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naud\Desktop\Projet P18 OpenApneeLyon\Documents Fournis\"/>
    </mc:Choice>
  </mc:AlternateContent>
  <workbookProtection workbookAlgorithmName="SHA-512" workbookHashValue="/N5TkCRPmGXsyqD20KWmZoq8b0KO/ifD3acYe4Nyb9rGRlPD2VBkV/C1pKsnydxIiEevUcrAJTzFQ67402jOfw==" workbookSaltValue="Fp6IQ4uW69xot6GfqgS+NA==" workbookSpinCount="100000" lockStructure="1"/>
  <bookViews>
    <workbookView xWindow="0" yWindow="0" windowWidth="19200" windowHeight="8055" tabRatio="869"/>
  </bookViews>
  <sheets>
    <sheet name="Recensement des Equipes" sheetId="1" r:id="rId1"/>
    <sheet name="Apnéistes" sheetId="15" r:id="rId2"/>
    <sheet name="Equipes" sheetId="16" r:id="rId3"/>
    <sheet name="Emargement" sheetId="40" r:id="rId4"/>
    <sheet name="Badges (COMPETITEURS)" sheetId="45" r:id="rId5"/>
    <sheet name="Liste Bénévoles" sheetId="44" state="hidden" r:id="rId6"/>
    <sheet name="Badges (BENEVOLES)" sheetId="46" r:id="rId7"/>
    <sheet name="Badges (PARTENAIRES)" sheetId="48" r:id="rId8"/>
    <sheet name="Statique" sheetId="2" r:id="rId9"/>
    <sheet name="DWF" sheetId="3" r:id="rId10"/>
    <sheet name="Speed100" sheetId="5" r:id="rId11"/>
    <sheet name="DNF" sheetId="4" r:id="rId12"/>
    <sheet name="16x50" sheetId="6" r:id="rId13"/>
    <sheet name="Paramètres SERIES" sheetId="10" r:id="rId14"/>
    <sheet name="Séries-Statique" sheetId="9" r:id="rId15"/>
    <sheet name="Etiquette Statique" sheetId="30" r:id="rId16"/>
    <sheet name="Plan Bassin Statique" sheetId="35" r:id="rId17"/>
    <sheet name="Séries-DWF" sheetId="11" r:id="rId18"/>
    <sheet name="Etiquette DWF" sheetId="29" r:id="rId19"/>
    <sheet name="Plan Bassin DWF" sheetId="36" r:id="rId20"/>
    <sheet name="Séries-Speed100" sheetId="13" r:id="rId21"/>
    <sheet name="Etiquette Speed100" sheetId="32" r:id="rId22"/>
    <sheet name="Plan Bassin Speed100" sheetId="37" r:id="rId23"/>
    <sheet name="Séries-DNF" sheetId="12" r:id="rId24"/>
    <sheet name="Etiquette DNF" sheetId="31" r:id="rId25"/>
    <sheet name="Plan Bassin DNF" sheetId="38" r:id="rId26"/>
    <sheet name="Séries-16x50" sheetId="14" r:id="rId27"/>
    <sheet name="Paramètres Epreuves" sheetId="21" state="hidden" r:id="rId28"/>
    <sheet name="Etiquette 16x50" sheetId="33" r:id="rId29"/>
    <sheet name="Plan Bassin 16x50" sheetId="39" r:id="rId30"/>
    <sheet name="Paramètres PENALITES" sheetId="19" state="hidden" r:id="rId31"/>
    <sheet name="Synthèse SERIES" sheetId="26" state="hidden" r:id="rId32"/>
    <sheet name="Passages &amp; Appels" sheetId="27" state="hidden" r:id="rId33"/>
    <sheet name="APPEL MICRO" sheetId="28" r:id="rId34"/>
    <sheet name="Résultats(Saisie)" sheetId="17" r:id="rId35"/>
    <sheet name="Résultats(Récapitulatif)" sheetId="18" r:id="rId36"/>
    <sheet name="Classement-Individuel" sheetId="23" r:id="rId37"/>
    <sheet name="Classement-Equipe" sheetId="24" r:id="rId38"/>
    <sheet name="Classement TROPHEE" sheetId="25" r:id="rId39"/>
    <sheet name="Remise des Trophées" sheetId="34" state="hidden" r:id="rId40"/>
    <sheet name="Simulation des Séries" sheetId="7" state="hidden" r:id="rId41"/>
    <sheet name="Simulation STATIQUE + DYNAMIQUE" sheetId="8" state="hidden" r:id="rId42"/>
  </sheets>
  <definedNames>
    <definedName name="_xlnm._FilterDatabase" localSheetId="12" hidden="1">'16x50'!$A$6:$S$6</definedName>
    <definedName name="_xlnm._FilterDatabase" localSheetId="1" hidden="1">Apnéistes!$A$4:$F$44</definedName>
    <definedName name="_xlnm._FilterDatabase" localSheetId="33" hidden="1">'APPEL MICRO'!$A$4:$V$804</definedName>
    <definedName name="_xlnm._FilterDatabase" localSheetId="38" hidden="1">'Classement TROPHEE'!$A$5:$S$207</definedName>
    <definedName name="_xlnm._FilterDatabase" localSheetId="37" hidden="1">'Classement-Equipe'!$A$6:$BB$6</definedName>
    <definedName name="_xlnm._FilterDatabase" localSheetId="36" hidden="1">'Classement-Individuel'!$A$6:$AY$6</definedName>
    <definedName name="_xlnm._FilterDatabase" localSheetId="11" hidden="1">DNF!$A$6:$S$6</definedName>
    <definedName name="_xlnm._FilterDatabase" localSheetId="9" hidden="1">DWF!$A$6:$S$6</definedName>
    <definedName name="_xlnm._FilterDatabase" localSheetId="3" hidden="1">Emargement!$A$4:$AA$4</definedName>
    <definedName name="_xlnm._FilterDatabase" localSheetId="2" hidden="1">Equipes!$A$4:$J$25</definedName>
    <definedName name="_xlnm._FilterDatabase" localSheetId="28" hidden="1">'Etiquette 16x50'!$A$1:$W$1274</definedName>
    <definedName name="_xlnm._FilterDatabase" localSheetId="24" hidden="1">'Etiquette DNF'!$A$1:$W$1300</definedName>
    <definedName name="_xlnm._FilterDatabase" localSheetId="18" hidden="1">'Etiquette DWF'!$A$1:$W$1300</definedName>
    <definedName name="_xlnm._FilterDatabase" localSheetId="21" hidden="1">'Etiquette Speed100'!$A$1:$W$1170</definedName>
    <definedName name="_xlnm._FilterDatabase" localSheetId="15" hidden="1">'Etiquette Statique'!$A$1:$W$1300</definedName>
    <definedName name="_xlnm._FilterDatabase" localSheetId="5" hidden="1">'Liste Bénévoles'!$A$1:$F$1</definedName>
    <definedName name="_xlnm._FilterDatabase" localSheetId="32" hidden="1">'Passages &amp; Appels'!$A$4:$S$4</definedName>
    <definedName name="_xlnm._FilterDatabase" localSheetId="0" hidden="1">'Recensement des Equipes'!$A$4:$U$167</definedName>
    <definedName name="_xlnm._FilterDatabase" localSheetId="35" hidden="1">'Résultats(Récapitulatif)'!$A$2:$AY$3</definedName>
    <definedName name="_xlnm._FilterDatabase" localSheetId="34" hidden="1">'Résultats(Saisie)'!$A$1:$A$54</definedName>
    <definedName name="_xlnm._FilterDatabase" localSheetId="26" hidden="1">'Séries-16x50'!$A$10:$AA$10</definedName>
    <definedName name="_xlnm._FilterDatabase" localSheetId="23" hidden="1">'Séries-DNF'!$A$10:$AA$10</definedName>
    <definedName name="_xlnm._FilterDatabase" localSheetId="17" hidden="1">'Séries-DWF'!$A$10:$AA$50</definedName>
    <definedName name="_xlnm._FilterDatabase" localSheetId="20" hidden="1">'Séries-Speed100'!$A$10:$AA$10</definedName>
    <definedName name="_xlnm._FilterDatabase" localSheetId="14" hidden="1">'Séries-Statique'!$A$10:$AA$50</definedName>
    <definedName name="_xlnm._FilterDatabase" localSheetId="10" hidden="1">Speed100!$A$6:$S$6</definedName>
    <definedName name="_xlnm._FilterDatabase" localSheetId="8" hidden="1">Statique!$A$6:$S$6</definedName>
    <definedName name="_xlnm._FilterDatabase" localSheetId="31" hidden="1">'Synthèse SERIES'!$A$4:$S$4</definedName>
    <definedName name="Annonces" localSheetId="3">Emargement!$A$4:$E$264</definedName>
    <definedName name="Annonces">'Recensement des Equipes'!$A$4:$E$266</definedName>
    <definedName name="Apnéistes">Apnéistes!$A$4:$E$104</definedName>
    <definedName name="C_DNF">DNF!$A$1:$S$2</definedName>
    <definedName name="C_DWF">DWF!$A$1:$S$2</definedName>
    <definedName name="C_Speed100">Speed100!$A$1:$S$2</definedName>
    <definedName name="C_Speed1650">'16x50'!$A$1:$S$2</definedName>
    <definedName name="C_Statique">Statique!$A$1:$S$2</definedName>
    <definedName name="ClassementEPREUVE">'Classement-Individuel'!$B$6:$AZ$206</definedName>
    <definedName name="ClassementEQUIPE">'Classement-Equipe'!$A$6:$AY$206</definedName>
    <definedName name="ClassementINDIVIDUEL">'Classement-Individuel'!$A$6:$AY$206</definedName>
    <definedName name="CritèreINDIVIDUEL">'Classement-Individuel'!$A$2:$AY$3</definedName>
    <definedName name="_xlnm.Criteria" localSheetId="12">'16x50'!$A$1:$S$2</definedName>
    <definedName name="_xlnm.Criteria" localSheetId="37">'Classement-Equipe'!$A$2:$AY$3</definedName>
    <definedName name="_xlnm.Criteria" localSheetId="36">'Classement-Individuel'!$A$2:$AY$3</definedName>
    <definedName name="_xlnm.Criteria" localSheetId="11">DNF!$A$1:$S$2</definedName>
    <definedName name="_xlnm.Criteria" localSheetId="9">DWF!$A$1:$S$2</definedName>
    <definedName name="_xlnm.Criteria" localSheetId="10">Speed100!$A$1:$S$2</definedName>
    <definedName name="_xlnm.Criteria" localSheetId="8">Statique!$A$1:$S$2</definedName>
    <definedName name="CritèresEQUIPE">'Classement-Equipe'!$A$2:$AY$3</definedName>
    <definedName name="DNF">DNF!$A$6:$S$6</definedName>
    <definedName name="DWF">DWF!$A$6:$S$6</definedName>
    <definedName name="Epreuve_16x50">'Paramètres Epreuves'!$F$1:$F$41</definedName>
    <definedName name="Epreuve_DNF">'Paramètres Epreuves'!$E$1:$E$41</definedName>
    <definedName name="Epreuve_DWF">'Paramètres Epreuves'!$C$1:$C$41</definedName>
    <definedName name="Epreuve_Speed100">'Paramètres Epreuves'!$D$1:$D$41</definedName>
    <definedName name="Epreuve_Statique">'Paramètres Epreuves'!$B$1:$B$41</definedName>
    <definedName name="Epreuves">'Paramètres Epreuves'!$B$1:$F$41</definedName>
    <definedName name="Equipe_Apnéiste">Apnéistes!$A$4:$A$104</definedName>
    <definedName name="Equipe_Equipe">Equipes!$A$4:$A$24</definedName>
    <definedName name="Erreur" localSheetId="6">#REF!</definedName>
    <definedName name="Erreur" localSheetId="7">#REF!</definedName>
    <definedName name="Erreur" localSheetId="3">#REF!</definedName>
    <definedName name="Erreur" localSheetId="29">#REF!</definedName>
    <definedName name="Erreur" localSheetId="25">#REF!</definedName>
    <definedName name="Erreur">#REF!</definedName>
    <definedName name="_xlnm.Extract" localSheetId="12">'16x50'!$A$6:$S$6</definedName>
    <definedName name="_xlnm.Extract" localSheetId="1">Apnéistes!$A$4:$E$104</definedName>
    <definedName name="_xlnm.Extract" localSheetId="37">'Classement-Equipe'!$A$6:$AY$206</definedName>
    <definedName name="_xlnm.Extract" localSheetId="36">'Classement-Individuel'!$A$6:$AY$206</definedName>
    <definedName name="_xlnm.Extract" localSheetId="11">DNF!$A$6:$S$6</definedName>
    <definedName name="_xlnm.Extract" localSheetId="9">DWF!$A$6:$S$6</definedName>
    <definedName name="_xlnm.Extract" localSheetId="2">Equipes!$A$4:$A$24</definedName>
    <definedName name="_xlnm.Extract" localSheetId="32">'Passages &amp; Appels'!$A$4:$U$804</definedName>
    <definedName name="_xlnm.Extract" localSheetId="10">Speed100!$A$6:$S$6</definedName>
    <definedName name="_xlnm.Extract" localSheetId="8">Statique!$A$6:$S$6</definedName>
    <definedName name="Lignes">'Paramètres SERIES'!$H$12:$I$19</definedName>
    <definedName name="Liste_Epreuve">'Paramètres Epreuves'!$B$1:$F$1</definedName>
    <definedName name="Participation">'Résultats(Récapitulatif)'!$M$1:$M$252</definedName>
    <definedName name="Passages_Appels">'Passages &amp; Appels'!$A$4:$U$804</definedName>
    <definedName name="RésultatsAPNEISTE">'Résultats(Saisie)'!$W$58:$BU$58</definedName>
    <definedName name="RésultatsDWF">'Classement-Individuel'!$A$6:$AY$206</definedName>
    <definedName name="RésultatsGLOBAUX">'Résultats(Récapitulatif)'!$A$2:$AY$3</definedName>
    <definedName name="RésultatsSTATIQUE" localSheetId="6">#REF!</definedName>
    <definedName name="RésultatsSTATIQUE" localSheetId="7">#REF!</definedName>
    <definedName name="RésultatsSTATIQUE" localSheetId="3">#REF!</definedName>
    <definedName name="RésultatsSTATIQUE" localSheetId="28">#REF!</definedName>
    <definedName name="RésultatsSTATIQUE" localSheetId="24">#REF!</definedName>
    <definedName name="RésultatsSTATIQUE" localSheetId="21">#REF!</definedName>
    <definedName name="RésultatsSTATIQUE" localSheetId="15">#REF!</definedName>
    <definedName name="RésultatsSTATIQUE" localSheetId="32">#REF!</definedName>
    <definedName name="RésultatsSTATIQUE" localSheetId="29">#REF!</definedName>
    <definedName name="RésultatsSTATIQUE" localSheetId="25">#REF!</definedName>
    <definedName name="RésultatsSTATIQUE" localSheetId="19">#REF!</definedName>
    <definedName name="RésultatsSTATIQUE" localSheetId="22">#REF!</definedName>
    <definedName name="RésultatsSTATIQUE">#REF!</definedName>
    <definedName name="Source" localSheetId="3">Emargement!$A$4:$R$97</definedName>
    <definedName name="Source">'Recensement des Equipes'!$A$4:$S$97</definedName>
    <definedName name="Speed100">Speed100!$A$6:$S$6</definedName>
    <definedName name="Speed1650">'16x50'!$A$6:$S$6</definedName>
    <definedName name="Statique">Statique!$A$6:$S$6</definedName>
    <definedName name="Synthèse_Séries">'Synthèse SERIES'!$A$4:$U$804</definedName>
    <definedName name="SynthèseTROPHEE">'Classement TROPHEE'!$A$5:$S$207</definedName>
    <definedName name="_xlnm.Print_Area" localSheetId="6">'Badges (BENEVOLES)'!$A$1:$V$272</definedName>
    <definedName name="_xlnm.Print_Area" localSheetId="4">'Badges (COMPETITEURS)'!$A$1:$V$544</definedName>
    <definedName name="_xlnm.Print_Area" localSheetId="7">'Badges (PARTENAIRES)'!$A$1:$V$256</definedName>
    <definedName name="_xlnm.Print_Area" localSheetId="28">'Etiquette 16x50'!$B$1:$W$1274</definedName>
    <definedName name="_xlnm.Print_Area" localSheetId="24">'Etiquette DNF'!$B$1:$W$1300</definedName>
    <definedName name="_xlnm.Print_Area" localSheetId="18">'Etiquette DWF'!$B$1:$W$1300</definedName>
    <definedName name="_xlnm.Print_Area" localSheetId="21">'Etiquette Speed100'!$B$1:$W$1170</definedName>
    <definedName name="_xlnm.Print_Area" localSheetId="15">'Etiquette Statique'!$B$1:$W$1300</definedName>
  </definedNames>
  <calcPr calcId="152511" concurrentCalc="0"/>
</workbook>
</file>

<file path=xl/calcChain.xml><?xml version="1.0" encoding="utf-8"?>
<calcChain xmlns="http://schemas.openxmlformats.org/spreadsheetml/2006/main">
  <c r="C22" i="40" l="1"/>
  <c r="D22" i="40"/>
  <c r="F22" i="40"/>
  <c r="G22" i="40"/>
  <c r="H22" i="40"/>
  <c r="I22" i="40"/>
  <c r="J22" i="40"/>
  <c r="K22" i="40"/>
  <c r="L22" i="40"/>
  <c r="M22" i="40"/>
  <c r="N22" i="40"/>
  <c r="O22" i="40"/>
  <c r="P22" i="40"/>
  <c r="Q22" i="40"/>
  <c r="R22" i="40"/>
  <c r="C23" i="40"/>
  <c r="D23" i="40"/>
  <c r="F23" i="40"/>
  <c r="G23" i="40"/>
  <c r="H23" i="40"/>
  <c r="I23" i="40"/>
  <c r="J23" i="40"/>
  <c r="K23" i="40"/>
  <c r="L23" i="40"/>
  <c r="M23" i="40"/>
  <c r="N23" i="40"/>
  <c r="O23" i="40"/>
  <c r="P23" i="40"/>
  <c r="Q23" i="40"/>
  <c r="R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O24" i="40"/>
  <c r="P24" i="40"/>
  <c r="Q24" i="40"/>
  <c r="R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O25" i="40"/>
  <c r="P25" i="40"/>
  <c r="Q25" i="40"/>
  <c r="R25" i="40"/>
  <c r="C26" i="40"/>
  <c r="D26" i="40"/>
  <c r="F26" i="40"/>
  <c r="G26" i="40"/>
  <c r="H26" i="40"/>
  <c r="I26" i="40"/>
  <c r="J26" i="40"/>
  <c r="K26" i="40"/>
  <c r="L26" i="40"/>
  <c r="M26" i="40"/>
  <c r="N26" i="40"/>
  <c r="O26" i="40"/>
  <c r="P26" i="40"/>
  <c r="Q26" i="40"/>
  <c r="R26" i="40"/>
  <c r="A23" i="40"/>
  <c r="A24" i="40"/>
  <c r="A25" i="40"/>
  <c r="A26" i="40"/>
  <c r="A27" i="40"/>
  <c r="A28" i="40"/>
  <c r="B24" i="40"/>
  <c r="B25" i="40"/>
  <c r="B26" i="40"/>
  <c r="E26" i="40"/>
  <c r="E22" i="40"/>
  <c r="E23" i="40"/>
  <c r="P2" i="48"/>
  <c r="P2" i="46"/>
  <c r="B18" i="46"/>
  <c r="I18" i="46"/>
  <c r="P18" i="46"/>
  <c r="B34" i="46"/>
  <c r="I34" i="46"/>
  <c r="P34" i="46"/>
  <c r="B50" i="46"/>
  <c r="I50" i="46"/>
  <c r="P50" i="46"/>
  <c r="B66" i="46"/>
  <c r="I66" i="46"/>
  <c r="P66" i="46"/>
  <c r="B82" i="46"/>
  <c r="I82" i="46"/>
  <c r="P82" i="46"/>
  <c r="B98" i="46"/>
  <c r="I98" i="46"/>
  <c r="P98" i="46"/>
  <c r="B114" i="46"/>
  <c r="I114" i="46"/>
  <c r="P114" i="46"/>
  <c r="B130" i="46"/>
  <c r="I130" i="46"/>
  <c r="P130" i="46"/>
  <c r="B146" i="46"/>
  <c r="I146" i="46"/>
  <c r="P146" i="46"/>
  <c r="B162" i="46"/>
  <c r="I162" i="46"/>
  <c r="P162" i="46"/>
  <c r="B178" i="46"/>
  <c r="I178" i="46"/>
  <c r="P178" i="46"/>
  <c r="B194" i="46"/>
  <c r="I194" i="46"/>
  <c r="P194" i="46"/>
  <c r="B210" i="46"/>
  <c r="I210" i="46"/>
  <c r="P210" i="46"/>
  <c r="B226" i="46"/>
  <c r="I226" i="46"/>
  <c r="P226" i="46"/>
  <c r="B242" i="46"/>
  <c r="I242" i="46"/>
  <c r="P242" i="46"/>
  <c r="B258" i="46"/>
  <c r="I258" i="46"/>
  <c r="L266" i="46"/>
  <c r="L263" i="46"/>
  <c r="E51" i="44"/>
  <c r="L260" i="46"/>
  <c r="E266" i="46"/>
  <c r="E263" i="46"/>
  <c r="E50" i="44"/>
  <c r="E260" i="46"/>
  <c r="S250" i="46"/>
  <c r="S247" i="46"/>
  <c r="E49" i="44"/>
  <c r="S244" i="46"/>
  <c r="L250" i="46"/>
  <c r="L247" i="46"/>
  <c r="E48" i="44"/>
  <c r="L244" i="46"/>
  <c r="E250" i="46"/>
  <c r="E247" i="46"/>
  <c r="E47" i="44"/>
  <c r="E244" i="46"/>
  <c r="S234" i="46"/>
  <c r="S231" i="46"/>
  <c r="E46" i="44"/>
  <c r="S228" i="46"/>
  <c r="L234" i="46"/>
  <c r="L231" i="46"/>
  <c r="E45" i="44"/>
  <c r="L228" i="46"/>
  <c r="E234" i="46"/>
  <c r="E231" i="46"/>
  <c r="E44" i="44"/>
  <c r="E228" i="46"/>
  <c r="S218" i="46"/>
  <c r="S215" i="46"/>
  <c r="E43" i="44"/>
  <c r="S212" i="46"/>
  <c r="L218" i="46"/>
  <c r="L215" i="46"/>
  <c r="E42" i="44"/>
  <c r="L212" i="46"/>
  <c r="E218" i="46"/>
  <c r="E215" i="46"/>
  <c r="E41" i="44"/>
  <c r="E212" i="46"/>
  <c r="S202" i="46"/>
  <c r="S199" i="46"/>
  <c r="E40" i="44"/>
  <c r="S196" i="46"/>
  <c r="L202" i="46"/>
  <c r="L199" i="46"/>
  <c r="E39" i="44"/>
  <c r="L196" i="46"/>
  <c r="E202" i="46"/>
  <c r="E199" i="46"/>
  <c r="E38" i="44"/>
  <c r="E196" i="46"/>
  <c r="S186" i="46"/>
  <c r="S183" i="46"/>
  <c r="E37" i="44"/>
  <c r="S180" i="46"/>
  <c r="L186" i="46"/>
  <c r="L183" i="46"/>
  <c r="E36" i="44"/>
  <c r="L180" i="46"/>
  <c r="E186" i="46"/>
  <c r="E183" i="46"/>
  <c r="E35" i="44"/>
  <c r="E180" i="46"/>
  <c r="S170" i="46"/>
  <c r="S167" i="46"/>
  <c r="E34" i="44"/>
  <c r="S164" i="46"/>
  <c r="L170" i="46"/>
  <c r="L167" i="46"/>
  <c r="E33" i="44"/>
  <c r="L164" i="46"/>
  <c r="E170" i="46"/>
  <c r="E167" i="46"/>
  <c r="E32" i="44"/>
  <c r="E164" i="46"/>
  <c r="S154" i="46"/>
  <c r="S151" i="46"/>
  <c r="E31" i="44"/>
  <c r="S148" i="46"/>
  <c r="L154" i="46"/>
  <c r="L151" i="46"/>
  <c r="E30" i="44"/>
  <c r="L148" i="46"/>
  <c r="E154" i="46"/>
  <c r="E151" i="46"/>
  <c r="E29" i="44"/>
  <c r="E148" i="46"/>
  <c r="S138" i="46"/>
  <c r="S135" i="46"/>
  <c r="E28" i="44"/>
  <c r="S132" i="46"/>
  <c r="L138" i="46"/>
  <c r="L135" i="46"/>
  <c r="E27" i="44"/>
  <c r="L132" i="46"/>
  <c r="E138" i="46"/>
  <c r="E135" i="46"/>
  <c r="E26" i="44"/>
  <c r="E132" i="46"/>
  <c r="S122" i="46"/>
  <c r="S119" i="46"/>
  <c r="E25" i="44"/>
  <c r="S116" i="46"/>
  <c r="L122" i="46"/>
  <c r="L119" i="46"/>
  <c r="E24" i="44"/>
  <c r="L116" i="46"/>
  <c r="E122" i="46"/>
  <c r="E119" i="46"/>
  <c r="E23" i="44"/>
  <c r="E116" i="46"/>
  <c r="S106" i="46"/>
  <c r="S103" i="46"/>
  <c r="E22" i="44"/>
  <c r="S100" i="46"/>
  <c r="L106" i="46"/>
  <c r="L103" i="46"/>
  <c r="E21" i="44"/>
  <c r="L100" i="46"/>
  <c r="E106" i="46"/>
  <c r="E103" i="46"/>
  <c r="E20" i="44"/>
  <c r="E100" i="46"/>
  <c r="S90" i="46"/>
  <c r="S87" i="46"/>
  <c r="E19" i="44"/>
  <c r="S84" i="46"/>
  <c r="L90" i="46"/>
  <c r="L87" i="46"/>
  <c r="E18" i="44"/>
  <c r="L84" i="46"/>
  <c r="E90" i="46"/>
  <c r="E87" i="46"/>
  <c r="E17" i="44"/>
  <c r="E84" i="46"/>
  <c r="S74" i="46"/>
  <c r="S71" i="46"/>
  <c r="E16" i="44"/>
  <c r="S68" i="46"/>
  <c r="L74" i="46"/>
  <c r="L71" i="46"/>
  <c r="E15" i="44"/>
  <c r="L68" i="46"/>
  <c r="E74" i="46"/>
  <c r="E71" i="46"/>
  <c r="E14" i="44"/>
  <c r="E68" i="46"/>
  <c r="S58" i="46"/>
  <c r="S55" i="46"/>
  <c r="E13" i="44"/>
  <c r="S52" i="46"/>
  <c r="L58" i="46"/>
  <c r="L55" i="46"/>
  <c r="E12" i="44"/>
  <c r="L52" i="46"/>
  <c r="E58" i="46"/>
  <c r="E55" i="46"/>
  <c r="E11" i="44"/>
  <c r="E52" i="46"/>
  <c r="S42" i="46"/>
  <c r="S39" i="46"/>
  <c r="E10" i="44"/>
  <c r="S36" i="46"/>
  <c r="L42" i="46"/>
  <c r="L39" i="46"/>
  <c r="E9" i="44"/>
  <c r="L36" i="46"/>
  <c r="E42" i="46"/>
  <c r="E39" i="46"/>
  <c r="E8" i="44"/>
  <c r="E36" i="46"/>
  <c r="S26" i="46"/>
  <c r="S23" i="46"/>
  <c r="E7" i="44"/>
  <c r="S20" i="46"/>
  <c r="L26" i="46"/>
  <c r="L23" i="46"/>
  <c r="E6" i="44"/>
  <c r="L20" i="46"/>
  <c r="E26" i="46"/>
  <c r="E23" i="46"/>
  <c r="E5" i="44"/>
  <c r="E20" i="46"/>
  <c r="S10" i="46"/>
  <c r="S7" i="46"/>
  <c r="E4" i="44"/>
  <c r="S4" i="46"/>
  <c r="L10" i="46"/>
  <c r="L7" i="46"/>
  <c r="E3" i="44"/>
  <c r="L4" i="46"/>
  <c r="E10" i="46"/>
  <c r="E7" i="46"/>
  <c r="E2" i="44"/>
  <c r="E4" i="46"/>
  <c r="P2" i="45"/>
  <c r="B18" i="45"/>
  <c r="I18" i="45"/>
  <c r="P18" i="45"/>
  <c r="B34" i="45"/>
  <c r="I34" i="45"/>
  <c r="P34" i="45"/>
  <c r="B50" i="45"/>
  <c r="I50" i="45"/>
  <c r="P50" i="45"/>
  <c r="B66" i="45"/>
  <c r="I66" i="45"/>
  <c r="P66" i="45"/>
  <c r="B82" i="45"/>
  <c r="I82" i="45"/>
  <c r="P82" i="45"/>
  <c r="B98" i="45"/>
  <c r="I98" i="45"/>
  <c r="P98" i="45"/>
  <c r="B114" i="45"/>
  <c r="I114" i="45"/>
  <c r="P114" i="45"/>
  <c r="B130" i="45"/>
  <c r="I130" i="45"/>
  <c r="P130" i="45"/>
  <c r="B146" i="45"/>
  <c r="I146" i="45"/>
  <c r="P146" i="45"/>
  <c r="B162" i="45"/>
  <c r="I162" i="45"/>
  <c r="P162" i="45"/>
  <c r="B178" i="45"/>
  <c r="I178" i="45"/>
  <c r="P178" i="45"/>
  <c r="B194" i="45"/>
  <c r="I194" i="45"/>
  <c r="P194" i="45"/>
  <c r="B210" i="45"/>
  <c r="I210" i="45"/>
  <c r="P210" i="45"/>
  <c r="B226" i="45"/>
  <c r="I226" i="45"/>
  <c r="P226" i="45"/>
  <c r="B242" i="45"/>
  <c r="I242" i="45"/>
  <c r="P242" i="45"/>
  <c r="B258" i="45"/>
  <c r="I258" i="45"/>
  <c r="P258" i="45"/>
  <c r="B274" i="45"/>
  <c r="I274" i="45"/>
  <c r="P274" i="45"/>
  <c r="B290" i="45"/>
  <c r="I290" i="45"/>
  <c r="P290" i="45"/>
  <c r="B306" i="45"/>
  <c r="I306" i="45"/>
  <c r="P306" i="45"/>
  <c r="B322" i="45"/>
  <c r="I322" i="45"/>
  <c r="P322" i="45"/>
  <c r="B338" i="45"/>
  <c r="I338" i="45"/>
  <c r="P338" i="45"/>
  <c r="B354" i="45"/>
  <c r="I354" i="45"/>
  <c r="P354" i="45"/>
  <c r="B370" i="45"/>
  <c r="I370" i="45"/>
  <c r="P370" i="45"/>
  <c r="B386" i="45"/>
  <c r="I386" i="45"/>
  <c r="P386" i="45"/>
  <c r="B402" i="45"/>
  <c r="I402" i="45"/>
  <c r="P402" i="45"/>
  <c r="B418" i="45"/>
  <c r="I418" i="45"/>
  <c r="P418" i="45"/>
  <c r="B434" i="45"/>
  <c r="I434" i="45"/>
  <c r="P434" i="45"/>
  <c r="B450" i="45"/>
  <c r="I450" i="45"/>
  <c r="P450" i="45"/>
  <c r="B466" i="45"/>
  <c r="I466" i="45"/>
  <c r="P466" i="45"/>
  <c r="B482" i="45"/>
  <c r="I482" i="45"/>
  <c r="P482" i="45"/>
  <c r="B498" i="45"/>
  <c r="I498" i="45"/>
  <c r="P498" i="45"/>
  <c r="B514" i="45"/>
  <c r="I514" i="45"/>
  <c r="P514" i="45"/>
  <c r="B530" i="45"/>
  <c r="E532" i="45"/>
  <c r="E535" i="45"/>
  <c r="E516" i="45"/>
  <c r="E519" i="45"/>
  <c r="E500" i="45"/>
  <c r="E484" i="45"/>
  <c r="E487" i="45"/>
  <c r="E471" i="45"/>
  <c r="E452" i="45"/>
  <c r="E455" i="45"/>
  <c r="E439" i="45"/>
  <c r="E436" i="45"/>
  <c r="E442" i="45"/>
  <c r="E420" i="45"/>
  <c r="E423" i="45"/>
  <c r="E407" i="45"/>
  <c r="E404" i="45"/>
  <c r="E410" i="45"/>
  <c r="E388" i="45"/>
  <c r="E391" i="45"/>
  <c r="E372" i="45"/>
  <c r="E375" i="45"/>
  <c r="E356" i="45"/>
  <c r="E359" i="45"/>
  <c r="E343" i="45"/>
  <c r="E340" i="45"/>
  <c r="E346" i="45"/>
  <c r="E324" i="45"/>
  <c r="E327" i="45"/>
  <c r="E311" i="45"/>
  <c r="E295" i="45"/>
  <c r="E292" i="45"/>
  <c r="E298" i="45"/>
  <c r="E279" i="45"/>
  <c r="E276" i="45"/>
  <c r="E282" i="45"/>
  <c r="E260" i="45"/>
  <c r="E263" i="45"/>
  <c r="E244" i="45"/>
  <c r="E247" i="45"/>
  <c r="E228" i="45"/>
  <c r="E231" i="45"/>
  <c r="E212" i="45"/>
  <c r="E215" i="45"/>
  <c r="E199" i="45"/>
  <c r="E196" i="45"/>
  <c r="E202" i="45"/>
  <c r="E180" i="45"/>
  <c r="E183" i="45"/>
  <c r="E164" i="45"/>
  <c r="E167" i="45"/>
  <c r="E148" i="45"/>
  <c r="E151" i="45"/>
  <c r="E132" i="45"/>
  <c r="E135" i="45"/>
  <c r="E116" i="45"/>
  <c r="E119" i="45"/>
  <c r="E100" i="45"/>
  <c r="E103" i="45"/>
  <c r="E84" i="45"/>
  <c r="E87" i="45"/>
  <c r="E68" i="45"/>
  <c r="E71" i="45"/>
  <c r="E55" i="45"/>
  <c r="E52" i="45"/>
  <c r="E58" i="45"/>
  <c r="E39" i="45"/>
  <c r="S29" i="45"/>
  <c r="S26" i="45"/>
  <c r="S23" i="45"/>
  <c r="S20" i="45"/>
  <c r="L29" i="45"/>
  <c r="L26" i="45"/>
  <c r="L23" i="45"/>
  <c r="L20" i="45"/>
  <c r="E29" i="45"/>
  <c r="E26" i="45"/>
  <c r="E23" i="45"/>
  <c r="E20" i="45"/>
  <c r="S13" i="45"/>
  <c r="S10" i="45"/>
  <c r="S7" i="45"/>
  <c r="S4" i="45"/>
  <c r="L13" i="45"/>
  <c r="L10" i="45"/>
  <c r="L7" i="45"/>
  <c r="L4" i="45"/>
  <c r="E7" i="45"/>
  <c r="E13" i="45"/>
  <c r="E10" i="45"/>
  <c r="E4" i="45"/>
  <c r="B18" i="48"/>
  <c r="E541" i="45"/>
  <c r="E538" i="45"/>
  <c r="E522" i="45"/>
  <c r="E525" i="45"/>
  <c r="E509" i="45"/>
  <c r="E506" i="45"/>
  <c r="E503" i="45"/>
  <c r="E493" i="45"/>
  <c r="E490" i="45"/>
  <c r="E468" i="45"/>
  <c r="E477" i="45"/>
  <c r="E474" i="45"/>
  <c r="E461" i="45"/>
  <c r="E458" i="45"/>
  <c r="E445" i="45"/>
  <c r="E429" i="45"/>
  <c r="E426" i="45"/>
  <c r="E413" i="45"/>
  <c r="E397" i="45"/>
  <c r="E394" i="45"/>
  <c r="E381" i="45"/>
  <c r="E378" i="45"/>
  <c r="E365" i="45"/>
  <c r="E362" i="45"/>
  <c r="E349" i="45"/>
  <c r="E333" i="45"/>
  <c r="E330" i="45"/>
  <c r="E317" i="45"/>
  <c r="E308" i="45"/>
  <c r="E314" i="45"/>
  <c r="E301" i="45"/>
  <c r="E285" i="45"/>
  <c r="E269" i="45"/>
  <c r="E266" i="45"/>
  <c r="E253" i="45"/>
  <c r="E250" i="45"/>
  <c r="E237" i="45"/>
  <c r="E234" i="45"/>
  <c r="E221" i="45"/>
  <c r="E218" i="45"/>
  <c r="E205" i="45"/>
  <c r="E189" i="45"/>
  <c r="E186" i="45"/>
  <c r="E173" i="45"/>
  <c r="E170" i="45"/>
  <c r="E157" i="45"/>
  <c r="E154" i="45"/>
  <c r="E141" i="45"/>
  <c r="E138" i="45"/>
  <c r="E125" i="45"/>
  <c r="E122" i="45"/>
  <c r="E109" i="45"/>
  <c r="E106" i="45"/>
  <c r="E93" i="45"/>
  <c r="E90" i="45"/>
  <c r="E77" i="45"/>
  <c r="E74" i="45"/>
  <c r="E61" i="45"/>
  <c r="E45" i="45"/>
  <c r="E36" i="45"/>
  <c r="E42" i="45"/>
  <c r="A21" i="40"/>
  <c r="A22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B134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O134" i="40"/>
  <c r="P134" i="40"/>
  <c r="Q134" i="40"/>
  <c r="R134" i="40"/>
  <c r="B135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O135" i="40"/>
  <c r="P135" i="40"/>
  <c r="Q135" i="40"/>
  <c r="R135" i="40"/>
  <c r="B136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O136" i="40"/>
  <c r="P136" i="40"/>
  <c r="Q136" i="40"/>
  <c r="R136" i="40"/>
  <c r="B137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O137" i="40"/>
  <c r="P137" i="40"/>
  <c r="Q137" i="40"/>
  <c r="R137" i="40"/>
  <c r="B138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O138" i="40"/>
  <c r="P138" i="40"/>
  <c r="Q138" i="40"/>
  <c r="R138" i="40"/>
  <c r="B139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O139" i="40"/>
  <c r="P139" i="40"/>
  <c r="Q139" i="40"/>
  <c r="R139" i="40"/>
  <c r="B140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O140" i="40"/>
  <c r="P140" i="40"/>
  <c r="Q140" i="40"/>
  <c r="R140" i="40"/>
  <c r="B141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O141" i="40"/>
  <c r="P141" i="40"/>
  <c r="Q141" i="40"/>
  <c r="R141" i="40"/>
  <c r="B142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O142" i="40"/>
  <c r="P142" i="40"/>
  <c r="Q142" i="40"/>
  <c r="R142" i="40"/>
  <c r="B143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O143" i="40"/>
  <c r="P143" i="40"/>
  <c r="Q143" i="40"/>
  <c r="R143" i="40"/>
  <c r="B144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O144" i="40"/>
  <c r="P144" i="40"/>
  <c r="Q144" i="40"/>
  <c r="R144" i="40"/>
  <c r="B145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O145" i="40"/>
  <c r="P145" i="40"/>
  <c r="Q145" i="40"/>
  <c r="R145" i="40"/>
  <c r="B146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O146" i="40"/>
  <c r="P146" i="40"/>
  <c r="Q146" i="40"/>
  <c r="R146" i="40"/>
  <c r="B147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O147" i="40"/>
  <c r="P147" i="40"/>
  <c r="Q147" i="40"/>
  <c r="R147" i="40"/>
  <c r="B148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O148" i="40"/>
  <c r="P148" i="40"/>
  <c r="Q148" i="40"/>
  <c r="R148" i="40"/>
  <c r="B149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O149" i="40"/>
  <c r="P149" i="40"/>
  <c r="Q149" i="40"/>
  <c r="R149" i="40"/>
  <c r="B150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O150" i="40"/>
  <c r="P150" i="40"/>
  <c r="Q150" i="40"/>
  <c r="R150" i="40"/>
  <c r="B151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O151" i="40"/>
  <c r="P151" i="40"/>
  <c r="Q151" i="40"/>
  <c r="R151" i="40"/>
  <c r="B152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O152" i="40"/>
  <c r="P152" i="40"/>
  <c r="Q152" i="40"/>
  <c r="R152" i="40"/>
  <c r="B153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O153" i="40"/>
  <c r="P153" i="40"/>
  <c r="Q153" i="40"/>
  <c r="R153" i="40"/>
  <c r="B154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O154" i="40"/>
  <c r="P154" i="40"/>
  <c r="Q154" i="40"/>
  <c r="R154" i="40"/>
  <c r="B155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O155" i="40"/>
  <c r="P155" i="40"/>
  <c r="Q155" i="40"/>
  <c r="R155" i="40"/>
  <c r="B156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O156" i="40"/>
  <c r="P156" i="40"/>
  <c r="Q156" i="40"/>
  <c r="R156" i="40"/>
  <c r="B157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O157" i="40"/>
  <c r="P157" i="40"/>
  <c r="Q157" i="40"/>
  <c r="R157" i="40"/>
  <c r="B158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O158" i="40"/>
  <c r="P158" i="40"/>
  <c r="Q158" i="40"/>
  <c r="R158" i="40"/>
  <c r="B159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O159" i="40"/>
  <c r="P159" i="40"/>
  <c r="Q159" i="40"/>
  <c r="R159" i="40"/>
  <c r="B160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O160" i="40"/>
  <c r="P160" i="40"/>
  <c r="Q160" i="40"/>
  <c r="R160" i="40"/>
  <c r="B161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O161" i="40"/>
  <c r="P161" i="40"/>
  <c r="Q161" i="40"/>
  <c r="R161" i="40"/>
  <c r="B162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O162" i="40"/>
  <c r="P162" i="40"/>
  <c r="Q162" i="40"/>
  <c r="R162" i="40"/>
  <c r="B163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O163" i="40"/>
  <c r="P163" i="40"/>
  <c r="Q163" i="40"/>
  <c r="R163" i="40"/>
  <c r="B164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O164" i="40"/>
  <c r="P164" i="40"/>
  <c r="Q164" i="40"/>
  <c r="R164" i="40"/>
  <c r="B165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O165" i="40"/>
  <c r="P165" i="40"/>
  <c r="Q165" i="40"/>
  <c r="R165" i="40"/>
  <c r="B166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O166" i="40"/>
  <c r="P166" i="40"/>
  <c r="Q166" i="40"/>
  <c r="R166" i="40"/>
  <c r="B167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O167" i="40"/>
  <c r="P167" i="40"/>
  <c r="Q167" i="40"/>
  <c r="R167" i="40"/>
  <c r="B168" i="40"/>
  <c r="C168" i="40"/>
  <c r="D168" i="40"/>
  <c r="E168" i="40"/>
  <c r="F168" i="40"/>
  <c r="G168" i="40"/>
  <c r="H168" i="40"/>
  <c r="I168" i="40"/>
  <c r="J168" i="40"/>
  <c r="K168" i="40"/>
  <c r="L168" i="40"/>
  <c r="M168" i="40"/>
  <c r="N168" i="40"/>
  <c r="O168" i="40"/>
  <c r="P168" i="40"/>
  <c r="Q168" i="40"/>
  <c r="R168" i="40"/>
  <c r="B169" i="40"/>
  <c r="C169" i="40"/>
  <c r="D169" i="40"/>
  <c r="E169" i="40"/>
  <c r="F169" i="40"/>
  <c r="G169" i="40"/>
  <c r="H169" i="40"/>
  <c r="I169" i="40"/>
  <c r="J169" i="40"/>
  <c r="K169" i="40"/>
  <c r="L169" i="40"/>
  <c r="M169" i="40"/>
  <c r="N169" i="40"/>
  <c r="O169" i="40"/>
  <c r="P169" i="40"/>
  <c r="Q169" i="40"/>
  <c r="R169" i="40"/>
  <c r="B17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O170" i="40"/>
  <c r="P170" i="40"/>
  <c r="Q170" i="40"/>
  <c r="R170" i="40"/>
  <c r="B171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O171" i="40"/>
  <c r="P171" i="40"/>
  <c r="Q171" i="40"/>
  <c r="R171" i="40"/>
  <c r="B172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O172" i="40"/>
  <c r="P172" i="40"/>
  <c r="Q172" i="40"/>
  <c r="R172" i="40"/>
  <c r="B173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O173" i="40"/>
  <c r="P173" i="40"/>
  <c r="Q173" i="40"/>
  <c r="R173" i="40"/>
  <c r="B174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O174" i="40"/>
  <c r="P174" i="40"/>
  <c r="Q174" i="40"/>
  <c r="R174" i="40"/>
  <c r="B175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O175" i="40"/>
  <c r="P175" i="40"/>
  <c r="Q175" i="40"/>
  <c r="R175" i="40"/>
  <c r="B176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O176" i="40"/>
  <c r="P176" i="40"/>
  <c r="Q176" i="40"/>
  <c r="R176" i="40"/>
  <c r="B177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O177" i="40"/>
  <c r="P177" i="40"/>
  <c r="Q177" i="40"/>
  <c r="R177" i="40"/>
  <c r="B178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O178" i="40"/>
  <c r="P178" i="40"/>
  <c r="Q178" i="40"/>
  <c r="R178" i="40"/>
  <c r="B179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O179" i="40"/>
  <c r="P179" i="40"/>
  <c r="Q179" i="40"/>
  <c r="R179" i="40"/>
  <c r="B180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O180" i="40"/>
  <c r="P180" i="40"/>
  <c r="Q180" i="40"/>
  <c r="R180" i="40"/>
  <c r="B181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O181" i="40"/>
  <c r="P181" i="40"/>
  <c r="Q181" i="40"/>
  <c r="R181" i="40"/>
  <c r="B182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O182" i="40"/>
  <c r="P182" i="40"/>
  <c r="Q182" i="40"/>
  <c r="R182" i="40"/>
  <c r="B183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O183" i="40"/>
  <c r="P183" i="40"/>
  <c r="Q183" i="40"/>
  <c r="R183" i="40"/>
  <c r="B184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O184" i="40"/>
  <c r="P184" i="40"/>
  <c r="Q184" i="40"/>
  <c r="R184" i="40"/>
  <c r="B185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O185" i="40"/>
  <c r="P185" i="40"/>
  <c r="Q185" i="40"/>
  <c r="R185" i="40"/>
  <c r="B186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O186" i="40"/>
  <c r="P186" i="40"/>
  <c r="Q186" i="40"/>
  <c r="R186" i="40"/>
  <c r="B187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O187" i="40"/>
  <c r="P187" i="40"/>
  <c r="Q187" i="40"/>
  <c r="R187" i="40"/>
  <c r="B188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O188" i="40"/>
  <c r="P188" i="40"/>
  <c r="Q188" i="40"/>
  <c r="R188" i="40"/>
  <c r="B189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O189" i="40"/>
  <c r="P189" i="40"/>
  <c r="Q189" i="40"/>
  <c r="R189" i="40"/>
  <c r="B190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O190" i="40"/>
  <c r="P190" i="40"/>
  <c r="Q190" i="40"/>
  <c r="R190" i="40"/>
  <c r="B191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O191" i="40"/>
  <c r="P191" i="40"/>
  <c r="Q191" i="40"/>
  <c r="R191" i="40"/>
  <c r="B192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O192" i="40"/>
  <c r="P192" i="40"/>
  <c r="Q192" i="40"/>
  <c r="R192" i="40"/>
  <c r="B193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O193" i="40"/>
  <c r="P193" i="40"/>
  <c r="Q193" i="40"/>
  <c r="R193" i="40"/>
  <c r="B194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O194" i="40"/>
  <c r="P194" i="40"/>
  <c r="Q194" i="40"/>
  <c r="R194" i="40"/>
  <c r="B195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O195" i="40"/>
  <c r="P195" i="40"/>
  <c r="Q195" i="40"/>
  <c r="R195" i="40"/>
  <c r="B196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O196" i="40"/>
  <c r="P196" i="40"/>
  <c r="Q196" i="40"/>
  <c r="R196" i="40"/>
  <c r="B197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O197" i="40"/>
  <c r="P197" i="40"/>
  <c r="Q197" i="40"/>
  <c r="R197" i="40"/>
  <c r="B198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O198" i="40"/>
  <c r="P198" i="40"/>
  <c r="Q198" i="40"/>
  <c r="R198" i="40"/>
  <c r="B199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O199" i="40"/>
  <c r="P199" i="40"/>
  <c r="Q199" i="40"/>
  <c r="R199" i="40"/>
  <c r="B200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O200" i="40"/>
  <c r="P200" i="40"/>
  <c r="Q200" i="40"/>
  <c r="R200" i="40"/>
  <c r="B201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O201" i="40"/>
  <c r="P201" i="40"/>
  <c r="Q201" i="40"/>
  <c r="R201" i="40"/>
  <c r="B202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O202" i="40"/>
  <c r="P202" i="40"/>
  <c r="Q202" i="40"/>
  <c r="R202" i="40"/>
  <c r="B203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O203" i="40"/>
  <c r="P203" i="40"/>
  <c r="Q203" i="40"/>
  <c r="R203" i="40"/>
  <c r="B204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O204" i="40"/>
  <c r="P204" i="40"/>
  <c r="Q204" i="40"/>
  <c r="R204" i="40"/>
  <c r="B205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O205" i="40"/>
  <c r="P205" i="40"/>
  <c r="Q205" i="40"/>
  <c r="R205" i="40"/>
  <c r="B206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O206" i="40"/>
  <c r="P206" i="40"/>
  <c r="Q206" i="40"/>
  <c r="R206" i="40"/>
  <c r="B101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O101" i="40"/>
  <c r="P101" i="40"/>
  <c r="Q101" i="40"/>
  <c r="R101" i="40"/>
  <c r="B102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O102" i="40"/>
  <c r="P102" i="40"/>
  <c r="Q102" i="40"/>
  <c r="R102" i="40"/>
  <c r="B103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O103" i="40"/>
  <c r="P103" i="40"/>
  <c r="Q103" i="40"/>
  <c r="R103" i="40"/>
  <c r="B104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O104" i="40"/>
  <c r="P104" i="40"/>
  <c r="Q104" i="40"/>
  <c r="R104" i="40"/>
  <c r="B105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O105" i="40"/>
  <c r="P105" i="40"/>
  <c r="Q105" i="40"/>
  <c r="R105" i="40"/>
  <c r="B106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O106" i="40"/>
  <c r="P106" i="40"/>
  <c r="Q106" i="40"/>
  <c r="R106" i="40"/>
  <c r="B107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O107" i="40"/>
  <c r="P107" i="40"/>
  <c r="Q107" i="40"/>
  <c r="R107" i="40"/>
  <c r="B108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O108" i="40"/>
  <c r="P108" i="40"/>
  <c r="Q108" i="40"/>
  <c r="R108" i="40"/>
  <c r="B109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O109" i="40"/>
  <c r="P109" i="40"/>
  <c r="Q109" i="40"/>
  <c r="R109" i="40"/>
  <c r="B110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O110" i="40"/>
  <c r="P110" i="40"/>
  <c r="Q110" i="40"/>
  <c r="R110" i="40"/>
  <c r="B111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O111" i="40"/>
  <c r="P111" i="40"/>
  <c r="Q111" i="40"/>
  <c r="R111" i="40"/>
  <c r="B112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O112" i="40"/>
  <c r="P112" i="40"/>
  <c r="Q112" i="40"/>
  <c r="R112" i="40"/>
  <c r="B113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O113" i="40"/>
  <c r="P113" i="40"/>
  <c r="Q113" i="40"/>
  <c r="R113" i="40"/>
  <c r="B114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O114" i="40"/>
  <c r="P114" i="40"/>
  <c r="Q114" i="40"/>
  <c r="R114" i="40"/>
  <c r="B115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O115" i="40"/>
  <c r="P115" i="40"/>
  <c r="Q115" i="40"/>
  <c r="R115" i="40"/>
  <c r="B116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O116" i="40"/>
  <c r="P116" i="40"/>
  <c r="Q116" i="40"/>
  <c r="R116" i="40"/>
  <c r="B117" i="40"/>
  <c r="C117" i="40"/>
  <c r="D117" i="40"/>
  <c r="E117" i="40"/>
  <c r="F117" i="40"/>
  <c r="G117" i="40"/>
  <c r="H117" i="40"/>
  <c r="I117" i="40"/>
  <c r="J117" i="40"/>
  <c r="K117" i="40"/>
  <c r="L117" i="40"/>
  <c r="M117" i="40"/>
  <c r="N117" i="40"/>
  <c r="O117" i="40"/>
  <c r="P117" i="40"/>
  <c r="Q117" i="40"/>
  <c r="R117" i="40"/>
  <c r="B118" i="40"/>
  <c r="C118" i="40"/>
  <c r="D118" i="40"/>
  <c r="E118" i="40"/>
  <c r="F118" i="40"/>
  <c r="G118" i="40"/>
  <c r="H118" i="40"/>
  <c r="I118" i="40"/>
  <c r="J118" i="40"/>
  <c r="K118" i="40"/>
  <c r="L118" i="40"/>
  <c r="M118" i="40"/>
  <c r="N118" i="40"/>
  <c r="O118" i="40"/>
  <c r="P118" i="40"/>
  <c r="Q118" i="40"/>
  <c r="R118" i="40"/>
  <c r="B11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O119" i="40"/>
  <c r="P119" i="40"/>
  <c r="Q119" i="40"/>
  <c r="R119" i="40"/>
  <c r="B120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O120" i="40"/>
  <c r="P120" i="40"/>
  <c r="Q120" i="40"/>
  <c r="R120" i="40"/>
  <c r="B121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O121" i="40"/>
  <c r="P121" i="40"/>
  <c r="Q121" i="40"/>
  <c r="R121" i="40"/>
  <c r="B122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O122" i="40"/>
  <c r="P122" i="40"/>
  <c r="Q122" i="40"/>
  <c r="R122" i="40"/>
  <c r="B123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O123" i="40"/>
  <c r="P123" i="40"/>
  <c r="Q123" i="40"/>
  <c r="R123" i="40"/>
  <c r="B124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O124" i="40"/>
  <c r="P124" i="40"/>
  <c r="Q124" i="40"/>
  <c r="R124" i="40"/>
  <c r="B125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O125" i="40"/>
  <c r="P125" i="40"/>
  <c r="Q125" i="40"/>
  <c r="R125" i="40"/>
  <c r="B126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O126" i="40"/>
  <c r="P126" i="40"/>
  <c r="Q126" i="40"/>
  <c r="R126" i="40"/>
  <c r="B127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O127" i="40"/>
  <c r="P127" i="40"/>
  <c r="Q127" i="40"/>
  <c r="R127" i="40"/>
  <c r="B128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O128" i="40"/>
  <c r="P128" i="40"/>
  <c r="Q128" i="40"/>
  <c r="R128" i="40"/>
  <c r="B129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O129" i="40"/>
  <c r="P129" i="40"/>
  <c r="Q129" i="40"/>
  <c r="R129" i="40"/>
  <c r="B130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O130" i="40"/>
  <c r="P130" i="40"/>
  <c r="Q130" i="40"/>
  <c r="R130" i="40"/>
  <c r="B131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O131" i="40"/>
  <c r="P131" i="40"/>
  <c r="Q131" i="40"/>
  <c r="R131" i="40"/>
  <c r="B132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O132" i="40"/>
  <c r="P132" i="40"/>
  <c r="Q132" i="40"/>
  <c r="R132" i="40"/>
  <c r="B133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O133" i="40"/>
  <c r="P133" i="40"/>
  <c r="Q133" i="40"/>
  <c r="R133" i="40"/>
  <c r="C7" i="40"/>
  <c r="E7" i="40"/>
  <c r="C8" i="40"/>
  <c r="E8" i="40"/>
  <c r="C9" i="40"/>
  <c r="D9" i="40"/>
  <c r="C10" i="40"/>
  <c r="D10" i="40"/>
  <c r="C11" i="40"/>
  <c r="E11" i="40"/>
  <c r="C12" i="40"/>
  <c r="E12" i="40"/>
  <c r="C13" i="40"/>
  <c r="D13" i="40"/>
  <c r="C14" i="40"/>
  <c r="D14" i="40"/>
  <c r="C15" i="40"/>
  <c r="E15" i="40"/>
  <c r="C16" i="40"/>
  <c r="E16" i="40"/>
  <c r="C17" i="40"/>
  <c r="D17" i="40"/>
  <c r="C18" i="40"/>
  <c r="D18" i="40"/>
  <c r="C19" i="40"/>
  <c r="E19" i="40"/>
  <c r="C20" i="40"/>
  <c r="D20" i="40"/>
  <c r="C21" i="40"/>
  <c r="E21" i="40"/>
  <c r="C27" i="40"/>
  <c r="D27" i="40"/>
  <c r="C28" i="40"/>
  <c r="D28" i="40"/>
  <c r="C29" i="40"/>
  <c r="E29" i="40"/>
  <c r="C30" i="40"/>
  <c r="D30" i="40"/>
  <c r="C31" i="40"/>
  <c r="E31" i="40"/>
  <c r="C32" i="40"/>
  <c r="D32" i="40"/>
  <c r="C33" i="40"/>
  <c r="E33" i="40"/>
  <c r="C34" i="40"/>
  <c r="E34" i="40"/>
  <c r="C35" i="40"/>
  <c r="E35" i="40"/>
  <c r="C36" i="40"/>
  <c r="D36" i="40"/>
  <c r="C37" i="40"/>
  <c r="E37" i="40"/>
  <c r="C38" i="40"/>
  <c r="D38" i="40"/>
  <c r="C39" i="40"/>
  <c r="E39" i="40"/>
  <c r="C40" i="40"/>
  <c r="D40" i="40"/>
  <c r="C41" i="40"/>
  <c r="E41" i="40"/>
  <c r="C42" i="40"/>
  <c r="E42" i="40"/>
  <c r="C43" i="40"/>
  <c r="D43" i="40"/>
  <c r="C44" i="40"/>
  <c r="D44" i="40"/>
  <c r="C45" i="40"/>
  <c r="E45" i="40"/>
  <c r="C46" i="40"/>
  <c r="E46" i="40"/>
  <c r="C47" i="40"/>
  <c r="D47" i="40"/>
  <c r="C48" i="40"/>
  <c r="D48" i="40"/>
  <c r="C49" i="40"/>
  <c r="E49" i="40"/>
  <c r="C50" i="40"/>
  <c r="E50" i="40"/>
  <c r="C51" i="40"/>
  <c r="D51" i="40"/>
  <c r="C52" i="40"/>
  <c r="D52" i="40"/>
  <c r="C53" i="40"/>
  <c r="E53" i="40"/>
  <c r="C54" i="40"/>
  <c r="D54" i="40"/>
  <c r="C55" i="40"/>
  <c r="E55" i="40"/>
  <c r="C56" i="40"/>
  <c r="D56" i="40"/>
  <c r="C57" i="40"/>
  <c r="E57" i="40"/>
  <c r="C58" i="40"/>
  <c r="D58" i="40"/>
  <c r="C59" i="40"/>
  <c r="D59" i="40"/>
  <c r="C60" i="40"/>
  <c r="D60" i="40"/>
  <c r="C61" i="40"/>
  <c r="E61" i="40"/>
  <c r="C62" i="40"/>
  <c r="D62" i="40"/>
  <c r="C63" i="40"/>
  <c r="D63" i="40"/>
  <c r="C64" i="40"/>
  <c r="D64" i="40"/>
  <c r="C65" i="40"/>
  <c r="E65" i="40"/>
  <c r="C66" i="40"/>
  <c r="E66" i="40"/>
  <c r="C67" i="40"/>
  <c r="D67" i="40"/>
  <c r="C68" i="40"/>
  <c r="D68" i="40"/>
  <c r="C69" i="40"/>
  <c r="E69" i="40"/>
  <c r="C70" i="40"/>
  <c r="D70" i="40"/>
  <c r="C71" i="40"/>
  <c r="E71" i="40"/>
  <c r="C72" i="40"/>
  <c r="D72" i="40"/>
  <c r="C73" i="40"/>
  <c r="E73" i="40"/>
  <c r="C74" i="40"/>
  <c r="E74" i="40"/>
  <c r="C75" i="40"/>
  <c r="D75" i="40"/>
  <c r="C76" i="40"/>
  <c r="D76" i="40"/>
  <c r="C77" i="40"/>
  <c r="E77" i="40"/>
  <c r="C78" i="40"/>
  <c r="E78" i="40"/>
  <c r="C79" i="40"/>
  <c r="D79" i="40"/>
  <c r="C80" i="40"/>
  <c r="D80" i="40"/>
  <c r="C81" i="40"/>
  <c r="E81" i="40"/>
  <c r="C82" i="40"/>
  <c r="E82" i="40"/>
  <c r="C83" i="40"/>
  <c r="D83" i="40"/>
  <c r="C84" i="40"/>
  <c r="D84" i="40"/>
  <c r="C85" i="40"/>
  <c r="E85" i="40"/>
  <c r="C86" i="40"/>
  <c r="D86" i="40"/>
  <c r="C87" i="40"/>
  <c r="E87" i="40"/>
  <c r="C88" i="40"/>
  <c r="D88" i="40"/>
  <c r="C89" i="40"/>
  <c r="E89" i="40"/>
  <c r="C90" i="40"/>
  <c r="D90" i="40"/>
  <c r="C91" i="40"/>
  <c r="D91" i="40"/>
  <c r="C92" i="40"/>
  <c r="D92" i="40"/>
  <c r="C93" i="40"/>
  <c r="E93" i="40"/>
  <c r="C94" i="40"/>
  <c r="D94" i="40"/>
  <c r="C95" i="40"/>
  <c r="E95" i="40"/>
  <c r="C96" i="40"/>
  <c r="D96" i="40"/>
  <c r="C97" i="40"/>
  <c r="D97" i="40"/>
  <c r="E97" i="40"/>
  <c r="C98" i="40"/>
  <c r="D98" i="40"/>
  <c r="E98" i="40"/>
  <c r="C99" i="40"/>
  <c r="D99" i="40"/>
  <c r="E99" i="40"/>
  <c r="C100" i="40"/>
  <c r="D100" i="40"/>
  <c r="E100" i="40"/>
  <c r="B7" i="40"/>
  <c r="F7" i="40"/>
  <c r="G7" i="40"/>
  <c r="H7" i="40"/>
  <c r="I7" i="40"/>
  <c r="J7" i="40"/>
  <c r="K7" i="40"/>
  <c r="L7" i="40"/>
  <c r="M7" i="40"/>
  <c r="N7" i="40"/>
  <c r="O7" i="40"/>
  <c r="P7" i="40"/>
  <c r="Q7" i="40"/>
  <c r="R7" i="40"/>
  <c r="B8" i="40"/>
  <c r="F8" i="40"/>
  <c r="G8" i="40"/>
  <c r="H8" i="40"/>
  <c r="I8" i="40"/>
  <c r="J8" i="40"/>
  <c r="K8" i="40"/>
  <c r="L8" i="40"/>
  <c r="M8" i="40"/>
  <c r="N8" i="40"/>
  <c r="O8" i="40"/>
  <c r="P8" i="40"/>
  <c r="Q8" i="40"/>
  <c r="R8" i="40"/>
  <c r="B9" i="40"/>
  <c r="F9" i="40"/>
  <c r="G9" i="40"/>
  <c r="H9" i="40"/>
  <c r="I9" i="40"/>
  <c r="J9" i="40"/>
  <c r="K9" i="40"/>
  <c r="L9" i="40"/>
  <c r="M9" i="40"/>
  <c r="N9" i="40"/>
  <c r="O9" i="40"/>
  <c r="P9" i="40"/>
  <c r="Q9" i="40"/>
  <c r="R9" i="40"/>
  <c r="B10" i="40"/>
  <c r="F10" i="40"/>
  <c r="G10" i="40"/>
  <c r="H10" i="40"/>
  <c r="I10" i="40"/>
  <c r="J10" i="40"/>
  <c r="K10" i="40"/>
  <c r="L10" i="40"/>
  <c r="M10" i="40"/>
  <c r="N10" i="40"/>
  <c r="O10" i="40"/>
  <c r="P10" i="40"/>
  <c r="Q10" i="40"/>
  <c r="R10" i="40"/>
  <c r="B11" i="40"/>
  <c r="F11" i="40"/>
  <c r="G11" i="40"/>
  <c r="H11" i="40"/>
  <c r="I11" i="40"/>
  <c r="J11" i="40"/>
  <c r="K11" i="40"/>
  <c r="L11" i="40"/>
  <c r="M11" i="40"/>
  <c r="N11" i="40"/>
  <c r="O11" i="40"/>
  <c r="P11" i="40"/>
  <c r="Q11" i="40"/>
  <c r="R11" i="40"/>
  <c r="B12" i="40"/>
  <c r="F12" i="40"/>
  <c r="G12" i="40"/>
  <c r="H12" i="40"/>
  <c r="I12" i="40"/>
  <c r="J12" i="40"/>
  <c r="K12" i="40"/>
  <c r="L12" i="40"/>
  <c r="M12" i="40"/>
  <c r="N12" i="40"/>
  <c r="O12" i="40"/>
  <c r="P12" i="40"/>
  <c r="Q12" i="40"/>
  <c r="R12" i="40"/>
  <c r="B13" i="40"/>
  <c r="F13" i="40"/>
  <c r="G13" i="40"/>
  <c r="H13" i="40"/>
  <c r="I13" i="40"/>
  <c r="J13" i="40"/>
  <c r="K13" i="40"/>
  <c r="L13" i="40"/>
  <c r="M13" i="40"/>
  <c r="N13" i="40"/>
  <c r="O13" i="40"/>
  <c r="P13" i="40"/>
  <c r="Q13" i="40"/>
  <c r="R13" i="40"/>
  <c r="B14" i="40"/>
  <c r="F14" i="40"/>
  <c r="G14" i="40"/>
  <c r="H14" i="40"/>
  <c r="I14" i="40"/>
  <c r="J14" i="40"/>
  <c r="K14" i="40"/>
  <c r="L14" i="40"/>
  <c r="M14" i="40"/>
  <c r="N14" i="40"/>
  <c r="O14" i="40"/>
  <c r="P14" i="40"/>
  <c r="Q14" i="40"/>
  <c r="R14" i="40"/>
  <c r="B15" i="40"/>
  <c r="F15" i="40"/>
  <c r="G15" i="40"/>
  <c r="H15" i="40"/>
  <c r="I15" i="40"/>
  <c r="J15" i="40"/>
  <c r="K15" i="40"/>
  <c r="L15" i="40"/>
  <c r="M15" i="40"/>
  <c r="N15" i="40"/>
  <c r="O15" i="40"/>
  <c r="P15" i="40"/>
  <c r="Q15" i="40"/>
  <c r="R15" i="40"/>
  <c r="B16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B17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B18" i="40"/>
  <c r="F18" i="40"/>
  <c r="G18" i="40"/>
  <c r="H18" i="40"/>
  <c r="I18" i="40"/>
  <c r="J18" i="40"/>
  <c r="K18" i="40"/>
  <c r="L18" i="40"/>
  <c r="M18" i="40"/>
  <c r="N18" i="40"/>
  <c r="O18" i="40"/>
  <c r="P18" i="40"/>
  <c r="Q18" i="40"/>
  <c r="R18" i="40"/>
  <c r="B19" i="40"/>
  <c r="F19" i="40"/>
  <c r="G19" i="40"/>
  <c r="H19" i="40"/>
  <c r="I19" i="40"/>
  <c r="J19" i="40"/>
  <c r="K19" i="40"/>
  <c r="L19" i="40"/>
  <c r="M19" i="40"/>
  <c r="N19" i="40"/>
  <c r="O19" i="40"/>
  <c r="P19" i="40"/>
  <c r="Q19" i="40"/>
  <c r="R19" i="40"/>
  <c r="B20" i="40"/>
  <c r="F20" i="40"/>
  <c r="G20" i="40"/>
  <c r="H20" i="40"/>
  <c r="I20" i="40"/>
  <c r="J20" i="40"/>
  <c r="K20" i="40"/>
  <c r="L20" i="40"/>
  <c r="M20" i="40"/>
  <c r="N20" i="40"/>
  <c r="O20" i="40"/>
  <c r="P20" i="40"/>
  <c r="Q20" i="40"/>
  <c r="R20" i="40"/>
  <c r="B21" i="40"/>
  <c r="F21" i="40"/>
  <c r="G21" i="40"/>
  <c r="H21" i="40"/>
  <c r="I21" i="40"/>
  <c r="J21" i="40"/>
  <c r="K21" i="40"/>
  <c r="L21" i="40"/>
  <c r="M21" i="40"/>
  <c r="N21" i="40"/>
  <c r="O21" i="40"/>
  <c r="P21" i="40"/>
  <c r="Q21" i="40"/>
  <c r="R21" i="40"/>
  <c r="B22" i="40"/>
  <c r="B23" i="40"/>
  <c r="B27" i="40"/>
  <c r="F27" i="40"/>
  <c r="G27" i="40"/>
  <c r="H27" i="40"/>
  <c r="I27" i="40"/>
  <c r="J27" i="40"/>
  <c r="K27" i="40"/>
  <c r="L27" i="40"/>
  <c r="M27" i="40"/>
  <c r="N27" i="40"/>
  <c r="O27" i="40"/>
  <c r="P27" i="40"/>
  <c r="Q27" i="40"/>
  <c r="R27" i="40"/>
  <c r="B28" i="40"/>
  <c r="F28" i="40"/>
  <c r="G28" i="40"/>
  <c r="H28" i="40"/>
  <c r="I28" i="40"/>
  <c r="J28" i="40"/>
  <c r="K28" i="40"/>
  <c r="L28" i="40"/>
  <c r="M28" i="40"/>
  <c r="N28" i="40"/>
  <c r="O28" i="40"/>
  <c r="P28" i="40"/>
  <c r="Q28" i="40"/>
  <c r="R28" i="40"/>
  <c r="B29" i="40"/>
  <c r="F29" i="40"/>
  <c r="G29" i="40"/>
  <c r="H29" i="40"/>
  <c r="I29" i="40"/>
  <c r="J29" i="40"/>
  <c r="K29" i="40"/>
  <c r="L29" i="40"/>
  <c r="M29" i="40"/>
  <c r="N29" i="40"/>
  <c r="O29" i="40"/>
  <c r="P29" i="40"/>
  <c r="Q29" i="40"/>
  <c r="R29" i="40"/>
  <c r="B30" i="40"/>
  <c r="F30" i="40"/>
  <c r="G30" i="40"/>
  <c r="H30" i="40"/>
  <c r="I30" i="40"/>
  <c r="J30" i="40"/>
  <c r="K30" i="40"/>
  <c r="L30" i="40"/>
  <c r="M30" i="40"/>
  <c r="N30" i="40"/>
  <c r="O30" i="40"/>
  <c r="P30" i="40"/>
  <c r="Q30" i="40"/>
  <c r="R30" i="40"/>
  <c r="B31" i="40"/>
  <c r="F31" i="40"/>
  <c r="G31" i="40"/>
  <c r="H31" i="40"/>
  <c r="I31" i="40"/>
  <c r="J31" i="40"/>
  <c r="K31" i="40"/>
  <c r="L31" i="40"/>
  <c r="M31" i="40"/>
  <c r="N31" i="40"/>
  <c r="O31" i="40"/>
  <c r="P31" i="40"/>
  <c r="Q31" i="40"/>
  <c r="R31" i="40"/>
  <c r="B32" i="40"/>
  <c r="F32" i="40"/>
  <c r="G32" i="40"/>
  <c r="H32" i="40"/>
  <c r="I32" i="40"/>
  <c r="J32" i="40"/>
  <c r="K32" i="40"/>
  <c r="L32" i="40"/>
  <c r="M32" i="40"/>
  <c r="N32" i="40"/>
  <c r="O32" i="40"/>
  <c r="P32" i="40"/>
  <c r="Q32" i="40"/>
  <c r="R32" i="40"/>
  <c r="B33" i="40"/>
  <c r="F33" i="40"/>
  <c r="G33" i="40"/>
  <c r="H33" i="40"/>
  <c r="I33" i="40"/>
  <c r="J33" i="40"/>
  <c r="K33" i="40"/>
  <c r="L33" i="40"/>
  <c r="M33" i="40"/>
  <c r="N33" i="40"/>
  <c r="O33" i="40"/>
  <c r="P33" i="40"/>
  <c r="Q33" i="40"/>
  <c r="R33" i="40"/>
  <c r="B34" i="40"/>
  <c r="F34" i="40"/>
  <c r="G34" i="40"/>
  <c r="H34" i="40"/>
  <c r="I34" i="40"/>
  <c r="J34" i="40"/>
  <c r="K34" i="40"/>
  <c r="L34" i="40"/>
  <c r="M34" i="40"/>
  <c r="N34" i="40"/>
  <c r="O34" i="40"/>
  <c r="P34" i="40"/>
  <c r="Q34" i="40"/>
  <c r="R34" i="40"/>
  <c r="B35" i="40"/>
  <c r="F35" i="40"/>
  <c r="G35" i="40"/>
  <c r="H35" i="40"/>
  <c r="I35" i="40"/>
  <c r="J35" i="40"/>
  <c r="K35" i="40"/>
  <c r="L35" i="40"/>
  <c r="M35" i="40"/>
  <c r="N35" i="40"/>
  <c r="O35" i="40"/>
  <c r="P35" i="40"/>
  <c r="Q35" i="40"/>
  <c r="R35" i="40"/>
  <c r="B36" i="40"/>
  <c r="F36" i="40"/>
  <c r="G36" i="40"/>
  <c r="H36" i="40"/>
  <c r="I36" i="40"/>
  <c r="J36" i="40"/>
  <c r="K36" i="40"/>
  <c r="L36" i="40"/>
  <c r="M36" i="40"/>
  <c r="N36" i="40"/>
  <c r="O36" i="40"/>
  <c r="P36" i="40"/>
  <c r="Q36" i="40"/>
  <c r="R36" i="40"/>
  <c r="B37" i="40"/>
  <c r="F37" i="40"/>
  <c r="G37" i="40"/>
  <c r="H37" i="40"/>
  <c r="I37" i="40"/>
  <c r="J37" i="40"/>
  <c r="K37" i="40"/>
  <c r="L37" i="40"/>
  <c r="M37" i="40"/>
  <c r="N37" i="40"/>
  <c r="O37" i="40"/>
  <c r="P37" i="40"/>
  <c r="Q37" i="40"/>
  <c r="R37" i="40"/>
  <c r="B38" i="40"/>
  <c r="F38" i="40"/>
  <c r="G38" i="40"/>
  <c r="H38" i="40"/>
  <c r="I38" i="40"/>
  <c r="J38" i="40"/>
  <c r="K38" i="40"/>
  <c r="L38" i="40"/>
  <c r="M38" i="40"/>
  <c r="N38" i="40"/>
  <c r="O38" i="40"/>
  <c r="P38" i="40"/>
  <c r="Q38" i="40"/>
  <c r="R38" i="40"/>
  <c r="B39" i="40"/>
  <c r="F39" i="40"/>
  <c r="G39" i="40"/>
  <c r="H39" i="40"/>
  <c r="I39" i="40"/>
  <c r="J39" i="40"/>
  <c r="K39" i="40"/>
  <c r="L39" i="40"/>
  <c r="M39" i="40"/>
  <c r="N39" i="40"/>
  <c r="O39" i="40"/>
  <c r="P39" i="40"/>
  <c r="Q39" i="40"/>
  <c r="R39" i="40"/>
  <c r="B40" i="40"/>
  <c r="F40" i="40"/>
  <c r="G40" i="40"/>
  <c r="H40" i="40"/>
  <c r="I40" i="40"/>
  <c r="J40" i="40"/>
  <c r="K40" i="40"/>
  <c r="L40" i="40"/>
  <c r="M40" i="40"/>
  <c r="N40" i="40"/>
  <c r="O40" i="40"/>
  <c r="P40" i="40"/>
  <c r="Q40" i="40"/>
  <c r="R40" i="40"/>
  <c r="B41" i="40"/>
  <c r="F41" i="40"/>
  <c r="G41" i="40"/>
  <c r="H41" i="40"/>
  <c r="I41" i="40"/>
  <c r="J41" i="40"/>
  <c r="K41" i="40"/>
  <c r="L41" i="40"/>
  <c r="M41" i="40"/>
  <c r="N41" i="40"/>
  <c r="O41" i="40"/>
  <c r="P41" i="40"/>
  <c r="Q41" i="40"/>
  <c r="R41" i="40"/>
  <c r="B42" i="40"/>
  <c r="F42" i="40"/>
  <c r="G42" i="40"/>
  <c r="H42" i="40"/>
  <c r="I42" i="40"/>
  <c r="J42" i="40"/>
  <c r="K42" i="40"/>
  <c r="L42" i="40"/>
  <c r="M42" i="40"/>
  <c r="N42" i="40"/>
  <c r="O42" i="40"/>
  <c r="P42" i="40"/>
  <c r="Q42" i="40"/>
  <c r="R42" i="40"/>
  <c r="B43" i="40"/>
  <c r="F43" i="40"/>
  <c r="G43" i="40"/>
  <c r="H43" i="40"/>
  <c r="I43" i="40"/>
  <c r="J43" i="40"/>
  <c r="K43" i="40"/>
  <c r="L43" i="40"/>
  <c r="M43" i="40"/>
  <c r="N43" i="40"/>
  <c r="O43" i="40"/>
  <c r="P43" i="40"/>
  <c r="Q43" i="40"/>
  <c r="R43" i="40"/>
  <c r="B44" i="40"/>
  <c r="F44" i="40"/>
  <c r="G44" i="40"/>
  <c r="H44" i="40"/>
  <c r="I44" i="40"/>
  <c r="J44" i="40"/>
  <c r="K44" i="40"/>
  <c r="L44" i="40"/>
  <c r="M44" i="40"/>
  <c r="N44" i="40"/>
  <c r="O44" i="40"/>
  <c r="P44" i="40"/>
  <c r="Q44" i="40"/>
  <c r="R44" i="40"/>
  <c r="B45" i="40"/>
  <c r="F45" i="40"/>
  <c r="G45" i="40"/>
  <c r="H45" i="40"/>
  <c r="I45" i="40"/>
  <c r="J45" i="40"/>
  <c r="K45" i="40"/>
  <c r="L45" i="40"/>
  <c r="M45" i="40"/>
  <c r="N45" i="40"/>
  <c r="O45" i="40"/>
  <c r="P45" i="40"/>
  <c r="Q45" i="40"/>
  <c r="R45" i="40"/>
  <c r="B46" i="40"/>
  <c r="F46" i="40"/>
  <c r="G46" i="40"/>
  <c r="H46" i="40"/>
  <c r="I46" i="40"/>
  <c r="J46" i="40"/>
  <c r="K46" i="40"/>
  <c r="L46" i="40"/>
  <c r="M46" i="40"/>
  <c r="N46" i="40"/>
  <c r="O46" i="40"/>
  <c r="P46" i="40"/>
  <c r="Q46" i="40"/>
  <c r="R46" i="40"/>
  <c r="B47" i="40"/>
  <c r="F47" i="40"/>
  <c r="G47" i="40"/>
  <c r="H47" i="40"/>
  <c r="I47" i="40"/>
  <c r="J47" i="40"/>
  <c r="K47" i="40"/>
  <c r="L47" i="40"/>
  <c r="M47" i="40"/>
  <c r="N47" i="40"/>
  <c r="O47" i="40"/>
  <c r="P47" i="40"/>
  <c r="Q47" i="40"/>
  <c r="R47" i="40"/>
  <c r="B48" i="40"/>
  <c r="F48" i="40"/>
  <c r="G48" i="40"/>
  <c r="H48" i="40"/>
  <c r="I48" i="40"/>
  <c r="J48" i="40"/>
  <c r="K48" i="40"/>
  <c r="L48" i="40"/>
  <c r="M48" i="40"/>
  <c r="N48" i="40"/>
  <c r="O48" i="40"/>
  <c r="P48" i="40"/>
  <c r="Q48" i="40"/>
  <c r="R48" i="40"/>
  <c r="B49" i="40"/>
  <c r="F49" i="40"/>
  <c r="G49" i="40"/>
  <c r="H49" i="40"/>
  <c r="I49" i="40"/>
  <c r="J49" i="40"/>
  <c r="K49" i="40"/>
  <c r="L49" i="40"/>
  <c r="M49" i="40"/>
  <c r="N49" i="40"/>
  <c r="O49" i="40"/>
  <c r="P49" i="40"/>
  <c r="Q49" i="40"/>
  <c r="R49" i="40"/>
  <c r="B50" i="40"/>
  <c r="F50" i="40"/>
  <c r="G50" i="40"/>
  <c r="H50" i="40"/>
  <c r="I50" i="40"/>
  <c r="J50" i="40"/>
  <c r="K50" i="40"/>
  <c r="L50" i="40"/>
  <c r="M50" i="40"/>
  <c r="N50" i="40"/>
  <c r="O50" i="40"/>
  <c r="P50" i="40"/>
  <c r="Q50" i="40"/>
  <c r="R50" i="40"/>
  <c r="B51" i="40"/>
  <c r="F51" i="40"/>
  <c r="G51" i="40"/>
  <c r="H51" i="40"/>
  <c r="I51" i="40"/>
  <c r="J51" i="40"/>
  <c r="K51" i="40"/>
  <c r="L51" i="40"/>
  <c r="M51" i="40"/>
  <c r="N51" i="40"/>
  <c r="O51" i="40"/>
  <c r="P51" i="40"/>
  <c r="Q51" i="40"/>
  <c r="R51" i="40"/>
  <c r="B52" i="40"/>
  <c r="F52" i="40"/>
  <c r="G52" i="40"/>
  <c r="H52" i="40"/>
  <c r="I52" i="40"/>
  <c r="J52" i="40"/>
  <c r="K52" i="40"/>
  <c r="L52" i="40"/>
  <c r="M52" i="40"/>
  <c r="N52" i="40"/>
  <c r="O52" i="40"/>
  <c r="P52" i="40"/>
  <c r="Q52" i="40"/>
  <c r="R52" i="40"/>
  <c r="B53" i="40"/>
  <c r="F53" i="40"/>
  <c r="G53" i="40"/>
  <c r="H53" i="40"/>
  <c r="I53" i="40"/>
  <c r="J53" i="40"/>
  <c r="K53" i="40"/>
  <c r="L53" i="40"/>
  <c r="M53" i="40"/>
  <c r="N53" i="40"/>
  <c r="O53" i="40"/>
  <c r="P53" i="40"/>
  <c r="Q53" i="40"/>
  <c r="R53" i="40"/>
  <c r="B54" i="40"/>
  <c r="F54" i="40"/>
  <c r="G54" i="40"/>
  <c r="H54" i="40"/>
  <c r="I54" i="40"/>
  <c r="J54" i="40"/>
  <c r="K54" i="40"/>
  <c r="L54" i="40"/>
  <c r="M54" i="40"/>
  <c r="N54" i="40"/>
  <c r="O54" i="40"/>
  <c r="P54" i="40"/>
  <c r="Q54" i="40"/>
  <c r="R54" i="40"/>
  <c r="B55" i="40"/>
  <c r="F55" i="40"/>
  <c r="G55" i="40"/>
  <c r="H55" i="40"/>
  <c r="I55" i="40"/>
  <c r="J55" i="40"/>
  <c r="K55" i="40"/>
  <c r="L55" i="40"/>
  <c r="M55" i="40"/>
  <c r="N55" i="40"/>
  <c r="O55" i="40"/>
  <c r="P55" i="40"/>
  <c r="Q55" i="40"/>
  <c r="R55" i="40"/>
  <c r="B56" i="40"/>
  <c r="F56" i="40"/>
  <c r="G56" i="40"/>
  <c r="H56" i="40"/>
  <c r="I56" i="40"/>
  <c r="J56" i="40"/>
  <c r="K56" i="40"/>
  <c r="L56" i="40"/>
  <c r="M56" i="40"/>
  <c r="N56" i="40"/>
  <c r="O56" i="40"/>
  <c r="P56" i="40"/>
  <c r="Q56" i="40"/>
  <c r="R56" i="40"/>
  <c r="B57" i="40"/>
  <c r="F57" i="40"/>
  <c r="G57" i="40"/>
  <c r="H57" i="40"/>
  <c r="I57" i="40"/>
  <c r="J57" i="40"/>
  <c r="K57" i="40"/>
  <c r="L57" i="40"/>
  <c r="M57" i="40"/>
  <c r="N57" i="40"/>
  <c r="O57" i="40"/>
  <c r="P57" i="40"/>
  <c r="Q57" i="40"/>
  <c r="R57" i="40"/>
  <c r="B58" i="40"/>
  <c r="F58" i="40"/>
  <c r="G58" i="40"/>
  <c r="H58" i="40"/>
  <c r="I58" i="40"/>
  <c r="J58" i="40"/>
  <c r="K58" i="40"/>
  <c r="L58" i="40"/>
  <c r="M58" i="40"/>
  <c r="N58" i="40"/>
  <c r="O58" i="40"/>
  <c r="P58" i="40"/>
  <c r="Q58" i="40"/>
  <c r="R58" i="40"/>
  <c r="B59" i="40"/>
  <c r="F59" i="40"/>
  <c r="G59" i="40"/>
  <c r="H59" i="40"/>
  <c r="I59" i="40"/>
  <c r="J59" i="40"/>
  <c r="K59" i="40"/>
  <c r="L59" i="40"/>
  <c r="M59" i="40"/>
  <c r="N59" i="40"/>
  <c r="O59" i="40"/>
  <c r="P59" i="40"/>
  <c r="Q59" i="40"/>
  <c r="R59" i="40"/>
  <c r="B60" i="40"/>
  <c r="F60" i="40"/>
  <c r="G60" i="40"/>
  <c r="H60" i="40"/>
  <c r="I60" i="40"/>
  <c r="J60" i="40"/>
  <c r="K60" i="40"/>
  <c r="L60" i="40"/>
  <c r="M60" i="40"/>
  <c r="N60" i="40"/>
  <c r="O60" i="40"/>
  <c r="P60" i="40"/>
  <c r="Q60" i="40"/>
  <c r="R60" i="40"/>
  <c r="B61" i="40"/>
  <c r="F61" i="40"/>
  <c r="G61" i="40"/>
  <c r="H61" i="40"/>
  <c r="I61" i="40"/>
  <c r="J61" i="40"/>
  <c r="K61" i="40"/>
  <c r="L61" i="40"/>
  <c r="M61" i="40"/>
  <c r="N61" i="40"/>
  <c r="O61" i="40"/>
  <c r="P61" i="40"/>
  <c r="Q61" i="40"/>
  <c r="R61" i="40"/>
  <c r="B62" i="40"/>
  <c r="F62" i="40"/>
  <c r="G62" i="40"/>
  <c r="H62" i="40"/>
  <c r="I62" i="40"/>
  <c r="J62" i="40"/>
  <c r="K62" i="40"/>
  <c r="L62" i="40"/>
  <c r="M62" i="40"/>
  <c r="N62" i="40"/>
  <c r="O62" i="40"/>
  <c r="P62" i="40"/>
  <c r="Q62" i="40"/>
  <c r="R62" i="40"/>
  <c r="B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B64" i="40"/>
  <c r="F64" i="40"/>
  <c r="G64" i="40"/>
  <c r="H64" i="40"/>
  <c r="I64" i="40"/>
  <c r="J64" i="40"/>
  <c r="K64" i="40"/>
  <c r="L64" i="40"/>
  <c r="M64" i="40"/>
  <c r="N64" i="40"/>
  <c r="O64" i="40"/>
  <c r="P64" i="40"/>
  <c r="Q64" i="40"/>
  <c r="R64" i="40"/>
  <c r="B65" i="40"/>
  <c r="F65" i="40"/>
  <c r="G65" i="40"/>
  <c r="H65" i="40"/>
  <c r="I65" i="40"/>
  <c r="J65" i="40"/>
  <c r="K65" i="40"/>
  <c r="L65" i="40"/>
  <c r="M65" i="40"/>
  <c r="N65" i="40"/>
  <c r="O65" i="40"/>
  <c r="P65" i="40"/>
  <c r="Q65" i="40"/>
  <c r="R65" i="40"/>
  <c r="B66" i="40"/>
  <c r="F66" i="40"/>
  <c r="G66" i="40"/>
  <c r="H66" i="40"/>
  <c r="I66" i="40"/>
  <c r="J66" i="40"/>
  <c r="K66" i="40"/>
  <c r="L66" i="40"/>
  <c r="M66" i="40"/>
  <c r="N66" i="40"/>
  <c r="O66" i="40"/>
  <c r="P66" i="40"/>
  <c r="Q66" i="40"/>
  <c r="R66" i="40"/>
  <c r="B67" i="40"/>
  <c r="F67" i="40"/>
  <c r="G67" i="40"/>
  <c r="H67" i="40"/>
  <c r="I67" i="40"/>
  <c r="J67" i="40"/>
  <c r="K67" i="40"/>
  <c r="L67" i="40"/>
  <c r="M67" i="40"/>
  <c r="N67" i="40"/>
  <c r="O67" i="40"/>
  <c r="P67" i="40"/>
  <c r="Q67" i="40"/>
  <c r="R67" i="40"/>
  <c r="B68" i="40"/>
  <c r="F68" i="40"/>
  <c r="G68" i="40"/>
  <c r="H68" i="40"/>
  <c r="I68" i="40"/>
  <c r="J68" i="40"/>
  <c r="K68" i="40"/>
  <c r="L68" i="40"/>
  <c r="M68" i="40"/>
  <c r="N68" i="40"/>
  <c r="O68" i="40"/>
  <c r="P68" i="40"/>
  <c r="Q68" i="40"/>
  <c r="R68" i="40"/>
  <c r="B69" i="40"/>
  <c r="F69" i="40"/>
  <c r="G69" i="40"/>
  <c r="H69" i="40"/>
  <c r="I69" i="40"/>
  <c r="J69" i="40"/>
  <c r="K69" i="40"/>
  <c r="L69" i="40"/>
  <c r="M69" i="40"/>
  <c r="N69" i="40"/>
  <c r="O69" i="40"/>
  <c r="P69" i="40"/>
  <c r="Q69" i="40"/>
  <c r="R69" i="40"/>
  <c r="B70" i="40"/>
  <c r="F70" i="40"/>
  <c r="G70" i="40"/>
  <c r="H70" i="40"/>
  <c r="I70" i="40"/>
  <c r="J70" i="40"/>
  <c r="K70" i="40"/>
  <c r="L70" i="40"/>
  <c r="M70" i="40"/>
  <c r="N70" i="40"/>
  <c r="O70" i="40"/>
  <c r="P70" i="40"/>
  <c r="Q70" i="40"/>
  <c r="R70" i="40"/>
  <c r="B71" i="40"/>
  <c r="F71" i="40"/>
  <c r="G71" i="40"/>
  <c r="H71" i="40"/>
  <c r="I71" i="40"/>
  <c r="J71" i="40"/>
  <c r="K71" i="40"/>
  <c r="L71" i="40"/>
  <c r="M71" i="40"/>
  <c r="N71" i="40"/>
  <c r="O71" i="40"/>
  <c r="P71" i="40"/>
  <c r="Q71" i="40"/>
  <c r="R71" i="40"/>
  <c r="B72" i="40"/>
  <c r="F72" i="40"/>
  <c r="G72" i="40"/>
  <c r="H72" i="40"/>
  <c r="I72" i="40"/>
  <c r="J72" i="40"/>
  <c r="K72" i="40"/>
  <c r="L72" i="40"/>
  <c r="M72" i="40"/>
  <c r="N72" i="40"/>
  <c r="O72" i="40"/>
  <c r="P72" i="40"/>
  <c r="Q72" i="40"/>
  <c r="R72" i="40"/>
  <c r="B73" i="40"/>
  <c r="F73" i="40"/>
  <c r="G73" i="40"/>
  <c r="H73" i="40"/>
  <c r="I73" i="40"/>
  <c r="J73" i="40"/>
  <c r="K73" i="40"/>
  <c r="L73" i="40"/>
  <c r="M73" i="40"/>
  <c r="N73" i="40"/>
  <c r="O73" i="40"/>
  <c r="P73" i="40"/>
  <c r="Q73" i="40"/>
  <c r="R73" i="40"/>
  <c r="B74" i="40"/>
  <c r="F74" i="40"/>
  <c r="G74" i="40"/>
  <c r="H74" i="40"/>
  <c r="I74" i="40"/>
  <c r="J74" i="40"/>
  <c r="K74" i="40"/>
  <c r="L74" i="40"/>
  <c r="M74" i="40"/>
  <c r="N74" i="40"/>
  <c r="O74" i="40"/>
  <c r="P74" i="40"/>
  <c r="Q74" i="40"/>
  <c r="R74" i="40"/>
  <c r="B75" i="40"/>
  <c r="F75" i="40"/>
  <c r="G75" i="40"/>
  <c r="H75" i="40"/>
  <c r="I75" i="40"/>
  <c r="J75" i="40"/>
  <c r="K75" i="40"/>
  <c r="L75" i="40"/>
  <c r="M75" i="40"/>
  <c r="N75" i="40"/>
  <c r="O75" i="40"/>
  <c r="P75" i="40"/>
  <c r="Q75" i="40"/>
  <c r="R75" i="40"/>
  <c r="B76" i="40"/>
  <c r="F76" i="40"/>
  <c r="G76" i="40"/>
  <c r="H76" i="40"/>
  <c r="I76" i="40"/>
  <c r="J76" i="40"/>
  <c r="K76" i="40"/>
  <c r="L76" i="40"/>
  <c r="M76" i="40"/>
  <c r="N76" i="40"/>
  <c r="O76" i="40"/>
  <c r="P76" i="40"/>
  <c r="Q76" i="40"/>
  <c r="R76" i="40"/>
  <c r="B77" i="40"/>
  <c r="F77" i="40"/>
  <c r="G77" i="40"/>
  <c r="H77" i="40"/>
  <c r="I77" i="40"/>
  <c r="J77" i="40"/>
  <c r="K77" i="40"/>
  <c r="L77" i="40"/>
  <c r="M77" i="40"/>
  <c r="N77" i="40"/>
  <c r="O77" i="40"/>
  <c r="P77" i="40"/>
  <c r="Q77" i="40"/>
  <c r="R77" i="40"/>
  <c r="B78" i="40"/>
  <c r="F78" i="40"/>
  <c r="G78" i="40"/>
  <c r="H78" i="40"/>
  <c r="I78" i="40"/>
  <c r="J78" i="40"/>
  <c r="K78" i="40"/>
  <c r="L78" i="40"/>
  <c r="M78" i="40"/>
  <c r="N78" i="40"/>
  <c r="O78" i="40"/>
  <c r="P78" i="40"/>
  <c r="Q78" i="40"/>
  <c r="R78" i="40"/>
  <c r="B79" i="40"/>
  <c r="F79" i="40"/>
  <c r="G79" i="40"/>
  <c r="H79" i="40"/>
  <c r="I79" i="40"/>
  <c r="J79" i="40"/>
  <c r="K79" i="40"/>
  <c r="L79" i="40"/>
  <c r="M79" i="40"/>
  <c r="N79" i="40"/>
  <c r="O79" i="40"/>
  <c r="P79" i="40"/>
  <c r="Q79" i="40"/>
  <c r="R79" i="40"/>
  <c r="B80" i="40"/>
  <c r="F80" i="40"/>
  <c r="G80" i="40"/>
  <c r="H80" i="40"/>
  <c r="I80" i="40"/>
  <c r="J80" i="40"/>
  <c r="K80" i="40"/>
  <c r="L80" i="40"/>
  <c r="M80" i="40"/>
  <c r="N80" i="40"/>
  <c r="O80" i="40"/>
  <c r="P80" i="40"/>
  <c r="Q80" i="40"/>
  <c r="R80" i="40"/>
  <c r="B81" i="40"/>
  <c r="F81" i="40"/>
  <c r="G81" i="40"/>
  <c r="H81" i="40"/>
  <c r="I81" i="40"/>
  <c r="J81" i="40"/>
  <c r="K81" i="40"/>
  <c r="L81" i="40"/>
  <c r="M81" i="40"/>
  <c r="N81" i="40"/>
  <c r="O81" i="40"/>
  <c r="P81" i="40"/>
  <c r="Q81" i="40"/>
  <c r="R81" i="40"/>
  <c r="B82" i="40"/>
  <c r="F82" i="40"/>
  <c r="G82" i="40"/>
  <c r="H82" i="40"/>
  <c r="I82" i="40"/>
  <c r="J82" i="40"/>
  <c r="K82" i="40"/>
  <c r="L82" i="40"/>
  <c r="M82" i="40"/>
  <c r="N82" i="40"/>
  <c r="O82" i="40"/>
  <c r="P82" i="40"/>
  <c r="Q82" i="40"/>
  <c r="R82" i="40"/>
  <c r="B83" i="40"/>
  <c r="F83" i="40"/>
  <c r="G83" i="40"/>
  <c r="H83" i="40"/>
  <c r="I83" i="40"/>
  <c r="J83" i="40"/>
  <c r="K83" i="40"/>
  <c r="L83" i="40"/>
  <c r="M83" i="40"/>
  <c r="N83" i="40"/>
  <c r="O83" i="40"/>
  <c r="P83" i="40"/>
  <c r="Q83" i="40"/>
  <c r="R83" i="40"/>
  <c r="B84" i="40"/>
  <c r="F84" i="40"/>
  <c r="G84" i="40"/>
  <c r="H84" i="40"/>
  <c r="I84" i="40"/>
  <c r="J84" i="40"/>
  <c r="K84" i="40"/>
  <c r="L84" i="40"/>
  <c r="M84" i="40"/>
  <c r="N84" i="40"/>
  <c r="O84" i="40"/>
  <c r="P84" i="40"/>
  <c r="Q84" i="40"/>
  <c r="R84" i="40"/>
  <c r="B85" i="40"/>
  <c r="F85" i="40"/>
  <c r="G85" i="40"/>
  <c r="H85" i="40"/>
  <c r="I85" i="40"/>
  <c r="J85" i="40"/>
  <c r="K85" i="40"/>
  <c r="L85" i="40"/>
  <c r="M85" i="40"/>
  <c r="N85" i="40"/>
  <c r="O85" i="40"/>
  <c r="P85" i="40"/>
  <c r="Q85" i="40"/>
  <c r="R85" i="40"/>
  <c r="B86" i="40"/>
  <c r="F86" i="40"/>
  <c r="G86" i="40"/>
  <c r="H86" i="40"/>
  <c r="I86" i="40"/>
  <c r="J86" i="40"/>
  <c r="K86" i="40"/>
  <c r="L86" i="40"/>
  <c r="M86" i="40"/>
  <c r="N86" i="40"/>
  <c r="O86" i="40"/>
  <c r="P86" i="40"/>
  <c r="Q86" i="40"/>
  <c r="R86" i="40"/>
  <c r="B87" i="40"/>
  <c r="F87" i="40"/>
  <c r="G87" i="40"/>
  <c r="H87" i="40"/>
  <c r="I87" i="40"/>
  <c r="J87" i="40"/>
  <c r="K87" i="40"/>
  <c r="L87" i="40"/>
  <c r="M87" i="40"/>
  <c r="N87" i="40"/>
  <c r="O87" i="40"/>
  <c r="P87" i="40"/>
  <c r="Q87" i="40"/>
  <c r="R87" i="40"/>
  <c r="B88" i="40"/>
  <c r="F88" i="40"/>
  <c r="G88" i="40"/>
  <c r="H88" i="40"/>
  <c r="I88" i="40"/>
  <c r="J88" i="40"/>
  <c r="K88" i="40"/>
  <c r="L88" i="40"/>
  <c r="M88" i="40"/>
  <c r="N88" i="40"/>
  <c r="O88" i="40"/>
  <c r="P88" i="40"/>
  <c r="Q88" i="40"/>
  <c r="R88" i="40"/>
  <c r="B89" i="40"/>
  <c r="F89" i="40"/>
  <c r="G89" i="40"/>
  <c r="H89" i="40"/>
  <c r="I89" i="40"/>
  <c r="J89" i="40"/>
  <c r="K89" i="40"/>
  <c r="L89" i="40"/>
  <c r="M89" i="40"/>
  <c r="N89" i="40"/>
  <c r="O89" i="40"/>
  <c r="P89" i="40"/>
  <c r="Q89" i="40"/>
  <c r="R89" i="40"/>
  <c r="B90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B91" i="40"/>
  <c r="F91" i="40"/>
  <c r="G91" i="40"/>
  <c r="H91" i="40"/>
  <c r="I91" i="40"/>
  <c r="J91" i="40"/>
  <c r="K91" i="40"/>
  <c r="L91" i="40"/>
  <c r="M91" i="40"/>
  <c r="N91" i="40"/>
  <c r="O91" i="40"/>
  <c r="P91" i="40"/>
  <c r="Q91" i="40"/>
  <c r="R91" i="40"/>
  <c r="B92" i="40"/>
  <c r="F92" i="40"/>
  <c r="G92" i="40"/>
  <c r="H92" i="40"/>
  <c r="I92" i="40"/>
  <c r="J92" i="40"/>
  <c r="K92" i="40"/>
  <c r="L92" i="40"/>
  <c r="M92" i="40"/>
  <c r="N92" i="40"/>
  <c r="O92" i="40"/>
  <c r="P92" i="40"/>
  <c r="Q92" i="40"/>
  <c r="R92" i="40"/>
  <c r="B93" i="40"/>
  <c r="F93" i="40"/>
  <c r="G93" i="40"/>
  <c r="H93" i="40"/>
  <c r="I93" i="40"/>
  <c r="J93" i="40"/>
  <c r="K93" i="40"/>
  <c r="L93" i="40"/>
  <c r="M93" i="40"/>
  <c r="N93" i="40"/>
  <c r="O93" i="40"/>
  <c r="P93" i="40"/>
  <c r="Q93" i="40"/>
  <c r="R93" i="40"/>
  <c r="B94" i="40"/>
  <c r="F94" i="40"/>
  <c r="G94" i="40"/>
  <c r="H94" i="40"/>
  <c r="I94" i="40"/>
  <c r="J94" i="40"/>
  <c r="K94" i="40"/>
  <c r="L94" i="40"/>
  <c r="M94" i="40"/>
  <c r="N94" i="40"/>
  <c r="O94" i="40"/>
  <c r="P94" i="40"/>
  <c r="Q94" i="40"/>
  <c r="R94" i="40"/>
  <c r="B95" i="40"/>
  <c r="F95" i="40"/>
  <c r="G95" i="40"/>
  <c r="H95" i="40"/>
  <c r="I95" i="40"/>
  <c r="J95" i="40"/>
  <c r="K95" i="40"/>
  <c r="L95" i="40"/>
  <c r="M95" i="40"/>
  <c r="N95" i="40"/>
  <c r="O95" i="40"/>
  <c r="P95" i="40"/>
  <c r="Q95" i="40"/>
  <c r="R95" i="40"/>
  <c r="B96" i="40"/>
  <c r="F96" i="40"/>
  <c r="G96" i="40"/>
  <c r="H96" i="40"/>
  <c r="I96" i="40"/>
  <c r="J96" i="40"/>
  <c r="K96" i="40"/>
  <c r="L96" i="40"/>
  <c r="M96" i="40"/>
  <c r="N96" i="40"/>
  <c r="O96" i="40"/>
  <c r="P96" i="40"/>
  <c r="Q96" i="40"/>
  <c r="R96" i="40"/>
  <c r="B97" i="40"/>
  <c r="F97" i="40"/>
  <c r="G97" i="40"/>
  <c r="H97" i="40"/>
  <c r="I97" i="40"/>
  <c r="J97" i="40"/>
  <c r="K97" i="40"/>
  <c r="L97" i="40"/>
  <c r="M97" i="40"/>
  <c r="N97" i="40"/>
  <c r="O97" i="40"/>
  <c r="P97" i="40"/>
  <c r="Q97" i="40"/>
  <c r="R97" i="40"/>
  <c r="B98" i="40"/>
  <c r="F98" i="40"/>
  <c r="G98" i="40"/>
  <c r="H98" i="40"/>
  <c r="I98" i="40"/>
  <c r="J98" i="40"/>
  <c r="K98" i="40"/>
  <c r="L98" i="40"/>
  <c r="M98" i="40"/>
  <c r="N98" i="40"/>
  <c r="O98" i="40"/>
  <c r="P98" i="40"/>
  <c r="Q98" i="40"/>
  <c r="R98" i="40"/>
  <c r="B99" i="40"/>
  <c r="F99" i="40"/>
  <c r="G99" i="40"/>
  <c r="H99" i="40"/>
  <c r="I99" i="40"/>
  <c r="J99" i="40"/>
  <c r="K99" i="40"/>
  <c r="L99" i="40"/>
  <c r="M99" i="40"/>
  <c r="N99" i="40"/>
  <c r="O99" i="40"/>
  <c r="P99" i="40"/>
  <c r="Q99" i="40"/>
  <c r="R99" i="40"/>
  <c r="B100" i="40"/>
  <c r="F100" i="40"/>
  <c r="G100" i="40"/>
  <c r="H100" i="40"/>
  <c r="I100" i="40"/>
  <c r="J100" i="40"/>
  <c r="K100" i="40"/>
  <c r="L100" i="40"/>
  <c r="M100" i="40"/>
  <c r="N100" i="40"/>
  <c r="O100" i="40"/>
  <c r="P100" i="40"/>
  <c r="Q100" i="40"/>
  <c r="R100" i="40"/>
  <c r="R6" i="40"/>
  <c r="Q6" i="40"/>
  <c r="P6" i="40"/>
  <c r="O6" i="40"/>
  <c r="N6" i="40"/>
  <c r="M6" i="40"/>
  <c r="L6" i="40"/>
  <c r="K6" i="40"/>
  <c r="J6" i="40"/>
  <c r="I6" i="40"/>
  <c r="H6" i="40"/>
  <c r="G6" i="40"/>
  <c r="R5" i="40"/>
  <c r="Q5" i="40"/>
  <c r="P5" i="40"/>
  <c r="O5" i="40"/>
  <c r="N5" i="40"/>
  <c r="M5" i="40"/>
  <c r="L5" i="40"/>
  <c r="K5" i="40"/>
  <c r="J5" i="40"/>
  <c r="I5" i="40"/>
  <c r="H5" i="40"/>
  <c r="G5" i="40"/>
  <c r="F6" i="40"/>
  <c r="C6" i="40"/>
  <c r="E6" i="40"/>
  <c r="F5" i="40"/>
  <c r="E5" i="40"/>
  <c r="D5" i="40"/>
  <c r="C5" i="40"/>
  <c r="B6" i="40"/>
  <c r="B5" i="40"/>
  <c r="A6" i="40"/>
  <c r="A5" i="40"/>
  <c r="D8" i="40"/>
  <c r="I18" i="48"/>
  <c r="P258" i="46"/>
  <c r="L522" i="45"/>
  <c r="L516" i="45"/>
  <c r="L525" i="45"/>
  <c r="L519" i="45"/>
  <c r="L503" i="45"/>
  <c r="L506" i="45"/>
  <c r="L509" i="45"/>
  <c r="L500" i="45"/>
  <c r="L490" i="45"/>
  <c r="L493" i="45"/>
  <c r="L484" i="45"/>
  <c r="L487" i="45"/>
  <c r="L474" i="45"/>
  <c r="L477" i="45"/>
  <c r="L468" i="45"/>
  <c r="L471" i="45"/>
  <c r="L458" i="45"/>
  <c r="L461" i="45"/>
  <c r="L452" i="45"/>
  <c r="L455" i="45"/>
  <c r="L445" i="45"/>
  <c r="L436" i="45"/>
  <c r="L439" i="45"/>
  <c r="L442" i="45"/>
  <c r="L426" i="45"/>
  <c r="L420" i="45"/>
  <c r="L423" i="45"/>
  <c r="L429" i="45"/>
  <c r="L413" i="45"/>
  <c r="L404" i="45"/>
  <c r="L407" i="45"/>
  <c r="L410" i="45"/>
  <c r="L394" i="45"/>
  <c r="L397" i="45"/>
  <c r="L388" i="45"/>
  <c r="L391" i="45"/>
  <c r="L378" i="45"/>
  <c r="L381" i="45"/>
  <c r="L372" i="45"/>
  <c r="L375" i="45"/>
  <c r="L362" i="45"/>
  <c r="L365" i="45"/>
  <c r="L356" i="45"/>
  <c r="L359" i="45"/>
  <c r="L349" i="45"/>
  <c r="L340" i="45"/>
  <c r="L343" i="45"/>
  <c r="L346" i="45"/>
  <c r="L330" i="45"/>
  <c r="L333" i="45"/>
  <c r="L324" i="45"/>
  <c r="L327" i="45"/>
  <c r="L314" i="45"/>
  <c r="L311" i="45"/>
  <c r="L317" i="45"/>
  <c r="L308" i="45"/>
  <c r="L301" i="45"/>
  <c r="L292" i="45"/>
  <c r="L295" i="45"/>
  <c r="L298" i="45"/>
  <c r="L285" i="45"/>
  <c r="L276" i="45"/>
  <c r="L279" i="45"/>
  <c r="L282" i="45"/>
  <c r="L266" i="45"/>
  <c r="L269" i="45"/>
  <c r="L260" i="45"/>
  <c r="L263" i="45"/>
  <c r="L250" i="45"/>
  <c r="L253" i="45"/>
  <c r="L244" i="45"/>
  <c r="L247" i="45"/>
  <c r="L234" i="45"/>
  <c r="L237" i="45"/>
  <c r="L228" i="45"/>
  <c r="L231" i="45"/>
  <c r="L218" i="45"/>
  <c r="L221" i="45"/>
  <c r="L212" i="45"/>
  <c r="L215" i="45"/>
  <c r="L205" i="45"/>
  <c r="L196" i="45"/>
  <c r="L199" i="45"/>
  <c r="L202" i="45"/>
  <c r="L186" i="45"/>
  <c r="L189" i="45"/>
  <c r="L180" i="45"/>
  <c r="L183" i="45"/>
  <c r="L170" i="45"/>
  <c r="L173" i="45"/>
  <c r="L164" i="45"/>
  <c r="L167" i="45"/>
  <c r="L154" i="45"/>
  <c r="L157" i="45"/>
  <c r="L148" i="45"/>
  <c r="L151" i="45"/>
  <c r="L138" i="45"/>
  <c r="L141" i="45"/>
  <c r="L132" i="45"/>
  <c r="L135" i="45"/>
  <c r="L122" i="45"/>
  <c r="L125" i="45"/>
  <c r="L116" i="45"/>
  <c r="L119" i="45"/>
  <c r="L106" i="45"/>
  <c r="L109" i="45"/>
  <c r="L100" i="45"/>
  <c r="L103" i="45"/>
  <c r="L90" i="45"/>
  <c r="L84" i="45"/>
  <c r="L87" i="45"/>
  <c r="L93" i="45"/>
  <c r="L74" i="45"/>
  <c r="L77" i="45"/>
  <c r="L68" i="45"/>
  <c r="L71" i="45"/>
  <c r="L61" i="45"/>
  <c r="L52" i="45"/>
  <c r="L55" i="45"/>
  <c r="L58" i="45"/>
  <c r="L42" i="45"/>
  <c r="L39" i="45"/>
  <c r="L45" i="45"/>
  <c r="L36" i="45"/>
  <c r="D95" i="40"/>
  <c r="D73" i="40"/>
  <c r="D66" i="40"/>
  <c r="D7" i="40"/>
  <c r="D37" i="40"/>
  <c r="D34" i="40"/>
  <c r="D31" i="40"/>
  <c r="E79" i="40"/>
  <c r="D46" i="40"/>
  <c r="D12" i="40"/>
  <c r="D74" i="40"/>
  <c r="D42" i="40"/>
  <c r="D21" i="40"/>
  <c r="E90" i="40"/>
  <c r="D87" i="40"/>
  <c r="E13" i="40"/>
  <c r="D78" i="40"/>
  <c r="E62" i="40"/>
  <c r="D55" i="40"/>
  <c r="E17" i="40"/>
  <c r="E67" i="40"/>
  <c r="E63" i="40"/>
  <c r="E83" i="40"/>
  <c r="D69" i="40"/>
  <c r="D65" i="40"/>
  <c r="D41" i="40"/>
  <c r="D35" i="40"/>
  <c r="D33" i="40"/>
  <c r="E94" i="40"/>
  <c r="E58" i="40"/>
  <c r="E51" i="40"/>
  <c r="E47" i="40"/>
  <c r="E30" i="40"/>
  <c r="D89" i="40"/>
  <c r="D82" i="40"/>
  <c r="D71" i="40"/>
  <c r="D53" i="40"/>
  <c r="D49" i="40"/>
  <c r="D16" i="40"/>
  <c r="D6" i="40"/>
  <c r="D85" i="40"/>
  <c r="D81" i="40"/>
  <c r="D57" i="40"/>
  <c r="D50" i="40"/>
  <c r="D39" i="40"/>
  <c r="D19" i="40"/>
  <c r="D15" i="40"/>
  <c r="E91" i="40"/>
  <c r="E86" i="40"/>
  <c r="E75" i="40"/>
  <c r="E70" i="40"/>
  <c r="E59" i="40"/>
  <c r="E54" i="40"/>
  <c r="E43" i="40"/>
  <c r="E38" i="40"/>
  <c r="E27" i="40"/>
  <c r="E20" i="40"/>
  <c r="E9" i="40"/>
  <c r="D93" i="40"/>
  <c r="D77" i="40"/>
  <c r="D61" i="40"/>
  <c r="D45" i="40"/>
  <c r="D29" i="40"/>
  <c r="D11" i="40"/>
  <c r="E96" i="40"/>
  <c r="E92" i="40"/>
  <c r="E88" i="40"/>
  <c r="E84" i="40"/>
  <c r="E80" i="40"/>
  <c r="E76" i="40"/>
  <c r="E72" i="40"/>
  <c r="E68" i="40"/>
  <c r="E64" i="40"/>
  <c r="E60" i="40"/>
  <c r="E56" i="40"/>
  <c r="E52" i="40"/>
  <c r="E48" i="40"/>
  <c r="E44" i="40"/>
  <c r="E40" i="40"/>
  <c r="E36" i="40"/>
  <c r="E32" i="40"/>
  <c r="E28" i="40"/>
  <c r="E18" i="40"/>
  <c r="E14" i="40"/>
  <c r="E10" i="40"/>
  <c r="A7" i="14"/>
  <c r="B9" i="39"/>
  <c r="A7" i="12"/>
  <c r="B9" i="38"/>
  <c r="A7" i="13"/>
  <c r="B9" i="37"/>
  <c r="A7" i="11"/>
  <c r="B9" i="36"/>
  <c r="A7" i="9"/>
  <c r="B9" i="35"/>
  <c r="P18" i="48"/>
  <c r="S525" i="45"/>
  <c r="S522" i="45"/>
  <c r="S516" i="45"/>
  <c r="S519" i="45"/>
  <c r="S506" i="45"/>
  <c r="S509" i="45"/>
  <c r="S500" i="45"/>
  <c r="S503" i="45"/>
  <c r="S493" i="45"/>
  <c r="S484" i="45"/>
  <c r="S487" i="45"/>
  <c r="S490" i="45"/>
  <c r="S477" i="45"/>
  <c r="S468" i="45"/>
  <c r="S471" i="45"/>
  <c r="S474" i="45"/>
  <c r="S461" i="45"/>
  <c r="S452" i="45"/>
  <c r="S455" i="45"/>
  <c r="S458" i="45"/>
  <c r="S436" i="45"/>
  <c r="S439" i="45"/>
  <c r="S442" i="45"/>
  <c r="S445" i="45"/>
  <c r="S429" i="45"/>
  <c r="S423" i="45"/>
  <c r="S420" i="45"/>
  <c r="S426" i="45"/>
  <c r="S404" i="45"/>
  <c r="S407" i="45"/>
  <c r="S410" i="45"/>
  <c r="S413" i="45"/>
  <c r="S397" i="45"/>
  <c r="S388" i="45"/>
  <c r="S391" i="45"/>
  <c r="S394" i="45"/>
  <c r="S381" i="45"/>
  <c r="S372" i="45"/>
  <c r="S375" i="45"/>
  <c r="S378" i="45"/>
  <c r="S365" i="45"/>
  <c r="S356" i="45"/>
  <c r="S359" i="45"/>
  <c r="S362" i="45"/>
  <c r="S340" i="45"/>
  <c r="S343" i="45"/>
  <c r="S346" i="45"/>
  <c r="S349" i="45"/>
  <c r="S333" i="45"/>
  <c r="S327" i="45"/>
  <c r="S324" i="45"/>
  <c r="S330" i="45"/>
  <c r="S317" i="45"/>
  <c r="S311" i="45"/>
  <c r="S314" i="45"/>
  <c r="S308" i="45"/>
  <c r="S292" i="45"/>
  <c r="S295" i="45"/>
  <c r="S298" i="45"/>
  <c r="S301" i="45"/>
  <c r="S276" i="45"/>
  <c r="S279" i="45"/>
  <c r="S282" i="45"/>
  <c r="S285" i="45"/>
  <c r="S269" i="45"/>
  <c r="S260" i="45"/>
  <c r="S263" i="45"/>
  <c r="S266" i="45"/>
  <c r="S253" i="45"/>
  <c r="S244" i="45"/>
  <c r="S247" i="45"/>
  <c r="S250" i="45"/>
  <c r="S237" i="45"/>
  <c r="S228" i="45"/>
  <c r="S231" i="45"/>
  <c r="S234" i="45"/>
  <c r="S221" i="45"/>
  <c r="S212" i="45"/>
  <c r="S215" i="45"/>
  <c r="S218" i="45"/>
  <c r="S196" i="45"/>
  <c r="S199" i="45"/>
  <c r="S202" i="45"/>
  <c r="S205" i="45"/>
  <c r="S189" i="45"/>
  <c r="S180" i="45"/>
  <c r="S183" i="45"/>
  <c r="S186" i="45"/>
  <c r="S173" i="45"/>
  <c r="S167" i="45"/>
  <c r="S170" i="45"/>
  <c r="S164" i="45"/>
  <c r="S157" i="45"/>
  <c r="S148" i="45"/>
  <c r="S151" i="45"/>
  <c r="S154" i="45"/>
  <c r="S141" i="45"/>
  <c r="S132" i="45"/>
  <c r="S135" i="45"/>
  <c r="S138" i="45"/>
  <c r="S125" i="45"/>
  <c r="S116" i="45"/>
  <c r="S119" i="45"/>
  <c r="S122" i="45"/>
  <c r="S109" i="45"/>
  <c r="S100" i="45"/>
  <c r="S103" i="45"/>
  <c r="S106" i="45"/>
  <c r="S93" i="45"/>
  <c r="S87" i="45"/>
  <c r="S84" i="45"/>
  <c r="S90" i="45"/>
  <c r="S77" i="45"/>
  <c r="S68" i="45"/>
  <c r="S71" i="45"/>
  <c r="S74" i="45"/>
  <c r="S52" i="45"/>
  <c r="S55" i="45"/>
  <c r="S58" i="45"/>
  <c r="S61" i="45"/>
  <c r="S45" i="45"/>
  <c r="S42" i="45"/>
  <c r="S36" i="45"/>
  <c r="S39" i="45"/>
  <c r="E21" i="10"/>
  <c r="B34" i="48"/>
  <c r="A127" i="25"/>
  <c r="A136" i="25"/>
  <c r="A137" i="25"/>
  <c r="A138" i="25"/>
  <c r="A139" i="25"/>
  <c r="A140" i="25"/>
  <c r="A141" i="25"/>
  <c r="A142" i="25"/>
  <c r="A143" i="25"/>
  <c r="A119" i="25"/>
  <c r="A128" i="25"/>
  <c r="A144" i="25"/>
  <c r="A145" i="25"/>
  <c r="A146" i="25"/>
  <c r="A147" i="25"/>
  <c r="A148" i="25"/>
  <c r="A149" i="25"/>
  <c r="A150" i="25"/>
  <c r="A151" i="25"/>
  <c r="A120" i="25"/>
  <c r="A129" i="25"/>
  <c r="A152" i="25"/>
  <c r="A153" i="25"/>
  <c r="A154" i="25"/>
  <c r="A155" i="25"/>
  <c r="A156" i="25"/>
  <c r="A157" i="25"/>
  <c r="A158" i="25"/>
  <c r="A159" i="25"/>
  <c r="A121" i="25"/>
  <c r="A130" i="25"/>
  <c r="A160" i="25"/>
  <c r="A161" i="25"/>
  <c r="A162" i="25"/>
  <c r="A163" i="25"/>
  <c r="A164" i="25"/>
  <c r="A165" i="25"/>
  <c r="A166" i="25"/>
  <c r="A167" i="25"/>
  <c r="A122" i="25"/>
  <c r="A131" i="25"/>
  <c r="A168" i="25"/>
  <c r="A169" i="25"/>
  <c r="A170" i="25"/>
  <c r="A171" i="25"/>
  <c r="A172" i="25"/>
  <c r="A173" i="25"/>
  <c r="A174" i="25"/>
  <c r="A175" i="25"/>
  <c r="A123" i="25"/>
  <c r="A132" i="25"/>
  <c r="A176" i="25"/>
  <c r="A177" i="25"/>
  <c r="A178" i="25"/>
  <c r="A179" i="25"/>
  <c r="A180" i="25"/>
  <c r="A181" i="25"/>
  <c r="A182" i="25"/>
  <c r="A183" i="25"/>
  <c r="A124" i="25"/>
  <c r="A133" i="25"/>
  <c r="A184" i="25"/>
  <c r="A185" i="25"/>
  <c r="A186" i="25"/>
  <c r="A187" i="25"/>
  <c r="A188" i="25"/>
  <c r="A189" i="25"/>
  <c r="A190" i="25"/>
  <c r="A191" i="25"/>
  <c r="A125" i="25"/>
  <c r="A134" i="25"/>
  <c r="A192" i="25"/>
  <c r="A193" i="25"/>
  <c r="A194" i="25"/>
  <c r="A195" i="25"/>
  <c r="A196" i="25"/>
  <c r="A197" i="25"/>
  <c r="A198" i="25"/>
  <c r="A199" i="25"/>
  <c r="A126" i="25"/>
  <c r="A135" i="25"/>
  <c r="A200" i="25"/>
  <c r="A201" i="25"/>
  <c r="A202" i="25"/>
  <c r="A203" i="25"/>
  <c r="A204" i="25"/>
  <c r="A205" i="25"/>
  <c r="A206" i="25"/>
  <c r="A207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I34" i="48"/>
  <c r="B695" i="28"/>
  <c r="B728" i="28"/>
  <c r="B730" i="28"/>
  <c r="B330" i="28"/>
  <c r="B538" i="28"/>
  <c r="B325" i="28"/>
  <c r="B337" i="28"/>
  <c r="B342" i="28"/>
  <c r="E342" i="28"/>
  <c r="B573" i="28"/>
  <c r="B579" i="28"/>
  <c r="B580" i="28"/>
  <c r="B700" i="28"/>
  <c r="B686" i="28"/>
  <c r="B726" i="28"/>
  <c r="B736" i="28"/>
  <c r="B742" i="28"/>
  <c r="B536" i="28"/>
  <c r="B329" i="28"/>
  <c r="C329" i="28"/>
  <c r="D329" i="28"/>
  <c r="B365" i="28"/>
  <c r="B374" i="28"/>
  <c r="E374" i="28"/>
  <c r="B382" i="28"/>
  <c r="B533" i="28"/>
  <c r="B566" i="28"/>
  <c r="B570" i="28"/>
  <c r="B574" i="28"/>
  <c r="B583" i="28"/>
  <c r="B701" i="28"/>
  <c r="B694" i="28"/>
  <c r="B733" i="28"/>
  <c r="H12" i="9"/>
  <c r="G46" i="26"/>
  <c r="H11" i="9"/>
  <c r="G5" i="26"/>
  <c r="C3" i="9"/>
  <c r="H13" i="9"/>
  <c r="G87" i="26"/>
  <c r="H14" i="9"/>
  <c r="H15" i="9"/>
  <c r="G49" i="26"/>
  <c r="B10" i="10"/>
  <c r="E10" i="10"/>
  <c r="G4" i="9"/>
  <c r="G5" i="9"/>
  <c r="G6" i="9"/>
  <c r="H16" i="9"/>
  <c r="G50" i="26"/>
  <c r="G2" i="9"/>
  <c r="G3" i="9"/>
  <c r="H17" i="9"/>
  <c r="G131" i="26"/>
  <c r="H18" i="9"/>
  <c r="G52" i="26"/>
  <c r="H19" i="9"/>
  <c r="G133" i="26"/>
  <c r="H20" i="9"/>
  <c r="G54" i="26"/>
  <c r="H21" i="9"/>
  <c r="G135" i="26"/>
  <c r="H22" i="9"/>
  <c r="G96" i="26"/>
  <c r="H23" i="9"/>
  <c r="G137" i="26"/>
  <c r="H24" i="9"/>
  <c r="G18" i="26"/>
  <c r="H25" i="9"/>
  <c r="G139" i="26"/>
  <c r="H26" i="9"/>
  <c r="G60" i="26"/>
  <c r="H27" i="9"/>
  <c r="G21" i="26"/>
  <c r="H28" i="9"/>
  <c r="H29" i="9"/>
  <c r="G23" i="26"/>
  <c r="H30" i="9"/>
  <c r="G144" i="26"/>
  <c r="H31" i="9"/>
  <c r="F31" i="9"/>
  <c r="P145" i="26"/>
  <c r="H32" i="9"/>
  <c r="F32" i="9"/>
  <c r="P106" i="26"/>
  <c r="H33" i="9"/>
  <c r="F33" i="9"/>
  <c r="P147" i="26"/>
  <c r="H34" i="9"/>
  <c r="F34" i="9"/>
  <c r="P148" i="26"/>
  <c r="H35" i="9"/>
  <c r="F35" i="9"/>
  <c r="P29" i="26"/>
  <c r="H36" i="9"/>
  <c r="F36" i="9"/>
  <c r="H37" i="9"/>
  <c r="F37" i="9"/>
  <c r="P31" i="26"/>
  <c r="H38" i="9"/>
  <c r="F38" i="9"/>
  <c r="P152" i="26"/>
  <c r="H39" i="9"/>
  <c r="F39" i="9"/>
  <c r="P153" i="26"/>
  <c r="H40" i="9"/>
  <c r="F40" i="9"/>
  <c r="P74" i="26"/>
  <c r="H41" i="9"/>
  <c r="F41" i="9"/>
  <c r="P155" i="26"/>
  <c r="H42" i="9"/>
  <c r="F42" i="9"/>
  <c r="P76" i="26"/>
  <c r="H43" i="9"/>
  <c r="F43" i="9"/>
  <c r="P117" i="26"/>
  <c r="H44" i="9"/>
  <c r="F44" i="9"/>
  <c r="H45" i="9"/>
  <c r="F45" i="9"/>
  <c r="P119" i="26"/>
  <c r="H46" i="9"/>
  <c r="F46" i="9"/>
  <c r="P40" i="26"/>
  <c r="H47" i="9"/>
  <c r="F47" i="9"/>
  <c r="H48" i="9"/>
  <c r="F48" i="9"/>
  <c r="H49" i="9"/>
  <c r="F49" i="9"/>
  <c r="P163" i="26"/>
  <c r="H50" i="9"/>
  <c r="F50" i="9"/>
  <c r="P124" i="26"/>
  <c r="H11" i="11"/>
  <c r="G205" i="26"/>
  <c r="H12" i="11"/>
  <c r="G166" i="26"/>
  <c r="C3" i="11"/>
  <c r="H13" i="11"/>
  <c r="G247" i="26"/>
  <c r="H14" i="11"/>
  <c r="G4" i="11"/>
  <c r="G5" i="11"/>
  <c r="G6" i="11"/>
  <c r="H15" i="11"/>
  <c r="G289" i="26"/>
  <c r="G2" i="11"/>
  <c r="I4" i="10"/>
  <c r="G3" i="11"/>
  <c r="H16" i="11"/>
  <c r="G170" i="26"/>
  <c r="H17" i="11"/>
  <c r="G211" i="26"/>
  <c r="H18" i="11"/>
  <c r="G172" i="26"/>
  <c r="H19" i="11"/>
  <c r="G253" i="26"/>
  <c r="H20" i="11"/>
  <c r="G294" i="26"/>
  <c r="H21" i="11"/>
  <c r="G295" i="26"/>
  <c r="H22" i="11"/>
  <c r="H23" i="11"/>
  <c r="G297" i="26"/>
  <c r="H24" i="11"/>
  <c r="G178" i="26"/>
  <c r="H25" i="11"/>
  <c r="H26" i="11"/>
  <c r="H27" i="11"/>
  <c r="G301" i="26"/>
  <c r="H28" i="11"/>
  <c r="G262" i="26"/>
  <c r="H29" i="11"/>
  <c r="G29" i="11"/>
  <c r="H30" i="11"/>
  <c r="H31" i="11"/>
  <c r="F31" i="11"/>
  <c r="P225" i="26"/>
  <c r="H32" i="11"/>
  <c r="F32" i="11"/>
  <c r="N2" i="29"/>
  <c r="B52" i="29"/>
  <c r="N52" i="29"/>
  <c r="B102" i="29"/>
  <c r="N102" i="29"/>
  <c r="B152" i="29"/>
  <c r="N152" i="29"/>
  <c r="B202" i="29"/>
  <c r="N202" i="29"/>
  <c r="B252" i="29"/>
  <c r="N252" i="29"/>
  <c r="B302" i="29"/>
  <c r="N302" i="29"/>
  <c r="B352" i="29"/>
  <c r="N352" i="29"/>
  <c r="B402" i="29"/>
  <c r="N402" i="29"/>
  <c r="B452" i="29"/>
  <c r="N452" i="29"/>
  <c r="B502" i="29"/>
  <c r="N502" i="29"/>
  <c r="S511" i="29"/>
  <c r="H33" i="11"/>
  <c r="F33" i="11"/>
  <c r="H34" i="11"/>
  <c r="F34" i="11"/>
  <c r="B552" i="29"/>
  <c r="N552" i="29"/>
  <c r="S561" i="29"/>
  <c r="H35" i="11"/>
  <c r="F35" i="11"/>
  <c r="P189" i="26"/>
  <c r="H36" i="11"/>
  <c r="F36" i="11"/>
  <c r="P190" i="26"/>
  <c r="H37" i="11"/>
  <c r="F37" i="11"/>
  <c r="B602" i="29"/>
  <c r="N602" i="29"/>
  <c r="B652" i="29"/>
  <c r="G661" i="29"/>
  <c r="H38" i="11"/>
  <c r="F38" i="11"/>
  <c r="P232" i="26"/>
  <c r="H39" i="11"/>
  <c r="F39" i="11"/>
  <c r="H40" i="11"/>
  <c r="F40" i="11"/>
  <c r="P194" i="26"/>
  <c r="H41" i="11"/>
  <c r="F41" i="11"/>
  <c r="P275" i="26"/>
  <c r="H42" i="11"/>
  <c r="F42" i="11"/>
  <c r="P236" i="26"/>
  <c r="H43" i="11"/>
  <c r="F43" i="11"/>
  <c r="P237" i="26"/>
  <c r="H44" i="11"/>
  <c r="F44" i="11"/>
  <c r="P238" i="26"/>
  <c r="H45" i="11"/>
  <c r="F45" i="11"/>
  <c r="P239" i="26"/>
  <c r="H46" i="11"/>
  <c r="F46" i="11"/>
  <c r="P280" i="26"/>
  <c r="H47" i="11"/>
  <c r="F47" i="11"/>
  <c r="P241" i="26"/>
  <c r="H48" i="11"/>
  <c r="F48" i="11"/>
  <c r="P202" i="26"/>
  <c r="H49" i="11"/>
  <c r="F49" i="11"/>
  <c r="P203" i="26"/>
  <c r="H50" i="11"/>
  <c r="F50" i="11"/>
  <c r="N652" i="29"/>
  <c r="B702" i="29"/>
  <c r="N702" i="29"/>
  <c r="B752" i="29"/>
  <c r="N752" i="29"/>
  <c r="B802" i="29"/>
  <c r="N802" i="29"/>
  <c r="B852" i="29"/>
  <c r="N852" i="29"/>
  <c r="B902" i="29"/>
  <c r="N902" i="29"/>
  <c r="B952" i="29"/>
  <c r="N952" i="29"/>
  <c r="S961" i="29"/>
  <c r="H11" i="13"/>
  <c r="A11" i="13"/>
  <c r="E5" i="32"/>
  <c r="H12" i="13"/>
  <c r="G406" i="26"/>
  <c r="C3" i="13"/>
  <c r="H13" i="13"/>
  <c r="G367" i="26"/>
  <c r="H14" i="13"/>
  <c r="G328" i="26"/>
  <c r="H15" i="13"/>
  <c r="G4" i="13"/>
  <c r="G5" i="13"/>
  <c r="G6" i="13"/>
  <c r="H16" i="13"/>
  <c r="G2" i="13"/>
  <c r="I5" i="10"/>
  <c r="G3" i="13"/>
  <c r="H17" i="13"/>
  <c r="G371" i="26"/>
  <c r="H18" i="13"/>
  <c r="G452" i="26"/>
  <c r="H19" i="13"/>
  <c r="G333" i="26"/>
  <c r="H20" i="13"/>
  <c r="G454" i="26"/>
  <c r="H21" i="13"/>
  <c r="G335" i="26"/>
  <c r="H22" i="13"/>
  <c r="H23" i="13"/>
  <c r="H24" i="13"/>
  <c r="G418" i="26"/>
  <c r="H25" i="13"/>
  <c r="G459" i="26"/>
  <c r="H26" i="13"/>
  <c r="G420" i="26"/>
  <c r="H27" i="13"/>
  <c r="G421" i="26"/>
  <c r="H28" i="13"/>
  <c r="G462" i="26"/>
  <c r="H29" i="13"/>
  <c r="G383" i="26"/>
  <c r="H30" i="13"/>
  <c r="G384" i="26"/>
  <c r="H31" i="13"/>
  <c r="F31" i="13"/>
  <c r="H32" i="13"/>
  <c r="F32" i="13"/>
  <c r="P386" i="26"/>
  <c r="H33" i="13"/>
  <c r="F33" i="13"/>
  <c r="P467" i="26"/>
  <c r="H34" i="13"/>
  <c r="F34" i="13"/>
  <c r="P348" i="26"/>
  <c r="H35" i="13"/>
  <c r="F35" i="13"/>
  <c r="P389" i="26"/>
  <c r="H36" i="13"/>
  <c r="F36" i="13"/>
  <c r="P430" i="26"/>
  <c r="H37" i="13"/>
  <c r="F37" i="13"/>
  <c r="N2" i="32"/>
  <c r="B47" i="32"/>
  <c r="N47" i="32"/>
  <c r="B92" i="32"/>
  <c r="N92" i="32"/>
  <c r="B137" i="32"/>
  <c r="N137" i="32"/>
  <c r="B182" i="32"/>
  <c r="N182" i="32"/>
  <c r="B227" i="32"/>
  <c r="N227" i="32"/>
  <c r="B272" i="32"/>
  <c r="N272" i="32"/>
  <c r="B317" i="32"/>
  <c r="N317" i="32"/>
  <c r="B362" i="32"/>
  <c r="N362" i="32"/>
  <c r="B407" i="32"/>
  <c r="N407" i="32"/>
  <c r="B452" i="32"/>
  <c r="N452" i="32"/>
  <c r="B497" i="32"/>
  <c r="N497" i="32"/>
  <c r="B542" i="32"/>
  <c r="N542" i="32"/>
  <c r="B587" i="32"/>
  <c r="G596" i="32"/>
  <c r="H38" i="13"/>
  <c r="F38" i="13"/>
  <c r="N587" i="32"/>
  <c r="S596" i="32"/>
  <c r="H39" i="13"/>
  <c r="F39" i="13"/>
  <c r="H40" i="13"/>
  <c r="F40" i="13"/>
  <c r="P354" i="26"/>
  <c r="H41" i="13"/>
  <c r="F41" i="13"/>
  <c r="P395" i="26"/>
  <c r="H42" i="13"/>
  <c r="F42" i="13"/>
  <c r="P396" i="26"/>
  <c r="H43" i="13"/>
  <c r="F43" i="13"/>
  <c r="P397" i="26"/>
  <c r="H44" i="13"/>
  <c r="F44" i="13"/>
  <c r="P358" i="26"/>
  <c r="H45" i="13"/>
  <c r="F45" i="13"/>
  <c r="B632" i="32"/>
  <c r="N632" i="32"/>
  <c r="B677" i="32"/>
  <c r="N677" i="32"/>
  <c r="B722" i="32"/>
  <c r="N722" i="32"/>
  <c r="B767" i="32"/>
  <c r="G776" i="32"/>
  <c r="H46" i="13"/>
  <c r="F46" i="13"/>
  <c r="P440" i="26"/>
  <c r="H47" i="13"/>
  <c r="F47" i="13"/>
  <c r="P481" i="26"/>
  <c r="H48" i="13"/>
  <c r="F48" i="13"/>
  <c r="P362" i="26"/>
  <c r="H49" i="13"/>
  <c r="F49" i="13"/>
  <c r="P403" i="26"/>
  <c r="H50" i="13"/>
  <c r="F50" i="13"/>
  <c r="H11" i="12"/>
  <c r="A11" i="12"/>
  <c r="H485" i="26"/>
  <c r="H12" i="12"/>
  <c r="G566" i="26"/>
  <c r="C3" i="12"/>
  <c r="H13" i="12"/>
  <c r="G487" i="26"/>
  <c r="H14" i="12"/>
  <c r="G488" i="26"/>
  <c r="G4" i="12"/>
  <c r="G5" i="12"/>
  <c r="G6" i="12"/>
  <c r="H15" i="12"/>
  <c r="G609" i="26"/>
  <c r="G2" i="12"/>
  <c r="G3" i="12"/>
  <c r="H16" i="12"/>
  <c r="G610" i="26"/>
  <c r="H17" i="12"/>
  <c r="G611" i="26"/>
  <c r="H18" i="12"/>
  <c r="G612" i="26"/>
  <c r="H19" i="12"/>
  <c r="G573" i="26"/>
  <c r="H20" i="12"/>
  <c r="G494" i="26"/>
  <c r="H21" i="12"/>
  <c r="G575" i="26"/>
  <c r="H22" i="12"/>
  <c r="G616" i="26"/>
  <c r="H23" i="12"/>
  <c r="G577" i="26"/>
  <c r="H24" i="12"/>
  <c r="G578" i="26"/>
  <c r="H25" i="12"/>
  <c r="G499" i="26"/>
  <c r="H26" i="12"/>
  <c r="G620" i="26"/>
  <c r="H27" i="12"/>
  <c r="G501" i="26"/>
  <c r="H28" i="12"/>
  <c r="H29" i="12"/>
  <c r="F29" i="12"/>
  <c r="P583" i="26"/>
  <c r="H30" i="12"/>
  <c r="F30" i="12"/>
  <c r="P624" i="26"/>
  <c r="H31" i="12"/>
  <c r="F31" i="12"/>
  <c r="P585" i="26"/>
  <c r="H32" i="12"/>
  <c r="F32" i="12"/>
  <c r="N2" i="31"/>
  <c r="B52" i="31"/>
  <c r="N52" i="31"/>
  <c r="B102" i="31"/>
  <c r="N102" i="31"/>
  <c r="B152" i="31"/>
  <c r="N152" i="31"/>
  <c r="B202" i="31"/>
  <c r="N202" i="31"/>
  <c r="B252" i="31"/>
  <c r="N252" i="31"/>
  <c r="B302" i="31"/>
  <c r="N302" i="31"/>
  <c r="B352" i="31"/>
  <c r="N352" i="31"/>
  <c r="B402" i="31"/>
  <c r="N402" i="31"/>
  <c r="B452" i="31"/>
  <c r="N452" i="31"/>
  <c r="B502" i="31"/>
  <c r="N502" i="31"/>
  <c r="S511" i="31"/>
  <c r="H33" i="12"/>
  <c r="F33" i="12"/>
  <c r="P627" i="26"/>
  <c r="H34" i="12"/>
  <c r="F34" i="12"/>
  <c r="P628" i="26"/>
  <c r="H35" i="12"/>
  <c r="F35" i="12"/>
  <c r="B552" i="31"/>
  <c r="N552" i="31"/>
  <c r="B602" i="31"/>
  <c r="G611" i="31"/>
  <c r="H36" i="12"/>
  <c r="F36" i="12"/>
  <c r="H37" i="12"/>
  <c r="F37" i="12"/>
  <c r="P551" i="26"/>
  <c r="H38" i="12"/>
  <c r="F38" i="12"/>
  <c r="P592" i="26"/>
  <c r="H39" i="12"/>
  <c r="F39" i="12"/>
  <c r="H40" i="12"/>
  <c r="F40" i="12"/>
  <c r="P554" i="26"/>
  <c r="H41" i="12"/>
  <c r="F41" i="12"/>
  <c r="P515" i="26"/>
  <c r="H42" i="12"/>
  <c r="F42" i="12"/>
  <c r="P556" i="26"/>
  <c r="H43" i="12"/>
  <c r="F43" i="12"/>
  <c r="H44" i="12"/>
  <c r="F44" i="12"/>
  <c r="P598" i="26"/>
  <c r="H45" i="12"/>
  <c r="F45" i="12"/>
  <c r="P639" i="26"/>
  <c r="H46" i="12"/>
  <c r="F46" i="12"/>
  <c r="N602" i="31"/>
  <c r="B652" i="31"/>
  <c r="N652" i="31"/>
  <c r="B702" i="31"/>
  <c r="N702" i="31"/>
  <c r="B752" i="31"/>
  <c r="N752" i="31"/>
  <c r="B802" i="31"/>
  <c r="N802" i="31"/>
  <c r="B852" i="31"/>
  <c r="N852" i="31"/>
  <c r="S861" i="31"/>
  <c r="H47" i="12"/>
  <c r="F47" i="12"/>
  <c r="P641" i="26"/>
  <c r="H48" i="12"/>
  <c r="F48" i="12"/>
  <c r="P602" i="26"/>
  <c r="H49" i="12"/>
  <c r="F49" i="12"/>
  <c r="P603" i="26"/>
  <c r="H50" i="12"/>
  <c r="F50" i="12"/>
  <c r="P604" i="26"/>
  <c r="H11" i="14"/>
  <c r="G725" i="26"/>
  <c r="H12" i="14"/>
  <c r="G766" i="26"/>
  <c r="C3" i="14"/>
  <c r="H13" i="14"/>
  <c r="G647" i="26"/>
  <c r="H14" i="14"/>
  <c r="G768" i="26"/>
  <c r="H15" i="14"/>
  <c r="G649" i="26"/>
  <c r="G4" i="14"/>
  <c r="G5" i="14"/>
  <c r="G6" i="14"/>
  <c r="H16" i="14"/>
  <c r="G650" i="26"/>
  <c r="H17" i="14"/>
  <c r="G771" i="26"/>
  <c r="H18" i="14"/>
  <c r="G772" i="26"/>
  <c r="H19" i="14"/>
  <c r="G773" i="26"/>
  <c r="H20" i="14"/>
  <c r="G694" i="26"/>
  <c r="H21" i="14"/>
  <c r="G735" i="26"/>
  <c r="H22" i="14"/>
  <c r="G696" i="26"/>
  <c r="H23" i="14"/>
  <c r="G737" i="26"/>
  <c r="H24" i="14"/>
  <c r="G698" i="26"/>
  <c r="H25" i="14"/>
  <c r="G699" i="26"/>
  <c r="H26" i="14"/>
  <c r="G660" i="26"/>
  <c r="H27" i="14"/>
  <c r="G661" i="26"/>
  <c r="H28" i="14"/>
  <c r="G702" i="26"/>
  <c r="H29" i="14"/>
  <c r="C29" i="14"/>
  <c r="M663" i="26"/>
  <c r="H30" i="14"/>
  <c r="G784" i="26"/>
  <c r="H31" i="14"/>
  <c r="C31" i="14"/>
  <c r="M785" i="26"/>
  <c r="H32" i="14"/>
  <c r="C32" i="14"/>
  <c r="H33" i="14"/>
  <c r="C33" i="14"/>
  <c r="M707" i="26"/>
  <c r="H34" i="14"/>
  <c r="C34" i="14"/>
  <c r="H35" i="14"/>
  <c r="C35" i="14"/>
  <c r="H36" i="14"/>
  <c r="C36" i="14"/>
  <c r="M710" i="26"/>
  <c r="H37" i="14"/>
  <c r="C37" i="14"/>
  <c r="M671" i="26"/>
  <c r="H38" i="14"/>
  <c r="C38" i="14"/>
  <c r="N2" i="33"/>
  <c r="B51" i="33"/>
  <c r="N51" i="33"/>
  <c r="B100" i="33"/>
  <c r="N100" i="33"/>
  <c r="B149" i="33"/>
  <c r="N149" i="33"/>
  <c r="B198" i="33"/>
  <c r="N198" i="33"/>
  <c r="B247" i="33"/>
  <c r="N247" i="33"/>
  <c r="B296" i="33"/>
  <c r="N296" i="33"/>
  <c r="B345" i="33"/>
  <c r="N345" i="33"/>
  <c r="B394" i="33"/>
  <c r="N394" i="33"/>
  <c r="B443" i="33"/>
  <c r="N443" i="33"/>
  <c r="B492" i="33"/>
  <c r="N492" i="33"/>
  <c r="B541" i="33"/>
  <c r="N541" i="33"/>
  <c r="B590" i="33"/>
  <c r="N590" i="33"/>
  <c r="B639" i="33"/>
  <c r="N639" i="33"/>
  <c r="S645" i="33"/>
  <c r="H39" i="14"/>
  <c r="C39" i="14"/>
  <c r="M793" i="26"/>
  <c r="H40" i="14"/>
  <c r="C40" i="14"/>
  <c r="M754" i="26"/>
  <c r="H41" i="14"/>
  <c r="C41" i="14"/>
  <c r="M715" i="26"/>
  <c r="H42" i="14"/>
  <c r="C42" i="14"/>
  <c r="B688" i="33"/>
  <c r="N688" i="33"/>
  <c r="B737" i="33"/>
  <c r="N737" i="33"/>
  <c r="S743" i="33"/>
  <c r="H43" i="14"/>
  <c r="C43" i="14"/>
  <c r="M677" i="26"/>
  <c r="H44" i="14"/>
  <c r="C44" i="14"/>
  <c r="M718" i="26"/>
  <c r="H45" i="14"/>
  <c r="C45" i="14"/>
  <c r="M679" i="26"/>
  <c r="H46" i="14"/>
  <c r="C46" i="14"/>
  <c r="B786" i="33"/>
  <c r="N786" i="33"/>
  <c r="B835" i="33"/>
  <c r="N835" i="33"/>
  <c r="S841" i="33"/>
  <c r="H47" i="14"/>
  <c r="C47" i="14"/>
  <c r="M801" i="26"/>
  <c r="H48" i="14"/>
  <c r="C48" i="14"/>
  <c r="M762" i="26"/>
  <c r="H49" i="14"/>
  <c r="C49" i="14"/>
  <c r="M723" i="26"/>
  <c r="H50" i="14"/>
  <c r="C50" i="14"/>
  <c r="B884" i="33"/>
  <c r="N884" i="33"/>
  <c r="B933" i="33"/>
  <c r="N933" i="33"/>
  <c r="S939" i="33"/>
  <c r="BN5" i="23"/>
  <c r="BM5" i="23"/>
  <c r="BL5" i="23"/>
  <c r="BK5" i="23"/>
  <c r="BL4" i="23"/>
  <c r="BK4" i="23"/>
  <c r="BN6" i="23"/>
  <c r="BM6" i="23"/>
  <c r="BL6" i="23"/>
  <c r="BK6" i="23"/>
  <c r="BJ6" i="23"/>
  <c r="BI6" i="23"/>
  <c r="BH6" i="23"/>
  <c r="BG6" i="23"/>
  <c r="BF6" i="23"/>
  <c r="BE6" i="23"/>
  <c r="BD6" i="23"/>
  <c r="BC6" i="23"/>
  <c r="BB6" i="23"/>
  <c r="BA6" i="23"/>
  <c r="AZ6" i="23"/>
  <c r="BA8" i="23"/>
  <c r="BA9" i="23"/>
  <c r="BA10" i="23"/>
  <c r="BA11" i="23"/>
  <c r="BA12" i="23"/>
  <c r="BA13" i="23"/>
  <c r="BA14" i="23"/>
  <c r="BA15" i="23"/>
  <c r="BA16" i="23"/>
  <c r="BA17" i="23"/>
  <c r="BA18" i="23"/>
  <c r="BA19" i="23"/>
  <c r="BA20" i="23"/>
  <c r="BA21" i="23"/>
  <c r="BA22" i="23"/>
  <c r="BA23" i="23"/>
  <c r="BA24" i="23"/>
  <c r="BA25" i="23"/>
  <c r="BA26" i="23"/>
  <c r="BA27" i="23"/>
  <c r="BA28" i="23"/>
  <c r="BA29" i="23"/>
  <c r="BA30" i="23"/>
  <c r="BA31" i="23"/>
  <c r="BA32" i="23"/>
  <c r="BA33" i="23"/>
  <c r="BA34" i="23"/>
  <c r="BA35" i="23"/>
  <c r="BA36" i="23"/>
  <c r="BA37" i="23"/>
  <c r="BA38" i="23"/>
  <c r="BA39" i="23"/>
  <c r="BA40" i="23"/>
  <c r="BA41" i="23"/>
  <c r="BA42" i="23"/>
  <c r="BA43" i="23"/>
  <c r="BA44" i="23"/>
  <c r="BA45" i="23"/>
  <c r="BA46" i="23"/>
  <c r="BA47" i="23"/>
  <c r="BA48" i="23"/>
  <c r="BA49" i="23"/>
  <c r="BA50" i="23"/>
  <c r="BA51" i="23"/>
  <c r="BA52" i="23"/>
  <c r="BA53" i="23"/>
  <c r="BA54" i="23"/>
  <c r="BA55" i="23"/>
  <c r="BA56" i="23"/>
  <c r="BA57" i="23"/>
  <c r="BA58" i="23"/>
  <c r="BA59" i="23"/>
  <c r="BA60" i="23"/>
  <c r="BA61" i="23"/>
  <c r="BA62" i="23"/>
  <c r="BA63" i="23"/>
  <c r="BA64" i="23"/>
  <c r="BA65" i="23"/>
  <c r="BA66" i="23"/>
  <c r="BA67" i="23"/>
  <c r="BA68" i="23"/>
  <c r="BA69" i="23"/>
  <c r="BA70" i="23"/>
  <c r="BA71" i="23"/>
  <c r="BA72" i="23"/>
  <c r="BA73" i="23"/>
  <c r="BA74" i="23"/>
  <c r="BA75" i="23"/>
  <c r="BA76" i="23"/>
  <c r="BA77" i="23"/>
  <c r="BA78" i="23"/>
  <c r="BA79" i="23"/>
  <c r="BA80" i="23"/>
  <c r="BA81" i="23"/>
  <c r="BA82" i="23"/>
  <c r="BA83" i="23"/>
  <c r="BA84" i="23"/>
  <c r="BA85" i="23"/>
  <c r="BA86" i="23"/>
  <c r="BA87" i="23"/>
  <c r="BA88" i="23"/>
  <c r="BA89" i="23"/>
  <c r="BA90" i="23"/>
  <c r="BA91" i="23"/>
  <c r="BA92" i="23"/>
  <c r="BA93" i="23"/>
  <c r="BA94" i="23"/>
  <c r="BA95" i="23"/>
  <c r="BA96" i="23"/>
  <c r="BA97" i="23"/>
  <c r="BA98" i="23"/>
  <c r="BA99" i="23"/>
  <c r="BA100" i="23"/>
  <c r="BA101" i="23"/>
  <c r="BA102" i="23"/>
  <c r="BA103" i="23"/>
  <c r="BA104" i="23"/>
  <c r="BA105" i="23"/>
  <c r="BA106" i="23"/>
  <c r="BA107" i="23"/>
  <c r="BA108" i="23"/>
  <c r="BA109" i="23"/>
  <c r="BA110" i="23"/>
  <c r="BA111" i="23"/>
  <c r="BA112" i="23"/>
  <c r="BA113" i="23"/>
  <c r="BA114" i="23"/>
  <c r="BA115" i="23"/>
  <c r="BA116" i="23"/>
  <c r="BA117" i="23"/>
  <c r="BA118" i="23"/>
  <c r="BA119" i="23"/>
  <c r="BA120" i="23"/>
  <c r="BA121" i="23"/>
  <c r="BA122" i="23"/>
  <c r="BA123" i="23"/>
  <c r="BA124" i="23"/>
  <c r="BA125" i="23"/>
  <c r="BA126" i="23"/>
  <c r="BA127" i="23"/>
  <c r="BA128" i="23"/>
  <c r="BA129" i="23"/>
  <c r="BA130" i="23"/>
  <c r="BA131" i="23"/>
  <c r="BA132" i="23"/>
  <c r="BA133" i="23"/>
  <c r="BA134" i="23"/>
  <c r="BA135" i="23"/>
  <c r="BA136" i="23"/>
  <c r="BA137" i="23"/>
  <c r="BA138" i="23"/>
  <c r="BA139" i="23"/>
  <c r="BA140" i="23"/>
  <c r="BA141" i="23"/>
  <c r="BA142" i="23"/>
  <c r="BA143" i="23"/>
  <c r="BA144" i="23"/>
  <c r="BA145" i="23"/>
  <c r="BA146" i="23"/>
  <c r="BA147" i="23"/>
  <c r="BA148" i="23"/>
  <c r="BA149" i="23"/>
  <c r="BA150" i="23"/>
  <c r="BA151" i="23"/>
  <c r="BA152" i="23"/>
  <c r="BA153" i="23"/>
  <c r="BA154" i="23"/>
  <c r="BA155" i="23"/>
  <c r="BA156" i="23"/>
  <c r="BA157" i="23"/>
  <c r="BA158" i="23"/>
  <c r="BA159" i="23"/>
  <c r="BA160" i="23"/>
  <c r="BA161" i="23"/>
  <c r="BA162" i="23"/>
  <c r="BA163" i="23"/>
  <c r="BA164" i="23"/>
  <c r="BA165" i="23"/>
  <c r="BA166" i="23"/>
  <c r="BA167" i="23"/>
  <c r="BA168" i="23"/>
  <c r="BA169" i="23"/>
  <c r="BA170" i="23"/>
  <c r="BA171" i="23"/>
  <c r="BA172" i="23"/>
  <c r="BA173" i="23"/>
  <c r="BA174" i="23"/>
  <c r="BA175" i="23"/>
  <c r="BA176" i="23"/>
  <c r="BA177" i="23"/>
  <c r="BA178" i="23"/>
  <c r="BA179" i="23"/>
  <c r="BA180" i="23"/>
  <c r="BA181" i="23"/>
  <c r="BA182" i="23"/>
  <c r="BA183" i="23"/>
  <c r="BA184" i="23"/>
  <c r="BA185" i="23"/>
  <c r="BA186" i="23"/>
  <c r="BA187" i="23"/>
  <c r="BA188" i="23"/>
  <c r="BA189" i="23"/>
  <c r="BA190" i="23"/>
  <c r="BA191" i="23"/>
  <c r="BA192" i="23"/>
  <c r="BA193" i="23"/>
  <c r="BA194" i="23"/>
  <c r="BA195" i="23"/>
  <c r="BA196" i="23"/>
  <c r="BA197" i="23"/>
  <c r="BA198" i="23"/>
  <c r="BA199" i="23"/>
  <c r="BA200" i="23"/>
  <c r="BA201" i="23"/>
  <c r="BA202" i="23"/>
  <c r="BA203" i="23"/>
  <c r="BA204" i="23"/>
  <c r="BA205" i="23"/>
  <c r="BA206" i="23"/>
  <c r="BA7" i="23"/>
  <c r="BH4" i="23"/>
  <c r="BG4" i="23"/>
  <c r="A6" i="34"/>
  <c r="B6" i="34"/>
  <c r="C6" i="34"/>
  <c r="D6" i="34"/>
  <c r="E6" i="34"/>
  <c r="G6" i="34"/>
  <c r="A7" i="34"/>
  <c r="B7" i="34"/>
  <c r="C7" i="34"/>
  <c r="D7" i="34"/>
  <c r="E7" i="34"/>
  <c r="G7" i="34"/>
  <c r="A8" i="34"/>
  <c r="B8" i="34"/>
  <c r="C8" i="34"/>
  <c r="D8" i="34"/>
  <c r="E8" i="34"/>
  <c r="G8" i="34"/>
  <c r="A9" i="34"/>
  <c r="B9" i="34"/>
  <c r="C9" i="34"/>
  <c r="D9" i="34"/>
  <c r="E9" i="34"/>
  <c r="G9" i="34"/>
  <c r="A10" i="34"/>
  <c r="B10" i="34"/>
  <c r="C10" i="34"/>
  <c r="D10" i="34"/>
  <c r="E10" i="34"/>
  <c r="G10" i="34"/>
  <c r="A11" i="34"/>
  <c r="B11" i="34"/>
  <c r="C11" i="34"/>
  <c r="D11" i="34"/>
  <c r="E11" i="34"/>
  <c r="G11" i="34"/>
  <c r="A12" i="34"/>
  <c r="B12" i="34"/>
  <c r="C12" i="34"/>
  <c r="D12" i="34"/>
  <c r="E12" i="34"/>
  <c r="G12" i="34"/>
  <c r="A13" i="34"/>
  <c r="B13" i="34"/>
  <c r="C13" i="34"/>
  <c r="D13" i="34"/>
  <c r="E13" i="34"/>
  <c r="G13" i="34"/>
  <c r="A14" i="34"/>
  <c r="B14" i="34"/>
  <c r="C14" i="34"/>
  <c r="D14" i="34"/>
  <c r="E14" i="34"/>
  <c r="G14" i="34"/>
  <c r="A15" i="34"/>
  <c r="B15" i="34"/>
  <c r="C15" i="34"/>
  <c r="D15" i="34"/>
  <c r="E15" i="34"/>
  <c r="G15" i="34"/>
  <c r="A16" i="34"/>
  <c r="B16" i="34"/>
  <c r="C16" i="34"/>
  <c r="D16" i="34"/>
  <c r="E16" i="34"/>
  <c r="G16" i="34"/>
  <c r="A17" i="34"/>
  <c r="B17" i="34"/>
  <c r="C17" i="34"/>
  <c r="D17" i="34"/>
  <c r="E17" i="34"/>
  <c r="G17" i="34"/>
  <c r="A18" i="34"/>
  <c r="B18" i="34"/>
  <c r="C18" i="34"/>
  <c r="D18" i="34"/>
  <c r="E18" i="34"/>
  <c r="G18" i="34"/>
  <c r="A19" i="34"/>
  <c r="B19" i="34"/>
  <c r="C19" i="34"/>
  <c r="D19" i="34"/>
  <c r="E19" i="34"/>
  <c r="G19" i="34"/>
  <c r="A20" i="34"/>
  <c r="B20" i="34"/>
  <c r="C20" i="34"/>
  <c r="D20" i="34"/>
  <c r="E20" i="34"/>
  <c r="G20" i="34"/>
  <c r="A21" i="34"/>
  <c r="B21" i="34"/>
  <c r="C21" i="34"/>
  <c r="D21" i="34"/>
  <c r="E21" i="34"/>
  <c r="G21" i="34"/>
  <c r="A22" i="34"/>
  <c r="B22" i="34"/>
  <c r="C22" i="34"/>
  <c r="D22" i="34"/>
  <c r="E22" i="34"/>
  <c r="G22" i="34"/>
  <c r="A23" i="34"/>
  <c r="B23" i="34"/>
  <c r="C23" i="34"/>
  <c r="D23" i="34"/>
  <c r="E23" i="34"/>
  <c r="G23" i="34"/>
  <c r="A24" i="34"/>
  <c r="B24" i="34"/>
  <c r="C24" i="34"/>
  <c r="D24" i="34"/>
  <c r="E24" i="34"/>
  <c r="G24" i="34"/>
  <c r="A25" i="34"/>
  <c r="B25" i="34"/>
  <c r="C25" i="34"/>
  <c r="D25" i="34"/>
  <c r="E25" i="34"/>
  <c r="G25" i="34"/>
  <c r="A26" i="34"/>
  <c r="B26" i="34"/>
  <c r="C26" i="34"/>
  <c r="D26" i="34"/>
  <c r="E26" i="34"/>
  <c r="G26" i="34"/>
  <c r="A27" i="34"/>
  <c r="B27" i="34"/>
  <c r="C27" i="34"/>
  <c r="D27" i="34"/>
  <c r="E27" i="34"/>
  <c r="G27" i="34"/>
  <c r="A28" i="34"/>
  <c r="B28" i="34"/>
  <c r="C28" i="34"/>
  <c r="D28" i="34"/>
  <c r="E28" i="34"/>
  <c r="G28" i="34"/>
  <c r="A29" i="34"/>
  <c r="B29" i="34"/>
  <c r="C29" i="34"/>
  <c r="D29" i="34"/>
  <c r="E29" i="34"/>
  <c r="G29" i="34"/>
  <c r="A30" i="34"/>
  <c r="B30" i="34"/>
  <c r="C30" i="34"/>
  <c r="D30" i="34"/>
  <c r="E30" i="34"/>
  <c r="F30" i="34"/>
  <c r="H30" i="34"/>
  <c r="I30" i="34"/>
  <c r="G30" i="34"/>
  <c r="A31" i="34"/>
  <c r="B31" i="34"/>
  <c r="C31" i="34"/>
  <c r="D31" i="34"/>
  <c r="E31" i="34"/>
  <c r="G31" i="34"/>
  <c r="A32" i="34"/>
  <c r="B32" i="34"/>
  <c r="C32" i="34"/>
  <c r="D32" i="34"/>
  <c r="E32" i="34"/>
  <c r="G32" i="34"/>
  <c r="A33" i="34"/>
  <c r="B33" i="34"/>
  <c r="C33" i="34"/>
  <c r="D33" i="34"/>
  <c r="E33" i="34"/>
  <c r="G33" i="34"/>
  <c r="A34" i="34"/>
  <c r="B34" i="34"/>
  <c r="C34" i="34"/>
  <c r="D34" i="34"/>
  <c r="E34" i="34"/>
  <c r="G34" i="34"/>
  <c r="A35" i="34"/>
  <c r="B35" i="34"/>
  <c r="C35" i="34"/>
  <c r="D35" i="34"/>
  <c r="E35" i="34"/>
  <c r="G35" i="34"/>
  <c r="A36" i="34"/>
  <c r="B36" i="34"/>
  <c r="C36" i="34"/>
  <c r="D36" i="34"/>
  <c r="E36" i="34"/>
  <c r="G36" i="34"/>
  <c r="A37" i="34"/>
  <c r="B37" i="34"/>
  <c r="C37" i="34"/>
  <c r="D37" i="34"/>
  <c r="E37" i="34"/>
  <c r="G37" i="34"/>
  <c r="A38" i="34"/>
  <c r="B38" i="34"/>
  <c r="C38" i="34"/>
  <c r="D38" i="34"/>
  <c r="E38" i="34"/>
  <c r="G38" i="34"/>
  <c r="A39" i="34"/>
  <c r="B39" i="34"/>
  <c r="C39" i="34"/>
  <c r="D39" i="34"/>
  <c r="E39" i="34"/>
  <c r="G39" i="34"/>
  <c r="A40" i="34"/>
  <c r="B40" i="34"/>
  <c r="C40" i="34"/>
  <c r="D40" i="34"/>
  <c r="E40" i="34"/>
  <c r="G40" i="34"/>
  <c r="A41" i="34"/>
  <c r="B41" i="34"/>
  <c r="C41" i="34"/>
  <c r="D41" i="34"/>
  <c r="E41" i="34"/>
  <c r="G41" i="34"/>
  <c r="A42" i="34"/>
  <c r="B42" i="34"/>
  <c r="C42" i="34"/>
  <c r="D42" i="34"/>
  <c r="E42" i="34"/>
  <c r="G42" i="34"/>
  <c r="A43" i="34"/>
  <c r="B43" i="34"/>
  <c r="C43" i="34"/>
  <c r="D43" i="34"/>
  <c r="E43" i="34"/>
  <c r="G43" i="34"/>
  <c r="A44" i="34"/>
  <c r="B44" i="34"/>
  <c r="C44" i="34"/>
  <c r="D44" i="34"/>
  <c r="E44" i="34"/>
  <c r="G44" i="34"/>
  <c r="A45" i="34"/>
  <c r="B45" i="34"/>
  <c r="C45" i="34"/>
  <c r="D45" i="34"/>
  <c r="E45" i="34"/>
  <c r="G45" i="34"/>
  <c r="A46" i="34"/>
  <c r="B46" i="34"/>
  <c r="C46" i="34"/>
  <c r="D46" i="34"/>
  <c r="E46" i="34"/>
  <c r="G46" i="34"/>
  <c r="A47" i="34"/>
  <c r="B47" i="34"/>
  <c r="C47" i="34"/>
  <c r="D47" i="34"/>
  <c r="E47" i="34"/>
  <c r="G47" i="34"/>
  <c r="A48" i="34"/>
  <c r="B48" i="34"/>
  <c r="C48" i="34"/>
  <c r="D48" i="34"/>
  <c r="E48" i="34"/>
  <c r="G48" i="34"/>
  <c r="A49" i="34"/>
  <c r="B49" i="34"/>
  <c r="C49" i="34"/>
  <c r="D49" i="34"/>
  <c r="E49" i="34"/>
  <c r="G49" i="34"/>
  <c r="A50" i="34"/>
  <c r="B50" i="34"/>
  <c r="C50" i="34"/>
  <c r="D50" i="34"/>
  <c r="E50" i="34"/>
  <c r="F50" i="34"/>
  <c r="H50" i="34"/>
  <c r="I50" i="34"/>
  <c r="G50" i="34"/>
  <c r="A51" i="34"/>
  <c r="B51" i="34"/>
  <c r="C51" i="34"/>
  <c r="D51" i="34"/>
  <c r="E51" i="34"/>
  <c r="G51" i="34"/>
  <c r="A52" i="34"/>
  <c r="B52" i="34"/>
  <c r="C52" i="34"/>
  <c r="D52" i="34"/>
  <c r="E52" i="34"/>
  <c r="G52" i="34"/>
  <c r="A53" i="34"/>
  <c r="B53" i="34"/>
  <c r="C53" i="34"/>
  <c r="D53" i="34"/>
  <c r="E53" i="34"/>
  <c r="G53" i="34"/>
  <c r="A54" i="34"/>
  <c r="B54" i="34"/>
  <c r="C54" i="34"/>
  <c r="D54" i="34"/>
  <c r="E54" i="34"/>
  <c r="G54" i="34"/>
  <c r="A55" i="34"/>
  <c r="B55" i="34"/>
  <c r="C55" i="34"/>
  <c r="D55" i="34"/>
  <c r="E55" i="34"/>
  <c r="G55" i="34"/>
  <c r="A56" i="34"/>
  <c r="B56" i="34"/>
  <c r="C56" i="34"/>
  <c r="D56" i="34"/>
  <c r="E56" i="34"/>
  <c r="G56" i="34"/>
  <c r="A57" i="34"/>
  <c r="B57" i="34"/>
  <c r="C57" i="34"/>
  <c r="D57" i="34"/>
  <c r="E57" i="34"/>
  <c r="G57" i="34"/>
  <c r="A58" i="34"/>
  <c r="B58" i="34"/>
  <c r="C58" i="34"/>
  <c r="D58" i="34"/>
  <c r="E58" i="34"/>
  <c r="G58" i="34"/>
  <c r="A59" i="34"/>
  <c r="B59" i="34"/>
  <c r="C59" i="34"/>
  <c r="D59" i="34"/>
  <c r="E59" i="34"/>
  <c r="G59" i="34"/>
  <c r="A60" i="34"/>
  <c r="B60" i="34"/>
  <c r="C60" i="34"/>
  <c r="D60" i="34"/>
  <c r="E60" i="34"/>
  <c r="G60" i="34"/>
  <c r="A61" i="34"/>
  <c r="B61" i="34"/>
  <c r="C61" i="34"/>
  <c r="D61" i="34"/>
  <c r="E61" i="34"/>
  <c r="G61" i="34"/>
  <c r="A62" i="34"/>
  <c r="B62" i="34"/>
  <c r="C62" i="34"/>
  <c r="D62" i="34"/>
  <c r="E62" i="34"/>
  <c r="G62" i="34"/>
  <c r="A63" i="34"/>
  <c r="B63" i="34"/>
  <c r="C63" i="34"/>
  <c r="D63" i="34"/>
  <c r="E63" i="34"/>
  <c r="G63" i="34"/>
  <c r="A64" i="34"/>
  <c r="B64" i="34"/>
  <c r="C64" i="34"/>
  <c r="D64" i="34"/>
  <c r="E64" i="34"/>
  <c r="G64" i="34"/>
  <c r="A65" i="34"/>
  <c r="B65" i="34"/>
  <c r="C65" i="34"/>
  <c r="D65" i="34"/>
  <c r="E65" i="34"/>
  <c r="G65" i="34"/>
  <c r="A66" i="34"/>
  <c r="B66" i="34"/>
  <c r="C66" i="34"/>
  <c r="D66" i="34"/>
  <c r="E66" i="34"/>
  <c r="G66" i="34"/>
  <c r="A67" i="34"/>
  <c r="B67" i="34"/>
  <c r="C67" i="34"/>
  <c r="D67" i="34"/>
  <c r="E67" i="34"/>
  <c r="G67" i="34"/>
  <c r="A68" i="34"/>
  <c r="B68" i="34"/>
  <c r="C68" i="34"/>
  <c r="D68" i="34"/>
  <c r="E68" i="34"/>
  <c r="G68" i="34"/>
  <c r="A69" i="34"/>
  <c r="B69" i="34"/>
  <c r="C69" i="34"/>
  <c r="D69" i="34"/>
  <c r="E69" i="34"/>
  <c r="G69" i="34"/>
  <c r="A70" i="34"/>
  <c r="B70" i="34"/>
  <c r="C70" i="34"/>
  <c r="D70" i="34"/>
  <c r="E70" i="34"/>
  <c r="G70" i="34"/>
  <c r="A71" i="34"/>
  <c r="B71" i="34"/>
  <c r="C71" i="34"/>
  <c r="D71" i="34"/>
  <c r="E71" i="34"/>
  <c r="G71" i="34"/>
  <c r="A72" i="34"/>
  <c r="B72" i="34"/>
  <c r="C72" i="34"/>
  <c r="D72" i="34"/>
  <c r="E72" i="34"/>
  <c r="G72" i="34"/>
  <c r="A73" i="34"/>
  <c r="B73" i="34"/>
  <c r="C73" i="34"/>
  <c r="D73" i="34"/>
  <c r="E73" i="34"/>
  <c r="G73" i="34"/>
  <c r="A74" i="34"/>
  <c r="B74" i="34"/>
  <c r="C74" i="34"/>
  <c r="D74" i="34"/>
  <c r="E74" i="34"/>
  <c r="G74" i="34"/>
  <c r="A75" i="34"/>
  <c r="B75" i="34"/>
  <c r="C75" i="34"/>
  <c r="D75" i="34"/>
  <c r="E75" i="34"/>
  <c r="G75" i="34"/>
  <c r="A76" i="34"/>
  <c r="B76" i="34"/>
  <c r="C76" i="34"/>
  <c r="D76" i="34"/>
  <c r="E76" i="34"/>
  <c r="G76" i="34"/>
  <c r="A77" i="34"/>
  <c r="B77" i="34"/>
  <c r="C77" i="34"/>
  <c r="D77" i="34"/>
  <c r="E77" i="34"/>
  <c r="G77" i="34"/>
  <c r="A78" i="34"/>
  <c r="B78" i="34"/>
  <c r="C78" i="34"/>
  <c r="D78" i="34"/>
  <c r="E78" i="34"/>
  <c r="G78" i="34"/>
  <c r="A79" i="34"/>
  <c r="B79" i="34"/>
  <c r="C79" i="34"/>
  <c r="D79" i="34"/>
  <c r="E79" i="34"/>
  <c r="G79" i="34"/>
  <c r="A80" i="34"/>
  <c r="B80" i="34"/>
  <c r="C80" i="34"/>
  <c r="D80" i="34"/>
  <c r="E80" i="34"/>
  <c r="G80" i="34"/>
  <c r="A81" i="34"/>
  <c r="B81" i="34"/>
  <c r="C81" i="34"/>
  <c r="D81" i="34"/>
  <c r="E81" i="34"/>
  <c r="G81" i="34"/>
  <c r="A82" i="34"/>
  <c r="B82" i="34"/>
  <c r="C82" i="34"/>
  <c r="D82" i="34"/>
  <c r="E82" i="34"/>
  <c r="G82" i="34"/>
  <c r="A83" i="34"/>
  <c r="B83" i="34"/>
  <c r="C83" i="34"/>
  <c r="D83" i="34"/>
  <c r="E83" i="34"/>
  <c r="G83" i="34"/>
  <c r="A84" i="34"/>
  <c r="B84" i="34"/>
  <c r="C84" i="34"/>
  <c r="D84" i="34"/>
  <c r="E84" i="34"/>
  <c r="G84" i="34"/>
  <c r="A85" i="34"/>
  <c r="B85" i="34"/>
  <c r="C85" i="34"/>
  <c r="D85" i="34"/>
  <c r="E85" i="34"/>
  <c r="G85" i="34"/>
  <c r="A86" i="34"/>
  <c r="B86" i="34"/>
  <c r="C86" i="34"/>
  <c r="D86" i="34"/>
  <c r="E86" i="34"/>
  <c r="G86" i="34"/>
  <c r="A87" i="34"/>
  <c r="B87" i="34"/>
  <c r="C87" i="34"/>
  <c r="D87" i="34"/>
  <c r="E87" i="34"/>
  <c r="G87" i="34"/>
  <c r="A88" i="34"/>
  <c r="B88" i="34"/>
  <c r="C88" i="34"/>
  <c r="D88" i="34"/>
  <c r="E88" i="34"/>
  <c r="G88" i="34"/>
  <c r="A89" i="34"/>
  <c r="B89" i="34"/>
  <c r="C89" i="34"/>
  <c r="D89" i="34"/>
  <c r="E89" i="34"/>
  <c r="F89" i="34"/>
  <c r="H89" i="34"/>
  <c r="I89" i="34"/>
  <c r="G89" i="34"/>
  <c r="A90" i="34"/>
  <c r="B90" i="34"/>
  <c r="C90" i="34"/>
  <c r="D90" i="34"/>
  <c r="E90" i="34"/>
  <c r="F90" i="34"/>
  <c r="H90" i="34"/>
  <c r="I90" i="34"/>
  <c r="G90" i="34"/>
  <c r="A91" i="34"/>
  <c r="B91" i="34"/>
  <c r="C91" i="34"/>
  <c r="D91" i="34"/>
  <c r="E91" i="34"/>
  <c r="G91" i="34"/>
  <c r="A92" i="34"/>
  <c r="B92" i="34"/>
  <c r="C92" i="34"/>
  <c r="D92" i="34"/>
  <c r="E92" i="34"/>
  <c r="G92" i="34"/>
  <c r="A93" i="34"/>
  <c r="B93" i="34"/>
  <c r="C93" i="34"/>
  <c r="D93" i="34"/>
  <c r="E93" i="34"/>
  <c r="G93" i="34"/>
  <c r="A94" i="34"/>
  <c r="B94" i="34"/>
  <c r="C94" i="34"/>
  <c r="D94" i="34"/>
  <c r="E94" i="34"/>
  <c r="G94" i="34"/>
  <c r="A95" i="34"/>
  <c r="B95" i="34"/>
  <c r="C95" i="34"/>
  <c r="D95" i="34"/>
  <c r="E95" i="34"/>
  <c r="F95" i="34"/>
  <c r="H95" i="34"/>
  <c r="G95" i="34"/>
  <c r="A96" i="34"/>
  <c r="B96" i="34"/>
  <c r="C96" i="34"/>
  <c r="D96" i="34"/>
  <c r="E96" i="34"/>
  <c r="G96" i="34"/>
  <c r="A97" i="34"/>
  <c r="B97" i="34"/>
  <c r="C97" i="34"/>
  <c r="D97" i="34"/>
  <c r="E97" i="34"/>
  <c r="F97" i="34"/>
  <c r="H97" i="34"/>
  <c r="I97" i="34"/>
  <c r="G97" i="34"/>
  <c r="A98" i="34"/>
  <c r="B98" i="34"/>
  <c r="C98" i="34"/>
  <c r="D98" i="34"/>
  <c r="E98" i="34"/>
  <c r="G98" i="34"/>
  <c r="A99" i="34"/>
  <c r="B99" i="34"/>
  <c r="C99" i="34"/>
  <c r="D99" i="34"/>
  <c r="E99" i="34"/>
  <c r="F99" i="34"/>
  <c r="H99" i="34"/>
  <c r="I99" i="34"/>
  <c r="G99" i="34"/>
  <c r="A100" i="34"/>
  <c r="B100" i="34"/>
  <c r="C100" i="34"/>
  <c r="D100" i="34"/>
  <c r="E100" i="34"/>
  <c r="G100" i="34"/>
  <c r="A101" i="34"/>
  <c r="B101" i="34"/>
  <c r="C101" i="34"/>
  <c r="D101" i="34"/>
  <c r="E101" i="34"/>
  <c r="F101" i="34"/>
  <c r="H101" i="34"/>
  <c r="I101" i="34"/>
  <c r="G101" i="34"/>
  <c r="A102" i="34"/>
  <c r="B102" i="34"/>
  <c r="C102" i="34"/>
  <c r="D102" i="34"/>
  <c r="E102" i="34"/>
  <c r="G102" i="34"/>
  <c r="A103" i="34"/>
  <c r="B103" i="34"/>
  <c r="C103" i="34"/>
  <c r="D103" i="34"/>
  <c r="E103" i="34"/>
  <c r="F103" i="34"/>
  <c r="H103" i="34"/>
  <c r="I103" i="34"/>
  <c r="G103" i="34"/>
  <c r="A104" i="34"/>
  <c r="B104" i="34"/>
  <c r="C104" i="34"/>
  <c r="D104" i="34"/>
  <c r="E104" i="34"/>
  <c r="F104" i="34"/>
  <c r="H104" i="34"/>
  <c r="I104" i="34"/>
  <c r="G104" i="34"/>
  <c r="A105" i="34"/>
  <c r="B105" i="34"/>
  <c r="C105" i="34"/>
  <c r="D105" i="34"/>
  <c r="E105" i="34"/>
  <c r="G105" i="34"/>
  <c r="A106" i="34"/>
  <c r="B106" i="34"/>
  <c r="C106" i="34"/>
  <c r="D106" i="34"/>
  <c r="E106" i="34"/>
  <c r="G106" i="34"/>
  <c r="A107" i="34"/>
  <c r="B107" i="34"/>
  <c r="C107" i="34"/>
  <c r="D107" i="34"/>
  <c r="E107" i="34"/>
  <c r="G107" i="34"/>
  <c r="A108" i="34"/>
  <c r="B108" i="34"/>
  <c r="C108" i="34"/>
  <c r="D108" i="34"/>
  <c r="E108" i="34"/>
  <c r="G108" i="34"/>
  <c r="A109" i="34"/>
  <c r="B109" i="34"/>
  <c r="C109" i="34"/>
  <c r="D109" i="34"/>
  <c r="E109" i="34"/>
  <c r="G109" i="34"/>
  <c r="A110" i="34"/>
  <c r="B110" i="34"/>
  <c r="C110" i="34"/>
  <c r="D110" i="34"/>
  <c r="E110" i="34"/>
  <c r="G110" i="34"/>
  <c r="A111" i="34"/>
  <c r="B111" i="34"/>
  <c r="C111" i="34"/>
  <c r="D111" i="34"/>
  <c r="E111" i="34"/>
  <c r="G111" i="34"/>
  <c r="A112" i="34"/>
  <c r="B112" i="34"/>
  <c r="C112" i="34"/>
  <c r="D112" i="34"/>
  <c r="E112" i="34"/>
  <c r="G112" i="34"/>
  <c r="A113" i="34"/>
  <c r="B113" i="34"/>
  <c r="C113" i="34"/>
  <c r="D113" i="34"/>
  <c r="E113" i="34"/>
  <c r="G113" i="34"/>
  <c r="A114" i="34"/>
  <c r="B114" i="34"/>
  <c r="C114" i="34"/>
  <c r="D114" i="34"/>
  <c r="E114" i="34"/>
  <c r="G114" i="34"/>
  <c r="A115" i="34"/>
  <c r="B115" i="34"/>
  <c r="C115" i="34"/>
  <c r="D115" i="34"/>
  <c r="E115" i="34"/>
  <c r="G115" i="34"/>
  <c r="A116" i="34"/>
  <c r="B116" i="34"/>
  <c r="C116" i="34"/>
  <c r="D116" i="34"/>
  <c r="E116" i="34"/>
  <c r="G116" i="34"/>
  <c r="A117" i="34"/>
  <c r="B117" i="34"/>
  <c r="C117" i="34"/>
  <c r="D117" i="34"/>
  <c r="E117" i="34"/>
  <c r="G117" i="34"/>
  <c r="A118" i="34"/>
  <c r="B118" i="34"/>
  <c r="C118" i="34"/>
  <c r="D118" i="34"/>
  <c r="E118" i="34"/>
  <c r="G118" i="34"/>
  <c r="A119" i="34"/>
  <c r="B119" i="34"/>
  <c r="C119" i="34"/>
  <c r="D119" i="34"/>
  <c r="E119" i="34"/>
  <c r="G119" i="34"/>
  <c r="A120" i="34"/>
  <c r="B120" i="34"/>
  <c r="C120" i="34"/>
  <c r="D120" i="34"/>
  <c r="E120" i="34"/>
  <c r="G120" i="34"/>
  <c r="A121" i="34"/>
  <c r="B121" i="34"/>
  <c r="C121" i="34"/>
  <c r="D121" i="34"/>
  <c r="E121" i="34"/>
  <c r="G121" i="34"/>
  <c r="A122" i="34"/>
  <c r="B122" i="34"/>
  <c r="C122" i="34"/>
  <c r="D122" i="34"/>
  <c r="E122" i="34"/>
  <c r="G122" i="34"/>
  <c r="A123" i="34"/>
  <c r="B123" i="34"/>
  <c r="C123" i="34"/>
  <c r="D123" i="34"/>
  <c r="E123" i="34"/>
  <c r="G123" i="34"/>
  <c r="A124" i="34"/>
  <c r="B124" i="34"/>
  <c r="C124" i="34"/>
  <c r="D124" i="34"/>
  <c r="E124" i="34"/>
  <c r="G124" i="34"/>
  <c r="A125" i="34"/>
  <c r="B125" i="34"/>
  <c r="C125" i="34"/>
  <c r="D125" i="34"/>
  <c r="E125" i="34"/>
  <c r="G125" i="34"/>
  <c r="A126" i="34"/>
  <c r="B126" i="34"/>
  <c r="C126" i="34"/>
  <c r="D126" i="34"/>
  <c r="E126" i="34"/>
  <c r="G126" i="34"/>
  <c r="A127" i="34"/>
  <c r="B127" i="34"/>
  <c r="C127" i="34"/>
  <c r="D127" i="34"/>
  <c r="E127" i="34"/>
  <c r="G127" i="34"/>
  <c r="A128" i="34"/>
  <c r="B128" i="34"/>
  <c r="C128" i="34"/>
  <c r="D128" i="34"/>
  <c r="E128" i="34"/>
  <c r="G128" i="34"/>
  <c r="A129" i="34"/>
  <c r="B129" i="34"/>
  <c r="C129" i="34"/>
  <c r="D129" i="34"/>
  <c r="E129" i="34"/>
  <c r="G129" i="34"/>
  <c r="A130" i="34"/>
  <c r="B130" i="34"/>
  <c r="C130" i="34"/>
  <c r="D130" i="34"/>
  <c r="E130" i="34"/>
  <c r="G130" i="34"/>
  <c r="A131" i="34"/>
  <c r="B131" i="34"/>
  <c r="C131" i="34"/>
  <c r="D131" i="34"/>
  <c r="E131" i="34"/>
  <c r="G131" i="34"/>
  <c r="A132" i="34"/>
  <c r="B132" i="34"/>
  <c r="C132" i="34"/>
  <c r="D132" i="34"/>
  <c r="E132" i="34"/>
  <c r="G132" i="34"/>
  <c r="A133" i="34"/>
  <c r="B133" i="34"/>
  <c r="C133" i="34"/>
  <c r="D133" i="34"/>
  <c r="E133" i="34"/>
  <c r="G133" i="34"/>
  <c r="A134" i="34"/>
  <c r="B134" i="34"/>
  <c r="C134" i="34"/>
  <c r="D134" i="34"/>
  <c r="E134" i="34"/>
  <c r="G134" i="34"/>
  <c r="A135" i="34"/>
  <c r="B135" i="34"/>
  <c r="C135" i="34"/>
  <c r="D135" i="34"/>
  <c r="E135" i="34"/>
  <c r="G135" i="34"/>
  <c r="A136" i="34"/>
  <c r="B136" i="34"/>
  <c r="C136" i="34"/>
  <c r="D136" i="34"/>
  <c r="E136" i="34"/>
  <c r="G136" i="34"/>
  <c r="A137" i="34"/>
  <c r="B137" i="34"/>
  <c r="C137" i="34"/>
  <c r="D137" i="34"/>
  <c r="E137" i="34"/>
  <c r="G137" i="34"/>
  <c r="A138" i="34"/>
  <c r="B138" i="34"/>
  <c r="C138" i="34"/>
  <c r="D138" i="34"/>
  <c r="E138" i="34"/>
  <c r="G138" i="34"/>
  <c r="A139" i="34"/>
  <c r="B139" i="34"/>
  <c r="C139" i="34"/>
  <c r="D139" i="34"/>
  <c r="E139" i="34"/>
  <c r="G139" i="34"/>
  <c r="A140" i="34"/>
  <c r="B140" i="34"/>
  <c r="C140" i="34"/>
  <c r="D140" i="34"/>
  <c r="E140" i="34"/>
  <c r="G140" i="34"/>
  <c r="A141" i="34"/>
  <c r="B141" i="34"/>
  <c r="C141" i="34"/>
  <c r="D141" i="34"/>
  <c r="E141" i="34"/>
  <c r="G141" i="34"/>
  <c r="A142" i="34"/>
  <c r="B142" i="34"/>
  <c r="C142" i="34"/>
  <c r="D142" i="34"/>
  <c r="E142" i="34"/>
  <c r="G142" i="34"/>
  <c r="A143" i="34"/>
  <c r="B143" i="34"/>
  <c r="C143" i="34"/>
  <c r="D143" i="34"/>
  <c r="E143" i="34"/>
  <c r="G143" i="34"/>
  <c r="A144" i="34"/>
  <c r="B144" i="34"/>
  <c r="C144" i="34"/>
  <c r="D144" i="34"/>
  <c r="E144" i="34"/>
  <c r="G144" i="34"/>
  <c r="A145" i="34"/>
  <c r="B145" i="34"/>
  <c r="C145" i="34"/>
  <c r="D145" i="34"/>
  <c r="E145" i="34"/>
  <c r="G145" i="34"/>
  <c r="A146" i="34"/>
  <c r="B146" i="34"/>
  <c r="C146" i="34"/>
  <c r="D146" i="34"/>
  <c r="E146" i="34"/>
  <c r="G146" i="34"/>
  <c r="A147" i="34"/>
  <c r="B147" i="34"/>
  <c r="C147" i="34"/>
  <c r="D147" i="34"/>
  <c r="E147" i="34"/>
  <c r="G147" i="34"/>
  <c r="A148" i="34"/>
  <c r="B148" i="34"/>
  <c r="C148" i="34"/>
  <c r="D148" i="34"/>
  <c r="E148" i="34"/>
  <c r="G148" i="34"/>
  <c r="A149" i="34"/>
  <c r="B149" i="34"/>
  <c r="C149" i="34"/>
  <c r="D149" i="34"/>
  <c r="E149" i="34"/>
  <c r="G149" i="34"/>
  <c r="A150" i="34"/>
  <c r="B150" i="34"/>
  <c r="C150" i="34"/>
  <c r="D150" i="34"/>
  <c r="E150" i="34"/>
  <c r="G150" i="34"/>
  <c r="A151" i="34"/>
  <c r="B151" i="34"/>
  <c r="C151" i="34"/>
  <c r="D151" i="34"/>
  <c r="E151" i="34"/>
  <c r="G151" i="34"/>
  <c r="A152" i="34"/>
  <c r="B152" i="34"/>
  <c r="C152" i="34"/>
  <c r="D152" i="34"/>
  <c r="E152" i="34"/>
  <c r="G152" i="34"/>
  <c r="A153" i="34"/>
  <c r="B153" i="34"/>
  <c r="C153" i="34"/>
  <c r="D153" i="34"/>
  <c r="E153" i="34"/>
  <c r="G153" i="34"/>
  <c r="A154" i="34"/>
  <c r="B154" i="34"/>
  <c r="C154" i="34"/>
  <c r="D154" i="34"/>
  <c r="E154" i="34"/>
  <c r="G154" i="34"/>
  <c r="A155" i="34"/>
  <c r="B155" i="34"/>
  <c r="C155" i="34"/>
  <c r="D155" i="34"/>
  <c r="E155" i="34"/>
  <c r="G155" i="34"/>
  <c r="A156" i="34"/>
  <c r="B156" i="34"/>
  <c r="C156" i="34"/>
  <c r="D156" i="34"/>
  <c r="E156" i="34"/>
  <c r="G156" i="34"/>
  <c r="A157" i="34"/>
  <c r="B157" i="34"/>
  <c r="C157" i="34"/>
  <c r="D157" i="34"/>
  <c r="E157" i="34"/>
  <c r="G157" i="34"/>
  <c r="A158" i="34"/>
  <c r="B158" i="34"/>
  <c r="C158" i="34"/>
  <c r="D158" i="34"/>
  <c r="E158" i="34"/>
  <c r="G158" i="34"/>
  <c r="A159" i="34"/>
  <c r="B159" i="34"/>
  <c r="C159" i="34"/>
  <c r="D159" i="34"/>
  <c r="E159" i="34"/>
  <c r="G159" i="34"/>
  <c r="A160" i="34"/>
  <c r="B160" i="34"/>
  <c r="C160" i="34"/>
  <c r="D160" i="34"/>
  <c r="E160" i="34"/>
  <c r="G160" i="34"/>
  <c r="A161" i="34"/>
  <c r="B161" i="34"/>
  <c r="C161" i="34"/>
  <c r="D161" i="34"/>
  <c r="E161" i="34"/>
  <c r="G161" i="34"/>
  <c r="A162" i="34"/>
  <c r="B162" i="34"/>
  <c r="C162" i="34"/>
  <c r="D162" i="34"/>
  <c r="E162" i="34"/>
  <c r="G162" i="34"/>
  <c r="A163" i="34"/>
  <c r="B163" i="34"/>
  <c r="C163" i="34"/>
  <c r="D163" i="34"/>
  <c r="E163" i="34"/>
  <c r="G163" i="34"/>
  <c r="A164" i="34"/>
  <c r="B164" i="34"/>
  <c r="C164" i="34"/>
  <c r="D164" i="34"/>
  <c r="E164" i="34"/>
  <c r="G164" i="34"/>
  <c r="A165" i="34"/>
  <c r="B165" i="34"/>
  <c r="C165" i="34"/>
  <c r="D165" i="34"/>
  <c r="E165" i="34"/>
  <c r="G165" i="34"/>
  <c r="A166" i="34"/>
  <c r="B166" i="34"/>
  <c r="C166" i="34"/>
  <c r="D166" i="34"/>
  <c r="E166" i="34"/>
  <c r="G166" i="34"/>
  <c r="A167" i="34"/>
  <c r="B167" i="34"/>
  <c r="C167" i="34"/>
  <c r="D167" i="34"/>
  <c r="E167" i="34"/>
  <c r="G167" i="34"/>
  <c r="A168" i="34"/>
  <c r="B168" i="34"/>
  <c r="C168" i="34"/>
  <c r="D168" i="34"/>
  <c r="E168" i="34"/>
  <c r="G168" i="34"/>
  <c r="A169" i="34"/>
  <c r="B169" i="34"/>
  <c r="C169" i="34"/>
  <c r="D169" i="34"/>
  <c r="E169" i="34"/>
  <c r="G169" i="34"/>
  <c r="A170" i="34"/>
  <c r="B170" i="34"/>
  <c r="C170" i="34"/>
  <c r="D170" i="34"/>
  <c r="E170" i="34"/>
  <c r="G170" i="34"/>
  <c r="A171" i="34"/>
  <c r="B171" i="34"/>
  <c r="C171" i="34"/>
  <c r="D171" i="34"/>
  <c r="E171" i="34"/>
  <c r="G171" i="34"/>
  <c r="A172" i="34"/>
  <c r="B172" i="34"/>
  <c r="C172" i="34"/>
  <c r="D172" i="34"/>
  <c r="E172" i="34"/>
  <c r="G172" i="34"/>
  <c r="A173" i="34"/>
  <c r="B173" i="34"/>
  <c r="C173" i="34"/>
  <c r="D173" i="34"/>
  <c r="E173" i="34"/>
  <c r="G173" i="34"/>
  <c r="A174" i="34"/>
  <c r="B174" i="34"/>
  <c r="C174" i="34"/>
  <c r="D174" i="34"/>
  <c r="E174" i="34"/>
  <c r="G174" i="34"/>
  <c r="A175" i="34"/>
  <c r="B175" i="34"/>
  <c r="C175" i="34"/>
  <c r="D175" i="34"/>
  <c r="E175" i="34"/>
  <c r="G175" i="34"/>
  <c r="A176" i="34"/>
  <c r="B176" i="34"/>
  <c r="C176" i="34"/>
  <c r="D176" i="34"/>
  <c r="E176" i="34"/>
  <c r="G176" i="34"/>
  <c r="A177" i="34"/>
  <c r="B177" i="34"/>
  <c r="C177" i="34"/>
  <c r="D177" i="34"/>
  <c r="E177" i="34"/>
  <c r="G177" i="34"/>
  <c r="A178" i="34"/>
  <c r="B178" i="34"/>
  <c r="C178" i="34"/>
  <c r="D178" i="34"/>
  <c r="E178" i="34"/>
  <c r="G178" i="34"/>
  <c r="A179" i="34"/>
  <c r="B179" i="34"/>
  <c r="C179" i="34"/>
  <c r="D179" i="34"/>
  <c r="E179" i="34"/>
  <c r="G179" i="34"/>
  <c r="A180" i="34"/>
  <c r="B180" i="34"/>
  <c r="C180" i="34"/>
  <c r="D180" i="34"/>
  <c r="E180" i="34"/>
  <c r="G180" i="34"/>
  <c r="A181" i="34"/>
  <c r="B181" i="34"/>
  <c r="C181" i="34"/>
  <c r="D181" i="34"/>
  <c r="E181" i="34"/>
  <c r="G181" i="34"/>
  <c r="A182" i="34"/>
  <c r="B182" i="34"/>
  <c r="C182" i="34"/>
  <c r="D182" i="34"/>
  <c r="E182" i="34"/>
  <c r="G182" i="34"/>
  <c r="A183" i="34"/>
  <c r="B183" i="34"/>
  <c r="C183" i="34"/>
  <c r="D183" i="34"/>
  <c r="E183" i="34"/>
  <c r="G183" i="34"/>
  <c r="A184" i="34"/>
  <c r="B184" i="34"/>
  <c r="C184" i="34"/>
  <c r="D184" i="34"/>
  <c r="E184" i="34"/>
  <c r="G184" i="34"/>
  <c r="A185" i="34"/>
  <c r="B185" i="34"/>
  <c r="C185" i="34"/>
  <c r="D185" i="34"/>
  <c r="E185" i="34"/>
  <c r="G185" i="34"/>
  <c r="A186" i="34"/>
  <c r="B186" i="34"/>
  <c r="C186" i="34"/>
  <c r="D186" i="34"/>
  <c r="E186" i="34"/>
  <c r="G186" i="34"/>
  <c r="A187" i="34"/>
  <c r="B187" i="34"/>
  <c r="C187" i="34"/>
  <c r="D187" i="34"/>
  <c r="E187" i="34"/>
  <c r="G187" i="34"/>
  <c r="A188" i="34"/>
  <c r="B188" i="34"/>
  <c r="C188" i="34"/>
  <c r="D188" i="34"/>
  <c r="E188" i="34"/>
  <c r="G188" i="34"/>
  <c r="A189" i="34"/>
  <c r="B189" i="34"/>
  <c r="C189" i="34"/>
  <c r="D189" i="34"/>
  <c r="E189" i="34"/>
  <c r="G189" i="34"/>
  <c r="A190" i="34"/>
  <c r="B190" i="34"/>
  <c r="C190" i="34"/>
  <c r="D190" i="34"/>
  <c r="E190" i="34"/>
  <c r="G190" i="34"/>
  <c r="A191" i="34"/>
  <c r="B191" i="34"/>
  <c r="C191" i="34"/>
  <c r="D191" i="34"/>
  <c r="E191" i="34"/>
  <c r="G191" i="34"/>
  <c r="A192" i="34"/>
  <c r="B192" i="34"/>
  <c r="C192" i="34"/>
  <c r="D192" i="34"/>
  <c r="E192" i="34"/>
  <c r="G192" i="34"/>
  <c r="A193" i="34"/>
  <c r="B193" i="34"/>
  <c r="C193" i="34"/>
  <c r="D193" i="34"/>
  <c r="E193" i="34"/>
  <c r="G193" i="34"/>
  <c r="A194" i="34"/>
  <c r="B194" i="34"/>
  <c r="C194" i="34"/>
  <c r="D194" i="34"/>
  <c r="E194" i="34"/>
  <c r="G194" i="34"/>
  <c r="A195" i="34"/>
  <c r="B195" i="34"/>
  <c r="C195" i="34"/>
  <c r="D195" i="34"/>
  <c r="E195" i="34"/>
  <c r="G195" i="34"/>
  <c r="A196" i="34"/>
  <c r="B196" i="34"/>
  <c r="C196" i="34"/>
  <c r="D196" i="34"/>
  <c r="E196" i="34"/>
  <c r="G196" i="34"/>
  <c r="A197" i="34"/>
  <c r="B197" i="34"/>
  <c r="C197" i="34"/>
  <c r="D197" i="34"/>
  <c r="E197" i="34"/>
  <c r="G197" i="34"/>
  <c r="A198" i="34"/>
  <c r="B198" i="34"/>
  <c r="C198" i="34"/>
  <c r="D198" i="34"/>
  <c r="E198" i="34"/>
  <c r="G198" i="34"/>
  <c r="A199" i="34"/>
  <c r="B199" i="34"/>
  <c r="C199" i="34"/>
  <c r="D199" i="34"/>
  <c r="E199" i="34"/>
  <c r="G199" i="34"/>
  <c r="A200" i="34"/>
  <c r="B200" i="34"/>
  <c r="C200" i="34"/>
  <c r="D200" i="34"/>
  <c r="E200" i="34"/>
  <c r="G200" i="34"/>
  <c r="A201" i="34"/>
  <c r="B201" i="34"/>
  <c r="C201" i="34"/>
  <c r="D201" i="34"/>
  <c r="E201" i="34"/>
  <c r="G201" i="34"/>
  <c r="A202" i="34"/>
  <c r="B202" i="34"/>
  <c r="C202" i="34"/>
  <c r="D202" i="34"/>
  <c r="E202" i="34"/>
  <c r="G202" i="34"/>
  <c r="A203" i="34"/>
  <c r="B203" i="34"/>
  <c r="C203" i="34"/>
  <c r="D203" i="34"/>
  <c r="E203" i="34"/>
  <c r="G203" i="34"/>
  <c r="A204" i="34"/>
  <c r="B204" i="34"/>
  <c r="C204" i="34"/>
  <c r="D204" i="34"/>
  <c r="E204" i="34"/>
  <c r="G204" i="34"/>
  <c r="G5" i="34"/>
  <c r="B5" i="34"/>
  <c r="C5" i="34"/>
  <c r="D5" i="34"/>
  <c r="E5" i="34"/>
  <c r="A5" i="34"/>
  <c r="G2" i="34"/>
  <c r="G3" i="15"/>
  <c r="G3" i="34"/>
  <c r="G4" i="34"/>
  <c r="M2" i="34"/>
  <c r="M3" i="34"/>
  <c r="N3" i="34"/>
  <c r="O3" i="34"/>
  <c r="I3" i="34"/>
  <c r="I2" i="34"/>
  <c r="T138" i="25"/>
  <c r="A1" i="34"/>
  <c r="B1" i="34"/>
  <c r="C1" i="34"/>
  <c r="D1" i="34"/>
  <c r="E1" i="34"/>
  <c r="A2" i="34"/>
  <c r="B2" i="34"/>
  <c r="C2" i="34"/>
  <c r="E2" i="34"/>
  <c r="A3" i="34"/>
  <c r="B3" i="34"/>
  <c r="C3" i="34"/>
  <c r="D3" i="34"/>
  <c r="E3" i="34"/>
  <c r="A4" i="34"/>
  <c r="B4" i="34"/>
  <c r="C4" i="34"/>
  <c r="D4" i="34"/>
  <c r="E4" i="34"/>
  <c r="I1" i="34"/>
  <c r="M1" i="34"/>
  <c r="N1" i="34"/>
  <c r="O1" i="34"/>
  <c r="F1" i="34"/>
  <c r="F3" i="34"/>
  <c r="Q5" i="34"/>
  <c r="R5" i="34"/>
  <c r="S5" i="34"/>
  <c r="T5" i="34"/>
  <c r="U5" i="34"/>
  <c r="V5" i="34"/>
  <c r="Q6" i="34"/>
  <c r="R6" i="34"/>
  <c r="S6" i="34"/>
  <c r="T6" i="34"/>
  <c r="U6" i="34"/>
  <c r="V6" i="34"/>
  <c r="Q7" i="34"/>
  <c r="R7" i="34"/>
  <c r="S7" i="34"/>
  <c r="T7" i="34"/>
  <c r="U7" i="34"/>
  <c r="V7" i="34"/>
  <c r="Q8" i="34"/>
  <c r="R8" i="34"/>
  <c r="S8" i="34"/>
  <c r="T8" i="34"/>
  <c r="U8" i="34"/>
  <c r="V8" i="34"/>
  <c r="P5" i="34"/>
  <c r="P6" i="34"/>
  <c r="P7" i="34"/>
  <c r="P8" i="34"/>
  <c r="F4" i="34"/>
  <c r="F100" i="34"/>
  <c r="H100" i="34"/>
  <c r="I100" i="34"/>
  <c r="Q1243" i="33"/>
  <c r="R1243" i="33"/>
  <c r="S1243" i="33"/>
  <c r="T1243" i="33"/>
  <c r="U1243" i="33"/>
  <c r="V1243" i="33"/>
  <c r="O1245" i="33"/>
  <c r="P1245" i="33"/>
  <c r="Q1245" i="33"/>
  <c r="R1245" i="33"/>
  <c r="S1245" i="33"/>
  <c r="T1245" i="33"/>
  <c r="U1245" i="33"/>
  <c r="V1245" i="33"/>
  <c r="E1243" i="33"/>
  <c r="F1243" i="33"/>
  <c r="G1243" i="33"/>
  <c r="H1243" i="33"/>
  <c r="I1243" i="33"/>
  <c r="J1243" i="33"/>
  <c r="C1245" i="33"/>
  <c r="D1245" i="33"/>
  <c r="E1245" i="33"/>
  <c r="F1245" i="33"/>
  <c r="G1245" i="33"/>
  <c r="H1245" i="33"/>
  <c r="I1245" i="33"/>
  <c r="J1245" i="33"/>
  <c r="Q1194" i="33"/>
  <c r="R1194" i="33"/>
  <c r="S1194" i="33"/>
  <c r="T1194" i="33"/>
  <c r="U1194" i="33"/>
  <c r="V1194" i="33"/>
  <c r="O1196" i="33"/>
  <c r="P1196" i="33"/>
  <c r="Q1196" i="33"/>
  <c r="R1196" i="33"/>
  <c r="S1196" i="33"/>
  <c r="T1196" i="33"/>
  <c r="U1196" i="33"/>
  <c r="V1196" i="33"/>
  <c r="E1194" i="33"/>
  <c r="F1194" i="33"/>
  <c r="G1194" i="33"/>
  <c r="H1194" i="33"/>
  <c r="I1194" i="33"/>
  <c r="J1194" i="33"/>
  <c r="C1196" i="33"/>
  <c r="D1196" i="33"/>
  <c r="E1196" i="33"/>
  <c r="F1196" i="33"/>
  <c r="G1196" i="33"/>
  <c r="H1196" i="33"/>
  <c r="I1196" i="33"/>
  <c r="J1196" i="33"/>
  <c r="Q1145" i="33"/>
  <c r="R1145" i="33"/>
  <c r="S1145" i="33"/>
  <c r="T1145" i="33"/>
  <c r="U1145" i="33"/>
  <c r="V1145" i="33"/>
  <c r="O1147" i="33"/>
  <c r="P1147" i="33"/>
  <c r="Q1147" i="33"/>
  <c r="R1147" i="33"/>
  <c r="S1147" i="33"/>
  <c r="T1147" i="33"/>
  <c r="U1147" i="33"/>
  <c r="V1147" i="33"/>
  <c r="E1145" i="33"/>
  <c r="F1145" i="33"/>
  <c r="G1145" i="33"/>
  <c r="H1145" i="33"/>
  <c r="I1145" i="33"/>
  <c r="J1145" i="33"/>
  <c r="C1147" i="33"/>
  <c r="D1147" i="33"/>
  <c r="E1147" i="33"/>
  <c r="F1147" i="33"/>
  <c r="G1147" i="33"/>
  <c r="H1147" i="33"/>
  <c r="I1147" i="33"/>
  <c r="J1147" i="33"/>
  <c r="Q1096" i="33"/>
  <c r="R1096" i="33"/>
  <c r="S1096" i="33"/>
  <c r="T1096" i="33"/>
  <c r="U1096" i="33"/>
  <c r="V1096" i="33"/>
  <c r="O1098" i="33"/>
  <c r="P1098" i="33"/>
  <c r="Q1098" i="33"/>
  <c r="R1098" i="33"/>
  <c r="S1098" i="33"/>
  <c r="T1098" i="33"/>
  <c r="U1098" i="33"/>
  <c r="V1098" i="33"/>
  <c r="E1096" i="33"/>
  <c r="F1096" i="33"/>
  <c r="G1096" i="33"/>
  <c r="H1096" i="33"/>
  <c r="I1096" i="33"/>
  <c r="J1096" i="33"/>
  <c r="C1098" i="33"/>
  <c r="D1098" i="33"/>
  <c r="E1098" i="33"/>
  <c r="F1098" i="33"/>
  <c r="G1098" i="33"/>
  <c r="H1098" i="33"/>
  <c r="I1098" i="33"/>
  <c r="J1098" i="33"/>
  <c r="Q1047" i="33"/>
  <c r="R1047" i="33"/>
  <c r="S1047" i="33"/>
  <c r="T1047" i="33"/>
  <c r="U1047" i="33"/>
  <c r="V1047" i="33"/>
  <c r="O1049" i="33"/>
  <c r="P1049" i="33"/>
  <c r="Q1049" i="33"/>
  <c r="R1049" i="33"/>
  <c r="S1049" i="33"/>
  <c r="T1049" i="33"/>
  <c r="U1049" i="33"/>
  <c r="V1049" i="33"/>
  <c r="E1047" i="33"/>
  <c r="F1047" i="33"/>
  <c r="G1047" i="33"/>
  <c r="H1047" i="33"/>
  <c r="I1047" i="33"/>
  <c r="J1047" i="33"/>
  <c r="C1049" i="33"/>
  <c r="D1049" i="33"/>
  <c r="E1049" i="33"/>
  <c r="F1049" i="33"/>
  <c r="G1049" i="33"/>
  <c r="H1049" i="33"/>
  <c r="I1049" i="33"/>
  <c r="J1049" i="33"/>
  <c r="Q998" i="33"/>
  <c r="R998" i="33"/>
  <c r="S998" i="33"/>
  <c r="T998" i="33"/>
  <c r="U998" i="33"/>
  <c r="V998" i="33"/>
  <c r="O1000" i="33"/>
  <c r="P1000" i="33"/>
  <c r="Q1000" i="33"/>
  <c r="R1000" i="33"/>
  <c r="S1000" i="33"/>
  <c r="T1000" i="33"/>
  <c r="U1000" i="33"/>
  <c r="V1000" i="33"/>
  <c r="E998" i="33"/>
  <c r="F998" i="33"/>
  <c r="G998" i="33"/>
  <c r="H998" i="33"/>
  <c r="I998" i="33"/>
  <c r="J998" i="33"/>
  <c r="C1000" i="33"/>
  <c r="D1000" i="33"/>
  <c r="E1000" i="33"/>
  <c r="F1000" i="33"/>
  <c r="G1000" i="33"/>
  <c r="H1000" i="33"/>
  <c r="I1000" i="33"/>
  <c r="J1000" i="33"/>
  <c r="Q949" i="33"/>
  <c r="R949" i="33"/>
  <c r="S949" i="33"/>
  <c r="T949" i="33"/>
  <c r="U949" i="33"/>
  <c r="V949" i="33"/>
  <c r="O951" i="33"/>
  <c r="P951" i="33"/>
  <c r="Q951" i="33"/>
  <c r="R951" i="33"/>
  <c r="S951" i="33"/>
  <c r="T951" i="33"/>
  <c r="U951" i="33"/>
  <c r="V951" i="33"/>
  <c r="E949" i="33"/>
  <c r="F949" i="33"/>
  <c r="G949" i="33"/>
  <c r="H949" i="33"/>
  <c r="I949" i="33"/>
  <c r="J949" i="33"/>
  <c r="C951" i="33"/>
  <c r="D951" i="33"/>
  <c r="E951" i="33"/>
  <c r="F951" i="33"/>
  <c r="G951" i="33"/>
  <c r="H951" i="33"/>
  <c r="I951" i="33"/>
  <c r="J951" i="33"/>
  <c r="Q900" i="33"/>
  <c r="R900" i="33"/>
  <c r="S900" i="33"/>
  <c r="T900" i="33"/>
  <c r="U900" i="33"/>
  <c r="V900" i="33"/>
  <c r="O902" i="33"/>
  <c r="P902" i="33"/>
  <c r="Q902" i="33"/>
  <c r="R902" i="33"/>
  <c r="S902" i="33"/>
  <c r="T902" i="33"/>
  <c r="U902" i="33"/>
  <c r="V902" i="33"/>
  <c r="E900" i="33"/>
  <c r="F900" i="33"/>
  <c r="G900" i="33"/>
  <c r="H900" i="33"/>
  <c r="I900" i="33"/>
  <c r="J900" i="33"/>
  <c r="C902" i="33"/>
  <c r="D902" i="33"/>
  <c r="E902" i="33"/>
  <c r="F902" i="33"/>
  <c r="G902" i="33"/>
  <c r="H902" i="33"/>
  <c r="I902" i="33"/>
  <c r="J902" i="33"/>
  <c r="Q851" i="33"/>
  <c r="R851" i="33"/>
  <c r="S851" i="33"/>
  <c r="T851" i="33"/>
  <c r="U851" i="33"/>
  <c r="V851" i="33"/>
  <c r="O853" i="33"/>
  <c r="P853" i="33"/>
  <c r="Q853" i="33"/>
  <c r="R853" i="33"/>
  <c r="S853" i="33"/>
  <c r="T853" i="33"/>
  <c r="U853" i="33"/>
  <c r="V853" i="33"/>
  <c r="E851" i="33"/>
  <c r="F851" i="33"/>
  <c r="G851" i="33"/>
  <c r="H851" i="33"/>
  <c r="I851" i="33"/>
  <c r="J851" i="33"/>
  <c r="C853" i="33"/>
  <c r="D853" i="33"/>
  <c r="E853" i="33"/>
  <c r="F853" i="33"/>
  <c r="G853" i="33"/>
  <c r="H853" i="33"/>
  <c r="I853" i="33"/>
  <c r="J853" i="33"/>
  <c r="Q802" i="33"/>
  <c r="R802" i="33"/>
  <c r="S802" i="33"/>
  <c r="T802" i="33"/>
  <c r="U802" i="33"/>
  <c r="V802" i="33"/>
  <c r="O804" i="33"/>
  <c r="P804" i="33"/>
  <c r="Q804" i="33"/>
  <c r="R804" i="33"/>
  <c r="S804" i="33"/>
  <c r="T804" i="33"/>
  <c r="U804" i="33"/>
  <c r="V804" i="33"/>
  <c r="E802" i="33"/>
  <c r="F802" i="33"/>
  <c r="G802" i="33"/>
  <c r="H802" i="33"/>
  <c r="I802" i="33"/>
  <c r="J802" i="33"/>
  <c r="C804" i="33"/>
  <c r="D804" i="33"/>
  <c r="E804" i="33"/>
  <c r="F804" i="33"/>
  <c r="G804" i="33"/>
  <c r="H804" i="33"/>
  <c r="I804" i="33"/>
  <c r="J804" i="33"/>
  <c r="Q753" i="33"/>
  <c r="R753" i="33"/>
  <c r="S753" i="33"/>
  <c r="T753" i="33"/>
  <c r="U753" i="33"/>
  <c r="V753" i="33"/>
  <c r="O755" i="33"/>
  <c r="P755" i="33"/>
  <c r="Q755" i="33"/>
  <c r="R755" i="33"/>
  <c r="S755" i="33"/>
  <c r="T755" i="33"/>
  <c r="U755" i="33"/>
  <c r="V755" i="33"/>
  <c r="E753" i="33"/>
  <c r="F753" i="33"/>
  <c r="G753" i="33"/>
  <c r="H753" i="33"/>
  <c r="I753" i="33"/>
  <c r="J753" i="33"/>
  <c r="C755" i="33"/>
  <c r="D755" i="33"/>
  <c r="E755" i="33"/>
  <c r="F755" i="33"/>
  <c r="G755" i="33"/>
  <c r="H755" i="33"/>
  <c r="I755" i="33"/>
  <c r="J755" i="33"/>
  <c r="Q704" i="33"/>
  <c r="R704" i="33"/>
  <c r="S704" i="33"/>
  <c r="T704" i="33"/>
  <c r="U704" i="33"/>
  <c r="V704" i="33"/>
  <c r="O706" i="33"/>
  <c r="P706" i="33"/>
  <c r="Q706" i="33"/>
  <c r="R706" i="33"/>
  <c r="S706" i="33"/>
  <c r="T706" i="33"/>
  <c r="U706" i="33"/>
  <c r="V706" i="33"/>
  <c r="E704" i="33"/>
  <c r="F704" i="33"/>
  <c r="G704" i="33"/>
  <c r="H704" i="33"/>
  <c r="I704" i="33"/>
  <c r="J704" i="33"/>
  <c r="C706" i="33"/>
  <c r="D706" i="33"/>
  <c r="E706" i="33"/>
  <c r="F706" i="33"/>
  <c r="G706" i="33"/>
  <c r="H706" i="33"/>
  <c r="I706" i="33"/>
  <c r="J706" i="33"/>
  <c r="Q655" i="33"/>
  <c r="R655" i="33"/>
  <c r="S655" i="33"/>
  <c r="T655" i="33"/>
  <c r="U655" i="33"/>
  <c r="V655" i="33"/>
  <c r="O657" i="33"/>
  <c r="P657" i="33"/>
  <c r="Q657" i="33"/>
  <c r="R657" i="33"/>
  <c r="S657" i="33"/>
  <c r="T657" i="33"/>
  <c r="U657" i="33"/>
  <c r="V657" i="33"/>
  <c r="E655" i="33"/>
  <c r="F655" i="33"/>
  <c r="G655" i="33"/>
  <c r="H655" i="33"/>
  <c r="I655" i="33"/>
  <c r="J655" i="33"/>
  <c r="C657" i="33"/>
  <c r="D657" i="33"/>
  <c r="E657" i="33"/>
  <c r="F657" i="33"/>
  <c r="G657" i="33"/>
  <c r="H657" i="33"/>
  <c r="I657" i="33"/>
  <c r="J657" i="33"/>
  <c r="Q606" i="33"/>
  <c r="R606" i="33"/>
  <c r="S606" i="33"/>
  <c r="T606" i="33"/>
  <c r="U606" i="33"/>
  <c r="V606" i="33"/>
  <c r="O608" i="33"/>
  <c r="P608" i="33"/>
  <c r="Q608" i="33"/>
  <c r="R608" i="33"/>
  <c r="S608" i="33"/>
  <c r="T608" i="33"/>
  <c r="U608" i="33"/>
  <c r="V608" i="33"/>
  <c r="E606" i="33"/>
  <c r="F606" i="33"/>
  <c r="G606" i="33"/>
  <c r="H606" i="33"/>
  <c r="I606" i="33"/>
  <c r="J606" i="33"/>
  <c r="C608" i="33"/>
  <c r="D608" i="33"/>
  <c r="E608" i="33"/>
  <c r="F608" i="33"/>
  <c r="G608" i="33"/>
  <c r="H608" i="33"/>
  <c r="I608" i="33"/>
  <c r="J608" i="33"/>
  <c r="Q557" i="33"/>
  <c r="R557" i="33"/>
  <c r="S557" i="33"/>
  <c r="T557" i="33"/>
  <c r="U557" i="33"/>
  <c r="V557" i="33"/>
  <c r="O559" i="33"/>
  <c r="P559" i="33"/>
  <c r="Q559" i="33"/>
  <c r="R559" i="33"/>
  <c r="S559" i="33"/>
  <c r="T559" i="33"/>
  <c r="U559" i="33"/>
  <c r="V559" i="33"/>
  <c r="E557" i="33"/>
  <c r="F557" i="33"/>
  <c r="G557" i="33"/>
  <c r="H557" i="33"/>
  <c r="I557" i="33"/>
  <c r="J557" i="33"/>
  <c r="C559" i="33"/>
  <c r="D559" i="33"/>
  <c r="E559" i="33"/>
  <c r="F559" i="33"/>
  <c r="G559" i="33"/>
  <c r="H559" i="33"/>
  <c r="I559" i="33"/>
  <c r="J559" i="33"/>
  <c r="Q508" i="33"/>
  <c r="R508" i="33"/>
  <c r="S508" i="33"/>
  <c r="T508" i="33"/>
  <c r="U508" i="33"/>
  <c r="V508" i="33"/>
  <c r="O510" i="33"/>
  <c r="P510" i="33"/>
  <c r="Q510" i="33"/>
  <c r="R510" i="33"/>
  <c r="S510" i="33"/>
  <c r="T510" i="33"/>
  <c r="U510" i="33"/>
  <c r="V510" i="33"/>
  <c r="E508" i="33"/>
  <c r="F508" i="33"/>
  <c r="G508" i="33"/>
  <c r="H508" i="33"/>
  <c r="I508" i="33"/>
  <c r="J508" i="33"/>
  <c r="C510" i="33"/>
  <c r="D510" i="33"/>
  <c r="E510" i="33"/>
  <c r="F510" i="33"/>
  <c r="G510" i="33"/>
  <c r="H510" i="33"/>
  <c r="I510" i="33"/>
  <c r="J510" i="33"/>
  <c r="Q459" i="33"/>
  <c r="R459" i="33"/>
  <c r="S459" i="33"/>
  <c r="T459" i="33"/>
  <c r="U459" i="33"/>
  <c r="V459" i="33"/>
  <c r="O461" i="33"/>
  <c r="P461" i="33"/>
  <c r="Q461" i="33"/>
  <c r="R461" i="33"/>
  <c r="S461" i="33"/>
  <c r="T461" i="33"/>
  <c r="U461" i="33"/>
  <c r="V461" i="33"/>
  <c r="E459" i="33"/>
  <c r="F459" i="33"/>
  <c r="G459" i="33"/>
  <c r="H459" i="33"/>
  <c r="I459" i="33"/>
  <c r="J459" i="33"/>
  <c r="C461" i="33"/>
  <c r="D461" i="33"/>
  <c r="E461" i="33"/>
  <c r="F461" i="33"/>
  <c r="G461" i="33"/>
  <c r="H461" i="33"/>
  <c r="I461" i="33"/>
  <c r="J461" i="33"/>
  <c r="Q410" i="33"/>
  <c r="R410" i="33"/>
  <c r="S410" i="33"/>
  <c r="T410" i="33"/>
  <c r="U410" i="33"/>
  <c r="V410" i="33"/>
  <c r="O412" i="33"/>
  <c r="P412" i="33"/>
  <c r="Q412" i="33"/>
  <c r="R412" i="33"/>
  <c r="S412" i="33"/>
  <c r="T412" i="33"/>
  <c r="U412" i="33"/>
  <c r="V412" i="33"/>
  <c r="E410" i="33"/>
  <c r="F410" i="33"/>
  <c r="G410" i="33"/>
  <c r="H410" i="33"/>
  <c r="I410" i="33"/>
  <c r="J410" i="33"/>
  <c r="C412" i="33"/>
  <c r="D412" i="33"/>
  <c r="E412" i="33"/>
  <c r="F412" i="33"/>
  <c r="G412" i="33"/>
  <c r="H412" i="33"/>
  <c r="I412" i="33"/>
  <c r="J412" i="33"/>
  <c r="Q361" i="33"/>
  <c r="R361" i="33"/>
  <c r="S361" i="33"/>
  <c r="T361" i="33"/>
  <c r="U361" i="33"/>
  <c r="V361" i="33"/>
  <c r="O363" i="33"/>
  <c r="P363" i="33"/>
  <c r="Q363" i="33"/>
  <c r="R363" i="33"/>
  <c r="S363" i="33"/>
  <c r="T363" i="33"/>
  <c r="U363" i="33"/>
  <c r="V363" i="33"/>
  <c r="E361" i="33"/>
  <c r="F361" i="33"/>
  <c r="G361" i="33"/>
  <c r="H361" i="33"/>
  <c r="I361" i="33"/>
  <c r="J361" i="33"/>
  <c r="C363" i="33"/>
  <c r="D363" i="33"/>
  <c r="E363" i="33"/>
  <c r="F363" i="33"/>
  <c r="G363" i="33"/>
  <c r="H363" i="33"/>
  <c r="I363" i="33"/>
  <c r="J363" i="33"/>
  <c r="Q312" i="33"/>
  <c r="R312" i="33"/>
  <c r="S312" i="33"/>
  <c r="T312" i="33"/>
  <c r="U312" i="33"/>
  <c r="V312" i="33"/>
  <c r="O314" i="33"/>
  <c r="P314" i="33"/>
  <c r="Q314" i="33"/>
  <c r="R314" i="33"/>
  <c r="S314" i="33"/>
  <c r="T314" i="33"/>
  <c r="U314" i="33"/>
  <c r="V314" i="33"/>
  <c r="E312" i="33"/>
  <c r="F312" i="33"/>
  <c r="G312" i="33"/>
  <c r="H312" i="33"/>
  <c r="I312" i="33"/>
  <c r="J312" i="33"/>
  <c r="C314" i="33"/>
  <c r="D314" i="33"/>
  <c r="E314" i="33"/>
  <c r="F314" i="33"/>
  <c r="G314" i="33"/>
  <c r="H314" i="33"/>
  <c r="I314" i="33"/>
  <c r="J314" i="33"/>
  <c r="Q263" i="33"/>
  <c r="R263" i="33"/>
  <c r="S263" i="33"/>
  <c r="T263" i="33"/>
  <c r="U263" i="33"/>
  <c r="V263" i="33"/>
  <c r="O265" i="33"/>
  <c r="P265" i="33"/>
  <c r="Q265" i="33"/>
  <c r="R265" i="33"/>
  <c r="S265" i="33"/>
  <c r="T265" i="33"/>
  <c r="U265" i="33"/>
  <c r="V265" i="33"/>
  <c r="E263" i="33"/>
  <c r="F263" i="33"/>
  <c r="G263" i="33"/>
  <c r="H263" i="33"/>
  <c r="I263" i="33"/>
  <c r="J263" i="33"/>
  <c r="C265" i="33"/>
  <c r="D265" i="33"/>
  <c r="E265" i="33"/>
  <c r="F265" i="33"/>
  <c r="G265" i="33"/>
  <c r="H265" i="33"/>
  <c r="I265" i="33"/>
  <c r="J265" i="33"/>
  <c r="Q214" i="33"/>
  <c r="R214" i="33"/>
  <c r="S214" i="33"/>
  <c r="T214" i="33"/>
  <c r="U214" i="33"/>
  <c r="V214" i="33"/>
  <c r="O216" i="33"/>
  <c r="P216" i="33"/>
  <c r="Q216" i="33"/>
  <c r="R216" i="33"/>
  <c r="S216" i="33"/>
  <c r="T216" i="33"/>
  <c r="U216" i="33"/>
  <c r="V216" i="33"/>
  <c r="E214" i="33"/>
  <c r="F214" i="33"/>
  <c r="G214" i="33"/>
  <c r="H214" i="33"/>
  <c r="I214" i="33"/>
  <c r="J214" i="33"/>
  <c r="C216" i="33"/>
  <c r="D216" i="33"/>
  <c r="E216" i="33"/>
  <c r="F216" i="33"/>
  <c r="G216" i="33"/>
  <c r="H216" i="33"/>
  <c r="I216" i="33"/>
  <c r="J216" i="33"/>
  <c r="Q165" i="33"/>
  <c r="R165" i="33"/>
  <c r="S165" i="33"/>
  <c r="T165" i="33"/>
  <c r="U165" i="33"/>
  <c r="V165" i="33"/>
  <c r="O167" i="33"/>
  <c r="P167" i="33"/>
  <c r="Q167" i="33"/>
  <c r="R167" i="33"/>
  <c r="S167" i="33"/>
  <c r="T167" i="33"/>
  <c r="U167" i="33"/>
  <c r="V167" i="33"/>
  <c r="E165" i="33"/>
  <c r="F165" i="33"/>
  <c r="G165" i="33"/>
  <c r="H165" i="33"/>
  <c r="I165" i="33"/>
  <c r="J165" i="33"/>
  <c r="C167" i="33"/>
  <c r="D167" i="33"/>
  <c r="E167" i="33"/>
  <c r="F167" i="33"/>
  <c r="G167" i="33"/>
  <c r="H167" i="33"/>
  <c r="I167" i="33"/>
  <c r="J167" i="33"/>
  <c r="Q116" i="33"/>
  <c r="R116" i="33"/>
  <c r="S116" i="33"/>
  <c r="T116" i="33"/>
  <c r="U116" i="33"/>
  <c r="V116" i="33"/>
  <c r="O118" i="33"/>
  <c r="P118" i="33"/>
  <c r="Q118" i="33"/>
  <c r="R118" i="33"/>
  <c r="S118" i="33"/>
  <c r="T118" i="33"/>
  <c r="U118" i="33"/>
  <c r="V118" i="33"/>
  <c r="E116" i="33"/>
  <c r="F116" i="33"/>
  <c r="G116" i="33"/>
  <c r="H116" i="33"/>
  <c r="I116" i="33"/>
  <c r="J116" i="33"/>
  <c r="C118" i="33"/>
  <c r="D118" i="33"/>
  <c r="E118" i="33"/>
  <c r="F118" i="33"/>
  <c r="G118" i="33"/>
  <c r="H118" i="33"/>
  <c r="I118" i="33"/>
  <c r="J118" i="33"/>
  <c r="Q67" i="33"/>
  <c r="R67" i="33"/>
  <c r="S67" i="33"/>
  <c r="T67" i="33"/>
  <c r="U67" i="33"/>
  <c r="V67" i="33"/>
  <c r="O69" i="33"/>
  <c r="P69" i="33"/>
  <c r="Q69" i="33"/>
  <c r="R69" i="33"/>
  <c r="S69" i="33"/>
  <c r="T69" i="33"/>
  <c r="U69" i="33"/>
  <c r="V69" i="33"/>
  <c r="E67" i="33"/>
  <c r="F67" i="33"/>
  <c r="G67" i="33"/>
  <c r="H67" i="33"/>
  <c r="I67" i="33"/>
  <c r="J67" i="33"/>
  <c r="C69" i="33"/>
  <c r="D69" i="33"/>
  <c r="E69" i="33"/>
  <c r="F69" i="33"/>
  <c r="G69" i="33"/>
  <c r="H69" i="33"/>
  <c r="I69" i="33"/>
  <c r="J69" i="33"/>
  <c r="Q18" i="33"/>
  <c r="R18" i="33"/>
  <c r="S18" i="33"/>
  <c r="T18" i="33"/>
  <c r="U18" i="33"/>
  <c r="V18" i="33"/>
  <c r="O20" i="33"/>
  <c r="P20" i="33"/>
  <c r="Q20" i="33"/>
  <c r="R20" i="33"/>
  <c r="S20" i="33"/>
  <c r="T20" i="33"/>
  <c r="U20" i="33"/>
  <c r="V20" i="33"/>
  <c r="E18" i="33"/>
  <c r="F18" i="33"/>
  <c r="G18" i="33"/>
  <c r="H18" i="33"/>
  <c r="I18" i="33"/>
  <c r="J18" i="33"/>
  <c r="C20" i="33"/>
  <c r="D20" i="33"/>
  <c r="E20" i="33"/>
  <c r="F20" i="33"/>
  <c r="G20" i="33"/>
  <c r="H20" i="33"/>
  <c r="I20" i="33"/>
  <c r="J20" i="33"/>
  <c r="N2" i="30"/>
  <c r="B52" i="30"/>
  <c r="N52" i="30"/>
  <c r="B102" i="30"/>
  <c r="N102" i="30"/>
  <c r="B152" i="30"/>
  <c r="N152" i="30"/>
  <c r="B202" i="30"/>
  <c r="N202" i="30"/>
  <c r="B252" i="30"/>
  <c r="N252" i="30"/>
  <c r="B302" i="30"/>
  <c r="N302" i="30"/>
  <c r="B352" i="30"/>
  <c r="N352" i="30"/>
  <c r="B402" i="30"/>
  <c r="N402" i="30"/>
  <c r="B452" i="30"/>
  <c r="N452" i="30"/>
  <c r="B502" i="30"/>
  <c r="G804" i="28"/>
  <c r="G803" i="28"/>
  <c r="G802" i="28"/>
  <c r="G801" i="28"/>
  <c r="G800" i="28"/>
  <c r="G799" i="28"/>
  <c r="G798" i="28"/>
  <c r="G797" i="28"/>
  <c r="G796" i="28"/>
  <c r="G795" i="28"/>
  <c r="G794" i="28"/>
  <c r="G793" i="28"/>
  <c r="G792" i="28"/>
  <c r="G791" i="28"/>
  <c r="G790" i="28"/>
  <c r="G789" i="28"/>
  <c r="G788" i="28"/>
  <c r="G787" i="28"/>
  <c r="G786" i="28"/>
  <c r="G785" i="28"/>
  <c r="G784" i="28"/>
  <c r="G783" i="28"/>
  <c r="G782" i="28"/>
  <c r="G781" i="28"/>
  <c r="G780" i="28"/>
  <c r="G779" i="28"/>
  <c r="G778" i="28"/>
  <c r="G777" i="28"/>
  <c r="G776" i="28"/>
  <c r="G775" i="28"/>
  <c r="G774" i="28"/>
  <c r="G773" i="28"/>
  <c r="G772" i="28"/>
  <c r="G771" i="28"/>
  <c r="G770" i="28"/>
  <c r="G769" i="28"/>
  <c r="G768" i="28"/>
  <c r="G767" i="28"/>
  <c r="G766" i="28"/>
  <c r="G765" i="28"/>
  <c r="G764" i="28"/>
  <c r="G763" i="28"/>
  <c r="G762" i="28"/>
  <c r="G761" i="28"/>
  <c r="G760" i="28"/>
  <c r="G759" i="28"/>
  <c r="G758" i="28"/>
  <c r="G757" i="28"/>
  <c r="G756" i="28"/>
  <c r="G755" i="28"/>
  <c r="G754" i="28"/>
  <c r="G753" i="28"/>
  <c r="G752" i="28"/>
  <c r="G751" i="28"/>
  <c r="G750" i="28"/>
  <c r="G749" i="28"/>
  <c r="G748" i="28"/>
  <c r="G747" i="28"/>
  <c r="G746" i="28"/>
  <c r="G745" i="28"/>
  <c r="G744" i="28"/>
  <c r="G743" i="28"/>
  <c r="G742" i="28"/>
  <c r="G741" i="28"/>
  <c r="G740" i="28"/>
  <c r="G739" i="28"/>
  <c r="G738" i="28"/>
  <c r="G737" i="28"/>
  <c r="G736" i="28"/>
  <c r="G735" i="28"/>
  <c r="G734" i="28"/>
  <c r="G733" i="28"/>
  <c r="G732" i="28"/>
  <c r="G731" i="28"/>
  <c r="G730" i="28"/>
  <c r="G729" i="28"/>
  <c r="G728" i="28"/>
  <c r="G727" i="28"/>
  <c r="G726" i="28"/>
  <c r="G725" i="28"/>
  <c r="G724" i="28"/>
  <c r="G723" i="28"/>
  <c r="G722" i="28"/>
  <c r="G721" i="28"/>
  <c r="G720" i="28"/>
  <c r="G719" i="28"/>
  <c r="G718" i="28"/>
  <c r="G717" i="28"/>
  <c r="G716" i="28"/>
  <c r="G715" i="28"/>
  <c r="G714" i="28"/>
  <c r="G713" i="28"/>
  <c r="G712" i="28"/>
  <c r="G711" i="28"/>
  <c r="G710" i="28"/>
  <c r="G709" i="28"/>
  <c r="G708" i="28"/>
  <c r="G707" i="28"/>
  <c r="G706" i="28"/>
  <c r="G705" i="28"/>
  <c r="G704" i="28"/>
  <c r="G703" i="28"/>
  <c r="G702" i="28"/>
  <c r="G701" i="28"/>
  <c r="G700" i="28"/>
  <c r="G699" i="28"/>
  <c r="G698" i="28"/>
  <c r="G697" i="28"/>
  <c r="G696" i="28"/>
  <c r="G695" i="28"/>
  <c r="G694" i="28"/>
  <c r="G693" i="28"/>
  <c r="G692" i="28"/>
  <c r="G691" i="28"/>
  <c r="G690" i="28"/>
  <c r="G689" i="28"/>
  <c r="G688" i="28"/>
  <c r="G687" i="28"/>
  <c r="G686" i="28"/>
  <c r="G685" i="28"/>
  <c r="G684" i="28"/>
  <c r="G683" i="28"/>
  <c r="G682" i="28"/>
  <c r="G681" i="28"/>
  <c r="G680" i="28"/>
  <c r="G679" i="28"/>
  <c r="G678" i="28"/>
  <c r="G677" i="28"/>
  <c r="G676" i="28"/>
  <c r="G675" i="28"/>
  <c r="G674" i="28"/>
  <c r="G673" i="28"/>
  <c r="G672" i="28"/>
  <c r="G671" i="28"/>
  <c r="G670" i="28"/>
  <c r="G669" i="28"/>
  <c r="G668" i="28"/>
  <c r="G667" i="28"/>
  <c r="G666" i="28"/>
  <c r="G665" i="28"/>
  <c r="G664" i="28"/>
  <c r="G663" i="28"/>
  <c r="G662" i="28"/>
  <c r="G661" i="28"/>
  <c r="G660" i="28"/>
  <c r="G659" i="28"/>
  <c r="G658" i="28"/>
  <c r="G657" i="28"/>
  <c r="G656" i="28"/>
  <c r="G655" i="28"/>
  <c r="G654" i="28"/>
  <c r="G653" i="28"/>
  <c r="G652" i="28"/>
  <c r="G651" i="28"/>
  <c r="G650" i="28"/>
  <c r="G649" i="28"/>
  <c r="G648" i="28"/>
  <c r="G647" i="28"/>
  <c r="G646" i="28"/>
  <c r="G645" i="28"/>
  <c r="G644" i="28"/>
  <c r="G643" i="28"/>
  <c r="G642" i="28"/>
  <c r="G641" i="28"/>
  <c r="G640" i="28"/>
  <c r="G639" i="28"/>
  <c r="G638" i="28"/>
  <c r="G637" i="28"/>
  <c r="G636" i="28"/>
  <c r="G635" i="28"/>
  <c r="G634" i="28"/>
  <c r="G633" i="28"/>
  <c r="G632" i="28"/>
  <c r="G631" i="28"/>
  <c r="G630" i="28"/>
  <c r="G629" i="28"/>
  <c r="G628" i="28"/>
  <c r="G627" i="28"/>
  <c r="G626" i="28"/>
  <c r="G625" i="28"/>
  <c r="G624" i="28"/>
  <c r="G623" i="28"/>
  <c r="G622" i="28"/>
  <c r="G621" i="28"/>
  <c r="G620" i="28"/>
  <c r="G619" i="28"/>
  <c r="G618" i="28"/>
  <c r="G617" i="28"/>
  <c r="G616" i="28"/>
  <c r="G615" i="28"/>
  <c r="G614" i="28"/>
  <c r="G613" i="28"/>
  <c r="G612" i="28"/>
  <c r="G611" i="28"/>
  <c r="G610" i="28"/>
  <c r="G609" i="28"/>
  <c r="G608" i="28"/>
  <c r="G607" i="28"/>
  <c r="G606" i="28"/>
  <c r="G605" i="28"/>
  <c r="G604" i="28"/>
  <c r="G603" i="28"/>
  <c r="G602" i="28"/>
  <c r="G601" i="28"/>
  <c r="G600" i="28"/>
  <c r="G599" i="28"/>
  <c r="G598" i="28"/>
  <c r="G597" i="28"/>
  <c r="G596" i="28"/>
  <c r="G595" i="28"/>
  <c r="G594" i="28"/>
  <c r="G593" i="28"/>
  <c r="G592" i="28"/>
  <c r="G591" i="28"/>
  <c r="G590" i="28"/>
  <c r="G589" i="28"/>
  <c r="G588" i="28"/>
  <c r="G587" i="28"/>
  <c r="G586" i="28"/>
  <c r="G585" i="28"/>
  <c r="G584" i="28"/>
  <c r="G583" i="28"/>
  <c r="G582" i="28"/>
  <c r="G581" i="28"/>
  <c r="G580" i="28"/>
  <c r="G579" i="28"/>
  <c r="G578" i="28"/>
  <c r="G577" i="28"/>
  <c r="G576" i="28"/>
  <c r="G575" i="28"/>
  <c r="G574" i="28"/>
  <c r="G573" i="28"/>
  <c r="G572" i="28"/>
  <c r="G571" i="28"/>
  <c r="G570" i="28"/>
  <c r="G569" i="28"/>
  <c r="G568" i="28"/>
  <c r="G567" i="28"/>
  <c r="G566" i="28"/>
  <c r="G565" i="28"/>
  <c r="G564" i="28"/>
  <c r="G563" i="28"/>
  <c r="G562" i="28"/>
  <c r="G561" i="28"/>
  <c r="G560" i="28"/>
  <c r="G559" i="28"/>
  <c r="G558" i="28"/>
  <c r="G557" i="28"/>
  <c r="G556" i="28"/>
  <c r="G555" i="28"/>
  <c r="G554" i="28"/>
  <c r="G553" i="28"/>
  <c r="G552" i="28"/>
  <c r="G551" i="28"/>
  <c r="G550" i="28"/>
  <c r="G549" i="28"/>
  <c r="G548" i="28"/>
  <c r="G547" i="28"/>
  <c r="G546" i="28"/>
  <c r="G545" i="28"/>
  <c r="G544" i="28"/>
  <c r="G543" i="28"/>
  <c r="G542" i="28"/>
  <c r="G541" i="28"/>
  <c r="G540" i="28"/>
  <c r="G539" i="28"/>
  <c r="G538" i="28"/>
  <c r="G537" i="28"/>
  <c r="G536" i="28"/>
  <c r="G535" i="28"/>
  <c r="G534" i="28"/>
  <c r="G533" i="28"/>
  <c r="G532" i="28"/>
  <c r="G531" i="28"/>
  <c r="G530" i="28"/>
  <c r="G529" i="28"/>
  <c r="G528" i="28"/>
  <c r="G527" i="28"/>
  <c r="G526" i="28"/>
  <c r="G525" i="28"/>
  <c r="G524" i="28"/>
  <c r="G523" i="28"/>
  <c r="G522" i="28"/>
  <c r="G521" i="28"/>
  <c r="G520" i="28"/>
  <c r="G519" i="28"/>
  <c r="G518" i="28"/>
  <c r="G517" i="28"/>
  <c r="G516" i="28"/>
  <c r="G515" i="28"/>
  <c r="G514" i="28"/>
  <c r="G513" i="28"/>
  <c r="G512" i="28"/>
  <c r="G511" i="28"/>
  <c r="G510" i="28"/>
  <c r="G509" i="28"/>
  <c r="G508" i="28"/>
  <c r="G507" i="28"/>
  <c r="G506" i="28"/>
  <c r="G505" i="28"/>
  <c r="G504" i="28"/>
  <c r="G503" i="28"/>
  <c r="G502" i="28"/>
  <c r="G501" i="28"/>
  <c r="G500" i="28"/>
  <c r="G499" i="28"/>
  <c r="G498" i="28"/>
  <c r="G497" i="28"/>
  <c r="G496" i="28"/>
  <c r="G495" i="28"/>
  <c r="G494" i="28"/>
  <c r="G493" i="28"/>
  <c r="G492" i="28"/>
  <c r="G491" i="28"/>
  <c r="G490" i="28"/>
  <c r="G489" i="28"/>
  <c r="G488" i="28"/>
  <c r="G487" i="28"/>
  <c r="G486" i="28"/>
  <c r="G485" i="28"/>
  <c r="G484" i="28"/>
  <c r="G483" i="28"/>
  <c r="G482" i="28"/>
  <c r="G481" i="28"/>
  <c r="G480" i="28"/>
  <c r="G479" i="28"/>
  <c r="G478" i="28"/>
  <c r="G477" i="28"/>
  <c r="G476" i="28"/>
  <c r="G475" i="28"/>
  <c r="G474" i="28"/>
  <c r="G473" i="28"/>
  <c r="G472" i="28"/>
  <c r="G471" i="28"/>
  <c r="G470" i="28"/>
  <c r="G469" i="28"/>
  <c r="G468" i="28"/>
  <c r="G467" i="28"/>
  <c r="G466" i="28"/>
  <c r="G465" i="28"/>
  <c r="G464" i="28"/>
  <c r="G463" i="28"/>
  <c r="G462" i="28"/>
  <c r="G461" i="28"/>
  <c r="G460" i="28"/>
  <c r="G459" i="28"/>
  <c r="G458" i="28"/>
  <c r="G457" i="28"/>
  <c r="G456" i="28"/>
  <c r="G455" i="28"/>
  <c r="G454" i="28"/>
  <c r="G453" i="28"/>
  <c r="G452" i="28"/>
  <c r="G451" i="28"/>
  <c r="G450" i="28"/>
  <c r="G449" i="28"/>
  <c r="G448" i="28"/>
  <c r="G447" i="28"/>
  <c r="G446" i="28"/>
  <c r="G445" i="28"/>
  <c r="G444" i="28"/>
  <c r="G443" i="28"/>
  <c r="G442" i="28"/>
  <c r="G441" i="28"/>
  <c r="G440" i="28"/>
  <c r="G439" i="28"/>
  <c r="G438" i="28"/>
  <c r="G437" i="28"/>
  <c r="G436" i="28"/>
  <c r="G435" i="28"/>
  <c r="G434" i="28"/>
  <c r="G433" i="28"/>
  <c r="G432" i="28"/>
  <c r="G431" i="28"/>
  <c r="G430" i="28"/>
  <c r="G429" i="28"/>
  <c r="G428" i="28"/>
  <c r="G427" i="28"/>
  <c r="G426" i="28"/>
  <c r="G425" i="28"/>
  <c r="G424" i="28"/>
  <c r="G423" i="28"/>
  <c r="G422" i="28"/>
  <c r="G421" i="28"/>
  <c r="G420" i="28"/>
  <c r="G419" i="28"/>
  <c r="G418" i="28"/>
  <c r="G417" i="28"/>
  <c r="G416" i="28"/>
  <c r="G415" i="28"/>
  <c r="G414" i="28"/>
  <c r="G413" i="28"/>
  <c r="G412" i="28"/>
  <c r="G411" i="28"/>
  <c r="G410" i="28"/>
  <c r="G409" i="28"/>
  <c r="G408" i="28"/>
  <c r="G407" i="28"/>
  <c r="G406" i="28"/>
  <c r="G405" i="28"/>
  <c r="G404" i="28"/>
  <c r="G403" i="28"/>
  <c r="G402" i="28"/>
  <c r="G401" i="28"/>
  <c r="G400" i="28"/>
  <c r="G399" i="28"/>
  <c r="G398" i="28"/>
  <c r="G397" i="28"/>
  <c r="G396" i="28"/>
  <c r="G395" i="28"/>
  <c r="G394" i="28"/>
  <c r="G393" i="28"/>
  <c r="G392" i="28"/>
  <c r="G391" i="28"/>
  <c r="G390" i="28"/>
  <c r="G389" i="28"/>
  <c r="G388" i="28"/>
  <c r="G387" i="28"/>
  <c r="G386" i="28"/>
  <c r="G385" i="28"/>
  <c r="G384" i="28"/>
  <c r="G383" i="28"/>
  <c r="G382" i="28"/>
  <c r="G381" i="28"/>
  <c r="G380" i="28"/>
  <c r="G379" i="28"/>
  <c r="G378" i="28"/>
  <c r="G377" i="28"/>
  <c r="G376" i="28"/>
  <c r="G375" i="28"/>
  <c r="G374" i="28"/>
  <c r="G373" i="28"/>
  <c r="G372" i="28"/>
  <c r="G371" i="28"/>
  <c r="G370" i="28"/>
  <c r="G369" i="28"/>
  <c r="G368" i="28"/>
  <c r="G367" i="28"/>
  <c r="G366" i="28"/>
  <c r="G365" i="28"/>
  <c r="G364" i="28"/>
  <c r="G363" i="28"/>
  <c r="G362" i="28"/>
  <c r="G361" i="28"/>
  <c r="G360" i="28"/>
  <c r="G359" i="28"/>
  <c r="G358" i="28"/>
  <c r="G357" i="28"/>
  <c r="G356" i="28"/>
  <c r="G355" i="28"/>
  <c r="G354" i="28"/>
  <c r="G353" i="28"/>
  <c r="G352" i="28"/>
  <c r="G351" i="28"/>
  <c r="G350" i="28"/>
  <c r="G349" i="28"/>
  <c r="G348" i="28"/>
  <c r="G347" i="28"/>
  <c r="G346" i="28"/>
  <c r="G345" i="28"/>
  <c r="G344" i="28"/>
  <c r="G343" i="28"/>
  <c r="G342" i="28"/>
  <c r="G341" i="28"/>
  <c r="G340" i="28"/>
  <c r="G339" i="28"/>
  <c r="G338" i="28"/>
  <c r="G337" i="28"/>
  <c r="G336" i="28"/>
  <c r="G335" i="28"/>
  <c r="G334" i="28"/>
  <c r="G333" i="28"/>
  <c r="G332" i="28"/>
  <c r="G331" i="28"/>
  <c r="G330" i="28"/>
  <c r="G329" i="28"/>
  <c r="G328" i="28"/>
  <c r="G327" i="28"/>
  <c r="G326" i="28"/>
  <c r="G325" i="28"/>
  <c r="G324" i="28"/>
  <c r="G323" i="28"/>
  <c r="G322" i="28"/>
  <c r="G321" i="28"/>
  <c r="G320" i="28"/>
  <c r="G319" i="28"/>
  <c r="G318" i="28"/>
  <c r="G317" i="28"/>
  <c r="G316" i="28"/>
  <c r="G315" i="28"/>
  <c r="G314" i="28"/>
  <c r="G313" i="28"/>
  <c r="G312" i="28"/>
  <c r="G311" i="28"/>
  <c r="G310" i="28"/>
  <c r="G309" i="28"/>
  <c r="G308" i="28"/>
  <c r="G307" i="28"/>
  <c r="G306" i="28"/>
  <c r="G305" i="28"/>
  <c r="G304" i="28"/>
  <c r="G303" i="28"/>
  <c r="G302" i="28"/>
  <c r="G301" i="28"/>
  <c r="G300" i="28"/>
  <c r="G299" i="28"/>
  <c r="G298" i="28"/>
  <c r="G297" i="28"/>
  <c r="G296" i="28"/>
  <c r="G295" i="28"/>
  <c r="G294" i="28"/>
  <c r="G293" i="28"/>
  <c r="G292" i="28"/>
  <c r="G291" i="28"/>
  <c r="G290" i="28"/>
  <c r="G289" i="28"/>
  <c r="G288" i="28"/>
  <c r="G287" i="28"/>
  <c r="G286" i="28"/>
  <c r="G285" i="28"/>
  <c r="G284" i="28"/>
  <c r="G283" i="28"/>
  <c r="G282" i="28"/>
  <c r="G281" i="28"/>
  <c r="G280" i="28"/>
  <c r="G279" i="28"/>
  <c r="G278" i="28"/>
  <c r="G277" i="28"/>
  <c r="G276" i="28"/>
  <c r="G275" i="28"/>
  <c r="G274" i="28"/>
  <c r="G273" i="28"/>
  <c r="G272" i="28"/>
  <c r="G271" i="28"/>
  <c r="G270" i="28"/>
  <c r="G269" i="28"/>
  <c r="G268" i="28"/>
  <c r="G267" i="28"/>
  <c r="G266" i="28"/>
  <c r="G265" i="28"/>
  <c r="G264" i="28"/>
  <c r="G263" i="28"/>
  <c r="G262" i="28"/>
  <c r="G261" i="28"/>
  <c r="G260" i="28"/>
  <c r="G259" i="28"/>
  <c r="G258" i="28"/>
  <c r="G257" i="28"/>
  <c r="G256" i="28"/>
  <c r="G255" i="28"/>
  <c r="G254" i="28"/>
  <c r="G253" i="28"/>
  <c r="G252" i="28"/>
  <c r="G251" i="28"/>
  <c r="G250" i="28"/>
  <c r="G249" i="28"/>
  <c r="G248" i="28"/>
  <c r="G247" i="28"/>
  <c r="G246" i="28"/>
  <c r="G245" i="28"/>
  <c r="G244" i="28"/>
  <c r="G243" i="28"/>
  <c r="G242" i="28"/>
  <c r="G241" i="28"/>
  <c r="G240" i="28"/>
  <c r="G239" i="28"/>
  <c r="G238" i="28"/>
  <c r="G237" i="28"/>
  <c r="G236" i="28"/>
  <c r="G235" i="28"/>
  <c r="G234" i="28"/>
  <c r="G233" i="28"/>
  <c r="G232" i="28"/>
  <c r="G231" i="28"/>
  <c r="G230" i="28"/>
  <c r="G229" i="28"/>
  <c r="G228" i="28"/>
  <c r="G227" i="28"/>
  <c r="G226" i="28"/>
  <c r="G225" i="28"/>
  <c r="G224" i="28"/>
  <c r="G223" i="28"/>
  <c r="G222" i="28"/>
  <c r="G221" i="28"/>
  <c r="G220" i="28"/>
  <c r="G219" i="28"/>
  <c r="G218" i="28"/>
  <c r="G217" i="28"/>
  <c r="G216" i="28"/>
  <c r="G215" i="28"/>
  <c r="G214" i="28"/>
  <c r="G213" i="28"/>
  <c r="G212" i="28"/>
  <c r="G211" i="28"/>
  <c r="G210" i="28"/>
  <c r="G209" i="28"/>
  <c r="G208" i="28"/>
  <c r="G207" i="28"/>
  <c r="G206" i="28"/>
  <c r="G205" i="28"/>
  <c r="G204" i="28"/>
  <c r="G203" i="28"/>
  <c r="G202" i="28"/>
  <c r="G201" i="28"/>
  <c r="G200" i="28"/>
  <c r="G199" i="28"/>
  <c r="G198" i="28"/>
  <c r="G197" i="28"/>
  <c r="G196" i="28"/>
  <c r="G195" i="28"/>
  <c r="G194" i="28"/>
  <c r="G193" i="28"/>
  <c r="G192" i="28"/>
  <c r="G191" i="28"/>
  <c r="G190" i="28"/>
  <c r="G189" i="28"/>
  <c r="G188" i="28"/>
  <c r="G187" i="28"/>
  <c r="G186" i="28"/>
  <c r="G185" i="28"/>
  <c r="G184" i="28"/>
  <c r="G183" i="28"/>
  <c r="G182" i="28"/>
  <c r="G181" i="28"/>
  <c r="G180" i="28"/>
  <c r="G179" i="28"/>
  <c r="G178" i="28"/>
  <c r="G177" i="28"/>
  <c r="G176" i="28"/>
  <c r="G175" i="28"/>
  <c r="G174" i="28"/>
  <c r="G173" i="28"/>
  <c r="G172" i="28"/>
  <c r="G171" i="28"/>
  <c r="G170" i="28"/>
  <c r="G169" i="28"/>
  <c r="G168" i="28"/>
  <c r="G167" i="28"/>
  <c r="G166" i="28"/>
  <c r="G165" i="28"/>
  <c r="G164" i="28"/>
  <c r="G163" i="28"/>
  <c r="G162" i="28"/>
  <c r="G161" i="28"/>
  <c r="G160" i="28"/>
  <c r="G159" i="28"/>
  <c r="G158" i="28"/>
  <c r="G157" i="28"/>
  <c r="G156" i="28"/>
  <c r="G155" i="28"/>
  <c r="G154" i="28"/>
  <c r="G153" i="28"/>
  <c r="G152" i="28"/>
  <c r="G151" i="28"/>
  <c r="G150" i="28"/>
  <c r="G149" i="28"/>
  <c r="G148" i="28"/>
  <c r="G147" i="28"/>
  <c r="G146" i="28"/>
  <c r="G145" i="28"/>
  <c r="G144" i="28"/>
  <c r="G143" i="28"/>
  <c r="G142" i="28"/>
  <c r="G141" i="28"/>
  <c r="G140" i="28"/>
  <c r="G139" i="28"/>
  <c r="G138" i="28"/>
  <c r="G137" i="28"/>
  <c r="G136" i="28"/>
  <c r="G135" i="28"/>
  <c r="G134" i="28"/>
  <c r="G133" i="28"/>
  <c r="G132" i="28"/>
  <c r="G131" i="28"/>
  <c r="G130" i="28"/>
  <c r="G129" i="28"/>
  <c r="G128" i="28"/>
  <c r="G127" i="28"/>
  <c r="G126" i="28"/>
  <c r="G125" i="28"/>
  <c r="G124" i="28"/>
  <c r="G123" i="28"/>
  <c r="G122" i="28"/>
  <c r="G121" i="28"/>
  <c r="G120" i="28"/>
  <c r="G119" i="28"/>
  <c r="G118" i="28"/>
  <c r="G117" i="28"/>
  <c r="G116" i="28"/>
  <c r="G115" i="28"/>
  <c r="G114" i="28"/>
  <c r="G113" i="28"/>
  <c r="G112" i="28"/>
  <c r="G111" i="28"/>
  <c r="G110" i="28"/>
  <c r="G109" i="28"/>
  <c r="G108" i="28"/>
  <c r="G107" i="28"/>
  <c r="G106" i="28"/>
  <c r="G105" i="28"/>
  <c r="G104" i="28"/>
  <c r="G103" i="28"/>
  <c r="G102" i="28"/>
  <c r="G101" i="28"/>
  <c r="G100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B214" i="28"/>
  <c r="C214" i="28"/>
  <c r="D214" i="28"/>
  <c r="B381" i="28"/>
  <c r="B58" i="28"/>
  <c r="E58" i="28"/>
  <c r="B171" i="28"/>
  <c r="B412" i="28"/>
  <c r="B371" i="28"/>
  <c r="C371" i="28"/>
  <c r="D371" i="28"/>
  <c r="B732" i="28"/>
  <c r="B486" i="28"/>
  <c r="B658" i="28"/>
  <c r="B661" i="28"/>
  <c r="B689" i="28"/>
  <c r="B379" i="28"/>
  <c r="C379" i="28"/>
  <c r="D379" i="28"/>
  <c r="B420" i="28"/>
  <c r="B211" i="28"/>
  <c r="B375" i="28"/>
  <c r="E375" i="28"/>
  <c r="B527" i="28"/>
  <c r="B740" i="28"/>
  <c r="B407" i="28"/>
  <c r="B415" i="28"/>
  <c r="B408" i="28"/>
  <c r="B569" i="28"/>
  <c r="B577" i="28"/>
  <c r="B206" i="28"/>
  <c r="E206" i="28"/>
  <c r="B417" i="28"/>
  <c r="B529" i="28"/>
  <c r="B646" i="28"/>
  <c r="B697" i="28"/>
  <c r="B53" i="28"/>
  <c r="C53" i="28"/>
  <c r="D53" i="28"/>
  <c r="B57" i="28"/>
  <c r="E57" i="28"/>
  <c r="B173" i="28"/>
  <c r="C173" i="28"/>
  <c r="D173" i="28"/>
  <c r="B177" i="28"/>
  <c r="C177" i="28"/>
  <c r="D177" i="28"/>
  <c r="B213" i="28"/>
  <c r="B217" i="28"/>
  <c r="E217" i="28"/>
  <c r="B332" i="28"/>
  <c r="E332" i="28"/>
  <c r="B336" i="28"/>
  <c r="E336" i="28"/>
  <c r="B576" i="28"/>
  <c r="B541" i="28"/>
  <c r="E801" i="28"/>
  <c r="E802" i="28"/>
  <c r="E803" i="28"/>
  <c r="E804" i="28"/>
  <c r="C804" i="28"/>
  <c r="C803" i="28"/>
  <c r="C802" i="28"/>
  <c r="C801" i="28"/>
  <c r="C800" i="28"/>
  <c r="C799" i="28"/>
  <c r="C798" i="28"/>
  <c r="C797" i="28"/>
  <c r="C796" i="28"/>
  <c r="C795" i="28"/>
  <c r="C794" i="28"/>
  <c r="C793" i="28"/>
  <c r="C792" i="28"/>
  <c r="C791" i="28"/>
  <c r="C790" i="28"/>
  <c r="C789" i="28"/>
  <c r="C788" i="28"/>
  <c r="C787" i="28"/>
  <c r="C786" i="28"/>
  <c r="C785" i="28"/>
  <c r="C784" i="28"/>
  <c r="C783" i="28"/>
  <c r="C782" i="28"/>
  <c r="C781" i="28"/>
  <c r="C780" i="28"/>
  <c r="C779" i="28"/>
  <c r="C778" i="28"/>
  <c r="C777" i="28"/>
  <c r="C776" i="28"/>
  <c r="C775" i="28"/>
  <c r="C774" i="28"/>
  <c r="C773" i="28"/>
  <c r="C772" i="28"/>
  <c r="C771" i="28"/>
  <c r="C770" i="28"/>
  <c r="C769" i="28"/>
  <c r="C768" i="28"/>
  <c r="C767" i="28"/>
  <c r="C766" i="28"/>
  <c r="C765" i="28"/>
  <c r="C764" i="28"/>
  <c r="C763" i="28"/>
  <c r="C762" i="28"/>
  <c r="C761" i="28"/>
  <c r="C760" i="28"/>
  <c r="C759" i="28"/>
  <c r="C758" i="28"/>
  <c r="C757" i="28"/>
  <c r="C756" i="28"/>
  <c r="C755" i="28"/>
  <c r="C754" i="28"/>
  <c r="C753" i="28"/>
  <c r="C752" i="28"/>
  <c r="C751" i="28"/>
  <c r="C750" i="28"/>
  <c r="C749" i="28"/>
  <c r="C748" i="28"/>
  <c r="C747" i="28"/>
  <c r="C746" i="28"/>
  <c r="C745" i="28"/>
  <c r="C744" i="28"/>
  <c r="C743" i="28"/>
  <c r="C742" i="28"/>
  <c r="C741" i="28"/>
  <c r="C740" i="28"/>
  <c r="C739" i="28"/>
  <c r="C738" i="28"/>
  <c r="C737" i="28"/>
  <c r="C736" i="28"/>
  <c r="C735" i="28"/>
  <c r="C734" i="28"/>
  <c r="C733" i="28"/>
  <c r="C732" i="28"/>
  <c r="C731" i="28"/>
  <c r="C730" i="28"/>
  <c r="C729" i="28"/>
  <c r="C728" i="28"/>
  <c r="C727" i="28"/>
  <c r="C726" i="28"/>
  <c r="C725" i="28"/>
  <c r="C724" i="28"/>
  <c r="C723" i="28"/>
  <c r="C722" i="28"/>
  <c r="C721" i="28"/>
  <c r="C720" i="28"/>
  <c r="C719" i="28"/>
  <c r="C718" i="28"/>
  <c r="C717" i="28"/>
  <c r="C716" i="28"/>
  <c r="C715" i="28"/>
  <c r="C714" i="28"/>
  <c r="C713" i="28"/>
  <c r="C712" i="28"/>
  <c r="C711" i="28"/>
  <c r="C710" i="28"/>
  <c r="C709" i="28"/>
  <c r="C708" i="28"/>
  <c r="C707" i="28"/>
  <c r="C706" i="28"/>
  <c r="C705" i="28"/>
  <c r="C704" i="28"/>
  <c r="C703" i="28"/>
  <c r="C702" i="28"/>
  <c r="C701" i="28"/>
  <c r="C700" i="28"/>
  <c r="C699" i="28"/>
  <c r="C698" i="28"/>
  <c r="C697" i="28"/>
  <c r="C696" i="28"/>
  <c r="C695" i="28"/>
  <c r="C694" i="28"/>
  <c r="C693" i="28"/>
  <c r="C692" i="28"/>
  <c r="C691" i="28"/>
  <c r="C690" i="28"/>
  <c r="C689" i="28"/>
  <c r="C688" i="28"/>
  <c r="C687" i="28"/>
  <c r="C686" i="28"/>
  <c r="C685" i="28"/>
  <c r="C684" i="28"/>
  <c r="C683" i="28"/>
  <c r="C682" i="28"/>
  <c r="C681" i="28"/>
  <c r="C680" i="28"/>
  <c r="C679" i="28"/>
  <c r="C678" i="28"/>
  <c r="C677" i="28"/>
  <c r="C676" i="28"/>
  <c r="C675" i="28"/>
  <c r="C674" i="28"/>
  <c r="C673" i="28"/>
  <c r="C672" i="28"/>
  <c r="C671" i="28"/>
  <c r="C670" i="28"/>
  <c r="C669" i="28"/>
  <c r="C668" i="28"/>
  <c r="C667" i="28"/>
  <c r="C666" i="28"/>
  <c r="C665" i="28"/>
  <c r="C664" i="28"/>
  <c r="C663" i="28"/>
  <c r="C662" i="28"/>
  <c r="C661" i="28"/>
  <c r="C660" i="28"/>
  <c r="C659" i="28"/>
  <c r="C658" i="28"/>
  <c r="C657" i="28"/>
  <c r="C656" i="28"/>
  <c r="C655" i="28"/>
  <c r="C654" i="28"/>
  <c r="C653" i="28"/>
  <c r="C652" i="28"/>
  <c r="C651" i="28"/>
  <c r="C650" i="28"/>
  <c r="C649" i="28"/>
  <c r="C648" i="28"/>
  <c r="C647" i="28"/>
  <c r="C646" i="28"/>
  <c r="C645" i="28"/>
  <c r="C644" i="28"/>
  <c r="C643" i="28"/>
  <c r="C642" i="28"/>
  <c r="C641" i="28"/>
  <c r="C640" i="28"/>
  <c r="C639" i="28"/>
  <c r="C638" i="28"/>
  <c r="C637" i="28"/>
  <c r="C636" i="28"/>
  <c r="C635" i="28"/>
  <c r="C634" i="28"/>
  <c r="C633" i="28"/>
  <c r="C632" i="28"/>
  <c r="C631" i="28"/>
  <c r="C630" i="28"/>
  <c r="C629" i="28"/>
  <c r="C628" i="28"/>
  <c r="C627" i="28"/>
  <c r="C626" i="28"/>
  <c r="C625" i="28"/>
  <c r="C624" i="28"/>
  <c r="C623" i="28"/>
  <c r="C622" i="28"/>
  <c r="C621" i="28"/>
  <c r="C620" i="28"/>
  <c r="C619" i="28"/>
  <c r="C618" i="28"/>
  <c r="C617" i="28"/>
  <c r="C616" i="28"/>
  <c r="C615" i="28"/>
  <c r="C614" i="28"/>
  <c r="C613" i="28"/>
  <c r="C612" i="28"/>
  <c r="C611" i="28"/>
  <c r="C610" i="28"/>
  <c r="C609" i="28"/>
  <c r="C608" i="28"/>
  <c r="C607" i="28"/>
  <c r="C606" i="28"/>
  <c r="C605" i="28"/>
  <c r="C604" i="28"/>
  <c r="C603" i="28"/>
  <c r="C602" i="28"/>
  <c r="C601" i="28"/>
  <c r="C600" i="28"/>
  <c r="C599" i="28"/>
  <c r="C598" i="28"/>
  <c r="C597" i="28"/>
  <c r="C596" i="28"/>
  <c r="C595" i="28"/>
  <c r="C594" i="28"/>
  <c r="C593" i="28"/>
  <c r="C592" i="28"/>
  <c r="C591" i="28"/>
  <c r="C590" i="28"/>
  <c r="C589" i="28"/>
  <c r="C588" i="28"/>
  <c r="C587" i="28"/>
  <c r="C586" i="28"/>
  <c r="C585" i="28"/>
  <c r="C584" i="28"/>
  <c r="C583" i="28"/>
  <c r="C582" i="28"/>
  <c r="C581" i="28"/>
  <c r="C580" i="28"/>
  <c r="C579" i="28"/>
  <c r="C578" i="28"/>
  <c r="C577" i="28"/>
  <c r="C576" i="28"/>
  <c r="C575" i="28"/>
  <c r="C574" i="28"/>
  <c r="C573" i="28"/>
  <c r="C572" i="28"/>
  <c r="C571" i="28"/>
  <c r="C570" i="28"/>
  <c r="C569" i="28"/>
  <c r="C568" i="28"/>
  <c r="C567" i="28"/>
  <c r="C566" i="28"/>
  <c r="C565" i="28"/>
  <c r="C564" i="28"/>
  <c r="C563" i="28"/>
  <c r="C562" i="28"/>
  <c r="C561" i="28"/>
  <c r="C560" i="28"/>
  <c r="C559" i="28"/>
  <c r="C558" i="28"/>
  <c r="C557" i="28"/>
  <c r="C556" i="28"/>
  <c r="C555" i="28"/>
  <c r="C554" i="28"/>
  <c r="C553" i="28"/>
  <c r="C552" i="28"/>
  <c r="C551" i="28"/>
  <c r="C550" i="28"/>
  <c r="C549" i="28"/>
  <c r="C548" i="28"/>
  <c r="C547" i="28"/>
  <c r="C546" i="28"/>
  <c r="C545" i="28"/>
  <c r="C544" i="28"/>
  <c r="C543" i="28"/>
  <c r="C542" i="28"/>
  <c r="C541" i="28"/>
  <c r="C540" i="28"/>
  <c r="C539" i="28"/>
  <c r="C538" i="28"/>
  <c r="C537" i="28"/>
  <c r="C536" i="28"/>
  <c r="C535" i="28"/>
  <c r="C534" i="28"/>
  <c r="C533" i="28"/>
  <c r="C532" i="28"/>
  <c r="C531" i="28"/>
  <c r="C530" i="28"/>
  <c r="C529" i="28"/>
  <c r="C528" i="28"/>
  <c r="C527" i="28"/>
  <c r="C526" i="28"/>
  <c r="C525" i="28"/>
  <c r="C524" i="28"/>
  <c r="C523" i="28"/>
  <c r="C522" i="28"/>
  <c r="C521" i="28"/>
  <c r="C520" i="28"/>
  <c r="C519" i="28"/>
  <c r="C518" i="28"/>
  <c r="C517" i="28"/>
  <c r="C516" i="28"/>
  <c r="C515" i="28"/>
  <c r="C514" i="28"/>
  <c r="C513" i="28"/>
  <c r="C512" i="28"/>
  <c r="C511" i="28"/>
  <c r="C510" i="28"/>
  <c r="C509" i="28"/>
  <c r="C508" i="28"/>
  <c r="C507" i="28"/>
  <c r="C506" i="28"/>
  <c r="C505" i="28"/>
  <c r="C504" i="28"/>
  <c r="C503" i="28"/>
  <c r="C502" i="28"/>
  <c r="C501" i="28"/>
  <c r="C500" i="28"/>
  <c r="C499" i="28"/>
  <c r="C498" i="28"/>
  <c r="C497" i="28"/>
  <c r="C496" i="28"/>
  <c r="C495" i="28"/>
  <c r="C494" i="28"/>
  <c r="C493" i="28"/>
  <c r="C492" i="28"/>
  <c r="C491" i="28"/>
  <c r="C490" i="28"/>
  <c r="C489" i="28"/>
  <c r="C488" i="28"/>
  <c r="C487" i="28"/>
  <c r="C486" i="28"/>
  <c r="C485" i="28"/>
  <c r="C484" i="28"/>
  <c r="C483" i="28"/>
  <c r="C482" i="28"/>
  <c r="C481" i="28"/>
  <c r="C480" i="28"/>
  <c r="C479" i="28"/>
  <c r="C478" i="28"/>
  <c r="C477" i="28"/>
  <c r="C476" i="28"/>
  <c r="C475" i="28"/>
  <c r="C474" i="28"/>
  <c r="C473" i="28"/>
  <c r="C472" i="28"/>
  <c r="C471" i="28"/>
  <c r="C470" i="28"/>
  <c r="C469" i="28"/>
  <c r="C468" i="28"/>
  <c r="C467" i="28"/>
  <c r="C466" i="28"/>
  <c r="C465" i="28"/>
  <c r="C464" i="28"/>
  <c r="C463" i="28"/>
  <c r="C462" i="28"/>
  <c r="C461" i="28"/>
  <c r="C460" i="28"/>
  <c r="C459" i="28"/>
  <c r="C458" i="28"/>
  <c r="C457" i="28"/>
  <c r="C456" i="28"/>
  <c r="C455" i="28"/>
  <c r="C454" i="28"/>
  <c r="C453" i="28"/>
  <c r="C452" i="28"/>
  <c r="C451" i="28"/>
  <c r="C450" i="28"/>
  <c r="C449" i="28"/>
  <c r="C448" i="28"/>
  <c r="C447" i="28"/>
  <c r="C446" i="28"/>
  <c r="C445" i="28"/>
  <c r="C444" i="28"/>
  <c r="C443" i="28"/>
  <c r="C442" i="28"/>
  <c r="C441" i="28"/>
  <c r="C440" i="28"/>
  <c r="C439" i="28"/>
  <c r="C438" i="28"/>
  <c r="C437" i="28"/>
  <c r="C436" i="28"/>
  <c r="C435" i="28"/>
  <c r="C434" i="28"/>
  <c r="C433" i="28"/>
  <c r="C432" i="28"/>
  <c r="C431" i="28"/>
  <c r="C430" i="28"/>
  <c r="C429" i="28"/>
  <c r="C428" i="28"/>
  <c r="C427" i="28"/>
  <c r="C426" i="28"/>
  <c r="C425" i="28"/>
  <c r="C424" i="28"/>
  <c r="C423" i="28"/>
  <c r="C422" i="28"/>
  <c r="C421" i="28"/>
  <c r="C420" i="28"/>
  <c r="C419" i="28"/>
  <c r="C418" i="28"/>
  <c r="C417" i="28"/>
  <c r="C416" i="28"/>
  <c r="C415" i="28"/>
  <c r="C414" i="28"/>
  <c r="C413" i="28"/>
  <c r="C412" i="28"/>
  <c r="C411" i="28"/>
  <c r="C410" i="28"/>
  <c r="C409" i="28"/>
  <c r="C408" i="28"/>
  <c r="C407" i="28"/>
  <c r="C406" i="28"/>
  <c r="C405" i="28"/>
  <c r="D804" i="28"/>
  <c r="D803" i="28"/>
  <c r="D802" i="28"/>
  <c r="D801" i="28"/>
  <c r="D800" i="28"/>
  <c r="D799" i="28"/>
  <c r="D798" i="28"/>
  <c r="D797" i="28"/>
  <c r="D796" i="28"/>
  <c r="D795" i="28"/>
  <c r="D794" i="28"/>
  <c r="D793" i="28"/>
  <c r="D792" i="28"/>
  <c r="D791" i="28"/>
  <c r="D790" i="28"/>
  <c r="D789" i="28"/>
  <c r="D788" i="28"/>
  <c r="D787" i="28"/>
  <c r="D786" i="28"/>
  <c r="D785" i="28"/>
  <c r="D784" i="28"/>
  <c r="D783" i="28"/>
  <c r="D782" i="28"/>
  <c r="D781" i="28"/>
  <c r="D780" i="28"/>
  <c r="D779" i="28"/>
  <c r="D778" i="28"/>
  <c r="D777" i="28"/>
  <c r="D776" i="28"/>
  <c r="D775" i="28"/>
  <c r="D774" i="28"/>
  <c r="D773" i="28"/>
  <c r="D772" i="28"/>
  <c r="D771" i="28"/>
  <c r="D770" i="28"/>
  <c r="D769" i="28"/>
  <c r="D768" i="28"/>
  <c r="D767" i="28"/>
  <c r="D766" i="28"/>
  <c r="D765" i="28"/>
  <c r="D764" i="28"/>
  <c r="D763" i="28"/>
  <c r="D762" i="28"/>
  <c r="D761" i="28"/>
  <c r="D760" i="28"/>
  <c r="D759" i="28"/>
  <c r="D758" i="28"/>
  <c r="D757" i="28"/>
  <c r="D756" i="28"/>
  <c r="D755" i="28"/>
  <c r="D754" i="28"/>
  <c r="D753" i="28"/>
  <c r="D752" i="28"/>
  <c r="D751" i="28"/>
  <c r="D750" i="28"/>
  <c r="D749" i="28"/>
  <c r="D748" i="28"/>
  <c r="D747" i="28"/>
  <c r="D746" i="28"/>
  <c r="D745" i="28"/>
  <c r="D744" i="28"/>
  <c r="D743" i="28"/>
  <c r="D742" i="28"/>
  <c r="D741" i="28"/>
  <c r="D740" i="28"/>
  <c r="D739" i="28"/>
  <c r="D738" i="28"/>
  <c r="D737" i="28"/>
  <c r="D736" i="28"/>
  <c r="D735" i="28"/>
  <c r="D734" i="28"/>
  <c r="D733" i="28"/>
  <c r="D732" i="28"/>
  <c r="D731" i="28"/>
  <c r="D730" i="28"/>
  <c r="D729" i="28"/>
  <c r="D728" i="28"/>
  <c r="D727" i="28"/>
  <c r="D726" i="28"/>
  <c r="D725" i="28"/>
  <c r="D724" i="28"/>
  <c r="D723" i="28"/>
  <c r="D722" i="28"/>
  <c r="D721" i="28"/>
  <c r="D720" i="28"/>
  <c r="D719" i="28"/>
  <c r="D718" i="28"/>
  <c r="D717" i="28"/>
  <c r="D716" i="28"/>
  <c r="D715" i="28"/>
  <c r="D714" i="28"/>
  <c r="D713" i="28"/>
  <c r="D712" i="28"/>
  <c r="D711" i="28"/>
  <c r="D710" i="28"/>
  <c r="D709" i="28"/>
  <c r="D708" i="28"/>
  <c r="D707" i="28"/>
  <c r="D706" i="28"/>
  <c r="D705" i="28"/>
  <c r="D704" i="28"/>
  <c r="D703" i="28"/>
  <c r="D702" i="28"/>
  <c r="D701" i="28"/>
  <c r="D700" i="28"/>
  <c r="D699" i="28"/>
  <c r="D698" i="28"/>
  <c r="D697" i="28"/>
  <c r="D696" i="28"/>
  <c r="D695" i="28"/>
  <c r="D694" i="28"/>
  <c r="D693" i="28"/>
  <c r="D692" i="28"/>
  <c r="D691" i="28"/>
  <c r="D690" i="28"/>
  <c r="D689" i="28"/>
  <c r="D688" i="28"/>
  <c r="D687" i="28"/>
  <c r="D686" i="28"/>
  <c r="D685" i="28"/>
  <c r="D684" i="28"/>
  <c r="D683" i="28"/>
  <c r="D682" i="28"/>
  <c r="D681" i="28"/>
  <c r="D680" i="28"/>
  <c r="D679" i="28"/>
  <c r="D678" i="28"/>
  <c r="D677" i="28"/>
  <c r="D676" i="28"/>
  <c r="D675" i="28"/>
  <c r="D674" i="28"/>
  <c r="D673" i="28"/>
  <c r="D672" i="28"/>
  <c r="D671" i="28"/>
  <c r="D670" i="28"/>
  <c r="D669" i="28"/>
  <c r="D668" i="28"/>
  <c r="D667" i="28"/>
  <c r="D666" i="28"/>
  <c r="D665" i="28"/>
  <c r="D664" i="28"/>
  <c r="D663" i="28"/>
  <c r="D662" i="28"/>
  <c r="D661" i="28"/>
  <c r="D660" i="28"/>
  <c r="D659" i="28"/>
  <c r="D658" i="28"/>
  <c r="D657" i="28"/>
  <c r="D656" i="28"/>
  <c r="D655" i="28"/>
  <c r="D654" i="28"/>
  <c r="D653" i="28"/>
  <c r="D652" i="28"/>
  <c r="D651" i="28"/>
  <c r="D650" i="28"/>
  <c r="D649" i="28"/>
  <c r="D648" i="28"/>
  <c r="D647" i="28"/>
  <c r="D646" i="28"/>
  <c r="D645" i="28"/>
  <c r="D644" i="28"/>
  <c r="D643" i="28"/>
  <c r="D642" i="28"/>
  <c r="D641" i="28"/>
  <c r="D640" i="28"/>
  <c r="D639" i="28"/>
  <c r="D638" i="28"/>
  <c r="D637" i="28"/>
  <c r="D636" i="28"/>
  <c r="D635" i="28"/>
  <c r="D634" i="28"/>
  <c r="D633" i="28"/>
  <c r="D632" i="28"/>
  <c r="D631" i="28"/>
  <c r="D630" i="28"/>
  <c r="D629" i="28"/>
  <c r="D628" i="28"/>
  <c r="D627" i="28"/>
  <c r="D626" i="28"/>
  <c r="D625" i="28"/>
  <c r="D624" i="28"/>
  <c r="D623" i="28"/>
  <c r="D622" i="28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V804" i="28"/>
  <c r="V803" i="28"/>
  <c r="V802" i="28"/>
  <c r="V801" i="28"/>
  <c r="V800" i="28"/>
  <c r="V799" i="28"/>
  <c r="V798" i="28"/>
  <c r="V797" i="28"/>
  <c r="V796" i="28"/>
  <c r="V795" i="28"/>
  <c r="V794" i="28"/>
  <c r="V793" i="28"/>
  <c r="V792" i="28"/>
  <c r="V791" i="28"/>
  <c r="V790" i="28"/>
  <c r="V789" i="28"/>
  <c r="V788" i="28"/>
  <c r="V787" i="28"/>
  <c r="V786" i="28"/>
  <c r="V785" i="28"/>
  <c r="V784" i="28"/>
  <c r="V783" i="28"/>
  <c r="V782" i="28"/>
  <c r="V781" i="28"/>
  <c r="V780" i="28"/>
  <c r="V779" i="28"/>
  <c r="V778" i="28"/>
  <c r="V777" i="28"/>
  <c r="V776" i="28"/>
  <c r="V775" i="28"/>
  <c r="V774" i="28"/>
  <c r="V773" i="28"/>
  <c r="V772" i="28"/>
  <c r="V771" i="28"/>
  <c r="V770" i="28"/>
  <c r="V769" i="28"/>
  <c r="V768" i="28"/>
  <c r="V767" i="28"/>
  <c r="V766" i="28"/>
  <c r="V765" i="28"/>
  <c r="V764" i="28"/>
  <c r="V763" i="28"/>
  <c r="V762" i="28"/>
  <c r="V761" i="28"/>
  <c r="V760" i="28"/>
  <c r="V759" i="28"/>
  <c r="V758" i="28"/>
  <c r="V757" i="28"/>
  <c r="V756" i="28"/>
  <c r="V755" i="28"/>
  <c r="V754" i="28"/>
  <c r="V753" i="28"/>
  <c r="V752" i="28"/>
  <c r="V751" i="28"/>
  <c r="V750" i="28"/>
  <c r="V749" i="28"/>
  <c r="V748" i="28"/>
  <c r="V747" i="28"/>
  <c r="V746" i="28"/>
  <c r="V745" i="28"/>
  <c r="V744" i="28"/>
  <c r="V743" i="28"/>
  <c r="V742" i="28"/>
  <c r="V741" i="28"/>
  <c r="V740" i="28"/>
  <c r="V739" i="28"/>
  <c r="V738" i="28"/>
  <c r="V737" i="28"/>
  <c r="V736" i="28"/>
  <c r="V735" i="28"/>
  <c r="V734" i="28"/>
  <c r="V733" i="28"/>
  <c r="V732" i="28"/>
  <c r="V731" i="28"/>
  <c r="V730" i="28"/>
  <c r="V729" i="28"/>
  <c r="V728" i="28"/>
  <c r="V727" i="28"/>
  <c r="V726" i="28"/>
  <c r="V725" i="28"/>
  <c r="V724" i="28"/>
  <c r="V723" i="28"/>
  <c r="V722" i="28"/>
  <c r="V721" i="28"/>
  <c r="V720" i="28"/>
  <c r="V719" i="28"/>
  <c r="V718" i="28"/>
  <c r="V717" i="28"/>
  <c r="V716" i="28"/>
  <c r="V715" i="28"/>
  <c r="V714" i="28"/>
  <c r="V713" i="28"/>
  <c r="V712" i="28"/>
  <c r="V711" i="28"/>
  <c r="V710" i="28"/>
  <c r="V709" i="28"/>
  <c r="V708" i="28"/>
  <c r="V707" i="28"/>
  <c r="V706" i="28"/>
  <c r="V705" i="28"/>
  <c r="V704" i="28"/>
  <c r="V703" i="28"/>
  <c r="V702" i="28"/>
  <c r="V701" i="28"/>
  <c r="V700" i="28"/>
  <c r="V699" i="28"/>
  <c r="V698" i="28"/>
  <c r="V697" i="28"/>
  <c r="V696" i="28"/>
  <c r="V695" i="28"/>
  <c r="V694" i="28"/>
  <c r="V693" i="28"/>
  <c r="V692" i="28"/>
  <c r="V691" i="28"/>
  <c r="V690" i="28"/>
  <c r="V689" i="28"/>
  <c r="V688" i="28"/>
  <c r="V687" i="28"/>
  <c r="V686" i="28"/>
  <c r="V685" i="28"/>
  <c r="V684" i="28"/>
  <c r="V683" i="28"/>
  <c r="V682" i="28"/>
  <c r="V681" i="28"/>
  <c r="V680" i="28"/>
  <c r="V679" i="28"/>
  <c r="V678" i="28"/>
  <c r="V677" i="28"/>
  <c r="V676" i="28"/>
  <c r="V675" i="28"/>
  <c r="V674" i="28"/>
  <c r="V673" i="28"/>
  <c r="V672" i="28"/>
  <c r="V671" i="28"/>
  <c r="V670" i="28"/>
  <c r="V669" i="28"/>
  <c r="V668" i="28"/>
  <c r="V667" i="28"/>
  <c r="V666" i="28"/>
  <c r="V665" i="28"/>
  <c r="V664" i="28"/>
  <c r="V663" i="28"/>
  <c r="V662" i="28"/>
  <c r="V661" i="28"/>
  <c r="V660" i="28"/>
  <c r="V659" i="28"/>
  <c r="V658" i="28"/>
  <c r="V657" i="28"/>
  <c r="V656" i="28"/>
  <c r="V655" i="28"/>
  <c r="V654" i="28"/>
  <c r="V653" i="28"/>
  <c r="V652" i="28"/>
  <c r="V651" i="28"/>
  <c r="V650" i="28"/>
  <c r="V649" i="28"/>
  <c r="V648" i="28"/>
  <c r="V647" i="28"/>
  <c r="V646" i="28"/>
  <c r="V645" i="28"/>
  <c r="V644" i="28"/>
  <c r="V643" i="28"/>
  <c r="V642" i="28"/>
  <c r="V641" i="28"/>
  <c r="V640" i="28"/>
  <c r="V639" i="28"/>
  <c r="V638" i="28"/>
  <c r="V637" i="28"/>
  <c r="V636" i="28"/>
  <c r="V635" i="28"/>
  <c r="V634" i="28"/>
  <c r="V633" i="28"/>
  <c r="V632" i="28"/>
  <c r="V631" i="28"/>
  <c r="V630" i="28"/>
  <c r="V629" i="28"/>
  <c r="V628" i="28"/>
  <c r="V627" i="28"/>
  <c r="V626" i="28"/>
  <c r="V625" i="28"/>
  <c r="V624" i="28"/>
  <c r="V623" i="28"/>
  <c r="V622" i="28"/>
  <c r="V621" i="28"/>
  <c r="V620" i="28"/>
  <c r="V619" i="28"/>
  <c r="V618" i="28"/>
  <c r="V617" i="28"/>
  <c r="V616" i="28"/>
  <c r="V615" i="28"/>
  <c r="V614" i="28"/>
  <c r="V613" i="28"/>
  <c r="V612" i="28"/>
  <c r="V611" i="28"/>
  <c r="V610" i="28"/>
  <c r="V609" i="28"/>
  <c r="V608" i="28"/>
  <c r="V607" i="28"/>
  <c r="V606" i="28"/>
  <c r="V605" i="28"/>
  <c r="V604" i="28"/>
  <c r="V603" i="28"/>
  <c r="V602" i="28"/>
  <c r="V601" i="28"/>
  <c r="V600" i="28"/>
  <c r="V599" i="28"/>
  <c r="V598" i="28"/>
  <c r="V597" i="28"/>
  <c r="V596" i="28"/>
  <c r="V595" i="28"/>
  <c r="V594" i="28"/>
  <c r="V593" i="28"/>
  <c r="V592" i="28"/>
  <c r="V591" i="28"/>
  <c r="V590" i="28"/>
  <c r="V589" i="28"/>
  <c r="V588" i="28"/>
  <c r="V587" i="28"/>
  <c r="V586" i="28"/>
  <c r="V585" i="28"/>
  <c r="V584" i="28"/>
  <c r="V583" i="28"/>
  <c r="V582" i="28"/>
  <c r="V581" i="28"/>
  <c r="V580" i="28"/>
  <c r="V579" i="28"/>
  <c r="V578" i="28"/>
  <c r="V577" i="28"/>
  <c r="V576" i="28"/>
  <c r="V575" i="28"/>
  <c r="V574" i="28"/>
  <c r="V573" i="28"/>
  <c r="V572" i="28"/>
  <c r="V571" i="28"/>
  <c r="V570" i="28"/>
  <c r="V569" i="28"/>
  <c r="V568" i="28"/>
  <c r="V567" i="28"/>
  <c r="V566" i="28"/>
  <c r="V565" i="28"/>
  <c r="V564" i="28"/>
  <c r="V563" i="28"/>
  <c r="V562" i="28"/>
  <c r="V561" i="28"/>
  <c r="V560" i="28"/>
  <c r="V559" i="28"/>
  <c r="V558" i="28"/>
  <c r="V557" i="28"/>
  <c r="V556" i="28"/>
  <c r="V555" i="28"/>
  <c r="V554" i="28"/>
  <c r="V553" i="28"/>
  <c r="V552" i="28"/>
  <c r="V551" i="28"/>
  <c r="V550" i="28"/>
  <c r="V549" i="28"/>
  <c r="V548" i="28"/>
  <c r="V547" i="28"/>
  <c r="V546" i="28"/>
  <c r="V545" i="28"/>
  <c r="V544" i="28"/>
  <c r="V543" i="28"/>
  <c r="V542" i="28"/>
  <c r="V541" i="28"/>
  <c r="V540" i="28"/>
  <c r="V539" i="28"/>
  <c r="V538" i="28"/>
  <c r="V537" i="28"/>
  <c r="V536" i="28"/>
  <c r="V535" i="28"/>
  <c r="V534" i="28"/>
  <c r="V533" i="28"/>
  <c r="V532" i="28"/>
  <c r="V531" i="28"/>
  <c r="V530" i="28"/>
  <c r="V529" i="28"/>
  <c r="V528" i="28"/>
  <c r="V527" i="28"/>
  <c r="V526" i="28"/>
  <c r="V525" i="28"/>
  <c r="V524" i="28"/>
  <c r="V523" i="28"/>
  <c r="V522" i="28"/>
  <c r="V521" i="28"/>
  <c r="V520" i="28"/>
  <c r="V519" i="28"/>
  <c r="V518" i="28"/>
  <c r="V517" i="28"/>
  <c r="V516" i="28"/>
  <c r="V515" i="28"/>
  <c r="V514" i="28"/>
  <c r="V513" i="28"/>
  <c r="V512" i="28"/>
  <c r="V511" i="28"/>
  <c r="V510" i="28"/>
  <c r="V509" i="28"/>
  <c r="V508" i="28"/>
  <c r="V507" i="28"/>
  <c r="V506" i="28"/>
  <c r="V505" i="28"/>
  <c r="V504" i="28"/>
  <c r="V503" i="28"/>
  <c r="V502" i="28"/>
  <c r="V501" i="28"/>
  <c r="V500" i="28"/>
  <c r="V499" i="28"/>
  <c r="V498" i="28"/>
  <c r="V497" i="28"/>
  <c r="V496" i="28"/>
  <c r="V495" i="28"/>
  <c r="V494" i="28"/>
  <c r="V493" i="28"/>
  <c r="V492" i="28"/>
  <c r="V491" i="28"/>
  <c r="V490" i="28"/>
  <c r="V489" i="28"/>
  <c r="V488" i="28"/>
  <c r="V487" i="28"/>
  <c r="V486" i="28"/>
  <c r="V485" i="28"/>
  <c r="V484" i="28"/>
  <c r="V483" i="28"/>
  <c r="V482" i="28"/>
  <c r="V481" i="28"/>
  <c r="V480" i="28"/>
  <c r="V479" i="28"/>
  <c r="V478" i="28"/>
  <c r="V477" i="28"/>
  <c r="V476" i="28"/>
  <c r="V475" i="28"/>
  <c r="V474" i="28"/>
  <c r="V473" i="28"/>
  <c r="V472" i="28"/>
  <c r="V471" i="28"/>
  <c r="V470" i="28"/>
  <c r="V469" i="28"/>
  <c r="V468" i="28"/>
  <c r="V467" i="28"/>
  <c r="V466" i="28"/>
  <c r="V465" i="28"/>
  <c r="V464" i="28"/>
  <c r="V463" i="28"/>
  <c r="V462" i="28"/>
  <c r="V461" i="28"/>
  <c r="V460" i="28"/>
  <c r="V459" i="28"/>
  <c r="V458" i="28"/>
  <c r="V457" i="28"/>
  <c r="V456" i="28"/>
  <c r="V455" i="28"/>
  <c r="V454" i="28"/>
  <c r="V453" i="28"/>
  <c r="V452" i="28"/>
  <c r="V451" i="28"/>
  <c r="V450" i="28"/>
  <c r="V449" i="28"/>
  <c r="V448" i="28"/>
  <c r="V447" i="28"/>
  <c r="V446" i="28"/>
  <c r="V445" i="28"/>
  <c r="V444" i="28"/>
  <c r="V443" i="28"/>
  <c r="V442" i="28"/>
  <c r="V441" i="28"/>
  <c r="V440" i="28"/>
  <c r="V439" i="28"/>
  <c r="V438" i="28"/>
  <c r="V437" i="28"/>
  <c r="V436" i="28"/>
  <c r="V435" i="28"/>
  <c r="V434" i="28"/>
  <c r="V433" i="28"/>
  <c r="V432" i="28"/>
  <c r="V431" i="28"/>
  <c r="V430" i="28"/>
  <c r="V429" i="28"/>
  <c r="V428" i="28"/>
  <c r="V427" i="28"/>
  <c r="V426" i="28"/>
  <c r="V425" i="28"/>
  <c r="V424" i="28"/>
  <c r="V423" i="28"/>
  <c r="V422" i="28"/>
  <c r="V421" i="28"/>
  <c r="V420" i="28"/>
  <c r="V419" i="28"/>
  <c r="V418" i="28"/>
  <c r="V417" i="28"/>
  <c r="V416" i="28"/>
  <c r="V415" i="28"/>
  <c r="V414" i="28"/>
  <c r="V413" i="28"/>
  <c r="V412" i="28"/>
  <c r="V411" i="28"/>
  <c r="V410" i="28"/>
  <c r="V409" i="28"/>
  <c r="V408" i="28"/>
  <c r="V407" i="28"/>
  <c r="V406" i="28"/>
  <c r="V405" i="28"/>
  <c r="V404" i="28"/>
  <c r="V403" i="28"/>
  <c r="V402" i="28"/>
  <c r="V401" i="28"/>
  <c r="V400" i="28"/>
  <c r="V399" i="28"/>
  <c r="V398" i="28"/>
  <c r="V397" i="28"/>
  <c r="V396" i="28"/>
  <c r="V395" i="28"/>
  <c r="V394" i="28"/>
  <c r="V393" i="28"/>
  <c r="V392" i="28"/>
  <c r="V391" i="28"/>
  <c r="V390" i="28"/>
  <c r="V389" i="28"/>
  <c r="V388" i="28"/>
  <c r="V387" i="28"/>
  <c r="V386" i="28"/>
  <c r="V385" i="28"/>
  <c r="V384" i="28"/>
  <c r="V383" i="28"/>
  <c r="V382" i="28"/>
  <c r="V381" i="28"/>
  <c r="V380" i="28"/>
  <c r="V379" i="28"/>
  <c r="V378" i="28"/>
  <c r="V377" i="28"/>
  <c r="V376" i="28"/>
  <c r="V375" i="28"/>
  <c r="V374" i="28"/>
  <c r="V373" i="28"/>
  <c r="V372" i="28"/>
  <c r="V371" i="28"/>
  <c r="V370" i="28"/>
  <c r="V369" i="28"/>
  <c r="V368" i="28"/>
  <c r="V367" i="28"/>
  <c r="V366" i="28"/>
  <c r="V365" i="28"/>
  <c r="V364" i="28"/>
  <c r="V363" i="28"/>
  <c r="V362" i="28"/>
  <c r="V361" i="28"/>
  <c r="V360" i="28"/>
  <c r="V359" i="28"/>
  <c r="V358" i="28"/>
  <c r="V357" i="28"/>
  <c r="V356" i="28"/>
  <c r="V355" i="28"/>
  <c r="V354" i="28"/>
  <c r="V353" i="28"/>
  <c r="V352" i="28"/>
  <c r="V351" i="28"/>
  <c r="V350" i="28"/>
  <c r="V349" i="28"/>
  <c r="V348" i="28"/>
  <c r="V347" i="28"/>
  <c r="V346" i="28"/>
  <c r="V345" i="28"/>
  <c r="V344" i="28"/>
  <c r="V343" i="28"/>
  <c r="V342" i="28"/>
  <c r="V341" i="28"/>
  <c r="V340" i="28"/>
  <c r="V339" i="28"/>
  <c r="V338" i="28"/>
  <c r="V337" i="28"/>
  <c r="V336" i="28"/>
  <c r="V335" i="28"/>
  <c r="V334" i="28"/>
  <c r="V333" i="28"/>
  <c r="V332" i="28"/>
  <c r="V331" i="28"/>
  <c r="V330" i="28"/>
  <c r="V329" i="28"/>
  <c r="V328" i="28"/>
  <c r="V327" i="28"/>
  <c r="V326" i="28"/>
  <c r="V325" i="28"/>
  <c r="V324" i="28"/>
  <c r="V323" i="28"/>
  <c r="V322" i="28"/>
  <c r="V321" i="28"/>
  <c r="V320" i="28"/>
  <c r="V319" i="28"/>
  <c r="V318" i="28"/>
  <c r="V317" i="28"/>
  <c r="V316" i="28"/>
  <c r="V315" i="28"/>
  <c r="V314" i="28"/>
  <c r="V313" i="28"/>
  <c r="V312" i="28"/>
  <c r="V311" i="28"/>
  <c r="V310" i="28"/>
  <c r="V309" i="28"/>
  <c r="V308" i="28"/>
  <c r="V307" i="28"/>
  <c r="V306" i="28"/>
  <c r="V305" i="28"/>
  <c r="V304" i="28"/>
  <c r="V303" i="28"/>
  <c r="V302" i="28"/>
  <c r="V301" i="28"/>
  <c r="V300" i="28"/>
  <c r="V299" i="28"/>
  <c r="V298" i="28"/>
  <c r="V297" i="28"/>
  <c r="V296" i="28"/>
  <c r="V295" i="28"/>
  <c r="V294" i="28"/>
  <c r="V293" i="28"/>
  <c r="V292" i="28"/>
  <c r="V291" i="28"/>
  <c r="V290" i="28"/>
  <c r="V289" i="28"/>
  <c r="V288" i="28"/>
  <c r="V287" i="28"/>
  <c r="V286" i="28"/>
  <c r="V285" i="28"/>
  <c r="V284" i="28"/>
  <c r="V283" i="28"/>
  <c r="V282" i="28"/>
  <c r="V281" i="28"/>
  <c r="V280" i="28"/>
  <c r="V279" i="28"/>
  <c r="V278" i="28"/>
  <c r="V277" i="28"/>
  <c r="V276" i="28"/>
  <c r="V275" i="28"/>
  <c r="V274" i="28"/>
  <c r="V273" i="28"/>
  <c r="V272" i="28"/>
  <c r="V271" i="28"/>
  <c r="V270" i="28"/>
  <c r="V269" i="28"/>
  <c r="V268" i="28"/>
  <c r="V267" i="28"/>
  <c r="V266" i="28"/>
  <c r="V265" i="28"/>
  <c r="V264" i="28"/>
  <c r="V263" i="28"/>
  <c r="V262" i="28"/>
  <c r="V261" i="28"/>
  <c r="V260" i="28"/>
  <c r="V259" i="28"/>
  <c r="V258" i="28"/>
  <c r="V257" i="28"/>
  <c r="V256" i="28"/>
  <c r="V255" i="28"/>
  <c r="V254" i="28"/>
  <c r="V253" i="28"/>
  <c r="V252" i="28"/>
  <c r="V251" i="28"/>
  <c r="V250" i="28"/>
  <c r="V249" i="28"/>
  <c r="V248" i="28"/>
  <c r="V247" i="28"/>
  <c r="V246" i="28"/>
  <c r="V245" i="28"/>
  <c r="V244" i="28"/>
  <c r="V243" i="28"/>
  <c r="V242" i="28"/>
  <c r="V241" i="28"/>
  <c r="V240" i="28"/>
  <c r="V239" i="28"/>
  <c r="V238" i="28"/>
  <c r="V237" i="28"/>
  <c r="V236" i="28"/>
  <c r="V235" i="28"/>
  <c r="V234" i="28"/>
  <c r="V233" i="28"/>
  <c r="V232" i="28"/>
  <c r="V231" i="28"/>
  <c r="V230" i="28"/>
  <c r="V229" i="28"/>
  <c r="V228" i="28"/>
  <c r="V227" i="28"/>
  <c r="V226" i="28"/>
  <c r="V225" i="28"/>
  <c r="V224" i="28"/>
  <c r="V223" i="28"/>
  <c r="V222" i="28"/>
  <c r="V221" i="28"/>
  <c r="V220" i="28"/>
  <c r="V219" i="28"/>
  <c r="V218" i="28"/>
  <c r="V217" i="28"/>
  <c r="V216" i="28"/>
  <c r="V215" i="28"/>
  <c r="V214" i="28"/>
  <c r="V213" i="28"/>
  <c r="V212" i="28"/>
  <c r="V211" i="28"/>
  <c r="V210" i="28"/>
  <c r="V209" i="28"/>
  <c r="V208" i="28"/>
  <c r="V207" i="28"/>
  <c r="V206" i="28"/>
  <c r="V205" i="28"/>
  <c r="V204" i="28"/>
  <c r="V203" i="28"/>
  <c r="V202" i="28"/>
  <c r="V201" i="28"/>
  <c r="V200" i="28"/>
  <c r="V199" i="28"/>
  <c r="V198" i="28"/>
  <c r="V197" i="28"/>
  <c r="V196" i="28"/>
  <c r="V195" i="28"/>
  <c r="V194" i="28"/>
  <c r="V193" i="28"/>
  <c r="V192" i="28"/>
  <c r="V191" i="28"/>
  <c r="V190" i="28"/>
  <c r="V189" i="28"/>
  <c r="V188" i="28"/>
  <c r="V187" i="28"/>
  <c r="V186" i="28"/>
  <c r="V185" i="28"/>
  <c r="V184" i="28"/>
  <c r="V183" i="28"/>
  <c r="V182" i="28"/>
  <c r="V181" i="28"/>
  <c r="V180" i="28"/>
  <c r="V179" i="28"/>
  <c r="V178" i="28"/>
  <c r="V177" i="28"/>
  <c r="V176" i="28"/>
  <c r="V175" i="28"/>
  <c r="V174" i="28"/>
  <c r="V173" i="28"/>
  <c r="V172" i="28"/>
  <c r="V171" i="28"/>
  <c r="V170" i="28"/>
  <c r="V169" i="28"/>
  <c r="V168" i="28"/>
  <c r="V167" i="28"/>
  <c r="V166" i="28"/>
  <c r="V165" i="28"/>
  <c r="V164" i="28"/>
  <c r="V163" i="28"/>
  <c r="V162" i="28"/>
  <c r="V161" i="28"/>
  <c r="V160" i="28"/>
  <c r="V159" i="28"/>
  <c r="V158" i="28"/>
  <c r="V157" i="28"/>
  <c r="V156" i="28"/>
  <c r="V155" i="28"/>
  <c r="V154" i="28"/>
  <c r="V153" i="28"/>
  <c r="V152" i="28"/>
  <c r="V151" i="28"/>
  <c r="V150" i="28"/>
  <c r="V149" i="28"/>
  <c r="V148" i="28"/>
  <c r="V147" i="28"/>
  <c r="V146" i="28"/>
  <c r="V145" i="28"/>
  <c r="V144" i="28"/>
  <c r="V143" i="28"/>
  <c r="V142" i="28"/>
  <c r="V141" i="28"/>
  <c r="V140" i="28"/>
  <c r="V139" i="28"/>
  <c r="V138" i="28"/>
  <c r="V137" i="28"/>
  <c r="V136" i="28"/>
  <c r="V135" i="28"/>
  <c r="V134" i="28"/>
  <c r="V133" i="28"/>
  <c r="V132" i="28"/>
  <c r="V131" i="28"/>
  <c r="V130" i="28"/>
  <c r="V129" i="28"/>
  <c r="V128" i="28"/>
  <c r="V127" i="28"/>
  <c r="V126" i="28"/>
  <c r="V125" i="28"/>
  <c r="V124" i="28"/>
  <c r="V123" i="28"/>
  <c r="V122" i="28"/>
  <c r="V121" i="28"/>
  <c r="V120" i="28"/>
  <c r="V119" i="28"/>
  <c r="V118" i="28"/>
  <c r="V117" i="28"/>
  <c r="V116" i="28"/>
  <c r="V115" i="28"/>
  <c r="V114" i="28"/>
  <c r="V113" i="28"/>
  <c r="V112" i="28"/>
  <c r="V111" i="28"/>
  <c r="V110" i="28"/>
  <c r="V109" i="28"/>
  <c r="V108" i="28"/>
  <c r="V107" i="28"/>
  <c r="V106" i="28"/>
  <c r="V105" i="28"/>
  <c r="V104" i="28"/>
  <c r="V103" i="28"/>
  <c r="V102" i="28"/>
  <c r="V101" i="28"/>
  <c r="V100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U804" i="28"/>
  <c r="T804" i="28"/>
  <c r="S804" i="28"/>
  <c r="R804" i="28"/>
  <c r="Q804" i="28"/>
  <c r="P804" i="28"/>
  <c r="O804" i="28"/>
  <c r="N804" i="28"/>
  <c r="M804" i="28"/>
  <c r="L804" i="28"/>
  <c r="K804" i="28"/>
  <c r="J804" i="28"/>
  <c r="I804" i="28"/>
  <c r="H804" i="28"/>
  <c r="U803" i="28"/>
  <c r="T803" i="28"/>
  <c r="S803" i="28"/>
  <c r="R803" i="28"/>
  <c r="Q803" i="28"/>
  <c r="P803" i="28"/>
  <c r="O803" i="28"/>
  <c r="N803" i="28"/>
  <c r="M803" i="28"/>
  <c r="L803" i="28"/>
  <c r="K803" i="28"/>
  <c r="J803" i="28"/>
  <c r="I803" i="28"/>
  <c r="H803" i="28"/>
  <c r="U802" i="28"/>
  <c r="T802" i="28"/>
  <c r="S802" i="28"/>
  <c r="R802" i="28"/>
  <c r="Q802" i="28"/>
  <c r="P802" i="28"/>
  <c r="O802" i="28"/>
  <c r="N802" i="28"/>
  <c r="M802" i="28"/>
  <c r="L802" i="28"/>
  <c r="K802" i="28"/>
  <c r="J802" i="28"/>
  <c r="I802" i="28"/>
  <c r="H802" i="28"/>
  <c r="U801" i="28"/>
  <c r="T801" i="28"/>
  <c r="S801" i="28"/>
  <c r="R801" i="28"/>
  <c r="Q801" i="28"/>
  <c r="P801" i="28"/>
  <c r="O801" i="28"/>
  <c r="N801" i="28"/>
  <c r="M801" i="28"/>
  <c r="L801" i="28"/>
  <c r="K801" i="28"/>
  <c r="J801" i="28"/>
  <c r="I801" i="28"/>
  <c r="H801" i="28"/>
  <c r="U800" i="28"/>
  <c r="T800" i="28"/>
  <c r="S800" i="28"/>
  <c r="R800" i="28"/>
  <c r="Q800" i="28"/>
  <c r="P800" i="28"/>
  <c r="O800" i="28"/>
  <c r="N800" i="28"/>
  <c r="M800" i="28"/>
  <c r="L800" i="28"/>
  <c r="K800" i="28"/>
  <c r="J800" i="28"/>
  <c r="I800" i="28"/>
  <c r="H800" i="28"/>
  <c r="U799" i="28"/>
  <c r="T799" i="28"/>
  <c r="S799" i="28"/>
  <c r="R799" i="28"/>
  <c r="Q799" i="28"/>
  <c r="P799" i="28"/>
  <c r="O799" i="28"/>
  <c r="N799" i="28"/>
  <c r="M799" i="28"/>
  <c r="L799" i="28"/>
  <c r="K799" i="28"/>
  <c r="J799" i="28"/>
  <c r="I799" i="28"/>
  <c r="H799" i="28"/>
  <c r="U798" i="28"/>
  <c r="T798" i="28"/>
  <c r="S798" i="28"/>
  <c r="R798" i="28"/>
  <c r="Q798" i="28"/>
  <c r="P798" i="28"/>
  <c r="O798" i="28"/>
  <c r="N798" i="28"/>
  <c r="M798" i="28"/>
  <c r="L798" i="28"/>
  <c r="K798" i="28"/>
  <c r="J798" i="28"/>
  <c r="I798" i="28"/>
  <c r="H798" i="28"/>
  <c r="U797" i="28"/>
  <c r="T797" i="28"/>
  <c r="S797" i="28"/>
  <c r="R797" i="28"/>
  <c r="Q797" i="28"/>
  <c r="P797" i="28"/>
  <c r="O797" i="28"/>
  <c r="N797" i="28"/>
  <c r="M797" i="28"/>
  <c r="L797" i="28"/>
  <c r="K797" i="28"/>
  <c r="J797" i="28"/>
  <c r="I797" i="28"/>
  <c r="H797" i="28"/>
  <c r="U796" i="28"/>
  <c r="T796" i="28"/>
  <c r="S796" i="28"/>
  <c r="R796" i="28"/>
  <c r="Q796" i="28"/>
  <c r="P796" i="28"/>
  <c r="O796" i="28"/>
  <c r="N796" i="28"/>
  <c r="M796" i="28"/>
  <c r="L796" i="28"/>
  <c r="K796" i="28"/>
  <c r="J796" i="28"/>
  <c r="I796" i="28"/>
  <c r="H796" i="28"/>
  <c r="U795" i="28"/>
  <c r="T795" i="28"/>
  <c r="S795" i="28"/>
  <c r="R795" i="28"/>
  <c r="Q795" i="28"/>
  <c r="P795" i="28"/>
  <c r="O795" i="28"/>
  <c r="N795" i="28"/>
  <c r="M795" i="28"/>
  <c r="L795" i="28"/>
  <c r="K795" i="28"/>
  <c r="J795" i="28"/>
  <c r="I795" i="28"/>
  <c r="H795" i="28"/>
  <c r="U794" i="28"/>
  <c r="T794" i="28"/>
  <c r="S794" i="28"/>
  <c r="R794" i="28"/>
  <c r="Q794" i="28"/>
  <c r="P794" i="28"/>
  <c r="O794" i="28"/>
  <c r="N794" i="28"/>
  <c r="M794" i="28"/>
  <c r="L794" i="28"/>
  <c r="K794" i="28"/>
  <c r="J794" i="28"/>
  <c r="I794" i="28"/>
  <c r="H794" i="28"/>
  <c r="U793" i="28"/>
  <c r="T793" i="28"/>
  <c r="S793" i="28"/>
  <c r="R793" i="28"/>
  <c r="Q793" i="28"/>
  <c r="P793" i="28"/>
  <c r="O793" i="28"/>
  <c r="N793" i="28"/>
  <c r="M793" i="28"/>
  <c r="L793" i="28"/>
  <c r="K793" i="28"/>
  <c r="J793" i="28"/>
  <c r="I793" i="28"/>
  <c r="H793" i="28"/>
  <c r="U792" i="28"/>
  <c r="T792" i="28"/>
  <c r="S792" i="28"/>
  <c r="R792" i="28"/>
  <c r="Q792" i="28"/>
  <c r="P792" i="28"/>
  <c r="O792" i="28"/>
  <c r="N792" i="28"/>
  <c r="M792" i="28"/>
  <c r="L792" i="28"/>
  <c r="K792" i="28"/>
  <c r="J792" i="28"/>
  <c r="I792" i="28"/>
  <c r="H792" i="28"/>
  <c r="U791" i="28"/>
  <c r="T791" i="28"/>
  <c r="S791" i="28"/>
  <c r="R791" i="28"/>
  <c r="Q791" i="28"/>
  <c r="P791" i="28"/>
  <c r="O791" i="28"/>
  <c r="N791" i="28"/>
  <c r="M791" i="28"/>
  <c r="L791" i="28"/>
  <c r="K791" i="28"/>
  <c r="J791" i="28"/>
  <c r="I791" i="28"/>
  <c r="H791" i="28"/>
  <c r="U790" i="28"/>
  <c r="T790" i="28"/>
  <c r="S790" i="28"/>
  <c r="R790" i="28"/>
  <c r="Q790" i="28"/>
  <c r="P790" i="28"/>
  <c r="O790" i="28"/>
  <c r="N790" i="28"/>
  <c r="M790" i="28"/>
  <c r="L790" i="28"/>
  <c r="K790" i="28"/>
  <c r="J790" i="28"/>
  <c r="I790" i="28"/>
  <c r="H790" i="28"/>
  <c r="U789" i="28"/>
  <c r="T789" i="28"/>
  <c r="S789" i="28"/>
  <c r="R789" i="28"/>
  <c r="Q789" i="28"/>
  <c r="P789" i="28"/>
  <c r="O789" i="28"/>
  <c r="N789" i="28"/>
  <c r="M789" i="28"/>
  <c r="L789" i="28"/>
  <c r="K789" i="28"/>
  <c r="J789" i="28"/>
  <c r="I789" i="28"/>
  <c r="H789" i="28"/>
  <c r="U788" i="28"/>
  <c r="T788" i="28"/>
  <c r="S788" i="28"/>
  <c r="R788" i="28"/>
  <c r="Q788" i="28"/>
  <c r="P788" i="28"/>
  <c r="O788" i="28"/>
  <c r="N788" i="28"/>
  <c r="M788" i="28"/>
  <c r="L788" i="28"/>
  <c r="K788" i="28"/>
  <c r="J788" i="28"/>
  <c r="I788" i="28"/>
  <c r="H788" i="28"/>
  <c r="U787" i="28"/>
  <c r="T787" i="28"/>
  <c r="S787" i="28"/>
  <c r="R787" i="28"/>
  <c r="Q787" i="28"/>
  <c r="P787" i="28"/>
  <c r="O787" i="28"/>
  <c r="N787" i="28"/>
  <c r="M787" i="28"/>
  <c r="L787" i="28"/>
  <c r="K787" i="28"/>
  <c r="J787" i="28"/>
  <c r="I787" i="28"/>
  <c r="H787" i="28"/>
  <c r="U786" i="28"/>
  <c r="T786" i="28"/>
  <c r="S786" i="28"/>
  <c r="R786" i="28"/>
  <c r="Q786" i="28"/>
  <c r="P786" i="28"/>
  <c r="O786" i="28"/>
  <c r="N786" i="28"/>
  <c r="M786" i="28"/>
  <c r="L786" i="28"/>
  <c r="K786" i="28"/>
  <c r="J786" i="28"/>
  <c r="I786" i="28"/>
  <c r="H786" i="28"/>
  <c r="U785" i="28"/>
  <c r="T785" i="28"/>
  <c r="S785" i="28"/>
  <c r="R785" i="28"/>
  <c r="Q785" i="28"/>
  <c r="P785" i="28"/>
  <c r="O785" i="28"/>
  <c r="N785" i="28"/>
  <c r="M785" i="28"/>
  <c r="L785" i="28"/>
  <c r="K785" i="28"/>
  <c r="J785" i="28"/>
  <c r="I785" i="28"/>
  <c r="H785" i="28"/>
  <c r="U784" i="28"/>
  <c r="T784" i="28"/>
  <c r="S784" i="28"/>
  <c r="R784" i="28"/>
  <c r="Q784" i="28"/>
  <c r="P784" i="28"/>
  <c r="O784" i="28"/>
  <c r="N784" i="28"/>
  <c r="M784" i="28"/>
  <c r="L784" i="28"/>
  <c r="K784" i="28"/>
  <c r="J784" i="28"/>
  <c r="I784" i="28"/>
  <c r="H784" i="28"/>
  <c r="U783" i="28"/>
  <c r="T783" i="28"/>
  <c r="S783" i="28"/>
  <c r="R783" i="28"/>
  <c r="Q783" i="28"/>
  <c r="P783" i="28"/>
  <c r="O783" i="28"/>
  <c r="N783" i="28"/>
  <c r="M783" i="28"/>
  <c r="L783" i="28"/>
  <c r="K783" i="28"/>
  <c r="J783" i="28"/>
  <c r="I783" i="28"/>
  <c r="H783" i="28"/>
  <c r="U782" i="28"/>
  <c r="T782" i="28"/>
  <c r="S782" i="28"/>
  <c r="R782" i="28"/>
  <c r="Q782" i="28"/>
  <c r="P782" i="28"/>
  <c r="O782" i="28"/>
  <c r="N782" i="28"/>
  <c r="M782" i="28"/>
  <c r="L782" i="28"/>
  <c r="K782" i="28"/>
  <c r="J782" i="28"/>
  <c r="I782" i="28"/>
  <c r="H782" i="28"/>
  <c r="U781" i="28"/>
  <c r="T781" i="28"/>
  <c r="S781" i="28"/>
  <c r="R781" i="28"/>
  <c r="Q781" i="28"/>
  <c r="P781" i="28"/>
  <c r="O781" i="28"/>
  <c r="N781" i="28"/>
  <c r="M781" i="28"/>
  <c r="L781" i="28"/>
  <c r="K781" i="28"/>
  <c r="J781" i="28"/>
  <c r="I781" i="28"/>
  <c r="H781" i="28"/>
  <c r="U780" i="28"/>
  <c r="T780" i="28"/>
  <c r="S780" i="28"/>
  <c r="R780" i="28"/>
  <c r="Q780" i="28"/>
  <c r="P780" i="28"/>
  <c r="O780" i="28"/>
  <c r="N780" i="28"/>
  <c r="M780" i="28"/>
  <c r="L780" i="28"/>
  <c r="K780" i="28"/>
  <c r="J780" i="28"/>
  <c r="I780" i="28"/>
  <c r="H780" i="28"/>
  <c r="U779" i="28"/>
  <c r="T779" i="28"/>
  <c r="S779" i="28"/>
  <c r="R779" i="28"/>
  <c r="Q779" i="28"/>
  <c r="P779" i="28"/>
  <c r="O779" i="28"/>
  <c r="N779" i="28"/>
  <c r="M779" i="28"/>
  <c r="L779" i="28"/>
  <c r="K779" i="28"/>
  <c r="J779" i="28"/>
  <c r="I779" i="28"/>
  <c r="H779" i="28"/>
  <c r="U778" i="28"/>
  <c r="T778" i="28"/>
  <c r="S778" i="28"/>
  <c r="R778" i="28"/>
  <c r="Q778" i="28"/>
  <c r="P778" i="28"/>
  <c r="O778" i="28"/>
  <c r="N778" i="28"/>
  <c r="M778" i="28"/>
  <c r="L778" i="28"/>
  <c r="K778" i="28"/>
  <c r="J778" i="28"/>
  <c r="I778" i="28"/>
  <c r="H778" i="28"/>
  <c r="U777" i="28"/>
  <c r="T777" i="28"/>
  <c r="S777" i="28"/>
  <c r="R777" i="28"/>
  <c r="Q777" i="28"/>
  <c r="P777" i="28"/>
  <c r="O777" i="28"/>
  <c r="N777" i="28"/>
  <c r="M777" i="28"/>
  <c r="L777" i="28"/>
  <c r="K777" i="28"/>
  <c r="J777" i="28"/>
  <c r="I777" i="28"/>
  <c r="H777" i="28"/>
  <c r="U776" i="28"/>
  <c r="T776" i="28"/>
  <c r="S776" i="28"/>
  <c r="R776" i="28"/>
  <c r="Q776" i="28"/>
  <c r="P776" i="28"/>
  <c r="O776" i="28"/>
  <c r="N776" i="28"/>
  <c r="M776" i="28"/>
  <c r="L776" i="28"/>
  <c r="K776" i="28"/>
  <c r="J776" i="28"/>
  <c r="I776" i="28"/>
  <c r="H776" i="28"/>
  <c r="U775" i="28"/>
  <c r="T775" i="28"/>
  <c r="S775" i="28"/>
  <c r="R775" i="28"/>
  <c r="Q775" i="28"/>
  <c r="P775" i="28"/>
  <c r="O775" i="28"/>
  <c r="N775" i="28"/>
  <c r="M775" i="28"/>
  <c r="L775" i="28"/>
  <c r="K775" i="28"/>
  <c r="J775" i="28"/>
  <c r="I775" i="28"/>
  <c r="H775" i="28"/>
  <c r="U774" i="28"/>
  <c r="T774" i="28"/>
  <c r="S774" i="28"/>
  <c r="R774" i="28"/>
  <c r="Q774" i="28"/>
  <c r="P774" i="28"/>
  <c r="O774" i="28"/>
  <c r="N774" i="28"/>
  <c r="M774" i="28"/>
  <c r="L774" i="28"/>
  <c r="K774" i="28"/>
  <c r="J774" i="28"/>
  <c r="I774" i="28"/>
  <c r="H774" i="28"/>
  <c r="U773" i="28"/>
  <c r="T773" i="28"/>
  <c r="S773" i="28"/>
  <c r="R773" i="28"/>
  <c r="Q773" i="28"/>
  <c r="P773" i="28"/>
  <c r="O773" i="28"/>
  <c r="N773" i="28"/>
  <c r="M773" i="28"/>
  <c r="L773" i="28"/>
  <c r="K773" i="28"/>
  <c r="J773" i="28"/>
  <c r="I773" i="28"/>
  <c r="H773" i="28"/>
  <c r="U772" i="28"/>
  <c r="T772" i="28"/>
  <c r="S772" i="28"/>
  <c r="R772" i="28"/>
  <c r="Q772" i="28"/>
  <c r="P772" i="28"/>
  <c r="O772" i="28"/>
  <c r="N772" i="28"/>
  <c r="M772" i="28"/>
  <c r="L772" i="28"/>
  <c r="K772" i="28"/>
  <c r="J772" i="28"/>
  <c r="I772" i="28"/>
  <c r="H772" i="28"/>
  <c r="U771" i="28"/>
  <c r="T771" i="28"/>
  <c r="S771" i="28"/>
  <c r="R771" i="28"/>
  <c r="Q771" i="28"/>
  <c r="P771" i="28"/>
  <c r="O771" i="28"/>
  <c r="N771" i="28"/>
  <c r="M771" i="28"/>
  <c r="L771" i="28"/>
  <c r="K771" i="28"/>
  <c r="J771" i="28"/>
  <c r="I771" i="28"/>
  <c r="H771" i="28"/>
  <c r="U770" i="28"/>
  <c r="T770" i="28"/>
  <c r="S770" i="28"/>
  <c r="R770" i="28"/>
  <c r="Q770" i="28"/>
  <c r="P770" i="28"/>
  <c r="O770" i="28"/>
  <c r="N770" i="28"/>
  <c r="M770" i="28"/>
  <c r="L770" i="28"/>
  <c r="K770" i="28"/>
  <c r="J770" i="28"/>
  <c r="I770" i="28"/>
  <c r="H770" i="28"/>
  <c r="U769" i="28"/>
  <c r="T769" i="28"/>
  <c r="S769" i="28"/>
  <c r="R769" i="28"/>
  <c r="Q769" i="28"/>
  <c r="P769" i="28"/>
  <c r="O769" i="28"/>
  <c r="N769" i="28"/>
  <c r="M769" i="28"/>
  <c r="L769" i="28"/>
  <c r="K769" i="28"/>
  <c r="J769" i="28"/>
  <c r="I769" i="28"/>
  <c r="H769" i="28"/>
  <c r="U768" i="28"/>
  <c r="T768" i="28"/>
  <c r="S768" i="28"/>
  <c r="R768" i="28"/>
  <c r="Q768" i="28"/>
  <c r="P768" i="28"/>
  <c r="O768" i="28"/>
  <c r="N768" i="28"/>
  <c r="M768" i="28"/>
  <c r="L768" i="28"/>
  <c r="K768" i="28"/>
  <c r="J768" i="28"/>
  <c r="I768" i="28"/>
  <c r="H768" i="28"/>
  <c r="U767" i="28"/>
  <c r="T767" i="28"/>
  <c r="S767" i="28"/>
  <c r="R767" i="28"/>
  <c r="Q767" i="28"/>
  <c r="P767" i="28"/>
  <c r="O767" i="28"/>
  <c r="N767" i="28"/>
  <c r="M767" i="28"/>
  <c r="L767" i="28"/>
  <c r="K767" i="28"/>
  <c r="J767" i="28"/>
  <c r="I767" i="28"/>
  <c r="H767" i="28"/>
  <c r="U766" i="28"/>
  <c r="T766" i="28"/>
  <c r="S766" i="28"/>
  <c r="R766" i="28"/>
  <c r="Q766" i="28"/>
  <c r="P766" i="28"/>
  <c r="O766" i="28"/>
  <c r="N766" i="28"/>
  <c r="M766" i="28"/>
  <c r="L766" i="28"/>
  <c r="K766" i="28"/>
  <c r="J766" i="28"/>
  <c r="I766" i="28"/>
  <c r="H766" i="28"/>
  <c r="U765" i="28"/>
  <c r="T765" i="28"/>
  <c r="S765" i="28"/>
  <c r="R765" i="28"/>
  <c r="Q765" i="28"/>
  <c r="P765" i="28"/>
  <c r="O765" i="28"/>
  <c r="N765" i="28"/>
  <c r="M765" i="28"/>
  <c r="L765" i="28"/>
  <c r="K765" i="28"/>
  <c r="J765" i="28"/>
  <c r="I765" i="28"/>
  <c r="H765" i="28"/>
  <c r="U764" i="28"/>
  <c r="T764" i="28"/>
  <c r="S764" i="28"/>
  <c r="R764" i="28"/>
  <c r="Q764" i="28"/>
  <c r="P764" i="28"/>
  <c r="O764" i="28"/>
  <c r="N764" i="28"/>
  <c r="M764" i="28"/>
  <c r="L764" i="28"/>
  <c r="K764" i="28"/>
  <c r="J764" i="28"/>
  <c r="I764" i="28"/>
  <c r="H764" i="28"/>
  <c r="U763" i="28"/>
  <c r="T763" i="28"/>
  <c r="S763" i="28"/>
  <c r="R763" i="28"/>
  <c r="Q763" i="28"/>
  <c r="P763" i="28"/>
  <c r="O763" i="28"/>
  <c r="N763" i="28"/>
  <c r="M763" i="28"/>
  <c r="L763" i="28"/>
  <c r="K763" i="28"/>
  <c r="J763" i="28"/>
  <c r="I763" i="28"/>
  <c r="H763" i="28"/>
  <c r="U762" i="28"/>
  <c r="T762" i="28"/>
  <c r="S762" i="28"/>
  <c r="R762" i="28"/>
  <c r="Q762" i="28"/>
  <c r="P762" i="28"/>
  <c r="O762" i="28"/>
  <c r="N762" i="28"/>
  <c r="M762" i="28"/>
  <c r="L762" i="28"/>
  <c r="K762" i="28"/>
  <c r="J762" i="28"/>
  <c r="I762" i="28"/>
  <c r="H762" i="28"/>
  <c r="U761" i="28"/>
  <c r="T761" i="28"/>
  <c r="S761" i="28"/>
  <c r="R761" i="28"/>
  <c r="Q761" i="28"/>
  <c r="P761" i="28"/>
  <c r="O761" i="28"/>
  <c r="N761" i="28"/>
  <c r="M761" i="28"/>
  <c r="L761" i="28"/>
  <c r="K761" i="28"/>
  <c r="J761" i="28"/>
  <c r="I761" i="28"/>
  <c r="H761" i="28"/>
  <c r="U760" i="28"/>
  <c r="T760" i="28"/>
  <c r="S760" i="28"/>
  <c r="R760" i="28"/>
  <c r="Q760" i="28"/>
  <c r="P760" i="28"/>
  <c r="O760" i="28"/>
  <c r="N760" i="28"/>
  <c r="M760" i="28"/>
  <c r="L760" i="28"/>
  <c r="K760" i="28"/>
  <c r="J760" i="28"/>
  <c r="I760" i="28"/>
  <c r="H760" i="28"/>
  <c r="U759" i="28"/>
  <c r="T759" i="28"/>
  <c r="S759" i="28"/>
  <c r="R759" i="28"/>
  <c r="Q759" i="28"/>
  <c r="P759" i="28"/>
  <c r="O759" i="28"/>
  <c r="N759" i="28"/>
  <c r="M759" i="28"/>
  <c r="L759" i="28"/>
  <c r="K759" i="28"/>
  <c r="J759" i="28"/>
  <c r="I759" i="28"/>
  <c r="H759" i="28"/>
  <c r="U758" i="28"/>
  <c r="T758" i="28"/>
  <c r="S758" i="28"/>
  <c r="R758" i="28"/>
  <c r="Q758" i="28"/>
  <c r="P758" i="28"/>
  <c r="O758" i="28"/>
  <c r="N758" i="28"/>
  <c r="M758" i="28"/>
  <c r="L758" i="28"/>
  <c r="K758" i="28"/>
  <c r="J758" i="28"/>
  <c r="I758" i="28"/>
  <c r="H758" i="28"/>
  <c r="U757" i="28"/>
  <c r="T757" i="28"/>
  <c r="S757" i="28"/>
  <c r="R757" i="28"/>
  <c r="Q757" i="28"/>
  <c r="P757" i="28"/>
  <c r="O757" i="28"/>
  <c r="N757" i="28"/>
  <c r="M757" i="28"/>
  <c r="L757" i="28"/>
  <c r="K757" i="28"/>
  <c r="J757" i="28"/>
  <c r="I757" i="28"/>
  <c r="H757" i="28"/>
  <c r="U756" i="28"/>
  <c r="T756" i="28"/>
  <c r="S756" i="28"/>
  <c r="R756" i="28"/>
  <c r="Q756" i="28"/>
  <c r="P756" i="28"/>
  <c r="O756" i="28"/>
  <c r="N756" i="28"/>
  <c r="M756" i="28"/>
  <c r="L756" i="28"/>
  <c r="K756" i="28"/>
  <c r="J756" i="28"/>
  <c r="I756" i="28"/>
  <c r="H756" i="28"/>
  <c r="U755" i="28"/>
  <c r="T755" i="28"/>
  <c r="S755" i="28"/>
  <c r="R755" i="28"/>
  <c r="Q755" i="28"/>
  <c r="P755" i="28"/>
  <c r="O755" i="28"/>
  <c r="N755" i="28"/>
  <c r="M755" i="28"/>
  <c r="L755" i="28"/>
  <c r="K755" i="28"/>
  <c r="J755" i="28"/>
  <c r="I755" i="28"/>
  <c r="H755" i="28"/>
  <c r="U754" i="28"/>
  <c r="T754" i="28"/>
  <c r="S754" i="28"/>
  <c r="R754" i="28"/>
  <c r="Q754" i="28"/>
  <c r="P754" i="28"/>
  <c r="O754" i="28"/>
  <c r="N754" i="28"/>
  <c r="M754" i="28"/>
  <c r="L754" i="28"/>
  <c r="K754" i="28"/>
  <c r="J754" i="28"/>
  <c r="I754" i="28"/>
  <c r="H754" i="28"/>
  <c r="U753" i="28"/>
  <c r="T753" i="28"/>
  <c r="S753" i="28"/>
  <c r="R753" i="28"/>
  <c r="Q753" i="28"/>
  <c r="P753" i="28"/>
  <c r="O753" i="28"/>
  <c r="N753" i="28"/>
  <c r="M753" i="28"/>
  <c r="L753" i="28"/>
  <c r="K753" i="28"/>
  <c r="J753" i="28"/>
  <c r="I753" i="28"/>
  <c r="H753" i="28"/>
  <c r="U752" i="28"/>
  <c r="T752" i="28"/>
  <c r="S752" i="28"/>
  <c r="R752" i="28"/>
  <c r="Q752" i="28"/>
  <c r="P752" i="28"/>
  <c r="O752" i="28"/>
  <c r="N752" i="28"/>
  <c r="M752" i="28"/>
  <c r="L752" i="28"/>
  <c r="K752" i="28"/>
  <c r="J752" i="28"/>
  <c r="I752" i="28"/>
  <c r="H752" i="28"/>
  <c r="U751" i="28"/>
  <c r="T751" i="28"/>
  <c r="S751" i="28"/>
  <c r="R751" i="28"/>
  <c r="Q751" i="28"/>
  <c r="P751" i="28"/>
  <c r="O751" i="28"/>
  <c r="N751" i="28"/>
  <c r="M751" i="28"/>
  <c r="L751" i="28"/>
  <c r="K751" i="28"/>
  <c r="J751" i="28"/>
  <c r="I751" i="28"/>
  <c r="H751" i="28"/>
  <c r="U750" i="28"/>
  <c r="T750" i="28"/>
  <c r="S750" i="28"/>
  <c r="R750" i="28"/>
  <c r="Q750" i="28"/>
  <c r="P750" i="28"/>
  <c r="O750" i="28"/>
  <c r="N750" i="28"/>
  <c r="M750" i="28"/>
  <c r="L750" i="28"/>
  <c r="K750" i="28"/>
  <c r="J750" i="28"/>
  <c r="I750" i="28"/>
  <c r="H750" i="28"/>
  <c r="U749" i="28"/>
  <c r="T749" i="28"/>
  <c r="S749" i="28"/>
  <c r="R749" i="28"/>
  <c r="Q749" i="28"/>
  <c r="P749" i="28"/>
  <c r="O749" i="28"/>
  <c r="N749" i="28"/>
  <c r="M749" i="28"/>
  <c r="L749" i="28"/>
  <c r="K749" i="28"/>
  <c r="J749" i="28"/>
  <c r="I749" i="28"/>
  <c r="H749" i="28"/>
  <c r="U748" i="28"/>
  <c r="T748" i="28"/>
  <c r="S748" i="28"/>
  <c r="R748" i="28"/>
  <c r="Q748" i="28"/>
  <c r="P748" i="28"/>
  <c r="O748" i="28"/>
  <c r="N748" i="28"/>
  <c r="M748" i="28"/>
  <c r="L748" i="28"/>
  <c r="K748" i="28"/>
  <c r="J748" i="28"/>
  <c r="I748" i="28"/>
  <c r="H748" i="28"/>
  <c r="U747" i="28"/>
  <c r="T747" i="28"/>
  <c r="S747" i="28"/>
  <c r="R747" i="28"/>
  <c r="Q747" i="28"/>
  <c r="P747" i="28"/>
  <c r="O747" i="28"/>
  <c r="N747" i="28"/>
  <c r="M747" i="28"/>
  <c r="L747" i="28"/>
  <c r="K747" i="28"/>
  <c r="J747" i="28"/>
  <c r="I747" i="28"/>
  <c r="H747" i="28"/>
  <c r="U746" i="28"/>
  <c r="T746" i="28"/>
  <c r="S746" i="28"/>
  <c r="R746" i="28"/>
  <c r="Q746" i="28"/>
  <c r="P746" i="28"/>
  <c r="O746" i="28"/>
  <c r="N746" i="28"/>
  <c r="M746" i="28"/>
  <c r="L746" i="28"/>
  <c r="K746" i="28"/>
  <c r="J746" i="28"/>
  <c r="I746" i="28"/>
  <c r="H746" i="28"/>
  <c r="U745" i="28"/>
  <c r="T745" i="28"/>
  <c r="S745" i="28"/>
  <c r="R745" i="28"/>
  <c r="Q745" i="28"/>
  <c r="P745" i="28"/>
  <c r="O745" i="28"/>
  <c r="N745" i="28"/>
  <c r="M745" i="28"/>
  <c r="L745" i="28"/>
  <c r="K745" i="28"/>
  <c r="J745" i="28"/>
  <c r="I745" i="28"/>
  <c r="H745" i="28"/>
  <c r="U744" i="28"/>
  <c r="T744" i="28"/>
  <c r="S744" i="28"/>
  <c r="R744" i="28"/>
  <c r="Q744" i="28"/>
  <c r="P744" i="28"/>
  <c r="O744" i="28"/>
  <c r="N744" i="28"/>
  <c r="M744" i="28"/>
  <c r="L744" i="28"/>
  <c r="K744" i="28"/>
  <c r="J744" i="28"/>
  <c r="I744" i="28"/>
  <c r="H744" i="28"/>
  <c r="U743" i="28"/>
  <c r="T743" i="28"/>
  <c r="S743" i="28"/>
  <c r="R743" i="28"/>
  <c r="Q743" i="28"/>
  <c r="P743" i="28"/>
  <c r="O743" i="28"/>
  <c r="N743" i="28"/>
  <c r="M743" i="28"/>
  <c r="L743" i="28"/>
  <c r="K743" i="28"/>
  <c r="J743" i="28"/>
  <c r="I743" i="28"/>
  <c r="H743" i="28"/>
  <c r="U742" i="28"/>
  <c r="T742" i="28"/>
  <c r="S742" i="28"/>
  <c r="R742" i="28"/>
  <c r="Q742" i="28"/>
  <c r="P742" i="28"/>
  <c r="O742" i="28"/>
  <c r="N742" i="28"/>
  <c r="M742" i="28"/>
  <c r="L742" i="28"/>
  <c r="K742" i="28"/>
  <c r="J742" i="28"/>
  <c r="I742" i="28"/>
  <c r="H742" i="28"/>
  <c r="U741" i="28"/>
  <c r="T741" i="28"/>
  <c r="S741" i="28"/>
  <c r="R741" i="28"/>
  <c r="Q741" i="28"/>
  <c r="P741" i="28"/>
  <c r="O741" i="28"/>
  <c r="N741" i="28"/>
  <c r="M741" i="28"/>
  <c r="L741" i="28"/>
  <c r="K741" i="28"/>
  <c r="J741" i="28"/>
  <c r="I741" i="28"/>
  <c r="H741" i="28"/>
  <c r="U740" i="28"/>
  <c r="T740" i="28"/>
  <c r="S740" i="28"/>
  <c r="R740" i="28"/>
  <c r="Q740" i="28"/>
  <c r="P740" i="28"/>
  <c r="O740" i="28"/>
  <c r="N740" i="28"/>
  <c r="M740" i="28"/>
  <c r="L740" i="28"/>
  <c r="K740" i="28"/>
  <c r="J740" i="28"/>
  <c r="I740" i="28"/>
  <c r="H740" i="28"/>
  <c r="U739" i="28"/>
  <c r="T739" i="28"/>
  <c r="S739" i="28"/>
  <c r="R739" i="28"/>
  <c r="Q739" i="28"/>
  <c r="P739" i="28"/>
  <c r="O739" i="28"/>
  <c r="N739" i="28"/>
  <c r="M739" i="28"/>
  <c r="L739" i="28"/>
  <c r="K739" i="28"/>
  <c r="J739" i="28"/>
  <c r="I739" i="28"/>
  <c r="H739" i="28"/>
  <c r="U738" i="28"/>
  <c r="T738" i="28"/>
  <c r="S738" i="28"/>
  <c r="R738" i="28"/>
  <c r="Q738" i="28"/>
  <c r="P738" i="28"/>
  <c r="O738" i="28"/>
  <c r="N738" i="28"/>
  <c r="M738" i="28"/>
  <c r="L738" i="28"/>
  <c r="K738" i="28"/>
  <c r="J738" i="28"/>
  <c r="I738" i="28"/>
  <c r="H738" i="28"/>
  <c r="U737" i="28"/>
  <c r="T737" i="28"/>
  <c r="S737" i="28"/>
  <c r="R737" i="28"/>
  <c r="Q737" i="28"/>
  <c r="P737" i="28"/>
  <c r="O737" i="28"/>
  <c r="N737" i="28"/>
  <c r="M737" i="28"/>
  <c r="L737" i="28"/>
  <c r="K737" i="28"/>
  <c r="J737" i="28"/>
  <c r="I737" i="28"/>
  <c r="H737" i="28"/>
  <c r="U736" i="28"/>
  <c r="T736" i="28"/>
  <c r="S736" i="28"/>
  <c r="R736" i="28"/>
  <c r="Q736" i="28"/>
  <c r="P736" i="28"/>
  <c r="O736" i="28"/>
  <c r="N736" i="28"/>
  <c r="M736" i="28"/>
  <c r="L736" i="28"/>
  <c r="K736" i="28"/>
  <c r="J736" i="28"/>
  <c r="I736" i="28"/>
  <c r="H736" i="28"/>
  <c r="U735" i="28"/>
  <c r="T735" i="28"/>
  <c r="S735" i="28"/>
  <c r="R735" i="28"/>
  <c r="Q735" i="28"/>
  <c r="P735" i="28"/>
  <c r="O735" i="28"/>
  <c r="N735" i="28"/>
  <c r="M735" i="28"/>
  <c r="L735" i="28"/>
  <c r="K735" i="28"/>
  <c r="J735" i="28"/>
  <c r="I735" i="28"/>
  <c r="H735" i="28"/>
  <c r="U734" i="28"/>
  <c r="T734" i="28"/>
  <c r="S734" i="28"/>
  <c r="R734" i="28"/>
  <c r="Q734" i="28"/>
  <c r="P734" i="28"/>
  <c r="O734" i="28"/>
  <c r="N734" i="28"/>
  <c r="M734" i="28"/>
  <c r="L734" i="28"/>
  <c r="K734" i="28"/>
  <c r="J734" i="28"/>
  <c r="I734" i="28"/>
  <c r="H734" i="28"/>
  <c r="U733" i="28"/>
  <c r="T733" i="28"/>
  <c r="S733" i="28"/>
  <c r="R733" i="28"/>
  <c r="Q733" i="28"/>
  <c r="P733" i="28"/>
  <c r="O733" i="28"/>
  <c r="N733" i="28"/>
  <c r="M733" i="28"/>
  <c r="L733" i="28"/>
  <c r="K733" i="28"/>
  <c r="J733" i="28"/>
  <c r="I733" i="28"/>
  <c r="H733" i="28"/>
  <c r="U732" i="28"/>
  <c r="T732" i="28"/>
  <c r="S732" i="28"/>
  <c r="R732" i="28"/>
  <c r="Q732" i="28"/>
  <c r="P732" i="28"/>
  <c r="O732" i="28"/>
  <c r="N732" i="28"/>
  <c r="M732" i="28"/>
  <c r="L732" i="28"/>
  <c r="K732" i="28"/>
  <c r="J732" i="28"/>
  <c r="I732" i="28"/>
  <c r="H732" i="28"/>
  <c r="U731" i="28"/>
  <c r="T731" i="28"/>
  <c r="S731" i="28"/>
  <c r="R731" i="28"/>
  <c r="Q731" i="28"/>
  <c r="P731" i="28"/>
  <c r="O731" i="28"/>
  <c r="N731" i="28"/>
  <c r="M731" i="28"/>
  <c r="L731" i="28"/>
  <c r="K731" i="28"/>
  <c r="J731" i="28"/>
  <c r="I731" i="28"/>
  <c r="H731" i="28"/>
  <c r="U730" i="28"/>
  <c r="T730" i="28"/>
  <c r="S730" i="28"/>
  <c r="R730" i="28"/>
  <c r="Q730" i="28"/>
  <c r="P730" i="28"/>
  <c r="O730" i="28"/>
  <c r="N730" i="28"/>
  <c r="M730" i="28"/>
  <c r="L730" i="28"/>
  <c r="K730" i="28"/>
  <c r="J730" i="28"/>
  <c r="I730" i="28"/>
  <c r="H730" i="28"/>
  <c r="U729" i="28"/>
  <c r="T729" i="28"/>
  <c r="S729" i="28"/>
  <c r="R729" i="28"/>
  <c r="Q729" i="28"/>
  <c r="P729" i="28"/>
  <c r="O729" i="28"/>
  <c r="N729" i="28"/>
  <c r="M729" i="28"/>
  <c r="L729" i="28"/>
  <c r="K729" i="28"/>
  <c r="J729" i="28"/>
  <c r="I729" i="28"/>
  <c r="H729" i="28"/>
  <c r="U728" i="28"/>
  <c r="T728" i="28"/>
  <c r="S728" i="28"/>
  <c r="R728" i="28"/>
  <c r="Q728" i="28"/>
  <c r="P728" i="28"/>
  <c r="O728" i="28"/>
  <c r="N728" i="28"/>
  <c r="M728" i="28"/>
  <c r="L728" i="28"/>
  <c r="K728" i="28"/>
  <c r="J728" i="28"/>
  <c r="I728" i="28"/>
  <c r="H728" i="28"/>
  <c r="U727" i="28"/>
  <c r="T727" i="28"/>
  <c r="S727" i="28"/>
  <c r="R727" i="28"/>
  <c r="Q727" i="28"/>
  <c r="P727" i="28"/>
  <c r="O727" i="28"/>
  <c r="N727" i="28"/>
  <c r="M727" i="28"/>
  <c r="L727" i="28"/>
  <c r="K727" i="28"/>
  <c r="J727" i="28"/>
  <c r="I727" i="28"/>
  <c r="H727" i="28"/>
  <c r="U726" i="28"/>
  <c r="T726" i="28"/>
  <c r="S726" i="28"/>
  <c r="R726" i="28"/>
  <c r="Q726" i="28"/>
  <c r="P726" i="28"/>
  <c r="O726" i="28"/>
  <c r="N726" i="28"/>
  <c r="M726" i="28"/>
  <c r="L726" i="28"/>
  <c r="K726" i="28"/>
  <c r="J726" i="28"/>
  <c r="I726" i="28"/>
  <c r="H726" i="28"/>
  <c r="U725" i="28"/>
  <c r="T725" i="28"/>
  <c r="S725" i="28"/>
  <c r="R725" i="28"/>
  <c r="Q725" i="28"/>
  <c r="P725" i="28"/>
  <c r="O725" i="28"/>
  <c r="N725" i="28"/>
  <c r="M725" i="28"/>
  <c r="L725" i="28"/>
  <c r="K725" i="28"/>
  <c r="J725" i="28"/>
  <c r="I725" i="28"/>
  <c r="H725" i="28"/>
  <c r="U724" i="28"/>
  <c r="T724" i="28"/>
  <c r="S724" i="28"/>
  <c r="R724" i="28"/>
  <c r="Q724" i="28"/>
  <c r="P724" i="28"/>
  <c r="O724" i="28"/>
  <c r="N724" i="28"/>
  <c r="M724" i="28"/>
  <c r="L724" i="28"/>
  <c r="K724" i="28"/>
  <c r="J724" i="28"/>
  <c r="I724" i="28"/>
  <c r="H724" i="28"/>
  <c r="U723" i="28"/>
  <c r="T723" i="28"/>
  <c r="S723" i="28"/>
  <c r="R723" i="28"/>
  <c r="Q723" i="28"/>
  <c r="P723" i="28"/>
  <c r="O723" i="28"/>
  <c r="N723" i="28"/>
  <c r="M723" i="28"/>
  <c r="L723" i="28"/>
  <c r="K723" i="28"/>
  <c r="J723" i="28"/>
  <c r="I723" i="28"/>
  <c r="H723" i="28"/>
  <c r="U722" i="28"/>
  <c r="T722" i="28"/>
  <c r="S722" i="28"/>
  <c r="R722" i="28"/>
  <c r="Q722" i="28"/>
  <c r="P722" i="28"/>
  <c r="O722" i="28"/>
  <c r="N722" i="28"/>
  <c r="M722" i="28"/>
  <c r="L722" i="28"/>
  <c r="K722" i="28"/>
  <c r="J722" i="28"/>
  <c r="I722" i="28"/>
  <c r="H722" i="28"/>
  <c r="U721" i="28"/>
  <c r="T721" i="28"/>
  <c r="S721" i="28"/>
  <c r="R721" i="28"/>
  <c r="Q721" i="28"/>
  <c r="P721" i="28"/>
  <c r="O721" i="28"/>
  <c r="N721" i="28"/>
  <c r="M721" i="28"/>
  <c r="L721" i="28"/>
  <c r="K721" i="28"/>
  <c r="J721" i="28"/>
  <c r="I721" i="28"/>
  <c r="H721" i="28"/>
  <c r="U720" i="28"/>
  <c r="T720" i="28"/>
  <c r="S720" i="28"/>
  <c r="R720" i="28"/>
  <c r="Q720" i="28"/>
  <c r="P720" i="28"/>
  <c r="O720" i="28"/>
  <c r="N720" i="28"/>
  <c r="M720" i="28"/>
  <c r="L720" i="28"/>
  <c r="K720" i="28"/>
  <c r="J720" i="28"/>
  <c r="I720" i="28"/>
  <c r="H720" i="28"/>
  <c r="U719" i="28"/>
  <c r="T719" i="28"/>
  <c r="S719" i="28"/>
  <c r="R719" i="28"/>
  <c r="Q719" i="28"/>
  <c r="P719" i="28"/>
  <c r="O719" i="28"/>
  <c r="N719" i="28"/>
  <c r="M719" i="28"/>
  <c r="L719" i="28"/>
  <c r="K719" i="28"/>
  <c r="J719" i="28"/>
  <c r="I719" i="28"/>
  <c r="H719" i="28"/>
  <c r="U718" i="28"/>
  <c r="T718" i="28"/>
  <c r="S718" i="28"/>
  <c r="R718" i="28"/>
  <c r="Q718" i="28"/>
  <c r="P718" i="28"/>
  <c r="O718" i="28"/>
  <c r="N718" i="28"/>
  <c r="M718" i="28"/>
  <c r="L718" i="28"/>
  <c r="K718" i="28"/>
  <c r="J718" i="28"/>
  <c r="I718" i="28"/>
  <c r="H718" i="28"/>
  <c r="U717" i="28"/>
  <c r="T717" i="28"/>
  <c r="S717" i="28"/>
  <c r="R717" i="28"/>
  <c r="Q717" i="28"/>
  <c r="P717" i="28"/>
  <c r="O717" i="28"/>
  <c r="N717" i="28"/>
  <c r="M717" i="28"/>
  <c r="L717" i="28"/>
  <c r="K717" i="28"/>
  <c r="J717" i="28"/>
  <c r="I717" i="28"/>
  <c r="H717" i="28"/>
  <c r="U716" i="28"/>
  <c r="T716" i="28"/>
  <c r="S716" i="28"/>
  <c r="R716" i="28"/>
  <c r="Q716" i="28"/>
  <c r="P716" i="28"/>
  <c r="O716" i="28"/>
  <c r="N716" i="28"/>
  <c r="M716" i="28"/>
  <c r="L716" i="28"/>
  <c r="K716" i="28"/>
  <c r="J716" i="28"/>
  <c r="I716" i="28"/>
  <c r="H716" i="28"/>
  <c r="U715" i="28"/>
  <c r="T715" i="28"/>
  <c r="S715" i="28"/>
  <c r="R715" i="28"/>
  <c r="Q715" i="28"/>
  <c r="P715" i="28"/>
  <c r="O715" i="28"/>
  <c r="N715" i="28"/>
  <c r="M715" i="28"/>
  <c r="L715" i="28"/>
  <c r="K715" i="28"/>
  <c r="J715" i="28"/>
  <c r="I715" i="28"/>
  <c r="H715" i="28"/>
  <c r="U714" i="28"/>
  <c r="T714" i="28"/>
  <c r="S714" i="28"/>
  <c r="R714" i="28"/>
  <c r="Q714" i="28"/>
  <c r="P714" i="28"/>
  <c r="O714" i="28"/>
  <c r="N714" i="28"/>
  <c r="M714" i="28"/>
  <c r="L714" i="28"/>
  <c r="K714" i="28"/>
  <c r="J714" i="28"/>
  <c r="I714" i="28"/>
  <c r="H714" i="28"/>
  <c r="U713" i="28"/>
  <c r="T713" i="28"/>
  <c r="S713" i="28"/>
  <c r="R713" i="28"/>
  <c r="Q713" i="28"/>
  <c r="P713" i="28"/>
  <c r="O713" i="28"/>
  <c r="N713" i="28"/>
  <c r="M713" i="28"/>
  <c r="L713" i="28"/>
  <c r="K713" i="28"/>
  <c r="J713" i="28"/>
  <c r="I713" i="28"/>
  <c r="H713" i="28"/>
  <c r="U712" i="28"/>
  <c r="T712" i="28"/>
  <c r="S712" i="28"/>
  <c r="R712" i="28"/>
  <c r="Q712" i="28"/>
  <c r="P712" i="28"/>
  <c r="O712" i="28"/>
  <c r="N712" i="28"/>
  <c r="M712" i="28"/>
  <c r="L712" i="28"/>
  <c r="K712" i="28"/>
  <c r="J712" i="28"/>
  <c r="I712" i="28"/>
  <c r="H712" i="28"/>
  <c r="U711" i="28"/>
  <c r="T711" i="28"/>
  <c r="S711" i="28"/>
  <c r="R711" i="28"/>
  <c r="Q711" i="28"/>
  <c r="P711" i="28"/>
  <c r="O711" i="28"/>
  <c r="N711" i="28"/>
  <c r="M711" i="28"/>
  <c r="L711" i="28"/>
  <c r="K711" i="28"/>
  <c r="J711" i="28"/>
  <c r="I711" i="28"/>
  <c r="H711" i="28"/>
  <c r="U710" i="28"/>
  <c r="T710" i="28"/>
  <c r="S710" i="28"/>
  <c r="R710" i="28"/>
  <c r="Q710" i="28"/>
  <c r="P710" i="28"/>
  <c r="O710" i="28"/>
  <c r="N710" i="28"/>
  <c r="M710" i="28"/>
  <c r="L710" i="28"/>
  <c r="K710" i="28"/>
  <c r="J710" i="28"/>
  <c r="I710" i="28"/>
  <c r="H710" i="28"/>
  <c r="U709" i="28"/>
  <c r="T709" i="28"/>
  <c r="S709" i="28"/>
  <c r="R709" i="28"/>
  <c r="Q709" i="28"/>
  <c r="P709" i="28"/>
  <c r="O709" i="28"/>
  <c r="N709" i="28"/>
  <c r="M709" i="28"/>
  <c r="L709" i="28"/>
  <c r="K709" i="28"/>
  <c r="J709" i="28"/>
  <c r="I709" i="28"/>
  <c r="H709" i="28"/>
  <c r="U708" i="28"/>
  <c r="T708" i="28"/>
  <c r="S708" i="28"/>
  <c r="R708" i="28"/>
  <c r="Q708" i="28"/>
  <c r="P708" i="28"/>
  <c r="O708" i="28"/>
  <c r="N708" i="28"/>
  <c r="M708" i="28"/>
  <c r="L708" i="28"/>
  <c r="K708" i="28"/>
  <c r="J708" i="28"/>
  <c r="I708" i="28"/>
  <c r="H708" i="28"/>
  <c r="U707" i="28"/>
  <c r="T707" i="28"/>
  <c r="S707" i="28"/>
  <c r="R707" i="28"/>
  <c r="Q707" i="28"/>
  <c r="P707" i="28"/>
  <c r="O707" i="28"/>
  <c r="N707" i="28"/>
  <c r="M707" i="28"/>
  <c r="L707" i="28"/>
  <c r="K707" i="28"/>
  <c r="J707" i="28"/>
  <c r="I707" i="28"/>
  <c r="H707" i="28"/>
  <c r="U706" i="28"/>
  <c r="T706" i="28"/>
  <c r="S706" i="28"/>
  <c r="R706" i="28"/>
  <c r="Q706" i="28"/>
  <c r="P706" i="28"/>
  <c r="O706" i="28"/>
  <c r="N706" i="28"/>
  <c r="M706" i="28"/>
  <c r="L706" i="28"/>
  <c r="K706" i="28"/>
  <c r="J706" i="28"/>
  <c r="I706" i="28"/>
  <c r="H706" i="28"/>
  <c r="U705" i="28"/>
  <c r="T705" i="28"/>
  <c r="S705" i="28"/>
  <c r="R705" i="28"/>
  <c r="Q705" i="28"/>
  <c r="P705" i="28"/>
  <c r="O705" i="28"/>
  <c r="N705" i="28"/>
  <c r="M705" i="28"/>
  <c r="L705" i="28"/>
  <c r="K705" i="28"/>
  <c r="J705" i="28"/>
  <c r="I705" i="28"/>
  <c r="H705" i="28"/>
  <c r="U704" i="28"/>
  <c r="T704" i="28"/>
  <c r="S704" i="28"/>
  <c r="R704" i="28"/>
  <c r="Q704" i="28"/>
  <c r="P704" i="28"/>
  <c r="O704" i="28"/>
  <c r="N704" i="28"/>
  <c r="M704" i="28"/>
  <c r="L704" i="28"/>
  <c r="K704" i="28"/>
  <c r="J704" i="28"/>
  <c r="I704" i="28"/>
  <c r="H704" i="28"/>
  <c r="U703" i="28"/>
  <c r="T703" i="28"/>
  <c r="S703" i="28"/>
  <c r="R703" i="28"/>
  <c r="Q703" i="28"/>
  <c r="P703" i="28"/>
  <c r="O703" i="28"/>
  <c r="N703" i="28"/>
  <c r="M703" i="28"/>
  <c r="L703" i="28"/>
  <c r="K703" i="28"/>
  <c r="J703" i="28"/>
  <c r="I703" i="28"/>
  <c r="H703" i="28"/>
  <c r="U702" i="28"/>
  <c r="T702" i="28"/>
  <c r="S702" i="28"/>
  <c r="R702" i="28"/>
  <c r="Q702" i="28"/>
  <c r="P702" i="28"/>
  <c r="O702" i="28"/>
  <c r="N702" i="28"/>
  <c r="M702" i="28"/>
  <c r="L702" i="28"/>
  <c r="K702" i="28"/>
  <c r="J702" i="28"/>
  <c r="I702" i="28"/>
  <c r="H702" i="28"/>
  <c r="U701" i="28"/>
  <c r="T701" i="28"/>
  <c r="S701" i="28"/>
  <c r="R701" i="28"/>
  <c r="Q701" i="28"/>
  <c r="P701" i="28"/>
  <c r="O701" i="28"/>
  <c r="N701" i="28"/>
  <c r="M701" i="28"/>
  <c r="L701" i="28"/>
  <c r="K701" i="28"/>
  <c r="J701" i="28"/>
  <c r="I701" i="28"/>
  <c r="H701" i="28"/>
  <c r="U700" i="28"/>
  <c r="T700" i="28"/>
  <c r="S700" i="28"/>
  <c r="R700" i="28"/>
  <c r="Q700" i="28"/>
  <c r="P700" i="28"/>
  <c r="O700" i="28"/>
  <c r="N700" i="28"/>
  <c r="M700" i="28"/>
  <c r="L700" i="28"/>
  <c r="K700" i="28"/>
  <c r="J700" i="28"/>
  <c r="I700" i="28"/>
  <c r="H700" i="28"/>
  <c r="U699" i="28"/>
  <c r="T699" i="28"/>
  <c r="S699" i="28"/>
  <c r="R699" i="28"/>
  <c r="Q699" i="28"/>
  <c r="P699" i="28"/>
  <c r="O699" i="28"/>
  <c r="N699" i="28"/>
  <c r="M699" i="28"/>
  <c r="L699" i="28"/>
  <c r="K699" i="28"/>
  <c r="J699" i="28"/>
  <c r="I699" i="28"/>
  <c r="H699" i="28"/>
  <c r="U698" i="28"/>
  <c r="T698" i="28"/>
  <c r="S698" i="28"/>
  <c r="R698" i="28"/>
  <c r="Q698" i="28"/>
  <c r="P698" i="28"/>
  <c r="O698" i="28"/>
  <c r="N698" i="28"/>
  <c r="M698" i="28"/>
  <c r="L698" i="28"/>
  <c r="K698" i="28"/>
  <c r="J698" i="28"/>
  <c r="I698" i="28"/>
  <c r="H698" i="28"/>
  <c r="U697" i="28"/>
  <c r="T697" i="28"/>
  <c r="S697" i="28"/>
  <c r="R697" i="28"/>
  <c r="Q697" i="28"/>
  <c r="P697" i="28"/>
  <c r="O697" i="28"/>
  <c r="N697" i="28"/>
  <c r="M697" i="28"/>
  <c r="L697" i="28"/>
  <c r="K697" i="28"/>
  <c r="J697" i="28"/>
  <c r="I697" i="28"/>
  <c r="H697" i="28"/>
  <c r="U696" i="28"/>
  <c r="T696" i="28"/>
  <c r="S696" i="28"/>
  <c r="R696" i="28"/>
  <c r="Q696" i="28"/>
  <c r="P696" i="28"/>
  <c r="O696" i="28"/>
  <c r="N696" i="28"/>
  <c r="M696" i="28"/>
  <c r="L696" i="28"/>
  <c r="K696" i="28"/>
  <c r="J696" i="28"/>
  <c r="I696" i="28"/>
  <c r="H696" i="28"/>
  <c r="U695" i="28"/>
  <c r="T695" i="28"/>
  <c r="S695" i="28"/>
  <c r="R695" i="28"/>
  <c r="Q695" i="28"/>
  <c r="P695" i="28"/>
  <c r="O695" i="28"/>
  <c r="N695" i="28"/>
  <c r="M695" i="28"/>
  <c r="L695" i="28"/>
  <c r="K695" i="28"/>
  <c r="J695" i="28"/>
  <c r="I695" i="28"/>
  <c r="H695" i="28"/>
  <c r="U694" i="28"/>
  <c r="T694" i="28"/>
  <c r="S694" i="28"/>
  <c r="R694" i="28"/>
  <c r="Q694" i="28"/>
  <c r="P694" i="28"/>
  <c r="O694" i="28"/>
  <c r="N694" i="28"/>
  <c r="M694" i="28"/>
  <c r="L694" i="28"/>
  <c r="K694" i="28"/>
  <c r="J694" i="28"/>
  <c r="I694" i="28"/>
  <c r="H694" i="28"/>
  <c r="U693" i="28"/>
  <c r="T693" i="28"/>
  <c r="S693" i="28"/>
  <c r="R693" i="28"/>
  <c r="Q693" i="28"/>
  <c r="P693" i="28"/>
  <c r="O693" i="28"/>
  <c r="N693" i="28"/>
  <c r="M693" i="28"/>
  <c r="L693" i="28"/>
  <c r="K693" i="28"/>
  <c r="J693" i="28"/>
  <c r="I693" i="28"/>
  <c r="H693" i="28"/>
  <c r="U692" i="28"/>
  <c r="T692" i="28"/>
  <c r="S692" i="28"/>
  <c r="R692" i="28"/>
  <c r="Q692" i="28"/>
  <c r="P692" i="28"/>
  <c r="O692" i="28"/>
  <c r="N692" i="28"/>
  <c r="M692" i="28"/>
  <c r="L692" i="28"/>
  <c r="K692" i="28"/>
  <c r="J692" i="28"/>
  <c r="I692" i="28"/>
  <c r="H692" i="28"/>
  <c r="U691" i="28"/>
  <c r="T691" i="28"/>
  <c r="S691" i="28"/>
  <c r="R691" i="28"/>
  <c r="Q691" i="28"/>
  <c r="P691" i="28"/>
  <c r="O691" i="28"/>
  <c r="N691" i="28"/>
  <c r="M691" i="28"/>
  <c r="L691" i="28"/>
  <c r="K691" i="28"/>
  <c r="J691" i="28"/>
  <c r="I691" i="28"/>
  <c r="H691" i="28"/>
  <c r="U690" i="28"/>
  <c r="T690" i="28"/>
  <c r="S690" i="28"/>
  <c r="R690" i="28"/>
  <c r="Q690" i="28"/>
  <c r="P690" i="28"/>
  <c r="O690" i="28"/>
  <c r="N690" i="28"/>
  <c r="M690" i="28"/>
  <c r="L690" i="28"/>
  <c r="K690" i="28"/>
  <c r="J690" i="28"/>
  <c r="I690" i="28"/>
  <c r="H690" i="28"/>
  <c r="U689" i="28"/>
  <c r="T689" i="28"/>
  <c r="S689" i="28"/>
  <c r="R689" i="28"/>
  <c r="Q689" i="28"/>
  <c r="P689" i="28"/>
  <c r="O689" i="28"/>
  <c r="N689" i="28"/>
  <c r="M689" i="28"/>
  <c r="L689" i="28"/>
  <c r="K689" i="28"/>
  <c r="J689" i="28"/>
  <c r="I689" i="28"/>
  <c r="H689" i="28"/>
  <c r="U688" i="28"/>
  <c r="T688" i="28"/>
  <c r="S688" i="28"/>
  <c r="R688" i="28"/>
  <c r="Q688" i="28"/>
  <c r="P688" i="28"/>
  <c r="O688" i="28"/>
  <c r="N688" i="28"/>
  <c r="M688" i="28"/>
  <c r="L688" i="28"/>
  <c r="K688" i="28"/>
  <c r="J688" i="28"/>
  <c r="I688" i="28"/>
  <c r="H688" i="28"/>
  <c r="U687" i="28"/>
  <c r="T687" i="28"/>
  <c r="S687" i="28"/>
  <c r="R687" i="28"/>
  <c r="Q687" i="28"/>
  <c r="P687" i="28"/>
  <c r="O687" i="28"/>
  <c r="N687" i="28"/>
  <c r="M687" i="28"/>
  <c r="L687" i="28"/>
  <c r="K687" i="28"/>
  <c r="J687" i="28"/>
  <c r="I687" i="28"/>
  <c r="H687" i="28"/>
  <c r="U686" i="28"/>
  <c r="T686" i="28"/>
  <c r="S686" i="28"/>
  <c r="R686" i="28"/>
  <c r="Q686" i="28"/>
  <c r="P686" i="28"/>
  <c r="O686" i="28"/>
  <c r="N686" i="28"/>
  <c r="M686" i="28"/>
  <c r="L686" i="28"/>
  <c r="K686" i="28"/>
  <c r="J686" i="28"/>
  <c r="I686" i="28"/>
  <c r="H686" i="28"/>
  <c r="U685" i="28"/>
  <c r="T685" i="28"/>
  <c r="S685" i="28"/>
  <c r="R685" i="28"/>
  <c r="Q685" i="28"/>
  <c r="P685" i="28"/>
  <c r="O685" i="28"/>
  <c r="N685" i="28"/>
  <c r="M685" i="28"/>
  <c r="L685" i="28"/>
  <c r="K685" i="28"/>
  <c r="J685" i="28"/>
  <c r="I685" i="28"/>
  <c r="H685" i="28"/>
  <c r="U684" i="28"/>
  <c r="T684" i="28"/>
  <c r="S684" i="28"/>
  <c r="R684" i="28"/>
  <c r="Q684" i="28"/>
  <c r="P684" i="28"/>
  <c r="O684" i="28"/>
  <c r="N684" i="28"/>
  <c r="M684" i="28"/>
  <c r="L684" i="28"/>
  <c r="K684" i="28"/>
  <c r="J684" i="28"/>
  <c r="I684" i="28"/>
  <c r="H684" i="28"/>
  <c r="U683" i="28"/>
  <c r="T683" i="28"/>
  <c r="S683" i="28"/>
  <c r="R683" i="28"/>
  <c r="Q683" i="28"/>
  <c r="P683" i="28"/>
  <c r="O683" i="28"/>
  <c r="N683" i="28"/>
  <c r="M683" i="28"/>
  <c r="L683" i="28"/>
  <c r="K683" i="28"/>
  <c r="J683" i="28"/>
  <c r="I683" i="28"/>
  <c r="H683" i="28"/>
  <c r="U682" i="28"/>
  <c r="T682" i="28"/>
  <c r="S682" i="28"/>
  <c r="R682" i="28"/>
  <c r="Q682" i="28"/>
  <c r="P682" i="28"/>
  <c r="O682" i="28"/>
  <c r="N682" i="28"/>
  <c r="M682" i="28"/>
  <c r="L682" i="28"/>
  <c r="K682" i="28"/>
  <c r="J682" i="28"/>
  <c r="I682" i="28"/>
  <c r="H682" i="28"/>
  <c r="U681" i="28"/>
  <c r="T681" i="28"/>
  <c r="S681" i="28"/>
  <c r="R681" i="28"/>
  <c r="Q681" i="28"/>
  <c r="P681" i="28"/>
  <c r="O681" i="28"/>
  <c r="N681" i="28"/>
  <c r="M681" i="28"/>
  <c r="L681" i="28"/>
  <c r="K681" i="28"/>
  <c r="J681" i="28"/>
  <c r="I681" i="28"/>
  <c r="H681" i="28"/>
  <c r="U680" i="28"/>
  <c r="T680" i="28"/>
  <c r="S680" i="28"/>
  <c r="R680" i="28"/>
  <c r="Q680" i="28"/>
  <c r="P680" i="28"/>
  <c r="O680" i="28"/>
  <c r="N680" i="28"/>
  <c r="M680" i="28"/>
  <c r="L680" i="28"/>
  <c r="K680" i="28"/>
  <c r="J680" i="28"/>
  <c r="I680" i="28"/>
  <c r="H680" i="28"/>
  <c r="U679" i="28"/>
  <c r="T679" i="28"/>
  <c r="S679" i="28"/>
  <c r="R679" i="28"/>
  <c r="Q679" i="28"/>
  <c r="P679" i="28"/>
  <c r="O679" i="28"/>
  <c r="N679" i="28"/>
  <c r="M679" i="28"/>
  <c r="L679" i="28"/>
  <c r="K679" i="28"/>
  <c r="J679" i="28"/>
  <c r="I679" i="28"/>
  <c r="H679" i="28"/>
  <c r="U678" i="28"/>
  <c r="T678" i="28"/>
  <c r="S678" i="28"/>
  <c r="R678" i="28"/>
  <c r="Q678" i="28"/>
  <c r="P678" i="28"/>
  <c r="O678" i="28"/>
  <c r="N678" i="28"/>
  <c r="M678" i="28"/>
  <c r="L678" i="28"/>
  <c r="K678" i="28"/>
  <c r="J678" i="28"/>
  <c r="I678" i="28"/>
  <c r="H678" i="28"/>
  <c r="U677" i="28"/>
  <c r="T677" i="28"/>
  <c r="S677" i="28"/>
  <c r="R677" i="28"/>
  <c r="Q677" i="28"/>
  <c r="P677" i="28"/>
  <c r="O677" i="28"/>
  <c r="N677" i="28"/>
  <c r="M677" i="28"/>
  <c r="L677" i="28"/>
  <c r="K677" i="28"/>
  <c r="J677" i="28"/>
  <c r="I677" i="28"/>
  <c r="H677" i="28"/>
  <c r="U676" i="28"/>
  <c r="T676" i="28"/>
  <c r="S676" i="28"/>
  <c r="R676" i="28"/>
  <c r="Q676" i="28"/>
  <c r="P676" i="28"/>
  <c r="O676" i="28"/>
  <c r="N676" i="28"/>
  <c r="M676" i="28"/>
  <c r="L676" i="28"/>
  <c r="K676" i="28"/>
  <c r="J676" i="28"/>
  <c r="I676" i="28"/>
  <c r="H676" i="28"/>
  <c r="U675" i="28"/>
  <c r="T675" i="28"/>
  <c r="S675" i="28"/>
  <c r="R675" i="28"/>
  <c r="Q675" i="28"/>
  <c r="P675" i="28"/>
  <c r="O675" i="28"/>
  <c r="N675" i="28"/>
  <c r="M675" i="28"/>
  <c r="L675" i="28"/>
  <c r="K675" i="28"/>
  <c r="J675" i="28"/>
  <c r="I675" i="28"/>
  <c r="H675" i="28"/>
  <c r="U674" i="28"/>
  <c r="T674" i="28"/>
  <c r="S674" i="28"/>
  <c r="R674" i="28"/>
  <c r="Q674" i="28"/>
  <c r="P674" i="28"/>
  <c r="O674" i="28"/>
  <c r="N674" i="28"/>
  <c r="M674" i="28"/>
  <c r="L674" i="28"/>
  <c r="K674" i="28"/>
  <c r="J674" i="28"/>
  <c r="I674" i="28"/>
  <c r="H674" i="28"/>
  <c r="U673" i="28"/>
  <c r="T673" i="28"/>
  <c r="S673" i="28"/>
  <c r="R673" i="28"/>
  <c r="Q673" i="28"/>
  <c r="P673" i="28"/>
  <c r="O673" i="28"/>
  <c r="N673" i="28"/>
  <c r="M673" i="28"/>
  <c r="L673" i="28"/>
  <c r="K673" i="28"/>
  <c r="J673" i="28"/>
  <c r="I673" i="28"/>
  <c r="H673" i="28"/>
  <c r="U672" i="28"/>
  <c r="T672" i="28"/>
  <c r="S672" i="28"/>
  <c r="R672" i="28"/>
  <c r="Q672" i="28"/>
  <c r="P672" i="28"/>
  <c r="O672" i="28"/>
  <c r="N672" i="28"/>
  <c r="M672" i="28"/>
  <c r="L672" i="28"/>
  <c r="K672" i="28"/>
  <c r="J672" i="28"/>
  <c r="I672" i="28"/>
  <c r="H672" i="28"/>
  <c r="U671" i="28"/>
  <c r="T671" i="28"/>
  <c r="S671" i="28"/>
  <c r="R671" i="28"/>
  <c r="Q671" i="28"/>
  <c r="P671" i="28"/>
  <c r="O671" i="28"/>
  <c r="N671" i="28"/>
  <c r="M671" i="28"/>
  <c r="L671" i="28"/>
  <c r="K671" i="28"/>
  <c r="J671" i="28"/>
  <c r="I671" i="28"/>
  <c r="H671" i="28"/>
  <c r="U670" i="28"/>
  <c r="T670" i="28"/>
  <c r="S670" i="28"/>
  <c r="R670" i="28"/>
  <c r="Q670" i="28"/>
  <c r="P670" i="28"/>
  <c r="O670" i="28"/>
  <c r="N670" i="28"/>
  <c r="M670" i="28"/>
  <c r="L670" i="28"/>
  <c r="K670" i="28"/>
  <c r="J670" i="28"/>
  <c r="I670" i="28"/>
  <c r="H670" i="28"/>
  <c r="U669" i="28"/>
  <c r="T669" i="28"/>
  <c r="S669" i="28"/>
  <c r="R669" i="28"/>
  <c r="Q669" i="28"/>
  <c r="P669" i="28"/>
  <c r="O669" i="28"/>
  <c r="N669" i="28"/>
  <c r="M669" i="28"/>
  <c r="L669" i="28"/>
  <c r="K669" i="28"/>
  <c r="J669" i="28"/>
  <c r="I669" i="28"/>
  <c r="H669" i="28"/>
  <c r="U668" i="28"/>
  <c r="T668" i="28"/>
  <c r="S668" i="28"/>
  <c r="R668" i="28"/>
  <c r="Q668" i="28"/>
  <c r="P668" i="28"/>
  <c r="O668" i="28"/>
  <c r="N668" i="28"/>
  <c r="M668" i="28"/>
  <c r="L668" i="28"/>
  <c r="K668" i="28"/>
  <c r="J668" i="28"/>
  <c r="I668" i="28"/>
  <c r="H668" i="28"/>
  <c r="U667" i="28"/>
  <c r="T667" i="28"/>
  <c r="S667" i="28"/>
  <c r="R667" i="28"/>
  <c r="Q667" i="28"/>
  <c r="P667" i="28"/>
  <c r="O667" i="28"/>
  <c r="N667" i="28"/>
  <c r="M667" i="28"/>
  <c r="L667" i="28"/>
  <c r="K667" i="28"/>
  <c r="J667" i="28"/>
  <c r="I667" i="28"/>
  <c r="H667" i="28"/>
  <c r="U666" i="28"/>
  <c r="T666" i="28"/>
  <c r="S666" i="28"/>
  <c r="R666" i="28"/>
  <c r="Q666" i="28"/>
  <c r="P666" i="28"/>
  <c r="O666" i="28"/>
  <c r="N666" i="28"/>
  <c r="M666" i="28"/>
  <c r="L666" i="28"/>
  <c r="K666" i="28"/>
  <c r="J666" i="28"/>
  <c r="I666" i="28"/>
  <c r="H666" i="28"/>
  <c r="U665" i="28"/>
  <c r="T665" i="28"/>
  <c r="S665" i="28"/>
  <c r="R665" i="28"/>
  <c r="Q665" i="28"/>
  <c r="P665" i="28"/>
  <c r="O665" i="28"/>
  <c r="N665" i="28"/>
  <c r="M665" i="28"/>
  <c r="L665" i="28"/>
  <c r="K665" i="28"/>
  <c r="J665" i="28"/>
  <c r="I665" i="28"/>
  <c r="H665" i="28"/>
  <c r="U664" i="28"/>
  <c r="T664" i="28"/>
  <c r="S664" i="28"/>
  <c r="R664" i="28"/>
  <c r="Q664" i="28"/>
  <c r="P664" i="28"/>
  <c r="O664" i="28"/>
  <c r="N664" i="28"/>
  <c r="M664" i="28"/>
  <c r="L664" i="28"/>
  <c r="K664" i="28"/>
  <c r="J664" i="28"/>
  <c r="I664" i="28"/>
  <c r="H664" i="28"/>
  <c r="U663" i="28"/>
  <c r="T663" i="28"/>
  <c r="S663" i="28"/>
  <c r="R663" i="28"/>
  <c r="Q663" i="28"/>
  <c r="P663" i="28"/>
  <c r="O663" i="28"/>
  <c r="N663" i="28"/>
  <c r="M663" i="28"/>
  <c r="L663" i="28"/>
  <c r="K663" i="28"/>
  <c r="J663" i="28"/>
  <c r="I663" i="28"/>
  <c r="H663" i="28"/>
  <c r="U662" i="28"/>
  <c r="T662" i="28"/>
  <c r="S662" i="28"/>
  <c r="R662" i="28"/>
  <c r="Q662" i="28"/>
  <c r="P662" i="28"/>
  <c r="O662" i="28"/>
  <c r="N662" i="28"/>
  <c r="M662" i="28"/>
  <c r="L662" i="28"/>
  <c r="K662" i="28"/>
  <c r="J662" i="28"/>
  <c r="I662" i="28"/>
  <c r="H662" i="28"/>
  <c r="U661" i="28"/>
  <c r="T661" i="28"/>
  <c r="S661" i="28"/>
  <c r="R661" i="28"/>
  <c r="Q661" i="28"/>
  <c r="P661" i="28"/>
  <c r="O661" i="28"/>
  <c r="N661" i="28"/>
  <c r="M661" i="28"/>
  <c r="L661" i="28"/>
  <c r="K661" i="28"/>
  <c r="J661" i="28"/>
  <c r="I661" i="28"/>
  <c r="H661" i="28"/>
  <c r="U660" i="28"/>
  <c r="T660" i="28"/>
  <c r="S660" i="28"/>
  <c r="R660" i="28"/>
  <c r="Q660" i="28"/>
  <c r="P660" i="28"/>
  <c r="O660" i="28"/>
  <c r="N660" i="28"/>
  <c r="M660" i="28"/>
  <c r="L660" i="28"/>
  <c r="K660" i="28"/>
  <c r="J660" i="28"/>
  <c r="I660" i="28"/>
  <c r="H660" i="28"/>
  <c r="U659" i="28"/>
  <c r="T659" i="28"/>
  <c r="S659" i="28"/>
  <c r="R659" i="28"/>
  <c r="Q659" i="28"/>
  <c r="P659" i="28"/>
  <c r="O659" i="28"/>
  <c r="N659" i="28"/>
  <c r="M659" i="28"/>
  <c r="L659" i="28"/>
  <c r="K659" i="28"/>
  <c r="J659" i="28"/>
  <c r="I659" i="28"/>
  <c r="H659" i="28"/>
  <c r="U658" i="28"/>
  <c r="T658" i="28"/>
  <c r="S658" i="28"/>
  <c r="R658" i="28"/>
  <c r="Q658" i="28"/>
  <c r="P658" i="28"/>
  <c r="O658" i="28"/>
  <c r="N658" i="28"/>
  <c r="M658" i="28"/>
  <c r="L658" i="28"/>
  <c r="K658" i="28"/>
  <c r="J658" i="28"/>
  <c r="I658" i="28"/>
  <c r="H658" i="28"/>
  <c r="U657" i="28"/>
  <c r="T657" i="28"/>
  <c r="S657" i="28"/>
  <c r="R657" i="28"/>
  <c r="Q657" i="28"/>
  <c r="P657" i="28"/>
  <c r="O657" i="28"/>
  <c r="N657" i="28"/>
  <c r="M657" i="28"/>
  <c r="L657" i="28"/>
  <c r="K657" i="28"/>
  <c r="J657" i="28"/>
  <c r="I657" i="28"/>
  <c r="H657" i="28"/>
  <c r="U656" i="28"/>
  <c r="T656" i="28"/>
  <c r="S656" i="28"/>
  <c r="R656" i="28"/>
  <c r="Q656" i="28"/>
  <c r="P656" i="28"/>
  <c r="O656" i="28"/>
  <c r="N656" i="28"/>
  <c r="M656" i="28"/>
  <c r="L656" i="28"/>
  <c r="K656" i="28"/>
  <c r="J656" i="28"/>
  <c r="I656" i="28"/>
  <c r="H656" i="28"/>
  <c r="U655" i="28"/>
  <c r="T655" i="28"/>
  <c r="S655" i="28"/>
  <c r="R655" i="28"/>
  <c r="Q655" i="28"/>
  <c r="P655" i="28"/>
  <c r="O655" i="28"/>
  <c r="N655" i="28"/>
  <c r="M655" i="28"/>
  <c r="L655" i="28"/>
  <c r="K655" i="28"/>
  <c r="J655" i="28"/>
  <c r="I655" i="28"/>
  <c r="H655" i="28"/>
  <c r="U654" i="28"/>
  <c r="T654" i="28"/>
  <c r="S654" i="28"/>
  <c r="R654" i="28"/>
  <c r="Q654" i="28"/>
  <c r="P654" i="28"/>
  <c r="O654" i="28"/>
  <c r="N654" i="28"/>
  <c r="M654" i="28"/>
  <c r="L654" i="28"/>
  <c r="K654" i="28"/>
  <c r="J654" i="28"/>
  <c r="I654" i="28"/>
  <c r="H654" i="28"/>
  <c r="U653" i="28"/>
  <c r="T653" i="28"/>
  <c r="S653" i="28"/>
  <c r="R653" i="28"/>
  <c r="Q653" i="28"/>
  <c r="P653" i="28"/>
  <c r="O653" i="28"/>
  <c r="N653" i="28"/>
  <c r="M653" i="28"/>
  <c r="L653" i="28"/>
  <c r="K653" i="28"/>
  <c r="J653" i="28"/>
  <c r="I653" i="28"/>
  <c r="H653" i="28"/>
  <c r="U652" i="28"/>
  <c r="T652" i="28"/>
  <c r="S652" i="28"/>
  <c r="R652" i="28"/>
  <c r="Q652" i="28"/>
  <c r="P652" i="28"/>
  <c r="O652" i="28"/>
  <c r="N652" i="28"/>
  <c r="M652" i="28"/>
  <c r="L652" i="28"/>
  <c r="K652" i="28"/>
  <c r="J652" i="28"/>
  <c r="I652" i="28"/>
  <c r="H652" i="28"/>
  <c r="U651" i="28"/>
  <c r="T651" i="28"/>
  <c r="S651" i="28"/>
  <c r="R651" i="28"/>
  <c r="Q651" i="28"/>
  <c r="P651" i="28"/>
  <c r="O651" i="28"/>
  <c r="N651" i="28"/>
  <c r="M651" i="28"/>
  <c r="L651" i="28"/>
  <c r="K651" i="28"/>
  <c r="J651" i="28"/>
  <c r="I651" i="28"/>
  <c r="H651" i="28"/>
  <c r="U650" i="28"/>
  <c r="T650" i="28"/>
  <c r="S650" i="28"/>
  <c r="R650" i="28"/>
  <c r="Q650" i="28"/>
  <c r="P650" i="28"/>
  <c r="O650" i="28"/>
  <c r="N650" i="28"/>
  <c r="M650" i="28"/>
  <c r="L650" i="28"/>
  <c r="K650" i="28"/>
  <c r="J650" i="28"/>
  <c r="I650" i="28"/>
  <c r="H650" i="28"/>
  <c r="U649" i="28"/>
  <c r="T649" i="28"/>
  <c r="S649" i="28"/>
  <c r="R649" i="28"/>
  <c r="Q649" i="28"/>
  <c r="P649" i="28"/>
  <c r="O649" i="28"/>
  <c r="N649" i="28"/>
  <c r="M649" i="28"/>
  <c r="L649" i="28"/>
  <c r="K649" i="28"/>
  <c r="J649" i="28"/>
  <c r="I649" i="28"/>
  <c r="H649" i="28"/>
  <c r="U648" i="28"/>
  <c r="T648" i="28"/>
  <c r="S648" i="28"/>
  <c r="R648" i="28"/>
  <c r="Q648" i="28"/>
  <c r="P648" i="28"/>
  <c r="O648" i="28"/>
  <c r="N648" i="28"/>
  <c r="M648" i="28"/>
  <c r="L648" i="28"/>
  <c r="K648" i="28"/>
  <c r="J648" i="28"/>
  <c r="I648" i="28"/>
  <c r="H648" i="28"/>
  <c r="U647" i="28"/>
  <c r="T647" i="28"/>
  <c r="S647" i="28"/>
  <c r="R647" i="28"/>
  <c r="Q647" i="28"/>
  <c r="P647" i="28"/>
  <c r="O647" i="28"/>
  <c r="N647" i="28"/>
  <c r="M647" i="28"/>
  <c r="L647" i="28"/>
  <c r="K647" i="28"/>
  <c r="J647" i="28"/>
  <c r="I647" i="28"/>
  <c r="H647" i="28"/>
  <c r="U646" i="28"/>
  <c r="T646" i="28"/>
  <c r="S646" i="28"/>
  <c r="R646" i="28"/>
  <c r="Q646" i="28"/>
  <c r="P646" i="28"/>
  <c r="O646" i="28"/>
  <c r="N646" i="28"/>
  <c r="M646" i="28"/>
  <c r="L646" i="28"/>
  <c r="K646" i="28"/>
  <c r="J646" i="28"/>
  <c r="I646" i="28"/>
  <c r="H646" i="28"/>
  <c r="U645" i="28"/>
  <c r="T645" i="28"/>
  <c r="S645" i="28"/>
  <c r="R645" i="28"/>
  <c r="Q645" i="28"/>
  <c r="P645" i="28"/>
  <c r="O645" i="28"/>
  <c r="N645" i="28"/>
  <c r="M645" i="28"/>
  <c r="L645" i="28"/>
  <c r="K645" i="28"/>
  <c r="J645" i="28"/>
  <c r="I645" i="28"/>
  <c r="H645" i="28"/>
  <c r="U644" i="28"/>
  <c r="T644" i="28"/>
  <c r="S644" i="28"/>
  <c r="R644" i="28"/>
  <c r="Q644" i="28"/>
  <c r="P644" i="28"/>
  <c r="O644" i="28"/>
  <c r="N644" i="28"/>
  <c r="M644" i="28"/>
  <c r="L644" i="28"/>
  <c r="K644" i="28"/>
  <c r="J644" i="28"/>
  <c r="I644" i="28"/>
  <c r="H644" i="28"/>
  <c r="U643" i="28"/>
  <c r="T643" i="28"/>
  <c r="S643" i="28"/>
  <c r="R643" i="28"/>
  <c r="Q643" i="28"/>
  <c r="P643" i="28"/>
  <c r="O643" i="28"/>
  <c r="N643" i="28"/>
  <c r="M643" i="28"/>
  <c r="L643" i="28"/>
  <c r="K643" i="28"/>
  <c r="J643" i="28"/>
  <c r="I643" i="28"/>
  <c r="H643" i="28"/>
  <c r="U642" i="28"/>
  <c r="T642" i="28"/>
  <c r="S642" i="28"/>
  <c r="R642" i="28"/>
  <c r="Q642" i="28"/>
  <c r="P642" i="28"/>
  <c r="O642" i="28"/>
  <c r="N642" i="28"/>
  <c r="M642" i="28"/>
  <c r="L642" i="28"/>
  <c r="K642" i="28"/>
  <c r="J642" i="28"/>
  <c r="I642" i="28"/>
  <c r="H642" i="28"/>
  <c r="U641" i="28"/>
  <c r="T641" i="28"/>
  <c r="S641" i="28"/>
  <c r="R641" i="28"/>
  <c r="Q641" i="28"/>
  <c r="P641" i="28"/>
  <c r="O641" i="28"/>
  <c r="N641" i="28"/>
  <c r="M641" i="28"/>
  <c r="L641" i="28"/>
  <c r="K641" i="28"/>
  <c r="J641" i="28"/>
  <c r="I641" i="28"/>
  <c r="H641" i="28"/>
  <c r="U640" i="28"/>
  <c r="T640" i="28"/>
  <c r="S640" i="28"/>
  <c r="R640" i="28"/>
  <c r="Q640" i="28"/>
  <c r="P640" i="28"/>
  <c r="O640" i="28"/>
  <c r="N640" i="28"/>
  <c r="M640" i="28"/>
  <c r="L640" i="28"/>
  <c r="K640" i="28"/>
  <c r="J640" i="28"/>
  <c r="I640" i="28"/>
  <c r="H640" i="28"/>
  <c r="U639" i="28"/>
  <c r="T639" i="28"/>
  <c r="S639" i="28"/>
  <c r="R639" i="28"/>
  <c r="Q639" i="28"/>
  <c r="P639" i="28"/>
  <c r="O639" i="28"/>
  <c r="N639" i="28"/>
  <c r="M639" i="28"/>
  <c r="L639" i="28"/>
  <c r="K639" i="28"/>
  <c r="J639" i="28"/>
  <c r="I639" i="28"/>
  <c r="H639" i="28"/>
  <c r="U638" i="28"/>
  <c r="T638" i="28"/>
  <c r="S638" i="28"/>
  <c r="R638" i="28"/>
  <c r="Q638" i="28"/>
  <c r="P638" i="28"/>
  <c r="O638" i="28"/>
  <c r="N638" i="28"/>
  <c r="M638" i="28"/>
  <c r="L638" i="28"/>
  <c r="K638" i="28"/>
  <c r="J638" i="28"/>
  <c r="I638" i="28"/>
  <c r="H638" i="28"/>
  <c r="U637" i="28"/>
  <c r="T637" i="28"/>
  <c r="S637" i="28"/>
  <c r="R637" i="28"/>
  <c r="Q637" i="28"/>
  <c r="P637" i="28"/>
  <c r="O637" i="28"/>
  <c r="N637" i="28"/>
  <c r="M637" i="28"/>
  <c r="L637" i="28"/>
  <c r="K637" i="28"/>
  <c r="J637" i="28"/>
  <c r="I637" i="28"/>
  <c r="H637" i="28"/>
  <c r="U636" i="28"/>
  <c r="T636" i="28"/>
  <c r="S636" i="28"/>
  <c r="R636" i="28"/>
  <c r="Q636" i="28"/>
  <c r="P636" i="28"/>
  <c r="O636" i="28"/>
  <c r="N636" i="28"/>
  <c r="M636" i="28"/>
  <c r="L636" i="28"/>
  <c r="K636" i="28"/>
  <c r="J636" i="28"/>
  <c r="I636" i="28"/>
  <c r="H636" i="28"/>
  <c r="U635" i="28"/>
  <c r="T635" i="28"/>
  <c r="S635" i="28"/>
  <c r="R635" i="28"/>
  <c r="Q635" i="28"/>
  <c r="P635" i="28"/>
  <c r="O635" i="28"/>
  <c r="N635" i="28"/>
  <c r="M635" i="28"/>
  <c r="L635" i="28"/>
  <c r="K635" i="28"/>
  <c r="J635" i="28"/>
  <c r="I635" i="28"/>
  <c r="H635" i="28"/>
  <c r="U634" i="28"/>
  <c r="T634" i="28"/>
  <c r="S634" i="28"/>
  <c r="R634" i="28"/>
  <c r="Q634" i="28"/>
  <c r="P634" i="28"/>
  <c r="O634" i="28"/>
  <c r="N634" i="28"/>
  <c r="M634" i="28"/>
  <c r="L634" i="28"/>
  <c r="K634" i="28"/>
  <c r="J634" i="28"/>
  <c r="I634" i="28"/>
  <c r="H634" i="28"/>
  <c r="U633" i="28"/>
  <c r="T633" i="28"/>
  <c r="S633" i="28"/>
  <c r="R633" i="28"/>
  <c r="Q633" i="28"/>
  <c r="P633" i="28"/>
  <c r="O633" i="28"/>
  <c r="N633" i="28"/>
  <c r="M633" i="28"/>
  <c r="L633" i="28"/>
  <c r="K633" i="28"/>
  <c r="J633" i="28"/>
  <c r="I633" i="28"/>
  <c r="H633" i="28"/>
  <c r="U632" i="28"/>
  <c r="T632" i="28"/>
  <c r="S632" i="28"/>
  <c r="R632" i="28"/>
  <c r="Q632" i="28"/>
  <c r="P632" i="28"/>
  <c r="O632" i="28"/>
  <c r="N632" i="28"/>
  <c r="M632" i="28"/>
  <c r="L632" i="28"/>
  <c r="K632" i="28"/>
  <c r="J632" i="28"/>
  <c r="I632" i="28"/>
  <c r="H632" i="28"/>
  <c r="U631" i="28"/>
  <c r="T631" i="28"/>
  <c r="S631" i="28"/>
  <c r="R631" i="28"/>
  <c r="Q631" i="28"/>
  <c r="P631" i="28"/>
  <c r="O631" i="28"/>
  <c r="N631" i="28"/>
  <c r="M631" i="28"/>
  <c r="L631" i="28"/>
  <c r="K631" i="28"/>
  <c r="J631" i="28"/>
  <c r="I631" i="28"/>
  <c r="H631" i="28"/>
  <c r="U630" i="28"/>
  <c r="T630" i="28"/>
  <c r="S630" i="28"/>
  <c r="R630" i="28"/>
  <c r="Q630" i="28"/>
  <c r="P630" i="28"/>
  <c r="O630" i="28"/>
  <c r="N630" i="28"/>
  <c r="M630" i="28"/>
  <c r="L630" i="28"/>
  <c r="K630" i="28"/>
  <c r="J630" i="28"/>
  <c r="I630" i="28"/>
  <c r="H630" i="28"/>
  <c r="U629" i="28"/>
  <c r="T629" i="28"/>
  <c r="S629" i="28"/>
  <c r="R629" i="28"/>
  <c r="Q629" i="28"/>
  <c r="P629" i="28"/>
  <c r="O629" i="28"/>
  <c r="N629" i="28"/>
  <c r="M629" i="28"/>
  <c r="L629" i="28"/>
  <c r="K629" i="28"/>
  <c r="J629" i="28"/>
  <c r="I629" i="28"/>
  <c r="H629" i="28"/>
  <c r="U628" i="28"/>
  <c r="T628" i="28"/>
  <c r="S628" i="28"/>
  <c r="R628" i="28"/>
  <c r="Q628" i="28"/>
  <c r="P628" i="28"/>
  <c r="O628" i="28"/>
  <c r="N628" i="28"/>
  <c r="M628" i="28"/>
  <c r="L628" i="28"/>
  <c r="K628" i="28"/>
  <c r="J628" i="28"/>
  <c r="I628" i="28"/>
  <c r="H628" i="28"/>
  <c r="U627" i="28"/>
  <c r="T627" i="28"/>
  <c r="S627" i="28"/>
  <c r="R627" i="28"/>
  <c r="Q627" i="28"/>
  <c r="P627" i="28"/>
  <c r="O627" i="28"/>
  <c r="N627" i="28"/>
  <c r="M627" i="28"/>
  <c r="L627" i="28"/>
  <c r="K627" i="28"/>
  <c r="J627" i="28"/>
  <c r="I627" i="28"/>
  <c r="H627" i="28"/>
  <c r="U626" i="28"/>
  <c r="T626" i="28"/>
  <c r="S626" i="28"/>
  <c r="R626" i="28"/>
  <c r="Q626" i="28"/>
  <c r="P626" i="28"/>
  <c r="O626" i="28"/>
  <c r="N626" i="28"/>
  <c r="M626" i="28"/>
  <c r="L626" i="28"/>
  <c r="K626" i="28"/>
  <c r="J626" i="28"/>
  <c r="I626" i="28"/>
  <c r="H626" i="28"/>
  <c r="U625" i="28"/>
  <c r="T625" i="28"/>
  <c r="S625" i="28"/>
  <c r="R625" i="28"/>
  <c r="Q625" i="28"/>
  <c r="P625" i="28"/>
  <c r="O625" i="28"/>
  <c r="N625" i="28"/>
  <c r="M625" i="28"/>
  <c r="L625" i="28"/>
  <c r="K625" i="28"/>
  <c r="J625" i="28"/>
  <c r="I625" i="28"/>
  <c r="H625" i="28"/>
  <c r="U624" i="28"/>
  <c r="T624" i="28"/>
  <c r="S624" i="28"/>
  <c r="R624" i="28"/>
  <c r="Q624" i="28"/>
  <c r="P624" i="28"/>
  <c r="O624" i="28"/>
  <c r="N624" i="28"/>
  <c r="M624" i="28"/>
  <c r="L624" i="28"/>
  <c r="K624" i="28"/>
  <c r="J624" i="28"/>
  <c r="I624" i="28"/>
  <c r="H624" i="28"/>
  <c r="U623" i="28"/>
  <c r="T623" i="28"/>
  <c r="S623" i="28"/>
  <c r="R623" i="28"/>
  <c r="Q623" i="28"/>
  <c r="P623" i="28"/>
  <c r="O623" i="28"/>
  <c r="N623" i="28"/>
  <c r="M623" i="28"/>
  <c r="L623" i="28"/>
  <c r="K623" i="28"/>
  <c r="J623" i="28"/>
  <c r="I623" i="28"/>
  <c r="H623" i="28"/>
  <c r="U622" i="28"/>
  <c r="T622" i="28"/>
  <c r="S622" i="28"/>
  <c r="R622" i="28"/>
  <c r="Q622" i="28"/>
  <c r="P622" i="28"/>
  <c r="O622" i="28"/>
  <c r="N622" i="28"/>
  <c r="M622" i="28"/>
  <c r="L622" i="28"/>
  <c r="K622" i="28"/>
  <c r="J622" i="28"/>
  <c r="I622" i="28"/>
  <c r="H622" i="28"/>
  <c r="U621" i="28"/>
  <c r="T621" i="28"/>
  <c r="S621" i="28"/>
  <c r="R621" i="28"/>
  <c r="Q621" i="28"/>
  <c r="P621" i="28"/>
  <c r="O621" i="28"/>
  <c r="N621" i="28"/>
  <c r="M621" i="28"/>
  <c r="L621" i="28"/>
  <c r="K621" i="28"/>
  <c r="J621" i="28"/>
  <c r="I621" i="28"/>
  <c r="H621" i="28"/>
  <c r="U620" i="28"/>
  <c r="T620" i="28"/>
  <c r="S620" i="28"/>
  <c r="R620" i="28"/>
  <c r="Q620" i="28"/>
  <c r="P620" i="28"/>
  <c r="O620" i="28"/>
  <c r="N620" i="28"/>
  <c r="M620" i="28"/>
  <c r="L620" i="28"/>
  <c r="K620" i="28"/>
  <c r="J620" i="28"/>
  <c r="I620" i="28"/>
  <c r="H620" i="28"/>
  <c r="U619" i="28"/>
  <c r="T619" i="28"/>
  <c r="S619" i="28"/>
  <c r="R619" i="28"/>
  <c r="Q619" i="28"/>
  <c r="P619" i="28"/>
  <c r="O619" i="28"/>
  <c r="N619" i="28"/>
  <c r="M619" i="28"/>
  <c r="L619" i="28"/>
  <c r="K619" i="28"/>
  <c r="J619" i="28"/>
  <c r="I619" i="28"/>
  <c r="H619" i="28"/>
  <c r="U618" i="28"/>
  <c r="T618" i="28"/>
  <c r="S618" i="28"/>
  <c r="R618" i="28"/>
  <c r="Q618" i="28"/>
  <c r="P618" i="28"/>
  <c r="O618" i="28"/>
  <c r="N618" i="28"/>
  <c r="M618" i="28"/>
  <c r="L618" i="28"/>
  <c r="K618" i="28"/>
  <c r="J618" i="28"/>
  <c r="I618" i="28"/>
  <c r="H618" i="28"/>
  <c r="U617" i="28"/>
  <c r="T617" i="28"/>
  <c r="S617" i="28"/>
  <c r="R617" i="28"/>
  <c r="Q617" i="28"/>
  <c r="P617" i="28"/>
  <c r="O617" i="28"/>
  <c r="N617" i="28"/>
  <c r="M617" i="28"/>
  <c r="L617" i="28"/>
  <c r="K617" i="28"/>
  <c r="J617" i="28"/>
  <c r="I617" i="28"/>
  <c r="H617" i="28"/>
  <c r="U616" i="28"/>
  <c r="T616" i="28"/>
  <c r="S616" i="28"/>
  <c r="R616" i="28"/>
  <c r="Q616" i="28"/>
  <c r="P616" i="28"/>
  <c r="O616" i="28"/>
  <c r="N616" i="28"/>
  <c r="M616" i="28"/>
  <c r="L616" i="28"/>
  <c r="K616" i="28"/>
  <c r="J616" i="28"/>
  <c r="I616" i="28"/>
  <c r="H616" i="28"/>
  <c r="U615" i="28"/>
  <c r="T615" i="28"/>
  <c r="S615" i="28"/>
  <c r="R615" i="28"/>
  <c r="Q615" i="28"/>
  <c r="P615" i="28"/>
  <c r="O615" i="28"/>
  <c r="N615" i="28"/>
  <c r="M615" i="28"/>
  <c r="L615" i="28"/>
  <c r="K615" i="28"/>
  <c r="J615" i="28"/>
  <c r="I615" i="28"/>
  <c r="H615" i="28"/>
  <c r="U614" i="28"/>
  <c r="T614" i="28"/>
  <c r="S614" i="28"/>
  <c r="R614" i="28"/>
  <c r="Q614" i="28"/>
  <c r="P614" i="28"/>
  <c r="O614" i="28"/>
  <c r="N614" i="28"/>
  <c r="M614" i="28"/>
  <c r="L614" i="28"/>
  <c r="K614" i="28"/>
  <c r="J614" i="28"/>
  <c r="I614" i="28"/>
  <c r="H614" i="28"/>
  <c r="U613" i="28"/>
  <c r="T613" i="28"/>
  <c r="S613" i="28"/>
  <c r="R613" i="28"/>
  <c r="Q613" i="28"/>
  <c r="P613" i="28"/>
  <c r="O613" i="28"/>
  <c r="N613" i="28"/>
  <c r="M613" i="28"/>
  <c r="L613" i="28"/>
  <c r="K613" i="28"/>
  <c r="J613" i="28"/>
  <c r="I613" i="28"/>
  <c r="H613" i="28"/>
  <c r="U612" i="28"/>
  <c r="T612" i="28"/>
  <c r="S612" i="28"/>
  <c r="R612" i="28"/>
  <c r="Q612" i="28"/>
  <c r="P612" i="28"/>
  <c r="O612" i="28"/>
  <c r="N612" i="28"/>
  <c r="M612" i="28"/>
  <c r="L612" i="28"/>
  <c r="K612" i="28"/>
  <c r="J612" i="28"/>
  <c r="I612" i="28"/>
  <c r="H612" i="28"/>
  <c r="U611" i="28"/>
  <c r="T611" i="28"/>
  <c r="S611" i="28"/>
  <c r="R611" i="28"/>
  <c r="Q611" i="28"/>
  <c r="P611" i="28"/>
  <c r="O611" i="28"/>
  <c r="N611" i="28"/>
  <c r="M611" i="28"/>
  <c r="L611" i="28"/>
  <c r="K611" i="28"/>
  <c r="J611" i="28"/>
  <c r="I611" i="28"/>
  <c r="H611" i="28"/>
  <c r="U610" i="28"/>
  <c r="T610" i="28"/>
  <c r="S610" i="28"/>
  <c r="R610" i="28"/>
  <c r="Q610" i="28"/>
  <c r="P610" i="28"/>
  <c r="O610" i="28"/>
  <c r="N610" i="28"/>
  <c r="M610" i="28"/>
  <c r="L610" i="28"/>
  <c r="K610" i="28"/>
  <c r="J610" i="28"/>
  <c r="I610" i="28"/>
  <c r="H610" i="28"/>
  <c r="U609" i="28"/>
  <c r="T609" i="28"/>
  <c r="S609" i="28"/>
  <c r="R609" i="28"/>
  <c r="Q609" i="28"/>
  <c r="P609" i="28"/>
  <c r="O609" i="28"/>
  <c r="N609" i="28"/>
  <c r="M609" i="28"/>
  <c r="L609" i="28"/>
  <c r="K609" i="28"/>
  <c r="J609" i="28"/>
  <c r="I609" i="28"/>
  <c r="H609" i="28"/>
  <c r="U608" i="28"/>
  <c r="T608" i="28"/>
  <c r="S608" i="28"/>
  <c r="R608" i="28"/>
  <c r="Q608" i="28"/>
  <c r="P608" i="28"/>
  <c r="O608" i="28"/>
  <c r="N608" i="28"/>
  <c r="M608" i="28"/>
  <c r="L608" i="28"/>
  <c r="K608" i="28"/>
  <c r="J608" i="28"/>
  <c r="I608" i="28"/>
  <c r="H608" i="28"/>
  <c r="U607" i="28"/>
  <c r="T607" i="28"/>
  <c r="S607" i="28"/>
  <c r="R607" i="28"/>
  <c r="Q607" i="28"/>
  <c r="P607" i="28"/>
  <c r="O607" i="28"/>
  <c r="N607" i="28"/>
  <c r="M607" i="28"/>
  <c r="L607" i="28"/>
  <c r="K607" i="28"/>
  <c r="J607" i="28"/>
  <c r="I607" i="28"/>
  <c r="H607" i="28"/>
  <c r="U606" i="28"/>
  <c r="T606" i="28"/>
  <c r="S606" i="28"/>
  <c r="R606" i="28"/>
  <c r="Q606" i="28"/>
  <c r="P606" i="28"/>
  <c r="O606" i="28"/>
  <c r="N606" i="28"/>
  <c r="M606" i="28"/>
  <c r="L606" i="28"/>
  <c r="K606" i="28"/>
  <c r="J606" i="28"/>
  <c r="I606" i="28"/>
  <c r="H606" i="28"/>
  <c r="U605" i="28"/>
  <c r="T605" i="28"/>
  <c r="S605" i="28"/>
  <c r="R605" i="28"/>
  <c r="Q605" i="28"/>
  <c r="P605" i="28"/>
  <c r="O605" i="28"/>
  <c r="N605" i="28"/>
  <c r="M605" i="28"/>
  <c r="L605" i="28"/>
  <c r="K605" i="28"/>
  <c r="J605" i="28"/>
  <c r="I605" i="28"/>
  <c r="H605" i="28"/>
  <c r="U604" i="28"/>
  <c r="T604" i="28"/>
  <c r="S604" i="28"/>
  <c r="R604" i="28"/>
  <c r="Q604" i="28"/>
  <c r="P604" i="28"/>
  <c r="O604" i="28"/>
  <c r="N604" i="28"/>
  <c r="M604" i="28"/>
  <c r="L604" i="28"/>
  <c r="K604" i="28"/>
  <c r="J604" i="28"/>
  <c r="I604" i="28"/>
  <c r="H604" i="28"/>
  <c r="U603" i="28"/>
  <c r="T603" i="28"/>
  <c r="S603" i="28"/>
  <c r="R603" i="28"/>
  <c r="Q603" i="28"/>
  <c r="P603" i="28"/>
  <c r="O603" i="28"/>
  <c r="N603" i="28"/>
  <c r="M603" i="28"/>
  <c r="L603" i="28"/>
  <c r="K603" i="28"/>
  <c r="J603" i="28"/>
  <c r="I603" i="28"/>
  <c r="H603" i="28"/>
  <c r="U602" i="28"/>
  <c r="T602" i="28"/>
  <c r="S602" i="28"/>
  <c r="R602" i="28"/>
  <c r="Q602" i="28"/>
  <c r="P602" i="28"/>
  <c r="O602" i="28"/>
  <c r="N602" i="28"/>
  <c r="M602" i="28"/>
  <c r="L602" i="28"/>
  <c r="K602" i="28"/>
  <c r="J602" i="28"/>
  <c r="I602" i="28"/>
  <c r="H602" i="28"/>
  <c r="U601" i="28"/>
  <c r="T601" i="28"/>
  <c r="S601" i="28"/>
  <c r="R601" i="28"/>
  <c r="Q601" i="28"/>
  <c r="P601" i="28"/>
  <c r="O601" i="28"/>
  <c r="N601" i="28"/>
  <c r="M601" i="28"/>
  <c r="L601" i="28"/>
  <c r="K601" i="28"/>
  <c r="J601" i="28"/>
  <c r="I601" i="28"/>
  <c r="H601" i="28"/>
  <c r="U600" i="28"/>
  <c r="T600" i="28"/>
  <c r="S600" i="28"/>
  <c r="R600" i="28"/>
  <c r="Q600" i="28"/>
  <c r="P600" i="28"/>
  <c r="O600" i="28"/>
  <c r="N600" i="28"/>
  <c r="M600" i="28"/>
  <c r="L600" i="28"/>
  <c r="K600" i="28"/>
  <c r="J600" i="28"/>
  <c r="I600" i="28"/>
  <c r="H600" i="28"/>
  <c r="U599" i="28"/>
  <c r="T599" i="28"/>
  <c r="S599" i="28"/>
  <c r="R599" i="28"/>
  <c r="Q599" i="28"/>
  <c r="P599" i="28"/>
  <c r="O599" i="28"/>
  <c r="N599" i="28"/>
  <c r="M599" i="28"/>
  <c r="L599" i="28"/>
  <c r="K599" i="28"/>
  <c r="J599" i="28"/>
  <c r="I599" i="28"/>
  <c r="H599" i="28"/>
  <c r="U598" i="28"/>
  <c r="T598" i="28"/>
  <c r="S598" i="28"/>
  <c r="R598" i="28"/>
  <c r="Q598" i="28"/>
  <c r="P598" i="28"/>
  <c r="O598" i="28"/>
  <c r="N598" i="28"/>
  <c r="M598" i="28"/>
  <c r="L598" i="28"/>
  <c r="K598" i="28"/>
  <c r="J598" i="28"/>
  <c r="I598" i="28"/>
  <c r="H598" i="28"/>
  <c r="U597" i="28"/>
  <c r="T597" i="28"/>
  <c r="S597" i="28"/>
  <c r="R597" i="28"/>
  <c r="Q597" i="28"/>
  <c r="P597" i="28"/>
  <c r="O597" i="28"/>
  <c r="N597" i="28"/>
  <c r="M597" i="28"/>
  <c r="L597" i="28"/>
  <c r="K597" i="28"/>
  <c r="J597" i="28"/>
  <c r="I597" i="28"/>
  <c r="H597" i="28"/>
  <c r="U596" i="28"/>
  <c r="T596" i="28"/>
  <c r="S596" i="28"/>
  <c r="R596" i="28"/>
  <c r="Q596" i="28"/>
  <c r="P596" i="28"/>
  <c r="O596" i="28"/>
  <c r="N596" i="28"/>
  <c r="M596" i="28"/>
  <c r="L596" i="28"/>
  <c r="K596" i="28"/>
  <c r="J596" i="28"/>
  <c r="I596" i="28"/>
  <c r="H596" i="28"/>
  <c r="U595" i="28"/>
  <c r="T595" i="28"/>
  <c r="S595" i="28"/>
  <c r="R595" i="28"/>
  <c r="Q595" i="28"/>
  <c r="P595" i="28"/>
  <c r="O595" i="28"/>
  <c r="N595" i="28"/>
  <c r="M595" i="28"/>
  <c r="L595" i="28"/>
  <c r="K595" i="28"/>
  <c r="J595" i="28"/>
  <c r="I595" i="28"/>
  <c r="H595" i="28"/>
  <c r="U594" i="28"/>
  <c r="T594" i="28"/>
  <c r="S594" i="28"/>
  <c r="R594" i="28"/>
  <c r="Q594" i="28"/>
  <c r="P594" i="28"/>
  <c r="O594" i="28"/>
  <c r="N594" i="28"/>
  <c r="M594" i="28"/>
  <c r="L594" i="28"/>
  <c r="K594" i="28"/>
  <c r="J594" i="28"/>
  <c r="I594" i="28"/>
  <c r="H594" i="28"/>
  <c r="U593" i="28"/>
  <c r="T593" i="28"/>
  <c r="S593" i="28"/>
  <c r="R593" i="28"/>
  <c r="Q593" i="28"/>
  <c r="P593" i="28"/>
  <c r="O593" i="28"/>
  <c r="N593" i="28"/>
  <c r="M593" i="28"/>
  <c r="L593" i="28"/>
  <c r="K593" i="28"/>
  <c r="J593" i="28"/>
  <c r="I593" i="28"/>
  <c r="H593" i="28"/>
  <c r="U592" i="28"/>
  <c r="T592" i="28"/>
  <c r="S592" i="28"/>
  <c r="R592" i="28"/>
  <c r="Q592" i="28"/>
  <c r="P592" i="28"/>
  <c r="O592" i="28"/>
  <c r="N592" i="28"/>
  <c r="M592" i="28"/>
  <c r="L592" i="28"/>
  <c r="K592" i="28"/>
  <c r="J592" i="28"/>
  <c r="I592" i="28"/>
  <c r="H592" i="28"/>
  <c r="U591" i="28"/>
  <c r="T591" i="28"/>
  <c r="S591" i="28"/>
  <c r="R591" i="28"/>
  <c r="Q591" i="28"/>
  <c r="P591" i="28"/>
  <c r="O591" i="28"/>
  <c r="N591" i="28"/>
  <c r="M591" i="28"/>
  <c r="L591" i="28"/>
  <c r="K591" i="28"/>
  <c r="J591" i="28"/>
  <c r="I591" i="28"/>
  <c r="H591" i="28"/>
  <c r="U590" i="28"/>
  <c r="T590" i="28"/>
  <c r="S590" i="28"/>
  <c r="R590" i="28"/>
  <c r="Q590" i="28"/>
  <c r="P590" i="28"/>
  <c r="O590" i="28"/>
  <c r="N590" i="28"/>
  <c r="M590" i="28"/>
  <c r="L590" i="28"/>
  <c r="K590" i="28"/>
  <c r="J590" i="28"/>
  <c r="I590" i="28"/>
  <c r="H590" i="28"/>
  <c r="U589" i="28"/>
  <c r="T589" i="28"/>
  <c r="S589" i="28"/>
  <c r="R589" i="28"/>
  <c r="Q589" i="28"/>
  <c r="P589" i="28"/>
  <c r="O589" i="28"/>
  <c r="N589" i="28"/>
  <c r="M589" i="28"/>
  <c r="L589" i="28"/>
  <c r="K589" i="28"/>
  <c r="J589" i="28"/>
  <c r="I589" i="28"/>
  <c r="H589" i="28"/>
  <c r="U588" i="28"/>
  <c r="T588" i="28"/>
  <c r="S588" i="28"/>
  <c r="R588" i="28"/>
  <c r="Q588" i="28"/>
  <c r="P588" i="28"/>
  <c r="O588" i="28"/>
  <c r="N588" i="28"/>
  <c r="M588" i="28"/>
  <c r="L588" i="28"/>
  <c r="K588" i="28"/>
  <c r="J588" i="28"/>
  <c r="I588" i="28"/>
  <c r="H588" i="28"/>
  <c r="U587" i="28"/>
  <c r="T587" i="28"/>
  <c r="S587" i="28"/>
  <c r="R587" i="28"/>
  <c r="Q587" i="28"/>
  <c r="P587" i="28"/>
  <c r="O587" i="28"/>
  <c r="N587" i="28"/>
  <c r="M587" i="28"/>
  <c r="L587" i="28"/>
  <c r="K587" i="28"/>
  <c r="J587" i="28"/>
  <c r="I587" i="28"/>
  <c r="H587" i="28"/>
  <c r="U586" i="28"/>
  <c r="T586" i="28"/>
  <c r="S586" i="28"/>
  <c r="R586" i="28"/>
  <c r="Q586" i="28"/>
  <c r="P586" i="28"/>
  <c r="O586" i="28"/>
  <c r="N586" i="28"/>
  <c r="M586" i="28"/>
  <c r="L586" i="28"/>
  <c r="K586" i="28"/>
  <c r="J586" i="28"/>
  <c r="I586" i="28"/>
  <c r="H586" i="28"/>
  <c r="U585" i="28"/>
  <c r="T585" i="28"/>
  <c r="S585" i="28"/>
  <c r="R585" i="28"/>
  <c r="Q585" i="28"/>
  <c r="P585" i="28"/>
  <c r="O585" i="28"/>
  <c r="N585" i="28"/>
  <c r="M585" i="28"/>
  <c r="L585" i="28"/>
  <c r="K585" i="28"/>
  <c r="J585" i="28"/>
  <c r="I585" i="28"/>
  <c r="H585" i="28"/>
  <c r="U584" i="28"/>
  <c r="T584" i="28"/>
  <c r="S584" i="28"/>
  <c r="R584" i="28"/>
  <c r="Q584" i="28"/>
  <c r="P584" i="28"/>
  <c r="O584" i="28"/>
  <c r="N584" i="28"/>
  <c r="M584" i="28"/>
  <c r="L584" i="28"/>
  <c r="K584" i="28"/>
  <c r="J584" i="28"/>
  <c r="I584" i="28"/>
  <c r="H584" i="28"/>
  <c r="U583" i="28"/>
  <c r="T583" i="28"/>
  <c r="S583" i="28"/>
  <c r="R583" i="28"/>
  <c r="Q583" i="28"/>
  <c r="P583" i="28"/>
  <c r="O583" i="28"/>
  <c r="N583" i="28"/>
  <c r="M583" i="28"/>
  <c r="L583" i="28"/>
  <c r="K583" i="28"/>
  <c r="J583" i="28"/>
  <c r="I583" i="28"/>
  <c r="H583" i="28"/>
  <c r="U582" i="28"/>
  <c r="T582" i="28"/>
  <c r="S582" i="28"/>
  <c r="R582" i="28"/>
  <c r="Q582" i="28"/>
  <c r="P582" i="28"/>
  <c r="O582" i="28"/>
  <c r="N582" i="28"/>
  <c r="M582" i="28"/>
  <c r="L582" i="28"/>
  <c r="K582" i="28"/>
  <c r="J582" i="28"/>
  <c r="I582" i="28"/>
  <c r="H582" i="28"/>
  <c r="U581" i="28"/>
  <c r="T581" i="28"/>
  <c r="S581" i="28"/>
  <c r="R581" i="28"/>
  <c r="Q581" i="28"/>
  <c r="P581" i="28"/>
  <c r="O581" i="28"/>
  <c r="N581" i="28"/>
  <c r="M581" i="28"/>
  <c r="L581" i="28"/>
  <c r="K581" i="28"/>
  <c r="J581" i="28"/>
  <c r="I581" i="28"/>
  <c r="H581" i="28"/>
  <c r="U580" i="28"/>
  <c r="T580" i="28"/>
  <c r="S580" i="28"/>
  <c r="R580" i="28"/>
  <c r="Q580" i="28"/>
  <c r="P580" i="28"/>
  <c r="O580" i="28"/>
  <c r="N580" i="28"/>
  <c r="M580" i="28"/>
  <c r="L580" i="28"/>
  <c r="K580" i="28"/>
  <c r="J580" i="28"/>
  <c r="I580" i="28"/>
  <c r="H580" i="28"/>
  <c r="U579" i="28"/>
  <c r="T579" i="28"/>
  <c r="S579" i="28"/>
  <c r="R579" i="28"/>
  <c r="Q579" i="28"/>
  <c r="P579" i="28"/>
  <c r="O579" i="28"/>
  <c r="N579" i="28"/>
  <c r="M579" i="28"/>
  <c r="L579" i="28"/>
  <c r="K579" i="28"/>
  <c r="J579" i="28"/>
  <c r="I579" i="28"/>
  <c r="H579" i="28"/>
  <c r="U578" i="28"/>
  <c r="T578" i="28"/>
  <c r="S578" i="28"/>
  <c r="R578" i="28"/>
  <c r="Q578" i="28"/>
  <c r="P578" i="28"/>
  <c r="O578" i="28"/>
  <c r="N578" i="28"/>
  <c r="M578" i="28"/>
  <c r="L578" i="28"/>
  <c r="K578" i="28"/>
  <c r="J578" i="28"/>
  <c r="I578" i="28"/>
  <c r="H578" i="28"/>
  <c r="U577" i="28"/>
  <c r="T577" i="28"/>
  <c r="S577" i="28"/>
  <c r="R577" i="28"/>
  <c r="Q577" i="28"/>
  <c r="P577" i="28"/>
  <c r="O577" i="28"/>
  <c r="N577" i="28"/>
  <c r="M577" i="28"/>
  <c r="L577" i="28"/>
  <c r="K577" i="28"/>
  <c r="J577" i="28"/>
  <c r="I577" i="28"/>
  <c r="H577" i="28"/>
  <c r="U576" i="28"/>
  <c r="T576" i="28"/>
  <c r="S576" i="28"/>
  <c r="R576" i="28"/>
  <c r="Q576" i="28"/>
  <c r="P576" i="28"/>
  <c r="O576" i="28"/>
  <c r="N576" i="28"/>
  <c r="M576" i="28"/>
  <c r="L576" i="28"/>
  <c r="K576" i="28"/>
  <c r="J576" i="28"/>
  <c r="I576" i="28"/>
  <c r="H576" i="28"/>
  <c r="U575" i="28"/>
  <c r="T575" i="28"/>
  <c r="S575" i="28"/>
  <c r="R575" i="28"/>
  <c r="Q575" i="28"/>
  <c r="P575" i="28"/>
  <c r="O575" i="28"/>
  <c r="N575" i="28"/>
  <c r="M575" i="28"/>
  <c r="L575" i="28"/>
  <c r="K575" i="28"/>
  <c r="J575" i="28"/>
  <c r="I575" i="28"/>
  <c r="H575" i="28"/>
  <c r="U574" i="28"/>
  <c r="T574" i="28"/>
  <c r="S574" i="28"/>
  <c r="R574" i="28"/>
  <c r="Q574" i="28"/>
  <c r="P574" i="28"/>
  <c r="O574" i="28"/>
  <c r="N574" i="28"/>
  <c r="M574" i="28"/>
  <c r="L574" i="28"/>
  <c r="K574" i="28"/>
  <c r="J574" i="28"/>
  <c r="I574" i="28"/>
  <c r="H574" i="28"/>
  <c r="U573" i="28"/>
  <c r="T573" i="28"/>
  <c r="S573" i="28"/>
  <c r="R573" i="28"/>
  <c r="Q573" i="28"/>
  <c r="P573" i="28"/>
  <c r="O573" i="28"/>
  <c r="N573" i="28"/>
  <c r="M573" i="28"/>
  <c r="L573" i="28"/>
  <c r="K573" i="28"/>
  <c r="J573" i="28"/>
  <c r="I573" i="28"/>
  <c r="H573" i="28"/>
  <c r="U572" i="28"/>
  <c r="T572" i="28"/>
  <c r="S572" i="28"/>
  <c r="R572" i="28"/>
  <c r="Q572" i="28"/>
  <c r="P572" i="28"/>
  <c r="O572" i="28"/>
  <c r="N572" i="28"/>
  <c r="M572" i="28"/>
  <c r="L572" i="28"/>
  <c r="K572" i="28"/>
  <c r="J572" i="28"/>
  <c r="I572" i="28"/>
  <c r="H572" i="28"/>
  <c r="U571" i="28"/>
  <c r="T571" i="28"/>
  <c r="S571" i="28"/>
  <c r="R571" i="28"/>
  <c r="Q571" i="28"/>
  <c r="P571" i="28"/>
  <c r="O571" i="28"/>
  <c r="N571" i="28"/>
  <c r="M571" i="28"/>
  <c r="L571" i="28"/>
  <c r="K571" i="28"/>
  <c r="J571" i="28"/>
  <c r="I571" i="28"/>
  <c r="H571" i="28"/>
  <c r="U570" i="28"/>
  <c r="T570" i="28"/>
  <c r="S570" i="28"/>
  <c r="R570" i="28"/>
  <c r="Q570" i="28"/>
  <c r="P570" i="28"/>
  <c r="O570" i="28"/>
  <c r="N570" i="28"/>
  <c r="M570" i="28"/>
  <c r="L570" i="28"/>
  <c r="K570" i="28"/>
  <c r="J570" i="28"/>
  <c r="I570" i="28"/>
  <c r="H570" i="28"/>
  <c r="U569" i="28"/>
  <c r="T569" i="28"/>
  <c r="S569" i="28"/>
  <c r="R569" i="28"/>
  <c r="Q569" i="28"/>
  <c r="P569" i="28"/>
  <c r="O569" i="28"/>
  <c r="N569" i="28"/>
  <c r="M569" i="28"/>
  <c r="L569" i="28"/>
  <c r="K569" i="28"/>
  <c r="J569" i="28"/>
  <c r="I569" i="28"/>
  <c r="H569" i="28"/>
  <c r="U568" i="28"/>
  <c r="T568" i="28"/>
  <c r="S568" i="28"/>
  <c r="R568" i="28"/>
  <c r="Q568" i="28"/>
  <c r="P568" i="28"/>
  <c r="O568" i="28"/>
  <c r="N568" i="28"/>
  <c r="M568" i="28"/>
  <c r="L568" i="28"/>
  <c r="K568" i="28"/>
  <c r="J568" i="28"/>
  <c r="I568" i="28"/>
  <c r="H568" i="28"/>
  <c r="U567" i="28"/>
  <c r="T567" i="28"/>
  <c r="S567" i="28"/>
  <c r="R567" i="28"/>
  <c r="Q567" i="28"/>
  <c r="P567" i="28"/>
  <c r="O567" i="28"/>
  <c r="N567" i="28"/>
  <c r="M567" i="28"/>
  <c r="L567" i="28"/>
  <c r="K567" i="28"/>
  <c r="J567" i="28"/>
  <c r="I567" i="28"/>
  <c r="H567" i="28"/>
  <c r="U566" i="28"/>
  <c r="T566" i="28"/>
  <c r="S566" i="28"/>
  <c r="R566" i="28"/>
  <c r="Q566" i="28"/>
  <c r="P566" i="28"/>
  <c r="O566" i="28"/>
  <c r="N566" i="28"/>
  <c r="M566" i="28"/>
  <c r="L566" i="28"/>
  <c r="K566" i="28"/>
  <c r="J566" i="28"/>
  <c r="I566" i="28"/>
  <c r="H566" i="28"/>
  <c r="U565" i="28"/>
  <c r="T565" i="28"/>
  <c r="S565" i="28"/>
  <c r="R565" i="28"/>
  <c r="Q565" i="28"/>
  <c r="P565" i="28"/>
  <c r="O565" i="28"/>
  <c r="N565" i="28"/>
  <c r="M565" i="28"/>
  <c r="L565" i="28"/>
  <c r="K565" i="28"/>
  <c r="J565" i="28"/>
  <c r="I565" i="28"/>
  <c r="H565" i="28"/>
  <c r="U564" i="28"/>
  <c r="T564" i="28"/>
  <c r="S564" i="28"/>
  <c r="R564" i="28"/>
  <c r="Q564" i="28"/>
  <c r="P564" i="28"/>
  <c r="O564" i="28"/>
  <c r="N564" i="28"/>
  <c r="M564" i="28"/>
  <c r="L564" i="28"/>
  <c r="K564" i="28"/>
  <c r="J564" i="28"/>
  <c r="I564" i="28"/>
  <c r="H564" i="28"/>
  <c r="U563" i="28"/>
  <c r="T563" i="28"/>
  <c r="S563" i="28"/>
  <c r="R563" i="28"/>
  <c r="Q563" i="28"/>
  <c r="P563" i="28"/>
  <c r="O563" i="28"/>
  <c r="N563" i="28"/>
  <c r="M563" i="28"/>
  <c r="L563" i="28"/>
  <c r="K563" i="28"/>
  <c r="J563" i="28"/>
  <c r="I563" i="28"/>
  <c r="H563" i="28"/>
  <c r="U562" i="28"/>
  <c r="T562" i="28"/>
  <c r="S562" i="28"/>
  <c r="R562" i="28"/>
  <c r="Q562" i="28"/>
  <c r="P562" i="28"/>
  <c r="O562" i="28"/>
  <c r="N562" i="28"/>
  <c r="M562" i="28"/>
  <c r="L562" i="28"/>
  <c r="K562" i="28"/>
  <c r="J562" i="28"/>
  <c r="I562" i="28"/>
  <c r="H562" i="28"/>
  <c r="U561" i="28"/>
  <c r="T561" i="28"/>
  <c r="S561" i="28"/>
  <c r="R561" i="28"/>
  <c r="Q561" i="28"/>
  <c r="P561" i="28"/>
  <c r="O561" i="28"/>
  <c r="N561" i="28"/>
  <c r="M561" i="28"/>
  <c r="L561" i="28"/>
  <c r="K561" i="28"/>
  <c r="J561" i="28"/>
  <c r="I561" i="28"/>
  <c r="H561" i="28"/>
  <c r="U560" i="28"/>
  <c r="T560" i="28"/>
  <c r="S560" i="28"/>
  <c r="R560" i="28"/>
  <c r="Q560" i="28"/>
  <c r="P560" i="28"/>
  <c r="O560" i="28"/>
  <c r="N560" i="28"/>
  <c r="M560" i="28"/>
  <c r="L560" i="28"/>
  <c r="K560" i="28"/>
  <c r="J560" i="28"/>
  <c r="I560" i="28"/>
  <c r="H560" i="28"/>
  <c r="U559" i="28"/>
  <c r="T559" i="28"/>
  <c r="S559" i="28"/>
  <c r="R559" i="28"/>
  <c r="Q559" i="28"/>
  <c r="P559" i="28"/>
  <c r="O559" i="28"/>
  <c r="N559" i="28"/>
  <c r="M559" i="28"/>
  <c r="L559" i="28"/>
  <c r="K559" i="28"/>
  <c r="J559" i="28"/>
  <c r="I559" i="28"/>
  <c r="H559" i="28"/>
  <c r="U558" i="28"/>
  <c r="T558" i="28"/>
  <c r="S558" i="28"/>
  <c r="R558" i="28"/>
  <c r="Q558" i="28"/>
  <c r="P558" i="28"/>
  <c r="O558" i="28"/>
  <c r="N558" i="28"/>
  <c r="M558" i="28"/>
  <c r="L558" i="28"/>
  <c r="K558" i="28"/>
  <c r="J558" i="28"/>
  <c r="I558" i="28"/>
  <c r="H558" i="28"/>
  <c r="U557" i="28"/>
  <c r="T557" i="28"/>
  <c r="S557" i="28"/>
  <c r="R557" i="28"/>
  <c r="Q557" i="28"/>
  <c r="P557" i="28"/>
  <c r="O557" i="28"/>
  <c r="N557" i="28"/>
  <c r="M557" i="28"/>
  <c r="L557" i="28"/>
  <c r="K557" i="28"/>
  <c r="J557" i="28"/>
  <c r="I557" i="28"/>
  <c r="H557" i="28"/>
  <c r="U556" i="28"/>
  <c r="T556" i="28"/>
  <c r="S556" i="28"/>
  <c r="R556" i="28"/>
  <c r="Q556" i="28"/>
  <c r="P556" i="28"/>
  <c r="O556" i="28"/>
  <c r="N556" i="28"/>
  <c r="M556" i="28"/>
  <c r="L556" i="28"/>
  <c r="K556" i="28"/>
  <c r="J556" i="28"/>
  <c r="I556" i="28"/>
  <c r="H556" i="28"/>
  <c r="U555" i="28"/>
  <c r="T555" i="28"/>
  <c r="S555" i="28"/>
  <c r="R555" i="28"/>
  <c r="Q555" i="28"/>
  <c r="P555" i="28"/>
  <c r="O555" i="28"/>
  <c r="N555" i="28"/>
  <c r="M555" i="28"/>
  <c r="L555" i="28"/>
  <c r="K555" i="28"/>
  <c r="J555" i="28"/>
  <c r="I555" i="28"/>
  <c r="H555" i="28"/>
  <c r="U554" i="28"/>
  <c r="T554" i="28"/>
  <c r="S554" i="28"/>
  <c r="R554" i="28"/>
  <c r="Q554" i="28"/>
  <c r="P554" i="28"/>
  <c r="O554" i="28"/>
  <c r="N554" i="28"/>
  <c r="M554" i="28"/>
  <c r="L554" i="28"/>
  <c r="K554" i="28"/>
  <c r="J554" i="28"/>
  <c r="I554" i="28"/>
  <c r="H554" i="28"/>
  <c r="U553" i="28"/>
  <c r="T553" i="28"/>
  <c r="S553" i="28"/>
  <c r="R553" i="28"/>
  <c r="Q553" i="28"/>
  <c r="P553" i="28"/>
  <c r="O553" i="28"/>
  <c r="N553" i="28"/>
  <c r="M553" i="28"/>
  <c r="L553" i="28"/>
  <c r="K553" i="28"/>
  <c r="J553" i="28"/>
  <c r="I553" i="28"/>
  <c r="H553" i="28"/>
  <c r="U552" i="28"/>
  <c r="T552" i="28"/>
  <c r="S552" i="28"/>
  <c r="R552" i="28"/>
  <c r="Q552" i="28"/>
  <c r="P552" i="28"/>
  <c r="O552" i="28"/>
  <c r="N552" i="28"/>
  <c r="M552" i="28"/>
  <c r="L552" i="28"/>
  <c r="K552" i="28"/>
  <c r="J552" i="28"/>
  <c r="I552" i="28"/>
  <c r="H552" i="28"/>
  <c r="U551" i="28"/>
  <c r="T551" i="28"/>
  <c r="S551" i="28"/>
  <c r="R551" i="28"/>
  <c r="Q551" i="28"/>
  <c r="P551" i="28"/>
  <c r="O551" i="28"/>
  <c r="N551" i="28"/>
  <c r="M551" i="28"/>
  <c r="L551" i="28"/>
  <c r="K551" i="28"/>
  <c r="J551" i="28"/>
  <c r="I551" i="28"/>
  <c r="H551" i="28"/>
  <c r="U550" i="28"/>
  <c r="T550" i="28"/>
  <c r="S550" i="28"/>
  <c r="R550" i="28"/>
  <c r="Q550" i="28"/>
  <c r="P550" i="28"/>
  <c r="O550" i="28"/>
  <c r="N550" i="28"/>
  <c r="M550" i="28"/>
  <c r="L550" i="28"/>
  <c r="K550" i="28"/>
  <c r="J550" i="28"/>
  <c r="I550" i="28"/>
  <c r="H550" i="28"/>
  <c r="U549" i="28"/>
  <c r="T549" i="28"/>
  <c r="S549" i="28"/>
  <c r="R549" i="28"/>
  <c r="Q549" i="28"/>
  <c r="P549" i="28"/>
  <c r="O549" i="28"/>
  <c r="N549" i="28"/>
  <c r="M549" i="28"/>
  <c r="L549" i="28"/>
  <c r="K549" i="28"/>
  <c r="J549" i="28"/>
  <c r="I549" i="28"/>
  <c r="H549" i="28"/>
  <c r="U548" i="28"/>
  <c r="T548" i="28"/>
  <c r="S548" i="28"/>
  <c r="R548" i="28"/>
  <c r="Q548" i="28"/>
  <c r="P548" i="28"/>
  <c r="O548" i="28"/>
  <c r="N548" i="28"/>
  <c r="M548" i="28"/>
  <c r="L548" i="28"/>
  <c r="K548" i="28"/>
  <c r="J548" i="28"/>
  <c r="I548" i="28"/>
  <c r="H548" i="28"/>
  <c r="U547" i="28"/>
  <c r="T547" i="28"/>
  <c r="S547" i="28"/>
  <c r="R547" i="28"/>
  <c r="Q547" i="28"/>
  <c r="P547" i="28"/>
  <c r="O547" i="28"/>
  <c r="N547" i="28"/>
  <c r="M547" i="28"/>
  <c r="L547" i="28"/>
  <c r="K547" i="28"/>
  <c r="J547" i="28"/>
  <c r="I547" i="28"/>
  <c r="H547" i="28"/>
  <c r="U546" i="28"/>
  <c r="T546" i="28"/>
  <c r="S546" i="28"/>
  <c r="R546" i="28"/>
  <c r="Q546" i="28"/>
  <c r="P546" i="28"/>
  <c r="O546" i="28"/>
  <c r="N546" i="28"/>
  <c r="M546" i="28"/>
  <c r="L546" i="28"/>
  <c r="K546" i="28"/>
  <c r="J546" i="28"/>
  <c r="I546" i="28"/>
  <c r="H546" i="28"/>
  <c r="U545" i="28"/>
  <c r="T545" i="28"/>
  <c r="S545" i="28"/>
  <c r="R545" i="28"/>
  <c r="Q545" i="28"/>
  <c r="P545" i="28"/>
  <c r="O545" i="28"/>
  <c r="N545" i="28"/>
  <c r="M545" i="28"/>
  <c r="L545" i="28"/>
  <c r="K545" i="28"/>
  <c r="J545" i="28"/>
  <c r="I545" i="28"/>
  <c r="H545" i="28"/>
  <c r="U544" i="28"/>
  <c r="T544" i="28"/>
  <c r="S544" i="28"/>
  <c r="R544" i="28"/>
  <c r="Q544" i="28"/>
  <c r="P544" i="28"/>
  <c r="O544" i="28"/>
  <c r="N544" i="28"/>
  <c r="M544" i="28"/>
  <c r="L544" i="28"/>
  <c r="K544" i="28"/>
  <c r="J544" i="28"/>
  <c r="I544" i="28"/>
  <c r="H544" i="28"/>
  <c r="U543" i="28"/>
  <c r="T543" i="28"/>
  <c r="S543" i="28"/>
  <c r="R543" i="28"/>
  <c r="Q543" i="28"/>
  <c r="P543" i="28"/>
  <c r="O543" i="28"/>
  <c r="N543" i="28"/>
  <c r="M543" i="28"/>
  <c r="L543" i="28"/>
  <c r="K543" i="28"/>
  <c r="J543" i="28"/>
  <c r="I543" i="28"/>
  <c r="H543" i="28"/>
  <c r="U542" i="28"/>
  <c r="T542" i="28"/>
  <c r="S542" i="28"/>
  <c r="R542" i="28"/>
  <c r="Q542" i="28"/>
  <c r="P542" i="28"/>
  <c r="O542" i="28"/>
  <c r="N542" i="28"/>
  <c r="M542" i="28"/>
  <c r="L542" i="28"/>
  <c r="K542" i="28"/>
  <c r="J542" i="28"/>
  <c r="I542" i="28"/>
  <c r="H542" i="28"/>
  <c r="U541" i="28"/>
  <c r="T541" i="28"/>
  <c r="S541" i="28"/>
  <c r="R541" i="28"/>
  <c r="Q541" i="28"/>
  <c r="P541" i="28"/>
  <c r="O541" i="28"/>
  <c r="N541" i="28"/>
  <c r="M541" i="28"/>
  <c r="L541" i="28"/>
  <c r="K541" i="28"/>
  <c r="J541" i="28"/>
  <c r="I541" i="28"/>
  <c r="H541" i="28"/>
  <c r="U540" i="28"/>
  <c r="T540" i="28"/>
  <c r="S540" i="28"/>
  <c r="R540" i="28"/>
  <c r="Q540" i="28"/>
  <c r="P540" i="28"/>
  <c r="O540" i="28"/>
  <c r="N540" i="28"/>
  <c r="M540" i="28"/>
  <c r="L540" i="28"/>
  <c r="K540" i="28"/>
  <c r="J540" i="28"/>
  <c r="I540" i="28"/>
  <c r="H540" i="28"/>
  <c r="U539" i="28"/>
  <c r="T539" i="28"/>
  <c r="S539" i="28"/>
  <c r="R539" i="28"/>
  <c r="Q539" i="28"/>
  <c r="P539" i="28"/>
  <c r="O539" i="28"/>
  <c r="N539" i="28"/>
  <c r="M539" i="28"/>
  <c r="L539" i="28"/>
  <c r="K539" i="28"/>
  <c r="J539" i="28"/>
  <c r="I539" i="28"/>
  <c r="H539" i="28"/>
  <c r="U538" i="28"/>
  <c r="T538" i="28"/>
  <c r="S538" i="28"/>
  <c r="R538" i="28"/>
  <c r="Q538" i="28"/>
  <c r="P538" i="28"/>
  <c r="O538" i="28"/>
  <c r="N538" i="28"/>
  <c r="M538" i="28"/>
  <c r="L538" i="28"/>
  <c r="K538" i="28"/>
  <c r="J538" i="28"/>
  <c r="I538" i="28"/>
  <c r="H538" i="28"/>
  <c r="U537" i="28"/>
  <c r="T537" i="28"/>
  <c r="S537" i="28"/>
  <c r="R537" i="28"/>
  <c r="Q537" i="28"/>
  <c r="P537" i="28"/>
  <c r="O537" i="28"/>
  <c r="N537" i="28"/>
  <c r="M537" i="28"/>
  <c r="L537" i="28"/>
  <c r="K537" i="28"/>
  <c r="J537" i="28"/>
  <c r="I537" i="28"/>
  <c r="H537" i="28"/>
  <c r="U536" i="28"/>
  <c r="T536" i="28"/>
  <c r="S536" i="28"/>
  <c r="R536" i="28"/>
  <c r="Q536" i="28"/>
  <c r="P536" i="28"/>
  <c r="O536" i="28"/>
  <c r="N536" i="28"/>
  <c r="M536" i="28"/>
  <c r="L536" i="28"/>
  <c r="K536" i="28"/>
  <c r="J536" i="28"/>
  <c r="I536" i="28"/>
  <c r="H536" i="28"/>
  <c r="U535" i="28"/>
  <c r="T535" i="28"/>
  <c r="S535" i="28"/>
  <c r="R535" i="28"/>
  <c r="Q535" i="28"/>
  <c r="P535" i="28"/>
  <c r="O535" i="28"/>
  <c r="N535" i="28"/>
  <c r="M535" i="28"/>
  <c r="L535" i="28"/>
  <c r="K535" i="28"/>
  <c r="J535" i="28"/>
  <c r="I535" i="28"/>
  <c r="H535" i="28"/>
  <c r="U534" i="28"/>
  <c r="T534" i="28"/>
  <c r="S534" i="28"/>
  <c r="R534" i="28"/>
  <c r="Q534" i="28"/>
  <c r="P534" i="28"/>
  <c r="O534" i="28"/>
  <c r="N534" i="28"/>
  <c r="M534" i="28"/>
  <c r="L534" i="28"/>
  <c r="K534" i="28"/>
  <c r="J534" i="28"/>
  <c r="I534" i="28"/>
  <c r="H534" i="28"/>
  <c r="U533" i="28"/>
  <c r="T533" i="28"/>
  <c r="S533" i="28"/>
  <c r="R533" i="28"/>
  <c r="Q533" i="28"/>
  <c r="P533" i="28"/>
  <c r="O533" i="28"/>
  <c r="N533" i="28"/>
  <c r="M533" i="28"/>
  <c r="L533" i="28"/>
  <c r="K533" i="28"/>
  <c r="J533" i="28"/>
  <c r="I533" i="28"/>
  <c r="H533" i="28"/>
  <c r="U532" i="28"/>
  <c r="T532" i="28"/>
  <c r="S532" i="28"/>
  <c r="R532" i="28"/>
  <c r="Q532" i="28"/>
  <c r="P532" i="28"/>
  <c r="O532" i="28"/>
  <c r="N532" i="28"/>
  <c r="M532" i="28"/>
  <c r="L532" i="28"/>
  <c r="K532" i="28"/>
  <c r="J532" i="28"/>
  <c r="I532" i="28"/>
  <c r="H532" i="28"/>
  <c r="U531" i="28"/>
  <c r="T531" i="28"/>
  <c r="S531" i="28"/>
  <c r="R531" i="28"/>
  <c r="Q531" i="28"/>
  <c r="P531" i="28"/>
  <c r="O531" i="28"/>
  <c r="N531" i="28"/>
  <c r="M531" i="28"/>
  <c r="L531" i="28"/>
  <c r="K531" i="28"/>
  <c r="J531" i="28"/>
  <c r="I531" i="28"/>
  <c r="H531" i="28"/>
  <c r="U530" i="28"/>
  <c r="T530" i="28"/>
  <c r="S530" i="28"/>
  <c r="R530" i="28"/>
  <c r="Q530" i="28"/>
  <c r="P530" i="28"/>
  <c r="O530" i="28"/>
  <c r="N530" i="28"/>
  <c r="M530" i="28"/>
  <c r="L530" i="28"/>
  <c r="K530" i="28"/>
  <c r="J530" i="28"/>
  <c r="I530" i="28"/>
  <c r="H530" i="28"/>
  <c r="U529" i="28"/>
  <c r="T529" i="28"/>
  <c r="S529" i="28"/>
  <c r="R529" i="28"/>
  <c r="Q529" i="28"/>
  <c r="P529" i="28"/>
  <c r="O529" i="28"/>
  <c r="N529" i="28"/>
  <c r="M529" i="28"/>
  <c r="L529" i="28"/>
  <c r="K529" i="28"/>
  <c r="J529" i="28"/>
  <c r="I529" i="28"/>
  <c r="H529" i="28"/>
  <c r="U528" i="28"/>
  <c r="T528" i="28"/>
  <c r="S528" i="28"/>
  <c r="R528" i="28"/>
  <c r="Q528" i="28"/>
  <c r="P528" i="28"/>
  <c r="O528" i="28"/>
  <c r="N528" i="28"/>
  <c r="M528" i="28"/>
  <c r="L528" i="28"/>
  <c r="K528" i="28"/>
  <c r="J528" i="28"/>
  <c r="I528" i="28"/>
  <c r="H528" i="28"/>
  <c r="U527" i="28"/>
  <c r="T527" i="28"/>
  <c r="S527" i="28"/>
  <c r="R527" i="28"/>
  <c r="Q527" i="28"/>
  <c r="P527" i="28"/>
  <c r="O527" i="28"/>
  <c r="N527" i="28"/>
  <c r="M527" i="28"/>
  <c r="L527" i="28"/>
  <c r="K527" i="28"/>
  <c r="J527" i="28"/>
  <c r="I527" i="28"/>
  <c r="H527" i="28"/>
  <c r="U526" i="28"/>
  <c r="T526" i="28"/>
  <c r="S526" i="28"/>
  <c r="R526" i="28"/>
  <c r="Q526" i="28"/>
  <c r="P526" i="28"/>
  <c r="O526" i="28"/>
  <c r="N526" i="28"/>
  <c r="M526" i="28"/>
  <c r="L526" i="28"/>
  <c r="K526" i="28"/>
  <c r="J526" i="28"/>
  <c r="I526" i="28"/>
  <c r="H526" i="28"/>
  <c r="U525" i="28"/>
  <c r="T525" i="28"/>
  <c r="S525" i="28"/>
  <c r="R525" i="28"/>
  <c r="Q525" i="28"/>
  <c r="P525" i="28"/>
  <c r="O525" i="28"/>
  <c r="N525" i="28"/>
  <c r="M525" i="28"/>
  <c r="L525" i="28"/>
  <c r="K525" i="28"/>
  <c r="J525" i="28"/>
  <c r="I525" i="28"/>
  <c r="H525" i="28"/>
  <c r="U524" i="28"/>
  <c r="T524" i="28"/>
  <c r="S524" i="28"/>
  <c r="R524" i="28"/>
  <c r="Q524" i="28"/>
  <c r="P524" i="28"/>
  <c r="O524" i="28"/>
  <c r="N524" i="28"/>
  <c r="M524" i="28"/>
  <c r="L524" i="28"/>
  <c r="K524" i="28"/>
  <c r="J524" i="28"/>
  <c r="I524" i="28"/>
  <c r="H524" i="28"/>
  <c r="U523" i="28"/>
  <c r="T523" i="28"/>
  <c r="S523" i="28"/>
  <c r="R523" i="28"/>
  <c r="Q523" i="28"/>
  <c r="P523" i="28"/>
  <c r="O523" i="28"/>
  <c r="N523" i="28"/>
  <c r="M523" i="28"/>
  <c r="L523" i="28"/>
  <c r="K523" i="28"/>
  <c r="J523" i="28"/>
  <c r="I523" i="28"/>
  <c r="H523" i="28"/>
  <c r="U522" i="28"/>
  <c r="T522" i="28"/>
  <c r="S522" i="28"/>
  <c r="R522" i="28"/>
  <c r="Q522" i="28"/>
  <c r="P522" i="28"/>
  <c r="O522" i="28"/>
  <c r="N522" i="28"/>
  <c r="M522" i="28"/>
  <c r="L522" i="28"/>
  <c r="K522" i="28"/>
  <c r="J522" i="28"/>
  <c r="I522" i="28"/>
  <c r="H522" i="28"/>
  <c r="U521" i="28"/>
  <c r="T521" i="28"/>
  <c r="S521" i="28"/>
  <c r="R521" i="28"/>
  <c r="Q521" i="28"/>
  <c r="P521" i="28"/>
  <c r="O521" i="28"/>
  <c r="N521" i="28"/>
  <c r="M521" i="28"/>
  <c r="L521" i="28"/>
  <c r="K521" i="28"/>
  <c r="J521" i="28"/>
  <c r="I521" i="28"/>
  <c r="H521" i="28"/>
  <c r="U520" i="28"/>
  <c r="T520" i="28"/>
  <c r="S520" i="28"/>
  <c r="R520" i="28"/>
  <c r="Q520" i="28"/>
  <c r="P520" i="28"/>
  <c r="O520" i="28"/>
  <c r="N520" i="28"/>
  <c r="M520" i="28"/>
  <c r="L520" i="28"/>
  <c r="K520" i="28"/>
  <c r="J520" i="28"/>
  <c r="I520" i="28"/>
  <c r="H520" i="28"/>
  <c r="U519" i="28"/>
  <c r="T519" i="28"/>
  <c r="S519" i="28"/>
  <c r="R519" i="28"/>
  <c r="Q519" i="28"/>
  <c r="P519" i="28"/>
  <c r="O519" i="28"/>
  <c r="N519" i="28"/>
  <c r="M519" i="28"/>
  <c r="L519" i="28"/>
  <c r="K519" i="28"/>
  <c r="J519" i="28"/>
  <c r="I519" i="28"/>
  <c r="H519" i="28"/>
  <c r="U518" i="28"/>
  <c r="T518" i="28"/>
  <c r="S518" i="28"/>
  <c r="R518" i="28"/>
  <c r="Q518" i="28"/>
  <c r="P518" i="28"/>
  <c r="O518" i="28"/>
  <c r="N518" i="28"/>
  <c r="M518" i="28"/>
  <c r="L518" i="28"/>
  <c r="K518" i="28"/>
  <c r="J518" i="28"/>
  <c r="I518" i="28"/>
  <c r="H518" i="28"/>
  <c r="U517" i="28"/>
  <c r="T517" i="28"/>
  <c r="S517" i="28"/>
  <c r="R517" i="28"/>
  <c r="Q517" i="28"/>
  <c r="P517" i="28"/>
  <c r="O517" i="28"/>
  <c r="N517" i="28"/>
  <c r="M517" i="28"/>
  <c r="L517" i="28"/>
  <c r="K517" i="28"/>
  <c r="J517" i="28"/>
  <c r="I517" i="28"/>
  <c r="H517" i="28"/>
  <c r="U516" i="28"/>
  <c r="T516" i="28"/>
  <c r="S516" i="28"/>
  <c r="R516" i="28"/>
  <c r="Q516" i="28"/>
  <c r="P516" i="28"/>
  <c r="O516" i="28"/>
  <c r="N516" i="28"/>
  <c r="M516" i="28"/>
  <c r="L516" i="28"/>
  <c r="K516" i="28"/>
  <c r="J516" i="28"/>
  <c r="I516" i="28"/>
  <c r="H516" i="28"/>
  <c r="U515" i="28"/>
  <c r="T515" i="28"/>
  <c r="S515" i="28"/>
  <c r="R515" i="28"/>
  <c r="Q515" i="28"/>
  <c r="P515" i="28"/>
  <c r="O515" i="28"/>
  <c r="N515" i="28"/>
  <c r="M515" i="28"/>
  <c r="L515" i="28"/>
  <c r="K515" i="28"/>
  <c r="J515" i="28"/>
  <c r="I515" i="28"/>
  <c r="H515" i="28"/>
  <c r="U514" i="28"/>
  <c r="T514" i="28"/>
  <c r="S514" i="28"/>
  <c r="R514" i="28"/>
  <c r="Q514" i="28"/>
  <c r="P514" i="28"/>
  <c r="O514" i="28"/>
  <c r="N514" i="28"/>
  <c r="M514" i="28"/>
  <c r="L514" i="28"/>
  <c r="K514" i="28"/>
  <c r="J514" i="28"/>
  <c r="I514" i="28"/>
  <c r="H514" i="28"/>
  <c r="U513" i="28"/>
  <c r="T513" i="28"/>
  <c r="S513" i="28"/>
  <c r="R513" i="28"/>
  <c r="Q513" i="28"/>
  <c r="P513" i="28"/>
  <c r="O513" i="28"/>
  <c r="N513" i="28"/>
  <c r="M513" i="28"/>
  <c r="L513" i="28"/>
  <c r="K513" i="28"/>
  <c r="J513" i="28"/>
  <c r="I513" i="28"/>
  <c r="H513" i="28"/>
  <c r="U512" i="28"/>
  <c r="T512" i="28"/>
  <c r="S512" i="28"/>
  <c r="R512" i="28"/>
  <c r="Q512" i="28"/>
  <c r="P512" i="28"/>
  <c r="O512" i="28"/>
  <c r="N512" i="28"/>
  <c r="M512" i="28"/>
  <c r="L512" i="28"/>
  <c r="K512" i="28"/>
  <c r="J512" i="28"/>
  <c r="I512" i="28"/>
  <c r="H512" i="28"/>
  <c r="U511" i="28"/>
  <c r="T511" i="28"/>
  <c r="S511" i="28"/>
  <c r="R511" i="28"/>
  <c r="Q511" i="28"/>
  <c r="P511" i="28"/>
  <c r="O511" i="28"/>
  <c r="N511" i="28"/>
  <c r="M511" i="28"/>
  <c r="L511" i="28"/>
  <c r="K511" i="28"/>
  <c r="J511" i="28"/>
  <c r="I511" i="28"/>
  <c r="H511" i="28"/>
  <c r="U510" i="28"/>
  <c r="T510" i="28"/>
  <c r="S510" i="28"/>
  <c r="R510" i="28"/>
  <c r="Q510" i="28"/>
  <c r="P510" i="28"/>
  <c r="O510" i="28"/>
  <c r="N510" i="28"/>
  <c r="M510" i="28"/>
  <c r="L510" i="28"/>
  <c r="K510" i="28"/>
  <c r="J510" i="28"/>
  <c r="I510" i="28"/>
  <c r="H510" i="28"/>
  <c r="U509" i="28"/>
  <c r="T509" i="28"/>
  <c r="S509" i="28"/>
  <c r="R509" i="28"/>
  <c r="Q509" i="28"/>
  <c r="P509" i="28"/>
  <c r="O509" i="28"/>
  <c r="N509" i="28"/>
  <c r="M509" i="28"/>
  <c r="L509" i="28"/>
  <c r="K509" i="28"/>
  <c r="J509" i="28"/>
  <c r="I509" i="28"/>
  <c r="H509" i="28"/>
  <c r="U508" i="28"/>
  <c r="T508" i="28"/>
  <c r="S508" i="28"/>
  <c r="R508" i="28"/>
  <c r="Q508" i="28"/>
  <c r="P508" i="28"/>
  <c r="O508" i="28"/>
  <c r="N508" i="28"/>
  <c r="M508" i="28"/>
  <c r="L508" i="28"/>
  <c r="K508" i="28"/>
  <c r="J508" i="28"/>
  <c r="I508" i="28"/>
  <c r="H508" i="28"/>
  <c r="U507" i="28"/>
  <c r="T507" i="28"/>
  <c r="S507" i="28"/>
  <c r="R507" i="28"/>
  <c r="Q507" i="28"/>
  <c r="P507" i="28"/>
  <c r="O507" i="28"/>
  <c r="N507" i="28"/>
  <c r="M507" i="28"/>
  <c r="L507" i="28"/>
  <c r="K507" i="28"/>
  <c r="J507" i="28"/>
  <c r="I507" i="28"/>
  <c r="H507" i="28"/>
  <c r="U506" i="28"/>
  <c r="T506" i="28"/>
  <c r="S506" i="28"/>
  <c r="R506" i="28"/>
  <c r="Q506" i="28"/>
  <c r="P506" i="28"/>
  <c r="O506" i="28"/>
  <c r="N506" i="28"/>
  <c r="M506" i="28"/>
  <c r="L506" i="28"/>
  <c r="K506" i="28"/>
  <c r="J506" i="28"/>
  <c r="I506" i="28"/>
  <c r="H506" i="28"/>
  <c r="U505" i="28"/>
  <c r="T505" i="28"/>
  <c r="S505" i="28"/>
  <c r="R505" i="28"/>
  <c r="Q505" i="28"/>
  <c r="P505" i="28"/>
  <c r="O505" i="28"/>
  <c r="N505" i="28"/>
  <c r="M505" i="28"/>
  <c r="L505" i="28"/>
  <c r="K505" i="28"/>
  <c r="J505" i="28"/>
  <c r="I505" i="28"/>
  <c r="H505" i="28"/>
  <c r="U504" i="28"/>
  <c r="T504" i="28"/>
  <c r="S504" i="28"/>
  <c r="R504" i="28"/>
  <c r="Q504" i="28"/>
  <c r="P504" i="28"/>
  <c r="O504" i="28"/>
  <c r="N504" i="28"/>
  <c r="M504" i="28"/>
  <c r="L504" i="28"/>
  <c r="K504" i="28"/>
  <c r="J504" i="28"/>
  <c r="I504" i="28"/>
  <c r="H504" i="28"/>
  <c r="U503" i="28"/>
  <c r="T503" i="28"/>
  <c r="S503" i="28"/>
  <c r="R503" i="28"/>
  <c r="Q503" i="28"/>
  <c r="P503" i="28"/>
  <c r="O503" i="28"/>
  <c r="N503" i="28"/>
  <c r="M503" i="28"/>
  <c r="L503" i="28"/>
  <c r="K503" i="28"/>
  <c r="J503" i="28"/>
  <c r="I503" i="28"/>
  <c r="H503" i="28"/>
  <c r="U502" i="28"/>
  <c r="T502" i="28"/>
  <c r="S502" i="28"/>
  <c r="R502" i="28"/>
  <c r="Q502" i="28"/>
  <c r="P502" i="28"/>
  <c r="O502" i="28"/>
  <c r="N502" i="28"/>
  <c r="M502" i="28"/>
  <c r="L502" i="28"/>
  <c r="K502" i="28"/>
  <c r="J502" i="28"/>
  <c r="I502" i="28"/>
  <c r="H502" i="28"/>
  <c r="U501" i="28"/>
  <c r="T501" i="28"/>
  <c r="S501" i="28"/>
  <c r="R501" i="28"/>
  <c r="Q501" i="28"/>
  <c r="P501" i="28"/>
  <c r="O501" i="28"/>
  <c r="N501" i="28"/>
  <c r="M501" i="28"/>
  <c r="L501" i="28"/>
  <c r="K501" i="28"/>
  <c r="J501" i="28"/>
  <c r="I501" i="28"/>
  <c r="H501" i="28"/>
  <c r="U500" i="28"/>
  <c r="T500" i="28"/>
  <c r="S500" i="28"/>
  <c r="R500" i="28"/>
  <c r="Q500" i="28"/>
  <c r="P500" i="28"/>
  <c r="O500" i="28"/>
  <c r="N500" i="28"/>
  <c r="M500" i="28"/>
  <c r="L500" i="28"/>
  <c r="K500" i="28"/>
  <c r="J500" i="28"/>
  <c r="I500" i="28"/>
  <c r="H500" i="28"/>
  <c r="U499" i="28"/>
  <c r="T499" i="28"/>
  <c r="S499" i="28"/>
  <c r="R499" i="28"/>
  <c r="Q499" i="28"/>
  <c r="P499" i="28"/>
  <c r="O499" i="28"/>
  <c r="N499" i="28"/>
  <c r="M499" i="28"/>
  <c r="L499" i="28"/>
  <c r="K499" i="28"/>
  <c r="J499" i="28"/>
  <c r="I499" i="28"/>
  <c r="H499" i="28"/>
  <c r="U498" i="28"/>
  <c r="T498" i="28"/>
  <c r="S498" i="28"/>
  <c r="R498" i="28"/>
  <c r="Q498" i="28"/>
  <c r="P498" i="28"/>
  <c r="O498" i="28"/>
  <c r="N498" i="28"/>
  <c r="M498" i="28"/>
  <c r="L498" i="28"/>
  <c r="K498" i="28"/>
  <c r="J498" i="28"/>
  <c r="I498" i="28"/>
  <c r="H498" i="28"/>
  <c r="U497" i="28"/>
  <c r="T497" i="28"/>
  <c r="S497" i="28"/>
  <c r="R497" i="28"/>
  <c r="Q497" i="28"/>
  <c r="P497" i="28"/>
  <c r="O497" i="28"/>
  <c r="N497" i="28"/>
  <c r="M497" i="28"/>
  <c r="L497" i="28"/>
  <c r="K497" i="28"/>
  <c r="J497" i="28"/>
  <c r="I497" i="28"/>
  <c r="H497" i="28"/>
  <c r="U496" i="28"/>
  <c r="T496" i="28"/>
  <c r="S496" i="28"/>
  <c r="R496" i="28"/>
  <c r="Q496" i="28"/>
  <c r="P496" i="28"/>
  <c r="O496" i="28"/>
  <c r="N496" i="28"/>
  <c r="M496" i="28"/>
  <c r="L496" i="28"/>
  <c r="K496" i="28"/>
  <c r="J496" i="28"/>
  <c r="I496" i="28"/>
  <c r="H496" i="28"/>
  <c r="U495" i="28"/>
  <c r="T495" i="28"/>
  <c r="S495" i="28"/>
  <c r="R495" i="28"/>
  <c r="Q495" i="28"/>
  <c r="P495" i="28"/>
  <c r="O495" i="28"/>
  <c r="N495" i="28"/>
  <c r="M495" i="28"/>
  <c r="L495" i="28"/>
  <c r="K495" i="28"/>
  <c r="J495" i="28"/>
  <c r="I495" i="28"/>
  <c r="H495" i="28"/>
  <c r="U494" i="28"/>
  <c r="T494" i="28"/>
  <c r="S494" i="28"/>
  <c r="R494" i="28"/>
  <c r="Q494" i="28"/>
  <c r="P494" i="28"/>
  <c r="O494" i="28"/>
  <c r="N494" i="28"/>
  <c r="M494" i="28"/>
  <c r="L494" i="28"/>
  <c r="K494" i="28"/>
  <c r="J494" i="28"/>
  <c r="I494" i="28"/>
  <c r="H494" i="28"/>
  <c r="U493" i="28"/>
  <c r="T493" i="28"/>
  <c r="S493" i="28"/>
  <c r="R493" i="28"/>
  <c r="Q493" i="28"/>
  <c r="P493" i="28"/>
  <c r="O493" i="28"/>
  <c r="N493" i="28"/>
  <c r="M493" i="28"/>
  <c r="L493" i="28"/>
  <c r="K493" i="28"/>
  <c r="J493" i="28"/>
  <c r="I493" i="28"/>
  <c r="H493" i="28"/>
  <c r="U492" i="28"/>
  <c r="T492" i="28"/>
  <c r="S492" i="28"/>
  <c r="R492" i="28"/>
  <c r="Q492" i="28"/>
  <c r="P492" i="28"/>
  <c r="O492" i="28"/>
  <c r="N492" i="28"/>
  <c r="M492" i="28"/>
  <c r="L492" i="28"/>
  <c r="K492" i="28"/>
  <c r="J492" i="28"/>
  <c r="I492" i="28"/>
  <c r="H492" i="28"/>
  <c r="U491" i="28"/>
  <c r="T491" i="28"/>
  <c r="S491" i="28"/>
  <c r="R491" i="28"/>
  <c r="Q491" i="28"/>
  <c r="P491" i="28"/>
  <c r="O491" i="28"/>
  <c r="N491" i="28"/>
  <c r="M491" i="28"/>
  <c r="L491" i="28"/>
  <c r="K491" i="28"/>
  <c r="J491" i="28"/>
  <c r="I491" i="28"/>
  <c r="H491" i="28"/>
  <c r="U490" i="28"/>
  <c r="T490" i="28"/>
  <c r="S490" i="28"/>
  <c r="R490" i="28"/>
  <c r="Q490" i="28"/>
  <c r="P490" i="28"/>
  <c r="O490" i="28"/>
  <c r="N490" i="28"/>
  <c r="M490" i="28"/>
  <c r="L490" i="28"/>
  <c r="K490" i="28"/>
  <c r="J490" i="28"/>
  <c r="I490" i="28"/>
  <c r="H490" i="28"/>
  <c r="U489" i="28"/>
  <c r="T489" i="28"/>
  <c r="S489" i="28"/>
  <c r="R489" i="28"/>
  <c r="Q489" i="28"/>
  <c r="P489" i="28"/>
  <c r="O489" i="28"/>
  <c r="N489" i="28"/>
  <c r="M489" i="28"/>
  <c r="L489" i="28"/>
  <c r="K489" i="28"/>
  <c r="J489" i="28"/>
  <c r="I489" i="28"/>
  <c r="H489" i="28"/>
  <c r="U488" i="28"/>
  <c r="T488" i="28"/>
  <c r="S488" i="28"/>
  <c r="R488" i="28"/>
  <c r="Q488" i="28"/>
  <c r="P488" i="28"/>
  <c r="O488" i="28"/>
  <c r="N488" i="28"/>
  <c r="M488" i="28"/>
  <c r="L488" i="28"/>
  <c r="K488" i="28"/>
  <c r="J488" i="28"/>
  <c r="I488" i="28"/>
  <c r="H488" i="28"/>
  <c r="U487" i="28"/>
  <c r="T487" i="28"/>
  <c r="S487" i="28"/>
  <c r="R487" i="28"/>
  <c r="Q487" i="28"/>
  <c r="P487" i="28"/>
  <c r="O487" i="28"/>
  <c r="N487" i="28"/>
  <c r="M487" i="28"/>
  <c r="L487" i="28"/>
  <c r="K487" i="28"/>
  <c r="J487" i="28"/>
  <c r="I487" i="28"/>
  <c r="H487" i="28"/>
  <c r="U486" i="28"/>
  <c r="T486" i="28"/>
  <c r="S486" i="28"/>
  <c r="R486" i="28"/>
  <c r="Q486" i="28"/>
  <c r="P486" i="28"/>
  <c r="O486" i="28"/>
  <c r="N486" i="28"/>
  <c r="M486" i="28"/>
  <c r="L486" i="28"/>
  <c r="K486" i="28"/>
  <c r="J486" i="28"/>
  <c r="I486" i="28"/>
  <c r="H486" i="28"/>
  <c r="U485" i="28"/>
  <c r="T485" i="28"/>
  <c r="S485" i="28"/>
  <c r="R485" i="28"/>
  <c r="Q485" i="28"/>
  <c r="P485" i="28"/>
  <c r="O485" i="28"/>
  <c r="N485" i="28"/>
  <c r="M485" i="28"/>
  <c r="L485" i="28"/>
  <c r="K485" i="28"/>
  <c r="J485" i="28"/>
  <c r="I485" i="28"/>
  <c r="H485" i="28"/>
  <c r="U484" i="28"/>
  <c r="T484" i="28"/>
  <c r="S484" i="28"/>
  <c r="R484" i="28"/>
  <c r="Q484" i="28"/>
  <c r="P484" i="28"/>
  <c r="O484" i="28"/>
  <c r="N484" i="28"/>
  <c r="M484" i="28"/>
  <c r="L484" i="28"/>
  <c r="K484" i="28"/>
  <c r="J484" i="28"/>
  <c r="I484" i="28"/>
  <c r="H484" i="28"/>
  <c r="U483" i="28"/>
  <c r="T483" i="28"/>
  <c r="S483" i="28"/>
  <c r="R483" i="28"/>
  <c r="Q483" i="28"/>
  <c r="P483" i="28"/>
  <c r="O483" i="28"/>
  <c r="N483" i="28"/>
  <c r="M483" i="28"/>
  <c r="L483" i="28"/>
  <c r="K483" i="28"/>
  <c r="J483" i="28"/>
  <c r="I483" i="28"/>
  <c r="H483" i="28"/>
  <c r="U482" i="28"/>
  <c r="T482" i="28"/>
  <c r="S482" i="28"/>
  <c r="R482" i="28"/>
  <c r="Q482" i="28"/>
  <c r="P482" i="28"/>
  <c r="O482" i="28"/>
  <c r="N482" i="28"/>
  <c r="M482" i="28"/>
  <c r="L482" i="28"/>
  <c r="K482" i="28"/>
  <c r="J482" i="28"/>
  <c r="I482" i="28"/>
  <c r="H482" i="28"/>
  <c r="U481" i="28"/>
  <c r="T481" i="28"/>
  <c r="S481" i="28"/>
  <c r="R481" i="28"/>
  <c r="Q481" i="28"/>
  <c r="P481" i="28"/>
  <c r="O481" i="28"/>
  <c r="N481" i="28"/>
  <c r="M481" i="28"/>
  <c r="L481" i="28"/>
  <c r="K481" i="28"/>
  <c r="J481" i="28"/>
  <c r="I481" i="28"/>
  <c r="H481" i="28"/>
  <c r="U480" i="28"/>
  <c r="T480" i="28"/>
  <c r="S480" i="28"/>
  <c r="R480" i="28"/>
  <c r="Q480" i="28"/>
  <c r="P480" i="28"/>
  <c r="O480" i="28"/>
  <c r="N480" i="28"/>
  <c r="M480" i="28"/>
  <c r="L480" i="28"/>
  <c r="K480" i="28"/>
  <c r="J480" i="28"/>
  <c r="I480" i="28"/>
  <c r="H480" i="28"/>
  <c r="U479" i="28"/>
  <c r="T479" i="28"/>
  <c r="S479" i="28"/>
  <c r="R479" i="28"/>
  <c r="Q479" i="28"/>
  <c r="P479" i="28"/>
  <c r="O479" i="28"/>
  <c r="N479" i="28"/>
  <c r="M479" i="28"/>
  <c r="L479" i="28"/>
  <c r="K479" i="28"/>
  <c r="J479" i="28"/>
  <c r="I479" i="28"/>
  <c r="H479" i="28"/>
  <c r="U478" i="28"/>
  <c r="T478" i="28"/>
  <c r="S478" i="28"/>
  <c r="R478" i="28"/>
  <c r="Q478" i="28"/>
  <c r="P478" i="28"/>
  <c r="O478" i="28"/>
  <c r="N478" i="28"/>
  <c r="M478" i="28"/>
  <c r="L478" i="28"/>
  <c r="K478" i="28"/>
  <c r="J478" i="28"/>
  <c r="I478" i="28"/>
  <c r="H478" i="28"/>
  <c r="U477" i="28"/>
  <c r="T477" i="28"/>
  <c r="S477" i="28"/>
  <c r="R477" i="28"/>
  <c r="Q477" i="28"/>
  <c r="P477" i="28"/>
  <c r="O477" i="28"/>
  <c r="N477" i="28"/>
  <c r="M477" i="28"/>
  <c r="L477" i="28"/>
  <c r="K477" i="28"/>
  <c r="J477" i="28"/>
  <c r="I477" i="28"/>
  <c r="H477" i="28"/>
  <c r="U476" i="28"/>
  <c r="T476" i="28"/>
  <c r="S476" i="28"/>
  <c r="R476" i="28"/>
  <c r="Q476" i="28"/>
  <c r="P476" i="28"/>
  <c r="O476" i="28"/>
  <c r="N476" i="28"/>
  <c r="M476" i="28"/>
  <c r="L476" i="28"/>
  <c r="K476" i="28"/>
  <c r="J476" i="28"/>
  <c r="I476" i="28"/>
  <c r="H476" i="28"/>
  <c r="U475" i="28"/>
  <c r="T475" i="28"/>
  <c r="S475" i="28"/>
  <c r="R475" i="28"/>
  <c r="Q475" i="28"/>
  <c r="P475" i="28"/>
  <c r="O475" i="28"/>
  <c r="N475" i="28"/>
  <c r="M475" i="28"/>
  <c r="L475" i="28"/>
  <c r="K475" i="28"/>
  <c r="J475" i="28"/>
  <c r="I475" i="28"/>
  <c r="H475" i="28"/>
  <c r="U474" i="28"/>
  <c r="T474" i="28"/>
  <c r="S474" i="28"/>
  <c r="R474" i="28"/>
  <c r="Q474" i="28"/>
  <c r="P474" i="28"/>
  <c r="O474" i="28"/>
  <c r="N474" i="28"/>
  <c r="M474" i="28"/>
  <c r="L474" i="28"/>
  <c r="K474" i="28"/>
  <c r="J474" i="28"/>
  <c r="I474" i="28"/>
  <c r="H474" i="28"/>
  <c r="U473" i="28"/>
  <c r="T473" i="28"/>
  <c r="S473" i="28"/>
  <c r="R473" i="28"/>
  <c r="Q473" i="28"/>
  <c r="P473" i="28"/>
  <c r="O473" i="28"/>
  <c r="N473" i="28"/>
  <c r="M473" i="28"/>
  <c r="L473" i="28"/>
  <c r="K473" i="28"/>
  <c r="J473" i="28"/>
  <c r="I473" i="28"/>
  <c r="H473" i="28"/>
  <c r="U472" i="28"/>
  <c r="T472" i="28"/>
  <c r="S472" i="28"/>
  <c r="R472" i="28"/>
  <c r="Q472" i="28"/>
  <c r="P472" i="28"/>
  <c r="O472" i="28"/>
  <c r="N472" i="28"/>
  <c r="M472" i="28"/>
  <c r="L472" i="28"/>
  <c r="K472" i="28"/>
  <c r="J472" i="28"/>
  <c r="I472" i="28"/>
  <c r="H472" i="28"/>
  <c r="U471" i="28"/>
  <c r="T471" i="28"/>
  <c r="S471" i="28"/>
  <c r="R471" i="28"/>
  <c r="Q471" i="28"/>
  <c r="P471" i="28"/>
  <c r="O471" i="28"/>
  <c r="N471" i="28"/>
  <c r="M471" i="28"/>
  <c r="L471" i="28"/>
  <c r="K471" i="28"/>
  <c r="J471" i="28"/>
  <c r="I471" i="28"/>
  <c r="H471" i="28"/>
  <c r="U470" i="28"/>
  <c r="T470" i="28"/>
  <c r="S470" i="28"/>
  <c r="R470" i="28"/>
  <c r="Q470" i="28"/>
  <c r="P470" i="28"/>
  <c r="O470" i="28"/>
  <c r="N470" i="28"/>
  <c r="M470" i="28"/>
  <c r="L470" i="28"/>
  <c r="K470" i="28"/>
  <c r="J470" i="28"/>
  <c r="I470" i="28"/>
  <c r="H470" i="28"/>
  <c r="U469" i="28"/>
  <c r="T469" i="28"/>
  <c r="S469" i="28"/>
  <c r="R469" i="28"/>
  <c r="Q469" i="28"/>
  <c r="P469" i="28"/>
  <c r="O469" i="28"/>
  <c r="N469" i="28"/>
  <c r="M469" i="28"/>
  <c r="L469" i="28"/>
  <c r="K469" i="28"/>
  <c r="J469" i="28"/>
  <c r="I469" i="28"/>
  <c r="H469" i="28"/>
  <c r="U468" i="28"/>
  <c r="T468" i="28"/>
  <c r="S468" i="28"/>
  <c r="R468" i="28"/>
  <c r="Q468" i="28"/>
  <c r="P468" i="28"/>
  <c r="O468" i="28"/>
  <c r="N468" i="28"/>
  <c r="M468" i="28"/>
  <c r="L468" i="28"/>
  <c r="K468" i="28"/>
  <c r="J468" i="28"/>
  <c r="I468" i="28"/>
  <c r="H468" i="28"/>
  <c r="U467" i="28"/>
  <c r="T467" i="28"/>
  <c r="S467" i="28"/>
  <c r="R467" i="28"/>
  <c r="Q467" i="28"/>
  <c r="P467" i="28"/>
  <c r="O467" i="28"/>
  <c r="N467" i="28"/>
  <c r="M467" i="28"/>
  <c r="L467" i="28"/>
  <c r="K467" i="28"/>
  <c r="J467" i="28"/>
  <c r="I467" i="28"/>
  <c r="H467" i="28"/>
  <c r="U466" i="28"/>
  <c r="T466" i="28"/>
  <c r="S466" i="28"/>
  <c r="R466" i="28"/>
  <c r="Q466" i="28"/>
  <c r="P466" i="28"/>
  <c r="O466" i="28"/>
  <c r="N466" i="28"/>
  <c r="M466" i="28"/>
  <c r="L466" i="28"/>
  <c r="K466" i="28"/>
  <c r="J466" i="28"/>
  <c r="I466" i="28"/>
  <c r="H466" i="28"/>
  <c r="U465" i="28"/>
  <c r="T465" i="28"/>
  <c r="S465" i="28"/>
  <c r="R465" i="28"/>
  <c r="Q465" i="28"/>
  <c r="P465" i="28"/>
  <c r="O465" i="28"/>
  <c r="N465" i="28"/>
  <c r="M465" i="28"/>
  <c r="L465" i="28"/>
  <c r="K465" i="28"/>
  <c r="J465" i="28"/>
  <c r="I465" i="28"/>
  <c r="H465" i="28"/>
  <c r="U464" i="28"/>
  <c r="T464" i="28"/>
  <c r="S464" i="28"/>
  <c r="R464" i="28"/>
  <c r="Q464" i="28"/>
  <c r="P464" i="28"/>
  <c r="O464" i="28"/>
  <c r="N464" i="28"/>
  <c r="M464" i="28"/>
  <c r="L464" i="28"/>
  <c r="K464" i="28"/>
  <c r="J464" i="28"/>
  <c r="I464" i="28"/>
  <c r="H464" i="28"/>
  <c r="U463" i="28"/>
  <c r="T463" i="28"/>
  <c r="S463" i="28"/>
  <c r="R463" i="28"/>
  <c r="Q463" i="28"/>
  <c r="P463" i="28"/>
  <c r="O463" i="28"/>
  <c r="N463" i="28"/>
  <c r="M463" i="28"/>
  <c r="L463" i="28"/>
  <c r="K463" i="28"/>
  <c r="J463" i="28"/>
  <c r="I463" i="28"/>
  <c r="H463" i="28"/>
  <c r="U462" i="28"/>
  <c r="T462" i="28"/>
  <c r="S462" i="28"/>
  <c r="R462" i="28"/>
  <c r="Q462" i="28"/>
  <c r="P462" i="28"/>
  <c r="O462" i="28"/>
  <c r="N462" i="28"/>
  <c r="M462" i="28"/>
  <c r="L462" i="28"/>
  <c r="K462" i="28"/>
  <c r="J462" i="28"/>
  <c r="I462" i="28"/>
  <c r="H462" i="28"/>
  <c r="U461" i="28"/>
  <c r="T461" i="28"/>
  <c r="S461" i="28"/>
  <c r="R461" i="28"/>
  <c r="Q461" i="28"/>
  <c r="P461" i="28"/>
  <c r="O461" i="28"/>
  <c r="N461" i="28"/>
  <c r="M461" i="28"/>
  <c r="L461" i="28"/>
  <c r="K461" i="28"/>
  <c r="J461" i="28"/>
  <c r="I461" i="28"/>
  <c r="H461" i="28"/>
  <c r="U460" i="28"/>
  <c r="T460" i="28"/>
  <c r="S460" i="28"/>
  <c r="R460" i="28"/>
  <c r="Q460" i="28"/>
  <c r="P460" i="28"/>
  <c r="O460" i="28"/>
  <c r="N460" i="28"/>
  <c r="M460" i="28"/>
  <c r="L460" i="28"/>
  <c r="K460" i="28"/>
  <c r="J460" i="28"/>
  <c r="I460" i="28"/>
  <c r="H460" i="28"/>
  <c r="U459" i="28"/>
  <c r="T459" i="28"/>
  <c r="S459" i="28"/>
  <c r="R459" i="28"/>
  <c r="Q459" i="28"/>
  <c r="P459" i="28"/>
  <c r="O459" i="28"/>
  <c r="N459" i="28"/>
  <c r="M459" i="28"/>
  <c r="L459" i="28"/>
  <c r="K459" i="28"/>
  <c r="J459" i="28"/>
  <c r="I459" i="28"/>
  <c r="H459" i="28"/>
  <c r="U458" i="28"/>
  <c r="T458" i="28"/>
  <c r="S458" i="28"/>
  <c r="R458" i="28"/>
  <c r="Q458" i="28"/>
  <c r="P458" i="28"/>
  <c r="O458" i="28"/>
  <c r="N458" i="28"/>
  <c r="M458" i="28"/>
  <c r="L458" i="28"/>
  <c r="K458" i="28"/>
  <c r="J458" i="28"/>
  <c r="I458" i="28"/>
  <c r="H458" i="28"/>
  <c r="U457" i="28"/>
  <c r="T457" i="28"/>
  <c r="S457" i="28"/>
  <c r="R457" i="28"/>
  <c r="Q457" i="28"/>
  <c r="P457" i="28"/>
  <c r="O457" i="28"/>
  <c r="N457" i="28"/>
  <c r="M457" i="28"/>
  <c r="L457" i="28"/>
  <c r="K457" i="28"/>
  <c r="J457" i="28"/>
  <c r="I457" i="28"/>
  <c r="H457" i="28"/>
  <c r="U456" i="28"/>
  <c r="T456" i="28"/>
  <c r="S456" i="28"/>
  <c r="R456" i="28"/>
  <c r="Q456" i="28"/>
  <c r="P456" i="28"/>
  <c r="O456" i="28"/>
  <c r="N456" i="28"/>
  <c r="M456" i="28"/>
  <c r="L456" i="28"/>
  <c r="K456" i="28"/>
  <c r="J456" i="28"/>
  <c r="I456" i="28"/>
  <c r="H456" i="28"/>
  <c r="U455" i="28"/>
  <c r="T455" i="28"/>
  <c r="S455" i="28"/>
  <c r="R455" i="28"/>
  <c r="Q455" i="28"/>
  <c r="P455" i="28"/>
  <c r="O455" i="28"/>
  <c r="N455" i="28"/>
  <c r="M455" i="28"/>
  <c r="L455" i="28"/>
  <c r="K455" i="28"/>
  <c r="J455" i="28"/>
  <c r="I455" i="28"/>
  <c r="H455" i="28"/>
  <c r="U454" i="28"/>
  <c r="T454" i="28"/>
  <c r="S454" i="28"/>
  <c r="R454" i="28"/>
  <c r="Q454" i="28"/>
  <c r="P454" i="28"/>
  <c r="O454" i="28"/>
  <c r="N454" i="28"/>
  <c r="M454" i="28"/>
  <c r="L454" i="28"/>
  <c r="K454" i="28"/>
  <c r="J454" i="28"/>
  <c r="I454" i="28"/>
  <c r="H454" i="28"/>
  <c r="U453" i="28"/>
  <c r="T453" i="28"/>
  <c r="S453" i="28"/>
  <c r="R453" i="28"/>
  <c r="Q453" i="28"/>
  <c r="P453" i="28"/>
  <c r="O453" i="28"/>
  <c r="N453" i="28"/>
  <c r="M453" i="28"/>
  <c r="L453" i="28"/>
  <c r="K453" i="28"/>
  <c r="J453" i="28"/>
  <c r="I453" i="28"/>
  <c r="H453" i="28"/>
  <c r="U452" i="28"/>
  <c r="T452" i="28"/>
  <c r="S452" i="28"/>
  <c r="R452" i="28"/>
  <c r="Q452" i="28"/>
  <c r="P452" i="28"/>
  <c r="O452" i="28"/>
  <c r="N452" i="28"/>
  <c r="M452" i="28"/>
  <c r="L452" i="28"/>
  <c r="K452" i="28"/>
  <c r="J452" i="28"/>
  <c r="I452" i="28"/>
  <c r="H452" i="28"/>
  <c r="U451" i="28"/>
  <c r="T451" i="28"/>
  <c r="S451" i="28"/>
  <c r="R451" i="28"/>
  <c r="Q451" i="28"/>
  <c r="P451" i="28"/>
  <c r="O451" i="28"/>
  <c r="N451" i="28"/>
  <c r="M451" i="28"/>
  <c r="L451" i="28"/>
  <c r="K451" i="28"/>
  <c r="J451" i="28"/>
  <c r="I451" i="28"/>
  <c r="H451" i="28"/>
  <c r="U450" i="28"/>
  <c r="T450" i="28"/>
  <c r="S450" i="28"/>
  <c r="R450" i="28"/>
  <c r="Q450" i="28"/>
  <c r="P450" i="28"/>
  <c r="O450" i="28"/>
  <c r="N450" i="28"/>
  <c r="M450" i="28"/>
  <c r="L450" i="28"/>
  <c r="K450" i="28"/>
  <c r="J450" i="28"/>
  <c r="I450" i="28"/>
  <c r="H450" i="28"/>
  <c r="U449" i="28"/>
  <c r="T449" i="28"/>
  <c r="S449" i="28"/>
  <c r="R449" i="28"/>
  <c r="Q449" i="28"/>
  <c r="P449" i="28"/>
  <c r="O449" i="28"/>
  <c r="N449" i="28"/>
  <c r="M449" i="28"/>
  <c r="L449" i="28"/>
  <c r="K449" i="28"/>
  <c r="J449" i="28"/>
  <c r="I449" i="28"/>
  <c r="H449" i="28"/>
  <c r="U448" i="28"/>
  <c r="T448" i="28"/>
  <c r="S448" i="28"/>
  <c r="R448" i="28"/>
  <c r="Q448" i="28"/>
  <c r="P448" i="28"/>
  <c r="O448" i="28"/>
  <c r="N448" i="28"/>
  <c r="M448" i="28"/>
  <c r="L448" i="28"/>
  <c r="K448" i="28"/>
  <c r="J448" i="28"/>
  <c r="I448" i="28"/>
  <c r="H448" i="28"/>
  <c r="U447" i="28"/>
  <c r="T447" i="28"/>
  <c r="S447" i="28"/>
  <c r="R447" i="28"/>
  <c r="Q447" i="28"/>
  <c r="P447" i="28"/>
  <c r="O447" i="28"/>
  <c r="N447" i="28"/>
  <c r="M447" i="28"/>
  <c r="L447" i="28"/>
  <c r="K447" i="28"/>
  <c r="J447" i="28"/>
  <c r="I447" i="28"/>
  <c r="H447" i="28"/>
  <c r="U446" i="28"/>
  <c r="T446" i="28"/>
  <c r="S446" i="28"/>
  <c r="R446" i="28"/>
  <c r="Q446" i="28"/>
  <c r="P446" i="28"/>
  <c r="O446" i="28"/>
  <c r="N446" i="28"/>
  <c r="M446" i="28"/>
  <c r="L446" i="28"/>
  <c r="K446" i="28"/>
  <c r="J446" i="28"/>
  <c r="I446" i="28"/>
  <c r="H446" i="28"/>
  <c r="U445" i="28"/>
  <c r="T445" i="28"/>
  <c r="S445" i="28"/>
  <c r="R445" i="28"/>
  <c r="Q445" i="28"/>
  <c r="P445" i="28"/>
  <c r="O445" i="28"/>
  <c r="N445" i="28"/>
  <c r="M445" i="28"/>
  <c r="L445" i="28"/>
  <c r="K445" i="28"/>
  <c r="J445" i="28"/>
  <c r="I445" i="28"/>
  <c r="H445" i="28"/>
  <c r="U444" i="28"/>
  <c r="T444" i="28"/>
  <c r="S444" i="28"/>
  <c r="R444" i="28"/>
  <c r="Q444" i="28"/>
  <c r="P444" i="28"/>
  <c r="O444" i="28"/>
  <c r="N444" i="28"/>
  <c r="M444" i="28"/>
  <c r="L444" i="28"/>
  <c r="K444" i="28"/>
  <c r="J444" i="28"/>
  <c r="I444" i="28"/>
  <c r="H444" i="28"/>
  <c r="U443" i="28"/>
  <c r="T443" i="28"/>
  <c r="S443" i="28"/>
  <c r="R443" i="28"/>
  <c r="Q443" i="28"/>
  <c r="P443" i="28"/>
  <c r="O443" i="28"/>
  <c r="N443" i="28"/>
  <c r="M443" i="28"/>
  <c r="L443" i="28"/>
  <c r="K443" i="28"/>
  <c r="J443" i="28"/>
  <c r="I443" i="28"/>
  <c r="H443" i="28"/>
  <c r="U442" i="28"/>
  <c r="T442" i="28"/>
  <c r="S442" i="28"/>
  <c r="R442" i="28"/>
  <c r="Q442" i="28"/>
  <c r="P442" i="28"/>
  <c r="O442" i="28"/>
  <c r="N442" i="28"/>
  <c r="M442" i="28"/>
  <c r="L442" i="28"/>
  <c r="K442" i="28"/>
  <c r="J442" i="28"/>
  <c r="I442" i="28"/>
  <c r="H442" i="28"/>
  <c r="U441" i="28"/>
  <c r="T441" i="28"/>
  <c r="S441" i="28"/>
  <c r="R441" i="28"/>
  <c r="Q441" i="28"/>
  <c r="P441" i="28"/>
  <c r="O441" i="28"/>
  <c r="N441" i="28"/>
  <c r="M441" i="28"/>
  <c r="L441" i="28"/>
  <c r="K441" i="28"/>
  <c r="J441" i="28"/>
  <c r="I441" i="28"/>
  <c r="H441" i="28"/>
  <c r="U440" i="28"/>
  <c r="T440" i="28"/>
  <c r="S440" i="28"/>
  <c r="R440" i="28"/>
  <c r="Q440" i="28"/>
  <c r="P440" i="28"/>
  <c r="O440" i="28"/>
  <c r="N440" i="28"/>
  <c r="M440" i="28"/>
  <c r="L440" i="28"/>
  <c r="K440" i="28"/>
  <c r="J440" i="28"/>
  <c r="I440" i="28"/>
  <c r="H440" i="28"/>
  <c r="U439" i="28"/>
  <c r="T439" i="28"/>
  <c r="S439" i="28"/>
  <c r="R439" i="28"/>
  <c r="Q439" i="28"/>
  <c r="P439" i="28"/>
  <c r="O439" i="28"/>
  <c r="N439" i="28"/>
  <c r="M439" i="28"/>
  <c r="L439" i="28"/>
  <c r="K439" i="28"/>
  <c r="J439" i="28"/>
  <c r="I439" i="28"/>
  <c r="H439" i="28"/>
  <c r="U438" i="28"/>
  <c r="T438" i="28"/>
  <c r="S438" i="28"/>
  <c r="R438" i="28"/>
  <c r="Q438" i="28"/>
  <c r="P438" i="28"/>
  <c r="O438" i="28"/>
  <c r="N438" i="28"/>
  <c r="M438" i="28"/>
  <c r="L438" i="28"/>
  <c r="K438" i="28"/>
  <c r="J438" i="28"/>
  <c r="I438" i="28"/>
  <c r="H438" i="28"/>
  <c r="U437" i="28"/>
  <c r="T437" i="28"/>
  <c r="S437" i="28"/>
  <c r="R437" i="28"/>
  <c r="Q437" i="28"/>
  <c r="P437" i="28"/>
  <c r="O437" i="28"/>
  <c r="N437" i="28"/>
  <c r="M437" i="28"/>
  <c r="L437" i="28"/>
  <c r="K437" i="28"/>
  <c r="J437" i="28"/>
  <c r="I437" i="28"/>
  <c r="H437" i="28"/>
  <c r="U436" i="28"/>
  <c r="T436" i="28"/>
  <c r="S436" i="28"/>
  <c r="R436" i="28"/>
  <c r="Q436" i="28"/>
  <c r="P436" i="28"/>
  <c r="O436" i="28"/>
  <c r="N436" i="28"/>
  <c r="M436" i="28"/>
  <c r="L436" i="28"/>
  <c r="K436" i="28"/>
  <c r="J436" i="28"/>
  <c r="I436" i="28"/>
  <c r="H436" i="28"/>
  <c r="U435" i="28"/>
  <c r="T435" i="28"/>
  <c r="S435" i="28"/>
  <c r="R435" i="28"/>
  <c r="Q435" i="28"/>
  <c r="P435" i="28"/>
  <c r="O435" i="28"/>
  <c r="N435" i="28"/>
  <c r="M435" i="28"/>
  <c r="L435" i="28"/>
  <c r="K435" i="28"/>
  <c r="J435" i="28"/>
  <c r="I435" i="28"/>
  <c r="H435" i="28"/>
  <c r="U434" i="28"/>
  <c r="T434" i="28"/>
  <c r="S434" i="28"/>
  <c r="R434" i="28"/>
  <c r="Q434" i="28"/>
  <c r="P434" i="28"/>
  <c r="O434" i="28"/>
  <c r="N434" i="28"/>
  <c r="M434" i="28"/>
  <c r="L434" i="28"/>
  <c r="K434" i="28"/>
  <c r="J434" i="28"/>
  <c r="I434" i="28"/>
  <c r="H434" i="28"/>
  <c r="U433" i="28"/>
  <c r="T433" i="28"/>
  <c r="S433" i="28"/>
  <c r="R433" i="28"/>
  <c r="Q433" i="28"/>
  <c r="P433" i="28"/>
  <c r="O433" i="28"/>
  <c r="N433" i="28"/>
  <c r="M433" i="28"/>
  <c r="L433" i="28"/>
  <c r="K433" i="28"/>
  <c r="J433" i="28"/>
  <c r="I433" i="28"/>
  <c r="H433" i="28"/>
  <c r="U432" i="28"/>
  <c r="T432" i="28"/>
  <c r="S432" i="28"/>
  <c r="R432" i="28"/>
  <c r="Q432" i="28"/>
  <c r="P432" i="28"/>
  <c r="O432" i="28"/>
  <c r="N432" i="28"/>
  <c r="M432" i="28"/>
  <c r="L432" i="28"/>
  <c r="K432" i="28"/>
  <c r="J432" i="28"/>
  <c r="I432" i="28"/>
  <c r="H432" i="28"/>
  <c r="U431" i="28"/>
  <c r="T431" i="28"/>
  <c r="S431" i="28"/>
  <c r="R431" i="28"/>
  <c r="Q431" i="28"/>
  <c r="P431" i="28"/>
  <c r="O431" i="28"/>
  <c r="N431" i="28"/>
  <c r="M431" i="28"/>
  <c r="L431" i="28"/>
  <c r="K431" i="28"/>
  <c r="J431" i="28"/>
  <c r="I431" i="28"/>
  <c r="H431" i="28"/>
  <c r="U430" i="28"/>
  <c r="T430" i="28"/>
  <c r="S430" i="28"/>
  <c r="R430" i="28"/>
  <c r="Q430" i="28"/>
  <c r="P430" i="28"/>
  <c r="O430" i="28"/>
  <c r="N430" i="28"/>
  <c r="M430" i="28"/>
  <c r="L430" i="28"/>
  <c r="K430" i="28"/>
  <c r="J430" i="28"/>
  <c r="I430" i="28"/>
  <c r="H430" i="28"/>
  <c r="U429" i="28"/>
  <c r="T429" i="28"/>
  <c r="S429" i="28"/>
  <c r="R429" i="28"/>
  <c r="Q429" i="28"/>
  <c r="P429" i="28"/>
  <c r="O429" i="28"/>
  <c r="N429" i="28"/>
  <c r="M429" i="28"/>
  <c r="L429" i="28"/>
  <c r="K429" i="28"/>
  <c r="J429" i="28"/>
  <c r="I429" i="28"/>
  <c r="H429" i="28"/>
  <c r="U428" i="28"/>
  <c r="T428" i="28"/>
  <c r="S428" i="28"/>
  <c r="R428" i="28"/>
  <c r="Q428" i="28"/>
  <c r="P428" i="28"/>
  <c r="O428" i="28"/>
  <c r="N428" i="28"/>
  <c r="M428" i="28"/>
  <c r="L428" i="28"/>
  <c r="K428" i="28"/>
  <c r="J428" i="28"/>
  <c r="I428" i="28"/>
  <c r="H428" i="28"/>
  <c r="U427" i="28"/>
  <c r="T427" i="28"/>
  <c r="S427" i="28"/>
  <c r="R427" i="28"/>
  <c r="Q427" i="28"/>
  <c r="P427" i="28"/>
  <c r="O427" i="28"/>
  <c r="N427" i="28"/>
  <c r="M427" i="28"/>
  <c r="L427" i="28"/>
  <c r="K427" i="28"/>
  <c r="J427" i="28"/>
  <c r="I427" i="28"/>
  <c r="H427" i="28"/>
  <c r="U426" i="28"/>
  <c r="T426" i="28"/>
  <c r="S426" i="28"/>
  <c r="R426" i="28"/>
  <c r="Q426" i="28"/>
  <c r="P426" i="28"/>
  <c r="O426" i="28"/>
  <c r="N426" i="28"/>
  <c r="M426" i="28"/>
  <c r="L426" i="28"/>
  <c r="K426" i="28"/>
  <c r="J426" i="28"/>
  <c r="I426" i="28"/>
  <c r="H426" i="28"/>
  <c r="U425" i="28"/>
  <c r="T425" i="28"/>
  <c r="S425" i="28"/>
  <c r="R425" i="28"/>
  <c r="Q425" i="28"/>
  <c r="P425" i="28"/>
  <c r="O425" i="28"/>
  <c r="N425" i="28"/>
  <c r="M425" i="28"/>
  <c r="L425" i="28"/>
  <c r="K425" i="28"/>
  <c r="J425" i="28"/>
  <c r="I425" i="28"/>
  <c r="H425" i="28"/>
  <c r="U424" i="28"/>
  <c r="T424" i="28"/>
  <c r="S424" i="28"/>
  <c r="R424" i="28"/>
  <c r="Q424" i="28"/>
  <c r="P424" i="28"/>
  <c r="O424" i="28"/>
  <c r="N424" i="28"/>
  <c r="M424" i="28"/>
  <c r="L424" i="28"/>
  <c r="K424" i="28"/>
  <c r="J424" i="28"/>
  <c r="I424" i="28"/>
  <c r="H424" i="28"/>
  <c r="U423" i="28"/>
  <c r="T423" i="28"/>
  <c r="S423" i="28"/>
  <c r="R423" i="28"/>
  <c r="Q423" i="28"/>
  <c r="P423" i="28"/>
  <c r="O423" i="28"/>
  <c r="N423" i="28"/>
  <c r="M423" i="28"/>
  <c r="L423" i="28"/>
  <c r="K423" i="28"/>
  <c r="J423" i="28"/>
  <c r="I423" i="28"/>
  <c r="H423" i="28"/>
  <c r="U422" i="28"/>
  <c r="T422" i="28"/>
  <c r="S422" i="28"/>
  <c r="R422" i="28"/>
  <c r="Q422" i="28"/>
  <c r="P422" i="28"/>
  <c r="O422" i="28"/>
  <c r="N422" i="28"/>
  <c r="M422" i="28"/>
  <c r="L422" i="28"/>
  <c r="K422" i="28"/>
  <c r="J422" i="28"/>
  <c r="I422" i="28"/>
  <c r="H422" i="28"/>
  <c r="U421" i="28"/>
  <c r="T421" i="28"/>
  <c r="S421" i="28"/>
  <c r="R421" i="28"/>
  <c r="Q421" i="28"/>
  <c r="P421" i="28"/>
  <c r="O421" i="28"/>
  <c r="N421" i="28"/>
  <c r="M421" i="28"/>
  <c r="L421" i="28"/>
  <c r="K421" i="28"/>
  <c r="J421" i="28"/>
  <c r="I421" i="28"/>
  <c r="H421" i="28"/>
  <c r="U420" i="28"/>
  <c r="T420" i="28"/>
  <c r="S420" i="28"/>
  <c r="R420" i="28"/>
  <c r="Q420" i="28"/>
  <c r="P420" i="28"/>
  <c r="O420" i="28"/>
  <c r="N420" i="28"/>
  <c r="M420" i="28"/>
  <c r="L420" i="28"/>
  <c r="K420" i="28"/>
  <c r="J420" i="28"/>
  <c r="I420" i="28"/>
  <c r="H420" i="28"/>
  <c r="U419" i="28"/>
  <c r="T419" i="28"/>
  <c r="S419" i="28"/>
  <c r="R419" i="28"/>
  <c r="Q419" i="28"/>
  <c r="P419" i="28"/>
  <c r="O419" i="28"/>
  <c r="N419" i="28"/>
  <c r="M419" i="28"/>
  <c r="L419" i="28"/>
  <c r="K419" i="28"/>
  <c r="J419" i="28"/>
  <c r="I419" i="28"/>
  <c r="H419" i="28"/>
  <c r="U418" i="28"/>
  <c r="T418" i="28"/>
  <c r="S418" i="28"/>
  <c r="R418" i="28"/>
  <c r="Q418" i="28"/>
  <c r="P418" i="28"/>
  <c r="O418" i="28"/>
  <c r="N418" i="28"/>
  <c r="M418" i="28"/>
  <c r="L418" i="28"/>
  <c r="K418" i="28"/>
  <c r="J418" i="28"/>
  <c r="I418" i="28"/>
  <c r="H418" i="28"/>
  <c r="U417" i="28"/>
  <c r="T417" i="28"/>
  <c r="S417" i="28"/>
  <c r="R417" i="28"/>
  <c r="Q417" i="28"/>
  <c r="P417" i="28"/>
  <c r="O417" i="28"/>
  <c r="N417" i="28"/>
  <c r="M417" i="28"/>
  <c r="L417" i="28"/>
  <c r="K417" i="28"/>
  <c r="J417" i="28"/>
  <c r="I417" i="28"/>
  <c r="H417" i="28"/>
  <c r="U416" i="28"/>
  <c r="T416" i="28"/>
  <c r="S416" i="28"/>
  <c r="R416" i="28"/>
  <c r="Q416" i="28"/>
  <c r="P416" i="28"/>
  <c r="O416" i="28"/>
  <c r="N416" i="28"/>
  <c r="M416" i="28"/>
  <c r="L416" i="28"/>
  <c r="K416" i="28"/>
  <c r="J416" i="28"/>
  <c r="I416" i="28"/>
  <c r="H416" i="28"/>
  <c r="U415" i="28"/>
  <c r="T415" i="28"/>
  <c r="S415" i="28"/>
  <c r="R415" i="28"/>
  <c r="Q415" i="28"/>
  <c r="P415" i="28"/>
  <c r="O415" i="28"/>
  <c r="N415" i="28"/>
  <c r="M415" i="28"/>
  <c r="L415" i="28"/>
  <c r="K415" i="28"/>
  <c r="J415" i="28"/>
  <c r="I415" i="28"/>
  <c r="H415" i="28"/>
  <c r="U414" i="28"/>
  <c r="T414" i="28"/>
  <c r="S414" i="28"/>
  <c r="R414" i="28"/>
  <c r="Q414" i="28"/>
  <c r="P414" i="28"/>
  <c r="O414" i="28"/>
  <c r="N414" i="28"/>
  <c r="M414" i="28"/>
  <c r="L414" i="28"/>
  <c r="K414" i="28"/>
  <c r="J414" i="28"/>
  <c r="I414" i="28"/>
  <c r="H414" i="28"/>
  <c r="U413" i="28"/>
  <c r="T413" i="28"/>
  <c r="S413" i="28"/>
  <c r="R413" i="28"/>
  <c r="Q413" i="28"/>
  <c r="P413" i="28"/>
  <c r="O413" i="28"/>
  <c r="N413" i="28"/>
  <c r="M413" i="28"/>
  <c r="L413" i="28"/>
  <c r="K413" i="28"/>
  <c r="J413" i="28"/>
  <c r="I413" i="28"/>
  <c r="H413" i="28"/>
  <c r="U412" i="28"/>
  <c r="T412" i="28"/>
  <c r="S412" i="28"/>
  <c r="R412" i="28"/>
  <c r="Q412" i="28"/>
  <c r="P412" i="28"/>
  <c r="O412" i="28"/>
  <c r="N412" i="28"/>
  <c r="M412" i="28"/>
  <c r="L412" i="28"/>
  <c r="K412" i="28"/>
  <c r="J412" i="28"/>
  <c r="I412" i="28"/>
  <c r="H412" i="28"/>
  <c r="U411" i="28"/>
  <c r="T411" i="28"/>
  <c r="S411" i="28"/>
  <c r="R411" i="28"/>
  <c r="Q411" i="28"/>
  <c r="P411" i="28"/>
  <c r="O411" i="28"/>
  <c r="N411" i="28"/>
  <c r="M411" i="28"/>
  <c r="L411" i="28"/>
  <c r="K411" i="28"/>
  <c r="J411" i="28"/>
  <c r="I411" i="28"/>
  <c r="H411" i="28"/>
  <c r="U410" i="28"/>
  <c r="T410" i="28"/>
  <c r="S410" i="28"/>
  <c r="R410" i="28"/>
  <c r="Q410" i="28"/>
  <c r="P410" i="28"/>
  <c r="O410" i="28"/>
  <c r="N410" i="28"/>
  <c r="M410" i="28"/>
  <c r="L410" i="28"/>
  <c r="K410" i="28"/>
  <c r="J410" i="28"/>
  <c r="I410" i="28"/>
  <c r="H410" i="28"/>
  <c r="U409" i="28"/>
  <c r="T409" i="28"/>
  <c r="S409" i="28"/>
  <c r="R409" i="28"/>
  <c r="Q409" i="28"/>
  <c r="P409" i="28"/>
  <c r="O409" i="28"/>
  <c r="N409" i="28"/>
  <c r="M409" i="28"/>
  <c r="L409" i="28"/>
  <c r="K409" i="28"/>
  <c r="J409" i="28"/>
  <c r="I409" i="28"/>
  <c r="H409" i="28"/>
  <c r="U408" i="28"/>
  <c r="T408" i="28"/>
  <c r="S408" i="28"/>
  <c r="R408" i="28"/>
  <c r="Q408" i="28"/>
  <c r="P408" i="28"/>
  <c r="O408" i="28"/>
  <c r="N408" i="28"/>
  <c r="M408" i="28"/>
  <c r="L408" i="28"/>
  <c r="K408" i="28"/>
  <c r="J408" i="28"/>
  <c r="I408" i="28"/>
  <c r="H408" i="28"/>
  <c r="U407" i="28"/>
  <c r="T407" i="28"/>
  <c r="S407" i="28"/>
  <c r="R407" i="28"/>
  <c r="Q407" i="28"/>
  <c r="P407" i="28"/>
  <c r="O407" i="28"/>
  <c r="N407" i="28"/>
  <c r="M407" i="28"/>
  <c r="L407" i="28"/>
  <c r="K407" i="28"/>
  <c r="J407" i="28"/>
  <c r="I407" i="28"/>
  <c r="H407" i="28"/>
  <c r="U406" i="28"/>
  <c r="T406" i="28"/>
  <c r="S406" i="28"/>
  <c r="R406" i="28"/>
  <c r="Q406" i="28"/>
  <c r="P406" i="28"/>
  <c r="O406" i="28"/>
  <c r="N406" i="28"/>
  <c r="M406" i="28"/>
  <c r="L406" i="28"/>
  <c r="K406" i="28"/>
  <c r="J406" i="28"/>
  <c r="I406" i="28"/>
  <c r="H406" i="28"/>
  <c r="U405" i="28"/>
  <c r="T405" i="28"/>
  <c r="S405" i="28"/>
  <c r="R405" i="28"/>
  <c r="Q405" i="28"/>
  <c r="P405" i="28"/>
  <c r="O405" i="28"/>
  <c r="N405" i="28"/>
  <c r="M405" i="28"/>
  <c r="L405" i="28"/>
  <c r="K405" i="28"/>
  <c r="J405" i="28"/>
  <c r="I405" i="28"/>
  <c r="H405" i="28"/>
  <c r="U404" i="28"/>
  <c r="T404" i="28"/>
  <c r="S404" i="28"/>
  <c r="R404" i="28"/>
  <c r="Q404" i="28"/>
  <c r="P404" i="28"/>
  <c r="O404" i="28"/>
  <c r="N404" i="28"/>
  <c r="M404" i="28"/>
  <c r="L404" i="28"/>
  <c r="K404" i="28"/>
  <c r="J404" i="28"/>
  <c r="I404" i="28"/>
  <c r="H404" i="28"/>
  <c r="U403" i="28"/>
  <c r="T403" i="28"/>
  <c r="S403" i="28"/>
  <c r="R403" i="28"/>
  <c r="Q403" i="28"/>
  <c r="P403" i="28"/>
  <c r="O403" i="28"/>
  <c r="N403" i="28"/>
  <c r="M403" i="28"/>
  <c r="L403" i="28"/>
  <c r="K403" i="28"/>
  <c r="J403" i="28"/>
  <c r="I403" i="28"/>
  <c r="H403" i="28"/>
  <c r="U402" i="28"/>
  <c r="T402" i="28"/>
  <c r="S402" i="28"/>
  <c r="R402" i="28"/>
  <c r="Q402" i="28"/>
  <c r="P402" i="28"/>
  <c r="O402" i="28"/>
  <c r="N402" i="28"/>
  <c r="M402" i="28"/>
  <c r="L402" i="28"/>
  <c r="K402" i="28"/>
  <c r="J402" i="28"/>
  <c r="I402" i="28"/>
  <c r="H402" i="28"/>
  <c r="U401" i="28"/>
  <c r="T401" i="28"/>
  <c r="S401" i="28"/>
  <c r="R401" i="28"/>
  <c r="Q401" i="28"/>
  <c r="P401" i="28"/>
  <c r="O401" i="28"/>
  <c r="N401" i="28"/>
  <c r="M401" i="28"/>
  <c r="L401" i="28"/>
  <c r="K401" i="28"/>
  <c r="J401" i="28"/>
  <c r="I401" i="28"/>
  <c r="H401" i="28"/>
  <c r="U400" i="28"/>
  <c r="T400" i="28"/>
  <c r="S400" i="28"/>
  <c r="R400" i="28"/>
  <c r="Q400" i="28"/>
  <c r="P400" i="28"/>
  <c r="O400" i="28"/>
  <c r="N400" i="28"/>
  <c r="M400" i="28"/>
  <c r="L400" i="28"/>
  <c r="K400" i="28"/>
  <c r="J400" i="28"/>
  <c r="I400" i="28"/>
  <c r="H400" i="28"/>
  <c r="U399" i="28"/>
  <c r="T399" i="28"/>
  <c r="S399" i="28"/>
  <c r="R399" i="28"/>
  <c r="Q399" i="28"/>
  <c r="P399" i="28"/>
  <c r="O399" i="28"/>
  <c r="N399" i="28"/>
  <c r="M399" i="28"/>
  <c r="L399" i="28"/>
  <c r="K399" i="28"/>
  <c r="J399" i="28"/>
  <c r="I399" i="28"/>
  <c r="H399" i="28"/>
  <c r="U398" i="28"/>
  <c r="T398" i="28"/>
  <c r="S398" i="28"/>
  <c r="R398" i="28"/>
  <c r="Q398" i="28"/>
  <c r="P398" i="28"/>
  <c r="O398" i="28"/>
  <c r="N398" i="28"/>
  <c r="M398" i="28"/>
  <c r="L398" i="28"/>
  <c r="K398" i="28"/>
  <c r="J398" i="28"/>
  <c r="I398" i="28"/>
  <c r="H398" i="28"/>
  <c r="U397" i="28"/>
  <c r="T397" i="28"/>
  <c r="S397" i="28"/>
  <c r="R397" i="28"/>
  <c r="Q397" i="28"/>
  <c r="P397" i="28"/>
  <c r="O397" i="28"/>
  <c r="N397" i="28"/>
  <c r="M397" i="28"/>
  <c r="L397" i="28"/>
  <c r="K397" i="28"/>
  <c r="J397" i="28"/>
  <c r="I397" i="28"/>
  <c r="H397" i="28"/>
  <c r="U396" i="28"/>
  <c r="T396" i="28"/>
  <c r="S396" i="28"/>
  <c r="R396" i="28"/>
  <c r="Q396" i="28"/>
  <c r="P396" i="28"/>
  <c r="O396" i="28"/>
  <c r="N396" i="28"/>
  <c r="M396" i="28"/>
  <c r="L396" i="28"/>
  <c r="K396" i="28"/>
  <c r="J396" i="28"/>
  <c r="I396" i="28"/>
  <c r="H396" i="28"/>
  <c r="U395" i="28"/>
  <c r="T395" i="28"/>
  <c r="S395" i="28"/>
  <c r="R395" i="28"/>
  <c r="Q395" i="28"/>
  <c r="P395" i="28"/>
  <c r="O395" i="28"/>
  <c r="N395" i="28"/>
  <c r="M395" i="28"/>
  <c r="L395" i="28"/>
  <c r="K395" i="28"/>
  <c r="J395" i="28"/>
  <c r="I395" i="28"/>
  <c r="H395" i="28"/>
  <c r="U394" i="28"/>
  <c r="T394" i="28"/>
  <c r="S394" i="28"/>
  <c r="R394" i="28"/>
  <c r="Q394" i="28"/>
  <c r="P394" i="28"/>
  <c r="O394" i="28"/>
  <c r="N394" i="28"/>
  <c r="M394" i="28"/>
  <c r="L394" i="28"/>
  <c r="K394" i="28"/>
  <c r="J394" i="28"/>
  <c r="I394" i="28"/>
  <c r="H394" i="28"/>
  <c r="U393" i="28"/>
  <c r="T393" i="28"/>
  <c r="S393" i="28"/>
  <c r="R393" i="28"/>
  <c r="Q393" i="28"/>
  <c r="P393" i="28"/>
  <c r="O393" i="28"/>
  <c r="N393" i="28"/>
  <c r="M393" i="28"/>
  <c r="L393" i="28"/>
  <c r="K393" i="28"/>
  <c r="J393" i="28"/>
  <c r="I393" i="28"/>
  <c r="H393" i="28"/>
  <c r="U392" i="28"/>
  <c r="T392" i="28"/>
  <c r="S392" i="28"/>
  <c r="R392" i="28"/>
  <c r="Q392" i="28"/>
  <c r="P392" i="28"/>
  <c r="O392" i="28"/>
  <c r="N392" i="28"/>
  <c r="M392" i="28"/>
  <c r="L392" i="28"/>
  <c r="K392" i="28"/>
  <c r="J392" i="28"/>
  <c r="I392" i="28"/>
  <c r="H392" i="28"/>
  <c r="U391" i="28"/>
  <c r="T391" i="28"/>
  <c r="S391" i="28"/>
  <c r="R391" i="28"/>
  <c r="Q391" i="28"/>
  <c r="P391" i="28"/>
  <c r="O391" i="28"/>
  <c r="N391" i="28"/>
  <c r="M391" i="28"/>
  <c r="L391" i="28"/>
  <c r="K391" i="28"/>
  <c r="J391" i="28"/>
  <c r="I391" i="28"/>
  <c r="H391" i="28"/>
  <c r="U390" i="28"/>
  <c r="T390" i="28"/>
  <c r="S390" i="28"/>
  <c r="R390" i="28"/>
  <c r="Q390" i="28"/>
  <c r="P390" i="28"/>
  <c r="O390" i="28"/>
  <c r="N390" i="28"/>
  <c r="M390" i="28"/>
  <c r="L390" i="28"/>
  <c r="K390" i="28"/>
  <c r="J390" i="28"/>
  <c r="I390" i="28"/>
  <c r="H390" i="28"/>
  <c r="U389" i="28"/>
  <c r="T389" i="28"/>
  <c r="S389" i="28"/>
  <c r="R389" i="28"/>
  <c r="Q389" i="28"/>
  <c r="P389" i="28"/>
  <c r="O389" i="28"/>
  <c r="N389" i="28"/>
  <c r="M389" i="28"/>
  <c r="L389" i="28"/>
  <c r="K389" i="28"/>
  <c r="J389" i="28"/>
  <c r="I389" i="28"/>
  <c r="H389" i="28"/>
  <c r="U388" i="28"/>
  <c r="T388" i="28"/>
  <c r="S388" i="28"/>
  <c r="R388" i="28"/>
  <c r="Q388" i="28"/>
  <c r="P388" i="28"/>
  <c r="O388" i="28"/>
  <c r="N388" i="28"/>
  <c r="M388" i="28"/>
  <c r="L388" i="28"/>
  <c r="K388" i="28"/>
  <c r="J388" i="28"/>
  <c r="I388" i="28"/>
  <c r="H388" i="28"/>
  <c r="U387" i="28"/>
  <c r="T387" i="28"/>
  <c r="S387" i="28"/>
  <c r="R387" i="28"/>
  <c r="Q387" i="28"/>
  <c r="P387" i="28"/>
  <c r="O387" i="28"/>
  <c r="N387" i="28"/>
  <c r="M387" i="28"/>
  <c r="L387" i="28"/>
  <c r="K387" i="28"/>
  <c r="J387" i="28"/>
  <c r="I387" i="28"/>
  <c r="H387" i="28"/>
  <c r="U386" i="28"/>
  <c r="T386" i="28"/>
  <c r="S386" i="28"/>
  <c r="R386" i="28"/>
  <c r="Q386" i="28"/>
  <c r="P386" i="28"/>
  <c r="O386" i="28"/>
  <c r="N386" i="28"/>
  <c r="M386" i="28"/>
  <c r="L386" i="28"/>
  <c r="K386" i="28"/>
  <c r="J386" i="28"/>
  <c r="I386" i="28"/>
  <c r="H386" i="28"/>
  <c r="U385" i="28"/>
  <c r="T385" i="28"/>
  <c r="S385" i="28"/>
  <c r="R385" i="28"/>
  <c r="Q385" i="28"/>
  <c r="P385" i="28"/>
  <c r="O385" i="28"/>
  <c r="N385" i="28"/>
  <c r="M385" i="28"/>
  <c r="L385" i="28"/>
  <c r="K385" i="28"/>
  <c r="J385" i="28"/>
  <c r="I385" i="28"/>
  <c r="H385" i="28"/>
  <c r="U384" i="28"/>
  <c r="T384" i="28"/>
  <c r="S384" i="28"/>
  <c r="R384" i="28"/>
  <c r="Q384" i="28"/>
  <c r="P384" i="28"/>
  <c r="O384" i="28"/>
  <c r="N384" i="28"/>
  <c r="M384" i="28"/>
  <c r="L384" i="28"/>
  <c r="K384" i="28"/>
  <c r="J384" i="28"/>
  <c r="I384" i="28"/>
  <c r="H384" i="28"/>
  <c r="U383" i="28"/>
  <c r="T383" i="28"/>
  <c r="S383" i="28"/>
  <c r="R383" i="28"/>
  <c r="Q383" i="28"/>
  <c r="P383" i="28"/>
  <c r="O383" i="28"/>
  <c r="N383" i="28"/>
  <c r="M383" i="28"/>
  <c r="L383" i="28"/>
  <c r="K383" i="28"/>
  <c r="J383" i="28"/>
  <c r="I383" i="28"/>
  <c r="H383" i="28"/>
  <c r="U382" i="28"/>
  <c r="T382" i="28"/>
  <c r="S382" i="28"/>
  <c r="R382" i="28"/>
  <c r="Q382" i="28"/>
  <c r="P382" i="28"/>
  <c r="O382" i="28"/>
  <c r="N382" i="28"/>
  <c r="M382" i="28"/>
  <c r="L382" i="28"/>
  <c r="K382" i="28"/>
  <c r="J382" i="28"/>
  <c r="I382" i="28"/>
  <c r="H382" i="28"/>
  <c r="U381" i="28"/>
  <c r="T381" i="28"/>
  <c r="S381" i="28"/>
  <c r="R381" i="28"/>
  <c r="Q381" i="28"/>
  <c r="P381" i="28"/>
  <c r="O381" i="28"/>
  <c r="N381" i="28"/>
  <c r="M381" i="28"/>
  <c r="L381" i="28"/>
  <c r="K381" i="28"/>
  <c r="J381" i="28"/>
  <c r="I381" i="28"/>
  <c r="H381" i="28"/>
  <c r="U380" i="28"/>
  <c r="T380" i="28"/>
  <c r="S380" i="28"/>
  <c r="R380" i="28"/>
  <c r="Q380" i="28"/>
  <c r="P380" i="28"/>
  <c r="O380" i="28"/>
  <c r="N380" i="28"/>
  <c r="M380" i="28"/>
  <c r="L380" i="28"/>
  <c r="K380" i="28"/>
  <c r="J380" i="28"/>
  <c r="I380" i="28"/>
  <c r="H380" i="28"/>
  <c r="U379" i="28"/>
  <c r="T379" i="28"/>
  <c r="S379" i="28"/>
  <c r="R379" i="28"/>
  <c r="Q379" i="28"/>
  <c r="P379" i="28"/>
  <c r="O379" i="28"/>
  <c r="N379" i="28"/>
  <c r="M379" i="28"/>
  <c r="L379" i="28"/>
  <c r="K379" i="28"/>
  <c r="J379" i="28"/>
  <c r="I379" i="28"/>
  <c r="H379" i="28"/>
  <c r="U378" i="28"/>
  <c r="T378" i="28"/>
  <c r="S378" i="28"/>
  <c r="R378" i="28"/>
  <c r="Q378" i="28"/>
  <c r="P378" i="28"/>
  <c r="O378" i="28"/>
  <c r="N378" i="28"/>
  <c r="M378" i="28"/>
  <c r="L378" i="28"/>
  <c r="K378" i="28"/>
  <c r="J378" i="28"/>
  <c r="I378" i="28"/>
  <c r="H378" i="28"/>
  <c r="U377" i="28"/>
  <c r="T377" i="28"/>
  <c r="S377" i="28"/>
  <c r="R377" i="28"/>
  <c r="Q377" i="28"/>
  <c r="P377" i="28"/>
  <c r="O377" i="28"/>
  <c r="N377" i="28"/>
  <c r="M377" i="28"/>
  <c r="L377" i="28"/>
  <c r="K377" i="28"/>
  <c r="J377" i="28"/>
  <c r="I377" i="28"/>
  <c r="H377" i="28"/>
  <c r="U376" i="28"/>
  <c r="T376" i="28"/>
  <c r="S376" i="28"/>
  <c r="R376" i="28"/>
  <c r="Q376" i="28"/>
  <c r="P376" i="28"/>
  <c r="O376" i="28"/>
  <c r="N376" i="28"/>
  <c r="M376" i="28"/>
  <c r="L376" i="28"/>
  <c r="K376" i="28"/>
  <c r="J376" i="28"/>
  <c r="I376" i="28"/>
  <c r="H376" i="28"/>
  <c r="U375" i="28"/>
  <c r="T375" i="28"/>
  <c r="S375" i="28"/>
  <c r="R375" i="28"/>
  <c r="Q375" i="28"/>
  <c r="P375" i="28"/>
  <c r="O375" i="28"/>
  <c r="N375" i="28"/>
  <c r="M375" i="28"/>
  <c r="L375" i="28"/>
  <c r="K375" i="28"/>
  <c r="J375" i="28"/>
  <c r="I375" i="28"/>
  <c r="H375" i="28"/>
  <c r="U374" i="28"/>
  <c r="T374" i="28"/>
  <c r="S374" i="28"/>
  <c r="R374" i="28"/>
  <c r="Q374" i="28"/>
  <c r="P374" i="28"/>
  <c r="O374" i="28"/>
  <c r="N374" i="28"/>
  <c r="M374" i="28"/>
  <c r="L374" i="28"/>
  <c r="K374" i="28"/>
  <c r="J374" i="28"/>
  <c r="I374" i="28"/>
  <c r="H374" i="28"/>
  <c r="U373" i="28"/>
  <c r="T373" i="28"/>
  <c r="S373" i="28"/>
  <c r="R373" i="28"/>
  <c r="Q373" i="28"/>
  <c r="P373" i="28"/>
  <c r="O373" i="28"/>
  <c r="N373" i="28"/>
  <c r="M373" i="28"/>
  <c r="L373" i="28"/>
  <c r="K373" i="28"/>
  <c r="J373" i="28"/>
  <c r="I373" i="28"/>
  <c r="H373" i="28"/>
  <c r="U372" i="28"/>
  <c r="T372" i="28"/>
  <c r="S372" i="28"/>
  <c r="R372" i="28"/>
  <c r="Q372" i="28"/>
  <c r="P372" i="28"/>
  <c r="O372" i="28"/>
  <c r="N372" i="28"/>
  <c r="M372" i="28"/>
  <c r="L372" i="28"/>
  <c r="K372" i="28"/>
  <c r="J372" i="28"/>
  <c r="I372" i="28"/>
  <c r="H372" i="28"/>
  <c r="U371" i="28"/>
  <c r="T371" i="28"/>
  <c r="S371" i="28"/>
  <c r="R371" i="28"/>
  <c r="Q371" i="28"/>
  <c r="P371" i="28"/>
  <c r="O371" i="28"/>
  <c r="N371" i="28"/>
  <c r="M371" i="28"/>
  <c r="L371" i="28"/>
  <c r="K371" i="28"/>
  <c r="J371" i="28"/>
  <c r="I371" i="28"/>
  <c r="H371" i="28"/>
  <c r="U370" i="28"/>
  <c r="T370" i="28"/>
  <c r="S370" i="28"/>
  <c r="R370" i="28"/>
  <c r="Q370" i="28"/>
  <c r="P370" i="28"/>
  <c r="O370" i="28"/>
  <c r="N370" i="28"/>
  <c r="M370" i="28"/>
  <c r="L370" i="28"/>
  <c r="K370" i="28"/>
  <c r="J370" i="28"/>
  <c r="I370" i="28"/>
  <c r="H370" i="28"/>
  <c r="U369" i="28"/>
  <c r="T369" i="28"/>
  <c r="S369" i="28"/>
  <c r="R369" i="28"/>
  <c r="Q369" i="28"/>
  <c r="P369" i="28"/>
  <c r="O369" i="28"/>
  <c r="N369" i="28"/>
  <c r="M369" i="28"/>
  <c r="L369" i="28"/>
  <c r="K369" i="28"/>
  <c r="J369" i="28"/>
  <c r="I369" i="28"/>
  <c r="H369" i="28"/>
  <c r="U368" i="28"/>
  <c r="T368" i="28"/>
  <c r="S368" i="28"/>
  <c r="R368" i="28"/>
  <c r="Q368" i="28"/>
  <c r="P368" i="28"/>
  <c r="O368" i="28"/>
  <c r="N368" i="28"/>
  <c r="M368" i="28"/>
  <c r="L368" i="28"/>
  <c r="K368" i="28"/>
  <c r="J368" i="28"/>
  <c r="I368" i="28"/>
  <c r="H368" i="28"/>
  <c r="U367" i="28"/>
  <c r="T367" i="28"/>
  <c r="S367" i="28"/>
  <c r="R367" i="28"/>
  <c r="Q367" i="28"/>
  <c r="P367" i="28"/>
  <c r="O367" i="28"/>
  <c r="N367" i="28"/>
  <c r="M367" i="28"/>
  <c r="L367" i="28"/>
  <c r="K367" i="28"/>
  <c r="J367" i="28"/>
  <c r="I367" i="28"/>
  <c r="H367" i="28"/>
  <c r="U366" i="28"/>
  <c r="T366" i="28"/>
  <c r="S366" i="28"/>
  <c r="R366" i="28"/>
  <c r="Q366" i="28"/>
  <c r="P366" i="28"/>
  <c r="O366" i="28"/>
  <c r="N366" i="28"/>
  <c r="M366" i="28"/>
  <c r="L366" i="28"/>
  <c r="K366" i="28"/>
  <c r="J366" i="28"/>
  <c r="I366" i="28"/>
  <c r="H366" i="28"/>
  <c r="U365" i="28"/>
  <c r="T365" i="28"/>
  <c r="S365" i="28"/>
  <c r="R365" i="28"/>
  <c r="Q365" i="28"/>
  <c r="P365" i="28"/>
  <c r="O365" i="28"/>
  <c r="N365" i="28"/>
  <c r="M365" i="28"/>
  <c r="L365" i="28"/>
  <c r="K365" i="28"/>
  <c r="J365" i="28"/>
  <c r="I365" i="28"/>
  <c r="H365" i="28"/>
  <c r="U364" i="28"/>
  <c r="T364" i="28"/>
  <c r="S364" i="28"/>
  <c r="R364" i="28"/>
  <c r="Q364" i="28"/>
  <c r="P364" i="28"/>
  <c r="O364" i="28"/>
  <c r="N364" i="28"/>
  <c r="M364" i="28"/>
  <c r="L364" i="28"/>
  <c r="K364" i="28"/>
  <c r="J364" i="28"/>
  <c r="I364" i="28"/>
  <c r="H364" i="28"/>
  <c r="U363" i="28"/>
  <c r="T363" i="28"/>
  <c r="S363" i="28"/>
  <c r="R363" i="28"/>
  <c r="Q363" i="28"/>
  <c r="P363" i="28"/>
  <c r="O363" i="28"/>
  <c r="N363" i="28"/>
  <c r="M363" i="28"/>
  <c r="L363" i="28"/>
  <c r="K363" i="28"/>
  <c r="J363" i="28"/>
  <c r="I363" i="28"/>
  <c r="H363" i="28"/>
  <c r="U362" i="28"/>
  <c r="T362" i="28"/>
  <c r="S362" i="28"/>
  <c r="R362" i="28"/>
  <c r="Q362" i="28"/>
  <c r="P362" i="28"/>
  <c r="O362" i="28"/>
  <c r="N362" i="28"/>
  <c r="M362" i="28"/>
  <c r="L362" i="28"/>
  <c r="K362" i="28"/>
  <c r="J362" i="28"/>
  <c r="I362" i="28"/>
  <c r="H362" i="28"/>
  <c r="U361" i="28"/>
  <c r="T361" i="28"/>
  <c r="S361" i="28"/>
  <c r="R361" i="28"/>
  <c r="Q361" i="28"/>
  <c r="P361" i="28"/>
  <c r="O361" i="28"/>
  <c r="N361" i="28"/>
  <c r="M361" i="28"/>
  <c r="L361" i="28"/>
  <c r="K361" i="28"/>
  <c r="J361" i="28"/>
  <c r="I361" i="28"/>
  <c r="H361" i="28"/>
  <c r="U360" i="28"/>
  <c r="T360" i="28"/>
  <c r="S360" i="28"/>
  <c r="R360" i="28"/>
  <c r="Q360" i="28"/>
  <c r="P360" i="28"/>
  <c r="O360" i="28"/>
  <c r="N360" i="28"/>
  <c r="M360" i="28"/>
  <c r="L360" i="28"/>
  <c r="K360" i="28"/>
  <c r="J360" i="28"/>
  <c r="I360" i="28"/>
  <c r="H360" i="28"/>
  <c r="U359" i="28"/>
  <c r="T359" i="28"/>
  <c r="S359" i="28"/>
  <c r="R359" i="28"/>
  <c r="Q359" i="28"/>
  <c r="P359" i="28"/>
  <c r="O359" i="28"/>
  <c r="N359" i="28"/>
  <c r="M359" i="28"/>
  <c r="L359" i="28"/>
  <c r="K359" i="28"/>
  <c r="J359" i="28"/>
  <c r="I359" i="28"/>
  <c r="H359" i="28"/>
  <c r="U358" i="28"/>
  <c r="T358" i="28"/>
  <c r="S358" i="28"/>
  <c r="R358" i="28"/>
  <c r="Q358" i="28"/>
  <c r="P358" i="28"/>
  <c r="O358" i="28"/>
  <c r="N358" i="28"/>
  <c r="M358" i="28"/>
  <c r="L358" i="28"/>
  <c r="K358" i="28"/>
  <c r="J358" i="28"/>
  <c r="I358" i="28"/>
  <c r="H358" i="28"/>
  <c r="U357" i="28"/>
  <c r="T357" i="28"/>
  <c r="S357" i="28"/>
  <c r="R357" i="28"/>
  <c r="Q357" i="28"/>
  <c r="P357" i="28"/>
  <c r="O357" i="28"/>
  <c r="N357" i="28"/>
  <c r="M357" i="28"/>
  <c r="L357" i="28"/>
  <c r="K357" i="28"/>
  <c r="J357" i="28"/>
  <c r="I357" i="28"/>
  <c r="H357" i="28"/>
  <c r="U356" i="28"/>
  <c r="T356" i="28"/>
  <c r="S356" i="28"/>
  <c r="R356" i="28"/>
  <c r="Q356" i="28"/>
  <c r="P356" i="28"/>
  <c r="O356" i="28"/>
  <c r="N356" i="28"/>
  <c r="M356" i="28"/>
  <c r="L356" i="28"/>
  <c r="K356" i="28"/>
  <c r="J356" i="28"/>
  <c r="I356" i="28"/>
  <c r="H356" i="28"/>
  <c r="U355" i="28"/>
  <c r="T355" i="28"/>
  <c r="S355" i="28"/>
  <c r="R355" i="28"/>
  <c r="Q355" i="28"/>
  <c r="P355" i="28"/>
  <c r="O355" i="28"/>
  <c r="N355" i="28"/>
  <c r="M355" i="28"/>
  <c r="L355" i="28"/>
  <c r="K355" i="28"/>
  <c r="J355" i="28"/>
  <c r="I355" i="28"/>
  <c r="H355" i="28"/>
  <c r="U354" i="28"/>
  <c r="T354" i="28"/>
  <c r="S354" i="28"/>
  <c r="R354" i="28"/>
  <c r="Q354" i="28"/>
  <c r="P354" i="28"/>
  <c r="O354" i="28"/>
  <c r="N354" i="28"/>
  <c r="M354" i="28"/>
  <c r="L354" i="28"/>
  <c r="K354" i="28"/>
  <c r="J354" i="28"/>
  <c r="I354" i="28"/>
  <c r="H354" i="28"/>
  <c r="U353" i="28"/>
  <c r="T353" i="28"/>
  <c r="S353" i="28"/>
  <c r="R353" i="28"/>
  <c r="Q353" i="28"/>
  <c r="P353" i="28"/>
  <c r="O353" i="28"/>
  <c r="N353" i="28"/>
  <c r="M353" i="28"/>
  <c r="L353" i="28"/>
  <c r="K353" i="28"/>
  <c r="J353" i="28"/>
  <c r="I353" i="28"/>
  <c r="H353" i="28"/>
  <c r="U352" i="28"/>
  <c r="T352" i="28"/>
  <c r="S352" i="28"/>
  <c r="R352" i="28"/>
  <c r="Q352" i="28"/>
  <c r="P352" i="28"/>
  <c r="O352" i="28"/>
  <c r="N352" i="28"/>
  <c r="M352" i="28"/>
  <c r="L352" i="28"/>
  <c r="K352" i="28"/>
  <c r="J352" i="28"/>
  <c r="I352" i="28"/>
  <c r="H352" i="28"/>
  <c r="U351" i="28"/>
  <c r="T351" i="28"/>
  <c r="S351" i="28"/>
  <c r="R351" i="28"/>
  <c r="Q351" i="28"/>
  <c r="P351" i="28"/>
  <c r="O351" i="28"/>
  <c r="N351" i="28"/>
  <c r="M351" i="28"/>
  <c r="L351" i="28"/>
  <c r="K351" i="28"/>
  <c r="J351" i="28"/>
  <c r="I351" i="28"/>
  <c r="H351" i="28"/>
  <c r="U350" i="28"/>
  <c r="T350" i="28"/>
  <c r="S350" i="28"/>
  <c r="R350" i="28"/>
  <c r="Q350" i="28"/>
  <c r="P350" i="28"/>
  <c r="O350" i="28"/>
  <c r="N350" i="28"/>
  <c r="M350" i="28"/>
  <c r="L350" i="28"/>
  <c r="K350" i="28"/>
  <c r="J350" i="28"/>
  <c r="I350" i="28"/>
  <c r="H350" i="28"/>
  <c r="U349" i="28"/>
  <c r="T349" i="28"/>
  <c r="S349" i="28"/>
  <c r="R349" i="28"/>
  <c r="Q349" i="28"/>
  <c r="P349" i="28"/>
  <c r="O349" i="28"/>
  <c r="N349" i="28"/>
  <c r="M349" i="28"/>
  <c r="L349" i="28"/>
  <c r="K349" i="28"/>
  <c r="J349" i="28"/>
  <c r="I349" i="28"/>
  <c r="H349" i="28"/>
  <c r="U348" i="28"/>
  <c r="T348" i="28"/>
  <c r="S348" i="28"/>
  <c r="R348" i="28"/>
  <c r="Q348" i="28"/>
  <c r="P348" i="28"/>
  <c r="O348" i="28"/>
  <c r="N348" i="28"/>
  <c r="M348" i="28"/>
  <c r="L348" i="28"/>
  <c r="K348" i="28"/>
  <c r="J348" i="28"/>
  <c r="I348" i="28"/>
  <c r="H348" i="28"/>
  <c r="U347" i="28"/>
  <c r="T347" i="28"/>
  <c r="S347" i="28"/>
  <c r="R347" i="28"/>
  <c r="Q347" i="28"/>
  <c r="P347" i="28"/>
  <c r="O347" i="28"/>
  <c r="N347" i="28"/>
  <c r="M347" i="28"/>
  <c r="L347" i="28"/>
  <c r="K347" i="28"/>
  <c r="J347" i="28"/>
  <c r="I347" i="28"/>
  <c r="H347" i="28"/>
  <c r="U346" i="28"/>
  <c r="T346" i="28"/>
  <c r="S346" i="28"/>
  <c r="R346" i="28"/>
  <c r="Q346" i="28"/>
  <c r="P346" i="28"/>
  <c r="O346" i="28"/>
  <c r="N346" i="28"/>
  <c r="M346" i="28"/>
  <c r="L346" i="28"/>
  <c r="K346" i="28"/>
  <c r="J346" i="28"/>
  <c r="I346" i="28"/>
  <c r="H346" i="28"/>
  <c r="U345" i="28"/>
  <c r="T345" i="28"/>
  <c r="S345" i="28"/>
  <c r="R345" i="28"/>
  <c r="Q345" i="28"/>
  <c r="P345" i="28"/>
  <c r="O345" i="28"/>
  <c r="N345" i="28"/>
  <c r="M345" i="28"/>
  <c r="L345" i="28"/>
  <c r="K345" i="28"/>
  <c r="J345" i="28"/>
  <c r="I345" i="28"/>
  <c r="H345" i="28"/>
  <c r="U344" i="28"/>
  <c r="T344" i="28"/>
  <c r="S344" i="28"/>
  <c r="R344" i="28"/>
  <c r="Q344" i="28"/>
  <c r="P344" i="28"/>
  <c r="O344" i="28"/>
  <c r="N344" i="28"/>
  <c r="M344" i="28"/>
  <c r="L344" i="28"/>
  <c r="K344" i="28"/>
  <c r="J344" i="28"/>
  <c r="I344" i="28"/>
  <c r="H344" i="28"/>
  <c r="U343" i="28"/>
  <c r="T343" i="28"/>
  <c r="S343" i="28"/>
  <c r="R343" i="28"/>
  <c r="Q343" i="28"/>
  <c r="P343" i="28"/>
  <c r="O343" i="28"/>
  <c r="N343" i="28"/>
  <c r="M343" i="28"/>
  <c r="L343" i="28"/>
  <c r="K343" i="28"/>
  <c r="J343" i="28"/>
  <c r="I343" i="28"/>
  <c r="H343" i="28"/>
  <c r="U342" i="28"/>
  <c r="T342" i="28"/>
  <c r="S342" i="28"/>
  <c r="R342" i="28"/>
  <c r="Q342" i="28"/>
  <c r="P342" i="28"/>
  <c r="O342" i="28"/>
  <c r="N342" i="28"/>
  <c r="M342" i="28"/>
  <c r="L342" i="28"/>
  <c r="K342" i="28"/>
  <c r="J342" i="28"/>
  <c r="I342" i="28"/>
  <c r="H342" i="28"/>
  <c r="U341" i="28"/>
  <c r="T341" i="28"/>
  <c r="S341" i="28"/>
  <c r="R341" i="28"/>
  <c r="Q341" i="28"/>
  <c r="P341" i="28"/>
  <c r="O341" i="28"/>
  <c r="N341" i="28"/>
  <c r="M341" i="28"/>
  <c r="L341" i="28"/>
  <c r="K341" i="28"/>
  <c r="J341" i="28"/>
  <c r="I341" i="28"/>
  <c r="H341" i="28"/>
  <c r="U340" i="28"/>
  <c r="T340" i="28"/>
  <c r="S340" i="28"/>
  <c r="R340" i="28"/>
  <c r="Q340" i="28"/>
  <c r="P340" i="28"/>
  <c r="O340" i="28"/>
  <c r="N340" i="28"/>
  <c r="M340" i="28"/>
  <c r="L340" i="28"/>
  <c r="K340" i="28"/>
  <c r="J340" i="28"/>
  <c r="I340" i="28"/>
  <c r="H340" i="28"/>
  <c r="U339" i="28"/>
  <c r="T339" i="28"/>
  <c r="S339" i="28"/>
  <c r="R339" i="28"/>
  <c r="Q339" i="28"/>
  <c r="P339" i="28"/>
  <c r="O339" i="28"/>
  <c r="N339" i="28"/>
  <c r="M339" i="28"/>
  <c r="L339" i="28"/>
  <c r="K339" i="28"/>
  <c r="J339" i="28"/>
  <c r="I339" i="28"/>
  <c r="H339" i="28"/>
  <c r="U338" i="28"/>
  <c r="T338" i="28"/>
  <c r="S338" i="28"/>
  <c r="R338" i="28"/>
  <c r="Q338" i="28"/>
  <c r="P338" i="28"/>
  <c r="O338" i="28"/>
  <c r="N338" i="28"/>
  <c r="M338" i="28"/>
  <c r="L338" i="28"/>
  <c r="K338" i="28"/>
  <c r="J338" i="28"/>
  <c r="I338" i="28"/>
  <c r="H338" i="28"/>
  <c r="U337" i="28"/>
  <c r="T337" i="28"/>
  <c r="S337" i="28"/>
  <c r="R337" i="28"/>
  <c r="Q337" i="28"/>
  <c r="P337" i="28"/>
  <c r="O337" i="28"/>
  <c r="N337" i="28"/>
  <c r="M337" i="28"/>
  <c r="L337" i="28"/>
  <c r="K337" i="28"/>
  <c r="J337" i="28"/>
  <c r="I337" i="28"/>
  <c r="H337" i="28"/>
  <c r="U336" i="28"/>
  <c r="T336" i="28"/>
  <c r="S336" i="28"/>
  <c r="R336" i="28"/>
  <c r="Q336" i="28"/>
  <c r="P336" i="28"/>
  <c r="O336" i="28"/>
  <c r="N336" i="28"/>
  <c r="M336" i="28"/>
  <c r="L336" i="28"/>
  <c r="K336" i="28"/>
  <c r="J336" i="28"/>
  <c r="I336" i="28"/>
  <c r="H336" i="28"/>
  <c r="U335" i="28"/>
  <c r="T335" i="28"/>
  <c r="S335" i="28"/>
  <c r="R335" i="28"/>
  <c r="Q335" i="28"/>
  <c r="P335" i="28"/>
  <c r="O335" i="28"/>
  <c r="N335" i="28"/>
  <c r="M335" i="28"/>
  <c r="L335" i="28"/>
  <c r="K335" i="28"/>
  <c r="J335" i="28"/>
  <c r="I335" i="28"/>
  <c r="H335" i="28"/>
  <c r="U334" i="28"/>
  <c r="T334" i="28"/>
  <c r="S334" i="28"/>
  <c r="R334" i="28"/>
  <c r="Q334" i="28"/>
  <c r="P334" i="28"/>
  <c r="O334" i="28"/>
  <c r="N334" i="28"/>
  <c r="M334" i="28"/>
  <c r="L334" i="28"/>
  <c r="K334" i="28"/>
  <c r="J334" i="28"/>
  <c r="I334" i="28"/>
  <c r="H334" i="28"/>
  <c r="U333" i="28"/>
  <c r="T333" i="28"/>
  <c r="S333" i="28"/>
  <c r="R333" i="28"/>
  <c r="Q333" i="28"/>
  <c r="P333" i="28"/>
  <c r="O333" i="28"/>
  <c r="N333" i="28"/>
  <c r="M333" i="28"/>
  <c r="L333" i="28"/>
  <c r="K333" i="28"/>
  <c r="J333" i="28"/>
  <c r="I333" i="28"/>
  <c r="H333" i="28"/>
  <c r="U332" i="28"/>
  <c r="T332" i="28"/>
  <c r="S332" i="28"/>
  <c r="R332" i="28"/>
  <c r="Q332" i="28"/>
  <c r="P332" i="28"/>
  <c r="O332" i="28"/>
  <c r="N332" i="28"/>
  <c r="M332" i="28"/>
  <c r="L332" i="28"/>
  <c r="K332" i="28"/>
  <c r="J332" i="28"/>
  <c r="I332" i="28"/>
  <c r="H332" i="28"/>
  <c r="U331" i="28"/>
  <c r="T331" i="28"/>
  <c r="S331" i="28"/>
  <c r="R331" i="28"/>
  <c r="Q331" i="28"/>
  <c r="P331" i="28"/>
  <c r="O331" i="28"/>
  <c r="N331" i="28"/>
  <c r="M331" i="28"/>
  <c r="L331" i="28"/>
  <c r="K331" i="28"/>
  <c r="J331" i="28"/>
  <c r="I331" i="28"/>
  <c r="H331" i="28"/>
  <c r="U330" i="28"/>
  <c r="T330" i="28"/>
  <c r="S330" i="28"/>
  <c r="R330" i="28"/>
  <c r="Q330" i="28"/>
  <c r="P330" i="28"/>
  <c r="O330" i="28"/>
  <c r="N330" i="28"/>
  <c r="M330" i="28"/>
  <c r="L330" i="28"/>
  <c r="K330" i="28"/>
  <c r="J330" i="28"/>
  <c r="I330" i="28"/>
  <c r="H330" i="28"/>
  <c r="U329" i="28"/>
  <c r="T329" i="28"/>
  <c r="S329" i="28"/>
  <c r="R329" i="28"/>
  <c r="Q329" i="28"/>
  <c r="P329" i="28"/>
  <c r="O329" i="28"/>
  <c r="N329" i="28"/>
  <c r="M329" i="28"/>
  <c r="L329" i="28"/>
  <c r="K329" i="28"/>
  <c r="J329" i="28"/>
  <c r="I329" i="28"/>
  <c r="H329" i="28"/>
  <c r="U328" i="28"/>
  <c r="T328" i="28"/>
  <c r="S328" i="28"/>
  <c r="R328" i="28"/>
  <c r="Q328" i="28"/>
  <c r="P328" i="28"/>
  <c r="O328" i="28"/>
  <c r="N328" i="28"/>
  <c r="M328" i="28"/>
  <c r="L328" i="28"/>
  <c r="K328" i="28"/>
  <c r="J328" i="28"/>
  <c r="I328" i="28"/>
  <c r="H328" i="28"/>
  <c r="U327" i="28"/>
  <c r="T327" i="28"/>
  <c r="S327" i="28"/>
  <c r="R327" i="28"/>
  <c r="Q327" i="28"/>
  <c r="P327" i="28"/>
  <c r="O327" i="28"/>
  <c r="N327" i="28"/>
  <c r="M327" i="28"/>
  <c r="L327" i="28"/>
  <c r="K327" i="28"/>
  <c r="J327" i="28"/>
  <c r="I327" i="28"/>
  <c r="H327" i="28"/>
  <c r="U326" i="28"/>
  <c r="T326" i="28"/>
  <c r="S326" i="28"/>
  <c r="R326" i="28"/>
  <c r="Q326" i="28"/>
  <c r="P326" i="28"/>
  <c r="O326" i="28"/>
  <c r="N326" i="28"/>
  <c r="M326" i="28"/>
  <c r="L326" i="28"/>
  <c r="K326" i="28"/>
  <c r="J326" i="28"/>
  <c r="I326" i="28"/>
  <c r="H326" i="28"/>
  <c r="U325" i="28"/>
  <c r="T325" i="28"/>
  <c r="S325" i="28"/>
  <c r="R325" i="28"/>
  <c r="Q325" i="28"/>
  <c r="P325" i="28"/>
  <c r="O325" i="28"/>
  <c r="N325" i="28"/>
  <c r="M325" i="28"/>
  <c r="L325" i="28"/>
  <c r="K325" i="28"/>
  <c r="J325" i="28"/>
  <c r="I325" i="28"/>
  <c r="H325" i="28"/>
  <c r="U324" i="28"/>
  <c r="T324" i="28"/>
  <c r="S324" i="28"/>
  <c r="R324" i="28"/>
  <c r="Q324" i="28"/>
  <c r="P324" i="28"/>
  <c r="O324" i="28"/>
  <c r="N324" i="28"/>
  <c r="M324" i="28"/>
  <c r="L324" i="28"/>
  <c r="K324" i="28"/>
  <c r="J324" i="28"/>
  <c r="I324" i="28"/>
  <c r="H324" i="28"/>
  <c r="U323" i="28"/>
  <c r="T323" i="28"/>
  <c r="S323" i="28"/>
  <c r="R323" i="28"/>
  <c r="Q323" i="28"/>
  <c r="P323" i="28"/>
  <c r="O323" i="28"/>
  <c r="N323" i="28"/>
  <c r="M323" i="28"/>
  <c r="L323" i="28"/>
  <c r="K323" i="28"/>
  <c r="J323" i="28"/>
  <c r="I323" i="28"/>
  <c r="H323" i="28"/>
  <c r="U322" i="28"/>
  <c r="T322" i="28"/>
  <c r="S322" i="28"/>
  <c r="R322" i="28"/>
  <c r="Q322" i="28"/>
  <c r="P322" i="28"/>
  <c r="O322" i="28"/>
  <c r="N322" i="28"/>
  <c r="M322" i="28"/>
  <c r="L322" i="28"/>
  <c r="K322" i="28"/>
  <c r="J322" i="28"/>
  <c r="I322" i="28"/>
  <c r="H322" i="28"/>
  <c r="U321" i="28"/>
  <c r="T321" i="28"/>
  <c r="S321" i="28"/>
  <c r="R321" i="28"/>
  <c r="Q321" i="28"/>
  <c r="P321" i="28"/>
  <c r="O321" i="28"/>
  <c r="N321" i="28"/>
  <c r="M321" i="28"/>
  <c r="L321" i="28"/>
  <c r="K321" i="28"/>
  <c r="J321" i="28"/>
  <c r="I321" i="28"/>
  <c r="H321" i="28"/>
  <c r="U320" i="28"/>
  <c r="T320" i="28"/>
  <c r="S320" i="28"/>
  <c r="R320" i="28"/>
  <c r="Q320" i="28"/>
  <c r="P320" i="28"/>
  <c r="O320" i="28"/>
  <c r="N320" i="28"/>
  <c r="M320" i="28"/>
  <c r="L320" i="28"/>
  <c r="K320" i="28"/>
  <c r="J320" i="28"/>
  <c r="I320" i="28"/>
  <c r="H320" i="28"/>
  <c r="U319" i="28"/>
  <c r="T319" i="28"/>
  <c r="S319" i="28"/>
  <c r="R319" i="28"/>
  <c r="Q319" i="28"/>
  <c r="P319" i="28"/>
  <c r="O319" i="28"/>
  <c r="N319" i="28"/>
  <c r="M319" i="28"/>
  <c r="L319" i="28"/>
  <c r="K319" i="28"/>
  <c r="J319" i="28"/>
  <c r="I319" i="28"/>
  <c r="H319" i="28"/>
  <c r="U318" i="28"/>
  <c r="T318" i="28"/>
  <c r="S318" i="28"/>
  <c r="R318" i="28"/>
  <c r="Q318" i="28"/>
  <c r="P318" i="28"/>
  <c r="O318" i="28"/>
  <c r="N318" i="28"/>
  <c r="M318" i="28"/>
  <c r="L318" i="28"/>
  <c r="K318" i="28"/>
  <c r="J318" i="28"/>
  <c r="I318" i="28"/>
  <c r="H318" i="28"/>
  <c r="U317" i="28"/>
  <c r="T317" i="28"/>
  <c r="S317" i="28"/>
  <c r="R317" i="28"/>
  <c r="Q317" i="28"/>
  <c r="P317" i="28"/>
  <c r="O317" i="28"/>
  <c r="N317" i="28"/>
  <c r="M317" i="28"/>
  <c r="L317" i="28"/>
  <c r="K317" i="28"/>
  <c r="J317" i="28"/>
  <c r="I317" i="28"/>
  <c r="H317" i="28"/>
  <c r="U316" i="28"/>
  <c r="T316" i="28"/>
  <c r="S316" i="28"/>
  <c r="R316" i="28"/>
  <c r="Q316" i="28"/>
  <c r="P316" i="28"/>
  <c r="O316" i="28"/>
  <c r="N316" i="28"/>
  <c r="M316" i="28"/>
  <c r="L316" i="28"/>
  <c r="K316" i="28"/>
  <c r="J316" i="28"/>
  <c r="I316" i="28"/>
  <c r="H316" i="28"/>
  <c r="U315" i="28"/>
  <c r="T315" i="28"/>
  <c r="S315" i="28"/>
  <c r="R315" i="28"/>
  <c r="Q315" i="28"/>
  <c r="P315" i="28"/>
  <c r="O315" i="28"/>
  <c r="N315" i="28"/>
  <c r="M315" i="28"/>
  <c r="L315" i="28"/>
  <c r="K315" i="28"/>
  <c r="J315" i="28"/>
  <c r="I315" i="28"/>
  <c r="H315" i="28"/>
  <c r="U314" i="28"/>
  <c r="T314" i="28"/>
  <c r="S314" i="28"/>
  <c r="R314" i="28"/>
  <c r="Q314" i="28"/>
  <c r="P314" i="28"/>
  <c r="O314" i="28"/>
  <c r="N314" i="28"/>
  <c r="M314" i="28"/>
  <c r="L314" i="28"/>
  <c r="K314" i="28"/>
  <c r="J314" i="28"/>
  <c r="I314" i="28"/>
  <c r="H314" i="28"/>
  <c r="U313" i="28"/>
  <c r="T313" i="28"/>
  <c r="S313" i="28"/>
  <c r="R313" i="28"/>
  <c r="Q313" i="28"/>
  <c r="P313" i="28"/>
  <c r="O313" i="28"/>
  <c r="N313" i="28"/>
  <c r="M313" i="28"/>
  <c r="L313" i="28"/>
  <c r="K313" i="28"/>
  <c r="J313" i="28"/>
  <c r="I313" i="28"/>
  <c r="H313" i="28"/>
  <c r="U312" i="28"/>
  <c r="T312" i="28"/>
  <c r="S312" i="28"/>
  <c r="R312" i="28"/>
  <c r="Q312" i="28"/>
  <c r="P312" i="28"/>
  <c r="O312" i="28"/>
  <c r="N312" i="28"/>
  <c r="M312" i="28"/>
  <c r="L312" i="28"/>
  <c r="K312" i="28"/>
  <c r="J312" i="28"/>
  <c r="I312" i="28"/>
  <c r="H312" i="28"/>
  <c r="U311" i="28"/>
  <c r="T311" i="28"/>
  <c r="S311" i="28"/>
  <c r="R311" i="28"/>
  <c r="Q311" i="28"/>
  <c r="P311" i="28"/>
  <c r="O311" i="28"/>
  <c r="N311" i="28"/>
  <c r="M311" i="28"/>
  <c r="L311" i="28"/>
  <c r="K311" i="28"/>
  <c r="J311" i="28"/>
  <c r="I311" i="28"/>
  <c r="H311" i="28"/>
  <c r="U310" i="28"/>
  <c r="T310" i="28"/>
  <c r="S310" i="28"/>
  <c r="R310" i="28"/>
  <c r="Q310" i="28"/>
  <c r="P310" i="28"/>
  <c r="O310" i="28"/>
  <c r="N310" i="28"/>
  <c r="M310" i="28"/>
  <c r="L310" i="28"/>
  <c r="K310" i="28"/>
  <c r="J310" i="28"/>
  <c r="I310" i="28"/>
  <c r="H310" i="28"/>
  <c r="U309" i="28"/>
  <c r="T309" i="28"/>
  <c r="S309" i="28"/>
  <c r="R309" i="28"/>
  <c r="Q309" i="28"/>
  <c r="P309" i="28"/>
  <c r="O309" i="28"/>
  <c r="N309" i="28"/>
  <c r="M309" i="28"/>
  <c r="L309" i="28"/>
  <c r="K309" i="28"/>
  <c r="J309" i="28"/>
  <c r="I309" i="28"/>
  <c r="H309" i="28"/>
  <c r="U308" i="28"/>
  <c r="T308" i="28"/>
  <c r="S308" i="28"/>
  <c r="R308" i="28"/>
  <c r="Q308" i="28"/>
  <c r="P308" i="28"/>
  <c r="O308" i="28"/>
  <c r="N308" i="28"/>
  <c r="M308" i="28"/>
  <c r="L308" i="28"/>
  <c r="K308" i="28"/>
  <c r="J308" i="28"/>
  <c r="I308" i="28"/>
  <c r="H308" i="28"/>
  <c r="U307" i="28"/>
  <c r="T307" i="28"/>
  <c r="S307" i="28"/>
  <c r="R307" i="28"/>
  <c r="Q307" i="28"/>
  <c r="P307" i="28"/>
  <c r="O307" i="28"/>
  <c r="N307" i="28"/>
  <c r="M307" i="28"/>
  <c r="L307" i="28"/>
  <c r="K307" i="28"/>
  <c r="J307" i="28"/>
  <c r="I307" i="28"/>
  <c r="H307" i="28"/>
  <c r="U306" i="28"/>
  <c r="T306" i="28"/>
  <c r="S306" i="28"/>
  <c r="R306" i="28"/>
  <c r="Q306" i="28"/>
  <c r="P306" i="28"/>
  <c r="O306" i="28"/>
  <c r="N306" i="28"/>
  <c r="M306" i="28"/>
  <c r="L306" i="28"/>
  <c r="K306" i="28"/>
  <c r="J306" i="28"/>
  <c r="I306" i="28"/>
  <c r="H306" i="28"/>
  <c r="U305" i="28"/>
  <c r="T305" i="28"/>
  <c r="S305" i="28"/>
  <c r="R305" i="28"/>
  <c r="Q305" i="28"/>
  <c r="P305" i="28"/>
  <c r="O305" i="28"/>
  <c r="N305" i="28"/>
  <c r="M305" i="28"/>
  <c r="L305" i="28"/>
  <c r="K305" i="28"/>
  <c r="J305" i="28"/>
  <c r="I305" i="28"/>
  <c r="H305" i="28"/>
  <c r="U304" i="28"/>
  <c r="T304" i="28"/>
  <c r="S304" i="28"/>
  <c r="R304" i="28"/>
  <c r="Q304" i="28"/>
  <c r="P304" i="28"/>
  <c r="O304" i="28"/>
  <c r="N304" i="28"/>
  <c r="M304" i="28"/>
  <c r="L304" i="28"/>
  <c r="K304" i="28"/>
  <c r="J304" i="28"/>
  <c r="I304" i="28"/>
  <c r="H304" i="28"/>
  <c r="U303" i="28"/>
  <c r="T303" i="28"/>
  <c r="S303" i="28"/>
  <c r="R303" i="28"/>
  <c r="Q303" i="28"/>
  <c r="P303" i="28"/>
  <c r="O303" i="28"/>
  <c r="N303" i="28"/>
  <c r="M303" i="28"/>
  <c r="L303" i="28"/>
  <c r="K303" i="28"/>
  <c r="J303" i="28"/>
  <c r="I303" i="28"/>
  <c r="H303" i="28"/>
  <c r="U302" i="28"/>
  <c r="T302" i="28"/>
  <c r="S302" i="28"/>
  <c r="R302" i="28"/>
  <c r="Q302" i="28"/>
  <c r="P302" i="28"/>
  <c r="O302" i="28"/>
  <c r="N302" i="28"/>
  <c r="M302" i="28"/>
  <c r="L302" i="28"/>
  <c r="K302" i="28"/>
  <c r="J302" i="28"/>
  <c r="I302" i="28"/>
  <c r="H302" i="28"/>
  <c r="U301" i="28"/>
  <c r="T301" i="28"/>
  <c r="S301" i="28"/>
  <c r="R301" i="28"/>
  <c r="Q301" i="28"/>
  <c r="P301" i="28"/>
  <c r="O301" i="28"/>
  <c r="N301" i="28"/>
  <c r="M301" i="28"/>
  <c r="L301" i="28"/>
  <c r="K301" i="28"/>
  <c r="J301" i="28"/>
  <c r="I301" i="28"/>
  <c r="H301" i="28"/>
  <c r="U300" i="28"/>
  <c r="T300" i="28"/>
  <c r="S300" i="28"/>
  <c r="R300" i="28"/>
  <c r="Q300" i="28"/>
  <c r="P300" i="28"/>
  <c r="O300" i="28"/>
  <c r="N300" i="28"/>
  <c r="M300" i="28"/>
  <c r="L300" i="28"/>
  <c r="K300" i="28"/>
  <c r="J300" i="28"/>
  <c r="I300" i="28"/>
  <c r="H300" i="28"/>
  <c r="U299" i="28"/>
  <c r="T299" i="28"/>
  <c r="S299" i="28"/>
  <c r="R299" i="28"/>
  <c r="Q299" i="28"/>
  <c r="P299" i="28"/>
  <c r="O299" i="28"/>
  <c r="N299" i="28"/>
  <c r="M299" i="28"/>
  <c r="L299" i="28"/>
  <c r="K299" i="28"/>
  <c r="J299" i="28"/>
  <c r="I299" i="28"/>
  <c r="H299" i="28"/>
  <c r="U298" i="28"/>
  <c r="T298" i="28"/>
  <c r="S298" i="28"/>
  <c r="R298" i="28"/>
  <c r="Q298" i="28"/>
  <c r="P298" i="28"/>
  <c r="O298" i="28"/>
  <c r="N298" i="28"/>
  <c r="M298" i="28"/>
  <c r="L298" i="28"/>
  <c r="K298" i="28"/>
  <c r="J298" i="28"/>
  <c r="I298" i="28"/>
  <c r="H298" i="28"/>
  <c r="U297" i="28"/>
  <c r="T297" i="28"/>
  <c r="S297" i="28"/>
  <c r="R297" i="28"/>
  <c r="Q297" i="28"/>
  <c r="P297" i="28"/>
  <c r="O297" i="28"/>
  <c r="N297" i="28"/>
  <c r="M297" i="28"/>
  <c r="L297" i="28"/>
  <c r="K297" i="28"/>
  <c r="J297" i="28"/>
  <c r="I297" i="28"/>
  <c r="H297" i="28"/>
  <c r="U296" i="28"/>
  <c r="T296" i="28"/>
  <c r="S296" i="28"/>
  <c r="R296" i="28"/>
  <c r="Q296" i="28"/>
  <c r="P296" i="28"/>
  <c r="O296" i="28"/>
  <c r="N296" i="28"/>
  <c r="M296" i="28"/>
  <c r="L296" i="28"/>
  <c r="K296" i="28"/>
  <c r="J296" i="28"/>
  <c r="I296" i="28"/>
  <c r="H296" i="28"/>
  <c r="U295" i="28"/>
  <c r="T295" i="28"/>
  <c r="S295" i="28"/>
  <c r="R295" i="28"/>
  <c r="Q295" i="28"/>
  <c r="P295" i="28"/>
  <c r="O295" i="28"/>
  <c r="N295" i="28"/>
  <c r="M295" i="28"/>
  <c r="L295" i="28"/>
  <c r="K295" i="28"/>
  <c r="J295" i="28"/>
  <c r="I295" i="28"/>
  <c r="H295" i="28"/>
  <c r="U294" i="28"/>
  <c r="T294" i="28"/>
  <c r="S294" i="28"/>
  <c r="R294" i="28"/>
  <c r="Q294" i="28"/>
  <c r="P294" i="28"/>
  <c r="O294" i="28"/>
  <c r="N294" i="28"/>
  <c r="M294" i="28"/>
  <c r="L294" i="28"/>
  <c r="K294" i="28"/>
  <c r="J294" i="28"/>
  <c r="I294" i="28"/>
  <c r="H294" i="28"/>
  <c r="U293" i="28"/>
  <c r="T293" i="28"/>
  <c r="S293" i="28"/>
  <c r="R293" i="28"/>
  <c r="Q293" i="28"/>
  <c r="P293" i="28"/>
  <c r="O293" i="28"/>
  <c r="N293" i="28"/>
  <c r="M293" i="28"/>
  <c r="L293" i="28"/>
  <c r="K293" i="28"/>
  <c r="J293" i="28"/>
  <c r="I293" i="28"/>
  <c r="H293" i="28"/>
  <c r="U292" i="28"/>
  <c r="T292" i="28"/>
  <c r="S292" i="28"/>
  <c r="R292" i="28"/>
  <c r="Q292" i="28"/>
  <c r="P292" i="28"/>
  <c r="O292" i="28"/>
  <c r="N292" i="28"/>
  <c r="M292" i="28"/>
  <c r="L292" i="28"/>
  <c r="K292" i="28"/>
  <c r="J292" i="28"/>
  <c r="I292" i="28"/>
  <c r="H292" i="28"/>
  <c r="U291" i="28"/>
  <c r="T291" i="28"/>
  <c r="S291" i="28"/>
  <c r="R291" i="28"/>
  <c r="Q291" i="28"/>
  <c r="P291" i="28"/>
  <c r="O291" i="28"/>
  <c r="N291" i="28"/>
  <c r="M291" i="28"/>
  <c r="L291" i="28"/>
  <c r="K291" i="28"/>
  <c r="J291" i="28"/>
  <c r="I291" i="28"/>
  <c r="H291" i="28"/>
  <c r="U290" i="28"/>
  <c r="T290" i="28"/>
  <c r="S290" i="28"/>
  <c r="R290" i="28"/>
  <c r="Q290" i="28"/>
  <c r="P290" i="28"/>
  <c r="O290" i="28"/>
  <c r="N290" i="28"/>
  <c r="M290" i="28"/>
  <c r="L290" i="28"/>
  <c r="K290" i="28"/>
  <c r="J290" i="28"/>
  <c r="I290" i="28"/>
  <c r="H290" i="28"/>
  <c r="U289" i="28"/>
  <c r="T289" i="28"/>
  <c r="S289" i="28"/>
  <c r="R289" i="28"/>
  <c r="Q289" i="28"/>
  <c r="P289" i="28"/>
  <c r="O289" i="28"/>
  <c r="N289" i="28"/>
  <c r="M289" i="28"/>
  <c r="L289" i="28"/>
  <c r="K289" i="28"/>
  <c r="J289" i="28"/>
  <c r="I289" i="28"/>
  <c r="H289" i="28"/>
  <c r="U288" i="28"/>
  <c r="T288" i="28"/>
  <c r="S288" i="28"/>
  <c r="R288" i="28"/>
  <c r="Q288" i="28"/>
  <c r="P288" i="28"/>
  <c r="O288" i="28"/>
  <c r="N288" i="28"/>
  <c r="M288" i="28"/>
  <c r="L288" i="28"/>
  <c r="K288" i="28"/>
  <c r="J288" i="28"/>
  <c r="I288" i="28"/>
  <c r="H288" i="28"/>
  <c r="U287" i="28"/>
  <c r="T287" i="28"/>
  <c r="S287" i="28"/>
  <c r="R287" i="28"/>
  <c r="Q287" i="28"/>
  <c r="P287" i="28"/>
  <c r="O287" i="28"/>
  <c r="N287" i="28"/>
  <c r="M287" i="28"/>
  <c r="L287" i="28"/>
  <c r="K287" i="28"/>
  <c r="J287" i="28"/>
  <c r="I287" i="28"/>
  <c r="H287" i="28"/>
  <c r="U286" i="28"/>
  <c r="T286" i="28"/>
  <c r="S286" i="28"/>
  <c r="R286" i="28"/>
  <c r="Q286" i="28"/>
  <c r="P286" i="28"/>
  <c r="O286" i="28"/>
  <c r="N286" i="28"/>
  <c r="M286" i="28"/>
  <c r="L286" i="28"/>
  <c r="K286" i="28"/>
  <c r="J286" i="28"/>
  <c r="I286" i="28"/>
  <c r="H286" i="28"/>
  <c r="U285" i="28"/>
  <c r="T285" i="28"/>
  <c r="S285" i="28"/>
  <c r="R285" i="28"/>
  <c r="Q285" i="28"/>
  <c r="P285" i="28"/>
  <c r="O285" i="28"/>
  <c r="N285" i="28"/>
  <c r="M285" i="28"/>
  <c r="L285" i="28"/>
  <c r="K285" i="28"/>
  <c r="J285" i="28"/>
  <c r="I285" i="28"/>
  <c r="H285" i="28"/>
  <c r="U284" i="28"/>
  <c r="T284" i="28"/>
  <c r="S284" i="28"/>
  <c r="R284" i="28"/>
  <c r="Q284" i="28"/>
  <c r="P284" i="28"/>
  <c r="O284" i="28"/>
  <c r="N284" i="28"/>
  <c r="M284" i="28"/>
  <c r="L284" i="28"/>
  <c r="K284" i="28"/>
  <c r="J284" i="28"/>
  <c r="I284" i="28"/>
  <c r="H284" i="28"/>
  <c r="U283" i="28"/>
  <c r="T283" i="28"/>
  <c r="S283" i="28"/>
  <c r="R283" i="28"/>
  <c r="Q283" i="28"/>
  <c r="P283" i="28"/>
  <c r="O283" i="28"/>
  <c r="N283" i="28"/>
  <c r="M283" i="28"/>
  <c r="L283" i="28"/>
  <c r="K283" i="28"/>
  <c r="J283" i="28"/>
  <c r="I283" i="28"/>
  <c r="H283" i="28"/>
  <c r="U282" i="28"/>
  <c r="T282" i="28"/>
  <c r="S282" i="28"/>
  <c r="R282" i="28"/>
  <c r="Q282" i="28"/>
  <c r="P282" i="28"/>
  <c r="O282" i="28"/>
  <c r="N282" i="28"/>
  <c r="M282" i="28"/>
  <c r="L282" i="28"/>
  <c r="K282" i="28"/>
  <c r="J282" i="28"/>
  <c r="I282" i="28"/>
  <c r="H282" i="28"/>
  <c r="U281" i="28"/>
  <c r="T281" i="28"/>
  <c r="S281" i="28"/>
  <c r="R281" i="28"/>
  <c r="Q281" i="28"/>
  <c r="P281" i="28"/>
  <c r="O281" i="28"/>
  <c r="N281" i="28"/>
  <c r="M281" i="28"/>
  <c r="L281" i="28"/>
  <c r="K281" i="28"/>
  <c r="J281" i="28"/>
  <c r="I281" i="28"/>
  <c r="H281" i="28"/>
  <c r="U280" i="28"/>
  <c r="T280" i="28"/>
  <c r="S280" i="28"/>
  <c r="R280" i="28"/>
  <c r="Q280" i="28"/>
  <c r="P280" i="28"/>
  <c r="O280" i="28"/>
  <c r="N280" i="28"/>
  <c r="M280" i="28"/>
  <c r="L280" i="28"/>
  <c r="K280" i="28"/>
  <c r="J280" i="28"/>
  <c r="I280" i="28"/>
  <c r="H280" i="28"/>
  <c r="U279" i="28"/>
  <c r="T279" i="28"/>
  <c r="S279" i="28"/>
  <c r="R279" i="28"/>
  <c r="Q279" i="28"/>
  <c r="P279" i="28"/>
  <c r="O279" i="28"/>
  <c r="N279" i="28"/>
  <c r="M279" i="28"/>
  <c r="L279" i="28"/>
  <c r="K279" i="28"/>
  <c r="J279" i="28"/>
  <c r="I279" i="28"/>
  <c r="H279" i="28"/>
  <c r="U278" i="28"/>
  <c r="T278" i="28"/>
  <c r="S278" i="28"/>
  <c r="R278" i="28"/>
  <c r="Q278" i="28"/>
  <c r="P278" i="28"/>
  <c r="O278" i="28"/>
  <c r="N278" i="28"/>
  <c r="M278" i="28"/>
  <c r="L278" i="28"/>
  <c r="K278" i="28"/>
  <c r="J278" i="28"/>
  <c r="I278" i="28"/>
  <c r="H278" i="28"/>
  <c r="U277" i="28"/>
  <c r="T277" i="28"/>
  <c r="S277" i="28"/>
  <c r="R277" i="28"/>
  <c r="Q277" i="28"/>
  <c r="P277" i="28"/>
  <c r="O277" i="28"/>
  <c r="N277" i="28"/>
  <c r="M277" i="28"/>
  <c r="L277" i="28"/>
  <c r="K277" i="28"/>
  <c r="J277" i="28"/>
  <c r="I277" i="28"/>
  <c r="H277" i="28"/>
  <c r="U276" i="28"/>
  <c r="T276" i="28"/>
  <c r="S276" i="28"/>
  <c r="R276" i="28"/>
  <c r="Q276" i="28"/>
  <c r="P276" i="28"/>
  <c r="O276" i="28"/>
  <c r="N276" i="28"/>
  <c r="M276" i="28"/>
  <c r="L276" i="28"/>
  <c r="K276" i="28"/>
  <c r="J276" i="28"/>
  <c r="I276" i="28"/>
  <c r="H276" i="28"/>
  <c r="U275" i="28"/>
  <c r="T275" i="28"/>
  <c r="S275" i="28"/>
  <c r="R275" i="28"/>
  <c r="Q275" i="28"/>
  <c r="P275" i="28"/>
  <c r="O275" i="28"/>
  <c r="N275" i="28"/>
  <c r="M275" i="28"/>
  <c r="L275" i="28"/>
  <c r="K275" i="28"/>
  <c r="J275" i="28"/>
  <c r="I275" i="28"/>
  <c r="H275" i="28"/>
  <c r="U274" i="28"/>
  <c r="T274" i="28"/>
  <c r="S274" i="28"/>
  <c r="R274" i="28"/>
  <c r="Q274" i="28"/>
  <c r="P274" i="28"/>
  <c r="O274" i="28"/>
  <c r="N274" i="28"/>
  <c r="M274" i="28"/>
  <c r="L274" i="28"/>
  <c r="K274" i="28"/>
  <c r="J274" i="28"/>
  <c r="I274" i="28"/>
  <c r="H274" i="28"/>
  <c r="U273" i="28"/>
  <c r="T273" i="28"/>
  <c r="S273" i="28"/>
  <c r="R273" i="28"/>
  <c r="Q273" i="28"/>
  <c r="P273" i="28"/>
  <c r="O273" i="28"/>
  <c r="N273" i="28"/>
  <c r="M273" i="28"/>
  <c r="L273" i="28"/>
  <c r="K273" i="28"/>
  <c r="J273" i="28"/>
  <c r="I273" i="28"/>
  <c r="H273" i="28"/>
  <c r="U272" i="28"/>
  <c r="T272" i="28"/>
  <c r="S272" i="28"/>
  <c r="R272" i="28"/>
  <c r="Q272" i="28"/>
  <c r="P272" i="28"/>
  <c r="O272" i="28"/>
  <c r="N272" i="28"/>
  <c r="M272" i="28"/>
  <c r="L272" i="28"/>
  <c r="K272" i="28"/>
  <c r="J272" i="28"/>
  <c r="I272" i="28"/>
  <c r="H272" i="28"/>
  <c r="U271" i="28"/>
  <c r="T271" i="28"/>
  <c r="S271" i="28"/>
  <c r="R271" i="28"/>
  <c r="Q271" i="28"/>
  <c r="P271" i="28"/>
  <c r="O271" i="28"/>
  <c r="N271" i="28"/>
  <c r="M271" i="28"/>
  <c r="L271" i="28"/>
  <c r="K271" i="28"/>
  <c r="J271" i="28"/>
  <c r="I271" i="28"/>
  <c r="H271" i="28"/>
  <c r="U270" i="28"/>
  <c r="T270" i="28"/>
  <c r="S270" i="28"/>
  <c r="R270" i="28"/>
  <c r="Q270" i="28"/>
  <c r="P270" i="28"/>
  <c r="O270" i="28"/>
  <c r="N270" i="28"/>
  <c r="M270" i="28"/>
  <c r="L270" i="28"/>
  <c r="K270" i="28"/>
  <c r="J270" i="28"/>
  <c r="I270" i="28"/>
  <c r="H270" i="28"/>
  <c r="U269" i="28"/>
  <c r="T269" i="28"/>
  <c r="S269" i="28"/>
  <c r="R269" i="28"/>
  <c r="Q269" i="28"/>
  <c r="P269" i="28"/>
  <c r="O269" i="28"/>
  <c r="N269" i="28"/>
  <c r="M269" i="28"/>
  <c r="L269" i="28"/>
  <c r="K269" i="28"/>
  <c r="J269" i="28"/>
  <c r="I269" i="28"/>
  <c r="H269" i="28"/>
  <c r="U268" i="28"/>
  <c r="T268" i="28"/>
  <c r="S268" i="28"/>
  <c r="R268" i="28"/>
  <c r="Q268" i="28"/>
  <c r="P268" i="28"/>
  <c r="O268" i="28"/>
  <c r="N268" i="28"/>
  <c r="M268" i="28"/>
  <c r="L268" i="28"/>
  <c r="K268" i="28"/>
  <c r="J268" i="28"/>
  <c r="I268" i="28"/>
  <c r="H268" i="28"/>
  <c r="U267" i="28"/>
  <c r="T267" i="28"/>
  <c r="S267" i="28"/>
  <c r="R267" i="28"/>
  <c r="Q267" i="28"/>
  <c r="P267" i="28"/>
  <c r="O267" i="28"/>
  <c r="N267" i="28"/>
  <c r="M267" i="28"/>
  <c r="L267" i="28"/>
  <c r="K267" i="28"/>
  <c r="J267" i="28"/>
  <c r="I267" i="28"/>
  <c r="H267" i="28"/>
  <c r="U266" i="28"/>
  <c r="T266" i="28"/>
  <c r="S266" i="28"/>
  <c r="R266" i="28"/>
  <c r="Q266" i="28"/>
  <c r="P266" i="28"/>
  <c r="O266" i="28"/>
  <c r="N266" i="28"/>
  <c r="M266" i="28"/>
  <c r="L266" i="28"/>
  <c r="K266" i="28"/>
  <c r="J266" i="28"/>
  <c r="I266" i="28"/>
  <c r="H266" i="28"/>
  <c r="U265" i="28"/>
  <c r="T265" i="28"/>
  <c r="S265" i="28"/>
  <c r="R265" i="28"/>
  <c r="Q265" i="28"/>
  <c r="P265" i="28"/>
  <c r="O265" i="28"/>
  <c r="N265" i="28"/>
  <c r="M265" i="28"/>
  <c r="L265" i="28"/>
  <c r="K265" i="28"/>
  <c r="J265" i="28"/>
  <c r="I265" i="28"/>
  <c r="H265" i="28"/>
  <c r="U264" i="28"/>
  <c r="T264" i="28"/>
  <c r="S264" i="28"/>
  <c r="R264" i="28"/>
  <c r="Q264" i="28"/>
  <c r="P264" i="28"/>
  <c r="O264" i="28"/>
  <c r="N264" i="28"/>
  <c r="M264" i="28"/>
  <c r="L264" i="28"/>
  <c r="K264" i="28"/>
  <c r="J264" i="28"/>
  <c r="I264" i="28"/>
  <c r="H264" i="28"/>
  <c r="U263" i="28"/>
  <c r="T263" i="28"/>
  <c r="S263" i="28"/>
  <c r="R263" i="28"/>
  <c r="Q263" i="28"/>
  <c r="P263" i="28"/>
  <c r="O263" i="28"/>
  <c r="N263" i="28"/>
  <c r="M263" i="28"/>
  <c r="L263" i="28"/>
  <c r="K263" i="28"/>
  <c r="J263" i="28"/>
  <c r="I263" i="28"/>
  <c r="H263" i="28"/>
  <c r="U262" i="28"/>
  <c r="T262" i="28"/>
  <c r="S262" i="28"/>
  <c r="R262" i="28"/>
  <c r="Q262" i="28"/>
  <c r="P262" i="28"/>
  <c r="O262" i="28"/>
  <c r="N262" i="28"/>
  <c r="M262" i="28"/>
  <c r="L262" i="28"/>
  <c r="K262" i="28"/>
  <c r="J262" i="28"/>
  <c r="I262" i="28"/>
  <c r="H262" i="28"/>
  <c r="U261" i="28"/>
  <c r="T261" i="28"/>
  <c r="S261" i="28"/>
  <c r="R261" i="28"/>
  <c r="Q261" i="28"/>
  <c r="P261" i="28"/>
  <c r="O261" i="28"/>
  <c r="N261" i="28"/>
  <c r="M261" i="28"/>
  <c r="L261" i="28"/>
  <c r="K261" i="28"/>
  <c r="J261" i="28"/>
  <c r="I261" i="28"/>
  <c r="H261" i="28"/>
  <c r="U260" i="28"/>
  <c r="T260" i="28"/>
  <c r="S260" i="28"/>
  <c r="R260" i="28"/>
  <c r="Q260" i="28"/>
  <c r="P260" i="28"/>
  <c r="O260" i="28"/>
  <c r="N260" i="28"/>
  <c r="M260" i="28"/>
  <c r="L260" i="28"/>
  <c r="K260" i="28"/>
  <c r="J260" i="28"/>
  <c r="I260" i="28"/>
  <c r="H260" i="28"/>
  <c r="U259" i="28"/>
  <c r="T259" i="28"/>
  <c r="S259" i="28"/>
  <c r="R259" i="28"/>
  <c r="Q259" i="28"/>
  <c r="P259" i="28"/>
  <c r="O259" i="28"/>
  <c r="N259" i="28"/>
  <c r="M259" i="28"/>
  <c r="L259" i="28"/>
  <c r="K259" i="28"/>
  <c r="J259" i="28"/>
  <c r="I259" i="28"/>
  <c r="H259" i="28"/>
  <c r="U258" i="28"/>
  <c r="T258" i="28"/>
  <c r="S258" i="28"/>
  <c r="R258" i="28"/>
  <c r="Q258" i="28"/>
  <c r="P258" i="28"/>
  <c r="O258" i="28"/>
  <c r="N258" i="28"/>
  <c r="M258" i="28"/>
  <c r="L258" i="28"/>
  <c r="K258" i="28"/>
  <c r="J258" i="28"/>
  <c r="I258" i="28"/>
  <c r="H258" i="28"/>
  <c r="U257" i="28"/>
  <c r="T257" i="28"/>
  <c r="S257" i="28"/>
  <c r="R257" i="28"/>
  <c r="Q257" i="28"/>
  <c r="P257" i="28"/>
  <c r="O257" i="28"/>
  <c r="N257" i="28"/>
  <c r="M257" i="28"/>
  <c r="L257" i="28"/>
  <c r="K257" i="28"/>
  <c r="J257" i="28"/>
  <c r="I257" i="28"/>
  <c r="H257" i="28"/>
  <c r="U256" i="28"/>
  <c r="T256" i="28"/>
  <c r="S256" i="28"/>
  <c r="R256" i="28"/>
  <c r="Q256" i="28"/>
  <c r="P256" i="28"/>
  <c r="O256" i="28"/>
  <c r="N256" i="28"/>
  <c r="M256" i="28"/>
  <c r="L256" i="28"/>
  <c r="K256" i="28"/>
  <c r="J256" i="28"/>
  <c r="I256" i="28"/>
  <c r="H256" i="28"/>
  <c r="U255" i="28"/>
  <c r="T255" i="28"/>
  <c r="S255" i="28"/>
  <c r="R255" i="28"/>
  <c r="Q255" i="28"/>
  <c r="P255" i="28"/>
  <c r="O255" i="28"/>
  <c r="N255" i="28"/>
  <c r="M255" i="28"/>
  <c r="L255" i="28"/>
  <c r="K255" i="28"/>
  <c r="J255" i="28"/>
  <c r="I255" i="28"/>
  <c r="H255" i="28"/>
  <c r="U254" i="28"/>
  <c r="T254" i="28"/>
  <c r="S254" i="28"/>
  <c r="R254" i="28"/>
  <c r="Q254" i="28"/>
  <c r="P254" i="28"/>
  <c r="O254" i="28"/>
  <c r="N254" i="28"/>
  <c r="M254" i="28"/>
  <c r="L254" i="28"/>
  <c r="K254" i="28"/>
  <c r="J254" i="28"/>
  <c r="I254" i="28"/>
  <c r="H254" i="28"/>
  <c r="U253" i="28"/>
  <c r="T253" i="28"/>
  <c r="S253" i="28"/>
  <c r="R253" i="28"/>
  <c r="Q253" i="28"/>
  <c r="P253" i="28"/>
  <c r="O253" i="28"/>
  <c r="N253" i="28"/>
  <c r="M253" i="28"/>
  <c r="L253" i="28"/>
  <c r="K253" i="28"/>
  <c r="J253" i="28"/>
  <c r="I253" i="28"/>
  <c r="H253" i="28"/>
  <c r="U252" i="28"/>
  <c r="T252" i="28"/>
  <c r="S252" i="28"/>
  <c r="R252" i="28"/>
  <c r="Q252" i="28"/>
  <c r="P252" i="28"/>
  <c r="O252" i="28"/>
  <c r="N252" i="28"/>
  <c r="M252" i="28"/>
  <c r="L252" i="28"/>
  <c r="K252" i="28"/>
  <c r="J252" i="28"/>
  <c r="I252" i="28"/>
  <c r="H252" i="28"/>
  <c r="U251" i="28"/>
  <c r="T251" i="28"/>
  <c r="S251" i="28"/>
  <c r="R251" i="28"/>
  <c r="Q251" i="28"/>
  <c r="P251" i="28"/>
  <c r="O251" i="28"/>
  <c r="N251" i="28"/>
  <c r="M251" i="28"/>
  <c r="L251" i="28"/>
  <c r="K251" i="28"/>
  <c r="J251" i="28"/>
  <c r="I251" i="28"/>
  <c r="H251" i="28"/>
  <c r="U250" i="28"/>
  <c r="T250" i="28"/>
  <c r="S250" i="28"/>
  <c r="R250" i="28"/>
  <c r="Q250" i="28"/>
  <c r="P250" i="28"/>
  <c r="O250" i="28"/>
  <c r="N250" i="28"/>
  <c r="M250" i="28"/>
  <c r="L250" i="28"/>
  <c r="K250" i="28"/>
  <c r="J250" i="28"/>
  <c r="I250" i="28"/>
  <c r="H250" i="28"/>
  <c r="U249" i="28"/>
  <c r="T249" i="28"/>
  <c r="S249" i="28"/>
  <c r="R249" i="28"/>
  <c r="Q249" i="28"/>
  <c r="P249" i="28"/>
  <c r="O249" i="28"/>
  <c r="N249" i="28"/>
  <c r="M249" i="28"/>
  <c r="L249" i="28"/>
  <c r="K249" i="28"/>
  <c r="J249" i="28"/>
  <c r="I249" i="28"/>
  <c r="H249" i="28"/>
  <c r="U248" i="28"/>
  <c r="T248" i="28"/>
  <c r="S248" i="28"/>
  <c r="R248" i="28"/>
  <c r="Q248" i="28"/>
  <c r="P248" i="28"/>
  <c r="O248" i="28"/>
  <c r="N248" i="28"/>
  <c r="M248" i="28"/>
  <c r="L248" i="28"/>
  <c r="K248" i="28"/>
  <c r="J248" i="28"/>
  <c r="I248" i="28"/>
  <c r="H248" i="28"/>
  <c r="U247" i="28"/>
  <c r="T247" i="28"/>
  <c r="S247" i="28"/>
  <c r="R247" i="28"/>
  <c r="Q247" i="28"/>
  <c r="P247" i="28"/>
  <c r="O247" i="28"/>
  <c r="N247" i="28"/>
  <c r="M247" i="28"/>
  <c r="L247" i="28"/>
  <c r="K247" i="28"/>
  <c r="J247" i="28"/>
  <c r="I247" i="28"/>
  <c r="H247" i="28"/>
  <c r="U246" i="28"/>
  <c r="T246" i="28"/>
  <c r="S246" i="28"/>
  <c r="R246" i="28"/>
  <c r="Q246" i="28"/>
  <c r="P246" i="28"/>
  <c r="O246" i="28"/>
  <c r="N246" i="28"/>
  <c r="M246" i="28"/>
  <c r="L246" i="28"/>
  <c r="K246" i="28"/>
  <c r="J246" i="28"/>
  <c r="I246" i="28"/>
  <c r="H246" i="28"/>
  <c r="U245" i="28"/>
  <c r="T245" i="28"/>
  <c r="S245" i="28"/>
  <c r="R245" i="28"/>
  <c r="Q245" i="28"/>
  <c r="P245" i="28"/>
  <c r="O245" i="28"/>
  <c r="N245" i="28"/>
  <c r="M245" i="28"/>
  <c r="L245" i="28"/>
  <c r="K245" i="28"/>
  <c r="J245" i="28"/>
  <c r="I245" i="28"/>
  <c r="H245" i="28"/>
  <c r="U244" i="28"/>
  <c r="T244" i="28"/>
  <c r="S244" i="28"/>
  <c r="R244" i="28"/>
  <c r="Q244" i="28"/>
  <c r="P244" i="28"/>
  <c r="O244" i="28"/>
  <c r="N244" i="28"/>
  <c r="M244" i="28"/>
  <c r="L244" i="28"/>
  <c r="K244" i="28"/>
  <c r="J244" i="28"/>
  <c r="I244" i="28"/>
  <c r="H244" i="28"/>
  <c r="U243" i="28"/>
  <c r="T243" i="28"/>
  <c r="S243" i="28"/>
  <c r="R243" i="28"/>
  <c r="Q243" i="28"/>
  <c r="P243" i="28"/>
  <c r="O243" i="28"/>
  <c r="N243" i="28"/>
  <c r="M243" i="28"/>
  <c r="L243" i="28"/>
  <c r="K243" i="28"/>
  <c r="J243" i="28"/>
  <c r="I243" i="28"/>
  <c r="H243" i="28"/>
  <c r="U242" i="28"/>
  <c r="T242" i="28"/>
  <c r="S242" i="28"/>
  <c r="R242" i="28"/>
  <c r="Q242" i="28"/>
  <c r="P242" i="28"/>
  <c r="O242" i="28"/>
  <c r="N242" i="28"/>
  <c r="M242" i="28"/>
  <c r="L242" i="28"/>
  <c r="K242" i="28"/>
  <c r="J242" i="28"/>
  <c r="I242" i="28"/>
  <c r="H242" i="28"/>
  <c r="U241" i="28"/>
  <c r="T241" i="28"/>
  <c r="S241" i="28"/>
  <c r="R241" i="28"/>
  <c r="Q241" i="28"/>
  <c r="P241" i="28"/>
  <c r="O241" i="28"/>
  <c r="N241" i="28"/>
  <c r="M241" i="28"/>
  <c r="L241" i="28"/>
  <c r="K241" i="28"/>
  <c r="J241" i="28"/>
  <c r="I241" i="28"/>
  <c r="H241" i="28"/>
  <c r="U240" i="28"/>
  <c r="T240" i="28"/>
  <c r="S240" i="28"/>
  <c r="R240" i="28"/>
  <c r="Q240" i="28"/>
  <c r="P240" i="28"/>
  <c r="O240" i="28"/>
  <c r="N240" i="28"/>
  <c r="M240" i="28"/>
  <c r="L240" i="28"/>
  <c r="K240" i="28"/>
  <c r="J240" i="28"/>
  <c r="I240" i="28"/>
  <c r="H240" i="28"/>
  <c r="U239" i="28"/>
  <c r="T239" i="28"/>
  <c r="S239" i="28"/>
  <c r="R239" i="28"/>
  <c r="Q239" i="28"/>
  <c r="P239" i="28"/>
  <c r="O239" i="28"/>
  <c r="N239" i="28"/>
  <c r="M239" i="28"/>
  <c r="L239" i="28"/>
  <c r="K239" i="28"/>
  <c r="J239" i="28"/>
  <c r="I239" i="28"/>
  <c r="H239" i="28"/>
  <c r="U238" i="28"/>
  <c r="T238" i="28"/>
  <c r="S238" i="28"/>
  <c r="R238" i="28"/>
  <c r="Q238" i="28"/>
  <c r="P238" i="28"/>
  <c r="O238" i="28"/>
  <c r="N238" i="28"/>
  <c r="M238" i="28"/>
  <c r="L238" i="28"/>
  <c r="K238" i="28"/>
  <c r="J238" i="28"/>
  <c r="I238" i="28"/>
  <c r="H238" i="28"/>
  <c r="U237" i="28"/>
  <c r="T237" i="28"/>
  <c r="S237" i="28"/>
  <c r="R237" i="28"/>
  <c r="Q237" i="28"/>
  <c r="P237" i="28"/>
  <c r="O237" i="28"/>
  <c r="N237" i="28"/>
  <c r="M237" i="28"/>
  <c r="L237" i="28"/>
  <c r="K237" i="28"/>
  <c r="J237" i="28"/>
  <c r="I237" i="28"/>
  <c r="H237" i="28"/>
  <c r="U236" i="28"/>
  <c r="T236" i="28"/>
  <c r="S236" i="28"/>
  <c r="R236" i="28"/>
  <c r="Q236" i="28"/>
  <c r="P236" i="28"/>
  <c r="O236" i="28"/>
  <c r="N236" i="28"/>
  <c r="M236" i="28"/>
  <c r="L236" i="28"/>
  <c r="K236" i="28"/>
  <c r="J236" i="28"/>
  <c r="I236" i="28"/>
  <c r="H236" i="28"/>
  <c r="U235" i="28"/>
  <c r="T235" i="28"/>
  <c r="S235" i="28"/>
  <c r="R235" i="28"/>
  <c r="Q235" i="28"/>
  <c r="P235" i="28"/>
  <c r="O235" i="28"/>
  <c r="N235" i="28"/>
  <c r="M235" i="28"/>
  <c r="L235" i="28"/>
  <c r="K235" i="28"/>
  <c r="J235" i="28"/>
  <c r="I235" i="28"/>
  <c r="H235" i="28"/>
  <c r="U234" i="28"/>
  <c r="T234" i="28"/>
  <c r="S234" i="28"/>
  <c r="R234" i="28"/>
  <c r="Q234" i="28"/>
  <c r="P234" i="28"/>
  <c r="O234" i="28"/>
  <c r="N234" i="28"/>
  <c r="M234" i="28"/>
  <c r="L234" i="28"/>
  <c r="K234" i="28"/>
  <c r="J234" i="28"/>
  <c r="I234" i="28"/>
  <c r="H234" i="28"/>
  <c r="U233" i="28"/>
  <c r="T233" i="28"/>
  <c r="S233" i="28"/>
  <c r="R233" i="28"/>
  <c r="Q233" i="28"/>
  <c r="P233" i="28"/>
  <c r="O233" i="28"/>
  <c r="N233" i="28"/>
  <c r="M233" i="28"/>
  <c r="L233" i="28"/>
  <c r="K233" i="28"/>
  <c r="J233" i="28"/>
  <c r="I233" i="28"/>
  <c r="H233" i="28"/>
  <c r="U232" i="28"/>
  <c r="T232" i="28"/>
  <c r="S232" i="28"/>
  <c r="R232" i="28"/>
  <c r="Q232" i="28"/>
  <c r="P232" i="28"/>
  <c r="O232" i="28"/>
  <c r="N232" i="28"/>
  <c r="M232" i="28"/>
  <c r="L232" i="28"/>
  <c r="K232" i="28"/>
  <c r="J232" i="28"/>
  <c r="I232" i="28"/>
  <c r="H232" i="28"/>
  <c r="U231" i="28"/>
  <c r="T231" i="28"/>
  <c r="S231" i="28"/>
  <c r="R231" i="28"/>
  <c r="Q231" i="28"/>
  <c r="P231" i="28"/>
  <c r="O231" i="28"/>
  <c r="N231" i="28"/>
  <c r="M231" i="28"/>
  <c r="L231" i="28"/>
  <c r="K231" i="28"/>
  <c r="J231" i="28"/>
  <c r="I231" i="28"/>
  <c r="H231" i="28"/>
  <c r="U230" i="28"/>
  <c r="T230" i="28"/>
  <c r="S230" i="28"/>
  <c r="R230" i="28"/>
  <c r="Q230" i="28"/>
  <c r="P230" i="28"/>
  <c r="O230" i="28"/>
  <c r="N230" i="28"/>
  <c r="M230" i="28"/>
  <c r="L230" i="28"/>
  <c r="K230" i="28"/>
  <c r="J230" i="28"/>
  <c r="I230" i="28"/>
  <c r="H230" i="28"/>
  <c r="U229" i="28"/>
  <c r="T229" i="28"/>
  <c r="S229" i="28"/>
  <c r="R229" i="28"/>
  <c r="Q229" i="28"/>
  <c r="P229" i="28"/>
  <c r="O229" i="28"/>
  <c r="N229" i="28"/>
  <c r="M229" i="28"/>
  <c r="L229" i="28"/>
  <c r="K229" i="28"/>
  <c r="J229" i="28"/>
  <c r="I229" i="28"/>
  <c r="H229" i="28"/>
  <c r="U228" i="28"/>
  <c r="T228" i="28"/>
  <c r="S228" i="28"/>
  <c r="R228" i="28"/>
  <c r="Q228" i="28"/>
  <c r="P228" i="28"/>
  <c r="O228" i="28"/>
  <c r="N228" i="28"/>
  <c r="M228" i="28"/>
  <c r="L228" i="28"/>
  <c r="K228" i="28"/>
  <c r="J228" i="28"/>
  <c r="I228" i="28"/>
  <c r="H228" i="28"/>
  <c r="U227" i="28"/>
  <c r="T227" i="28"/>
  <c r="S227" i="28"/>
  <c r="R227" i="28"/>
  <c r="Q227" i="28"/>
  <c r="P227" i="28"/>
  <c r="O227" i="28"/>
  <c r="N227" i="28"/>
  <c r="M227" i="28"/>
  <c r="L227" i="28"/>
  <c r="K227" i="28"/>
  <c r="J227" i="28"/>
  <c r="I227" i="28"/>
  <c r="H227" i="28"/>
  <c r="U226" i="28"/>
  <c r="T226" i="28"/>
  <c r="S226" i="28"/>
  <c r="R226" i="28"/>
  <c r="Q226" i="28"/>
  <c r="P226" i="28"/>
  <c r="O226" i="28"/>
  <c r="N226" i="28"/>
  <c r="M226" i="28"/>
  <c r="L226" i="28"/>
  <c r="K226" i="28"/>
  <c r="J226" i="28"/>
  <c r="I226" i="28"/>
  <c r="H226" i="28"/>
  <c r="U225" i="28"/>
  <c r="T225" i="28"/>
  <c r="S225" i="28"/>
  <c r="R225" i="28"/>
  <c r="Q225" i="28"/>
  <c r="P225" i="28"/>
  <c r="O225" i="28"/>
  <c r="N225" i="28"/>
  <c r="M225" i="28"/>
  <c r="L225" i="28"/>
  <c r="K225" i="28"/>
  <c r="J225" i="28"/>
  <c r="I225" i="28"/>
  <c r="H225" i="28"/>
  <c r="U224" i="28"/>
  <c r="T224" i="28"/>
  <c r="S224" i="28"/>
  <c r="R224" i="28"/>
  <c r="Q224" i="28"/>
  <c r="P224" i="28"/>
  <c r="O224" i="28"/>
  <c r="N224" i="28"/>
  <c r="M224" i="28"/>
  <c r="L224" i="28"/>
  <c r="K224" i="28"/>
  <c r="J224" i="28"/>
  <c r="I224" i="28"/>
  <c r="H224" i="28"/>
  <c r="U223" i="28"/>
  <c r="T223" i="28"/>
  <c r="S223" i="28"/>
  <c r="R223" i="28"/>
  <c r="Q223" i="28"/>
  <c r="P223" i="28"/>
  <c r="O223" i="28"/>
  <c r="N223" i="28"/>
  <c r="M223" i="28"/>
  <c r="L223" i="28"/>
  <c r="K223" i="28"/>
  <c r="J223" i="28"/>
  <c r="I223" i="28"/>
  <c r="H223" i="28"/>
  <c r="U222" i="28"/>
  <c r="T222" i="28"/>
  <c r="S222" i="28"/>
  <c r="R222" i="28"/>
  <c r="Q222" i="28"/>
  <c r="P222" i="28"/>
  <c r="O222" i="28"/>
  <c r="N222" i="28"/>
  <c r="M222" i="28"/>
  <c r="L222" i="28"/>
  <c r="K222" i="28"/>
  <c r="J222" i="28"/>
  <c r="I222" i="28"/>
  <c r="H222" i="28"/>
  <c r="U221" i="28"/>
  <c r="T221" i="28"/>
  <c r="S221" i="28"/>
  <c r="R221" i="28"/>
  <c r="Q221" i="28"/>
  <c r="P221" i="28"/>
  <c r="O221" i="28"/>
  <c r="N221" i="28"/>
  <c r="M221" i="28"/>
  <c r="L221" i="28"/>
  <c r="K221" i="28"/>
  <c r="J221" i="28"/>
  <c r="I221" i="28"/>
  <c r="H221" i="28"/>
  <c r="U220" i="28"/>
  <c r="T220" i="28"/>
  <c r="S220" i="28"/>
  <c r="R220" i="28"/>
  <c r="Q220" i="28"/>
  <c r="P220" i="28"/>
  <c r="O220" i="28"/>
  <c r="N220" i="28"/>
  <c r="M220" i="28"/>
  <c r="L220" i="28"/>
  <c r="K220" i="28"/>
  <c r="J220" i="28"/>
  <c r="I220" i="28"/>
  <c r="H220" i="28"/>
  <c r="U219" i="28"/>
  <c r="T219" i="28"/>
  <c r="S219" i="28"/>
  <c r="R219" i="28"/>
  <c r="Q219" i="28"/>
  <c r="P219" i="28"/>
  <c r="O219" i="28"/>
  <c r="N219" i="28"/>
  <c r="M219" i="28"/>
  <c r="L219" i="28"/>
  <c r="K219" i="28"/>
  <c r="J219" i="28"/>
  <c r="I219" i="28"/>
  <c r="H219" i="28"/>
  <c r="U218" i="28"/>
  <c r="T218" i="28"/>
  <c r="S218" i="28"/>
  <c r="R218" i="28"/>
  <c r="Q218" i="28"/>
  <c r="P218" i="28"/>
  <c r="O218" i="28"/>
  <c r="N218" i="28"/>
  <c r="M218" i="28"/>
  <c r="L218" i="28"/>
  <c r="K218" i="28"/>
  <c r="J218" i="28"/>
  <c r="I218" i="28"/>
  <c r="H218" i="28"/>
  <c r="U217" i="28"/>
  <c r="T217" i="28"/>
  <c r="S217" i="28"/>
  <c r="R217" i="28"/>
  <c r="Q217" i="28"/>
  <c r="P217" i="28"/>
  <c r="O217" i="28"/>
  <c r="N217" i="28"/>
  <c r="M217" i="28"/>
  <c r="L217" i="28"/>
  <c r="K217" i="28"/>
  <c r="J217" i="28"/>
  <c r="I217" i="28"/>
  <c r="H217" i="28"/>
  <c r="U216" i="28"/>
  <c r="T216" i="28"/>
  <c r="S216" i="28"/>
  <c r="R216" i="28"/>
  <c r="Q216" i="28"/>
  <c r="P216" i="28"/>
  <c r="O216" i="28"/>
  <c r="N216" i="28"/>
  <c r="M216" i="28"/>
  <c r="L216" i="28"/>
  <c r="K216" i="28"/>
  <c r="J216" i="28"/>
  <c r="I216" i="28"/>
  <c r="H216" i="28"/>
  <c r="U215" i="28"/>
  <c r="T215" i="28"/>
  <c r="S215" i="28"/>
  <c r="R215" i="28"/>
  <c r="Q215" i="28"/>
  <c r="P215" i="28"/>
  <c r="O215" i="28"/>
  <c r="N215" i="28"/>
  <c r="M215" i="28"/>
  <c r="L215" i="28"/>
  <c r="K215" i="28"/>
  <c r="J215" i="28"/>
  <c r="I215" i="28"/>
  <c r="H215" i="28"/>
  <c r="U214" i="28"/>
  <c r="T214" i="28"/>
  <c r="S214" i="28"/>
  <c r="R214" i="28"/>
  <c r="Q214" i="28"/>
  <c r="P214" i="28"/>
  <c r="O214" i="28"/>
  <c r="N214" i="28"/>
  <c r="M214" i="28"/>
  <c r="L214" i="28"/>
  <c r="K214" i="28"/>
  <c r="J214" i="28"/>
  <c r="I214" i="28"/>
  <c r="H214" i="28"/>
  <c r="U213" i="28"/>
  <c r="T213" i="28"/>
  <c r="S213" i="28"/>
  <c r="R213" i="28"/>
  <c r="Q213" i="28"/>
  <c r="P213" i="28"/>
  <c r="O213" i="28"/>
  <c r="N213" i="28"/>
  <c r="M213" i="28"/>
  <c r="L213" i="28"/>
  <c r="K213" i="28"/>
  <c r="J213" i="28"/>
  <c r="I213" i="28"/>
  <c r="H213" i="28"/>
  <c r="U212" i="28"/>
  <c r="T212" i="28"/>
  <c r="S212" i="28"/>
  <c r="R212" i="28"/>
  <c r="Q212" i="28"/>
  <c r="P212" i="28"/>
  <c r="O212" i="28"/>
  <c r="N212" i="28"/>
  <c r="M212" i="28"/>
  <c r="L212" i="28"/>
  <c r="K212" i="28"/>
  <c r="J212" i="28"/>
  <c r="I212" i="28"/>
  <c r="H212" i="28"/>
  <c r="U211" i="28"/>
  <c r="T211" i="28"/>
  <c r="S211" i="28"/>
  <c r="R211" i="28"/>
  <c r="Q211" i="28"/>
  <c r="P211" i="28"/>
  <c r="O211" i="28"/>
  <c r="N211" i="28"/>
  <c r="M211" i="28"/>
  <c r="L211" i="28"/>
  <c r="K211" i="28"/>
  <c r="J211" i="28"/>
  <c r="I211" i="28"/>
  <c r="H211" i="28"/>
  <c r="U210" i="28"/>
  <c r="T210" i="28"/>
  <c r="S210" i="28"/>
  <c r="R210" i="28"/>
  <c r="Q210" i="28"/>
  <c r="P210" i="28"/>
  <c r="O210" i="28"/>
  <c r="N210" i="28"/>
  <c r="M210" i="28"/>
  <c r="L210" i="28"/>
  <c r="K210" i="28"/>
  <c r="J210" i="28"/>
  <c r="I210" i="28"/>
  <c r="H210" i="28"/>
  <c r="U209" i="28"/>
  <c r="T209" i="28"/>
  <c r="S209" i="28"/>
  <c r="R209" i="28"/>
  <c r="Q209" i="28"/>
  <c r="P209" i="28"/>
  <c r="O209" i="28"/>
  <c r="N209" i="28"/>
  <c r="M209" i="28"/>
  <c r="L209" i="28"/>
  <c r="K209" i="28"/>
  <c r="J209" i="28"/>
  <c r="I209" i="28"/>
  <c r="H209" i="28"/>
  <c r="U208" i="28"/>
  <c r="T208" i="28"/>
  <c r="S208" i="28"/>
  <c r="R208" i="28"/>
  <c r="Q208" i="28"/>
  <c r="P208" i="28"/>
  <c r="O208" i="28"/>
  <c r="N208" i="28"/>
  <c r="M208" i="28"/>
  <c r="L208" i="28"/>
  <c r="K208" i="28"/>
  <c r="J208" i="28"/>
  <c r="I208" i="28"/>
  <c r="H208" i="28"/>
  <c r="U207" i="28"/>
  <c r="T207" i="28"/>
  <c r="S207" i="28"/>
  <c r="R207" i="28"/>
  <c r="Q207" i="28"/>
  <c r="P207" i="28"/>
  <c r="O207" i="28"/>
  <c r="N207" i="28"/>
  <c r="M207" i="28"/>
  <c r="L207" i="28"/>
  <c r="K207" i="28"/>
  <c r="J207" i="28"/>
  <c r="I207" i="28"/>
  <c r="H207" i="28"/>
  <c r="U206" i="28"/>
  <c r="T206" i="28"/>
  <c r="S206" i="28"/>
  <c r="R206" i="28"/>
  <c r="Q206" i="28"/>
  <c r="P206" i="28"/>
  <c r="O206" i="28"/>
  <c r="N206" i="28"/>
  <c r="M206" i="28"/>
  <c r="L206" i="28"/>
  <c r="K206" i="28"/>
  <c r="J206" i="28"/>
  <c r="I206" i="28"/>
  <c r="H206" i="28"/>
  <c r="U205" i="28"/>
  <c r="T205" i="28"/>
  <c r="S205" i="28"/>
  <c r="R205" i="28"/>
  <c r="Q205" i="28"/>
  <c r="P205" i="28"/>
  <c r="O205" i="28"/>
  <c r="N205" i="28"/>
  <c r="M205" i="28"/>
  <c r="L205" i="28"/>
  <c r="K205" i="28"/>
  <c r="J205" i="28"/>
  <c r="I205" i="28"/>
  <c r="H205" i="28"/>
  <c r="U204" i="28"/>
  <c r="T204" i="28"/>
  <c r="S204" i="28"/>
  <c r="R204" i="28"/>
  <c r="Q204" i="28"/>
  <c r="P204" i="28"/>
  <c r="O204" i="28"/>
  <c r="N204" i="28"/>
  <c r="M204" i="28"/>
  <c r="L204" i="28"/>
  <c r="K204" i="28"/>
  <c r="J204" i="28"/>
  <c r="I204" i="28"/>
  <c r="H204" i="28"/>
  <c r="U203" i="28"/>
  <c r="T203" i="28"/>
  <c r="S203" i="28"/>
  <c r="R203" i="28"/>
  <c r="Q203" i="28"/>
  <c r="P203" i="28"/>
  <c r="O203" i="28"/>
  <c r="N203" i="28"/>
  <c r="M203" i="28"/>
  <c r="L203" i="28"/>
  <c r="K203" i="28"/>
  <c r="J203" i="28"/>
  <c r="I203" i="28"/>
  <c r="H203" i="28"/>
  <c r="U202" i="28"/>
  <c r="T202" i="28"/>
  <c r="S202" i="28"/>
  <c r="R202" i="28"/>
  <c r="Q202" i="28"/>
  <c r="P202" i="28"/>
  <c r="O202" i="28"/>
  <c r="N202" i="28"/>
  <c r="M202" i="28"/>
  <c r="L202" i="28"/>
  <c r="K202" i="28"/>
  <c r="J202" i="28"/>
  <c r="I202" i="28"/>
  <c r="H202" i="28"/>
  <c r="U201" i="28"/>
  <c r="T201" i="28"/>
  <c r="S201" i="28"/>
  <c r="R201" i="28"/>
  <c r="Q201" i="28"/>
  <c r="P201" i="28"/>
  <c r="O201" i="28"/>
  <c r="N201" i="28"/>
  <c r="M201" i="28"/>
  <c r="L201" i="28"/>
  <c r="K201" i="28"/>
  <c r="J201" i="28"/>
  <c r="I201" i="28"/>
  <c r="H201" i="28"/>
  <c r="U200" i="28"/>
  <c r="T200" i="28"/>
  <c r="S200" i="28"/>
  <c r="R200" i="28"/>
  <c r="Q200" i="28"/>
  <c r="P200" i="28"/>
  <c r="O200" i="28"/>
  <c r="N200" i="28"/>
  <c r="M200" i="28"/>
  <c r="L200" i="28"/>
  <c r="K200" i="28"/>
  <c r="J200" i="28"/>
  <c r="I200" i="28"/>
  <c r="H200" i="28"/>
  <c r="U199" i="28"/>
  <c r="T199" i="28"/>
  <c r="S199" i="28"/>
  <c r="R199" i="28"/>
  <c r="Q199" i="28"/>
  <c r="P199" i="28"/>
  <c r="O199" i="28"/>
  <c r="N199" i="28"/>
  <c r="M199" i="28"/>
  <c r="L199" i="28"/>
  <c r="K199" i="28"/>
  <c r="J199" i="28"/>
  <c r="I199" i="28"/>
  <c r="H199" i="28"/>
  <c r="U198" i="28"/>
  <c r="T198" i="28"/>
  <c r="S198" i="28"/>
  <c r="R198" i="28"/>
  <c r="Q198" i="28"/>
  <c r="P198" i="28"/>
  <c r="O198" i="28"/>
  <c r="N198" i="28"/>
  <c r="M198" i="28"/>
  <c r="L198" i="28"/>
  <c r="K198" i="28"/>
  <c r="J198" i="28"/>
  <c r="I198" i="28"/>
  <c r="H198" i="28"/>
  <c r="U197" i="28"/>
  <c r="T197" i="28"/>
  <c r="S197" i="28"/>
  <c r="R197" i="28"/>
  <c r="Q197" i="28"/>
  <c r="P197" i="28"/>
  <c r="O197" i="28"/>
  <c r="N197" i="28"/>
  <c r="M197" i="28"/>
  <c r="L197" i="28"/>
  <c r="K197" i="28"/>
  <c r="J197" i="28"/>
  <c r="I197" i="28"/>
  <c r="H197" i="28"/>
  <c r="U196" i="28"/>
  <c r="T196" i="28"/>
  <c r="S196" i="28"/>
  <c r="R196" i="28"/>
  <c r="Q196" i="28"/>
  <c r="P196" i="28"/>
  <c r="O196" i="28"/>
  <c r="N196" i="28"/>
  <c r="M196" i="28"/>
  <c r="L196" i="28"/>
  <c r="K196" i="28"/>
  <c r="J196" i="28"/>
  <c r="I196" i="28"/>
  <c r="H196" i="28"/>
  <c r="U195" i="28"/>
  <c r="T195" i="28"/>
  <c r="S195" i="28"/>
  <c r="R195" i="28"/>
  <c r="Q195" i="28"/>
  <c r="P195" i="28"/>
  <c r="O195" i="28"/>
  <c r="N195" i="28"/>
  <c r="M195" i="28"/>
  <c r="L195" i="28"/>
  <c r="K195" i="28"/>
  <c r="J195" i="28"/>
  <c r="I195" i="28"/>
  <c r="H195" i="28"/>
  <c r="U194" i="28"/>
  <c r="T194" i="28"/>
  <c r="S194" i="28"/>
  <c r="R194" i="28"/>
  <c r="Q194" i="28"/>
  <c r="P194" i="28"/>
  <c r="O194" i="28"/>
  <c r="N194" i="28"/>
  <c r="M194" i="28"/>
  <c r="L194" i="28"/>
  <c r="K194" i="28"/>
  <c r="J194" i="28"/>
  <c r="I194" i="28"/>
  <c r="H194" i="28"/>
  <c r="U193" i="28"/>
  <c r="T193" i="28"/>
  <c r="S193" i="28"/>
  <c r="R193" i="28"/>
  <c r="Q193" i="28"/>
  <c r="P193" i="28"/>
  <c r="O193" i="28"/>
  <c r="N193" i="28"/>
  <c r="M193" i="28"/>
  <c r="L193" i="28"/>
  <c r="K193" i="28"/>
  <c r="J193" i="28"/>
  <c r="I193" i="28"/>
  <c r="H193" i="28"/>
  <c r="U192" i="28"/>
  <c r="T192" i="28"/>
  <c r="S192" i="28"/>
  <c r="R192" i="28"/>
  <c r="Q192" i="28"/>
  <c r="P192" i="28"/>
  <c r="O192" i="28"/>
  <c r="N192" i="28"/>
  <c r="M192" i="28"/>
  <c r="L192" i="28"/>
  <c r="K192" i="28"/>
  <c r="J192" i="28"/>
  <c r="I192" i="28"/>
  <c r="H192" i="28"/>
  <c r="U191" i="28"/>
  <c r="T191" i="28"/>
  <c r="S191" i="28"/>
  <c r="R191" i="28"/>
  <c r="Q191" i="28"/>
  <c r="P191" i="28"/>
  <c r="O191" i="28"/>
  <c r="N191" i="28"/>
  <c r="M191" i="28"/>
  <c r="L191" i="28"/>
  <c r="K191" i="28"/>
  <c r="J191" i="28"/>
  <c r="I191" i="28"/>
  <c r="H191" i="28"/>
  <c r="U190" i="28"/>
  <c r="T190" i="28"/>
  <c r="S190" i="28"/>
  <c r="R190" i="28"/>
  <c r="Q190" i="28"/>
  <c r="P190" i="28"/>
  <c r="O190" i="28"/>
  <c r="N190" i="28"/>
  <c r="M190" i="28"/>
  <c r="L190" i="28"/>
  <c r="K190" i="28"/>
  <c r="J190" i="28"/>
  <c r="I190" i="28"/>
  <c r="H190" i="28"/>
  <c r="U189" i="28"/>
  <c r="T189" i="28"/>
  <c r="S189" i="28"/>
  <c r="R189" i="28"/>
  <c r="Q189" i="28"/>
  <c r="P189" i="28"/>
  <c r="O189" i="28"/>
  <c r="N189" i="28"/>
  <c r="M189" i="28"/>
  <c r="L189" i="28"/>
  <c r="K189" i="28"/>
  <c r="J189" i="28"/>
  <c r="I189" i="28"/>
  <c r="H189" i="28"/>
  <c r="U188" i="28"/>
  <c r="T188" i="28"/>
  <c r="S188" i="28"/>
  <c r="R188" i="28"/>
  <c r="Q188" i="28"/>
  <c r="P188" i="28"/>
  <c r="O188" i="28"/>
  <c r="N188" i="28"/>
  <c r="M188" i="28"/>
  <c r="L188" i="28"/>
  <c r="K188" i="28"/>
  <c r="J188" i="28"/>
  <c r="I188" i="28"/>
  <c r="H188" i="28"/>
  <c r="U187" i="28"/>
  <c r="T187" i="28"/>
  <c r="S187" i="28"/>
  <c r="R187" i="28"/>
  <c r="Q187" i="28"/>
  <c r="P187" i="28"/>
  <c r="O187" i="28"/>
  <c r="N187" i="28"/>
  <c r="M187" i="28"/>
  <c r="L187" i="28"/>
  <c r="K187" i="28"/>
  <c r="J187" i="28"/>
  <c r="I187" i="28"/>
  <c r="H187" i="28"/>
  <c r="U186" i="28"/>
  <c r="T186" i="28"/>
  <c r="S186" i="28"/>
  <c r="R186" i="28"/>
  <c r="Q186" i="28"/>
  <c r="P186" i="28"/>
  <c r="O186" i="28"/>
  <c r="N186" i="28"/>
  <c r="M186" i="28"/>
  <c r="L186" i="28"/>
  <c r="K186" i="28"/>
  <c r="J186" i="28"/>
  <c r="I186" i="28"/>
  <c r="H186" i="28"/>
  <c r="U185" i="28"/>
  <c r="T185" i="28"/>
  <c r="S185" i="28"/>
  <c r="R185" i="28"/>
  <c r="Q185" i="28"/>
  <c r="P185" i="28"/>
  <c r="O185" i="28"/>
  <c r="N185" i="28"/>
  <c r="M185" i="28"/>
  <c r="L185" i="28"/>
  <c r="K185" i="28"/>
  <c r="J185" i="28"/>
  <c r="I185" i="28"/>
  <c r="H185" i="28"/>
  <c r="U184" i="28"/>
  <c r="T184" i="28"/>
  <c r="S184" i="28"/>
  <c r="R184" i="28"/>
  <c r="Q184" i="28"/>
  <c r="P184" i="28"/>
  <c r="O184" i="28"/>
  <c r="N184" i="28"/>
  <c r="M184" i="28"/>
  <c r="L184" i="28"/>
  <c r="K184" i="28"/>
  <c r="J184" i="28"/>
  <c r="I184" i="28"/>
  <c r="H184" i="28"/>
  <c r="U183" i="28"/>
  <c r="T183" i="28"/>
  <c r="S183" i="28"/>
  <c r="R183" i="28"/>
  <c r="Q183" i="28"/>
  <c r="P183" i="28"/>
  <c r="O183" i="28"/>
  <c r="N183" i="28"/>
  <c r="M183" i="28"/>
  <c r="L183" i="28"/>
  <c r="K183" i="28"/>
  <c r="J183" i="28"/>
  <c r="I183" i="28"/>
  <c r="H183" i="28"/>
  <c r="U182" i="28"/>
  <c r="T182" i="28"/>
  <c r="S182" i="28"/>
  <c r="R182" i="28"/>
  <c r="Q182" i="28"/>
  <c r="P182" i="28"/>
  <c r="O182" i="28"/>
  <c r="N182" i="28"/>
  <c r="M182" i="28"/>
  <c r="L182" i="28"/>
  <c r="K182" i="28"/>
  <c r="J182" i="28"/>
  <c r="I182" i="28"/>
  <c r="H182" i="28"/>
  <c r="U181" i="28"/>
  <c r="T181" i="28"/>
  <c r="S181" i="28"/>
  <c r="R181" i="28"/>
  <c r="Q181" i="28"/>
  <c r="P181" i="28"/>
  <c r="O181" i="28"/>
  <c r="N181" i="28"/>
  <c r="M181" i="28"/>
  <c r="L181" i="28"/>
  <c r="K181" i="28"/>
  <c r="J181" i="28"/>
  <c r="I181" i="28"/>
  <c r="H181" i="28"/>
  <c r="U180" i="28"/>
  <c r="T180" i="28"/>
  <c r="S180" i="28"/>
  <c r="R180" i="28"/>
  <c r="Q180" i="28"/>
  <c r="P180" i="28"/>
  <c r="O180" i="28"/>
  <c r="N180" i="28"/>
  <c r="M180" i="28"/>
  <c r="L180" i="28"/>
  <c r="K180" i="28"/>
  <c r="J180" i="28"/>
  <c r="I180" i="28"/>
  <c r="H180" i="28"/>
  <c r="U179" i="28"/>
  <c r="T179" i="28"/>
  <c r="S179" i="28"/>
  <c r="R179" i="28"/>
  <c r="Q179" i="28"/>
  <c r="P179" i="28"/>
  <c r="O179" i="28"/>
  <c r="N179" i="28"/>
  <c r="M179" i="28"/>
  <c r="L179" i="28"/>
  <c r="K179" i="28"/>
  <c r="J179" i="28"/>
  <c r="I179" i="28"/>
  <c r="H179" i="28"/>
  <c r="U178" i="28"/>
  <c r="T178" i="28"/>
  <c r="S178" i="28"/>
  <c r="R178" i="28"/>
  <c r="Q178" i="28"/>
  <c r="P178" i="28"/>
  <c r="O178" i="28"/>
  <c r="N178" i="28"/>
  <c r="M178" i="28"/>
  <c r="L178" i="28"/>
  <c r="K178" i="28"/>
  <c r="J178" i="28"/>
  <c r="I178" i="28"/>
  <c r="H178" i="28"/>
  <c r="U177" i="28"/>
  <c r="T177" i="28"/>
  <c r="S177" i="28"/>
  <c r="R177" i="28"/>
  <c r="Q177" i="28"/>
  <c r="P177" i="28"/>
  <c r="O177" i="28"/>
  <c r="N177" i="28"/>
  <c r="M177" i="28"/>
  <c r="L177" i="28"/>
  <c r="K177" i="28"/>
  <c r="J177" i="28"/>
  <c r="I177" i="28"/>
  <c r="H177" i="28"/>
  <c r="U176" i="28"/>
  <c r="T176" i="28"/>
  <c r="S176" i="28"/>
  <c r="R176" i="28"/>
  <c r="Q176" i="28"/>
  <c r="P176" i="28"/>
  <c r="O176" i="28"/>
  <c r="N176" i="28"/>
  <c r="M176" i="28"/>
  <c r="L176" i="28"/>
  <c r="K176" i="28"/>
  <c r="J176" i="28"/>
  <c r="I176" i="28"/>
  <c r="H176" i="28"/>
  <c r="U175" i="28"/>
  <c r="T175" i="28"/>
  <c r="S175" i="28"/>
  <c r="R175" i="28"/>
  <c r="Q175" i="28"/>
  <c r="P175" i="28"/>
  <c r="O175" i="28"/>
  <c r="N175" i="28"/>
  <c r="M175" i="28"/>
  <c r="L175" i="28"/>
  <c r="K175" i="28"/>
  <c r="J175" i="28"/>
  <c r="I175" i="28"/>
  <c r="H175" i="28"/>
  <c r="U174" i="28"/>
  <c r="T174" i="28"/>
  <c r="S174" i="28"/>
  <c r="R174" i="28"/>
  <c r="Q174" i="28"/>
  <c r="P174" i="28"/>
  <c r="O174" i="28"/>
  <c r="N174" i="28"/>
  <c r="M174" i="28"/>
  <c r="L174" i="28"/>
  <c r="K174" i="28"/>
  <c r="J174" i="28"/>
  <c r="I174" i="28"/>
  <c r="H174" i="28"/>
  <c r="U173" i="28"/>
  <c r="T173" i="28"/>
  <c r="S173" i="28"/>
  <c r="R173" i="28"/>
  <c r="Q173" i="28"/>
  <c r="P173" i="28"/>
  <c r="O173" i="28"/>
  <c r="N173" i="28"/>
  <c r="M173" i="28"/>
  <c r="L173" i="28"/>
  <c r="K173" i="28"/>
  <c r="J173" i="28"/>
  <c r="I173" i="28"/>
  <c r="H173" i="28"/>
  <c r="U172" i="28"/>
  <c r="T172" i="28"/>
  <c r="S172" i="28"/>
  <c r="R172" i="28"/>
  <c r="Q172" i="28"/>
  <c r="P172" i="28"/>
  <c r="O172" i="28"/>
  <c r="N172" i="28"/>
  <c r="M172" i="28"/>
  <c r="L172" i="28"/>
  <c r="K172" i="28"/>
  <c r="J172" i="28"/>
  <c r="I172" i="28"/>
  <c r="H172" i="28"/>
  <c r="U171" i="28"/>
  <c r="T171" i="28"/>
  <c r="S171" i="28"/>
  <c r="R171" i="28"/>
  <c r="Q171" i="28"/>
  <c r="P171" i="28"/>
  <c r="O171" i="28"/>
  <c r="N171" i="28"/>
  <c r="M171" i="28"/>
  <c r="L171" i="28"/>
  <c r="K171" i="28"/>
  <c r="J171" i="28"/>
  <c r="I171" i="28"/>
  <c r="H171" i="28"/>
  <c r="U170" i="28"/>
  <c r="T170" i="28"/>
  <c r="S170" i="28"/>
  <c r="R170" i="28"/>
  <c r="Q170" i="28"/>
  <c r="P170" i="28"/>
  <c r="O170" i="28"/>
  <c r="N170" i="28"/>
  <c r="M170" i="28"/>
  <c r="L170" i="28"/>
  <c r="K170" i="28"/>
  <c r="J170" i="28"/>
  <c r="I170" i="28"/>
  <c r="H170" i="28"/>
  <c r="U169" i="28"/>
  <c r="T169" i="28"/>
  <c r="S169" i="28"/>
  <c r="R169" i="28"/>
  <c r="Q169" i="28"/>
  <c r="P169" i="28"/>
  <c r="O169" i="28"/>
  <c r="N169" i="28"/>
  <c r="M169" i="28"/>
  <c r="L169" i="28"/>
  <c r="K169" i="28"/>
  <c r="J169" i="28"/>
  <c r="I169" i="28"/>
  <c r="H169" i="28"/>
  <c r="U168" i="28"/>
  <c r="T168" i="28"/>
  <c r="S168" i="28"/>
  <c r="R168" i="28"/>
  <c r="Q168" i="28"/>
  <c r="P168" i="28"/>
  <c r="O168" i="28"/>
  <c r="N168" i="28"/>
  <c r="M168" i="28"/>
  <c r="L168" i="28"/>
  <c r="K168" i="28"/>
  <c r="J168" i="28"/>
  <c r="I168" i="28"/>
  <c r="H168" i="28"/>
  <c r="U167" i="28"/>
  <c r="T167" i="28"/>
  <c r="S167" i="28"/>
  <c r="R167" i="28"/>
  <c r="Q167" i="28"/>
  <c r="P167" i="28"/>
  <c r="O167" i="28"/>
  <c r="N167" i="28"/>
  <c r="M167" i="28"/>
  <c r="L167" i="28"/>
  <c r="K167" i="28"/>
  <c r="J167" i="28"/>
  <c r="I167" i="28"/>
  <c r="H167" i="28"/>
  <c r="U166" i="28"/>
  <c r="T166" i="28"/>
  <c r="S166" i="28"/>
  <c r="R166" i="28"/>
  <c r="Q166" i="28"/>
  <c r="P166" i="28"/>
  <c r="O166" i="28"/>
  <c r="N166" i="28"/>
  <c r="M166" i="28"/>
  <c r="L166" i="28"/>
  <c r="K166" i="28"/>
  <c r="J166" i="28"/>
  <c r="I166" i="28"/>
  <c r="H166" i="28"/>
  <c r="U165" i="28"/>
  <c r="T165" i="28"/>
  <c r="S165" i="28"/>
  <c r="R165" i="28"/>
  <c r="Q165" i="28"/>
  <c r="P165" i="28"/>
  <c r="O165" i="28"/>
  <c r="N165" i="28"/>
  <c r="M165" i="28"/>
  <c r="L165" i="28"/>
  <c r="K165" i="28"/>
  <c r="J165" i="28"/>
  <c r="I165" i="28"/>
  <c r="H165" i="28"/>
  <c r="U164" i="28"/>
  <c r="T164" i="28"/>
  <c r="S164" i="28"/>
  <c r="R164" i="28"/>
  <c r="Q164" i="28"/>
  <c r="P164" i="28"/>
  <c r="O164" i="28"/>
  <c r="N164" i="28"/>
  <c r="M164" i="28"/>
  <c r="L164" i="28"/>
  <c r="K164" i="28"/>
  <c r="J164" i="28"/>
  <c r="I164" i="28"/>
  <c r="H164" i="28"/>
  <c r="U163" i="28"/>
  <c r="T163" i="28"/>
  <c r="S163" i="28"/>
  <c r="R163" i="28"/>
  <c r="Q163" i="28"/>
  <c r="P163" i="28"/>
  <c r="O163" i="28"/>
  <c r="N163" i="28"/>
  <c r="M163" i="28"/>
  <c r="L163" i="28"/>
  <c r="K163" i="28"/>
  <c r="J163" i="28"/>
  <c r="I163" i="28"/>
  <c r="H163" i="28"/>
  <c r="U162" i="28"/>
  <c r="T162" i="28"/>
  <c r="S162" i="28"/>
  <c r="R162" i="28"/>
  <c r="Q162" i="28"/>
  <c r="P162" i="28"/>
  <c r="O162" i="28"/>
  <c r="N162" i="28"/>
  <c r="M162" i="28"/>
  <c r="L162" i="28"/>
  <c r="K162" i="28"/>
  <c r="J162" i="28"/>
  <c r="I162" i="28"/>
  <c r="H162" i="28"/>
  <c r="U161" i="28"/>
  <c r="T161" i="28"/>
  <c r="S161" i="28"/>
  <c r="R161" i="28"/>
  <c r="Q161" i="28"/>
  <c r="P161" i="28"/>
  <c r="O161" i="28"/>
  <c r="N161" i="28"/>
  <c r="M161" i="28"/>
  <c r="L161" i="28"/>
  <c r="K161" i="28"/>
  <c r="J161" i="28"/>
  <c r="I161" i="28"/>
  <c r="H161" i="28"/>
  <c r="U160" i="28"/>
  <c r="T160" i="28"/>
  <c r="S160" i="28"/>
  <c r="R160" i="28"/>
  <c r="Q160" i="28"/>
  <c r="P160" i="28"/>
  <c r="O160" i="28"/>
  <c r="N160" i="28"/>
  <c r="M160" i="28"/>
  <c r="L160" i="28"/>
  <c r="K160" i="28"/>
  <c r="J160" i="28"/>
  <c r="I160" i="28"/>
  <c r="H160" i="28"/>
  <c r="U159" i="28"/>
  <c r="T159" i="28"/>
  <c r="S159" i="28"/>
  <c r="R159" i="28"/>
  <c r="Q159" i="28"/>
  <c r="P159" i="28"/>
  <c r="O159" i="28"/>
  <c r="N159" i="28"/>
  <c r="M159" i="28"/>
  <c r="L159" i="28"/>
  <c r="K159" i="28"/>
  <c r="J159" i="28"/>
  <c r="I159" i="28"/>
  <c r="H159" i="28"/>
  <c r="U158" i="28"/>
  <c r="T158" i="28"/>
  <c r="S158" i="28"/>
  <c r="R158" i="28"/>
  <c r="Q158" i="28"/>
  <c r="P158" i="28"/>
  <c r="O158" i="28"/>
  <c r="N158" i="28"/>
  <c r="M158" i="28"/>
  <c r="L158" i="28"/>
  <c r="K158" i="28"/>
  <c r="J158" i="28"/>
  <c r="I158" i="28"/>
  <c r="H158" i="28"/>
  <c r="U157" i="28"/>
  <c r="T157" i="28"/>
  <c r="S157" i="28"/>
  <c r="R157" i="28"/>
  <c r="Q157" i="28"/>
  <c r="P157" i="28"/>
  <c r="O157" i="28"/>
  <c r="N157" i="28"/>
  <c r="M157" i="28"/>
  <c r="L157" i="28"/>
  <c r="K157" i="28"/>
  <c r="J157" i="28"/>
  <c r="I157" i="28"/>
  <c r="H157" i="28"/>
  <c r="U156" i="28"/>
  <c r="T156" i="28"/>
  <c r="S156" i="28"/>
  <c r="R156" i="28"/>
  <c r="Q156" i="28"/>
  <c r="P156" i="28"/>
  <c r="O156" i="28"/>
  <c r="N156" i="28"/>
  <c r="M156" i="28"/>
  <c r="L156" i="28"/>
  <c r="K156" i="28"/>
  <c r="J156" i="28"/>
  <c r="I156" i="28"/>
  <c r="H156" i="28"/>
  <c r="U155" i="28"/>
  <c r="T155" i="28"/>
  <c r="S155" i="28"/>
  <c r="R155" i="28"/>
  <c r="Q155" i="28"/>
  <c r="P155" i="28"/>
  <c r="O155" i="28"/>
  <c r="N155" i="28"/>
  <c r="M155" i="28"/>
  <c r="L155" i="28"/>
  <c r="K155" i="28"/>
  <c r="J155" i="28"/>
  <c r="I155" i="28"/>
  <c r="H155" i="28"/>
  <c r="U154" i="28"/>
  <c r="T154" i="28"/>
  <c r="S154" i="28"/>
  <c r="R154" i="28"/>
  <c r="Q154" i="28"/>
  <c r="P154" i="28"/>
  <c r="O154" i="28"/>
  <c r="N154" i="28"/>
  <c r="M154" i="28"/>
  <c r="L154" i="28"/>
  <c r="K154" i="28"/>
  <c r="J154" i="28"/>
  <c r="I154" i="28"/>
  <c r="H154" i="28"/>
  <c r="U153" i="28"/>
  <c r="T153" i="28"/>
  <c r="S153" i="28"/>
  <c r="R153" i="28"/>
  <c r="Q153" i="28"/>
  <c r="P153" i="28"/>
  <c r="O153" i="28"/>
  <c r="N153" i="28"/>
  <c r="M153" i="28"/>
  <c r="L153" i="28"/>
  <c r="K153" i="28"/>
  <c r="J153" i="28"/>
  <c r="I153" i="28"/>
  <c r="H153" i="28"/>
  <c r="U152" i="28"/>
  <c r="T152" i="28"/>
  <c r="S152" i="28"/>
  <c r="R152" i="28"/>
  <c r="Q152" i="28"/>
  <c r="P152" i="28"/>
  <c r="O152" i="28"/>
  <c r="N152" i="28"/>
  <c r="M152" i="28"/>
  <c r="L152" i="28"/>
  <c r="K152" i="28"/>
  <c r="J152" i="28"/>
  <c r="I152" i="28"/>
  <c r="H152" i="28"/>
  <c r="U151" i="28"/>
  <c r="T151" i="28"/>
  <c r="S151" i="28"/>
  <c r="R151" i="28"/>
  <c r="Q151" i="28"/>
  <c r="P151" i="28"/>
  <c r="O151" i="28"/>
  <c r="N151" i="28"/>
  <c r="M151" i="28"/>
  <c r="L151" i="28"/>
  <c r="K151" i="28"/>
  <c r="J151" i="28"/>
  <c r="I151" i="28"/>
  <c r="H151" i="28"/>
  <c r="U150" i="28"/>
  <c r="T150" i="28"/>
  <c r="S150" i="28"/>
  <c r="R150" i="28"/>
  <c r="Q150" i="28"/>
  <c r="P150" i="28"/>
  <c r="O150" i="28"/>
  <c r="N150" i="28"/>
  <c r="M150" i="28"/>
  <c r="L150" i="28"/>
  <c r="K150" i="28"/>
  <c r="J150" i="28"/>
  <c r="I150" i="28"/>
  <c r="H150" i="28"/>
  <c r="U149" i="28"/>
  <c r="T149" i="28"/>
  <c r="S149" i="28"/>
  <c r="R149" i="28"/>
  <c r="Q149" i="28"/>
  <c r="P149" i="28"/>
  <c r="O149" i="28"/>
  <c r="N149" i="28"/>
  <c r="M149" i="28"/>
  <c r="L149" i="28"/>
  <c r="K149" i="28"/>
  <c r="J149" i="28"/>
  <c r="I149" i="28"/>
  <c r="H149" i="28"/>
  <c r="U148" i="28"/>
  <c r="T148" i="28"/>
  <c r="S148" i="28"/>
  <c r="R148" i="28"/>
  <c r="Q148" i="28"/>
  <c r="P148" i="28"/>
  <c r="O148" i="28"/>
  <c r="N148" i="28"/>
  <c r="M148" i="28"/>
  <c r="L148" i="28"/>
  <c r="K148" i="28"/>
  <c r="J148" i="28"/>
  <c r="I148" i="28"/>
  <c r="H148" i="28"/>
  <c r="U147" i="28"/>
  <c r="T147" i="28"/>
  <c r="S147" i="28"/>
  <c r="R147" i="28"/>
  <c r="Q147" i="28"/>
  <c r="P147" i="28"/>
  <c r="O147" i="28"/>
  <c r="N147" i="28"/>
  <c r="M147" i="28"/>
  <c r="L147" i="28"/>
  <c r="K147" i="28"/>
  <c r="J147" i="28"/>
  <c r="I147" i="28"/>
  <c r="H147" i="28"/>
  <c r="U146" i="28"/>
  <c r="T146" i="28"/>
  <c r="S146" i="28"/>
  <c r="R146" i="28"/>
  <c r="Q146" i="28"/>
  <c r="P146" i="28"/>
  <c r="O146" i="28"/>
  <c r="N146" i="28"/>
  <c r="M146" i="28"/>
  <c r="L146" i="28"/>
  <c r="K146" i="28"/>
  <c r="J146" i="28"/>
  <c r="I146" i="28"/>
  <c r="H146" i="28"/>
  <c r="U145" i="28"/>
  <c r="T145" i="28"/>
  <c r="S145" i="28"/>
  <c r="R145" i="28"/>
  <c r="Q145" i="28"/>
  <c r="P145" i="28"/>
  <c r="O145" i="28"/>
  <c r="N145" i="28"/>
  <c r="M145" i="28"/>
  <c r="L145" i="28"/>
  <c r="K145" i="28"/>
  <c r="J145" i="28"/>
  <c r="I145" i="28"/>
  <c r="H145" i="28"/>
  <c r="U144" i="28"/>
  <c r="T144" i="28"/>
  <c r="S144" i="28"/>
  <c r="R144" i="28"/>
  <c r="Q144" i="28"/>
  <c r="P144" i="28"/>
  <c r="O144" i="28"/>
  <c r="N144" i="28"/>
  <c r="M144" i="28"/>
  <c r="L144" i="28"/>
  <c r="K144" i="28"/>
  <c r="J144" i="28"/>
  <c r="I144" i="28"/>
  <c r="H144" i="28"/>
  <c r="U143" i="28"/>
  <c r="T143" i="28"/>
  <c r="S143" i="28"/>
  <c r="R143" i="28"/>
  <c r="Q143" i="28"/>
  <c r="P143" i="28"/>
  <c r="O143" i="28"/>
  <c r="N143" i="28"/>
  <c r="M143" i="28"/>
  <c r="L143" i="28"/>
  <c r="K143" i="28"/>
  <c r="J143" i="28"/>
  <c r="I143" i="28"/>
  <c r="H143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U122" i="28"/>
  <c r="T122" i="28"/>
  <c r="S122" i="28"/>
  <c r="R122" i="28"/>
  <c r="Q122" i="28"/>
  <c r="P122" i="28"/>
  <c r="O122" i="28"/>
  <c r="N122" i="28"/>
  <c r="M122" i="28"/>
  <c r="L122" i="28"/>
  <c r="K122" i="28"/>
  <c r="J122" i="28"/>
  <c r="I122" i="28"/>
  <c r="H122" i="28"/>
  <c r="U121" i="28"/>
  <c r="T121" i="28"/>
  <c r="S121" i="28"/>
  <c r="R121" i="28"/>
  <c r="Q121" i="28"/>
  <c r="P121" i="28"/>
  <c r="O121" i="28"/>
  <c r="N121" i="28"/>
  <c r="M121" i="28"/>
  <c r="L121" i="28"/>
  <c r="K121" i="28"/>
  <c r="J121" i="28"/>
  <c r="I121" i="28"/>
  <c r="H121" i="28"/>
  <c r="U120" i="28"/>
  <c r="T120" i="28"/>
  <c r="S120" i="28"/>
  <c r="R120" i="28"/>
  <c r="Q120" i="28"/>
  <c r="P120" i="28"/>
  <c r="O120" i="28"/>
  <c r="N120" i="28"/>
  <c r="M120" i="28"/>
  <c r="L120" i="28"/>
  <c r="K120" i="28"/>
  <c r="J120" i="28"/>
  <c r="I120" i="28"/>
  <c r="H120" i="28"/>
  <c r="U119" i="28"/>
  <c r="T119" i="28"/>
  <c r="S119" i="28"/>
  <c r="R119" i="28"/>
  <c r="Q119" i="28"/>
  <c r="P119" i="28"/>
  <c r="O119" i="28"/>
  <c r="N119" i="28"/>
  <c r="M119" i="28"/>
  <c r="L119" i="28"/>
  <c r="K119" i="28"/>
  <c r="J119" i="28"/>
  <c r="I119" i="28"/>
  <c r="H119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I102" i="28"/>
  <c r="H102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I101" i="28"/>
  <c r="H101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I100" i="28"/>
  <c r="H100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U98" i="28"/>
  <c r="T98" i="28"/>
  <c r="S98" i="28"/>
  <c r="R98" i="28"/>
  <c r="Q98" i="28"/>
  <c r="P98" i="28"/>
  <c r="O98" i="28"/>
  <c r="N98" i="28"/>
  <c r="M98" i="28"/>
  <c r="L98" i="28"/>
  <c r="K98" i="28"/>
  <c r="J98" i="28"/>
  <c r="I98" i="28"/>
  <c r="H98" i="28"/>
  <c r="U97" i="28"/>
  <c r="T97" i="28"/>
  <c r="S97" i="28"/>
  <c r="R97" i="28"/>
  <c r="Q97" i="28"/>
  <c r="P97" i="28"/>
  <c r="O97" i="28"/>
  <c r="N97" i="28"/>
  <c r="M97" i="28"/>
  <c r="L97" i="28"/>
  <c r="K97" i="28"/>
  <c r="J97" i="28"/>
  <c r="I97" i="28"/>
  <c r="H97" i="28"/>
  <c r="U96" i="28"/>
  <c r="T96" i="28"/>
  <c r="S96" i="28"/>
  <c r="R96" i="28"/>
  <c r="Q96" i="28"/>
  <c r="P96" i="28"/>
  <c r="O96" i="28"/>
  <c r="N96" i="28"/>
  <c r="M96" i="28"/>
  <c r="L96" i="28"/>
  <c r="K96" i="28"/>
  <c r="J96" i="28"/>
  <c r="I96" i="28"/>
  <c r="H96" i="28"/>
  <c r="U95" i="28"/>
  <c r="T95" i="28"/>
  <c r="S95" i="28"/>
  <c r="R95" i="28"/>
  <c r="Q95" i="28"/>
  <c r="P95" i="28"/>
  <c r="O95" i="28"/>
  <c r="N95" i="28"/>
  <c r="M95" i="28"/>
  <c r="L95" i="28"/>
  <c r="K95" i="28"/>
  <c r="J95" i="28"/>
  <c r="I95" i="28"/>
  <c r="H95" i="28"/>
  <c r="U94" i="28"/>
  <c r="T94" i="28"/>
  <c r="S94" i="28"/>
  <c r="R94" i="28"/>
  <c r="Q94" i="28"/>
  <c r="P94" i="28"/>
  <c r="O94" i="28"/>
  <c r="N94" i="28"/>
  <c r="M94" i="28"/>
  <c r="L94" i="28"/>
  <c r="K94" i="28"/>
  <c r="J94" i="28"/>
  <c r="I94" i="28"/>
  <c r="H94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U92" i="28"/>
  <c r="T92" i="28"/>
  <c r="S92" i="28"/>
  <c r="R92" i="28"/>
  <c r="Q92" i="28"/>
  <c r="P92" i="28"/>
  <c r="O92" i="28"/>
  <c r="N92" i="28"/>
  <c r="M92" i="28"/>
  <c r="L92" i="28"/>
  <c r="K92" i="28"/>
  <c r="J92" i="28"/>
  <c r="I92" i="28"/>
  <c r="H92" i="28"/>
  <c r="U91" i="28"/>
  <c r="T91" i="28"/>
  <c r="S91" i="28"/>
  <c r="R91" i="28"/>
  <c r="Q91" i="28"/>
  <c r="P91" i="28"/>
  <c r="O91" i="28"/>
  <c r="N91" i="28"/>
  <c r="M91" i="28"/>
  <c r="L91" i="28"/>
  <c r="K91" i="28"/>
  <c r="J91" i="28"/>
  <c r="I91" i="28"/>
  <c r="H91" i="28"/>
  <c r="U90" i="28"/>
  <c r="T90" i="28"/>
  <c r="S90" i="28"/>
  <c r="R90" i="28"/>
  <c r="Q90" i="28"/>
  <c r="P90" i="28"/>
  <c r="O90" i="28"/>
  <c r="N90" i="28"/>
  <c r="M90" i="28"/>
  <c r="L90" i="28"/>
  <c r="K90" i="28"/>
  <c r="J90" i="28"/>
  <c r="I90" i="28"/>
  <c r="H90" i="28"/>
  <c r="U89" i="28"/>
  <c r="T89" i="28"/>
  <c r="S89" i="28"/>
  <c r="R89" i="28"/>
  <c r="Q89" i="28"/>
  <c r="P89" i="28"/>
  <c r="O89" i="28"/>
  <c r="N89" i="28"/>
  <c r="M89" i="28"/>
  <c r="L89" i="28"/>
  <c r="K89" i="28"/>
  <c r="J89" i="28"/>
  <c r="I89" i="28"/>
  <c r="H89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U87" i="28"/>
  <c r="T87" i="28"/>
  <c r="S87" i="28"/>
  <c r="R87" i="28"/>
  <c r="Q87" i="28"/>
  <c r="P87" i="28"/>
  <c r="O87" i="28"/>
  <c r="N87" i="28"/>
  <c r="M87" i="28"/>
  <c r="L87" i="28"/>
  <c r="K87" i="28"/>
  <c r="J87" i="28"/>
  <c r="I87" i="28"/>
  <c r="H87" i="28"/>
  <c r="U86" i="28"/>
  <c r="T86" i="28"/>
  <c r="S86" i="28"/>
  <c r="R86" i="28"/>
  <c r="Q86" i="28"/>
  <c r="P86" i="28"/>
  <c r="O86" i="28"/>
  <c r="N86" i="28"/>
  <c r="M86" i="28"/>
  <c r="L86" i="28"/>
  <c r="K86" i="28"/>
  <c r="J86" i="28"/>
  <c r="I86" i="28"/>
  <c r="H86" i="28"/>
  <c r="U85" i="28"/>
  <c r="T85" i="28"/>
  <c r="S85" i="28"/>
  <c r="R85" i="28"/>
  <c r="Q85" i="28"/>
  <c r="P85" i="28"/>
  <c r="O85" i="28"/>
  <c r="N85" i="28"/>
  <c r="M85" i="28"/>
  <c r="L85" i="28"/>
  <c r="K85" i="28"/>
  <c r="J85" i="28"/>
  <c r="I85" i="28"/>
  <c r="H85" i="28"/>
  <c r="U84" i="28"/>
  <c r="T84" i="28"/>
  <c r="S84" i="28"/>
  <c r="R84" i="28"/>
  <c r="Q84" i="28"/>
  <c r="P84" i="28"/>
  <c r="O84" i="28"/>
  <c r="N84" i="28"/>
  <c r="M84" i="28"/>
  <c r="L84" i="28"/>
  <c r="K84" i="28"/>
  <c r="J84" i="28"/>
  <c r="I84" i="28"/>
  <c r="H84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U74" i="28"/>
  <c r="T74" i="28"/>
  <c r="S74" i="28"/>
  <c r="R74" i="28"/>
  <c r="Q74" i="28"/>
  <c r="P74" i="28"/>
  <c r="O74" i="28"/>
  <c r="N74" i="28"/>
  <c r="M74" i="28"/>
  <c r="L74" i="28"/>
  <c r="K74" i="28"/>
  <c r="J74" i="28"/>
  <c r="I74" i="28"/>
  <c r="H74" i="28"/>
  <c r="U73" i="28"/>
  <c r="T73" i="28"/>
  <c r="S73" i="28"/>
  <c r="R73" i="28"/>
  <c r="Q73" i="28"/>
  <c r="P73" i="28"/>
  <c r="O73" i="28"/>
  <c r="N73" i="28"/>
  <c r="M73" i="28"/>
  <c r="L73" i="28"/>
  <c r="K73" i="28"/>
  <c r="J73" i="28"/>
  <c r="I73" i="28"/>
  <c r="H73" i="28"/>
  <c r="U72" i="28"/>
  <c r="T72" i="28"/>
  <c r="S72" i="28"/>
  <c r="R72" i="28"/>
  <c r="Q72" i="28"/>
  <c r="P72" i="28"/>
  <c r="O72" i="28"/>
  <c r="N72" i="28"/>
  <c r="M72" i="28"/>
  <c r="L72" i="28"/>
  <c r="K72" i="28"/>
  <c r="J72" i="28"/>
  <c r="I72" i="28"/>
  <c r="H72" i="28"/>
  <c r="U71" i="28"/>
  <c r="T71" i="28"/>
  <c r="S71" i="28"/>
  <c r="R71" i="28"/>
  <c r="Q71" i="28"/>
  <c r="P71" i="28"/>
  <c r="O71" i="28"/>
  <c r="N71" i="28"/>
  <c r="M71" i="28"/>
  <c r="L71" i="28"/>
  <c r="K71" i="28"/>
  <c r="J71" i="28"/>
  <c r="I71" i="28"/>
  <c r="H71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U49" i="28"/>
  <c r="T49" i="28"/>
  <c r="S49" i="28"/>
  <c r="R49" i="28"/>
  <c r="Q49" i="28"/>
  <c r="P49" i="28"/>
  <c r="O49" i="28"/>
  <c r="N49" i="28"/>
  <c r="M49" i="28"/>
  <c r="L49" i="28"/>
  <c r="K49" i="28"/>
  <c r="J49" i="28"/>
  <c r="I49" i="28"/>
  <c r="H49" i="28"/>
  <c r="U48" i="28"/>
  <c r="T48" i="28"/>
  <c r="S48" i="28"/>
  <c r="R48" i="28"/>
  <c r="Q48" i="28"/>
  <c r="P48" i="28"/>
  <c r="O48" i="28"/>
  <c r="N48" i="28"/>
  <c r="M48" i="28"/>
  <c r="L48" i="28"/>
  <c r="K48" i="28"/>
  <c r="J48" i="28"/>
  <c r="I48" i="28"/>
  <c r="H48" i="28"/>
  <c r="U47" i="28"/>
  <c r="T47" i="28"/>
  <c r="S47" i="28"/>
  <c r="R47" i="28"/>
  <c r="Q47" i="28"/>
  <c r="P47" i="28"/>
  <c r="O47" i="28"/>
  <c r="N47" i="28"/>
  <c r="M47" i="28"/>
  <c r="L47" i="28"/>
  <c r="K47" i="28"/>
  <c r="J47" i="28"/>
  <c r="I47" i="28"/>
  <c r="H47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U43" i="28"/>
  <c r="T43" i="28"/>
  <c r="S43" i="28"/>
  <c r="R43" i="28"/>
  <c r="Q43" i="28"/>
  <c r="P43" i="28"/>
  <c r="O43" i="28"/>
  <c r="N43" i="28"/>
  <c r="M43" i="28"/>
  <c r="L43" i="28"/>
  <c r="K43" i="28"/>
  <c r="J43" i="28"/>
  <c r="I43" i="28"/>
  <c r="H43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I39" i="28"/>
  <c r="H39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U31" i="28"/>
  <c r="T31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U24" i="28"/>
  <c r="T24" i="28"/>
  <c r="S24" i="28"/>
  <c r="R24" i="28"/>
  <c r="Q24" i="28"/>
  <c r="P24" i="28"/>
  <c r="O24" i="28"/>
  <c r="N24" i="28"/>
  <c r="M24" i="28"/>
  <c r="L24" i="28"/>
  <c r="K24" i="28"/>
  <c r="J24" i="28"/>
  <c r="I24" i="28"/>
  <c r="H24" i="28"/>
  <c r="U23" i="28"/>
  <c r="T23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B11" i="28"/>
  <c r="E11" i="28"/>
  <c r="B12" i="28"/>
  <c r="E12" i="28"/>
  <c r="B13" i="28"/>
  <c r="C13" i="28"/>
  <c r="D13" i="28"/>
  <c r="B14" i="28"/>
  <c r="C14" i="28"/>
  <c r="D14" i="28"/>
  <c r="B15" i="28"/>
  <c r="C15" i="28"/>
  <c r="D15" i="28"/>
  <c r="B16" i="28"/>
  <c r="E16" i="28"/>
  <c r="B17" i="28"/>
  <c r="E17" i="28"/>
  <c r="B18" i="28"/>
  <c r="E18" i="28"/>
  <c r="B19" i="28"/>
  <c r="E19" i="28"/>
  <c r="B20" i="28"/>
  <c r="E20" i="28"/>
  <c r="B21" i="28"/>
  <c r="E21" i="28"/>
  <c r="B22" i="28"/>
  <c r="C22" i="28"/>
  <c r="D22" i="28"/>
  <c r="B23" i="28"/>
  <c r="E23" i="28"/>
  <c r="B24" i="28"/>
  <c r="E24" i="28"/>
  <c r="B25" i="28"/>
  <c r="C25" i="28"/>
  <c r="D25" i="28"/>
  <c r="B26" i="28"/>
  <c r="E26" i="28"/>
  <c r="B27" i="28"/>
  <c r="B28" i="28"/>
  <c r="E28" i="28"/>
  <c r="B29" i="28"/>
  <c r="C29" i="28"/>
  <c r="D29" i="28"/>
  <c r="B30" i="28"/>
  <c r="C30" i="28"/>
  <c r="D30" i="28"/>
  <c r="B31" i="28"/>
  <c r="E31" i="28"/>
  <c r="B32" i="28"/>
  <c r="E32" i="28"/>
  <c r="B33" i="28"/>
  <c r="E33" i="28"/>
  <c r="B34" i="28"/>
  <c r="E34" i="28"/>
  <c r="B35" i="28"/>
  <c r="C35" i="28"/>
  <c r="D35" i="28"/>
  <c r="B36" i="28"/>
  <c r="E36" i="28"/>
  <c r="B37" i="28"/>
  <c r="E37" i="28"/>
  <c r="B38" i="28"/>
  <c r="C38" i="28"/>
  <c r="D38" i="28"/>
  <c r="B39" i="28"/>
  <c r="B40" i="28"/>
  <c r="E40" i="28"/>
  <c r="B41" i="28"/>
  <c r="C41" i="28"/>
  <c r="D41" i="28"/>
  <c r="B42" i="28"/>
  <c r="E42" i="28"/>
  <c r="B43" i="28"/>
  <c r="E43" i="28"/>
  <c r="B44" i="28"/>
  <c r="C44" i="28"/>
  <c r="D44" i="28"/>
  <c r="B45" i="28"/>
  <c r="C45" i="28"/>
  <c r="D45" i="28"/>
  <c r="B46" i="28"/>
  <c r="C46" i="28"/>
  <c r="D46" i="28"/>
  <c r="B47" i="28"/>
  <c r="C47" i="28"/>
  <c r="D47" i="28"/>
  <c r="B48" i="28"/>
  <c r="E48" i="28"/>
  <c r="B49" i="28"/>
  <c r="E49" i="28"/>
  <c r="B50" i="28"/>
  <c r="E50" i="28"/>
  <c r="B51" i="28"/>
  <c r="E51" i="28"/>
  <c r="B54" i="28"/>
  <c r="E54" i="28"/>
  <c r="B55" i="28"/>
  <c r="E55" i="28"/>
  <c r="B59" i="28"/>
  <c r="C59" i="28"/>
  <c r="D59" i="28"/>
  <c r="B60" i="28"/>
  <c r="E60" i="28"/>
  <c r="B61" i="28"/>
  <c r="C61" i="28"/>
  <c r="D61" i="28"/>
  <c r="B62" i="28"/>
  <c r="C62" i="28"/>
  <c r="D62" i="28"/>
  <c r="B63" i="28"/>
  <c r="E63" i="28"/>
  <c r="B64" i="28"/>
  <c r="B65" i="28"/>
  <c r="C65" i="28"/>
  <c r="D65" i="28"/>
  <c r="B66" i="28"/>
  <c r="C66" i="28"/>
  <c r="D66" i="28"/>
  <c r="B67" i="28"/>
  <c r="C67" i="28"/>
  <c r="D67" i="28"/>
  <c r="B68" i="28"/>
  <c r="E68" i="28"/>
  <c r="B69" i="28"/>
  <c r="E69" i="28"/>
  <c r="B70" i="28"/>
  <c r="E70" i="28"/>
  <c r="B71" i="28"/>
  <c r="E71" i="28"/>
  <c r="B72" i="28"/>
  <c r="C72" i="28"/>
  <c r="D72" i="28"/>
  <c r="B73" i="28"/>
  <c r="C73" i="28"/>
  <c r="D73" i="28"/>
  <c r="B74" i="28"/>
  <c r="E74" i="28"/>
  <c r="B75" i="28"/>
  <c r="C75" i="28"/>
  <c r="D75" i="28"/>
  <c r="B76" i="28"/>
  <c r="B77" i="28"/>
  <c r="E77" i="28"/>
  <c r="B78" i="28"/>
  <c r="C78" i="28"/>
  <c r="D78" i="28"/>
  <c r="B79" i="28"/>
  <c r="E79" i="28"/>
  <c r="B80" i="28"/>
  <c r="E80" i="28"/>
  <c r="B81" i="28"/>
  <c r="C81" i="28"/>
  <c r="D81" i="28"/>
  <c r="B82" i="28"/>
  <c r="C82" i="28"/>
  <c r="D82" i="28"/>
  <c r="B83" i="28"/>
  <c r="C83" i="28"/>
  <c r="D83" i="28"/>
  <c r="B84" i="28"/>
  <c r="C84" i="28"/>
  <c r="D84" i="28"/>
  <c r="B85" i="28"/>
  <c r="E85" i="28"/>
  <c r="B86" i="28"/>
  <c r="E86" i="28"/>
  <c r="B87" i="28"/>
  <c r="E87" i="28"/>
  <c r="B88" i="28"/>
  <c r="E88" i="28"/>
  <c r="B89" i="28"/>
  <c r="E89" i="28"/>
  <c r="B90" i="28"/>
  <c r="E90" i="28"/>
  <c r="B91" i="28"/>
  <c r="C91" i="28"/>
  <c r="D91" i="28"/>
  <c r="B92" i="28"/>
  <c r="E92" i="28"/>
  <c r="B93" i="28"/>
  <c r="E93" i="28"/>
  <c r="B94" i="28"/>
  <c r="C94" i="28"/>
  <c r="D94" i="28"/>
  <c r="B95" i="28"/>
  <c r="E95" i="28"/>
  <c r="B96" i="28"/>
  <c r="B97" i="28"/>
  <c r="C97" i="28"/>
  <c r="D97" i="28"/>
  <c r="B98" i="28"/>
  <c r="C98" i="28"/>
  <c r="D98" i="28"/>
  <c r="B99" i="28"/>
  <c r="C99" i="28"/>
  <c r="D99" i="28"/>
  <c r="B100" i="28"/>
  <c r="E100" i="28"/>
  <c r="B101" i="28"/>
  <c r="E101" i="28"/>
  <c r="B102" i="28"/>
  <c r="E102" i="28"/>
  <c r="B103" i="28"/>
  <c r="E103" i="28"/>
  <c r="B104" i="28"/>
  <c r="C104" i="28"/>
  <c r="D104" i="28"/>
  <c r="B105" i="28"/>
  <c r="C105" i="28"/>
  <c r="D105" i="28"/>
  <c r="B106" i="28"/>
  <c r="E106" i="28"/>
  <c r="B107" i="28"/>
  <c r="C107" i="28"/>
  <c r="D107" i="28"/>
  <c r="B108" i="28"/>
  <c r="B109" i="28"/>
  <c r="C109" i="28"/>
  <c r="D109" i="28"/>
  <c r="B110" i="28"/>
  <c r="C110" i="28"/>
  <c r="D110" i="28"/>
  <c r="B111" i="28"/>
  <c r="E111" i="28"/>
  <c r="B112" i="28"/>
  <c r="E112" i="28"/>
  <c r="B113" i="28"/>
  <c r="C113" i="28"/>
  <c r="D113" i="28"/>
  <c r="B114" i="28"/>
  <c r="C114" i="28"/>
  <c r="D114" i="28"/>
  <c r="B115" i="28"/>
  <c r="C115" i="28"/>
  <c r="D115" i="28"/>
  <c r="B116" i="28"/>
  <c r="C116" i="28"/>
  <c r="D116" i="28"/>
  <c r="B117" i="28"/>
  <c r="E117" i="28"/>
  <c r="B118" i="28"/>
  <c r="E118" i="28"/>
  <c r="B119" i="28"/>
  <c r="E119" i="28"/>
  <c r="B120" i="28"/>
  <c r="E120" i="28"/>
  <c r="B121" i="28"/>
  <c r="C121" i="28"/>
  <c r="D121" i="28"/>
  <c r="B122" i="28"/>
  <c r="E122" i="28"/>
  <c r="B123" i="28"/>
  <c r="C123" i="28"/>
  <c r="D123" i="28"/>
  <c r="B124" i="28"/>
  <c r="E124" i="28"/>
  <c r="B125" i="28"/>
  <c r="E125" i="28"/>
  <c r="B126" i="28"/>
  <c r="C126" i="28"/>
  <c r="D126" i="28"/>
  <c r="B127" i="28"/>
  <c r="E127" i="28"/>
  <c r="B128" i="28"/>
  <c r="B129" i="28"/>
  <c r="C129" i="28"/>
  <c r="D129" i="28"/>
  <c r="B130" i="28"/>
  <c r="C130" i="28"/>
  <c r="D130" i="28"/>
  <c r="B131" i="28"/>
  <c r="C131" i="28"/>
  <c r="D131" i="28"/>
  <c r="B132" i="28"/>
  <c r="E132" i="28"/>
  <c r="B133" i="28"/>
  <c r="E133" i="28"/>
  <c r="B134" i="28"/>
  <c r="E134" i="28"/>
  <c r="B135" i="28"/>
  <c r="E135" i="28"/>
  <c r="B136" i="28"/>
  <c r="C136" i="28"/>
  <c r="D136" i="28"/>
  <c r="B137" i="28"/>
  <c r="C137" i="28"/>
  <c r="D137" i="28"/>
  <c r="B138" i="28"/>
  <c r="E138" i="28"/>
  <c r="B139" i="28"/>
  <c r="C139" i="28"/>
  <c r="D139" i="28"/>
  <c r="B140" i="28"/>
  <c r="B141" i="28"/>
  <c r="E141" i="28"/>
  <c r="B142" i="28"/>
  <c r="C142" i="28"/>
  <c r="D142" i="28"/>
  <c r="B143" i="28"/>
  <c r="E143" i="28"/>
  <c r="B144" i="28"/>
  <c r="E144" i="28"/>
  <c r="B145" i="28"/>
  <c r="C145" i="28"/>
  <c r="D145" i="28"/>
  <c r="B146" i="28"/>
  <c r="C146" i="28"/>
  <c r="D146" i="28"/>
  <c r="B147" i="28"/>
  <c r="C147" i="28"/>
  <c r="D147" i="28"/>
  <c r="B148" i="28"/>
  <c r="C148" i="28"/>
  <c r="D148" i="28"/>
  <c r="B149" i="28"/>
  <c r="E149" i="28"/>
  <c r="B150" i="28"/>
  <c r="E150" i="28"/>
  <c r="B151" i="28"/>
  <c r="E151" i="28"/>
  <c r="B152" i="28"/>
  <c r="E152" i="28"/>
  <c r="B153" i="28"/>
  <c r="C153" i="28"/>
  <c r="D153" i="28"/>
  <c r="B154" i="28"/>
  <c r="E154" i="28"/>
  <c r="B155" i="28"/>
  <c r="C155" i="28"/>
  <c r="D155" i="28"/>
  <c r="B156" i="28"/>
  <c r="E156" i="28"/>
  <c r="B157" i="28"/>
  <c r="E157" i="28"/>
  <c r="B158" i="28"/>
  <c r="C158" i="28"/>
  <c r="D158" i="28"/>
  <c r="B159" i="28"/>
  <c r="E159" i="28"/>
  <c r="B160" i="28"/>
  <c r="B161" i="28"/>
  <c r="C161" i="28"/>
  <c r="D161" i="28"/>
  <c r="B162" i="28"/>
  <c r="C162" i="28"/>
  <c r="D162" i="28"/>
  <c r="B163" i="28"/>
  <c r="C163" i="28"/>
  <c r="D163" i="28"/>
  <c r="B164" i="28"/>
  <c r="E164" i="28"/>
  <c r="B165" i="28"/>
  <c r="E165" i="28"/>
  <c r="B166" i="28"/>
  <c r="E166" i="28"/>
  <c r="B167" i="28"/>
  <c r="E167" i="28"/>
  <c r="B168" i="28"/>
  <c r="C168" i="28"/>
  <c r="D168" i="28"/>
  <c r="B169" i="28"/>
  <c r="C169" i="28"/>
  <c r="D169" i="28"/>
  <c r="B174" i="28"/>
  <c r="E174" i="28"/>
  <c r="B175" i="28"/>
  <c r="C175" i="28"/>
  <c r="D175" i="28"/>
  <c r="B178" i="28"/>
  <c r="B179" i="28"/>
  <c r="E179" i="28"/>
  <c r="B180" i="28"/>
  <c r="C180" i="28"/>
  <c r="D180" i="28"/>
  <c r="B181" i="28"/>
  <c r="E181" i="28"/>
  <c r="B182" i="28"/>
  <c r="E182" i="28"/>
  <c r="B183" i="28"/>
  <c r="C183" i="28"/>
  <c r="D183" i="28"/>
  <c r="B184" i="28"/>
  <c r="C184" i="28"/>
  <c r="D184" i="28"/>
  <c r="B185" i="28"/>
  <c r="C185" i="28"/>
  <c r="D185" i="28"/>
  <c r="B186" i="28"/>
  <c r="C186" i="28"/>
  <c r="D186" i="28"/>
  <c r="B187" i="28"/>
  <c r="E187" i="28"/>
  <c r="B188" i="28"/>
  <c r="E188" i="28"/>
  <c r="B189" i="28"/>
  <c r="E189" i="28"/>
  <c r="B190" i="28"/>
  <c r="E190" i="28"/>
  <c r="B191" i="28"/>
  <c r="C191" i="28"/>
  <c r="D191" i="28"/>
  <c r="B192" i="28"/>
  <c r="E192" i="28"/>
  <c r="B193" i="28"/>
  <c r="C193" i="28"/>
  <c r="D193" i="28"/>
  <c r="B194" i="28"/>
  <c r="E194" i="28"/>
  <c r="B195" i="28"/>
  <c r="E195" i="28"/>
  <c r="B196" i="28"/>
  <c r="C196" i="28"/>
  <c r="D196" i="28"/>
  <c r="B197" i="28"/>
  <c r="E197" i="28"/>
  <c r="B198" i="28"/>
  <c r="B199" i="28"/>
  <c r="C199" i="28"/>
  <c r="D199" i="28"/>
  <c r="B200" i="28"/>
  <c r="C200" i="28"/>
  <c r="D200" i="28"/>
  <c r="B201" i="28"/>
  <c r="C201" i="28"/>
  <c r="D201" i="28"/>
  <c r="B202" i="28"/>
  <c r="E202" i="28"/>
  <c r="B203" i="28"/>
  <c r="E203" i="28"/>
  <c r="B204" i="28"/>
  <c r="E204" i="28"/>
  <c r="B205" i="28"/>
  <c r="E205" i="28"/>
  <c r="B207" i="28"/>
  <c r="C207" i="28"/>
  <c r="D207" i="28"/>
  <c r="B208" i="28"/>
  <c r="C208" i="28"/>
  <c r="D208" i="28"/>
  <c r="B209" i="28"/>
  <c r="E209" i="28"/>
  <c r="B210" i="28"/>
  <c r="C210" i="28"/>
  <c r="D210" i="28"/>
  <c r="B215" i="28"/>
  <c r="B218" i="28"/>
  <c r="E218" i="28"/>
  <c r="B219" i="28"/>
  <c r="C219" i="28"/>
  <c r="D219" i="28"/>
  <c r="B220" i="28"/>
  <c r="E220" i="28"/>
  <c r="B221" i="28"/>
  <c r="E221" i="28"/>
  <c r="B222" i="28"/>
  <c r="C222" i="28"/>
  <c r="D222" i="28"/>
  <c r="B223" i="28"/>
  <c r="C223" i="28"/>
  <c r="D223" i="28"/>
  <c r="B224" i="28"/>
  <c r="C224" i="28"/>
  <c r="B225" i="28"/>
  <c r="B226" i="28"/>
  <c r="E226" i="28"/>
  <c r="B227" i="28"/>
  <c r="E227" i="28"/>
  <c r="B228" i="28"/>
  <c r="E228" i="28"/>
  <c r="B229" i="28"/>
  <c r="E229" i="28"/>
  <c r="B230" i="28"/>
  <c r="C230" i="28"/>
  <c r="D230" i="28"/>
  <c r="B231" i="28"/>
  <c r="E231" i="28"/>
  <c r="B232" i="28"/>
  <c r="C232" i="28"/>
  <c r="D232" i="28"/>
  <c r="B233" i="28"/>
  <c r="B234" i="28"/>
  <c r="E234" i="28"/>
  <c r="B235" i="28"/>
  <c r="C235" i="28"/>
  <c r="D235" i="28"/>
  <c r="B236" i="28"/>
  <c r="E236" i="28"/>
  <c r="B237" i="28"/>
  <c r="C237" i="28"/>
  <c r="D237" i="28"/>
  <c r="B238" i="28"/>
  <c r="C238" i="28"/>
  <c r="D238" i="28"/>
  <c r="B239" i="28"/>
  <c r="C239" i="28"/>
  <c r="D239" i="28"/>
  <c r="B240" i="28"/>
  <c r="C240" i="28"/>
  <c r="D240" i="28"/>
  <c r="B241" i="28"/>
  <c r="B242" i="28"/>
  <c r="E242" i="28"/>
  <c r="B243" i="28"/>
  <c r="E243" i="28"/>
  <c r="B244" i="28"/>
  <c r="E244" i="28"/>
  <c r="B245" i="28"/>
  <c r="C245" i="28"/>
  <c r="D245" i="28"/>
  <c r="B246" i="28"/>
  <c r="C246" i="28"/>
  <c r="D246" i="28"/>
  <c r="B247" i="28"/>
  <c r="E247" i="28"/>
  <c r="B248" i="28"/>
  <c r="C248" i="28"/>
  <c r="D248" i="28"/>
  <c r="B249" i="28"/>
  <c r="B250" i="28"/>
  <c r="E250" i="28"/>
  <c r="B251" i="28"/>
  <c r="C251" i="28"/>
  <c r="D251" i="28"/>
  <c r="B252" i="28"/>
  <c r="E252" i="28"/>
  <c r="B253" i="28"/>
  <c r="C253" i="28"/>
  <c r="D253" i="28"/>
  <c r="B254" i="28"/>
  <c r="C254" i="28"/>
  <c r="D254" i="28"/>
  <c r="B255" i="28"/>
  <c r="C255" i="28"/>
  <c r="D255" i="28"/>
  <c r="B256" i="28"/>
  <c r="C256" i="28"/>
  <c r="D256" i="28"/>
  <c r="B257" i="28"/>
  <c r="E257" i="28"/>
  <c r="B258" i="28"/>
  <c r="E258" i="28"/>
  <c r="B259" i="28"/>
  <c r="E259" i="28"/>
  <c r="B260" i="28"/>
  <c r="E260" i="28"/>
  <c r="B261" i="28"/>
  <c r="B262" i="28"/>
  <c r="C262" i="28"/>
  <c r="D262" i="28"/>
  <c r="B263" i="28"/>
  <c r="E263" i="28"/>
  <c r="B264" i="28"/>
  <c r="C264" i="28"/>
  <c r="D264" i="28"/>
  <c r="B265" i="28"/>
  <c r="E265" i="28"/>
  <c r="B266" i="28"/>
  <c r="E266" i="28"/>
  <c r="B267" i="28"/>
  <c r="C267" i="28"/>
  <c r="D267" i="28"/>
  <c r="B268" i="28"/>
  <c r="E268" i="28"/>
  <c r="B269" i="28"/>
  <c r="B270" i="28"/>
  <c r="C270" i="28"/>
  <c r="D270" i="28"/>
  <c r="B271" i="28"/>
  <c r="C271" i="28"/>
  <c r="D271" i="28"/>
  <c r="B272" i="28"/>
  <c r="C272" i="28"/>
  <c r="D272" i="28"/>
  <c r="B273" i="28"/>
  <c r="E273" i="28"/>
  <c r="B274" i="28"/>
  <c r="E274" i="28"/>
  <c r="B275" i="28"/>
  <c r="E275" i="28"/>
  <c r="B276" i="28"/>
  <c r="E276" i="28"/>
  <c r="B277" i="28"/>
  <c r="B278" i="28"/>
  <c r="C278" i="28"/>
  <c r="D278" i="28"/>
  <c r="B279" i="28"/>
  <c r="E279" i="28"/>
  <c r="B280" i="28"/>
  <c r="C280" i="28"/>
  <c r="D280" i="28"/>
  <c r="B281" i="28"/>
  <c r="B282" i="28"/>
  <c r="E282" i="28"/>
  <c r="B283" i="28"/>
  <c r="C283" i="28"/>
  <c r="D283" i="28"/>
  <c r="B284" i="28"/>
  <c r="E284" i="28"/>
  <c r="B285" i="28"/>
  <c r="B286" i="28"/>
  <c r="C286" i="28"/>
  <c r="D286" i="28"/>
  <c r="B287" i="28"/>
  <c r="C287" i="28"/>
  <c r="D287" i="28"/>
  <c r="B288" i="28"/>
  <c r="C288" i="28"/>
  <c r="D288" i="28"/>
  <c r="B289" i="28"/>
  <c r="E289" i="28"/>
  <c r="B290" i="28"/>
  <c r="E290" i="28"/>
  <c r="B291" i="28"/>
  <c r="E291" i="28"/>
  <c r="B292" i="28"/>
  <c r="E292" i="28"/>
  <c r="B293" i="28"/>
  <c r="B294" i="28"/>
  <c r="C294" i="28"/>
  <c r="D294" i="28"/>
  <c r="B295" i="28"/>
  <c r="E295" i="28"/>
  <c r="B296" i="28"/>
  <c r="C296" i="28"/>
  <c r="D296" i="28"/>
  <c r="B297" i="28"/>
  <c r="E297" i="28"/>
  <c r="B298" i="28"/>
  <c r="E298" i="28"/>
  <c r="B299" i="28"/>
  <c r="C299" i="28"/>
  <c r="D299" i="28"/>
  <c r="B300" i="28"/>
  <c r="E300" i="28"/>
  <c r="B301" i="28"/>
  <c r="B302" i="28"/>
  <c r="C302" i="28"/>
  <c r="D302" i="28"/>
  <c r="B303" i="28"/>
  <c r="C303" i="28"/>
  <c r="D303" i="28"/>
  <c r="B304" i="28"/>
  <c r="C304" i="28"/>
  <c r="D304" i="28"/>
  <c r="B305" i="28"/>
  <c r="E305" i="28"/>
  <c r="B306" i="28"/>
  <c r="E306" i="28"/>
  <c r="B307" i="28"/>
  <c r="E307" i="28"/>
  <c r="B308" i="28"/>
  <c r="E308" i="28"/>
  <c r="B309" i="28"/>
  <c r="B310" i="28"/>
  <c r="C310" i="28"/>
  <c r="D310" i="28"/>
  <c r="B311" i="28"/>
  <c r="E311" i="28"/>
  <c r="B312" i="28"/>
  <c r="C312" i="28"/>
  <c r="D312" i="28"/>
  <c r="B313" i="28"/>
  <c r="C313" i="28"/>
  <c r="D313" i="28"/>
  <c r="B314" i="28"/>
  <c r="E314" i="28"/>
  <c r="B315" i="28"/>
  <c r="C315" i="28"/>
  <c r="D315" i="28"/>
  <c r="B316" i="28"/>
  <c r="E316" i="28"/>
  <c r="B317" i="28"/>
  <c r="B318" i="28"/>
  <c r="C318" i="28"/>
  <c r="D318" i="28"/>
  <c r="B319" i="28"/>
  <c r="C319" i="28"/>
  <c r="D319" i="28"/>
  <c r="B320" i="28"/>
  <c r="C320" i="28"/>
  <c r="D320" i="28"/>
  <c r="B321" i="28"/>
  <c r="C321" i="28"/>
  <c r="D321" i="28"/>
  <c r="B322" i="28"/>
  <c r="E322" i="28"/>
  <c r="B323" i="28"/>
  <c r="E323" i="28"/>
  <c r="B324" i="28"/>
  <c r="E324" i="28"/>
  <c r="B326" i="28"/>
  <c r="C326" i="28"/>
  <c r="D326" i="28"/>
  <c r="B327" i="28"/>
  <c r="E327" i="28"/>
  <c r="B328" i="28"/>
  <c r="C328" i="28"/>
  <c r="D328" i="28"/>
  <c r="B331" i="28"/>
  <c r="E331" i="28"/>
  <c r="B333" i="28"/>
  <c r="B334" i="28"/>
  <c r="C334" i="28"/>
  <c r="D334" i="28"/>
  <c r="B335" i="28"/>
  <c r="B339" i="28"/>
  <c r="E339" i="28"/>
  <c r="B340" i="28"/>
  <c r="C340" i="28"/>
  <c r="D340" i="28"/>
  <c r="B343" i="28"/>
  <c r="E343" i="28"/>
  <c r="B344" i="28"/>
  <c r="E344" i="28"/>
  <c r="B345" i="28"/>
  <c r="C345" i="28"/>
  <c r="D345" i="28"/>
  <c r="B346" i="28"/>
  <c r="C346" i="28"/>
  <c r="D346" i="28"/>
  <c r="B347" i="28"/>
  <c r="E347" i="28"/>
  <c r="B348" i="28"/>
  <c r="C348" i="28"/>
  <c r="D348" i="28"/>
  <c r="B349" i="28"/>
  <c r="E349" i="28"/>
  <c r="B350" i="28"/>
  <c r="B351" i="28"/>
  <c r="E351" i="28"/>
  <c r="B352" i="28"/>
  <c r="E352" i="28"/>
  <c r="B353" i="28"/>
  <c r="C353" i="28"/>
  <c r="D353" i="28"/>
  <c r="B354" i="28"/>
  <c r="B355" i="28"/>
  <c r="E355" i="28"/>
  <c r="B356" i="28"/>
  <c r="B357" i="28"/>
  <c r="E357" i="28"/>
  <c r="B358" i="28"/>
  <c r="E358" i="28"/>
  <c r="B359" i="28"/>
  <c r="E359" i="28"/>
  <c r="B360" i="28"/>
  <c r="E360" i="28"/>
  <c r="B361" i="28"/>
  <c r="C361" i="28"/>
  <c r="D361" i="28"/>
  <c r="B362" i="28"/>
  <c r="C362" i="28"/>
  <c r="D362" i="28"/>
  <c r="B363" i="28"/>
  <c r="E363" i="28"/>
  <c r="B364" i="28"/>
  <c r="C364" i="28"/>
  <c r="D364" i="28"/>
  <c r="B367" i="28"/>
  <c r="C367" i="28"/>
  <c r="D367" i="28"/>
  <c r="B368" i="28"/>
  <c r="B369" i="28"/>
  <c r="C369" i="28"/>
  <c r="D369" i="28"/>
  <c r="B370" i="28"/>
  <c r="C370" i="28"/>
  <c r="D370" i="28"/>
  <c r="B372" i="28"/>
  <c r="E372" i="28"/>
  <c r="B377" i="28"/>
  <c r="B380" i="28"/>
  <c r="E380" i="28"/>
  <c r="B383" i="28"/>
  <c r="E383" i="28"/>
  <c r="B384" i="28"/>
  <c r="E384" i="28"/>
  <c r="B385" i="28"/>
  <c r="B386" i="28"/>
  <c r="C386" i="28"/>
  <c r="D386" i="28"/>
  <c r="B387" i="28"/>
  <c r="E387" i="28"/>
  <c r="B388" i="28"/>
  <c r="C388" i="28"/>
  <c r="D388" i="28"/>
  <c r="B389" i="28"/>
  <c r="B390" i="28"/>
  <c r="E390" i="28"/>
  <c r="B391" i="28"/>
  <c r="C391" i="28"/>
  <c r="D391" i="28"/>
  <c r="B392" i="28"/>
  <c r="E392" i="28"/>
  <c r="B393" i="28"/>
  <c r="B394" i="28"/>
  <c r="C394" i="28"/>
  <c r="D394" i="28"/>
  <c r="B395" i="28"/>
  <c r="C395" i="28"/>
  <c r="D395" i="28"/>
  <c r="B396" i="28"/>
  <c r="C396" i="28"/>
  <c r="D396" i="28"/>
  <c r="B397" i="28"/>
  <c r="B398" i="28"/>
  <c r="E398" i="28"/>
  <c r="B399" i="28"/>
  <c r="E399" i="28"/>
  <c r="B400" i="28"/>
  <c r="E400" i="28"/>
  <c r="B401" i="28"/>
  <c r="E401" i="28"/>
  <c r="B402" i="28"/>
  <c r="C402" i="28"/>
  <c r="D402" i="28"/>
  <c r="B403" i="28"/>
  <c r="E403" i="28"/>
  <c r="B404" i="28"/>
  <c r="C404" i="28"/>
  <c r="D404" i="28"/>
  <c r="B405" i="28"/>
  <c r="B406" i="28"/>
  <c r="B409" i="28"/>
  <c r="B410" i="28"/>
  <c r="B411" i="28"/>
  <c r="B413" i="28"/>
  <c r="B414" i="28"/>
  <c r="B418" i="28"/>
  <c r="B419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8" i="28"/>
  <c r="B531" i="28"/>
  <c r="B532" i="28"/>
  <c r="B535" i="28"/>
  <c r="B537" i="28"/>
  <c r="B539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7" i="28"/>
  <c r="B568" i="28"/>
  <c r="B582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7" i="28"/>
  <c r="B648" i="28"/>
  <c r="B649" i="28"/>
  <c r="B650" i="28"/>
  <c r="B651" i="28"/>
  <c r="B652" i="28"/>
  <c r="B653" i="28"/>
  <c r="B654" i="28"/>
  <c r="B655" i="28"/>
  <c r="B656" i="28"/>
  <c r="B659" i="28"/>
  <c r="B660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8" i="28"/>
  <c r="B690" i="28"/>
  <c r="B691" i="28"/>
  <c r="B692" i="28"/>
  <c r="B693" i="28"/>
  <c r="B696" i="28"/>
  <c r="B699" i="28"/>
  <c r="B702" i="28"/>
  <c r="B703" i="28"/>
  <c r="B704" i="28"/>
  <c r="B705" i="28"/>
  <c r="B706" i="28"/>
  <c r="B707" i="28"/>
  <c r="B708" i="28"/>
  <c r="B709" i="28"/>
  <c r="B710" i="28"/>
  <c r="B711" i="28"/>
  <c r="B712" i="28"/>
  <c r="B713" i="28"/>
  <c r="B714" i="28"/>
  <c r="B715" i="28"/>
  <c r="B716" i="28"/>
  <c r="B717" i="28"/>
  <c r="B718" i="28"/>
  <c r="B719" i="28"/>
  <c r="B720" i="28"/>
  <c r="B721" i="28"/>
  <c r="B722" i="28"/>
  <c r="B723" i="28"/>
  <c r="B724" i="28"/>
  <c r="B731" i="28"/>
  <c r="B739" i="28"/>
  <c r="B743" i="28"/>
  <c r="B744" i="28"/>
  <c r="B745" i="28"/>
  <c r="B746" i="28"/>
  <c r="B747" i="28"/>
  <c r="B748" i="28"/>
  <c r="B749" i="28"/>
  <c r="B750" i="28"/>
  <c r="B751" i="28"/>
  <c r="B752" i="28"/>
  <c r="B753" i="28"/>
  <c r="B754" i="28"/>
  <c r="B755" i="28"/>
  <c r="B756" i="28"/>
  <c r="B757" i="28"/>
  <c r="B758" i="28"/>
  <c r="B759" i="28"/>
  <c r="B760" i="28"/>
  <c r="B761" i="28"/>
  <c r="B762" i="28"/>
  <c r="B763" i="28"/>
  <c r="B764" i="28"/>
  <c r="B765" i="28"/>
  <c r="B766" i="28"/>
  <c r="B767" i="28"/>
  <c r="B768" i="28"/>
  <c r="B769" i="28"/>
  <c r="B770" i="28"/>
  <c r="B771" i="28"/>
  <c r="B772" i="28"/>
  <c r="B773" i="28"/>
  <c r="B774" i="28"/>
  <c r="B775" i="28"/>
  <c r="B776" i="28"/>
  <c r="B777" i="28"/>
  <c r="B778" i="28"/>
  <c r="B779" i="28"/>
  <c r="B780" i="28"/>
  <c r="B781" i="28"/>
  <c r="B782" i="28"/>
  <c r="B783" i="28"/>
  <c r="B784" i="28"/>
  <c r="B785" i="28"/>
  <c r="B786" i="28"/>
  <c r="B787" i="28"/>
  <c r="B788" i="28"/>
  <c r="B789" i="28"/>
  <c r="B790" i="28"/>
  <c r="B791" i="28"/>
  <c r="B792" i="28"/>
  <c r="B793" i="28"/>
  <c r="B794" i="28"/>
  <c r="B795" i="28"/>
  <c r="B796" i="28"/>
  <c r="B797" i="28"/>
  <c r="B798" i="28"/>
  <c r="B799" i="28"/>
  <c r="B800" i="28"/>
  <c r="B801" i="28"/>
  <c r="B802" i="28"/>
  <c r="B803" i="28"/>
  <c r="B804" i="28"/>
  <c r="B6" i="28"/>
  <c r="B7" i="28"/>
  <c r="C7" i="28"/>
  <c r="D7" i="28"/>
  <c r="B8" i="28"/>
  <c r="E8" i="28"/>
  <c r="B9" i="28"/>
  <c r="C9" i="28"/>
  <c r="D9" i="28"/>
  <c r="E800" i="28"/>
  <c r="E799" i="28"/>
  <c r="E798" i="28"/>
  <c r="E797" i="28"/>
  <c r="E796" i="28"/>
  <c r="E795" i="28"/>
  <c r="E794" i="28"/>
  <c r="E793" i="28"/>
  <c r="E792" i="28"/>
  <c r="E791" i="28"/>
  <c r="E790" i="28"/>
  <c r="E789" i="28"/>
  <c r="E788" i="28"/>
  <c r="E787" i="28"/>
  <c r="E786" i="28"/>
  <c r="E785" i="28"/>
  <c r="E784" i="28"/>
  <c r="E783" i="28"/>
  <c r="E782" i="28"/>
  <c r="E781" i="28"/>
  <c r="E780" i="28"/>
  <c r="E779" i="28"/>
  <c r="E778" i="28"/>
  <c r="E777" i="28"/>
  <c r="E776" i="28"/>
  <c r="E775" i="28"/>
  <c r="E774" i="28"/>
  <c r="E773" i="28"/>
  <c r="E772" i="28"/>
  <c r="E771" i="28"/>
  <c r="E770" i="28"/>
  <c r="E769" i="28"/>
  <c r="E768" i="28"/>
  <c r="E767" i="28"/>
  <c r="E766" i="28"/>
  <c r="E765" i="28"/>
  <c r="E764" i="28"/>
  <c r="E763" i="28"/>
  <c r="E762" i="28"/>
  <c r="E761" i="28"/>
  <c r="E760" i="28"/>
  <c r="E759" i="28"/>
  <c r="E758" i="28"/>
  <c r="E757" i="28"/>
  <c r="E756" i="28"/>
  <c r="E755" i="28"/>
  <c r="E754" i="28"/>
  <c r="E753" i="28"/>
  <c r="E752" i="28"/>
  <c r="E751" i="28"/>
  <c r="E750" i="28"/>
  <c r="E749" i="28"/>
  <c r="E748" i="28"/>
  <c r="E747" i="28"/>
  <c r="E746" i="28"/>
  <c r="E745" i="28"/>
  <c r="E744" i="28"/>
  <c r="E743" i="28"/>
  <c r="E742" i="28"/>
  <c r="E741" i="28"/>
  <c r="E740" i="28"/>
  <c r="E739" i="28"/>
  <c r="E738" i="28"/>
  <c r="E737" i="28"/>
  <c r="E736" i="28"/>
  <c r="E735" i="28"/>
  <c r="E734" i="28"/>
  <c r="E733" i="28"/>
  <c r="E732" i="28"/>
  <c r="E731" i="28"/>
  <c r="E730" i="28"/>
  <c r="E729" i="28"/>
  <c r="E728" i="28"/>
  <c r="E727" i="28"/>
  <c r="E726" i="28"/>
  <c r="E725" i="28"/>
  <c r="E724" i="28"/>
  <c r="E723" i="28"/>
  <c r="E722" i="28"/>
  <c r="E721" i="28"/>
  <c r="E720" i="28"/>
  <c r="E719" i="28"/>
  <c r="E718" i="28"/>
  <c r="E717" i="28"/>
  <c r="E716" i="28"/>
  <c r="E715" i="28"/>
  <c r="E714" i="28"/>
  <c r="E713" i="28"/>
  <c r="E712" i="28"/>
  <c r="E711" i="28"/>
  <c r="E710" i="28"/>
  <c r="E709" i="28"/>
  <c r="E708" i="28"/>
  <c r="E707" i="28"/>
  <c r="E706" i="28"/>
  <c r="E705" i="28"/>
  <c r="E704" i="28"/>
  <c r="E703" i="28"/>
  <c r="E702" i="28"/>
  <c r="E701" i="28"/>
  <c r="E700" i="28"/>
  <c r="E699" i="28"/>
  <c r="E698" i="28"/>
  <c r="E697" i="28"/>
  <c r="E696" i="28"/>
  <c r="E695" i="28"/>
  <c r="E694" i="28"/>
  <c r="E693" i="28"/>
  <c r="E692" i="28"/>
  <c r="E691" i="28"/>
  <c r="E690" i="28"/>
  <c r="E689" i="28"/>
  <c r="E688" i="28"/>
  <c r="E687" i="28"/>
  <c r="E686" i="28"/>
  <c r="E685" i="28"/>
  <c r="E684" i="28"/>
  <c r="E683" i="28"/>
  <c r="E682" i="28"/>
  <c r="E681" i="28"/>
  <c r="E680" i="28"/>
  <c r="E679" i="28"/>
  <c r="E678" i="28"/>
  <c r="E677" i="28"/>
  <c r="E676" i="28"/>
  <c r="E675" i="28"/>
  <c r="E674" i="28"/>
  <c r="E673" i="28"/>
  <c r="E672" i="28"/>
  <c r="E671" i="28"/>
  <c r="E670" i="28"/>
  <c r="E669" i="28"/>
  <c r="E668" i="28"/>
  <c r="E667" i="28"/>
  <c r="E666" i="28"/>
  <c r="E665" i="28"/>
  <c r="E664" i="28"/>
  <c r="E663" i="28"/>
  <c r="E662" i="28"/>
  <c r="E661" i="28"/>
  <c r="E660" i="28"/>
  <c r="E659" i="28"/>
  <c r="E658" i="28"/>
  <c r="E657" i="28"/>
  <c r="E656" i="28"/>
  <c r="E655" i="28"/>
  <c r="E654" i="28"/>
  <c r="E653" i="28"/>
  <c r="E652" i="28"/>
  <c r="E651" i="28"/>
  <c r="E650" i="28"/>
  <c r="E649" i="28"/>
  <c r="E648" i="28"/>
  <c r="E647" i="28"/>
  <c r="E646" i="28"/>
  <c r="E645" i="28"/>
  <c r="E644" i="28"/>
  <c r="E643" i="28"/>
  <c r="E642" i="28"/>
  <c r="E641" i="28"/>
  <c r="E640" i="28"/>
  <c r="E639" i="28"/>
  <c r="E638" i="28"/>
  <c r="E637" i="28"/>
  <c r="E636" i="28"/>
  <c r="E635" i="28"/>
  <c r="E634" i="28"/>
  <c r="E633" i="28"/>
  <c r="E632" i="28"/>
  <c r="E631" i="28"/>
  <c r="E630" i="28"/>
  <c r="E629" i="28"/>
  <c r="E628" i="28"/>
  <c r="E627" i="28"/>
  <c r="E626" i="28"/>
  <c r="E625" i="28"/>
  <c r="E624" i="28"/>
  <c r="E623" i="28"/>
  <c r="E622" i="28"/>
  <c r="E621" i="28"/>
  <c r="E620" i="28"/>
  <c r="E619" i="28"/>
  <c r="E618" i="28"/>
  <c r="E617" i="28"/>
  <c r="E616" i="28"/>
  <c r="E615" i="28"/>
  <c r="E614" i="28"/>
  <c r="E613" i="28"/>
  <c r="E612" i="28"/>
  <c r="E611" i="28"/>
  <c r="E610" i="28"/>
  <c r="E609" i="28"/>
  <c r="E608" i="28"/>
  <c r="E607" i="28"/>
  <c r="E606" i="28"/>
  <c r="E605" i="28"/>
  <c r="E604" i="28"/>
  <c r="E603" i="28"/>
  <c r="E602" i="28"/>
  <c r="E601" i="28"/>
  <c r="E600" i="28"/>
  <c r="E599" i="28"/>
  <c r="E598" i="28"/>
  <c r="E597" i="28"/>
  <c r="E596" i="28"/>
  <c r="E595" i="28"/>
  <c r="E594" i="28"/>
  <c r="E593" i="28"/>
  <c r="E592" i="28"/>
  <c r="E591" i="28"/>
  <c r="E590" i="28"/>
  <c r="E589" i="28"/>
  <c r="E588" i="28"/>
  <c r="E587" i="28"/>
  <c r="E586" i="28"/>
  <c r="E585" i="28"/>
  <c r="E584" i="28"/>
  <c r="E583" i="28"/>
  <c r="E582" i="28"/>
  <c r="E581" i="28"/>
  <c r="E580" i="28"/>
  <c r="E579" i="28"/>
  <c r="E578" i="28"/>
  <c r="E577" i="28"/>
  <c r="E576" i="28"/>
  <c r="E575" i="28"/>
  <c r="E574" i="28"/>
  <c r="E573" i="28"/>
  <c r="E572" i="28"/>
  <c r="E571" i="28"/>
  <c r="E570" i="28"/>
  <c r="E569" i="28"/>
  <c r="E568" i="28"/>
  <c r="E567" i="28"/>
  <c r="E566" i="28"/>
  <c r="E565" i="28"/>
  <c r="E564" i="28"/>
  <c r="E563" i="28"/>
  <c r="E562" i="28"/>
  <c r="E561" i="28"/>
  <c r="E560" i="28"/>
  <c r="E559" i="28"/>
  <c r="E558" i="28"/>
  <c r="E557" i="28"/>
  <c r="E556" i="28"/>
  <c r="E555" i="28"/>
  <c r="E554" i="28"/>
  <c r="E553" i="28"/>
  <c r="E552" i="28"/>
  <c r="E551" i="28"/>
  <c r="E550" i="28"/>
  <c r="E549" i="28"/>
  <c r="E548" i="28"/>
  <c r="E547" i="28"/>
  <c r="E546" i="28"/>
  <c r="E545" i="28"/>
  <c r="E544" i="28"/>
  <c r="E543" i="28"/>
  <c r="E542" i="28"/>
  <c r="E541" i="28"/>
  <c r="E540" i="28"/>
  <c r="E539" i="28"/>
  <c r="E538" i="28"/>
  <c r="E537" i="28"/>
  <c r="E536" i="28"/>
  <c r="E535" i="28"/>
  <c r="E534" i="28"/>
  <c r="E533" i="28"/>
  <c r="E532" i="28"/>
  <c r="E531" i="28"/>
  <c r="E530" i="28"/>
  <c r="E529" i="28"/>
  <c r="E528" i="28"/>
  <c r="E527" i="28"/>
  <c r="E526" i="28"/>
  <c r="E525" i="28"/>
  <c r="E524" i="28"/>
  <c r="E523" i="28"/>
  <c r="E522" i="28"/>
  <c r="E521" i="28"/>
  <c r="E520" i="28"/>
  <c r="E519" i="28"/>
  <c r="E518" i="28"/>
  <c r="E517" i="28"/>
  <c r="E516" i="28"/>
  <c r="E515" i="28"/>
  <c r="E514" i="28"/>
  <c r="E513" i="28"/>
  <c r="E512" i="28"/>
  <c r="E511" i="28"/>
  <c r="E510" i="28"/>
  <c r="E509" i="28"/>
  <c r="E508" i="28"/>
  <c r="E507" i="28"/>
  <c r="E506" i="28"/>
  <c r="E505" i="28"/>
  <c r="E504" i="28"/>
  <c r="E503" i="28"/>
  <c r="E502" i="28"/>
  <c r="E501" i="28"/>
  <c r="E500" i="28"/>
  <c r="E499" i="28"/>
  <c r="E498" i="28"/>
  <c r="E497" i="28"/>
  <c r="E496" i="28"/>
  <c r="E495" i="28"/>
  <c r="E494" i="28"/>
  <c r="E493" i="28"/>
  <c r="E492" i="28"/>
  <c r="E491" i="28"/>
  <c r="E490" i="28"/>
  <c r="E489" i="28"/>
  <c r="E488" i="28"/>
  <c r="E487" i="28"/>
  <c r="E486" i="28"/>
  <c r="E485" i="28"/>
  <c r="E484" i="28"/>
  <c r="E483" i="28"/>
  <c r="E482" i="28"/>
  <c r="E481" i="28"/>
  <c r="E480" i="28"/>
  <c r="E479" i="28"/>
  <c r="E478" i="28"/>
  <c r="E477" i="28"/>
  <c r="E476" i="28"/>
  <c r="E475" i="28"/>
  <c r="E474" i="28"/>
  <c r="E473" i="28"/>
  <c r="E472" i="28"/>
  <c r="E471" i="28"/>
  <c r="E470" i="28"/>
  <c r="E469" i="28"/>
  <c r="E468" i="28"/>
  <c r="E467" i="28"/>
  <c r="E466" i="28"/>
  <c r="E465" i="28"/>
  <c r="E464" i="28"/>
  <c r="E463" i="28"/>
  <c r="E462" i="28"/>
  <c r="E461" i="28"/>
  <c r="E460" i="28"/>
  <c r="E459" i="28"/>
  <c r="E458" i="28"/>
  <c r="E457" i="28"/>
  <c r="E456" i="28"/>
  <c r="E455" i="28"/>
  <c r="E454" i="28"/>
  <c r="E453" i="28"/>
  <c r="E452" i="28"/>
  <c r="E451" i="28"/>
  <c r="E450" i="28"/>
  <c r="E449" i="28"/>
  <c r="E448" i="28"/>
  <c r="E447" i="28"/>
  <c r="E446" i="28"/>
  <c r="E445" i="28"/>
  <c r="E444" i="28"/>
  <c r="E443" i="28"/>
  <c r="E442" i="28"/>
  <c r="E441" i="28"/>
  <c r="E440" i="28"/>
  <c r="E439" i="28"/>
  <c r="E438" i="28"/>
  <c r="E437" i="28"/>
  <c r="E436" i="28"/>
  <c r="E435" i="28"/>
  <c r="E434" i="28"/>
  <c r="E433" i="28"/>
  <c r="E432" i="28"/>
  <c r="E431" i="28"/>
  <c r="E430" i="28"/>
  <c r="E429" i="28"/>
  <c r="E428" i="28"/>
  <c r="E427" i="28"/>
  <c r="E426" i="28"/>
  <c r="E425" i="28"/>
  <c r="E424" i="28"/>
  <c r="E423" i="28"/>
  <c r="E422" i="28"/>
  <c r="E421" i="28"/>
  <c r="E420" i="28"/>
  <c r="E419" i="28"/>
  <c r="E418" i="28"/>
  <c r="E417" i="28"/>
  <c r="E416" i="28"/>
  <c r="E415" i="28"/>
  <c r="E414" i="28"/>
  <c r="E413" i="28"/>
  <c r="E412" i="28"/>
  <c r="E411" i="28"/>
  <c r="E410" i="28"/>
  <c r="E409" i="28"/>
  <c r="E408" i="28"/>
  <c r="E407" i="28"/>
  <c r="E406" i="28"/>
  <c r="E405" i="28"/>
  <c r="F626" i="28"/>
  <c r="F562" i="28"/>
  <c r="F546" i="28"/>
  <c r="F530" i="28"/>
  <c r="F505" i="28"/>
  <c r="F458" i="28"/>
  <c r="F442" i="28"/>
  <c r="F425" i="28"/>
  <c r="F393" i="28"/>
  <c r="F379" i="28"/>
  <c r="F355" i="28"/>
  <c r="F334" i="28"/>
  <c r="F193" i="28"/>
  <c r="F174" i="28"/>
  <c r="F170" i="28"/>
  <c r="F112" i="28"/>
  <c r="F105" i="28"/>
  <c r="F101" i="28"/>
  <c r="F100" i="28"/>
  <c r="F94" i="28"/>
  <c r="F93" i="28"/>
  <c r="F90" i="28"/>
  <c r="F89" i="28"/>
  <c r="F85" i="28"/>
  <c r="F83" i="28"/>
  <c r="F81" i="28"/>
  <c r="F79" i="28"/>
  <c r="F74" i="28"/>
  <c r="F71" i="28"/>
  <c r="F70" i="28"/>
  <c r="F66" i="28"/>
  <c r="F62" i="28"/>
  <c r="F58" i="28"/>
  <c r="F55" i="28"/>
  <c r="F50" i="28"/>
  <c r="F41" i="28"/>
  <c r="F35" i="28"/>
  <c r="F18" i="28"/>
  <c r="F10" i="28"/>
  <c r="V6" i="28"/>
  <c r="R6" i="28"/>
  <c r="F7" i="28"/>
  <c r="F5" i="28"/>
  <c r="B5" i="28"/>
  <c r="K5" i="28"/>
  <c r="F118" i="28"/>
  <c r="F116" i="28"/>
  <c r="F111" i="28"/>
  <c r="F48" i="28"/>
  <c r="F12" i="28"/>
  <c r="F11" i="28"/>
  <c r="Q5" i="28"/>
  <c r="F794" i="28"/>
  <c r="F779" i="28"/>
  <c r="F777" i="28"/>
  <c r="F769" i="28"/>
  <c r="F768" i="28"/>
  <c r="F761" i="28"/>
  <c r="F760" i="28"/>
  <c r="F739" i="28"/>
  <c r="F704" i="28"/>
  <c r="F699" i="28"/>
  <c r="F696" i="28"/>
  <c r="F690" i="28"/>
  <c r="F688" i="28"/>
  <c r="F683" i="28"/>
  <c r="F681" i="28"/>
  <c r="F680" i="28"/>
  <c r="F658" i="28"/>
  <c r="F613" i="28"/>
  <c r="F606" i="28"/>
  <c r="F602" i="28"/>
  <c r="F549" i="28"/>
  <c r="F542" i="28"/>
  <c r="F538" i="28"/>
  <c r="F437" i="28"/>
  <c r="F431" i="28"/>
  <c r="F384" i="28"/>
  <c r="F348" i="28"/>
  <c r="F209" i="28"/>
  <c r="F171" i="28"/>
  <c r="F156" i="28"/>
  <c r="F140" i="28"/>
  <c r="F128" i="28"/>
  <c r="F124" i="28"/>
  <c r="F92" i="28"/>
  <c r="F80" i="28"/>
  <c r="F44" i="28"/>
  <c r="F20" i="28"/>
  <c r="F13" i="28"/>
  <c r="N6" i="28"/>
  <c r="F644" i="28"/>
  <c r="F636" i="28"/>
  <c r="F624" i="28"/>
  <c r="F620" i="28"/>
  <c r="F608" i="28"/>
  <c r="F604" i="28"/>
  <c r="F592" i="28"/>
  <c r="F588" i="28"/>
  <c r="F576" i="28"/>
  <c r="F572" i="28"/>
  <c r="F560" i="28"/>
  <c r="F556" i="28"/>
  <c r="F544" i="28"/>
  <c r="F540" i="28"/>
  <c r="F528" i="28"/>
  <c r="F524" i="28"/>
  <c r="F512" i="28"/>
  <c r="F508" i="28"/>
  <c r="F160" i="28"/>
  <c r="F152" i="28"/>
  <c r="F148" i="28"/>
  <c r="F144" i="28"/>
  <c r="F136" i="28"/>
  <c r="F132" i="28"/>
  <c r="F108" i="28"/>
  <c r="F104" i="28"/>
  <c r="F96" i="28"/>
  <c r="F88" i="28"/>
  <c r="F84" i="28"/>
  <c r="F76" i="28"/>
  <c r="F72" i="28"/>
  <c r="F68" i="28"/>
  <c r="F64" i="28"/>
  <c r="F56" i="28"/>
  <c r="F52" i="28"/>
  <c r="F36" i="28"/>
  <c r="F33" i="28"/>
  <c r="F17" i="28"/>
  <c r="F8" i="28"/>
  <c r="M6" i="28"/>
  <c r="I6" i="28"/>
  <c r="U5" i="28"/>
  <c r="E5" i="28"/>
  <c r="J5" i="28"/>
  <c r="F16" i="28"/>
  <c r="F23" i="28"/>
  <c r="F24" i="28"/>
  <c r="F25" i="28"/>
  <c r="F32" i="28"/>
  <c r="F34" i="28"/>
  <c r="F39" i="28"/>
  <c r="F40" i="28"/>
  <c r="F45" i="28"/>
  <c r="F49" i="28"/>
  <c r="F57" i="28"/>
  <c r="F61" i="28"/>
  <c r="F63" i="28"/>
  <c r="F65" i="28"/>
  <c r="F67" i="28"/>
  <c r="F69" i="28"/>
  <c r="F73" i="28"/>
  <c r="F75" i="28"/>
  <c r="F77" i="28"/>
  <c r="F78" i="28"/>
  <c r="F82" i="28"/>
  <c r="F87" i="28"/>
  <c r="F91" i="28"/>
  <c r="F97" i="28"/>
  <c r="F98" i="28"/>
  <c r="F99" i="28"/>
  <c r="F103" i="28"/>
  <c r="F109" i="28"/>
  <c r="F110" i="28"/>
  <c r="F113" i="28"/>
  <c r="F114" i="28"/>
  <c r="F115" i="28"/>
  <c r="F117" i="28"/>
  <c r="F122" i="28"/>
  <c r="F125" i="28"/>
  <c r="F126" i="28"/>
  <c r="F127" i="28"/>
  <c r="F129" i="28"/>
  <c r="F130" i="28"/>
  <c r="F131" i="28"/>
  <c r="F133" i="28"/>
  <c r="F134" i="28"/>
  <c r="F135" i="28"/>
  <c r="F137" i="28"/>
  <c r="F138" i="28"/>
  <c r="F139" i="28"/>
  <c r="F141" i="28"/>
  <c r="F142" i="28"/>
  <c r="F143" i="28"/>
  <c r="F145" i="28"/>
  <c r="F146" i="28"/>
  <c r="F147" i="28"/>
  <c r="F149" i="28"/>
  <c r="F150" i="28"/>
  <c r="F151" i="28"/>
  <c r="F153" i="28"/>
  <c r="F154" i="28"/>
  <c r="F157" i="28"/>
  <c r="F158" i="28"/>
  <c r="F159" i="28"/>
  <c r="F161" i="28"/>
  <c r="F162" i="28"/>
  <c r="F163" i="28"/>
  <c r="F164" i="28"/>
  <c r="F165" i="28"/>
  <c r="F166" i="28"/>
  <c r="F167" i="28"/>
  <c r="F172" i="28"/>
  <c r="F173" i="28"/>
  <c r="F175" i="28"/>
  <c r="F176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5" i="28"/>
  <c r="F336" i="28"/>
  <c r="F339" i="28"/>
  <c r="F340" i="28"/>
  <c r="F341" i="28"/>
  <c r="F342" i="28"/>
  <c r="F345" i="28"/>
  <c r="F346" i="28"/>
  <c r="F347" i="28"/>
  <c r="F349" i="28"/>
  <c r="F350" i="28"/>
  <c r="F351" i="28"/>
  <c r="F352" i="28"/>
  <c r="F353" i="28"/>
  <c r="F354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81" i="28"/>
  <c r="F382" i="28"/>
  <c r="F383" i="28"/>
  <c r="F386" i="28"/>
  <c r="F387" i="28"/>
  <c r="F388" i="28"/>
  <c r="F389" i="28"/>
  <c r="F390" i="28"/>
  <c r="F391" i="28"/>
  <c r="F392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7" i="28"/>
  <c r="F428" i="28"/>
  <c r="F429" i="28"/>
  <c r="F432" i="28"/>
  <c r="F435" i="28"/>
  <c r="F436" i="28"/>
  <c r="F439" i="28"/>
  <c r="F440" i="28"/>
  <c r="F441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6" i="28"/>
  <c r="F507" i="28"/>
  <c r="F509" i="28"/>
  <c r="F510" i="28"/>
  <c r="F511" i="28"/>
  <c r="F514" i="28"/>
  <c r="F515" i="28"/>
  <c r="F516" i="28"/>
  <c r="F517" i="28"/>
  <c r="F518" i="28"/>
  <c r="F519" i="28"/>
  <c r="F520" i="28"/>
  <c r="F521" i="28"/>
  <c r="F522" i="28"/>
  <c r="F525" i="28"/>
  <c r="F526" i="28"/>
  <c r="F527" i="28"/>
  <c r="F529" i="28"/>
  <c r="F532" i="28"/>
  <c r="F533" i="28"/>
  <c r="F534" i="28"/>
  <c r="F535" i="28"/>
  <c r="F536" i="28"/>
  <c r="F537" i="28"/>
  <c r="F539" i="28"/>
  <c r="F541" i="28"/>
  <c r="F547" i="28"/>
  <c r="F548" i="28"/>
  <c r="F551" i="28"/>
  <c r="F552" i="28"/>
  <c r="F553" i="28"/>
  <c r="F554" i="28"/>
  <c r="F557" i="28"/>
  <c r="F558" i="28"/>
  <c r="F559" i="28"/>
  <c r="F564" i="28"/>
  <c r="F565" i="28"/>
  <c r="F566" i="28"/>
  <c r="F567" i="28"/>
  <c r="F568" i="28"/>
  <c r="F569" i="28"/>
  <c r="F570" i="28"/>
  <c r="F573" i="28"/>
  <c r="F574" i="28"/>
  <c r="F575" i="28"/>
  <c r="F578" i="28"/>
  <c r="F579" i="28"/>
  <c r="F580" i="28"/>
  <c r="F581" i="28"/>
  <c r="F582" i="28"/>
  <c r="F583" i="28"/>
  <c r="F584" i="28"/>
  <c r="F585" i="28"/>
  <c r="F586" i="28"/>
  <c r="F589" i="28"/>
  <c r="F590" i="28"/>
  <c r="F591" i="28"/>
  <c r="F596" i="28"/>
  <c r="F597" i="28"/>
  <c r="F598" i="28"/>
  <c r="F599" i="28"/>
  <c r="F600" i="28"/>
  <c r="F601" i="28"/>
  <c r="F605" i="28"/>
  <c r="F610" i="28"/>
  <c r="F611" i="28"/>
  <c r="F612" i="28"/>
  <c r="F615" i="28"/>
  <c r="F616" i="28"/>
  <c r="F617" i="28"/>
  <c r="F618" i="28"/>
  <c r="F621" i="28"/>
  <c r="F622" i="28"/>
  <c r="F623" i="28"/>
  <c r="F628" i="28"/>
  <c r="F629" i="28"/>
  <c r="F630" i="28"/>
  <c r="F631" i="28"/>
  <c r="F632" i="28"/>
  <c r="F633" i="28"/>
  <c r="F634" i="28"/>
  <c r="F637" i="28"/>
  <c r="F638" i="28"/>
  <c r="F639" i="28"/>
  <c r="F640" i="28"/>
  <c r="F641" i="28"/>
  <c r="F642" i="28"/>
  <c r="F643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4" i="28"/>
  <c r="F685" i="28"/>
  <c r="F686" i="28"/>
  <c r="F687" i="28"/>
  <c r="F689" i="28"/>
  <c r="F692" i="28"/>
  <c r="F693" i="28"/>
  <c r="F694" i="28"/>
  <c r="F695" i="28"/>
  <c r="F698" i="28"/>
  <c r="F700" i="28"/>
  <c r="F701" i="28"/>
  <c r="F702" i="28"/>
  <c r="F703" i="28"/>
  <c r="F705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4" i="28"/>
  <c r="F765" i="28"/>
  <c r="F766" i="28"/>
  <c r="F767" i="28"/>
  <c r="F771" i="28"/>
  <c r="F772" i="28"/>
  <c r="F773" i="28"/>
  <c r="F774" i="28"/>
  <c r="F775" i="28"/>
  <c r="F776" i="28"/>
  <c r="F778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5" i="28"/>
  <c r="F796" i="28"/>
  <c r="F797" i="28"/>
  <c r="F798" i="28"/>
  <c r="F799" i="28"/>
  <c r="F800" i="28"/>
  <c r="F801" i="28"/>
  <c r="F802" i="28"/>
  <c r="F803" i="28"/>
  <c r="F804" i="28"/>
  <c r="U6" i="28"/>
  <c r="T6" i="28"/>
  <c r="S6" i="28"/>
  <c r="Q6" i="28"/>
  <c r="P6" i="28"/>
  <c r="O6" i="28"/>
  <c r="H6" i="28"/>
  <c r="J6" i="28"/>
  <c r="K6" i="28"/>
  <c r="L6" i="28"/>
  <c r="V5" i="28"/>
  <c r="T5" i="28"/>
  <c r="S5" i="28"/>
  <c r="R5" i="28"/>
  <c r="P5" i="28"/>
  <c r="O5" i="28"/>
  <c r="N5" i="28"/>
  <c r="D5" i="28"/>
  <c r="G5" i="28"/>
  <c r="M5" i="28"/>
  <c r="L5" i="28"/>
  <c r="I5" i="28"/>
  <c r="H5" i="28"/>
  <c r="C5" i="28"/>
  <c r="D224" i="28"/>
  <c r="B657" i="28"/>
  <c r="B170" i="28"/>
  <c r="B571" i="28"/>
  <c r="B421" i="28"/>
  <c r="B376" i="28"/>
  <c r="B378" i="28"/>
  <c r="E378" i="28"/>
  <c r="B416" i="28"/>
  <c r="B530" i="28"/>
  <c r="B645" i="28"/>
  <c r="B540" i="28"/>
  <c r="B216" i="28"/>
  <c r="E216" i="28"/>
  <c r="B212" i="28"/>
  <c r="C212" i="28"/>
  <c r="D212" i="28"/>
  <c r="B176" i="28"/>
  <c r="C176" i="28"/>
  <c r="D176" i="28"/>
  <c r="B172" i="28"/>
  <c r="E172" i="28"/>
  <c r="B56" i="28"/>
  <c r="E56" i="28"/>
  <c r="B52" i="28"/>
  <c r="E52" i="28"/>
  <c r="B698" i="28"/>
  <c r="F21" i="28"/>
  <c r="F22" i="28"/>
  <c r="F54" i="28"/>
  <c r="F53" i="28"/>
  <c r="F177" i="28"/>
  <c r="F178" i="28"/>
  <c r="F337" i="28"/>
  <c r="F338" i="28"/>
  <c r="F595" i="28"/>
  <c r="F594" i="28"/>
  <c r="F627" i="28"/>
  <c r="F531" i="28"/>
  <c r="F120" i="28"/>
  <c r="F121" i="28"/>
  <c r="F563" i="28"/>
  <c r="F37" i="28"/>
  <c r="F38" i="28"/>
  <c r="F6" i="28"/>
  <c r="F356" i="28"/>
  <c r="F14" i="28"/>
  <c r="F15" i="28"/>
  <c r="F30" i="28"/>
  <c r="F31" i="28"/>
  <c r="F46" i="28"/>
  <c r="F47" i="28"/>
  <c r="F433" i="28"/>
  <c r="F434" i="28"/>
  <c r="F27" i="28"/>
  <c r="F26" i="28"/>
  <c r="F42" i="28"/>
  <c r="F43" i="28"/>
  <c r="F106" i="28"/>
  <c r="F107" i="28"/>
  <c r="F51" i="28"/>
  <c r="F86" i="28"/>
  <c r="F102" i="28"/>
  <c r="F95" i="28"/>
  <c r="F19" i="28"/>
  <c r="F119" i="28"/>
  <c r="F738" i="28"/>
  <c r="F614" i="28"/>
  <c r="F607" i="28"/>
  <c r="F430" i="28"/>
  <c r="F426" i="28"/>
  <c r="F192" i="28"/>
  <c r="F123" i="28"/>
  <c r="F60" i="28"/>
  <c r="F59" i="28"/>
  <c r="F682" i="28"/>
  <c r="F737" i="28"/>
  <c r="F762" i="28"/>
  <c r="F793" i="28"/>
  <c r="F691" i="28"/>
  <c r="F155" i="28"/>
  <c r="F697" i="28"/>
  <c r="F706" i="28"/>
  <c r="F707" i="28"/>
  <c r="F770" i="28"/>
  <c r="F763" i="28"/>
  <c r="F659" i="28"/>
  <c r="F550" i="28"/>
  <c r="F543" i="28"/>
  <c r="F438" i="28"/>
  <c r="F385" i="28"/>
  <c r="F380" i="28"/>
  <c r="F28" i="28"/>
  <c r="F343" i="28"/>
  <c r="F344" i="28"/>
  <c r="F168" i="28"/>
  <c r="F169" i="28"/>
  <c r="F635" i="28"/>
  <c r="F625" i="28"/>
  <c r="F619" i="28"/>
  <c r="F609" i="28"/>
  <c r="F603" i="28"/>
  <c r="F593" i="28"/>
  <c r="F587" i="28"/>
  <c r="F577" i="28"/>
  <c r="F571" i="28"/>
  <c r="F561" i="28"/>
  <c r="F555" i="28"/>
  <c r="F545" i="28"/>
  <c r="F523" i="28"/>
  <c r="F513" i="28"/>
  <c r="B10" i="28"/>
  <c r="C10" i="28"/>
  <c r="D10" i="28"/>
  <c r="F29" i="28"/>
  <c r="F9" i="28"/>
  <c r="J50" i="14"/>
  <c r="K50" i="14"/>
  <c r="L50" i="14"/>
  <c r="M50" i="14"/>
  <c r="F804" i="26"/>
  <c r="K804" i="26"/>
  <c r="L804" i="26"/>
  <c r="J49" i="14"/>
  <c r="K49" i="14"/>
  <c r="L49" i="14"/>
  <c r="M49" i="14"/>
  <c r="F803" i="26"/>
  <c r="K803" i="26"/>
  <c r="L803" i="26"/>
  <c r="J48" i="14"/>
  <c r="K48" i="14"/>
  <c r="L48" i="14"/>
  <c r="M48" i="14"/>
  <c r="F802" i="26"/>
  <c r="K802" i="26"/>
  <c r="L802" i="26"/>
  <c r="J47" i="14"/>
  <c r="K47" i="14"/>
  <c r="L47" i="14"/>
  <c r="M47" i="14"/>
  <c r="F801" i="26"/>
  <c r="K801" i="26"/>
  <c r="L801" i="26"/>
  <c r="J46" i="14"/>
  <c r="K46" i="14"/>
  <c r="L46" i="14"/>
  <c r="M46" i="14"/>
  <c r="F800" i="26"/>
  <c r="K800" i="26"/>
  <c r="L800" i="26"/>
  <c r="J45" i="14"/>
  <c r="K45" i="14"/>
  <c r="L45" i="14"/>
  <c r="M45" i="14"/>
  <c r="F799" i="26"/>
  <c r="K799" i="26"/>
  <c r="L799" i="26"/>
  <c r="J44" i="14"/>
  <c r="K44" i="14"/>
  <c r="L44" i="14"/>
  <c r="M44" i="14"/>
  <c r="F798" i="26"/>
  <c r="K798" i="26"/>
  <c r="L798" i="26"/>
  <c r="J43" i="14"/>
  <c r="K43" i="14"/>
  <c r="L43" i="14"/>
  <c r="M43" i="14"/>
  <c r="F797" i="26"/>
  <c r="K797" i="26"/>
  <c r="L797" i="26"/>
  <c r="J42" i="14"/>
  <c r="K42" i="14"/>
  <c r="L42" i="14"/>
  <c r="M42" i="14"/>
  <c r="F796" i="26"/>
  <c r="K796" i="26"/>
  <c r="L796" i="26"/>
  <c r="J41" i="14"/>
  <c r="K41" i="14"/>
  <c r="L41" i="14"/>
  <c r="M41" i="14"/>
  <c r="F795" i="26"/>
  <c r="K795" i="26"/>
  <c r="L795" i="26"/>
  <c r="J40" i="14"/>
  <c r="K40" i="14"/>
  <c r="L40" i="14"/>
  <c r="M40" i="14"/>
  <c r="F794" i="26"/>
  <c r="K794" i="26"/>
  <c r="L794" i="26"/>
  <c r="J39" i="14"/>
  <c r="K39" i="14"/>
  <c r="L39" i="14"/>
  <c r="M39" i="14"/>
  <c r="F793" i="26"/>
  <c r="K793" i="26"/>
  <c r="L793" i="26"/>
  <c r="J38" i="14"/>
  <c r="K38" i="14"/>
  <c r="L38" i="14"/>
  <c r="M38" i="14"/>
  <c r="F792" i="26"/>
  <c r="K792" i="26"/>
  <c r="L792" i="26"/>
  <c r="J37" i="14"/>
  <c r="K37" i="14"/>
  <c r="L37" i="14"/>
  <c r="M37" i="14"/>
  <c r="F791" i="26"/>
  <c r="K791" i="26"/>
  <c r="L791" i="26"/>
  <c r="J36" i="14"/>
  <c r="K36" i="14"/>
  <c r="L36" i="14"/>
  <c r="M36" i="14"/>
  <c r="F790" i="26"/>
  <c r="K790" i="26"/>
  <c r="L790" i="26"/>
  <c r="J35" i="14"/>
  <c r="K35" i="14"/>
  <c r="L35" i="14"/>
  <c r="M35" i="14"/>
  <c r="F789" i="26"/>
  <c r="K789" i="26"/>
  <c r="L789" i="26"/>
  <c r="J34" i="14"/>
  <c r="K34" i="14"/>
  <c r="L34" i="14"/>
  <c r="M34" i="14"/>
  <c r="F788" i="26"/>
  <c r="K788" i="26"/>
  <c r="L788" i="26"/>
  <c r="J33" i="14"/>
  <c r="K33" i="14"/>
  <c r="L33" i="14"/>
  <c r="M33" i="14"/>
  <c r="F787" i="26"/>
  <c r="K787" i="26"/>
  <c r="L787" i="26"/>
  <c r="J32" i="14"/>
  <c r="K32" i="14"/>
  <c r="L32" i="14"/>
  <c r="M32" i="14"/>
  <c r="F786" i="26"/>
  <c r="K786" i="26"/>
  <c r="L786" i="26"/>
  <c r="J31" i="14"/>
  <c r="K31" i="14"/>
  <c r="L31" i="14"/>
  <c r="M31" i="14"/>
  <c r="F785" i="26"/>
  <c r="K785" i="26"/>
  <c r="L785" i="26"/>
  <c r="F764" i="26"/>
  <c r="K764" i="26"/>
  <c r="L764" i="26"/>
  <c r="F763" i="26"/>
  <c r="K763" i="26"/>
  <c r="L763" i="26"/>
  <c r="F762" i="26"/>
  <c r="K762" i="26"/>
  <c r="L762" i="26"/>
  <c r="F761" i="26"/>
  <c r="K761" i="26"/>
  <c r="L761" i="26"/>
  <c r="F760" i="26"/>
  <c r="K760" i="26"/>
  <c r="L760" i="26"/>
  <c r="F759" i="26"/>
  <c r="K759" i="26"/>
  <c r="L759" i="26"/>
  <c r="F758" i="26"/>
  <c r="K758" i="26"/>
  <c r="L758" i="26"/>
  <c r="F757" i="26"/>
  <c r="K757" i="26"/>
  <c r="L757" i="26"/>
  <c r="F756" i="26"/>
  <c r="K756" i="26"/>
  <c r="L756" i="26"/>
  <c r="F755" i="26"/>
  <c r="K755" i="26"/>
  <c r="L755" i="26"/>
  <c r="F754" i="26"/>
  <c r="K754" i="26"/>
  <c r="L754" i="26"/>
  <c r="F753" i="26"/>
  <c r="K753" i="26"/>
  <c r="L753" i="26"/>
  <c r="F752" i="26"/>
  <c r="K752" i="26"/>
  <c r="L752" i="26"/>
  <c r="F751" i="26"/>
  <c r="K751" i="26"/>
  <c r="L751" i="26"/>
  <c r="F750" i="26"/>
  <c r="K750" i="26"/>
  <c r="L750" i="26"/>
  <c r="F749" i="26"/>
  <c r="K749" i="26"/>
  <c r="L749" i="26"/>
  <c r="F748" i="26"/>
  <c r="K748" i="26"/>
  <c r="L748" i="26"/>
  <c r="F747" i="26"/>
  <c r="K747" i="26"/>
  <c r="L747" i="26"/>
  <c r="F746" i="26"/>
  <c r="K746" i="26"/>
  <c r="L746" i="26"/>
  <c r="F745" i="26"/>
  <c r="K745" i="26"/>
  <c r="L745" i="26"/>
  <c r="F724" i="26"/>
  <c r="K724" i="26"/>
  <c r="L724" i="26"/>
  <c r="F723" i="26"/>
  <c r="K723" i="26"/>
  <c r="L723" i="26"/>
  <c r="F722" i="26"/>
  <c r="K722" i="26"/>
  <c r="L722" i="26"/>
  <c r="F721" i="26"/>
  <c r="K721" i="26"/>
  <c r="L721" i="26"/>
  <c r="F720" i="26"/>
  <c r="K720" i="26"/>
  <c r="L720" i="26"/>
  <c r="F719" i="26"/>
  <c r="K719" i="26"/>
  <c r="L719" i="26"/>
  <c r="F718" i="26"/>
  <c r="K718" i="26"/>
  <c r="L718" i="26"/>
  <c r="F717" i="26"/>
  <c r="K717" i="26"/>
  <c r="L717" i="26"/>
  <c r="F716" i="26"/>
  <c r="K716" i="26"/>
  <c r="L716" i="26"/>
  <c r="F715" i="26"/>
  <c r="K715" i="26"/>
  <c r="L715" i="26"/>
  <c r="F714" i="26"/>
  <c r="K714" i="26"/>
  <c r="L714" i="26"/>
  <c r="F713" i="26"/>
  <c r="K713" i="26"/>
  <c r="L713" i="26"/>
  <c r="F712" i="26"/>
  <c r="K712" i="26"/>
  <c r="L712" i="26"/>
  <c r="F711" i="26"/>
  <c r="K711" i="26"/>
  <c r="L711" i="26"/>
  <c r="F710" i="26"/>
  <c r="K710" i="26"/>
  <c r="L710" i="26"/>
  <c r="F709" i="26"/>
  <c r="K709" i="26"/>
  <c r="L709" i="26"/>
  <c r="F708" i="26"/>
  <c r="K708" i="26"/>
  <c r="L708" i="26"/>
  <c r="F707" i="26"/>
  <c r="K707" i="26"/>
  <c r="L707" i="26"/>
  <c r="F706" i="26"/>
  <c r="K706" i="26"/>
  <c r="L706" i="26"/>
  <c r="F705" i="26"/>
  <c r="K705" i="26"/>
  <c r="L705" i="26"/>
  <c r="F684" i="26"/>
  <c r="K684" i="26"/>
  <c r="L684" i="26"/>
  <c r="F683" i="26"/>
  <c r="K683" i="26"/>
  <c r="L683" i="26"/>
  <c r="F682" i="26"/>
  <c r="K682" i="26"/>
  <c r="L682" i="26"/>
  <c r="F681" i="26"/>
  <c r="K681" i="26"/>
  <c r="L681" i="26"/>
  <c r="F680" i="26"/>
  <c r="K680" i="26"/>
  <c r="L680" i="26"/>
  <c r="F679" i="26"/>
  <c r="K679" i="26"/>
  <c r="L679" i="26"/>
  <c r="F678" i="26"/>
  <c r="K678" i="26"/>
  <c r="L678" i="26"/>
  <c r="F677" i="26"/>
  <c r="K677" i="26"/>
  <c r="L677" i="26"/>
  <c r="F676" i="26"/>
  <c r="K676" i="26"/>
  <c r="L676" i="26"/>
  <c r="F675" i="26"/>
  <c r="K675" i="26"/>
  <c r="L675" i="26"/>
  <c r="F674" i="26"/>
  <c r="K674" i="26"/>
  <c r="L674" i="26"/>
  <c r="F673" i="26"/>
  <c r="K673" i="26"/>
  <c r="L673" i="26"/>
  <c r="F672" i="26"/>
  <c r="K672" i="26"/>
  <c r="L672" i="26"/>
  <c r="F671" i="26"/>
  <c r="K671" i="26"/>
  <c r="L671" i="26"/>
  <c r="F670" i="26"/>
  <c r="K670" i="26"/>
  <c r="L670" i="26"/>
  <c r="F669" i="26"/>
  <c r="K669" i="26"/>
  <c r="L669" i="26"/>
  <c r="F668" i="26"/>
  <c r="K668" i="26"/>
  <c r="L668" i="26"/>
  <c r="F667" i="26"/>
  <c r="K667" i="26"/>
  <c r="L667" i="26"/>
  <c r="F666" i="26"/>
  <c r="K666" i="26"/>
  <c r="L666" i="26"/>
  <c r="F665" i="26"/>
  <c r="K665" i="26"/>
  <c r="L665" i="26"/>
  <c r="J50" i="12"/>
  <c r="K50" i="12"/>
  <c r="L50" i="12"/>
  <c r="M50" i="12"/>
  <c r="F644" i="26"/>
  <c r="K644" i="26"/>
  <c r="L644" i="26"/>
  <c r="J49" i="12"/>
  <c r="K49" i="12"/>
  <c r="L49" i="12"/>
  <c r="M49" i="12"/>
  <c r="F643" i="26"/>
  <c r="K643" i="26"/>
  <c r="L643" i="26"/>
  <c r="J48" i="12"/>
  <c r="K48" i="12"/>
  <c r="L48" i="12"/>
  <c r="M48" i="12"/>
  <c r="F642" i="26"/>
  <c r="K642" i="26"/>
  <c r="L642" i="26"/>
  <c r="J47" i="12"/>
  <c r="K47" i="12"/>
  <c r="L47" i="12"/>
  <c r="M47" i="12"/>
  <c r="F641" i="26"/>
  <c r="K641" i="26"/>
  <c r="L641" i="26"/>
  <c r="J46" i="12"/>
  <c r="K46" i="12"/>
  <c r="L46" i="12"/>
  <c r="M46" i="12"/>
  <c r="F640" i="26"/>
  <c r="K640" i="26"/>
  <c r="L640" i="26"/>
  <c r="J45" i="12"/>
  <c r="K45" i="12"/>
  <c r="L45" i="12"/>
  <c r="M45" i="12"/>
  <c r="F639" i="26"/>
  <c r="K639" i="26"/>
  <c r="L639" i="26"/>
  <c r="J44" i="12"/>
  <c r="K44" i="12"/>
  <c r="L44" i="12"/>
  <c r="M44" i="12"/>
  <c r="F638" i="26"/>
  <c r="K638" i="26"/>
  <c r="L638" i="26"/>
  <c r="J43" i="12"/>
  <c r="K43" i="12"/>
  <c r="L43" i="12"/>
  <c r="M43" i="12"/>
  <c r="F637" i="26"/>
  <c r="K637" i="26"/>
  <c r="L637" i="26"/>
  <c r="J42" i="12"/>
  <c r="K42" i="12"/>
  <c r="L42" i="12"/>
  <c r="M42" i="12"/>
  <c r="F636" i="26"/>
  <c r="K636" i="26"/>
  <c r="L636" i="26"/>
  <c r="J41" i="12"/>
  <c r="K41" i="12"/>
  <c r="L41" i="12"/>
  <c r="M41" i="12"/>
  <c r="F635" i="26"/>
  <c r="K635" i="26"/>
  <c r="L635" i="26"/>
  <c r="J40" i="12"/>
  <c r="K40" i="12"/>
  <c r="L40" i="12"/>
  <c r="M40" i="12"/>
  <c r="F634" i="26"/>
  <c r="K634" i="26"/>
  <c r="L634" i="26"/>
  <c r="J39" i="12"/>
  <c r="K39" i="12"/>
  <c r="L39" i="12"/>
  <c r="M39" i="12"/>
  <c r="F633" i="26"/>
  <c r="K633" i="26"/>
  <c r="L633" i="26"/>
  <c r="J38" i="12"/>
  <c r="K38" i="12"/>
  <c r="L38" i="12"/>
  <c r="M38" i="12"/>
  <c r="F632" i="26"/>
  <c r="K632" i="26"/>
  <c r="L632" i="26"/>
  <c r="J37" i="12"/>
  <c r="K37" i="12"/>
  <c r="L37" i="12"/>
  <c r="M37" i="12"/>
  <c r="F631" i="26"/>
  <c r="K631" i="26"/>
  <c r="L631" i="26"/>
  <c r="J36" i="12"/>
  <c r="K36" i="12"/>
  <c r="L36" i="12"/>
  <c r="M36" i="12"/>
  <c r="F630" i="26"/>
  <c r="K630" i="26"/>
  <c r="L630" i="26"/>
  <c r="J35" i="12"/>
  <c r="K35" i="12"/>
  <c r="L35" i="12"/>
  <c r="M35" i="12"/>
  <c r="F629" i="26"/>
  <c r="K629" i="26"/>
  <c r="L629" i="26"/>
  <c r="J34" i="12"/>
  <c r="K34" i="12"/>
  <c r="L34" i="12"/>
  <c r="M34" i="12"/>
  <c r="F628" i="26"/>
  <c r="K628" i="26"/>
  <c r="L628" i="26"/>
  <c r="J33" i="12"/>
  <c r="K33" i="12"/>
  <c r="L33" i="12"/>
  <c r="M33" i="12"/>
  <c r="F627" i="26"/>
  <c r="K627" i="26"/>
  <c r="L627" i="26"/>
  <c r="J32" i="12"/>
  <c r="K32" i="12"/>
  <c r="L32" i="12"/>
  <c r="M32" i="12"/>
  <c r="F626" i="26"/>
  <c r="K626" i="26"/>
  <c r="L626" i="26"/>
  <c r="J31" i="12"/>
  <c r="K31" i="12"/>
  <c r="L31" i="12"/>
  <c r="M31" i="12"/>
  <c r="F625" i="26"/>
  <c r="K625" i="26"/>
  <c r="L625" i="26"/>
  <c r="F604" i="26"/>
  <c r="K604" i="26"/>
  <c r="L604" i="26"/>
  <c r="F603" i="26"/>
  <c r="K603" i="26"/>
  <c r="L603" i="26"/>
  <c r="F602" i="26"/>
  <c r="K602" i="26"/>
  <c r="L602" i="26"/>
  <c r="F601" i="26"/>
  <c r="K601" i="26"/>
  <c r="L601" i="26"/>
  <c r="F600" i="26"/>
  <c r="K600" i="26"/>
  <c r="L600" i="26"/>
  <c r="F599" i="26"/>
  <c r="K599" i="26"/>
  <c r="L599" i="26"/>
  <c r="F598" i="26"/>
  <c r="K598" i="26"/>
  <c r="L598" i="26"/>
  <c r="F597" i="26"/>
  <c r="K597" i="26"/>
  <c r="L597" i="26"/>
  <c r="F596" i="26"/>
  <c r="K596" i="26"/>
  <c r="L596" i="26"/>
  <c r="F595" i="26"/>
  <c r="K595" i="26"/>
  <c r="L595" i="26"/>
  <c r="F594" i="26"/>
  <c r="K594" i="26"/>
  <c r="L594" i="26"/>
  <c r="F593" i="26"/>
  <c r="K593" i="26"/>
  <c r="L593" i="26"/>
  <c r="F592" i="26"/>
  <c r="K592" i="26"/>
  <c r="L592" i="26"/>
  <c r="F591" i="26"/>
  <c r="K591" i="26"/>
  <c r="L591" i="26"/>
  <c r="F590" i="26"/>
  <c r="K590" i="26"/>
  <c r="L590" i="26"/>
  <c r="F589" i="26"/>
  <c r="K589" i="26"/>
  <c r="L589" i="26"/>
  <c r="F588" i="26"/>
  <c r="K588" i="26"/>
  <c r="L588" i="26"/>
  <c r="F587" i="26"/>
  <c r="K587" i="26"/>
  <c r="L587" i="26"/>
  <c r="F586" i="26"/>
  <c r="K586" i="26"/>
  <c r="L586" i="26"/>
  <c r="F585" i="26"/>
  <c r="K585" i="26"/>
  <c r="L585" i="26"/>
  <c r="F564" i="26"/>
  <c r="K564" i="26"/>
  <c r="L564" i="26"/>
  <c r="F563" i="26"/>
  <c r="K563" i="26"/>
  <c r="L563" i="26"/>
  <c r="F562" i="26"/>
  <c r="K562" i="26"/>
  <c r="L562" i="26"/>
  <c r="F561" i="26"/>
  <c r="K561" i="26"/>
  <c r="L561" i="26"/>
  <c r="F560" i="26"/>
  <c r="K560" i="26"/>
  <c r="L560" i="26"/>
  <c r="F559" i="26"/>
  <c r="K559" i="26"/>
  <c r="L559" i="26"/>
  <c r="F558" i="26"/>
  <c r="K558" i="26"/>
  <c r="L558" i="26"/>
  <c r="F557" i="26"/>
  <c r="K557" i="26"/>
  <c r="L557" i="26"/>
  <c r="F556" i="26"/>
  <c r="K556" i="26"/>
  <c r="L556" i="26"/>
  <c r="F555" i="26"/>
  <c r="K555" i="26"/>
  <c r="L555" i="26"/>
  <c r="F554" i="26"/>
  <c r="K554" i="26"/>
  <c r="L554" i="26"/>
  <c r="F553" i="26"/>
  <c r="K553" i="26"/>
  <c r="L553" i="26"/>
  <c r="F552" i="26"/>
  <c r="K552" i="26"/>
  <c r="L552" i="26"/>
  <c r="F551" i="26"/>
  <c r="K551" i="26"/>
  <c r="L551" i="26"/>
  <c r="F550" i="26"/>
  <c r="K550" i="26"/>
  <c r="L550" i="26"/>
  <c r="F549" i="26"/>
  <c r="K549" i="26"/>
  <c r="L549" i="26"/>
  <c r="F548" i="26"/>
  <c r="K548" i="26"/>
  <c r="L548" i="26"/>
  <c r="F547" i="26"/>
  <c r="K547" i="26"/>
  <c r="L547" i="26"/>
  <c r="F546" i="26"/>
  <c r="K546" i="26"/>
  <c r="L546" i="26"/>
  <c r="F545" i="26"/>
  <c r="K545" i="26"/>
  <c r="L545" i="26"/>
  <c r="F524" i="26"/>
  <c r="K524" i="26"/>
  <c r="L524" i="26"/>
  <c r="F523" i="26"/>
  <c r="K523" i="26"/>
  <c r="L523" i="26"/>
  <c r="F522" i="26"/>
  <c r="K522" i="26"/>
  <c r="L522" i="26"/>
  <c r="F521" i="26"/>
  <c r="K521" i="26"/>
  <c r="L521" i="26"/>
  <c r="F520" i="26"/>
  <c r="K520" i="26"/>
  <c r="L520" i="26"/>
  <c r="F519" i="26"/>
  <c r="K519" i="26"/>
  <c r="L519" i="26"/>
  <c r="F518" i="26"/>
  <c r="K518" i="26"/>
  <c r="L518" i="26"/>
  <c r="F517" i="26"/>
  <c r="K517" i="26"/>
  <c r="L517" i="26"/>
  <c r="F516" i="26"/>
  <c r="K516" i="26"/>
  <c r="L516" i="26"/>
  <c r="F515" i="26"/>
  <c r="K515" i="26"/>
  <c r="L515" i="26"/>
  <c r="F514" i="26"/>
  <c r="K514" i="26"/>
  <c r="L514" i="26"/>
  <c r="F513" i="26"/>
  <c r="K513" i="26"/>
  <c r="L513" i="26"/>
  <c r="F512" i="26"/>
  <c r="K512" i="26"/>
  <c r="L512" i="26"/>
  <c r="F511" i="26"/>
  <c r="K511" i="26"/>
  <c r="L511" i="26"/>
  <c r="F510" i="26"/>
  <c r="K510" i="26"/>
  <c r="L510" i="26"/>
  <c r="F509" i="26"/>
  <c r="K509" i="26"/>
  <c r="L509" i="26"/>
  <c r="F508" i="26"/>
  <c r="K508" i="26"/>
  <c r="L508" i="26"/>
  <c r="F507" i="26"/>
  <c r="K507" i="26"/>
  <c r="L507" i="26"/>
  <c r="F506" i="26"/>
  <c r="K506" i="26"/>
  <c r="L506" i="26"/>
  <c r="F505" i="26"/>
  <c r="K505" i="26"/>
  <c r="L505" i="26"/>
  <c r="J50" i="13"/>
  <c r="K50" i="13"/>
  <c r="L50" i="13"/>
  <c r="M50" i="13"/>
  <c r="F484" i="26"/>
  <c r="K484" i="26"/>
  <c r="L484" i="26"/>
  <c r="J49" i="13"/>
  <c r="K49" i="13"/>
  <c r="L49" i="13"/>
  <c r="M49" i="13"/>
  <c r="F483" i="26"/>
  <c r="K483" i="26"/>
  <c r="L483" i="26"/>
  <c r="J48" i="13"/>
  <c r="K48" i="13"/>
  <c r="L48" i="13"/>
  <c r="M48" i="13"/>
  <c r="F482" i="26"/>
  <c r="K482" i="26"/>
  <c r="L482" i="26"/>
  <c r="J47" i="13"/>
  <c r="K47" i="13"/>
  <c r="L47" i="13"/>
  <c r="M47" i="13"/>
  <c r="F481" i="26"/>
  <c r="K481" i="26"/>
  <c r="L481" i="26"/>
  <c r="J46" i="13"/>
  <c r="K46" i="13"/>
  <c r="L46" i="13"/>
  <c r="M46" i="13"/>
  <c r="F480" i="26"/>
  <c r="K480" i="26"/>
  <c r="L480" i="26"/>
  <c r="J45" i="13"/>
  <c r="K45" i="13"/>
  <c r="L45" i="13"/>
  <c r="M45" i="13"/>
  <c r="F479" i="26"/>
  <c r="K479" i="26"/>
  <c r="L479" i="26"/>
  <c r="J44" i="13"/>
  <c r="K44" i="13"/>
  <c r="L44" i="13"/>
  <c r="M44" i="13"/>
  <c r="F478" i="26"/>
  <c r="K478" i="26"/>
  <c r="L478" i="26"/>
  <c r="J43" i="13"/>
  <c r="K43" i="13"/>
  <c r="L43" i="13"/>
  <c r="M43" i="13"/>
  <c r="F477" i="26"/>
  <c r="K477" i="26"/>
  <c r="L477" i="26"/>
  <c r="J42" i="13"/>
  <c r="K42" i="13"/>
  <c r="L42" i="13"/>
  <c r="M42" i="13"/>
  <c r="F476" i="26"/>
  <c r="K476" i="26"/>
  <c r="L476" i="26"/>
  <c r="J41" i="13"/>
  <c r="K41" i="13"/>
  <c r="L41" i="13"/>
  <c r="M41" i="13"/>
  <c r="F475" i="26"/>
  <c r="K475" i="26"/>
  <c r="L475" i="26"/>
  <c r="J40" i="13"/>
  <c r="K40" i="13"/>
  <c r="L40" i="13"/>
  <c r="M40" i="13"/>
  <c r="F474" i="26"/>
  <c r="K474" i="26"/>
  <c r="L474" i="26"/>
  <c r="J39" i="13"/>
  <c r="K39" i="13"/>
  <c r="L39" i="13"/>
  <c r="M39" i="13"/>
  <c r="F473" i="26"/>
  <c r="K473" i="26"/>
  <c r="L473" i="26"/>
  <c r="J38" i="13"/>
  <c r="K38" i="13"/>
  <c r="L38" i="13"/>
  <c r="M38" i="13"/>
  <c r="F472" i="26"/>
  <c r="K472" i="26"/>
  <c r="L472" i="26"/>
  <c r="J37" i="13"/>
  <c r="K37" i="13"/>
  <c r="L37" i="13"/>
  <c r="M37" i="13"/>
  <c r="F471" i="26"/>
  <c r="K471" i="26"/>
  <c r="L471" i="26"/>
  <c r="J36" i="13"/>
  <c r="K36" i="13"/>
  <c r="L36" i="13"/>
  <c r="M36" i="13"/>
  <c r="F470" i="26"/>
  <c r="K470" i="26"/>
  <c r="L470" i="26"/>
  <c r="J35" i="13"/>
  <c r="K35" i="13"/>
  <c r="L35" i="13"/>
  <c r="M35" i="13"/>
  <c r="F469" i="26"/>
  <c r="K469" i="26"/>
  <c r="L469" i="26"/>
  <c r="J34" i="13"/>
  <c r="K34" i="13"/>
  <c r="L34" i="13"/>
  <c r="M34" i="13"/>
  <c r="F468" i="26"/>
  <c r="K468" i="26"/>
  <c r="L468" i="26"/>
  <c r="J33" i="13"/>
  <c r="K33" i="13"/>
  <c r="L33" i="13"/>
  <c r="M33" i="13"/>
  <c r="F467" i="26"/>
  <c r="K467" i="26"/>
  <c r="L467" i="26"/>
  <c r="J32" i="13"/>
  <c r="K32" i="13"/>
  <c r="L32" i="13"/>
  <c r="M32" i="13"/>
  <c r="F466" i="26"/>
  <c r="K466" i="26"/>
  <c r="L466" i="26"/>
  <c r="J31" i="13"/>
  <c r="K31" i="13"/>
  <c r="L31" i="13"/>
  <c r="M31" i="13"/>
  <c r="F465" i="26"/>
  <c r="K465" i="26"/>
  <c r="L465" i="26"/>
  <c r="F444" i="26"/>
  <c r="K444" i="26"/>
  <c r="L444" i="26"/>
  <c r="F443" i="26"/>
  <c r="K443" i="26"/>
  <c r="L443" i="26"/>
  <c r="F442" i="26"/>
  <c r="K442" i="26"/>
  <c r="L442" i="26"/>
  <c r="F441" i="26"/>
  <c r="K441" i="26"/>
  <c r="L441" i="26"/>
  <c r="F440" i="26"/>
  <c r="K440" i="26"/>
  <c r="L440" i="26"/>
  <c r="F439" i="26"/>
  <c r="K439" i="26"/>
  <c r="L439" i="26"/>
  <c r="F438" i="26"/>
  <c r="K438" i="26"/>
  <c r="L438" i="26"/>
  <c r="F437" i="26"/>
  <c r="K437" i="26"/>
  <c r="L437" i="26"/>
  <c r="F436" i="26"/>
  <c r="K436" i="26"/>
  <c r="L436" i="26"/>
  <c r="F435" i="26"/>
  <c r="K435" i="26"/>
  <c r="L435" i="26"/>
  <c r="F434" i="26"/>
  <c r="K434" i="26"/>
  <c r="L434" i="26"/>
  <c r="F433" i="26"/>
  <c r="K433" i="26"/>
  <c r="L433" i="26"/>
  <c r="F432" i="26"/>
  <c r="K432" i="26"/>
  <c r="L432" i="26"/>
  <c r="F431" i="26"/>
  <c r="K431" i="26"/>
  <c r="L431" i="26"/>
  <c r="F430" i="26"/>
  <c r="K430" i="26"/>
  <c r="L430" i="26"/>
  <c r="F429" i="26"/>
  <c r="K429" i="26"/>
  <c r="L429" i="26"/>
  <c r="F428" i="26"/>
  <c r="K428" i="26"/>
  <c r="L428" i="26"/>
  <c r="F427" i="26"/>
  <c r="K427" i="26"/>
  <c r="L427" i="26"/>
  <c r="F426" i="26"/>
  <c r="K426" i="26"/>
  <c r="L426" i="26"/>
  <c r="F425" i="26"/>
  <c r="K425" i="26"/>
  <c r="L425" i="26"/>
  <c r="F404" i="26"/>
  <c r="K404" i="26"/>
  <c r="L404" i="26"/>
  <c r="F403" i="26"/>
  <c r="K403" i="26"/>
  <c r="L403" i="26"/>
  <c r="F402" i="26"/>
  <c r="K402" i="26"/>
  <c r="L402" i="26"/>
  <c r="F401" i="26"/>
  <c r="K401" i="26"/>
  <c r="L401" i="26"/>
  <c r="F400" i="26"/>
  <c r="K400" i="26"/>
  <c r="L400" i="26"/>
  <c r="F399" i="26"/>
  <c r="K399" i="26"/>
  <c r="L399" i="26"/>
  <c r="F398" i="26"/>
  <c r="K398" i="26"/>
  <c r="L398" i="26"/>
  <c r="F397" i="26"/>
  <c r="K397" i="26"/>
  <c r="L397" i="26"/>
  <c r="F396" i="26"/>
  <c r="K396" i="26"/>
  <c r="L396" i="26"/>
  <c r="F395" i="26"/>
  <c r="K395" i="26"/>
  <c r="L395" i="26"/>
  <c r="F394" i="26"/>
  <c r="K394" i="26"/>
  <c r="L394" i="26"/>
  <c r="F393" i="26"/>
  <c r="K393" i="26"/>
  <c r="L393" i="26"/>
  <c r="F392" i="26"/>
  <c r="K392" i="26"/>
  <c r="L392" i="26"/>
  <c r="F391" i="26"/>
  <c r="K391" i="26"/>
  <c r="L391" i="26"/>
  <c r="F390" i="26"/>
  <c r="K390" i="26"/>
  <c r="L390" i="26"/>
  <c r="F389" i="26"/>
  <c r="K389" i="26"/>
  <c r="L389" i="26"/>
  <c r="F388" i="26"/>
  <c r="K388" i="26"/>
  <c r="L388" i="26"/>
  <c r="F387" i="26"/>
  <c r="K387" i="26"/>
  <c r="L387" i="26"/>
  <c r="F386" i="26"/>
  <c r="K386" i="26"/>
  <c r="L386" i="26"/>
  <c r="F385" i="26"/>
  <c r="K385" i="26"/>
  <c r="L385" i="26"/>
  <c r="F364" i="26"/>
  <c r="K364" i="26"/>
  <c r="L364" i="26"/>
  <c r="F363" i="26"/>
  <c r="K363" i="26"/>
  <c r="L363" i="26"/>
  <c r="F362" i="26"/>
  <c r="K362" i="26"/>
  <c r="L362" i="26"/>
  <c r="F361" i="26"/>
  <c r="K361" i="26"/>
  <c r="L361" i="26"/>
  <c r="F360" i="26"/>
  <c r="K360" i="26"/>
  <c r="L360" i="26"/>
  <c r="F359" i="26"/>
  <c r="K359" i="26"/>
  <c r="L359" i="26"/>
  <c r="F358" i="26"/>
  <c r="K358" i="26"/>
  <c r="L358" i="26"/>
  <c r="F357" i="26"/>
  <c r="K357" i="26"/>
  <c r="L357" i="26"/>
  <c r="F356" i="26"/>
  <c r="K356" i="26"/>
  <c r="L356" i="26"/>
  <c r="F355" i="26"/>
  <c r="K355" i="26"/>
  <c r="L355" i="26"/>
  <c r="F354" i="26"/>
  <c r="K354" i="26"/>
  <c r="L354" i="26"/>
  <c r="F353" i="26"/>
  <c r="K353" i="26"/>
  <c r="L353" i="26"/>
  <c r="F352" i="26"/>
  <c r="K352" i="26"/>
  <c r="L352" i="26"/>
  <c r="F351" i="26"/>
  <c r="K351" i="26"/>
  <c r="L351" i="26"/>
  <c r="F350" i="26"/>
  <c r="K350" i="26"/>
  <c r="L350" i="26"/>
  <c r="F349" i="26"/>
  <c r="K349" i="26"/>
  <c r="L349" i="26"/>
  <c r="F348" i="26"/>
  <c r="K348" i="26"/>
  <c r="L348" i="26"/>
  <c r="F347" i="26"/>
  <c r="K347" i="26"/>
  <c r="L347" i="26"/>
  <c r="F346" i="26"/>
  <c r="K346" i="26"/>
  <c r="L346" i="26"/>
  <c r="F345" i="26"/>
  <c r="K345" i="26"/>
  <c r="L345" i="26"/>
  <c r="J31" i="9"/>
  <c r="K31" i="9"/>
  <c r="L31" i="9"/>
  <c r="M31" i="9"/>
  <c r="F145" i="26"/>
  <c r="K145" i="26"/>
  <c r="L145" i="26"/>
  <c r="J32" i="9"/>
  <c r="K32" i="9"/>
  <c r="L32" i="9"/>
  <c r="M32" i="9"/>
  <c r="F146" i="26"/>
  <c r="K146" i="26"/>
  <c r="L146" i="26"/>
  <c r="J33" i="9"/>
  <c r="K33" i="9"/>
  <c r="L33" i="9"/>
  <c r="M33" i="9"/>
  <c r="F147" i="26"/>
  <c r="K147" i="26"/>
  <c r="L147" i="26"/>
  <c r="J34" i="9"/>
  <c r="K34" i="9"/>
  <c r="L34" i="9"/>
  <c r="M34" i="9"/>
  <c r="F148" i="26"/>
  <c r="K148" i="26"/>
  <c r="L148" i="26"/>
  <c r="J35" i="9"/>
  <c r="K35" i="9"/>
  <c r="L35" i="9"/>
  <c r="M35" i="9"/>
  <c r="F149" i="26"/>
  <c r="K149" i="26"/>
  <c r="L149" i="26"/>
  <c r="J36" i="9"/>
  <c r="K36" i="9"/>
  <c r="L36" i="9"/>
  <c r="M36" i="9"/>
  <c r="F150" i="26"/>
  <c r="K150" i="26"/>
  <c r="L150" i="26"/>
  <c r="J37" i="9"/>
  <c r="K37" i="9"/>
  <c r="L37" i="9"/>
  <c r="M37" i="9"/>
  <c r="F151" i="26"/>
  <c r="K151" i="26"/>
  <c r="L151" i="26"/>
  <c r="J38" i="9"/>
  <c r="K38" i="9"/>
  <c r="L38" i="9"/>
  <c r="M38" i="9"/>
  <c r="F152" i="26"/>
  <c r="K152" i="26"/>
  <c r="L152" i="26"/>
  <c r="J39" i="9"/>
  <c r="K39" i="9"/>
  <c r="L39" i="9"/>
  <c r="M39" i="9"/>
  <c r="F153" i="26"/>
  <c r="K153" i="26"/>
  <c r="L153" i="26"/>
  <c r="J40" i="9"/>
  <c r="K40" i="9"/>
  <c r="L40" i="9"/>
  <c r="M40" i="9"/>
  <c r="F154" i="26"/>
  <c r="K154" i="26"/>
  <c r="L154" i="26"/>
  <c r="J41" i="9"/>
  <c r="K41" i="9"/>
  <c r="L41" i="9"/>
  <c r="M41" i="9"/>
  <c r="F155" i="26"/>
  <c r="K155" i="26"/>
  <c r="L155" i="26"/>
  <c r="J42" i="9"/>
  <c r="K42" i="9"/>
  <c r="L42" i="9"/>
  <c r="M42" i="9"/>
  <c r="F156" i="26"/>
  <c r="K156" i="26"/>
  <c r="L156" i="26"/>
  <c r="J43" i="9"/>
  <c r="K43" i="9"/>
  <c r="L43" i="9"/>
  <c r="M43" i="9"/>
  <c r="F157" i="26"/>
  <c r="K157" i="26"/>
  <c r="L157" i="26"/>
  <c r="J44" i="9"/>
  <c r="K44" i="9"/>
  <c r="L44" i="9"/>
  <c r="M44" i="9"/>
  <c r="F158" i="26"/>
  <c r="K158" i="26"/>
  <c r="L158" i="26"/>
  <c r="J45" i="9"/>
  <c r="K45" i="9"/>
  <c r="L45" i="9"/>
  <c r="M45" i="9"/>
  <c r="F159" i="26"/>
  <c r="K159" i="26"/>
  <c r="L159" i="26"/>
  <c r="J46" i="9"/>
  <c r="K46" i="9"/>
  <c r="L46" i="9"/>
  <c r="M46" i="9"/>
  <c r="F160" i="26"/>
  <c r="K160" i="26"/>
  <c r="L160" i="26"/>
  <c r="J47" i="9"/>
  <c r="K47" i="9"/>
  <c r="L47" i="9"/>
  <c r="M47" i="9"/>
  <c r="F161" i="26"/>
  <c r="K161" i="26"/>
  <c r="L161" i="26"/>
  <c r="J48" i="9"/>
  <c r="K48" i="9"/>
  <c r="L48" i="9"/>
  <c r="M48" i="9"/>
  <c r="F162" i="26"/>
  <c r="K162" i="26"/>
  <c r="L162" i="26"/>
  <c r="J49" i="9"/>
  <c r="K49" i="9"/>
  <c r="L49" i="9"/>
  <c r="M49" i="9"/>
  <c r="F163" i="26"/>
  <c r="K163" i="26"/>
  <c r="L163" i="26"/>
  <c r="J50" i="9"/>
  <c r="K50" i="9"/>
  <c r="L50" i="9"/>
  <c r="M50" i="9"/>
  <c r="F164" i="26"/>
  <c r="K164" i="26"/>
  <c r="L164" i="26"/>
  <c r="F105" i="26"/>
  <c r="K105" i="26"/>
  <c r="L105" i="26"/>
  <c r="F106" i="26"/>
  <c r="K106" i="26"/>
  <c r="L106" i="26"/>
  <c r="F107" i="26"/>
  <c r="K107" i="26"/>
  <c r="L107" i="26"/>
  <c r="F108" i="26"/>
  <c r="K108" i="26"/>
  <c r="L108" i="26"/>
  <c r="F109" i="26"/>
  <c r="K109" i="26"/>
  <c r="L109" i="26"/>
  <c r="F110" i="26"/>
  <c r="K110" i="26"/>
  <c r="L110" i="26"/>
  <c r="F111" i="26"/>
  <c r="K111" i="26"/>
  <c r="L111" i="26"/>
  <c r="F112" i="26"/>
  <c r="K112" i="26"/>
  <c r="L112" i="26"/>
  <c r="F113" i="26"/>
  <c r="K113" i="26"/>
  <c r="L113" i="26"/>
  <c r="F114" i="26"/>
  <c r="K114" i="26"/>
  <c r="L114" i="26"/>
  <c r="F115" i="26"/>
  <c r="K115" i="26"/>
  <c r="L115" i="26"/>
  <c r="F116" i="26"/>
  <c r="K116" i="26"/>
  <c r="L116" i="26"/>
  <c r="F117" i="26"/>
  <c r="K117" i="26"/>
  <c r="L117" i="26"/>
  <c r="F118" i="26"/>
  <c r="K118" i="26"/>
  <c r="L118" i="26"/>
  <c r="F119" i="26"/>
  <c r="K119" i="26"/>
  <c r="L119" i="26"/>
  <c r="F120" i="26"/>
  <c r="K120" i="26"/>
  <c r="L120" i="26"/>
  <c r="F121" i="26"/>
  <c r="K121" i="26"/>
  <c r="L121" i="26"/>
  <c r="F122" i="26"/>
  <c r="K122" i="26"/>
  <c r="L122" i="26"/>
  <c r="F123" i="26"/>
  <c r="K123" i="26"/>
  <c r="L123" i="26"/>
  <c r="F124" i="26"/>
  <c r="K124" i="26"/>
  <c r="L124" i="26"/>
  <c r="F65" i="26"/>
  <c r="K65" i="26"/>
  <c r="L65" i="26"/>
  <c r="F66" i="26"/>
  <c r="K66" i="26"/>
  <c r="L66" i="26"/>
  <c r="F67" i="26"/>
  <c r="K67" i="26"/>
  <c r="L67" i="26"/>
  <c r="F68" i="26"/>
  <c r="K68" i="26"/>
  <c r="L68" i="26"/>
  <c r="F69" i="26"/>
  <c r="K69" i="26"/>
  <c r="L69" i="26"/>
  <c r="F70" i="26"/>
  <c r="K70" i="26"/>
  <c r="L70" i="26"/>
  <c r="F71" i="26"/>
  <c r="K71" i="26"/>
  <c r="L71" i="26"/>
  <c r="F72" i="26"/>
  <c r="K72" i="26"/>
  <c r="L72" i="26"/>
  <c r="F73" i="26"/>
  <c r="K73" i="26"/>
  <c r="L73" i="26"/>
  <c r="F74" i="26"/>
  <c r="K74" i="26"/>
  <c r="L74" i="26"/>
  <c r="F75" i="26"/>
  <c r="K75" i="26"/>
  <c r="L75" i="26"/>
  <c r="F76" i="26"/>
  <c r="K76" i="26"/>
  <c r="L76" i="26"/>
  <c r="F77" i="26"/>
  <c r="K77" i="26"/>
  <c r="L77" i="26"/>
  <c r="F78" i="26"/>
  <c r="K78" i="26"/>
  <c r="L78" i="26"/>
  <c r="F79" i="26"/>
  <c r="K79" i="26"/>
  <c r="L79" i="26"/>
  <c r="F80" i="26"/>
  <c r="K80" i="26"/>
  <c r="L80" i="26"/>
  <c r="F81" i="26"/>
  <c r="K81" i="26"/>
  <c r="L81" i="26"/>
  <c r="F82" i="26"/>
  <c r="K82" i="26"/>
  <c r="L82" i="26"/>
  <c r="F83" i="26"/>
  <c r="K83" i="26"/>
  <c r="L83" i="26"/>
  <c r="F84" i="26"/>
  <c r="K84" i="26"/>
  <c r="L84" i="26"/>
  <c r="F25" i="26"/>
  <c r="K25" i="26"/>
  <c r="L25" i="26"/>
  <c r="F26" i="26"/>
  <c r="K26" i="26"/>
  <c r="L26" i="26"/>
  <c r="F27" i="26"/>
  <c r="K27" i="26"/>
  <c r="L27" i="26"/>
  <c r="F28" i="26"/>
  <c r="K28" i="26"/>
  <c r="L28" i="26"/>
  <c r="F29" i="26"/>
  <c r="K29" i="26"/>
  <c r="L29" i="26"/>
  <c r="F30" i="26"/>
  <c r="K30" i="26"/>
  <c r="L30" i="26"/>
  <c r="F31" i="26"/>
  <c r="K31" i="26"/>
  <c r="L31" i="26"/>
  <c r="F32" i="26"/>
  <c r="K32" i="26"/>
  <c r="L32" i="26"/>
  <c r="F33" i="26"/>
  <c r="K33" i="26"/>
  <c r="L33" i="26"/>
  <c r="F34" i="26"/>
  <c r="K34" i="26"/>
  <c r="L34" i="26"/>
  <c r="F35" i="26"/>
  <c r="K35" i="26"/>
  <c r="L35" i="26"/>
  <c r="F36" i="26"/>
  <c r="K36" i="26"/>
  <c r="L36" i="26"/>
  <c r="F37" i="26"/>
  <c r="K37" i="26"/>
  <c r="L37" i="26"/>
  <c r="F38" i="26"/>
  <c r="K38" i="26"/>
  <c r="L38" i="26"/>
  <c r="F39" i="26"/>
  <c r="K39" i="26"/>
  <c r="L39" i="26"/>
  <c r="F40" i="26"/>
  <c r="K40" i="26"/>
  <c r="L40" i="26"/>
  <c r="F41" i="26"/>
  <c r="K41" i="26"/>
  <c r="L41" i="26"/>
  <c r="F42" i="26"/>
  <c r="K42" i="26"/>
  <c r="L42" i="26"/>
  <c r="F43" i="26"/>
  <c r="K43" i="26"/>
  <c r="L43" i="26"/>
  <c r="F44" i="26"/>
  <c r="K44" i="26"/>
  <c r="L44" i="26"/>
  <c r="U684" i="26"/>
  <c r="V50" i="14"/>
  <c r="T684" i="26"/>
  <c r="U50" i="14"/>
  <c r="S684" i="26"/>
  <c r="T50" i="14"/>
  <c r="R684" i="26"/>
  <c r="S50" i="14"/>
  <c r="Q684" i="26"/>
  <c r="G684" i="26"/>
  <c r="I50" i="14"/>
  <c r="E684" i="26"/>
  <c r="D684" i="26"/>
  <c r="C684" i="26"/>
  <c r="B684" i="26"/>
  <c r="N50" i="14"/>
  <c r="A684" i="26"/>
  <c r="U683" i="26"/>
  <c r="V49" i="14"/>
  <c r="T683" i="26"/>
  <c r="U49" i="14"/>
  <c r="S683" i="26"/>
  <c r="T49" i="14"/>
  <c r="R683" i="26"/>
  <c r="S49" i="14"/>
  <c r="Q683" i="26"/>
  <c r="G683" i="26"/>
  <c r="I49" i="14"/>
  <c r="E683" i="26"/>
  <c r="D683" i="26"/>
  <c r="C683" i="26"/>
  <c r="B683" i="26"/>
  <c r="N49" i="14"/>
  <c r="A683" i="26"/>
  <c r="U682" i="26"/>
  <c r="V48" i="14"/>
  <c r="T682" i="26"/>
  <c r="U48" i="14"/>
  <c r="S682" i="26"/>
  <c r="T48" i="14"/>
  <c r="R682" i="26"/>
  <c r="S48" i="14"/>
  <c r="Q682" i="26"/>
  <c r="G682" i="26"/>
  <c r="I48" i="14"/>
  <c r="E682" i="26"/>
  <c r="D682" i="26"/>
  <c r="C682" i="26"/>
  <c r="B682" i="26"/>
  <c r="N48" i="14"/>
  <c r="A682" i="26"/>
  <c r="U681" i="26"/>
  <c r="V47" i="14"/>
  <c r="T681" i="26"/>
  <c r="U47" i="14"/>
  <c r="S681" i="26"/>
  <c r="T47" i="14"/>
  <c r="R681" i="26"/>
  <c r="S47" i="14"/>
  <c r="Q681" i="26"/>
  <c r="G681" i="26"/>
  <c r="I47" i="14"/>
  <c r="E681" i="26"/>
  <c r="D681" i="26"/>
  <c r="C681" i="26"/>
  <c r="B681" i="26"/>
  <c r="N47" i="14"/>
  <c r="A681" i="26"/>
  <c r="U680" i="26"/>
  <c r="V46" i="14"/>
  <c r="T680" i="26"/>
  <c r="U46" i="14"/>
  <c r="S680" i="26"/>
  <c r="T46" i="14"/>
  <c r="R680" i="26"/>
  <c r="S46" i="14"/>
  <c r="Q680" i="26"/>
  <c r="G680" i="26"/>
  <c r="I46" i="14"/>
  <c r="E680" i="26"/>
  <c r="D680" i="26"/>
  <c r="C680" i="26"/>
  <c r="B680" i="26"/>
  <c r="N46" i="14"/>
  <c r="A680" i="26"/>
  <c r="U679" i="26"/>
  <c r="V45" i="14"/>
  <c r="T679" i="26"/>
  <c r="U45" i="14"/>
  <c r="S679" i="26"/>
  <c r="T45" i="14"/>
  <c r="R679" i="26"/>
  <c r="S45" i="14"/>
  <c r="Q679" i="26"/>
  <c r="G679" i="26"/>
  <c r="I45" i="14"/>
  <c r="E679" i="26"/>
  <c r="D679" i="26"/>
  <c r="C679" i="26"/>
  <c r="B679" i="26"/>
  <c r="N45" i="14"/>
  <c r="A679" i="26"/>
  <c r="U678" i="26"/>
  <c r="V44" i="14"/>
  <c r="T678" i="26"/>
  <c r="U44" i="14"/>
  <c r="S678" i="26"/>
  <c r="T44" i="14"/>
  <c r="R678" i="26"/>
  <c r="S44" i="14"/>
  <c r="Q678" i="26"/>
  <c r="G678" i="26"/>
  <c r="I44" i="14"/>
  <c r="E678" i="26"/>
  <c r="D678" i="26"/>
  <c r="C678" i="26"/>
  <c r="B678" i="26"/>
  <c r="N44" i="14"/>
  <c r="A678" i="26"/>
  <c r="U677" i="26"/>
  <c r="V43" i="14"/>
  <c r="T677" i="26"/>
  <c r="U43" i="14"/>
  <c r="S677" i="26"/>
  <c r="T43" i="14"/>
  <c r="R677" i="26"/>
  <c r="S43" i="14"/>
  <c r="Q677" i="26"/>
  <c r="G677" i="26"/>
  <c r="I43" i="14"/>
  <c r="E677" i="26"/>
  <c r="D677" i="26"/>
  <c r="C677" i="26"/>
  <c r="B677" i="26"/>
  <c r="N43" i="14"/>
  <c r="A677" i="26"/>
  <c r="U676" i="26"/>
  <c r="V42" i="14"/>
  <c r="T676" i="26"/>
  <c r="U42" i="14"/>
  <c r="S676" i="26"/>
  <c r="T42" i="14"/>
  <c r="R676" i="26"/>
  <c r="S42" i="14"/>
  <c r="Q676" i="26"/>
  <c r="G676" i="26"/>
  <c r="I42" i="14"/>
  <c r="E676" i="26"/>
  <c r="D676" i="26"/>
  <c r="C676" i="26"/>
  <c r="B676" i="26"/>
  <c r="N42" i="14"/>
  <c r="A676" i="26"/>
  <c r="U675" i="26"/>
  <c r="V41" i="14"/>
  <c r="T675" i="26"/>
  <c r="U41" i="14"/>
  <c r="S675" i="26"/>
  <c r="T41" i="14"/>
  <c r="R675" i="26"/>
  <c r="S41" i="14"/>
  <c r="Q675" i="26"/>
  <c r="G675" i="26"/>
  <c r="I41" i="14"/>
  <c r="E675" i="26"/>
  <c r="D675" i="26"/>
  <c r="C675" i="26"/>
  <c r="B675" i="26"/>
  <c r="N41" i="14"/>
  <c r="A675" i="26"/>
  <c r="U674" i="26"/>
  <c r="V40" i="14"/>
  <c r="T674" i="26"/>
  <c r="U40" i="14"/>
  <c r="S674" i="26"/>
  <c r="T40" i="14"/>
  <c r="R674" i="26"/>
  <c r="S40" i="14"/>
  <c r="Q674" i="26"/>
  <c r="G674" i="26"/>
  <c r="I40" i="14"/>
  <c r="E674" i="26"/>
  <c r="D674" i="26"/>
  <c r="C674" i="26"/>
  <c r="B674" i="26"/>
  <c r="N40" i="14"/>
  <c r="A674" i="26"/>
  <c r="U673" i="26"/>
  <c r="V39" i="14"/>
  <c r="T673" i="26"/>
  <c r="U39" i="14"/>
  <c r="S673" i="26"/>
  <c r="T39" i="14"/>
  <c r="R673" i="26"/>
  <c r="S39" i="14"/>
  <c r="Q673" i="26"/>
  <c r="G673" i="26"/>
  <c r="I39" i="14"/>
  <c r="E673" i="26"/>
  <c r="D673" i="26"/>
  <c r="C673" i="26"/>
  <c r="B673" i="26"/>
  <c r="N39" i="14"/>
  <c r="A673" i="26"/>
  <c r="U672" i="26"/>
  <c r="V38" i="14"/>
  <c r="T672" i="26"/>
  <c r="U38" i="14"/>
  <c r="S672" i="26"/>
  <c r="T38" i="14"/>
  <c r="R672" i="26"/>
  <c r="S38" i="14"/>
  <c r="Q672" i="26"/>
  <c r="G672" i="26"/>
  <c r="I38" i="14"/>
  <c r="E672" i="26"/>
  <c r="D672" i="26"/>
  <c r="C672" i="26"/>
  <c r="B672" i="26"/>
  <c r="N38" i="14"/>
  <c r="A672" i="26"/>
  <c r="U671" i="26"/>
  <c r="V37" i="14"/>
  <c r="T671" i="26"/>
  <c r="U37" i="14"/>
  <c r="S671" i="26"/>
  <c r="T37" i="14"/>
  <c r="R671" i="26"/>
  <c r="S37" i="14"/>
  <c r="Q671" i="26"/>
  <c r="G671" i="26"/>
  <c r="I37" i="14"/>
  <c r="E671" i="26"/>
  <c r="D671" i="26"/>
  <c r="C671" i="26"/>
  <c r="B671" i="26"/>
  <c r="N37" i="14"/>
  <c r="A671" i="26"/>
  <c r="U670" i="26"/>
  <c r="V36" i="14"/>
  <c r="T670" i="26"/>
  <c r="U36" i="14"/>
  <c r="S670" i="26"/>
  <c r="T36" i="14"/>
  <c r="R670" i="26"/>
  <c r="S36" i="14"/>
  <c r="Q670" i="26"/>
  <c r="G670" i="26"/>
  <c r="I36" i="14"/>
  <c r="E670" i="26"/>
  <c r="D670" i="26"/>
  <c r="C670" i="26"/>
  <c r="B670" i="26"/>
  <c r="N36" i="14"/>
  <c r="A670" i="26"/>
  <c r="U669" i="26"/>
  <c r="V35" i="14"/>
  <c r="T669" i="26"/>
  <c r="U35" i="14"/>
  <c r="S669" i="26"/>
  <c r="T35" i="14"/>
  <c r="R669" i="26"/>
  <c r="S35" i="14"/>
  <c r="Q669" i="26"/>
  <c r="G669" i="26"/>
  <c r="I35" i="14"/>
  <c r="E669" i="26"/>
  <c r="D669" i="26"/>
  <c r="C669" i="26"/>
  <c r="B669" i="26"/>
  <c r="N35" i="14"/>
  <c r="A669" i="26"/>
  <c r="U668" i="26"/>
  <c r="V34" i="14"/>
  <c r="T668" i="26"/>
  <c r="U34" i="14"/>
  <c r="S668" i="26"/>
  <c r="T34" i="14"/>
  <c r="R668" i="26"/>
  <c r="S34" i="14"/>
  <c r="Q668" i="26"/>
  <c r="G668" i="26"/>
  <c r="I34" i="14"/>
  <c r="E668" i="26"/>
  <c r="D668" i="26"/>
  <c r="C668" i="26"/>
  <c r="B668" i="26"/>
  <c r="N34" i="14"/>
  <c r="A668" i="26"/>
  <c r="U667" i="26"/>
  <c r="V33" i="14"/>
  <c r="T667" i="26"/>
  <c r="U33" i="14"/>
  <c r="S667" i="26"/>
  <c r="T33" i="14"/>
  <c r="R667" i="26"/>
  <c r="S33" i="14"/>
  <c r="Q667" i="26"/>
  <c r="G667" i="26"/>
  <c r="I33" i="14"/>
  <c r="E667" i="26"/>
  <c r="D667" i="26"/>
  <c r="C667" i="26"/>
  <c r="B667" i="26"/>
  <c r="N33" i="14"/>
  <c r="A667" i="26"/>
  <c r="U666" i="26"/>
  <c r="V32" i="14"/>
  <c r="T666" i="26"/>
  <c r="U32" i="14"/>
  <c r="S666" i="26"/>
  <c r="T32" i="14"/>
  <c r="R666" i="26"/>
  <c r="S32" i="14"/>
  <c r="Q666" i="26"/>
  <c r="G666" i="26"/>
  <c r="I32" i="14"/>
  <c r="E666" i="26"/>
  <c r="D666" i="26"/>
  <c r="C666" i="26"/>
  <c r="B666" i="26"/>
  <c r="N32" i="14"/>
  <c r="A666" i="26"/>
  <c r="U665" i="26"/>
  <c r="V31" i="14"/>
  <c r="T665" i="26"/>
  <c r="U31" i="14"/>
  <c r="S665" i="26"/>
  <c r="T31" i="14"/>
  <c r="R665" i="26"/>
  <c r="S31" i="14"/>
  <c r="Q665" i="26"/>
  <c r="G665" i="26"/>
  <c r="I31" i="14"/>
  <c r="E665" i="26"/>
  <c r="D665" i="26"/>
  <c r="C665" i="26"/>
  <c r="B665" i="26"/>
  <c r="N31" i="14"/>
  <c r="A665" i="26"/>
  <c r="U664" i="26"/>
  <c r="U663" i="26"/>
  <c r="U662" i="26"/>
  <c r="U661" i="26"/>
  <c r="U660" i="26"/>
  <c r="U659" i="26"/>
  <c r="U658" i="26"/>
  <c r="U657" i="26"/>
  <c r="U656" i="26"/>
  <c r="U655" i="26"/>
  <c r="U654" i="26"/>
  <c r="U653" i="26"/>
  <c r="U652" i="26"/>
  <c r="AK651" i="26"/>
  <c r="U651" i="26"/>
  <c r="AK650" i="26"/>
  <c r="AJ650" i="26"/>
  <c r="V650" i="26"/>
  <c r="U650" i="26"/>
  <c r="U649" i="26"/>
  <c r="U648" i="26"/>
  <c r="U647" i="26"/>
  <c r="U646" i="26"/>
  <c r="U645" i="26"/>
  <c r="U724" i="26"/>
  <c r="T724" i="26"/>
  <c r="S724" i="26"/>
  <c r="R724" i="26"/>
  <c r="Q724" i="26"/>
  <c r="G724" i="26"/>
  <c r="E724" i="26"/>
  <c r="D724" i="26"/>
  <c r="C724" i="26"/>
  <c r="B724" i="26"/>
  <c r="A724" i="26"/>
  <c r="U723" i="26"/>
  <c r="T723" i="26"/>
  <c r="S723" i="26"/>
  <c r="R723" i="26"/>
  <c r="Q723" i="26"/>
  <c r="G723" i="26"/>
  <c r="E723" i="26"/>
  <c r="D723" i="26"/>
  <c r="C723" i="26"/>
  <c r="B723" i="26"/>
  <c r="A723" i="26"/>
  <c r="U722" i="26"/>
  <c r="T722" i="26"/>
  <c r="S722" i="26"/>
  <c r="R722" i="26"/>
  <c r="Q722" i="26"/>
  <c r="G722" i="26"/>
  <c r="E722" i="26"/>
  <c r="D722" i="26"/>
  <c r="C722" i="26"/>
  <c r="B722" i="26"/>
  <c r="A722" i="26"/>
  <c r="U721" i="26"/>
  <c r="T721" i="26"/>
  <c r="S721" i="26"/>
  <c r="R721" i="26"/>
  <c r="Q721" i="26"/>
  <c r="G721" i="26"/>
  <c r="E721" i="26"/>
  <c r="D721" i="26"/>
  <c r="C721" i="26"/>
  <c r="B721" i="26"/>
  <c r="A721" i="26"/>
  <c r="U720" i="26"/>
  <c r="T720" i="26"/>
  <c r="S720" i="26"/>
  <c r="R720" i="26"/>
  <c r="Q720" i="26"/>
  <c r="G720" i="26"/>
  <c r="E720" i="26"/>
  <c r="D720" i="26"/>
  <c r="C720" i="26"/>
  <c r="B720" i="26"/>
  <c r="A720" i="26"/>
  <c r="U719" i="26"/>
  <c r="T719" i="26"/>
  <c r="S719" i="26"/>
  <c r="R719" i="26"/>
  <c r="Q719" i="26"/>
  <c r="G719" i="26"/>
  <c r="E719" i="26"/>
  <c r="D719" i="26"/>
  <c r="C719" i="26"/>
  <c r="B719" i="26"/>
  <c r="A719" i="26"/>
  <c r="U718" i="26"/>
  <c r="T718" i="26"/>
  <c r="S718" i="26"/>
  <c r="R718" i="26"/>
  <c r="Q718" i="26"/>
  <c r="G718" i="26"/>
  <c r="E718" i="26"/>
  <c r="D718" i="26"/>
  <c r="C718" i="26"/>
  <c r="B718" i="26"/>
  <c r="A718" i="26"/>
  <c r="U717" i="26"/>
  <c r="T717" i="26"/>
  <c r="S717" i="26"/>
  <c r="R717" i="26"/>
  <c r="Q717" i="26"/>
  <c r="G717" i="26"/>
  <c r="E717" i="26"/>
  <c r="D717" i="26"/>
  <c r="C717" i="26"/>
  <c r="B717" i="26"/>
  <c r="A717" i="26"/>
  <c r="U716" i="26"/>
  <c r="T716" i="26"/>
  <c r="S716" i="26"/>
  <c r="R716" i="26"/>
  <c r="Q716" i="26"/>
  <c r="G716" i="26"/>
  <c r="E716" i="26"/>
  <c r="D716" i="26"/>
  <c r="C716" i="26"/>
  <c r="B716" i="26"/>
  <c r="A716" i="26"/>
  <c r="U715" i="26"/>
  <c r="T715" i="26"/>
  <c r="S715" i="26"/>
  <c r="R715" i="26"/>
  <c r="Q715" i="26"/>
  <c r="G715" i="26"/>
  <c r="E715" i="26"/>
  <c r="D715" i="26"/>
  <c r="C715" i="26"/>
  <c r="B715" i="26"/>
  <c r="A715" i="26"/>
  <c r="U714" i="26"/>
  <c r="T714" i="26"/>
  <c r="S714" i="26"/>
  <c r="R714" i="26"/>
  <c r="Q714" i="26"/>
  <c r="G714" i="26"/>
  <c r="E714" i="26"/>
  <c r="D714" i="26"/>
  <c r="C714" i="26"/>
  <c r="B714" i="26"/>
  <c r="A714" i="26"/>
  <c r="U713" i="26"/>
  <c r="T713" i="26"/>
  <c r="S713" i="26"/>
  <c r="R713" i="26"/>
  <c r="Q713" i="26"/>
  <c r="G713" i="26"/>
  <c r="E713" i="26"/>
  <c r="D713" i="26"/>
  <c r="C713" i="26"/>
  <c r="B713" i="26"/>
  <c r="A713" i="26"/>
  <c r="U712" i="26"/>
  <c r="T712" i="26"/>
  <c r="S712" i="26"/>
  <c r="R712" i="26"/>
  <c r="Q712" i="26"/>
  <c r="G712" i="26"/>
  <c r="E712" i="26"/>
  <c r="D712" i="26"/>
  <c r="C712" i="26"/>
  <c r="B712" i="26"/>
  <c r="A712" i="26"/>
  <c r="U711" i="26"/>
  <c r="T711" i="26"/>
  <c r="S711" i="26"/>
  <c r="R711" i="26"/>
  <c r="Q711" i="26"/>
  <c r="G711" i="26"/>
  <c r="E711" i="26"/>
  <c r="D711" i="26"/>
  <c r="C711" i="26"/>
  <c r="B711" i="26"/>
  <c r="A711" i="26"/>
  <c r="U710" i="26"/>
  <c r="T710" i="26"/>
  <c r="S710" i="26"/>
  <c r="R710" i="26"/>
  <c r="Q710" i="26"/>
  <c r="G710" i="26"/>
  <c r="E710" i="26"/>
  <c r="D710" i="26"/>
  <c r="C710" i="26"/>
  <c r="B710" i="26"/>
  <c r="A710" i="26"/>
  <c r="U709" i="26"/>
  <c r="T709" i="26"/>
  <c r="S709" i="26"/>
  <c r="R709" i="26"/>
  <c r="Q709" i="26"/>
  <c r="G709" i="26"/>
  <c r="E709" i="26"/>
  <c r="D709" i="26"/>
  <c r="C709" i="26"/>
  <c r="B709" i="26"/>
  <c r="A709" i="26"/>
  <c r="U708" i="26"/>
  <c r="T708" i="26"/>
  <c r="S708" i="26"/>
  <c r="R708" i="26"/>
  <c r="Q708" i="26"/>
  <c r="G708" i="26"/>
  <c r="E708" i="26"/>
  <c r="D708" i="26"/>
  <c r="C708" i="26"/>
  <c r="B708" i="26"/>
  <c r="A708" i="26"/>
  <c r="U707" i="26"/>
  <c r="T707" i="26"/>
  <c r="S707" i="26"/>
  <c r="R707" i="26"/>
  <c r="Q707" i="26"/>
  <c r="G707" i="26"/>
  <c r="E707" i="26"/>
  <c r="D707" i="26"/>
  <c r="C707" i="26"/>
  <c r="B707" i="26"/>
  <c r="A707" i="26"/>
  <c r="U706" i="26"/>
  <c r="T706" i="26"/>
  <c r="S706" i="26"/>
  <c r="R706" i="26"/>
  <c r="Q706" i="26"/>
  <c r="G706" i="26"/>
  <c r="E706" i="26"/>
  <c r="D706" i="26"/>
  <c r="C706" i="26"/>
  <c r="B706" i="26"/>
  <c r="A706" i="26"/>
  <c r="U705" i="26"/>
  <c r="T705" i="26"/>
  <c r="S705" i="26"/>
  <c r="R705" i="26"/>
  <c r="Q705" i="26"/>
  <c r="G705" i="26"/>
  <c r="E705" i="26"/>
  <c r="D705" i="26"/>
  <c r="C705" i="26"/>
  <c r="B705" i="26"/>
  <c r="A705" i="26"/>
  <c r="U704" i="26"/>
  <c r="U703" i="26"/>
  <c r="U702" i="26"/>
  <c r="U701" i="26"/>
  <c r="U700" i="26"/>
  <c r="U699" i="26"/>
  <c r="U698" i="26"/>
  <c r="U697" i="26"/>
  <c r="U696" i="26"/>
  <c r="U695" i="26"/>
  <c r="U694" i="26"/>
  <c r="U693" i="26"/>
  <c r="U692" i="26"/>
  <c r="AK691" i="26"/>
  <c r="U691" i="26"/>
  <c r="AK690" i="26"/>
  <c r="AJ690" i="26"/>
  <c r="V690" i="26"/>
  <c r="U690" i="26"/>
  <c r="U689" i="26"/>
  <c r="U688" i="26"/>
  <c r="U687" i="26"/>
  <c r="U686" i="26"/>
  <c r="U685" i="26"/>
  <c r="U764" i="26"/>
  <c r="T764" i="26"/>
  <c r="S764" i="26"/>
  <c r="R764" i="26"/>
  <c r="Q764" i="26"/>
  <c r="G764" i="26"/>
  <c r="E764" i="26"/>
  <c r="D764" i="26"/>
  <c r="C764" i="26"/>
  <c r="B764" i="26"/>
  <c r="A764" i="26"/>
  <c r="U763" i="26"/>
  <c r="T763" i="26"/>
  <c r="S763" i="26"/>
  <c r="R763" i="26"/>
  <c r="Q763" i="26"/>
  <c r="G763" i="26"/>
  <c r="E763" i="26"/>
  <c r="D763" i="26"/>
  <c r="C763" i="26"/>
  <c r="B763" i="26"/>
  <c r="A763" i="26"/>
  <c r="U762" i="26"/>
  <c r="T762" i="26"/>
  <c r="S762" i="26"/>
  <c r="R762" i="26"/>
  <c r="Q762" i="26"/>
  <c r="G762" i="26"/>
  <c r="E762" i="26"/>
  <c r="D762" i="26"/>
  <c r="C762" i="26"/>
  <c r="B762" i="26"/>
  <c r="A762" i="26"/>
  <c r="U761" i="26"/>
  <c r="T761" i="26"/>
  <c r="S761" i="26"/>
  <c r="R761" i="26"/>
  <c r="Q761" i="26"/>
  <c r="G761" i="26"/>
  <c r="E761" i="26"/>
  <c r="D761" i="26"/>
  <c r="C761" i="26"/>
  <c r="B761" i="26"/>
  <c r="A761" i="26"/>
  <c r="U760" i="26"/>
  <c r="T760" i="26"/>
  <c r="S760" i="26"/>
  <c r="R760" i="26"/>
  <c r="Q760" i="26"/>
  <c r="G760" i="26"/>
  <c r="E760" i="26"/>
  <c r="D760" i="26"/>
  <c r="C760" i="26"/>
  <c r="B760" i="26"/>
  <c r="A760" i="26"/>
  <c r="U759" i="26"/>
  <c r="T759" i="26"/>
  <c r="S759" i="26"/>
  <c r="R759" i="26"/>
  <c r="Q759" i="26"/>
  <c r="G759" i="26"/>
  <c r="E759" i="26"/>
  <c r="D759" i="26"/>
  <c r="C759" i="26"/>
  <c r="B759" i="26"/>
  <c r="A759" i="26"/>
  <c r="U758" i="26"/>
  <c r="T758" i="26"/>
  <c r="S758" i="26"/>
  <c r="R758" i="26"/>
  <c r="Q758" i="26"/>
  <c r="G758" i="26"/>
  <c r="E758" i="26"/>
  <c r="D758" i="26"/>
  <c r="C758" i="26"/>
  <c r="B758" i="26"/>
  <c r="A758" i="26"/>
  <c r="U757" i="26"/>
  <c r="T757" i="26"/>
  <c r="S757" i="26"/>
  <c r="R757" i="26"/>
  <c r="Q757" i="26"/>
  <c r="G757" i="26"/>
  <c r="E757" i="26"/>
  <c r="D757" i="26"/>
  <c r="C757" i="26"/>
  <c r="B757" i="26"/>
  <c r="A757" i="26"/>
  <c r="U756" i="26"/>
  <c r="T756" i="26"/>
  <c r="S756" i="26"/>
  <c r="R756" i="26"/>
  <c r="Q756" i="26"/>
  <c r="G756" i="26"/>
  <c r="E756" i="26"/>
  <c r="D756" i="26"/>
  <c r="C756" i="26"/>
  <c r="B756" i="26"/>
  <c r="A756" i="26"/>
  <c r="U755" i="26"/>
  <c r="T755" i="26"/>
  <c r="S755" i="26"/>
  <c r="R755" i="26"/>
  <c r="Q755" i="26"/>
  <c r="G755" i="26"/>
  <c r="E755" i="26"/>
  <c r="D755" i="26"/>
  <c r="C755" i="26"/>
  <c r="B755" i="26"/>
  <c r="A755" i="26"/>
  <c r="U754" i="26"/>
  <c r="T754" i="26"/>
  <c r="S754" i="26"/>
  <c r="R754" i="26"/>
  <c r="Q754" i="26"/>
  <c r="G754" i="26"/>
  <c r="E754" i="26"/>
  <c r="D754" i="26"/>
  <c r="C754" i="26"/>
  <c r="B754" i="26"/>
  <c r="A754" i="26"/>
  <c r="U753" i="26"/>
  <c r="T753" i="26"/>
  <c r="S753" i="26"/>
  <c r="R753" i="26"/>
  <c r="Q753" i="26"/>
  <c r="G753" i="26"/>
  <c r="E753" i="26"/>
  <c r="D753" i="26"/>
  <c r="C753" i="26"/>
  <c r="B753" i="26"/>
  <c r="A753" i="26"/>
  <c r="U752" i="26"/>
  <c r="T752" i="26"/>
  <c r="S752" i="26"/>
  <c r="R752" i="26"/>
  <c r="Q752" i="26"/>
  <c r="G752" i="26"/>
  <c r="E752" i="26"/>
  <c r="D752" i="26"/>
  <c r="C752" i="26"/>
  <c r="B752" i="26"/>
  <c r="A752" i="26"/>
  <c r="U751" i="26"/>
  <c r="T751" i="26"/>
  <c r="S751" i="26"/>
  <c r="R751" i="26"/>
  <c r="Q751" i="26"/>
  <c r="G751" i="26"/>
  <c r="E751" i="26"/>
  <c r="D751" i="26"/>
  <c r="C751" i="26"/>
  <c r="B751" i="26"/>
  <c r="A751" i="26"/>
  <c r="U750" i="26"/>
  <c r="T750" i="26"/>
  <c r="S750" i="26"/>
  <c r="R750" i="26"/>
  <c r="Q750" i="26"/>
  <c r="G750" i="26"/>
  <c r="E750" i="26"/>
  <c r="D750" i="26"/>
  <c r="C750" i="26"/>
  <c r="B750" i="26"/>
  <c r="A750" i="26"/>
  <c r="U749" i="26"/>
  <c r="T749" i="26"/>
  <c r="S749" i="26"/>
  <c r="R749" i="26"/>
  <c r="Q749" i="26"/>
  <c r="G749" i="26"/>
  <c r="E749" i="26"/>
  <c r="D749" i="26"/>
  <c r="C749" i="26"/>
  <c r="B749" i="26"/>
  <c r="A749" i="26"/>
  <c r="U748" i="26"/>
  <c r="T748" i="26"/>
  <c r="S748" i="26"/>
  <c r="R748" i="26"/>
  <c r="Q748" i="26"/>
  <c r="G748" i="26"/>
  <c r="E748" i="26"/>
  <c r="D748" i="26"/>
  <c r="C748" i="26"/>
  <c r="B748" i="26"/>
  <c r="A748" i="26"/>
  <c r="U747" i="26"/>
  <c r="T747" i="26"/>
  <c r="S747" i="26"/>
  <c r="R747" i="26"/>
  <c r="Q747" i="26"/>
  <c r="G747" i="26"/>
  <c r="E747" i="26"/>
  <c r="D747" i="26"/>
  <c r="C747" i="26"/>
  <c r="B747" i="26"/>
  <c r="A747" i="26"/>
  <c r="U746" i="26"/>
  <c r="T746" i="26"/>
  <c r="S746" i="26"/>
  <c r="R746" i="26"/>
  <c r="Q746" i="26"/>
  <c r="G746" i="26"/>
  <c r="E746" i="26"/>
  <c r="D746" i="26"/>
  <c r="C746" i="26"/>
  <c r="B746" i="26"/>
  <c r="A746" i="26"/>
  <c r="U745" i="26"/>
  <c r="T745" i="26"/>
  <c r="S745" i="26"/>
  <c r="R745" i="26"/>
  <c r="Q745" i="26"/>
  <c r="G745" i="26"/>
  <c r="E745" i="26"/>
  <c r="D745" i="26"/>
  <c r="C745" i="26"/>
  <c r="B745" i="26"/>
  <c r="A745" i="26"/>
  <c r="U744" i="26"/>
  <c r="U743" i="26"/>
  <c r="U742" i="26"/>
  <c r="U741" i="26"/>
  <c r="U740" i="26"/>
  <c r="U739" i="26"/>
  <c r="U738" i="26"/>
  <c r="U737" i="26"/>
  <c r="U736" i="26"/>
  <c r="U735" i="26"/>
  <c r="U734" i="26"/>
  <c r="U733" i="26"/>
  <c r="U732" i="26"/>
  <c r="AK731" i="26"/>
  <c r="U731" i="26"/>
  <c r="AK730" i="26"/>
  <c r="AJ730" i="26"/>
  <c r="V730" i="26"/>
  <c r="U730" i="26"/>
  <c r="U729" i="26"/>
  <c r="U728" i="26"/>
  <c r="U727" i="26"/>
  <c r="U726" i="26"/>
  <c r="U725" i="26"/>
  <c r="U564" i="26"/>
  <c r="V50" i="12"/>
  <c r="T564" i="26"/>
  <c r="U50" i="12"/>
  <c r="S564" i="26"/>
  <c r="T50" i="12"/>
  <c r="R564" i="26"/>
  <c r="S50" i="12"/>
  <c r="Q564" i="26"/>
  <c r="G564" i="26"/>
  <c r="I50" i="12"/>
  <c r="E564" i="26"/>
  <c r="D564" i="26"/>
  <c r="C564" i="26"/>
  <c r="B564" i="26"/>
  <c r="N50" i="12"/>
  <c r="A564" i="26"/>
  <c r="U563" i="26"/>
  <c r="V49" i="12"/>
  <c r="T563" i="26"/>
  <c r="U49" i="12"/>
  <c r="S563" i="26"/>
  <c r="T49" i="12"/>
  <c r="R563" i="26"/>
  <c r="S49" i="12"/>
  <c r="Q563" i="26"/>
  <c r="G563" i="26"/>
  <c r="I49" i="12"/>
  <c r="E563" i="26"/>
  <c r="D563" i="26"/>
  <c r="C563" i="26"/>
  <c r="B563" i="26"/>
  <c r="N49" i="12"/>
  <c r="A563" i="26"/>
  <c r="U562" i="26"/>
  <c r="V48" i="12"/>
  <c r="T562" i="26"/>
  <c r="U48" i="12"/>
  <c r="S562" i="26"/>
  <c r="T48" i="12"/>
  <c r="R562" i="26"/>
  <c r="S48" i="12"/>
  <c r="Q562" i="26"/>
  <c r="G562" i="26"/>
  <c r="I48" i="12"/>
  <c r="E562" i="26"/>
  <c r="D562" i="26"/>
  <c r="C562" i="26"/>
  <c r="B562" i="26"/>
  <c r="N48" i="12"/>
  <c r="A562" i="26"/>
  <c r="U561" i="26"/>
  <c r="V47" i="12"/>
  <c r="T561" i="26"/>
  <c r="U47" i="12"/>
  <c r="S561" i="26"/>
  <c r="T47" i="12"/>
  <c r="R561" i="26"/>
  <c r="S47" i="12"/>
  <c r="Q561" i="26"/>
  <c r="G561" i="26"/>
  <c r="I47" i="12"/>
  <c r="E561" i="26"/>
  <c r="D561" i="26"/>
  <c r="C561" i="26"/>
  <c r="B561" i="26"/>
  <c r="N47" i="12"/>
  <c r="A561" i="26"/>
  <c r="U560" i="26"/>
  <c r="V46" i="12"/>
  <c r="T560" i="26"/>
  <c r="U46" i="12"/>
  <c r="S560" i="26"/>
  <c r="T46" i="12"/>
  <c r="R560" i="26"/>
  <c r="S46" i="12"/>
  <c r="Q560" i="26"/>
  <c r="G560" i="26"/>
  <c r="I46" i="12"/>
  <c r="E560" i="26"/>
  <c r="D560" i="26"/>
  <c r="C560" i="26"/>
  <c r="B560" i="26"/>
  <c r="N46" i="12"/>
  <c r="A560" i="26"/>
  <c r="U559" i="26"/>
  <c r="V45" i="12"/>
  <c r="T559" i="26"/>
  <c r="U45" i="12"/>
  <c r="S559" i="26"/>
  <c r="T45" i="12"/>
  <c r="R559" i="26"/>
  <c r="S45" i="12"/>
  <c r="Q559" i="26"/>
  <c r="G559" i="26"/>
  <c r="I45" i="12"/>
  <c r="E559" i="26"/>
  <c r="D559" i="26"/>
  <c r="C559" i="26"/>
  <c r="B559" i="26"/>
  <c r="N45" i="12"/>
  <c r="A559" i="26"/>
  <c r="U558" i="26"/>
  <c r="V44" i="12"/>
  <c r="T558" i="26"/>
  <c r="U44" i="12"/>
  <c r="S558" i="26"/>
  <c r="T44" i="12"/>
  <c r="R558" i="26"/>
  <c r="S44" i="12"/>
  <c r="Q558" i="26"/>
  <c r="G558" i="26"/>
  <c r="I44" i="12"/>
  <c r="E558" i="26"/>
  <c r="D558" i="26"/>
  <c r="C558" i="26"/>
  <c r="B558" i="26"/>
  <c r="N44" i="12"/>
  <c r="A558" i="26"/>
  <c r="U557" i="26"/>
  <c r="V43" i="12"/>
  <c r="T557" i="26"/>
  <c r="U43" i="12"/>
  <c r="S557" i="26"/>
  <c r="T43" i="12"/>
  <c r="R557" i="26"/>
  <c r="S43" i="12"/>
  <c r="Q557" i="26"/>
  <c r="G557" i="26"/>
  <c r="I43" i="12"/>
  <c r="E557" i="26"/>
  <c r="D557" i="26"/>
  <c r="C557" i="26"/>
  <c r="B557" i="26"/>
  <c r="N43" i="12"/>
  <c r="A557" i="26"/>
  <c r="U556" i="26"/>
  <c r="V42" i="12"/>
  <c r="T556" i="26"/>
  <c r="U42" i="12"/>
  <c r="S556" i="26"/>
  <c r="T42" i="12"/>
  <c r="R556" i="26"/>
  <c r="S42" i="12"/>
  <c r="Q556" i="26"/>
  <c r="G556" i="26"/>
  <c r="I42" i="12"/>
  <c r="E556" i="26"/>
  <c r="D556" i="26"/>
  <c r="C556" i="26"/>
  <c r="B556" i="26"/>
  <c r="N42" i="12"/>
  <c r="A556" i="26"/>
  <c r="U555" i="26"/>
  <c r="V41" i="12"/>
  <c r="T555" i="26"/>
  <c r="U41" i="12"/>
  <c r="S555" i="26"/>
  <c r="T41" i="12"/>
  <c r="R555" i="26"/>
  <c r="S41" i="12"/>
  <c r="Q555" i="26"/>
  <c r="G555" i="26"/>
  <c r="I41" i="12"/>
  <c r="E555" i="26"/>
  <c r="D555" i="26"/>
  <c r="C555" i="26"/>
  <c r="B555" i="26"/>
  <c r="N41" i="12"/>
  <c r="A555" i="26"/>
  <c r="U554" i="26"/>
  <c r="V40" i="12"/>
  <c r="T554" i="26"/>
  <c r="U40" i="12"/>
  <c r="S554" i="26"/>
  <c r="T40" i="12"/>
  <c r="R554" i="26"/>
  <c r="S40" i="12"/>
  <c r="Q554" i="26"/>
  <c r="G554" i="26"/>
  <c r="I40" i="12"/>
  <c r="E554" i="26"/>
  <c r="D554" i="26"/>
  <c r="C554" i="26"/>
  <c r="B554" i="26"/>
  <c r="N40" i="12"/>
  <c r="A554" i="26"/>
  <c r="U553" i="26"/>
  <c r="V39" i="12"/>
  <c r="T553" i="26"/>
  <c r="U39" i="12"/>
  <c r="S553" i="26"/>
  <c r="T39" i="12"/>
  <c r="R553" i="26"/>
  <c r="S39" i="12"/>
  <c r="Q553" i="26"/>
  <c r="G553" i="26"/>
  <c r="I39" i="12"/>
  <c r="E553" i="26"/>
  <c r="D553" i="26"/>
  <c r="C553" i="26"/>
  <c r="B553" i="26"/>
  <c r="N39" i="12"/>
  <c r="A553" i="26"/>
  <c r="U552" i="26"/>
  <c r="V38" i="12"/>
  <c r="T552" i="26"/>
  <c r="U38" i="12"/>
  <c r="S552" i="26"/>
  <c r="T38" i="12"/>
  <c r="R552" i="26"/>
  <c r="S38" i="12"/>
  <c r="Q552" i="26"/>
  <c r="G552" i="26"/>
  <c r="I38" i="12"/>
  <c r="E552" i="26"/>
  <c r="D552" i="26"/>
  <c r="C552" i="26"/>
  <c r="B552" i="26"/>
  <c r="N38" i="12"/>
  <c r="A552" i="26"/>
  <c r="U551" i="26"/>
  <c r="V37" i="12"/>
  <c r="T551" i="26"/>
  <c r="U37" i="12"/>
  <c r="S551" i="26"/>
  <c r="T37" i="12"/>
  <c r="R551" i="26"/>
  <c r="S37" i="12"/>
  <c r="Q551" i="26"/>
  <c r="G551" i="26"/>
  <c r="I37" i="12"/>
  <c r="E551" i="26"/>
  <c r="D551" i="26"/>
  <c r="C551" i="26"/>
  <c r="B551" i="26"/>
  <c r="N37" i="12"/>
  <c r="A551" i="26"/>
  <c r="U550" i="26"/>
  <c r="V36" i="12"/>
  <c r="T550" i="26"/>
  <c r="U36" i="12"/>
  <c r="S550" i="26"/>
  <c r="T36" i="12"/>
  <c r="R550" i="26"/>
  <c r="S36" i="12"/>
  <c r="Q550" i="26"/>
  <c r="G550" i="26"/>
  <c r="I36" i="12"/>
  <c r="E550" i="26"/>
  <c r="D550" i="26"/>
  <c r="C550" i="26"/>
  <c r="B550" i="26"/>
  <c r="N36" i="12"/>
  <c r="A550" i="26"/>
  <c r="U549" i="26"/>
  <c r="V35" i="12"/>
  <c r="T549" i="26"/>
  <c r="U35" i="12"/>
  <c r="S549" i="26"/>
  <c r="T35" i="12"/>
  <c r="R549" i="26"/>
  <c r="S35" i="12"/>
  <c r="Q549" i="26"/>
  <c r="G549" i="26"/>
  <c r="I35" i="12"/>
  <c r="E549" i="26"/>
  <c r="D549" i="26"/>
  <c r="C549" i="26"/>
  <c r="B549" i="26"/>
  <c r="N35" i="12"/>
  <c r="A549" i="26"/>
  <c r="U548" i="26"/>
  <c r="V34" i="12"/>
  <c r="T548" i="26"/>
  <c r="U34" i="12"/>
  <c r="S548" i="26"/>
  <c r="T34" i="12"/>
  <c r="R548" i="26"/>
  <c r="S34" i="12"/>
  <c r="Q548" i="26"/>
  <c r="G548" i="26"/>
  <c r="I34" i="12"/>
  <c r="E548" i="26"/>
  <c r="D548" i="26"/>
  <c r="C548" i="26"/>
  <c r="B548" i="26"/>
  <c r="N34" i="12"/>
  <c r="A548" i="26"/>
  <c r="U547" i="26"/>
  <c r="V33" i="12"/>
  <c r="T547" i="26"/>
  <c r="U33" i="12"/>
  <c r="S547" i="26"/>
  <c r="T33" i="12"/>
  <c r="R547" i="26"/>
  <c r="S33" i="12"/>
  <c r="Q547" i="26"/>
  <c r="G547" i="26"/>
  <c r="I33" i="12"/>
  <c r="E547" i="26"/>
  <c r="D547" i="26"/>
  <c r="C547" i="26"/>
  <c r="B547" i="26"/>
  <c r="N33" i="12"/>
  <c r="A547" i="26"/>
  <c r="U546" i="26"/>
  <c r="V32" i="12"/>
  <c r="T546" i="26"/>
  <c r="U32" i="12"/>
  <c r="S546" i="26"/>
  <c r="T32" i="12"/>
  <c r="R546" i="26"/>
  <c r="S32" i="12"/>
  <c r="Q546" i="26"/>
  <c r="G546" i="26"/>
  <c r="I32" i="12"/>
  <c r="E546" i="26"/>
  <c r="D546" i="26"/>
  <c r="C546" i="26"/>
  <c r="B546" i="26"/>
  <c r="N32" i="12"/>
  <c r="A546" i="26"/>
  <c r="U545" i="26"/>
  <c r="V31" i="12"/>
  <c r="T545" i="26"/>
  <c r="U31" i="12"/>
  <c r="S545" i="26"/>
  <c r="T31" i="12"/>
  <c r="R545" i="26"/>
  <c r="S31" i="12"/>
  <c r="Q545" i="26"/>
  <c r="G545" i="26"/>
  <c r="I31" i="12"/>
  <c r="E545" i="26"/>
  <c r="D545" i="26"/>
  <c r="C545" i="26"/>
  <c r="B545" i="26"/>
  <c r="N31" i="12"/>
  <c r="A545" i="26"/>
  <c r="U544" i="26"/>
  <c r="U543" i="26"/>
  <c r="U542" i="26"/>
  <c r="U541" i="26"/>
  <c r="U540" i="26"/>
  <c r="U539" i="26"/>
  <c r="U538" i="26"/>
  <c r="U537" i="26"/>
  <c r="U536" i="26"/>
  <c r="U535" i="26"/>
  <c r="U534" i="26"/>
  <c r="U533" i="26"/>
  <c r="U532" i="26"/>
  <c r="AK531" i="26"/>
  <c r="U531" i="26"/>
  <c r="AK530" i="26"/>
  <c r="AJ530" i="26"/>
  <c r="V530" i="26"/>
  <c r="U530" i="26"/>
  <c r="U529" i="26"/>
  <c r="U528" i="26"/>
  <c r="U527" i="26"/>
  <c r="U526" i="26"/>
  <c r="U525" i="26"/>
  <c r="U604" i="26"/>
  <c r="T604" i="26"/>
  <c r="S604" i="26"/>
  <c r="R604" i="26"/>
  <c r="Q604" i="26"/>
  <c r="G604" i="26"/>
  <c r="E604" i="26"/>
  <c r="D604" i="26"/>
  <c r="C604" i="26"/>
  <c r="B604" i="26"/>
  <c r="A604" i="26"/>
  <c r="U603" i="26"/>
  <c r="T603" i="26"/>
  <c r="S603" i="26"/>
  <c r="R603" i="26"/>
  <c r="Q603" i="26"/>
  <c r="G603" i="26"/>
  <c r="E603" i="26"/>
  <c r="D603" i="26"/>
  <c r="C603" i="26"/>
  <c r="B603" i="26"/>
  <c r="A603" i="26"/>
  <c r="U602" i="26"/>
  <c r="T602" i="26"/>
  <c r="S602" i="26"/>
  <c r="R602" i="26"/>
  <c r="Q602" i="26"/>
  <c r="G602" i="26"/>
  <c r="E602" i="26"/>
  <c r="D602" i="26"/>
  <c r="C602" i="26"/>
  <c r="B602" i="26"/>
  <c r="A602" i="26"/>
  <c r="U601" i="26"/>
  <c r="T601" i="26"/>
  <c r="S601" i="26"/>
  <c r="R601" i="26"/>
  <c r="Q601" i="26"/>
  <c r="G601" i="26"/>
  <c r="E601" i="26"/>
  <c r="D601" i="26"/>
  <c r="C601" i="26"/>
  <c r="B601" i="26"/>
  <c r="A601" i="26"/>
  <c r="U600" i="26"/>
  <c r="T600" i="26"/>
  <c r="S600" i="26"/>
  <c r="R600" i="26"/>
  <c r="Q600" i="26"/>
  <c r="G600" i="26"/>
  <c r="E600" i="26"/>
  <c r="D600" i="26"/>
  <c r="C600" i="26"/>
  <c r="B600" i="26"/>
  <c r="A600" i="26"/>
  <c r="U599" i="26"/>
  <c r="T599" i="26"/>
  <c r="S599" i="26"/>
  <c r="R599" i="26"/>
  <c r="Q599" i="26"/>
  <c r="G599" i="26"/>
  <c r="E599" i="26"/>
  <c r="D599" i="26"/>
  <c r="C599" i="26"/>
  <c r="B599" i="26"/>
  <c r="A599" i="26"/>
  <c r="U598" i="26"/>
  <c r="T598" i="26"/>
  <c r="S598" i="26"/>
  <c r="R598" i="26"/>
  <c r="Q598" i="26"/>
  <c r="G598" i="26"/>
  <c r="E598" i="26"/>
  <c r="D598" i="26"/>
  <c r="C598" i="26"/>
  <c r="B598" i="26"/>
  <c r="A598" i="26"/>
  <c r="U597" i="26"/>
  <c r="T597" i="26"/>
  <c r="S597" i="26"/>
  <c r="R597" i="26"/>
  <c r="Q597" i="26"/>
  <c r="G597" i="26"/>
  <c r="E597" i="26"/>
  <c r="D597" i="26"/>
  <c r="C597" i="26"/>
  <c r="B597" i="26"/>
  <c r="A597" i="26"/>
  <c r="U596" i="26"/>
  <c r="T596" i="26"/>
  <c r="S596" i="26"/>
  <c r="R596" i="26"/>
  <c r="Q596" i="26"/>
  <c r="G596" i="26"/>
  <c r="E596" i="26"/>
  <c r="D596" i="26"/>
  <c r="C596" i="26"/>
  <c r="B596" i="26"/>
  <c r="A596" i="26"/>
  <c r="U595" i="26"/>
  <c r="T595" i="26"/>
  <c r="S595" i="26"/>
  <c r="R595" i="26"/>
  <c r="Q595" i="26"/>
  <c r="G595" i="26"/>
  <c r="E595" i="26"/>
  <c r="D595" i="26"/>
  <c r="C595" i="26"/>
  <c r="B595" i="26"/>
  <c r="A595" i="26"/>
  <c r="U594" i="26"/>
  <c r="T594" i="26"/>
  <c r="S594" i="26"/>
  <c r="R594" i="26"/>
  <c r="Q594" i="26"/>
  <c r="G594" i="26"/>
  <c r="E594" i="26"/>
  <c r="D594" i="26"/>
  <c r="C594" i="26"/>
  <c r="B594" i="26"/>
  <c r="A594" i="26"/>
  <c r="U593" i="26"/>
  <c r="T593" i="26"/>
  <c r="S593" i="26"/>
  <c r="R593" i="26"/>
  <c r="Q593" i="26"/>
  <c r="G593" i="26"/>
  <c r="E593" i="26"/>
  <c r="D593" i="26"/>
  <c r="C593" i="26"/>
  <c r="B593" i="26"/>
  <c r="A593" i="26"/>
  <c r="U592" i="26"/>
  <c r="T592" i="26"/>
  <c r="S592" i="26"/>
  <c r="R592" i="26"/>
  <c r="Q592" i="26"/>
  <c r="G592" i="26"/>
  <c r="E592" i="26"/>
  <c r="D592" i="26"/>
  <c r="C592" i="26"/>
  <c r="B592" i="26"/>
  <c r="A592" i="26"/>
  <c r="U591" i="26"/>
  <c r="T591" i="26"/>
  <c r="S591" i="26"/>
  <c r="R591" i="26"/>
  <c r="Q591" i="26"/>
  <c r="G591" i="26"/>
  <c r="E591" i="26"/>
  <c r="D591" i="26"/>
  <c r="C591" i="26"/>
  <c r="B591" i="26"/>
  <c r="A591" i="26"/>
  <c r="U590" i="26"/>
  <c r="T590" i="26"/>
  <c r="S590" i="26"/>
  <c r="R590" i="26"/>
  <c r="Q590" i="26"/>
  <c r="G590" i="26"/>
  <c r="E590" i="26"/>
  <c r="D590" i="26"/>
  <c r="C590" i="26"/>
  <c r="B590" i="26"/>
  <c r="A590" i="26"/>
  <c r="U589" i="26"/>
  <c r="T589" i="26"/>
  <c r="S589" i="26"/>
  <c r="R589" i="26"/>
  <c r="Q589" i="26"/>
  <c r="G589" i="26"/>
  <c r="E589" i="26"/>
  <c r="D589" i="26"/>
  <c r="C589" i="26"/>
  <c r="B589" i="26"/>
  <c r="A589" i="26"/>
  <c r="U588" i="26"/>
  <c r="T588" i="26"/>
  <c r="S588" i="26"/>
  <c r="R588" i="26"/>
  <c r="Q588" i="26"/>
  <c r="G588" i="26"/>
  <c r="E588" i="26"/>
  <c r="D588" i="26"/>
  <c r="C588" i="26"/>
  <c r="B588" i="26"/>
  <c r="A588" i="26"/>
  <c r="U587" i="26"/>
  <c r="T587" i="26"/>
  <c r="S587" i="26"/>
  <c r="R587" i="26"/>
  <c r="Q587" i="26"/>
  <c r="G587" i="26"/>
  <c r="E587" i="26"/>
  <c r="D587" i="26"/>
  <c r="C587" i="26"/>
  <c r="B587" i="26"/>
  <c r="A587" i="26"/>
  <c r="U586" i="26"/>
  <c r="T586" i="26"/>
  <c r="S586" i="26"/>
  <c r="R586" i="26"/>
  <c r="Q586" i="26"/>
  <c r="G586" i="26"/>
  <c r="E586" i="26"/>
  <c r="D586" i="26"/>
  <c r="C586" i="26"/>
  <c r="B586" i="26"/>
  <c r="A586" i="26"/>
  <c r="U585" i="26"/>
  <c r="T585" i="26"/>
  <c r="S585" i="26"/>
  <c r="R585" i="26"/>
  <c r="Q585" i="26"/>
  <c r="G585" i="26"/>
  <c r="E585" i="26"/>
  <c r="D585" i="26"/>
  <c r="C585" i="26"/>
  <c r="B585" i="26"/>
  <c r="A585" i="26"/>
  <c r="U584" i="26"/>
  <c r="U583" i="26"/>
  <c r="U582" i="26"/>
  <c r="U581" i="26"/>
  <c r="U580" i="26"/>
  <c r="U579" i="26"/>
  <c r="U578" i="26"/>
  <c r="U577" i="26"/>
  <c r="U576" i="26"/>
  <c r="U575" i="26"/>
  <c r="U574" i="26"/>
  <c r="U573" i="26"/>
  <c r="U572" i="26"/>
  <c r="AK571" i="26"/>
  <c r="U571" i="26"/>
  <c r="AK570" i="26"/>
  <c r="AJ570" i="26"/>
  <c r="V570" i="26"/>
  <c r="U570" i="26"/>
  <c r="U569" i="26"/>
  <c r="U568" i="26"/>
  <c r="U567" i="26"/>
  <c r="U566" i="26"/>
  <c r="U565" i="26"/>
  <c r="U644" i="26"/>
  <c r="T644" i="26"/>
  <c r="S644" i="26"/>
  <c r="R644" i="26"/>
  <c r="Q644" i="26"/>
  <c r="G644" i="26"/>
  <c r="E644" i="26"/>
  <c r="D644" i="26"/>
  <c r="C644" i="26"/>
  <c r="B644" i="26"/>
  <c r="A644" i="26"/>
  <c r="U643" i="26"/>
  <c r="T643" i="26"/>
  <c r="S643" i="26"/>
  <c r="R643" i="26"/>
  <c r="Q643" i="26"/>
  <c r="G643" i="26"/>
  <c r="E643" i="26"/>
  <c r="D643" i="26"/>
  <c r="C643" i="26"/>
  <c r="B643" i="26"/>
  <c r="A643" i="26"/>
  <c r="U642" i="26"/>
  <c r="T642" i="26"/>
  <c r="S642" i="26"/>
  <c r="R642" i="26"/>
  <c r="Q642" i="26"/>
  <c r="G642" i="26"/>
  <c r="E642" i="26"/>
  <c r="D642" i="26"/>
  <c r="C642" i="26"/>
  <c r="B642" i="26"/>
  <c r="A642" i="26"/>
  <c r="U641" i="26"/>
  <c r="T641" i="26"/>
  <c r="S641" i="26"/>
  <c r="R641" i="26"/>
  <c r="Q641" i="26"/>
  <c r="G641" i="26"/>
  <c r="E641" i="26"/>
  <c r="D641" i="26"/>
  <c r="C641" i="26"/>
  <c r="B641" i="26"/>
  <c r="A641" i="26"/>
  <c r="U640" i="26"/>
  <c r="T640" i="26"/>
  <c r="S640" i="26"/>
  <c r="R640" i="26"/>
  <c r="Q640" i="26"/>
  <c r="G640" i="26"/>
  <c r="E640" i="26"/>
  <c r="D640" i="26"/>
  <c r="C640" i="26"/>
  <c r="B640" i="26"/>
  <c r="A640" i="26"/>
  <c r="U639" i="26"/>
  <c r="T639" i="26"/>
  <c r="S639" i="26"/>
  <c r="R639" i="26"/>
  <c r="Q639" i="26"/>
  <c r="G639" i="26"/>
  <c r="E639" i="26"/>
  <c r="D639" i="26"/>
  <c r="C639" i="26"/>
  <c r="B639" i="26"/>
  <c r="A639" i="26"/>
  <c r="U638" i="26"/>
  <c r="T638" i="26"/>
  <c r="S638" i="26"/>
  <c r="R638" i="26"/>
  <c r="Q638" i="26"/>
  <c r="G638" i="26"/>
  <c r="E638" i="26"/>
  <c r="D638" i="26"/>
  <c r="C638" i="26"/>
  <c r="B638" i="26"/>
  <c r="A638" i="26"/>
  <c r="U637" i="26"/>
  <c r="T637" i="26"/>
  <c r="S637" i="26"/>
  <c r="R637" i="26"/>
  <c r="Q637" i="26"/>
  <c r="G637" i="26"/>
  <c r="E637" i="26"/>
  <c r="D637" i="26"/>
  <c r="C637" i="26"/>
  <c r="B637" i="26"/>
  <c r="A637" i="26"/>
  <c r="U636" i="26"/>
  <c r="T636" i="26"/>
  <c r="S636" i="26"/>
  <c r="R636" i="26"/>
  <c r="Q636" i="26"/>
  <c r="G636" i="26"/>
  <c r="E636" i="26"/>
  <c r="D636" i="26"/>
  <c r="C636" i="26"/>
  <c r="B636" i="26"/>
  <c r="A636" i="26"/>
  <c r="U635" i="26"/>
  <c r="T635" i="26"/>
  <c r="S635" i="26"/>
  <c r="R635" i="26"/>
  <c r="Q635" i="26"/>
  <c r="G635" i="26"/>
  <c r="E635" i="26"/>
  <c r="D635" i="26"/>
  <c r="C635" i="26"/>
  <c r="B635" i="26"/>
  <c r="A635" i="26"/>
  <c r="U634" i="26"/>
  <c r="T634" i="26"/>
  <c r="S634" i="26"/>
  <c r="R634" i="26"/>
  <c r="Q634" i="26"/>
  <c r="G634" i="26"/>
  <c r="E634" i="26"/>
  <c r="D634" i="26"/>
  <c r="C634" i="26"/>
  <c r="B634" i="26"/>
  <c r="A634" i="26"/>
  <c r="U633" i="26"/>
  <c r="T633" i="26"/>
  <c r="S633" i="26"/>
  <c r="R633" i="26"/>
  <c r="Q633" i="26"/>
  <c r="G633" i="26"/>
  <c r="E633" i="26"/>
  <c r="D633" i="26"/>
  <c r="C633" i="26"/>
  <c r="B633" i="26"/>
  <c r="A633" i="26"/>
  <c r="U632" i="26"/>
  <c r="T632" i="26"/>
  <c r="S632" i="26"/>
  <c r="R632" i="26"/>
  <c r="Q632" i="26"/>
  <c r="G632" i="26"/>
  <c r="E632" i="26"/>
  <c r="D632" i="26"/>
  <c r="C632" i="26"/>
  <c r="B632" i="26"/>
  <c r="A632" i="26"/>
  <c r="U631" i="26"/>
  <c r="T631" i="26"/>
  <c r="S631" i="26"/>
  <c r="R631" i="26"/>
  <c r="Q631" i="26"/>
  <c r="G631" i="26"/>
  <c r="E631" i="26"/>
  <c r="D631" i="26"/>
  <c r="C631" i="26"/>
  <c r="B631" i="26"/>
  <c r="A631" i="26"/>
  <c r="U630" i="26"/>
  <c r="T630" i="26"/>
  <c r="S630" i="26"/>
  <c r="R630" i="26"/>
  <c r="Q630" i="26"/>
  <c r="G630" i="26"/>
  <c r="E630" i="26"/>
  <c r="D630" i="26"/>
  <c r="C630" i="26"/>
  <c r="B630" i="26"/>
  <c r="A630" i="26"/>
  <c r="U629" i="26"/>
  <c r="T629" i="26"/>
  <c r="S629" i="26"/>
  <c r="R629" i="26"/>
  <c r="Q629" i="26"/>
  <c r="G629" i="26"/>
  <c r="E629" i="26"/>
  <c r="D629" i="26"/>
  <c r="C629" i="26"/>
  <c r="B629" i="26"/>
  <c r="A629" i="26"/>
  <c r="U628" i="26"/>
  <c r="T628" i="26"/>
  <c r="S628" i="26"/>
  <c r="R628" i="26"/>
  <c r="Q628" i="26"/>
  <c r="G628" i="26"/>
  <c r="E628" i="26"/>
  <c r="D628" i="26"/>
  <c r="C628" i="26"/>
  <c r="B628" i="26"/>
  <c r="A628" i="26"/>
  <c r="U627" i="26"/>
  <c r="T627" i="26"/>
  <c r="S627" i="26"/>
  <c r="R627" i="26"/>
  <c r="Q627" i="26"/>
  <c r="G627" i="26"/>
  <c r="E627" i="26"/>
  <c r="D627" i="26"/>
  <c r="C627" i="26"/>
  <c r="B627" i="26"/>
  <c r="A627" i="26"/>
  <c r="U626" i="26"/>
  <c r="T626" i="26"/>
  <c r="S626" i="26"/>
  <c r="R626" i="26"/>
  <c r="Q626" i="26"/>
  <c r="G626" i="26"/>
  <c r="E626" i="26"/>
  <c r="D626" i="26"/>
  <c r="C626" i="26"/>
  <c r="B626" i="26"/>
  <c r="A626" i="26"/>
  <c r="U625" i="26"/>
  <c r="T625" i="26"/>
  <c r="S625" i="26"/>
  <c r="R625" i="26"/>
  <c r="Q625" i="26"/>
  <c r="G625" i="26"/>
  <c r="E625" i="26"/>
  <c r="D625" i="26"/>
  <c r="C625" i="26"/>
  <c r="B625" i="26"/>
  <c r="A625" i="26"/>
  <c r="U624" i="26"/>
  <c r="U623" i="26"/>
  <c r="U622" i="26"/>
  <c r="U621" i="26"/>
  <c r="U620" i="26"/>
  <c r="U619" i="26"/>
  <c r="U618" i="26"/>
  <c r="U617" i="26"/>
  <c r="U616" i="26"/>
  <c r="U615" i="26"/>
  <c r="U614" i="26"/>
  <c r="U613" i="26"/>
  <c r="U612" i="26"/>
  <c r="AK611" i="26"/>
  <c r="U611" i="26"/>
  <c r="AK610" i="26"/>
  <c r="AJ610" i="26"/>
  <c r="V610" i="26"/>
  <c r="U610" i="26"/>
  <c r="U609" i="26"/>
  <c r="U608" i="26"/>
  <c r="U607" i="26"/>
  <c r="U606" i="26"/>
  <c r="U605" i="26"/>
  <c r="U484" i="26"/>
  <c r="V50" i="13"/>
  <c r="T484" i="26"/>
  <c r="U50" i="13"/>
  <c r="S484" i="26"/>
  <c r="T50" i="13"/>
  <c r="R484" i="26"/>
  <c r="S50" i="13"/>
  <c r="Q484" i="26"/>
  <c r="G484" i="26"/>
  <c r="I50" i="13"/>
  <c r="E484" i="26"/>
  <c r="D484" i="26"/>
  <c r="C484" i="26"/>
  <c r="B484" i="26"/>
  <c r="N50" i="13"/>
  <c r="A484" i="26"/>
  <c r="U483" i="26"/>
  <c r="V49" i="13"/>
  <c r="T483" i="26"/>
  <c r="U49" i="13"/>
  <c r="S483" i="26"/>
  <c r="T49" i="13"/>
  <c r="R483" i="26"/>
  <c r="S49" i="13"/>
  <c r="Q483" i="26"/>
  <c r="G483" i="26"/>
  <c r="I49" i="13"/>
  <c r="E483" i="26"/>
  <c r="D483" i="26"/>
  <c r="C483" i="26"/>
  <c r="B483" i="26"/>
  <c r="N49" i="13"/>
  <c r="A483" i="26"/>
  <c r="U482" i="26"/>
  <c r="V48" i="13"/>
  <c r="T482" i="26"/>
  <c r="U48" i="13"/>
  <c r="S482" i="26"/>
  <c r="T48" i="13"/>
  <c r="R482" i="26"/>
  <c r="S48" i="13"/>
  <c r="Q482" i="26"/>
  <c r="G482" i="26"/>
  <c r="I48" i="13"/>
  <c r="E482" i="26"/>
  <c r="D482" i="26"/>
  <c r="C482" i="26"/>
  <c r="B482" i="26"/>
  <c r="N48" i="13"/>
  <c r="A482" i="26"/>
  <c r="U481" i="26"/>
  <c r="V47" i="13"/>
  <c r="T481" i="26"/>
  <c r="U47" i="13"/>
  <c r="S481" i="26"/>
  <c r="T47" i="13"/>
  <c r="R481" i="26"/>
  <c r="S47" i="13"/>
  <c r="Q481" i="26"/>
  <c r="G481" i="26"/>
  <c r="I47" i="13"/>
  <c r="E481" i="26"/>
  <c r="D481" i="26"/>
  <c r="C481" i="26"/>
  <c r="B481" i="26"/>
  <c r="N47" i="13"/>
  <c r="A481" i="26"/>
  <c r="U480" i="26"/>
  <c r="V46" i="13"/>
  <c r="T480" i="26"/>
  <c r="U46" i="13"/>
  <c r="S480" i="26"/>
  <c r="T46" i="13"/>
  <c r="R480" i="26"/>
  <c r="S46" i="13"/>
  <c r="Q480" i="26"/>
  <c r="G480" i="26"/>
  <c r="I46" i="13"/>
  <c r="E480" i="26"/>
  <c r="D480" i="26"/>
  <c r="C480" i="26"/>
  <c r="B480" i="26"/>
  <c r="N46" i="13"/>
  <c r="A480" i="26"/>
  <c r="U479" i="26"/>
  <c r="V45" i="13"/>
  <c r="T479" i="26"/>
  <c r="U45" i="13"/>
  <c r="S479" i="26"/>
  <c r="T45" i="13"/>
  <c r="R479" i="26"/>
  <c r="S45" i="13"/>
  <c r="Q479" i="26"/>
  <c r="G479" i="26"/>
  <c r="I45" i="13"/>
  <c r="E479" i="26"/>
  <c r="D479" i="26"/>
  <c r="C479" i="26"/>
  <c r="B479" i="26"/>
  <c r="N45" i="13"/>
  <c r="A479" i="26"/>
  <c r="U478" i="26"/>
  <c r="V44" i="13"/>
  <c r="T478" i="26"/>
  <c r="U44" i="13"/>
  <c r="S478" i="26"/>
  <c r="T44" i="13"/>
  <c r="R478" i="26"/>
  <c r="S44" i="13"/>
  <c r="Q478" i="26"/>
  <c r="G478" i="26"/>
  <c r="I44" i="13"/>
  <c r="E478" i="26"/>
  <c r="D478" i="26"/>
  <c r="C478" i="26"/>
  <c r="B478" i="26"/>
  <c r="N44" i="13"/>
  <c r="A478" i="26"/>
  <c r="U477" i="26"/>
  <c r="V43" i="13"/>
  <c r="T477" i="26"/>
  <c r="U43" i="13"/>
  <c r="S477" i="26"/>
  <c r="T43" i="13"/>
  <c r="R477" i="26"/>
  <c r="S43" i="13"/>
  <c r="Q477" i="26"/>
  <c r="G477" i="26"/>
  <c r="I43" i="13"/>
  <c r="E477" i="26"/>
  <c r="D477" i="26"/>
  <c r="C477" i="26"/>
  <c r="B477" i="26"/>
  <c r="N43" i="13"/>
  <c r="A477" i="26"/>
  <c r="U476" i="26"/>
  <c r="V42" i="13"/>
  <c r="T476" i="26"/>
  <c r="U42" i="13"/>
  <c r="S476" i="26"/>
  <c r="T42" i="13"/>
  <c r="R476" i="26"/>
  <c r="S42" i="13"/>
  <c r="Q476" i="26"/>
  <c r="G476" i="26"/>
  <c r="I42" i="13"/>
  <c r="E476" i="26"/>
  <c r="D476" i="26"/>
  <c r="C476" i="26"/>
  <c r="B476" i="26"/>
  <c r="N42" i="13"/>
  <c r="A476" i="26"/>
  <c r="U475" i="26"/>
  <c r="V41" i="13"/>
  <c r="T475" i="26"/>
  <c r="U41" i="13"/>
  <c r="S475" i="26"/>
  <c r="T41" i="13"/>
  <c r="R475" i="26"/>
  <c r="S41" i="13"/>
  <c r="Q475" i="26"/>
  <c r="G475" i="26"/>
  <c r="I41" i="13"/>
  <c r="E475" i="26"/>
  <c r="D475" i="26"/>
  <c r="C475" i="26"/>
  <c r="B475" i="26"/>
  <c r="N41" i="13"/>
  <c r="A475" i="26"/>
  <c r="U474" i="26"/>
  <c r="V40" i="13"/>
  <c r="T474" i="26"/>
  <c r="U40" i="13"/>
  <c r="S474" i="26"/>
  <c r="T40" i="13"/>
  <c r="R474" i="26"/>
  <c r="S40" i="13"/>
  <c r="Q474" i="26"/>
  <c r="G474" i="26"/>
  <c r="I40" i="13"/>
  <c r="E474" i="26"/>
  <c r="D474" i="26"/>
  <c r="C474" i="26"/>
  <c r="B474" i="26"/>
  <c r="N40" i="13"/>
  <c r="A474" i="26"/>
  <c r="U473" i="26"/>
  <c r="V39" i="13"/>
  <c r="T473" i="26"/>
  <c r="U39" i="13"/>
  <c r="S473" i="26"/>
  <c r="T39" i="13"/>
  <c r="R473" i="26"/>
  <c r="S39" i="13"/>
  <c r="Q473" i="26"/>
  <c r="G473" i="26"/>
  <c r="I39" i="13"/>
  <c r="E473" i="26"/>
  <c r="D473" i="26"/>
  <c r="C473" i="26"/>
  <c r="B473" i="26"/>
  <c r="N39" i="13"/>
  <c r="A473" i="26"/>
  <c r="U472" i="26"/>
  <c r="V38" i="13"/>
  <c r="T472" i="26"/>
  <c r="U38" i="13"/>
  <c r="S472" i="26"/>
  <c r="T38" i="13"/>
  <c r="R472" i="26"/>
  <c r="S38" i="13"/>
  <c r="Q472" i="26"/>
  <c r="G472" i="26"/>
  <c r="I38" i="13"/>
  <c r="E472" i="26"/>
  <c r="D472" i="26"/>
  <c r="C472" i="26"/>
  <c r="B472" i="26"/>
  <c r="N38" i="13"/>
  <c r="A472" i="26"/>
  <c r="U471" i="26"/>
  <c r="V37" i="13"/>
  <c r="T471" i="26"/>
  <c r="U37" i="13"/>
  <c r="S471" i="26"/>
  <c r="T37" i="13"/>
  <c r="R471" i="26"/>
  <c r="S37" i="13"/>
  <c r="Q471" i="26"/>
  <c r="G471" i="26"/>
  <c r="I37" i="13"/>
  <c r="E471" i="26"/>
  <c r="D471" i="26"/>
  <c r="C471" i="26"/>
  <c r="B471" i="26"/>
  <c r="N37" i="13"/>
  <c r="A471" i="26"/>
  <c r="U470" i="26"/>
  <c r="V36" i="13"/>
  <c r="T470" i="26"/>
  <c r="U36" i="13"/>
  <c r="S470" i="26"/>
  <c r="T36" i="13"/>
  <c r="R470" i="26"/>
  <c r="S36" i="13"/>
  <c r="Q470" i="26"/>
  <c r="G470" i="26"/>
  <c r="I36" i="13"/>
  <c r="E470" i="26"/>
  <c r="D470" i="26"/>
  <c r="C470" i="26"/>
  <c r="B470" i="26"/>
  <c r="N36" i="13"/>
  <c r="A470" i="26"/>
  <c r="U469" i="26"/>
  <c r="V35" i="13"/>
  <c r="T469" i="26"/>
  <c r="U35" i="13"/>
  <c r="S469" i="26"/>
  <c r="T35" i="13"/>
  <c r="R469" i="26"/>
  <c r="S35" i="13"/>
  <c r="Q469" i="26"/>
  <c r="G469" i="26"/>
  <c r="I35" i="13"/>
  <c r="E469" i="26"/>
  <c r="D469" i="26"/>
  <c r="C469" i="26"/>
  <c r="B469" i="26"/>
  <c r="N35" i="13"/>
  <c r="A469" i="26"/>
  <c r="U468" i="26"/>
  <c r="V34" i="13"/>
  <c r="T468" i="26"/>
  <c r="U34" i="13"/>
  <c r="S468" i="26"/>
  <c r="T34" i="13"/>
  <c r="R468" i="26"/>
  <c r="S34" i="13"/>
  <c r="Q468" i="26"/>
  <c r="G468" i="26"/>
  <c r="I34" i="13"/>
  <c r="E468" i="26"/>
  <c r="D468" i="26"/>
  <c r="C468" i="26"/>
  <c r="B468" i="26"/>
  <c r="N34" i="13"/>
  <c r="A468" i="26"/>
  <c r="U467" i="26"/>
  <c r="V33" i="13"/>
  <c r="T467" i="26"/>
  <c r="U33" i="13"/>
  <c r="S467" i="26"/>
  <c r="T33" i="13"/>
  <c r="R467" i="26"/>
  <c r="S33" i="13"/>
  <c r="Q467" i="26"/>
  <c r="G467" i="26"/>
  <c r="I33" i="13"/>
  <c r="E467" i="26"/>
  <c r="D467" i="26"/>
  <c r="C467" i="26"/>
  <c r="B467" i="26"/>
  <c r="N33" i="13"/>
  <c r="A467" i="26"/>
  <c r="U466" i="26"/>
  <c r="V32" i="13"/>
  <c r="T466" i="26"/>
  <c r="U32" i="13"/>
  <c r="S466" i="26"/>
  <c r="T32" i="13"/>
  <c r="R466" i="26"/>
  <c r="S32" i="13"/>
  <c r="Q466" i="26"/>
  <c r="G466" i="26"/>
  <c r="I32" i="13"/>
  <c r="E466" i="26"/>
  <c r="D466" i="26"/>
  <c r="C466" i="26"/>
  <c r="B466" i="26"/>
  <c r="N32" i="13"/>
  <c r="A466" i="26"/>
  <c r="U465" i="26"/>
  <c r="V31" i="13"/>
  <c r="T465" i="26"/>
  <c r="U31" i="13"/>
  <c r="S465" i="26"/>
  <c r="T31" i="13"/>
  <c r="R465" i="26"/>
  <c r="S31" i="13"/>
  <c r="Q465" i="26"/>
  <c r="G465" i="26"/>
  <c r="I31" i="13"/>
  <c r="E465" i="26"/>
  <c r="D465" i="26"/>
  <c r="C465" i="26"/>
  <c r="B465" i="26"/>
  <c r="N31" i="13"/>
  <c r="A465" i="26"/>
  <c r="U464" i="26"/>
  <c r="U463" i="26"/>
  <c r="U462" i="26"/>
  <c r="U461" i="26"/>
  <c r="U460" i="26"/>
  <c r="U459" i="26"/>
  <c r="U458" i="26"/>
  <c r="U457" i="26"/>
  <c r="U456" i="26"/>
  <c r="U455" i="26"/>
  <c r="U454" i="26"/>
  <c r="U453" i="26"/>
  <c r="U452" i="26"/>
  <c r="AK451" i="26"/>
  <c r="U451" i="26"/>
  <c r="AK450" i="26"/>
  <c r="AJ450" i="26"/>
  <c r="V450" i="26"/>
  <c r="U450" i="26"/>
  <c r="U449" i="26"/>
  <c r="U448" i="26"/>
  <c r="U447" i="26"/>
  <c r="U446" i="26"/>
  <c r="U445" i="26"/>
  <c r="U244" i="26"/>
  <c r="V50" i="11"/>
  <c r="T244" i="26"/>
  <c r="U50" i="11"/>
  <c r="S244" i="26"/>
  <c r="T50" i="11"/>
  <c r="R244" i="26"/>
  <c r="S50" i="11"/>
  <c r="Q244" i="26"/>
  <c r="G244" i="26"/>
  <c r="I50" i="11"/>
  <c r="E244" i="26"/>
  <c r="L50" i="11"/>
  <c r="D244" i="26"/>
  <c r="K50" i="11"/>
  <c r="C244" i="26"/>
  <c r="J50" i="11"/>
  <c r="B244" i="26"/>
  <c r="N50" i="11"/>
  <c r="A244" i="26"/>
  <c r="U243" i="26"/>
  <c r="V49" i="11"/>
  <c r="T243" i="26"/>
  <c r="U49" i="11"/>
  <c r="S243" i="26"/>
  <c r="T49" i="11"/>
  <c r="R243" i="26"/>
  <c r="S49" i="11"/>
  <c r="Q243" i="26"/>
  <c r="G243" i="26"/>
  <c r="I49" i="11"/>
  <c r="E243" i="26"/>
  <c r="L49" i="11"/>
  <c r="D243" i="26"/>
  <c r="K49" i="11"/>
  <c r="C243" i="26"/>
  <c r="J49" i="11"/>
  <c r="B243" i="26"/>
  <c r="N49" i="11"/>
  <c r="A243" i="26"/>
  <c r="U242" i="26"/>
  <c r="V48" i="11"/>
  <c r="T242" i="26"/>
  <c r="U48" i="11"/>
  <c r="S242" i="26"/>
  <c r="T48" i="11"/>
  <c r="R242" i="26"/>
  <c r="S48" i="11"/>
  <c r="Q242" i="26"/>
  <c r="G242" i="26"/>
  <c r="I48" i="11"/>
  <c r="E242" i="26"/>
  <c r="L48" i="11"/>
  <c r="D242" i="26"/>
  <c r="K48" i="11"/>
  <c r="C242" i="26"/>
  <c r="J48" i="11"/>
  <c r="B242" i="26"/>
  <c r="N48" i="11"/>
  <c r="A242" i="26"/>
  <c r="U241" i="26"/>
  <c r="V47" i="11"/>
  <c r="T241" i="26"/>
  <c r="U47" i="11"/>
  <c r="S241" i="26"/>
  <c r="T47" i="11"/>
  <c r="R241" i="26"/>
  <c r="S47" i="11"/>
  <c r="Q241" i="26"/>
  <c r="G241" i="26"/>
  <c r="I47" i="11"/>
  <c r="E241" i="26"/>
  <c r="L47" i="11"/>
  <c r="D241" i="26"/>
  <c r="K47" i="11"/>
  <c r="C241" i="26"/>
  <c r="J47" i="11"/>
  <c r="B241" i="26"/>
  <c r="N47" i="11"/>
  <c r="A241" i="26"/>
  <c r="U240" i="26"/>
  <c r="V46" i="11"/>
  <c r="T240" i="26"/>
  <c r="U46" i="11"/>
  <c r="S240" i="26"/>
  <c r="T46" i="11"/>
  <c r="R240" i="26"/>
  <c r="S46" i="11"/>
  <c r="Q240" i="26"/>
  <c r="G240" i="26"/>
  <c r="I46" i="11"/>
  <c r="E240" i="26"/>
  <c r="L46" i="11"/>
  <c r="D240" i="26"/>
  <c r="K46" i="11"/>
  <c r="C240" i="26"/>
  <c r="J46" i="11"/>
  <c r="B240" i="26"/>
  <c r="N46" i="11"/>
  <c r="A240" i="26"/>
  <c r="U239" i="26"/>
  <c r="V45" i="11"/>
  <c r="T239" i="26"/>
  <c r="U45" i="11"/>
  <c r="S239" i="26"/>
  <c r="T45" i="11"/>
  <c r="R239" i="26"/>
  <c r="S45" i="11"/>
  <c r="Q239" i="26"/>
  <c r="G239" i="26"/>
  <c r="I45" i="11"/>
  <c r="E239" i="26"/>
  <c r="L45" i="11"/>
  <c r="D239" i="26"/>
  <c r="K45" i="11"/>
  <c r="C239" i="26"/>
  <c r="J45" i="11"/>
  <c r="B239" i="26"/>
  <c r="N45" i="11"/>
  <c r="A239" i="26"/>
  <c r="U238" i="26"/>
  <c r="V44" i="11"/>
  <c r="T238" i="26"/>
  <c r="U44" i="11"/>
  <c r="S238" i="26"/>
  <c r="T44" i="11"/>
  <c r="R238" i="26"/>
  <c r="S44" i="11"/>
  <c r="Q238" i="26"/>
  <c r="G238" i="26"/>
  <c r="I44" i="11"/>
  <c r="E238" i="26"/>
  <c r="L44" i="11"/>
  <c r="D238" i="26"/>
  <c r="K44" i="11"/>
  <c r="C238" i="26"/>
  <c r="J44" i="11"/>
  <c r="B238" i="26"/>
  <c r="N44" i="11"/>
  <c r="A238" i="26"/>
  <c r="U237" i="26"/>
  <c r="V43" i="11"/>
  <c r="T237" i="26"/>
  <c r="U43" i="11"/>
  <c r="S237" i="26"/>
  <c r="T43" i="11"/>
  <c r="R237" i="26"/>
  <c r="S43" i="11"/>
  <c r="Q237" i="26"/>
  <c r="G237" i="26"/>
  <c r="I43" i="11"/>
  <c r="E237" i="26"/>
  <c r="L43" i="11"/>
  <c r="D237" i="26"/>
  <c r="K43" i="11"/>
  <c r="C237" i="26"/>
  <c r="J43" i="11"/>
  <c r="B237" i="26"/>
  <c r="N43" i="11"/>
  <c r="A237" i="26"/>
  <c r="U236" i="26"/>
  <c r="V42" i="11"/>
  <c r="T236" i="26"/>
  <c r="U42" i="11"/>
  <c r="S236" i="26"/>
  <c r="T42" i="11"/>
  <c r="R236" i="26"/>
  <c r="S42" i="11"/>
  <c r="Q236" i="26"/>
  <c r="G236" i="26"/>
  <c r="I42" i="11"/>
  <c r="E236" i="26"/>
  <c r="L42" i="11"/>
  <c r="D236" i="26"/>
  <c r="K42" i="11"/>
  <c r="C236" i="26"/>
  <c r="J42" i="11"/>
  <c r="B236" i="26"/>
  <c r="N42" i="11"/>
  <c r="A236" i="26"/>
  <c r="U235" i="26"/>
  <c r="V41" i="11"/>
  <c r="T235" i="26"/>
  <c r="U41" i="11"/>
  <c r="S235" i="26"/>
  <c r="T41" i="11"/>
  <c r="R235" i="26"/>
  <c r="S41" i="11"/>
  <c r="Q235" i="26"/>
  <c r="G235" i="26"/>
  <c r="I41" i="11"/>
  <c r="E235" i="26"/>
  <c r="L41" i="11"/>
  <c r="D235" i="26"/>
  <c r="K41" i="11"/>
  <c r="C235" i="26"/>
  <c r="J41" i="11"/>
  <c r="B235" i="26"/>
  <c r="N41" i="11"/>
  <c r="A235" i="26"/>
  <c r="U234" i="26"/>
  <c r="V40" i="11"/>
  <c r="T234" i="26"/>
  <c r="U40" i="11"/>
  <c r="S234" i="26"/>
  <c r="T40" i="11"/>
  <c r="R234" i="26"/>
  <c r="S40" i="11"/>
  <c r="Q234" i="26"/>
  <c r="G234" i="26"/>
  <c r="I40" i="11"/>
  <c r="E234" i="26"/>
  <c r="L40" i="11"/>
  <c r="D234" i="26"/>
  <c r="K40" i="11"/>
  <c r="C234" i="26"/>
  <c r="J40" i="11"/>
  <c r="B234" i="26"/>
  <c r="N40" i="11"/>
  <c r="A234" i="26"/>
  <c r="U233" i="26"/>
  <c r="V39" i="11"/>
  <c r="T233" i="26"/>
  <c r="U39" i="11"/>
  <c r="S233" i="26"/>
  <c r="T39" i="11"/>
  <c r="R233" i="26"/>
  <c r="S39" i="11"/>
  <c r="Q233" i="26"/>
  <c r="G233" i="26"/>
  <c r="I39" i="11"/>
  <c r="E233" i="26"/>
  <c r="L39" i="11"/>
  <c r="D233" i="26"/>
  <c r="K39" i="11"/>
  <c r="C233" i="26"/>
  <c r="J39" i="11"/>
  <c r="B233" i="26"/>
  <c r="N39" i="11"/>
  <c r="A233" i="26"/>
  <c r="U232" i="26"/>
  <c r="V38" i="11"/>
  <c r="T232" i="26"/>
  <c r="U38" i="11"/>
  <c r="S232" i="26"/>
  <c r="T38" i="11"/>
  <c r="R232" i="26"/>
  <c r="S38" i="11"/>
  <c r="Q232" i="26"/>
  <c r="G232" i="26"/>
  <c r="I38" i="11"/>
  <c r="E232" i="26"/>
  <c r="L38" i="11"/>
  <c r="D232" i="26"/>
  <c r="K38" i="11"/>
  <c r="C232" i="26"/>
  <c r="J38" i="11"/>
  <c r="B232" i="26"/>
  <c r="N38" i="11"/>
  <c r="A232" i="26"/>
  <c r="U231" i="26"/>
  <c r="V37" i="11"/>
  <c r="T231" i="26"/>
  <c r="U37" i="11"/>
  <c r="S231" i="26"/>
  <c r="T37" i="11"/>
  <c r="R231" i="26"/>
  <c r="S37" i="11"/>
  <c r="Q231" i="26"/>
  <c r="G231" i="26"/>
  <c r="I37" i="11"/>
  <c r="E231" i="26"/>
  <c r="L37" i="11"/>
  <c r="D231" i="26"/>
  <c r="K37" i="11"/>
  <c r="C231" i="26"/>
  <c r="J37" i="11"/>
  <c r="B231" i="26"/>
  <c r="N37" i="11"/>
  <c r="A231" i="26"/>
  <c r="U230" i="26"/>
  <c r="V36" i="11"/>
  <c r="T230" i="26"/>
  <c r="U36" i="11"/>
  <c r="S230" i="26"/>
  <c r="T36" i="11"/>
  <c r="R230" i="26"/>
  <c r="S36" i="11"/>
  <c r="Q230" i="26"/>
  <c r="G230" i="26"/>
  <c r="I36" i="11"/>
  <c r="E230" i="26"/>
  <c r="L36" i="11"/>
  <c r="D230" i="26"/>
  <c r="K36" i="11"/>
  <c r="C230" i="26"/>
  <c r="J36" i="11"/>
  <c r="B230" i="26"/>
  <c r="N36" i="11"/>
  <c r="A230" i="26"/>
  <c r="U229" i="26"/>
  <c r="V35" i="11"/>
  <c r="T229" i="26"/>
  <c r="U35" i="11"/>
  <c r="S229" i="26"/>
  <c r="T35" i="11"/>
  <c r="R229" i="26"/>
  <c r="S35" i="11"/>
  <c r="Q229" i="26"/>
  <c r="G229" i="26"/>
  <c r="I35" i="11"/>
  <c r="E229" i="26"/>
  <c r="L35" i="11"/>
  <c r="D229" i="26"/>
  <c r="K35" i="11"/>
  <c r="C229" i="26"/>
  <c r="J35" i="11"/>
  <c r="B229" i="26"/>
  <c r="N35" i="11"/>
  <c r="A229" i="26"/>
  <c r="U228" i="26"/>
  <c r="V34" i="11"/>
  <c r="T228" i="26"/>
  <c r="U34" i="11"/>
  <c r="S228" i="26"/>
  <c r="T34" i="11"/>
  <c r="R228" i="26"/>
  <c r="S34" i="11"/>
  <c r="Q228" i="26"/>
  <c r="G228" i="26"/>
  <c r="I34" i="11"/>
  <c r="E228" i="26"/>
  <c r="L34" i="11"/>
  <c r="D228" i="26"/>
  <c r="K34" i="11"/>
  <c r="C228" i="26"/>
  <c r="J34" i="11"/>
  <c r="B228" i="26"/>
  <c r="N34" i="11"/>
  <c r="A228" i="26"/>
  <c r="U227" i="26"/>
  <c r="V33" i="11"/>
  <c r="T227" i="26"/>
  <c r="U33" i="11"/>
  <c r="S227" i="26"/>
  <c r="T33" i="11"/>
  <c r="R227" i="26"/>
  <c r="S33" i="11"/>
  <c r="Q227" i="26"/>
  <c r="G227" i="26"/>
  <c r="I33" i="11"/>
  <c r="E227" i="26"/>
  <c r="L33" i="11"/>
  <c r="D227" i="26"/>
  <c r="K33" i="11"/>
  <c r="C227" i="26"/>
  <c r="J33" i="11"/>
  <c r="B227" i="26"/>
  <c r="N33" i="11"/>
  <c r="A227" i="26"/>
  <c r="U226" i="26"/>
  <c r="V32" i="11"/>
  <c r="T226" i="26"/>
  <c r="U32" i="11"/>
  <c r="S226" i="26"/>
  <c r="T32" i="11"/>
  <c r="R226" i="26"/>
  <c r="S32" i="11"/>
  <c r="Q226" i="26"/>
  <c r="G226" i="26"/>
  <c r="I32" i="11"/>
  <c r="E226" i="26"/>
  <c r="L32" i="11"/>
  <c r="D226" i="26"/>
  <c r="K32" i="11"/>
  <c r="C226" i="26"/>
  <c r="J32" i="11"/>
  <c r="B226" i="26"/>
  <c r="N32" i="11"/>
  <c r="A226" i="26"/>
  <c r="U225" i="26"/>
  <c r="V31" i="11"/>
  <c r="T225" i="26"/>
  <c r="U31" i="11"/>
  <c r="S225" i="26"/>
  <c r="T31" i="11"/>
  <c r="R225" i="26"/>
  <c r="S31" i="11"/>
  <c r="Q225" i="26"/>
  <c r="G225" i="26"/>
  <c r="I31" i="11"/>
  <c r="E225" i="26"/>
  <c r="L31" i="11"/>
  <c r="D225" i="26"/>
  <c r="K31" i="11"/>
  <c r="C225" i="26"/>
  <c r="J31" i="11"/>
  <c r="B225" i="26"/>
  <c r="N31" i="11"/>
  <c r="A225" i="26"/>
  <c r="U224" i="26"/>
  <c r="U223" i="26"/>
  <c r="U222" i="26"/>
  <c r="U221" i="26"/>
  <c r="U220" i="26"/>
  <c r="U219" i="26"/>
  <c r="U218" i="26"/>
  <c r="U217" i="26"/>
  <c r="U216" i="26"/>
  <c r="U215" i="26"/>
  <c r="U214" i="26"/>
  <c r="U213" i="26"/>
  <c r="U212" i="26"/>
  <c r="AK211" i="26"/>
  <c r="U211" i="26"/>
  <c r="AK210" i="26"/>
  <c r="AJ210" i="26"/>
  <c r="V210" i="26"/>
  <c r="U210" i="26"/>
  <c r="U209" i="26"/>
  <c r="U208" i="26"/>
  <c r="U207" i="26"/>
  <c r="U206" i="26"/>
  <c r="U205" i="26"/>
  <c r="U284" i="26"/>
  <c r="T284" i="26"/>
  <c r="S284" i="26"/>
  <c r="R284" i="26"/>
  <c r="Q284" i="26"/>
  <c r="G284" i="26"/>
  <c r="E284" i="26"/>
  <c r="D284" i="26"/>
  <c r="C284" i="26"/>
  <c r="B284" i="26"/>
  <c r="A284" i="26"/>
  <c r="U283" i="26"/>
  <c r="T283" i="26"/>
  <c r="S283" i="26"/>
  <c r="R283" i="26"/>
  <c r="Q283" i="26"/>
  <c r="G283" i="26"/>
  <c r="E283" i="26"/>
  <c r="D283" i="26"/>
  <c r="C283" i="26"/>
  <c r="B283" i="26"/>
  <c r="A283" i="26"/>
  <c r="U282" i="26"/>
  <c r="T282" i="26"/>
  <c r="S282" i="26"/>
  <c r="R282" i="26"/>
  <c r="Q282" i="26"/>
  <c r="G282" i="26"/>
  <c r="E282" i="26"/>
  <c r="D282" i="26"/>
  <c r="C282" i="26"/>
  <c r="B282" i="26"/>
  <c r="A282" i="26"/>
  <c r="U281" i="26"/>
  <c r="T281" i="26"/>
  <c r="S281" i="26"/>
  <c r="R281" i="26"/>
  <c r="Q281" i="26"/>
  <c r="G281" i="26"/>
  <c r="E281" i="26"/>
  <c r="D281" i="26"/>
  <c r="C281" i="26"/>
  <c r="B281" i="26"/>
  <c r="A281" i="26"/>
  <c r="U280" i="26"/>
  <c r="T280" i="26"/>
  <c r="S280" i="26"/>
  <c r="R280" i="26"/>
  <c r="Q280" i="26"/>
  <c r="G280" i="26"/>
  <c r="E280" i="26"/>
  <c r="D280" i="26"/>
  <c r="C280" i="26"/>
  <c r="B280" i="26"/>
  <c r="A280" i="26"/>
  <c r="U279" i="26"/>
  <c r="T279" i="26"/>
  <c r="S279" i="26"/>
  <c r="R279" i="26"/>
  <c r="Q279" i="26"/>
  <c r="G279" i="26"/>
  <c r="E279" i="26"/>
  <c r="D279" i="26"/>
  <c r="C279" i="26"/>
  <c r="B279" i="26"/>
  <c r="A279" i="26"/>
  <c r="U278" i="26"/>
  <c r="T278" i="26"/>
  <c r="S278" i="26"/>
  <c r="R278" i="26"/>
  <c r="Q278" i="26"/>
  <c r="G278" i="26"/>
  <c r="E278" i="26"/>
  <c r="D278" i="26"/>
  <c r="C278" i="26"/>
  <c r="B278" i="26"/>
  <c r="A278" i="26"/>
  <c r="U277" i="26"/>
  <c r="T277" i="26"/>
  <c r="S277" i="26"/>
  <c r="R277" i="26"/>
  <c r="Q277" i="26"/>
  <c r="G277" i="26"/>
  <c r="E277" i="26"/>
  <c r="D277" i="26"/>
  <c r="C277" i="26"/>
  <c r="B277" i="26"/>
  <c r="A277" i="26"/>
  <c r="U276" i="26"/>
  <c r="T276" i="26"/>
  <c r="S276" i="26"/>
  <c r="R276" i="26"/>
  <c r="Q276" i="26"/>
  <c r="G276" i="26"/>
  <c r="E276" i="26"/>
  <c r="D276" i="26"/>
  <c r="C276" i="26"/>
  <c r="B276" i="26"/>
  <c r="A276" i="26"/>
  <c r="U275" i="26"/>
  <c r="T275" i="26"/>
  <c r="S275" i="26"/>
  <c r="R275" i="26"/>
  <c r="Q275" i="26"/>
  <c r="G275" i="26"/>
  <c r="E275" i="26"/>
  <c r="D275" i="26"/>
  <c r="C275" i="26"/>
  <c r="B275" i="26"/>
  <c r="A275" i="26"/>
  <c r="U274" i="26"/>
  <c r="T274" i="26"/>
  <c r="S274" i="26"/>
  <c r="R274" i="26"/>
  <c r="Q274" i="26"/>
  <c r="G274" i="26"/>
  <c r="E274" i="26"/>
  <c r="D274" i="26"/>
  <c r="C274" i="26"/>
  <c r="B274" i="26"/>
  <c r="A274" i="26"/>
  <c r="U273" i="26"/>
  <c r="T273" i="26"/>
  <c r="S273" i="26"/>
  <c r="R273" i="26"/>
  <c r="Q273" i="26"/>
  <c r="G273" i="26"/>
  <c r="E273" i="26"/>
  <c r="D273" i="26"/>
  <c r="C273" i="26"/>
  <c r="B273" i="26"/>
  <c r="A273" i="26"/>
  <c r="U272" i="26"/>
  <c r="T272" i="26"/>
  <c r="S272" i="26"/>
  <c r="R272" i="26"/>
  <c r="Q272" i="26"/>
  <c r="G272" i="26"/>
  <c r="E272" i="26"/>
  <c r="D272" i="26"/>
  <c r="C272" i="26"/>
  <c r="B272" i="26"/>
  <c r="A272" i="26"/>
  <c r="U271" i="26"/>
  <c r="T271" i="26"/>
  <c r="S271" i="26"/>
  <c r="R271" i="26"/>
  <c r="Q271" i="26"/>
  <c r="G271" i="26"/>
  <c r="E271" i="26"/>
  <c r="D271" i="26"/>
  <c r="C271" i="26"/>
  <c r="B271" i="26"/>
  <c r="A271" i="26"/>
  <c r="U270" i="26"/>
  <c r="T270" i="26"/>
  <c r="S270" i="26"/>
  <c r="R270" i="26"/>
  <c r="Q270" i="26"/>
  <c r="G270" i="26"/>
  <c r="E270" i="26"/>
  <c r="D270" i="26"/>
  <c r="C270" i="26"/>
  <c r="B270" i="26"/>
  <c r="A270" i="26"/>
  <c r="U269" i="26"/>
  <c r="T269" i="26"/>
  <c r="S269" i="26"/>
  <c r="R269" i="26"/>
  <c r="Q269" i="26"/>
  <c r="G269" i="26"/>
  <c r="E269" i="26"/>
  <c r="D269" i="26"/>
  <c r="C269" i="26"/>
  <c r="B269" i="26"/>
  <c r="A269" i="26"/>
  <c r="U268" i="26"/>
  <c r="T268" i="26"/>
  <c r="S268" i="26"/>
  <c r="R268" i="26"/>
  <c r="Q268" i="26"/>
  <c r="G268" i="26"/>
  <c r="E268" i="26"/>
  <c r="D268" i="26"/>
  <c r="C268" i="26"/>
  <c r="B268" i="26"/>
  <c r="A268" i="26"/>
  <c r="U267" i="26"/>
  <c r="T267" i="26"/>
  <c r="S267" i="26"/>
  <c r="R267" i="26"/>
  <c r="Q267" i="26"/>
  <c r="G267" i="26"/>
  <c r="E267" i="26"/>
  <c r="D267" i="26"/>
  <c r="C267" i="26"/>
  <c r="B267" i="26"/>
  <c r="A267" i="26"/>
  <c r="U266" i="26"/>
  <c r="T266" i="26"/>
  <c r="S266" i="26"/>
  <c r="R266" i="26"/>
  <c r="Q266" i="26"/>
  <c r="G266" i="26"/>
  <c r="E266" i="26"/>
  <c r="D266" i="26"/>
  <c r="C266" i="26"/>
  <c r="B266" i="26"/>
  <c r="A266" i="26"/>
  <c r="U265" i="26"/>
  <c r="T265" i="26"/>
  <c r="S265" i="26"/>
  <c r="R265" i="26"/>
  <c r="Q265" i="26"/>
  <c r="G265" i="26"/>
  <c r="E265" i="26"/>
  <c r="D265" i="26"/>
  <c r="C265" i="26"/>
  <c r="B265" i="26"/>
  <c r="A265" i="26"/>
  <c r="U264" i="26"/>
  <c r="U263" i="26"/>
  <c r="U262" i="26"/>
  <c r="U261" i="26"/>
  <c r="U260" i="26"/>
  <c r="U259" i="26"/>
  <c r="U258" i="26"/>
  <c r="U257" i="26"/>
  <c r="U256" i="26"/>
  <c r="U255" i="26"/>
  <c r="U254" i="26"/>
  <c r="U253" i="26"/>
  <c r="U252" i="26"/>
  <c r="AK251" i="26"/>
  <c r="U251" i="26"/>
  <c r="AK250" i="26"/>
  <c r="AJ250" i="26"/>
  <c r="U250" i="26"/>
  <c r="U249" i="26"/>
  <c r="U248" i="26"/>
  <c r="U247" i="26"/>
  <c r="U246" i="26"/>
  <c r="U245" i="26"/>
  <c r="U324" i="26"/>
  <c r="T324" i="26"/>
  <c r="S324" i="26"/>
  <c r="R324" i="26"/>
  <c r="Q324" i="26"/>
  <c r="G324" i="26"/>
  <c r="E324" i="26"/>
  <c r="D324" i="26"/>
  <c r="C324" i="26"/>
  <c r="B324" i="26"/>
  <c r="A324" i="26"/>
  <c r="U323" i="26"/>
  <c r="T323" i="26"/>
  <c r="S323" i="26"/>
  <c r="R323" i="26"/>
  <c r="Q323" i="26"/>
  <c r="G323" i="26"/>
  <c r="E323" i="26"/>
  <c r="D323" i="26"/>
  <c r="C323" i="26"/>
  <c r="B323" i="26"/>
  <c r="A323" i="26"/>
  <c r="U322" i="26"/>
  <c r="T322" i="26"/>
  <c r="S322" i="26"/>
  <c r="R322" i="26"/>
  <c r="Q322" i="26"/>
  <c r="G322" i="26"/>
  <c r="E322" i="26"/>
  <c r="D322" i="26"/>
  <c r="C322" i="26"/>
  <c r="B322" i="26"/>
  <c r="A322" i="26"/>
  <c r="U321" i="26"/>
  <c r="T321" i="26"/>
  <c r="S321" i="26"/>
  <c r="R321" i="26"/>
  <c r="Q321" i="26"/>
  <c r="G321" i="26"/>
  <c r="E321" i="26"/>
  <c r="D321" i="26"/>
  <c r="C321" i="26"/>
  <c r="B321" i="26"/>
  <c r="A321" i="26"/>
  <c r="U320" i="26"/>
  <c r="T320" i="26"/>
  <c r="S320" i="26"/>
  <c r="R320" i="26"/>
  <c r="Q320" i="26"/>
  <c r="G320" i="26"/>
  <c r="E320" i="26"/>
  <c r="D320" i="26"/>
  <c r="C320" i="26"/>
  <c r="B320" i="26"/>
  <c r="A320" i="26"/>
  <c r="U319" i="26"/>
  <c r="T319" i="26"/>
  <c r="S319" i="26"/>
  <c r="R319" i="26"/>
  <c r="Q319" i="26"/>
  <c r="G319" i="26"/>
  <c r="E319" i="26"/>
  <c r="D319" i="26"/>
  <c r="C319" i="26"/>
  <c r="B319" i="26"/>
  <c r="A319" i="26"/>
  <c r="U318" i="26"/>
  <c r="T318" i="26"/>
  <c r="S318" i="26"/>
  <c r="R318" i="26"/>
  <c r="Q318" i="26"/>
  <c r="G318" i="26"/>
  <c r="E318" i="26"/>
  <c r="D318" i="26"/>
  <c r="C318" i="26"/>
  <c r="B318" i="26"/>
  <c r="A318" i="26"/>
  <c r="U317" i="26"/>
  <c r="T317" i="26"/>
  <c r="S317" i="26"/>
  <c r="R317" i="26"/>
  <c r="Q317" i="26"/>
  <c r="G317" i="26"/>
  <c r="E317" i="26"/>
  <c r="D317" i="26"/>
  <c r="C317" i="26"/>
  <c r="B317" i="26"/>
  <c r="A317" i="26"/>
  <c r="U316" i="26"/>
  <c r="T316" i="26"/>
  <c r="S316" i="26"/>
  <c r="R316" i="26"/>
  <c r="Q316" i="26"/>
  <c r="G316" i="26"/>
  <c r="E316" i="26"/>
  <c r="D316" i="26"/>
  <c r="C316" i="26"/>
  <c r="B316" i="26"/>
  <c r="A316" i="26"/>
  <c r="U315" i="26"/>
  <c r="T315" i="26"/>
  <c r="S315" i="26"/>
  <c r="R315" i="26"/>
  <c r="Q315" i="26"/>
  <c r="G315" i="26"/>
  <c r="E315" i="26"/>
  <c r="D315" i="26"/>
  <c r="C315" i="26"/>
  <c r="B315" i="26"/>
  <c r="A315" i="26"/>
  <c r="U314" i="26"/>
  <c r="T314" i="26"/>
  <c r="S314" i="26"/>
  <c r="R314" i="26"/>
  <c r="Q314" i="26"/>
  <c r="G314" i="26"/>
  <c r="E314" i="26"/>
  <c r="D314" i="26"/>
  <c r="C314" i="26"/>
  <c r="B314" i="26"/>
  <c r="A314" i="26"/>
  <c r="U313" i="26"/>
  <c r="T313" i="26"/>
  <c r="S313" i="26"/>
  <c r="R313" i="26"/>
  <c r="Q313" i="26"/>
  <c r="G313" i="26"/>
  <c r="E313" i="26"/>
  <c r="D313" i="26"/>
  <c r="C313" i="26"/>
  <c r="B313" i="26"/>
  <c r="A313" i="26"/>
  <c r="U312" i="26"/>
  <c r="T312" i="26"/>
  <c r="S312" i="26"/>
  <c r="R312" i="26"/>
  <c r="Q312" i="26"/>
  <c r="G312" i="26"/>
  <c r="E312" i="26"/>
  <c r="D312" i="26"/>
  <c r="C312" i="26"/>
  <c r="B312" i="26"/>
  <c r="A312" i="26"/>
  <c r="U311" i="26"/>
  <c r="T311" i="26"/>
  <c r="S311" i="26"/>
  <c r="R311" i="26"/>
  <c r="Q311" i="26"/>
  <c r="G311" i="26"/>
  <c r="E311" i="26"/>
  <c r="D311" i="26"/>
  <c r="C311" i="26"/>
  <c r="B311" i="26"/>
  <c r="A311" i="26"/>
  <c r="U310" i="26"/>
  <c r="T310" i="26"/>
  <c r="S310" i="26"/>
  <c r="R310" i="26"/>
  <c r="Q310" i="26"/>
  <c r="G310" i="26"/>
  <c r="E310" i="26"/>
  <c r="D310" i="26"/>
  <c r="C310" i="26"/>
  <c r="B310" i="26"/>
  <c r="A310" i="26"/>
  <c r="U309" i="26"/>
  <c r="T309" i="26"/>
  <c r="S309" i="26"/>
  <c r="R309" i="26"/>
  <c r="Q309" i="26"/>
  <c r="G309" i="26"/>
  <c r="E309" i="26"/>
  <c r="D309" i="26"/>
  <c r="C309" i="26"/>
  <c r="B309" i="26"/>
  <c r="A309" i="26"/>
  <c r="U308" i="26"/>
  <c r="T308" i="26"/>
  <c r="S308" i="26"/>
  <c r="R308" i="26"/>
  <c r="Q308" i="26"/>
  <c r="G308" i="26"/>
  <c r="E308" i="26"/>
  <c r="D308" i="26"/>
  <c r="C308" i="26"/>
  <c r="B308" i="26"/>
  <c r="A308" i="26"/>
  <c r="U307" i="26"/>
  <c r="T307" i="26"/>
  <c r="S307" i="26"/>
  <c r="R307" i="26"/>
  <c r="Q307" i="26"/>
  <c r="G307" i="26"/>
  <c r="E307" i="26"/>
  <c r="D307" i="26"/>
  <c r="C307" i="26"/>
  <c r="B307" i="26"/>
  <c r="A307" i="26"/>
  <c r="U306" i="26"/>
  <c r="T306" i="26"/>
  <c r="S306" i="26"/>
  <c r="R306" i="26"/>
  <c r="Q306" i="26"/>
  <c r="G306" i="26"/>
  <c r="E306" i="26"/>
  <c r="D306" i="26"/>
  <c r="C306" i="26"/>
  <c r="B306" i="26"/>
  <c r="A306" i="26"/>
  <c r="U305" i="26"/>
  <c r="T305" i="26"/>
  <c r="S305" i="26"/>
  <c r="R305" i="26"/>
  <c r="Q305" i="26"/>
  <c r="G305" i="26"/>
  <c r="E305" i="26"/>
  <c r="D305" i="26"/>
  <c r="C305" i="26"/>
  <c r="B305" i="26"/>
  <c r="A305" i="26"/>
  <c r="U304" i="26"/>
  <c r="U303" i="26"/>
  <c r="U302" i="26"/>
  <c r="U301" i="26"/>
  <c r="U300" i="26"/>
  <c r="U299" i="26"/>
  <c r="U298" i="26"/>
  <c r="U297" i="26"/>
  <c r="U296" i="26"/>
  <c r="U295" i="26"/>
  <c r="U294" i="26"/>
  <c r="U293" i="26"/>
  <c r="U292" i="26"/>
  <c r="AK291" i="26"/>
  <c r="U291" i="26"/>
  <c r="AK290" i="26"/>
  <c r="AJ290" i="26"/>
  <c r="V290" i="26"/>
  <c r="U290" i="26"/>
  <c r="U289" i="26"/>
  <c r="U288" i="26"/>
  <c r="U287" i="26"/>
  <c r="U286" i="26"/>
  <c r="U285" i="26"/>
  <c r="U404" i="26"/>
  <c r="T404" i="26"/>
  <c r="S404" i="26"/>
  <c r="R404" i="26"/>
  <c r="Q404" i="26"/>
  <c r="G404" i="26"/>
  <c r="E404" i="26"/>
  <c r="D404" i="26"/>
  <c r="C404" i="26"/>
  <c r="B404" i="26"/>
  <c r="A404" i="26"/>
  <c r="U403" i="26"/>
  <c r="T403" i="26"/>
  <c r="S403" i="26"/>
  <c r="R403" i="26"/>
  <c r="Q403" i="26"/>
  <c r="G403" i="26"/>
  <c r="E403" i="26"/>
  <c r="D403" i="26"/>
  <c r="C403" i="26"/>
  <c r="B403" i="26"/>
  <c r="A403" i="26"/>
  <c r="U402" i="26"/>
  <c r="T402" i="26"/>
  <c r="S402" i="26"/>
  <c r="R402" i="26"/>
  <c r="Q402" i="26"/>
  <c r="G402" i="26"/>
  <c r="E402" i="26"/>
  <c r="D402" i="26"/>
  <c r="C402" i="26"/>
  <c r="B402" i="26"/>
  <c r="A402" i="26"/>
  <c r="U401" i="26"/>
  <c r="T401" i="26"/>
  <c r="S401" i="26"/>
  <c r="R401" i="26"/>
  <c r="Q401" i="26"/>
  <c r="G401" i="26"/>
  <c r="E401" i="26"/>
  <c r="D401" i="26"/>
  <c r="C401" i="26"/>
  <c r="B401" i="26"/>
  <c r="A401" i="26"/>
  <c r="U400" i="26"/>
  <c r="T400" i="26"/>
  <c r="S400" i="26"/>
  <c r="R400" i="26"/>
  <c r="Q400" i="26"/>
  <c r="G400" i="26"/>
  <c r="E400" i="26"/>
  <c r="D400" i="26"/>
  <c r="C400" i="26"/>
  <c r="B400" i="26"/>
  <c r="A400" i="26"/>
  <c r="U399" i="26"/>
  <c r="T399" i="26"/>
  <c r="S399" i="26"/>
  <c r="R399" i="26"/>
  <c r="Q399" i="26"/>
  <c r="G399" i="26"/>
  <c r="E399" i="26"/>
  <c r="D399" i="26"/>
  <c r="C399" i="26"/>
  <c r="B399" i="26"/>
  <c r="A399" i="26"/>
  <c r="U398" i="26"/>
  <c r="T398" i="26"/>
  <c r="S398" i="26"/>
  <c r="R398" i="26"/>
  <c r="Q398" i="26"/>
  <c r="G398" i="26"/>
  <c r="E398" i="26"/>
  <c r="D398" i="26"/>
  <c r="C398" i="26"/>
  <c r="B398" i="26"/>
  <c r="A398" i="26"/>
  <c r="U397" i="26"/>
  <c r="T397" i="26"/>
  <c r="S397" i="26"/>
  <c r="R397" i="26"/>
  <c r="Q397" i="26"/>
  <c r="G397" i="26"/>
  <c r="E397" i="26"/>
  <c r="D397" i="26"/>
  <c r="C397" i="26"/>
  <c r="B397" i="26"/>
  <c r="A397" i="26"/>
  <c r="U396" i="26"/>
  <c r="T396" i="26"/>
  <c r="S396" i="26"/>
  <c r="R396" i="26"/>
  <c r="Q396" i="26"/>
  <c r="G396" i="26"/>
  <c r="E396" i="26"/>
  <c r="D396" i="26"/>
  <c r="C396" i="26"/>
  <c r="B396" i="26"/>
  <c r="A396" i="26"/>
  <c r="U395" i="26"/>
  <c r="T395" i="26"/>
  <c r="S395" i="26"/>
  <c r="R395" i="26"/>
  <c r="Q395" i="26"/>
  <c r="G395" i="26"/>
  <c r="E395" i="26"/>
  <c r="D395" i="26"/>
  <c r="C395" i="26"/>
  <c r="B395" i="26"/>
  <c r="A395" i="26"/>
  <c r="U394" i="26"/>
  <c r="T394" i="26"/>
  <c r="S394" i="26"/>
  <c r="R394" i="26"/>
  <c r="Q394" i="26"/>
  <c r="G394" i="26"/>
  <c r="E394" i="26"/>
  <c r="D394" i="26"/>
  <c r="C394" i="26"/>
  <c r="B394" i="26"/>
  <c r="A394" i="26"/>
  <c r="U393" i="26"/>
  <c r="T393" i="26"/>
  <c r="S393" i="26"/>
  <c r="R393" i="26"/>
  <c r="Q393" i="26"/>
  <c r="G393" i="26"/>
  <c r="E393" i="26"/>
  <c r="D393" i="26"/>
  <c r="C393" i="26"/>
  <c r="B393" i="26"/>
  <c r="A393" i="26"/>
  <c r="U392" i="26"/>
  <c r="T392" i="26"/>
  <c r="S392" i="26"/>
  <c r="R392" i="26"/>
  <c r="Q392" i="26"/>
  <c r="G392" i="26"/>
  <c r="E392" i="26"/>
  <c r="D392" i="26"/>
  <c r="C392" i="26"/>
  <c r="B392" i="26"/>
  <c r="A392" i="26"/>
  <c r="U391" i="26"/>
  <c r="T391" i="26"/>
  <c r="S391" i="26"/>
  <c r="R391" i="26"/>
  <c r="Q391" i="26"/>
  <c r="G391" i="26"/>
  <c r="E391" i="26"/>
  <c r="D391" i="26"/>
  <c r="C391" i="26"/>
  <c r="B391" i="26"/>
  <c r="A391" i="26"/>
  <c r="U390" i="26"/>
  <c r="T390" i="26"/>
  <c r="S390" i="26"/>
  <c r="R390" i="26"/>
  <c r="Q390" i="26"/>
  <c r="G390" i="26"/>
  <c r="E390" i="26"/>
  <c r="D390" i="26"/>
  <c r="C390" i="26"/>
  <c r="B390" i="26"/>
  <c r="A390" i="26"/>
  <c r="U389" i="26"/>
  <c r="T389" i="26"/>
  <c r="S389" i="26"/>
  <c r="R389" i="26"/>
  <c r="Q389" i="26"/>
  <c r="G389" i="26"/>
  <c r="E389" i="26"/>
  <c r="D389" i="26"/>
  <c r="C389" i="26"/>
  <c r="B389" i="26"/>
  <c r="A389" i="26"/>
  <c r="U388" i="26"/>
  <c r="T388" i="26"/>
  <c r="S388" i="26"/>
  <c r="R388" i="26"/>
  <c r="Q388" i="26"/>
  <c r="G388" i="26"/>
  <c r="E388" i="26"/>
  <c r="D388" i="26"/>
  <c r="C388" i="26"/>
  <c r="B388" i="26"/>
  <c r="A388" i="26"/>
  <c r="U387" i="26"/>
  <c r="T387" i="26"/>
  <c r="S387" i="26"/>
  <c r="R387" i="26"/>
  <c r="Q387" i="26"/>
  <c r="G387" i="26"/>
  <c r="E387" i="26"/>
  <c r="D387" i="26"/>
  <c r="C387" i="26"/>
  <c r="B387" i="26"/>
  <c r="A387" i="26"/>
  <c r="U386" i="26"/>
  <c r="T386" i="26"/>
  <c r="S386" i="26"/>
  <c r="R386" i="26"/>
  <c r="Q386" i="26"/>
  <c r="G386" i="26"/>
  <c r="E386" i="26"/>
  <c r="D386" i="26"/>
  <c r="C386" i="26"/>
  <c r="B386" i="26"/>
  <c r="A386" i="26"/>
  <c r="U385" i="26"/>
  <c r="T385" i="26"/>
  <c r="S385" i="26"/>
  <c r="R385" i="26"/>
  <c r="Q385" i="26"/>
  <c r="G385" i="26"/>
  <c r="E385" i="26"/>
  <c r="D385" i="26"/>
  <c r="C385" i="26"/>
  <c r="B385" i="26"/>
  <c r="A385" i="26"/>
  <c r="U384" i="26"/>
  <c r="U383" i="26"/>
  <c r="U382" i="26"/>
  <c r="U381" i="26"/>
  <c r="U380" i="26"/>
  <c r="U379" i="26"/>
  <c r="U378" i="26"/>
  <c r="U377" i="26"/>
  <c r="U376" i="26"/>
  <c r="U375" i="26"/>
  <c r="U374" i="26"/>
  <c r="U373" i="26"/>
  <c r="U372" i="26"/>
  <c r="AK371" i="26"/>
  <c r="U371" i="26"/>
  <c r="AK370" i="26"/>
  <c r="AJ370" i="26"/>
  <c r="V370" i="26"/>
  <c r="U370" i="26"/>
  <c r="U369" i="26"/>
  <c r="U368" i="26"/>
  <c r="U367" i="26"/>
  <c r="U366" i="26"/>
  <c r="U365" i="26"/>
  <c r="U444" i="26"/>
  <c r="T444" i="26"/>
  <c r="S444" i="26"/>
  <c r="R444" i="26"/>
  <c r="Q444" i="26"/>
  <c r="G444" i="26"/>
  <c r="E444" i="26"/>
  <c r="D444" i="26"/>
  <c r="C444" i="26"/>
  <c r="B444" i="26"/>
  <c r="A444" i="26"/>
  <c r="U443" i="26"/>
  <c r="T443" i="26"/>
  <c r="S443" i="26"/>
  <c r="R443" i="26"/>
  <c r="Q443" i="26"/>
  <c r="G443" i="26"/>
  <c r="E443" i="26"/>
  <c r="D443" i="26"/>
  <c r="C443" i="26"/>
  <c r="B443" i="26"/>
  <c r="A443" i="26"/>
  <c r="U442" i="26"/>
  <c r="T442" i="26"/>
  <c r="S442" i="26"/>
  <c r="R442" i="26"/>
  <c r="Q442" i="26"/>
  <c r="G442" i="26"/>
  <c r="E442" i="26"/>
  <c r="D442" i="26"/>
  <c r="C442" i="26"/>
  <c r="B442" i="26"/>
  <c r="A442" i="26"/>
  <c r="U441" i="26"/>
  <c r="T441" i="26"/>
  <c r="S441" i="26"/>
  <c r="R441" i="26"/>
  <c r="Q441" i="26"/>
  <c r="G441" i="26"/>
  <c r="E441" i="26"/>
  <c r="D441" i="26"/>
  <c r="C441" i="26"/>
  <c r="B441" i="26"/>
  <c r="A441" i="26"/>
  <c r="U440" i="26"/>
  <c r="T440" i="26"/>
  <c r="S440" i="26"/>
  <c r="R440" i="26"/>
  <c r="Q440" i="26"/>
  <c r="G440" i="26"/>
  <c r="E440" i="26"/>
  <c r="D440" i="26"/>
  <c r="C440" i="26"/>
  <c r="B440" i="26"/>
  <c r="A440" i="26"/>
  <c r="U439" i="26"/>
  <c r="T439" i="26"/>
  <c r="S439" i="26"/>
  <c r="R439" i="26"/>
  <c r="Q439" i="26"/>
  <c r="G439" i="26"/>
  <c r="E439" i="26"/>
  <c r="D439" i="26"/>
  <c r="C439" i="26"/>
  <c r="B439" i="26"/>
  <c r="A439" i="26"/>
  <c r="U438" i="26"/>
  <c r="T438" i="26"/>
  <c r="S438" i="26"/>
  <c r="R438" i="26"/>
  <c r="Q438" i="26"/>
  <c r="G438" i="26"/>
  <c r="E438" i="26"/>
  <c r="D438" i="26"/>
  <c r="C438" i="26"/>
  <c r="B438" i="26"/>
  <c r="A438" i="26"/>
  <c r="U437" i="26"/>
  <c r="T437" i="26"/>
  <c r="S437" i="26"/>
  <c r="R437" i="26"/>
  <c r="Q437" i="26"/>
  <c r="G437" i="26"/>
  <c r="E437" i="26"/>
  <c r="D437" i="26"/>
  <c r="C437" i="26"/>
  <c r="B437" i="26"/>
  <c r="A437" i="26"/>
  <c r="U436" i="26"/>
  <c r="T436" i="26"/>
  <c r="S436" i="26"/>
  <c r="R436" i="26"/>
  <c r="Q436" i="26"/>
  <c r="G436" i="26"/>
  <c r="E436" i="26"/>
  <c r="D436" i="26"/>
  <c r="C436" i="26"/>
  <c r="B436" i="26"/>
  <c r="A436" i="26"/>
  <c r="U435" i="26"/>
  <c r="T435" i="26"/>
  <c r="S435" i="26"/>
  <c r="R435" i="26"/>
  <c r="Q435" i="26"/>
  <c r="G435" i="26"/>
  <c r="E435" i="26"/>
  <c r="D435" i="26"/>
  <c r="C435" i="26"/>
  <c r="B435" i="26"/>
  <c r="A435" i="26"/>
  <c r="U434" i="26"/>
  <c r="T434" i="26"/>
  <c r="S434" i="26"/>
  <c r="R434" i="26"/>
  <c r="Q434" i="26"/>
  <c r="G434" i="26"/>
  <c r="E434" i="26"/>
  <c r="D434" i="26"/>
  <c r="C434" i="26"/>
  <c r="B434" i="26"/>
  <c r="A434" i="26"/>
  <c r="U433" i="26"/>
  <c r="T433" i="26"/>
  <c r="S433" i="26"/>
  <c r="R433" i="26"/>
  <c r="Q433" i="26"/>
  <c r="G433" i="26"/>
  <c r="E433" i="26"/>
  <c r="D433" i="26"/>
  <c r="C433" i="26"/>
  <c r="B433" i="26"/>
  <c r="A433" i="26"/>
  <c r="U432" i="26"/>
  <c r="T432" i="26"/>
  <c r="S432" i="26"/>
  <c r="R432" i="26"/>
  <c r="Q432" i="26"/>
  <c r="G432" i="26"/>
  <c r="E432" i="26"/>
  <c r="D432" i="26"/>
  <c r="C432" i="26"/>
  <c r="B432" i="26"/>
  <c r="A432" i="26"/>
  <c r="U431" i="26"/>
  <c r="T431" i="26"/>
  <c r="S431" i="26"/>
  <c r="R431" i="26"/>
  <c r="Q431" i="26"/>
  <c r="G431" i="26"/>
  <c r="E431" i="26"/>
  <c r="D431" i="26"/>
  <c r="C431" i="26"/>
  <c r="B431" i="26"/>
  <c r="A431" i="26"/>
  <c r="U430" i="26"/>
  <c r="T430" i="26"/>
  <c r="S430" i="26"/>
  <c r="R430" i="26"/>
  <c r="Q430" i="26"/>
  <c r="G430" i="26"/>
  <c r="E430" i="26"/>
  <c r="D430" i="26"/>
  <c r="C430" i="26"/>
  <c r="B430" i="26"/>
  <c r="A430" i="26"/>
  <c r="U429" i="26"/>
  <c r="T429" i="26"/>
  <c r="S429" i="26"/>
  <c r="R429" i="26"/>
  <c r="Q429" i="26"/>
  <c r="G429" i="26"/>
  <c r="E429" i="26"/>
  <c r="D429" i="26"/>
  <c r="C429" i="26"/>
  <c r="B429" i="26"/>
  <c r="A429" i="26"/>
  <c r="U428" i="26"/>
  <c r="T428" i="26"/>
  <c r="S428" i="26"/>
  <c r="R428" i="26"/>
  <c r="Q428" i="26"/>
  <c r="G428" i="26"/>
  <c r="E428" i="26"/>
  <c r="D428" i="26"/>
  <c r="C428" i="26"/>
  <c r="B428" i="26"/>
  <c r="A428" i="26"/>
  <c r="U427" i="26"/>
  <c r="T427" i="26"/>
  <c r="S427" i="26"/>
  <c r="R427" i="26"/>
  <c r="Q427" i="26"/>
  <c r="G427" i="26"/>
  <c r="E427" i="26"/>
  <c r="D427" i="26"/>
  <c r="C427" i="26"/>
  <c r="B427" i="26"/>
  <c r="A427" i="26"/>
  <c r="U426" i="26"/>
  <c r="T426" i="26"/>
  <c r="S426" i="26"/>
  <c r="R426" i="26"/>
  <c r="Q426" i="26"/>
  <c r="G426" i="26"/>
  <c r="E426" i="26"/>
  <c r="D426" i="26"/>
  <c r="C426" i="26"/>
  <c r="B426" i="26"/>
  <c r="A426" i="26"/>
  <c r="U425" i="26"/>
  <c r="T425" i="26"/>
  <c r="S425" i="26"/>
  <c r="R425" i="26"/>
  <c r="Q425" i="26"/>
  <c r="G425" i="26"/>
  <c r="E425" i="26"/>
  <c r="D425" i="26"/>
  <c r="C425" i="26"/>
  <c r="B425" i="26"/>
  <c r="A425" i="26"/>
  <c r="U424" i="26"/>
  <c r="U423" i="26"/>
  <c r="U422" i="26"/>
  <c r="U421" i="26"/>
  <c r="U420" i="26"/>
  <c r="U419" i="26"/>
  <c r="U418" i="26"/>
  <c r="U417" i="26"/>
  <c r="U416" i="26"/>
  <c r="U415" i="26"/>
  <c r="U414" i="26"/>
  <c r="U413" i="26"/>
  <c r="U412" i="26"/>
  <c r="AK411" i="26"/>
  <c r="U411" i="26"/>
  <c r="AK410" i="26"/>
  <c r="AJ410" i="26"/>
  <c r="V410" i="26"/>
  <c r="U410" i="26"/>
  <c r="U409" i="26"/>
  <c r="U408" i="26"/>
  <c r="U407" i="26"/>
  <c r="U406" i="26"/>
  <c r="U405" i="26"/>
  <c r="U164" i="26"/>
  <c r="V50" i="9"/>
  <c r="T164" i="26"/>
  <c r="U50" i="9"/>
  <c r="S164" i="26"/>
  <c r="T50" i="9"/>
  <c r="R164" i="26"/>
  <c r="S50" i="9"/>
  <c r="Q164" i="26"/>
  <c r="G164" i="26"/>
  <c r="I50" i="9"/>
  <c r="E164" i="26"/>
  <c r="D164" i="26"/>
  <c r="C164" i="26"/>
  <c r="B164" i="26"/>
  <c r="N50" i="9"/>
  <c r="A164" i="26"/>
  <c r="U163" i="26"/>
  <c r="V49" i="9"/>
  <c r="T163" i="26"/>
  <c r="U49" i="9"/>
  <c r="S163" i="26"/>
  <c r="T49" i="9"/>
  <c r="R163" i="26"/>
  <c r="S49" i="9"/>
  <c r="Q163" i="26"/>
  <c r="G163" i="26"/>
  <c r="I49" i="9"/>
  <c r="E163" i="26"/>
  <c r="D163" i="26"/>
  <c r="C163" i="26"/>
  <c r="B163" i="26"/>
  <c r="N49" i="9"/>
  <c r="A163" i="26"/>
  <c r="U162" i="26"/>
  <c r="V48" i="9"/>
  <c r="T162" i="26"/>
  <c r="U48" i="9"/>
  <c r="S162" i="26"/>
  <c r="T48" i="9"/>
  <c r="R162" i="26"/>
  <c r="S48" i="9"/>
  <c r="Q162" i="26"/>
  <c r="G162" i="26"/>
  <c r="I48" i="9"/>
  <c r="E162" i="26"/>
  <c r="D162" i="26"/>
  <c r="C162" i="26"/>
  <c r="B162" i="26"/>
  <c r="N48" i="9"/>
  <c r="A162" i="26"/>
  <c r="U161" i="26"/>
  <c r="V47" i="9"/>
  <c r="T161" i="26"/>
  <c r="U47" i="9"/>
  <c r="S161" i="26"/>
  <c r="T47" i="9"/>
  <c r="R161" i="26"/>
  <c r="S47" i="9"/>
  <c r="Q161" i="26"/>
  <c r="G161" i="26"/>
  <c r="I47" i="9"/>
  <c r="E161" i="26"/>
  <c r="D161" i="26"/>
  <c r="C161" i="26"/>
  <c r="B161" i="26"/>
  <c r="N47" i="9"/>
  <c r="A161" i="26"/>
  <c r="U160" i="26"/>
  <c r="V46" i="9"/>
  <c r="T160" i="26"/>
  <c r="U46" i="9"/>
  <c r="S160" i="26"/>
  <c r="T46" i="9"/>
  <c r="R160" i="26"/>
  <c r="S46" i="9"/>
  <c r="Q160" i="26"/>
  <c r="G160" i="26"/>
  <c r="I46" i="9"/>
  <c r="E160" i="26"/>
  <c r="D160" i="26"/>
  <c r="C160" i="26"/>
  <c r="B160" i="26"/>
  <c r="N46" i="9"/>
  <c r="A160" i="26"/>
  <c r="U159" i="26"/>
  <c r="V45" i="9"/>
  <c r="T159" i="26"/>
  <c r="U45" i="9"/>
  <c r="S159" i="26"/>
  <c r="T45" i="9"/>
  <c r="R159" i="26"/>
  <c r="S45" i="9"/>
  <c r="Q159" i="26"/>
  <c r="G159" i="26"/>
  <c r="I45" i="9"/>
  <c r="E159" i="26"/>
  <c r="D159" i="26"/>
  <c r="C159" i="26"/>
  <c r="B159" i="26"/>
  <c r="N45" i="9"/>
  <c r="A159" i="26"/>
  <c r="U158" i="26"/>
  <c r="V44" i="9"/>
  <c r="T158" i="26"/>
  <c r="U44" i="9"/>
  <c r="S158" i="26"/>
  <c r="T44" i="9"/>
  <c r="R158" i="26"/>
  <c r="S44" i="9"/>
  <c r="Q158" i="26"/>
  <c r="G158" i="26"/>
  <c r="I44" i="9"/>
  <c r="E158" i="26"/>
  <c r="D158" i="26"/>
  <c r="C158" i="26"/>
  <c r="B158" i="26"/>
  <c r="N44" i="9"/>
  <c r="A158" i="26"/>
  <c r="U157" i="26"/>
  <c r="V43" i="9"/>
  <c r="T157" i="26"/>
  <c r="U43" i="9"/>
  <c r="S157" i="26"/>
  <c r="T43" i="9"/>
  <c r="R157" i="26"/>
  <c r="S43" i="9"/>
  <c r="Q157" i="26"/>
  <c r="G157" i="26"/>
  <c r="I43" i="9"/>
  <c r="E157" i="26"/>
  <c r="D157" i="26"/>
  <c r="C157" i="26"/>
  <c r="B157" i="26"/>
  <c r="N43" i="9"/>
  <c r="A157" i="26"/>
  <c r="U156" i="26"/>
  <c r="V42" i="9"/>
  <c r="T156" i="26"/>
  <c r="U42" i="9"/>
  <c r="S156" i="26"/>
  <c r="T42" i="9"/>
  <c r="R156" i="26"/>
  <c r="S42" i="9"/>
  <c r="Q156" i="26"/>
  <c r="G156" i="26"/>
  <c r="I42" i="9"/>
  <c r="E156" i="26"/>
  <c r="D156" i="26"/>
  <c r="C156" i="26"/>
  <c r="B156" i="26"/>
  <c r="N42" i="9"/>
  <c r="A156" i="26"/>
  <c r="U155" i="26"/>
  <c r="V41" i="9"/>
  <c r="T155" i="26"/>
  <c r="U41" i="9"/>
  <c r="S155" i="26"/>
  <c r="T41" i="9"/>
  <c r="R155" i="26"/>
  <c r="S41" i="9"/>
  <c r="Q155" i="26"/>
  <c r="G155" i="26"/>
  <c r="I41" i="9"/>
  <c r="E155" i="26"/>
  <c r="D155" i="26"/>
  <c r="C155" i="26"/>
  <c r="B155" i="26"/>
  <c r="N41" i="9"/>
  <c r="A155" i="26"/>
  <c r="U154" i="26"/>
  <c r="V40" i="9"/>
  <c r="T154" i="26"/>
  <c r="U40" i="9"/>
  <c r="S154" i="26"/>
  <c r="T40" i="9"/>
  <c r="R154" i="26"/>
  <c r="S40" i="9"/>
  <c r="Q154" i="26"/>
  <c r="G154" i="26"/>
  <c r="I40" i="9"/>
  <c r="E154" i="26"/>
  <c r="D154" i="26"/>
  <c r="C154" i="26"/>
  <c r="B154" i="26"/>
  <c r="N40" i="9"/>
  <c r="A154" i="26"/>
  <c r="U153" i="26"/>
  <c r="V39" i="9"/>
  <c r="T153" i="26"/>
  <c r="U39" i="9"/>
  <c r="S153" i="26"/>
  <c r="T39" i="9"/>
  <c r="R153" i="26"/>
  <c r="S39" i="9"/>
  <c r="Q153" i="26"/>
  <c r="G153" i="26"/>
  <c r="I39" i="9"/>
  <c r="E153" i="26"/>
  <c r="D153" i="26"/>
  <c r="C153" i="26"/>
  <c r="B153" i="26"/>
  <c r="N39" i="9"/>
  <c r="A153" i="26"/>
  <c r="U152" i="26"/>
  <c r="V38" i="9"/>
  <c r="T152" i="26"/>
  <c r="U38" i="9"/>
  <c r="S152" i="26"/>
  <c r="T38" i="9"/>
  <c r="R152" i="26"/>
  <c r="S38" i="9"/>
  <c r="Q152" i="26"/>
  <c r="G152" i="26"/>
  <c r="I38" i="9"/>
  <c r="E152" i="26"/>
  <c r="D152" i="26"/>
  <c r="C152" i="26"/>
  <c r="B152" i="26"/>
  <c r="N38" i="9"/>
  <c r="A152" i="26"/>
  <c r="U151" i="26"/>
  <c r="V37" i="9"/>
  <c r="T151" i="26"/>
  <c r="U37" i="9"/>
  <c r="S151" i="26"/>
  <c r="T37" i="9"/>
  <c r="R151" i="26"/>
  <c r="S37" i="9"/>
  <c r="Q151" i="26"/>
  <c r="G151" i="26"/>
  <c r="I37" i="9"/>
  <c r="E151" i="26"/>
  <c r="D151" i="26"/>
  <c r="C151" i="26"/>
  <c r="B151" i="26"/>
  <c r="N37" i="9"/>
  <c r="A151" i="26"/>
  <c r="U150" i="26"/>
  <c r="V36" i="9"/>
  <c r="T150" i="26"/>
  <c r="U36" i="9"/>
  <c r="S150" i="26"/>
  <c r="T36" i="9"/>
  <c r="R150" i="26"/>
  <c r="S36" i="9"/>
  <c r="Q150" i="26"/>
  <c r="G150" i="26"/>
  <c r="I36" i="9"/>
  <c r="E150" i="26"/>
  <c r="D150" i="26"/>
  <c r="C150" i="26"/>
  <c r="B150" i="26"/>
  <c r="N36" i="9"/>
  <c r="A150" i="26"/>
  <c r="U149" i="26"/>
  <c r="V35" i="9"/>
  <c r="T149" i="26"/>
  <c r="U35" i="9"/>
  <c r="S149" i="26"/>
  <c r="T35" i="9"/>
  <c r="R149" i="26"/>
  <c r="S35" i="9"/>
  <c r="Q149" i="26"/>
  <c r="G149" i="26"/>
  <c r="I35" i="9"/>
  <c r="E149" i="26"/>
  <c r="D149" i="26"/>
  <c r="C149" i="26"/>
  <c r="B149" i="26"/>
  <c r="N35" i="9"/>
  <c r="A149" i="26"/>
  <c r="U148" i="26"/>
  <c r="V34" i="9"/>
  <c r="T148" i="26"/>
  <c r="U34" i="9"/>
  <c r="S148" i="26"/>
  <c r="T34" i="9"/>
  <c r="R148" i="26"/>
  <c r="S34" i="9"/>
  <c r="Q148" i="26"/>
  <c r="G148" i="26"/>
  <c r="I34" i="9"/>
  <c r="E148" i="26"/>
  <c r="D148" i="26"/>
  <c r="C148" i="26"/>
  <c r="B148" i="26"/>
  <c r="N34" i="9"/>
  <c r="A148" i="26"/>
  <c r="U147" i="26"/>
  <c r="V33" i="9"/>
  <c r="T147" i="26"/>
  <c r="U33" i="9"/>
  <c r="S147" i="26"/>
  <c r="T33" i="9"/>
  <c r="R147" i="26"/>
  <c r="S33" i="9"/>
  <c r="Q147" i="26"/>
  <c r="G147" i="26"/>
  <c r="I33" i="9"/>
  <c r="E147" i="26"/>
  <c r="D147" i="26"/>
  <c r="C147" i="26"/>
  <c r="B147" i="26"/>
  <c r="N33" i="9"/>
  <c r="A147" i="26"/>
  <c r="U146" i="26"/>
  <c r="V32" i="9"/>
  <c r="T146" i="26"/>
  <c r="U32" i="9"/>
  <c r="S146" i="26"/>
  <c r="T32" i="9"/>
  <c r="R146" i="26"/>
  <c r="S32" i="9"/>
  <c r="Q146" i="26"/>
  <c r="G146" i="26"/>
  <c r="I32" i="9"/>
  <c r="E146" i="26"/>
  <c r="D146" i="26"/>
  <c r="C146" i="26"/>
  <c r="B146" i="26"/>
  <c r="N32" i="9"/>
  <c r="A146" i="26"/>
  <c r="U145" i="26"/>
  <c r="V31" i="9"/>
  <c r="T145" i="26"/>
  <c r="U31" i="9"/>
  <c r="S145" i="26"/>
  <c r="T31" i="9"/>
  <c r="R145" i="26"/>
  <c r="S31" i="9"/>
  <c r="Q145" i="26"/>
  <c r="G145" i="26"/>
  <c r="I31" i="9"/>
  <c r="E145" i="26"/>
  <c r="D145" i="26"/>
  <c r="C145" i="26"/>
  <c r="B145" i="26"/>
  <c r="N31" i="9"/>
  <c r="A145" i="26"/>
  <c r="U144" i="26"/>
  <c r="U143" i="26"/>
  <c r="U142" i="26"/>
  <c r="U141" i="26"/>
  <c r="U140" i="26"/>
  <c r="U139" i="26"/>
  <c r="U138" i="26"/>
  <c r="U137" i="26"/>
  <c r="U136" i="26"/>
  <c r="U135" i="26"/>
  <c r="U134" i="26"/>
  <c r="U133" i="26"/>
  <c r="U132" i="26"/>
  <c r="AK131" i="26"/>
  <c r="U131" i="26"/>
  <c r="AK130" i="26"/>
  <c r="AJ130" i="26"/>
  <c r="V130" i="26"/>
  <c r="U130" i="26"/>
  <c r="U129" i="26"/>
  <c r="U128" i="26"/>
  <c r="U127" i="26"/>
  <c r="U126" i="26"/>
  <c r="U125" i="26"/>
  <c r="U124" i="26"/>
  <c r="T124" i="26"/>
  <c r="S124" i="26"/>
  <c r="R124" i="26"/>
  <c r="Q124" i="26"/>
  <c r="G124" i="26"/>
  <c r="E124" i="26"/>
  <c r="D124" i="26"/>
  <c r="C124" i="26"/>
  <c r="B124" i="26"/>
  <c r="A124" i="26"/>
  <c r="U123" i="26"/>
  <c r="T123" i="26"/>
  <c r="S123" i="26"/>
  <c r="R123" i="26"/>
  <c r="Q123" i="26"/>
  <c r="G123" i="26"/>
  <c r="E123" i="26"/>
  <c r="D123" i="26"/>
  <c r="C123" i="26"/>
  <c r="B123" i="26"/>
  <c r="A123" i="26"/>
  <c r="U122" i="26"/>
  <c r="T122" i="26"/>
  <c r="S122" i="26"/>
  <c r="R122" i="26"/>
  <c r="Q122" i="26"/>
  <c r="G122" i="26"/>
  <c r="E122" i="26"/>
  <c r="D122" i="26"/>
  <c r="C122" i="26"/>
  <c r="B122" i="26"/>
  <c r="A122" i="26"/>
  <c r="U121" i="26"/>
  <c r="T121" i="26"/>
  <c r="S121" i="26"/>
  <c r="R121" i="26"/>
  <c r="Q121" i="26"/>
  <c r="G121" i="26"/>
  <c r="E121" i="26"/>
  <c r="D121" i="26"/>
  <c r="C121" i="26"/>
  <c r="B121" i="26"/>
  <c r="A121" i="26"/>
  <c r="U120" i="26"/>
  <c r="T120" i="26"/>
  <c r="S120" i="26"/>
  <c r="R120" i="26"/>
  <c r="Q120" i="26"/>
  <c r="G120" i="26"/>
  <c r="E120" i="26"/>
  <c r="D120" i="26"/>
  <c r="C120" i="26"/>
  <c r="B120" i="26"/>
  <c r="A120" i="26"/>
  <c r="U119" i="26"/>
  <c r="T119" i="26"/>
  <c r="S119" i="26"/>
  <c r="R119" i="26"/>
  <c r="Q119" i="26"/>
  <c r="G119" i="26"/>
  <c r="E119" i="26"/>
  <c r="D119" i="26"/>
  <c r="C119" i="26"/>
  <c r="B119" i="26"/>
  <c r="A119" i="26"/>
  <c r="U118" i="26"/>
  <c r="T118" i="26"/>
  <c r="S118" i="26"/>
  <c r="R118" i="26"/>
  <c r="Q118" i="26"/>
  <c r="G118" i="26"/>
  <c r="E118" i="26"/>
  <c r="D118" i="26"/>
  <c r="C118" i="26"/>
  <c r="B118" i="26"/>
  <c r="A118" i="26"/>
  <c r="U117" i="26"/>
  <c r="T117" i="26"/>
  <c r="S117" i="26"/>
  <c r="R117" i="26"/>
  <c r="Q117" i="26"/>
  <c r="G117" i="26"/>
  <c r="E117" i="26"/>
  <c r="D117" i="26"/>
  <c r="C117" i="26"/>
  <c r="B117" i="26"/>
  <c r="A117" i="26"/>
  <c r="U116" i="26"/>
  <c r="T116" i="26"/>
  <c r="S116" i="26"/>
  <c r="R116" i="26"/>
  <c r="Q116" i="26"/>
  <c r="G116" i="26"/>
  <c r="E116" i="26"/>
  <c r="D116" i="26"/>
  <c r="C116" i="26"/>
  <c r="B116" i="26"/>
  <c r="A116" i="26"/>
  <c r="U115" i="26"/>
  <c r="T115" i="26"/>
  <c r="S115" i="26"/>
  <c r="R115" i="26"/>
  <c r="Q115" i="26"/>
  <c r="G115" i="26"/>
  <c r="E115" i="26"/>
  <c r="D115" i="26"/>
  <c r="C115" i="26"/>
  <c r="B115" i="26"/>
  <c r="A115" i="26"/>
  <c r="U114" i="26"/>
  <c r="T114" i="26"/>
  <c r="S114" i="26"/>
  <c r="R114" i="26"/>
  <c r="Q114" i="26"/>
  <c r="G114" i="26"/>
  <c r="E114" i="26"/>
  <c r="D114" i="26"/>
  <c r="C114" i="26"/>
  <c r="B114" i="26"/>
  <c r="A114" i="26"/>
  <c r="U113" i="26"/>
  <c r="T113" i="26"/>
  <c r="S113" i="26"/>
  <c r="R113" i="26"/>
  <c r="Q113" i="26"/>
  <c r="G113" i="26"/>
  <c r="E113" i="26"/>
  <c r="D113" i="26"/>
  <c r="C113" i="26"/>
  <c r="B113" i="26"/>
  <c r="A113" i="26"/>
  <c r="U112" i="26"/>
  <c r="T112" i="26"/>
  <c r="S112" i="26"/>
  <c r="R112" i="26"/>
  <c r="Q112" i="26"/>
  <c r="G112" i="26"/>
  <c r="E112" i="26"/>
  <c r="D112" i="26"/>
  <c r="C112" i="26"/>
  <c r="B112" i="26"/>
  <c r="A112" i="26"/>
  <c r="U111" i="26"/>
  <c r="T111" i="26"/>
  <c r="S111" i="26"/>
  <c r="R111" i="26"/>
  <c r="Q111" i="26"/>
  <c r="G111" i="26"/>
  <c r="E111" i="26"/>
  <c r="D111" i="26"/>
  <c r="C111" i="26"/>
  <c r="B111" i="26"/>
  <c r="A111" i="26"/>
  <c r="U110" i="26"/>
  <c r="T110" i="26"/>
  <c r="S110" i="26"/>
  <c r="R110" i="26"/>
  <c r="Q110" i="26"/>
  <c r="G110" i="26"/>
  <c r="E110" i="26"/>
  <c r="D110" i="26"/>
  <c r="C110" i="26"/>
  <c r="B110" i="26"/>
  <c r="A110" i="26"/>
  <c r="U109" i="26"/>
  <c r="T109" i="26"/>
  <c r="S109" i="26"/>
  <c r="R109" i="26"/>
  <c r="Q109" i="26"/>
  <c r="G109" i="26"/>
  <c r="E109" i="26"/>
  <c r="D109" i="26"/>
  <c r="C109" i="26"/>
  <c r="B109" i="26"/>
  <c r="A109" i="26"/>
  <c r="U108" i="26"/>
  <c r="T108" i="26"/>
  <c r="S108" i="26"/>
  <c r="R108" i="26"/>
  <c r="Q108" i="26"/>
  <c r="G108" i="26"/>
  <c r="E108" i="26"/>
  <c r="D108" i="26"/>
  <c r="C108" i="26"/>
  <c r="B108" i="26"/>
  <c r="A108" i="26"/>
  <c r="U107" i="26"/>
  <c r="T107" i="26"/>
  <c r="S107" i="26"/>
  <c r="R107" i="26"/>
  <c r="Q107" i="26"/>
  <c r="G107" i="26"/>
  <c r="E107" i="26"/>
  <c r="D107" i="26"/>
  <c r="C107" i="26"/>
  <c r="B107" i="26"/>
  <c r="A107" i="26"/>
  <c r="U106" i="26"/>
  <c r="T106" i="26"/>
  <c r="S106" i="26"/>
  <c r="R106" i="26"/>
  <c r="Q106" i="26"/>
  <c r="G106" i="26"/>
  <c r="E106" i="26"/>
  <c r="D106" i="26"/>
  <c r="C106" i="26"/>
  <c r="B106" i="26"/>
  <c r="A106" i="26"/>
  <c r="U105" i="26"/>
  <c r="T105" i="26"/>
  <c r="S105" i="26"/>
  <c r="R105" i="26"/>
  <c r="Q105" i="26"/>
  <c r="G105" i="26"/>
  <c r="E105" i="26"/>
  <c r="D105" i="26"/>
  <c r="C105" i="26"/>
  <c r="B105" i="26"/>
  <c r="A105" i="26"/>
  <c r="U104" i="26"/>
  <c r="U103" i="26"/>
  <c r="U102" i="26"/>
  <c r="U101" i="26"/>
  <c r="U100" i="26"/>
  <c r="U99" i="26"/>
  <c r="U98" i="26"/>
  <c r="U97" i="26"/>
  <c r="U96" i="26"/>
  <c r="U95" i="26"/>
  <c r="U94" i="26"/>
  <c r="U93" i="26"/>
  <c r="U92" i="26"/>
  <c r="AK91" i="26"/>
  <c r="U91" i="26"/>
  <c r="AK90" i="26"/>
  <c r="AJ90" i="26"/>
  <c r="V90" i="26"/>
  <c r="U90" i="26"/>
  <c r="U89" i="26"/>
  <c r="U88" i="26"/>
  <c r="U87" i="26"/>
  <c r="U86" i="26"/>
  <c r="U85" i="26"/>
  <c r="U84" i="26"/>
  <c r="T84" i="26"/>
  <c r="S84" i="26"/>
  <c r="R84" i="26"/>
  <c r="Q84" i="26"/>
  <c r="G84" i="26"/>
  <c r="E84" i="26"/>
  <c r="D84" i="26"/>
  <c r="C84" i="26"/>
  <c r="B84" i="26"/>
  <c r="A84" i="26"/>
  <c r="U83" i="26"/>
  <c r="T83" i="26"/>
  <c r="S83" i="26"/>
  <c r="R83" i="26"/>
  <c r="Q83" i="26"/>
  <c r="G83" i="26"/>
  <c r="E83" i="26"/>
  <c r="D83" i="26"/>
  <c r="C83" i="26"/>
  <c r="B83" i="26"/>
  <c r="A83" i="26"/>
  <c r="U82" i="26"/>
  <c r="T82" i="26"/>
  <c r="S82" i="26"/>
  <c r="R82" i="26"/>
  <c r="Q82" i="26"/>
  <c r="G82" i="26"/>
  <c r="E82" i="26"/>
  <c r="D82" i="26"/>
  <c r="C82" i="26"/>
  <c r="B82" i="26"/>
  <c r="A82" i="26"/>
  <c r="U81" i="26"/>
  <c r="T81" i="26"/>
  <c r="S81" i="26"/>
  <c r="R81" i="26"/>
  <c r="Q81" i="26"/>
  <c r="G81" i="26"/>
  <c r="E81" i="26"/>
  <c r="D81" i="26"/>
  <c r="C81" i="26"/>
  <c r="B81" i="26"/>
  <c r="A81" i="26"/>
  <c r="U80" i="26"/>
  <c r="T80" i="26"/>
  <c r="S80" i="26"/>
  <c r="R80" i="26"/>
  <c r="Q80" i="26"/>
  <c r="G80" i="26"/>
  <c r="E80" i="26"/>
  <c r="D80" i="26"/>
  <c r="C80" i="26"/>
  <c r="B80" i="26"/>
  <c r="A80" i="26"/>
  <c r="U79" i="26"/>
  <c r="T79" i="26"/>
  <c r="S79" i="26"/>
  <c r="R79" i="26"/>
  <c r="Q79" i="26"/>
  <c r="G79" i="26"/>
  <c r="E79" i="26"/>
  <c r="D79" i="26"/>
  <c r="C79" i="26"/>
  <c r="B79" i="26"/>
  <c r="A79" i="26"/>
  <c r="U78" i="26"/>
  <c r="T78" i="26"/>
  <c r="S78" i="26"/>
  <c r="R78" i="26"/>
  <c r="Q78" i="26"/>
  <c r="G78" i="26"/>
  <c r="E78" i="26"/>
  <c r="D78" i="26"/>
  <c r="C78" i="26"/>
  <c r="B78" i="26"/>
  <c r="A78" i="26"/>
  <c r="U77" i="26"/>
  <c r="T77" i="26"/>
  <c r="S77" i="26"/>
  <c r="R77" i="26"/>
  <c r="Q77" i="26"/>
  <c r="G77" i="26"/>
  <c r="E77" i="26"/>
  <c r="D77" i="26"/>
  <c r="C77" i="26"/>
  <c r="B77" i="26"/>
  <c r="A77" i="26"/>
  <c r="U76" i="26"/>
  <c r="T76" i="26"/>
  <c r="S76" i="26"/>
  <c r="R76" i="26"/>
  <c r="Q76" i="26"/>
  <c r="G76" i="26"/>
  <c r="E76" i="26"/>
  <c r="D76" i="26"/>
  <c r="C76" i="26"/>
  <c r="B76" i="26"/>
  <c r="A76" i="26"/>
  <c r="U75" i="26"/>
  <c r="T75" i="26"/>
  <c r="S75" i="26"/>
  <c r="R75" i="26"/>
  <c r="Q75" i="26"/>
  <c r="G75" i="26"/>
  <c r="E75" i="26"/>
  <c r="D75" i="26"/>
  <c r="C75" i="26"/>
  <c r="B75" i="26"/>
  <c r="A75" i="26"/>
  <c r="U74" i="26"/>
  <c r="T74" i="26"/>
  <c r="S74" i="26"/>
  <c r="R74" i="26"/>
  <c r="Q74" i="26"/>
  <c r="G74" i="26"/>
  <c r="E74" i="26"/>
  <c r="D74" i="26"/>
  <c r="C74" i="26"/>
  <c r="B74" i="26"/>
  <c r="A74" i="26"/>
  <c r="U73" i="26"/>
  <c r="T73" i="26"/>
  <c r="S73" i="26"/>
  <c r="R73" i="26"/>
  <c r="Q73" i="26"/>
  <c r="G73" i="26"/>
  <c r="E73" i="26"/>
  <c r="D73" i="26"/>
  <c r="C73" i="26"/>
  <c r="B73" i="26"/>
  <c r="A73" i="26"/>
  <c r="U72" i="26"/>
  <c r="T72" i="26"/>
  <c r="S72" i="26"/>
  <c r="R72" i="26"/>
  <c r="Q72" i="26"/>
  <c r="G72" i="26"/>
  <c r="E72" i="26"/>
  <c r="D72" i="26"/>
  <c r="C72" i="26"/>
  <c r="B72" i="26"/>
  <c r="A72" i="26"/>
  <c r="U71" i="26"/>
  <c r="T71" i="26"/>
  <c r="S71" i="26"/>
  <c r="R71" i="26"/>
  <c r="Q71" i="26"/>
  <c r="G71" i="26"/>
  <c r="E71" i="26"/>
  <c r="D71" i="26"/>
  <c r="C71" i="26"/>
  <c r="B71" i="26"/>
  <c r="A71" i="26"/>
  <c r="U70" i="26"/>
  <c r="T70" i="26"/>
  <c r="S70" i="26"/>
  <c r="R70" i="26"/>
  <c r="Q70" i="26"/>
  <c r="G70" i="26"/>
  <c r="E70" i="26"/>
  <c r="D70" i="26"/>
  <c r="C70" i="26"/>
  <c r="B70" i="26"/>
  <c r="A70" i="26"/>
  <c r="U69" i="26"/>
  <c r="T69" i="26"/>
  <c r="S69" i="26"/>
  <c r="R69" i="26"/>
  <c r="Q69" i="26"/>
  <c r="G69" i="26"/>
  <c r="E69" i="26"/>
  <c r="D69" i="26"/>
  <c r="C69" i="26"/>
  <c r="B69" i="26"/>
  <c r="A69" i="26"/>
  <c r="U68" i="26"/>
  <c r="T68" i="26"/>
  <c r="S68" i="26"/>
  <c r="R68" i="26"/>
  <c r="Q68" i="26"/>
  <c r="G68" i="26"/>
  <c r="E68" i="26"/>
  <c r="D68" i="26"/>
  <c r="C68" i="26"/>
  <c r="B68" i="26"/>
  <c r="A68" i="26"/>
  <c r="U67" i="26"/>
  <c r="T67" i="26"/>
  <c r="S67" i="26"/>
  <c r="R67" i="26"/>
  <c r="Q67" i="26"/>
  <c r="G67" i="26"/>
  <c r="E67" i="26"/>
  <c r="D67" i="26"/>
  <c r="C67" i="26"/>
  <c r="B67" i="26"/>
  <c r="A67" i="26"/>
  <c r="U66" i="26"/>
  <c r="T66" i="26"/>
  <c r="S66" i="26"/>
  <c r="R66" i="26"/>
  <c r="Q66" i="26"/>
  <c r="G66" i="26"/>
  <c r="E66" i="26"/>
  <c r="D66" i="26"/>
  <c r="C66" i="26"/>
  <c r="B66" i="26"/>
  <c r="A66" i="26"/>
  <c r="U65" i="26"/>
  <c r="T65" i="26"/>
  <c r="S65" i="26"/>
  <c r="R65" i="26"/>
  <c r="Q65" i="26"/>
  <c r="G65" i="26"/>
  <c r="E65" i="26"/>
  <c r="D65" i="26"/>
  <c r="C65" i="26"/>
  <c r="B65" i="26"/>
  <c r="A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AK51" i="26"/>
  <c r="U51" i="26"/>
  <c r="AK50" i="26"/>
  <c r="AJ50" i="26"/>
  <c r="V50" i="26"/>
  <c r="U50" i="26"/>
  <c r="U49" i="26"/>
  <c r="U48" i="26"/>
  <c r="U47" i="26"/>
  <c r="U46" i="26"/>
  <c r="U45" i="26"/>
  <c r="U804" i="26"/>
  <c r="T804" i="26"/>
  <c r="S804" i="26"/>
  <c r="R804" i="26"/>
  <c r="Q804" i="26"/>
  <c r="G804" i="26"/>
  <c r="E804" i="26"/>
  <c r="D804" i="26"/>
  <c r="C804" i="26"/>
  <c r="B804" i="26"/>
  <c r="A804" i="26"/>
  <c r="U803" i="26"/>
  <c r="T803" i="26"/>
  <c r="S803" i="26"/>
  <c r="R803" i="26"/>
  <c r="Q803" i="26"/>
  <c r="G803" i="26"/>
  <c r="E803" i="26"/>
  <c r="D803" i="26"/>
  <c r="C803" i="26"/>
  <c r="B803" i="26"/>
  <c r="A803" i="26"/>
  <c r="U802" i="26"/>
  <c r="T802" i="26"/>
  <c r="S802" i="26"/>
  <c r="R802" i="26"/>
  <c r="Q802" i="26"/>
  <c r="G802" i="26"/>
  <c r="E802" i="26"/>
  <c r="D802" i="26"/>
  <c r="C802" i="26"/>
  <c r="B802" i="26"/>
  <c r="A802" i="26"/>
  <c r="U801" i="26"/>
  <c r="T801" i="26"/>
  <c r="S801" i="26"/>
  <c r="R801" i="26"/>
  <c r="Q801" i="26"/>
  <c r="G801" i="26"/>
  <c r="E801" i="26"/>
  <c r="D801" i="26"/>
  <c r="C801" i="26"/>
  <c r="B801" i="26"/>
  <c r="A801" i="26"/>
  <c r="U800" i="26"/>
  <c r="T800" i="26"/>
  <c r="S800" i="26"/>
  <c r="R800" i="26"/>
  <c r="Q800" i="26"/>
  <c r="G800" i="26"/>
  <c r="E800" i="26"/>
  <c r="D800" i="26"/>
  <c r="C800" i="26"/>
  <c r="B800" i="26"/>
  <c r="A800" i="26"/>
  <c r="U799" i="26"/>
  <c r="T799" i="26"/>
  <c r="S799" i="26"/>
  <c r="R799" i="26"/>
  <c r="Q799" i="26"/>
  <c r="G799" i="26"/>
  <c r="E799" i="26"/>
  <c r="D799" i="26"/>
  <c r="C799" i="26"/>
  <c r="B799" i="26"/>
  <c r="A799" i="26"/>
  <c r="U798" i="26"/>
  <c r="T798" i="26"/>
  <c r="S798" i="26"/>
  <c r="R798" i="26"/>
  <c r="Q798" i="26"/>
  <c r="G798" i="26"/>
  <c r="E798" i="26"/>
  <c r="D798" i="26"/>
  <c r="C798" i="26"/>
  <c r="B798" i="26"/>
  <c r="A798" i="26"/>
  <c r="U797" i="26"/>
  <c r="T797" i="26"/>
  <c r="S797" i="26"/>
  <c r="R797" i="26"/>
  <c r="Q797" i="26"/>
  <c r="G797" i="26"/>
  <c r="E797" i="26"/>
  <c r="D797" i="26"/>
  <c r="C797" i="26"/>
  <c r="B797" i="26"/>
  <c r="A797" i="26"/>
  <c r="U796" i="26"/>
  <c r="T796" i="26"/>
  <c r="S796" i="26"/>
  <c r="R796" i="26"/>
  <c r="Q796" i="26"/>
  <c r="G796" i="26"/>
  <c r="E796" i="26"/>
  <c r="D796" i="26"/>
  <c r="C796" i="26"/>
  <c r="B796" i="26"/>
  <c r="A796" i="26"/>
  <c r="U795" i="26"/>
  <c r="T795" i="26"/>
  <c r="S795" i="26"/>
  <c r="R795" i="26"/>
  <c r="Q795" i="26"/>
  <c r="G795" i="26"/>
  <c r="E795" i="26"/>
  <c r="D795" i="26"/>
  <c r="C795" i="26"/>
  <c r="B795" i="26"/>
  <c r="A795" i="26"/>
  <c r="U794" i="26"/>
  <c r="T794" i="26"/>
  <c r="S794" i="26"/>
  <c r="R794" i="26"/>
  <c r="Q794" i="26"/>
  <c r="G794" i="26"/>
  <c r="E794" i="26"/>
  <c r="D794" i="26"/>
  <c r="C794" i="26"/>
  <c r="B794" i="26"/>
  <c r="A794" i="26"/>
  <c r="U793" i="26"/>
  <c r="T793" i="26"/>
  <c r="S793" i="26"/>
  <c r="R793" i="26"/>
  <c r="Q793" i="26"/>
  <c r="G793" i="26"/>
  <c r="E793" i="26"/>
  <c r="D793" i="26"/>
  <c r="C793" i="26"/>
  <c r="B793" i="26"/>
  <c r="A793" i="26"/>
  <c r="U792" i="26"/>
  <c r="T792" i="26"/>
  <c r="S792" i="26"/>
  <c r="R792" i="26"/>
  <c r="Q792" i="26"/>
  <c r="G792" i="26"/>
  <c r="E792" i="26"/>
  <c r="D792" i="26"/>
  <c r="C792" i="26"/>
  <c r="B792" i="26"/>
  <c r="A792" i="26"/>
  <c r="U791" i="26"/>
  <c r="T791" i="26"/>
  <c r="S791" i="26"/>
  <c r="R791" i="26"/>
  <c r="Q791" i="26"/>
  <c r="G791" i="26"/>
  <c r="E791" i="26"/>
  <c r="D791" i="26"/>
  <c r="C791" i="26"/>
  <c r="B791" i="26"/>
  <c r="A791" i="26"/>
  <c r="U790" i="26"/>
  <c r="T790" i="26"/>
  <c r="S790" i="26"/>
  <c r="R790" i="26"/>
  <c r="Q790" i="26"/>
  <c r="G790" i="26"/>
  <c r="E790" i="26"/>
  <c r="D790" i="26"/>
  <c r="C790" i="26"/>
  <c r="B790" i="26"/>
  <c r="A790" i="26"/>
  <c r="U789" i="26"/>
  <c r="T789" i="26"/>
  <c r="S789" i="26"/>
  <c r="R789" i="26"/>
  <c r="Q789" i="26"/>
  <c r="G789" i="26"/>
  <c r="E789" i="26"/>
  <c r="D789" i="26"/>
  <c r="C789" i="26"/>
  <c r="B789" i="26"/>
  <c r="A789" i="26"/>
  <c r="U788" i="26"/>
  <c r="T788" i="26"/>
  <c r="S788" i="26"/>
  <c r="R788" i="26"/>
  <c r="Q788" i="26"/>
  <c r="G788" i="26"/>
  <c r="E788" i="26"/>
  <c r="D788" i="26"/>
  <c r="C788" i="26"/>
  <c r="B788" i="26"/>
  <c r="A788" i="26"/>
  <c r="U787" i="26"/>
  <c r="T787" i="26"/>
  <c r="S787" i="26"/>
  <c r="R787" i="26"/>
  <c r="Q787" i="26"/>
  <c r="G787" i="26"/>
  <c r="E787" i="26"/>
  <c r="D787" i="26"/>
  <c r="C787" i="26"/>
  <c r="B787" i="26"/>
  <c r="A787" i="26"/>
  <c r="U786" i="26"/>
  <c r="T786" i="26"/>
  <c r="S786" i="26"/>
  <c r="R786" i="26"/>
  <c r="Q786" i="26"/>
  <c r="G786" i="26"/>
  <c r="E786" i="26"/>
  <c r="D786" i="26"/>
  <c r="C786" i="26"/>
  <c r="B786" i="26"/>
  <c r="A786" i="26"/>
  <c r="U785" i="26"/>
  <c r="T785" i="26"/>
  <c r="S785" i="26"/>
  <c r="R785" i="26"/>
  <c r="Q785" i="26"/>
  <c r="G785" i="26"/>
  <c r="E785" i="26"/>
  <c r="D785" i="26"/>
  <c r="C785" i="26"/>
  <c r="B785" i="26"/>
  <c r="A785" i="26"/>
  <c r="U784" i="26"/>
  <c r="U783" i="26"/>
  <c r="U782" i="26"/>
  <c r="U781" i="26"/>
  <c r="U780" i="26"/>
  <c r="U779" i="26"/>
  <c r="U778" i="26"/>
  <c r="U777" i="26"/>
  <c r="U776" i="26"/>
  <c r="U775" i="26"/>
  <c r="U774" i="26"/>
  <c r="U773" i="26"/>
  <c r="U772" i="26"/>
  <c r="AK771" i="26"/>
  <c r="U771" i="26"/>
  <c r="AK770" i="26"/>
  <c r="AJ770" i="26"/>
  <c r="V770" i="26"/>
  <c r="U770" i="26"/>
  <c r="U769" i="26"/>
  <c r="U768" i="26"/>
  <c r="U767" i="26"/>
  <c r="U766" i="26"/>
  <c r="U765" i="26"/>
  <c r="U524" i="26"/>
  <c r="T524" i="26"/>
  <c r="S524" i="26"/>
  <c r="R524" i="26"/>
  <c r="Q524" i="26"/>
  <c r="G524" i="26"/>
  <c r="E524" i="26"/>
  <c r="D524" i="26"/>
  <c r="C524" i="26"/>
  <c r="B524" i="26"/>
  <c r="A524" i="26"/>
  <c r="U523" i="26"/>
  <c r="T523" i="26"/>
  <c r="S523" i="26"/>
  <c r="R523" i="26"/>
  <c r="Q523" i="26"/>
  <c r="G523" i="26"/>
  <c r="E523" i="26"/>
  <c r="D523" i="26"/>
  <c r="C523" i="26"/>
  <c r="B523" i="26"/>
  <c r="A523" i="26"/>
  <c r="U522" i="26"/>
  <c r="T522" i="26"/>
  <c r="S522" i="26"/>
  <c r="R522" i="26"/>
  <c r="Q522" i="26"/>
  <c r="G522" i="26"/>
  <c r="E522" i="26"/>
  <c r="D522" i="26"/>
  <c r="C522" i="26"/>
  <c r="B522" i="26"/>
  <c r="A522" i="26"/>
  <c r="U521" i="26"/>
  <c r="T521" i="26"/>
  <c r="S521" i="26"/>
  <c r="R521" i="26"/>
  <c r="Q521" i="26"/>
  <c r="G521" i="26"/>
  <c r="E521" i="26"/>
  <c r="D521" i="26"/>
  <c r="C521" i="26"/>
  <c r="B521" i="26"/>
  <c r="A521" i="26"/>
  <c r="U520" i="26"/>
  <c r="T520" i="26"/>
  <c r="S520" i="26"/>
  <c r="R520" i="26"/>
  <c r="Q520" i="26"/>
  <c r="G520" i="26"/>
  <c r="E520" i="26"/>
  <c r="D520" i="26"/>
  <c r="C520" i="26"/>
  <c r="B520" i="26"/>
  <c r="A520" i="26"/>
  <c r="U519" i="26"/>
  <c r="T519" i="26"/>
  <c r="S519" i="26"/>
  <c r="R519" i="26"/>
  <c r="Q519" i="26"/>
  <c r="G519" i="26"/>
  <c r="E519" i="26"/>
  <c r="D519" i="26"/>
  <c r="C519" i="26"/>
  <c r="B519" i="26"/>
  <c r="A519" i="26"/>
  <c r="U518" i="26"/>
  <c r="T518" i="26"/>
  <c r="S518" i="26"/>
  <c r="R518" i="26"/>
  <c r="Q518" i="26"/>
  <c r="G518" i="26"/>
  <c r="E518" i="26"/>
  <c r="D518" i="26"/>
  <c r="C518" i="26"/>
  <c r="B518" i="26"/>
  <c r="A518" i="26"/>
  <c r="U517" i="26"/>
  <c r="T517" i="26"/>
  <c r="S517" i="26"/>
  <c r="R517" i="26"/>
  <c r="Q517" i="26"/>
  <c r="G517" i="26"/>
  <c r="E517" i="26"/>
  <c r="D517" i="26"/>
  <c r="C517" i="26"/>
  <c r="B517" i="26"/>
  <c r="A517" i="26"/>
  <c r="U516" i="26"/>
  <c r="T516" i="26"/>
  <c r="S516" i="26"/>
  <c r="R516" i="26"/>
  <c r="Q516" i="26"/>
  <c r="G516" i="26"/>
  <c r="E516" i="26"/>
  <c r="D516" i="26"/>
  <c r="C516" i="26"/>
  <c r="B516" i="26"/>
  <c r="A516" i="26"/>
  <c r="U515" i="26"/>
  <c r="T515" i="26"/>
  <c r="S515" i="26"/>
  <c r="R515" i="26"/>
  <c r="Q515" i="26"/>
  <c r="G515" i="26"/>
  <c r="E515" i="26"/>
  <c r="D515" i="26"/>
  <c r="C515" i="26"/>
  <c r="B515" i="26"/>
  <c r="A515" i="26"/>
  <c r="U514" i="26"/>
  <c r="T514" i="26"/>
  <c r="S514" i="26"/>
  <c r="R514" i="26"/>
  <c r="Q514" i="26"/>
  <c r="G514" i="26"/>
  <c r="E514" i="26"/>
  <c r="D514" i="26"/>
  <c r="C514" i="26"/>
  <c r="B514" i="26"/>
  <c r="A514" i="26"/>
  <c r="U513" i="26"/>
  <c r="T513" i="26"/>
  <c r="S513" i="26"/>
  <c r="R513" i="26"/>
  <c r="Q513" i="26"/>
  <c r="G513" i="26"/>
  <c r="E513" i="26"/>
  <c r="D513" i="26"/>
  <c r="C513" i="26"/>
  <c r="B513" i="26"/>
  <c r="A513" i="26"/>
  <c r="U512" i="26"/>
  <c r="T512" i="26"/>
  <c r="S512" i="26"/>
  <c r="R512" i="26"/>
  <c r="Q512" i="26"/>
  <c r="G512" i="26"/>
  <c r="E512" i="26"/>
  <c r="D512" i="26"/>
  <c r="C512" i="26"/>
  <c r="B512" i="26"/>
  <c r="A512" i="26"/>
  <c r="U511" i="26"/>
  <c r="T511" i="26"/>
  <c r="S511" i="26"/>
  <c r="R511" i="26"/>
  <c r="Q511" i="26"/>
  <c r="G511" i="26"/>
  <c r="E511" i="26"/>
  <c r="D511" i="26"/>
  <c r="C511" i="26"/>
  <c r="B511" i="26"/>
  <c r="A511" i="26"/>
  <c r="U510" i="26"/>
  <c r="T510" i="26"/>
  <c r="S510" i="26"/>
  <c r="R510" i="26"/>
  <c r="Q510" i="26"/>
  <c r="G510" i="26"/>
  <c r="E510" i="26"/>
  <c r="D510" i="26"/>
  <c r="C510" i="26"/>
  <c r="B510" i="26"/>
  <c r="A510" i="26"/>
  <c r="U509" i="26"/>
  <c r="T509" i="26"/>
  <c r="S509" i="26"/>
  <c r="R509" i="26"/>
  <c r="Q509" i="26"/>
  <c r="G509" i="26"/>
  <c r="E509" i="26"/>
  <c r="D509" i="26"/>
  <c r="C509" i="26"/>
  <c r="B509" i="26"/>
  <c r="A509" i="26"/>
  <c r="U508" i="26"/>
  <c r="T508" i="26"/>
  <c r="S508" i="26"/>
  <c r="R508" i="26"/>
  <c r="Q508" i="26"/>
  <c r="G508" i="26"/>
  <c r="E508" i="26"/>
  <c r="D508" i="26"/>
  <c r="C508" i="26"/>
  <c r="B508" i="26"/>
  <c r="A508" i="26"/>
  <c r="U507" i="26"/>
  <c r="T507" i="26"/>
  <c r="S507" i="26"/>
  <c r="R507" i="26"/>
  <c r="Q507" i="26"/>
  <c r="G507" i="26"/>
  <c r="E507" i="26"/>
  <c r="D507" i="26"/>
  <c r="C507" i="26"/>
  <c r="B507" i="26"/>
  <c r="A507" i="26"/>
  <c r="U506" i="26"/>
  <c r="T506" i="26"/>
  <c r="S506" i="26"/>
  <c r="R506" i="26"/>
  <c r="Q506" i="26"/>
  <c r="G506" i="26"/>
  <c r="E506" i="26"/>
  <c r="D506" i="26"/>
  <c r="C506" i="26"/>
  <c r="B506" i="26"/>
  <c r="A506" i="26"/>
  <c r="U505" i="26"/>
  <c r="T505" i="26"/>
  <c r="S505" i="26"/>
  <c r="R505" i="26"/>
  <c r="Q505" i="26"/>
  <c r="G505" i="26"/>
  <c r="E505" i="26"/>
  <c r="D505" i="26"/>
  <c r="C505" i="26"/>
  <c r="B505" i="26"/>
  <c r="A505" i="26"/>
  <c r="U504" i="26"/>
  <c r="U503" i="26"/>
  <c r="U502" i="26"/>
  <c r="U501" i="26"/>
  <c r="U500" i="26"/>
  <c r="U499" i="26"/>
  <c r="U498" i="26"/>
  <c r="U497" i="26"/>
  <c r="U496" i="26"/>
  <c r="U495" i="26"/>
  <c r="U494" i="26"/>
  <c r="U493" i="26"/>
  <c r="U492" i="26"/>
  <c r="AK491" i="26"/>
  <c r="U491" i="26"/>
  <c r="AK490" i="26"/>
  <c r="AJ490" i="26"/>
  <c r="V490" i="26"/>
  <c r="U490" i="26"/>
  <c r="U489" i="26"/>
  <c r="U488" i="26"/>
  <c r="U487" i="26"/>
  <c r="U486" i="26"/>
  <c r="U485" i="26"/>
  <c r="U364" i="26"/>
  <c r="T364" i="26"/>
  <c r="S364" i="26"/>
  <c r="R364" i="26"/>
  <c r="Q364" i="26"/>
  <c r="G364" i="26"/>
  <c r="E364" i="26"/>
  <c r="D364" i="26"/>
  <c r="C364" i="26"/>
  <c r="B364" i="26"/>
  <c r="A364" i="26"/>
  <c r="U363" i="26"/>
  <c r="T363" i="26"/>
  <c r="S363" i="26"/>
  <c r="R363" i="26"/>
  <c r="Q363" i="26"/>
  <c r="G363" i="26"/>
  <c r="E363" i="26"/>
  <c r="D363" i="26"/>
  <c r="C363" i="26"/>
  <c r="B363" i="26"/>
  <c r="A363" i="26"/>
  <c r="U362" i="26"/>
  <c r="T362" i="26"/>
  <c r="S362" i="26"/>
  <c r="R362" i="26"/>
  <c r="Q362" i="26"/>
  <c r="G362" i="26"/>
  <c r="E362" i="26"/>
  <c r="D362" i="26"/>
  <c r="C362" i="26"/>
  <c r="B362" i="26"/>
  <c r="A362" i="26"/>
  <c r="U361" i="26"/>
  <c r="T361" i="26"/>
  <c r="S361" i="26"/>
  <c r="R361" i="26"/>
  <c r="Q361" i="26"/>
  <c r="G361" i="26"/>
  <c r="E361" i="26"/>
  <c r="D361" i="26"/>
  <c r="C361" i="26"/>
  <c r="B361" i="26"/>
  <c r="A361" i="26"/>
  <c r="U360" i="26"/>
  <c r="T360" i="26"/>
  <c r="S360" i="26"/>
  <c r="R360" i="26"/>
  <c r="Q360" i="26"/>
  <c r="G360" i="26"/>
  <c r="E360" i="26"/>
  <c r="D360" i="26"/>
  <c r="C360" i="26"/>
  <c r="B360" i="26"/>
  <c r="A360" i="26"/>
  <c r="U359" i="26"/>
  <c r="T359" i="26"/>
  <c r="S359" i="26"/>
  <c r="R359" i="26"/>
  <c r="Q359" i="26"/>
  <c r="G359" i="26"/>
  <c r="E359" i="26"/>
  <c r="D359" i="26"/>
  <c r="C359" i="26"/>
  <c r="B359" i="26"/>
  <c r="A359" i="26"/>
  <c r="U358" i="26"/>
  <c r="T358" i="26"/>
  <c r="S358" i="26"/>
  <c r="R358" i="26"/>
  <c r="Q358" i="26"/>
  <c r="G358" i="26"/>
  <c r="E358" i="26"/>
  <c r="D358" i="26"/>
  <c r="C358" i="26"/>
  <c r="B358" i="26"/>
  <c r="A358" i="26"/>
  <c r="U357" i="26"/>
  <c r="T357" i="26"/>
  <c r="S357" i="26"/>
  <c r="R357" i="26"/>
  <c r="Q357" i="26"/>
  <c r="G357" i="26"/>
  <c r="E357" i="26"/>
  <c r="D357" i="26"/>
  <c r="C357" i="26"/>
  <c r="B357" i="26"/>
  <c r="A357" i="26"/>
  <c r="U356" i="26"/>
  <c r="T356" i="26"/>
  <c r="S356" i="26"/>
  <c r="R356" i="26"/>
  <c r="Q356" i="26"/>
  <c r="G356" i="26"/>
  <c r="E356" i="26"/>
  <c r="D356" i="26"/>
  <c r="C356" i="26"/>
  <c r="B356" i="26"/>
  <c r="A356" i="26"/>
  <c r="U355" i="26"/>
  <c r="T355" i="26"/>
  <c r="S355" i="26"/>
  <c r="R355" i="26"/>
  <c r="Q355" i="26"/>
  <c r="G355" i="26"/>
  <c r="E355" i="26"/>
  <c r="D355" i="26"/>
  <c r="C355" i="26"/>
  <c r="B355" i="26"/>
  <c r="A355" i="26"/>
  <c r="U354" i="26"/>
  <c r="T354" i="26"/>
  <c r="S354" i="26"/>
  <c r="R354" i="26"/>
  <c r="Q354" i="26"/>
  <c r="G354" i="26"/>
  <c r="E354" i="26"/>
  <c r="D354" i="26"/>
  <c r="C354" i="26"/>
  <c r="B354" i="26"/>
  <c r="A354" i="26"/>
  <c r="U353" i="26"/>
  <c r="T353" i="26"/>
  <c r="S353" i="26"/>
  <c r="R353" i="26"/>
  <c r="Q353" i="26"/>
  <c r="G353" i="26"/>
  <c r="E353" i="26"/>
  <c r="D353" i="26"/>
  <c r="C353" i="26"/>
  <c r="B353" i="26"/>
  <c r="A353" i="26"/>
  <c r="U352" i="26"/>
  <c r="T352" i="26"/>
  <c r="S352" i="26"/>
  <c r="R352" i="26"/>
  <c r="Q352" i="26"/>
  <c r="G352" i="26"/>
  <c r="E352" i="26"/>
  <c r="D352" i="26"/>
  <c r="C352" i="26"/>
  <c r="B352" i="26"/>
  <c r="A352" i="26"/>
  <c r="U351" i="26"/>
  <c r="T351" i="26"/>
  <c r="S351" i="26"/>
  <c r="R351" i="26"/>
  <c r="Q351" i="26"/>
  <c r="G351" i="26"/>
  <c r="E351" i="26"/>
  <c r="D351" i="26"/>
  <c r="C351" i="26"/>
  <c r="B351" i="26"/>
  <c r="A351" i="26"/>
  <c r="U350" i="26"/>
  <c r="T350" i="26"/>
  <c r="S350" i="26"/>
  <c r="R350" i="26"/>
  <c r="Q350" i="26"/>
  <c r="G350" i="26"/>
  <c r="E350" i="26"/>
  <c r="D350" i="26"/>
  <c r="C350" i="26"/>
  <c r="B350" i="26"/>
  <c r="A350" i="26"/>
  <c r="U349" i="26"/>
  <c r="T349" i="26"/>
  <c r="S349" i="26"/>
  <c r="R349" i="26"/>
  <c r="Q349" i="26"/>
  <c r="G349" i="26"/>
  <c r="E349" i="26"/>
  <c r="D349" i="26"/>
  <c r="C349" i="26"/>
  <c r="B349" i="26"/>
  <c r="A349" i="26"/>
  <c r="U348" i="26"/>
  <c r="T348" i="26"/>
  <c r="S348" i="26"/>
  <c r="R348" i="26"/>
  <c r="Q348" i="26"/>
  <c r="G348" i="26"/>
  <c r="E348" i="26"/>
  <c r="D348" i="26"/>
  <c r="C348" i="26"/>
  <c r="B348" i="26"/>
  <c r="A348" i="26"/>
  <c r="U347" i="26"/>
  <c r="T347" i="26"/>
  <c r="S347" i="26"/>
  <c r="R347" i="26"/>
  <c r="Q347" i="26"/>
  <c r="G347" i="26"/>
  <c r="E347" i="26"/>
  <c r="D347" i="26"/>
  <c r="C347" i="26"/>
  <c r="B347" i="26"/>
  <c r="A347" i="26"/>
  <c r="U346" i="26"/>
  <c r="T346" i="26"/>
  <c r="S346" i="26"/>
  <c r="R346" i="26"/>
  <c r="Q346" i="26"/>
  <c r="G346" i="26"/>
  <c r="E346" i="26"/>
  <c r="D346" i="26"/>
  <c r="C346" i="26"/>
  <c r="B346" i="26"/>
  <c r="A346" i="26"/>
  <c r="U345" i="26"/>
  <c r="T345" i="26"/>
  <c r="S345" i="26"/>
  <c r="R345" i="26"/>
  <c r="Q345" i="26"/>
  <c r="G345" i="26"/>
  <c r="E345" i="26"/>
  <c r="D345" i="26"/>
  <c r="C345" i="26"/>
  <c r="B345" i="26"/>
  <c r="A345" i="26"/>
  <c r="U344" i="26"/>
  <c r="U343" i="26"/>
  <c r="U342" i="26"/>
  <c r="U341" i="26"/>
  <c r="U340" i="26"/>
  <c r="U339" i="26"/>
  <c r="U338" i="26"/>
  <c r="U337" i="26"/>
  <c r="U336" i="26"/>
  <c r="U335" i="26"/>
  <c r="U334" i="26"/>
  <c r="U333" i="26"/>
  <c r="U332" i="26"/>
  <c r="AK331" i="26"/>
  <c r="U331" i="26"/>
  <c r="AK330" i="26"/>
  <c r="AJ330" i="26"/>
  <c r="V330" i="26"/>
  <c r="U330" i="26"/>
  <c r="U329" i="26"/>
  <c r="U328" i="26"/>
  <c r="U327" i="26"/>
  <c r="U326" i="26"/>
  <c r="U325" i="26"/>
  <c r="U204" i="26"/>
  <c r="T204" i="26"/>
  <c r="S204" i="26"/>
  <c r="R204" i="26"/>
  <c r="Q204" i="26"/>
  <c r="G204" i="26"/>
  <c r="E204" i="26"/>
  <c r="D204" i="26"/>
  <c r="C204" i="26"/>
  <c r="B204" i="26"/>
  <c r="A204" i="26"/>
  <c r="U203" i="26"/>
  <c r="T203" i="26"/>
  <c r="S203" i="26"/>
  <c r="R203" i="26"/>
  <c r="Q203" i="26"/>
  <c r="G203" i="26"/>
  <c r="E203" i="26"/>
  <c r="D203" i="26"/>
  <c r="C203" i="26"/>
  <c r="B203" i="26"/>
  <c r="A203" i="26"/>
  <c r="U202" i="26"/>
  <c r="T202" i="26"/>
  <c r="S202" i="26"/>
  <c r="R202" i="26"/>
  <c r="Q202" i="26"/>
  <c r="G202" i="26"/>
  <c r="E202" i="26"/>
  <c r="D202" i="26"/>
  <c r="C202" i="26"/>
  <c r="B202" i="26"/>
  <c r="A202" i="26"/>
  <c r="U201" i="26"/>
  <c r="T201" i="26"/>
  <c r="S201" i="26"/>
  <c r="R201" i="26"/>
  <c r="Q201" i="26"/>
  <c r="G201" i="26"/>
  <c r="E201" i="26"/>
  <c r="D201" i="26"/>
  <c r="C201" i="26"/>
  <c r="B201" i="26"/>
  <c r="A201" i="26"/>
  <c r="U200" i="26"/>
  <c r="T200" i="26"/>
  <c r="S200" i="26"/>
  <c r="R200" i="26"/>
  <c r="Q200" i="26"/>
  <c r="G200" i="26"/>
  <c r="E200" i="26"/>
  <c r="D200" i="26"/>
  <c r="C200" i="26"/>
  <c r="B200" i="26"/>
  <c r="A200" i="26"/>
  <c r="U199" i="26"/>
  <c r="T199" i="26"/>
  <c r="S199" i="26"/>
  <c r="R199" i="26"/>
  <c r="Q199" i="26"/>
  <c r="G199" i="26"/>
  <c r="E199" i="26"/>
  <c r="D199" i="26"/>
  <c r="C199" i="26"/>
  <c r="B199" i="26"/>
  <c r="A199" i="26"/>
  <c r="U198" i="26"/>
  <c r="T198" i="26"/>
  <c r="S198" i="26"/>
  <c r="R198" i="26"/>
  <c r="Q198" i="26"/>
  <c r="G198" i="26"/>
  <c r="E198" i="26"/>
  <c r="D198" i="26"/>
  <c r="C198" i="26"/>
  <c r="B198" i="26"/>
  <c r="A198" i="26"/>
  <c r="U197" i="26"/>
  <c r="T197" i="26"/>
  <c r="S197" i="26"/>
  <c r="R197" i="26"/>
  <c r="Q197" i="26"/>
  <c r="G197" i="26"/>
  <c r="E197" i="26"/>
  <c r="D197" i="26"/>
  <c r="C197" i="26"/>
  <c r="B197" i="26"/>
  <c r="A197" i="26"/>
  <c r="U196" i="26"/>
  <c r="T196" i="26"/>
  <c r="S196" i="26"/>
  <c r="R196" i="26"/>
  <c r="Q196" i="26"/>
  <c r="G196" i="26"/>
  <c r="E196" i="26"/>
  <c r="D196" i="26"/>
  <c r="C196" i="26"/>
  <c r="B196" i="26"/>
  <c r="A196" i="26"/>
  <c r="U195" i="26"/>
  <c r="T195" i="26"/>
  <c r="S195" i="26"/>
  <c r="R195" i="26"/>
  <c r="Q195" i="26"/>
  <c r="G195" i="26"/>
  <c r="E195" i="26"/>
  <c r="D195" i="26"/>
  <c r="C195" i="26"/>
  <c r="B195" i="26"/>
  <c r="A195" i="26"/>
  <c r="U194" i="26"/>
  <c r="T194" i="26"/>
  <c r="S194" i="26"/>
  <c r="R194" i="26"/>
  <c r="Q194" i="26"/>
  <c r="G194" i="26"/>
  <c r="E194" i="26"/>
  <c r="D194" i="26"/>
  <c r="C194" i="26"/>
  <c r="B194" i="26"/>
  <c r="A194" i="26"/>
  <c r="U193" i="26"/>
  <c r="T193" i="26"/>
  <c r="S193" i="26"/>
  <c r="R193" i="26"/>
  <c r="Q193" i="26"/>
  <c r="G193" i="26"/>
  <c r="E193" i="26"/>
  <c r="D193" i="26"/>
  <c r="C193" i="26"/>
  <c r="B193" i="26"/>
  <c r="A193" i="26"/>
  <c r="U192" i="26"/>
  <c r="T192" i="26"/>
  <c r="S192" i="26"/>
  <c r="R192" i="26"/>
  <c r="Q192" i="26"/>
  <c r="G192" i="26"/>
  <c r="E192" i="26"/>
  <c r="D192" i="26"/>
  <c r="C192" i="26"/>
  <c r="B192" i="26"/>
  <c r="A192" i="26"/>
  <c r="U191" i="26"/>
  <c r="T191" i="26"/>
  <c r="S191" i="26"/>
  <c r="R191" i="26"/>
  <c r="Q191" i="26"/>
  <c r="G191" i="26"/>
  <c r="E191" i="26"/>
  <c r="D191" i="26"/>
  <c r="C191" i="26"/>
  <c r="B191" i="26"/>
  <c r="A191" i="26"/>
  <c r="U190" i="26"/>
  <c r="T190" i="26"/>
  <c r="S190" i="26"/>
  <c r="R190" i="26"/>
  <c r="Q190" i="26"/>
  <c r="G190" i="26"/>
  <c r="E190" i="26"/>
  <c r="D190" i="26"/>
  <c r="C190" i="26"/>
  <c r="B190" i="26"/>
  <c r="A190" i="26"/>
  <c r="U189" i="26"/>
  <c r="T189" i="26"/>
  <c r="S189" i="26"/>
  <c r="R189" i="26"/>
  <c r="Q189" i="26"/>
  <c r="G189" i="26"/>
  <c r="E189" i="26"/>
  <c r="D189" i="26"/>
  <c r="C189" i="26"/>
  <c r="B189" i="26"/>
  <c r="A189" i="26"/>
  <c r="U188" i="26"/>
  <c r="T188" i="26"/>
  <c r="S188" i="26"/>
  <c r="R188" i="26"/>
  <c r="Q188" i="26"/>
  <c r="G188" i="26"/>
  <c r="E188" i="26"/>
  <c r="D188" i="26"/>
  <c r="C188" i="26"/>
  <c r="B188" i="26"/>
  <c r="A188" i="26"/>
  <c r="U187" i="26"/>
  <c r="T187" i="26"/>
  <c r="S187" i="26"/>
  <c r="R187" i="26"/>
  <c r="Q187" i="26"/>
  <c r="G187" i="26"/>
  <c r="E187" i="26"/>
  <c r="D187" i="26"/>
  <c r="C187" i="26"/>
  <c r="B187" i="26"/>
  <c r="A187" i="26"/>
  <c r="U186" i="26"/>
  <c r="T186" i="26"/>
  <c r="S186" i="26"/>
  <c r="R186" i="26"/>
  <c r="Q186" i="26"/>
  <c r="G186" i="26"/>
  <c r="E186" i="26"/>
  <c r="D186" i="26"/>
  <c r="C186" i="26"/>
  <c r="B186" i="26"/>
  <c r="A186" i="26"/>
  <c r="U185" i="26"/>
  <c r="T185" i="26"/>
  <c r="S185" i="26"/>
  <c r="R185" i="26"/>
  <c r="Q185" i="26"/>
  <c r="G185" i="26"/>
  <c r="E185" i="26"/>
  <c r="D185" i="26"/>
  <c r="C185" i="26"/>
  <c r="B185" i="26"/>
  <c r="A185" i="26"/>
  <c r="U184" i="26"/>
  <c r="U183" i="26"/>
  <c r="U182" i="26"/>
  <c r="U181" i="26"/>
  <c r="U180" i="26"/>
  <c r="U179" i="26"/>
  <c r="U178" i="26"/>
  <c r="U177" i="26"/>
  <c r="U176" i="26"/>
  <c r="U175" i="26"/>
  <c r="U174" i="26"/>
  <c r="U173" i="26"/>
  <c r="U172" i="26"/>
  <c r="AK171" i="26"/>
  <c r="U171" i="26"/>
  <c r="AK170" i="26"/>
  <c r="AJ170" i="26"/>
  <c r="U170" i="26"/>
  <c r="U169" i="26"/>
  <c r="U168" i="26"/>
  <c r="U167" i="26"/>
  <c r="U166" i="26"/>
  <c r="U16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S44" i="26"/>
  <c r="S43" i="26"/>
  <c r="S42" i="26"/>
  <c r="S41" i="26"/>
  <c r="S40" i="26"/>
  <c r="S39" i="26"/>
  <c r="S38" i="26"/>
  <c r="S37" i="26"/>
  <c r="S36" i="26"/>
  <c r="S35" i="26"/>
  <c r="S34" i="26"/>
  <c r="S33" i="26"/>
  <c r="S32" i="26"/>
  <c r="S31" i="26"/>
  <c r="S30" i="26"/>
  <c r="S29" i="26"/>
  <c r="S28" i="26"/>
  <c r="S27" i="26"/>
  <c r="S26" i="26"/>
  <c r="S25" i="26"/>
  <c r="R44" i="26"/>
  <c r="R43" i="26"/>
  <c r="R42" i="26"/>
  <c r="R41" i="26"/>
  <c r="R40" i="26"/>
  <c r="R39" i="26"/>
  <c r="R38" i="26"/>
  <c r="R37" i="26"/>
  <c r="R36" i="26"/>
  <c r="R35" i="26"/>
  <c r="R34" i="26"/>
  <c r="R33" i="26"/>
  <c r="R32" i="26"/>
  <c r="R31" i="26"/>
  <c r="R30" i="26"/>
  <c r="R29" i="26"/>
  <c r="R28" i="26"/>
  <c r="R27" i="26"/>
  <c r="R26" i="26"/>
  <c r="R25" i="26"/>
  <c r="Q44" i="26"/>
  <c r="Q43" i="26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E44" i="26"/>
  <c r="E43" i="26"/>
  <c r="E42" i="26"/>
  <c r="E41" i="26"/>
  <c r="E40" i="26"/>
  <c r="E39" i="26"/>
  <c r="E38" i="26"/>
  <c r="E37" i="26"/>
  <c r="E36" i="26"/>
  <c r="E35" i="26"/>
  <c r="E34" i="26"/>
  <c r="E33" i="26"/>
  <c r="E32" i="26"/>
  <c r="E31" i="26"/>
  <c r="E30" i="26"/>
  <c r="E29" i="26"/>
  <c r="E28" i="26"/>
  <c r="E27" i="26"/>
  <c r="E26" i="26"/>
  <c r="E2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C44" i="26"/>
  <c r="C43" i="26"/>
  <c r="C42" i="26"/>
  <c r="C41" i="26"/>
  <c r="C40" i="26"/>
  <c r="C39" i="26"/>
  <c r="C38" i="26"/>
  <c r="C37" i="26"/>
  <c r="C36" i="26"/>
  <c r="C35" i="26"/>
  <c r="C34" i="26"/>
  <c r="C33" i="26"/>
  <c r="C32" i="26"/>
  <c r="C31" i="26"/>
  <c r="C30" i="26"/>
  <c r="C29" i="26"/>
  <c r="C28" i="26"/>
  <c r="C27" i="26"/>
  <c r="C26" i="26"/>
  <c r="C25" i="26"/>
  <c r="B44" i="26"/>
  <c r="B43" i="26"/>
  <c r="B42" i="26"/>
  <c r="B41" i="26"/>
  <c r="B40" i="26"/>
  <c r="B39" i="26"/>
  <c r="B38" i="26"/>
  <c r="B37" i="26"/>
  <c r="B36" i="26"/>
  <c r="B35" i="26"/>
  <c r="B34" i="26"/>
  <c r="B33" i="26"/>
  <c r="B32" i="26"/>
  <c r="B31" i="26"/>
  <c r="B30" i="26"/>
  <c r="B29" i="26"/>
  <c r="B28" i="26"/>
  <c r="B27" i="26"/>
  <c r="B26" i="26"/>
  <c r="B2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J10" i="26"/>
  <c r="AK10" i="26"/>
  <c r="AK11" i="26"/>
  <c r="V10" i="26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207" i="25"/>
  <c r="E206" i="25"/>
  <c r="E205" i="25"/>
  <c r="E204" i="25"/>
  <c r="E203" i="25"/>
  <c r="E202" i="25"/>
  <c r="E201" i="25"/>
  <c r="E200" i="25"/>
  <c r="E135" i="25"/>
  <c r="E126" i="25"/>
  <c r="E199" i="25"/>
  <c r="E198" i="25"/>
  <c r="E197" i="25"/>
  <c r="E196" i="25"/>
  <c r="E195" i="25"/>
  <c r="E194" i="25"/>
  <c r="E193" i="25"/>
  <c r="E192" i="25"/>
  <c r="E134" i="25"/>
  <c r="E125" i="25"/>
  <c r="E191" i="25"/>
  <c r="E190" i="25"/>
  <c r="E189" i="25"/>
  <c r="E188" i="25"/>
  <c r="E187" i="25"/>
  <c r="E186" i="25"/>
  <c r="E185" i="25"/>
  <c r="E184" i="25"/>
  <c r="E133" i="25"/>
  <c r="E124" i="25"/>
  <c r="E183" i="25"/>
  <c r="E182" i="25"/>
  <c r="E181" i="25"/>
  <c r="E180" i="25"/>
  <c r="E179" i="25"/>
  <c r="E178" i="25"/>
  <c r="E177" i="25"/>
  <c r="E176" i="25"/>
  <c r="E132" i="25"/>
  <c r="E123" i="25"/>
  <c r="E175" i="25"/>
  <c r="E174" i="25"/>
  <c r="E173" i="25"/>
  <c r="E172" i="25"/>
  <c r="E171" i="25"/>
  <c r="E170" i="25"/>
  <c r="E169" i="25"/>
  <c r="E168" i="25"/>
  <c r="E131" i="25"/>
  <c r="E122" i="25"/>
  <c r="E167" i="25"/>
  <c r="E166" i="25"/>
  <c r="E165" i="25"/>
  <c r="E164" i="25"/>
  <c r="E163" i="25"/>
  <c r="E162" i="25"/>
  <c r="E161" i="25"/>
  <c r="E160" i="25"/>
  <c r="E130" i="25"/>
  <c r="E121" i="25"/>
  <c r="E159" i="25"/>
  <c r="E158" i="25"/>
  <c r="E157" i="25"/>
  <c r="E156" i="25"/>
  <c r="E155" i="25"/>
  <c r="E154" i="25"/>
  <c r="E153" i="25"/>
  <c r="E152" i="25"/>
  <c r="E129" i="25"/>
  <c r="E120" i="25"/>
  <c r="E151" i="25"/>
  <c r="E150" i="25"/>
  <c r="E149" i="25"/>
  <c r="E148" i="25"/>
  <c r="E147" i="25"/>
  <c r="E146" i="25"/>
  <c r="E145" i="25"/>
  <c r="E144" i="25"/>
  <c r="E128" i="25"/>
  <c r="E119" i="25"/>
  <c r="E143" i="25"/>
  <c r="E142" i="25"/>
  <c r="E141" i="25"/>
  <c r="E140" i="25"/>
  <c r="E139" i="25"/>
  <c r="E138" i="25"/>
  <c r="E137" i="25"/>
  <c r="E136" i="25"/>
  <c r="E127" i="25"/>
  <c r="E118" i="25"/>
  <c r="E77" i="25"/>
  <c r="E76" i="25"/>
  <c r="E75" i="25"/>
  <c r="E74" i="25"/>
  <c r="E73" i="25"/>
  <c r="E72" i="25"/>
  <c r="E71" i="25"/>
  <c r="E70" i="25"/>
  <c r="E69" i="25"/>
  <c r="E68" i="25"/>
  <c r="E117" i="25"/>
  <c r="E116" i="25"/>
  <c r="E115" i="25"/>
  <c r="E114" i="25"/>
  <c r="E113" i="25"/>
  <c r="E112" i="25"/>
  <c r="E111" i="25"/>
  <c r="E110" i="25"/>
  <c r="E99" i="25"/>
  <c r="E91" i="25"/>
  <c r="E87" i="25"/>
  <c r="E86" i="25"/>
  <c r="E85" i="25"/>
  <c r="E84" i="25"/>
  <c r="E83" i="25"/>
  <c r="E82" i="25"/>
  <c r="E81" i="25"/>
  <c r="E80" i="25"/>
  <c r="E79" i="25"/>
  <c r="E78" i="25"/>
  <c r="E57" i="25"/>
  <c r="E56" i="25"/>
  <c r="E55" i="25"/>
  <c r="E54" i="25"/>
  <c r="E53" i="25"/>
  <c r="E52" i="25"/>
  <c r="E51" i="25"/>
  <c r="E50" i="25"/>
  <c r="E49" i="25"/>
  <c r="E48" i="25"/>
  <c r="E67" i="25"/>
  <c r="E66" i="25"/>
  <c r="E65" i="25"/>
  <c r="E64" i="25"/>
  <c r="E63" i="25"/>
  <c r="E62" i="25"/>
  <c r="E61" i="25"/>
  <c r="E60" i="25"/>
  <c r="E59" i="25"/>
  <c r="E58" i="25"/>
  <c r="E107" i="25"/>
  <c r="E106" i="25"/>
  <c r="E105" i="25"/>
  <c r="E104" i="25"/>
  <c r="E103" i="25"/>
  <c r="E102" i="25"/>
  <c r="E101" i="25"/>
  <c r="E100" i="25"/>
  <c r="E108" i="25"/>
  <c r="E109" i="25"/>
  <c r="E98" i="25"/>
  <c r="E97" i="25"/>
  <c r="E96" i="25"/>
  <c r="E95" i="25"/>
  <c r="E94" i="25"/>
  <c r="E93" i="25"/>
  <c r="E92" i="25"/>
  <c r="E90" i="25"/>
  <c r="E89" i="25"/>
  <c r="E8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207" i="25"/>
  <c r="D206" i="25"/>
  <c r="D205" i="25"/>
  <c r="D204" i="25"/>
  <c r="D203" i="25"/>
  <c r="D202" i="25"/>
  <c r="D201" i="25"/>
  <c r="D200" i="25"/>
  <c r="D135" i="25"/>
  <c r="D126" i="25"/>
  <c r="D199" i="25"/>
  <c r="D198" i="25"/>
  <c r="D197" i="25"/>
  <c r="D196" i="25"/>
  <c r="D195" i="25"/>
  <c r="D194" i="25"/>
  <c r="D193" i="25"/>
  <c r="D192" i="25"/>
  <c r="D134" i="25"/>
  <c r="D125" i="25"/>
  <c r="D191" i="25"/>
  <c r="D190" i="25"/>
  <c r="D189" i="25"/>
  <c r="D188" i="25"/>
  <c r="D187" i="25"/>
  <c r="D186" i="25"/>
  <c r="D185" i="25"/>
  <c r="D184" i="25"/>
  <c r="D133" i="25"/>
  <c r="D124" i="25"/>
  <c r="D183" i="25"/>
  <c r="D182" i="25"/>
  <c r="D181" i="25"/>
  <c r="D180" i="25"/>
  <c r="D179" i="25"/>
  <c r="D178" i="25"/>
  <c r="D177" i="25"/>
  <c r="D176" i="25"/>
  <c r="D132" i="25"/>
  <c r="D123" i="25"/>
  <c r="D175" i="25"/>
  <c r="D174" i="25"/>
  <c r="D173" i="25"/>
  <c r="D172" i="25"/>
  <c r="D171" i="25"/>
  <c r="D170" i="25"/>
  <c r="D169" i="25"/>
  <c r="D168" i="25"/>
  <c r="D131" i="25"/>
  <c r="D122" i="25"/>
  <c r="D167" i="25"/>
  <c r="D166" i="25"/>
  <c r="D165" i="25"/>
  <c r="D164" i="25"/>
  <c r="D163" i="25"/>
  <c r="D162" i="25"/>
  <c r="D161" i="25"/>
  <c r="D160" i="25"/>
  <c r="D130" i="25"/>
  <c r="D121" i="25"/>
  <c r="D159" i="25"/>
  <c r="D158" i="25"/>
  <c r="D157" i="25"/>
  <c r="D156" i="25"/>
  <c r="D155" i="25"/>
  <c r="D154" i="25"/>
  <c r="D153" i="25"/>
  <c r="D152" i="25"/>
  <c r="D129" i="25"/>
  <c r="D120" i="25"/>
  <c r="D151" i="25"/>
  <c r="D150" i="25"/>
  <c r="D149" i="25"/>
  <c r="D148" i="25"/>
  <c r="D147" i="25"/>
  <c r="D146" i="25"/>
  <c r="D145" i="25"/>
  <c r="D144" i="25"/>
  <c r="D128" i="25"/>
  <c r="D119" i="25"/>
  <c r="D143" i="25"/>
  <c r="D142" i="25"/>
  <c r="D141" i="25"/>
  <c r="D140" i="25"/>
  <c r="D139" i="25"/>
  <c r="D138" i="25"/>
  <c r="D137" i="25"/>
  <c r="D136" i="25"/>
  <c r="D127" i="25"/>
  <c r="D118" i="25"/>
  <c r="D77" i="25"/>
  <c r="D76" i="25"/>
  <c r="D75" i="25"/>
  <c r="D74" i="25"/>
  <c r="D73" i="25"/>
  <c r="D72" i="25"/>
  <c r="D71" i="25"/>
  <c r="D70" i="25"/>
  <c r="D69" i="25"/>
  <c r="D68" i="25"/>
  <c r="D117" i="25"/>
  <c r="D116" i="25"/>
  <c r="D115" i="25"/>
  <c r="D114" i="25"/>
  <c r="D113" i="25"/>
  <c r="D112" i="25"/>
  <c r="D111" i="25"/>
  <c r="D110" i="25"/>
  <c r="D99" i="25"/>
  <c r="D91" i="25"/>
  <c r="D87" i="25"/>
  <c r="D86" i="25"/>
  <c r="D85" i="25"/>
  <c r="D84" i="25"/>
  <c r="D83" i="25"/>
  <c r="D82" i="25"/>
  <c r="D81" i="25"/>
  <c r="D80" i="25"/>
  <c r="D79" i="25"/>
  <c r="D78" i="25"/>
  <c r="D57" i="25"/>
  <c r="D56" i="25"/>
  <c r="D55" i="25"/>
  <c r="D54" i="25"/>
  <c r="D53" i="25"/>
  <c r="D52" i="25"/>
  <c r="D51" i="25"/>
  <c r="D50" i="25"/>
  <c r="D49" i="25"/>
  <c r="D48" i="25"/>
  <c r="D67" i="25"/>
  <c r="D66" i="25"/>
  <c r="D65" i="25"/>
  <c r="D64" i="25"/>
  <c r="D63" i="25"/>
  <c r="D62" i="25"/>
  <c r="D61" i="25"/>
  <c r="D60" i="25"/>
  <c r="D59" i="25"/>
  <c r="D58" i="25"/>
  <c r="D107" i="25"/>
  <c r="D106" i="25"/>
  <c r="D105" i="25"/>
  <c r="D104" i="25"/>
  <c r="D103" i="25"/>
  <c r="D102" i="25"/>
  <c r="D101" i="25"/>
  <c r="D100" i="25"/>
  <c r="D108" i="25"/>
  <c r="D109" i="25"/>
  <c r="D98" i="25"/>
  <c r="D97" i="25"/>
  <c r="D96" i="25"/>
  <c r="D95" i="25"/>
  <c r="D94" i="25"/>
  <c r="D93" i="25"/>
  <c r="D92" i="25"/>
  <c r="D90" i="25"/>
  <c r="D89" i="25"/>
  <c r="D8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207" i="25"/>
  <c r="C206" i="25"/>
  <c r="C205" i="25"/>
  <c r="C204" i="25"/>
  <c r="C203" i="25"/>
  <c r="C202" i="25"/>
  <c r="C201" i="25"/>
  <c r="C200" i="25"/>
  <c r="C135" i="25"/>
  <c r="C126" i="25"/>
  <c r="C199" i="25"/>
  <c r="C198" i="25"/>
  <c r="C197" i="25"/>
  <c r="C196" i="25"/>
  <c r="C195" i="25"/>
  <c r="C194" i="25"/>
  <c r="C193" i="25"/>
  <c r="C192" i="25"/>
  <c r="C134" i="25"/>
  <c r="C125" i="25"/>
  <c r="C191" i="25"/>
  <c r="C190" i="25"/>
  <c r="C189" i="25"/>
  <c r="C188" i="25"/>
  <c r="C187" i="25"/>
  <c r="C186" i="25"/>
  <c r="C185" i="25"/>
  <c r="C184" i="25"/>
  <c r="C133" i="25"/>
  <c r="C124" i="25"/>
  <c r="C183" i="25"/>
  <c r="C182" i="25"/>
  <c r="C181" i="25"/>
  <c r="C180" i="25"/>
  <c r="C179" i="25"/>
  <c r="C178" i="25"/>
  <c r="C177" i="25"/>
  <c r="C176" i="25"/>
  <c r="C132" i="25"/>
  <c r="C123" i="25"/>
  <c r="C175" i="25"/>
  <c r="C174" i="25"/>
  <c r="C173" i="25"/>
  <c r="C172" i="25"/>
  <c r="C171" i="25"/>
  <c r="C170" i="25"/>
  <c r="C169" i="25"/>
  <c r="C168" i="25"/>
  <c r="C131" i="25"/>
  <c r="C122" i="25"/>
  <c r="C167" i="25"/>
  <c r="C166" i="25"/>
  <c r="C165" i="25"/>
  <c r="C164" i="25"/>
  <c r="C163" i="25"/>
  <c r="C162" i="25"/>
  <c r="C161" i="25"/>
  <c r="C160" i="25"/>
  <c r="C130" i="25"/>
  <c r="C121" i="25"/>
  <c r="C159" i="25"/>
  <c r="C158" i="25"/>
  <c r="C157" i="25"/>
  <c r="C156" i="25"/>
  <c r="C155" i="25"/>
  <c r="C154" i="25"/>
  <c r="C153" i="25"/>
  <c r="C152" i="25"/>
  <c r="C129" i="25"/>
  <c r="C120" i="25"/>
  <c r="C151" i="25"/>
  <c r="C150" i="25"/>
  <c r="C149" i="25"/>
  <c r="C148" i="25"/>
  <c r="C147" i="25"/>
  <c r="C146" i="25"/>
  <c r="C145" i="25"/>
  <c r="C144" i="25"/>
  <c r="C128" i="25"/>
  <c r="C119" i="25"/>
  <c r="C143" i="25"/>
  <c r="C142" i="25"/>
  <c r="C141" i="25"/>
  <c r="C140" i="25"/>
  <c r="C139" i="25"/>
  <c r="C138" i="25"/>
  <c r="C137" i="25"/>
  <c r="C136" i="25"/>
  <c r="C127" i="25"/>
  <c r="C118" i="25"/>
  <c r="C77" i="25"/>
  <c r="C76" i="25"/>
  <c r="C75" i="25"/>
  <c r="C74" i="25"/>
  <c r="C73" i="25"/>
  <c r="C72" i="25"/>
  <c r="C71" i="25"/>
  <c r="C70" i="25"/>
  <c r="C69" i="25"/>
  <c r="C68" i="25"/>
  <c r="C117" i="25"/>
  <c r="C116" i="25"/>
  <c r="C115" i="25"/>
  <c r="C114" i="25"/>
  <c r="C113" i="25"/>
  <c r="C112" i="25"/>
  <c r="C111" i="25"/>
  <c r="C110" i="25"/>
  <c r="C99" i="25"/>
  <c r="C91" i="25"/>
  <c r="C87" i="25"/>
  <c r="C86" i="25"/>
  <c r="C85" i="25"/>
  <c r="C84" i="25"/>
  <c r="C83" i="25"/>
  <c r="C82" i="25"/>
  <c r="C81" i="25"/>
  <c r="C80" i="25"/>
  <c r="C79" i="25"/>
  <c r="C78" i="25"/>
  <c r="C57" i="25"/>
  <c r="C56" i="25"/>
  <c r="C55" i="25"/>
  <c r="C54" i="25"/>
  <c r="C53" i="25"/>
  <c r="C52" i="25"/>
  <c r="C51" i="25"/>
  <c r="C50" i="25"/>
  <c r="C49" i="25"/>
  <c r="C48" i="25"/>
  <c r="C67" i="25"/>
  <c r="C66" i="25"/>
  <c r="C65" i="25"/>
  <c r="C64" i="25"/>
  <c r="C63" i="25"/>
  <c r="C62" i="25"/>
  <c r="C61" i="25"/>
  <c r="C60" i="25"/>
  <c r="C59" i="25"/>
  <c r="C58" i="25"/>
  <c r="C107" i="25"/>
  <c r="C106" i="25"/>
  <c r="C105" i="25"/>
  <c r="C104" i="25"/>
  <c r="C103" i="25"/>
  <c r="C102" i="25"/>
  <c r="C101" i="25"/>
  <c r="C100" i="25"/>
  <c r="C108" i="25"/>
  <c r="C109" i="25"/>
  <c r="C98" i="25"/>
  <c r="C97" i="25"/>
  <c r="C96" i="25"/>
  <c r="C95" i="25"/>
  <c r="C94" i="25"/>
  <c r="C93" i="25"/>
  <c r="C92" i="25"/>
  <c r="C90" i="25"/>
  <c r="C89" i="25"/>
  <c r="C8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207" i="25"/>
  <c r="B206" i="25"/>
  <c r="B205" i="25"/>
  <c r="B204" i="25"/>
  <c r="B203" i="25"/>
  <c r="B202" i="25"/>
  <c r="B201" i="25"/>
  <c r="B200" i="25"/>
  <c r="B135" i="25"/>
  <c r="B126" i="25"/>
  <c r="B199" i="25"/>
  <c r="B198" i="25"/>
  <c r="B197" i="25"/>
  <c r="B196" i="25"/>
  <c r="B195" i="25"/>
  <c r="B194" i="25"/>
  <c r="B193" i="25"/>
  <c r="B192" i="25"/>
  <c r="B134" i="25"/>
  <c r="B125" i="25"/>
  <c r="B191" i="25"/>
  <c r="B190" i="25"/>
  <c r="B189" i="25"/>
  <c r="B188" i="25"/>
  <c r="B187" i="25"/>
  <c r="B186" i="25"/>
  <c r="B185" i="25"/>
  <c r="B184" i="25"/>
  <c r="B133" i="25"/>
  <c r="B124" i="25"/>
  <c r="B183" i="25"/>
  <c r="B182" i="25"/>
  <c r="B181" i="25"/>
  <c r="B180" i="25"/>
  <c r="B179" i="25"/>
  <c r="B178" i="25"/>
  <c r="B177" i="25"/>
  <c r="B176" i="25"/>
  <c r="B132" i="25"/>
  <c r="B123" i="25"/>
  <c r="B175" i="25"/>
  <c r="B174" i="25"/>
  <c r="B173" i="25"/>
  <c r="B172" i="25"/>
  <c r="B171" i="25"/>
  <c r="B170" i="25"/>
  <c r="B169" i="25"/>
  <c r="B168" i="25"/>
  <c r="B131" i="25"/>
  <c r="B122" i="25"/>
  <c r="B167" i="25"/>
  <c r="B166" i="25"/>
  <c r="B165" i="25"/>
  <c r="B164" i="25"/>
  <c r="B163" i="25"/>
  <c r="B162" i="25"/>
  <c r="B161" i="25"/>
  <c r="B160" i="25"/>
  <c r="B130" i="25"/>
  <c r="B121" i="25"/>
  <c r="B159" i="25"/>
  <c r="B158" i="25"/>
  <c r="B157" i="25"/>
  <c r="B156" i="25"/>
  <c r="B155" i="25"/>
  <c r="B154" i="25"/>
  <c r="B153" i="25"/>
  <c r="B152" i="25"/>
  <c r="B129" i="25"/>
  <c r="B120" i="25"/>
  <c r="B151" i="25"/>
  <c r="B150" i="25"/>
  <c r="B149" i="25"/>
  <c r="B148" i="25"/>
  <c r="B147" i="25"/>
  <c r="B146" i="25"/>
  <c r="B145" i="25"/>
  <c r="B144" i="25"/>
  <c r="B128" i="25"/>
  <c r="B119" i="25"/>
  <c r="B143" i="25"/>
  <c r="B142" i="25"/>
  <c r="B141" i="25"/>
  <c r="B140" i="25"/>
  <c r="B139" i="25"/>
  <c r="B138" i="25"/>
  <c r="B137" i="25"/>
  <c r="B136" i="25"/>
  <c r="B127" i="25"/>
  <c r="B118" i="25"/>
  <c r="B77" i="25"/>
  <c r="B76" i="25"/>
  <c r="B75" i="25"/>
  <c r="B74" i="25"/>
  <c r="B73" i="25"/>
  <c r="B72" i="25"/>
  <c r="B71" i="25"/>
  <c r="B70" i="25"/>
  <c r="B69" i="25"/>
  <c r="B68" i="25"/>
  <c r="B117" i="25"/>
  <c r="B116" i="25"/>
  <c r="B115" i="25"/>
  <c r="B114" i="25"/>
  <c r="B113" i="25"/>
  <c r="B112" i="25"/>
  <c r="B111" i="25"/>
  <c r="B110" i="25"/>
  <c r="B99" i="25"/>
  <c r="B91" i="25"/>
  <c r="B87" i="25"/>
  <c r="B86" i="25"/>
  <c r="B85" i="25"/>
  <c r="B84" i="25"/>
  <c r="B83" i="25"/>
  <c r="B82" i="25"/>
  <c r="B81" i="25"/>
  <c r="B80" i="25"/>
  <c r="B79" i="25"/>
  <c r="B78" i="25"/>
  <c r="B57" i="25"/>
  <c r="B56" i="25"/>
  <c r="B55" i="25"/>
  <c r="B54" i="25"/>
  <c r="B53" i="25"/>
  <c r="B52" i="25"/>
  <c r="B51" i="25"/>
  <c r="B50" i="25"/>
  <c r="B49" i="25"/>
  <c r="B48" i="25"/>
  <c r="B67" i="25"/>
  <c r="B66" i="25"/>
  <c r="B65" i="25"/>
  <c r="B64" i="25"/>
  <c r="B63" i="25"/>
  <c r="B62" i="25"/>
  <c r="B61" i="25"/>
  <c r="B60" i="25"/>
  <c r="B59" i="25"/>
  <c r="B58" i="25"/>
  <c r="B107" i="25"/>
  <c r="B106" i="25"/>
  <c r="B105" i="25"/>
  <c r="B104" i="25"/>
  <c r="B103" i="25"/>
  <c r="B102" i="25"/>
  <c r="B101" i="25"/>
  <c r="B100" i="25"/>
  <c r="B108" i="25"/>
  <c r="B109" i="25"/>
  <c r="B98" i="25"/>
  <c r="B97" i="25"/>
  <c r="B96" i="25"/>
  <c r="B95" i="25"/>
  <c r="B94" i="25"/>
  <c r="B93" i="25"/>
  <c r="B92" i="25"/>
  <c r="B90" i="25"/>
  <c r="B89" i="25"/>
  <c r="B88" i="25"/>
  <c r="T136" i="25"/>
  <c r="T135" i="25"/>
  <c r="T132" i="25"/>
  <c r="T130" i="25"/>
  <c r="T127" i="25"/>
  <c r="T126" i="25"/>
  <c r="T125" i="25"/>
  <c r="G32" i="25"/>
  <c r="T121" i="25"/>
  <c r="G29" i="25"/>
  <c r="T118" i="25"/>
  <c r="T117" i="25"/>
  <c r="T114" i="25"/>
  <c r="T113" i="25"/>
  <c r="T110" i="25"/>
  <c r="G19" i="25"/>
  <c r="T107" i="25"/>
  <c r="T106" i="25"/>
  <c r="T104" i="25"/>
  <c r="T99" i="25"/>
  <c r="T98" i="25"/>
  <c r="T96" i="25"/>
  <c r="T95" i="25"/>
  <c r="T93" i="25"/>
  <c r="T92" i="25"/>
  <c r="T89" i="25"/>
  <c r="T85" i="25"/>
  <c r="T82" i="25"/>
  <c r="T81" i="25"/>
  <c r="T70" i="25"/>
  <c r="T69" i="25"/>
  <c r="T65" i="25"/>
  <c r="T63" i="25"/>
  <c r="T56" i="25"/>
  <c r="T51" i="25"/>
  <c r="T47" i="25"/>
  <c r="T46" i="25"/>
  <c r="T43" i="25"/>
  <c r="T42" i="25"/>
  <c r="T35" i="25"/>
  <c r="T34" i="25"/>
  <c r="T33" i="25"/>
  <c r="T31" i="25"/>
  <c r="T28" i="25"/>
  <c r="T27" i="25"/>
  <c r="T26" i="25"/>
  <c r="T24" i="25"/>
  <c r="T21" i="25"/>
  <c r="T20" i="25"/>
  <c r="T17" i="25"/>
  <c r="T10" i="25"/>
  <c r="T8" i="25"/>
  <c r="T167" i="25"/>
  <c r="T166" i="25"/>
  <c r="T164" i="25"/>
  <c r="T163" i="25"/>
  <c r="T162" i="25"/>
  <c r="T161" i="25"/>
  <c r="T158" i="25"/>
  <c r="R117" i="25"/>
  <c r="T207" i="25"/>
  <c r="T206" i="25"/>
  <c r="T205" i="25"/>
  <c r="T204" i="25"/>
  <c r="T203" i="25"/>
  <c r="T202" i="25"/>
  <c r="R111" i="25"/>
  <c r="T200" i="25"/>
  <c r="T189" i="25"/>
  <c r="T181" i="25"/>
  <c r="T176" i="25"/>
  <c r="T175" i="25"/>
  <c r="T174" i="25"/>
  <c r="T173" i="25"/>
  <c r="T170" i="25"/>
  <c r="T168" i="25"/>
  <c r="T147" i="25"/>
  <c r="T145" i="25"/>
  <c r="T144" i="25"/>
  <c r="T142" i="25"/>
  <c r="T141" i="25"/>
  <c r="T139" i="25"/>
  <c r="T155" i="25"/>
  <c r="R64" i="25"/>
  <c r="T154" i="25"/>
  <c r="T153" i="25"/>
  <c r="R63" i="25"/>
  <c r="T152" i="25"/>
  <c r="T150" i="25"/>
  <c r="T149" i="25"/>
  <c r="T148" i="25"/>
  <c r="T197" i="25"/>
  <c r="T195" i="25"/>
  <c r="T194" i="25"/>
  <c r="T193" i="25"/>
  <c r="T192" i="25"/>
  <c r="T198" i="25"/>
  <c r="F109" i="25"/>
  <c r="I109" i="25"/>
  <c r="T199" i="25"/>
  <c r="T188" i="25"/>
  <c r="T187" i="25"/>
  <c r="T185" i="25"/>
  <c r="T184" i="25"/>
  <c r="T182" i="25"/>
  <c r="T179" i="25"/>
  <c r="T178" i="25"/>
  <c r="G35" i="25"/>
  <c r="T54" i="25"/>
  <c r="T109" i="25"/>
  <c r="T38" i="25"/>
  <c r="T39" i="25"/>
  <c r="G25" i="25"/>
  <c r="G41" i="25"/>
  <c r="T131" i="25"/>
  <c r="T74" i="25"/>
  <c r="Q26" i="25"/>
  <c r="T116" i="25"/>
  <c r="R115" i="25"/>
  <c r="R20" i="25"/>
  <c r="R77" i="25"/>
  <c r="R116" i="25"/>
  <c r="R37" i="25"/>
  <c r="R9" i="25"/>
  <c r="R205" i="25"/>
  <c r="Q10" i="25"/>
  <c r="G45" i="25"/>
  <c r="R74" i="25"/>
  <c r="R186" i="25"/>
  <c r="R85" i="25"/>
  <c r="R42" i="25"/>
  <c r="R181" i="25"/>
  <c r="R161" i="25"/>
  <c r="R51" i="25"/>
  <c r="F6" i="25"/>
  <c r="G17" i="25"/>
  <c r="R17" i="25"/>
  <c r="G13" i="25"/>
  <c r="R14" i="25"/>
  <c r="R164" i="25"/>
  <c r="R86" i="25"/>
  <c r="R72" i="25"/>
  <c r="R52" i="25"/>
  <c r="G23" i="25"/>
  <c r="R16" i="25"/>
  <c r="G16" i="25"/>
  <c r="R80" i="25"/>
  <c r="G40" i="25"/>
  <c r="R36" i="25"/>
  <c r="R24" i="25"/>
  <c r="R159" i="25"/>
  <c r="R33" i="25"/>
  <c r="F8" i="25"/>
  <c r="M8" i="25"/>
  <c r="Q8" i="25"/>
  <c r="G8" i="25"/>
  <c r="F43" i="25"/>
  <c r="N43" i="25"/>
  <c r="G36" i="25"/>
  <c r="F32" i="25"/>
  <c r="P32" i="25"/>
  <c r="F24" i="25"/>
  <c r="M24" i="25"/>
  <c r="G24" i="25"/>
  <c r="Q24" i="25"/>
  <c r="F77" i="25"/>
  <c r="K77" i="25"/>
  <c r="F42" i="25"/>
  <c r="P42" i="25"/>
  <c r="F39" i="25"/>
  <c r="M39" i="25"/>
  <c r="F31" i="25"/>
  <c r="I31" i="25"/>
  <c r="F27" i="25"/>
  <c r="M27" i="25"/>
  <c r="Q27" i="25"/>
  <c r="R27" i="25"/>
  <c r="Q7" i="25"/>
  <c r="F76" i="25"/>
  <c r="J76" i="25"/>
  <c r="G39" i="25"/>
  <c r="G31" i="25"/>
  <c r="G27" i="25"/>
  <c r="G46" i="25"/>
  <c r="F73" i="25"/>
  <c r="F40" i="25"/>
  <c r="L40" i="25"/>
  <c r="F34" i="25"/>
  <c r="K34" i="25"/>
  <c r="F19" i="25"/>
  <c r="O19" i="25"/>
  <c r="Q19" i="25"/>
  <c r="F16" i="25"/>
  <c r="M16" i="25"/>
  <c r="Q16" i="25"/>
  <c r="F9" i="25"/>
  <c r="P9" i="25"/>
  <c r="Q9" i="25"/>
  <c r="Q6" i="25"/>
  <c r="R6" i="25"/>
  <c r="G37" i="25"/>
  <c r="G9" i="25"/>
  <c r="F29" i="25"/>
  <c r="P29" i="25"/>
  <c r="F23" i="25"/>
  <c r="K23" i="25"/>
  <c r="Q23" i="25"/>
  <c r="F14" i="25"/>
  <c r="O14" i="25"/>
  <c r="Q14" i="25"/>
  <c r="F45" i="25"/>
  <c r="M45" i="25"/>
  <c r="F41" i="25"/>
  <c r="O41" i="25"/>
  <c r="F38" i="25"/>
  <c r="L38" i="25"/>
  <c r="F35" i="25"/>
  <c r="F33" i="25"/>
  <c r="M33" i="25"/>
  <c r="F30" i="25"/>
  <c r="L30" i="25"/>
  <c r="F26" i="25"/>
  <c r="F20" i="25"/>
  <c r="L20" i="25"/>
  <c r="Q20" i="25"/>
  <c r="F17" i="25"/>
  <c r="Q17" i="25"/>
  <c r="G42" i="25"/>
  <c r="G34" i="25"/>
  <c r="G26" i="25"/>
  <c r="G14" i="25"/>
  <c r="G10" i="25"/>
  <c r="G6" i="25"/>
  <c r="F114" i="25"/>
  <c r="I114" i="25"/>
  <c r="F117" i="25"/>
  <c r="H117" i="25"/>
  <c r="F115" i="25"/>
  <c r="M115" i="25"/>
  <c r="F108" i="25"/>
  <c r="F59" i="25"/>
  <c r="P59" i="25"/>
  <c r="F68" i="25"/>
  <c r="K68" i="25"/>
  <c r="F74" i="25"/>
  <c r="K74" i="25"/>
  <c r="F71" i="25"/>
  <c r="K71" i="25"/>
  <c r="F104" i="25"/>
  <c r="F53" i="25"/>
  <c r="K53" i="25"/>
  <c r="F107" i="25"/>
  <c r="I107" i="25"/>
  <c r="F72" i="25"/>
  <c r="H72" i="25"/>
  <c r="F54" i="25"/>
  <c r="L54" i="25"/>
  <c r="F60" i="25"/>
  <c r="L60" i="25"/>
  <c r="F116" i="25"/>
  <c r="L116" i="25"/>
  <c r="F105" i="25"/>
  <c r="H105" i="25"/>
  <c r="F52" i="25"/>
  <c r="K52" i="25"/>
  <c r="F51" i="25"/>
  <c r="O51" i="25"/>
  <c r="F47" i="25"/>
  <c r="F99" i="25"/>
  <c r="O99" i="25"/>
  <c r="F48" i="25"/>
  <c r="N48" i="25"/>
  <c r="F85" i="25"/>
  <c r="P85" i="25"/>
  <c r="F83" i="25"/>
  <c r="H83" i="25"/>
  <c r="F98" i="25"/>
  <c r="K98" i="25"/>
  <c r="F112" i="25"/>
  <c r="J112" i="25"/>
  <c r="F110" i="25"/>
  <c r="H110" i="25"/>
  <c r="F91" i="25"/>
  <c r="O91" i="25"/>
  <c r="F102" i="25"/>
  <c r="L102" i="25"/>
  <c r="F103" i="25"/>
  <c r="L103" i="25"/>
  <c r="F67" i="25"/>
  <c r="P67" i="25"/>
  <c r="F65" i="25"/>
  <c r="P65" i="25"/>
  <c r="F63" i="25"/>
  <c r="L63" i="25"/>
  <c r="F49" i="25"/>
  <c r="J49" i="25"/>
  <c r="F86" i="25"/>
  <c r="K86" i="25"/>
  <c r="F84" i="25"/>
  <c r="H84" i="25"/>
  <c r="F82" i="25"/>
  <c r="J82" i="25"/>
  <c r="F46" i="25"/>
  <c r="L46" i="25"/>
  <c r="F113" i="25"/>
  <c r="K113" i="25"/>
  <c r="F64" i="25"/>
  <c r="J64" i="25"/>
  <c r="F62" i="25"/>
  <c r="O62" i="25"/>
  <c r="F88" i="25"/>
  <c r="K88" i="25"/>
  <c r="F94" i="25"/>
  <c r="H94" i="25"/>
  <c r="F78" i="25"/>
  <c r="J78" i="25"/>
  <c r="F95" i="25"/>
  <c r="H95" i="25"/>
  <c r="F92" i="25"/>
  <c r="I92" i="25"/>
  <c r="F55" i="25"/>
  <c r="N55" i="25"/>
  <c r="F80" i="25"/>
  <c r="J80" i="25"/>
  <c r="F89" i="25"/>
  <c r="K89" i="25"/>
  <c r="F57" i="25"/>
  <c r="O57" i="25"/>
  <c r="F97" i="25"/>
  <c r="K97" i="25"/>
  <c r="AZ8" i="24"/>
  <c r="BA8" i="24"/>
  <c r="AZ9" i="24"/>
  <c r="BA9" i="24"/>
  <c r="AZ10" i="24"/>
  <c r="BA10" i="24"/>
  <c r="AZ11" i="24"/>
  <c r="BA11" i="24"/>
  <c r="AZ12" i="24"/>
  <c r="BA12" i="24"/>
  <c r="BB12" i="24"/>
  <c r="AZ13" i="24"/>
  <c r="BA13" i="24"/>
  <c r="AZ14" i="24"/>
  <c r="BA14" i="24"/>
  <c r="AZ15" i="24"/>
  <c r="BA15" i="24"/>
  <c r="BB15" i="24"/>
  <c r="AZ16" i="24"/>
  <c r="BA16" i="24"/>
  <c r="BB16" i="24"/>
  <c r="BB17" i="24"/>
  <c r="BB18" i="24"/>
  <c r="AZ17" i="24"/>
  <c r="BA17" i="24"/>
  <c r="AZ18" i="24"/>
  <c r="BA18" i="24"/>
  <c r="AZ19" i="24"/>
  <c r="BA19" i="24"/>
  <c r="BB19" i="24"/>
  <c r="AZ20" i="24"/>
  <c r="BA20" i="24"/>
  <c r="BB20" i="24"/>
  <c r="BB21" i="24"/>
  <c r="AZ21" i="24"/>
  <c r="BA21" i="24"/>
  <c r="AZ22" i="24"/>
  <c r="BA22" i="24"/>
  <c r="AZ23" i="24"/>
  <c r="BA23" i="24"/>
  <c r="BB23" i="24"/>
  <c r="AZ24" i="24"/>
  <c r="BA24" i="24"/>
  <c r="BB24" i="24"/>
  <c r="BB25" i="24"/>
  <c r="AZ25" i="24"/>
  <c r="BA25" i="24"/>
  <c r="AZ26" i="24"/>
  <c r="BA26" i="24"/>
  <c r="AZ27" i="24"/>
  <c r="BA27" i="24"/>
  <c r="BB27" i="24"/>
  <c r="BB28" i="24"/>
  <c r="BB29" i="24"/>
  <c r="BB30" i="24"/>
  <c r="AZ28" i="24"/>
  <c r="BA28" i="24"/>
  <c r="AZ29" i="24"/>
  <c r="BA29" i="24"/>
  <c r="AZ30" i="24"/>
  <c r="BA30" i="24"/>
  <c r="AZ31" i="24"/>
  <c r="BA31" i="24"/>
  <c r="BB31" i="24"/>
  <c r="BB32" i="24"/>
  <c r="BB33" i="24"/>
  <c r="BB34" i="24"/>
  <c r="BB35" i="24"/>
  <c r="AZ32" i="24"/>
  <c r="BA32" i="24"/>
  <c r="AZ33" i="24"/>
  <c r="BA33" i="24"/>
  <c r="AZ34" i="24"/>
  <c r="BA34" i="24"/>
  <c r="AZ35" i="24"/>
  <c r="BA35" i="24"/>
  <c r="AZ36" i="24"/>
  <c r="BA36" i="24"/>
  <c r="BB36" i="24"/>
  <c r="BB37" i="24"/>
  <c r="AZ37" i="24"/>
  <c r="BA37" i="24"/>
  <c r="AZ38" i="24"/>
  <c r="BA38" i="24"/>
  <c r="BB38" i="24"/>
  <c r="AZ39" i="24"/>
  <c r="BA39" i="24"/>
  <c r="AZ40" i="24"/>
  <c r="BA40" i="24"/>
  <c r="BB40" i="24"/>
  <c r="AZ41" i="24"/>
  <c r="BA41" i="24"/>
  <c r="BB41" i="24"/>
  <c r="AZ42" i="24"/>
  <c r="BA42" i="24"/>
  <c r="BB42" i="24"/>
  <c r="AZ43" i="24"/>
  <c r="BA43" i="24"/>
  <c r="BB43" i="24"/>
  <c r="AZ44" i="24"/>
  <c r="BA44" i="24"/>
  <c r="BB44" i="24"/>
  <c r="AZ45" i="24"/>
  <c r="BA45" i="24"/>
  <c r="BB45" i="24"/>
  <c r="AZ46" i="24"/>
  <c r="BA46" i="24"/>
  <c r="BB46" i="24"/>
  <c r="AZ47" i="24"/>
  <c r="BA47" i="24"/>
  <c r="BB47" i="24"/>
  <c r="AZ48" i="24"/>
  <c r="BA48" i="24"/>
  <c r="BB48" i="24"/>
  <c r="AZ49" i="24"/>
  <c r="BA49" i="24"/>
  <c r="BB49" i="24"/>
  <c r="AZ50" i="24"/>
  <c r="BA50" i="24"/>
  <c r="BB50" i="24"/>
  <c r="AZ51" i="24"/>
  <c r="BA51" i="24"/>
  <c r="BB51" i="24"/>
  <c r="AZ52" i="24"/>
  <c r="BA52" i="24"/>
  <c r="BB52" i="24"/>
  <c r="AZ53" i="24"/>
  <c r="BA53" i="24"/>
  <c r="BB53" i="24"/>
  <c r="AZ54" i="24"/>
  <c r="BA54" i="24"/>
  <c r="BB54" i="24"/>
  <c r="AZ55" i="24"/>
  <c r="BA55" i="24"/>
  <c r="BB55" i="24"/>
  <c r="AZ56" i="24"/>
  <c r="BA56" i="24"/>
  <c r="BB56" i="24"/>
  <c r="AZ57" i="24"/>
  <c r="BA57" i="24"/>
  <c r="BB57" i="24"/>
  <c r="AZ58" i="24"/>
  <c r="BA58" i="24"/>
  <c r="BB58" i="24"/>
  <c r="AZ59" i="24"/>
  <c r="BA59" i="24"/>
  <c r="BB59" i="24"/>
  <c r="AZ60" i="24"/>
  <c r="BA60" i="24"/>
  <c r="BB60" i="24"/>
  <c r="AZ61" i="24"/>
  <c r="BA61" i="24"/>
  <c r="BB61" i="24"/>
  <c r="AZ62" i="24"/>
  <c r="BA62" i="24"/>
  <c r="BB62" i="24"/>
  <c r="AZ63" i="24"/>
  <c r="BA63" i="24"/>
  <c r="BB63" i="24"/>
  <c r="AZ64" i="24"/>
  <c r="BA64" i="24"/>
  <c r="BB64" i="24"/>
  <c r="AZ65" i="24"/>
  <c r="BA65" i="24"/>
  <c r="BB65" i="24"/>
  <c r="AZ66" i="24"/>
  <c r="BA66" i="24"/>
  <c r="BB66" i="24"/>
  <c r="AZ67" i="24"/>
  <c r="BA67" i="24"/>
  <c r="BB67" i="24"/>
  <c r="AZ68" i="24"/>
  <c r="BA68" i="24"/>
  <c r="BB68" i="24"/>
  <c r="AZ69" i="24"/>
  <c r="BA69" i="24"/>
  <c r="BB69" i="24"/>
  <c r="AZ70" i="24"/>
  <c r="BA70" i="24"/>
  <c r="BB70" i="24"/>
  <c r="AZ71" i="24"/>
  <c r="BA71" i="24"/>
  <c r="BB71" i="24"/>
  <c r="AZ72" i="24"/>
  <c r="BA72" i="24"/>
  <c r="BB72" i="24"/>
  <c r="AZ73" i="24"/>
  <c r="BA73" i="24"/>
  <c r="BB73" i="24"/>
  <c r="AZ74" i="24"/>
  <c r="BA74" i="24"/>
  <c r="BB74" i="24"/>
  <c r="AZ75" i="24"/>
  <c r="BA75" i="24"/>
  <c r="BB75" i="24"/>
  <c r="AZ76" i="24"/>
  <c r="BA76" i="24"/>
  <c r="BB76" i="24"/>
  <c r="AZ77" i="24"/>
  <c r="BA77" i="24"/>
  <c r="BB77" i="24"/>
  <c r="AZ78" i="24"/>
  <c r="BA78" i="24"/>
  <c r="BB78" i="24"/>
  <c r="AZ79" i="24"/>
  <c r="BA79" i="24"/>
  <c r="BB79" i="24"/>
  <c r="AZ80" i="24"/>
  <c r="BA80" i="24"/>
  <c r="BB80" i="24"/>
  <c r="AZ81" i="24"/>
  <c r="BA81" i="24"/>
  <c r="BB81" i="24"/>
  <c r="AZ82" i="24"/>
  <c r="BA82" i="24"/>
  <c r="BB82" i="24"/>
  <c r="AZ83" i="24"/>
  <c r="BA83" i="24"/>
  <c r="BB83" i="24"/>
  <c r="AZ84" i="24"/>
  <c r="BA84" i="24"/>
  <c r="BB84" i="24"/>
  <c r="AZ85" i="24"/>
  <c r="BA85" i="24"/>
  <c r="BB85" i="24"/>
  <c r="AZ86" i="24"/>
  <c r="BA86" i="24"/>
  <c r="BB86" i="24"/>
  <c r="AZ87" i="24"/>
  <c r="BA87" i="24"/>
  <c r="BB87" i="24"/>
  <c r="AZ88" i="24"/>
  <c r="BA88" i="24"/>
  <c r="BB88" i="24"/>
  <c r="AZ89" i="24"/>
  <c r="BA89" i="24"/>
  <c r="BB89" i="24"/>
  <c r="AZ90" i="24"/>
  <c r="BA90" i="24"/>
  <c r="BB90" i="24"/>
  <c r="AZ91" i="24"/>
  <c r="BA91" i="24"/>
  <c r="BB91" i="24"/>
  <c r="AZ92" i="24"/>
  <c r="BA92" i="24"/>
  <c r="BB92" i="24"/>
  <c r="AZ93" i="24"/>
  <c r="BA93" i="24"/>
  <c r="BB93" i="24"/>
  <c r="AZ94" i="24"/>
  <c r="BA94" i="24"/>
  <c r="BB94" i="24"/>
  <c r="AZ95" i="24"/>
  <c r="BA95" i="24"/>
  <c r="BB95" i="24"/>
  <c r="AZ96" i="24"/>
  <c r="BA96" i="24"/>
  <c r="BB96" i="24"/>
  <c r="AZ97" i="24"/>
  <c r="BA97" i="24"/>
  <c r="BB97" i="24"/>
  <c r="AZ98" i="24"/>
  <c r="BA98" i="24"/>
  <c r="BB98" i="24"/>
  <c r="AZ99" i="24"/>
  <c r="BA99" i="24"/>
  <c r="BB99" i="24"/>
  <c r="AZ100" i="24"/>
  <c r="BA100" i="24"/>
  <c r="BB100" i="24"/>
  <c r="AZ101" i="24"/>
  <c r="BA101" i="24"/>
  <c r="BB101" i="24"/>
  <c r="AZ102" i="24"/>
  <c r="BA102" i="24"/>
  <c r="BB102" i="24"/>
  <c r="AZ103" i="24"/>
  <c r="BA103" i="24"/>
  <c r="BB103" i="24"/>
  <c r="AZ104" i="24"/>
  <c r="BA104" i="24"/>
  <c r="BB104" i="24"/>
  <c r="AZ105" i="24"/>
  <c r="BA105" i="24"/>
  <c r="BB105" i="24"/>
  <c r="AZ106" i="24"/>
  <c r="BA106" i="24"/>
  <c r="BB106" i="24"/>
  <c r="AZ107" i="24"/>
  <c r="BA107" i="24"/>
  <c r="BB107" i="24"/>
  <c r="AZ108" i="24"/>
  <c r="BA108" i="24"/>
  <c r="BB108" i="24"/>
  <c r="AZ109" i="24"/>
  <c r="BA109" i="24"/>
  <c r="BB109" i="24"/>
  <c r="AZ110" i="24"/>
  <c r="BA110" i="24"/>
  <c r="BB110" i="24"/>
  <c r="AZ111" i="24"/>
  <c r="BA111" i="24"/>
  <c r="BB111" i="24"/>
  <c r="AZ112" i="24"/>
  <c r="BA112" i="24"/>
  <c r="BB112" i="24"/>
  <c r="AZ113" i="24"/>
  <c r="BA113" i="24"/>
  <c r="BB113" i="24"/>
  <c r="AZ114" i="24"/>
  <c r="BA114" i="24"/>
  <c r="BB114" i="24"/>
  <c r="AZ115" i="24"/>
  <c r="BA115" i="24"/>
  <c r="BB115" i="24"/>
  <c r="AZ116" i="24"/>
  <c r="BA116" i="24"/>
  <c r="BB116" i="24"/>
  <c r="AZ117" i="24"/>
  <c r="BA117" i="24"/>
  <c r="BB117" i="24"/>
  <c r="AZ118" i="24"/>
  <c r="BA118" i="24"/>
  <c r="BB118" i="24"/>
  <c r="AZ119" i="24"/>
  <c r="BA119" i="24"/>
  <c r="BB119" i="24"/>
  <c r="AZ120" i="24"/>
  <c r="BA120" i="24"/>
  <c r="BB120" i="24"/>
  <c r="AZ121" i="24"/>
  <c r="BA121" i="24"/>
  <c r="BB121" i="24"/>
  <c r="AZ122" i="24"/>
  <c r="BA122" i="24"/>
  <c r="BB122" i="24"/>
  <c r="AZ123" i="24"/>
  <c r="BA123" i="24"/>
  <c r="BB123" i="24"/>
  <c r="AZ124" i="24"/>
  <c r="BA124" i="24"/>
  <c r="BB124" i="24"/>
  <c r="AZ125" i="24"/>
  <c r="BA125" i="24"/>
  <c r="BB125" i="24"/>
  <c r="AZ126" i="24"/>
  <c r="BA126" i="24"/>
  <c r="BB126" i="24"/>
  <c r="AZ127" i="24"/>
  <c r="BA127" i="24"/>
  <c r="BB127" i="24"/>
  <c r="AZ128" i="24"/>
  <c r="BA128" i="24"/>
  <c r="BB128" i="24"/>
  <c r="AZ129" i="24"/>
  <c r="BA129" i="24"/>
  <c r="BB129" i="24"/>
  <c r="AZ130" i="24"/>
  <c r="BA130" i="24"/>
  <c r="BB130" i="24"/>
  <c r="AZ131" i="24"/>
  <c r="BA131" i="24"/>
  <c r="BB131" i="24"/>
  <c r="AZ132" i="24"/>
  <c r="BA132" i="24"/>
  <c r="BB132" i="24"/>
  <c r="AZ133" i="24"/>
  <c r="BA133" i="24"/>
  <c r="BB133" i="24"/>
  <c r="AZ134" i="24"/>
  <c r="BA134" i="24"/>
  <c r="BB134" i="24"/>
  <c r="AZ135" i="24"/>
  <c r="BA135" i="24"/>
  <c r="BB135" i="24"/>
  <c r="AZ136" i="24"/>
  <c r="BA136" i="24"/>
  <c r="BB136" i="24"/>
  <c r="AZ137" i="24"/>
  <c r="BA137" i="24"/>
  <c r="BB137" i="24"/>
  <c r="AZ138" i="24"/>
  <c r="BA138" i="24"/>
  <c r="BB138" i="24"/>
  <c r="AZ139" i="24"/>
  <c r="BA139" i="24"/>
  <c r="BB139" i="24"/>
  <c r="AZ140" i="24"/>
  <c r="BA140" i="24"/>
  <c r="BB140" i="24"/>
  <c r="AZ141" i="24"/>
  <c r="BA141" i="24"/>
  <c r="BB141" i="24"/>
  <c r="AZ142" i="24"/>
  <c r="BA142" i="24"/>
  <c r="BB142" i="24"/>
  <c r="AZ143" i="24"/>
  <c r="BA143" i="24"/>
  <c r="BB143" i="24"/>
  <c r="AZ144" i="24"/>
  <c r="BA144" i="24"/>
  <c r="BB144" i="24"/>
  <c r="AZ145" i="24"/>
  <c r="BA145" i="24"/>
  <c r="BB145" i="24"/>
  <c r="AZ146" i="24"/>
  <c r="BA146" i="24"/>
  <c r="BB146" i="24"/>
  <c r="AZ147" i="24"/>
  <c r="BA147" i="24"/>
  <c r="BB147" i="24"/>
  <c r="AZ148" i="24"/>
  <c r="BA148" i="24"/>
  <c r="BB148" i="24"/>
  <c r="AZ149" i="24"/>
  <c r="BA149" i="24"/>
  <c r="BB149" i="24"/>
  <c r="AZ150" i="24"/>
  <c r="BA150" i="24"/>
  <c r="BB150" i="24"/>
  <c r="AZ151" i="24"/>
  <c r="BA151" i="24"/>
  <c r="BB151" i="24"/>
  <c r="AZ152" i="24"/>
  <c r="BA152" i="24"/>
  <c r="BB152" i="24"/>
  <c r="AZ153" i="24"/>
  <c r="BA153" i="24"/>
  <c r="BB153" i="24"/>
  <c r="AZ154" i="24"/>
  <c r="BA154" i="24"/>
  <c r="BB154" i="24"/>
  <c r="AZ155" i="24"/>
  <c r="BA155" i="24"/>
  <c r="BB155" i="24"/>
  <c r="AZ156" i="24"/>
  <c r="BA156" i="24"/>
  <c r="BB156" i="24"/>
  <c r="AZ157" i="24"/>
  <c r="BA157" i="24"/>
  <c r="BB157" i="24"/>
  <c r="AZ158" i="24"/>
  <c r="BA158" i="24"/>
  <c r="BB158" i="24"/>
  <c r="AZ159" i="24"/>
  <c r="BA159" i="24"/>
  <c r="BB159" i="24"/>
  <c r="AZ160" i="24"/>
  <c r="BA160" i="24"/>
  <c r="BB160" i="24"/>
  <c r="AZ161" i="24"/>
  <c r="BA161" i="24"/>
  <c r="BB161" i="24"/>
  <c r="AZ162" i="24"/>
  <c r="BA162" i="24"/>
  <c r="BB162" i="24"/>
  <c r="AZ163" i="24"/>
  <c r="BA163" i="24"/>
  <c r="BB163" i="24"/>
  <c r="AZ164" i="24"/>
  <c r="BA164" i="24"/>
  <c r="BB164" i="24"/>
  <c r="AZ165" i="24"/>
  <c r="BA165" i="24"/>
  <c r="BB165" i="24"/>
  <c r="AZ166" i="24"/>
  <c r="BA166" i="24"/>
  <c r="BB166" i="24"/>
  <c r="AZ167" i="24"/>
  <c r="BA167" i="24"/>
  <c r="BB167" i="24"/>
  <c r="AZ168" i="24"/>
  <c r="BA168" i="24"/>
  <c r="BB168" i="24"/>
  <c r="AZ169" i="24"/>
  <c r="BA169" i="24"/>
  <c r="BB169" i="24"/>
  <c r="AZ170" i="24"/>
  <c r="BA170" i="24"/>
  <c r="BB170" i="24"/>
  <c r="AZ171" i="24"/>
  <c r="BA171" i="24"/>
  <c r="BB171" i="24"/>
  <c r="AZ172" i="24"/>
  <c r="BA172" i="24"/>
  <c r="BB172" i="24"/>
  <c r="AZ173" i="24"/>
  <c r="BA173" i="24"/>
  <c r="BB173" i="24"/>
  <c r="AZ174" i="24"/>
  <c r="BA174" i="24"/>
  <c r="BB174" i="24"/>
  <c r="AZ175" i="24"/>
  <c r="BA175" i="24"/>
  <c r="BB175" i="24"/>
  <c r="AZ176" i="24"/>
  <c r="BA176" i="24"/>
  <c r="BB176" i="24"/>
  <c r="AZ177" i="24"/>
  <c r="BA177" i="24"/>
  <c r="BB177" i="24"/>
  <c r="AZ178" i="24"/>
  <c r="BA178" i="24"/>
  <c r="BB178" i="24"/>
  <c r="AZ179" i="24"/>
  <c r="BA179" i="24"/>
  <c r="BB179" i="24"/>
  <c r="AZ180" i="24"/>
  <c r="BA180" i="24"/>
  <c r="BB180" i="24"/>
  <c r="AZ181" i="24"/>
  <c r="BA181" i="24"/>
  <c r="BB181" i="24"/>
  <c r="AZ182" i="24"/>
  <c r="BA182" i="24"/>
  <c r="BB182" i="24"/>
  <c r="AZ183" i="24"/>
  <c r="BA183" i="24"/>
  <c r="BB183" i="24"/>
  <c r="AZ184" i="24"/>
  <c r="BA184" i="24"/>
  <c r="BB184" i="24"/>
  <c r="AZ185" i="24"/>
  <c r="BA185" i="24"/>
  <c r="BB185" i="24"/>
  <c r="AZ186" i="24"/>
  <c r="BA186" i="24"/>
  <c r="BB186" i="24"/>
  <c r="AZ187" i="24"/>
  <c r="BA187" i="24"/>
  <c r="BB187" i="24"/>
  <c r="AZ188" i="24"/>
  <c r="BA188" i="24"/>
  <c r="BB188" i="24"/>
  <c r="AZ189" i="24"/>
  <c r="BA189" i="24"/>
  <c r="BB189" i="24"/>
  <c r="AZ190" i="24"/>
  <c r="BA190" i="24"/>
  <c r="BB190" i="24"/>
  <c r="AZ191" i="24"/>
  <c r="BA191" i="24"/>
  <c r="BB191" i="24"/>
  <c r="AZ192" i="24"/>
  <c r="BA192" i="24"/>
  <c r="BB192" i="24"/>
  <c r="AZ193" i="24"/>
  <c r="BA193" i="24"/>
  <c r="BB193" i="24"/>
  <c r="AZ194" i="24"/>
  <c r="BA194" i="24"/>
  <c r="BB194" i="24"/>
  <c r="AZ195" i="24"/>
  <c r="BA195" i="24"/>
  <c r="BB195" i="24"/>
  <c r="AZ196" i="24"/>
  <c r="BA196" i="24"/>
  <c r="BB196" i="24"/>
  <c r="AZ197" i="24"/>
  <c r="BA197" i="24"/>
  <c r="BB197" i="24"/>
  <c r="AZ198" i="24"/>
  <c r="BA198" i="24"/>
  <c r="BB198" i="24"/>
  <c r="AZ199" i="24"/>
  <c r="BA199" i="24"/>
  <c r="BB199" i="24"/>
  <c r="AZ200" i="24"/>
  <c r="BA200" i="24"/>
  <c r="BB200" i="24"/>
  <c r="AZ201" i="24"/>
  <c r="BA201" i="24"/>
  <c r="BB201" i="24"/>
  <c r="AZ202" i="24"/>
  <c r="BA202" i="24"/>
  <c r="BB202" i="24"/>
  <c r="AZ203" i="24"/>
  <c r="BA203" i="24"/>
  <c r="BB203" i="24"/>
  <c r="AZ204" i="24"/>
  <c r="BA204" i="24"/>
  <c r="BB204" i="24"/>
  <c r="AZ205" i="24"/>
  <c r="BA205" i="24"/>
  <c r="BB205" i="24"/>
  <c r="AZ206" i="24"/>
  <c r="BA206" i="24"/>
  <c r="BB206" i="24"/>
  <c r="BA7" i="24"/>
  <c r="AZ41" i="23"/>
  <c r="AZ42" i="23"/>
  <c r="BB42" i="23"/>
  <c r="BD42" i="23"/>
  <c r="AZ43" i="23"/>
  <c r="BB43" i="23"/>
  <c r="BC43" i="23"/>
  <c r="AZ44" i="23"/>
  <c r="BB44" i="23"/>
  <c r="AZ45" i="23"/>
  <c r="AZ46" i="23"/>
  <c r="BB46" i="23"/>
  <c r="AZ47" i="23"/>
  <c r="BB47" i="23"/>
  <c r="AZ48" i="23"/>
  <c r="BB48" i="23"/>
  <c r="BC48" i="23"/>
  <c r="AZ49" i="23"/>
  <c r="AZ50" i="23"/>
  <c r="AZ51" i="23"/>
  <c r="BB51" i="23"/>
  <c r="BC51" i="23"/>
  <c r="AZ52" i="23"/>
  <c r="BB52" i="23"/>
  <c r="AZ53" i="23"/>
  <c r="AZ54" i="23"/>
  <c r="BB54" i="23"/>
  <c r="AZ55" i="23"/>
  <c r="AZ56" i="23"/>
  <c r="BB56" i="23"/>
  <c r="AZ57" i="23"/>
  <c r="AZ58" i="23"/>
  <c r="BB58" i="23"/>
  <c r="BE58" i="23"/>
  <c r="AZ59" i="23"/>
  <c r="BB59" i="23"/>
  <c r="BD59" i="23"/>
  <c r="AZ60" i="23"/>
  <c r="BB60" i="23"/>
  <c r="AZ61" i="23"/>
  <c r="AZ62" i="23"/>
  <c r="BB62" i="23"/>
  <c r="AZ63" i="23"/>
  <c r="BB63" i="23"/>
  <c r="BD63" i="23"/>
  <c r="AZ64" i="23"/>
  <c r="BB64" i="23"/>
  <c r="AZ65" i="23"/>
  <c r="AZ66" i="23"/>
  <c r="AZ67" i="23"/>
  <c r="BB67" i="23"/>
  <c r="AZ68" i="23"/>
  <c r="BB68" i="23"/>
  <c r="AZ69" i="23"/>
  <c r="AZ70" i="23"/>
  <c r="BB70" i="23"/>
  <c r="AZ71" i="23"/>
  <c r="AZ72" i="23"/>
  <c r="BB72" i="23"/>
  <c r="AZ73" i="23"/>
  <c r="AZ74" i="23"/>
  <c r="BB74" i="23"/>
  <c r="AZ75" i="23"/>
  <c r="BB75" i="23"/>
  <c r="BD75" i="23"/>
  <c r="AZ76" i="23"/>
  <c r="BB76" i="23"/>
  <c r="AZ77" i="23"/>
  <c r="AZ78" i="23"/>
  <c r="BB78" i="23"/>
  <c r="AZ79" i="23"/>
  <c r="BB79" i="23"/>
  <c r="BD79" i="23"/>
  <c r="AZ80" i="23"/>
  <c r="BB80" i="23"/>
  <c r="BC80" i="23"/>
  <c r="AZ81" i="23"/>
  <c r="AZ82" i="23"/>
  <c r="AZ83" i="23"/>
  <c r="BB83" i="23"/>
  <c r="AZ84" i="23"/>
  <c r="BB84" i="23"/>
  <c r="AZ85" i="23"/>
  <c r="AZ86" i="23"/>
  <c r="BB86" i="23"/>
  <c r="AZ87" i="23"/>
  <c r="AZ88" i="23"/>
  <c r="BB88" i="23"/>
  <c r="BD88" i="23"/>
  <c r="AZ89" i="23"/>
  <c r="AZ90" i="23"/>
  <c r="BB90" i="23"/>
  <c r="BD90" i="23"/>
  <c r="AZ91" i="23"/>
  <c r="BB91" i="23"/>
  <c r="BD91" i="23"/>
  <c r="AZ92" i="23"/>
  <c r="BB92" i="23"/>
  <c r="BD92" i="23"/>
  <c r="AZ93" i="23"/>
  <c r="AZ94" i="23"/>
  <c r="BB94" i="23"/>
  <c r="AZ95" i="23"/>
  <c r="BB95" i="23"/>
  <c r="AZ96" i="23"/>
  <c r="AZ97" i="23"/>
  <c r="AZ98" i="23"/>
  <c r="AZ99" i="23"/>
  <c r="BB99" i="23"/>
  <c r="BE99" i="23"/>
  <c r="AZ100" i="23"/>
  <c r="BB100" i="23"/>
  <c r="BC100" i="23"/>
  <c r="AZ101" i="23"/>
  <c r="AZ102" i="23"/>
  <c r="BB102" i="23"/>
  <c r="BC102" i="23"/>
  <c r="AZ103" i="23"/>
  <c r="AZ104" i="23"/>
  <c r="BB104" i="23"/>
  <c r="AZ105" i="23"/>
  <c r="AZ106" i="23"/>
  <c r="BB106" i="23"/>
  <c r="AZ107" i="23"/>
  <c r="BB107" i="23"/>
  <c r="BD107" i="23"/>
  <c r="AZ108" i="23"/>
  <c r="BB108" i="23"/>
  <c r="AZ109" i="23"/>
  <c r="AZ110" i="23"/>
  <c r="BB110" i="23"/>
  <c r="AZ111" i="23"/>
  <c r="BB111" i="23"/>
  <c r="BE111" i="23"/>
  <c r="AZ112" i="23"/>
  <c r="BB112" i="23"/>
  <c r="AZ113" i="23"/>
  <c r="AZ114" i="23"/>
  <c r="AZ115" i="23"/>
  <c r="BB115" i="23"/>
  <c r="BC115" i="23"/>
  <c r="AZ116" i="23"/>
  <c r="BB116" i="23"/>
  <c r="BC116" i="23"/>
  <c r="AZ117" i="23"/>
  <c r="AZ118" i="23"/>
  <c r="BB118" i="23"/>
  <c r="AZ119" i="23"/>
  <c r="AZ120" i="23"/>
  <c r="BB120" i="23"/>
  <c r="AZ121" i="23"/>
  <c r="AZ122" i="23"/>
  <c r="BB122" i="23"/>
  <c r="AZ123" i="23"/>
  <c r="BB123" i="23"/>
  <c r="AZ124" i="23"/>
  <c r="BB124" i="23"/>
  <c r="BE124" i="23"/>
  <c r="AZ125" i="23"/>
  <c r="AZ126" i="23"/>
  <c r="BB126" i="23"/>
  <c r="AZ127" i="23"/>
  <c r="BB127" i="23"/>
  <c r="BD127" i="23"/>
  <c r="AZ128" i="23"/>
  <c r="BB128" i="23"/>
  <c r="AZ129" i="23"/>
  <c r="AZ130" i="23"/>
  <c r="AZ131" i="23"/>
  <c r="BB131" i="23"/>
  <c r="AZ132" i="23"/>
  <c r="BB132" i="23"/>
  <c r="AZ133" i="23"/>
  <c r="AZ134" i="23"/>
  <c r="BB134" i="23"/>
  <c r="AZ135" i="23"/>
  <c r="AZ136" i="23"/>
  <c r="BB136" i="23"/>
  <c r="AZ137" i="23"/>
  <c r="AZ138" i="23"/>
  <c r="BB138" i="23"/>
  <c r="BD138" i="23"/>
  <c r="AZ139" i="23"/>
  <c r="BB139" i="23"/>
  <c r="BC139" i="23"/>
  <c r="AZ140" i="23"/>
  <c r="BB140" i="23"/>
  <c r="BD140" i="23"/>
  <c r="AZ141" i="23"/>
  <c r="AZ142" i="23"/>
  <c r="BB142" i="23"/>
  <c r="BD142" i="23"/>
  <c r="AZ143" i="23"/>
  <c r="BB143" i="23"/>
  <c r="BE143" i="23"/>
  <c r="AZ144" i="23"/>
  <c r="BB144" i="23"/>
  <c r="BC144" i="23"/>
  <c r="AZ145" i="23"/>
  <c r="AZ146" i="23"/>
  <c r="AZ147" i="23"/>
  <c r="BB147" i="23"/>
  <c r="BD147" i="23"/>
  <c r="AZ148" i="23"/>
  <c r="BB148" i="23"/>
  <c r="AZ149" i="23"/>
  <c r="AZ150" i="23"/>
  <c r="BB150" i="23"/>
  <c r="AZ151" i="23"/>
  <c r="BB151" i="23"/>
  <c r="AZ152" i="23"/>
  <c r="BB152" i="23"/>
  <c r="AZ153" i="23"/>
  <c r="AZ154" i="23"/>
  <c r="BB154" i="23"/>
  <c r="BD154" i="23"/>
  <c r="AZ155" i="23"/>
  <c r="BB155" i="23"/>
  <c r="BE155" i="23"/>
  <c r="AZ156" i="23"/>
  <c r="BB156" i="23"/>
  <c r="BE156" i="23"/>
  <c r="AZ157" i="23"/>
  <c r="AZ158" i="23"/>
  <c r="BB158" i="23"/>
  <c r="AZ159" i="23"/>
  <c r="BB159" i="23"/>
  <c r="AZ160" i="23"/>
  <c r="BB160" i="23"/>
  <c r="AZ161" i="23"/>
  <c r="BB161" i="23"/>
  <c r="AZ162" i="23"/>
  <c r="AZ163" i="23"/>
  <c r="BB163" i="23"/>
  <c r="AZ164" i="23"/>
  <c r="BB164" i="23"/>
  <c r="BD164" i="23"/>
  <c r="AZ165" i="23"/>
  <c r="AZ166" i="23"/>
  <c r="BB166" i="23"/>
  <c r="AZ167" i="23"/>
  <c r="AZ168" i="23"/>
  <c r="BB168" i="23"/>
  <c r="AZ169" i="23"/>
  <c r="AZ170" i="23"/>
  <c r="BB170" i="23"/>
  <c r="AZ171" i="23"/>
  <c r="BB171" i="23"/>
  <c r="BD171" i="23"/>
  <c r="AZ172" i="23"/>
  <c r="BB172" i="23"/>
  <c r="AZ173" i="23"/>
  <c r="AZ174" i="23"/>
  <c r="BB174" i="23"/>
  <c r="AZ175" i="23"/>
  <c r="BB175" i="23"/>
  <c r="BE175" i="23"/>
  <c r="AZ176" i="23"/>
  <c r="BB176" i="23"/>
  <c r="BE176" i="23"/>
  <c r="AZ177" i="23"/>
  <c r="BB177" i="23"/>
  <c r="AZ178" i="23"/>
  <c r="AZ179" i="23"/>
  <c r="BB179" i="23"/>
  <c r="BE179" i="23"/>
  <c r="AZ180" i="23"/>
  <c r="BB180" i="23"/>
  <c r="AZ181" i="23"/>
  <c r="AZ182" i="23"/>
  <c r="BB182" i="23"/>
  <c r="AZ183" i="23"/>
  <c r="AZ184" i="23"/>
  <c r="BB184" i="23"/>
  <c r="AZ185" i="23"/>
  <c r="AZ186" i="23"/>
  <c r="BB186" i="23"/>
  <c r="BD186" i="23"/>
  <c r="AZ187" i="23"/>
  <c r="BB187" i="23"/>
  <c r="AZ188" i="23"/>
  <c r="BB188" i="23"/>
  <c r="AZ189" i="23"/>
  <c r="AZ190" i="23"/>
  <c r="BB190" i="23"/>
  <c r="AZ191" i="23"/>
  <c r="BB191" i="23"/>
  <c r="BE191" i="23"/>
  <c r="AZ192" i="23"/>
  <c r="BB192" i="23"/>
  <c r="BE192" i="23"/>
  <c r="AZ193" i="23"/>
  <c r="BB193" i="23"/>
  <c r="AZ194" i="23"/>
  <c r="AZ195" i="23"/>
  <c r="BB195" i="23"/>
  <c r="BC195" i="23"/>
  <c r="AZ196" i="23"/>
  <c r="BB196" i="23"/>
  <c r="AZ197" i="23"/>
  <c r="AZ198" i="23"/>
  <c r="BB198" i="23"/>
  <c r="AZ199" i="23"/>
  <c r="BB199" i="23"/>
  <c r="AZ200" i="23"/>
  <c r="BB200" i="23"/>
  <c r="AZ201" i="23"/>
  <c r="AZ202" i="23"/>
  <c r="BB202" i="23"/>
  <c r="AZ203" i="23"/>
  <c r="BB203" i="23"/>
  <c r="BD203" i="23"/>
  <c r="AZ204" i="23"/>
  <c r="BB204" i="23"/>
  <c r="BE204" i="23"/>
  <c r="AZ205" i="23"/>
  <c r="BB205" i="23"/>
  <c r="AZ206" i="23"/>
  <c r="BB206" i="23"/>
  <c r="E8" i="17"/>
  <c r="Z58" i="17"/>
  <c r="E7" i="17"/>
  <c r="Y58" i="17"/>
  <c r="E6" i="17"/>
  <c r="X58" i="17"/>
  <c r="E4" i="17"/>
  <c r="AA58" i="17"/>
  <c r="BB6" i="24"/>
  <c r="BA6" i="24"/>
  <c r="AZ6" i="24"/>
  <c r="BB7" i="24"/>
  <c r="BB8" i="24"/>
  <c r="BB9" i="24"/>
  <c r="BB10" i="24"/>
  <c r="BB11" i="24"/>
  <c r="AZ7" i="24"/>
  <c r="M6" i="24"/>
  <c r="L6" i="24"/>
  <c r="K6" i="24"/>
  <c r="J6" i="24"/>
  <c r="I6" i="24"/>
  <c r="H6" i="24"/>
  <c r="G6" i="24"/>
  <c r="F6" i="24"/>
  <c r="E6" i="24"/>
  <c r="D6" i="24"/>
  <c r="C6" i="24"/>
  <c r="B6" i="24"/>
  <c r="A6" i="24"/>
  <c r="X5" i="24"/>
  <c r="AO2" i="18"/>
  <c r="AN2" i="18"/>
  <c r="M6" i="23"/>
  <c r="L6" i="23"/>
  <c r="K6" i="23"/>
  <c r="J6" i="23"/>
  <c r="I6" i="23"/>
  <c r="H6" i="23"/>
  <c r="G6" i="23"/>
  <c r="F6" i="23"/>
  <c r="E6" i="23"/>
  <c r="D6" i="23"/>
  <c r="AZ7" i="23"/>
  <c r="BB7" i="23"/>
  <c r="C6" i="23"/>
  <c r="B6" i="23"/>
  <c r="A6" i="23"/>
  <c r="X5" i="23"/>
  <c r="W58" i="17"/>
  <c r="W60" i="17"/>
  <c r="BB194" i="23"/>
  <c r="BB178" i="23"/>
  <c r="BB162" i="23"/>
  <c r="BB146" i="23"/>
  <c r="BB130" i="23"/>
  <c r="BB114" i="23"/>
  <c r="BC114" i="23"/>
  <c r="BB98" i="23"/>
  <c r="BB82" i="23"/>
  <c r="BB66" i="23"/>
  <c r="BB50" i="23"/>
  <c r="BB201" i="23"/>
  <c r="BE201" i="23"/>
  <c r="BB197" i="23"/>
  <c r="BD197" i="23"/>
  <c r="BB189" i="23"/>
  <c r="BE189" i="23"/>
  <c r="BB185" i="23"/>
  <c r="BC185" i="23"/>
  <c r="BB181" i="23"/>
  <c r="BD181" i="23"/>
  <c r="BB173" i="23"/>
  <c r="BE173" i="23"/>
  <c r="BB169" i="23"/>
  <c r="BE169" i="23"/>
  <c r="BB165" i="23"/>
  <c r="BD165" i="23"/>
  <c r="BB157" i="23"/>
  <c r="BB153" i="23"/>
  <c r="BC153" i="23"/>
  <c r="BB149" i="23"/>
  <c r="BB145" i="23"/>
  <c r="BB141" i="23"/>
  <c r="BB137" i="23"/>
  <c r="BB133" i="23"/>
  <c r="BB129" i="23"/>
  <c r="BB125" i="23"/>
  <c r="BB121" i="23"/>
  <c r="BB117" i="23"/>
  <c r="BE117" i="23"/>
  <c r="BB113" i="23"/>
  <c r="BB109" i="23"/>
  <c r="BB105" i="23"/>
  <c r="BB101" i="23"/>
  <c r="BD101" i="23"/>
  <c r="BB97" i="23"/>
  <c r="BB93" i="23"/>
  <c r="BC93" i="23"/>
  <c r="BB89" i="23"/>
  <c r="BD89" i="23"/>
  <c r="BB85" i="23"/>
  <c r="BB81" i="23"/>
  <c r="BB77" i="23"/>
  <c r="BD77" i="23"/>
  <c r="BB73" i="23"/>
  <c r="BD73" i="23"/>
  <c r="BB69" i="23"/>
  <c r="BD69" i="23"/>
  <c r="BB65" i="23"/>
  <c r="BB61" i="23"/>
  <c r="BD61" i="23"/>
  <c r="BB57" i="23"/>
  <c r="BC57" i="23"/>
  <c r="BB53" i="23"/>
  <c r="BB49" i="23"/>
  <c r="BB45" i="23"/>
  <c r="BD45" i="23"/>
  <c r="BB41" i="23"/>
  <c r="BE41" i="23"/>
  <c r="BB96" i="23"/>
  <c r="BB183" i="23"/>
  <c r="BC183" i="23"/>
  <c r="BB167" i="23"/>
  <c r="BB135" i="23"/>
  <c r="BE135" i="23"/>
  <c r="BB119" i="23"/>
  <c r="BB103" i="23"/>
  <c r="BB87" i="23"/>
  <c r="BD87" i="23"/>
  <c r="BB71" i="23"/>
  <c r="BB55" i="23"/>
  <c r="AZ8" i="23"/>
  <c r="BB8" i="23"/>
  <c r="BB26" i="24"/>
  <c r="BB13" i="24"/>
  <c r="BB14" i="24"/>
  <c r="BB39" i="24"/>
  <c r="BB22" i="24"/>
  <c r="M2" i="18"/>
  <c r="AI58" i="17"/>
  <c r="D2" i="17"/>
  <c r="C2" i="17"/>
  <c r="C3" i="17"/>
  <c r="E23" i="17"/>
  <c r="E49" i="17"/>
  <c r="BJ58" i="17"/>
  <c r="AZ9" i="23"/>
  <c r="R47" i="25"/>
  <c r="R46" i="25"/>
  <c r="BA58" i="17"/>
  <c r="AZ10" i="23"/>
  <c r="BB10" i="23"/>
  <c r="C31" i="12"/>
  <c r="C32" i="12"/>
  <c r="M626" i="26"/>
  <c r="C33" i="12"/>
  <c r="M627" i="26"/>
  <c r="C34" i="12"/>
  <c r="C35" i="12"/>
  <c r="G608" i="31"/>
  <c r="C36" i="12"/>
  <c r="M550" i="26"/>
  <c r="C37" i="12"/>
  <c r="G658" i="31"/>
  <c r="C38" i="12"/>
  <c r="M512" i="26"/>
  <c r="C39" i="12"/>
  <c r="C40" i="12"/>
  <c r="M634" i="26"/>
  <c r="C41" i="12"/>
  <c r="M595" i="26"/>
  <c r="C42" i="12"/>
  <c r="C43" i="12"/>
  <c r="C44" i="12"/>
  <c r="M558" i="26"/>
  <c r="C45" i="12"/>
  <c r="M519" i="26"/>
  <c r="C46" i="12"/>
  <c r="C47" i="12"/>
  <c r="M601" i="26"/>
  <c r="C48" i="12"/>
  <c r="M602" i="26"/>
  <c r="C49" i="12"/>
  <c r="B902" i="31"/>
  <c r="N902" i="31"/>
  <c r="B952" i="31"/>
  <c r="G958" i="31"/>
  <c r="C50" i="12"/>
  <c r="C31" i="11"/>
  <c r="G508" i="29"/>
  <c r="C32" i="11"/>
  <c r="M306" i="26"/>
  <c r="C33" i="11"/>
  <c r="G558" i="29"/>
  <c r="C34" i="11"/>
  <c r="C35" i="11"/>
  <c r="G608" i="29"/>
  <c r="C36" i="11"/>
  <c r="M230" i="26"/>
  <c r="C37" i="11"/>
  <c r="M311" i="26"/>
  <c r="C38" i="11"/>
  <c r="M312" i="26"/>
  <c r="C39" i="11"/>
  <c r="M273" i="26"/>
  <c r="C40" i="11"/>
  <c r="M274" i="26"/>
  <c r="C41" i="11"/>
  <c r="M315" i="26"/>
  <c r="C42" i="11"/>
  <c r="C43" i="11"/>
  <c r="M237" i="26"/>
  <c r="C44" i="11"/>
  <c r="M238" i="26"/>
  <c r="C45" i="11"/>
  <c r="M279" i="26"/>
  <c r="C46" i="11"/>
  <c r="S858" i="29"/>
  <c r="C47" i="11"/>
  <c r="G908" i="29"/>
  <c r="C48" i="11"/>
  <c r="M282" i="26"/>
  <c r="C49" i="11"/>
  <c r="M283" i="26"/>
  <c r="C50" i="11"/>
  <c r="C31" i="9"/>
  <c r="M25" i="26"/>
  <c r="C32" i="9"/>
  <c r="C33" i="9"/>
  <c r="C34" i="9"/>
  <c r="C35" i="9"/>
  <c r="M69" i="26"/>
  <c r="C36" i="9"/>
  <c r="M110" i="26"/>
  <c r="C37" i="9"/>
  <c r="C38" i="9"/>
  <c r="M32" i="26"/>
  <c r="C39" i="9"/>
  <c r="C40" i="9"/>
  <c r="C41" i="9"/>
  <c r="C42" i="9"/>
  <c r="C43" i="9"/>
  <c r="M77" i="26"/>
  <c r="C44" i="9"/>
  <c r="C45" i="9"/>
  <c r="C46" i="9"/>
  <c r="C47" i="9"/>
  <c r="M81" i="26"/>
  <c r="C48" i="9"/>
  <c r="C49" i="9"/>
  <c r="C50" i="9"/>
  <c r="M84" i="26"/>
  <c r="C31" i="13"/>
  <c r="M345" i="26"/>
  <c r="C32" i="13"/>
  <c r="C33" i="13"/>
  <c r="M427" i="26"/>
  <c r="C34" i="13"/>
  <c r="M388" i="26"/>
  <c r="C35" i="13"/>
  <c r="M469" i="26"/>
  <c r="C36" i="13"/>
  <c r="C37" i="13"/>
  <c r="M431" i="26"/>
  <c r="C38" i="13"/>
  <c r="S593" i="32"/>
  <c r="C39" i="13"/>
  <c r="C40" i="13"/>
  <c r="C41" i="13"/>
  <c r="G683" i="32"/>
  <c r="C42" i="13"/>
  <c r="C43" i="13"/>
  <c r="G728" i="32"/>
  <c r="C44" i="13"/>
  <c r="S728" i="32"/>
  <c r="C45" i="13"/>
  <c r="G773" i="32"/>
  <c r="C46" i="13"/>
  <c r="M440" i="26"/>
  <c r="C47" i="13"/>
  <c r="C48" i="13"/>
  <c r="C49" i="13"/>
  <c r="N767" i="32"/>
  <c r="B812" i="32"/>
  <c r="N812" i="32"/>
  <c r="B857" i="32"/>
  <c r="G863" i="32"/>
  <c r="C50" i="13"/>
  <c r="M404" i="26"/>
  <c r="C7" i="10"/>
  <c r="C2" i="14"/>
  <c r="C6" i="10"/>
  <c r="F6" i="10"/>
  <c r="C4" i="12"/>
  <c r="C5" i="10"/>
  <c r="F5" i="10"/>
  <c r="C4" i="13"/>
  <c r="C4" i="10"/>
  <c r="C3" i="10"/>
  <c r="F3" i="10"/>
  <c r="C4" i="9"/>
  <c r="AZ11" i="23"/>
  <c r="AO58" i="17"/>
  <c r="AQ58" i="17"/>
  <c r="AT58" i="17"/>
  <c r="AU58" i="17"/>
  <c r="AV58" i="17"/>
  <c r="AW58" i="17"/>
  <c r="AX58" i="17"/>
  <c r="AY58" i="17"/>
  <c r="AZ58" i="17"/>
  <c r="BB58" i="17"/>
  <c r="BC58" i="17"/>
  <c r="BD58" i="17"/>
  <c r="BE58" i="17"/>
  <c r="BF58" i="17"/>
  <c r="BG58" i="17"/>
  <c r="L2" i="18"/>
  <c r="K2" i="18"/>
  <c r="J2" i="18"/>
  <c r="I2" i="18"/>
  <c r="H2" i="18"/>
  <c r="AE58" i="17"/>
  <c r="AF58" i="17"/>
  <c r="AG58" i="17"/>
  <c r="AH58" i="17"/>
  <c r="AD58" i="17"/>
  <c r="BB11" i="23"/>
  <c r="AZ12" i="23"/>
  <c r="X1" i="18"/>
  <c r="G2" i="18"/>
  <c r="F2" i="18"/>
  <c r="E2" i="18"/>
  <c r="D2" i="18"/>
  <c r="C2" i="18"/>
  <c r="B2" i="18"/>
  <c r="A2" i="18"/>
  <c r="AC67" i="17"/>
  <c r="AC71" i="17"/>
  <c r="AC72" i="17"/>
  <c r="AA70" i="17"/>
  <c r="AA71" i="17"/>
  <c r="AA72" i="17"/>
  <c r="AC58" i="17"/>
  <c r="X69" i="17"/>
  <c r="X70" i="17"/>
  <c r="X71" i="17"/>
  <c r="X72" i="17"/>
  <c r="W57" i="17"/>
  <c r="X57" i="17"/>
  <c r="Y57" i="17"/>
  <c r="Z57" i="17"/>
  <c r="AA57" i="17"/>
  <c r="AB57" i="17"/>
  <c r="AC57" i="17"/>
  <c r="AT56" i="17"/>
  <c r="AZ13" i="23"/>
  <c r="BB13" i="23"/>
  <c r="BC13" i="23"/>
  <c r="D3" i="17"/>
  <c r="E22" i="21"/>
  <c r="F22" i="21"/>
  <c r="E23" i="21"/>
  <c r="F23" i="21"/>
  <c r="E24" i="21"/>
  <c r="F24" i="21"/>
  <c r="E25" i="21"/>
  <c r="F25" i="21"/>
  <c r="E26" i="21"/>
  <c r="F26" i="21"/>
  <c r="E27" i="21"/>
  <c r="F27" i="21"/>
  <c r="E28" i="21"/>
  <c r="F28" i="21"/>
  <c r="E29" i="21"/>
  <c r="F29" i="21"/>
  <c r="E30" i="21"/>
  <c r="F30" i="21"/>
  <c r="E31" i="21"/>
  <c r="F31" i="21"/>
  <c r="E32" i="21"/>
  <c r="F32" i="21"/>
  <c r="E33" i="21"/>
  <c r="F33" i="21"/>
  <c r="E34" i="21"/>
  <c r="F34" i="21"/>
  <c r="E35" i="21"/>
  <c r="F35" i="21"/>
  <c r="E36" i="21"/>
  <c r="F36" i="21"/>
  <c r="E37" i="21"/>
  <c r="F37" i="21"/>
  <c r="E38" i="21"/>
  <c r="F38" i="21"/>
  <c r="E39" i="21"/>
  <c r="F39" i="21"/>
  <c r="E40" i="21"/>
  <c r="F40" i="21"/>
  <c r="E41" i="21"/>
  <c r="F4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26" i="10"/>
  <c r="F1" i="21"/>
  <c r="B22" i="10"/>
  <c r="E1" i="21"/>
  <c r="B18" i="10"/>
  <c r="D1" i="21"/>
  <c r="B14" i="10"/>
  <c r="C1" i="21"/>
  <c r="B1" i="21"/>
  <c r="AZ14" i="23"/>
  <c r="AG3" i="17"/>
  <c r="AJ3" i="17"/>
  <c r="AL3" i="17"/>
  <c r="AO3" i="17"/>
  <c r="AE3" i="17"/>
  <c r="C22" i="17"/>
  <c r="C21" i="17"/>
  <c r="C20" i="17"/>
  <c r="C19" i="17"/>
  <c r="C18" i="17"/>
  <c r="C17" i="17"/>
  <c r="C16" i="17"/>
  <c r="C29" i="17"/>
  <c r="C28" i="17"/>
  <c r="C27" i="17"/>
  <c r="C26" i="17"/>
  <c r="C25" i="17"/>
  <c r="C24" i="17"/>
  <c r="AI8" i="19"/>
  <c r="A5" i="19"/>
  <c r="A6" i="19"/>
  <c r="A7" i="19"/>
  <c r="A8" i="19"/>
  <c r="A4" i="19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M6" i="15"/>
  <c r="N6" i="15"/>
  <c r="O6" i="15"/>
  <c r="P6" i="15"/>
  <c r="Q6" i="15"/>
  <c r="M7" i="15"/>
  <c r="N7" i="15"/>
  <c r="O7" i="15"/>
  <c r="P7" i="15"/>
  <c r="Q7" i="15"/>
  <c r="M8" i="15"/>
  <c r="N8" i="15"/>
  <c r="O8" i="15"/>
  <c r="P8" i="15"/>
  <c r="Q8" i="15"/>
  <c r="M9" i="15"/>
  <c r="N9" i="15"/>
  <c r="O9" i="15"/>
  <c r="P9" i="15"/>
  <c r="Q9" i="15"/>
  <c r="M10" i="15"/>
  <c r="N10" i="15"/>
  <c r="O10" i="15"/>
  <c r="P10" i="15"/>
  <c r="Q10" i="15"/>
  <c r="M11" i="15"/>
  <c r="N11" i="15"/>
  <c r="O11" i="15"/>
  <c r="P11" i="15"/>
  <c r="Q11" i="15"/>
  <c r="M12" i="15"/>
  <c r="N12" i="15"/>
  <c r="O12" i="15"/>
  <c r="P12" i="15"/>
  <c r="Q12" i="15"/>
  <c r="M13" i="15"/>
  <c r="N13" i="15"/>
  <c r="O13" i="15"/>
  <c r="P13" i="15"/>
  <c r="Q13" i="15"/>
  <c r="M14" i="15"/>
  <c r="N14" i="15"/>
  <c r="O14" i="15"/>
  <c r="P14" i="15"/>
  <c r="Q14" i="15"/>
  <c r="M15" i="15"/>
  <c r="N15" i="15"/>
  <c r="O15" i="15"/>
  <c r="P15" i="15"/>
  <c r="Q15" i="15"/>
  <c r="M16" i="15"/>
  <c r="N16" i="15"/>
  <c r="O16" i="15"/>
  <c r="P16" i="15"/>
  <c r="Q16" i="15"/>
  <c r="M17" i="15"/>
  <c r="N17" i="15"/>
  <c r="O17" i="15"/>
  <c r="P17" i="15"/>
  <c r="Q17" i="15"/>
  <c r="M18" i="15"/>
  <c r="N18" i="15"/>
  <c r="O18" i="15"/>
  <c r="P18" i="15"/>
  <c r="Q18" i="15"/>
  <c r="M19" i="15"/>
  <c r="N19" i="15"/>
  <c r="O19" i="15"/>
  <c r="P19" i="15"/>
  <c r="Q19" i="15"/>
  <c r="M20" i="15"/>
  <c r="N20" i="15"/>
  <c r="O20" i="15"/>
  <c r="P20" i="15"/>
  <c r="Q20" i="15"/>
  <c r="M21" i="15"/>
  <c r="N21" i="15"/>
  <c r="O21" i="15"/>
  <c r="P21" i="15"/>
  <c r="Q21" i="15"/>
  <c r="M22" i="15"/>
  <c r="N22" i="15"/>
  <c r="O22" i="15"/>
  <c r="P22" i="15"/>
  <c r="Q22" i="15"/>
  <c r="M23" i="15"/>
  <c r="N23" i="15"/>
  <c r="O23" i="15"/>
  <c r="P23" i="15"/>
  <c r="Q23" i="15"/>
  <c r="M24" i="15"/>
  <c r="N24" i="15"/>
  <c r="O24" i="15"/>
  <c r="P24" i="15"/>
  <c r="Q24" i="15"/>
  <c r="M25" i="15"/>
  <c r="N25" i="15"/>
  <c r="O25" i="15"/>
  <c r="P25" i="15"/>
  <c r="Q25" i="15"/>
  <c r="M26" i="15"/>
  <c r="N26" i="15"/>
  <c r="O26" i="15"/>
  <c r="P26" i="15"/>
  <c r="Q26" i="15"/>
  <c r="M27" i="15"/>
  <c r="N27" i="15"/>
  <c r="O27" i="15"/>
  <c r="P27" i="15"/>
  <c r="Q27" i="15"/>
  <c r="M28" i="15"/>
  <c r="N28" i="15"/>
  <c r="O28" i="15"/>
  <c r="P28" i="15"/>
  <c r="Q28" i="15"/>
  <c r="M29" i="15"/>
  <c r="N29" i="15"/>
  <c r="O29" i="15"/>
  <c r="P29" i="15"/>
  <c r="Q29" i="15"/>
  <c r="M30" i="15"/>
  <c r="N30" i="15"/>
  <c r="O30" i="15"/>
  <c r="P30" i="15"/>
  <c r="Q30" i="15"/>
  <c r="M31" i="15"/>
  <c r="N31" i="15"/>
  <c r="O31" i="15"/>
  <c r="P31" i="15"/>
  <c r="Q31" i="15"/>
  <c r="M32" i="15"/>
  <c r="N32" i="15"/>
  <c r="O32" i="15"/>
  <c r="P32" i="15"/>
  <c r="Q32" i="15"/>
  <c r="M33" i="15"/>
  <c r="N33" i="15"/>
  <c r="O33" i="15"/>
  <c r="P33" i="15"/>
  <c r="Q33" i="15"/>
  <c r="M34" i="15"/>
  <c r="N34" i="15"/>
  <c r="O34" i="15"/>
  <c r="P34" i="15"/>
  <c r="Q34" i="15"/>
  <c r="M35" i="15"/>
  <c r="N35" i="15"/>
  <c r="O35" i="15"/>
  <c r="P35" i="15"/>
  <c r="Q35" i="15"/>
  <c r="M36" i="15"/>
  <c r="N36" i="15"/>
  <c r="O36" i="15"/>
  <c r="P36" i="15"/>
  <c r="Q36" i="15"/>
  <c r="M37" i="15"/>
  <c r="N37" i="15"/>
  <c r="O37" i="15"/>
  <c r="P37" i="15"/>
  <c r="Q37" i="15"/>
  <c r="M38" i="15"/>
  <c r="N38" i="15"/>
  <c r="O38" i="15"/>
  <c r="P38" i="15"/>
  <c r="Q38" i="15"/>
  <c r="M39" i="15"/>
  <c r="N39" i="15"/>
  <c r="O39" i="15"/>
  <c r="P39" i="15"/>
  <c r="Q39" i="15"/>
  <c r="M40" i="15"/>
  <c r="N40" i="15"/>
  <c r="O40" i="15"/>
  <c r="P40" i="15"/>
  <c r="Q40" i="15"/>
  <c r="M41" i="15"/>
  <c r="N41" i="15"/>
  <c r="O41" i="15"/>
  <c r="P41" i="15"/>
  <c r="Q41" i="15"/>
  <c r="M42" i="15"/>
  <c r="N42" i="15"/>
  <c r="O42" i="15"/>
  <c r="P42" i="15"/>
  <c r="Q42" i="15"/>
  <c r="M43" i="15"/>
  <c r="N43" i="15"/>
  <c r="O43" i="15"/>
  <c r="P43" i="15"/>
  <c r="Q43" i="15"/>
  <c r="M44" i="15"/>
  <c r="N44" i="15"/>
  <c r="O44" i="15"/>
  <c r="P44" i="15"/>
  <c r="Q44" i="15"/>
  <c r="M45" i="15"/>
  <c r="N45" i="15"/>
  <c r="O45" i="15"/>
  <c r="P45" i="15"/>
  <c r="Q45" i="15"/>
  <c r="M46" i="15"/>
  <c r="N46" i="15"/>
  <c r="O46" i="15"/>
  <c r="P46" i="15"/>
  <c r="Q46" i="15"/>
  <c r="M47" i="15"/>
  <c r="N47" i="15"/>
  <c r="O47" i="15"/>
  <c r="P47" i="15"/>
  <c r="Q47" i="15"/>
  <c r="M48" i="15"/>
  <c r="N48" i="15"/>
  <c r="O48" i="15"/>
  <c r="P48" i="15"/>
  <c r="Q48" i="15"/>
  <c r="M49" i="15"/>
  <c r="N49" i="15"/>
  <c r="O49" i="15"/>
  <c r="P49" i="15"/>
  <c r="Q49" i="15"/>
  <c r="M50" i="15"/>
  <c r="N50" i="15"/>
  <c r="O50" i="15"/>
  <c r="P50" i="15"/>
  <c r="Q50" i="15"/>
  <c r="M51" i="15"/>
  <c r="N51" i="15"/>
  <c r="O51" i="15"/>
  <c r="P51" i="15"/>
  <c r="Q51" i="15"/>
  <c r="M52" i="15"/>
  <c r="N52" i="15"/>
  <c r="O52" i="15"/>
  <c r="P52" i="15"/>
  <c r="Q52" i="15"/>
  <c r="M53" i="15"/>
  <c r="N53" i="15"/>
  <c r="O53" i="15"/>
  <c r="P53" i="15"/>
  <c r="Q53" i="15"/>
  <c r="M54" i="15"/>
  <c r="N54" i="15"/>
  <c r="O54" i="15"/>
  <c r="P54" i="15"/>
  <c r="Q54" i="15"/>
  <c r="M55" i="15"/>
  <c r="N55" i="15"/>
  <c r="O55" i="15"/>
  <c r="P55" i="15"/>
  <c r="Q55" i="15"/>
  <c r="M56" i="15"/>
  <c r="N56" i="15"/>
  <c r="O56" i="15"/>
  <c r="P56" i="15"/>
  <c r="Q56" i="15"/>
  <c r="M57" i="15"/>
  <c r="N57" i="15"/>
  <c r="O57" i="15"/>
  <c r="P57" i="15"/>
  <c r="Q57" i="15"/>
  <c r="M58" i="15"/>
  <c r="N58" i="15"/>
  <c r="O58" i="15"/>
  <c r="P58" i="15"/>
  <c r="Q58" i="15"/>
  <c r="M59" i="15"/>
  <c r="N59" i="15"/>
  <c r="O59" i="15"/>
  <c r="P59" i="15"/>
  <c r="Q59" i="15"/>
  <c r="M60" i="15"/>
  <c r="N60" i="15"/>
  <c r="O60" i="15"/>
  <c r="P60" i="15"/>
  <c r="Q60" i="15"/>
  <c r="M61" i="15"/>
  <c r="N61" i="15"/>
  <c r="O61" i="15"/>
  <c r="P61" i="15"/>
  <c r="Q61" i="15"/>
  <c r="M62" i="15"/>
  <c r="N62" i="15"/>
  <c r="O62" i="15"/>
  <c r="P62" i="15"/>
  <c r="Q62" i="15"/>
  <c r="M63" i="15"/>
  <c r="N63" i="15"/>
  <c r="O63" i="15"/>
  <c r="P63" i="15"/>
  <c r="Q63" i="15"/>
  <c r="M64" i="15"/>
  <c r="N64" i="15"/>
  <c r="O64" i="15"/>
  <c r="P64" i="15"/>
  <c r="Q64" i="15"/>
  <c r="M65" i="15"/>
  <c r="N65" i="15"/>
  <c r="O65" i="15"/>
  <c r="P65" i="15"/>
  <c r="Q65" i="15"/>
  <c r="M66" i="15"/>
  <c r="N66" i="15"/>
  <c r="O66" i="15"/>
  <c r="P66" i="15"/>
  <c r="Q66" i="15"/>
  <c r="M67" i="15"/>
  <c r="N67" i="15"/>
  <c r="O67" i="15"/>
  <c r="P67" i="15"/>
  <c r="Q67" i="15"/>
  <c r="M68" i="15"/>
  <c r="N68" i="15"/>
  <c r="O68" i="15"/>
  <c r="P68" i="15"/>
  <c r="Q68" i="15"/>
  <c r="M69" i="15"/>
  <c r="N69" i="15"/>
  <c r="O69" i="15"/>
  <c r="P69" i="15"/>
  <c r="Q69" i="15"/>
  <c r="M70" i="15"/>
  <c r="N70" i="15"/>
  <c r="O70" i="15"/>
  <c r="P70" i="15"/>
  <c r="Q70" i="15"/>
  <c r="M71" i="15"/>
  <c r="N71" i="15"/>
  <c r="O71" i="15"/>
  <c r="P71" i="15"/>
  <c r="Q71" i="15"/>
  <c r="M72" i="15"/>
  <c r="N72" i="15"/>
  <c r="O72" i="15"/>
  <c r="P72" i="15"/>
  <c r="Q72" i="15"/>
  <c r="M73" i="15"/>
  <c r="N73" i="15"/>
  <c r="O73" i="15"/>
  <c r="P73" i="15"/>
  <c r="Q73" i="15"/>
  <c r="M74" i="15"/>
  <c r="N74" i="15"/>
  <c r="O74" i="15"/>
  <c r="P74" i="15"/>
  <c r="Q74" i="15"/>
  <c r="M75" i="15"/>
  <c r="N75" i="15"/>
  <c r="O75" i="15"/>
  <c r="P75" i="15"/>
  <c r="Q75" i="15"/>
  <c r="M76" i="15"/>
  <c r="N76" i="15"/>
  <c r="O76" i="15"/>
  <c r="P76" i="15"/>
  <c r="Q76" i="15"/>
  <c r="M77" i="15"/>
  <c r="N77" i="15"/>
  <c r="O77" i="15"/>
  <c r="P77" i="15"/>
  <c r="Q77" i="15"/>
  <c r="M78" i="15"/>
  <c r="N78" i="15"/>
  <c r="O78" i="15"/>
  <c r="P78" i="15"/>
  <c r="Q78" i="15"/>
  <c r="M79" i="15"/>
  <c r="N79" i="15"/>
  <c r="O79" i="15"/>
  <c r="P79" i="15"/>
  <c r="Q79" i="15"/>
  <c r="M80" i="15"/>
  <c r="N80" i="15"/>
  <c r="O80" i="15"/>
  <c r="P80" i="15"/>
  <c r="Q80" i="15"/>
  <c r="M81" i="15"/>
  <c r="N81" i="15"/>
  <c r="O81" i="15"/>
  <c r="P81" i="15"/>
  <c r="Q81" i="15"/>
  <c r="M82" i="15"/>
  <c r="N82" i="15"/>
  <c r="O82" i="15"/>
  <c r="P82" i="15"/>
  <c r="Q82" i="15"/>
  <c r="M83" i="15"/>
  <c r="N83" i="15"/>
  <c r="O83" i="15"/>
  <c r="P83" i="15"/>
  <c r="Q83" i="15"/>
  <c r="M84" i="15"/>
  <c r="N84" i="15"/>
  <c r="O84" i="15"/>
  <c r="P84" i="15"/>
  <c r="Q84" i="15"/>
  <c r="M85" i="15"/>
  <c r="N85" i="15"/>
  <c r="O85" i="15"/>
  <c r="P85" i="15"/>
  <c r="Q85" i="15"/>
  <c r="M86" i="15"/>
  <c r="N86" i="15"/>
  <c r="O86" i="15"/>
  <c r="P86" i="15"/>
  <c r="Q86" i="15"/>
  <c r="M87" i="15"/>
  <c r="N87" i="15"/>
  <c r="O87" i="15"/>
  <c r="P87" i="15"/>
  <c r="Q87" i="15"/>
  <c r="M88" i="15"/>
  <c r="N88" i="15"/>
  <c r="O88" i="15"/>
  <c r="P88" i="15"/>
  <c r="Q88" i="15"/>
  <c r="M89" i="15"/>
  <c r="N89" i="15"/>
  <c r="O89" i="15"/>
  <c r="P89" i="15"/>
  <c r="Q89" i="15"/>
  <c r="M90" i="15"/>
  <c r="N90" i="15"/>
  <c r="O90" i="15"/>
  <c r="P90" i="15"/>
  <c r="Q90" i="15"/>
  <c r="M91" i="15"/>
  <c r="N91" i="15"/>
  <c r="O91" i="15"/>
  <c r="P91" i="15"/>
  <c r="Q91" i="15"/>
  <c r="M92" i="15"/>
  <c r="N92" i="15"/>
  <c r="O92" i="15"/>
  <c r="P92" i="15"/>
  <c r="Q92" i="15"/>
  <c r="M93" i="15"/>
  <c r="N93" i="15"/>
  <c r="O93" i="15"/>
  <c r="P93" i="15"/>
  <c r="Q93" i="15"/>
  <c r="M94" i="15"/>
  <c r="N94" i="15"/>
  <c r="O94" i="15"/>
  <c r="P94" i="15"/>
  <c r="Q94" i="15"/>
  <c r="M95" i="15"/>
  <c r="N95" i="15"/>
  <c r="O95" i="15"/>
  <c r="P95" i="15"/>
  <c r="Q95" i="15"/>
  <c r="M96" i="15"/>
  <c r="N96" i="15"/>
  <c r="O96" i="15"/>
  <c r="P96" i="15"/>
  <c r="Q96" i="15"/>
  <c r="M97" i="15"/>
  <c r="N97" i="15"/>
  <c r="O97" i="15"/>
  <c r="P97" i="15"/>
  <c r="Q97" i="15"/>
  <c r="M98" i="15"/>
  <c r="N98" i="15"/>
  <c r="O98" i="15"/>
  <c r="P98" i="15"/>
  <c r="Q98" i="15"/>
  <c r="M99" i="15"/>
  <c r="N99" i="15"/>
  <c r="O99" i="15"/>
  <c r="P99" i="15"/>
  <c r="Q99" i="15"/>
  <c r="M100" i="15"/>
  <c r="N100" i="15"/>
  <c r="O100" i="15"/>
  <c r="P100" i="15"/>
  <c r="Q100" i="15"/>
  <c r="M101" i="15"/>
  <c r="N101" i="15"/>
  <c r="O101" i="15"/>
  <c r="P101" i="15"/>
  <c r="Q101" i="15"/>
  <c r="M102" i="15"/>
  <c r="N102" i="15"/>
  <c r="O102" i="15"/>
  <c r="P102" i="15"/>
  <c r="Q102" i="15"/>
  <c r="M103" i="15"/>
  <c r="N103" i="15"/>
  <c r="O103" i="15"/>
  <c r="P103" i="15"/>
  <c r="Q103" i="15"/>
  <c r="M104" i="15"/>
  <c r="N104" i="15"/>
  <c r="O104" i="15"/>
  <c r="P104" i="15"/>
  <c r="Q104" i="15"/>
  <c r="Q5" i="15"/>
  <c r="O5" i="15"/>
  <c r="P5" i="15"/>
  <c r="N5" i="15"/>
  <c r="M5" i="15"/>
  <c r="B6" i="16"/>
  <c r="B5" i="16"/>
  <c r="B8" i="16"/>
  <c r="B7" i="16"/>
  <c r="B10" i="16"/>
  <c r="B11" i="16"/>
  <c r="B12" i="16"/>
  <c r="B13" i="16"/>
  <c r="B14" i="16"/>
  <c r="B15" i="16"/>
  <c r="C15" i="16"/>
  <c r="D15" i="16"/>
  <c r="E15" i="16"/>
  <c r="F15" i="16"/>
  <c r="G15" i="16"/>
  <c r="B16" i="16"/>
  <c r="C16" i="16"/>
  <c r="D16" i="16"/>
  <c r="E16" i="16"/>
  <c r="F16" i="16"/>
  <c r="G16" i="16"/>
  <c r="B17" i="16"/>
  <c r="C17" i="16"/>
  <c r="D17" i="16"/>
  <c r="E17" i="16"/>
  <c r="F17" i="16"/>
  <c r="G17" i="16"/>
  <c r="B18" i="16"/>
  <c r="C18" i="16"/>
  <c r="D18" i="16"/>
  <c r="E18" i="16"/>
  <c r="F18" i="16"/>
  <c r="G18" i="16"/>
  <c r="B19" i="16"/>
  <c r="C19" i="16"/>
  <c r="D19" i="16"/>
  <c r="E19" i="16"/>
  <c r="F19" i="16"/>
  <c r="G19" i="16"/>
  <c r="B20" i="16"/>
  <c r="C20" i="16"/>
  <c r="D20" i="16"/>
  <c r="E20" i="16"/>
  <c r="F20" i="16"/>
  <c r="G20" i="16"/>
  <c r="B21" i="16"/>
  <c r="C21" i="16"/>
  <c r="D21" i="16"/>
  <c r="E21" i="16"/>
  <c r="F21" i="16"/>
  <c r="G21" i="16"/>
  <c r="B22" i="16"/>
  <c r="C22" i="16"/>
  <c r="D22" i="16"/>
  <c r="E22" i="16"/>
  <c r="F22" i="16"/>
  <c r="G22" i="16"/>
  <c r="B23" i="16"/>
  <c r="C23" i="16"/>
  <c r="D23" i="16"/>
  <c r="E23" i="16"/>
  <c r="F23" i="16"/>
  <c r="G23" i="16"/>
  <c r="B24" i="16"/>
  <c r="C24" i="16"/>
  <c r="D24" i="16"/>
  <c r="E24" i="16"/>
  <c r="F24" i="16"/>
  <c r="G24" i="16"/>
  <c r="B9" i="16"/>
  <c r="AZ15" i="23"/>
  <c r="BB15" i="23"/>
  <c r="AZ16" i="23"/>
  <c r="BB16" i="23"/>
  <c r="BC16" i="23"/>
  <c r="AZ17" i="23"/>
  <c r="AZ18" i="23"/>
  <c r="BB18" i="23"/>
  <c r="BC18" i="23"/>
  <c r="AZ19" i="23"/>
  <c r="BB19" i="23"/>
  <c r="I7" i="10"/>
  <c r="E10" i="14"/>
  <c r="E50" i="14"/>
  <c r="S941" i="33"/>
  <c r="E49" i="14"/>
  <c r="G941" i="33"/>
  <c r="E48" i="14"/>
  <c r="S892" i="33"/>
  <c r="E47" i="14"/>
  <c r="G892" i="33"/>
  <c r="E46" i="14"/>
  <c r="E45" i="14"/>
  <c r="E44" i="14"/>
  <c r="O678" i="26"/>
  <c r="E43" i="14"/>
  <c r="O677" i="26"/>
  <c r="E42" i="14"/>
  <c r="O676" i="26"/>
  <c r="E41" i="14"/>
  <c r="E40" i="14"/>
  <c r="S696" i="33"/>
  <c r="E39" i="14"/>
  <c r="G696" i="33"/>
  <c r="E38" i="14"/>
  <c r="E37" i="14"/>
  <c r="E36" i="14"/>
  <c r="O790" i="26"/>
  <c r="E35" i="14"/>
  <c r="G598" i="33"/>
  <c r="E34" i="14"/>
  <c r="E33" i="14"/>
  <c r="O707" i="26"/>
  <c r="E32" i="14"/>
  <c r="E31" i="14"/>
  <c r="E50" i="13"/>
  <c r="O404" i="26"/>
  <c r="E49" i="13"/>
  <c r="G865" i="32"/>
  <c r="E48" i="13"/>
  <c r="O402" i="26"/>
  <c r="E47" i="13"/>
  <c r="O401" i="26"/>
  <c r="E46" i="13"/>
  <c r="O440" i="26"/>
  <c r="E45" i="13"/>
  <c r="G775" i="32"/>
  <c r="E44" i="13"/>
  <c r="O438" i="26"/>
  <c r="E43" i="13"/>
  <c r="G730" i="32"/>
  <c r="E42" i="13"/>
  <c r="O396" i="26"/>
  <c r="E41" i="13"/>
  <c r="G685" i="32"/>
  <c r="E40" i="13"/>
  <c r="E39" i="13"/>
  <c r="G640" i="32"/>
  <c r="E38" i="13"/>
  <c r="O472" i="26"/>
  <c r="E37" i="13"/>
  <c r="E36" i="13"/>
  <c r="E35" i="13"/>
  <c r="G550" i="32"/>
  <c r="E34" i="13"/>
  <c r="E33" i="13"/>
  <c r="O387" i="26"/>
  <c r="E32" i="13"/>
  <c r="O386" i="26"/>
  <c r="E31" i="13"/>
  <c r="E10" i="13"/>
  <c r="E50" i="12"/>
  <c r="N952" i="31"/>
  <c r="S960" i="31"/>
  <c r="E49" i="12"/>
  <c r="O603" i="26"/>
  <c r="E48" i="12"/>
  <c r="S910" i="31"/>
  <c r="E47" i="12"/>
  <c r="G910" i="31"/>
  <c r="E46" i="12"/>
  <c r="E45" i="12"/>
  <c r="G860" i="31"/>
  <c r="E44" i="12"/>
  <c r="S810" i="31"/>
  <c r="E43" i="12"/>
  <c r="G810" i="31"/>
  <c r="E42" i="12"/>
  <c r="O516" i="26"/>
  <c r="E41" i="12"/>
  <c r="E40" i="12"/>
  <c r="S710" i="31"/>
  <c r="E39" i="12"/>
  <c r="E38" i="12"/>
  <c r="S660" i="31"/>
  <c r="E37" i="12"/>
  <c r="O551" i="26"/>
  <c r="E36" i="12"/>
  <c r="S610" i="31"/>
  <c r="E35" i="12"/>
  <c r="E34" i="12"/>
  <c r="O508" i="26"/>
  <c r="E33" i="12"/>
  <c r="O587" i="26"/>
  <c r="E32" i="12"/>
  <c r="E31" i="12"/>
  <c r="O585" i="26"/>
  <c r="E10" i="12"/>
  <c r="E50" i="11"/>
  <c r="E49" i="11"/>
  <c r="G960" i="29"/>
  <c r="E48" i="11"/>
  <c r="O322" i="26"/>
  <c r="E47" i="11"/>
  <c r="G910" i="29"/>
  <c r="E46" i="11"/>
  <c r="O280" i="26"/>
  <c r="E45" i="11"/>
  <c r="G860" i="29"/>
  <c r="E44" i="11"/>
  <c r="O238" i="26"/>
  <c r="E43" i="11"/>
  <c r="G810" i="29"/>
  <c r="E42" i="11"/>
  <c r="S760" i="29"/>
  <c r="E41" i="11"/>
  <c r="G760" i="29"/>
  <c r="E40" i="11"/>
  <c r="O314" i="26"/>
  <c r="E39" i="11"/>
  <c r="O273" i="26"/>
  <c r="E38" i="11"/>
  <c r="O192" i="26"/>
  <c r="E37" i="11"/>
  <c r="G660" i="29"/>
  <c r="E36" i="11"/>
  <c r="O230" i="26"/>
  <c r="E35" i="11"/>
  <c r="G610" i="29"/>
  <c r="E34" i="11"/>
  <c r="E33" i="11"/>
  <c r="G560" i="29"/>
  <c r="E32" i="11"/>
  <c r="O226" i="26"/>
  <c r="E31" i="11"/>
  <c r="E10" i="11"/>
  <c r="E10" i="9"/>
  <c r="E50" i="9"/>
  <c r="E49" i="9"/>
  <c r="O83" i="26"/>
  <c r="E48" i="9"/>
  <c r="O162" i="26"/>
  <c r="E47" i="9"/>
  <c r="E46" i="9"/>
  <c r="E45" i="9"/>
  <c r="E44" i="9"/>
  <c r="E43" i="9"/>
  <c r="E42" i="9"/>
  <c r="E41" i="9"/>
  <c r="O35" i="26"/>
  <c r="E40" i="9"/>
  <c r="O154" i="26"/>
  <c r="E39" i="9"/>
  <c r="E38" i="9"/>
  <c r="O72" i="26"/>
  <c r="E37" i="9"/>
  <c r="O151" i="26"/>
  <c r="E36" i="9"/>
  <c r="E35" i="9"/>
  <c r="E34" i="9"/>
  <c r="E33" i="9"/>
  <c r="O67" i="26"/>
  <c r="E32" i="9"/>
  <c r="O146" i="26"/>
  <c r="E31" i="9"/>
  <c r="AZ20" i="23"/>
  <c r="AZ21" i="23"/>
  <c r="BB21" i="23"/>
  <c r="BE21" i="23"/>
  <c r="AZ22" i="23"/>
  <c r="AZ23" i="23"/>
  <c r="BB23" i="23"/>
  <c r="BD23" i="23"/>
  <c r="A3" i="16"/>
  <c r="AZ24" i="23"/>
  <c r="AZ25" i="23"/>
  <c r="BB25" i="23"/>
  <c r="BC25" i="23"/>
  <c r="AZ26" i="23"/>
  <c r="AZ27" i="23"/>
  <c r="AZ28" i="23"/>
  <c r="BB28" i="23"/>
  <c r="BC28" i="23"/>
  <c r="AZ29" i="23"/>
  <c r="BB29" i="23"/>
  <c r="AZ30" i="23"/>
  <c r="H15" i="16"/>
  <c r="H16" i="16"/>
  <c r="H17" i="16"/>
  <c r="H18" i="16"/>
  <c r="H19" i="16"/>
  <c r="H20" i="16"/>
  <c r="H21" i="16"/>
  <c r="H22" i="16"/>
  <c r="H23" i="16"/>
  <c r="H24" i="16"/>
  <c r="I15" i="16"/>
  <c r="I16" i="16"/>
  <c r="I17" i="16"/>
  <c r="I18" i="16"/>
  <c r="I19" i="16"/>
  <c r="I20" i="16"/>
  <c r="I21" i="16"/>
  <c r="I22" i="16"/>
  <c r="I23" i="16"/>
  <c r="I24" i="16"/>
  <c r="J15" i="16"/>
  <c r="J16" i="16"/>
  <c r="J17" i="16"/>
  <c r="J18" i="16"/>
  <c r="J19" i="16"/>
  <c r="J20" i="16"/>
  <c r="J21" i="16"/>
  <c r="J22" i="16"/>
  <c r="J23" i="16"/>
  <c r="J24" i="16"/>
  <c r="C25" i="16"/>
  <c r="E25" i="16"/>
  <c r="G25" i="16"/>
  <c r="D25" i="16"/>
  <c r="F25" i="16"/>
  <c r="AZ31" i="23"/>
  <c r="AZ32" i="23"/>
  <c r="AZ33" i="23"/>
  <c r="BB33" i="23"/>
  <c r="BC33" i="23"/>
  <c r="AZ34" i="23"/>
  <c r="BB34" i="23"/>
  <c r="BD34" i="23"/>
  <c r="AZ35" i="23"/>
  <c r="AZ36" i="23"/>
  <c r="BB36" i="23"/>
  <c r="BC36" i="23"/>
  <c r="AZ37" i="23"/>
  <c r="BB37" i="23"/>
  <c r="AZ38" i="23"/>
  <c r="BB38" i="23"/>
  <c r="BC38" i="23"/>
  <c r="AZ39" i="23"/>
  <c r="BB39" i="23"/>
  <c r="BC39" i="23"/>
  <c r="AZ40" i="23"/>
  <c r="BB30" i="23"/>
  <c r="BE30" i="23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H51" i="15"/>
  <c r="F52" i="15"/>
  <c r="K52" i="15"/>
  <c r="F53" i="15"/>
  <c r="I53" i="15"/>
  <c r="F54" i="15"/>
  <c r="I54" i="15"/>
  <c r="F55" i="15"/>
  <c r="J55" i="15"/>
  <c r="F56" i="15"/>
  <c r="G56" i="15"/>
  <c r="F57" i="15"/>
  <c r="K57" i="15"/>
  <c r="F58" i="15"/>
  <c r="I58" i="15"/>
  <c r="F59" i="15"/>
  <c r="G59" i="15"/>
  <c r="F60" i="15"/>
  <c r="K60" i="15"/>
  <c r="F61" i="15"/>
  <c r="H61" i="15"/>
  <c r="F62" i="15"/>
  <c r="K62" i="15"/>
  <c r="F63" i="15"/>
  <c r="H63" i="15"/>
  <c r="F64" i="15"/>
  <c r="H64" i="15"/>
  <c r="F65" i="15"/>
  <c r="J65" i="15"/>
  <c r="F66" i="15"/>
  <c r="H66" i="15"/>
  <c r="F67" i="15"/>
  <c r="G67" i="15"/>
  <c r="F68" i="15"/>
  <c r="I68" i="15"/>
  <c r="F69" i="15"/>
  <c r="H69" i="15"/>
  <c r="F70" i="15"/>
  <c r="G70" i="15"/>
  <c r="F71" i="15"/>
  <c r="J71" i="15"/>
  <c r="F72" i="15"/>
  <c r="G72" i="15"/>
  <c r="F73" i="15"/>
  <c r="K73" i="15"/>
  <c r="F74" i="15"/>
  <c r="I74" i="15"/>
  <c r="F75" i="15"/>
  <c r="G75" i="15"/>
  <c r="F76" i="15"/>
  <c r="K76" i="15"/>
  <c r="F77" i="15"/>
  <c r="H77" i="15"/>
  <c r="F78" i="15"/>
  <c r="K78" i="15"/>
  <c r="F79" i="15"/>
  <c r="H79" i="15"/>
  <c r="F80" i="15"/>
  <c r="H80" i="15"/>
  <c r="F81" i="15"/>
  <c r="J81" i="15"/>
  <c r="F82" i="15"/>
  <c r="H82" i="15"/>
  <c r="F83" i="15"/>
  <c r="G83" i="15"/>
  <c r="F84" i="15"/>
  <c r="I84" i="15"/>
  <c r="F85" i="15"/>
  <c r="H85" i="15"/>
  <c r="F86" i="15"/>
  <c r="K86" i="15"/>
  <c r="F87" i="15"/>
  <c r="J87" i="15"/>
  <c r="F88" i="15"/>
  <c r="H88" i="15"/>
  <c r="F89" i="15"/>
  <c r="H89" i="15"/>
  <c r="F90" i="15"/>
  <c r="J90" i="15"/>
  <c r="F91" i="15"/>
  <c r="G91" i="15"/>
  <c r="F92" i="15"/>
  <c r="I92" i="15"/>
  <c r="F93" i="15"/>
  <c r="I93" i="15"/>
  <c r="F94" i="15"/>
  <c r="G94" i="15"/>
  <c r="F95" i="15"/>
  <c r="I95" i="15"/>
  <c r="F96" i="15"/>
  <c r="J96" i="15"/>
  <c r="F97" i="15"/>
  <c r="G97" i="15"/>
  <c r="F98" i="15"/>
  <c r="K98" i="15"/>
  <c r="F99" i="15"/>
  <c r="J99" i="15"/>
  <c r="F100" i="15"/>
  <c r="H100" i="15"/>
  <c r="F101" i="15"/>
  <c r="K101" i="15"/>
  <c r="F102" i="15"/>
  <c r="I102" i="15"/>
  <c r="F103" i="15"/>
  <c r="H103" i="15"/>
  <c r="F104" i="15"/>
  <c r="I104" i="15"/>
  <c r="W31" i="14"/>
  <c r="G504" i="33"/>
  <c r="P31" i="14"/>
  <c r="H503" i="33"/>
  <c r="I502" i="33"/>
  <c r="E496" i="33"/>
  <c r="X31" i="14"/>
  <c r="H504" i="33"/>
  <c r="J502" i="33"/>
  <c r="O31" i="14"/>
  <c r="G503" i="33"/>
  <c r="H502" i="33"/>
  <c r="Z31" i="14"/>
  <c r="J504" i="33"/>
  <c r="R31" i="14"/>
  <c r="J503" i="33"/>
  <c r="I497" i="33"/>
  <c r="Y31" i="14"/>
  <c r="I504" i="33"/>
  <c r="Q31" i="14"/>
  <c r="I503" i="33"/>
  <c r="G502" i="33"/>
  <c r="E497" i="33"/>
  <c r="I496" i="33"/>
  <c r="E493" i="33"/>
  <c r="E502" i="33"/>
  <c r="X31" i="12"/>
  <c r="H514" i="31"/>
  <c r="Q31" i="12"/>
  <c r="I513" i="31"/>
  <c r="J512" i="31"/>
  <c r="E507" i="31"/>
  <c r="I506" i="31"/>
  <c r="Y31" i="12"/>
  <c r="I514" i="31"/>
  <c r="R31" i="12"/>
  <c r="J513" i="31"/>
  <c r="G512" i="31"/>
  <c r="I507" i="31"/>
  <c r="O31" i="12"/>
  <c r="G513" i="31"/>
  <c r="H512" i="31"/>
  <c r="E503" i="31"/>
  <c r="E512" i="31"/>
  <c r="Z31" i="12"/>
  <c r="J514" i="31"/>
  <c r="I512" i="31"/>
  <c r="W31" i="12"/>
  <c r="G514" i="31"/>
  <c r="P31" i="12"/>
  <c r="H513" i="31"/>
  <c r="E506" i="31"/>
  <c r="F16" i="15"/>
  <c r="F8" i="15"/>
  <c r="F9" i="15"/>
  <c r="F10" i="15"/>
  <c r="F5" i="15"/>
  <c r="F12" i="15"/>
  <c r="F15" i="15"/>
  <c r="F7" i="15"/>
  <c r="F6" i="15"/>
  <c r="F17" i="15"/>
  <c r="F19" i="15"/>
  <c r="F18" i="15"/>
  <c r="F14" i="15"/>
  <c r="F13" i="15"/>
  <c r="F11" i="15"/>
  <c r="K3" i="15"/>
  <c r="J3" i="15"/>
  <c r="I3" i="15"/>
  <c r="H3" i="15"/>
  <c r="W32" i="14"/>
  <c r="S504" i="33"/>
  <c r="P32" i="14"/>
  <c r="T503" i="33"/>
  <c r="U502" i="33"/>
  <c r="U497" i="33"/>
  <c r="Q493" i="33"/>
  <c r="Q502" i="33"/>
  <c r="Y32" i="14"/>
  <c r="U504" i="33"/>
  <c r="O32" i="14"/>
  <c r="S503" i="33"/>
  <c r="U496" i="33"/>
  <c r="X32" i="14"/>
  <c r="T504" i="33"/>
  <c r="R32" i="14"/>
  <c r="V503" i="33"/>
  <c r="Q496" i="33"/>
  <c r="S502" i="33"/>
  <c r="Z32" i="14"/>
  <c r="V504" i="33"/>
  <c r="T502" i="33"/>
  <c r="Q497" i="33"/>
  <c r="Q32" i="14"/>
  <c r="U503" i="33"/>
  <c r="V502" i="33"/>
  <c r="W31" i="13"/>
  <c r="G464" i="32"/>
  <c r="P31" i="13"/>
  <c r="H463" i="32"/>
  <c r="I462" i="32"/>
  <c r="E456" i="32"/>
  <c r="X31" i="13"/>
  <c r="H464" i="32"/>
  <c r="J462" i="32"/>
  <c r="Y31" i="13"/>
  <c r="I464" i="32"/>
  <c r="R31" i="13"/>
  <c r="J463" i="32"/>
  <c r="I457" i="32"/>
  <c r="E453" i="32"/>
  <c r="E462" i="32"/>
  <c r="Q31" i="13"/>
  <c r="I463" i="32"/>
  <c r="E457" i="32"/>
  <c r="O31" i="13"/>
  <c r="G463" i="32"/>
  <c r="H462" i="32"/>
  <c r="Z31" i="13"/>
  <c r="J464" i="32"/>
  <c r="G462" i="32"/>
  <c r="I456" i="32"/>
  <c r="X32" i="12"/>
  <c r="T514" i="31"/>
  <c r="Q32" i="12"/>
  <c r="U513" i="31"/>
  <c r="V512" i="31"/>
  <c r="Y32" i="12"/>
  <c r="U514" i="31"/>
  <c r="R32" i="12"/>
  <c r="V513" i="31"/>
  <c r="S512" i="31"/>
  <c r="Q506" i="31"/>
  <c r="W32" i="12"/>
  <c r="S514" i="31"/>
  <c r="P32" i="12"/>
  <c r="T513" i="31"/>
  <c r="U512" i="31"/>
  <c r="Z32" i="12"/>
  <c r="V514" i="31"/>
  <c r="Q507" i="31"/>
  <c r="O32" i="12"/>
  <c r="S513" i="31"/>
  <c r="T512" i="31"/>
  <c r="U506" i="31"/>
  <c r="Q503" i="31"/>
  <c r="Q512" i="31"/>
  <c r="U507" i="31"/>
  <c r="Z50" i="14"/>
  <c r="Y50" i="14"/>
  <c r="X50" i="14"/>
  <c r="W50" i="14"/>
  <c r="R50" i="14"/>
  <c r="Q50" i="14"/>
  <c r="P50" i="14"/>
  <c r="O50" i="14"/>
  <c r="Z49" i="14"/>
  <c r="Y49" i="14"/>
  <c r="X49" i="14"/>
  <c r="W49" i="14"/>
  <c r="R49" i="14"/>
  <c r="Q49" i="14"/>
  <c r="P49" i="14"/>
  <c r="O49" i="14"/>
  <c r="Z48" i="14"/>
  <c r="Y48" i="14"/>
  <c r="X48" i="14"/>
  <c r="W48" i="14"/>
  <c r="R48" i="14"/>
  <c r="Q48" i="14"/>
  <c r="P48" i="14"/>
  <c r="O48" i="14"/>
  <c r="Z47" i="14"/>
  <c r="Y47" i="14"/>
  <c r="X47" i="14"/>
  <c r="W47" i="14"/>
  <c r="R47" i="14"/>
  <c r="Q47" i="14"/>
  <c r="P47" i="14"/>
  <c r="O47" i="14"/>
  <c r="D47" i="14"/>
  <c r="Z46" i="14"/>
  <c r="Y46" i="14"/>
  <c r="X46" i="14"/>
  <c r="W46" i="14"/>
  <c r="R46" i="14"/>
  <c r="Q46" i="14"/>
  <c r="P46" i="14"/>
  <c r="O46" i="14"/>
  <c r="Z45" i="14"/>
  <c r="Y45" i="14"/>
  <c r="X45" i="14"/>
  <c r="W45" i="14"/>
  <c r="R45" i="14"/>
  <c r="Q45" i="14"/>
  <c r="P45" i="14"/>
  <c r="O45" i="14"/>
  <c r="G45" i="14"/>
  <c r="J799" i="26"/>
  <c r="Z44" i="14"/>
  <c r="Y44" i="14"/>
  <c r="X44" i="14"/>
  <c r="W44" i="14"/>
  <c r="R44" i="14"/>
  <c r="Q44" i="14"/>
  <c r="P44" i="14"/>
  <c r="O44" i="14"/>
  <c r="Z43" i="14"/>
  <c r="Y43" i="14"/>
  <c r="X43" i="14"/>
  <c r="W43" i="14"/>
  <c r="R43" i="14"/>
  <c r="Q43" i="14"/>
  <c r="P43" i="14"/>
  <c r="O43" i="14"/>
  <c r="Z42" i="14"/>
  <c r="Y42" i="14"/>
  <c r="X42" i="14"/>
  <c r="W42" i="14"/>
  <c r="R42" i="14"/>
  <c r="Q42" i="14"/>
  <c r="P42" i="14"/>
  <c r="O42" i="14"/>
  <c r="Z41" i="14"/>
  <c r="Y41" i="14"/>
  <c r="X41" i="14"/>
  <c r="W41" i="14"/>
  <c r="R41" i="14"/>
  <c r="Q41" i="14"/>
  <c r="P41" i="14"/>
  <c r="O41" i="14"/>
  <c r="A41" i="14"/>
  <c r="H675" i="26"/>
  <c r="Z40" i="14"/>
  <c r="Y40" i="14"/>
  <c r="X40" i="14"/>
  <c r="W40" i="14"/>
  <c r="R40" i="14"/>
  <c r="Q40" i="14"/>
  <c r="P40" i="14"/>
  <c r="O40" i="14"/>
  <c r="Z39" i="14"/>
  <c r="Y39" i="14"/>
  <c r="X39" i="14"/>
  <c r="W39" i="14"/>
  <c r="R39" i="14"/>
  <c r="Q39" i="14"/>
  <c r="P39" i="14"/>
  <c r="O39" i="14"/>
  <c r="D39" i="14"/>
  <c r="Z38" i="14"/>
  <c r="Y38" i="14"/>
  <c r="X38" i="14"/>
  <c r="W38" i="14"/>
  <c r="R38" i="14"/>
  <c r="Q38" i="14"/>
  <c r="P38" i="14"/>
  <c r="O38" i="14"/>
  <c r="Z37" i="14"/>
  <c r="Y37" i="14"/>
  <c r="X37" i="14"/>
  <c r="W37" i="14"/>
  <c r="R37" i="14"/>
  <c r="Q37" i="14"/>
  <c r="P37" i="14"/>
  <c r="O37" i="14"/>
  <c r="Z36" i="14"/>
  <c r="Y36" i="14"/>
  <c r="X36" i="14"/>
  <c r="W36" i="14"/>
  <c r="R36" i="14"/>
  <c r="Q36" i="14"/>
  <c r="P36" i="14"/>
  <c r="O36" i="14"/>
  <c r="Z35" i="14"/>
  <c r="Y35" i="14"/>
  <c r="X35" i="14"/>
  <c r="W35" i="14"/>
  <c r="R35" i="14"/>
  <c r="Q35" i="14"/>
  <c r="P35" i="14"/>
  <c r="O35" i="14"/>
  <c r="D35" i="14"/>
  <c r="Z34" i="14"/>
  <c r="Y34" i="14"/>
  <c r="X34" i="14"/>
  <c r="W34" i="14"/>
  <c r="R34" i="14"/>
  <c r="Q34" i="14"/>
  <c r="P34" i="14"/>
  <c r="O34" i="14"/>
  <c r="Z33" i="14"/>
  <c r="Y33" i="14"/>
  <c r="X33" i="14"/>
  <c r="W33" i="14"/>
  <c r="R33" i="14"/>
  <c r="Q33" i="14"/>
  <c r="P33" i="14"/>
  <c r="O33" i="14"/>
  <c r="D31" i="14"/>
  <c r="N705" i="26"/>
  <c r="Z30" i="14"/>
  <c r="V455" i="33"/>
  <c r="Y30" i="14"/>
  <c r="U455" i="33"/>
  <c r="X30" i="14"/>
  <c r="T455" i="33"/>
  <c r="W30" i="14"/>
  <c r="S455" i="33"/>
  <c r="V30" i="14"/>
  <c r="V453" i="33"/>
  <c r="U30" i="14"/>
  <c r="U453" i="33"/>
  <c r="T30" i="14"/>
  <c r="R784" i="26"/>
  <c r="S30" i="14"/>
  <c r="S453" i="33"/>
  <c r="R30" i="14"/>
  <c r="V454" i="33"/>
  <c r="Q30" i="14"/>
  <c r="U454" i="33"/>
  <c r="P30" i="14"/>
  <c r="T454" i="33"/>
  <c r="O30" i="14"/>
  <c r="S454" i="33"/>
  <c r="N30" i="14"/>
  <c r="Q444" i="33"/>
  <c r="Q453" i="33"/>
  <c r="L30" i="14"/>
  <c r="Q448" i="33"/>
  <c r="K30" i="14"/>
  <c r="C784" i="26"/>
  <c r="J30" i="14"/>
  <c r="Q447" i="33"/>
  <c r="I30" i="14"/>
  <c r="U448" i="33"/>
  <c r="Z29" i="14"/>
  <c r="J455" i="33"/>
  <c r="Y29" i="14"/>
  <c r="I455" i="33"/>
  <c r="X29" i="14"/>
  <c r="H455" i="33"/>
  <c r="W29" i="14"/>
  <c r="G455" i="33"/>
  <c r="V29" i="14"/>
  <c r="J453" i="33"/>
  <c r="U29" i="14"/>
  <c r="S743" i="26"/>
  <c r="T29" i="14"/>
  <c r="H453" i="33"/>
  <c r="S29" i="14"/>
  <c r="G453" i="33"/>
  <c r="R29" i="14"/>
  <c r="J454" i="33"/>
  <c r="Q29" i="14"/>
  <c r="I454" i="33"/>
  <c r="P29" i="14"/>
  <c r="H454" i="33"/>
  <c r="O29" i="14"/>
  <c r="G454" i="33"/>
  <c r="N29" i="14"/>
  <c r="E444" i="33"/>
  <c r="E453" i="33"/>
  <c r="L29" i="14"/>
  <c r="D703" i="26"/>
  <c r="K29" i="14"/>
  <c r="I447" i="33"/>
  <c r="J29" i="14"/>
  <c r="E447" i="33"/>
  <c r="I29" i="14"/>
  <c r="I448" i="33"/>
  <c r="Z28" i="14"/>
  <c r="V406" i="33"/>
  <c r="Y28" i="14"/>
  <c r="U406" i="33"/>
  <c r="X28" i="14"/>
  <c r="T406" i="33"/>
  <c r="W28" i="14"/>
  <c r="S406" i="33"/>
  <c r="V28" i="14"/>
  <c r="T782" i="26"/>
  <c r="U28" i="14"/>
  <c r="U404" i="33"/>
  <c r="T28" i="14"/>
  <c r="T404" i="33"/>
  <c r="S28" i="14"/>
  <c r="S404" i="33"/>
  <c r="R28" i="14"/>
  <c r="V405" i="33"/>
  <c r="Q28" i="14"/>
  <c r="U405" i="33"/>
  <c r="P28" i="14"/>
  <c r="T405" i="33"/>
  <c r="O28" i="14"/>
  <c r="S405" i="33"/>
  <c r="N28" i="14"/>
  <c r="A782" i="26"/>
  <c r="L28" i="14"/>
  <c r="Q399" i="33"/>
  <c r="K28" i="14"/>
  <c r="U398" i="33"/>
  <c r="J28" i="14"/>
  <c r="Q398" i="33"/>
  <c r="I28" i="14"/>
  <c r="E702" i="26"/>
  <c r="Z27" i="14"/>
  <c r="J406" i="33"/>
  <c r="Y27" i="14"/>
  <c r="I406" i="33"/>
  <c r="X27" i="14"/>
  <c r="H406" i="33"/>
  <c r="W27" i="14"/>
  <c r="G406" i="33"/>
  <c r="V27" i="14"/>
  <c r="J404" i="33"/>
  <c r="U27" i="14"/>
  <c r="I404" i="33"/>
  <c r="T27" i="14"/>
  <c r="H404" i="33"/>
  <c r="S27" i="14"/>
  <c r="Q661" i="26"/>
  <c r="R27" i="14"/>
  <c r="J405" i="33"/>
  <c r="Q27" i="14"/>
  <c r="I405" i="33"/>
  <c r="P27" i="14"/>
  <c r="H405" i="33"/>
  <c r="O27" i="14"/>
  <c r="G405" i="33"/>
  <c r="N27" i="14"/>
  <c r="E395" i="33"/>
  <c r="E404" i="33"/>
  <c r="L27" i="14"/>
  <c r="E399" i="33"/>
  <c r="K27" i="14"/>
  <c r="I398" i="33"/>
  <c r="J27" i="14"/>
  <c r="B741" i="26"/>
  <c r="I27" i="14"/>
  <c r="I399" i="33"/>
  <c r="Z26" i="14"/>
  <c r="V357" i="33"/>
  <c r="Y26" i="14"/>
  <c r="U357" i="33"/>
  <c r="X26" i="14"/>
  <c r="T357" i="33"/>
  <c r="W26" i="14"/>
  <c r="S357" i="33"/>
  <c r="V26" i="14"/>
  <c r="V355" i="33"/>
  <c r="U26" i="14"/>
  <c r="U355" i="33"/>
  <c r="T26" i="14"/>
  <c r="R700" i="26"/>
  <c r="S26" i="14"/>
  <c r="S355" i="33"/>
  <c r="R26" i="14"/>
  <c r="V356" i="33"/>
  <c r="Q26" i="14"/>
  <c r="U356" i="33"/>
  <c r="P26" i="14"/>
  <c r="T356" i="33"/>
  <c r="O26" i="14"/>
  <c r="S356" i="33"/>
  <c r="N26" i="14"/>
  <c r="Q346" i="33"/>
  <c r="Q355" i="33"/>
  <c r="L26" i="14"/>
  <c r="D780" i="26"/>
  <c r="K26" i="14"/>
  <c r="U349" i="33"/>
  <c r="J26" i="14"/>
  <c r="Q349" i="33"/>
  <c r="I26" i="14"/>
  <c r="E780" i="26"/>
  <c r="Z25" i="14"/>
  <c r="J357" i="33"/>
  <c r="Y25" i="14"/>
  <c r="I357" i="33"/>
  <c r="X25" i="14"/>
  <c r="H357" i="33"/>
  <c r="W25" i="14"/>
  <c r="G357" i="33"/>
  <c r="V25" i="14"/>
  <c r="J355" i="33"/>
  <c r="U25" i="14"/>
  <c r="I355" i="33"/>
  <c r="T25" i="14"/>
  <c r="R699" i="26"/>
  <c r="S25" i="14"/>
  <c r="G355" i="33"/>
  <c r="R25" i="14"/>
  <c r="J356" i="33"/>
  <c r="Q25" i="14"/>
  <c r="I356" i="33"/>
  <c r="P25" i="14"/>
  <c r="H356" i="33"/>
  <c r="O25" i="14"/>
  <c r="G356" i="33"/>
  <c r="N25" i="14"/>
  <c r="A739" i="26"/>
  <c r="L25" i="14"/>
  <c r="D739" i="26"/>
  <c r="K25" i="14"/>
  <c r="I349" i="33"/>
  <c r="J25" i="14"/>
  <c r="E349" i="33"/>
  <c r="I25" i="14"/>
  <c r="E779" i="26"/>
  <c r="Z24" i="14"/>
  <c r="V308" i="33"/>
  <c r="Y24" i="14"/>
  <c r="U308" i="33"/>
  <c r="X24" i="14"/>
  <c r="T308" i="33"/>
  <c r="W24" i="14"/>
  <c r="S308" i="33"/>
  <c r="V24" i="14"/>
  <c r="V306" i="33"/>
  <c r="U24" i="14"/>
  <c r="S778" i="26"/>
  <c r="T24" i="14"/>
  <c r="R658" i="26"/>
  <c r="S24" i="14"/>
  <c r="S306" i="33"/>
  <c r="R24" i="14"/>
  <c r="V307" i="33"/>
  <c r="Q24" i="14"/>
  <c r="U307" i="33"/>
  <c r="P24" i="14"/>
  <c r="T307" i="33"/>
  <c r="O24" i="14"/>
  <c r="S307" i="33"/>
  <c r="N24" i="14"/>
  <c r="Q297" i="33"/>
  <c r="Q306" i="33"/>
  <c r="L24" i="14"/>
  <c r="D778" i="26"/>
  <c r="K24" i="14"/>
  <c r="U300" i="33"/>
  <c r="J24" i="14"/>
  <c r="Q300" i="33"/>
  <c r="I24" i="14"/>
  <c r="U301" i="33"/>
  <c r="Z23" i="14"/>
  <c r="J308" i="33"/>
  <c r="Y23" i="14"/>
  <c r="I308" i="33"/>
  <c r="X23" i="14"/>
  <c r="H308" i="33"/>
  <c r="W23" i="14"/>
  <c r="G308" i="33"/>
  <c r="V23" i="14"/>
  <c r="T737" i="26"/>
  <c r="U23" i="14"/>
  <c r="I306" i="33"/>
  <c r="T23" i="14"/>
  <c r="R657" i="26"/>
  <c r="S23" i="14"/>
  <c r="G306" i="33"/>
  <c r="R23" i="14"/>
  <c r="J307" i="33"/>
  <c r="Q23" i="14"/>
  <c r="I307" i="33"/>
  <c r="P23" i="14"/>
  <c r="H307" i="33"/>
  <c r="O23" i="14"/>
  <c r="G307" i="33"/>
  <c r="N23" i="14"/>
  <c r="E297" i="33"/>
  <c r="E306" i="33"/>
  <c r="L23" i="14"/>
  <c r="E301" i="33"/>
  <c r="K23" i="14"/>
  <c r="I300" i="33"/>
  <c r="J23" i="14"/>
  <c r="B697" i="26"/>
  <c r="I23" i="14"/>
  <c r="I301" i="33"/>
  <c r="Z22" i="14"/>
  <c r="V259" i="33"/>
  <c r="Y22" i="14"/>
  <c r="U259" i="33"/>
  <c r="X22" i="14"/>
  <c r="T259" i="33"/>
  <c r="W22" i="14"/>
  <c r="S259" i="33"/>
  <c r="V22" i="14"/>
  <c r="V257" i="33"/>
  <c r="U22" i="14"/>
  <c r="U257" i="33"/>
  <c r="T22" i="14"/>
  <c r="T257" i="33"/>
  <c r="S22" i="14"/>
  <c r="S257" i="33"/>
  <c r="R22" i="14"/>
  <c r="V258" i="33"/>
  <c r="Q22" i="14"/>
  <c r="U258" i="33"/>
  <c r="P22" i="14"/>
  <c r="T258" i="33"/>
  <c r="O22" i="14"/>
  <c r="S258" i="33"/>
  <c r="N22" i="14"/>
  <c r="A696" i="26"/>
  <c r="L22" i="14"/>
  <c r="Q252" i="33"/>
  <c r="K22" i="14"/>
  <c r="C736" i="26"/>
  <c r="J22" i="14"/>
  <c r="B736" i="26"/>
  <c r="I22" i="14"/>
  <c r="U252" i="33"/>
  <c r="Z21" i="14"/>
  <c r="J259" i="33"/>
  <c r="Y21" i="14"/>
  <c r="I259" i="33"/>
  <c r="X21" i="14"/>
  <c r="H259" i="33"/>
  <c r="W21" i="14"/>
  <c r="G259" i="33"/>
  <c r="V21" i="14"/>
  <c r="J257" i="33"/>
  <c r="U21" i="14"/>
  <c r="S695" i="26"/>
  <c r="T21" i="14"/>
  <c r="H257" i="33"/>
  <c r="S21" i="14"/>
  <c r="G257" i="33"/>
  <c r="R21" i="14"/>
  <c r="J258" i="33"/>
  <c r="Q21" i="14"/>
  <c r="I258" i="33"/>
  <c r="P21" i="14"/>
  <c r="H258" i="33"/>
  <c r="O21" i="14"/>
  <c r="G258" i="33"/>
  <c r="N21" i="14"/>
  <c r="E248" i="33"/>
  <c r="E257" i="33"/>
  <c r="L21" i="14"/>
  <c r="D655" i="26"/>
  <c r="K21" i="14"/>
  <c r="C655" i="26"/>
  <c r="J21" i="14"/>
  <c r="E251" i="33"/>
  <c r="I21" i="14"/>
  <c r="E695" i="26"/>
  <c r="Z20" i="14"/>
  <c r="V210" i="33"/>
  <c r="Y20" i="14"/>
  <c r="U210" i="33"/>
  <c r="X20" i="14"/>
  <c r="T210" i="33"/>
  <c r="W20" i="14"/>
  <c r="S210" i="33"/>
  <c r="V20" i="14"/>
  <c r="U20" i="14"/>
  <c r="U208" i="33"/>
  <c r="T20" i="14"/>
  <c r="T208" i="33"/>
  <c r="S20" i="14"/>
  <c r="Q654" i="26"/>
  <c r="R20" i="14"/>
  <c r="V209" i="33"/>
  <c r="Q20" i="14"/>
  <c r="U209" i="33"/>
  <c r="P20" i="14"/>
  <c r="T209" i="33"/>
  <c r="O20" i="14"/>
  <c r="S209" i="33"/>
  <c r="N20" i="14"/>
  <c r="A694" i="26"/>
  <c r="L20" i="14"/>
  <c r="D774" i="26"/>
  <c r="K20" i="14"/>
  <c r="U202" i="33"/>
  <c r="J20" i="14"/>
  <c r="B734" i="26"/>
  <c r="I20" i="14"/>
  <c r="U203" i="33"/>
  <c r="Z19" i="14"/>
  <c r="J210" i="33"/>
  <c r="Y19" i="14"/>
  <c r="I210" i="33"/>
  <c r="X19" i="14"/>
  <c r="H210" i="33"/>
  <c r="W19" i="14"/>
  <c r="G210" i="33"/>
  <c r="V19" i="14"/>
  <c r="J208" i="33"/>
  <c r="U19" i="14"/>
  <c r="I208" i="33"/>
  <c r="T19" i="14"/>
  <c r="R693" i="26"/>
  <c r="S19" i="14"/>
  <c r="G208" i="33"/>
  <c r="R19" i="14"/>
  <c r="J209" i="33"/>
  <c r="Q19" i="14"/>
  <c r="I209" i="33"/>
  <c r="P19" i="14"/>
  <c r="H209" i="33"/>
  <c r="O19" i="14"/>
  <c r="G209" i="33"/>
  <c r="N19" i="14"/>
  <c r="A733" i="26"/>
  <c r="L19" i="14"/>
  <c r="E203" i="33"/>
  <c r="K19" i="14"/>
  <c r="C733" i="26"/>
  <c r="J19" i="14"/>
  <c r="E202" i="33"/>
  <c r="I19" i="14"/>
  <c r="E653" i="26"/>
  <c r="Z18" i="14"/>
  <c r="V161" i="33"/>
  <c r="Y18" i="14"/>
  <c r="U161" i="33"/>
  <c r="X18" i="14"/>
  <c r="T161" i="33"/>
  <c r="W18" i="14"/>
  <c r="S161" i="33"/>
  <c r="V18" i="14"/>
  <c r="V159" i="33"/>
  <c r="U18" i="14"/>
  <c r="S772" i="26"/>
  <c r="T18" i="14"/>
  <c r="T159" i="33"/>
  <c r="S18" i="14"/>
  <c r="Q652" i="26"/>
  <c r="R18" i="14"/>
  <c r="V160" i="33"/>
  <c r="Q18" i="14"/>
  <c r="U160" i="33"/>
  <c r="P18" i="14"/>
  <c r="T160" i="33"/>
  <c r="O18" i="14"/>
  <c r="S160" i="33"/>
  <c r="N18" i="14"/>
  <c r="Q150" i="33"/>
  <c r="Q159" i="33"/>
  <c r="L18" i="14"/>
  <c r="D772" i="26"/>
  <c r="K18" i="14"/>
  <c r="U153" i="33"/>
  <c r="J18" i="14"/>
  <c r="B732" i="26"/>
  <c r="I18" i="14"/>
  <c r="U154" i="33"/>
  <c r="Z17" i="14"/>
  <c r="J161" i="33"/>
  <c r="Y17" i="14"/>
  <c r="I161" i="33"/>
  <c r="X17" i="14"/>
  <c r="H161" i="33"/>
  <c r="W17" i="14"/>
  <c r="G161" i="33"/>
  <c r="V17" i="14"/>
  <c r="T731" i="26"/>
  <c r="U17" i="14"/>
  <c r="I159" i="33"/>
  <c r="T17" i="14"/>
  <c r="H159" i="33"/>
  <c r="S17" i="14"/>
  <c r="Q731" i="26"/>
  <c r="R17" i="14"/>
  <c r="J160" i="33"/>
  <c r="Q17" i="14"/>
  <c r="I160" i="33"/>
  <c r="P17" i="14"/>
  <c r="H160" i="33"/>
  <c r="O17" i="14"/>
  <c r="G160" i="33"/>
  <c r="N17" i="14"/>
  <c r="A691" i="26"/>
  <c r="L17" i="14"/>
  <c r="E154" i="33"/>
  <c r="K17" i="14"/>
  <c r="C771" i="26"/>
  <c r="J17" i="14"/>
  <c r="E153" i="33"/>
  <c r="I17" i="14"/>
  <c r="I154" i="33"/>
  <c r="Z16" i="14"/>
  <c r="V112" i="33"/>
  <c r="Y16" i="14"/>
  <c r="U112" i="33"/>
  <c r="X16" i="14"/>
  <c r="T112" i="33"/>
  <c r="W16" i="14"/>
  <c r="S112" i="33"/>
  <c r="V16" i="14"/>
  <c r="V110" i="33"/>
  <c r="U16" i="14"/>
  <c r="U110" i="33"/>
  <c r="T16" i="14"/>
  <c r="S16" i="14"/>
  <c r="S110" i="33"/>
  <c r="R16" i="14"/>
  <c r="V111" i="33"/>
  <c r="Q16" i="14"/>
  <c r="U111" i="33"/>
  <c r="P16" i="14"/>
  <c r="T111" i="33"/>
  <c r="O16" i="14"/>
  <c r="S111" i="33"/>
  <c r="N16" i="14"/>
  <c r="Q101" i="33"/>
  <c r="Q110" i="33"/>
  <c r="L16" i="14"/>
  <c r="D690" i="26"/>
  <c r="K16" i="14"/>
  <c r="U104" i="33"/>
  <c r="J16" i="14"/>
  <c r="Q104" i="33"/>
  <c r="I16" i="14"/>
  <c r="E690" i="26"/>
  <c r="Z15" i="14"/>
  <c r="J112" i="33"/>
  <c r="Y15" i="14"/>
  <c r="I112" i="33"/>
  <c r="X15" i="14"/>
  <c r="H112" i="33"/>
  <c r="W15" i="14"/>
  <c r="G112" i="33"/>
  <c r="V15" i="14"/>
  <c r="J110" i="33"/>
  <c r="U15" i="14"/>
  <c r="S729" i="26"/>
  <c r="T15" i="14"/>
  <c r="H110" i="33"/>
  <c r="S15" i="14"/>
  <c r="Q769" i="26"/>
  <c r="R15" i="14"/>
  <c r="J111" i="33"/>
  <c r="Q15" i="14"/>
  <c r="I111" i="33"/>
  <c r="P15" i="14"/>
  <c r="H111" i="33"/>
  <c r="O15" i="14"/>
  <c r="G111" i="33"/>
  <c r="N15" i="14"/>
  <c r="A689" i="26"/>
  <c r="L15" i="14"/>
  <c r="E105" i="33"/>
  <c r="K15" i="14"/>
  <c r="I104" i="33"/>
  <c r="J15" i="14"/>
  <c r="B769" i="26"/>
  <c r="I15" i="14"/>
  <c r="I105" i="33"/>
  <c r="Z14" i="14"/>
  <c r="V63" i="33"/>
  <c r="Y14" i="14"/>
  <c r="U63" i="33"/>
  <c r="X14" i="14"/>
  <c r="T63" i="33"/>
  <c r="W14" i="14"/>
  <c r="S63" i="33"/>
  <c r="V14" i="14"/>
  <c r="T648" i="26"/>
  <c r="U14" i="14"/>
  <c r="U61" i="33"/>
  <c r="T14" i="14"/>
  <c r="R728" i="26"/>
  <c r="S14" i="14"/>
  <c r="Q728" i="26"/>
  <c r="R14" i="14"/>
  <c r="V62" i="33"/>
  <c r="Q14" i="14"/>
  <c r="U62" i="33"/>
  <c r="P14" i="14"/>
  <c r="T62" i="33"/>
  <c r="O14" i="14"/>
  <c r="S62" i="33"/>
  <c r="N14" i="14"/>
  <c r="Q52" i="33"/>
  <c r="Q61" i="33"/>
  <c r="L14" i="14"/>
  <c r="Q56" i="33"/>
  <c r="K14" i="14"/>
  <c r="J14" i="14"/>
  <c r="Q55" i="33"/>
  <c r="I14" i="14"/>
  <c r="U56" i="33"/>
  <c r="Z13" i="14"/>
  <c r="J63" i="33"/>
  <c r="Y13" i="14"/>
  <c r="I63" i="33"/>
  <c r="X13" i="14"/>
  <c r="H63" i="33"/>
  <c r="W13" i="14"/>
  <c r="G63" i="33"/>
  <c r="V13" i="14"/>
  <c r="J61" i="33"/>
  <c r="U13" i="14"/>
  <c r="S647" i="26"/>
  <c r="T13" i="14"/>
  <c r="R767" i="26"/>
  <c r="S13" i="14"/>
  <c r="G61" i="33"/>
  <c r="R13" i="14"/>
  <c r="J62" i="33"/>
  <c r="Q13" i="14"/>
  <c r="I62" i="33"/>
  <c r="P13" i="14"/>
  <c r="H62" i="33"/>
  <c r="O13" i="14"/>
  <c r="G62" i="33"/>
  <c r="N13" i="14"/>
  <c r="E52" i="33"/>
  <c r="E61" i="33"/>
  <c r="L13" i="14"/>
  <c r="E56" i="33"/>
  <c r="K13" i="14"/>
  <c r="C687" i="26"/>
  <c r="J13" i="14"/>
  <c r="E55" i="33"/>
  <c r="I13" i="14"/>
  <c r="I56" i="33"/>
  <c r="Z12" i="14"/>
  <c r="V14" i="33"/>
  <c r="Y12" i="14"/>
  <c r="U14" i="33"/>
  <c r="X12" i="14"/>
  <c r="T14" i="33"/>
  <c r="W12" i="14"/>
  <c r="S14" i="33"/>
  <c r="V12" i="14"/>
  <c r="V12" i="33"/>
  <c r="U12" i="14"/>
  <c r="S646" i="26"/>
  <c r="T12" i="14"/>
  <c r="T12" i="33"/>
  <c r="S12" i="14"/>
  <c r="S12" i="33"/>
  <c r="R12" i="14"/>
  <c r="V13" i="33"/>
  <c r="Q12" i="14"/>
  <c r="U13" i="33"/>
  <c r="P12" i="14"/>
  <c r="T13" i="33"/>
  <c r="O12" i="14"/>
  <c r="S13" i="33"/>
  <c r="N12" i="14"/>
  <c r="Q3" i="33"/>
  <c r="Q12" i="33"/>
  <c r="L12" i="14"/>
  <c r="D646" i="26"/>
  <c r="K12" i="14"/>
  <c r="U6" i="33"/>
  <c r="J12" i="14"/>
  <c r="Q6" i="33"/>
  <c r="I12" i="14"/>
  <c r="E686" i="26"/>
  <c r="Z11" i="14"/>
  <c r="J14" i="33"/>
  <c r="Y11" i="14"/>
  <c r="I14" i="33"/>
  <c r="X11" i="14"/>
  <c r="H14" i="33"/>
  <c r="W11" i="14"/>
  <c r="G14" i="33"/>
  <c r="V11" i="14"/>
  <c r="T685" i="26"/>
  <c r="U11" i="14"/>
  <c r="I12" i="33"/>
  <c r="T11" i="14"/>
  <c r="H12" i="33"/>
  <c r="S11" i="14"/>
  <c r="Q725" i="26"/>
  <c r="R11" i="14"/>
  <c r="J13" i="33"/>
  <c r="Q11" i="14"/>
  <c r="I13" i="33"/>
  <c r="P11" i="14"/>
  <c r="H13" i="33"/>
  <c r="O11" i="14"/>
  <c r="G13" i="33"/>
  <c r="N11" i="14"/>
  <c r="A765" i="26"/>
  <c r="L11" i="14"/>
  <c r="E7" i="33"/>
  <c r="K11" i="14"/>
  <c r="I6" i="33"/>
  <c r="J11" i="14"/>
  <c r="B645" i="26"/>
  <c r="I11" i="14"/>
  <c r="I7" i="33"/>
  <c r="G50" i="14"/>
  <c r="J764" i="26"/>
  <c r="F50" i="14"/>
  <c r="D50" i="14"/>
  <c r="N764" i="26"/>
  <c r="B50" i="14"/>
  <c r="I804" i="26"/>
  <c r="A50" i="14"/>
  <c r="Q936" i="33"/>
  <c r="F48" i="14"/>
  <c r="G48" i="14"/>
  <c r="U887" i="33"/>
  <c r="D48" i="14"/>
  <c r="N722" i="26"/>
  <c r="B48" i="14"/>
  <c r="I802" i="26"/>
  <c r="G46" i="14"/>
  <c r="F46" i="14"/>
  <c r="P760" i="26"/>
  <c r="D46" i="14"/>
  <c r="N680" i="26"/>
  <c r="B46" i="14"/>
  <c r="I760" i="26"/>
  <c r="A46" i="14"/>
  <c r="F44" i="14"/>
  <c r="P758" i="26"/>
  <c r="G44" i="14"/>
  <c r="J798" i="26"/>
  <c r="D44" i="14"/>
  <c r="B44" i="14"/>
  <c r="I678" i="26"/>
  <c r="D43" i="14"/>
  <c r="N677" i="26"/>
  <c r="G42" i="14"/>
  <c r="J716" i="26"/>
  <c r="F42" i="14"/>
  <c r="P716" i="26"/>
  <c r="D42" i="14"/>
  <c r="N796" i="26"/>
  <c r="B42" i="14"/>
  <c r="I796" i="26"/>
  <c r="A42" i="14"/>
  <c r="H716" i="26"/>
  <c r="F40" i="14"/>
  <c r="S697" i="33"/>
  <c r="G40" i="14"/>
  <c r="J714" i="26"/>
  <c r="D40" i="14"/>
  <c r="N714" i="26"/>
  <c r="B40" i="14"/>
  <c r="I714" i="26"/>
  <c r="G38" i="14"/>
  <c r="U642" i="33"/>
  <c r="F38" i="14"/>
  <c r="D38" i="14"/>
  <c r="N712" i="26"/>
  <c r="B38" i="14"/>
  <c r="I752" i="26"/>
  <c r="A38" i="14"/>
  <c r="H672" i="26"/>
  <c r="A37" i="14"/>
  <c r="F36" i="14"/>
  <c r="P750" i="26"/>
  <c r="G36" i="14"/>
  <c r="J750" i="26"/>
  <c r="D36" i="14"/>
  <c r="N750" i="26"/>
  <c r="B36" i="14"/>
  <c r="I710" i="26"/>
  <c r="G34" i="14"/>
  <c r="F34" i="14"/>
  <c r="P708" i="26"/>
  <c r="D34" i="14"/>
  <c r="B34" i="14"/>
  <c r="A34" i="14"/>
  <c r="H788" i="26"/>
  <c r="F32" i="14"/>
  <c r="G32" i="14"/>
  <c r="D32" i="14"/>
  <c r="N706" i="26"/>
  <c r="B32" i="14"/>
  <c r="I746" i="26"/>
  <c r="G10" i="14"/>
  <c r="F10" i="14"/>
  <c r="D10" i="14"/>
  <c r="C10" i="14"/>
  <c r="B10" i="14"/>
  <c r="A10" i="14"/>
  <c r="D6" i="14"/>
  <c r="D5" i="14"/>
  <c r="D4" i="14"/>
  <c r="D3" i="14"/>
  <c r="D2" i="14"/>
  <c r="Z50" i="13"/>
  <c r="Y50" i="13"/>
  <c r="X50" i="13"/>
  <c r="W50" i="13"/>
  <c r="R50" i="13"/>
  <c r="Q50" i="13"/>
  <c r="P50" i="13"/>
  <c r="O50" i="13"/>
  <c r="G50" i="13"/>
  <c r="N857" i="32"/>
  <c r="U860" i="32"/>
  <c r="Z49" i="13"/>
  <c r="Y49" i="13"/>
  <c r="X49" i="13"/>
  <c r="W49" i="13"/>
  <c r="R49" i="13"/>
  <c r="Q49" i="13"/>
  <c r="P49" i="13"/>
  <c r="O49" i="13"/>
  <c r="D40" i="21"/>
  <c r="D49" i="13"/>
  <c r="N403" i="26"/>
  <c r="Z48" i="13"/>
  <c r="Y48" i="13"/>
  <c r="X48" i="13"/>
  <c r="W48" i="13"/>
  <c r="R48" i="13"/>
  <c r="Q48" i="13"/>
  <c r="P48" i="13"/>
  <c r="O48" i="13"/>
  <c r="D48" i="13"/>
  <c r="S819" i="32"/>
  <c r="Z47" i="13"/>
  <c r="Y47" i="13"/>
  <c r="X47" i="13"/>
  <c r="W47" i="13"/>
  <c r="R47" i="13"/>
  <c r="Q47" i="13"/>
  <c r="P47" i="13"/>
  <c r="O47" i="13"/>
  <c r="D38" i="21"/>
  <c r="D47" i="13"/>
  <c r="Z46" i="13"/>
  <c r="Y46" i="13"/>
  <c r="X46" i="13"/>
  <c r="W46" i="13"/>
  <c r="R46" i="13"/>
  <c r="Q46" i="13"/>
  <c r="P46" i="13"/>
  <c r="O46" i="13"/>
  <c r="G46" i="13"/>
  <c r="J360" i="26"/>
  <c r="Z45" i="13"/>
  <c r="Y45" i="13"/>
  <c r="X45" i="13"/>
  <c r="W45" i="13"/>
  <c r="R45" i="13"/>
  <c r="Q45" i="13"/>
  <c r="P45" i="13"/>
  <c r="O45" i="13"/>
  <c r="D36" i="21"/>
  <c r="Z44" i="13"/>
  <c r="Y44" i="13"/>
  <c r="X44" i="13"/>
  <c r="W44" i="13"/>
  <c r="R44" i="13"/>
  <c r="Q44" i="13"/>
  <c r="P44" i="13"/>
  <c r="O44" i="13"/>
  <c r="Z43" i="13"/>
  <c r="Y43" i="13"/>
  <c r="X43" i="13"/>
  <c r="W43" i="13"/>
  <c r="R43" i="13"/>
  <c r="Q43" i="13"/>
  <c r="P43" i="13"/>
  <c r="O43" i="13"/>
  <c r="D34" i="21"/>
  <c r="Z42" i="13"/>
  <c r="Y42" i="13"/>
  <c r="X42" i="13"/>
  <c r="W42" i="13"/>
  <c r="R42" i="13"/>
  <c r="Q42" i="13"/>
  <c r="P42" i="13"/>
  <c r="O42" i="13"/>
  <c r="G42" i="13"/>
  <c r="J476" i="26"/>
  <c r="Z41" i="13"/>
  <c r="Y41" i="13"/>
  <c r="X41" i="13"/>
  <c r="W41" i="13"/>
  <c r="R41" i="13"/>
  <c r="Q41" i="13"/>
  <c r="P41" i="13"/>
  <c r="O41" i="13"/>
  <c r="D32" i="21"/>
  <c r="D41" i="13"/>
  <c r="N395" i="26"/>
  <c r="Z40" i="13"/>
  <c r="Y40" i="13"/>
  <c r="X40" i="13"/>
  <c r="W40" i="13"/>
  <c r="R40" i="13"/>
  <c r="Q40" i="13"/>
  <c r="P40" i="13"/>
  <c r="O40" i="13"/>
  <c r="G40" i="13"/>
  <c r="J354" i="26"/>
  <c r="Z39" i="13"/>
  <c r="Y39" i="13"/>
  <c r="X39" i="13"/>
  <c r="W39" i="13"/>
  <c r="R39" i="13"/>
  <c r="Q39" i="13"/>
  <c r="P39" i="13"/>
  <c r="O39" i="13"/>
  <c r="D30" i="21"/>
  <c r="D39" i="13"/>
  <c r="Z38" i="13"/>
  <c r="Y38" i="13"/>
  <c r="X38" i="13"/>
  <c r="W38" i="13"/>
  <c r="R38" i="13"/>
  <c r="Q38" i="13"/>
  <c r="P38" i="13"/>
  <c r="O38" i="13"/>
  <c r="Z37" i="13"/>
  <c r="Y37" i="13"/>
  <c r="X37" i="13"/>
  <c r="W37" i="13"/>
  <c r="R37" i="13"/>
  <c r="Q37" i="13"/>
  <c r="P37" i="13"/>
  <c r="O37" i="13"/>
  <c r="D28" i="21"/>
  <c r="Z36" i="13"/>
  <c r="Y36" i="13"/>
  <c r="X36" i="13"/>
  <c r="W36" i="13"/>
  <c r="R36" i="13"/>
  <c r="Q36" i="13"/>
  <c r="P36" i="13"/>
  <c r="O36" i="13"/>
  <c r="G36" i="13"/>
  <c r="J470" i="26"/>
  <c r="Z35" i="13"/>
  <c r="Y35" i="13"/>
  <c r="X35" i="13"/>
  <c r="W35" i="13"/>
  <c r="R35" i="13"/>
  <c r="Q35" i="13"/>
  <c r="P35" i="13"/>
  <c r="O35" i="13"/>
  <c r="D26" i="21"/>
  <c r="Z34" i="13"/>
  <c r="Y34" i="13"/>
  <c r="X34" i="13"/>
  <c r="W34" i="13"/>
  <c r="R34" i="13"/>
  <c r="Q34" i="13"/>
  <c r="P34" i="13"/>
  <c r="O34" i="13"/>
  <c r="Z33" i="13"/>
  <c r="Y33" i="13"/>
  <c r="X33" i="13"/>
  <c r="W33" i="13"/>
  <c r="R33" i="13"/>
  <c r="Q33" i="13"/>
  <c r="P33" i="13"/>
  <c r="O33" i="13"/>
  <c r="D24" i="21"/>
  <c r="D33" i="13"/>
  <c r="N427" i="26"/>
  <c r="Z32" i="13"/>
  <c r="Y32" i="13"/>
  <c r="X32" i="13"/>
  <c r="W32" i="13"/>
  <c r="R32" i="13"/>
  <c r="Q32" i="13"/>
  <c r="P32" i="13"/>
  <c r="O32" i="13"/>
  <c r="G32" i="13"/>
  <c r="J386" i="26"/>
  <c r="D22" i="21"/>
  <c r="Z30" i="13"/>
  <c r="V419" i="32"/>
  <c r="Y30" i="13"/>
  <c r="U419" i="32"/>
  <c r="X30" i="13"/>
  <c r="T419" i="32"/>
  <c r="W30" i="13"/>
  <c r="S419" i="32"/>
  <c r="V30" i="13"/>
  <c r="U30" i="13"/>
  <c r="U417" i="32"/>
  <c r="T30" i="13"/>
  <c r="S30" i="13"/>
  <c r="S417" i="32"/>
  <c r="R30" i="13"/>
  <c r="V418" i="32"/>
  <c r="Q30" i="13"/>
  <c r="U418" i="32"/>
  <c r="P30" i="13"/>
  <c r="T418" i="32"/>
  <c r="O30" i="13"/>
  <c r="S418" i="32"/>
  <c r="N30" i="13"/>
  <c r="A464" i="26"/>
  <c r="L30" i="13"/>
  <c r="Q412" i="32"/>
  <c r="K30" i="13"/>
  <c r="J30" i="13"/>
  <c r="Q411" i="32"/>
  <c r="I30" i="13"/>
  <c r="Z29" i="13"/>
  <c r="J419" i="32"/>
  <c r="Y29" i="13"/>
  <c r="I419" i="32"/>
  <c r="X29" i="13"/>
  <c r="H419" i="32"/>
  <c r="W29" i="13"/>
  <c r="G419" i="32"/>
  <c r="V29" i="13"/>
  <c r="J417" i="32"/>
  <c r="U29" i="13"/>
  <c r="S423" i="26"/>
  <c r="T29" i="13"/>
  <c r="H417" i="32"/>
  <c r="S29" i="13"/>
  <c r="R29" i="13"/>
  <c r="J418" i="32"/>
  <c r="Q29" i="13"/>
  <c r="I418" i="32"/>
  <c r="P29" i="13"/>
  <c r="H418" i="32"/>
  <c r="O29" i="13"/>
  <c r="G418" i="32"/>
  <c r="N29" i="13"/>
  <c r="E408" i="32"/>
  <c r="E417" i="32"/>
  <c r="L29" i="13"/>
  <c r="D423" i="26"/>
  <c r="K29" i="13"/>
  <c r="I411" i="32"/>
  <c r="J29" i="13"/>
  <c r="B423" i="26"/>
  <c r="I29" i="13"/>
  <c r="I412" i="32"/>
  <c r="Z28" i="13"/>
  <c r="V374" i="32"/>
  <c r="Y28" i="13"/>
  <c r="U374" i="32"/>
  <c r="X28" i="13"/>
  <c r="T374" i="32"/>
  <c r="W28" i="13"/>
  <c r="S374" i="32"/>
  <c r="V28" i="13"/>
  <c r="U28" i="13"/>
  <c r="U372" i="32"/>
  <c r="T28" i="13"/>
  <c r="S28" i="13"/>
  <c r="S372" i="32"/>
  <c r="R28" i="13"/>
  <c r="V373" i="32"/>
  <c r="Q28" i="13"/>
  <c r="U373" i="32"/>
  <c r="P28" i="13"/>
  <c r="T373" i="32"/>
  <c r="O28" i="13"/>
  <c r="S373" i="32"/>
  <c r="N28" i="13"/>
  <c r="A422" i="26"/>
  <c r="L28" i="13"/>
  <c r="Q367" i="32"/>
  <c r="K28" i="13"/>
  <c r="C462" i="26"/>
  <c r="J28" i="13"/>
  <c r="Q366" i="32"/>
  <c r="I28" i="13"/>
  <c r="E422" i="26"/>
  <c r="Z27" i="13"/>
  <c r="J374" i="32"/>
  <c r="Y27" i="13"/>
  <c r="I374" i="32"/>
  <c r="X27" i="13"/>
  <c r="H374" i="32"/>
  <c r="W27" i="13"/>
  <c r="G374" i="32"/>
  <c r="V27" i="13"/>
  <c r="J372" i="32"/>
  <c r="U27" i="13"/>
  <c r="T27" i="13"/>
  <c r="H372" i="32"/>
  <c r="S27" i="13"/>
  <c r="R27" i="13"/>
  <c r="J373" i="32"/>
  <c r="Q27" i="13"/>
  <c r="I373" i="32"/>
  <c r="P27" i="13"/>
  <c r="H373" i="32"/>
  <c r="O27" i="13"/>
  <c r="G373" i="32"/>
  <c r="N27" i="13"/>
  <c r="E363" i="32"/>
  <c r="E372" i="32"/>
  <c r="L27" i="13"/>
  <c r="D381" i="26"/>
  <c r="K27" i="13"/>
  <c r="I366" i="32"/>
  <c r="J27" i="13"/>
  <c r="I27" i="13"/>
  <c r="I367" i="32"/>
  <c r="Z26" i="13"/>
  <c r="V329" i="32"/>
  <c r="Y26" i="13"/>
  <c r="U329" i="32"/>
  <c r="X26" i="13"/>
  <c r="T329" i="32"/>
  <c r="W26" i="13"/>
  <c r="S329" i="32"/>
  <c r="V26" i="13"/>
  <c r="U26" i="13"/>
  <c r="U327" i="32"/>
  <c r="T26" i="13"/>
  <c r="S26" i="13"/>
  <c r="S327" i="32"/>
  <c r="R26" i="13"/>
  <c r="V328" i="32"/>
  <c r="Q26" i="13"/>
  <c r="U328" i="32"/>
  <c r="P26" i="13"/>
  <c r="T328" i="32"/>
  <c r="O26" i="13"/>
  <c r="S328" i="32"/>
  <c r="N26" i="13"/>
  <c r="A460" i="26"/>
  <c r="L26" i="13"/>
  <c r="Q322" i="32"/>
  <c r="K26" i="13"/>
  <c r="C420" i="26"/>
  <c r="J26" i="13"/>
  <c r="Q321" i="32"/>
  <c r="I26" i="13"/>
  <c r="E460" i="26"/>
  <c r="Z25" i="13"/>
  <c r="J329" i="32"/>
  <c r="Y25" i="13"/>
  <c r="I329" i="32"/>
  <c r="X25" i="13"/>
  <c r="H329" i="32"/>
  <c r="W25" i="13"/>
  <c r="G329" i="32"/>
  <c r="V25" i="13"/>
  <c r="J327" i="32"/>
  <c r="U25" i="13"/>
  <c r="S339" i="26"/>
  <c r="T25" i="13"/>
  <c r="H327" i="32"/>
  <c r="S25" i="13"/>
  <c r="R25" i="13"/>
  <c r="J328" i="32"/>
  <c r="Q25" i="13"/>
  <c r="I328" i="32"/>
  <c r="P25" i="13"/>
  <c r="H328" i="32"/>
  <c r="O25" i="13"/>
  <c r="G328" i="32"/>
  <c r="N25" i="13"/>
  <c r="E318" i="32"/>
  <c r="E327" i="32"/>
  <c r="L25" i="13"/>
  <c r="K25" i="13"/>
  <c r="I321" i="32"/>
  <c r="J25" i="13"/>
  <c r="B419" i="26"/>
  <c r="I25" i="13"/>
  <c r="I322" i="32"/>
  <c r="Z24" i="13"/>
  <c r="V284" i="32"/>
  <c r="Y24" i="13"/>
  <c r="U284" i="32"/>
  <c r="X24" i="13"/>
  <c r="T284" i="32"/>
  <c r="W24" i="13"/>
  <c r="S284" i="32"/>
  <c r="V24" i="13"/>
  <c r="U24" i="13"/>
  <c r="U282" i="32"/>
  <c r="T24" i="13"/>
  <c r="S24" i="13"/>
  <c r="S282" i="32"/>
  <c r="R24" i="13"/>
  <c r="V283" i="32"/>
  <c r="Q24" i="13"/>
  <c r="U283" i="32"/>
  <c r="P24" i="13"/>
  <c r="T283" i="32"/>
  <c r="O24" i="13"/>
  <c r="S283" i="32"/>
  <c r="N24" i="13"/>
  <c r="A378" i="26"/>
  <c r="L24" i="13"/>
  <c r="Q277" i="32"/>
  <c r="K24" i="13"/>
  <c r="J24" i="13"/>
  <c r="Q276" i="32"/>
  <c r="I24" i="13"/>
  <c r="E378" i="26"/>
  <c r="Z23" i="13"/>
  <c r="J284" i="32"/>
  <c r="Y23" i="13"/>
  <c r="I284" i="32"/>
  <c r="X23" i="13"/>
  <c r="H284" i="32"/>
  <c r="W23" i="13"/>
  <c r="G284" i="32"/>
  <c r="V23" i="13"/>
  <c r="J282" i="32"/>
  <c r="U23" i="13"/>
  <c r="S377" i="26"/>
  <c r="T23" i="13"/>
  <c r="H282" i="32"/>
  <c r="S23" i="13"/>
  <c r="Q457" i="26"/>
  <c r="R23" i="13"/>
  <c r="J283" i="32"/>
  <c r="Q23" i="13"/>
  <c r="I283" i="32"/>
  <c r="P23" i="13"/>
  <c r="H283" i="32"/>
  <c r="O23" i="13"/>
  <c r="G283" i="32"/>
  <c r="N23" i="13"/>
  <c r="A377" i="26"/>
  <c r="L23" i="13"/>
  <c r="D337" i="26"/>
  <c r="K23" i="13"/>
  <c r="I276" i="32"/>
  <c r="J23" i="13"/>
  <c r="E276" i="32"/>
  <c r="I23" i="13"/>
  <c r="I277" i="32"/>
  <c r="Z22" i="13"/>
  <c r="V239" i="32"/>
  <c r="Y22" i="13"/>
  <c r="U239" i="32"/>
  <c r="X22" i="13"/>
  <c r="T239" i="32"/>
  <c r="W22" i="13"/>
  <c r="S239" i="32"/>
  <c r="V22" i="13"/>
  <c r="U22" i="13"/>
  <c r="U237" i="32"/>
  <c r="T22" i="13"/>
  <c r="T237" i="32"/>
  <c r="S22" i="13"/>
  <c r="Q336" i="26"/>
  <c r="R22" i="13"/>
  <c r="V238" i="32"/>
  <c r="Q22" i="13"/>
  <c r="U238" i="32"/>
  <c r="P22" i="13"/>
  <c r="T238" i="32"/>
  <c r="O22" i="13"/>
  <c r="S238" i="32"/>
  <c r="N22" i="13"/>
  <c r="Q228" i="32"/>
  <c r="Q237" i="32"/>
  <c r="L22" i="13"/>
  <c r="D416" i="26"/>
  <c r="K22" i="13"/>
  <c r="C416" i="26"/>
  <c r="J22" i="13"/>
  <c r="Q231" i="32"/>
  <c r="I22" i="13"/>
  <c r="U232" i="32"/>
  <c r="Z21" i="13"/>
  <c r="J239" i="32"/>
  <c r="Y21" i="13"/>
  <c r="I239" i="32"/>
  <c r="X21" i="13"/>
  <c r="H239" i="32"/>
  <c r="W21" i="13"/>
  <c r="G239" i="32"/>
  <c r="V21" i="13"/>
  <c r="U21" i="13"/>
  <c r="S335" i="26"/>
  <c r="T21" i="13"/>
  <c r="H237" i="32"/>
  <c r="S21" i="13"/>
  <c r="Q375" i="26"/>
  <c r="R21" i="13"/>
  <c r="J238" i="32"/>
  <c r="Q21" i="13"/>
  <c r="I238" i="32"/>
  <c r="P21" i="13"/>
  <c r="H238" i="32"/>
  <c r="O21" i="13"/>
  <c r="G238" i="32"/>
  <c r="N21" i="13"/>
  <c r="A375" i="26"/>
  <c r="L21" i="13"/>
  <c r="K21" i="13"/>
  <c r="I231" i="32"/>
  <c r="J21" i="13"/>
  <c r="I21" i="13"/>
  <c r="I232" i="32"/>
  <c r="Z20" i="13"/>
  <c r="V194" i="32"/>
  <c r="Y20" i="13"/>
  <c r="U194" i="32"/>
  <c r="X20" i="13"/>
  <c r="T194" i="32"/>
  <c r="W20" i="13"/>
  <c r="S194" i="32"/>
  <c r="V20" i="13"/>
  <c r="T414" i="26"/>
  <c r="U20" i="13"/>
  <c r="S334" i="26"/>
  <c r="T20" i="13"/>
  <c r="R454" i="26"/>
  <c r="S20" i="13"/>
  <c r="Q334" i="26"/>
  <c r="R20" i="13"/>
  <c r="V193" i="32"/>
  <c r="Q20" i="13"/>
  <c r="U193" i="32"/>
  <c r="P20" i="13"/>
  <c r="T193" i="32"/>
  <c r="O20" i="13"/>
  <c r="S193" i="32"/>
  <c r="N20" i="13"/>
  <c r="A374" i="26"/>
  <c r="L20" i="13"/>
  <c r="D374" i="26"/>
  <c r="K20" i="13"/>
  <c r="U186" i="32"/>
  <c r="J20" i="13"/>
  <c r="Q186" i="32"/>
  <c r="I20" i="13"/>
  <c r="E334" i="26"/>
  <c r="Z19" i="13"/>
  <c r="J194" i="32"/>
  <c r="Y19" i="13"/>
  <c r="I194" i="32"/>
  <c r="X19" i="13"/>
  <c r="H194" i="32"/>
  <c r="W19" i="13"/>
  <c r="G194" i="32"/>
  <c r="V19" i="13"/>
  <c r="J192" i="32"/>
  <c r="U19" i="13"/>
  <c r="S333" i="26"/>
  <c r="T19" i="13"/>
  <c r="H192" i="32"/>
  <c r="S19" i="13"/>
  <c r="Q333" i="26"/>
  <c r="R19" i="13"/>
  <c r="J193" i="32"/>
  <c r="Q19" i="13"/>
  <c r="I193" i="32"/>
  <c r="P19" i="13"/>
  <c r="H193" i="32"/>
  <c r="O19" i="13"/>
  <c r="G193" i="32"/>
  <c r="N19" i="13"/>
  <c r="A453" i="26"/>
  <c r="L19" i="13"/>
  <c r="D373" i="26"/>
  <c r="K19" i="13"/>
  <c r="I186" i="32"/>
  <c r="J19" i="13"/>
  <c r="E186" i="32"/>
  <c r="I19" i="13"/>
  <c r="Z18" i="13"/>
  <c r="V149" i="32"/>
  <c r="Y18" i="13"/>
  <c r="U149" i="32"/>
  <c r="X18" i="13"/>
  <c r="T149" i="32"/>
  <c r="W18" i="13"/>
  <c r="S149" i="32"/>
  <c r="V18" i="13"/>
  <c r="V147" i="32"/>
  <c r="U18" i="13"/>
  <c r="S372" i="26"/>
  <c r="T18" i="13"/>
  <c r="R372" i="26"/>
  <c r="S18" i="13"/>
  <c r="Q332" i="26"/>
  <c r="R18" i="13"/>
  <c r="V148" i="32"/>
  <c r="Q18" i="13"/>
  <c r="U148" i="32"/>
  <c r="P18" i="13"/>
  <c r="T148" i="32"/>
  <c r="O18" i="13"/>
  <c r="S148" i="32"/>
  <c r="N18" i="13"/>
  <c r="Q138" i="32"/>
  <c r="Q147" i="32"/>
  <c r="L18" i="13"/>
  <c r="K18" i="13"/>
  <c r="C372" i="26"/>
  <c r="J18" i="13"/>
  <c r="B332" i="26"/>
  <c r="I18" i="13"/>
  <c r="E412" i="26"/>
  <c r="Z17" i="13"/>
  <c r="J149" i="32"/>
  <c r="Y17" i="13"/>
  <c r="I149" i="32"/>
  <c r="X17" i="13"/>
  <c r="H149" i="32"/>
  <c r="W17" i="13"/>
  <c r="G149" i="32"/>
  <c r="V17" i="13"/>
  <c r="U17" i="13"/>
  <c r="I147" i="32"/>
  <c r="T17" i="13"/>
  <c r="S17" i="13"/>
  <c r="G147" i="32"/>
  <c r="R17" i="13"/>
  <c r="J148" i="32"/>
  <c r="Q17" i="13"/>
  <c r="I148" i="32"/>
  <c r="P17" i="13"/>
  <c r="H148" i="32"/>
  <c r="O17" i="13"/>
  <c r="G148" i="32"/>
  <c r="N17" i="13"/>
  <c r="E138" i="32"/>
  <c r="E147" i="32"/>
  <c r="L17" i="13"/>
  <c r="D331" i="26"/>
  <c r="K17" i="13"/>
  <c r="C371" i="26"/>
  <c r="J17" i="13"/>
  <c r="E141" i="32"/>
  <c r="I17" i="13"/>
  <c r="I142" i="32"/>
  <c r="Z16" i="13"/>
  <c r="V104" i="32"/>
  <c r="Y16" i="13"/>
  <c r="U104" i="32"/>
  <c r="X16" i="13"/>
  <c r="T104" i="32"/>
  <c r="W16" i="13"/>
  <c r="S104" i="32"/>
  <c r="V16" i="13"/>
  <c r="U16" i="13"/>
  <c r="S370" i="26"/>
  <c r="T16" i="13"/>
  <c r="R370" i="26"/>
  <c r="S16" i="13"/>
  <c r="Q330" i="26"/>
  <c r="R16" i="13"/>
  <c r="V103" i="32"/>
  <c r="Q16" i="13"/>
  <c r="U103" i="32"/>
  <c r="P16" i="13"/>
  <c r="T103" i="32"/>
  <c r="O16" i="13"/>
  <c r="S103" i="32"/>
  <c r="N16" i="13"/>
  <c r="Q93" i="32"/>
  <c r="Q102" i="32"/>
  <c r="L16" i="13"/>
  <c r="D450" i="26"/>
  <c r="K16" i="13"/>
  <c r="U96" i="32"/>
  <c r="J16" i="13"/>
  <c r="B410" i="26"/>
  <c r="I16" i="13"/>
  <c r="E370" i="26"/>
  <c r="Z15" i="13"/>
  <c r="J104" i="32"/>
  <c r="Y15" i="13"/>
  <c r="I104" i="32"/>
  <c r="X15" i="13"/>
  <c r="H104" i="32"/>
  <c r="W15" i="13"/>
  <c r="G104" i="32"/>
  <c r="V15" i="13"/>
  <c r="T409" i="26"/>
  <c r="U15" i="13"/>
  <c r="S329" i="26"/>
  <c r="T15" i="13"/>
  <c r="H102" i="32"/>
  <c r="S15" i="13"/>
  <c r="Q369" i="26"/>
  <c r="R15" i="13"/>
  <c r="J103" i="32"/>
  <c r="Q15" i="13"/>
  <c r="I103" i="32"/>
  <c r="P15" i="13"/>
  <c r="H103" i="32"/>
  <c r="O15" i="13"/>
  <c r="G103" i="32"/>
  <c r="N15" i="13"/>
  <c r="L15" i="13"/>
  <c r="E97" i="32"/>
  <c r="K15" i="13"/>
  <c r="I96" i="32"/>
  <c r="J15" i="13"/>
  <c r="I15" i="13"/>
  <c r="I97" i="32"/>
  <c r="Z14" i="13"/>
  <c r="V59" i="32"/>
  <c r="Y14" i="13"/>
  <c r="U59" i="32"/>
  <c r="X14" i="13"/>
  <c r="T59" i="32"/>
  <c r="W14" i="13"/>
  <c r="S59" i="32"/>
  <c r="V14" i="13"/>
  <c r="V57" i="32"/>
  <c r="U14" i="13"/>
  <c r="S368" i="26"/>
  <c r="T14" i="13"/>
  <c r="R328" i="26"/>
  <c r="S14" i="13"/>
  <c r="Q328" i="26"/>
  <c r="R14" i="13"/>
  <c r="V58" i="32"/>
  <c r="Q14" i="13"/>
  <c r="U58" i="32"/>
  <c r="P14" i="13"/>
  <c r="T58" i="32"/>
  <c r="O14" i="13"/>
  <c r="S58" i="32"/>
  <c r="N14" i="13"/>
  <c r="A448" i="26"/>
  <c r="L14" i="13"/>
  <c r="Q52" i="32"/>
  <c r="K14" i="13"/>
  <c r="C328" i="26"/>
  <c r="J14" i="13"/>
  <c r="I14" i="13"/>
  <c r="U52" i="32"/>
  <c r="Z13" i="13"/>
  <c r="J59" i="32"/>
  <c r="Y13" i="13"/>
  <c r="I59" i="32"/>
  <c r="X13" i="13"/>
  <c r="H59" i="32"/>
  <c r="W13" i="13"/>
  <c r="G59" i="32"/>
  <c r="V13" i="13"/>
  <c r="T327" i="26"/>
  <c r="U13" i="13"/>
  <c r="S327" i="26"/>
  <c r="T13" i="13"/>
  <c r="H57" i="32"/>
  <c r="S13" i="13"/>
  <c r="G57" i="32"/>
  <c r="R13" i="13"/>
  <c r="J58" i="32"/>
  <c r="Q13" i="13"/>
  <c r="I58" i="32"/>
  <c r="P13" i="13"/>
  <c r="H58" i="32"/>
  <c r="O13" i="13"/>
  <c r="G58" i="32"/>
  <c r="N13" i="13"/>
  <c r="L13" i="13"/>
  <c r="K13" i="13"/>
  <c r="I51" i="32"/>
  <c r="J13" i="13"/>
  <c r="E51" i="32"/>
  <c r="I13" i="13"/>
  <c r="E447" i="26"/>
  <c r="Z12" i="13"/>
  <c r="V14" i="32"/>
  <c r="Y12" i="13"/>
  <c r="U14" i="32"/>
  <c r="X12" i="13"/>
  <c r="T14" i="32"/>
  <c r="W12" i="13"/>
  <c r="S14" i="32"/>
  <c r="V12" i="13"/>
  <c r="T446" i="26"/>
  <c r="U12" i="13"/>
  <c r="S446" i="26"/>
  <c r="T12" i="13"/>
  <c r="R406" i="26"/>
  <c r="S12" i="13"/>
  <c r="S12" i="32"/>
  <c r="R12" i="13"/>
  <c r="V13" i="32"/>
  <c r="Q12" i="13"/>
  <c r="U13" i="32"/>
  <c r="P12" i="13"/>
  <c r="T13" i="32"/>
  <c r="O12" i="13"/>
  <c r="S13" i="32"/>
  <c r="N12" i="13"/>
  <c r="A406" i="26"/>
  <c r="L12" i="13"/>
  <c r="Q7" i="32"/>
  <c r="K12" i="13"/>
  <c r="J12" i="13"/>
  <c r="B406" i="26"/>
  <c r="I12" i="13"/>
  <c r="U7" i="32"/>
  <c r="Z11" i="13"/>
  <c r="J14" i="32"/>
  <c r="Y11" i="13"/>
  <c r="I14" i="32"/>
  <c r="X11" i="13"/>
  <c r="H14" i="32"/>
  <c r="W11" i="13"/>
  <c r="G14" i="32"/>
  <c r="V11" i="13"/>
  <c r="T365" i="26"/>
  <c r="U11" i="13"/>
  <c r="S445" i="26"/>
  <c r="T11" i="13"/>
  <c r="H12" i="32"/>
  <c r="S11" i="13"/>
  <c r="Q405" i="26"/>
  <c r="R11" i="13"/>
  <c r="J13" i="32"/>
  <c r="Q11" i="13"/>
  <c r="I13" i="32"/>
  <c r="P11" i="13"/>
  <c r="H13" i="32"/>
  <c r="O11" i="13"/>
  <c r="G13" i="32"/>
  <c r="N11" i="13"/>
  <c r="L11" i="13"/>
  <c r="K11" i="13"/>
  <c r="I6" i="32"/>
  <c r="J11" i="13"/>
  <c r="B365" i="26"/>
  <c r="I11" i="13"/>
  <c r="E325" i="26"/>
  <c r="G48" i="13"/>
  <c r="J402" i="26"/>
  <c r="B48" i="13"/>
  <c r="I482" i="26"/>
  <c r="A48" i="13"/>
  <c r="D45" i="13"/>
  <c r="G44" i="13"/>
  <c r="J438" i="26"/>
  <c r="B44" i="13"/>
  <c r="I398" i="26"/>
  <c r="G43" i="13"/>
  <c r="I725" i="32"/>
  <c r="A43" i="13"/>
  <c r="D40" i="13"/>
  <c r="N474" i="26"/>
  <c r="G38" i="13"/>
  <c r="J352" i="26"/>
  <c r="D36" i="13"/>
  <c r="N470" i="26"/>
  <c r="G34" i="13"/>
  <c r="J468" i="26"/>
  <c r="D32" i="13"/>
  <c r="N426" i="26"/>
  <c r="G31" i="13"/>
  <c r="J345" i="26"/>
  <c r="A31" i="13"/>
  <c r="H385" i="26"/>
  <c r="G10" i="13"/>
  <c r="F10" i="13"/>
  <c r="D10" i="13"/>
  <c r="C10" i="13"/>
  <c r="B10" i="13"/>
  <c r="A10" i="13"/>
  <c r="D6" i="13"/>
  <c r="D5" i="13"/>
  <c r="D4" i="13"/>
  <c r="D3" i="13"/>
  <c r="D2" i="13"/>
  <c r="D6" i="11"/>
  <c r="D5" i="11"/>
  <c r="D4" i="11"/>
  <c r="D3" i="11"/>
  <c r="D2" i="11"/>
  <c r="D6" i="9"/>
  <c r="D5" i="9"/>
  <c r="D4" i="9"/>
  <c r="D3" i="9"/>
  <c r="D2" i="9"/>
  <c r="Z50" i="12"/>
  <c r="Y50" i="12"/>
  <c r="X50" i="12"/>
  <c r="W50" i="12"/>
  <c r="R50" i="12"/>
  <c r="Q50" i="12"/>
  <c r="P50" i="12"/>
  <c r="O50" i="12"/>
  <c r="Z49" i="12"/>
  <c r="Y49" i="12"/>
  <c r="X49" i="12"/>
  <c r="W49" i="12"/>
  <c r="R49" i="12"/>
  <c r="Q49" i="12"/>
  <c r="P49" i="12"/>
  <c r="O49" i="12"/>
  <c r="G49" i="12"/>
  <c r="I955" i="31"/>
  <c r="Z48" i="12"/>
  <c r="Y48" i="12"/>
  <c r="X48" i="12"/>
  <c r="W48" i="12"/>
  <c r="R48" i="12"/>
  <c r="Q48" i="12"/>
  <c r="P48" i="12"/>
  <c r="O48" i="12"/>
  <c r="Z47" i="12"/>
  <c r="Y47" i="12"/>
  <c r="X47" i="12"/>
  <c r="W47" i="12"/>
  <c r="R47" i="12"/>
  <c r="Q47" i="12"/>
  <c r="P47" i="12"/>
  <c r="O47" i="12"/>
  <c r="Z46" i="12"/>
  <c r="Y46" i="12"/>
  <c r="X46" i="12"/>
  <c r="W46" i="12"/>
  <c r="R46" i="12"/>
  <c r="Q46" i="12"/>
  <c r="P46" i="12"/>
  <c r="O46" i="12"/>
  <c r="G46" i="12"/>
  <c r="U855" i="31"/>
  <c r="Z45" i="12"/>
  <c r="Y45" i="12"/>
  <c r="X45" i="12"/>
  <c r="W45" i="12"/>
  <c r="R45" i="12"/>
  <c r="Q45" i="12"/>
  <c r="P45" i="12"/>
  <c r="O45" i="12"/>
  <c r="Z44" i="12"/>
  <c r="Y44" i="12"/>
  <c r="X44" i="12"/>
  <c r="W44" i="12"/>
  <c r="R44" i="12"/>
  <c r="Q44" i="12"/>
  <c r="P44" i="12"/>
  <c r="O44" i="12"/>
  <c r="G44" i="12"/>
  <c r="J518" i="26"/>
  <c r="Z43" i="12"/>
  <c r="Y43" i="12"/>
  <c r="X43" i="12"/>
  <c r="W43" i="12"/>
  <c r="R43" i="12"/>
  <c r="Q43" i="12"/>
  <c r="P43" i="12"/>
  <c r="O43" i="12"/>
  <c r="Z42" i="12"/>
  <c r="Y42" i="12"/>
  <c r="X42" i="12"/>
  <c r="W42" i="12"/>
  <c r="R42" i="12"/>
  <c r="Q42" i="12"/>
  <c r="P42" i="12"/>
  <c r="O42" i="12"/>
  <c r="Z41" i="12"/>
  <c r="Y41" i="12"/>
  <c r="X41" i="12"/>
  <c r="W41" i="12"/>
  <c r="R41" i="12"/>
  <c r="Q41" i="12"/>
  <c r="P41" i="12"/>
  <c r="O41" i="12"/>
  <c r="G41" i="12"/>
  <c r="Z40" i="12"/>
  <c r="Y40" i="12"/>
  <c r="X40" i="12"/>
  <c r="W40" i="12"/>
  <c r="R40" i="12"/>
  <c r="Q40" i="12"/>
  <c r="P40" i="12"/>
  <c r="O40" i="12"/>
  <c r="G40" i="12"/>
  <c r="Z39" i="12"/>
  <c r="Y39" i="12"/>
  <c r="X39" i="12"/>
  <c r="W39" i="12"/>
  <c r="R39" i="12"/>
  <c r="Q39" i="12"/>
  <c r="P39" i="12"/>
  <c r="O39" i="12"/>
  <c r="Z38" i="12"/>
  <c r="Y38" i="12"/>
  <c r="X38" i="12"/>
  <c r="W38" i="12"/>
  <c r="R38" i="12"/>
  <c r="Q38" i="12"/>
  <c r="P38" i="12"/>
  <c r="O38" i="12"/>
  <c r="Z37" i="12"/>
  <c r="Y37" i="12"/>
  <c r="X37" i="12"/>
  <c r="W37" i="12"/>
  <c r="R37" i="12"/>
  <c r="Q37" i="12"/>
  <c r="P37" i="12"/>
  <c r="O37" i="12"/>
  <c r="G37" i="12"/>
  <c r="I655" i="31"/>
  <c r="Z36" i="12"/>
  <c r="Y36" i="12"/>
  <c r="X36" i="12"/>
  <c r="W36" i="12"/>
  <c r="R36" i="12"/>
  <c r="Q36" i="12"/>
  <c r="P36" i="12"/>
  <c r="O36" i="12"/>
  <c r="Z35" i="12"/>
  <c r="Y35" i="12"/>
  <c r="X35" i="12"/>
  <c r="W35" i="12"/>
  <c r="R35" i="12"/>
  <c r="Q35" i="12"/>
  <c r="P35" i="12"/>
  <c r="O35" i="12"/>
  <c r="G35" i="12"/>
  <c r="J509" i="26"/>
  <c r="Z34" i="12"/>
  <c r="Y34" i="12"/>
  <c r="X34" i="12"/>
  <c r="W34" i="12"/>
  <c r="R34" i="12"/>
  <c r="Q34" i="12"/>
  <c r="P34" i="12"/>
  <c r="O34" i="12"/>
  <c r="G34" i="12"/>
  <c r="J588" i="26"/>
  <c r="Z33" i="12"/>
  <c r="Y33" i="12"/>
  <c r="X33" i="12"/>
  <c r="W33" i="12"/>
  <c r="R33" i="12"/>
  <c r="Q33" i="12"/>
  <c r="P33" i="12"/>
  <c r="O33" i="12"/>
  <c r="B33" i="12"/>
  <c r="I507" i="26"/>
  <c r="G31" i="12"/>
  <c r="Z30" i="12"/>
  <c r="V464" i="31"/>
  <c r="Y30" i="12"/>
  <c r="U464" i="31"/>
  <c r="X30" i="12"/>
  <c r="T464" i="31"/>
  <c r="W30" i="12"/>
  <c r="S464" i="31"/>
  <c r="V30" i="12"/>
  <c r="V462" i="31"/>
  <c r="U30" i="12"/>
  <c r="U462" i="31"/>
  <c r="T30" i="12"/>
  <c r="R584" i="26"/>
  <c r="S30" i="12"/>
  <c r="S462" i="31"/>
  <c r="R30" i="12"/>
  <c r="V463" i="31"/>
  <c r="Q30" i="12"/>
  <c r="U463" i="31"/>
  <c r="P30" i="12"/>
  <c r="T463" i="31"/>
  <c r="O30" i="12"/>
  <c r="S463" i="31"/>
  <c r="N30" i="12"/>
  <c r="A584" i="26"/>
  <c r="L30" i="12"/>
  <c r="Q457" i="31"/>
  <c r="K30" i="12"/>
  <c r="U456" i="31"/>
  <c r="J30" i="12"/>
  <c r="B544" i="26"/>
  <c r="I30" i="12"/>
  <c r="E584" i="26"/>
  <c r="Z29" i="12"/>
  <c r="J464" i="31"/>
  <c r="Y29" i="12"/>
  <c r="I464" i="31"/>
  <c r="X29" i="12"/>
  <c r="H464" i="31"/>
  <c r="W29" i="12"/>
  <c r="G464" i="31"/>
  <c r="V29" i="12"/>
  <c r="J462" i="31"/>
  <c r="U29" i="12"/>
  <c r="S623" i="26"/>
  <c r="T29" i="12"/>
  <c r="H462" i="31"/>
  <c r="S29" i="12"/>
  <c r="G462" i="31"/>
  <c r="R29" i="12"/>
  <c r="J463" i="31"/>
  <c r="Q29" i="12"/>
  <c r="I463" i="31"/>
  <c r="P29" i="12"/>
  <c r="H463" i="31"/>
  <c r="O29" i="12"/>
  <c r="G463" i="31"/>
  <c r="N29" i="12"/>
  <c r="A583" i="26"/>
  <c r="L29" i="12"/>
  <c r="E457" i="31"/>
  <c r="K29" i="12"/>
  <c r="C543" i="26"/>
  <c r="J29" i="12"/>
  <c r="E456" i="31"/>
  <c r="I29" i="12"/>
  <c r="E583" i="26"/>
  <c r="Z28" i="12"/>
  <c r="V414" i="31"/>
  <c r="Y28" i="12"/>
  <c r="U414" i="31"/>
  <c r="X28" i="12"/>
  <c r="T414" i="31"/>
  <c r="W28" i="12"/>
  <c r="S414" i="31"/>
  <c r="V28" i="12"/>
  <c r="V412" i="31"/>
  <c r="U28" i="12"/>
  <c r="U412" i="31"/>
  <c r="T28" i="12"/>
  <c r="R622" i="26"/>
  <c r="S28" i="12"/>
  <c r="S412" i="31"/>
  <c r="R28" i="12"/>
  <c r="V413" i="31"/>
  <c r="Q28" i="12"/>
  <c r="U413" i="31"/>
  <c r="P28" i="12"/>
  <c r="T413" i="31"/>
  <c r="O28" i="12"/>
  <c r="S413" i="31"/>
  <c r="N28" i="12"/>
  <c r="A622" i="26"/>
  <c r="L28" i="12"/>
  <c r="D582" i="26"/>
  <c r="K28" i="12"/>
  <c r="U406" i="31"/>
  <c r="J28" i="12"/>
  <c r="Q406" i="31"/>
  <c r="I28" i="12"/>
  <c r="U407" i="31"/>
  <c r="Z27" i="12"/>
  <c r="J414" i="31"/>
  <c r="Y27" i="12"/>
  <c r="I414" i="31"/>
  <c r="X27" i="12"/>
  <c r="H414" i="31"/>
  <c r="W27" i="12"/>
  <c r="G414" i="31"/>
  <c r="V27" i="12"/>
  <c r="T501" i="26"/>
  <c r="U27" i="12"/>
  <c r="I412" i="31"/>
  <c r="T27" i="12"/>
  <c r="H412" i="31"/>
  <c r="S27" i="12"/>
  <c r="R27" i="12"/>
  <c r="J413" i="31"/>
  <c r="Q27" i="12"/>
  <c r="I413" i="31"/>
  <c r="P27" i="12"/>
  <c r="H413" i="31"/>
  <c r="O27" i="12"/>
  <c r="G413" i="31"/>
  <c r="N27" i="12"/>
  <c r="E403" i="31"/>
  <c r="E412" i="31"/>
  <c r="L27" i="12"/>
  <c r="D621" i="26"/>
  <c r="K27" i="12"/>
  <c r="I406" i="31"/>
  <c r="J27" i="12"/>
  <c r="E406" i="31"/>
  <c r="I27" i="12"/>
  <c r="E621" i="26"/>
  <c r="Z26" i="12"/>
  <c r="V364" i="31"/>
  <c r="Y26" i="12"/>
  <c r="U364" i="31"/>
  <c r="X26" i="12"/>
  <c r="T364" i="31"/>
  <c r="W26" i="12"/>
  <c r="S364" i="31"/>
  <c r="V26" i="12"/>
  <c r="V362" i="31"/>
  <c r="U26" i="12"/>
  <c r="U362" i="31"/>
  <c r="T26" i="12"/>
  <c r="T362" i="31"/>
  <c r="S26" i="12"/>
  <c r="S362" i="31"/>
  <c r="R26" i="12"/>
  <c r="V363" i="31"/>
  <c r="Q26" i="12"/>
  <c r="U363" i="31"/>
  <c r="P26" i="12"/>
  <c r="T363" i="31"/>
  <c r="O26" i="12"/>
  <c r="S363" i="31"/>
  <c r="N26" i="12"/>
  <c r="A540" i="26"/>
  <c r="L26" i="12"/>
  <c r="Q357" i="31"/>
  <c r="K26" i="12"/>
  <c r="U356" i="31"/>
  <c r="J26" i="12"/>
  <c r="B580" i="26"/>
  <c r="I26" i="12"/>
  <c r="E540" i="26"/>
  <c r="Z25" i="12"/>
  <c r="J364" i="31"/>
  <c r="Y25" i="12"/>
  <c r="I364" i="31"/>
  <c r="X25" i="12"/>
  <c r="H364" i="31"/>
  <c r="W25" i="12"/>
  <c r="G364" i="31"/>
  <c r="V25" i="12"/>
  <c r="T499" i="26"/>
  <c r="U25" i="12"/>
  <c r="S539" i="26"/>
  <c r="T25" i="12"/>
  <c r="R539" i="26"/>
  <c r="S25" i="12"/>
  <c r="G362" i="31"/>
  <c r="R25" i="12"/>
  <c r="J363" i="31"/>
  <c r="Q25" i="12"/>
  <c r="I363" i="31"/>
  <c r="P25" i="12"/>
  <c r="H363" i="31"/>
  <c r="O25" i="12"/>
  <c r="G363" i="31"/>
  <c r="N25" i="12"/>
  <c r="E353" i="31"/>
  <c r="E362" i="31"/>
  <c r="L25" i="12"/>
  <c r="E357" i="31"/>
  <c r="K25" i="12"/>
  <c r="I356" i="31"/>
  <c r="J25" i="12"/>
  <c r="B499" i="26"/>
  <c r="I25" i="12"/>
  <c r="I357" i="31"/>
  <c r="Z24" i="12"/>
  <c r="V314" i="31"/>
  <c r="Y24" i="12"/>
  <c r="U314" i="31"/>
  <c r="X24" i="12"/>
  <c r="T314" i="31"/>
  <c r="W24" i="12"/>
  <c r="S314" i="31"/>
  <c r="V24" i="12"/>
  <c r="V312" i="31"/>
  <c r="U24" i="12"/>
  <c r="S578" i="26"/>
  <c r="T24" i="12"/>
  <c r="T312" i="31"/>
  <c r="S24" i="12"/>
  <c r="S312" i="31"/>
  <c r="R24" i="12"/>
  <c r="V313" i="31"/>
  <c r="Q24" i="12"/>
  <c r="U313" i="31"/>
  <c r="P24" i="12"/>
  <c r="T313" i="31"/>
  <c r="O24" i="12"/>
  <c r="S313" i="31"/>
  <c r="N24" i="12"/>
  <c r="Q303" i="31"/>
  <c r="Q312" i="31"/>
  <c r="L24" i="12"/>
  <c r="Q307" i="31"/>
  <c r="K24" i="12"/>
  <c r="C498" i="26"/>
  <c r="J24" i="12"/>
  <c r="Q306" i="31"/>
  <c r="I24" i="12"/>
  <c r="U307" i="31"/>
  <c r="Z23" i="12"/>
  <c r="J314" i="31"/>
  <c r="Y23" i="12"/>
  <c r="I314" i="31"/>
  <c r="X23" i="12"/>
  <c r="H314" i="31"/>
  <c r="W23" i="12"/>
  <c r="G314" i="31"/>
  <c r="V23" i="12"/>
  <c r="J312" i="31"/>
  <c r="U23" i="12"/>
  <c r="I312" i="31"/>
  <c r="T23" i="12"/>
  <c r="S23" i="12"/>
  <c r="G312" i="31"/>
  <c r="R23" i="12"/>
  <c r="J313" i="31"/>
  <c r="Q23" i="12"/>
  <c r="I313" i="31"/>
  <c r="P23" i="12"/>
  <c r="H313" i="31"/>
  <c r="O23" i="12"/>
  <c r="G313" i="31"/>
  <c r="N23" i="12"/>
  <c r="A617" i="26"/>
  <c r="L23" i="12"/>
  <c r="E307" i="31"/>
  <c r="K23" i="12"/>
  <c r="I306" i="31"/>
  <c r="J23" i="12"/>
  <c r="B537" i="26"/>
  <c r="I23" i="12"/>
  <c r="I307" i="31"/>
  <c r="Z22" i="12"/>
  <c r="V264" i="31"/>
  <c r="Y22" i="12"/>
  <c r="U264" i="31"/>
  <c r="X22" i="12"/>
  <c r="T264" i="31"/>
  <c r="W22" i="12"/>
  <c r="S264" i="31"/>
  <c r="V22" i="12"/>
  <c r="T576" i="26"/>
  <c r="U22" i="12"/>
  <c r="U262" i="31"/>
  <c r="T22" i="12"/>
  <c r="T262" i="31"/>
  <c r="S22" i="12"/>
  <c r="Q536" i="26"/>
  <c r="R22" i="12"/>
  <c r="V263" i="31"/>
  <c r="Q22" i="12"/>
  <c r="U263" i="31"/>
  <c r="P22" i="12"/>
  <c r="T263" i="31"/>
  <c r="O22" i="12"/>
  <c r="S263" i="31"/>
  <c r="N22" i="12"/>
  <c r="A616" i="26"/>
  <c r="L22" i="12"/>
  <c r="Q257" i="31"/>
  <c r="K22" i="12"/>
  <c r="U256" i="31"/>
  <c r="J22" i="12"/>
  <c r="B616" i="26"/>
  <c r="I22" i="12"/>
  <c r="U257" i="31"/>
  <c r="Z21" i="12"/>
  <c r="J264" i="31"/>
  <c r="Y21" i="12"/>
  <c r="I264" i="31"/>
  <c r="X21" i="12"/>
  <c r="H264" i="31"/>
  <c r="W21" i="12"/>
  <c r="G264" i="31"/>
  <c r="V21" i="12"/>
  <c r="J262" i="31"/>
  <c r="U21" i="12"/>
  <c r="I262" i="31"/>
  <c r="T21" i="12"/>
  <c r="R575" i="26"/>
  <c r="S21" i="12"/>
  <c r="G262" i="31"/>
  <c r="R21" i="12"/>
  <c r="J263" i="31"/>
  <c r="Q21" i="12"/>
  <c r="I263" i="31"/>
  <c r="P21" i="12"/>
  <c r="H263" i="31"/>
  <c r="O21" i="12"/>
  <c r="G263" i="31"/>
  <c r="N21" i="12"/>
  <c r="E253" i="31"/>
  <c r="E262" i="31"/>
  <c r="L21" i="12"/>
  <c r="E257" i="31"/>
  <c r="K21" i="12"/>
  <c r="C615" i="26"/>
  <c r="J21" i="12"/>
  <c r="E256" i="31"/>
  <c r="I21" i="12"/>
  <c r="E615" i="26"/>
  <c r="Z20" i="12"/>
  <c r="V214" i="31"/>
  <c r="Y20" i="12"/>
  <c r="U214" i="31"/>
  <c r="X20" i="12"/>
  <c r="T214" i="31"/>
  <c r="W20" i="12"/>
  <c r="S214" i="31"/>
  <c r="V20" i="12"/>
  <c r="V212" i="31"/>
  <c r="U20" i="12"/>
  <c r="S574" i="26"/>
  <c r="T20" i="12"/>
  <c r="T212" i="31"/>
  <c r="S20" i="12"/>
  <c r="Q534" i="26"/>
  <c r="R20" i="12"/>
  <c r="V213" i="31"/>
  <c r="Q20" i="12"/>
  <c r="U213" i="31"/>
  <c r="P20" i="12"/>
  <c r="T213" i="31"/>
  <c r="O20" i="12"/>
  <c r="S213" i="31"/>
  <c r="N20" i="12"/>
  <c r="Q203" i="31"/>
  <c r="Q212" i="31"/>
  <c r="L20" i="12"/>
  <c r="D614" i="26"/>
  <c r="K20" i="12"/>
  <c r="U206" i="31"/>
  <c r="J20" i="12"/>
  <c r="B574" i="26"/>
  <c r="I20" i="12"/>
  <c r="E574" i="26"/>
  <c r="Z19" i="12"/>
  <c r="J214" i="31"/>
  <c r="Y19" i="12"/>
  <c r="I214" i="31"/>
  <c r="X19" i="12"/>
  <c r="H214" i="31"/>
  <c r="W19" i="12"/>
  <c r="G214" i="31"/>
  <c r="V19" i="12"/>
  <c r="T573" i="26"/>
  <c r="U19" i="12"/>
  <c r="I212" i="31"/>
  <c r="T19" i="12"/>
  <c r="R493" i="26"/>
  <c r="S19" i="12"/>
  <c r="Q573" i="26"/>
  <c r="R19" i="12"/>
  <c r="J213" i="31"/>
  <c r="Q19" i="12"/>
  <c r="I213" i="31"/>
  <c r="P19" i="12"/>
  <c r="H213" i="31"/>
  <c r="O19" i="12"/>
  <c r="G213" i="31"/>
  <c r="N19" i="12"/>
  <c r="A533" i="26"/>
  <c r="L19" i="12"/>
  <c r="E207" i="31"/>
  <c r="K19" i="12"/>
  <c r="C493" i="26"/>
  <c r="J19" i="12"/>
  <c r="B573" i="26"/>
  <c r="I19" i="12"/>
  <c r="I207" i="31"/>
  <c r="Z18" i="12"/>
  <c r="V164" i="31"/>
  <c r="Y18" i="12"/>
  <c r="U164" i="31"/>
  <c r="X18" i="12"/>
  <c r="T164" i="31"/>
  <c r="W18" i="12"/>
  <c r="S164" i="31"/>
  <c r="V18" i="12"/>
  <c r="V162" i="31"/>
  <c r="U18" i="12"/>
  <c r="S612" i="26"/>
  <c r="T18" i="12"/>
  <c r="R612" i="26"/>
  <c r="S18" i="12"/>
  <c r="S162" i="31"/>
  <c r="R18" i="12"/>
  <c r="V163" i="31"/>
  <c r="Q18" i="12"/>
  <c r="U163" i="31"/>
  <c r="P18" i="12"/>
  <c r="T163" i="31"/>
  <c r="O18" i="12"/>
  <c r="S163" i="31"/>
  <c r="N18" i="12"/>
  <c r="A612" i="26"/>
  <c r="L18" i="12"/>
  <c r="D612" i="26"/>
  <c r="K18" i="12"/>
  <c r="U156" i="31"/>
  <c r="J18" i="12"/>
  <c r="Q156" i="31"/>
  <c r="I18" i="12"/>
  <c r="Z17" i="12"/>
  <c r="J164" i="31"/>
  <c r="Y17" i="12"/>
  <c r="I164" i="31"/>
  <c r="X17" i="12"/>
  <c r="H164" i="31"/>
  <c r="W17" i="12"/>
  <c r="G164" i="31"/>
  <c r="V17" i="12"/>
  <c r="T571" i="26"/>
  <c r="U17" i="12"/>
  <c r="S531" i="26"/>
  <c r="T17" i="12"/>
  <c r="H162" i="31"/>
  <c r="S17" i="12"/>
  <c r="Q571" i="26"/>
  <c r="R17" i="12"/>
  <c r="J163" i="31"/>
  <c r="Q17" i="12"/>
  <c r="I163" i="31"/>
  <c r="P17" i="12"/>
  <c r="H163" i="31"/>
  <c r="O17" i="12"/>
  <c r="G163" i="31"/>
  <c r="N17" i="12"/>
  <c r="A571" i="26"/>
  <c r="L17" i="12"/>
  <c r="E157" i="31"/>
  <c r="K17" i="12"/>
  <c r="I156" i="31"/>
  <c r="J17" i="12"/>
  <c r="B611" i="26"/>
  <c r="I17" i="12"/>
  <c r="I157" i="31"/>
  <c r="Z16" i="12"/>
  <c r="V114" i="31"/>
  <c r="Y16" i="12"/>
  <c r="U114" i="31"/>
  <c r="X16" i="12"/>
  <c r="T114" i="31"/>
  <c r="W16" i="12"/>
  <c r="S114" i="31"/>
  <c r="V16" i="12"/>
  <c r="T610" i="26"/>
  <c r="U16" i="12"/>
  <c r="U112" i="31"/>
  <c r="T16" i="12"/>
  <c r="R610" i="26"/>
  <c r="S16" i="12"/>
  <c r="S112" i="31"/>
  <c r="R16" i="12"/>
  <c r="V113" i="31"/>
  <c r="Q16" i="12"/>
  <c r="U113" i="31"/>
  <c r="P16" i="12"/>
  <c r="T113" i="31"/>
  <c r="O16" i="12"/>
  <c r="S113" i="31"/>
  <c r="N16" i="12"/>
  <c r="Q103" i="31"/>
  <c r="Q112" i="31"/>
  <c r="L16" i="12"/>
  <c r="Q107" i="31"/>
  <c r="K16" i="12"/>
  <c r="C570" i="26"/>
  <c r="J16" i="12"/>
  <c r="Q106" i="31"/>
  <c r="I16" i="12"/>
  <c r="U107" i="31"/>
  <c r="Z15" i="12"/>
  <c r="J114" i="31"/>
  <c r="Y15" i="12"/>
  <c r="I114" i="31"/>
  <c r="X15" i="12"/>
  <c r="H114" i="31"/>
  <c r="W15" i="12"/>
  <c r="G114" i="31"/>
  <c r="V15" i="12"/>
  <c r="J112" i="31"/>
  <c r="U15" i="12"/>
  <c r="S529" i="26"/>
  <c r="T15" i="12"/>
  <c r="H112" i="31"/>
  <c r="S15" i="12"/>
  <c r="Q609" i="26"/>
  <c r="R15" i="12"/>
  <c r="J113" i="31"/>
  <c r="Q15" i="12"/>
  <c r="I113" i="31"/>
  <c r="P15" i="12"/>
  <c r="H113" i="31"/>
  <c r="O15" i="12"/>
  <c r="G113" i="31"/>
  <c r="N15" i="12"/>
  <c r="E103" i="31"/>
  <c r="E112" i="31"/>
  <c r="L15" i="12"/>
  <c r="K15" i="12"/>
  <c r="I106" i="31"/>
  <c r="J15" i="12"/>
  <c r="E106" i="31"/>
  <c r="I15" i="12"/>
  <c r="E569" i="26"/>
  <c r="Z14" i="12"/>
  <c r="V64" i="31"/>
  <c r="Y14" i="12"/>
  <c r="U64" i="31"/>
  <c r="X14" i="12"/>
  <c r="T64" i="31"/>
  <c r="W14" i="12"/>
  <c r="S64" i="31"/>
  <c r="V14" i="12"/>
  <c r="V62" i="31"/>
  <c r="U14" i="12"/>
  <c r="S568" i="26"/>
  <c r="T14" i="12"/>
  <c r="T62" i="31"/>
  <c r="S14" i="12"/>
  <c r="Q608" i="26"/>
  <c r="R14" i="12"/>
  <c r="V63" i="31"/>
  <c r="Q14" i="12"/>
  <c r="U63" i="31"/>
  <c r="P14" i="12"/>
  <c r="T63" i="31"/>
  <c r="O14" i="12"/>
  <c r="S63" i="31"/>
  <c r="N14" i="12"/>
  <c r="Q53" i="31"/>
  <c r="Q62" i="31"/>
  <c r="L14" i="12"/>
  <c r="D568" i="26"/>
  <c r="K14" i="12"/>
  <c r="U56" i="31"/>
  <c r="J14" i="12"/>
  <c r="B488" i="26"/>
  <c r="I14" i="12"/>
  <c r="U57" i="31"/>
  <c r="Z13" i="12"/>
  <c r="J64" i="31"/>
  <c r="Y13" i="12"/>
  <c r="I64" i="31"/>
  <c r="X13" i="12"/>
  <c r="H64" i="31"/>
  <c r="W13" i="12"/>
  <c r="G64" i="31"/>
  <c r="V13" i="12"/>
  <c r="T567" i="26"/>
  <c r="U13" i="12"/>
  <c r="I62" i="31"/>
  <c r="T13" i="12"/>
  <c r="H62" i="31"/>
  <c r="S13" i="12"/>
  <c r="G62" i="31"/>
  <c r="R13" i="12"/>
  <c r="J63" i="31"/>
  <c r="Q13" i="12"/>
  <c r="I63" i="31"/>
  <c r="P13" i="12"/>
  <c r="H63" i="31"/>
  <c r="O13" i="12"/>
  <c r="G63" i="31"/>
  <c r="N13" i="12"/>
  <c r="A607" i="26"/>
  <c r="L13" i="12"/>
  <c r="E57" i="31"/>
  <c r="K13" i="12"/>
  <c r="I56" i="31"/>
  <c r="J13" i="12"/>
  <c r="E56" i="31"/>
  <c r="I13" i="12"/>
  <c r="I57" i="31"/>
  <c r="Z12" i="12"/>
  <c r="V14" i="31"/>
  <c r="Y12" i="12"/>
  <c r="U14" i="31"/>
  <c r="X12" i="12"/>
  <c r="T14" i="31"/>
  <c r="W12" i="12"/>
  <c r="S14" i="31"/>
  <c r="V12" i="12"/>
  <c r="V12" i="31"/>
  <c r="U12" i="12"/>
  <c r="U12" i="31"/>
  <c r="T12" i="12"/>
  <c r="T12" i="31"/>
  <c r="S12" i="12"/>
  <c r="S12" i="31"/>
  <c r="R12" i="12"/>
  <c r="V13" i="31"/>
  <c r="Q12" i="12"/>
  <c r="U13" i="31"/>
  <c r="P12" i="12"/>
  <c r="T13" i="31"/>
  <c r="O12" i="12"/>
  <c r="S13" i="31"/>
  <c r="N12" i="12"/>
  <c r="Q3" i="31"/>
  <c r="Q12" i="31"/>
  <c r="L12" i="12"/>
  <c r="D566" i="26"/>
  <c r="K12" i="12"/>
  <c r="U6" i="31"/>
  <c r="J12" i="12"/>
  <c r="Q6" i="31"/>
  <c r="I12" i="12"/>
  <c r="E526" i="26"/>
  <c r="Z11" i="12"/>
  <c r="J14" i="31"/>
  <c r="Y11" i="12"/>
  <c r="I14" i="31"/>
  <c r="X11" i="12"/>
  <c r="H14" i="31"/>
  <c r="W11" i="12"/>
  <c r="G14" i="31"/>
  <c r="V11" i="12"/>
  <c r="J12" i="31"/>
  <c r="U11" i="12"/>
  <c r="I12" i="31"/>
  <c r="T11" i="12"/>
  <c r="H12" i="31"/>
  <c r="S11" i="12"/>
  <c r="Q605" i="26"/>
  <c r="R11" i="12"/>
  <c r="J13" i="31"/>
  <c r="Q11" i="12"/>
  <c r="I13" i="31"/>
  <c r="P11" i="12"/>
  <c r="H13" i="31"/>
  <c r="O11" i="12"/>
  <c r="G13" i="31"/>
  <c r="N11" i="12"/>
  <c r="A565" i="26"/>
  <c r="L11" i="12"/>
  <c r="E7" i="31"/>
  <c r="K11" i="12"/>
  <c r="I6" i="31"/>
  <c r="J11" i="12"/>
  <c r="B565" i="26"/>
  <c r="I11" i="12"/>
  <c r="I7" i="31"/>
  <c r="B49" i="12"/>
  <c r="I643" i="26"/>
  <c r="G48" i="12"/>
  <c r="U905" i="31"/>
  <c r="G47" i="12"/>
  <c r="I905" i="31"/>
  <c r="A47" i="12"/>
  <c r="H561" i="26"/>
  <c r="D46" i="12"/>
  <c r="G43" i="12"/>
  <c r="J637" i="26"/>
  <c r="D43" i="12"/>
  <c r="N557" i="26"/>
  <c r="A42" i="12"/>
  <c r="H556" i="26"/>
  <c r="B41" i="12"/>
  <c r="G39" i="12"/>
  <c r="I705" i="31"/>
  <c r="D39" i="12"/>
  <c r="N633" i="26"/>
  <c r="A39" i="12"/>
  <c r="H553" i="26"/>
  <c r="G36" i="12"/>
  <c r="J510" i="26"/>
  <c r="G32" i="12"/>
  <c r="J506" i="26"/>
  <c r="G10" i="12"/>
  <c r="F10" i="12"/>
  <c r="D10" i="12"/>
  <c r="C10" i="12"/>
  <c r="B10" i="12"/>
  <c r="A10" i="12"/>
  <c r="D6" i="12"/>
  <c r="D5" i="12"/>
  <c r="D4" i="12"/>
  <c r="D3" i="12"/>
  <c r="D2" i="12"/>
  <c r="Z50" i="11"/>
  <c r="Y50" i="11"/>
  <c r="X50" i="11"/>
  <c r="W50" i="11"/>
  <c r="R50" i="11"/>
  <c r="Q50" i="11"/>
  <c r="P50" i="11"/>
  <c r="O50" i="11"/>
  <c r="D50" i="11"/>
  <c r="S959" i="29"/>
  <c r="Z49" i="11"/>
  <c r="Y49" i="11"/>
  <c r="X49" i="11"/>
  <c r="W49" i="11"/>
  <c r="R49" i="11"/>
  <c r="Q49" i="11"/>
  <c r="P49" i="11"/>
  <c r="O49" i="11"/>
  <c r="M49" i="11"/>
  <c r="Z48" i="11"/>
  <c r="Y48" i="11"/>
  <c r="X48" i="11"/>
  <c r="W48" i="11"/>
  <c r="R48" i="11"/>
  <c r="Q48" i="11"/>
  <c r="P48" i="11"/>
  <c r="O48" i="11"/>
  <c r="G48" i="11"/>
  <c r="J322" i="26"/>
  <c r="Z47" i="11"/>
  <c r="Y47" i="11"/>
  <c r="X47" i="11"/>
  <c r="W47" i="11"/>
  <c r="R47" i="11"/>
  <c r="Q47" i="11"/>
  <c r="P47" i="11"/>
  <c r="O47" i="11"/>
  <c r="M47" i="11"/>
  <c r="Z46" i="11"/>
  <c r="Y46" i="11"/>
  <c r="X46" i="11"/>
  <c r="W46" i="11"/>
  <c r="R46" i="11"/>
  <c r="Q46" i="11"/>
  <c r="P46" i="11"/>
  <c r="O46" i="11"/>
  <c r="D46" i="11"/>
  <c r="Z45" i="11"/>
  <c r="Y45" i="11"/>
  <c r="X45" i="11"/>
  <c r="W45" i="11"/>
  <c r="R45" i="11"/>
  <c r="Q45" i="11"/>
  <c r="P45" i="11"/>
  <c r="O45" i="11"/>
  <c r="M45" i="11"/>
  <c r="Z44" i="11"/>
  <c r="Y44" i="11"/>
  <c r="X44" i="11"/>
  <c r="W44" i="11"/>
  <c r="R44" i="11"/>
  <c r="Q44" i="11"/>
  <c r="P44" i="11"/>
  <c r="O44" i="11"/>
  <c r="G44" i="11"/>
  <c r="Z43" i="11"/>
  <c r="Y43" i="11"/>
  <c r="X43" i="11"/>
  <c r="W43" i="11"/>
  <c r="R43" i="11"/>
  <c r="Q43" i="11"/>
  <c r="P43" i="11"/>
  <c r="O43" i="11"/>
  <c r="M43" i="11"/>
  <c r="G43" i="11"/>
  <c r="J197" i="26"/>
  <c r="Z42" i="11"/>
  <c r="Y42" i="11"/>
  <c r="X42" i="11"/>
  <c r="W42" i="11"/>
  <c r="R42" i="11"/>
  <c r="Q42" i="11"/>
  <c r="P42" i="11"/>
  <c r="O42" i="11"/>
  <c r="Z41" i="11"/>
  <c r="Y41" i="11"/>
  <c r="X41" i="11"/>
  <c r="W41" i="11"/>
  <c r="R41" i="11"/>
  <c r="Q41" i="11"/>
  <c r="P41" i="11"/>
  <c r="O41" i="11"/>
  <c r="M41" i="11"/>
  <c r="Z40" i="11"/>
  <c r="Y40" i="11"/>
  <c r="X40" i="11"/>
  <c r="W40" i="11"/>
  <c r="R40" i="11"/>
  <c r="Q40" i="11"/>
  <c r="P40" i="11"/>
  <c r="O40" i="11"/>
  <c r="G40" i="11"/>
  <c r="U705" i="29"/>
  <c r="Z39" i="11"/>
  <c r="Y39" i="11"/>
  <c r="X39" i="11"/>
  <c r="W39" i="11"/>
  <c r="R39" i="11"/>
  <c r="Q39" i="11"/>
  <c r="P39" i="11"/>
  <c r="O39" i="11"/>
  <c r="M39" i="11"/>
  <c r="Z38" i="11"/>
  <c r="Y38" i="11"/>
  <c r="X38" i="11"/>
  <c r="W38" i="11"/>
  <c r="R38" i="11"/>
  <c r="Q38" i="11"/>
  <c r="P38" i="11"/>
  <c r="O38" i="11"/>
  <c r="G38" i="11"/>
  <c r="J232" i="26"/>
  <c r="Z37" i="11"/>
  <c r="Y37" i="11"/>
  <c r="X37" i="11"/>
  <c r="W37" i="11"/>
  <c r="R37" i="11"/>
  <c r="Q37" i="11"/>
  <c r="P37" i="11"/>
  <c r="O37" i="11"/>
  <c r="M37" i="11"/>
  <c r="Z36" i="11"/>
  <c r="Y36" i="11"/>
  <c r="X36" i="11"/>
  <c r="W36" i="11"/>
  <c r="R36" i="11"/>
  <c r="Q36" i="11"/>
  <c r="P36" i="11"/>
  <c r="O36" i="11"/>
  <c r="G36" i="11"/>
  <c r="Z35" i="11"/>
  <c r="Y35" i="11"/>
  <c r="X35" i="11"/>
  <c r="W35" i="11"/>
  <c r="R35" i="11"/>
  <c r="Q35" i="11"/>
  <c r="P35" i="11"/>
  <c r="O35" i="11"/>
  <c r="M35" i="11"/>
  <c r="Z34" i="11"/>
  <c r="Y34" i="11"/>
  <c r="X34" i="11"/>
  <c r="W34" i="11"/>
  <c r="R34" i="11"/>
  <c r="Q34" i="11"/>
  <c r="P34" i="11"/>
  <c r="O34" i="11"/>
  <c r="G34" i="11"/>
  <c r="U555" i="29"/>
  <c r="Z33" i="11"/>
  <c r="Y33" i="11"/>
  <c r="X33" i="11"/>
  <c r="W33" i="11"/>
  <c r="R33" i="11"/>
  <c r="Q33" i="11"/>
  <c r="P33" i="11"/>
  <c r="O33" i="11"/>
  <c r="M33" i="11"/>
  <c r="Z32" i="11"/>
  <c r="Y32" i="11"/>
  <c r="X32" i="11"/>
  <c r="W32" i="11"/>
  <c r="R32" i="11"/>
  <c r="Q32" i="11"/>
  <c r="P32" i="11"/>
  <c r="O32" i="11"/>
  <c r="G32" i="11"/>
  <c r="J186" i="26"/>
  <c r="Z31" i="11"/>
  <c r="Y31" i="11"/>
  <c r="X31" i="11"/>
  <c r="W31" i="11"/>
  <c r="R31" i="11"/>
  <c r="Q31" i="11"/>
  <c r="P31" i="11"/>
  <c r="O31" i="11"/>
  <c r="M31" i="11"/>
  <c r="D31" i="11"/>
  <c r="N265" i="26"/>
  <c r="Z30" i="11"/>
  <c r="V464" i="29"/>
  <c r="Y30" i="11"/>
  <c r="U464" i="29"/>
  <c r="X30" i="11"/>
  <c r="T464" i="29"/>
  <c r="W30" i="11"/>
  <c r="S464" i="29"/>
  <c r="V30" i="11"/>
  <c r="V462" i="29"/>
  <c r="U30" i="11"/>
  <c r="S224" i="26"/>
  <c r="T30" i="11"/>
  <c r="S30" i="11"/>
  <c r="S462" i="29"/>
  <c r="R30" i="11"/>
  <c r="V463" i="29"/>
  <c r="Q30" i="11"/>
  <c r="U463" i="29"/>
  <c r="P30" i="11"/>
  <c r="T463" i="29"/>
  <c r="O30" i="11"/>
  <c r="S463" i="29"/>
  <c r="N30" i="11"/>
  <c r="Q453" i="29"/>
  <c r="Q462" i="29"/>
  <c r="L30" i="11"/>
  <c r="D304" i="26"/>
  <c r="K30" i="11"/>
  <c r="C304" i="26"/>
  <c r="J30" i="11"/>
  <c r="I30" i="11"/>
  <c r="U457" i="29"/>
  <c r="Z29" i="11"/>
  <c r="J464" i="29"/>
  <c r="Y29" i="11"/>
  <c r="I464" i="29"/>
  <c r="X29" i="11"/>
  <c r="H464" i="29"/>
  <c r="W29" i="11"/>
  <c r="G464" i="29"/>
  <c r="V29" i="11"/>
  <c r="U29" i="11"/>
  <c r="S303" i="26"/>
  <c r="T29" i="11"/>
  <c r="R263" i="26"/>
  <c r="S29" i="11"/>
  <c r="Q223" i="26"/>
  <c r="R29" i="11"/>
  <c r="J463" i="29"/>
  <c r="Q29" i="11"/>
  <c r="I463" i="29"/>
  <c r="P29" i="11"/>
  <c r="H463" i="29"/>
  <c r="O29" i="11"/>
  <c r="G463" i="29"/>
  <c r="N29" i="11"/>
  <c r="A183" i="26"/>
  <c r="L29" i="11"/>
  <c r="D183" i="26"/>
  <c r="K29" i="11"/>
  <c r="C303" i="26"/>
  <c r="J29" i="11"/>
  <c r="E456" i="29"/>
  <c r="I29" i="11"/>
  <c r="E223" i="26"/>
  <c r="Z28" i="11"/>
  <c r="V414" i="29"/>
  <c r="Y28" i="11"/>
  <c r="U414" i="29"/>
  <c r="X28" i="11"/>
  <c r="T414" i="29"/>
  <c r="W28" i="11"/>
  <c r="S414" i="29"/>
  <c r="V28" i="11"/>
  <c r="U28" i="11"/>
  <c r="U412" i="29"/>
  <c r="T28" i="11"/>
  <c r="R182" i="26"/>
  <c r="S28" i="11"/>
  <c r="R28" i="11"/>
  <c r="V413" i="29"/>
  <c r="Q28" i="11"/>
  <c r="U413" i="29"/>
  <c r="P28" i="11"/>
  <c r="T413" i="29"/>
  <c r="O28" i="11"/>
  <c r="S413" i="29"/>
  <c r="N28" i="11"/>
  <c r="A222" i="26"/>
  <c r="L28" i="11"/>
  <c r="D182" i="26"/>
  <c r="K28" i="11"/>
  <c r="U406" i="29"/>
  <c r="J28" i="11"/>
  <c r="B222" i="26"/>
  <c r="I28" i="11"/>
  <c r="Z27" i="11"/>
  <c r="J414" i="29"/>
  <c r="Y27" i="11"/>
  <c r="I414" i="29"/>
  <c r="X27" i="11"/>
  <c r="H414" i="29"/>
  <c r="W27" i="11"/>
  <c r="G414" i="29"/>
  <c r="V27" i="11"/>
  <c r="J412" i="29"/>
  <c r="U27" i="11"/>
  <c r="S261" i="26"/>
  <c r="T27" i="11"/>
  <c r="S27" i="11"/>
  <c r="G412" i="29"/>
  <c r="R27" i="11"/>
  <c r="J413" i="29"/>
  <c r="Q27" i="11"/>
  <c r="I413" i="29"/>
  <c r="P27" i="11"/>
  <c r="H413" i="29"/>
  <c r="O27" i="11"/>
  <c r="G413" i="29"/>
  <c r="N27" i="11"/>
  <c r="A181" i="26"/>
  <c r="L27" i="11"/>
  <c r="E407" i="29"/>
  <c r="K27" i="11"/>
  <c r="C221" i="26"/>
  <c r="J27" i="11"/>
  <c r="I27" i="11"/>
  <c r="I407" i="29"/>
  <c r="Z26" i="11"/>
  <c r="V364" i="29"/>
  <c r="Y26" i="11"/>
  <c r="U364" i="29"/>
  <c r="X26" i="11"/>
  <c r="T364" i="29"/>
  <c r="W26" i="11"/>
  <c r="S364" i="29"/>
  <c r="V26" i="11"/>
  <c r="T300" i="26"/>
  <c r="U26" i="11"/>
  <c r="S180" i="26"/>
  <c r="T26" i="11"/>
  <c r="T362" i="29"/>
  <c r="S26" i="11"/>
  <c r="Q300" i="26"/>
  <c r="R26" i="11"/>
  <c r="V363" i="29"/>
  <c r="Q26" i="11"/>
  <c r="U363" i="29"/>
  <c r="P26" i="11"/>
  <c r="T363" i="29"/>
  <c r="O26" i="11"/>
  <c r="S363" i="29"/>
  <c r="N26" i="11"/>
  <c r="Q353" i="29"/>
  <c r="Q362" i="29"/>
  <c r="L26" i="11"/>
  <c r="Q357" i="29"/>
  <c r="K26" i="11"/>
  <c r="J26" i="11"/>
  <c r="Q356" i="29"/>
  <c r="I26" i="11"/>
  <c r="U357" i="29"/>
  <c r="Z25" i="11"/>
  <c r="J364" i="29"/>
  <c r="Y25" i="11"/>
  <c r="I364" i="29"/>
  <c r="X25" i="11"/>
  <c r="H364" i="29"/>
  <c r="W25" i="11"/>
  <c r="G364" i="29"/>
  <c r="V25" i="11"/>
  <c r="U25" i="11"/>
  <c r="I362" i="29"/>
  <c r="T25" i="11"/>
  <c r="H362" i="29"/>
  <c r="S25" i="11"/>
  <c r="G362" i="29"/>
  <c r="R25" i="11"/>
  <c r="J363" i="29"/>
  <c r="Q25" i="11"/>
  <c r="I363" i="29"/>
  <c r="P25" i="11"/>
  <c r="H363" i="29"/>
  <c r="O25" i="11"/>
  <c r="G363" i="29"/>
  <c r="N25" i="11"/>
  <c r="E353" i="29"/>
  <c r="E362" i="29"/>
  <c r="L25" i="11"/>
  <c r="K25" i="11"/>
  <c r="I356" i="29"/>
  <c r="J25" i="11"/>
  <c r="E356" i="29"/>
  <c r="I25" i="11"/>
  <c r="E299" i="26"/>
  <c r="Z24" i="11"/>
  <c r="V314" i="29"/>
  <c r="Y24" i="11"/>
  <c r="U314" i="29"/>
  <c r="X24" i="11"/>
  <c r="T314" i="29"/>
  <c r="W24" i="11"/>
  <c r="S314" i="29"/>
  <c r="V24" i="11"/>
  <c r="V312" i="29"/>
  <c r="U24" i="11"/>
  <c r="S298" i="26"/>
  <c r="T24" i="11"/>
  <c r="T312" i="29"/>
  <c r="S24" i="11"/>
  <c r="Q258" i="26"/>
  <c r="R24" i="11"/>
  <c r="V313" i="29"/>
  <c r="Q24" i="11"/>
  <c r="U313" i="29"/>
  <c r="P24" i="11"/>
  <c r="T313" i="29"/>
  <c r="O24" i="11"/>
  <c r="S313" i="29"/>
  <c r="N24" i="11"/>
  <c r="Q303" i="29"/>
  <c r="Q312" i="29"/>
  <c r="L24" i="11"/>
  <c r="Q307" i="29"/>
  <c r="K24" i="11"/>
  <c r="U306" i="29"/>
  <c r="J24" i="11"/>
  <c r="I24" i="11"/>
  <c r="Z23" i="11"/>
  <c r="J314" i="29"/>
  <c r="Y23" i="11"/>
  <c r="I314" i="29"/>
  <c r="X23" i="11"/>
  <c r="H314" i="29"/>
  <c r="W23" i="11"/>
  <c r="G314" i="29"/>
  <c r="V23" i="11"/>
  <c r="J312" i="29"/>
  <c r="U23" i="11"/>
  <c r="I312" i="29"/>
  <c r="T23" i="11"/>
  <c r="H312" i="29"/>
  <c r="S23" i="11"/>
  <c r="G312" i="29"/>
  <c r="R23" i="11"/>
  <c r="J313" i="29"/>
  <c r="Q23" i="11"/>
  <c r="I313" i="29"/>
  <c r="P23" i="11"/>
  <c r="H313" i="29"/>
  <c r="O23" i="11"/>
  <c r="G313" i="29"/>
  <c r="N23" i="11"/>
  <c r="E303" i="29"/>
  <c r="E312" i="29"/>
  <c r="L23" i="11"/>
  <c r="E307" i="29"/>
  <c r="K23" i="11"/>
  <c r="J23" i="11"/>
  <c r="B217" i="26"/>
  <c r="I23" i="11"/>
  <c r="I307" i="29"/>
  <c r="Z22" i="11"/>
  <c r="V264" i="29"/>
  <c r="Y22" i="11"/>
  <c r="U264" i="29"/>
  <c r="X22" i="11"/>
  <c r="T264" i="29"/>
  <c r="W22" i="11"/>
  <c r="S264" i="29"/>
  <c r="V22" i="11"/>
  <c r="V262" i="29"/>
  <c r="U22" i="11"/>
  <c r="U262" i="29"/>
  <c r="T22" i="11"/>
  <c r="T262" i="29"/>
  <c r="S22" i="11"/>
  <c r="R22" i="11"/>
  <c r="V263" i="29"/>
  <c r="Q22" i="11"/>
  <c r="U263" i="29"/>
  <c r="P22" i="11"/>
  <c r="T263" i="29"/>
  <c r="O22" i="11"/>
  <c r="S263" i="29"/>
  <c r="N22" i="11"/>
  <c r="Q253" i="29"/>
  <c r="Q262" i="29"/>
  <c r="L22" i="11"/>
  <c r="K22" i="11"/>
  <c r="C176" i="26"/>
  <c r="J22" i="11"/>
  <c r="B296" i="26"/>
  <c r="I22" i="11"/>
  <c r="E216" i="26"/>
  <c r="Z21" i="11"/>
  <c r="J264" i="29"/>
  <c r="Y21" i="11"/>
  <c r="I264" i="29"/>
  <c r="X21" i="11"/>
  <c r="H264" i="29"/>
  <c r="W21" i="11"/>
  <c r="G264" i="29"/>
  <c r="V21" i="11"/>
  <c r="J262" i="29"/>
  <c r="U21" i="11"/>
  <c r="I262" i="29"/>
  <c r="T21" i="11"/>
  <c r="R295" i="26"/>
  <c r="S21" i="11"/>
  <c r="G262" i="29"/>
  <c r="R21" i="11"/>
  <c r="J263" i="29"/>
  <c r="Q21" i="11"/>
  <c r="I263" i="29"/>
  <c r="P21" i="11"/>
  <c r="H263" i="29"/>
  <c r="O21" i="11"/>
  <c r="G263" i="29"/>
  <c r="N21" i="11"/>
  <c r="L21" i="11"/>
  <c r="K21" i="11"/>
  <c r="C295" i="26"/>
  <c r="J21" i="11"/>
  <c r="B175" i="26"/>
  <c r="I21" i="11"/>
  <c r="Z20" i="11"/>
  <c r="V214" i="29"/>
  <c r="Y20" i="11"/>
  <c r="U214" i="29"/>
  <c r="X20" i="11"/>
  <c r="T214" i="29"/>
  <c r="W20" i="11"/>
  <c r="S214" i="29"/>
  <c r="V20" i="11"/>
  <c r="V212" i="29"/>
  <c r="U20" i="11"/>
  <c r="S174" i="26"/>
  <c r="T20" i="11"/>
  <c r="T212" i="29"/>
  <c r="S20" i="11"/>
  <c r="Q294" i="26"/>
  <c r="R20" i="11"/>
  <c r="V213" i="29"/>
  <c r="Q20" i="11"/>
  <c r="U213" i="29"/>
  <c r="P20" i="11"/>
  <c r="T213" i="29"/>
  <c r="O20" i="11"/>
  <c r="S213" i="29"/>
  <c r="N20" i="11"/>
  <c r="L20" i="11"/>
  <c r="Q207" i="29"/>
  <c r="K20" i="11"/>
  <c r="C214" i="26"/>
  <c r="J20" i="11"/>
  <c r="I20" i="11"/>
  <c r="U207" i="29"/>
  <c r="Z19" i="11"/>
  <c r="J214" i="29"/>
  <c r="Y19" i="11"/>
  <c r="I214" i="29"/>
  <c r="X19" i="11"/>
  <c r="H214" i="29"/>
  <c r="W19" i="11"/>
  <c r="G214" i="29"/>
  <c r="V19" i="11"/>
  <c r="T173" i="26"/>
  <c r="U19" i="11"/>
  <c r="I212" i="29"/>
  <c r="T19" i="11"/>
  <c r="H212" i="29"/>
  <c r="S19" i="11"/>
  <c r="R19" i="11"/>
  <c r="J213" i="29"/>
  <c r="Q19" i="11"/>
  <c r="I213" i="29"/>
  <c r="P19" i="11"/>
  <c r="H213" i="29"/>
  <c r="O19" i="11"/>
  <c r="G213" i="29"/>
  <c r="N19" i="11"/>
  <c r="A173" i="26"/>
  <c r="L19" i="11"/>
  <c r="K19" i="11"/>
  <c r="C213" i="26"/>
  <c r="J19" i="11"/>
  <c r="E206" i="29"/>
  <c r="I19" i="11"/>
  <c r="E253" i="26"/>
  <c r="Z18" i="11"/>
  <c r="V164" i="29"/>
  <c r="Y18" i="11"/>
  <c r="U164" i="29"/>
  <c r="X18" i="11"/>
  <c r="T164" i="29"/>
  <c r="W18" i="11"/>
  <c r="S164" i="29"/>
  <c r="V18" i="11"/>
  <c r="V162" i="29"/>
  <c r="U18" i="11"/>
  <c r="U162" i="29"/>
  <c r="T18" i="11"/>
  <c r="S18" i="11"/>
  <c r="S162" i="29"/>
  <c r="R18" i="11"/>
  <c r="V163" i="29"/>
  <c r="Q18" i="11"/>
  <c r="U163" i="29"/>
  <c r="P18" i="11"/>
  <c r="T163" i="29"/>
  <c r="O18" i="11"/>
  <c r="S163" i="29"/>
  <c r="N18" i="11"/>
  <c r="A212" i="26"/>
  <c r="L18" i="11"/>
  <c r="D252" i="26"/>
  <c r="K18" i="11"/>
  <c r="U156" i="29"/>
  <c r="J18" i="11"/>
  <c r="Q156" i="29"/>
  <c r="I18" i="11"/>
  <c r="U157" i="29"/>
  <c r="Z17" i="11"/>
  <c r="J164" i="29"/>
  <c r="Y17" i="11"/>
  <c r="I164" i="29"/>
  <c r="X17" i="11"/>
  <c r="H164" i="29"/>
  <c r="W17" i="11"/>
  <c r="G164" i="29"/>
  <c r="V17" i="11"/>
  <c r="T291" i="26"/>
  <c r="U17" i="11"/>
  <c r="T17" i="11"/>
  <c r="H162" i="29"/>
  <c r="S17" i="11"/>
  <c r="G162" i="29"/>
  <c r="R17" i="11"/>
  <c r="J163" i="29"/>
  <c r="Q17" i="11"/>
  <c r="I163" i="29"/>
  <c r="P17" i="11"/>
  <c r="H163" i="29"/>
  <c r="O17" i="11"/>
  <c r="G163" i="29"/>
  <c r="N17" i="11"/>
  <c r="L17" i="11"/>
  <c r="E157" i="29"/>
  <c r="K17" i="11"/>
  <c r="C211" i="26"/>
  <c r="J17" i="11"/>
  <c r="E156" i="29"/>
  <c r="I17" i="11"/>
  <c r="I157" i="29"/>
  <c r="Z16" i="11"/>
  <c r="V114" i="29"/>
  <c r="Y16" i="11"/>
  <c r="U114" i="29"/>
  <c r="X16" i="11"/>
  <c r="T114" i="29"/>
  <c r="W16" i="11"/>
  <c r="S114" i="29"/>
  <c r="V16" i="11"/>
  <c r="U16" i="11"/>
  <c r="U112" i="29"/>
  <c r="T16" i="11"/>
  <c r="T112" i="29"/>
  <c r="S16" i="11"/>
  <c r="R16" i="11"/>
  <c r="V113" i="29"/>
  <c r="Q16" i="11"/>
  <c r="U113" i="29"/>
  <c r="P16" i="11"/>
  <c r="T113" i="29"/>
  <c r="O16" i="11"/>
  <c r="S113" i="29"/>
  <c r="N16" i="11"/>
  <c r="Q103" i="29"/>
  <c r="Q112" i="29"/>
  <c r="L16" i="11"/>
  <c r="Q107" i="29"/>
  <c r="K16" i="11"/>
  <c r="U106" i="29"/>
  <c r="J16" i="11"/>
  <c r="Q106" i="29"/>
  <c r="I16" i="11"/>
  <c r="E210" i="26"/>
  <c r="Z15" i="11"/>
  <c r="J114" i="29"/>
  <c r="Y15" i="11"/>
  <c r="I114" i="29"/>
  <c r="X15" i="11"/>
  <c r="H114" i="29"/>
  <c r="W15" i="11"/>
  <c r="G114" i="29"/>
  <c r="V15" i="11"/>
  <c r="J112" i="29"/>
  <c r="U15" i="11"/>
  <c r="I112" i="29"/>
  <c r="T15" i="11"/>
  <c r="S15" i="11"/>
  <c r="Q289" i="26"/>
  <c r="R15" i="11"/>
  <c r="J113" i="29"/>
  <c r="Q15" i="11"/>
  <c r="I113" i="29"/>
  <c r="P15" i="11"/>
  <c r="H113" i="29"/>
  <c r="O15" i="11"/>
  <c r="G113" i="29"/>
  <c r="N15" i="11"/>
  <c r="A209" i="26"/>
  <c r="L15" i="11"/>
  <c r="E107" i="29"/>
  <c r="K15" i="11"/>
  <c r="C289" i="26"/>
  <c r="J15" i="11"/>
  <c r="E106" i="29"/>
  <c r="I15" i="11"/>
  <c r="Z14" i="11"/>
  <c r="V64" i="29"/>
  <c r="Y14" i="11"/>
  <c r="U64" i="29"/>
  <c r="X14" i="11"/>
  <c r="T64" i="29"/>
  <c r="W14" i="11"/>
  <c r="S64" i="29"/>
  <c r="V14" i="11"/>
  <c r="V62" i="29"/>
  <c r="U14" i="11"/>
  <c r="T14" i="11"/>
  <c r="S14" i="11"/>
  <c r="Q168" i="26"/>
  <c r="R14" i="11"/>
  <c r="V63" i="29"/>
  <c r="Q14" i="11"/>
  <c r="U63" i="29"/>
  <c r="P14" i="11"/>
  <c r="T63" i="29"/>
  <c r="O14" i="11"/>
  <c r="S63" i="29"/>
  <c r="N14" i="11"/>
  <c r="Q53" i="29"/>
  <c r="Q62" i="29"/>
  <c r="L14" i="11"/>
  <c r="Q57" i="29"/>
  <c r="K14" i="11"/>
  <c r="U56" i="29"/>
  <c r="J14" i="11"/>
  <c r="B288" i="26"/>
  <c r="I14" i="11"/>
  <c r="U57" i="29"/>
  <c r="Z13" i="11"/>
  <c r="J64" i="29"/>
  <c r="Y13" i="11"/>
  <c r="I64" i="29"/>
  <c r="X13" i="11"/>
  <c r="H64" i="29"/>
  <c r="W13" i="11"/>
  <c r="G64" i="29"/>
  <c r="V13" i="11"/>
  <c r="T247" i="26"/>
  <c r="U13" i="11"/>
  <c r="S247" i="26"/>
  <c r="T13" i="11"/>
  <c r="H62" i="29"/>
  <c r="S13" i="11"/>
  <c r="Q167" i="26"/>
  <c r="R13" i="11"/>
  <c r="J63" i="29"/>
  <c r="Q13" i="11"/>
  <c r="I63" i="29"/>
  <c r="P13" i="11"/>
  <c r="H63" i="29"/>
  <c r="O13" i="11"/>
  <c r="G63" i="29"/>
  <c r="N13" i="11"/>
  <c r="A247" i="26"/>
  <c r="L13" i="11"/>
  <c r="E57" i="29"/>
  <c r="K13" i="11"/>
  <c r="J13" i="11"/>
  <c r="E56" i="29"/>
  <c r="I13" i="11"/>
  <c r="I57" i="29"/>
  <c r="Z12" i="11"/>
  <c r="V14" i="29"/>
  <c r="Y12" i="11"/>
  <c r="U14" i="29"/>
  <c r="X12" i="11"/>
  <c r="T14" i="29"/>
  <c r="W12" i="11"/>
  <c r="S14" i="29"/>
  <c r="V12" i="11"/>
  <c r="U12" i="11"/>
  <c r="U12" i="29"/>
  <c r="T12" i="11"/>
  <c r="R286" i="26"/>
  <c r="S12" i="11"/>
  <c r="Q246" i="26"/>
  <c r="R12" i="11"/>
  <c r="V13" i="29"/>
  <c r="Q12" i="11"/>
  <c r="U13" i="29"/>
  <c r="P12" i="11"/>
  <c r="T13" i="29"/>
  <c r="O12" i="11"/>
  <c r="S13" i="29"/>
  <c r="N12" i="11"/>
  <c r="A286" i="26"/>
  <c r="L12" i="11"/>
  <c r="D166" i="26"/>
  <c r="K12" i="11"/>
  <c r="U6" i="29"/>
  <c r="J12" i="11"/>
  <c r="B246" i="26"/>
  <c r="I12" i="11"/>
  <c r="E246" i="26"/>
  <c r="Z11" i="11"/>
  <c r="J14" i="29"/>
  <c r="Y11" i="11"/>
  <c r="I14" i="29"/>
  <c r="X11" i="11"/>
  <c r="H14" i="29"/>
  <c r="W11" i="11"/>
  <c r="G14" i="29"/>
  <c r="V11" i="11"/>
  <c r="J12" i="29"/>
  <c r="U11" i="11"/>
  <c r="S245" i="26"/>
  <c r="T11" i="11"/>
  <c r="S11" i="11"/>
  <c r="G12" i="29"/>
  <c r="R11" i="11"/>
  <c r="J13" i="29"/>
  <c r="Q11" i="11"/>
  <c r="I13" i="29"/>
  <c r="P11" i="11"/>
  <c r="H13" i="29"/>
  <c r="O11" i="11"/>
  <c r="G13" i="29"/>
  <c r="N11" i="11"/>
  <c r="A285" i="26"/>
  <c r="L11" i="11"/>
  <c r="E7" i="29"/>
  <c r="K11" i="11"/>
  <c r="C205" i="26"/>
  <c r="J11" i="11"/>
  <c r="B205" i="26"/>
  <c r="I11" i="11"/>
  <c r="I7" i="29"/>
  <c r="G49" i="11"/>
  <c r="D47" i="11"/>
  <c r="G909" i="29"/>
  <c r="A46" i="11"/>
  <c r="B45" i="11"/>
  <c r="I319" i="26"/>
  <c r="A42" i="11"/>
  <c r="B41" i="11"/>
  <c r="I235" i="26"/>
  <c r="G39" i="11"/>
  <c r="J313" i="26"/>
  <c r="A39" i="11"/>
  <c r="H233" i="26"/>
  <c r="B37" i="11"/>
  <c r="G35" i="11"/>
  <c r="I605" i="29"/>
  <c r="A35" i="11"/>
  <c r="G33" i="11"/>
  <c r="J267" i="26"/>
  <c r="B33" i="11"/>
  <c r="G10" i="11"/>
  <c r="F10" i="11"/>
  <c r="D10" i="11"/>
  <c r="C10" i="11"/>
  <c r="B10" i="11"/>
  <c r="A10" i="11"/>
  <c r="D40" i="9"/>
  <c r="N34" i="26"/>
  <c r="G48" i="9"/>
  <c r="A3" i="6"/>
  <c r="A3" i="5"/>
  <c r="A3" i="4"/>
  <c r="A3" i="3"/>
  <c r="A3" i="2"/>
  <c r="I12" i="9"/>
  <c r="E46" i="26"/>
  <c r="J12" i="9"/>
  <c r="B46" i="26"/>
  <c r="K12" i="9"/>
  <c r="C126" i="26"/>
  <c r="L12" i="9"/>
  <c r="D86" i="26"/>
  <c r="N12" i="9"/>
  <c r="A46" i="26"/>
  <c r="O12" i="9"/>
  <c r="S13" i="30"/>
  <c r="P12" i="9"/>
  <c r="T13" i="30"/>
  <c r="Q12" i="9"/>
  <c r="U13" i="30"/>
  <c r="R12" i="9"/>
  <c r="V13" i="30"/>
  <c r="S12" i="9"/>
  <c r="Q46" i="26"/>
  <c r="T12" i="9"/>
  <c r="R46" i="26"/>
  <c r="U12" i="9"/>
  <c r="S126" i="26"/>
  <c r="V12" i="9"/>
  <c r="T86" i="26"/>
  <c r="W12" i="9"/>
  <c r="S14" i="30"/>
  <c r="X12" i="9"/>
  <c r="T14" i="30"/>
  <c r="Y12" i="9"/>
  <c r="U14" i="30"/>
  <c r="Z12" i="9"/>
  <c r="V14" i="30"/>
  <c r="I13" i="9"/>
  <c r="J13" i="9"/>
  <c r="B47" i="26"/>
  <c r="K13" i="9"/>
  <c r="C47" i="26"/>
  <c r="L13" i="9"/>
  <c r="D47" i="26"/>
  <c r="N13" i="9"/>
  <c r="O13" i="9"/>
  <c r="P13" i="9"/>
  <c r="H63" i="30"/>
  <c r="Q13" i="9"/>
  <c r="R13" i="9"/>
  <c r="S13" i="9"/>
  <c r="Q47" i="26"/>
  <c r="T13" i="9"/>
  <c r="U13" i="9"/>
  <c r="S87" i="26"/>
  <c r="V13" i="9"/>
  <c r="T7" i="26"/>
  <c r="W13" i="9"/>
  <c r="X13" i="9"/>
  <c r="H64" i="30"/>
  <c r="Y13" i="9"/>
  <c r="Z13" i="9"/>
  <c r="I14" i="9"/>
  <c r="E88" i="26"/>
  <c r="J14" i="9"/>
  <c r="B88" i="26"/>
  <c r="K14" i="9"/>
  <c r="C48" i="26"/>
  <c r="L14" i="9"/>
  <c r="D128" i="26"/>
  <c r="N14" i="9"/>
  <c r="A88" i="26"/>
  <c r="O14" i="9"/>
  <c r="P14" i="9"/>
  <c r="Q14" i="9"/>
  <c r="R14" i="9"/>
  <c r="S14" i="9"/>
  <c r="Q8" i="26"/>
  <c r="T14" i="9"/>
  <c r="R8" i="26"/>
  <c r="U14" i="9"/>
  <c r="S88" i="26"/>
  <c r="V14" i="9"/>
  <c r="W14" i="9"/>
  <c r="X14" i="9"/>
  <c r="Y14" i="9"/>
  <c r="Z14" i="9"/>
  <c r="I15" i="9"/>
  <c r="E129" i="26"/>
  <c r="J15" i="9"/>
  <c r="B49" i="26"/>
  <c r="K15" i="9"/>
  <c r="C9" i="26"/>
  <c r="L15" i="9"/>
  <c r="N15" i="9"/>
  <c r="O15" i="9"/>
  <c r="P15" i="9"/>
  <c r="Q15" i="9"/>
  <c r="R15" i="9"/>
  <c r="S15" i="9"/>
  <c r="Q89" i="26"/>
  <c r="T15" i="9"/>
  <c r="R9" i="26"/>
  <c r="U15" i="9"/>
  <c r="S129" i="26"/>
  <c r="V15" i="9"/>
  <c r="T49" i="26"/>
  <c r="W15" i="9"/>
  <c r="X15" i="9"/>
  <c r="Y15" i="9"/>
  <c r="Z15" i="9"/>
  <c r="I16" i="9"/>
  <c r="E90" i="26"/>
  <c r="J16" i="9"/>
  <c r="B10" i="26"/>
  <c r="K16" i="9"/>
  <c r="C90" i="26"/>
  <c r="L16" i="9"/>
  <c r="D130" i="26"/>
  <c r="N16" i="9"/>
  <c r="A50" i="26"/>
  <c r="O16" i="9"/>
  <c r="P16" i="9"/>
  <c r="Q16" i="9"/>
  <c r="R16" i="9"/>
  <c r="S16" i="9"/>
  <c r="Q10" i="26"/>
  <c r="T16" i="9"/>
  <c r="R50" i="26"/>
  <c r="U16" i="9"/>
  <c r="S10" i="26"/>
  <c r="V16" i="9"/>
  <c r="T130" i="26"/>
  <c r="W16" i="9"/>
  <c r="X16" i="9"/>
  <c r="Y16" i="9"/>
  <c r="Z16" i="9"/>
  <c r="I17" i="9"/>
  <c r="E11" i="26"/>
  <c r="J17" i="9"/>
  <c r="B51" i="26"/>
  <c r="K17" i="9"/>
  <c r="L17" i="9"/>
  <c r="D91" i="26"/>
  <c r="N17" i="9"/>
  <c r="A51" i="26"/>
  <c r="O17" i="9"/>
  <c r="P17" i="9"/>
  <c r="Q17" i="9"/>
  <c r="R17" i="9"/>
  <c r="S17" i="9"/>
  <c r="T17" i="9"/>
  <c r="R131" i="26"/>
  <c r="U17" i="9"/>
  <c r="S131" i="26"/>
  <c r="V17" i="9"/>
  <c r="T131" i="26"/>
  <c r="W17" i="9"/>
  <c r="X17" i="9"/>
  <c r="Y17" i="9"/>
  <c r="Z17" i="9"/>
  <c r="I18" i="9"/>
  <c r="E52" i="26"/>
  <c r="J18" i="9"/>
  <c r="K18" i="9"/>
  <c r="C92" i="26"/>
  <c r="L18" i="9"/>
  <c r="D132" i="26"/>
  <c r="N18" i="9"/>
  <c r="A52" i="26"/>
  <c r="O18" i="9"/>
  <c r="P18" i="9"/>
  <c r="Q18" i="9"/>
  <c r="R18" i="9"/>
  <c r="S18" i="9"/>
  <c r="Q12" i="26"/>
  <c r="T18" i="9"/>
  <c r="R12" i="26"/>
  <c r="U18" i="9"/>
  <c r="S52" i="26"/>
  <c r="V18" i="9"/>
  <c r="T52" i="26"/>
  <c r="W18" i="9"/>
  <c r="X18" i="9"/>
  <c r="Y18" i="9"/>
  <c r="Z18" i="9"/>
  <c r="I19" i="9"/>
  <c r="E13" i="26"/>
  <c r="J19" i="9"/>
  <c r="B53" i="26"/>
  <c r="K19" i="9"/>
  <c r="C93" i="26"/>
  <c r="L19" i="9"/>
  <c r="D93" i="26"/>
  <c r="N19" i="9"/>
  <c r="A93" i="26"/>
  <c r="O19" i="9"/>
  <c r="P19" i="9"/>
  <c r="Q19" i="9"/>
  <c r="R19" i="9"/>
  <c r="S19" i="9"/>
  <c r="Q53" i="26"/>
  <c r="T19" i="9"/>
  <c r="R53" i="26"/>
  <c r="U19" i="9"/>
  <c r="S93" i="26"/>
  <c r="V19" i="9"/>
  <c r="W19" i="9"/>
  <c r="X19" i="9"/>
  <c r="Y19" i="9"/>
  <c r="Z19" i="9"/>
  <c r="I20" i="9"/>
  <c r="E94" i="26"/>
  <c r="J20" i="9"/>
  <c r="B14" i="26"/>
  <c r="K20" i="9"/>
  <c r="C94" i="26"/>
  <c r="L20" i="9"/>
  <c r="N20" i="9"/>
  <c r="A14" i="26"/>
  <c r="O20" i="9"/>
  <c r="P20" i="9"/>
  <c r="Q20" i="9"/>
  <c r="R20" i="9"/>
  <c r="S20" i="9"/>
  <c r="Q54" i="26"/>
  <c r="T20" i="9"/>
  <c r="R54" i="26"/>
  <c r="U20" i="9"/>
  <c r="V20" i="9"/>
  <c r="T14" i="26"/>
  <c r="W20" i="9"/>
  <c r="X20" i="9"/>
  <c r="Y20" i="9"/>
  <c r="Z20" i="9"/>
  <c r="I21" i="9"/>
  <c r="E15" i="26"/>
  <c r="J21" i="9"/>
  <c r="B15" i="26"/>
  <c r="K21" i="9"/>
  <c r="C15" i="26"/>
  <c r="L21" i="9"/>
  <c r="D135" i="26"/>
  <c r="N21" i="9"/>
  <c r="A15" i="26"/>
  <c r="O21" i="9"/>
  <c r="P21" i="9"/>
  <c r="Q21" i="9"/>
  <c r="R21" i="9"/>
  <c r="S21" i="9"/>
  <c r="Q135" i="26"/>
  <c r="T21" i="9"/>
  <c r="U21" i="9"/>
  <c r="S135" i="26"/>
  <c r="V21" i="9"/>
  <c r="T15" i="26"/>
  <c r="W21" i="9"/>
  <c r="X21" i="9"/>
  <c r="Y21" i="9"/>
  <c r="Z21" i="9"/>
  <c r="I22" i="9"/>
  <c r="E16" i="26"/>
  <c r="J22" i="9"/>
  <c r="B56" i="26"/>
  <c r="K22" i="9"/>
  <c r="C136" i="26"/>
  <c r="L22" i="9"/>
  <c r="D136" i="26"/>
  <c r="N22" i="9"/>
  <c r="O22" i="9"/>
  <c r="P22" i="9"/>
  <c r="Q22" i="9"/>
  <c r="R22" i="9"/>
  <c r="S22" i="9"/>
  <c r="Q136" i="26"/>
  <c r="T22" i="9"/>
  <c r="R136" i="26"/>
  <c r="U22" i="9"/>
  <c r="S136" i="26"/>
  <c r="V22" i="9"/>
  <c r="T96" i="26"/>
  <c r="W22" i="9"/>
  <c r="X22" i="9"/>
  <c r="Y22" i="9"/>
  <c r="Z22" i="9"/>
  <c r="I23" i="9"/>
  <c r="E17" i="26"/>
  <c r="J23" i="9"/>
  <c r="B17" i="26"/>
  <c r="K23" i="9"/>
  <c r="C137" i="26"/>
  <c r="L23" i="9"/>
  <c r="D97" i="26"/>
  <c r="N23" i="9"/>
  <c r="A57" i="26"/>
  <c r="O23" i="9"/>
  <c r="P23" i="9"/>
  <c r="Q23" i="9"/>
  <c r="R23" i="9"/>
  <c r="S23" i="9"/>
  <c r="Q17" i="26"/>
  <c r="T23" i="9"/>
  <c r="R57" i="26"/>
  <c r="U23" i="9"/>
  <c r="S57" i="26"/>
  <c r="V23" i="9"/>
  <c r="T57" i="26"/>
  <c r="W23" i="9"/>
  <c r="X23" i="9"/>
  <c r="Y23" i="9"/>
  <c r="Z23" i="9"/>
  <c r="I24" i="9"/>
  <c r="E138" i="26"/>
  <c r="J24" i="9"/>
  <c r="B18" i="26"/>
  <c r="K24" i="9"/>
  <c r="C98" i="26"/>
  <c r="L24" i="9"/>
  <c r="N24" i="9"/>
  <c r="O24" i="9"/>
  <c r="P24" i="9"/>
  <c r="Q24" i="9"/>
  <c r="R24" i="9"/>
  <c r="S24" i="9"/>
  <c r="Q58" i="26"/>
  <c r="T24" i="9"/>
  <c r="R18" i="26"/>
  <c r="U24" i="9"/>
  <c r="V24" i="9"/>
  <c r="T18" i="26"/>
  <c r="W24" i="9"/>
  <c r="X24" i="9"/>
  <c r="Y24" i="9"/>
  <c r="Z24" i="9"/>
  <c r="I25" i="9"/>
  <c r="E99" i="26"/>
  <c r="J25" i="9"/>
  <c r="B59" i="26"/>
  <c r="K25" i="9"/>
  <c r="C19" i="26"/>
  <c r="L25" i="9"/>
  <c r="D59" i="26"/>
  <c r="N25" i="9"/>
  <c r="A99" i="26"/>
  <c r="O25" i="9"/>
  <c r="P25" i="9"/>
  <c r="Q25" i="9"/>
  <c r="R25" i="9"/>
  <c r="S25" i="9"/>
  <c r="Q99" i="26"/>
  <c r="T25" i="9"/>
  <c r="U25" i="9"/>
  <c r="V25" i="9"/>
  <c r="T59" i="26"/>
  <c r="W25" i="9"/>
  <c r="X25" i="9"/>
  <c r="Y25" i="9"/>
  <c r="Z25" i="9"/>
  <c r="I26" i="9"/>
  <c r="E20" i="26"/>
  <c r="J26" i="9"/>
  <c r="B100" i="26"/>
  <c r="K26" i="9"/>
  <c r="C60" i="26"/>
  <c r="L26" i="9"/>
  <c r="D60" i="26"/>
  <c r="N26" i="9"/>
  <c r="A140" i="26"/>
  <c r="O26" i="9"/>
  <c r="P26" i="9"/>
  <c r="Q26" i="9"/>
  <c r="R26" i="9"/>
  <c r="S26" i="9"/>
  <c r="T26" i="9"/>
  <c r="R60" i="26"/>
  <c r="U26" i="9"/>
  <c r="S140" i="26"/>
  <c r="V26" i="9"/>
  <c r="T100" i="26"/>
  <c r="W26" i="9"/>
  <c r="X26" i="9"/>
  <c r="Y26" i="9"/>
  <c r="Z26" i="9"/>
  <c r="I27" i="9"/>
  <c r="J27" i="9"/>
  <c r="B61" i="26"/>
  <c r="K27" i="9"/>
  <c r="C61" i="26"/>
  <c r="L27" i="9"/>
  <c r="D141" i="26"/>
  <c r="N27" i="9"/>
  <c r="O27" i="9"/>
  <c r="P27" i="9"/>
  <c r="Q27" i="9"/>
  <c r="R27" i="9"/>
  <c r="S27" i="9"/>
  <c r="Q141" i="26"/>
  <c r="T27" i="9"/>
  <c r="R21" i="26"/>
  <c r="U27" i="9"/>
  <c r="S101" i="26"/>
  <c r="V27" i="9"/>
  <c r="T141" i="26"/>
  <c r="W27" i="9"/>
  <c r="X27" i="9"/>
  <c r="Y27" i="9"/>
  <c r="Z27" i="9"/>
  <c r="I28" i="9"/>
  <c r="E142" i="26"/>
  <c r="J28" i="9"/>
  <c r="B22" i="26"/>
  <c r="K28" i="9"/>
  <c r="C62" i="26"/>
  <c r="L28" i="9"/>
  <c r="D62" i="26"/>
  <c r="N28" i="9"/>
  <c r="A102" i="26"/>
  <c r="O28" i="9"/>
  <c r="P28" i="9"/>
  <c r="Q28" i="9"/>
  <c r="R28" i="9"/>
  <c r="S28" i="9"/>
  <c r="Q62" i="26"/>
  <c r="T28" i="9"/>
  <c r="U28" i="9"/>
  <c r="S62" i="26"/>
  <c r="V28" i="9"/>
  <c r="T102" i="26"/>
  <c r="W28" i="9"/>
  <c r="X28" i="9"/>
  <c r="Y28" i="9"/>
  <c r="Z28" i="9"/>
  <c r="I29" i="9"/>
  <c r="E23" i="26"/>
  <c r="J29" i="9"/>
  <c r="B103" i="26"/>
  <c r="K29" i="9"/>
  <c r="C143" i="26"/>
  <c r="L29" i="9"/>
  <c r="D143" i="26"/>
  <c r="N29" i="9"/>
  <c r="A63" i="26"/>
  <c r="O29" i="9"/>
  <c r="P29" i="9"/>
  <c r="Q29" i="9"/>
  <c r="R29" i="9"/>
  <c r="S29" i="9"/>
  <c r="Q63" i="26"/>
  <c r="T29" i="9"/>
  <c r="R63" i="26"/>
  <c r="U29" i="9"/>
  <c r="S103" i="26"/>
  <c r="V29" i="9"/>
  <c r="W29" i="9"/>
  <c r="X29" i="9"/>
  <c r="Y29" i="9"/>
  <c r="Z29" i="9"/>
  <c r="I30" i="9"/>
  <c r="E144" i="26"/>
  <c r="J30" i="9"/>
  <c r="B104" i="26"/>
  <c r="K30" i="9"/>
  <c r="C144" i="26"/>
  <c r="L30" i="9"/>
  <c r="D104" i="26"/>
  <c r="N30" i="9"/>
  <c r="A104" i="26"/>
  <c r="O30" i="9"/>
  <c r="P30" i="9"/>
  <c r="Q30" i="9"/>
  <c r="R30" i="9"/>
  <c r="S30" i="9"/>
  <c r="Q64" i="26"/>
  <c r="T30" i="9"/>
  <c r="R24" i="26"/>
  <c r="U30" i="9"/>
  <c r="S144" i="26"/>
  <c r="V30" i="9"/>
  <c r="T104" i="26"/>
  <c r="W30" i="9"/>
  <c r="X30" i="9"/>
  <c r="Y30" i="9"/>
  <c r="Z30" i="9"/>
  <c r="G31" i="9"/>
  <c r="J105" i="26"/>
  <c r="O31" i="9"/>
  <c r="P31" i="9"/>
  <c r="Q31" i="9"/>
  <c r="R31" i="9"/>
  <c r="W31" i="9"/>
  <c r="X31" i="9"/>
  <c r="Y31" i="9"/>
  <c r="Z31" i="9"/>
  <c r="A32" i="9"/>
  <c r="H26" i="26"/>
  <c r="O32" i="9"/>
  <c r="P32" i="9"/>
  <c r="Q32" i="9"/>
  <c r="R32" i="9"/>
  <c r="W32" i="9"/>
  <c r="X32" i="9"/>
  <c r="Y32" i="9"/>
  <c r="Z32" i="9"/>
  <c r="B33" i="9"/>
  <c r="I67" i="26"/>
  <c r="O33" i="9"/>
  <c r="P33" i="9"/>
  <c r="Q33" i="9"/>
  <c r="R33" i="9"/>
  <c r="W33" i="9"/>
  <c r="X33" i="9"/>
  <c r="Y33" i="9"/>
  <c r="Z33" i="9"/>
  <c r="O34" i="9"/>
  <c r="P34" i="9"/>
  <c r="Q34" i="9"/>
  <c r="R34" i="9"/>
  <c r="W34" i="9"/>
  <c r="X34" i="9"/>
  <c r="Y34" i="9"/>
  <c r="Z34" i="9"/>
  <c r="B35" i="9"/>
  <c r="I29" i="26"/>
  <c r="O35" i="9"/>
  <c r="P35" i="9"/>
  <c r="Q35" i="9"/>
  <c r="R35" i="9"/>
  <c r="W35" i="9"/>
  <c r="X35" i="9"/>
  <c r="Y35" i="9"/>
  <c r="Z35" i="9"/>
  <c r="A36" i="9"/>
  <c r="O36" i="9"/>
  <c r="P36" i="9"/>
  <c r="Q36" i="9"/>
  <c r="R36" i="9"/>
  <c r="W36" i="9"/>
  <c r="X36" i="9"/>
  <c r="Y36" i="9"/>
  <c r="Z36" i="9"/>
  <c r="B37" i="9"/>
  <c r="I111" i="26"/>
  <c r="O37" i="9"/>
  <c r="P37" i="9"/>
  <c r="Q37" i="9"/>
  <c r="R37" i="9"/>
  <c r="W37" i="9"/>
  <c r="X37" i="9"/>
  <c r="Y37" i="9"/>
  <c r="Z37" i="9"/>
  <c r="O38" i="9"/>
  <c r="P38" i="9"/>
  <c r="Q38" i="9"/>
  <c r="R38" i="9"/>
  <c r="W38" i="9"/>
  <c r="X38" i="9"/>
  <c r="Y38" i="9"/>
  <c r="Z38" i="9"/>
  <c r="G39" i="9"/>
  <c r="J73" i="26"/>
  <c r="O39" i="9"/>
  <c r="P39" i="9"/>
  <c r="Q39" i="9"/>
  <c r="R39" i="9"/>
  <c r="W39" i="9"/>
  <c r="X39" i="9"/>
  <c r="Y39" i="9"/>
  <c r="Z39" i="9"/>
  <c r="A40" i="9"/>
  <c r="H154" i="26"/>
  <c r="O40" i="9"/>
  <c r="P40" i="9"/>
  <c r="Q40" i="9"/>
  <c r="R40" i="9"/>
  <c r="W40" i="9"/>
  <c r="X40" i="9"/>
  <c r="Y40" i="9"/>
  <c r="Z40" i="9"/>
  <c r="B41" i="9"/>
  <c r="I115" i="26"/>
  <c r="O41" i="9"/>
  <c r="P41" i="9"/>
  <c r="Q41" i="9"/>
  <c r="R41" i="9"/>
  <c r="W41" i="9"/>
  <c r="X41" i="9"/>
  <c r="Y41" i="9"/>
  <c r="Z41" i="9"/>
  <c r="O42" i="9"/>
  <c r="P42" i="9"/>
  <c r="Q42" i="9"/>
  <c r="R42" i="9"/>
  <c r="W42" i="9"/>
  <c r="X42" i="9"/>
  <c r="Y42" i="9"/>
  <c r="Z42" i="9"/>
  <c r="B43" i="9"/>
  <c r="I37" i="26"/>
  <c r="O43" i="9"/>
  <c r="P43" i="9"/>
  <c r="Q43" i="9"/>
  <c r="R43" i="9"/>
  <c r="W43" i="9"/>
  <c r="X43" i="9"/>
  <c r="Y43" i="9"/>
  <c r="Z43" i="9"/>
  <c r="A44" i="9"/>
  <c r="H118" i="26"/>
  <c r="O44" i="9"/>
  <c r="P44" i="9"/>
  <c r="Q44" i="9"/>
  <c r="R44" i="9"/>
  <c r="W44" i="9"/>
  <c r="X44" i="9"/>
  <c r="Y44" i="9"/>
  <c r="Z44" i="9"/>
  <c r="B45" i="9"/>
  <c r="I119" i="26"/>
  <c r="O45" i="9"/>
  <c r="P45" i="9"/>
  <c r="Q45" i="9"/>
  <c r="R45" i="9"/>
  <c r="W45" i="9"/>
  <c r="X45" i="9"/>
  <c r="Y45" i="9"/>
  <c r="Z45" i="9"/>
  <c r="O46" i="9"/>
  <c r="P46" i="9"/>
  <c r="Q46" i="9"/>
  <c r="R46" i="9"/>
  <c r="W46" i="9"/>
  <c r="X46" i="9"/>
  <c r="Y46" i="9"/>
  <c r="Z46" i="9"/>
  <c r="G47" i="9"/>
  <c r="J81" i="26"/>
  <c r="O47" i="9"/>
  <c r="P47" i="9"/>
  <c r="Q47" i="9"/>
  <c r="R47" i="9"/>
  <c r="W47" i="9"/>
  <c r="X47" i="9"/>
  <c r="Y47" i="9"/>
  <c r="Z47" i="9"/>
  <c r="A48" i="9"/>
  <c r="H122" i="26"/>
  <c r="O48" i="9"/>
  <c r="P48" i="9"/>
  <c r="Q48" i="9"/>
  <c r="R48" i="9"/>
  <c r="W48" i="9"/>
  <c r="X48" i="9"/>
  <c r="Y48" i="9"/>
  <c r="Z48" i="9"/>
  <c r="B49" i="9"/>
  <c r="O49" i="9"/>
  <c r="P49" i="9"/>
  <c r="Q49" i="9"/>
  <c r="R49" i="9"/>
  <c r="W49" i="9"/>
  <c r="X49" i="9"/>
  <c r="Y49" i="9"/>
  <c r="Z49" i="9"/>
  <c r="B50" i="9"/>
  <c r="I164" i="26"/>
  <c r="O50" i="9"/>
  <c r="P50" i="9"/>
  <c r="Q50" i="9"/>
  <c r="R50" i="9"/>
  <c r="W50" i="9"/>
  <c r="X50" i="9"/>
  <c r="Y50" i="9"/>
  <c r="Z50" i="9"/>
  <c r="I11" i="9"/>
  <c r="E85" i="26"/>
  <c r="J11" i="9"/>
  <c r="B125" i="26"/>
  <c r="K11" i="9"/>
  <c r="C85" i="26"/>
  <c r="L11" i="9"/>
  <c r="D85" i="26"/>
  <c r="N11" i="9"/>
  <c r="O11" i="9"/>
  <c r="G13" i="30"/>
  <c r="P11" i="9"/>
  <c r="H13" i="30"/>
  <c r="Q11" i="9"/>
  <c r="I13" i="30"/>
  <c r="R11" i="9"/>
  <c r="J13" i="30"/>
  <c r="S11" i="9"/>
  <c r="Q85" i="26"/>
  <c r="T11" i="9"/>
  <c r="R85" i="26"/>
  <c r="U11" i="9"/>
  <c r="S5" i="26"/>
  <c r="V11" i="9"/>
  <c r="W11" i="9"/>
  <c r="G14" i="30"/>
  <c r="X11" i="9"/>
  <c r="H14" i="30"/>
  <c r="Y11" i="9"/>
  <c r="I14" i="30"/>
  <c r="Z11" i="9"/>
  <c r="J14" i="30"/>
  <c r="B10" i="9"/>
  <c r="C10" i="9"/>
  <c r="D10" i="9"/>
  <c r="F10" i="9"/>
  <c r="G10" i="9"/>
  <c r="A10" i="9"/>
  <c r="H553" i="33"/>
  <c r="I552" i="33"/>
  <c r="J551" i="33"/>
  <c r="E546" i="33"/>
  <c r="I545" i="33"/>
  <c r="I553" i="33"/>
  <c r="G552" i="33"/>
  <c r="J553" i="33"/>
  <c r="G551" i="33"/>
  <c r="E545" i="33"/>
  <c r="J552" i="33"/>
  <c r="I551" i="33"/>
  <c r="I546" i="33"/>
  <c r="G553" i="33"/>
  <c r="H552" i="33"/>
  <c r="H551" i="33"/>
  <c r="E542" i="33"/>
  <c r="E551" i="33"/>
  <c r="S464" i="32"/>
  <c r="T463" i="32"/>
  <c r="U462" i="32"/>
  <c r="U457" i="32"/>
  <c r="Q453" i="32"/>
  <c r="Q462" i="32"/>
  <c r="U464" i="32"/>
  <c r="S463" i="32"/>
  <c r="U456" i="32"/>
  <c r="T462" i="32"/>
  <c r="V464" i="32"/>
  <c r="S462" i="32"/>
  <c r="T464" i="32"/>
  <c r="V463" i="32"/>
  <c r="Q456" i="32"/>
  <c r="U463" i="32"/>
  <c r="V462" i="32"/>
  <c r="Q457" i="32"/>
  <c r="G564" i="31"/>
  <c r="H563" i="31"/>
  <c r="H564" i="31"/>
  <c r="J562" i="31"/>
  <c r="E557" i="31"/>
  <c r="I556" i="31"/>
  <c r="I564" i="31"/>
  <c r="G563" i="31"/>
  <c r="G562" i="31"/>
  <c r="I557" i="31"/>
  <c r="J564" i="31"/>
  <c r="I563" i="31"/>
  <c r="H562" i="31"/>
  <c r="E553" i="31"/>
  <c r="E562" i="31"/>
  <c r="J563" i="31"/>
  <c r="E556" i="31"/>
  <c r="I562" i="31"/>
  <c r="C22" i="21"/>
  <c r="F225" i="26"/>
  <c r="K225" i="26"/>
  <c r="L225" i="26"/>
  <c r="F265" i="26"/>
  <c r="K265" i="26"/>
  <c r="L265" i="26"/>
  <c r="F305" i="26"/>
  <c r="K305" i="26"/>
  <c r="L305" i="26"/>
  <c r="F185" i="26"/>
  <c r="K185" i="26"/>
  <c r="L185" i="26"/>
  <c r="C24" i="21"/>
  <c r="F227" i="26"/>
  <c r="K227" i="26"/>
  <c r="L227" i="26"/>
  <c r="F267" i="26"/>
  <c r="K267" i="26"/>
  <c r="L267" i="26"/>
  <c r="F307" i="26"/>
  <c r="K307" i="26"/>
  <c r="L307" i="26"/>
  <c r="F187" i="26"/>
  <c r="K187" i="26"/>
  <c r="L187" i="26"/>
  <c r="C26" i="21"/>
  <c r="F229" i="26"/>
  <c r="K229" i="26"/>
  <c r="L229" i="26"/>
  <c r="F269" i="26"/>
  <c r="K269" i="26"/>
  <c r="L269" i="26"/>
  <c r="F309" i="26"/>
  <c r="K309" i="26"/>
  <c r="L309" i="26"/>
  <c r="F189" i="26"/>
  <c r="K189" i="26"/>
  <c r="L189" i="26"/>
  <c r="C28" i="21"/>
  <c r="F231" i="26"/>
  <c r="K231" i="26"/>
  <c r="L231" i="26"/>
  <c r="F271" i="26"/>
  <c r="K271" i="26"/>
  <c r="L271" i="26"/>
  <c r="F311" i="26"/>
  <c r="K311" i="26"/>
  <c r="L311" i="26"/>
  <c r="F191" i="26"/>
  <c r="K191" i="26"/>
  <c r="L191" i="26"/>
  <c r="C30" i="21"/>
  <c r="F233" i="26"/>
  <c r="K233" i="26"/>
  <c r="L233" i="26"/>
  <c r="F273" i="26"/>
  <c r="K273" i="26"/>
  <c r="L273" i="26"/>
  <c r="F313" i="26"/>
  <c r="K313" i="26"/>
  <c r="L313" i="26"/>
  <c r="F193" i="26"/>
  <c r="K193" i="26"/>
  <c r="L193" i="26"/>
  <c r="C32" i="21"/>
  <c r="F235" i="26"/>
  <c r="K235" i="26"/>
  <c r="L235" i="26"/>
  <c r="F275" i="26"/>
  <c r="K275" i="26"/>
  <c r="L275" i="26"/>
  <c r="F315" i="26"/>
  <c r="K315" i="26"/>
  <c r="L315" i="26"/>
  <c r="F195" i="26"/>
  <c r="K195" i="26"/>
  <c r="L195" i="26"/>
  <c r="C34" i="21"/>
  <c r="F237" i="26"/>
  <c r="K237" i="26"/>
  <c r="L237" i="26"/>
  <c r="F277" i="26"/>
  <c r="K277" i="26"/>
  <c r="L277" i="26"/>
  <c r="F317" i="26"/>
  <c r="K317" i="26"/>
  <c r="L317" i="26"/>
  <c r="F197" i="26"/>
  <c r="K197" i="26"/>
  <c r="L197" i="26"/>
  <c r="C36" i="21"/>
  <c r="F239" i="26"/>
  <c r="K239" i="26"/>
  <c r="L239" i="26"/>
  <c r="F279" i="26"/>
  <c r="K279" i="26"/>
  <c r="L279" i="26"/>
  <c r="F319" i="26"/>
  <c r="K319" i="26"/>
  <c r="L319" i="26"/>
  <c r="F199" i="26"/>
  <c r="K199" i="26"/>
  <c r="L199" i="26"/>
  <c r="C38" i="21"/>
  <c r="F241" i="26"/>
  <c r="K241" i="26"/>
  <c r="L241" i="26"/>
  <c r="F281" i="26"/>
  <c r="K281" i="26"/>
  <c r="L281" i="26"/>
  <c r="F321" i="26"/>
  <c r="K321" i="26"/>
  <c r="L321" i="26"/>
  <c r="F201" i="26"/>
  <c r="K201" i="26"/>
  <c r="L201" i="26"/>
  <c r="C40" i="21"/>
  <c r="F243" i="26"/>
  <c r="K243" i="26"/>
  <c r="L243" i="26"/>
  <c r="F283" i="26"/>
  <c r="K283" i="26"/>
  <c r="L283" i="26"/>
  <c r="F323" i="26"/>
  <c r="K323" i="26"/>
  <c r="L323" i="26"/>
  <c r="F203" i="26"/>
  <c r="K203" i="26"/>
  <c r="L203" i="26"/>
  <c r="E507" i="29"/>
  <c r="I506" i="29"/>
  <c r="G512" i="29"/>
  <c r="I514" i="29"/>
  <c r="H513" i="29"/>
  <c r="G513" i="29"/>
  <c r="J514" i="29"/>
  <c r="H514" i="29"/>
  <c r="J512" i="29"/>
  <c r="I512" i="29"/>
  <c r="E503" i="29"/>
  <c r="E512" i="29"/>
  <c r="I513" i="29"/>
  <c r="H512" i="29"/>
  <c r="J513" i="29"/>
  <c r="E506" i="29"/>
  <c r="I507" i="29"/>
  <c r="G514" i="29"/>
  <c r="B743" i="26"/>
  <c r="G3" i="14"/>
  <c r="F31" i="14"/>
  <c r="P665" i="26"/>
  <c r="A47" i="14"/>
  <c r="H761" i="26"/>
  <c r="A31" i="14"/>
  <c r="H665" i="26"/>
  <c r="F47" i="14"/>
  <c r="G41" i="14"/>
  <c r="F45" i="14"/>
  <c r="A32" i="13"/>
  <c r="A36" i="13"/>
  <c r="H350" i="26"/>
  <c r="A40" i="13"/>
  <c r="H474" i="26"/>
  <c r="D44" i="13"/>
  <c r="N438" i="26"/>
  <c r="B32" i="13"/>
  <c r="I466" i="26"/>
  <c r="B36" i="13"/>
  <c r="I430" i="26"/>
  <c r="B40" i="13"/>
  <c r="A44" i="13"/>
  <c r="D23" i="21"/>
  <c r="D25" i="21"/>
  <c r="D27" i="21"/>
  <c r="D29" i="21"/>
  <c r="D31" i="21"/>
  <c r="D33" i="21"/>
  <c r="D35" i="21"/>
  <c r="D37" i="21"/>
  <c r="D39" i="21"/>
  <c r="D41" i="21"/>
  <c r="D34" i="12"/>
  <c r="N628" i="26"/>
  <c r="A38" i="12"/>
  <c r="H592" i="26"/>
  <c r="A43" i="12"/>
  <c r="D47" i="12"/>
  <c r="A50" i="12"/>
  <c r="H524" i="26"/>
  <c r="D34" i="11"/>
  <c r="N308" i="26"/>
  <c r="M32" i="11"/>
  <c r="M34" i="11"/>
  <c r="M36" i="11"/>
  <c r="M38" i="11"/>
  <c r="M40" i="11"/>
  <c r="M42" i="11"/>
  <c r="M44" i="11"/>
  <c r="M46" i="11"/>
  <c r="M48" i="11"/>
  <c r="M50" i="11"/>
  <c r="D44" i="9"/>
  <c r="G2" i="14"/>
  <c r="B47" i="9"/>
  <c r="G37" i="9"/>
  <c r="G32" i="9"/>
  <c r="B31" i="9"/>
  <c r="I105" i="26"/>
  <c r="D48" i="9"/>
  <c r="N82" i="26"/>
  <c r="B39" i="9"/>
  <c r="G45" i="9"/>
  <c r="G40" i="9"/>
  <c r="D36" i="9"/>
  <c r="N30" i="26"/>
  <c r="D32" i="9"/>
  <c r="A47" i="9"/>
  <c r="H81" i="26"/>
  <c r="D42" i="9"/>
  <c r="N76" i="26"/>
  <c r="A39" i="9"/>
  <c r="H113" i="26"/>
  <c r="D34" i="9"/>
  <c r="A31" i="9"/>
  <c r="H105" i="26"/>
  <c r="B44" i="9"/>
  <c r="I158" i="26"/>
  <c r="B36" i="9"/>
  <c r="I150" i="26"/>
  <c r="B48" i="9"/>
  <c r="I162" i="26"/>
  <c r="G44" i="9"/>
  <c r="G43" i="9"/>
  <c r="B40" i="9"/>
  <c r="G36" i="9"/>
  <c r="J150" i="26"/>
  <c r="G35" i="9"/>
  <c r="J109" i="26"/>
  <c r="B32" i="9"/>
  <c r="G33" i="14"/>
  <c r="F37" i="14"/>
  <c r="A45" i="14"/>
  <c r="H679" i="26"/>
  <c r="G49" i="14"/>
  <c r="G37" i="14"/>
  <c r="F41" i="14"/>
  <c r="P715" i="26"/>
  <c r="D31" i="13"/>
  <c r="B31" i="13"/>
  <c r="I385" i="26"/>
  <c r="A35" i="13"/>
  <c r="E545" i="32"/>
  <c r="G35" i="13"/>
  <c r="J389" i="26"/>
  <c r="B43" i="13"/>
  <c r="I477" i="26"/>
  <c r="D43" i="13"/>
  <c r="B35" i="13"/>
  <c r="I349" i="26"/>
  <c r="D35" i="13"/>
  <c r="N389" i="26"/>
  <c r="A39" i="13"/>
  <c r="G39" i="13"/>
  <c r="J393" i="26"/>
  <c r="A47" i="13"/>
  <c r="H481" i="26"/>
  <c r="G47" i="13"/>
  <c r="B39" i="13"/>
  <c r="I473" i="26"/>
  <c r="B47" i="13"/>
  <c r="I441" i="26"/>
  <c r="D31" i="12"/>
  <c r="D35" i="12"/>
  <c r="N549" i="26"/>
  <c r="B37" i="12"/>
  <c r="I511" i="26"/>
  <c r="B45" i="12"/>
  <c r="I639" i="26"/>
  <c r="A31" i="12"/>
  <c r="H505" i="26"/>
  <c r="A35" i="12"/>
  <c r="H509" i="26"/>
  <c r="G50" i="11"/>
  <c r="D38" i="11"/>
  <c r="D42" i="11"/>
  <c r="N196" i="26"/>
  <c r="B46" i="11"/>
  <c r="G37" i="11"/>
  <c r="G41" i="11"/>
  <c r="I755" i="29"/>
  <c r="G45" i="11"/>
  <c r="J199" i="26"/>
  <c r="B49" i="11"/>
  <c r="I323" i="26"/>
  <c r="A50" i="11"/>
  <c r="G46" i="11"/>
  <c r="U855" i="29"/>
  <c r="B50" i="11"/>
  <c r="D49" i="9"/>
  <c r="N43" i="26"/>
  <c r="D41" i="9"/>
  <c r="D33" i="9"/>
  <c r="A49" i="9"/>
  <c r="H43" i="26"/>
  <c r="A33" i="9"/>
  <c r="H67" i="26"/>
  <c r="A50" i="9"/>
  <c r="A46" i="9"/>
  <c r="H80" i="26"/>
  <c r="B46" i="9"/>
  <c r="I160" i="26"/>
  <c r="G46" i="9"/>
  <c r="A42" i="9"/>
  <c r="H116" i="26"/>
  <c r="B42" i="9"/>
  <c r="I36" i="26"/>
  <c r="G42" i="9"/>
  <c r="A38" i="9"/>
  <c r="H112" i="26"/>
  <c r="B38" i="9"/>
  <c r="I32" i="26"/>
  <c r="G38" i="9"/>
  <c r="A34" i="9"/>
  <c r="H108" i="26"/>
  <c r="B34" i="9"/>
  <c r="I28" i="26"/>
  <c r="G34" i="9"/>
  <c r="J28" i="26"/>
  <c r="G50" i="9"/>
  <c r="J84" i="26"/>
  <c r="G49" i="9"/>
  <c r="D46" i="9"/>
  <c r="N160" i="26"/>
  <c r="G41" i="9"/>
  <c r="D38" i="9"/>
  <c r="N72" i="26"/>
  <c r="G33" i="9"/>
  <c r="D45" i="9"/>
  <c r="N119" i="26"/>
  <c r="D37" i="9"/>
  <c r="N71" i="26"/>
  <c r="A41" i="9"/>
  <c r="D47" i="9"/>
  <c r="D43" i="9"/>
  <c r="N37" i="26"/>
  <c r="D39" i="9"/>
  <c r="D35" i="9"/>
  <c r="N69" i="26"/>
  <c r="D31" i="9"/>
  <c r="N145" i="26"/>
  <c r="D50" i="9"/>
  <c r="N164" i="26"/>
  <c r="A45" i="9"/>
  <c r="A43" i="9"/>
  <c r="H117" i="26"/>
  <c r="A37" i="9"/>
  <c r="H71" i="26"/>
  <c r="A35" i="9"/>
  <c r="A35" i="14"/>
  <c r="H789" i="26"/>
  <c r="F35" i="14"/>
  <c r="A39" i="14"/>
  <c r="H793" i="26"/>
  <c r="F39" i="14"/>
  <c r="A43" i="14"/>
  <c r="E789" i="33"/>
  <c r="F43" i="14"/>
  <c r="B31" i="14"/>
  <c r="G31" i="14"/>
  <c r="A32" i="14"/>
  <c r="H706" i="26"/>
  <c r="D33" i="14"/>
  <c r="N747" i="26"/>
  <c r="B35" i="14"/>
  <c r="I789" i="26"/>
  <c r="G35" i="14"/>
  <c r="J669" i="26"/>
  <c r="A36" i="14"/>
  <c r="Q593" i="33"/>
  <c r="D37" i="14"/>
  <c r="G646" i="33"/>
  <c r="B39" i="14"/>
  <c r="I793" i="26"/>
  <c r="G39" i="14"/>
  <c r="I691" i="33"/>
  <c r="A40" i="14"/>
  <c r="H794" i="26"/>
  <c r="D41" i="14"/>
  <c r="B43" i="14"/>
  <c r="I797" i="26"/>
  <c r="G43" i="14"/>
  <c r="J677" i="26"/>
  <c r="A44" i="14"/>
  <c r="D45" i="14"/>
  <c r="B47" i="14"/>
  <c r="I801" i="26"/>
  <c r="G47" i="14"/>
  <c r="J721" i="26"/>
  <c r="A48" i="14"/>
  <c r="H722" i="26"/>
  <c r="D49" i="14"/>
  <c r="A33" i="14"/>
  <c r="H707" i="26"/>
  <c r="F33" i="14"/>
  <c r="G550" i="33"/>
  <c r="A49" i="14"/>
  <c r="H803" i="26"/>
  <c r="F49" i="14"/>
  <c r="G942" i="33"/>
  <c r="B33" i="14"/>
  <c r="I707" i="26"/>
  <c r="B37" i="14"/>
  <c r="I671" i="26"/>
  <c r="B41" i="14"/>
  <c r="I675" i="26"/>
  <c r="B45" i="14"/>
  <c r="I719" i="26"/>
  <c r="B49" i="14"/>
  <c r="I723" i="26"/>
  <c r="D37" i="13"/>
  <c r="G594" i="32"/>
  <c r="A34" i="13"/>
  <c r="H348" i="26"/>
  <c r="D34" i="13"/>
  <c r="A38" i="13"/>
  <c r="H352" i="26"/>
  <c r="D38" i="13"/>
  <c r="N392" i="26"/>
  <c r="A42" i="13"/>
  <c r="D42" i="13"/>
  <c r="A46" i="13"/>
  <c r="H400" i="26"/>
  <c r="D46" i="13"/>
  <c r="N480" i="26"/>
  <c r="A50" i="13"/>
  <c r="Q860" i="32"/>
  <c r="D50" i="13"/>
  <c r="N484" i="26"/>
  <c r="B34" i="13"/>
  <c r="I348" i="26"/>
  <c r="B38" i="13"/>
  <c r="I472" i="26"/>
  <c r="B42" i="13"/>
  <c r="I356" i="26"/>
  <c r="B46" i="13"/>
  <c r="B50" i="13"/>
  <c r="G33" i="13"/>
  <c r="I500" i="32"/>
  <c r="B33" i="13"/>
  <c r="I347" i="26"/>
  <c r="A33" i="13"/>
  <c r="H347" i="26"/>
  <c r="G37" i="13"/>
  <c r="B37" i="13"/>
  <c r="I471" i="26"/>
  <c r="A37" i="13"/>
  <c r="G41" i="13"/>
  <c r="B41" i="13"/>
  <c r="I355" i="26"/>
  <c r="A41" i="13"/>
  <c r="G45" i="13"/>
  <c r="B45" i="13"/>
  <c r="I439" i="26"/>
  <c r="A45" i="13"/>
  <c r="H359" i="26"/>
  <c r="G49" i="13"/>
  <c r="J443" i="26"/>
  <c r="B49" i="13"/>
  <c r="I363" i="26"/>
  <c r="A49" i="13"/>
  <c r="H443" i="26"/>
  <c r="G33" i="12"/>
  <c r="J507" i="26"/>
  <c r="D38" i="12"/>
  <c r="N632" i="26"/>
  <c r="D42" i="12"/>
  <c r="G45" i="12"/>
  <c r="D50" i="12"/>
  <c r="S959" i="31"/>
  <c r="A34" i="12"/>
  <c r="H628" i="26"/>
  <c r="B38" i="12"/>
  <c r="G38" i="12"/>
  <c r="J552" i="26"/>
  <c r="B42" i="12"/>
  <c r="I516" i="26"/>
  <c r="G42" i="12"/>
  <c r="J596" i="26"/>
  <c r="A46" i="12"/>
  <c r="H600" i="26"/>
  <c r="B50" i="12"/>
  <c r="G50" i="12"/>
  <c r="J524" i="26"/>
  <c r="B34" i="12"/>
  <c r="I548" i="26"/>
  <c r="B46" i="12"/>
  <c r="D36" i="12"/>
  <c r="D44" i="12"/>
  <c r="N558" i="26"/>
  <c r="B31" i="12"/>
  <c r="I505" i="26"/>
  <c r="A32" i="12"/>
  <c r="H626" i="26"/>
  <c r="D33" i="12"/>
  <c r="N627" i="26"/>
  <c r="B35" i="12"/>
  <c r="I589" i="26"/>
  <c r="A36" i="12"/>
  <c r="H510" i="26"/>
  <c r="D37" i="12"/>
  <c r="N591" i="26"/>
  <c r="B39" i="12"/>
  <c r="I593" i="26"/>
  <c r="A40" i="12"/>
  <c r="D41" i="12"/>
  <c r="G759" i="31"/>
  <c r="B43" i="12"/>
  <c r="I637" i="26"/>
  <c r="A44" i="12"/>
  <c r="H638" i="26"/>
  <c r="D45" i="12"/>
  <c r="N639" i="26"/>
  <c r="B47" i="12"/>
  <c r="I521" i="26"/>
  <c r="A48" i="12"/>
  <c r="D49" i="12"/>
  <c r="N523" i="26"/>
  <c r="D32" i="12"/>
  <c r="D40" i="12"/>
  <c r="D48" i="12"/>
  <c r="S909" i="31"/>
  <c r="B32" i="12"/>
  <c r="I506" i="26"/>
  <c r="A33" i="12"/>
  <c r="B36" i="12"/>
  <c r="A37" i="12"/>
  <c r="B40" i="12"/>
  <c r="I594" i="26"/>
  <c r="A41" i="12"/>
  <c r="B44" i="12"/>
  <c r="A45" i="12"/>
  <c r="H519" i="26"/>
  <c r="B48" i="12"/>
  <c r="I602" i="26"/>
  <c r="A49" i="12"/>
  <c r="A31" i="11"/>
  <c r="D43" i="11"/>
  <c r="N277" i="26"/>
  <c r="A34" i="11"/>
  <c r="D35" i="11"/>
  <c r="N189" i="26"/>
  <c r="A38" i="11"/>
  <c r="H272" i="26"/>
  <c r="D39" i="11"/>
  <c r="B42" i="11"/>
  <c r="G42" i="11"/>
  <c r="J236" i="26"/>
  <c r="A47" i="11"/>
  <c r="E905" i="29"/>
  <c r="G47" i="11"/>
  <c r="J201" i="26"/>
  <c r="G31" i="11"/>
  <c r="B34" i="11"/>
  <c r="B38" i="11"/>
  <c r="I312" i="26"/>
  <c r="A43" i="11"/>
  <c r="H197" i="26"/>
  <c r="D36" i="11"/>
  <c r="D40" i="11"/>
  <c r="N274" i="26"/>
  <c r="D44" i="11"/>
  <c r="N318" i="26"/>
  <c r="D48" i="11"/>
  <c r="N242" i="26"/>
  <c r="B31" i="11"/>
  <c r="A32" i="11"/>
  <c r="H266" i="26"/>
  <c r="D33" i="11"/>
  <c r="N307" i="26"/>
  <c r="B35" i="11"/>
  <c r="I309" i="26"/>
  <c r="A36" i="11"/>
  <c r="D37" i="11"/>
  <c r="B39" i="11"/>
  <c r="I313" i="26"/>
  <c r="A40" i="11"/>
  <c r="D41" i="11"/>
  <c r="B43" i="11"/>
  <c r="I197" i="26"/>
  <c r="A44" i="11"/>
  <c r="H198" i="26"/>
  <c r="D45" i="11"/>
  <c r="N199" i="26"/>
  <c r="B47" i="11"/>
  <c r="A48" i="11"/>
  <c r="D49" i="11"/>
  <c r="D32" i="11"/>
  <c r="N186" i="26"/>
  <c r="B32" i="11"/>
  <c r="A33" i="11"/>
  <c r="H227" i="26"/>
  <c r="B36" i="11"/>
  <c r="I190" i="26"/>
  <c r="A37" i="11"/>
  <c r="E655" i="29"/>
  <c r="B40" i="11"/>
  <c r="A41" i="11"/>
  <c r="H315" i="26"/>
  <c r="B44" i="11"/>
  <c r="I238" i="26"/>
  <c r="A45" i="11"/>
  <c r="B48" i="11"/>
  <c r="A49" i="11"/>
  <c r="H203" i="26"/>
  <c r="E3" i="10"/>
  <c r="L3" i="10"/>
  <c r="M3" i="10"/>
  <c r="B4" i="10"/>
  <c r="E4" i="10"/>
  <c r="L4" i="10"/>
  <c r="M4" i="10"/>
  <c r="N4" i="10"/>
  <c r="L5" i="10"/>
  <c r="L6" i="10"/>
  <c r="L7" i="10"/>
  <c r="B5" i="10"/>
  <c r="B6" i="10"/>
  <c r="B7" i="10"/>
  <c r="E7" i="10"/>
  <c r="M7" i="10"/>
  <c r="T553" i="33"/>
  <c r="U552" i="33"/>
  <c r="V551" i="33"/>
  <c r="V553" i="33"/>
  <c r="T552" i="33"/>
  <c r="S551" i="33"/>
  <c r="S552" i="33"/>
  <c r="U551" i="33"/>
  <c r="Q546" i="33"/>
  <c r="Q542" i="33"/>
  <c r="Q551" i="33"/>
  <c r="S553" i="33"/>
  <c r="U545" i="33"/>
  <c r="Q545" i="33"/>
  <c r="U553" i="33"/>
  <c r="T551" i="33"/>
  <c r="U546" i="33"/>
  <c r="V552" i="33"/>
  <c r="G509" i="32"/>
  <c r="H508" i="32"/>
  <c r="I507" i="32"/>
  <c r="E501" i="32"/>
  <c r="H509" i="32"/>
  <c r="J507" i="32"/>
  <c r="G508" i="32"/>
  <c r="H507" i="32"/>
  <c r="G507" i="32"/>
  <c r="I501" i="32"/>
  <c r="J509" i="32"/>
  <c r="J508" i="32"/>
  <c r="I502" i="32"/>
  <c r="E498" i="32"/>
  <c r="E507" i="32"/>
  <c r="I509" i="32"/>
  <c r="I508" i="32"/>
  <c r="E502" i="32"/>
  <c r="S564" i="31"/>
  <c r="T563" i="31"/>
  <c r="U562" i="31"/>
  <c r="U564" i="31"/>
  <c r="S563" i="31"/>
  <c r="V564" i="31"/>
  <c r="U563" i="31"/>
  <c r="S562" i="31"/>
  <c r="Q556" i="31"/>
  <c r="V562" i="31"/>
  <c r="T562" i="31"/>
  <c r="Q557" i="31"/>
  <c r="V563" i="31"/>
  <c r="U556" i="31"/>
  <c r="T564" i="31"/>
  <c r="U557" i="31"/>
  <c r="Q553" i="31"/>
  <c r="Q562" i="31"/>
  <c r="C29" i="21"/>
  <c r="F232" i="26"/>
  <c r="K232" i="26"/>
  <c r="L232" i="26"/>
  <c r="F272" i="26"/>
  <c r="K272" i="26"/>
  <c r="L272" i="26"/>
  <c r="F312" i="26"/>
  <c r="K312" i="26"/>
  <c r="L312" i="26"/>
  <c r="F192" i="26"/>
  <c r="K192" i="26"/>
  <c r="L192" i="26"/>
  <c r="C27" i="21"/>
  <c r="F230" i="26"/>
  <c r="K230" i="26"/>
  <c r="L230" i="26"/>
  <c r="F270" i="26"/>
  <c r="K270" i="26"/>
  <c r="L270" i="26"/>
  <c r="F310" i="26"/>
  <c r="K310" i="26"/>
  <c r="L310" i="26"/>
  <c r="F190" i="26"/>
  <c r="K190" i="26"/>
  <c r="L190" i="26"/>
  <c r="C41" i="21"/>
  <c r="F244" i="26"/>
  <c r="K244" i="26"/>
  <c r="L244" i="26"/>
  <c r="V250" i="26"/>
  <c r="F284" i="26"/>
  <c r="K284" i="26"/>
  <c r="L284" i="26"/>
  <c r="F324" i="26"/>
  <c r="K324" i="26"/>
  <c r="L324" i="26"/>
  <c r="V170" i="26"/>
  <c r="F204" i="26"/>
  <c r="K204" i="26"/>
  <c r="L204" i="26"/>
  <c r="C33" i="21"/>
  <c r="F236" i="26"/>
  <c r="K236" i="26"/>
  <c r="L236" i="26"/>
  <c r="F276" i="26"/>
  <c r="K276" i="26"/>
  <c r="L276" i="26"/>
  <c r="F316" i="26"/>
  <c r="K316" i="26"/>
  <c r="L316" i="26"/>
  <c r="F196" i="26"/>
  <c r="K196" i="26"/>
  <c r="L196" i="26"/>
  <c r="C25" i="21"/>
  <c r="F228" i="26"/>
  <c r="K228" i="26"/>
  <c r="L228" i="26"/>
  <c r="F268" i="26"/>
  <c r="K268" i="26"/>
  <c r="L268" i="26"/>
  <c r="F308" i="26"/>
  <c r="K308" i="26"/>
  <c r="L308" i="26"/>
  <c r="F188" i="26"/>
  <c r="K188" i="26"/>
  <c r="L188" i="26"/>
  <c r="C35" i="21"/>
  <c r="F238" i="26"/>
  <c r="K238" i="26"/>
  <c r="L238" i="26"/>
  <c r="F278" i="26"/>
  <c r="K278" i="26"/>
  <c r="L278" i="26"/>
  <c r="F318" i="26"/>
  <c r="K318" i="26"/>
  <c r="L318" i="26"/>
  <c r="F198" i="26"/>
  <c r="K198" i="26"/>
  <c r="L198" i="26"/>
  <c r="C39" i="21"/>
  <c r="F242" i="26"/>
  <c r="K242" i="26"/>
  <c r="L242" i="26"/>
  <c r="F282" i="26"/>
  <c r="K282" i="26"/>
  <c r="L282" i="26"/>
  <c r="F322" i="26"/>
  <c r="K322" i="26"/>
  <c r="L322" i="26"/>
  <c r="F202" i="26"/>
  <c r="K202" i="26"/>
  <c r="L202" i="26"/>
  <c r="C31" i="21"/>
  <c r="F234" i="26"/>
  <c r="K234" i="26"/>
  <c r="L234" i="26"/>
  <c r="F274" i="26"/>
  <c r="K274" i="26"/>
  <c r="L274" i="26"/>
  <c r="F314" i="26"/>
  <c r="K314" i="26"/>
  <c r="L314" i="26"/>
  <c r="F194" i="26"/>
  <c r="K194" i="26"/>
  <c r="L194" i="26"/>
  <c r="C23" i="21"/>
  <c r="F226" i="26"/>
  <c r="K226" i="26"/>
  <c r="L226" i="26"/>
  <c r="F266" i="26"/>
  <c r="K266" i="26"/>
  <c r="L266" i="26"/>
  <c r="F306" i="26"/>
  <c r="K306" i="26"/>
  <c r="L306" i="26"/>
  <c r="F186" i="26"/>
  <c r="K186" i="26"/>
  <c r="L186" i="26"/>
  <c r="C37" i="21"/>
  <c r="F240" i="26"/>
  <c r="K240" i="26"/>
  <c r="L240" i="26"/>
  <c r="F280" i="26"/>
  <c r="K280" i="26"/>
  <c r="L280" i="26"/>
  <c r="F320" i="26"/>
  <c r="K320" i="26"/>
  <c r="L320" i="26"/>
  <c r="F200" i="26"/>
  <c r="K200" i="26"/>
  <c r="L200" i="26"/>
  <c r="V514" i="29"/>
  <c r="Q507" i="29"/>
  <c r="U514" i="29"/>
  <c r="S514" i="29"/>
  <c r="U506" i="29"/>
  <c r="S513" i="29"/>
  <c r="U512" i="29"/>
  <c r="T514" i="29"/>
  <c r="U513" i="29"/>
  <c r="V513" i="29"/>
  <c r="S512" i="29"/>
  <c r="T513" i="29"/>
  <c r="V512" i="29"/>
  <c r="Q503" i="29"/>
  <c r="Q512" i="29"/>
  <c r="T512" i="29"/>
  <c r="U507" i="29"/>
  <c r="Q506" i="29"/>
  <c r="E71" i="8"/>
  <c r="E70" i="8"/>
  <c r="E69" i="8"/>
  <c r="E72" i="8"/>
  <c r="E67" i="8"/>
  <c r="E66" i="8"/>
  <c r="E65" i="8"/>
  <c r="E68" i="8"/>
  <c r="E63" i="8"/>
  <c r="E62" i="8"/>
  <c r="E61" i="8"/>
  <c r="E64" i="8"/>
  <c r="E58" i="8"/>
  <c r="E57" i="8"/>
  <c r="E56" i="8"/>
  <c r="E59" i="8"/>
  <c r="E54" i="8"/>
  <c r="E53" i="8"/>
  <c r="E52" i="8"/>
  <c r="E55" i="8"/>
  <c r="E50" i="8"/>
  <c r="E49" i="8"/>
  <c r="E48" i="8"/>
  <c r="E51" i="8"/>
  <c r="E45" i="8"/>
  <c r="E44" i="8"/>
  <c r="E43" i="8"/>
  <c r="E46" i="8"/>
  <c r="E41" i="8"/>
  <c r="E40" i="8"/>
  <c r="E39" i="8"/>
  <c r="E42" i="8"/>
  <c r="E37" i="8"/>
  <c r="E36" i="8"/>
  <c r="E35" i="8"/>
  <c r="E38" i="8"/>
  <c r="E32" i="8"/>
  <c r="E31" i="8"/>
  <c r="E30" i="8"/>
  <c r="E33" i="8"/>
  <c r="E28" i="8"/>
  <c r="E27" i="8"/>
  <c r="E26" i="8"/>
  <c r="E29" i="8"/>
  <c r="E24" i="8"/>
  <c r="E23" i="8"/>
  <c r="E22" i="8"/>
  <c r="E25" i="8"/>
  <c r="E19" i="8"/>
  <c r="E18" i="8"/>
  <c r="E17" i="8"/>
  <c r="E20" i="8"/>
  <c r="E15" i="8"/>
  <c r="E14" i="8"/>
  <c r="E13" i="8"/>
  <c r="E16" i="8"/>
  <c r="E11" i="8"/>
  <c r="E10" i="8"/>
  <c r="E9" i="8"/>
  <c r="E12" i="8"/>
  <c r="F6" i="8"/>
  <c r="E6" i="8"/>
  <c r="D5" i="8"/>
  <c r="D6" i="8"/>
  <c r="F4" i="8"/>
  <c r="E4" i="8"/>
  <c r="D3" i="8"/>
  <c r="D4" i="8"/>
  <c r="C36" i="7"/>
  <c r="C38" i="7"/>
  <c r="C30" i="7"/>
  <c r="C32" i="7"/>
  <c r="C24" i="7"/>
  <c r="C26" i="7"/>
  <c r="C19" i="7"/>
  <c r="C18" i="7"/>
  <c r="C20" i="7"/>
  <c r="K7" i="7"/>
  <c r="C12" i="7"/>
  <c r="C14" i="7"/>
  <c r="K6" i="7"/>
  <c r="L10" i="7"/>
  <c r="K10" i="7"/>
  <c r="J10" i="7"/>
  <c r="L9" i="7"/>
  <c r="K9" i="7"/>
  <c r="J9" i="7"/>
  <c r="L8" i="7"/>
  <c r="K8" i="7"/>
  <c r="J8" i="7"/>
  <c r="L7" i="7"/>
  <c r="J7" i="7"/>
  <c r="L6" i="7"/>
  <c r="J6" i="7"/>
  <c r="C6" i="7"/>
  <c r="C8" i="7"/>
  <c r="M5" i="7"/>
  <c r="L5" i="7"/>
  <c r="J5" i="7"/>
  <c r="F3" i="7"/>
  <c r="I602" i="33"/>
  <c r="J601" i="33"/>
  <c r="G600" i="33"/>
  <c r="I595" i="33"/>
  <c r="J602" i="33"/>
  <c r="H601" i="33"/>
  <c r="E595" i="33"/>
  <c r="E594" i="33"/>
  <c r="G602" i="33"/>
  <c r="I601" i="33"/>
  <c r="J600" i="33"/>
  <c r="E591" i="33"/>
  <c r="E600" i="33"/>
  <c r="I600" i="33"/>
  <c r="H602" i="33"/>
  <c r="G601" i="33"/>
  <c r="H600" i="33"/>
  <c r="I594" i="33"/>
  <c r="S509" i="32"/>
  <c r="T508" i="32"/>
  <c r="U507" i="32"/>
  <c r="U502" i="32"/>
  <c r="Q498" i="32"/>
  <c r="Q507" i="32"/>
  <c r="U509" i="32"/>
  <c r="S508" i="32"/>
  <c r="U501" i="32"/>
  <c r="T509" i="32"/>
  <c r="V508" i="32"/>
  <c r="Q501" i="32"/>
  <c r="V509" i="32"/>
  <c r="U508" i="32"/>
  <c r="V507" i="32"/>
  <c r="Q502" i="32"/>
  <c r="T507" i="32"/>
  <c r="S507" i="32"/>
  <c r="G614" i="31"/>
  <c r="H613" i="31"/>
  <c r="I612" i="31"/>
  <c r="E606" i="31"/>
  <c r="H614" i="31"/>
  <c r="J612" i="31"/>
  <c r="I614" i="31"/>
  <c r="G613" i="31"/>
  <c r="E607" i="31"/>
  <c r="J614" i="31"/>
  <c r="I613" i="31"/>
  <c r="G612" i="31"/>
  <c r="I606" i="31"/>
  <c r="I607" i="31"/>
  <c r="J613" i="31"/>
  <c r="E603" i="31"/>
  <c r="E612" i="31"/>
  <c r="H612" i="31"/>
  <c r="H562" i="29"/>
  <c r="G564" i="29"/>
  <c r="I562" i="29"/>
  <c r="J564" i="29"/>
  <c r="I563" i="29"/>
  <c r="H563" i="29"/>
  <c r="J563" i="29"/>
  <c r="J562" i="29"/>
  <c r="E556" i="29"/>
  <c r="G563" i="29"/>
  <c r="H564" i="29"/>
  <c r="G562" i="29"/>
  <c r="E553" i="29"/>
  <c r="E562" i="29"/>
  <c r="I556" i="29"/>
  <c r="E557" i="29"/>
  <c r="I557" i="29"/>
  <c r="I564" i="29"/>
  <c r="E5" i="10"/>
  <c r="M5" i="10"/>
  <c r="N5" i="10"/>
  <c r="K5" i="7"/>
  <c r="F6" i="7"/>
  <c r="U602" i="33"/>
  <c r="V601" i="33"/>
  <c r="S600" i="33"/>
  <c r="Q594" i="33"/>
  <c r="U601" i="33"/>
  <c r="T600" i="33"/>
  <c r="V602" i="33"/>
  <c r="S602" i="33"/>
  <c r="S601" i="33"/>
  <c r="Q595" i="33"/>
  <c r="U594" i="33"/>
  <c r="T602" i="33"/>
  <c r="U600" i="33"/>
  <c r="U595" i="33"/>
  <c r="V600" i="33"/>
  <c r="Q591" i="33"/>
  <c r="Q600" i="33"/>
  <c r="T601" i="33"/>
  <c r="G554" i="32"/>
  <c r="H553" i="32"/>
  <c r="I552" i="32"/>
  <c r="E546" i="32"/>
  <c r="H554" i="32"/>
  <c r="J552" i="32"/>
  <c r="J553" i="32"/>
  <c r="H552" i="32"/>
  <c r="E543" i="32"/>
  <c r="E552" i="32"/>
  <c r="I547" i="32"/>
  <c r="E547" i="32"/>
  <c r="J554" i="32"/>
  <c r="I553" i="32"/>
  <c r="G552" i="32"/>
  <c r="I546" i="32"/>
  <c r="I554" i="32"/>
  <c r="G553" i="32"/>
  <c r="S614" i="31"/>
  <c r="T613" i="31"/>
  <c r="U612" i="31"/>
  <c r="U607" i="31"/>
  <c r="Q603" i="31"/>
  <c r="Q612" i="31"/>
  <c r="U614" i="31"/>
  <c r="S613" i="31"/>
  <c r="U606" i="31"/>
  <c r="V614" i="31"/>
  <c r="U613" i="31"/>
  <c r="S612" i="31"/>
  <c r="V612" i="31"/>
  <c r="Q607" i="31"/>
  <c r="T612" i="31"/>
  <c r="V613" i="31"/>
  <c r="T614" i="31"/>
  <c r="Q606" i="31"/>
  <c r="S563" i="29"/>
  <c r="U556" i="29"/>
  <c r="Q556" i="29"/>
  <c r="S562" i="29"/>
  <c r="V562" i="29"/>
  <c r="U562" i="29"/>
  <c r="Q557" i="29"/>
  <c r="U557" i="29"/>
  <c r="S564" i="29"/>
  <c r="U563" i="29"/>
  <c r="U564" i="29"/>
  <c r="V564" i="29"/>
  <c r="T564" i="29"/>
  <c r="Q553" i="29"/>
  <c r="Q562" i="29"/>
  <c r="V563" i="29"/>
  <c r="T563" i="29"/>
  <c r="T562" i="29"/>
  <c r="E6" i="10"/>
  <c r="M6" i="10"/>
  <c r="N6" i="10"/>
  <c r="F11" i="7"/>
  <c r="N5" i="7"/>
  <c r="J651" i="33"/>
  <c r="G650" i="33"/>
  <c r="H649" i="33"/>
  <c r="E640" i="33"/>
  <c r="E649" i="33"/>
  <c r="I650" i="33"/>
  <c r="G649" i="33"/>
  <c r="I644" i="33"/>
  <c r="I643" i="33"/>
  <c r="I649" i="33"/>
  <c r="I651" i="33"/>
  <c r="J650" i="33"/>
  <c r="J649" i="33"/>
  <c r="E644" i="33"/>
  <c r="H651" i="33"/>
  <c r="H650" i="33"/>
  <c r="G651" i="33"/>
  <c r="E643" i="33"/>
  <c r="S554" i="32"/>
  <c r="T553" i="32"/>
  <c r="U552" i="32"/>
  <c r="U547" i="32"/>
  <c r="Q543" i="32"/>
  <c r="Q552" i="32"/>
  <c r="U554" i="32"/>
  <c r="S553" i="32"/>
  <c r="U546" i="32"/>
  <c r="T554" i="32"/>
  <c r="V552" i="32"/>
  <c r="Q547" i="32"/>
  <c r="Q546" i="32"/>
  <c r="V553" i="32"/>
  <c r="T552" i="32"/>
  <c r="V554" i="32"/>
  <c r="U553" i="32"/>
  <c r="S552" i="32"/>
  <c r="J664" i="31"/>
  <c r="G663" i="31"/>
  <c r="H662" i="31"/>
  <c r="E653" i="31"/>
  <c r="E662" i="31"/>
  <c r="G664" i="31"/>
  <c r="H663" i="31"/>
  <c r="I662" i="31"/>
  <c r="E656" i="31"/>
  <c r="I664" i="31"/>
  <c r="J663" i="31"/>
  <c r="E657" i="31"/>
  <c r="I663" i="31"/>
  <c r="I656" i="31"/>
  <c r="G662" i="31"/>
  <c r="I657" i="31"/>
  <c r="H664" i="31"/>
  <c r="J662" i="31"/>
  <c r="H614" i="29"/>
  <c r="E606" i="29"/>
  <c r="I607" i="29"/>
  <c r="H613" i="29"/>
  <c r="G612" i="29"/>
  <c r="G613" i="29"/>
  <c r="I612" i="29"/>
  <c r="I614" i="29"/>
  <c r="E603" i="29"/>
  <c r="E612" i="29"/>
  <c r="H612" i="29"/>
  <c r="I606" i="29"/>
  <c r="J614" i="29"/>
  <c r="E607" i="29"/>
  <c r="J612" i="29"/>
  <c r="G614" i="29"/>
  <c r="I613" i="29"/>
  <c r="J613" i="29"/>
  <c r="G74" i="25"/>
  <c r="G69" i="25"/>
  <c r="R69" i="25"/>
  <c r="G68" i="25"/>
  <c r="G77" i="25"/>
  <c r="G71" i="25"/>
  <c r="G76" i="25"/>
  <c r="R76" i="25"/>
  <c r="G73" i="25"/>
  <c r="G70" i="25"/>
  <c r="R70" i="25"/>
  <c r="G72" i="25"/>
  <c r="G75" i="25"/>
  <c r="R75" i="25"/>
  <c r="G115" i="25"/>
  <c r="G113" i="25"/>
  <c r="R113" i="25"/>
  <c r="G91" i="25"/>
  <c r="R91" i="25"/>
  <c r="G114" i="25"/>
  <c r="R114" i="25"/>
  <c r="G99" i="25"/>
  <c r="R99" i="25"/>
  <c r="G110" i="25"/>
  <c r="R110" i="25"/>
  <c r="G111" i="25"/>
  <c r="G112" i="25"/>
  <c r="G116" i="25"/>
  <c r="G117" i="25"/>
  <c r="F12" i="7"/>
  <c r="M6" i="7"/>
  <c r="V651" i="33"/>
  <c r="S650" i="33"/>
  <c r="T649" i="33"/>
  <c r="Q644" i="33"/>
  <c r="U643" i="33"/>
  <c r="S651" i="33"/>
  <c r="V650" i="33"/>
  <c r="U649" i="33"/>
  <c r="T651" i="33"/>
  <c r="U650" i="33"/>
  <c r="Q643" i="33"/>
  <c r="U651" i="33"/>
  <c r="S649" i="33"/>
  <c r="U644" i="33"/>
  <c r="T650" i="33"/>
  <c r="Q640" i="33"/>
  <c r="Q649" i="33"/>
  <c r="V649" i="33"/>
  <c r="G599" i="32"/>
  <c r="H598" i="32"/>
  <c r="I597" i="32"/>
  <c r="E591" i="32"/>
  <c r="H599" i="32"/>
  <c r="J597" i="32"/>
  <c r="J598" i="32"/>
  <c r="H597" i="32"/>
  <c r="E588" i="32"/>
  <c r="E597" i="32"/>
  <c r="I592" i="32"/>
  <c r="E592" i="32"/>
  <c r="J599" i="32"/>
  <c r="I598" i="32"/>
  <c r="G597" i="32"/>
  <c r="I591" i="32"/>
  <c r="I599" i="32"/>
  <c r="G598" i="32"/>
  <c r="V664" i="31"/>
  <c r="S663" i="31"/>
  <c r="T662" i="31"/>
  <c r="Q657" i="31"/>
  <c r="U656" i="31"/>
  <c r="S664" i="31"/>
  <c r="T663" i="31"/>
  <c r="U662" i="31"/>
  <c r="U657" i="31"/>
  <c r="Q653" i="31"/>
  <c r="Q662" i="31"/>
  <c r="S662" i="31"/>
  <c r="Q656" i="31"/>
  <c r="T664" i="31"/>
  <c r="U663" i="31"/>
  <c r="V662" i="31"/>
  <c r="V663" i="31"/>
  <c r="U664" i="31"/>
  <c r="V613" i="29"/>
  <c r="S613" i="29"/>
  <c r="Q603" i="29"/>
  <c r="Q612" i="29"/>
  <c r="U612" i="29"/>
  <c r="S614" i="29"/>
  <c r="V612" i="29"/>
  <c r="S612" i="29"/>
  <c r="V614" i="29"/>
  <c r="Q606" i="29"/>
  <c r="U613" i="29"/>
  <c r="U607" i="29"/>
  <c r="T613" i="29"/>
  <c r="T614" i="29"/>
  <c r="U614" i="29"/>
  <c r="T612" i="29"/>
  <c r="U606" i="29"/>
  <c r="Q607" i="29"/>
  <c r="G101" i="25"/>
  <c r="R101" i="25"/>
  <c r="G103" i="25"/>
  <c r="R103" i="25"/>
  <c r="G100" i="25"/>
  <c r="R100" i="25"/>
  <c r="G63" i="25"/>
  <c r="G108" i="25"/>
  <c r="G102" i="25"/>
  <c r="R102" i="25"/>
  <c r="G104" i="25"/>
  <c r="R104" i="25"/>
  <c r="G107" i="25"/>
  <c r="R107" i="25"/>
  <c r="G105" i="25"/>
  <c r="R105" i="25"/>
  <c r="G109" i="25"/>
  <c r="R109" i="25"/>
  <c r="G106" i="25"/>
  <c r="R106" i="25"/>
  <c r="G59" i="25"/>
  <c r="R59" i="25"/>
  <c r="G61" i="25"/>
  <c r="R61" i="25"/>
  <c r="G60" i="25"/>
  <c r="R60" i="25"/>
  <c r="G64" i="25"/>
  <c r="G62" i="25"/>
  <c r="G66" i="25"/>
  <c r="G58" i="25"/>
  <c r="G65" i="25"/>
  <c r="G67" i="25"/>
  <c r="G80" i="25"/>
  <c r="G79" i="25"/>
  <c r="G82" i="25"/>
  <c r="R82" i="25"/>
  <c r="G85" i="25"/>
  <c r="G87" i="25"/>
  <c r="R87" i="25"/>
  <c r="G83" i="25"/>
  <c r="G84" i="25"/>
  <c r="G78" i="25"/>
  <c r="G86" i="25"/>
  <c r="G81" i="25"/>
  <c r="R81" i="25"/>
  <c r="G57" i="25"/>
  <c r="G51" i="25"/>
  <c r="G53" i="25"/>
  <c r="G55" i="25"/>
  <c r="R55" i="25"/>
  <c r="G50" i="25"/>
  <c r="R50" i="25"/>
  <c r="G56" i="25"/>
  <c r="R56" i="25"/>
  <c r="G49" i="25"/>
  <c r="R49" i="25"/>
  <c r="G48" i="25"/>
  <c r="G52" i="25"/>
  <c r="G54" i="25"/>
  <c r="G95" i="25"/>
  <c r="R95" i="25"/>
  <c r="G98" i="25"/>
  <c r="G93" i="25"/>
  <c r="R93" i="25"/>
  <c r="G88" i="25"/>
  <c r="G97" i="25"/>
  <c r="R97" i="25"/>
  <c r="G94" i="25"/>
  <c r="R94" i="25"/>
  <c r="G90" i="25"/>
  <c r="R90" i="25"/>
  <c r="G92" i="25"/>
  <c r="R92" i="25"/>
  <c r="G96" i="25"/>
  <c r="R96" i="25"/>
  <c r="G89" i="25"/>
  <c r="R89" i="25"/>
  <c r="F17" i="7"/>
  <c r="N6" i="7"/>
  <c r="G700" i="33"/>
  <c r="H699" i="33"/>
  <c r="I698" i="33"/>
  <c r="E692" i="33"/>
  <c r="J699" i="33"/>
  <c r="H698" i="33"/>
  <c r="E689" i="33"/>
  <c r="E698" i="33"/>
  <c r="I700" i="33"/>
  <c r="I693" i="33"/>
  <c r="J700" i="33"/>
  <c r="I699" i="33"/>
  <c r="J698" i="33"/>
  <c r="E693" i="33"/>
  <c r="H700" i="33"/>
  <c r="G699" i="33"/>
  <c r="G698" i="33"/>
  <c r="I692" i="33"/>
  <c r="S599" i="32"/>
  <c r="T598" i="32"/>
  <c r="U597" i="32"/>
  <c r="U592" i="32"/>
  <c r="Q588" i="32"/>
  <c r="Q597" i="32"/>
  <c r="U599" i="32"/>
  <c r="S598" i="32"/>
  <c r="U591" i="32"/>
  <c r="T599" i="32"/>
  <c r="V597" i="32"/>
  <c r="Q592" i="32"/>
  <c r="Q591" i="32"/>
  <c r="V598" i="32"/>
  <c r="T597" i="32"/>
  <c r="V599" i="32"/>
  <c r="U598" i="32"/>
  <c r="S597" i="32"/>
  <c r="J714" i="31"/>
  <c r="G713" i="31"/>
  <c r="H712" i="31"/>
  <c r="E703" i="31"/>
  <c r="E712" i="31"/>
  <c r="G714" i="31"/>
  <c r="H713" i="31"/>
  <c r="I712" i="31"/>
  <c r="E706" i="31"/>
  <c r="I714" i="31"/>
  <c r="J713" i="31"/>
  <c r="E707" i="31"/>
  <c r="I713" i="31"/>
  <c r="I706" i="31"/>
  <c r="G712" i="31"/>
  <c r="I707" i="31"/>
  <c r="J712" i="31"/>
  <c r="H714" i="31"/>
  <c r="J662" i="29"/>
  <c r="H662" i="29"/>
  <c r="I657" i="29"/>
  <c r="I656" i="29"/>
  <c r="G663" i="29"/>
  <c r="E657" i="29"/>
  <c r="E653" i="29"/>
  <c r="E662" i="29"/>
  <c r="H663" i="29"/>
  <c r="I664" i="29"/>
  <c r="G664" i="29"/>
  <c r="H664" i="29"/>
  <c r="E656" i="29"/>
  <c r="J664" i="29"/>
  <c r="I662" i="29"/>
  <c r="J663" i="29"/>
  <c r="I663" i="29"/>
  <c r="G662" i="29"/>
  <c r="F18" i="7"/>
  <c r="M7" i="7"/>
  <c r="S700" i="33"/>
  <c r="T699" i="33"/>
  <c r="U698" i="33"/>
  <c r="U693" i="33"/>
  <c r="Q689" i="33"/>
  <c r="Q698" i="33"/>
  <c r="T700" i="33"/>
  <c r="V698" i="33"/>
  <c r="Q693" i="33"/>
  <c r="Q692" i="33"/>
  <c r="S699" i="33"/>
  <c r="T698" i="33"/>
  <c r="U692" i="33"/>
  <c r="V700" i="33"/>
  <c r="V699" i="33"/>
  <c r="S698" i="33"/>
  <c r="U700" i="33"/>
  <c r="U699" i="33"/>
  <c r="G644" i="32"/>
  <c r="H643" i="32"/>
  <c r="I642" i="32"/>
  <c r="E636" i="32"/>
  <c r="H644" i="32"/>
  <c r="J642" i="32"/>
  <c r="J643" i="32"/>
  <c r="H642" i="32"/>
  <c r="E633" i="32"/>
  <c r="E642" i="32"/>
  <c r="I637" i="32"/>
  <c r="E637" i="32"/>
  <c r="J644" i="32"/>
  <c r="I643" i="32"/>
  <c r="G642" i="32"/>
  <c r="I636" i="32"/>
  <c r="I644" i="32"/>
  <c r="G643" i="32"/>
  <c r="V714" i="31"/>
  <c r="S713" i="31"/>
  <c r="T712" i="31"/>
  <c r="Q707" i="31"/>
  <c r="U706" i="31"/>
  <c r="S714" i="31"/>
  <c r="T713" i="31"/>
  <c r="U712" i="31"/>
  <c r="U707" i="31"/>
  <c r="Q703" i="31"/>
  <c r="Q712" i="31"/>
  <c r="S712" i="31"/>
  <c r="Q706" i="31"/>
  <c r="T714" i="31"/>
  <c r="U713" i="31"/>
  <c r="V712" i="31"/>
  <c r="V713" i="31"/>
  <c r="U714" i="31"/>
  <c r="V663" i="29"/>
  <c r="U664" i="29"/>
  <c r="V662" i="29"/>
  <c r="Q653" i="29"/>
  <c r="Q662" i="29"/>
  <c r="U656" i="29"/>
  <c r="S663" i="29"/>
  <c r="T662" i="29"/>
  <c r="S662" i="29"/>
  <c r="Q656" i="29"/>
  <c r="V664" i="29"/>
  <c r="Q657" i="29"/>
  <c r="S664" i="29"/>
  <c r="T664" i="29"/>
  <c r="U662" i="29"/>
  <c r="T663" i="29"/>
  <c r="U663" i="29"/>
  <c r="U657" i="29"/>
  <c r="N7" i="7"/>
  <c r="F23" i="7"/>
  <c r="H749" i="33"/>
  <c r="I748" i="33"/>
  <c r="J747" i="33"/>
  <c r="E742" i="33"/>
  <c r="I741" i="33"/>
  <c r="G749" i="33"/>
  <c r="I747" i="33"/>
  <c r="H748" i="33"/>
  <c r="J749" i="33"/>
  <c r="J748" i="33"/>
  <c r="H747" i="33"/>
  <c r="I742" i="33"/>
  <c r="I749" i="33"/>
  <c r="G748" i="33"/>
  <c r="G747" i="33"/>
  <c r="E741" i="33"/>
  <c r="E738" i="33"/>
  <c r="E747" i="33"/>
  <c r="S644" i="32"/>
  <c r="T643" i="32"/>
  <c r="U642" i="32"/>
  <c r="U637" i="32"/>
  <c r="Q633" i="32"/>
  <c r="Q642" i="32"/>
  <c r="U644" i="32"/>
  <c r="S643" i="32"/>
  <c r="U636" i="32"/>
  <c r="T644" i="32"/>
  <c r="V642" i="32"/>
  <c r="Q637" i="32"/>
  <c r="Q636" i="32"/>
  <c r="V643" i="32"/>
  <c r="T642" i="32"/>
  <c r="V644" i="32"/>
  <c r="U643" i="32"/>
  <c r="S642" i="32"/>
  <c r="H764" i="31"/>
  <c r="I763" i="31"/>
  <c r="J762" i="31"/>
  <c r="E757" i="31"/>
  <c r="I756" i="31"/>
  <c r="I764" i="31"/>
  <c r="G763" i="31"/>
  <c r="J764" i="31"/>
  <c r="H763" i="31"/>
  <c r="G762" i="31"/>
  <c r="I757" i="31"/>
  <c r="E756" i="31"/>
  <c r="G764" i="31"/>
  <c r="J763" i="31"/>
  <c r="H762" i="31"/>
  <c r="E753" i="31"/>
  <c r="E762" i="31"/>
  <c r="I762" i="31"/>
  <c r="E706" i="29"/>
  <c r="I714" i="29"/>
  <c r="J714" i="29"/>
  <c r="J713" i="29"/>
  <c r="I707" i="29"/>
  <c r="I713" i="29"/>
  <c r="G712" i="29"/>
  <c r="J712" i="29"/>
  <c r="H713" i="29"/>
  <c r="E707" i="29"/>
  <c r="H712" i="29"/>
  <c r="H714" i="29"/>
  <c r="I712" i="29"/>
  <c r="E703" i="29"/>
  <c r="E712" i="29"/>
  <c r="G714" i="29"/>
  <c r="G713" i="29"/>
  <c r="I706" i="29"/>
  <c r="M8" i="7"/>
  <c r="F24" i="7"/>
  <c r="T749" i="33"/>
  <c r="U748" i="33"/>
  <c r="V747" i="33"/>
  <c r="U749" i="33"/>
  <c r="S748" i="33"/>
  <c r="U742" i="33"/>
  <c r="U741" i="33"/>
  <c r="Q738" i="33"/>
  <c r="Q747" i="33"/>
  <c r="V749" i="33"/>
  <c r="S747" i="33"/>
  <c r="Q741" i="33"/>
  <c r="V748" i="33"/>
  <c r="U747" i="33"/>
  <c r="T748" i="33"/>
  <c r="S749" i="33"/>
  <c r="Q742" i="33"/>
  <c r="T747" i="33"/>
  <c r="G689" i="32"/>
  <c r="H688" i="32"/>
  <c r="I687" i="32"/>
  <c r="E681" i="32"/>
  <c r="H689" i="32"/>
  <c r="J687" i="32"/>
  <c r="J688" i="32"/>
  <c r="H687" i="32"/>
  <c r="E678" i="32"/>
  <c r="E687" i="32"/>
  <c r="I682" i="32"/>
  <c r="E682" i="32"/>
  <c r="J689" i="32"/>
  <c r="I688" i="32"/>
  <c r="G687" i="32"/>
  <c r="I681" i="32"/>
  <c r="I689" i="32"/>
  <c r="G688" i="32"/>
  <c r="T764" i="31"/>
  <c r="U763" i="31"/>
  <c r="V762" i="31"/>
  <c r="V764" i="31"/>
  <c r="T763" i="31"/>
  <c r="S762" i="31"/>
  <c r="V763" i="31"/>
  <c r="T762" i="31"/>
  <c r="U757" i="31"/>
  <c r="S764" i="31"/>
  <c r="Q756" i="31"/>
  <c r="U764" i="31"/>
  <c r="U756" i="31"/>
  <c r="S763" i="31"/>
  <c r="Q753" i="31"/>
  <c r="Q762" i="31"/>
  <c r="Q757" i="31"/>
  <c r="U762" i="31"/>
  <c r="U706" i="29"/>
  <c r="S713" i="29"/>
  <c r="V712" i="29"/>
  <c r="U713" i="29"/>
  <c r="U712" i="29"/>
  <c r="U714" i="29"/>
  <c r="Q703" i="29"/>
  <c r="Q712" i="29"/>
  <c r="U707" i="29"/>
  <c r="T713" i="29"/>
  <c r="Q707" i="29"/>
  <c r="V714" i="29"/>
  <c r="S712" i="29"/>
  <c r="S714" i="29"/>
  <c r="Q706" i="29"/>
  <c r="T714" i="29"/>
  <c r="V713" i="29"/>
  <c r="T712" i="29"/>
  <c r="F29" i="7"/>
  <c r="N8" i="7"/>
  <c r="I798" i="33"/>
  <c r="J797" i="33"/>
  <c r="G796" i="33"/>
  <c r="I791" i="33"/>
  <c r="H798" i="33"/>
  <c r="G797" i="33"/>
  <c r="J796" i="33"/>
  <c r="H796" i="33"/>
  <c r="I790" i="33"/>
  <c r="J798" i="33"/>
  <c r="I797" i="33"/>
  <c r="I796" i="33"/>
  <c r="E791" i="33"/>
  <c r="G798" i="33"/>
  <c r="H797" i="33"/>
  <c r="E790" i="33"/>
  <c r="E787" i="33"/>
  <c r="E796" i="33"/>
  <c r="S689" i="32"/>
  <c r="T688" i="32"/>
  <c r="U687" i="32"/>
  <c r="U682" i="32"/>
  <c r="Q678" i="32"/>
  <c r="Q687" i="32"/>
  <c r="U689" i="32"/>
  <c r="S688" i="32"/>
  <c r="U681" i="32"/>
  <c r="T689" i="32"/>
  <c r="V687" i="32"/>
  <c r="Q682" i="32"/>
  <c r="Q681" i="32"/>
  <c r="V688" i="32"/>
  <c r="T687" i="32"/>
  <c r="V689" i="32"/>
  <c r="U688" i="32"/>
  <c r="S687" i="32"/>
  <c r="I814" i="31"/>
  <c r="J813" i="31"/>
  <c r="G812" i="31"/>
  <c r="I807" i="31"/>
  <c r="H814" i="31"/>
  <c r="I813" i="31"/>
  <c r="J812" i="31"/>
  <c r="E807" i="31"/>
  <c r="I806" i="31"/>
  <c r="G813" i="31"/>
  <c r="H812" i="31"/>
  <c r="E803" i="31"/>
  <c r="E812" i="31"/>
  <c r="G814" i="31"/>
  <c r="I812" i="31"/>
  <c r="J814" i="31"/>
  <c r="E806" i="31"/>
  <c r="H813" i="31"/>
  <c r="H764" i="29"/>
  <c r="I764" i="29"/>
  <c r="E757" i="29"/>
  <c r="H763" i="29"/>
  <c r="G764" i="29"/>
  <c r="I756" i="29"/>
  <c r="J764" i="29"/>
  <c r="E753" i="29"/>
  <c r="E762" i="29"/>
  <c r="I762" i="29"/>
  <c r="I757" i="29"/>
  <c r="I763" i="29"/>
  <c r="H762" i="29"/>
  <c r="J762" i="29"/>
  <c r="G762" i="29"/>
  <c r="G763" i="29"/>
  <c r="J763" i="29"/>
  <c r="E756" i="29"/>
  <c r="F30" i="7"/>
  <c r="M9" i="7"/>
  <c r="U798" i="33"/>
  <c r="V797" i="33"/>
  <c r="S796" i="33"/>
  <c r="Q790" i="33"/>
  <c r="V798" i="33"/>
  <c r="T797" i="33"/>
  <c r="S798" i="33"/>
  <c r="U797" i="33"/>
  <c r="V796" i="33"/>
  <c r="U791" i="33"/>
  <c r="U790" i="33"/>
  <c r="Q787" i="33"/>
  <c r="Q796" i="33"/>
  <c r="U796" i="33"/>
  <c r="T796" i="33"/>
  <c r="Q791" i="33"/>
  <c r="T798" i="33"/>
  <c r="S797" i="33"/>
  <c r="G734" i="32"/>
  <c r="H733" i="32"/>
  <c r="I732" i="32"/>
  <c r="E726" i="32"/>
  <c r="H734" i="32"/>
  <c r="J732" i="32"/>
  <c r="J733" i="32"/>
  <c r="H732" i="32"/>
  <c r="E723" i="32"/>
  <c r="E732" i="32"/>
  <c r="I727" i="32"/>
  <c r="E727" i="32"/>
  <c r="J734" i="32"/>
  <c r="I733" i="32"/>
  <c r="G732" i="32"/>
  <c r="I726" i="32"/>
  <c r="I734" i="32"/>
  <c r="G733" i="32"/>
  <c r="U814" i="31"/>
  <c r="V813" i="31"/>
  <c r="S812" i="31"/>
  <c r="Q806" i="31"/>
  <c r="T814" i="31"/>
  <c r="U813" i="31"/>
  <c r="V812" i="31"/>
  <c r="S814" i="31"/>
  <c r="T813" i="31"/>
  <c r="U812" i="31"/>
  <c r="V814" i="31"/>
  <c r="Q807" i="31"/>
  <c r="S813" i="31"/>
  <c r="U806" i="31"/>
  <c r="U807" i="31"/>
  <c r="Q803" i="31"/>
  <c r="Q812" i="31"/>
  <c r="T812" i="31"/>
  <c r="T764" i="29"/>
  <c r="U756" i="29"/>
  <c r="V762" i="29"/>
  <c r="S764" i="29"/>
  <c r="S763" i="29"/>
  <c r="S762" i="29"/>
  <c r="U764" i="29"/>
  <c r="T763" i="29"/>
  <c r="Q756" i="29"/>
  <c r="U762" i="29"/>
  <c r="V764" i="29"/>
  <c r="V763" i="29"/>
  <c r="U757" i="29"/>
  <c r="Q753" i="29"/>
  <c r="Q762" i="29"/>
  <c r="T762" i="29"/>
  <c r="Q757" i="29"/>
  <c r="U763" i="29"/>
  <c r="N9" i="7"/>
  <c r="F35" i="7"/>
  <c r="J847" i="33"/>
  <c r="G846" i="33"/>
  <c r="H845" i="33"/>
  <c r="E836" i="33"/>
  <c r="E845" i="33"/>
  <c r="I847" i="33"/>
  <c r="H846" i="33"/>
  <c r="E840" i="33"/>
  <c r="E839" i="33"/>
  <c r="H847" i="33"/>
  <c r="J845" i="33"/>
  <c r="I840" i="33"/>
  <c r="I839" i="33"/>
  <c r="G847" i="33"/>
  <c r="I845" i="33"/>
  <c r="J846" i="33"/>
  <c r="G845" i="33"/>
  <c r="I846" i="33"/>
  <c r="S734" i="32"/>
  <c r="T733" i="32"/>
  <c r="U732" i="32"/>
  <c r="U727" i="32"/>
  <c r="Q723" i="32"/>
  <c r="Q732" i="32"/>
  <c r="U734" i="32"/>
  <c r="S733" i="32"/>
  <c r="U726" i="32"/>
  <c r="T734" i="32"/>
  <c r="V732" i="32"/>
  <c r="Q727" i="32"/>
  <c r="Q726" i="32"/>
  <c r="V733" i="32"/>
  <c r="T732" i="32"/>
  <c r="V734" i="32"/>
  <c r="U733" i="32"/>
  <c r="S732" i="32"/>
  <c r="I864" i="31"/>
  <c r="J863" i="31"/>
  <c r="G862" i="31"/>
  <c r="I857" i="31"/>
  <c r="H864" i="31"/>
  <c r="I863" i="31"/>
  <c r="J862" i="31"/>
  <c r="E857" i="31"/>
  <c r="I856" i="31"/>
  <c r="G863" i="31"/>
  <c r="H862" i="31"/>
  <c r="E853" i="31"/>
  <c r="E862" i="31"/>
  <c r="G864" i="31"/>
  <c r="I862" i="31"/>
  <c r="J864" i="31"/>
  <c r="H863" i="31"/>
  <c r="E856" i="31"/>
  <c r="G814" i="29"/>
  <c r="I806" i="29"/>
  <c r="I814" i="29"/>
  <c r="H812" i="29"/>
  <c r="I813" i="29"/>
  <c r="E806" i="29"/>
  <c r="H814" i="29"/>
  <c r="I812" i="29"/>
  <c r="G813" i="29"/>
  <c r="H813" i="29"/>
  <c r="E807" i="29"/>
  <c r="I807" i="29"/>
  <c r="G812" i="29"/>
  <c r="J813" i="29"/>
  <c r="J812" i="29"/>
  <c r="E803" i="29"/>
  <c r="E812" i="29"/>
  <c r="J814" i="29"/>
  <c r="F36" i="7"/>
  <c r="N10" i="7"/>
  <c r="M10" i="7"/>
  <c r="V847" i="33"/>
  <c r="S846" i="33"/>
  <c r="T845" i="33"/>
  <c r="Q840" i="33"/>
  <c r="U839" i="33"/>
  <c r="U846" i="33"/>
  <c r="S845" i="33"/>
  <c r="U847" i="33"/>
  <c r="T846" i="33"/>
  <c r="V846" i="33"/>
  <c r="U845" i="33"/>
  <c r="S847" i="33"/>
  <c r="V845" i="33"/>
  <c r="U840" i="33"/>
  <c r="Q836" i="33"/>
  <c r="Q845" i="33"/>
  <c r="Q839" i="33"/>
  <c r="T847" i="33"/>
  <c r="G779" i="32"/>
  <c r="H778" i="32"/>
  <c r="I777" i="32"/>
  <c r="E771" i="32"/>
  <c r="H779" i="32"/>
  <c r="J777" i="32"/>
  <c r="J778" i="32"/>
  <c r="H777" i="32"/>
  <c r="E768" i="32"/>
  <c r="E777" i="32"/>
  <c r="I772" i="32"/>
  <c r="E772" i="32"/>
  <c r="J779" i="32"/>
  <c r="I778" i="32"/>
  <c r="G777" i="32"/>
  <c r="I771" i="32"/>
  <c r="I779" i="32"/>
  <c r="G778" i="32"/>
  <c r="U864" i="31"/>
  <c r="V863" i="31"/>
  <c r="S862" i="31"/>
  <c r="Q856" i="31"/>
  <c r="T864" i="31"/>
  <c r="U863" i="31"/>
  <c r="V862" i="31"/>
  <c r="S864" i="31"/>
  <c r="T863" i="31"/>
  <c r="U862" i="31"/>
  <c r="V864" i="31"/>
  <c r="Q857" i="31"/>
  <c r="S863" i="31"/>
  <c r="U856" i="31"/>
  <c r="U857" i="31"/>
  <c r="Q853" i="31"/>
  <c r="Q862" i="31"/>
  <c r="T862" i="31"/>
  <c r="U813" i="29"/>
  <c r="T814" i="29"/>
  <c r="Q803" i="29"/>
  <c r="Q812" i="29"/>
  <c r="T812" i="29"/>
  <c r="U807" i="29"/>
  <c r="U814" i="29"/>
  <c r="Q807" i="29"/>
  <c r="S814" i="29"/>
  <c r="V812" i="29"/>
  <c r="U806" i="29"/>
  <c r="U812" i="29"/>
  <c r="Q806" i="29"/>
  <c r="S812" i="29"/>
  <c r="V813" i="29"/>
  <c r="S813" i="29"/>
  <c r="V814" i="29"/>
  <c r="T813" i="29"/>
  <c r="I896" i="33"/>
  <c r="J895" i="33"/>
  <c r="G894" i="33"/>
  <c r="I889" i="33"/>
  <c r="J896" i="33"/>
  <c r="H895" i="33"/>
  <c r="E889" i="33"/>
  <c r="E888" i="33"/>
  <c r="H896" i="33"/>
  <c r="G896" i="33"/>
  <c r="I895" i="33"/>
  <c r="J894" i="33"/>
  <c r="E885" i="33"/>
  <c r="E894" i="33"/>
  <c r="I888" i="33"/>
  <c r="G895" i="33"/>
  <c r="I894" i="33"/>
  <c r="H894" i="33"/>
  <c r="S779" i="32"/>
  <c r="T778" i="32"/>
  <c r="U777" i="32"/>
  <c r="U772" i="32"/>
  <c r="Q768" i="32"/>
  <c r="Q777" i="32"/>
  <c r="U779" i="32"/>
  <c r="S778" i="32"/>
  <c r="U771" i="32"/>
  <c r="T779" i="32"/>
  <c r="V777" i="32"/>
  <c r="Q772" i="32"/>
  <c r="Q771" i="32"/>
  <c r="V778" i="32"/>
  <c r="T777" i="32"/>
  <c r="V779" i="32"/>
  <c r="U778" i="32"/>
  <c r="S777" i="32"/>
  <c r="I914" i="31"/>
  <c r="J913" i="31"/>
  <c r="G912" i="31"/>
  <c r="I907" i="31"/>
  <c r="H914" i="31"/>
  <c r="I913" i="31"/>
  <c r="J912" i="31"/>
  <c r="E907" i="31"/>
  <c r="I906" i="31"/>
  <c r="G913" i="31"/>
  <c r="H912" i="31"/>
  <c r="E903" i="31"/>
  <c r="E912" i="31"/>
  <c r="G914" i="31"/>
  <c r="I912" i="31"/>
  <c r="J914" i="31"/>
  <c r="H913" i="31"/>
  <c r="E906" i="31"/>
  <c r="I863" i="29"/>
  <c r="G864" i="29"/>
  <c r="E857" i="29"/>
  <c r="I856" i="29"/>
  <c r="G863" i="29"/>
  <c r="H862" i="29"/>
  <c r="H864" i="29"/>
  <c r="E856" i="29"/>
  <c r="J864" i="29"/>
  <c r="I862" i="29"/>
  <c r="J863" i="29"/>
  <c r="H863" i="29"/>
  <c r="I857" i="29"/>
  <c r="E853" i="29"/>
  <c r="E862" i="29"/>
  <c r="G862" i="29"/>
  <c r="J862" i="29"/>
  <c r="I864" i="29"/>
  <c r="U896" i="33"/>
  <c r="V895" i="33"/>
  <c r="S894" i="33"/>
  <c r="Q888" i="33"/>
  <c r="U895" i="33"/>
  <c r="T894" i="33"/>
  <c r="S895" i="33"/>
  <c r="U894" i="33"/>
  <c r="Q889" i="33"/>
  <c r="Q885" i="33"/>
  <c r="Q894" i="33"/>
  <c r="V896" i="33"/>
  <c r="S896" i="33"/>
  <c r="V894" i="33"/>
  <c r="T896" i="33"/>
  <c r="U889" i="33"/>
  <c r="U888" i="33"/>
  <c r="T895" i="33"/>
  <c r="I824" i="32"/>
  <c r="J823" i="32"/>
  <c r="G822" i="32"/>
  <c r="I817" i="32"/>
  <c r="G824" i="32"/>
  <c r="I822" i="32"/>
  <c r="J824" i="32"/>
  <c r="E816" i="32"/>
  <c r="H824" i="32"/>
  <c r="I823" i="32"/>
  <c r="E817" i="32"/>
  <c r="E813" i="32"/>
  <c r="E822" i="32"/>
  <c r="J822" i="32"/>
  <c r="H822" i="32"/>
  <c r="H823" i="32"/>
  <c r="G823" i="32"/>
  <c r="I816" i="32"/>
  <c r="U914" i="31"/>
  <c r="V913" i="31"/>
  <c r="S912" i="31"/>
  <c r="Q906" i="31"/>
  <c r="T914" i="31"/>
  <c r="U913" i="31"/>
  <c r="V912" i="31"/>
  <c r="S914" i="31"/>
  <c r="T913" i="31"/>
  <c r="U912" i="31"/>
  <c r="V914" i="31"/>
  <c r="Q907" i="31"/>
  <c r="S913" i="31"/>
  <c r="U906" i="31"/>
  <c r="U907" i="31"/>
  <c r="Q903" i="31"/>
  <c r="Q912" i="31"/>
  <c r="T912" i="31"/>
  <c r="Q857" i="29"/>
  <c r="T863" i="29"/>
  <c r="U862" i="29"/>
  <c r="Q856" i="29"/>
  <c r="U857" i="29"/>
  <c r="T862" i="29"/>
  <c r="V863" i="29"/>
  <c r="U856" i="29"/>
  <c r="V864" i="29"/>
  <c r="S863" i="29"/>
  <c r="U864" i="29"/>
  <c r="T864" i="29"/>
  <c r="U863" i="29"/>
  <c r="Q853" i="29"/>
  <c r="Q862" i="29"/>
  <c r="V862" i="29"/>
  <c r="S864" i="29"/>
  <c r="S862" i="29"/>
  <c r="J945" i="33"/>
  <c r="G944" i="33"/>
  <c r="H943" i="33"/>
  <c r="E934" i="33"/>
  <c r="E943" i="33"/>
  <c r="I944" i="33"/>
  <c r="G943" i="33"/>
  <c r="I938" i="33"/>
  <c r="I937" i="33"/>
  <c r="G945" i="33"/>
  <c r="H944" i="33"/>
  <c r="J943" i="33"/>
  <c r="I943" i="33"/>
  <c r="J944" i="33"/>
  <c r="E938" i="33"/>
  <c r="I945" i="33"/>
  <c r="H945" i="33"/>
  <c r="E937" i="33"/>
  <c r="U824" i="32"/>
  <c r="V823" i="32"/>
  <c r="S822" i="32"/>
  <c r="Q816" i="32"/>
  <c r="T824" i="32"/>
  <c r="S823" i="32"/>
  <c r="V822" i="32"/>
  <c r="U817" i="32"/>
  <c r="U816" i="32"/>
  <c r="Q813" i="32"/>
  <c r="Q822" i="32"/>
  <c r="T823" i="32"/>
  <c r="U822" i="32"/>
  <c r="Q817" i="32"/>
  <c r="T822" i="32"/>
  <c r="U823" i="32"/>
  <c r="V824" i="32"/>
  <c r="S824" i="32"/>
  <c r="H964" i="31"/>
  <c r="J963" i="31"/>
  <c r="G962" i="31"/>
  <c r="I957" i="31"/>
  <c r="J964" i="31"/>
  <c r="I963" i="31"/>
  <c r="J962" i="31"/>
  <c r="E957" i="31"/>
  <c r="I956" i="31"/>
  <c r="G964" i="31"/>
  <c r="G963" i="31"/>
  <c r="H962" i="31"/>
  <c r="E953" i="31"/>
  <c r="E962" i="31"/>
  <c r="I964" i="31"/>
  <c r="I962" i="31"/>
  <c r="H963" i="31"/>
  <c r="E956" i="31"/>
  <c r="G914" i="29"/>
  <c r="G912" i="29"/>
  <c r="J914" i="29"/>
  <c r="H913" i="29"/>
  <c r="H912" i="29"/>
  <c r="E907" i="29"/>
  <c r="H914" i="29"/>
  <c r="G913" i="29"/>
  <c r="J913" i="29"/>
  <c r="I913" i="29"/>
  <c r="I912" i="29"/>
  <c r="E906" i="29"/>
  <c r="I906" i="29"/>
  <c r="E903" i="29"/>
  <c r="E912" i="29"/>
  <c r="J912" i="29"/>
  <c r="I907" i="29"/>
  <c r="I914" i="29"/>
  <c r="V945" i="33"/>
  <c r="S944" i="33"/>
  <c r="T943" i="33"/>
  <c r="Q938" i="33"/>
  <c r="U937" i="33"/>
  <c r="S945" i="33"/>
  <c r="V944" i="33"/>
  <c r="U943" i="33"/>
  <c r="U945" i="33"/>
  <c r="T945" i="33"/>
  <c r="U944" i="33"/>
  <c r="Q937" i="33"/>
  <c r="Q934" i="33"/>
  <c r="Q943" i="33"/>
  <c r="V943" i="33"/>
  <c r="S943" i="33"/>
  <c r="U938" i="33"/>
  <c r="T944" i="33"/>
  <c r="B982" i="33"/>
  <c r="I869" i="32"/>
  <c r="J868" i="32"/>
  <c r="G867" i="32"/>
  <c r="I862" i="32"/>
  <c r="G869" i="32"/>
  <c r="I867" i="32"/>
  <c r="H868" i="32"/>
  <c r="J867" i="32"/>
  <c r="G868" i="32"/>
  <c r="H867" i="32"/>
  <c r="I861" i="32"/>
  <c r="J869" i="32"/>
  <c r="E861" i="32"/>
  <c r="H869" i="32"/>
  <c r="I868" i="32"/>
  <c r="E862" i="32"/>
  <c r="E858" i="32"/>
  <c r="E867" i="32"/>
  <c r="T964" i="31"/>
  <c r="U963" i="31"/>
  <c r="S964" i="31"/>
  <c r="S962" i="31"/>
  <c r="Q956" i="31"/>
  <c r="V963" i="31"/>
  <c r="V962" i="31"/>
  <c r="V964" i="31"/>
  <c r="T963" i="31"/>
  <c r="U962" i="31"/>
  <c r="Q957" i="31"/>
  <c r="S963" i="31"/>
  <c r="U956" i="31"/>
  <c r="U957" i="31"/>
  <c r="Q953" i="31"/>
  <c r="Q962" i="31"/>
  <c r="U964" i="31"/>
  <c r="T962" i="31"/>
  <c r="B1002" i="31"/>
  <c r="U913" i="29"/>
  <c r="S913" i="29"/>
  <c r="U906" i="29"/>
  <c r="S912" i="29"/>
  <c r="T913" i="29"/>
  <c r="V912" i="29"/>
  <c r="V913" i="29"/>
  <c r="Q907" i="29"/>
  <c r="T912" i="29"/>
  <c r="T914" i="29"/>
  <c r="U914" i="29"/>
  <c r="Q903" i="29"/>
  <c r="Q912" i="29"/>
  <c r="S914" i="29"/>
  <c r="U912" i="29"/>
  <c r="Q906" i="29"/>
  <c r="U907" i="29"/>
  <c r="V914" i="29"/>
  <c r="G994" i="33"/>
  <c r="H993" i="33"/>
  <c r="I992" i="33"/>
  <c r="G990" i="33"/>
  <c r="E986" i="33"/>
  <c r="I985" i="33"/>
  <c r="J993" i="33"/>
  <c r="H992" i="33"/>
  <c r="G989" i="33"/>
  <c r="E983" i="33"/>
  <c r="E992" i="33"/>
  <c r="J994" i="33"/>
  <c r="G992" i="33"/>
  <c r="I986" i="33"/>
  <c r="I994" i="33"/>
  <c r="I987" i="33"/>
  <c r="J992" i="33"/>
  <c r="G988" i="33"/>
  <c r="E985" i="33"/>
  <c r="G993" i="33"/>
  <c r="E987" i="33"/>
  <c r="H994" i="33"/>
  <c r="G991" i="33"/>
  <c r="I993" i="33"/>
  <c r="N982" i="33"/>
  <c r="U869" i="32"/>
  <c r="V868" i="32"/>
  <c r="S867" i="32"/>
  <c r="Q861" i="32"/>
  <c r="T869" i="32"/>
  <c r="S868" i="32"/>
  <c r="V867" i="32"/>
  <c r="U862" i="32"/>
  <c r="U861" i="32"/>
  <c r="Q858" i="32"/>
  <c r="Q867" i="32"/>
  <c r="V869" i="32"/>
  <c r="S869" i="32"/>
  <c r="U868" i="32"/>
  <c r="U867" i="32"/>
  <c r="T867" i="32"/>
  <c r="T868" i="32"/>
  <c r="Q862" i="32"/>
  <c r="B902" i="32"/>
  <c r="H1014" i="31"/>
  <c r="I1013" i="31"/>
  <c r="J1012" i="31"/>
  <c r="G1009" i="31"/>
  <c r="E1007" i="31"/>
  <c r="I1006" i="31"/>
  <c r="J1013" i="31"/>
  <c r="H1012" i="31"/>
  <c r="I1005" i="31"/>
  <c r="E1003" i="31"/>
  <c r="E1012" i="31"/>
  <c r="J1014" i="31"/>
  <c r="H1013" i="31"/>
  <c r="G1012" i="31"/>
  <c r="G1010" i="31"/>
  <c r="I1007" i="31"/>
  <c r="E1006" i="31"/>
  <c r="E1005" i="31"/>
  <c r="G1014" i="31"/>
  <c r="G1011" i="31"/>
  <c r="I1012" i="31"/>
  <c r="G1013" i="31"/>
  <c r="G1008" i="31"/>
  <c r="I1014" i="31"/>
  <c r="N1002" i="31"/>
  <c r="H962" i="29"/>
  <c r="I963" i="29"/>
  <c r="H964" i="29"/>
  <c r="I962" i="29"/>
  <c r="I964" i="29"/>
  <c r="E953" i="29"/>
  <c r="E962" i="29"/>
  <c r="H963" i="29"/>
  <c r="E957" i="29"/>
  <c r="J963" i="29"/>
  <c r="G964" i="29"/>
  <c r="G962" i="29"/>
  <c r="E956" i="29"/>
  <c r="J964" i="29"/>
  <c r="I957" i="29"/>
  <c r="G963" i="29"/>
  <c r="I956" i="29"/>
  <c r="J962" i="29"/>
  <c r="S994" i="33"/>
  <c r="T993" i="33"/>
  <c r="U992" i="33"/>
  <c r="S991" i="33"/>
  <c r="U987" i="33"/>
  <c r="Q983" i="33"/>
  <c r="Q992" i="33"/>
  <c r="T994" i="33"/>
  <c r="V992" i="33"/>
  <c r="Q987" i="33"/>
  <c r="Q986" i="33"/>
  <c r="Q985" i="33"/>
  <c r="U993" i="33"/>
  <c r="S993" i="33"/>
  <c r="T992" i="33"/>
  <c r="S989" i="33"/>
  <c r="V993" i="33"/>
  <c r="V994" i="33"/>
  <c r="S988" i="33"/>
  <c r="U994" i="33"/>
  <c r="S992" i="33"/>
  <c r="U986" i="33"/>
  <c r="U985" i="33"/>
  <c r="S990" i="33"/>
  <c r="B1031" i="33"/>
  <c r="I914" i="32"/>
  <c r="J913" i="32"/>
  <c r="G912" i="32"/>
  <c r="G908" i="32"/>
  <c r="I907" i="32"/>
  <c r="G914" i="32"/>
  <c r="I912" i="32"/>
  <c r="G911" i="32"/>
  <c r="G909" i="32"/>
  <c r="J914" i="32"/>
  <c r="E906" i="32"/>
  <c r="H914" i="32"/>
  <c r="I913" i="32"/>
  <c r="E907" i="32"/>
  <c r="E903" i="32"/>
  <c r="E912" i="32"/>
  <c r="H913" i="32"/>
  <c r="G913" i="32"/>
  <c r="G910" i="32"/>
  <c r="I906" i="32"/>
  <c r="J912" i="32"/>
  <c r="I905" i="32"/>
  <c r="H912" i="32"/>
  <c r="E905" i="32"/>
  <c r="N902" i="32"/>
  <c r="T1014" i="31"/>
  <c r="U1013" i="31"/>
  <c r="V1012" i="31"/>
  <c r="S1010" i="31"/>
  <c r="Q1005" i="31"/>
  <c r="S1014" i="31"/>
  <c r="U1012" i="31"/>
  <c r="Q1007" i="31"/>
  <c r="Q1006" i="31"/>
  <c r="V1013" i="31"/>
  <c r="T1012" i="31"/>
  <c r="S1008" i="31"/>
  <c r="V1014" i="31"/>
  <c r="T1013" i="31"/>
  <c r="S1012" i="31"/>
  <c r="U1007" i="31"/>
  <c r="U1005" i="31"/>
  <c r="U1014" i="31"/>
  <c r="U1006" i="31"/>
  <c r="S1013" i="31"/>
  <c r="Q1003" i="31"/>
  <c r="Q1012" i="31"/>
  <c r="S1009" i="31"/>
  <c r="S1011" i="31"/>
  <c r="B1052" i="31"/>
  <c r="S962" i="29"/>
  <c r="U956" i="29"/>
  <c r="U963" i="29"/>
  <c r="U964" i="29"/>
  <c r="Q956" i="29"/>
  <c r="T964" i="29"/>
  <c r="S964" i="29"/>
  <c r="S963" i="29"/>
  <c r="B1002" i="29"/>
  <c r="V962" i="29"/>
  <c r="Q953" i="29"/>
  <c r="Q962" i="29"/>
  <c r="T962" i="29"/>
  <c r="V963" i="29"/>
  <c r="T963" i="29"/>
  <c r="V964" i="29"/>
  <c r="U957" i="29"/>
  <c r="U962" i="29"/>
  <c r="Q957" i="29"/>
  <c r="H1043" i="33"/>
  <c r="I1042" i="33"/>
  <c r="J1041" i="33"/>
  <c r="G1038" i="33"/>
  <c r="E1036" i="33"/>
  <c r="I1035" i="33"/>
  <c r="G1043" i="33"/>
  <c r="I1041" i="33"/>
  <c r="G1040" i="33"/>
  <c r="I1043" i="33"/>
  <c r="J1042" i="33"/>
  <c r="I1036" i="33"/>
  <c r="E1032" i="33"/>
  <c r="E1041" i="33"/>
  <c r="H1042" i="33"/>
  <c r="I1034" i="33"/>
  <c r="J1043" i="33"/>
  <c r="E1035" i="33"/>
  <c r="G1042" i="33"/>
  <c r="G1037" i="33"/>
  <c r="H1041" i="33"/>
  <c r="G1041" i="33"/>
  <c r="E1034" i="33"/>
  <c r="G1039" i="33"/>
  <c r="N1031" i="33"/>
  <c r="U914" i="32"/>
  <c r="V913" i="32"/>
  <c r="S912" i="32"/>
  <c r="S909" i="32"/>
  <c r="Q906" i="32"/>
  <c r="U905" i="32"/>
  <c r="T914" i="32"/>
  <c r="S913" i="32"/>
  <c r="V912" i="32"/>
  <c r="U907" i="32"/>
  <c r="U906" i="32"/>
  <c r="Q905" i="32"/>
  <c r="Q903" i="32"/>
  <c r="Q912" i="32"/>
  <c r="T913" i="32"/>
  <c r="U912" i="32"/>
  <c r="Q907" i="32"/>
  <c r="T912" i="32"/>
  <c r="S911" i="32"/>
  <c r="V914" i="32"/>
  <c r="S910" i="32"/>
  <c r="S914" i="32"/>
  <c r="S908" i="32"/>
  <c r="U913" i="32"/>
  <c r="B947" i="32"/>
  <c r="H1064" i="31"/>
  <c r="I1063" i="31"/>
  <c r="J1062" i="31"/>
  <c r="G1059" i="31"/>
  <c r="E1057" i="31"/>
  <c r="I1056" i="31"/>
  <c r="G1064" i="31"/>
  <c r="I1062" i="31"/>
  <c r="J1063" i="31"/>
  <c r="H1062" i="31"/>
  <c r="I1055" i="31"/>
  <c r="E1053" i="31"/>
  <c r="E1062" i="31"/>
  <c r="J1064" i="31"/>
  <c r="H1063" i="31"/>
  <c r="G1062" i="31"/>
  <c r="E1056" i="31"/>
  <c r="I1064" i="31"/>
  <c r="G1063" i="31"/>
  <c r="I1057" i="31"/>
  <c r="G1060" i="31"/>
  <c r="E1055" i="31"/>
  <c r="G1058" i="31"/>
  <c r="G1061" i="31"/>
  <c r="N1052" i="31"/>
  <c r="E1007" i="29"/>
  <c r="E1005" i="29"/>
  <c r="J1013" i="29"/>
  <c r="I1012" i="29"/>
  <c r="G1014" i="29"/>
  <c r="J1014" i="29"/>
  <c r="I1007" i="29"/>
  <c r="G1013" i="29"/>
  <c r="E1003" i="29"/>
  <c r="E1012" i="29"/>
  <c r="J1012" i="29"/>
  <c r="I1014" i="29"/>
  <c r="I1013" i="29"/>
  <c r="N1002" i="29"/>
  <c r="H1012" i="29"/>
  <c r="E1006" i="29"/>
  <c r="G1010" i="29"/>
  <c r="H1014" i="29"/>
  <c r="G1009" i="29"/>
  <c r="H1013" i="29"/>
  <c r="I1005" i="29"/>
  <c r="G1011" i="29"/>
  <c r="I1006" i="29"/>
  <c r="G1008" i="29"/>
  <c r="G1012" i="29"/>
  <c r="T1043" i="33"/>
  <c r="U1042" i="33"/>
  <c r="V1041" i="33"/>
  <c r="S1039" i="33"/>
  <c r="Q1034" i="33"/>
  <c r="U1043" i="33"/>
  <c r="S1042" i="33"/>
  <c r="S1038" i="33"/>
  <c r="U1036" i="33"/>
  <c r="U1035" i="33"/>
  <c r="U1034" i="33"/>
  <c r="Q1032" i="33"/>
  <c r="Q1041" i="33"/>
  <c r="T1041" i="33"/>
  <c r="S1040" i="33"/>
  <c r="V1043" i="33"/>
  <c r="S1041" i="33"/>
  <c r="S1037" i="33"/>
  <c r="U1041" i="33"/>
  <c r="S1043" i="33"/>
  <c r="Q1036" i="33"/>
  <c r="V1042" i="33"/>
  <c r="Q1035" i="33"/>
  <c r="T1042" i="33"/>
  <c r="B1080" i="33"/>
  <c r="I959" i="32"/>
  <c r="J958" i="32"/>
  <c r="G957" i="32"/>
  <c r="G953" i="32"/>
  <c r="I952" i="32"/>
  <c r="G959" i="32"/>
  <c r="I957" i="32"/>
  <c r="G956" i="32"/>
  <c r="G954" i="32"/>
  <c r="H958" i="32"/>
  <c r="J957" i="32"/>
  <c r="I950" i="32"/>
  <c r="G958" i="32"/>
  <c r="H957" i="32"/>
  <c r="G955" i="32"/>
  <c r="I951" i="32"/>
  <c r="E950" i="32"/>
  <c r="I958" i="32"/>
  <c r="E952" i="32"/>
  <c r="E948" i="32"/>
  <c r="E957" i="32"/>
  <c r="J959" i="32"/>
  <c r="E951" i="32"/>
  <c r="H959" i="32"/>
  <c r="N947" i="32"/>
  <c r="T1064" i="31"/>
  <c r="U1063" i="31"/>
  <c r="V1062" i="31"/>
  <c r="S1060" i="31"/>
  <c r="Q1055" i="31"/>
  <c r="U1064" i="31"/>
  <c r="S1063" i="31"/>
  <c r="S1064" i="31"/>
  <c r="U1062" i="31"/>
  <c r="Q1057" i="31"/>
  <c r="Q1056" i="31"/>
  <c r="U1057" i="31"/>
  <c r="S1061" i="31"/>
  <c r="S1059" i="31"/>
  <c r="Q1053" i="31"/>
  <c r="Q1062" i="31"/>
  <c r="T1062" i="31"/>
  <c r="S1058" i="31"/>
  <c r="U1055" i="31"/>
  <c r="T1063" i="31"/>
  <c r="U1056" i="31"/>
  <c r="S1062" i="31"/>
  <c r="V1063" i="31"/>
  <c r="V1064" i="31"/>
  <c r="B1102" i="31"/>
  <c r="B1052" i="29"/>
  <c r="U1007" i="29"/>
  <c r="S1011" i="29"/>
  <c r="S1012" i="29"/>
  <c r="U1006" i="29"/>
  <c r="S1014" i="29"/>
  <c r="V1013" i="29"/>
  <c r="Q1007" i="29"/>
  <c r="Q1006" i="29"/>
  <c r="V1012" i="29"/>
  <c r="Q1003" i="29"/>
  <c r="Q1012" i="29"/>
  <c r="S1008" i="29"/>
  <c r="U1014" i="29"/>
  <c r="U1005" i="29"/>
  <c r="V1014" i="29"/>
  <c r="U1013" i="29"/>
  <c r="Q1005" i="29"/>
  <c r="S1009" i="29"/>
  <c r="T1013" i="29"/>
  <c r="S1010" i="29"/>
  <c r="T1014" i="29"/>
  <c r="T1012" i="29"/>
  <c r="U1012" i="29"/>
  <c r="S1013" i="29"/>
  <c r="J1092" i="33"/>
  <c r="G1091" i="33"/>
  <c r="H1092" i="33"/>
  <c r="G1090" i="33"/>
  <c r="G1086" i="33"/>
  <c r="I1085" i="33"/>
  <c r="H1091" i="33"/>
  <c r="J1090" i="33"/>
  <c r="I1092" i="33"/>
  <c r="I1091" i="33"/>
  <c r="I1090" i="33"/>
  <c r="I1083" i="33"/>
  <c r="G1092" i="33"/>
  <c r="H1090" i="33"/>
  <c r="G1088" i="33"/>
  <c r="I1084" i="33"/>
  <c r="E1083" i="33"/>
  <c r="J1091" i="33"/>
  <c r="G1089" i="33"/>
  <c r="E1085" i="33"/>
  <c r="E1081" i="33"/>
  <c r="E1090" i="33"/>
  <c r="E1084" i="33"/>
  <c r="G1087" i="33"/>
  <c r="N1080" i="33"/>
  <c r="U959" i="32"/>
  <c r="V958" i="32"/>
  <c r="S957" i="32"/>
  <c r="S954" i="32"/>
  <c r="Q951" i="32"/>
  <c r="U950" i="32"/>
  <c r="T959" i="32"/>
  <c r="S958" i="32"/>
  <c r="V957" i="32"/>
  <c r="U952" i="32"/>
  <c r="U951" i="32"/>
  <c r="Q950" i="32"/>
  <c r="Q948" i="32"/>
  <c r="Q957" i="32"/>
  <c r="V959" i="32"/>
  <c r="S955" i="32"/>
  <c r="S953" i="32"/>
  <c r="S959" i="32"/>
  <c r="U958" i="32"/>
  <c r="T958" i="32"/>
  <c r="Q952" i="32"/>
  <c r="S956" i="32"/>
  <c r="U957" i="32"/>
  <c r="T957" i="32"/>
  <c r="B992" i="32"/>
  <c r="J1114" i="31"/>
  <c r="I1114" i="31"/>
  <c r="H1113" i="31"/>
  <c r="I1112" i="31"/>
  <c r="G1110" i="31"/>
  <c r="I1113" i="31"/>
  <c r="J1112" i="31"/>
  <c r="G1109" i="31"/>
  <c r="E1107" i="31"/>
  <c r="I1106" i="31"/>
  <c r="G1111" i="31"/>
  <c r="J1113" i="31"/>
  <c r="G1108" i="31"/>
  <c r="I1105" i="31"/>
  <c r="E1103" i="31"/>
  <c r="E1112" i="31"/>
  <c r="G1113" i="31"/>
  <c r="E1106" i="31"/>
  <c r="H1112" i="31"/>
  <c r="E1105" i="31"/>
  <c r="G1114" i="31"/>
  <c r="I1107" i="31"/>
  <c r="G1112" i="31"/>
  <c r="H1114" i="31"/>
  <c r="N1102" i="31"/>
  <c r="G1063" i="29"/>
  <c r="G1061" i="29"/>
  <c r="G1059" i="29"/>
  <c r="G1058" i="29"/>
  <c r="I1055" i="29"/>
  <c r="E1055" i="29"/>
  <c r="J1062" i="29"/>
  <c r="G1064" i="29"/>
  <c r="H1064" i="29"/>
  <c r="I1064" i="29"/>
  <c r="E1057" i="29"/>
  <c r="G1060" i="29"/>
  <c r="J1063" i="29"/>
  <c r="J1064" i="29"/>
  <c r="H1062" i="29"/>
  <c r="I1062" i="29"/>
  <c r="I1057" i="29"/>
  <c r="I1063" i="29"/>
  <c r="N1052" i="29"/>
  <c r="H1063" i="29"/>
  <c r="E1053" i="29"/>
  <c r="E1062" i="29"/>
  <c r="E1056" i="29"/>
  <c r="I1056" i="29"/>
  <c r="G1062" i="29"/>
  <c r="V1092" i="33"/>
  <c r="S1091" i="33"/>
  <c r="U1092" i="33"/>
  <c r="T1091" i="33"/>
  <c r="S1090" i="33"/>
  <c r="S1087" i="33"/>
  <c r="Q1084" i="33"/>
  <c r="U1083" i="33"/>
  <c r="T1092" i="33"/>
  <c r="V1091" i="33"/>
  <c r="S1089" i="33"/>
  <c r="S1088" i="33"/>
  <c r="S1086" i="33"/>
  <c r="U1084" i="33"/>
  <c r="V1090" i="33"/>
  <c r="U1085" i="33"/>
  <c r="U1090" i="33"/>
  <c r="Q1081" i="33"/>
  <c r="Q1090" i="33"/>
  <c r="T1090" i="33"/>
  <c r="Q1085" i="33"/>
  <c r="S1092" i="33"/>
  <c r="U1091" i="33"/>
  <c r="Q1083" i="33"/>
  <c r="B1129" i="33"/>
  <c r="J1004" i="32"/>
  <c r="G1004" i="32"/>
  <c r="J1003" i="32"/>
  <c r="G1002" i="32"/>
  <c r="G998" i="32"/>
  <c r="I997" i="32"/>
  <c r="I1004" i="32"/>
  <c r="I1002" i="32"/>
  <c r="G1001" i="32"/>
  <c r="G999" i="32"/>
  <c r="E996" i="32"/>
  <c r="I1003" i="32"/>
  <c r="E997" i="32"/>
  <c r="E993" i="32"/>
  <c r="E1002" i="32"/>
  <c r="H1004" i="32"/>
  <c r="J1002" i="32"/>
  <c r="I995" i="32"/>
  <c r="H1002" i="32"/>
  <c r="E995" i="32"/>
  <c r="H1003" i="32"/>
  <c r="G1003" i="32"/>
  <c r="G1000" i="32"/>
  <c r="I996" i="32"/>
  <c r="N992" i="32"/>
  <c r="V1114" i="31"/>
  <c r="S1113" i="31"/>
  <c r="U1113" i="31"/>
  <c r="U1112" i="31"/>
  <c r="S1111" i="31"/>
  <c r="U1107" i="31"/>
  <c r="S1114" i="31"/>
  <c r="V1113" i="31"/>
  <c r="V1112" i="31"/>
  <c r="S1110" i="31"/>
  <c r="Q1105" i="31"/>
  <c r="U1114" i="31"/>
  <c r="T1113" i="31"/>
  <c r="T1112" i="31"/>
  <c r="S1108" i="31"/>
  <c r="U1106" i="31"/>
  <c r="U1105" i="31"/>
  <c r="Q1103" i="31"/>
  <c r="Q1112" i="31"/>
  <c r="T1114" i="31"/>
  <c r="S1112" i="31"/>
  <c r="Q1106" i="31"/>
  <c r="S1109" i="31"/>
  <c r="Q1107" i="31"/>
  <c r="B1152" i="31"/>
  <c r="S1061" i="29"/>
  <c r="T1062" i="29"/>
  <c r="Q1055" i="29"/>
  <c r="U1057" i="29"/>
  <c r="V1064" i="29"/>
  <c r="Q1053" i="29"/>
  <c r="Q1062" i="29"/>
  <c r="S1064" i="29"/>
  <c r="S1060" i="29"/>
  <c r="T1063" i="29"/>
  <c r="S1059" i="29"/>
  <c r="U1055" i="29"/>
  <c r="U1064" i="29"/>
  <c r="V1062" i="29"/>
  <c r="S1063" i="29"/>
  <c r="U1062" i="29"/>
  <c r="T1064" i="29"/>
  <c r="Q1057" i="29"/>
  <c r="V1063" i="29"/>
  <c r="U1063" i="29"/>
  <c r="S1062" i="29"/>
  <c r="B1102" i="29"/>
  <c r="Q1056" i="29"/>
  <c r="U1056" i="29"/>
  <c r="S1058" i="29"/>
  <c r="G1141" i="33"/>
  <c r="H1140" i="33"/>
  <c r="I1139" i="33"/>
  <c r="G1137" i="33"/>
  <c r="E1133" i="33"/>
  <c r="I1132" i="33"/>
  <c r="I1141" i="33"/>
  <c r="G1140" i="33"/>
  <c r="G1135" i="33"/>
  <c r="E1134" i="33"/>
  <c r="J1141" i="33"/>
  <c r="G1139" i="33"/>
  <c r="I1133" i="33"/>
  <c r="H1141" i="33"/>
  <c r="I1140" i="33"/>
  <c r="H1139" i="33"/>
  <c r="G1136" i="33"/>
  <c r="E1132" i="33"/>
  <c r="G1138" i="33"/>
  <c r="E1130" i="33"/>
  <c r="E1139" i="33"/>
  <c r="J1140" i="33"/>
  <c r="I1134" i="33"/>
  <c r="J1139" i="33"/>
  <c r="N1129" i="33"/>
  <c r="V1004" i="32"/>
  <c r="S1003" i="32"/>
  <c r="T1004" i="32"/>
  <c r="S1002" i="32"/>
  <c r="S999" i="32"/>
  <c r="Q996" i="32"/>
  <c r="U995" i="32"/>
  <c r="T1003" i="32"/>
  <c r="V1002" i="32"/>
  <c r="U997" i="32"/>
  <c r="U996" i="32"/>
  <c r="Q995" i="32"/>
  <c r="Q993" i="32"/>
  <c r="Q1002" i="32"/>
  <c r="U1004" i="32"/>
  <c r="U1003" i="32"/>
  <c r="U1002" i="32"/>
  <c r="Q997" i="32"/>
  <c r="S1004" i="32"/>
  <c r="T1002" i="32"/>
  <c r="S1001" i="32"/>
  <c r="S998" i="32"/>
  <c r="V1003" i="32"/>
  <c r="S1000" i="32"/>
  <c r="B1037" i="32"/>
  <c r="J1164" i="31"/>
  <c r="G1163" i="31"/>
  <c r="H1162" i="31"/>
  <c r="G1161" i="31"/>
  <c r="E1155" i="31"/>
  <c r="E1153" i="31"/>
  <c r="E1162" i="31"/>
  <c r="I1164" i="31"/>
  <c r="H1163" i="31"/>
  <c r="G1160" i="31"/>
  <c r="G1158" i="31"/>
  <c r="E1157" i="31"/>
  <c r="E1156" i="31"/>
  <c r="I1163" i="31"/>
  <c r="G1162" i="31"/>
  <c r="I1157" i="31"/>
  <c r="I1156" i="31"/>
  <c r="I1155" i="31"/>
  <c r="J1162" i="31"/>
  <c r="J1163" i="31"/>
  <c r="I1162" i="31"/>
  <c r="G1159" i="31"/>
  <c r="H1164" i="31"/>
  <c r="G1164" i="31"/>
  <c r="N1152" i="31"/>
  <c r="G1112" i="29"/>
  <c r="G1113" i="29"/>
  <c r="E1107" i="29"/>
  <c r="I1105" i="29"/>
  <c r="G1111" i="29"/>
  <c r="E1105" i="29"/>
  <c r="G1114" i="29"/>
  <c r="I1107" i="29"/>
  <c r="N1102" i="29"/>
  <c r="H1114" i="29"/>
  <c r="I1114" i="29"/>
  <c r="E1103" i="29"/>
  <c r="E1112" i="29"/>
  <c r="I1112" i="29"/>
  <c r="J1112" i="29"/>
  <c r="J1113" i="29"/>
  <c r="G1108" i="29"/>
  <c r="H1112" i="29"/>
  <c r="E1106" i="29"/>
  <c r="G1109" i="29"/>
  <c r="H1113" i="29"/>
  <c r="I1113" i="29"/>
  <c r="J1114" i="29"/>
  <c r="I1106" i="29"/>
  <c r="G1110" i="29"/>
  <c r="S1141" i="33"/>
  <c r="T1140" i="33"/>
  <c r="U1139" i="33"/>
  <c r="S1138" i="33"/>
  <c r="U1134" i="33"/>
  <c r="Q1130" i="33"/>
  <c r="Q1139" i="33"/>
  <c r="V1141" i="33"/>
  <c r="U1140" i="33"/>
  <c r="S1139" i="33"/>
  <c r="S1140" i="33"/>
  <c r="V1139" i="33"/>
  <c r="S1136" i="33"/>
  <c r="Q1134" i="33"/>
  <c r="U1133" i="33"/>
  <c r="S1135" i="33"/>
  <c r="Q1133" i="33"/>
  <c r="S1137" i="33"/>
  <c r="Q1132" i="33"/>
  <c r="V1140" i="33"/>
  <c r="T1139" i="33"/>
  <c r="U1141" i="33"/>
  <c r="U1132" i="33"/>
  <c r="T1141" i="33"/>
  <c r="B1178" i="33"/>
  <c r="J1049" i="32"/>
  <c r="G1048" i="32"/>
  <c r="H1047" i="32"/>
  <c r="G1046" i="32"/>
  <c r="E1040" i="32"/>
  <c r="E1038" i="32"/>
  <c r="E1047" i="32"/>
  <c r="G1049" i="32"/>
  <c r="J1048" i="32"/>
  <c r="I1047" i="32"/>
  <c r="G1044" i="32"/>
  <c r="H1048" i="32"/>
  <c r="J1047" i="32"/>
  <c r="G1043" i="32"/>
  <c r="I1040" i="32"/>
  <c r="G1045" i="32"/>
  <c r="I1042" i="32"/>
  <c r="I1049" i="32"/>
  <c r="I1048" i="32"/>
  <c r="G1047" i="32"/>
  <c r="E1042" i="32"/>
  <c r="H1049" i="32"/>
  <c r="I1041" i="32"/>
  <c r="E1041" i="32"/>
  <c r="N1037" i="32"/>
  <c r="V1164" i="31"/>
  <c r="S1163" i="31"/>
  <c r="T1162" i="31"/>
  <c r="S1158" i="31"/>
  <c r="Q1157" i="31"/>
  <c r="U1156" i="31"/>
  <c r="S1164" i="31"/>
  <c r="U1163" i="31"/>
  <c r="S1162" i="31"/>
  <c r="T1164" i="31"/>
  <c r="V1163" i="31"/>
  <c r="U1162" i="31"/>
  <c r="S1160" i="31"/>
  <c r="T1163" i="31"/>
  <c r="S1159" i="31"/>
  <c r="U1164" i="31"/>
  <c r="Q1156" i="31"/>
  <c r="Q1153" i="31"/>
  <c r="Q1162" i="31"/>
  <c r="S1161" i="31"/>
  <c r="U1155" i="31"/>
  <c r="Q1155" i="31"/>
  <c r="V1162" i="31"/>
  <c r="U1157" i="31"/>
  <c r="B1202" i="31"/>
  <c r="S1112" i="29"/>
  <c r="Q1106" i="29"/>
  <c r="V1113" i="29"/>
  <c r="T1114" i="29"/>
  <c r="V1114" i="29"/>
  <c r="S1114" i="29"/>
  <c r="S1111" i="29"/>
  <c r="U1112" i="29"/>
  <c r="Q1107" i="29"/>
  <c r="S1108" i="29"/>
  <c r="T1113" i="29"/>
  <c r="Q1103" i="29"/>
  <c r="Q1112" i="29"/>
  <c r="T1112" i="29"/>
  <c r="V1112" i="29"/>
  <c r="S1113" i="29"/>
  <c r="U1107" i="29"/>
  <c r="U1114" i="29"/>
  <c r="U1106" i="29"/>
  <c r="U1113" i="29"/>
  <c r="S1110" i="29"/>
  <c r="B1152" i="29"/>
  <c r="Q1105" i="29"/>
  <c r="S1109" i="29"/>
  <c r="U1105" i="29"/>
  <c r="H1190" i="33"/>
  <c r="I1189" i="33"/>
  <c r="J1188" i="33"/>
  <c r="G1185" i="33"/>
  <c r="E1183" i="33"/>
  <c r="I1182" i="33"/>
  <c r="J1190" i="33"/>
  <c r="H1189" i="33"/>
  <c r="G1188" i="33"/>
  <c r="G1186" i="33"/>
  <c r="I1183" i="33"/>
  <c r="E1182" i="33"/>
  <c r="E1181" i="33"/>
  <c r="G1190" i="33"/>
  <c r="J1189" i="33"/>
  <c r="G1187" i="33"/>
  <c r="E1179" i="33"/>
  <c r="E1188" i="33"/>
  <c r="I1190" i="33"/>
  <c r="G1189" i="33"/>
  <c r="H1188" i="33"/>
  <c r="G1184" i="33"/>
  <c r="I1181" i="33"/>
  <c r="I1188" i="33"/>
  <c r="N1178" i="33"/>
  <c r="B1227" i="33"/>
  <c r="V1049" i="32"/>
  <c r="S1048" i="32"/>
  <c r="T1047" i="32"/>
  <c r="S1043" i="32"/>
  <c r="Q1042" i="32"/>
  <c r="U1041" i="32"/>
  <c r="T1049" i="32"/>
  <c r="V1047" i="32"/>
  <c r="U1042" i="32"/>
  <c r="Q1041" i="32"/>
  <c r="Q1040" i="32"/>
  <c r="Q1038" i="32"/>
  <c r="Q1047" i="32"/>
  <c r="U1049" i="32"/>
  <c r="V1048" i="32"/>
  <c r="S1045" i="32"/>
  <c r="S1049" i="32"/>
  <c r="T1048" i="32"/>
  <c r="S1047" i="32"/>
  <c r="U1040" i="32"/>
  <c r="S1044" i="32"/>
  <c r="U1048" i="32"/>
  <c r="S1046" i="32"/>
  <c r="U1047" i="32"/>
  <c r="B1082" i="32"/>
  <c r="J1214" i="31"/>
  <c r="G1213" i="31"/>
  <c r="H1212" i="31"/>
  <c r="G1211" i="31"/>
  <c r="E1205" i="31"/>
  <c r="E1203" i="31"/>
  <c r="E1212" i="31"/>
  <c r="G1214" i="31"/>
  <c r="H1213" i="31"/>
  <c r="I1212" i="31"/>
  <c r="G1210" i="31"/>
  <c r="E1206" i="31"/>
  <c r="I1205" i="31"/>
  <c r="I1214" i="31"/>
  <c r="J1213" i="31"/>
  <c r="G1208" i="31"/>
  <c r="G1209" i="31"/>
  <c r="E1207" i="31"/>
  <c r="I1213" i="31"/>
  <c r="I1206" i="31"/>
  <c r="H1214" i="31"/>
  <c r="I1207" i="31"/>
  <c r="J1212" i="31"/>
  <c r="G1212" i="31"/>
  <c r="N1202" i="31"/>
  <c r="J1164" i="29"/>
  <c r="I1157" i="29"/>
  <c r="G1161" i="29"/>
  <c r="I1163" i="29"/>
  <c r="N1152" i="29"/>
  <c r="G1158" i="29"/>
  <c r="J1162" i="29"/>
  <c r="G1162" i="29"/>
  <c r="H1164" i="29"/>
  <c r="E1157" i="29"/>
  <c r="E1155" i="29"/>
  <c r="G1163" i="29"/>
  <c r="E1156" i="29"/>
  <c r="G1160" i="29"/>
  <c r="E1153" i="29"/>
  <c r="E1162" i="29"/>
  <c r="H1163" i="29"/>
  <c r="G1159" i="29"/>
  <c r="J1163" i="29"/>
  <c r="I1162" i="29"/>
  <c r="G1164" i="29"/>
  <c r="I1156" i="29"/>
  <c r="H1162" i="29"/>
  <c r="I1155" i="29"/>
  <c r="I1164" i="29"/>
  <c r="I1239" i="33"/>
  <c r="G1236" i="33"/>
  <c r="H1239" i="33"/>
  <c r="I1238" i="33"/>
  <c r="J1237" i="33"/>
  <c r="N1227" i="33"/>
  <c r="I1232" i="33"/>
  <c r="E1230" i="33"/>
  <c r="E1228" i="33"/>
  <c r="E1237" i="33"/>
  <c r="G1239" i="33"/>
  <c r="H1238" i="33"/>
  <c r="G1237" i="33"/>
  <c r="G1233" i="33"/>
  <c r="I1230" i="33"/>
  <c r="I1237" i="33"/>
  <c r="J1239" i="33"/>
  <c r="E1231" i="33"/>
  <c r="H1237" i="33"/>
  <c r="G1234" i="33"/>
  <c r="G1238" i="33"/>
  <c r="G1235" i="33"/>
  <c r="J1238" i="33"/>
  <c r="I1231" i="33"/>
  <c r="E1232" i="33"/>
  <c r="T1190" i="33"/>
  <c r="U1189" i="33"/>
  <c r="V1188" i="33"/>
  <c r="S1186" i="33"/>
  <c r="Q1181" i="33"/>
  <c r="V1189" i="33"/>
  <c r="T1188" i="33"/>
  <c r="S1184" i="33"/>
  <c r="V1190" i="33"/>
  <c r="S1188" i="33"/>
  <c r="U1181" i="33"/>
  <c r="S1185" i="33"/>
  <c r="U1182" i="33"/>
  <c r="S1187" i="33"/>
  <c r="Q1182" i="33"/>
  <c r="Q1179" i="33"/>
  <c r="Q1188" i="33"/>
  <c r="S1189" i="33"/>
  <c r="S1190" i="33"/>
  <c r="T1189" i="33"/>
  <c r="U1183" i="33"/>
  <c r="U1188" i="33"/>
  <c r="Q1183" i="33"/>
  <c r="U1190" i="33"/>
  <c r="J1094" i="32"/>
  <c r="G1093" i="32"/>
  <c r="H1092" i="32"/>
  <c r="G1091" i="32"/>
  <c r="E1085" i="32"/>
  <c r="E1083" i="32"/>
  <c r="E1092" i="32"/>
  <c r="G1094" i="32"/>
  <c r="J1093" i="32"/>
  <c r="I1092" i="32"/>
  <c r="G1089" i="32"/>
  <c r="I1094" i="32"/>
  <c r="I1087" i="32"/>
  <c r="E1086" i="32"/>
  <c r="I1093" i="32"/>
  <c r="J1092" i="32"/>
  <c r="G1090" i="32"/>
  <c r="E1087" i="32"/>
  <c r="I1085" i="32"/>
  <c r="H1094" i="32"/>
  <c r="H1093" i="32"/>
  <c r="G1092" i="32"/>
  <c r="I1086" i="32"/>
  <c r="G1088" i="32"/>
  <c r="N1082" i="32"/>
  <c r="V1214" i="31"/>
  <c r="S1213" i="31"/>
  <c r="T1212" i="31"/>
  <c r="S1208" i="31"/>
  <c r="Q1207" i="31"/>
  <c r="U1206" i="31"/>
  <c r="S1214" i="31"/>
  <c r="T1213" i="31"/>
  <c r="U1212" i="31"/>
  <c r="S1211" i="31"/>
  <c r="U1207" i="31"/>
  <c r="Q1203" i="31"/>
  <c r="Q1212" i="31"/>
  <c r="S1212" i="31"/>
  <c r="Q1206" i="31"/>
  <c r="T1214" i="31"/>
  <c r="U1213" i="31"/>
  <c r="V1212" i="31"/>
  <c r="Q1205" i="31"/>
  <c r="S1210" i="31"/>
  <c r="U1214" i="31"/>
  <c r="S1209" i="31"/>
  <c r="U1205" i="31"/>
  <c r="V1213" i="31"/>
  <c r="B1252" i="31"/>
  <c r="T1164" i="29"/>
  <c r="V1163" i="29"/>
  <c r="S1162" i="29"/>
  <c r="B1202" i="29"/>
  <c r="T1162" i="29"/>
  <c r="Q1156" i="29"/>
  <c r="Q1153" i="29"/>
  <c r="Q1162" i="29"/>
  <c r="S1163" i="29"/>
  <c r="U1163" i="29"/>
  <c r="S1158" i="29"/>
  <c r="Q1157" i="29"/>
  <c r="S1161" i="29"/>
  <c r="U1157" i="29"/>
  <c r="U1156" i="29"/>
  <c r="U1155" i="29"/>
  <c r="V1162" i="29"/>
  <c r="S1164" i="29"/>
  <c r="Q1155" i="29"/>
  <c r="S1159" i="29"/>
  <c r="U1164" i="29"/>
  <c r="S1160" i="29"/>
  <c r="V1164" i="29"/>
  <c r="T1163" i="29"/>
  <c r="U1162" i="29"/>
  <c r="U1239" i="33"/>
  <c r="T1239" i="33"/>
  <c r="U1238" i="33"/>
  <c r="V1237" i="33"/>
  <c r="Q1232" i="33"/>
  <c r="U1230" i="33"/>
  <c r="S1233" i="33"/>
  <c r="U1231" i="33"/>
  <c r="S1239" i="33"/>
  <c r="T1238" i="33"/>
  <c r="U1237" i="33"/>
  <c r="S1234" i="33"/>
  <c r="Q1231" i="33"/>
  <c r="Q1230" i="33"/>
  <c r="S1235" i="33"/>
  <c r="S1238" i="33"/>
  <c r="S1236" i="33"/>
  <c r="V1238" i="33"/>
  <c r="T1237" i="33"/>
  <c r="V1239" i="33"/>
  <c r="S1237" i="33"/>
  <c r="Q1228" i="33"/>
  <c r="Q1237" i="33"/>
  <c r="U1232" i="33"/>
  <c r="V1094" i="32"/>
  <c r="S1093" i="32"/>
  <c r="T1092" i="32"/>
  <c r="S1088" i="32"/>
  <c r="Q1087" i="32"/>
  <c r="U1086" i="32"/>
  <c r="T1094" i="32"/>
  <c r="V1092" i="32"/>
  <c r="U1087" i="32"/>
  <c r="Q1086" i="32"/>
  <c r="Q1085" i="32"/>
  <c r="Q1083" i="32"/>
  <c r="Q1092" i="32"/>
  <c r="T1093" i="32"/>
  <c r="U1092" i="32"/>
  <c r="S1089" i="32"/>
  <c r="S1094" i="32"/>
  <c r="V1093" i="32"/>
  <c r="S1091" i="32"/>
  <c r="U1093" i="32"/>
  <c r="S1090" i="32"/>
  <c r="U1085" i="32"/>
  <c r="U1094" i="32"/>
  <c r="S1092" i="32"/>
  <c r="B1127" i="32"/>
  <c r="J1264" i="31"/>
  <c r="G1263" i="31"/>
  <c r="H1262" i="31"/>
  <c r="G1261" i="31"/>
  <c r="E1255" i="31"/>
  <c r="E1253" i="31"/>
  <c r="E1262" i="31"/>
  <c r="G1264" i="31"/>
  <c r="H1263" i="31"/>
  <c r="I1262" i="31"/>
  <c r="G1260" i="31"/>
  <c r="E1256" i="31"/>
  <c r="I1255" i="31"/>
  <c r="I1264" i="31"/>
  <c r="J1263" i="31"/>
  <c r="G1258" i="31"/>
  <c r="G1259" i="31"/>
  <c r="E1257" i="31"/>
  <c r="I1263" i="31"/>
  <c r="I1256" i="31"/>
  <c r="H1264" i="31"/>
  <c r="I1257" i="31"/>
  <c r="G1262" i="31"/>
  <c r="J1262" i="31"/>
  <c r="N1252" i="31"/>
  <c r="G1214" i="29"/>
  <c r="E1207" i="29"/>
  <c r="H1212" i="29"/>
  <c r="E1203" i="29"/>
  <c r="E1212" i="29"/>
  <c r="N1202" i="29"/>
  <c r="B1252" i="29"/>
  <c r="J1212" i="29"/>
  <c r="H1214" i="29"/>
  <c r="I1213" i="29"/>
  <c r="G1208" i="29"/>
  <c r="G1213" i="29"/>
  <c r="G1212" i="29"/>
  <c r="I1205" i="29"/>
  <c r="H1213" i="29"/>
  <c r="I1206" i="29"/>
  <c r="I1214" i="29"/>
  <c r="E1205" i="29"/>
  <c r="G1209" i="29"/>
  <c r="J1213" i="29"/>
  <c r="I1212" i="29"/>
  <c r="J1214" i="29"/>
  <c r="I1207" i="29"/>
  <c r="G1210" i="29"/>
  <c r="E1206" i="29"/>
  <c r="G1211" i="29"/>
  <c r="J1139" i="32"/>
  <c r="G1138" i="32"/>
  <c r="H1137" i="32"/>
  <c r="G1136" i="32"/>
  <c r="E1130" i="32"/>
  <c r="E1128" i="32"/>
  <c r="E1137" i="32"/>
  <c r="G1139" i="32"/>
  <c r="J1138" i="32"/>
  <c r="I1137" i="32"/>
  <c r="G1134" i="32"/>
  <c r="H1138" i="32"/>
  <c r="J1137" i="32"/>
  <c r="G1133" i="32"/>
  <c r="I1130" i="32"/>
  <c r="I1139" i="32"/>
  <c r="I1138" i="32"/>
  <c r="G1137" i="32"/>
  <c r="E1132" i="32"/>
  <c r="H1139" i="32"/>
  <c r="I1131" i="32"/>
  <c r="E1131" i="32"/>
  <c r="G1135" i="32"/>
  <c r="I1132" i="32"/>
  <c r="N1127" i="32"/>
  <c r="V1264" i="31"/>
  <c r="S1263" i="31"/>
  <c r="T1262" i="31"/>
  <c r="S1258" i="31"/>
  <c r="Q1257" i="31"/>
  <c r="U1256" i="31"/>
  <c r="S1264" i="31"/>
  <c r="T1263" i="31"/>
  <c r="U1262" i="31"/>
  <c r="S1261" i="31"/>
  <c r="U1257" i="31"/>
  <c r="Q1253" i="31"/>
  <c r="Q1262" i="31"/>
  <c r="S1262" i="31"/>
  <c r="Q1256" i="31"/>
  <c r="T1264" i="31"/>
  <c r="U1263" i="31"/>
  <c r="V1262" i="31"/>
  <c r="Q1255" i="31"/>
  <c r="S1260" i="31"/>
  <c r="U1264" i="31"/>
  <c r="S1259" i="31"/>
  <c r="U1255" i="31"/>
  <c r="V1263" i="31"/>
  <c r="E1255" i="29"/>
  <c r="E1257" i="29"/>
  <c r="H1262" i="29"/>
  <c r="I1263" i="29"/>
  <c r="G1264" i="29"/>
  <c r="I1255" i="29"/>
  <c r="I1257" i="29"/>
  <c r="I1262" i="29"/>
  <c r="J1263" i="29"/>
  <c r="H1264" i="29"/>
  <c r="E1253" i="29"/>
  <c r="E1262" i="29"/>
  <c r="E1256" i="29"/>
  <c r="G1258" i="29"/>
  <c r="G1259" i="29"/>
  <c r="G1260" i="29"/>
  <c r="G1261" i="29"/>
  <c r="J1262" i="29"/>
  <c r="G1263" i="29"/>
  <c r="I1264" i="29"/>
  <c r="N1252" i="29"/>
  <c r="I1256" i="29"/>
  <c r="G1262" i="29"/>
  <c r="H1263" i="29"/>
  <c r="J1264" i="29"/>
  <c r="V1213" i="29"/>
  <c r="T1214" i="29"/>
  <c r="S1212" i="29"/>
  <c r="U1207" i="29"/>
  <c r="U1214" i="29"/>
  <c r="Q1206" i="29"/>
  <c r="T1213" i="29"/>
  <c r="U1212" i="29"/>
  <c r="V1214" i="29"/>
  <c r="U1205" i="29"/>
  <c r="Q1203" i="29"/>
  <c r="Q1212" i="29"/>
  <c r="V1212" i="29"/>
  <c r="S1213" i="29"/>
  <c r="S1208" i="29"/>
  <c r="Q1207" i="29"/>
  <c r="U1206" i="29"/>
  <c r="U1213" i="29"/>
  <c r="Q1205" i="29"/>
  <c r="S1211" i="29"/>
  <c r="S1209" i="29"/>
  <c r="S1214" i="29"/>
  <c r="S1210" i="29"/>
  <c r="T1212" i="29"/>
  <c r="V1139" i="32"/>
  <c r="S1138" i="32"/>
  <c r="T1137" i="32"/>
  <c r="S1133" i="32"/>
  <c r="Q1132" i="32"/>
  <c r="U1131" i="32"/>
  <c r="T1139" i="32"/>
  <c r="V1137" i="32"/>
  <c r="U1132" i="32"/>
  <c r="Q1131" i="32"/>
  <c r="Q1130" i="32"/>
  <c r="Q1128" i="32"/>
  <c r="Q1137" i="32"/>
  <c r="U1139" i="32"/>
  <c r="V1138" i="32"/>
  <c r="S1135" i="32"/>
  <c r="S1134" i="32"/>
  <c r="U1138" i="32"/>
  <c r="S1136" i="32"/>
  <c r="T1138" i="32"/>
  <c r="U1130" i="32"/>
  <c r="U1137" i="32"/>
  <c r="S1139" i="32"/>
  <c r="S1137" i="32"/>
  <c r="Q1256" i="29"/>
  <c r="S1262" i="29"/>
  <c r="U1263" i="29"/>
  <c r="S1264" i="29"/>
  <c r="U1256" i="29"/>
  <c r="T1262" i="29"/>
  <c r="V1263" i="29"/>
  <c r="T1264" i="29"/>
  <c r="Q1255" i="29"/>
  <c r="Q1257" i="29"/>
  <c r="U1262" i="29"/>
  <c r="S1263" i="29"/>
  <c r="U1264" i="29"/>
  <c r="Q1253" i="29"/>
  <c r="Q1262" i="29"/>
  <c r="U1255" i="29"/>
  <c r="U1257" i="29"/>
  <c r="S1258" i="29"/>
  <c r="S1259" i="29"/>
  <c r="S1260" i="29"/>
  <c r="S1261" i="29"/>
  <c r="V1262" i="29"/>
  <c r="T1263" i="29"/>
  <c r="V1264" i="29"/>
  <c r="BB27" i="23"/>
  <c r="BB20" i="23"/>
  <c r="BC20" i="23"/>
  <c r="BB24" i="23"/>
  <c r="BE24" i="23"/>
  <c r="BB31" i="23"/>
  <c r="BB32" i="23"/>
  <c r="BE32" i="23"/>
  <c r="BB9" i="23"/>
  <c r="BC9" i="23"/>
  <c r="BB22" i="23"/>
  <c r="BE22" i="23"/>
  <c r="BB35" i="23"/>
  <c r="BB26" i="23"/>
  <c r="BE26" i="23"/>
  <c r="BB12" i="23"/>
  <c r="BB40" i="23"/>
  <c r="BC40" i="23"/>
  <c r="BB14" i="23"/>
  <c r="BE14" i="23"/>
  <c r="BB17" i="23"/>
  <c r="BC17" i="23"/>
  <c r="I95" i="34"/>
  <c r="E123" i="28"/>
  <c r="E177" i="28"/>
  <c r="J514" i="30"/>
  <c r="J513" i="30"/>
  <c r="J512" i="30"/>
  <c r="I514" i="30"/>
  <c r="I513" i="30"/>
  <c r="I512" i="30"/>
  <c r="E503" i="30"/>
  <c r="E512" i="30"/>
  <c r="N502" i="30"/>
  <c r="E507" i="30"/>
  <c r="I507" i="30"/>
  <c r="H514" i="30"/>
  <c r="H513" i="30"/>
  <c r="H512" i="30"/>
  <c r="I506" i="30"/>
  <c r="G514" i="30"/>
  <c r="G513" i="30"/>
  <c r="G512" i="30"/>
  <c r="E506" i="30"/>
  <c r="S464" i="30"/>
  <c r="H464" i="30"/>
  <c r="U413" i="30"/>
  <c r="J414" i="30"/>
  <c r="S363" i="30"/>
  <c r="H363" i="30"/>
  <c r="U314" i="30"/>
  <c r="J314" i="30"/>
  <c r="S264" i="30"/>
  <c r="H264" i="30"/>
  <c r="U213" i="30"/>
  <c r="J213" i="30"/>
  <c r="H164" i="30"/>
  <c r="U114" i="30"/>
  <c r="J114" i="30"/>
  <c r="S64" i="30"/>
  <c r="V463" i="30"/>
  <c r="G463" i="30"/>
  <c r="I414" i="30"/>
  <c r="V364" i="30"/>
  <c r="G364" i="30"/>
  <c r="T314" i="30"/>
  <c r="I314" i="30"/>
  <c r="V263" i="30"/>
  <c r="G263" i="30"/>
  <c r="T213" i="30"/>
  <c r="I213" i="30"/>
  <c r="V163" i="30"/>
  <c r="G163" i="30"/>
  <c r="T113" i="30"/>
  <c r="I113" i="30"/>
  <c r="G64" i="30"/>
  <c r="S463" i="30"/>
  <c r="H463" i="30"/>
  <c r="U414" i="30"/>
  <c r="J413" i="30"/>
  <c r="S364" i="30"/>
  <c r="H364" i="30"/>
  <c r="U313" i="30"/>
  <c r="J313" i="30"/>
  <c r="S263" i="30"/>
  <c r="H263" i="30"/>
  <c r="U214" i="30"/>
  <c r="J214" i="30"/>
  <c r="S164" i="30"/>
  <c r="S163" i="30"/>
  <c r="H163" i="30"/>
  <c r="U113" i="30"/>
  <c r="J113" i="30"/>
  <c r="S63" i="30"/>
  <c r="V464" i="30"/>
  <c r="G464" i="30"/>
  <c r="T414" i="30"/>
  <c r="T413" i="30"/>
  <c r="I413" i="30"/>
  <c r="V363" i="30"/>
  <c r="G363" i="30"/>
  <c r="T313" i="30"/>
  <c r="I313" i="30"/>
  <c r="V264" i="30"/>
  <c r="G264" i="30"/>
  <c r="T214" i="30"/>
  <c r="I214" i="30"/>
  <c r="V164" i="30"/>
  <c r="G164" i="30"/>
  <c r="T114" i="30"/>
  <c r="I114" i="30"/>
  <c r="V64" i="30"/>
  <c r="V63" i="30"/>
  <c r="G63" i="30"/>
  <c r="S509" i="30"/>
  <c r="T464" i="30"/>
  <c r="T463" i="30"/>
  <c r="I464" i="30"/>
  <c r="I463" i="30"/>
  <c r="V414" i="30"/>
  <c r="V413" i="30"/>
  <c r="G414" i="30"/>
  <c r="G413" i="30"/>
  <c r="T364" i="30"/>
  <c r="T363" i="30"/>
  <c r="I364" i="30"/>
  <c r="I362" i="30"/>
  <c r="I363" i="30"/>
  <c r="V314" i="30"/>
  <c r="V313" i="30"/>
  <c r="Q303" i="30"/>
  <c r="Q312" i="30"/>
  <c r="G314" i="30"/>
  <c r="G313" i="30"/>
  <c r="T264" i="30"/>
  <c r="T263" i="30"/>
  <c r="I264" i="30"/>
  <c r="I263" i="30"/>
  <c r="V214" i="30"/>
  <c r="V213" i="30"/>
  <c r="G214" i="30"/>
  <c r="G213" i="30"/>
  <c r="T164" i="30"/>
  <c r="T163" i="30"/>
  <c r="I164" i="30"/>
  <c r="I163" i="30"/>
  <c r="V114" i="30"/>
  <c r="V113" i="30"/>
  <c r="G114" i="30"/>
  <c r="G113" i="30"/>
  <c r="T64" i="30"/>
  <c r="T63" i="30"/>
  <c r="I64" i="30"/>
  <c r="I63" i="30"/>
  <c r="U464" i="30"/>
  <c r="U463" i="30"/>
  <c r="J464" i="30"/>
  <c r="J463" i="30"/>
  <c r="S414" i="30"/>
  <c r="S413" i="30"/>
  <c r="H414" i="30"/>
  <c r="H413" i="30"/>
  <c r="U364" i="30"/>
  <c r="U363" i="30"/>
  <c r="J364" i="30"/>
  <c r="J363" i="30"/>
  <c r="S314" i="30"/>
  <c r="S313" i="30"/>
  <c r="H314" i="30"/>
  <c r="H313" i="30"/>
  <c r="U264" i="30"/>
  <c r="U263" i="30"/>
  <c r="J264" i="30"/>
  <c r="J263" i="30"/>
  <c r="S214" i="30"/>
  <c r="S213" i="30"/>
  <c r="H214" i="30"/>
  <c r="H213" i="30"/>
  <c r="U164" i="30"/>
  <c r="U163" i="30"/>
  <c r="J164" i="30"/>
  <c r="J163" i="30"/>
  <c r="S114" i="30"/>
  <c r="S113" i="30"/>
  <c r="H114" i="30"/>
  <c r="H113" i="30"/>
  <c r="U64" i="30"/>
  <c r="U63" i="30"/>
  <c r="J64" i="30"/>
  <c r="J63" i="30"/>
  <c r="E53" i="30"/>
  <c r="E62" i="30"/>
  <c r="I57" i="30"/>
  <c r="C34" i="28"/>
  <c r="D34" i="28"/>
  <c r="G65" i="15"/>
  <c r="J93" i="15"/>
  <c r="P34" i="48"/>
  <c r="G29" i="14"/>
  <c r="J663" i="26"/>
  <c r="T658" i="26"/>
  <c r="G605" i="26"/>
  <c r="B29" i="12"/>
  <c r="I543" i="26"/>
  <c r="G623" i="26"/>
  <c r="P149" i="26"/>
  <c r="F82" i="34"/>
  <c r="H82" i="34"/>
  <c r="I82" i="34"/>
  <c r="F80" i="34"/>
  <c r="H80" i="34"/>
  <c r="I80" i="34"/>
  <c r="F78" i="34"/>
  <c r="H78" i="34"/>
  <c r="I78" i="34"/>
  <c r="F76" i="34"/>
  <c r="H76" i="34"/>
  <c r="I76" i="34"/>
  <c r="F74" i="34"/>
  <c r="H74" i="34"/>
  <c r="I74" i="34"/>
  <c r="F72" i="34"/>
  <c r="H72" i="34"/>
  <c r="I72" i="34"/>
  <c r="F70" i="34"/>
  <c r="H70" i="34"/>
  <c r="I70" i="34"/>
  <c r="F68" i="34"/>
  <c r="H68" i="34"/>
  <c r="I68" i="34"/>
  <c r="F66" i="34"/>
  <c r="H66" i="34"/>
  <c r="I66" i="34"/>
  <c r="F64" i="34"/>
  <c r="H64" i="34"/>
  <c r="I64" i="34"/>
  <c r="F62" i="34"/>
  <c r="H62" i="34"/>
  <c r="I62" i="34"/>
  <c r="F60" i="34"/>
  <c r="H60" i="34"/>
  <c r="I60" i="34"/>
  <c r="F58" i="34"/>
  <c r="H58" i="34"/>
  <c r="I58" i="34"/>
  <c r="F56" i="34"/>
  <c r="H56" i="34"/>
  <c r="I56" i="34"/>
  <c r="F54" i="34"/>
  <c r="H54" i="34"/>
  <c r="I54" i="34"/>
  <c r="F52" i="34"/>
  <c r="H52" i="34"/>
  <c r="I52" i="34"/>
  <c r="F48" i="34"/>
  <c r="H48" i="34"/>
  <c r="I48" i="34"/>
  <c r="F46" i="34"/>
  <c r="H46" i="34"/>
  <c r="I46" i="34"/>
  <c r="F45" i="34"/>
  <c r="H45" i="34"/>
  <c r="I45" i="34"/>
  <c r="F44" i="34"/>
  <c r="H44" i="34"/>
  <c r="I44" i="34"/>
  <c r="F42" i="34"/>
  <c r="H42" i="34"/>
  <c r="I42" i="34"/>
  <c r="F40" i="34"/>
  <c r="H40" i="34"/>
  <c r="I40" i="34"/>
  <c r="F38" i="34"/>
  <c r="H38" i="34"/>
  <c r="I38" i="34"/>
  <c r="F36" i="34"/>
  <c r="H36" i="34"/>
  <c r="I36" i="34"/>
  <c r="F34" i="34"/>
  <c r="H34" i="34"/>
  <c r="I34" i="34"/>
  <c r="F32" i="34"/>
  <c r="H32" i="34"/>
  <c r="I32" i="34"/>
  <c r="F28" i="34"/>
  <c r="H28" i="34"/>
  <c r="I28" i="34"/>
  <c r="F26" i="34"/>
  <c r="H26" i="34"/>
  <c r="I26" i="34"/>
  <c r="F24" i="34"/>
  <c r="H24" i="34"/>
  <c r="I24" i="34"/>
  <c r="F22" i="34"/>
  <c r="H22" i="34"/>
  <c r="I22" i="34"/>
  <c r="F20" i="34"/>
  <c r="H20" i="34"/>
  <c r="I20" i="34"/>
  <c r="F18" i="34"/>
  <c r="H18" i="34"/>
  <c r="I18" i="34"/>
  <c r="F16" i="34"/>
  <c r="H16" i="34"/>
  <c r="I16" i="34"/>
  <c r="F14" i="34"/>
  <c r="H14" i="34"/>
  <c r="I14" i="34"/>
  <c r="F12" i="34"/>
  <c r="H12" i="34"/>
  <c r="I12" i="34"/>
  <c r="F10" i="34"/>
  <c r="H10" i="34"/>
  <c r="I10" i="34"/>
  <c r="F8" i="34"/>
  <c r="H8" i="34"/>
  <c r="I8" i="34"/>
  <c r="F6" i="34"/>
  <c r="H6" i="34"/>
  <c r="I6" i="34"/>
  <c r="C311" i="28"/>
  <c r="D311" i="28"/>
  <c r="E264" i="28"/>
  <c r="J72" i="15"/>
  <c r="I52" i="15"/>
  <c r="G92" i="15"/>
  <c r="H52" i="15"/>
  <c r="G60" i="15"/>
  <c r="K92" i="15"/>
  <c r="F7" i="10"/>
  <c r="C4" i="14"/>
  <c r="E183" i="28"/>
  <c r="C308" i="28"/>
  <c r="D308" i="28"/>
  <c r="E245" i="28"/>
  <c r="E142" i="28"/>
  <c r="E334" i="28"/>
  <c r="E345" i="28"/>
  <c r="E238" i="28"/>
  <c r="C327" i="28"/>
  <c r="D327" i="28"/>
  <c r="C167" i="28"/>
  <c r="D167" i="28"/>
  <c r="C392" i="28"/>
  <c r="D392" i="28"/>
  <c r="C16" i="28"/>
  <c r="D16" i="28"/>
  <c r="C48" i="28"/>
  <c r="D48" i="28"/>
  <c r="G73" i="15"/>
  <c r="J52" i="15"/>
  <c r="J56" i="15"/>
  <c r="K72" i="15"/>
  <c r="G100" i="15"/>
  <c r="J77" i="15"/>
  <c r="K97" i="15"/>
  <c r="G52" i="15"/>
  <c r="K53" i="15"/>
  <c r="I60" i="15"/>
  <c r="I80" i="15"/>
  <c r="I61" i="15"/>
  <c r="I85" i="15"/>
  <c r="J53" i="15"/>
  <c r="G61" i="15"/>
  <c r="I73" i="15"/>
  <c r="J85" i="15"/>
  <c r="J101" i="15"/>
  <c r="H84" i="15"/>
  <c r="G104" i="15"/>
  <c r="G69" i="15"/>
  <c r="I81" i="15"/>
  <c r="H93" i="15"/>
  <c r="N33" i="25"/>
  <c r="F155" i="25"/>
  <c r="I155" i="25"/>
  <c r="B605" i="26"/>
  <c r="R500" i="26"/>
  <c r="F150" i="34"/>
  <c r="H150" i="34"/>
  <c r="F108" i="34"/>
  <c r="H108" i="34"/>
  <c r="I108" i="34"/>
  <c r="C2" i="12"/>
  <c r="C2" i="9"/>
  <c r="G82" i="15"/>
  <c r="J68" i="15"/>
  <c r="K80" i="15"/>
  <c r="I96" i="15"/>
  <c r="K74" i="15"/>
  <c r="H91" i="15"/>
  <c r="G55" i="15"/>
  <c r="K64" i="15"/>
  <c r="I76" i="15"/>
  <c r="K88" i="15"/>
  <c r="J100" i="15"/>
  <c r="K71" i="15"/>
  <c r="F159" i="34"/>
  <c r="H159" i="34"/>
  <c r="F136" i="25"/>
  <c r="K136" i="25"/>
  <c r="F150" i="25"/>
  <c r="N150" i="25"/>
  <c r="F152" i="25"/>
  <c r="K152" i="25"/>
  <c r="F121" i="25"/>
  <c r="H121" i="25"/>
  <c r="F123" i="25"/>
  <c r="O123" i="25"/>
  <c r="F178" i="25"/>
  <c r="L178" i="25"/>
  <c r="F125" i="25"/>
  <c r="O125" i="25"/>
  <c r="F174" i="25"/>
  <c r="K174" i="25"/>
  <c r="B416" i="26"/>
  <c r="T542" i="26"/>
  <c r="E530" i="26"/>
  <c r="R489" i="26"/>
  <c r="K51" i="15"/>
  <c r="H75" i="15"/>
  <c r="I51" i="15"/>
  <c r="J60" i="15"/>
  <c r="H68" i="15"/>
  <c r="G76" i="15"/>
  <c r="G84" i="15"/>
  <c r="H92" i="15"/>
  <c r="J104" i="15"/>
  <c r="G58" i="15"/>
  <c r="G90" i="15"/>
  <c r="K63" i="15"/>
  <c r="K79" i="15"/>
  <c r="J95" i="15"/>
  <c r="I59" i="15"/>
  <c r="I91" i="15"/>
  <c r="G51" i="15"/>
  <c r="J66" i="15"/>
  <c r="J98" i="15"/>
  <c r="I67" i="15"/>
  <c r="I83" i="15"/>
  <c r="I103" i="15"/>
  <c r="J54" i="15"/>
  <c r="J58" i="15"/>
  <c r="J78" i="15"/>
  <c r="H94" i="15"/>
  <c r="K56" i="15"/>
  <c r="I64" i="15"/>
  <c r="G68" i="15"/>
  <c r="J76" i="15"/>
  <c r="J84" i="15"/>
  <c r="I88" i="15"/>
  <c r="K96" i="15"/>
  <c r="I100" i="15"/>
  <c r="I57" i="15"/>
  <c r="I65" i="15"/>
  <c r="J69" i="15"/>
  <c r="G77" i="15"/>
  <c r="K85" i="15"/>
  <c r="K89" i="15"/>
  <c r="I97" i="15"/>
  <c r="H101" i="15"/>
  <c r="I62" i="15"/>
  <c r="I70" i="15"/>
  <c r="K82" i="15"/>
  <c r="H90" i="15"/>
  <c r="H98" i="15"/>
  <c r="I66" i="15"/>
  <c r="G86" i="15"/>
  <c r="H102" i="15"/>
  <c r="H53" i="15"/>
  <c r="G57" i="15"/>
  <c r="J61" i="15"/>
  <c r="I69" i="15"/>
  <c r="I77" i="15"/>
  <c r="G81" i="15"/>
  <c r="I89" i="15"/>
  <c r="G93" i="15"/>
  <c r="G101" i="15"/>
  <c r="H62" i="15"/>
  <c r="J70" i="15"/>
  <c r="G78" i="15"/>
  <c r="H86" i="15"/>
  <c r="J94" i="15"/>
  <c r="G102" i="15"/>
  <c r="A648" i="26"/>
  <c r="D650" i="26"/>
  <c r="R686" i="26"/>
  <c r="S689" i="26"/>
  <c r="C700" i="26"/>
  <c r="A646" i="26"/>
  <c r="G741" i="26"/>
  <c r="B692" i="26"/>
  <c r="G697" i="26"/>
  <c r="Q784" i="26"/>
  <c r="B728" i="26"/>
  <c r="Q736" i="26"/>
  <c r="C703" i="26"/>
  <c r="E416" i="26"/>
  <c r="T494" i="26"/>
  <c r="A614" i="26"/>
  <c r="D543" i="26"/>
  <c r="R576" i="26"/>
  <c r="S619" i="26"/>
  <c r="E582" i="26"/>
  <c r="R488" i="26"/>
  <c r="A486" i="26"/>
  <c r="A180" i="26"/>
  <c r="E264" i="26"/>
  <c r="C100" i="26"/>
  <c r="G95" i="26"/>
  <c r="N85" i="25"/>
  <c r="P40" i="25"/>
  <c r="K29" i="25"/>
  <c r="F204" i="25"/>
  <c r="L204" i="25"/>
  <c r="E740" i="33"/>
  <c r="C730" i="26"/>
  <c r="E692" i="26"/>
  <c r="G688" i="26"/>
  <c r="G693" i="26"/>
  <c r="A692" i="26"/>
  <c r="R782" i="26"/>
  <c r="Q663" i="26"/>
  <c r="G657" i="26"/>
  <c r="T660" i="26"/>
  <c r="T664" i="26"/>
  <c r="G728" i="26"/>
  <c r="G379" i="26"/>
  <c r="G365" i="26"/>
  <c r="A412" i="26"/>
  <c r="D456" i="26"/>
  <c r="R334" i="26"/>
  <c r="B326" i="26"/>
  <c r="S380" i="26"/>
  <c r="G415" i="26"/>
  <c r="R538" i="26"/>
  <c r="C168" i="26"/>
  <c r="A22" i="26"/>
  <c r="C726" i="26"/>
  <c r="D765" i="26"/>
  <c r="Q695" i="26"/>
  <c r="Q687" i="26"/>
  <c r="G765" i="26"/>
  <c r="A656" i="26"/>
  <c r="C782" i="26"/>
  <c r="A744" i="26"/>
  <c r="C694" i="26"/>
  <c r="D653" i="26"/>
  <c r="E736" i="26"/>
  <c r="B647" i="26"/>
  <c r="G733" i="26"/>
  <c r="G645" i="26"/>
  <c r="A772" i="26"/>
  <c r="G781" i="26"/>
  <c r="C650" i="26"/>
  <c r="C646" i="26"/>
  <c r="D729" i="26"/>
  <c r="E740" i="26"/>
  <c r="E732" i="26"/>
  <c r="G648" i="26"/>
  <c r="G777" i="26"/>
  <c r="G653" i="26"/>
  <c r="G685" i="26"/>
  <c r="T772" i="26"/>
  <c r="S701" i="26"/>
  <c r="G701" i="26"/>
  <c r="E744" i="26"/>
  <c r="C774" i="26"/>
  <c r="R646" i="26"/>
  <c r="D733" i="26"/>
  <c r="D649" i="26"/>
  <c r="E696" i="26"/>
  <c r="E688" i="26"/>
  <c r="Q767" i="26"/>
  <c r="S649" i="26"/>
  <c r="C777" i="26"/>
  <c r="T732" i="26"/>
  <c r="A728" i="26"/>
  <c r="D701" i="26"/>
  <c r="D610" i="26"/>
  <c r="B495" i="26"/>
  <c r="D617" i="26"/>
  <c r="C531" i="26"/>
  <c r="D573" i="26"/>
  <c r="T569" i="26"/>
  <c r="T580" i="26"/>
  <c r="S566" i="26"/>
  <c r="S605" i="26"/>
  <c r="B503" i="26"/>
  <c r="A488" i="26"/>
  <c r="S501" i="26"/>
  <c r="R297" i="26"/>
  <c r="Q285" i="26"/>
  <c r="T294" i="26"/>
  <c r="D220" i="26"/>
  <c r="D207" i="26"/>
  <c r="E174" i="26"/>
  <c r="Q245" i="26"/>
  <c r="D167" i="26"/>
  <c r="Q165" i="26"/>
  <c r="A299" i="26"/>
  <c r="P83" i="26"/>
  <c r="F142" i="25"/>
  <c r="I142" i="25"/>
  <c r="F186" i="25"/>
  <c r="K186" i="25"/>
  <c r="C2" i="13"/>
  <c r="F173" i="34"/>
  <c r="H173" i="34"/>
  <c r="F140" i="25"/>
  <c r="L140" i="25"/>
  <c r="I24" i="25"/>
  <c r="H33" i="25"/>
  <c r="F129" i="25"/>
  <c r="H129" i="25"/>
  <c r="F131" i="25"/>
  <c r="H131" i="25"/>
  <c r="F171" i="25"/>
  <c r="H171" i="25"/>
  <c r="F181" i="25"/>
  <c r="P181" i="25"/>
  <c r="S699" i="26"/>
  <c r="Q657" i="26"/>
  <c r="E658" i="26"/>
  <c r="A742" i="26"/>
  <c r="T702" i="26"/>
  <c r="Q645" i="26"/>
  <c r="B661" i="26"/>
  <c r="E662" i="26"/>
  <c r="C660" i="26"/>
  <c r="S659" i="26"/>
  <c r="E778" i="26"/>
  <c r="Q777" i="26"/>
  <c r="B765" i="26"/>
  <c r="A658" i="26"/>
  <c r="A770" i="26"/>
  <c r="A662" i="26"/>
  <c r="T662" i="26"/>
  <c r="Q781" i="26"/>
  <c r="C780" i="26"/>
  <c r="S779" i="26"/>
  <c r="D659" i="26"/>
  <c r="E738" i="26"/>
  <c r="T766" i="26"/>
  <c r="Q737" i="26"/>
  <c r="B725" i="26"/>
  <c r="A690" i="26"/>
  <c r="E766" i="26"/>
  <c r="B781" i="26"/>
  <c r="E782" i="26"/>
  <c r="Q701" i="26"/>
  <c r="C740" i="26"/>
  <c r="S739" i="26"/>
  <c r="D691" i="26"/>
  <c r="E698" i="26"/>
  <c r="T686" i="26"/>
  <c r="Q697" i="26"/>
  <c r="Q653" i="26"/>
  <c r="E646" i="26"/>
  <c r="C369" i="26"/>
  <c r="E419" i="26"/>
  <c r="B462" i="26"/>
  <c r="T343" i="26"/>
  <c r="C377" i="26"/>
  <c r="R407" i="26"/>
  <c r="E411" i="26"/>
  <c r="D380" i="26"/>
  <c r="Q378" i="26"/>
  <c r="A343" i="26"/>
  <c r="A491" i="26"/>
  <c r="Q620" i="26"/>
  <c r="S570" i="26"/>
  <c r="G606" i="26"/>
  <c r="E529" i="26"/>
  <c r="Q572" i="26"/>
  <c r="C607" i="26"/>
  <c r="D528" i="26"/>
  <c r="R491" i="26"/>
  <c r="E611" i="26"/>
  <c r="E487" i="26"/>
  <c r="R486" i="26"/>
  <c r="Q610" i="26"/>
  <c r="S504" i="26"/>
  <c r="S532" i="26"/>
  <c r="C534" i="26"/>
  <c r="C486" i="26"/>
  <c r="B526" i="26"/>
  <c r="Q503" i="26"/>
  <c r="T209" i="26"/>
  <c r="B256" i="26"/>
  <c r="Q208" i="26"/>
  <c r="T165" i="26"/>
  <c r="R291" i="26"/>
  <c r="E257" i="26"/>
  <c r="C215" i="26"/>
  <c r="A217" i="26"/>
  <c r="Q184" i="26"/>
  <c r="Q55" i="26"/>
  <c r="A128" i="26"/>
  <c r="A144" i="26"/>
  <c r="T20" i="26"/>
  <c r="D5" i="26"/>
  <c r="J189" i="26"/>
  <c r="R455" i="26"/>
  <c r="C447" i="26"/>
  <c r="D454" i="26"/>
  <c r="B344" i="26"/>
  <c r="T373" i="26"/>
  <c r="R335" i="26"/>
  <c r="C335" i="26"/>
  <c r="C327" i="26"/>
  <c r="B460" i="26"/>
  <c r="D338" i="26"/>
  <c r="S406" i="26"/>
  <c r="A373" i="26"/>
  <c r="E341" i="26"/>
  <c r="C459" i="26"/>
  <c r="R415" i="26"/>
  <c r="C407" i="26"/>
  <c r="D342" i="26"/>
  <c r="R375" i="26"/>
  <c r="C367" i="26"/>
  <c r="A457" i="26"/>
  <c r="T461" i="26"/>
  <c r="C423" i="26"/>
  <c r="A489" i="26"/>
  <c r="S573" i="26"/>
  <c r="Q612" i="26"/>
  <c r="T540" i="26"/>
  <c r="R487" i="26"/>
  <c r="E486" i="26"/>
  <c r="B575" i="26"/>
  <c r="S610" i="26"/>
  <c r="S606" i="26"/>
  <c r="D613" i="26"/>
  <c r="G569" i="26"/>
  <c r="C491" i="26"/>
  <c r="A606" i="26"/>
  <c r="S621" i="26"/>
  <c r="S624" i="26"/>
  <c r="Q583" i="26"/>
  <c r="B623" i="26"/>
  <c r="R494" i="26"/>
  <c r="A569" i="26"/>
  <c r="G579" i="26"/>
  <c r="S613" i="26"/>
  <c r="Q532" i="26"/>
  <c r="T500" i="26"/>
  <c r="E500" i="26"/>
  <c r="R567" i="26"/>
  <c r="B539" i="26"/>
  <c r="S530" i="26"/>
  <c r="G608" i="26"/>
  <c r="S526" i="26"/>
  <c r="G495" i="26"/>
  <c r="D533" i="26"/>
  <c r="Q568" i="26"/>
  <c r="E536" i="26"/>
  <c r="C611" i="26"/>
  <c r="A566" i="26"/>
  <c r="S581" i="26"/>
  <c r="S544" i="26"/>
  <c r="Q623" i="26"/>
  <c r="B543" i="26"/>
  <c r="E29" i="12"/>
  <c r="O623" i="26"/>
  <c r="R618" i="26"/>
  <c r="C574" i="26"/>
  <c r="T529" i="26"/>
  <c r="E609" i="26"/>
  <c r="S537" i="26"/>
  <c r="Q492" i="26"/>
  <c r="B492" i="26"/>
  <c r="T620" i="26"/>
  <c r="E580" i="26"/>
  <c r="C487" i="26"/>
  <c r="Q495" i="26"/>
  <c r="S490" i="26"/>
  <c r="D490" i="26"/>
  <c r="S486" i="26"/>
  <c r="D493" i="26"/>
  <c r="G531" i="26"/>
  <c r="Q528" i="26"/>
  <c r="C571" i="26"/>
  <c r="A526" i="26"/>
  <c r="C582" i="26"/>
  <c r="S541" i="26"/>
  <c r="S584" i="26"/>
  <c r="Q543" i="26"/>
  <c r="B583" i="26"/>
  <c r="B498" i="26"/>
  <c r="R170" i="26"/>
  <c r="D169" i="26"/>
  <c r="E172" i="26"/>
  <c r="R254" i="26"/>
  <c r="B211" i="26"/>
  <c r="A248" i="26"/>
  <c r="T264" i="26"/>
  <c r="B207" i="26"/>
  <c r="R250" i="26"/>
  <c r="D249" i="26"/>
  <c r="E288" i="26"/>
  <c r="A304" i="26"/>
  <c r="D29" i="11"/>
  <c r="G459" i="29"/>
  <c r="Q211" i="26"/>
  <c r="C170" i="26"/>
  <c r="D257" i="26"/>
  <c r="A256" i="26"/>
  <c r="T292" i="26"/>
  <c r="T168" i="26"/>
  <c r="R258" i="26"/>
  <c r="B263" i="26"/>
  <c r="A264" i="26"/>
  <c r="B291" i="26"/>
  <c r="S169" i="26"/>
  <c r="T212" i="26"/>
  <c r="T248" i="26"/>
  <c r="E304" i="26"/>
  <c r="R20" i="26"/>
  <c r="E91" i="26"/>
  <c r="D19" i="26"/>
  <c r="T95" i="26"/>
  <c r="B6" i="26"/>
  <c r="S19" i="26"/>
  <c r="B21" i="26"/>
  <c r="D103" i="26"/>
  <c r="R89" i="26"/>
  <c r="A7" i="26"/>
  <c r="A19" i="26"/>
  <c r="C53" i="26"/>
  <c r="Q90" i="26"/>
  <c r="D92" i="26"/>
  <c r="B141" i="26"/>
  <c r="H148" i="26"/>
  <c r="A655" i="26"/>
  <c r="E769" i="26"/>
  <c r="R405" i="26"/>
  <c r="B413" i="26"/>
  <c r="A451" i="26"/>
  <c r="B458" i="26"/>
  <c r="G331" i="26"/>
  <c r="T379" i="26"/>
  <c r="R381" i="26"/>
  <c r="S344" i="26"/>
  <c r="H405" i="26"/>
  <c r="R417" i="26"/>
  <c r="C405" i="26"/>
  <c r="G368" i="26"/>
  <c r="Q326" i="26"/>
  <c r="S416" i="26"/>
  <c r="D368" i="26"/>
  <c r="A419" i="26"/>
  <c r="C461" i="26"/>
  <c r="Q382" i="26"/>
  <c r="D344" i="26"/>
  <c r="E383" i="26"/>
  <c r="T368" i="26"/>
  <c r="C374" i="26"/>
  <c r="S373" i="26"/>
  <c r="D329" i="26"/>
  <c r="G342" i="26"/>
  <c r="A370" i="26"/>
  <c r="G414" i="26"/>
  <c r="R416" i="26"/>
  <c r="S451" i="26"/>
  <c r="C30" i="12"/>
  <c r="M584" i="26"/>
  <c r="B30" i="12"/>
  <c r="I584" i="26"/>
  <c r="T577" i="26"/>
  <c r="G498" i="26"/>
  <c r="E537" i="26"/>
  <c r="R613" i="26"/>
  <c r="D616" i="26"/>
  <c r="S534" i="26"/>
  <c r="R581" i="26"/>
  <c r="D584" i="26"/>
  <c r="D298" i="26"/>
  <c r="D210" i="26"/>
  <c r="E217" i="26"/>
  <c r="R217" i="26"/>
  <c r="T257" i="26"/>
  <c r="Q178" i="26"/>
  <c r="S206" i="26"/>
  <c r="A213" i="26"/>
  <c r="T169" i="26"/>
  <c r="T205" i="26"/>
  <c r="R179" i="26"/>
  <c r="C175" i="26"/>
  <c r="R247" i="26"/>
  <c r="D180" i="26"/>
  <c r="G298" i="26"/>
  <c r="S290" i="26"/>
  <c r="S286" i="26"/>
  <c r="A259" i="26"/>
  <c r="T295" i="26"/>
  <c r="C299" i="26"/>
  <c r="R207" i="26"/>
  <c r="A177" i="26"/>
  <c r="Q174" i="26"/>
  <c r="G167" i="26"/>
  <c r="E221" i="26"/>
  <c r="A223" i="26"/>
  <c r="S258" i="26"/>
  <c r="G250" i="26"/>
  <c r="A179" i="26"/>
  <c r="E297" i="26"/>
  <c r="T249" i="26"/>
  <c r="T285" i="26"/>
  <c r="R257" i="26"/>
  <c r="C255" i="26"/>
  <c r="R287" i="26"/>
  <c r="T177" i="26"/>
  <c r="A297" i="26"/>
  <c r="B176" i="26"/>
  <c r="Q248" i="26"/>
  <c r="G182" i="26"/>
  <c r="T51" i="26"/>
  <c r="R133" i="26"/>
  <c r="R101" i="26"/>
  <c r="T87" i="26"/>
  <c r="Q134" i="26"/>
  <c r="D88" i="26"/>
  <c r="A87" i="26"/>
  <c r="A91" i="26"/>
  <c r="Q6" i="26"/>
  <c r="B54" i="26"/>
  <c r="S92" i="26"/>
  <c r="E47" i="26"/>
  <c r="E95" i="26"/>
  <c r="C133" i="26"/>
  <c r="B50" i="26"/>
  <c r="S8" i="26"/>
  <c r="C89" i="26"/>
  <c r="B102" i="26"/>
  <c r="G561" i="31"/>
  <c r="P37" i="26"/>
  <c r="P115" i="26"/>
  <c r="P39" i="26"/>
  <c r="C647" i="26"/>
  <c r="D698" i="26"/>
  <c r="D694" i="26"/>
  <c r="E777" i="26"/>
  <c r="E771" i="26"/>
  <c r="B660" i="26"/>
  <c r="R691" i="26"/>
  <c r="S696" i="26"/>
  <c r="S770" i="26"/>
  <c r="A741" i="26"/>
  <c r="A735" i="26"/>
  <c r="T653" i="26"/>
  <c r="B772" i="26"/>
  <c r="R771" i="26"/>
  <c r="D648" i="26"/>
  <c r="Q660" i="26"/>
  <c r="Q688" i="26"/>
  <c r="R725" i="26"/>
  <c r="T741" i="26"/>
  <c r="R663" i="26"/>
  <c r="E691" i="26"/>
  <c r="A645" i="26"/>
  <c r="S690" i="26"/>
  <c r="C779" i="26"/>
  <c r="R649" i="26"/>
  <c r="E741" i="26"/>
  <c r="D702" i="26"/>
  <c r="S742" i="26"/>
  <c r="B784" i="26"/>
  <c r="H445" i="26"/>
  <c r="R337" i="26"/>
  <c r="C337" i="26"/>
  <c r="C329" i="26"/>
  <c r="R325" i="26"/>
  <c r="C325" i="26"/>
  <c r="S340" i="26"/>
  <c r="D340" i="26"/>
  <c r="G408" i="26"/>
  <c r="E459" i="26"/>
  <c r="E415" i="26"/>
  <c r="A411" i="26"/>
  <c r="Q418" i="26"/>
  <c r="B378" i="26"/>
  <c r="Q446" i="26"/>
  <c r="G405" i="26"/>
  <c r="S336" i="26"/>
  <c r="S452" i="26"/>
  <c r="T339" i="26"/>
  <c r="A339" i="26"/>
  <c r="E331" i="26"/>
  <c r="R421" i="26"/>
  <c r="C381" i="26"/>
  <c r="Q422" i="26"/>
  <c r="B382" i="26"/>
  <c r="G463" i="26"/>
  <c r="S464" i="26"/>
  <c r="D464" i="26"/>
  <c r="T463" i="26"/>
  <c r="A383" i="26"/>
  <c r="E423" i="26"/>
  <c r="E770" i="32"/>
  <c r="H365" i="26"/>
  <c r="R377" i="26"/>
  <c r="R329" i="26"/>
  <c r="R445" i="26"/>
  <c r="C365" i="26"/>
  <c r="S420" i="26"/>
  <c r="D420" i="26"/>
  <c r="G448" i="26"/>
  <c r="E379" i="26"/>
  <c r="A371" i="26"/>
  <c r="Q458" i="26"/>
  <c r="B418" i="26"/>
  <c r="Q366" i="26"/>
  <c r="G445" i="26"/>
  <c r="S456" i="26"/>
  <c r="T419" i="26"/>
  <c r="A379" i="26"/>
  <c r="R341" i="26"/>
  <c r="C341" i="26"/>
  <c r="Q342" i="26"/>
  <c r="B342" i="26"/>
  <c r="S384" i="26"/>
  <c r="D384" i="26"/>
  <c r="T383" i="26"/>
  <c r="A423" i="26"/>
  <c r="E343" i="26"/>
  <c r="H325" i="26"/>
  <c r="R457" i="26"/>
  <c r="R449" i="26"/>
  <c r="R365" i="26"/>
  <c r="C445" i="26"/>
  <c r="S460" i="26"/>
  <c r="D460" i="26"/>
  <c r="E339" i="26"/>
  <c r="A331" i="26"/>
  <c r="T367" i="26"/>
  <c r="Q338" i="26"/>
  <c r="B338" i="26"/>
  <c r="Q406" i="26"/>
  <c r="G325" i="26"/>
  <c r="S376" i="26"/>
  <c r="T459" i="26"/>
  <c r="A459" i="26"/>
  <c r="R461" i="26"/>
  <c r="C421" i="26"/>
  <c r="Q462" i="26"/>
  <c r="B422" i="26"/>
  <c r="S424" i="26"/>
  <c r="D424" i="26"/>
  <c r="T423" i="26"/>
  <c r="A463" i="26"/>
  <c r="E463" i="26"/>
  <c r="A450" i="26"/>
  <c r="B337" i="26"/>
  <c r="B373" i="26"/>
  <c r="R456" i="26"/>
  <c r="S331" i="26"/>
  <c r="D411" i="26"/>
  <c r="A330" i="26"/>
  <c r="B453" i="26"/>
  <c r="C376" i="26"/>
  <c r="S411" i="26"/>
  <c r="R332" i="26"/>
  <c r="D30" i="13"/>
  <c r="N464" i="26"/>
  <c r="U770" i="32"/>
  <c r="A410" i="26"/>
  <c r="B333" i="26"/>
  <c r="C456" i="26"/>
  <c r="S371" i="26"/>
  <c r="R452" i="26"/>
  <c r="C580" i="26"/>
  <c r="T611" i="26"/>
  <c r="E491" i="26"/>
  <c r="T527" i="26"/>
  <c r="E527" i="26"/>
  <c r="R526" i="26"/>
  <c r="C526" i="26"/>
  <c r="S485" i="26"/>
  <c r="E538" i="26"/>
  <c r="E534" i="26"/>
  <c r="S572" i="26"/>
  <c r="D572" i="26"/>
  <c r="D488" i="26"/>
  <c r="G617" i="26"/>
  <c r="Q530" i="26"/>
  <c r="T582" i="26"/>
  <c r="E622" i="26"/>
  <c r="B621" i="26"/>
  <c r="D623" i="26"/>
  <c r="Q624" i="26"/>
  <c r="R620" i="26"/>
  <c r="C616" i="26"/>
  <c r="T491" i="26"/>
  <c r="A611" i="26"/>
  <c r="E571" i="26"/>
  <c r="E567" i="26"/>
  <c r="R566" i="26"/>
  <c r="C606" i="26"/>
  <c r="D495" i="26"/>
  <c r="S565" i="26"/>
  <c r="T498" i="26"/>
  <c r="T614" i="26"/>
  <c r="C489" i="26"/>
  <c r="B613" i="26"/>
  <c r="D532" i="26"/>
  <c r="D499" i="26"/>
  <c r="Q570" i="26"/>
  <c r="A534" i="26"/>
  <c r="T502" i="26"/>
  <c r="E542" i="26"/>
  <c r="C504" i="26"/>
  <c r="D583" i="26"/>
  <c r="C500" i="26"/>
  <c r="E531" i="26"/>
  <c r="T607" i="26"/>
  <c r="E607" i="26"/>
  <c r="R606" i="26"/>
  <c r="C566" i="26"/>
  <c r="D575" i="26"/>
  <c r="S525" i="26"/>
  <c r="T618" i="26"/>
  <c r="E614" i="26"/>
  <c r="C609" i="26"/>
  <c r="Q497" i="26"/>
  <c r="D619" i="26"/>
  <c r="Q490" i="26"/>
  <c r="T622" i="26"/>
  <c r="E502" i="26"/>
  <c r="D503" i="26"/>
  <c r="A30" i="12"/>
  <c r="H584" i="26"/>
  <c r="U805" i="31"/>
  <c r="E619" i="26"/>
  <c r="A537" i="26"/>
  <c r="T535" i="26"/>
  <c r="E493" i="26"/>
  <c r="T565" i="26"/>
  <c r="B494" i="26"/>
  <c r="S489" i="26"/>
  <c r="C605" i="26"/>
  <c r="E488" i="26"/>
  <c r="D498" i="26"/>
  <c r="S576" i="26"/>
  <c r="B529" i="26"/>
  <c r="Q487" i="26"/>
  <c r="G544" i="26"/>
  <c r="S255" i="26"/>
  <c r="A302" i="26"/>
  <c r="I256" i="29"/>
  <c r="G174" i="26"/>
  <c r="S210" i="26"/>
  <c r="D288" i="26"/>
  <c r="Q205" i="26"/>
  <c r="A169" i="26"/>
  <c r="T245" i="26"/>
  <c r="B170" i="26"/>
  <c r="R173" i="26"/>
  <c r="C171" i="26"/>
  <c r="S182" i="26"/>
  <c r="E181" i="26"/>
  <c r="Q224" i="26"/>
  <c r="R296" i="26"/>
  <c r="E291" i="26"/>
  <c r="B250" i="26"/>
  <c r="R293" i="26"/>
  <c r="S222" i="26"/>
  <c r="T181" i="26"/>
  <c r="E301" i="26"/>
  <c r="Q264" i="26"/>
  <c r="R223" i="26"/>
  <c r="S711" i="29"/>
  <c r="S292" i="26"/>
  <c r="R180" i="26"/>
  <c r="B290" i="26"/>
  <c r="R213" i="26"/>
  <c r="S302" i="26"/>
  <c r="T261" i="26"/>
  <c r="E261" i="26"/>
  <c r="Q304" i="26"/>
  <c r="G30" i="9"/>
  <c r="J64" i="26"/>
  <c r="C140" i="26"/>
  <c r="T16" i="26"/>
  <c r="Q13" i="26"/>
  <c r="T98" i="26"/>
  <c r="B101" i="26"/>
  <c r="R140" i="26"/>
  <c r="D99" i="26"/>
  <c r="E406" i="30"/>
  <c r="P28" i="26"/>
  <c r="P314" i="26"/>
  <c r="R125" i="26"/>
  <c r="D53" i="26"/>
  <c r="B30" i="9"/>
  <c r="I24" i="26"/>
  <c r="T136" i="26"/>
  <c r="T134" i="26"/>
  <c r="E104" i="26"/>
  <c r="S660" i="29"/>
  <c r="J279" i="26"/>
  <c r="I855" i="29"/>
  <c r="J679" i="26"/>
  <c r="G958" i="29"/>
  <c r="G761" i="29"/>
  <c r="J797" i="26"/>
  <c r="J761" i="26"/>
  <c r="I838" i="33"/>
  <c r="T699" i="26"/>
  <c r="A695" i="26"/>
  <c r="E731" i="26"/>
  <c r="J759" i="26"/>
  <c r="Q732" i="26"/>
  <c r="G727" i="26"/>
  <c r="R731" i="26"/>
  <c r="C767" i="26"/>
  <c r="G778" i="26"/>
  <c r="S730" i="26"/>
  <c r="G690" i="26"/>
  <c r="B658" i="26"/>
  <c r="C659" i="26"/>
  <c r="C697" i="26"/>
  <c r="C691" i="26"/>
  <c r="C649" i="26"/>
  <c r="R687" i="26"/>
  <c r="R645" i="26"/>
  <c r="A661" i="26"/>
  <c r="S662" i="26"/>
  <c r="Q744" i="26"/>
  <c r="R703" i="26"/>
  <c r="A775" i="26"/>
  <c r="E651" i="26"/>
  <c r="T727" i="26"/>
  <c r="B700" i="26"/>
  <c r="R651" i="26"/>
  <c r="S776" i="26"/>
  <c r="S650" i="26"/>
  <c r="Q740" i="26"/>
  <c r="Q656" i="26"/>
  <c r="T661" i="26"/>
  <c r="E661" i="26"/>
  <c r="D782" i="26"/>
  <c r="B744" i="26"/>
  <c r="C743" i="26"/>
  <c r="C734" i="26"/>
  <c r="C692" i="26"/>
  <c r="C690" i="26"/>
  <c r="R766" i="26"/>
  <c r="C766" i="26"/>
  <c r="T725" i="26"/>
  <c r="J719" i="26"/>
  <c r="B740" i="26"/>
  <c r="D773" i="26"/>
  <c r="S691" i="26"/>
  <c r="D689" i="26"/>
  <c r="E656" i="26"/>
  <c r="E652" i="26"/>
  <c r="T726" i="26"/>
  <c r="G740" i="26"/>
  <c r="D658" i="26"/>
  <c r="S736" i="26"/>
  <c r="B735" i="26"/>
  <c r="Q727" i="26"/>
  <c r="G726" i="26"/>
  <c r="Q700" i="26"/>
  <c r="Q776" i="26"/>
  <c r="S653" i="26"/>
  <c r="G689" i="26"/>
  <c r="C699" i="26"/>
  <c r="C737" i="26"/>
  <c r="E694" i="26"/>
  <c r="T692" i="26"/>
  <c r="A732" i="26"/>
  <c r="T690" i="26"/>
  <c r="A650" i="26"/>
  <c r="A768" i="26"/>
  <c r="R765" i="26"/>
  <c r="T781" i="26"/>
  <c r="A781" i="26"/>
  <c r="E781" i="26"/>
  <c r="D742" i="26"/>
  <c r="S702" i="26"/>
  <c r="Q664" i="26"/>
  <c r="B664" i="26"/>
  <c r="R743" i="26"/>
  <c r="C663" i="26"/>
  <c r="G30" i="14"/>
  <c r="U446" i="33"/>
  <c r="A777" i="26"/>
  <c r="R654" i="26"/>
  <c r="C654" i="26"/>
  <c r="C770" i="26"/>
  <c r="R726" i="26"/>
  <c r="C686" i="26"/>
  <c r="E685" i="26"/>
  <c r="B780" i="26"/>
  <c r="D693" i="26"/>
  <c r="D769" i="26"/>
  <c r="E776" i="26"/>
  <c r="E772" i="26"/>
  <c r="T646" i="26"/>
  <c r="S656" i="26"/>
  <c r="G654" i="26"/>
  <c r="Q647" i="26"/>
  <c r="Q780" i="26"/>
  <c r="Q738" i="26"/>
  <c r="Q696" i="26"/>
  <c r="D687" i="26"/>
  <c r="C739" i="26"/>
  <c r="C657" i="26"/>
  <c r="T652" i="26"/>
  <c r="A652" i="26"/>
  <c r="A730" i="26"/>
  <c r="A688" i="26"/>
  <c r="R685" i="26"/>
  <c r="T701" i="26"/>
  <c r="A701" i="26"/>
  <c r="E701" i="26"/>
  <c r="D662" i="26"/>
  <c r="S782" i="26"/>
  <c r="G782" i="26"/>
  <c r="Q704" i="26"/>
  <c r="B704" i="26"/>
  <c r="R783" i="26"/>
  <c r="C783" i="26"/>
  <c r="J387" i="26"/>
  <c r="E376" i="26"/>
  <c r="E452" i="26"/>
  <c r="Q407" i="26"/>
  <c r="C454" i="26"/>
  <c r="D333" i="26"/>
  <c r="D369" i="26"/>
  <c r="A336" i="26"/>
  <c r="E456" i="26"/>
  <c r="E328" i="26"/>
  <c r="G366" i="26"/>
  <c r="C334" i="26"/>
  <c r="C370" i="26"/>
  <c r="D453" i="26"/>
  <c r="D409" i="26"/>
  <c r="E336" i="26"/>
  <c r="T328" i="26"/>
  <c r="E408" i="26"/>
  <c r="B371" i="26"/>
  <c r="C414" i="26"/>
  <c r="D449" i="26"/>
  <c r="B30" i="13"/>
  <c r="I384" i="26"/>
  <c r="A416" i="26"/>
  <c r="A452" i="26"/>
  <c r="E409" i="26"/>
  <c r="B456" i="26"/>
  <c r="B459" i="26"/>
  <c r="E187" i="32"/>
  <c r="U231" i="32"/>
  <c r="A376" i="26"/>
  <c r="C373" i="26"/>
  <c r="A372" i="26"/>
  <c r="E366" i="26"/>
  <c r="B376" i="26"/>
  <c r="B383" i="26"/>
  <c r="T147" i="32"/>
  <c r="A456" i="26"/>
  <c r="A332" i="26"/>
  <c r="E332" i="26"/>
  <c r="R327" i="26"/>
  <c r="E406" i="26"/>
  <c r="B336" i="26"/>
  <c r="U142" i="32"/>
  <c r="A619" i="26"/>
  <c r="T497" i="26"/>
  <c r="E617" i="26"/>
  <c r="T615" i="26"/>
  <c r="C568" i="26"/>
  <c r="E605" i="26"/>
  <c r="Q538" i="26"/>
  <c r="D487" i="26"/>
  <c r="R579" i="26"/>
  <c r="R615" i="26"/>
  <c r="D576" i="26"/>
  <c r="Q489" i="26"/>
  <c r="G526" i="26"/>
  <c r="Q494" i="26"/>
  <c r="C497" i="26"/>
  <c r="T606" i="26"/>
  <c r="T623" i="26"/>
  <c r="A497" i="26"/>
  <c r="C572" i="26"/>
  <c r="B620" i="26"/>
  <c r="B618" i="26"/>
  <c r="A490" i="26"/>
  <c r="D578" i="26"/>
  <c r="S616" i="26"/>
  <c r="D526" i="26"/>
  <c r="Q582" i="26"/>
  <c r="S582" i="26"/>
  <c r="R583" i="26"/>
  <c r="G584" i="26"/>
  <c r="E30" i="12"/>
  <c r="O544" i="26"/>
  <c r="G30" i="12"/>
  <c r="J624" i="26"/>
  <c r="T539" i="26"/>
  <c r="E539" i="26"/>
  <c r="T617" i="26"/>
  <c r="E577" i="26"/>
  <c r="T495" i="26"/>
  <c r="R492" i="26"/>
  <c r="R570" i="26"/>
  <c r="R568" i="26"/>
  <c r="E525" i="26"/>
  <c r="B578" i="26"/>
  <c r="B534" i="26"/>
  <c r="S491" i="26"/>
  <c r="D607" i="26"/>
  <c r="R499" i="26"/>
  <c r="C533" i="26"/>
  <c r="S580" i="26"/>
  <c r="D618" i="26"/>
  <c r="S536" i="26"/>
  <c r="D536" i="26"/>
  <c r="Q491" i="26"/>
  <c r="B609" i="26"/>
  <c r="G486" i="26"/>
  <c r="Q574" i="26"/>
  <c r="C485" i="26"/>
  <c r="B582" i="26"/>
  <c r="C581" i="26"/>
  <c r="T544" i="26"/>
  <c r="G504" i="26"/>
  <c r="D30" i="12"/>
  <c r="N504" i="26"/>
  <c r="A539" i="26"/>
  <c r="T537" i="26"/>
  <c r="E497" i="26"/>
  <c r="T575" i="26"/>
  <c r="C528" i="26"/>
  <c r="A605" i="26"/>
  <c r="Q540" i="26"/>
  <c r="Q578" i="26"/>
  <c r="B538" i="26"/>
  <c r="S569" i="26"/>
  <c r="C535" i="26"/>
  <c r="A570" i="26"/>
  <c r="E568" i="26"/>
  <c r="D538" i="26"/>
  <c r="S496" i="26"/>
  <c r="D496" i="26"/>
  <c r="S614" i="26"/>
  <c r="Q567" i="26"/>
  <c r="Q606" i="26"/>
  <c r="E570" i="26"/>
  <c r="A568" i="26"/>
  <c r="A581" i="26"/>
  <c r="D542" i="26"/>
  <c r="B624" i="26"/>
  <c r="G624" i="26"/>
  <c r="B259" i="26"/>
  <c r="D254" i="26"/>
  <c r="B249" i="26"/>
  <c r="A253" i="26"/>
  <c r="S297" i="26"/>
  <c r="E260" i="26"/>
  <c r="T216" i="26"/>
  <c r="R178" i="26"/>
  <c r="A207" i="26"/>
  <c r="B166" i="26"/>
  <c r="E203" i="29"/>
  <c r="E212" i="29"/>
  <c r="Q295" i="26"/>
  <c r="A293" i="26"/>
  <c r="E167" i="26"/>
  <c r="D285" i="26"/>
  <c r="A300" i="26"/>
  <c r="A216" i="26"/>
  <c r="C178" i="26"/>
  <c r="Q219" i="26"/>
  <c r="D218" i="26"/>
  <c r="D174" i="26"/>
  <c r="B253" i="26"/>
  <c r="D290" i="26"/>
  <c r="B209" i="26"/>
  <c r="E177" i="26"/>
  <c r="E171" i="26"/>
  <c r="T289" i="26"/>
  <c r="E287" i="26"/>
  <c r="B292" i="26"/>
  <c r="B210" i="26"/>
  <c r="D205" i="26"/>
  <c r="E180" i="26"/>
  <c r="R177" i="26"/>
  <c r="T296" i="26"/>
  <c r="R167" i="26"/>
  <c r="C285" i="26"/>
  <c r="C298" i="26"/>
  <c r="A257" i="26"/>
  <c r="G177" i="26"/>
  <c r="S173" i="26"/>
  <c r="S262" i="26"/>
  <c r="R183" i="26"/>
  <c r="S256" i="26"/>
  <c r="D168" i="26"/>
  <c r="B287" i="26"/>
  <c r="T175" i="26"/>
  <c r="Q212" i="26"/>
  <c r="C259" i="26"/>
  <c r="R211" i="26"/>
  <c r="C209" i="26"/>
  <c r="R174" i="26"/>
  <c r="E245" i="26"/>
  <c r="C262" i="26"/>
  <c r="P479" i="26"/>
  <c r="Q217" i="26"/>
  <c r="D248" i="26"/>
  <c r="T255" i="26"/>
  <c r="Q260" i="26"/>
  <c r="G213" i="26"/>
  <c r="B212" i="26"/>
  <c r="R299" i="26"/>
  <c r="C219" i="26"/>
  <c r="R171" i="26"/>
  <c r="C166" i="26"/>
  <c r="B300" i="26"/>
  <c r="D181" i="26"/>
  <c r="D224" i="26"/>
  <c r="E183" i="26"/>
  <c r="S216" i="26"/>
  <c r="D208" i="26"/>
  <c r="T215" i="26"/>
  <c r="Q292" i="26"/>
  <c r="D171" i="26"/>
  <c r="C179" i="26"/>
  <c r="T178" i="26"/>
  <c r="R251" i="26"/>
  <c r="A170" i="26"/>
  <c r="E293" i="26"/>
  <c r="E165" i="26"/>
  <c r="B220" i="26"/>
  <c r="C182" i="26"/>
  <c r="G181" i="26"/>
  <c r="E143" i="26"/>
  <c r="M30" i="9"/>
  <c r="F64" i="26"/>
  <c r="K64" i="26"/>
  <c r="L64" i="26"/>
  <c r="P316" i="26"/>
  <c r="M27" i="9"/>
  <c r="F21" i="26"/>
  <c r="K21" i="26"/>
  <c r="T19" i="26"/>
  <c r="S9" i="26"/>
  <c r="S17" i="26"/>
  <c r="D139" i="26"/>
  <c r="B139" i="26"/>
  <c r="T58" i="26"/>
  <c r="E357" i="30"/>
  <c r="S810" i="29"/>
  <c r="R138" i="26"/>
  <c r="G130" i="26"/>
  <c r="B95" i="26"/>
  <c r="A58" i="26"/>
  <c r="C30" i="9"/>
  <c r="M144" i="26"/>
  <c r="A30" i="9"/>
  <c r="H104" i="26"/>
  <c r="P186" i="26"/>
  <c r="P80" i="26"/>
  <c r="R48" i="26"/>
  <c r="R132" i="26"/>
  <c r="C20" i="26"/>
  <c r="D100" i="26"/>
  <c r="T132" i="26"/>
  <c r="E14" i="26"/>
  <c r="D11" i="26"/>
  <c r="S137" i="26"/>
  <c r="B9" i="26"/>
  <c r="B91" i="26"/>
  <c r="Q59" i="26"/>
  <c r="A54" i="26"/>
  <c r="A98" i="26"/>
  <c r="E140" i="26"/>
  <c r="E22" i="26"/>
  <c r="G24" i="26"/>
  <c r="U356" i="30"/>
  <c r="Q5" i="26"/>
  <c r="E6" i="26"/>
  <c r="A138" i="26"/>
  <c r="E62" i="26"/>
  <c r="E30" i="9"/>
  <c r="O104" i="26"/>
  <c r="D30" i="9"/>
  <c r="S459" i="30"/>
  <c r="S811" i="29"/>
  <c r="P154" i="26"/>
  <c r="R94" i="26"/>
  <c r="R96" i="26"/>
  <c r="B5" i="26"/>
  <c r="S60" i="26"/>
  <c r="D7" i="26"/>
  <c r="Q132" i="26"/>
  <c r="S55" i="26"/>
  <c r="S99" i="26"/>
  <c r="Q97" i="26"/>
  <c r="T10" i="26"/>
  <c r="A18" i="26"/>
  <c r="C142" i="26"/>
  <c r="Q61" i="26"/>
  <c r="E102" i="26"/>
  <c r="C24" i="26"/>
  <c r="S63" i="26"/>
  <c r="U407" i="30"/>
  <c r="N3" i="10"/>
  <c r="O3" i="10"/>
  <c r="G858" i="29"/>
  <c r="I705" i="29"/>
  <c r="G710" i="29"/>
  <c r="S611" i="29"/>
  <c r="P198" i="26"/>
  <c r="P156" i="26"/>
  <c r="P66" i="26"/>
  <c r="P282" i="26"/>
  <c r="I230" i="26"/>
  <c r="I684" i="26"/>
  <c r="I78" i="26"/>
  <c r="J790" i="26"/>
  <c r="I672" i="26"/>
  <c r="S911" i="29"/>
  <c r="G808" i="29"/>
  <c r="S710" i="29"/>
  <c r="U545" i="32"/>
  <c r="G548" i="32"/>
  <c r="P84" i="26"/>
  <c r="P200" i="26"/>
  <c r="P158" i="26"/>
  <c r="J70" i="26"/>
  <c r="J709" i="26"/>
  <c r="J710" i="26"/>
  <c r="C93" i="28"/>
  <c r="D93" i="28"/>
  <c r="C55" i="28"/>
  <c r="D55" i="28"/>
  <c r="C209" i="28"/>
  <c r="D209" i="28"/>
  <c r="C399" i="28"/>
  <c r="D399" i="28"/>
  <c r="C17" i="28"/>
  <c r="D17" i="28"/>
  <c r="E180" i="28"/>
  <c r="E173" i="28"/>
  <c r="C133" i="28"/>
  <c r="D133" i="28"/>
  <c r="E370" i="28"/>
  <c r="E98" i="28"/>
  <c r="C275" i="28"/>
  <c r="D275" i="28"/>
  <c r="E329" i="28"/>
  <c r="E66" i="28"/>
  <c r="E158" i="28"/>
  <c r="C259" i="28"/>
  <c r="D259" i="28"/>
  <c r="E315" i="28"/>
  <c r="E9" i="28"/>
  <c r="E328" i="28"/>
  <c r="C112" i="28"/>
  <c r="D112" i="28"/>
  <c r="C37" i="28"/>
  <c r="D37" i="28"/>
  <c r="C134" i="28"/>
  <c r="D134" i="28"/>
  <c r="E200" i="28"/>
  <c r="E283" i="28"/>
  <c r="E391" i="28"/>
  <c r="E61" i="28"/>
  <c r="C250" i="28"/>
  <c r="D250" i="28"/>
  <c r="C380" i="28"/>
  <c r="D380" i="28"/>
  <c r="C343" i="28"/>
  <c r="D343" i="28"/>
  <c r="E214" i="28"/>
  <c r="E7" i="28"/>
  <c r="C32" i="28"/>
  <c r="D32" i="28"/>
  <c r="E73" i="28"/>
  <c r="E109" i="28"/>
  <c r="C157" i="28"/>
  <c r="D157" i="28"/>
  <c r="E208" i="28"/>
  <c r="E262" i="28"/>
  <c r="E394" i="28"/>
  <c r="C351" i="28"/>
  <c r="D351" i="28"/>
  <c r="B727" i="28"/>
  <c r="C24" i="28"/>
  <c r="D24" i="28"/>
  <c r="C101" i="28"/>
  <c r="D101" i="28"/>
  <c r="C298" i="28"/>
  <c r="D298" i="28"/>
  <c r="E379" i="28"/>
  <c r="C40" i="28"/>
  <c r="D40" i="28"/>
  <c r="E81" i="28"/>
  <c r="E121" i="28"/>
  <c r="C226" i="28"/>
  <c r="D226" i="28"/>
  <c r="C274" i="28"/>
  <c r="D274" i="28"/>
  <c r="E318" i="28"/>
  <c r="C359" i="28"/>
  <c r="D359" i="28"/>
  <c r="Q740" i="33"/>
  <c r="U593" i="33"/>
  <c r="J796" i="26"/>
  <c r="C732" i="26"/>
  <c r="Q772" i="26"/>
  <c r="S731" i="26"/>
  <c r="D731" i="26"/>
  <c r="S645" i="26"/>
  <c r="D645" i="26"/>
  <c r="H676" i="26"/>
  <c r="B779" i="26"/>
  <c r="G658" i="26"/>
  <c r="S774" i="26"/>
  <c r="G734" i="26"/>
  <c r="G770" i="26"/>
  <c r="S688" i="26"/>
  <c r="G686" i="26"/>
  <c r="B730" i="26"/>
  <c r="G769" i="26"/>
  <c r="T700" i="26"/>
  <c r="R655" i="26"/>
  <c r="R689" i="26"/>
  <c r="C689" i="26"/>
  <c r="I794" i="26"/>
  <c r="R662" i="26"/>
  <c r="C662" i="26"/>
  <c r="S741" i="26"/>
  <c r="D741" i="26"/>
  <c r="G662" i="26"/>
  <c r="T744" i="26"/>
  <c r="A704" i="26"/>
  <c r="E704" i="26"/>
  <c r="Q743" i="26"/>
  <c r="B703" i="26"/>
  <c r="S159" i="33"/>
  <c r="M29" i="14"/>
  <c r="F703" i="26"/>
  <c r="K703" i="26"/>
  <c r="L703" i="26"/>
  <c r="R778" i="26"/>
  <c r="A653" i="26"/>
  <c r="C652" i="26"/>
  <c r="A647" i="26"/>
  <c r="B696" i="26"/>
  <c r="Q692" i="26"/>
  <c r="S651" i="26"/>
  <c r="D651" i="26"/>
  <c r="Q766" i="26"/>
  <c r="D725" i="26"/>
  <c r="J758" i="26"/>
  <c r="G738" i="26"/>
  <c r="G774" i="26"/>
  <c r="G730" i="26"/>
  <c r="G646" i="26"/>
  <c r="S697" i="26"/>
  <c r="G729" i="26"/>
  <c r="T780" i="26"/>
  <c r="A780" i="26"/>
  <c r="T776" i="26"/>
  <c r="R769" i="26"/>
  <c r="C769" i="26"/>
  <c r="J670" i="26"/>
  <c r="R742" i="26"/>
  <c r="C742" i="26"/>
  <c r="S661" i="26"/>
  <c r="D661" i="26"/>
  <c r="G742" i="26"/>
  <c r="T704" i="26"/>
  <c r="A664" i="26"/>
  <c r="E664" i="26"/>
  <c r="Q703" i="26"/>
  <c r="B663" i="26"/>
  <c r="U789" i="33"/>
  <c r="U740" i="33"/>
  <c r="C738" i="26"/>
  <c r="C772" i="26"/>
  <c r="S771" i="26"/>
  <c r="D771" i="26"/>
  <c r="Q690" i="26"/>
  <c r="B726" i="26"/>
  <c r="D685" i="26"/>
  <c r="Q779" i="26"/>
  <c r="T740" i="26"/>
  <c r="R729" i="26"/>
  <c r="C729" i="26"/>
  <c r="R702" i="26"/>
  <c r="C702" i="26"/>
  <c r="S781" i="26"/>
  <c r="D781" i="26"/>
  <c r="T784" i="26"/>
  <c r="A784" i="26"/>
  <c r="E784" i="26"/>
  <c r="Q783" i="26"/>
  <c r="B783" i="26"/>
  <c r="T659" i="26"/>
  <c r="E729" i="26"/>
  <c r="A767" i="26"/>
  <c r="E687" i="26"/>
  <c r="A725" i="26"/>
  <c r="E645" i="26"/>
  <c r="B656" i="26"/>
  <c r="B688" i="26"/>
  <c r="Q726" i="26"/>
  <c r="S765" i="26"/>
  <c r="S734" i="26"/>
  <c r="Q773" i="26"/>
  <c r="B733" i="26"/>
  <c r="Q778" i="26"/>
  <c r="B778" i="26"/>
  <c r="S777" i="26"/>
  <c r="Q648" i="26"/>
  <c r="T696" i="26"/>
  <c r="R775" i="26"/>
  <c r="E654" i="26"/>
  <c r="M17" i="14"/>
  <c r="F651" i="26"/>
  <c r="K651" i="26"/>
  <c r="M22" i="14"/>
  <c r="F13" i="21"/>
  <c r="T779" i="26"/>
  <c r="T729" i="26"/>
  <c r="E689" i="26"/>
  <c r="A687" i="26"/>
  <c r="E765" i="26"/>
  <c r="D697" i="26"/>
  <c r="B648" i="26"/>
  <c r="Q686" i="26"/>
  <c r="S725" i="26"/>
  <c r="S694" i="26"/>
  <c r="Q693" i="26"/>
  <c r="Q691" i="26"/>
  <c r="Q698" i="26"/>
  <c r="B738" i="26"/>
  <c r="S657" i="26"/>
  <c r="G731" i="26"/>
  <c r="T736" i="26"/>
  <c r="R735" i="26"/>
  <c r="E774" i="26"/>
  <c r="T743" i="26"/>
  <c r="T739" i="26"/>
  <c r="A649" i="26"/>
  <c r="E649" i="26"/>
  <c r="A727" i="26"/>
  <c r="E725" i="26"/>
  <c r="B768" i="26"/>
  <c r="Q646" i="26"/>
  <c r="S685" i="26"/>
  <c r="S654" i="26"/>
  <c r="Q733" i="26"/>
  <c r="B691" i="26"/>
  <c r="Q658" i="26"/>
  <c r="B698" i="26"/>
  <c r="S737" i="26"/>
  <c r="T656" i="26"/>
  <c r="R695" i="26"/>
  <c r="E734" i="26"/>
  <c r="S744" i="26"/>
  <c r="U680" i="32"/>
  <c r="C379" i="26"/>
  <c r="B451" i="26"/>
  <c r="E335" i="26"/>
  <c r="E329" i="26"/>
  <c r="B340" i="26"/>
  <c r="B414" i="26"/>
  <c r="S458" i="26"/>
  <c r="R366" i="26"/>
  <c r="S462" i="26"/>
  <c r="T381" i="26"/>
  <c r="Q384" i="26"/>
  <c r="C383" i="26"/>
  <c r="T12" i="32"/>
  <c r="M20" i="13"/>
  <c r="F374" i="26"/>
  <c r="K374" i="26"/>
  <c r="R419" i="26"/>
  <c r="R333" i="26"/>
  <c r="B331" i="26"/>
  <c r="B327" i="26"/>
  <c r="E377" i="26"/>
  <c r="E455" i="26"/>
  <c r="E449" i="26"/>
  <c r="Q340" i="26"/>
  <c r="D378" i="26"/>
  <c r="T337" i="26"/>
  <c r="A415" i="26"/>
  <c r="E461" i="26"/>
  <c r="D382" i="26"/>
  <c r="A421" i="26"/>
  <c r="B464" i="26"/>
  <c r="R423" i="26"/>
  <c r="G464" i="26"/>
  <c r="R379" i="26"/>
  <c r="R413" i="26"/>
  <c r="B411" i="26"/>
  <c r="B407" i="26"/>
  <c r="E457" i="26"/>
  <c r="E375" i="26"/>
  <c r="E369" i="26"/>
  <c r="Q460" i="26"/>
  <c r="B454" i="26"/>
  <c r="S338" i="26"/>
  <c r="T417" i="26"/>
  <c r="R446" i="26"/>
  <c r="S342" i="26"/>
  <c r="A381" i="26"/>
  <c r="Q344" i="26"/>
  <c r="R463" i="26"/>
  <c r="D365" i="26"/>
  <c r="D325" i="26"/>
  <c r="V237" i="32"/>
  <c r="T456" i="26"/>
  <c r="T416" i="26"/>
  <c r="C458" i="26"/>
  <c r="C418" i="26"/>
  <c r="M24" i="13"/>
  <c r="F418" i="26"/>
  <c r="K418" i="26"/>
  <c r="T282" i="32"/>
  <c r="R458" i="26"/>
  <c r="R378" i="26"/>
  <c r="R338" i="26"/>
  <c r="V327" i="32"/>
  <c r="T340" i="26"/>
  <c r="T380" i="26"/>
  <c r="R382" i="26"/>
  <c r="R462" i="26"/>
  <c r="H444" i="26"/>
  <c r="U815" i="32"/>
  <c r="T420" i="26"/>
  <c r="T376" i="26"/>
  <c r="R418" i="26"/>
  <c r="S417" i="26"/>
  <c r="S325" i="26"/>
  <c r="E407" i="26"/>
  <c r="D461" i="26"/>
  <c r="Q142" i="32"/>
  <c r="D452" i="26"/>
  <c r="D372" i="26"/>
  <c r="D412" i="26"/>
  <c r="E231" i="32"/>
  <c r="B335" i="26"/>
  <c r="C446" i="26"/>
  <c r="C406" i="26"/>
  <c r="E48" i="32"/>
  <c r="E57" i="32"/>
  <c r="A447" i="26"/>
  <c r="A407" i="26"/>
  <c r="A327" i="26"/>
  <c r="Q51" i="32"/>
  <c r="B408" i="26"/>
  <c r="B328" i="26"/>
  <c r="B368" i="26"/>
  <c r="G192" i="32"/>
  <c r="Q373" i="26"/>
  <c r="Q413" i="26"/>
  <c r="Q453" i="26"/>
  <c r="U187" i="32"/>
  <c r="E454" i="26"/>
  <c r="E414" i="26"/>
  <c r="E374" i="26"/>
  <c r="Q459" i="26"/>
  <c r="Q419" i="26"/>
  <c r="U322" i="32"/>
  <c r="E340" i="26"/>
  <c r="E380" i="26"/>
  <c r="Q318" i="32"/>
  <c r="Q327" i="32"/>
  <c r="A340" i="26"/>
  <c r="A380" i="26"/>
  <c r="S461" i="26"/>
  <c r="S421" i="26"/>
  <c r="Q423" i="26"/>
  <c r="Q463" i="26"/>
  <c r="E384" i="26"/>
  <c r="E424" i="26"/>
  <c r="T384" i="26"/>
  <c r="T464" i="26"/>
  <c r="P433" i="26"/>
  <c r="G641" i="32"/>
  <c r="G457" i="26"/>
  <c r="G337" i="26"/>
  <c r="G551" i="32"/>
  <c r="M28" i="13"/>
  <c r="F382" i="26"/>
  <c r="K382" i="26"/>
  <c r="T460" i="26"/>
  <c r="E420" i="26"/>
  <c r="T336" i="26"/>
  <c r="S369" i="26"/>
  <c r="C422" i="26"/>
  <c r="A384" i="26"/>
  <c r="J237" i="32"/>
  <c r="T455" i="26"/>
  <c r="A420" i="26"/>
  <c r="A367" i="26"/>
  <c r="B448" i="26"/>
  <c r="D332" i="26"/>
  <c r="Q48" i="32"/>
  <c r="Q57" i="32"/>
  <c r="A368" i="26"/>
  <c r="A328" i="26"/>
  <c r="A408" i="26"/>
  <c r="U57" i="32"/>
  <c r="S328" i="26"/>
  <c r="S408" i="26"/>
  <c r="S448" i="26"/>
  <c r="Q96" i="32"/>
  <c r="B330" i="26"/>
  <c r="B370" i="26"/>
  <c r="B450" i="26"/>
  <c r="V102" i="32"/>
  <c r="T410" i="26"/>
  <c r="U192" i="32"/>
  <c r="S454" i="26"/>
  <c r="S414" i="26"/>
  <c r="S374" i="26"/>
  <c r="G30" i="13"/>
  <c r="J384" i="26"/>
  <c r="U635" i="32"/>
  <c r="R459" i="26"/>
  <c r="C419" i="26"/>
  <c r="C375" i="26"/>
  <c r="R373" i="26"/>
  <c r="E372" i="26"/>
  <c r="C409" i="26"/>
  <c r="T408" i="26"/>
  <c r="B367" i="26"/>
  <c r="E337" i="26"/>
  <c r="R336" i="26"/>
  <c r="C336" i="26"/>
  <c r="Q420" i="26"/>
  <c r="B420" i="26"/>
  <c r="B374" i="26"/>
  <c r="D413" i="26"/>
  <c r="S378" i="26"/>
  <c r="D458" i="26"/>
  <c r="T377" i="26"/>
  <c r="R412" i="26"/>
  <c r="E371" i="26"/>
  <c r="R326" i="26"/>
  <c r="E421" i="26"/>
  <c r="S422" i="26"/>
  <c r="D462" i="26"/>
  <c r="T341" i="26"/>
  <c r="A341" i="26"/>
  <c r="Q424" i="26"/>
  <c r="B384" i="26"/>
  <c r="R383" i="26"/>
  <c r="C463" i="26"/>
  <c r="M30" i="13"/>
  <c r="F344" i="26"/>
  <c r="K344" i="26"/>
  <c r="L344" i="26"/>
  <c r="E30" i="13"/>
  <c r="S415" i="32"/>
  <c r="C30" i="13"/>
  <c r="M424" i="26"/>
  <c r="A30" i="13"/>
  <c r="H344" i="26"/>
  <c r="M22" i="13"/>
  <c r="D13" i="21"/>
  <c r="R339" i="26"/>
  <c r="C339" i="26"/>
  <c r="R453" i="26"/>
  <c r="C449" i="26"/>
  <c r="T448" i="26"/>
  <c r="B447" i="26"/>
  <c r="E417" i="26"/>
  <c r="R376" i="26"/>
  <c r="Q380" i="26"/>
  <c r="B380" i="26"/>
  <c r="B334" i="26"/>
  <c r="S418" i="26"/>
  <c r="D418" i="26"/>
  <c r="D406" i="26"/>
  <c r="T457" i="26"/>
  <c r="E451" i="26"/>
  <c r="E381" i="26"/>
  <c r="S382" i="26"/>
  <c r="D422" i="26"/>
  <c r="T421" i="26"/>
  <c r="A461" i="26"/>
  <c r="Q464" i="26"/>
  <c r="B424" i="26"/>
  <c r="R343" i="26"/>
  <c r="C343" i="26"/>
  <c r="C29" i="12"/>
  <c r="M623" i="26"/>
  <c r="Q955" i="31"/>
  <c r="R578" i="26"/>
  <c r="C536" i="26"/>
  <c r="A613" i="26"/>
  <c r="R532" i="26"/>
  <c r="A529" i="26"/>
  <c r="C608" i="26"/>
  <c r="T485" i="26"/>
  <c r="E485" i="26"/>
  <c r="Q500" i="26"/>
  <c r="B500" i="26"/>
  <c r="G539" i="26"/>
  <c r="S577" i="26"/>
  <c r="D535" i="26"/>
  <c r="D527" i="26"/>
  <c r="B566" i="26"/>
  <c r="R619" i="26"/>
  <c r="T578" i="26"/>
  <c r="R533" i="26"/>
  <c r="A610" i="26"/>
  <c r="C569" i="26"/>
  <c r="E608" i="26"/>
  <c r="S620" i="26"/>
  <c r="Q499" i="26"/>
  <c r="Q577" i="26"/>
  <c r="Q535" i="26"/>
  <c r="B535" i="26"/>
  <c r="D534" i="26"/>
  <c r="S608" i="26"/>
  <c r="G528" i="26"/>
  <c r="Q527" i="26"/>
  <c r="D579" i="26"/>
  <c r="G615" i="26"/>
  <c r="G571" i="26"/>
  <c r="Q488" i="26"/>
  <c r="G525" i="26"/>
  <c r="E576" i="26"/>
  <c r="E490" i="26"/>
  <c r="A528" i="26"/>
  <c r="C565" i="26"/>
  <c r="Q502" i="26"/>
  <c r="C501" i="26"/>
  <c r="D622" i="26"/>
  <c r="A503" i="26"/>
  <c r="E623" i="26"/>
  <c r="S62" i="31"/>
  <c r="H362" i="31"/>
  <c r="R498" i="26"/>
  <c r="R536" i="26"/>
  <c r="E573" i="26"/>
  <c r="C532" i="26"/>
  <c r="C610" i="26"/>
  <c r="A609" i="26"/>
  <c r="C488" i="26"/>
  <c r="A485" i="26"/>
  <c r="E565" i="26"/>
  <c r="Q580" i="26"/>
  <c r="D537" i="26"/>
  <c r="D615" i="26"/>
  <c r="S611" i="26"/>
  <c r="S607" i="26"/>
  <c r="D567" i="26"/>
  <c r="T538" i="26"/>
  <c r="A532" i="26"/>
  <c r="A530" i="26"/>
  <c r="C529" i="26"/>
  <c r="E528" i="26"/>
  <c r="D540" i="26"/>
  <c r="B615" i="26"/>
  <c r="Q611" i="26"/>
  <c r="Q607" i="26"/>
  <c r="D539" i="26"/>
  <c r="G489" i="26"/>
  <c r="Q526" i="26"/>
  <c r="E610" i="26"/>
  <c r="A608" i="26"/>
  <c r="T526" i="26"/>
  <c r="C525" i="26"/>
  <c r="A501" i="26"/>
  <c r="B502" i="26"/>
  <c r="R501" i="26"/>
  <c r="S502" i="26"/>
  <c r="T584" i="26"/>
  <c r="R543" i="26"/>
  <c r="T503" i="26"/>
  <c r="D504" i="26"/>
  <c r="G503" i="26"/>
  <c r="A29" i="12"/>
  <c r="H583" i="26"/>
  <c r="G661" i="31"/>
  <c r="R540" i="26"/>
  <c r="C540" i="26"/>
  <c r="A579" i="26"/>
  <c r="E579" i="26"/>
  <c r="R616" i="26"/>
  <c r="C576" i="26"/>
  <c r="C494" i="26"/>
  <c r="A493" i="26"/>
  <c r="E613" i="26"/>
  <c r="C612" i="26"/>
  <c r="R490" i="26"/>
  <c r="T489" i="26"/>
  <c r="R608" i="26"/>
  <c r="T605" i="26"/>
  <c r="A525" i="26"/>
  <c r="G619" i="26"/>
  <c r="Q618" i="26"/>
  <c r="S617" i="26"/>
  <c r="D577" i="26"/>
  <c r="S533" i="26"/>
  <c r="B486" i="26"/>
  <c r="D605" i="26"/>
  <c r="C619" i="26"/>
  <c r="C575" i="26"/>
  <c r="T574" i="26"/>
  <c r="T488" i="26"/>
  <c r="R527" i="26"/>
  <c r="C567" i="26"/>
  <c r="S540" i="26"/>
  <c r="Q617" i="26"/>
  <c r="Q615" i="26"/>
  <c r="B491" i="26"/>
  <c r="D530" i="26"/>
  <c r="B569" i="26"/>
  <c r="G568" i="26"/>
  <c r="B485" i="26"/>
  <c r="S499" i="26"/>
  <c r="G535" i="26"/>
  <c r="G491" i="26"/>
  <c r="B530" i="26"/>
  <c r="G529" i="26"/>
  <c r="Q566" i="26"/>
  <c r="G565" i="26"/>
  <c r="A498" i="26"/>
  <c r="E616" i="26"/>
  <c r="A574" i="26"/>
  <c r="T486" i="26"/>
  <c r="R485" i="26"/>
  <c r="T581" i="26"/>
  <c r="A541" i="26"/>
  <c r="Q542" i="26"/>
  <c r="B542" i="26"/>
  <c r="R621" i="26"/>
  <c r="C621" i="26"/>
  <c r="S622" i="26"/>
  <c r="T624" i="26"/>
  <c r="R503" i="26"/>
  <c r="T583" i="26"/>
  <c r="B504" i="26"/>
  <c r="D544" i="26"/>
  <c r="G543" i="26"/>
  <c r="E3" i="31"/>
  <c r="E12" i="31"/>
  <c r="D29" i="12"/>
  <c r="N583" i="26"/>
  <c r="G29" i="12"/>
  <c r="J503" i="26"/>
  <c r="G761" i="31"/>
  <c r="M11" i="12"/>
  <c r="F525" i="26"/>
  <c r="K525" i="26"/>
  <c r="M17" i="12"/>
  <c r="E8" i="21"/>
  <c r="M30" i="12"/>
  <c r="F544" i="26"/>
  <c r="K544" i="26"/>
  <c r="L544" i="26"/>
  <c r="R580" i="26"/>
  <c r="C620" i="26"/>
  <c r="A499" i="26"/>
  <c r="E499" i="26"/>
  <c r="R496" i="26"/>
  <c r="C496" i="26"/>
  <c r="A535" i="26"/>
  <c r="C614" i="26"/>
  <c r="E533" i="26"/>
  <c r="C492" i="26"/>
  <c r="T609" i="26"/>
  <c r="R528" i="26"/>
  <c r="A527" i="26"/>
  <c r="T525" i="26"/>
  <c r="Q498" i="26"/>
  <c r="S497" i="26"/>
  <c r="D497" i="26"/>
  <c r="S495" i="26"/>
  <c r="S493" i="26"/>
  <c r="D611" i="26"/>
  <c r="B608" i="26"/>
  <c r="B606" i="26"/>
  <c r="A496" i="26"/>
  <c r="T534" i="26"/>
  <c r="T532" i="26"/>
  <c r="R607" i="26"/>
  <c r="C527" i="26"/>
  <c r="S500" i="26"/>
  <c r="Q537" i="26"/>
  <c r="Q575" i="26"/>
  <c r="D570" i="26"/>
  <c r="B489" i="26"/>
  <c r="B527" i="26"/>
  <c r="Q486" i="26"/>
  <c r="G485" i="26"/>
  <c r="E5" i="31"/>
  <c r="E496" i="26"/>
  <c r="A494" i="26"/>
  <c r="T566" i="26"/>
  <c r="A621" i="26"/>
  <c r="Q622" i="26"/>
  <c r="B622" i="26"/>
  <c r="R541" i="26"/>
  <c r="C541" i="26"/>
  <c r="S542" i="26"/>
  <c r="T504" i="26"/>
  <c r="R623" i="26"/>
  <c r="T543" i="26"/>
  <c r="D624" i="26"/>
  <c r="G583" i="26"/>
  <c r="M16" i="11"/>
  <c r="F170" i="26"/>
  <c r="K170" i="26"/>
  <c r="Q179" i="26"/>
  <c r="S178" i="26"/>
  <c r="D258" i="26"/>
  <c r="Q177" i="26"/>
  <c r="S296" i="26"/>
  <c r="D214" i="26"/>
  <c r="S212" i="26"/>
  <c r="Q251" i="26"/>
  <c r="S170" i="26"/>
  <c r="S166" i="26"/>
  <c r="E211" i="26"/>
  <c r="C290" i="26"/>
  <c r="C248" i="26"/>
  <c r="Q180" i="26"/>
  <c r="D177" i="26"/>
  <c r="G293" i="26"/>
  <c r="Q252" i="26"/>
  <c r="C251" i="26"/>
  <c r="E168" i="26"/>
  <c r="C212" i="26"/>
  <c r="E285" i="26"/>
  <c r="B180" i="26"/>
  <c r="S259" i="26"/>
  <c r="G257" i="26"/>
  <c r="B216" i="26"/>
  <c r="S213" i="26"/>
  <c r="Q288" i="26"/>
  <c r="T221" i="26"/>
  <c r="G261" i="26"/>
  <c r="D223" i="26"/>
  <c r="R303" i="26"/>
  <c r="S62" i="29"/>
  <c r="Q256" i="29"/>
  <c r="H462" i="29"/>
  <c r="D260" i="26"/>
  <c r="B179" i="26"/>
  <c r="D178" i="26"/>
  <c r="S176" i="26"/>
  <c r="Q255" i="26"/>
  <c r="D294" i="26"/>
  <c r="S252" i="26"/>
  <c r="S250" i="26"/>
  <c r="S246" i="26"/>
  <c r="E251" i="26"/>
  <c r="A249" i="26"/>
  <c r="E247" i="26"/>
  <c r="S177" i="26"/>
  <c r="S175" i="26"/>
  <c r="Q172" i="26"/>
  <c r="S209" i="26"/>
  <c r="E292" i="26"/>
  <c r="A168" i="26"/>
  <c r="E213" i="26"/>
  <c r="C246" i="26"/>
  <c r="E205" i="26"/>
  <c r="B260" i="26"/>
  <c r="Q221" i="26"/>
  <c r="T301" i="26"/>
  <c r="D261" i="26"/>
  <c r="B223" i="26"/>
  <c r="T224" i="26"/>
  <c r="M25" i="11"/>
  <c r="C16" i="21"/>
  <c r="Q299" i="26"/>
  <c r="B219" i="26"/>
  <c r="S218" i="26"/>
  <c r="Q297" i="26"/>
  <c r="Q215" i="26"/>
  <c r="Q291" i="26"/>
  <c r="B251" i="26"/>
  <c r="D250" i="26"/>
  <c r="B167" i="26"/>
  <c r="R256" i="26"/>
  <c r="R290" i="26"/>
  <c r="C250" i="26"/>
  <c r="A289" i="26"/>
  <c r="C288" i="26"/>
  <c r="Q220" i="26"/>
  <c r="S217" i="26"/>
  <c r="D217" i="26"/>
  <c r="G173" i="26"/>
  <c r="B172" i="26"/>
  <c r="S289" i="26"/>
  <c r="D209" i="26"/>
  <c r="D247" i="26"/>
  <c r="D245" i="26"/>
  <c r="A220" i="26"/>
  <c r="E300" i="26"/>
  <c r="R259" i="26"/>
  <c r="T176" i="26"/>
  <c r="A176" i="26"/>
  <c r="T254" i="26"/>
  <c r="T252" i="26"/>
  <c r="E252" i="26"/>
  <c r="C291" i="26"/>
  <c r="T288" i="26"/>
  <c r="A288" i="26"/>
  <c r="E208" i="26"/>
  <c r="R298" i="26"/>
  <c r="C218" i="26"/>
  <c r="T297" i="26"/>
  <c r="R294" i="26"/>
  <c r="E173" i="26"/>
  <c r="C206" i="26"/>
  <c r="G217" i="26"/>
  <c r="S253" i="26"/>
  <c r="C222" i="26"/>
  <c r="D221" i="26"/>
  <c r="G221" i="26"/>
  <c r="B303" i="26"/>
  <c r="T304" i="26"/>
  <c r="A224" i="26"/>
  <c r="E224" i="26"/>
  <c r="E103" i="29"/>
  <c r="E112" i="29"/>
  <c r="I156" i="29"/>
  <c r="I207" i="29"/>
  <c r="U312" i="29"/>
  <c r="S362" i="29"/>
  <c r="M15" i="11"/>
  <c r="C6" i="21"/>
  <c r="N281" i="26"/>
  <c r="Q259" i="26"/>
  <c r="B299" i="26"/>
  <c r="Q175" i="26"/>
  <c r="Q171" i="26"/>
  <c r="B171" i="26"/>
  <c r="D170" i="26"/>
  <c r="B289" i="26"/>
  <c r="B247" i="26"/>
  <c r="R176" i="26"/>
  <c r="R210" i="26"/>
  <c r="C210" i="26"/>
  <c r="S257" i="26"/>
  <c r="D297" i="26"/>
  <c r="S295" i="26"/>
  <c r="B252" i="26"/>
  <c r="S249" i="26"/>
  <c r="D289" i="26"/>
  <c r="D165" i="26"/>
  <c r="A260" i="26"/>
  <c r="E220" i="26"/>
  <c r="R219" i="26"/>
  <c r="T256" i="26"/>
  <c r="A296" i="26"/>
  <c r="T174" i="26"/>
  <c r="T172" i="26"/>
  <c r="E212" i="26"/>
  <c r="T208" i="26"/>
  <c r="A208" i="26"/>
  <c r="E248" i="26"/>
  <c r="R218" i="26"/>
  <c r="C258" i="26"/>
  <c r="T217" i="26"/>
  <c r="R214" i="26"/>
  <c r="C286" i="26"/>
  <c r="S293" i="26"/>
  <c r="C302" i="26"/>
  <c r="D301" i="26"/>
  <c r="B183" i="26"/>
  <c r="T184" i="26"/>
  <c r="A184" i="26"/>
  <c r="E184" i="26"/>
  <c r="H33" i="26"/>
  <c r="P511" i="26"/>
  <c r="P35" i="26"/>
  <c r="P563" i="26"/>
  <c r="P111" i="26"/>
  <c r="M19" i="9"/>
  <c r="F93" i="26"/>
  <c r="K93" i="26"/>
  <c r="E7" i="26"/>
  <c r="A47" i="26"/>
  <c r="T127" i="26"/>
  <c r="A11" i="26"/>
  <c r="R14" i="26"/>
  <c r="A95" i="26"/>
  <c r="E19" i="26"/>
  <c r="R100" i="26"/>
  <c r="Q95" i="26"/>
  <c r="C17" i="26"/>
  <c r="Q130" i="26"/>
  <c r="B134" i="26"/>
  <c r="S59" i="26"/>
  <c r="D12" i="26"/>
  <c r="R129" i="26"/>
  <c r="T138" i="26"/>
  <c r="Q21" i="26"/>
  <c r="D61" i="26"/>
  <c r="B23" i="26"/>
  <c r="T362" i="30"/>
  <c r="V312" i="30"/>
  <c r="P159" i="26"/>
  <c r="P587" i="26"/>
  <c r="P67" i="26"/>
  <c r="P161" i="26"/>
  <c r="M11" i="9"/>
  <c r="F45" i="26"/>
  <c r="K45" i="26"/>
  <c r="M29" i="9"/>
  <c r="B20" i="21"/>
  <c r="E87" i="26"/>
  <c r="G129" i="26"/>
  <c r="B138" i="26"/>
  <c r="S139" i="26"/>
  <c r="Q101" i="26"/>
  <c r="G412" i="30"/>
  <c r="R104" i="26"/>
  <c r="T462" i="30"/>
  <c r="R144" i="26"/>
  <c r="T62" i="26"/>
  <c r="V412" i="30"/>
  <c r="T142" i="26"/>
  <c r="B97" i="26"/>
  <c r="E306" i="30"/>
  <c r="B137" i="26"/>
  <c r="D55" i="26"/>
  <c r="E257" i="30"/>
  <c r="D15" i="26"/>
  <c r="U206" i="30"/>
  <c r="C134" i="26"/>
  <c r="C54" i="26"/>
  <c r="S53" i="26"/>
  <c r="S133" i="26"/>
  <c r="A132" i="26"/>
  <c r="A12" i="26"/>
  <c r="E12" i="26"/>
  <c r="E132" i="26"/>
  <c r="Q11" i="26"/>
  <c r="Q91" i="26"/>
  <c r="T112" i="30"/>
  <c r="R90" i="26"/>
  <c r="R10" i="26"/>
  <c r="U106" i="30"/>
  <c r="C50" i="26"/>
  <c r="C10" i="26"/>
  <c r="D9" i="26"/>
  <c r="D49" i="26"/>
  <c r="T128" i="26"/>
  <c r="T8" i="26"/>
  <c r="U57" i="30"/>
  <c r="E128" i="26"/>
  <c r="E8" i="26"/>
  <c r="G62" i="30"/>
  <c r="Q7" i="26"/>
  <c r="Q127" i="26"/>
  <c r="E56" i="30"/>
  <c r="B7" i="26"/>
  <c r="B87" i="26"/>
  <c r="T12" i="30"/>
  <c r="R6" i="26"/>
  <c r="R86" i="26"/>
  <c r="U6" i="30"/>
  <c r="C6" i="26"/>
  <c r="C86" i="26"/>
  <c r="O44" i="26"/>
  <c r="O164" i="26"/>
  <c r="P429" i="26"/>
  <c r="P469" i="26"/>
  <c r="G461" i="31"/>
  <c r="S910" i="29"/>
  <c r="P353" i="26"/>
  <c r="P43" i="26"/>
  <c r="P75" i="26"/>
  <c r="P107" i="26"/>
  <c r="P69" i="26"/>
  <c r="P71" i="26"/>
  <c r="P559" i="26"/>
  <c r="R126" i="26"/>
  <c r="C130" i="26"/>
  <c r="Q87" i="26"/>
  <c r="E48" i="26"/>
  <c r="T12" i="26"/>
  <c r="E134" i="26"/>
  <c r="G127" i="26"/>
  <c r="S89" i="26"/>
  <c r="D131" i="26"/>
  <c r="D133" i="26"/>
  <c r="D95" i="26"/>
  <c r="G99" i="26"/>
  <c r="B129" i="26"/>
  <c r="B11" i="26"/>
  <c r="S16" i="26"/>
  <c r="N466" i="26"/>
  <c r="A8" i="26"/>
  <c r="E136" i="26"/>
  <c r="S21" i="26"/>
  <c r="Q23" i="26"/>
  <c r="G143" i="26"/>
  <c r="U456" i="30"/>
  <c r="C64" i="26"/>
  <c r="C104" i="26"/>
  <c r="T103" i="26"/>
  <c r="T23" i="26"/>
  <c r="Q403" i="30"/>
  <c r="Q412" i="30"/>
  <c r="A62" i="26"/>
  <c r="A142" i="26"/>
  <c r="T262" i="30"/>
  <c r="R56" i="26"/>
  <c r="R16" i="26"/>
  <c r="V212" i="30"/>
  <c r="T54" i="26"/>
  <c r="T94" i="26"/>
  <c r="Q125" i="26"/>
  <c r="G12" i="30"/>
  <c r="Q45" i="26"/>
  <c r="S143" i="26"/>
  <c r="I462" i="30"/>
  <c r="S23" i="26"/>
  <c r="R142" i="26"/>
  <c r="R62" i="26"/>
  <c r="E58" i="26"/>
  <c r="U307" i="30"/>
  <c r="E18" i="26"/>
  <c r="C96" i="26"/>
  <c r="U256" i="30"/>
  <c r="C16" i="26"/>
  <c r="A94" i="26"/>
  <c r="Q203" i="30"/>
  <c r="Q212" i="30"/>
  <c r="A134" i="26"/>
  <c r="B13" i="26"/>
  <c r="B93" i="26"/>
  <c r="T162" i="30"/>
  <c r="R92" i="26"/>
  <c r="R52" i="26"/>
  <c r="U156" i="30"/>
  <c r="C132" i="26"/>
  <c r="C52" i="26"/>
  <c r="S11" i="26"/>
  <c r="S51" i="26"/>
  <c r="Q103" i="30"/>
  <c r="Q112" i="30"/>
  <c r="A90" i="26"/>
  <c r="A10" i="26"/>
  <c r="E130" i="26"/>
  <c r="E10" i="26"/>
  <c r="Q9" i="26"/>
  <c r="Q129" i="26"/>
  <c r="T62" i="30"/>
  <c r="R128" i="26"/>
  <c r="R88" i="26"/>
  <c r="U56" i="30"/>
  <c r="C128" i="26"/>
  <c r="C88" i="26"/>
  <c r="S127" i="26"/>
  <c r="S7" i="26"/>
  <c r="T6" i="26"/>
  <c r="T46" i="26"/>
  <c r="Q3" i="30"/>
  <c r="Q12" i="30"/>
  <c r="A86" i="26"/>
  <c r="A6" i="26"/>
  <c r="O158" i="26"/>
  <c r="O38" i="26"/>
  <c r="B11" i="9"/>
  <c r="F11" i="9"/>
  <c r="P85" i="26"/>
  <c r="G125" i="26"/>
  <c r="A11" i="9"/>
  <c r="H125" i="26"/>
  <c r="G45" i="26"/>
  <c r="P623" i="26"/>
  <c r="S860" i="29"/>
  <c r="P79" i="26"/>
  <c r="P635" i="26"/>
  <c r="P77" i="26"/>
  <c r="P631" i="26"/>
  <c r="P401" i="26"/>
  <c r="P123" i="26"/>
  <c r="P27" i="26"/>
  <c r="P523" i="26"/>
  <c r="P81" i="26"/>
  <c r="P151" i="26"/>
  <c r="M15" i="9"/>
  <c r="F49" i="26"/>
  <c r="K49" i="26"/>
  <c r="M22" i="9"/>
  <c r="F136" i="26"/>
  <c r="K136" i="26"/>
  <c r="C46" i="26"/>
  <c r="C8" i="26"/>
  <c r="R130" i="26"/>
  <c r="C12" i="26"/>
  <c r="C14" i="26"/>
  <c r="C56" i="26"/>
  <c r="B127" i="26"/>
  <c r="A126" i="26"/>
  <c r="A130" i="26"/>
  <c r="E98" i="26"/>
  <c r="D127" i="26"/>
  <c r="D89" i="26"/>
  <c r="G51" i="26"/>
  <c r="G85" i="26"/>
  <c r="Q51" i="26"/>
  <c r="Q93" i="26"/>
  <c r="B57" i="26"/>
  <c r="E126" i="26"/>
  <c r="T48" i="26"/>
  <c r="T90" i="26"/>
  <c r="T22" i="26"/>
  <c r="R64" i="26"/>
  <c r="D144" i="26"/>
  <c r="E6" i="30"/>
  <c r="B45" i="26"/>
  <c r="B85" i="26"/>
  <c r="E457" i="30"/>
  <c r="D63" i="26"/>
  <c r="D23" i="26"/>
  <c r="A60" i="26"/>
  <c r="A20" i="26"/>
  <c r="G312" i="30"/>
  <c r="Q57" i="26"/>
  <c r="Q137" i="26"/>
  <c r="I262" i="30"/>
  <c r="S95" i="26"/>
  <c r="S15" i="26"/>
  <c r="M18" i="9"/>
  <c r="B9" i="21"/>
  <c r="C11" i="9"/>
  <c r="M85" i="26"/>
  <c r="I786" i="26"/>
  <c r="I887" i="33"/>
  <c r="I789" i="33"/>
  <c r="I706" i="26"/>
  <c r="G961" i="31"/>
  <c r="G861" i="31"/>
  <c r="P595" i="26"/>
  <c r="P507" i="26"/>
  <c r="P543" i="26"/>
  <c r="P555" i="26"/>
  <c r="P591" i="26"/>
  <c r="P547" i="26"/>
  <c r="P643" i="26"/>
  <c r="P599" i="26"/>
  <c r="G758" i="31"/>
  <c r="S792" i="33"/>
  <c r="S694" i="33"/>
  <c r="Q642" i="33"/>
  <c r="M16" i="14"/>
  <c r="F730" i="26"/>
  <c r="K730" i="26"/>
  <c r="M26" i="14"/>
  <c r="F780" i="26"/>
  <c r="K780" i="26"/>
  <c r="R698" i="26"/>
  <c r="C698" i="26"/>
  <c r="A737" i="26"/>
  <c r="R776" i="26"/>
  <c r="R774" i="26"/>
  <c r="T773" i="26"/>
  <c r="T769" i="26"/>
  <c r="T687" i="26"/>
  <c r="E660" i="26"/>
  <c r="Q699" i="26"/>
  <c r="B739" i="26"/>
  <c r="D736" i="26"/>
  <c r="B695" i="26"/>
  <c r="D654" i="26"/>
  <c r="B693" i="26"/>
  <c r="Q651" i="26"/>
  <c r="B651" i="26"/>
  <c r="B767" i="26"/>
  <c r="D766" i="26"/>
  <c r="G739" i="26"/>
  <c r="C701" i="26"/>
  <c r="Q662" i="26"/>
  <c r="R781" i="26"/>
  <c r="D704" i="26"/>
  <c r="A703" i="26"/>
  <c r="M24" i="14"/>
  <c r="F658" i="26"/>
  <c r="K658" i="26"/>
  <c r="C658" i="26"/>
  <c r="A697" i="26"/>
  <c r="R694" i="26"/>
  <c r="T733" i="26"/>
  <c r="R772" i="26"/>
  <c r="T649" i="26"/>
  <c r="T647" i="26"/>
  <c r="S700" i="26"/>
  <c r="Q659" i="26"/>
  <c r="B699" i="26"/>
  <c r="B655" i="26"/>
  <c r="B773" i="26"/>
  <c r="B771" i="26"/>
  <c r="D730" i="26"/>
  <c r="B727" i="26"/>
  <c r="D726" i="26"/>
  <c r="G695" i="26"/>
  <c r="B662" i="26"/>
  <c r="E703" i="26"/>
  <c r="B29" i="14"/>
  <c r="I743" i="26"/>
  <c r="C778" i="26"/>
  <c r="A657" i="26"/>
  <c r="T655" i="26"/>
  <c r="R734" i="26"/>
  <c r="T693" i="26"/>
  <c r="T689" i="26"/>
  <c r="T767" i="26"/>
  <c r="Q739" i="26"/>
  <c r="B659" i="26"/>
  <c r="B775" i="26"/>
  <c r="B653" i="26"/>
  <c r="B731" i="26"/>
  <c r="B687" i="26"/>
  <c r="C645" i="26"/>
  <c r="G703" i="26"/>
  <c r="E29" i="14"/>
  <c r="O743" i="26"/>
  <c r="U936" i="33"/>
  <c r="E936" i="33"/>
  <c r="A29" i="14"/>
  <c r="E446" i="33"/>
  <c r="Q887" i="33"/>
  <c r="F770" i="26"/>
  <c r="K770" i="26"/>
  <c r="M11" i="14"/>
  <c r="F2" i="21"/>
  <c r="E697" i="26"/>
  <c r="R736" i="26"/>
  <c r="T775" i="26"/>
  <c r="E773" i="26"/>
  <c r="R732" i="26"/>
  <c r="E647" i="26"/>
  <c r="D699" i="26"/>
  <c r="D657" i="26"/>
  <c r="Q770" i="26"/>
  <c r="B686" i="26"/>
  <c r="E648" i="26"/>
  <c r="A766" i="26"/>
  <c r="S740" i="26"/>
  <c r="D776" i="26"/>
  <c r="Q775" i="26"/>
  <c r="S768" i="26"/>
  <c r="D768" i="26"/>
  <c r="S766" i="26"/>
  <c r="G659" i="26"/>
  <c r="G655" i="26"/>
  <c r="S733" i="26"/>
  <c r="G691" i="26"/>
  <c r="B690" i="26"/>
  <c r="D647" i="26"/>
  <c r="A740" i="26"/>
  <c r="T778" i="26"/>
  <c r="A778" i="26"/>
  <c r="R737" i="26"/>
  <c r="C735" i="26"/>
  <c r="C651" i="26"/>
  <c r="T650" i="26"/>
  <c r="R647" i="26"/>
  <c r="C765" i="26"/>
  <c r="C661" i="26"/>
  <c r="Q782" i="26"/>
  <c r="B782" i="26"/>
  <c r="M28" i="14"/>
  <c r="F782" i="26"/>
  <c r="K782" i="26"/>
  <c r="R741" i="26"/>
  <c r="G783" i="26"/>
  <c r="S784" i="26"/>
  <c r="D784" i="26"/>
  <c r="T663" i="26"/>
  <c r="A743" i="26"/>
  <c r="E743" i="26"/>
  <c r="F29" i="14"/>
  <c r="P783" i="26"/>
  <c r="E737" i="26"/>
  <c r="R696" i="26"/>
  <c r="T735" i="26"/>
  <c r="A773" i="26"/>
  <c r="E733" i="26"/>
  <c r="R692" i="26"/>
  <c r="A729" i="26"/>
  <c r="E767" i="26"/>
  <c r="T765" i="26"/>
  <c r="D777" i="26"/>
  <c r="Q730" i="26"/>
  <c r="B766" i="26"/>
  <c r="E768" i="26"/>
  <c r="A726" i="26"/>
  <c r="S660" i="26"/>
  <c r="D696" i="26"/>
  <c r="Q655" i="26"/>
  <c r="S728" i="26"/>
  <c r="D728" i="26"/>
  <c r="S726" i="26"/>
  <c r="G779" i="26"/>
  <c r="G775" i="26"/>
  <c r="S693" i="26"/>
  <c r="G651" i="26"/>
  <c r="B650" i="26"/>
  <c r="D767" i="26"/>
  <c r="A700" i="26"/>
  <c r="T738" i="26"/>
  <c r="A738" i="26"/>
  <c r="R697" i="26"/>
  <c r="C695" i="26"/>
  <c r="T770" i="26"/>
  <c r="C725" i="26"/>
  <c r="C781" i="26"/>
  <c r="Q742" i="26"/>
  <c r="B742" i="26"/>
  <c r="R701" i="26"/>
  <c r="G743" i="26"/>
  <c r="S664" i="26"/>
  <c r="D744" i="26"/>
  <c r="T703" i="26"/>
  <c r="A663" i="26"/>
  <c r="E663" i="26"/>
  <c r="D29" i="14"/>
  <c r="G450" i="33"/>
  <c r="E838" i="33"/>
  <c r="M25" i="14"/>
  <c r="F779" i="26"/>
  <c r="K779" i="26"/>
  <c r="E657" i="26"/>
  <c r="R656" i="26"/>
  <c r="T695" i="26"/>
  <c r="R652" i="26"/>
  <c r="E727" i="26"/>
  <c r="D737" i="26"/>
  <c r="Q650" i="26"/>
  <c r="B646" i="26"/>
  <c r="E728" i="26"/>
  <c r="A686" i="26"/>
  <c r="S780" i="26"/>
  <c r="D656" i="26"/>
  <c r="Q735" i="26"/>
  <c r="S648" i="26"/>
  <c r="D688" i="26"/>
  <c r="S773" i="26"/>
  <c r="B770" i="26"/>
  <c r="D727" i="26"/>
  <c r="A660" i="26"/>
  <c r="T698" i="26"/>
  <c r="A698" i="26"/>
  <c r="T730" i="26"/>
  <c r="C685" i="26"/>
  <c r="C741" i="26"/>
  <c r="Q702" i="26"/>
  <c r="B702" i="26"/>
  <c r="R661" i="26"/>
  <c r="G663" i="26"/>
  <c r="S704" i="26"/>
  <c r="D664" i="26"/>
  <c r="T783" i="26"/>
  <c r="A783" i="26"/>
  <c r="E783" i="26"/>
  <c r="S775" i="32"/>
  <c r="C333" i="26"/>
  <c r="T412" i="26"/>
  <c r="T450" i="26"/>
  <c r="J444" i="26"/>
  <c r="B417" i="26"/>
  <c r="B415" i="26"/>
  <c r="Q447" i="26"/>
  <c r="C450" i="26"/>
  <c r="G447" i="26"/>
  <c r="D328" i="26"/>
  <c r="D366" i="26"/>
  <c r="T335" i="26"/>
  <c r="T413" i="26"/>
  <c r="G422" i="26"/>
  <c r="M12" i="13"/>
  <c r="D3" i="21"/>
  <c r="M19" i="13"/>
  <c r="F413" i="26"/>
  <c r="K413" i="26"/>
  <c r="C453" i="26"/>
  <c r="T330" i="26"/>
  <c r="G378" i="26"/>
  <c r="B377" i="26"/>
  <c r="B375" i="26"/>
  <c r="Q327" i="26"/>
  <c r="C410" i="26"/>
  <c r="D408" i="26"/>
  <c r="D446" i="26"/>
  <c r="T415" i="26"/>
  <c r="T453" i="26"/>
  <c r="G382" i="26"/>
  <c r="J363" i="26"/>
  <c r="P470" i="26"/>
  <c r="C413" i="26"/>
  <c r="T370" i="26"/>
  <c r="B457" i="26"/>
  <c r="B455" i="26"/>
  <c r="Q371" i="26"/>
  <c r="Q367" i="26"/>
  <c r="C330" i="26"/>
  <c r="D448" i="26"/>
  <c r="D326" i="26"/>
  <c r="T375" i="26"/>
  <c r="T333" i="26"/>
  <c r="I7" i="32"/>
  <c r="E405" i="26"/>
  <c r="E445" i="26"/>
  <c r="E3" i="32"/>
  <c r="E12" i="32"/>
  <c r="A405" i="26"/>
  <c r="A325" i="26"/>
  <c r="S57" i="32"/>
  <c r="Q448" i="26"/>
  <c r="Q368" i="26"/>
  <c r="S102" i="32"/>
  <c r="Q450" i="26"/>
  <c r="Q370" i="26"/>
  <c r="J147" i="32"/>
  <c r="T451" i="26"/>
  <c r="T411" i="26"/>
  <c r="P504" i="26"/>
  <c r="T452" i="26"/>
  <c r="E365" i="26"/>
  <c r="Q408" i="26"/>
  <c r="Q325" i="26"/>
  <c r="G12" i="32"/>
  <c r="Q365" i="26"/>
  <c r="I52" i="32"/>
  <c r="E367" i="26"/>
  <c r="E327" i="26"/>
  <c r="E142" i="32"/>
  <c r="D451" i="26"/>
  <c r="D371" i="26"/>
  <c r="S192" i="32"/>
  <c r="Q414" i="26"/>
  <c r="Q374" i="26"/>
  <c r="Q335" i="26"/>
  <c r="G237" i="32"/>
  <c r="Q455" i="26"/>
  <c r="G341" i="26"/>
  <c r="G381" i="26"/>
  <c r="G413" i="26"/>
  <c r="G453" i="26"/>
  <c r="E815" i="32"/>
  <c r="G841" i="33"/>
  <c r="S685" i="32"/>
  <c r="P516" i="26"/>
  <c r="P520" i="26"/>
  <c r="H480" i="26"/>
  <c r="C457" i="26"/>
  <c r="C455" i="26"/>
  <c r="T372" i="26"/>
  <c r="R369" i="26"/>
  <c r="E368" i="26"/>
  <c r="R447" i="26"/>
  <c r="E446" i="26"/>
  <c r="Q451" i="26"/>
  <c r="T371" i="26"/>
  <c r="Q454" i="26"/>
  <c r="G373" i="26"/>
  <c r="Q415" i="26"/>
  <c r="Q445" i="26"/>
  <c r="A365" i="26"/>
  <c r="G461" i="26"/>
  <c r="Q6" i="32"/>
  <c r="B446" i="26"/>
  <c r="B366" i="26"/>
  <c r="U12" i="32"/>
  <c r="S326" i="26"/>
  <c r="S366" i="26"/>
  <c r="I102" i="32"/>
  <c r="S449" i="26"/>
  <c r="S409" i="26"/>
  <c r="Q187" i="32"/>
  <c r="D334" i="26"/>
  <c r="D414" i="26"/>
  <c r="T192" i="32"/>
  <c r="R374" i="26"/>
  <c r="R414" i="26"/>
  <c r="Q232" i="32"/>
  <c r="D336" i="26"/>
  <c r="D376" i="26"/>
  <c r="I282" i="32"/>
  <c r="S337" i="26"/>
  <c r="S457" i="26"/>
  <c r="U276" i="32"/>
  <c r="C378" i="26"/>
  <c r="C338" i="26"/>
  <c r="E321" i="32"/>
  <c r="B339" i="26"/>
  <c r="B379" i="26"/>
  <c r="G327" i="32"/>
  <c r="Q339" i="26"/>
  <c r="Q379" i="26"/>
  <c r="E367" i="32"/>
  <c r="D341" i="26"/>
  <c r="D421" i="26"/>
  <c r="I372" i="32"/>
  <c r="S341" i="26"/>
  <c r="S381" i="26"/>
  <c r="U366" i="32"/>
  <c r="C342" i="26"/>
  <c r="C382" i="26"/>
  <c r="T372" i="32"/>
  <c r="R342" i="26"/>
  <c r="R422" i="26"/>
  <c r="E411" i="32"/>
  <c r="B343" i="26"/>
  <c r="B463" i="26"/>
  <c r="G417" i="32"/>
  <c r="Q343" i="26"/>
  <c r="Q383" i="26"/>
  <c r="U412" i="32"/>
  <c r="E344" i="26"/>
  <c r="E464" i="26"/>
  <c r="Q408" i="32"/>
  <c r="Q417" i="32"/>
  <c r="A344" i="26"/>
  <c r="A424" i="26"/>
  <c r="V417" i="32"/>
  <c r="T344" i="26"/>
  <c r="T424" i="26"/>
  <c r="F30" i="13"/>
  <c r="P384" i="26"/>
  <c r="G344" i="26"/>
  <c r="G424" i="26"/>
  <c r="J12" i="32"/>
  <c r="T405" i="26"/>
  <c r="T325" i="26"/>
  <c r="C412" i="26"/>
  <c r="U141" i="32"/>
  <c r="C332" i="26"/>
  <c r="Q411" i="26"/>
  <c r="T331" i="26"/>
  <c r="Q410" i="26"/>
  <c r="T445" i="26"/>
  <c r="B325" i="26"/>
  <c r="E6" i="32"/>
  <c r="B445" i="26"/>
  <c r="R450" i="26"/>
  <c r="T102" i="32"/>
  <c r="R410" i="26"/>
  <c r="G377" i="26"/>
  <c r="G417" i="26"/>
  <c r="S461" i="31"/>
  <c r="S865" i="32"/>
  <c r="Q770" i="32"/>
  <c r="Q545" i="32"/>
  <c r="P394" i="26"/>
  <c r="M11" i="13"/>
  <c r="C417" i="26"/>
  <c r="C415" i="26"/>
  <c r="T332" i="26"/>
  <c r="R409" i="26"/>
  <c r="E448" i="26"/>
  <c r="R367" i="26"/>
  <c r="E326" i="26"/>
  <c r="Q331" i="26"/>
  <c r="R330" i="26"/>
  <c r="B405" i="26"/>
  <c r="C452" i="26"/>
  <c r="A445" i="26"/>
  <c r="D405" i="26"/>
  <c r="E7" i="32"/>
  <c r="D445" i="26"/>
  <c r="S405" i="26"/>
  <c r="I12" i="32"/>
  <c r="S365" i="26"/>
  <c r="C366" i="26"/>
  <c r="U6" i="32"/>
  <c r="C326" i="26"/>
  <c r="J57" i="32"/>
  <c r="T407" i="26"/>
  <c r="T447" i="26"/>
  <c r="U147" i="32"/>
  <c r="S332" i="26"/>
  <c r="S412" i="26"/>
  <c r="E183" i="32"/>
  <c r="E192" i="32"/>
  <c r="A413" i="26"/>
  <c r="A333" i="26"/>
  <c r="S413" i="26"/>
  <c r="I192" i="32"/>
  <c r="S453" i="26"/>
  <c r="E228" i="32"/>
  <c r="E237" i="32"/>
  <c r="A455" i="26"/>
  <c r="A335" i="26"/>
  <c r="E273" i="32"/>
  <c r="E282" i="32"/>
  <c r="A417" i="26"/>
  <c r="A337" i="26"/>
  <c r="G343" i="26"/>
  <c r="G423" i="26"/>
  <c r="G339" i="26"/>
  <c r="G419" i="26"/>
  <c r="G375" i="26"/>
  <c r="G455" i="26"/>
  <c r="G451" i="26"/>
  <c r="G411" i="26"/>
  <c r="B11" i="13"/>
  <c r="I325" i="26"/>
  <c r="Q855" i="31"/>
  <c r="H546" i="26"/>
  <c r="H549" i="26"/>
  <c r="M13" i="12"/>
  <c r="E4" i="21"/>
  <c r="T619" i="26"/>
  <c r="A575" i="26"/>
  <c r="E575" i="26"/>
  <c r="R534" i="26"/>
  <c r="A567" i="26"/>
  <c r="B576" i="26"/>
  <c r="S535" i="26"/>
  <c r="G533" i="26"/>
  <c r="B532" i="26"/>
  <c r="D491" i="26"/>
  <c r="B568" i="26"/>
  <c r="S567" i="26"/>
  <c r="D565" i="26"/>
  <c r="C539" i="26"/>
  <c r="E578" i="26"/>
  <c r="T536" i="26"/>
  <c r="A536" i="26"/>
  <c r="C573" i="26"/>
  <c r="T612" i="26"/>
  <c r="A572" i="26"/>
  <c r="T530" i="26"/>
  <c r="T528" i="26"/>
  <c r="D500" i="26"/>
  <c r="Q619" i="26"/>
  <c r="S538" i="26"/>
  <c r="D574" i="26"/>
  <c r="Q533" i="26"/>
  <c r="B607" i="26"/>
  <c r="D606" i="26"/>
  <c r="B570" i="26"/>
  <c r="A538" i="26"/>
  <c r="C537" i="26"/>
  <c r="R531" i="26"/>
  <c r="R529" i="26"/>
  <c r="R525" i="26"/>
  <c r="C622" i="26"/>
  <c r="T621" i="26"/>
  <c r="B501" i="26"/>
  <c r="C544" i="26"/>
  <c r="E503" i="26"/>
  <c r="Q504" i="26"/>
  <c r="Q7" i="31"/>
  <c r="Q56" i="31"/>
  <c r="Q153" i="31"/>
  <c r="Q162" i="31"/>
  <c r="Q253" i="31"/>
  <c r="Q262" i="31"/>
  <c r="M23" i="12"/>
  <c r="E14" i="21"/>
  <c r="J412" i="31"/>
  <c r="I457" i="31"/>
  <c r="M16" i="12"/>
  <c r="F530" i="26"/>
  <c r="K530" i="26"/>
  <c r="M26" i="12"/>
  <c r="F580" i="26"/>
  <c r="K580" i="26"/>
  <c r="A495" i="26"/>
  <c r="E495" i="26"/>
  <c r="R614" i="26"/>
  <c r="J550" i="26"/>
  <c r="B496" i="26"/>
  <c r="S615" i="26"/>
  <c r="B612" i="26"/>
  <c r="D571" i="26"/>
  <c r="B528" i="26"/>
  <c r="S527" i="26"/>
  <c r="D525" i="26"/>
  <c r="C499" i="26"/>
  <c r="E498" i="26"/>
  <c r="T616" i="26"/>
  <c r="A576" i="26"/>
  <c r="T492" i="26"/>
  <c r="A492" i="26"/>
  <c r="T490" i="26"/>
  <c r="T608" i="26"/>
  <c r="E566" i="26"/>
  <c r="D580" i="26"/>
  <c r="Q579" i="26"/>
  <c r="S498" i="26"/>
  <c r="Q613" i="26"/>
  <c r="B487" i="26"/>
  <c r="D486" i="26"/>
  <c r="B490" i="26"/>
  <c r="A618" i="26"/>
  <c r="C617" i="26"/>
  <c r="R611" i="26"/>
  <c r="R569" i="26"/>
  <c r="R565" i="26"/>
  <c r="C542" i="26"/>
  <c r="T541" i="26"/>
  <c r="B581" i="26"/>
  <c r="C584" i="26"/>
  <c r="A623" i="26"/>
  <c r="E543" i="26"/>
  <c r="Q584" i="26"/>
  <c r="M12" i="12"/>
  <c r="F606" i="26"/>
  <c r="K606" i="26"/>
  <c r="M18" i="12"/>
  <c r="E9" i="21"/>
  <c r="A615" i="26"/>
  <c r="R574" i="26"/>
  <c r="S575" i="26"/>
  <c r="B572" i="26"/>
  <c r="D531" i="26"/>
  <c r="S487" i="26"/>
  <c r="D485" i="26"/>
  <c r="C579" i="26"/>
  <c r="E618" i="26"/>
  <c r="T572" i="26"/>
  <c r="T568" i="26"/>
  <c r="D620" i="26"/>
  <c r="Q539" i="26"/>
  <c r="B567" i="26"/>
  <c r="B610" i="26"/>
  <c r="A578" i="26"/>
  <c r="C577" i="26"/>
  <c r="R571" i="26"/>
  <c r="R609" i="26"/>
  <c r="R605" i="26"/>
  <c r="C502" i="26"/>
  <c r="B541" i="26"/>
  <c r="C624" i="26"/>
  <c r="Q544" i="26"/>
  <c r="G527" i="26"/>
  <c r="G567" i="26"/>
  <c r="G607" i="26"/>
  <c r="T493" i="26"/>
  <c r="G618" i="26"/>
  <c r="B617" i="26"/>
  <c r="G574" i="26"/>
  <c r="G490" i="26"/>
  <c r="Q485" i="26"/>
  <c r="U7" i="31"/>
  <c r="E606" i="26"/>
  <c r="E53" i="31"/>
  <c r="E62" i="31"/>
  <c r="A487" i="26"/>
  <c r="D569" i="26"/>
  <c r="D489" i="26"/>
  <c r="V112" i="31"/>
  <c r="T570" i="26"/>
  <c r="G212" i="31"/>
  <c r="Q493" i="26"/>
  <c r="Q207" i="31"/>
  <c r="D494" i="26"/>
  <c r="Q256" i="31"/>
  <c r="B536" i="26"/>
  <c r="M22" i="12"/>
  <c r="V262" i="31"/>
  <c r="T496" i="26"/>
  <c r="R577" i="26"/>
  <c r="R537" i="26"/>
  <c r="U312" i="31"/>
  <c r="S618" i="26"/>
  <c r="J362" i="31"/>
  <c r="T579" i="26"/>
  <c r="Q541" i="26"/>
  <c r="Q581" i="26"/>
  <c r="T412" i="31"/>
  <c r="R502" i="26"/>
  <c r="R542" i="26"/>
  <c r="R582" i="26"/>
  <c r="I462" i="31"/>
  <c r="S503" i="26"/>
  <c r="S583" i="26"/>
  <c r="S543" i="26"/>
  <c r="G112" i="31"/>
  <c r="Q569" i="26"/>
  <c r="E206" i="31"/>
  <c r="B493" i="26"/>
  <c r="H262" i="31"/>
  <c r="R495" i="26"/>
  <c r="M25" i="12"/>
  <c r="R535" i="26"/>
  <c r="G538" i="26"/>
  <c r="G614" i="26"/>
  <c r="G570" i="26"/>
  <c r="Q529" i="26"/>
  <c r="J62" i="31"/>
  <c r="T487" i="26"/>
  <c r="I107" i="31"/>
  <c r="E489" i="26"/>
  <c r="I162" i="31"/>
  <c r="S571" i="26"/>
  <c r="U207" i="31"/>
  <c r="E494" i="26"/>
  <c r="U212" i="31"/>
  <c r="S494" i="26"/>
  <c r="S262" i="31"/>
  <c r="Q576" i="26"/>
  <c r="Q616" i="26"/>
  <c r="Q496" i="26"/>
  <c r="Q353" i="31"/>
  <c r="Q362" i="31"/>
  <c r="A620" i="26"/>
  <c r="A580" i="26"/>
  <c r="A500" i="26"/>
  <c r="T462" i="31"/>
  <c r="R544" i="26"/>
  <c r="R624" i="26"/>
  <c r="R504" i="26"/>
  <c r="G12" i="31"/>
  <c r="Q565" i="26"/>
  <c r="U62" i="31"/>
  <c r="S528" i="26"/>
  <c r="J212" i="31"/>
  <c r="T613" i="26"/>
  <c r="E306" i="31"/>
  <c r="B577" i="26"/>
  <c r="E356" i="31"/>
  <c r="B619" i="26"/>
  <c r="I407" i="31"/>
  <c r="E501" i="26"/>
  <c r="E541" i="26"/>
  <c r="E581" i="26"/>
  <c r="G622" i="26"/>
  <c r="G502" i="26"/>
  <c r="G542" i="26"/>
  <c r="N588" i="26"/>
  <c r="I546" i="26"/>
  <c r="M19" i="12"/>
  <c r="F573" i="26"/>
  <c r="K573" i="26"/>
  <c r="T533" i="26"/>
  <c r="B579" i="26"/>
  <c r="B497" i="26"/>
  <c r="G534" i="26"/>
  <c r="B533" i="26"/>
  <c r="G530" i="26"/>
  <c r="S488" i="26"/>
  <c r="Q525" i="26"/>
  <c r="G582" i="26"/>
  <c r="E6" i="31"/>
  <c r="B525" i="26"/>
  <c r="Q57" i="31"/>
  <c r="D608" i="26"/>
  <c r="M14" i="12"/>
  <c r="F608" i="26"/>
  <c r="K608" i="26"/>
  <c r="T162" i="31"/>
  <c r="R572" i="26"/>
  <c r="E203" i="31"/>
  <c r="E212" i="31"/>
  <c r="A573" i="26"/>
  <c r="I256" i="31"/>
  <c r="C495" i="26"/>
  <c r="M21" i="12"/>
  <c r="F535" i="26"/>
  <c r="K535" i="26"/>
  <c r="E303" i="31"/>
  <c r="E312" i="31"/>
  <c r="A577" i="26"/>
  <c r="Q356" i="31"/>
  <c r="B540" i="26"/>
  <c r="E407" i="31"/>
  <c r="M27" i="12"/>
  <c r="D501" i="26"/>
  <c r="D541" i="26"/>
  <c r="D581" i="26"/>
  <c r="Q403" i="31"/>
  <c r="Q412" i="31"/>
  <c r="A502" i="26"/>
  <c r="A542" i="26"/>
  <c r="A582" i="26"/>
  <c r="I456" i="31"/>
  <c r="M29" i="12"/>
  <c r="F503" i="26"/>
  <c r="K503" i="26"/>
  <c r="L503" i="26"/>
  <c r="C623" i="26"/>
  <c r="C583" i="26"/>
  <c r="C503" i="26"/>
  <c r="U457" i="31"/>
  <c r="E624" i="26"/>
  <c r="E544" i="26"/>
  <c r="E504" i="26"/>
  <c r="Q453" i="31"/>
  <c r="Q462" i="31"/>
  <c r="A544" i="26"/>
  <c r="A624" i="26"/>
  <c r="A504" i="26"/>
  <c r="G961" i="29"/>
  <c r="G861" i="29"/>
  <c r="G908" i="31"/>
  <c r="E5" i="17"/>
  <c r="AB58" i="17"/>
  <c r="P271" i="26"/>
  <c r="I162" i="29"/>
  <c r="S171" i="26"/>
  <c r="G212" i="29"/>
  <c r="Q293" i="26"/>
  <c r="N393" i="26"/>
  <c r="G639" i="32"/>
  <c r="O228" i="26"/>
  <c r="S560" i="29"/>
  <c r="O244" i="26"/>
  <c r="S960" i="29"/>
  <c r="O515" i="26"/>
  <c r="G760" i="31"/>
  <c r="O390" i="26"/>
  <c r="S550" i="32"/>
  <c r="O434" i="26"/>
  <c r="S640" i="32"/>
  <c r="E207" i="29"/>
  <c r="D293" i="26"/>
  <c r="D173" i="26"/>
  <c r="D253" i="26"/>
  <c r="E253" i="29"/>
  <c r="E262" i="29"/>
  <c r="A175" i="26"/>
  <c r="A295" i="26"/>
  <c r="V362" i="29"/>
  <c r="T220" i="26"/>
  <c r="T260" i="26"/>
  <c r="T180" i="26"/>
  <c r="B264" i="26"/>
  <c r="B224" i="26"/>
  <c r="Q456" i="29"/>
  <c r="B184" i="26"/>
  <c r="M30" i="11"/>
  <c r="F184" i="26"/>
  <c r="K184" i="26"/>
  <c r="L184" i="26"/>
  <c r="M357" i="26"/>
  <c r="M397" i="26"/>
  <c r="P363" i="26"/>
  <c r="P483" i="26"/>
  <c r="P443" i="26"/>
  <c r="P351" i="26"/>
  <c r="P471" i="26"/>
  <c r="P431" i="26"/>
  <c r="F29" i="11"/>
  <c r="G183" i="26"/>
  <c r="G223" i="26"/>
  <c r="G263" i="26"/>
  <c r="G251" i="26"/>
  <c r="G171" i="26"/>
  <c r="G291" i="26"/>
  <c r="C29" i="11"/>
  <c r="M223" i="26"/>
  <c r="A29" i="11"/>
  <c r="H183" i="26"/>
  <c r="G708" i="29"/>
  <c r="E6" i="29"/>
  <c r="B285" i="26"/>
  <c r="V112" i="29"/>
  <c r="T170" i="26"/>
  <c r="U356" i="29"/>
  <c r="C220" i="26"/>
  <c r="U407" i="29"/>
  <c r="E262" i="26"/>
  <c r="A165" i="26"/>
  <c r="A245" i="26"/>
  <c r="E3" i="29"/>
  <c r="E12" i="29"/>
  <c r="A205" i="26"/>
  <c r="I12" i="29"/>
  <c r="S165" i="26"/>
  <c r="S285" i="26"/>
  <c r="C247" i="26"/>
  <c r="M13" i="11"/>
  <c r="F207" i="26"/>
  <c r="K207" i="26"/>
  <c r="C287" i="26"/>
  <c r="I56" i="29"/>
  <c r="C207" i="26"/>
  <c r="G62" i="29"/>
  <c r="Q287" i="26"/>
  <c r="Q207" i="26"/>
  <c r="Q247" i="26"/>
  <c r="E249" i="26"/>
  <c r="E169" i="26"/>
  <c r="I107" i="29"/>
  <c r="E209" i="26"/>
  <c r="R209" i="26"/>
  <c r="R289" i="26"/>
  <c r="S254" i="26"/>
  <c r="S294" i="26"/>
  <c r="U212" i="29"/>
  <c r="S214" i="26"/>
  <c r="E256" i="29"/>
  <c r="B255" i="26"/>
  <c r="B295" i="26"/>
  <c r="B215" i="26"/>
  <c r="Q216" i="26"/>
  <c r="Q256" i="26"/>
  <c r="S262" i="29"/>
  <c r="Q176" i="26"/>
  <c r="I306" i="29"/>
  <c r="C297" i="26"/>
  <c r="D262" i="26"/>
  <c r="D302" i="26"/>
  <c r="Q407" i="29"/>
  <c r="D222" i="26"/>
  <c r="T412" i="29"/>
  <c r="R262" i="26"/>
  <c r="R302" i="26"/>
  <c r="R222" i="26"/>
  <c r="M361" i="26"/>
  <c r="G818" i="32"/>
  <c r="M353" i="26"/>
  <c r="G638" i="32"/>
  <c r="M637" i="26"/>
  <c r="G808" i="31"/>
  <c r="M513" i="26"/>
  <c r="G708" i="31"/>
  <c r="P557" i="26"/>
  <c r="P637" i="26"/>
  <c r="P517" i="26"/>
  <c r="G811" i="31"/>
  <c r="P439" i="26"/>
  <c r="P359" i="26"/>
  <c r="P399" i="26"/>
  <c r="P355" i="26"/>
  <c r="P475" i="26"/>
  <c r="G686" i="32"/>
  <c r="P435" i="26"/>
  <c r="G506" i="32"/>
  <c r="P427" i="26"/>
  <c r="P347" i="26"/>
  <c r="P387" i="26"/>
  <c r="P227" i="26"/>
  <c r="G561" i="29"/>
  <c r="G179" i="26"/>
  <c r="G219" i="26"/>
  <c r="G259" i="26"/>
  <c r="G215" i="26"/>
  <c r="G255" i="26"/>
  <c r="G175" i="26"/>
  <c r="G209" i="26"/>
  <c r="G249" i="26"/>
  <c r="G169" i="26"/>
  <c r="G288" i="26"/>
  <c r="G248" i="26"/>
  <c r="G208" i="26"/>
  <c r="A11" i="11"/>
  <c r="H285" i="26"/>
  <c r="G245" i="26"/>
  <c r="G165" i="26"/>
  <c r="G285" i="26"/>
  <c r="E29" i="11"/>
  <c r="O263" i="26"/>
  <c r="G866" i="32"/>
  <c r="B29" i="11"/>
  <c r="I263" i="26"/>
  <c r="P391" i="26"/>
  <c r="M28" i="11"/>
  <c r="G168" i="26"/>
  <c r="G299" i="26"/>
  <c r="C177" i="26"/>
  <c r="C167" i="26"/>
  <c r="E289" i="26"/>
  <c r="Q296" i="26"/>
  <c r="D213" i="26"/>
  <c r="B304" i="26"/>
  <c r="G303" i="26"/>
  <c r="D246" i="26"/>
  <c r="M12" i="11"/>
  <c r="F206" i="26"/>
  <c r="K206" i="26"/>
  <c r="D286" i="26"/>
  <c r="Q7" i="29"/>
  <c r="D206" i="26"/>
  <c r="T12" i="29"/>
  <c r="R206" i="26"/>
  <c r="R246" i="26"/>
  <c r="R166" i="26"/>
  <c r="B208" i="26"/>
  <c r="B248" i="26"/>
  <c r="Q56" i="29"/>
  <c r="B168" i="26"/>
  <c r="U62" i="29"/>
  <c r="S288" i="26"/>
  <c r="S248" i="26"/>
  <c r="Q290" i="26"/>
  <c r="Q170" i="26"/>
  <c r="Q153" i="29"/>
  <c r="Q162" i="29"/>
  <c r="A172" i="26"/>
  <c r="A292" i="26"/>
  <c r="A252" i="26"/>
  <c r="T253" i="26"/>
  <c r="T293" i="26"/>
  <c r="J212" i="29"/>
  <c r="T213" i="26"/>
  <c r="U206" i="29"/>
  <c r="C254" i="26"/>
  <c r="C294" i="26"/>
  <c r="C174" i="26"/>
  <c r="R175" i="26"/>
  <c r="R255" i="26"/>
  <c r="H262" i="29"/>
  <c r="R215" i="26"/>
  <c r="U257" i="29"/>
  <c r="E176" i="26"/>
  <c r="E256" i="26"/>
  <c r="E296" i="26"/>
  <c r="Q257" i="29"/>
  <c r="D176" i="26"/>
  <c r="D216" i="26"/>
  <c r="A261" i="26"/>
  <c r="A301" i="26"/>
  <c r="E403" i="29"/>
  <c r="E412" i="29"/>
  <c r="A221" i="26"/>
  <c r="I412" i="29"/>
  <c r="S181" i="26"/>
  <c r="S221" i="26"/>
  <c r="S301" i="26"/>
  <c r="C183" i="26"/>
  <c r="C223" i="26"/>
  <c r="I456" i="29"/>
  <c r="C263" i="26"/>
  <c r="G462" i="29"/>
  <c r="Q263" i="26"/>
  <c r="Q183" i="26"/>
  <c r="Q303" i="26"/>
  <c r="T303" i="26"/>
  <c r="T183" i="26"/>
  <c r="G112" i="29"/>
  <c r="Q169" i="26"/>
  <c r="Q249" i="26"/>
  <c r="Q209" i="26"/>
  <c r="E153" i="29"/>
  <c r="E162" i="29"/>
  <c r="A171" i="26"/>
  <c r="A291" i="26"/>
  <c r="A211" i="26"/>
  <c r="Q157" i="29"/>
  <c r="D172" i="26"/>
  <c r="D292" i="26"/>
  <c r="D212" i="26"/>
  <c r="I206" i="29"/>
  <c r="C253" i="26"/>
  <c r="M19" i="11"/>
  <c r="C293" i="26"/>
  <c r="C173" i="26"/>
  <c r="Q206" i="29"/>
  <c r="B254" i="26"/>
  <c r="B214" i="26"/>
  <c r="B294" i="26"/>
  <c r="B174" i="26"/>
  <c r="J362" i="29"/>
  <c r="T219" i="26"/>
  <c r="T299" i="26"/>
  <c r="T259" i="26"/>
  <c r="F30" i="11"/>
  <c r="S461" i="29"/>
  <c r="G184" i="26"/>
  <c r="G304" i="26"/>
  <c r="G264" i="26"/>
  <c r="A30" i="11"/>
  <c r="H264" i="26"/>
  <c r="D30" i="11"/>
  <c r="S459" i="29"/>
  <c r="B30" i="11"/>
  <c r="I184" i="26"/>
  <c r="G256" i="26"/>
  <c r="G176" i="26"/>
  <c r="H191" i="26"/>
  <c r="I243" i="26"/>
  <c r="M20" i="11"/>
  <c r="A251" i="26"/>
  <c r="H12" i="29"/>
  <c r="R165" i="26"/>
  <c r="R285" i="26"/>
  <c r="R245" i="26"/>
  <c r="S12" i="29"/>
  <c r="Q206" i="26"/>
  <c r="Q286" i="26"/>
  <c r="Q166" i="26"/>
  <c r="V12" i="29"/>
  <c r="T166" i="26"/>
  <c r="T286" i="26"/>
  <c r="T206" i="26"/>
  <c r="T246" i="26"/>
  <c r="I62" i="29"/>
  <c r="S287" i="26"/>
  <c r="S167" i="26"/>
  <c r="S207" i="26"/>
  <c r="T62" i="29"/>
  <c r="R208" i="26"/>
  <c r="R288" i="26"/>
  <c r="R248" i="26"/>
  <c r="Q203" i="29"/>
  <c r="Q212" i="29"/>
  <c r="A214" i="26"/>
  <c r="A254" i="26"/>
  <c r="A294" i="26"/>
  <c r="I257" i="29"/>
  <c r="E255" i="26"/>
  <c r="E175" i="26"/>
  <c r="E295" i="26"/>
  <c r="E257" i="29"/>
  <c r="D215" i="26"/>
  <c r="D295" i="26"/>
  <c r="D255" i="26"/>
  <c r="U256" i="29"/>
  <c r="C216" i="26"/>
  <c r="C296" i="26"/>
  <c r="C256" i="26"/>
  <c r="E306" i="29"/>
  <c r="B297" i="26"/>
  <c r="M23" i="11"/>
  <c r="B177" i="26"/>
  <c r="B257" i="26"/>
  <c r="U307" i="29"/>
  <c r="E218" i="26"/>
  <c r="E258" i="26"/>
  <c r="E298" i="26"/>
  <c r="U362" i="29"/>
  <c r="S300" i="26"/>
  <c r="S220" i="26"/>
  <c r="H412" i="29"/>
  <c r="R261" i="26"/>
  <c r="R181" i="26"/>
  <c r="R301" i="26"/>
  <c r="S412" i="29"/>
  <c r="Q262" i="26"/>
  <c r="Q182" i="26"/>
  <c r="Q302" i="26"/>
  <c r="Q222" i="26"/>
  <c r="V412" i="29"/>
  <c r="T262" i="26"/>
  <c r="T182" i="26"/>
  <c r="T302" i="26"/>
  <c r="T222" i="26"/>
  <c r="I462" i="29"/>
  <c r="S223" i="26"/>
  <c r="S263" i="26"/>
  <c r="S183" i="26"/>
  <c r="T462" i="29"/>
  <c r="R264" i="26"/>
  <c r="R304" i="26"/>
  <c r="R224" i="26"/>
  <c r="R184" i="26"/>
  <c r="J190" i="26"/>
  <c r="U605" i="29"/>
  <c r="J238" i="26"/>
  <c r="U805" i="29"/>
  <c r="G180" i="26"/>
  <c r="G260" i="26"/>
  <c r="E30" i="11"/>
  <c r="O264" i="26"/>
  <c r="C30" i="11"/>
  <c r="M224" i="26"/>
  <c r="G30" i="11"/>
  <c r="J264" i="26"/>
  <c r="I240" i="26"/>
  <c r="I200" i="26"/>
  <c r="N465" i="26"/>
  <c r="N385" i="26"/>
  <c r="M22" i="11"/>
  <c r="F216" i="26"/>
  <c r="K216" i="26"/>
  <c r="M21" i="11"/>
  <c r="F295" i="26"/>
  <c r="K295" i="26"/>
  <c r="S260" i="26"/>
  <c r="G252" i="26"/>
  <c r="T179" i="26"/>
  <c r="D175" i="26"/>
  <c r="E178" i="26"/>
  <c r="R205" i="26"/>
  <c r="G224" i="26"/>
  <c r="J183" i="26"/>
  <c r="J223" i="26"/>
  <c r="S761" i="29"/>
  <c r="R168" i="26"/>
  <c r="A174" i="26"/>
  <c r="E215" i="26"/>
  <c r="R221" i="26"/>
  <c r="U7" i="29"/>
  <c r="E166" i="26"/>
  <c r="E286" i="26"/>
  <c r="T162" i="29"/>
  <c r="R292" i="26"/>
  <c r="B218" i="26"/>
  <c r="Q306" i="29"/>
  <c r="B258" i="26"/>
  <c r="E259" i="26"/>
  <c r="I357" i="29"/>
  <c r="E179" i="26"/>
  <c r="S184" i="26"/>
  <c r="U462" i="29"/>
  <c r="S304" i="26"/>
  <c r="D256" i="26"/>
  <c r="S208" i="26"/>
  <c r="B245" i="26"/>
  <c r="A255" i="26"/>
  <c r="C257" i="26"/>
  <c r="E206" i="26"/>
  <c r="E219" i="26"/>
  <c r="B178" i="26"/>
  <c r="I6" i="29"/>
  <c r="C165" i="26"/>
  <c r="C245" i="26"/>
  <c r="Q6" i="29"/>
  <c r="B206" i="26"/>
  <c r="B286" i="26"/>
  <c r="Q3" i="29"/>
  <c r="Q12" i="29"/>
  <c r="A166" i="26"/>
  <c r="A206" i="26"/>
  <c r="U107" i="29"/>
  <c r="E170" i="26"/>
  <c r="E250" i="26"/>
  <c r="J162" i="29"/>
  <c r="T171" i="26"/>
  <c r="T251" i="26"/>
  <c r="S212" i="29"/>
  <c r="Q254" i="26"/>
  <c r="Q214" i="26"/>
  <c r="I406" i="29"/>
  <c r="C261" i="26"/>
  <c r="C181" i="26"/>
  <c r="Q406" i="29"/>
  <c r="B262" i="26"/>
  <c r="B182" i="26"/>
  <c r="Q403" i="29"/>
  <c r="Q412" i="29"/>
  <c r="A262" i="26"/>
  <c r="A182" i="26"/>
  <c r="I457" i="29"/>
  <c r="E263" i="26"/>
  <c r="E303" i="26"/>
  <c r="E457" i="29"/>
  <c r="D263" i="26"/>
  <c r="M29" i="11"/>
  <c r="C20" i="21"/>
  <c r="D303" i="26"/>
  <c r="U456" i="29"/>
  <c r="C224" i="26"/>
  <c r="C264" i="26"/>
  <c r="G302" i="26"/>
  <c r="G222" i="26"/>
  <c r="T167" i="26"/>
  <c r="J62" i="29"/>
  <c r="T287" i="26"/>
  <c r="R169" i="26"/>
  <c r="H112" i="29"/>
  <c r="R249" i="26"/>
  <c r="Q210" i="26"/>
  <c r="S112" i="29"/>
  <c r="Q250" i="26"/>
  <c r="E357" i="29"/>
  <c r="D299" i="26"/>
  <c r="E406" i="29"/>
  <c r="B221" i="26"/>
  <c r="T223" i="26"/>
  <c r="J462" i="29"/>
  <c r="T263" i="26"/>
  <c r="M11" i="11"/>
  <c r="F205" i="26"/>
  <c r="K205" i="26"/>
  <c r="M14" i="11"/>
  <c r="M24" i="11"/>
  <c r="F258" i="26"/>
  <c r="K258" i="26"/>
  <c r="D300" i="26"/>
  <c r="Q257" i="26"/>
  <c r="D296" i="26"/>
  <c r="S172" i="26"/>
  <c r="B169" i="26"/>
  <c r="S168" i="26"/>
  <c r="B165" i="26"/>
  <c r="A219" i="26"/>
  <c r="R216" i="26"/>
  <c r="A215" i="26"/>
  <c r="C208" i="26"/>
  <c r="E207" i="26"/>
  <c r="S215" i="26"/>
  <c r="D287" i="26"/>
  <c r="A178" i="26"/>
  <c r="C217" i="26"/>
  <c r="T214" i="26"/>
  <c r="R253" i="26"/>
  <c r="E290" i="26"/>
  <c r="A246" i="26"/>
  <c r="T211" i="26"/>
  <c r="T207" i="26"/>
  <c r="B298" i="26"/>
  <c r="C301" i="26"/>
  <c r="B302" i="26"/>
  <c r="S264" i="26"/>
  <c r="C184" i="26"/>
  <c r="A167" i="26"/>
  <c r="E53" i="29"/>
  <c r="E62" i="29"/>
  <c r="A287" i="26"/>
  <c r="C169" i="26"/>
  <c r="I106" i="29"/>
  <c r="C249" i="26"/>
  <c r="Q298" i="26"/>
  <c r="S312" i="29"/>
  <c r="Q218" i="26"/>
  <c r="A263" i="26"/>
  <c r="E453" i="29"/>
  <c r="E462" i="29"/>
  <c r="A303" i="26"/>
  <c r="D184" i="26"/>
  <c r="Q457" i="29"/>
  <c r="D264" i="26"/>
  <c r="O480" i="26"/>
  <c r="O637" i="26"/>
  <c r="I12" i="30"/>
  <c r="S45" i="26"/>
  <c r="U306" i="30"/>
  <c r="C58" i="26"/>
  <c r="Q253" i="30"/>
  <c r="Q262" i="30"/>
  <c r="A96" i="26"/>
  <c r="T13" i="26"/>
  <c r="T93" i="26"/>
  <c r="P320" i="26"/>
  <c r="P146" i="26"/>
  <c r="P118" i="26"/>
  <c r="M13" i="9"/>
  <c r="F127" i="26"/>
  <c r="K127" i="26"/>
  <c r="G14" i="26"/>
  <c r="G98" i="26"/>
  <c r="S85" i="26"/>
  <c r="C135" i="26"/>
  <c r="G462" i="30"/>
  <c r="Q103" i="26"/>
  <c r="Q143" i="26"/>
  <c r="E256" i="30"/>
  <c r="B135" i="26"/>
  <c r="G694" i="33"/>
  <c r="N106" i="26"/>
  <c r="P268" i="26"/>
  <c r="E53" i="26"/>
  <c r="S86" i="26"/>
  <c r="A56" i="26"/>
  <c r="S125" i="26"/>
  <c r="B55" i="26"/>
  <c r="T61" i="26"/>
  <c r="E7" i="30"/>
  <c r="D45" i="26"/>
  <c r="A64" i="26"/>
  <c r="Q453" i="30"/>
  <c r="Q462" i="30"/>
  <c r="A24" i="26"/>
  <c r="G362" i="30"/>
  <c r="Q19" i="26"/>
  <c r="T312" i="30"/>
  <c r="R98" i="26"/>
  <c r="I312" i="30"/>
  <c r="S97" i="26"/>
  <c r="V262" i="30"/>
  <c r="T56" i="26"/>
  <c r="S54" i="26"/>
  <c r="S14" i="26"/>
  <c r="Q206" i="30"/>
  <c r="B94" i="26"/>
  <c r="H212" i="30"/>
  <c r="R13" i="26"/>
  <c r="I206" i="30"/>
  <c r="C13" i="26"/>
  <c r="U162" i="30"/>
  <c r="S132" i="26"/>
  <c r="Q157" i="30"/>
  <c r="D52" i="26"/>
  <c r="J162" i="30"/>
  <c r="T91" i="26"/>
  <c r="E153" i="30"/>
  <c r="E162" i="30"/>
  <c r="A131" i="26"/>
  <c r="I157" i="30"/>
  <c r="E51" i="26"/>
  <c r="S112" i="30"/>
  <c r="Q50" i="26"/>
  <c r="Q106" i="30"/>
  <c r="B90" i="26"/>
  <c r="H112" i="30"/>
  <c r="R49" i="26"/>
  <c r="I106" i="30"/>
  <c r="C49" i="26"/>
  <c r="U62" i="30"/>
  <c r="S48" i="26"/>
  <c r="Q57" i="30"/>
  <c r="D48" i="26"/>
  <c r="J62" i="30"/>
  <c r="T47" i="26"/>
  <c r="S12" i="30"/>
  <c r="Q126" i="26"/>
  <c r="Q6" i="30"/>
  <c r="B126" i="26"/>
  <c r="T144" i="26"/>
  <c r="V462" i="30"/>
  <c r="T24" i="26"/>
  <c r="U357" i="30"/>
  <c r="E60" i="26"/>
  <c r="E356" i="30"/>
  <c r="B19" i="26"/>
  <c r="E307" i="30"/>
  <c r="D57" i="26"/>
  <c r="A9" i="26"/>
  <c r="A89" i="26"/>
  <c r="R7" i="26"/>
  <c r="R127" i="26"/>
  <c r="G8" i="26"/>
  <c r="G88" i="26"/>
  <c r="P506" i="26"/>
  <c r="E97" i="26"/>
  <c r="C138" i="26"/>
  <c r="A16" i="26"/>
  <c r="D17" i="26"/>
  <c r="S90" i="26"/>
  <c r="R11" i="26"/>
  <c r="T412" i="30"/>
  <c r="R22" i="26"/>
  <c r="R102" i="26"/>
  <c r="I412" i="30"/>
  <c r="S61" i="26"/>
  <c r="S141" i="26"/>
  <c r="V362" i="30"/>
  <c r="T60" i="26"/>
  <c r="U257" i="30"/>
  <c r="E96" i="26"/>
  <c r="S861" i="29"/>
  <c r="P30" i="26"/>
  <c r="P122" i="26"/>
  <c r="P312" i="26"/>
  <c r="S908" i="31"/>
  <c r="P196" i="26"/>
  <c r="P110" i="26"/>
  <c r="P82" i="26"/>
  <c r="H76" i="26"/>
  <c r="M14" i="9"/>
  <c r="F128" i="26"/>
  <c r="K128" i="26"/>
  <c r="M23" i="9"/>
  <c r="F137" i="26"/>
  <c r="K137" i="26"/>
  <c r="E127" i="26"/>
  <c r="A127" i="26"/>
  <c r="E131" i="26"/>
  <c r="T11" i="26"/>
  <c r="C18" i="26"/>
  <c r="R58" i="26"/>
  <c r="R93" i="26"/>
  <c r="A136" i="26"/>
  <c r="T140" i="26"/>
  <c r="B86" i="26"/>
  <c r="Q86" i="26"/>
  <c r="B130" i="26"/>
  <c r="B92" i="26"/>
  <c r="D137" i="26"/>
  <c r="D8" i="26"/>
  <c r="S128" i="26"/>
  <c r="S12" i="26"/>
  <c r="B99" i="26"/>
  <c r="Q139" i="26"/>
  <c r="C129" i="26"/>
  <c r="E56" i="26"/>
  <c r="E100" i="26"/>
  <c r="D125" i="26"/>
  <c r="T64" i="26"/>
  <c r="U457" i="30"/>
  <c r="E64" i="26"/>
  <c r="E24" i="26"/>
  <c r="E456" i="30"/>
  <c r="B143" i="26"/>
  <c r="B63" i="26"/>
  <c r="U406" i="30"/>
  <c r="C22" i="26"/>
  <c r="C102" i="26"/>
  <c r="E407" i="30"/>
  <c r="D101" i="26"/>
  <c r="D21" i="26"/>
  <c r="Q353" i="30"/>
  <c r="Q362" i="30"/>
  <c r="A100" i="26"/>
  <c r="G262" i="30"/>
  <c r="Q15" i="26"/>
  <c r="T212" i="30"/>
  <c r="R134" i="26"/>
  <c r="O124" i="26"/>
  <c r="T45" i="26"/>
  <c r="J12" i="30"/>
  <c r="T85" i="26"/>
  <c r="A85" i="26"/>
  <c r="A125" i="26"/>
  <c r="E3" i="30"/>
  <c r="E12" i="30"/>
  <c r="A5" i="26"/>
  <c r="E21" i="26"/>
  <c r="E101" i="26"/>
  <c r="I407" i="30"/>
  <c r="Q140" i="26"/>
  <c r="Q100" i="26"/>
  <c r="S362" i="30"/>
  <c r="Q20" i="26"/>
  <c r="B140" i="26"/>
  <c r="B60" i="26"/>
  <c r="Q356" i="30"/>
  <c r="R59" i="26"/>
  <c r="R139" i="26"/>
  <c r="H362" i="30"/>
  <c r="R19" i="26"/>
  <c r="C139" i="26"/>
  <c r="C59" i="26"/>
  <c r="M25" i="9"/>
  <c r="I356" i="30"/>
  <c r="S138" i="26"/>
  <c r="U312" i="30"/>
  <c r="S58" i="26"/>
  <c r="D138" i="26"/>
  <c r="D98" i="26"/>
  <c r="Q307" i="30"/>
  <c r="D18" i="26"/>
  <c r="T97" i="26"/>
  <c r="J312" i="30"/>
  <c r="T137" i="26"/>
  <c r="A97" i="26"/>
  <c r="E303" i="30"/>
  <c r="E312" i="30"/>
  <c r="A137" i="26"/>
  <c r="P244" i="26"/>
  <c r="P204" i="26"/>
  <c r="B14" i="21"/>
  <c r="N146" i="26"/>
  <c r="I65" i="26"/>
  <c r="P70" i="26"/>
  <c r="P42" i="26"/>
  <c r="P26" i="26"/>
  <c r="P78" i="26"/>
  <c r="P34" i="26"/>
  <c r="P308" i="26"/>
  <c r="S511" i="30"/>
  <c r="T17" i="26"/>
  <c r="H66" i="26"/>
  <c r="Q60" i="26"/>
  <c r="A45" i="26"/>
  <c r="D58" i="26"/>
  <c r="H162" i="26"/>
  <c r="C99" i="26"/>
  <c r="E61" i="26"/>
  <c r="E103" i="26"/>
  <c r="I457" i="30"/>
  <c r="E63" i="26"/>
  <c r="Q142" i="26"/>
  <c r="Q22" i="26"/>
  <c r="S412" i="30"/>
  <c r="Q102" i="26"/>
  <c r="B142" i="26"/>
  <c r="B62" i="26"/>
  <c r="Q406" i="30"/>
  <c r="M28" i="9"/>
  <c r="F62" i="26"/>
  <c r="K62" i="26"/>
  <c r="R141" i="26"/>
  <c r="H412" i="30"/>
  <c r="R61" i="26"/>
  <c r="C141" i="26"/>
  <c r="C101" i="26"/>
  <c r="I406" i="30"/>
  <c r="C21" i="26"/>
  <c r="S100" i="26"/>
  <c r="U362" i="30"/>
  <c r="S20" i="26"/>
  <c r="D140" i="26"/>
  <c r="Q357" i="30"/>
  <c r="D20" i="26"/>
  <c r="T99" i="26"/>
  <c r="J362" i="30"/>
  <c r="T139" i="26"/>
  <c r="A59" i="26"/>
  <c r="E353" i="30"/>
  <c r="E362" i="30"/>
  <c r="A139" i="26"/>
  <c r="E55" i="26"/>
  <c r="I257" i="30"/>
  <c r="E135" i="26"/>
  <c r="Q14" i="26"/>
  <c r="Q94" i="26"/>
  <c r="S212" i="30"/>
  <c r="N26" i="26"/>
  <c r="T5" i="26"/>
  <c r="S18" i="26"/>
  <c r="R99" i="26"/>
  <c r="E141" i="26"/>
  <c r="E125" i="26"/>
  <c r="E45" i="26"/>
  <c r="I7" i="30"/>
  <c r="Q24" i="26"/>
  <c r="Q104" i="26"/>
  <c r="S462" i="30"/>
  <c r="Q144" i="26"/>
  <c r="B24" i="26"/>
  <c r="Q456" i="30"/>
  <c r="B144" i="26"/>
  <c r="R23" i="26"/>
  <c r="R143" i="26"/>
  <c r="H462" i="30"/>
  <c r="R103" i="26"/>
  <c r="C23" i="26"/>
  <c r="C63" i="26"/>
  <c r="I456" i="30"/>
  <c r="S142" i="26"/>
  <c r="S22" i="26"/>
  <c r="U412" i="30"/>
  <c r="S102" i="26"/>
  <c r="D102" i="26"/>
  <c r="Q407" i="30"/>
  <c r="D142" i="26"/>
  <c r="T21" i="26"/>
  <c r="J412" i="30"/>
  <c r="T101" i="26"/>
  <c r="A21" i="26"/>
  <c r="A141" i="26"/>
  <c r="E403" i="30"/>
  <c r="E412" i="30"/>
  <c r="A61" i="26"/>
  <c r="E57" i="26"/>
  <c r="I307" i="30"/>
  <c r="E137" i="26"/>
  <c r="Q96" i="26"/>
  <c r="Q56" i="26"/>
  <c r="S262" i="30"/>
  <c r="B96" i="26"/>
  <c r="B16" i="26"/>
  <c r="Q256" i="30"/>
  <c r="B136" i="26"/>
  <c r="R95" i="26"/>
  <c r="R15" i="26"/>
  <c r="H262" i="30"/>
  <c r="R135" i="26"/>
  <c r="C55" i="26"/>
  <c r="I256" i="30"/>
  <c r="C95" i="26"/>
  <c r="S134" i="26"/>
  <c r="U212" i="30"/>
  <c r="S94" i="26"/>
  <c r="D134" i="26"/>
  <c r="D94" i="26"/>
  <c r="Q207" i="30"/>
  <c r="D14" i="26"/>
  <c r="M20" i="9"/>
  <c r="F94" i="26"/>
  <c r="K94" i="26"/>
  <c r="J212" i="30"/>
  <c r="T53" i="26"/>
  <c r="T133" i="26"/>
  <c r="E203" i="30"/>
  <c r="E212" i="30"/>
  <c r="A53" i="26"/>
  <c r="A133" i="26"/>
  <c r="I207" i="30"/>
  <c r="E93" i="26"/>
  <c r="E133" i="26"/>
  <c r="S162" i="30"/>
  <c r="Q92" i="26"/>
  <c r="Q52" i="26"/>
  <c r="Q156" i="30"/>
  <c r="B52" i="26"/>
  <c r="B132" i="26"/>
  <c r="B12" i="26"/>
  <c r="H162" i="30"/>
  <c r="R51" i="26"/>
  <c r="R91" i="26"/>
  <c r="I156" i="30"/>
  <c r="C51" i="26"/>
  <c r="C11" i="26"/>
  <c r="M17" i="9"/>
  <c r="C131" i="26"/>
  <c r="U112" i="30"/>
  <c r="S130" i="26"/>
  <c r="S50" i="26"/>
  <c r="Q107" i="30"/>
  <c r="D10" i="26"/>
  <c r="M16" i="9"/>
  <c r="F50" i="26"/>
  <c r="K50" i="26"/>
  <c r="D90" i="26"/>
  <c r="J112" i="30"/>
  <c r="T89" i="26"/>
  <c r="T129" i="26"/>
  <c r="E103" i="30"/>
  <c r="E112" i="30"/>
  <c r="A49" i="26"/>
  <c r="A129" i="26"/>
  <c r="I107" i="30"/>
  <c r="E49" i="26"/>
  <c r="E89" i="26"/>
  <c r="S62" i="30"/>
  <c r="Q88" i="26"/>
  <c r="Q48" i="26"/>
  <c r="Q56" i="30"/>
  <c r="B48" i="26"/>
  <c r="B8" i="26"/>
  <c r="B128" i="26"/>
  <c r="H62" i="30"/>
  <c r="R47" i="26"/>
  <c r="R87" i="26"/>
  <c r="I56" i="30"/>
  <c r="C87" i="26"/>
  <c r="C127" i="26"/>
  <c r="C7" i="26"/>
  <c r="U12" i="30"/>
  <c r="S46" i="26"/>
  <c r="S6" i="26"/>
  <c r="Q7" i="30"/>
  <c r="D46" i="26"/>
  <c r="D6" i="26"/>
  <c r="D126" i="26"/>
  <c r="N66" i="26"/>
  <c r="P276" i="26"/>
  <c r="N83" i="26"/>
  <c r="P150" i="26"/>
  <c r="P240" i="26"/>
  <c r="P162" i="26"/>
  <c r="N629" i="26"/>
  <c r="P38" i="26"/>
  <c r="P114" i="26"/>
  <c r="M12" i="9"/>
  <c r="M21" i="9"/>
  <c r="F135" i="26"/>
  <c r="K135" i="26"/>
  <c r="M26" i="9"/>
  <c r="F60" i="26"/>
  <c r="K60" i="26"/>
  <c r="E9" i="26"/>
  <c r="T9" i="26"/>
  <c r="A13" i="26"/>
  <c r="A17" i="26"/>
  <c r="D50" i="26"/>
  <c r="Q128" i="26"/>
  <c r="Q16" i="26"/>
  <c r="B20" i="26"/>
  <c r="E5" i="26"/>
  <c r="T125" i="26"/>
  <c r="D54" i="26"/>
  <c r="S98" i="26"/>
  <c r="C91" i="26"/>
  <c r="R55" i="26"/>
  <c r="A101" i="26"/>
  <c r="D22" i="26"/>
  <c r="B64" i="26"/>
  <c r="C103" i="26"/>
  <c r="R5" i="26"/>
  <c r="H12" i="30"/>
  <c r="R45" i="26"/>
  <c r="C45" i="26"/>
  <c r="C125" i="26"/>
  <c r="I6" i="30"/>
  <c r="C5" i="26"/>
  <c r="S24" i="26"/>
  <c r="S104" i="26"/>
  <c r="U462" i="30"/>
  <c r="S64" i="26"/>
  <c r="D24" i="26"/>
  <c r="D64" i="26"/>
  <c r="Q457" i="30"/>
  <c r="T143" i="26"/>
  <c r="T63" i="26"/>
  <c r="J462" i="30"/>
  <c r="A103" i="26"/>
  <c r="A23" i="26"/>
  <c r="E453" i="30"/>
  <c r="E462" i="30"/>
  <c r="A143" i="26"/>
  <c r="E59" i="26"/>
  <c r="I357" i="30"/>
  <c r="E139" i="26"/>
  <c r="Q98" i="26"/>
  <c r="Q138" i="26"/>
  <c r="S312" i="30"/>
  <c r="Q18" i="26"/>
  <c r="B98" i="26"/>
  <c r="B58" i="26"/>
  <c r="M24" i="9"/>
  <c r="Q306" i="30"/>
  <c r="R97" i="26"/>
  <c r="R137" i="26"/>
  <c r="H312" i="30"/>
  <c r="R17" i="26"/>
  <c r="C97" i="26"/>
  <c r="C57" i="26"/>
  <c r="I306" i="30"/>
  <c r="S96" i="26"/>
  <c r="S56" i="26"/>
  <c r="U262" i="30"/>
  <c r="D56" i="26"/>
  <c r="D16" i="26"/>
  <c r="Q257" i="30"/>
  <c r="D96" i="26"/>
  <c r="T55" i="26"/>
  <c r="J262" i="30"/>
  <c r="T135" i="26"/>
  <c r="A55" i="26"/>
  <c r="E253" i="30"/>
  <c r="E262" i="30"/>
  <c r="A135" i="26"/>
  <c r="U207" i="30"/>
  <c r="E54" i="26"/>
  <c r="G212" i="30"/>
  <c r="Q133" i="26"/>
  <c r="E206" i="30"/>
  <c r="B133" i="26"/>
  <c r="I162" i="30"/>
  <c r="S91" i="26"/>
  <c r="E157" i="30"/>
  <c r="D51" i="26"/>
  <c r="V112" i="30"/>
  <c r="T50" i="26"/>
  <c r="U107" i="30"/>
  <c r="E50" i="26"/>
  <c r="G112" i="30"/>
  <c r="Q49" i="26"/>
  <c r="E106" i="30"/>
  <c r="B89" i="26"/>
  <c r="I62" i="30"/>
  <c r="S47" i="26"/>
  <c r="E57" i="30"/>
  <c r="D87" i="26"/>
  <c r="V12" i="30"/>
  <c r="T126" i="26"/>
  <c r="U7" i="30"/>
  <c r="E86" i="26"/>
  <c r="I212" i="30"/>
  <c r="S13" i="26"/>
  <c r="E207" i="30"/>
  <c r="D13" i="26"/>
  <c r="V162" i="30"/>
  <c r="T92" i="26"/>
  <c r="Q153" i="30"/>
  <c r="Q162" i="30"/>
  <c r="A92" i="26"/>
  <c r="U157" i="30"/>
  <c r="E92" i="26"/>
  <c r="G162" i="30"/>
  <c r="Q131" i="26"/>
  <c r="E156" i="30"/>
  <c r="B131" i="26"/>
  <c r="I112" i="30"/>
  <c r="S49" i="26"/>
  <c r="E107" i="30"/>
  <c r="D129" i="26"/>
  <c r="V62" i="30"/>
  <c r="T88" i="26"/>
  <c r="Q53" i="30"/>
  <c r="Q62" i="30"/>
  <c r="A48" i="26"/>
  <c r="M75" i="26"/>
  <c r="M111" i="26"/>
  <c r="M41" i="26"/>
  <c r="M117" i="26"/>
  <c r="M109" i="26"/>
  <c r="G508" i="31"/>
  <c r="M585" i="26"/>
  <c r="M37" i="26"/>
  <c r="N7" i="10"/>
  <c r="G743" i="33"/>
  <c r="P306" i="26"/>
  <c r="P318" i="26"/>
  <c r="P164" i="26"/>
  <c r="P632" i="26"/>
  <c r="P160" i="26"/>
  <c r="P32" i="26"/>
  <c r="P108" i="26"/>
  <c r="P560" i="26"/>
  <c r="P310" i="26"/>
  <c r="P274" i="26"/>
  <c r="P242" i="26"/>
  <c r="P426" i="26"/>
  <c r="M187" i="26"/>
  <c r="M403" i="26"/>
  <c r="M703" i="26"/>
  <c r="P584" i="26"/>
  <c r="P503" i="26"/>
  <c r="S961" i="31"/>
  <c r="G960" i="31"/>
  <c r="S821" i="32"/>
  <c r="G939" i="33"/>
  <c r="G821" i="32"/>
  <c r="S761" i="31"/>
  <c r="S641" i="32"/>
  <c r="G658" i="29"/>
  <c r="S610" i="29"/>
  <c r="G593" i="32"/>
  <c r="S551" i="32"/>
  <c r="S598" i="33"/>
  <c r="P393" i="26"/>
  <c r="P266" i="26"/>
  <c r="P278" i="26"/>
  <c r="N124" i="26"/>
  <c r="P552" i="26"/>
  <c r="P361" i="26"/>
  <c r="P36" i="26"/>
  <c r="P72" i="26"/>
  <c r="P270" i="26"/>
  <c r="P234" i="26"/>
  <c r="N73" i="26"/>
  <c r="P466" i="26"/>
  <c r="P519" i="26"/>
  <c r="G560" i="31"/>
  <c r="S460" i="32"/>
  <c r="O152" i="26"/>
  <c r="M35" i="26"/>
  <c r="M31" i="26"/>
  <c r="G449" i="33"/>
  <c r="P544" i="26"/>
  <c r="S820" i="32"/>
  <c r="G858" i="31"/>
  <c r="S730" i="32"/>
  <c r="S731" i="32"/>
  <c r="S794" i="33"/>
  <c r="G758" i="29"/>
  <c r="S746" i="33"/>
  <c r="S608" i="29"/>
  <c r="G660" i="31"/>
  <c r="G645" i="33"/>
  <c r="S608" i="31"/>
  <c r="S597" i="33"/>
  <c r="P226" i="26"/>
  <c r="P44" i="26"/>
  <c r="P230" i="26"/>
  <c r="P322" i="26"/>
  <c r="O111" i="26"/>
  <c r="M155" i="26"/>
  <c r="M71" i="26"/>
  <c r="P24" i="25"/>
  <c r="F185" i="25"/>
  <c r="M185" i="25"/>
  <c r="F134" i="25"/>
  <c r="H134" i="25"/>
  <c r="F201" i="25"/>
  <c r="H201" i="25"/>
  <c r="F205" i="25"/>
  <c r="J205" i="25"/>
  <c r="F190" i="25"/>
  <c r="M190" i="25"/>
  <c r="F196" i="25"/>
  <c r="H196" i="25"/>
  <c r="F161" i="25"/>
  <c r="O161" i="25"/>
  <c r="F207" i="25"/>
  <c r="K207" i="25"/>
  <c r="P57" i="25"/>
  <c r="O24" i="25"/>
  <c r="K33" i="25"/>
  <c r="P112" i="25"/>
  <c r="J115" i="25"/>
  <c r="I88" i="25"/>
  <c r="O48" i="25"/>
  <c r="O114" i="25"/>
  <c r="K16" i="25"/>
  <c r="O49" i="25"/>
  <c r="H161" i="25"/>
  <c r="F128" i="25"/>
  <c r="N128" i="25"/>
  <c r="F151" i="25"/>
  <c r="K151" i="25"/>
  <c r="F157" i="25"/>
  <c r="H157" i="25"/>
  <c r="F183" i="25"/>
  <c r="I183" i="25"/>
  <c r="F189" i="25"/>
  <c r="M189" i="25"/>
  <c r="F195" i="25"/>
  <c r="O195" i="25"/>
  <c r="F199" i="25"/>
  <c r="N199" i="25"/>
  <c r="F118" i="25"/>
  <c r="H118" i="25"/>
  <c r="F120" i="25"/>
  <c r="P120" i="25"/>
  <c r="F158" i="25"/>
  <c r="H158" i="25"/>
  <c r="F164" i="25"/>
  <c r="O164" i="25"/>
  <c r="F122" i="25"/>
  <c r="I122" i="25"/>
  <c r="F159" i="25"/>
  <c r="O159" i="25"/>
  <c r="F177" i="25"/>
  <c r="M177" i="25"/>
  <c r="N41" i="25"/>
  <c r="K67" i="25"/>
  <c r="O16" i="25"/>
  <c r="K94" i="25"/>
  <c r="J91" i="25"/>
  <c r="M116" i="25"/>
  <c r="M117" i="25"/>
  <c r="L115" i="25"/>
  <c r="N24" i="25"/>
  <c r="P14" i="25"/>
  <c r="K46" i="25"/>
  <c r="N107" i="25"/>
  <c r="P97" i="25"/>
  <c r="P39" i="25"/>
  <c r="K24" i="25"/>
  <c r="L24" i="25"/>
  <c r="K115" i="25"/>
  <c r="N39" i="25"/>
  <c r="K39" i="25"/>
  <c r="N29" i="25"/>
  <c r="I20" i="25"/>
  <c r="K20" i="25"/>
  <c r="O39" i="25"/>
  <c r="M29" i="25"/>
  <c r="I39" i="25"/>
  <c r="H39" i="25"/>
  <c r="K65" i="25"/>
  <c r="L83" i="25"/>
  <c r="K107" i="25"/>
  <c r="L39" i="25"/>
  <c r="L29" i="25"/>
  <c r="M20" i="25"/>
  <c r="H20" i="25"/>
  <c r="M74" i="25"/>
  <c r="J29" i="25"/>
  <c r="M19" i="25"/>
  <c r="N80" i="25"/>
  <c r="N72" i="25"/>
  <c r="H14" i="25"/>
  <c r="N20" i="25"/>
  <c r="I32" i="25"/>
  <c r="J39" i="25"/>
  <c r="H116" i="25"/>
  <c r="O40" i="25"/>
  <c r="I115" i="25"/>
  <c r="N65" i="25"/>
  <c r="P83" i="25"/>
  <c r="K64" i="25"/>
  <c r="M107" i="25"/>
  <c r="H107" i="25"/>
  <c r="L80" i="25"/>
  <c r="N74" i="25"/>
  <c r="P91" i="25"/>
  <c r="H65" i="25"/>
  <c r="N64" i="25"/>
  <c r="K78" i="25"/>
  <c r="O107" i="25"/>
  <c r="BE77" i="23"/>
  <c r="K91" i="25"/>
  <c r="P86" i="25"/>
  <c r="N83" i="25"/>
  <c r="H64" i="25"/>
  <c r="N110" i="25"/>
  <c r="K60" i="25"/>
  <c r="K55" i="25"/>
  <c r="K80" i="25"/>
  <c r="L107" i="25"/>
  <c r="J107" i="25"/>
  <c r="P107" i="25"/>
  <c r="H115" i="25"/>
  <c r="O116" i="25"/>
  <c r="P115" i="25"/>
  <c r="P62" i="25"/>
  <c r="L114" i="25"/>
  <c r="L41" i="25"/>
  <c r="L33" i="25"/>
  <c r="J40" i="25"/>
  <c r="I40" i="25"/>
  <c r="M91" i="25"/>
  <c r="J65" i="25"/>
  <c r="I83" i="25"/>
  <c r="M84" i="25"/>
  <c r="N116" i="25"/>
  <c r="O80" i="25"/>
  <c r="N54" i="25"/>
  <c r="K114" i="25"/>
  <c r="J33" i="25"/>
  <c r="J24" i="25"/>
  <c r="O20" i="25"/>
  <c r="M40" i="25"/>
  <c r="J114" i="25"/>
  <c r="M41" i="25"/>
  <c r="O54" i="25"/>
  <c r="O33" i="25"/>
  <c r="N40" i="25"/>
  <c r="P33" i="25"/>
  <c r="K40" i="25"/>
  <c r="H40" i="25"/>
  <c r="I33" i="25"/>
  <c r="H92" i="25"/>
  <c r="J92" i="25"/>
  <c r="K92" i="25"/>
  <c r="M92" i="25"/>
  <c r="L88" i="25"/>
  <c r="P88" i="25"/>
  <c r="N88" i="25"/>
  <c r="K103" i="25"/>
  <c r="P103" i="25"/>
  <c r="I103" i="25"/>
  <c r="H112" i="25"/>
  <c r="O112" i="25"/>
  <c r="M112" i="25"/>
  <c r="O52" i="25"/>
  <c r="H52" i="25"/>
  <c r="P52" i="25"/>
  <c r="J52" i="25"/>
  <c r="I52" i="25"/>
  <c r="N35" i="25"/>
  <c r="M35" i="25"/>
  <c r="K35" i="25"/>
  <c r="O35" i="25"/>
  <c r="H35" i="25"/>
  <c r="M103" i="25"/>
  <c r="H103" i="25"/>
  <c r="H48" i="25"/>
  <c r="I112" i="25"/>
  <c r="L112" i="25"/>
  <c r="P49" i="25"/>
  <c r="J88" i="25"/>
  <c r="M52" i="25"/>
  <c r="N57" i="25"/>
  <c r="L92" i="25"/>
  <c r="O42" i="25"/>
  <c r="H54" i="25"/>
  <c r="K54" i="25"/>
  <c r="P54" i="25"/>
  <c r="O104" i="25"/>
  <c r="I104" i="25"/>
  <c r="O59" i="25"/>
  <c r="N59" i="25"/>
  <c r="M114" i="25"/>
  <c r="N114" i="25"/>
  <c r="P114" i="25"/>
  <c r="J73" i="25"/>
  <c r="O73" i="25"/>
  <c r="J77" i="25"/>
  <c r="O77" i="25"/>
  <c r="H77" i="25"/>
  <c r="Q106" i="25"/>
  <c r="J103" i="25"/>
  <c r="O103" i="25"/>
  <c r="N112" i="25"/>
  <c r="M46" i="25"/>
  <c r="H49" i="25"/>
  <c r="H88" i="25"/>
  <c r="N52" i="25"/>
  <c r="L57" i="25"/>
  <c r="P92" i="25"/>
  <c r="O92" i="25"/>
  <c r="L52" i="25"/>
  <c r="L35" i="25"/>
  <c r="N103" i="25"/>
  <c r="P99" i="25"/>
  <c r="K112" i="25"/>
  <c r="I46" i="25"/>
  <c r="I49" i="25"/>
  <c r="M88" i="25"/>
  <c r="O88" i="25"/>
  <c r="J54" i="25"/>
  <c r="J95" i="25"/>
  <c r="I57" i="25"/>
  <c r="N92" i="25"/>
  <c r="L105" i="25"/>
  <c r="J19" i="25"/>
  <c r="K42" i="25"/>
  <c r="P35" i="25"/>
  <c r="I41" i="25"/>
  <c r="K41" i="25"/>
  <c r="P41" i="25"/>
  <c r="K32" i="25"/>
  <c r="L32" i="25"/>
  <c r="H91" i="25"/>
  <c r="O65" i="25"/>
  <c r="K83" i="25"/>
  <c r="I78" i="25"/>
  <c r="H80" i="25"/>
  <c r="J116" i="25"/>
  <c r="H24" i="25"/>
  <c r="N82" i="25"/>
  <c r="L14" i="25"/>
  <c r="K31" i="25"/>
  <c r="L19" i="25"/>
  <c r="O31" i="25"/>
  <c r="N42" i="25"/>
  <c r="N73" i="25"/>
  <c r="H42" i="25"/>
  <c r="J14" i="25"/>
  <c r="K19" i="25"/>
  <c r="I19" i="25"/>
  <c r="I77" i="25"/>
  <c r="N98" i="25"/>
  <c r="K82" i="25"/>
  <c r="L31" i="25"/>
  <c r="L43" i="25"/>
  <c r="J42" i="25"/>
  <c r="I73" i="25"/>
  <c r="L42" i="25"/>
  <c r="I42" i="25"/>
  <c r="P117" i="25"/>
  <c r="K14" i="25"/>
  <c r="H19" i="25"/>
  <c r="N91" i="25"/>
  <c r="L91" i="25"/>
  <c r="I65" i="25"/>
  <c r="L65" i="25"/>
  <c r="L98" i="25"/>
  <c r="M99" i="25"/>
  <c r="J83" i="25"/>
  <c r="J102" i="25"/>
  <c r="P64" i="25"/>
  <c r="N62" i="25"/>
  <c r="O113" i="25"/>
  <c r="M54" i="25"/>
  <c r="J51" i="25"/>
  <c r="L78" i="25"/>
  <c r="I80" i="25"/>
  <c r="I116" i="25"/>
  <c r="H114" i="25"/>
  <c r="H27" i="25"/>
  <c r="H41" i="25"/>
  <c r="H38" i="25"/>
  <c r="M31" i="25"/>
  <c r="J30" i="25"/>
  <c r="I30" i="25"/>
  <c r="M42" i="25"/>
  <c r="P73" i="25"/>
  <c r="K73" i="25"/>
  <c r="H31" i="25"/>
  <c r="I54" i="25"/>
  <c r="H32" i="25"/>
  <c r="I35" i="25"/>
  <c r="P77" i="25"/>
  <c r="J35" i="25"/>
  <c r="N14" i="25"/>
  <c r="BE61" i="23"/>
  <c r="K85" i="25"/>
  <c r="I86" i="25"/>
  <c r="H86" i="25"/>
  <c r="L67" i="25"/>
  <c r="I110" i="25"/>
  <c r="M113" i="25"/>
  <c r="J94" i="25"/>
  <c r="I55" i="25"/>
  <c r="N60" i="25"/>
  <c r="O97" i="25"/>
  <c r="K72" i="25"/>
  <c r="O38" i="25"/>
  <c r="K30" i="25"/>
  <c r="P43" i="25"/>
  <c r="P72" i="25"/>
  <c r="H45" i="25"/>
  <c r="I43" i="25"/>
  <c r="BC45" i="23"/>
  <c r="L85" i="25"/>
  <c r="J86" i="25"/>
  <c r="I67" i="25"/>
  <c r="L110" i="25"/>
  <c r="I113" i="25"/>
  <c r="O72" i="25"/>
  <c r="L94" i="25"/>
  <c r="H55" i="25"/>
  <c r="I97" i="25"/>
  <c r="H30" i="25"/>
  <c r="K38" i="25"/>
  <c r="P30" i="25"/>
  <c r="J38" i="25"/>
  <c r="H43" i="25"/>
  <c r="L34" i="25"/>
  <c r="J43" i="25"/>
  <c r="J85" i="25"/>
  <c r="O86" i="25"/>
  <c r="N67" i="25"/>
  <c r="O110" i="25"/>
  <c r="L113" i="25"/>
  <c r="I94" i="25"/>
  <c r="L55" i="25"/>
  <c r="J55" i="25"/>
  <c r="H97" i="25"/>
  <c r="I60" i="25"/>
  <c r="N38" i="25"/>
  <c r="L71" i="25"/>
  <c r="N71" i="25"/>
  <c r="O71" i="25"/>
  <c r="M71" i="25"/>
  <c r="P71" i="25"/>
  <c r="I71" i="25"/>
  <c r="K108" i="25"/>
  <c r="H108" i="25"/>
  <c r="O108" i="25"/>
  <c r="M108" i="25"/>
  <c r="N108" i="25"/>
  <c r="P108" i="25"/>
  <c r="L76" i="25"/>
  <c r="N76" i="25"/>
  <c r="H76" i="25"/>
  <c r="I76" i="25"/>
  <c r="M76" i="25"/>
  <c r="K76" i="25"/>
  <c r="P76" i="25"/>
  <c r="P105" i="25"/>
  <c r="N105" i="25"/>
  <c r="J108" i="25"/>
  <c r="L108" i="25"/>
  <c r="I108" i="25"/>
  <c r="O76" i="25"/>
  <c r="M95" i="25"/>
  <c r="P95" i="25"/>
  <c r="K95" i="25"/>
  <c r="I95" i="25"/>
  <c r="L95" i="25"/>
  <c r="O95" i="25"/>
  <c r="N95" i="25"/>
  <c r="L62" i="25"/>
  <c r="J62" i="25"/>
  <c r="K62" i="25"/>
  <c r="I62" i="25"/>
  <c r="P82" i="25"/>
  <c r="M82" i="25"/>
  <c r="H82" i="25"/>
  <c r="O82" i="25"/>
  <c r="I82" i="25"/>
  <c r="H98" i="25"/>
  <c r="O98" i="25"/>
  <c r="M98" i="25"/>
  <c r="P98" i="25"/>
  <c r="Q103" i="25"/>
  <c r="I98" i="25"/>
  <c r="K99" i="25"/>
  <c r="I99" i="25"/>
  <c r="L99" i="25"/>
  <c r="J99" i="25"/>
  <c r="O105" i="25"/>
  <c r="I105" i="25"/>
  <c r="K105" i="25"/>
  <c r="N53" i="25"/>
  <c r="P53" i="25"/>
  <c r="L53" i="25"/>
  <c r="H68" i="25"/>
  <c r="P68" i="25"/>
  <c r="Q69" i="25"/>
  <c r="N68" i="25"/>
  <c r="I68" i="25"/>
  <c r="M68" i="25"/>
  <c r="J68" i="25"/>
  <c r="K109" i="25"/>
  <c r="J98" i="25"/>
  <c r="L82" i="25"/>
  <c r="N99" i="25"/>
  <c r="H99" i="25"/>
  <c r="N63" i="25"/>
  <c r="M62" i="25"/>
  <c r="H62" i="25"/>
  <c r="O68" i="25"/>
  <c r="L68" i="25"/>
  <c r="H71" i="25"/>
  <c r="M85" i="25"/>
  <c r="O85" i="25"/>
  <c r="H85" i="25"/>
  <c r="N86" i="25"/>
  <c r="L86" i="25"/>
  <c r="J67" i="25"/>
  <c r="O67" i="25"/>
  <c r="H67" i="25"/>
  <c r="J110" i="25"/>
  <c r="P110" i="25"/>
  <c r="K110" i="25"/>
  <c r="J113" i="25"/>
  <c r="H113" i="25"/>
  <c r="J72" i="25"/>
  <c r="K51" i="25"/>
  <c r="M94" i="25"/>
  <c r="P94" i="25"/>
  <c r="P55" i="25"/>
  <c r="M55" i="25"/>
  <c r="J60" i="25"/>
  <c r="M97" i="25"/>
  <c r="J97" i="25"/>
  <c r="J59" i="25"/>
  <c r="N104" i="25"/>
  <c r="M59" i="25"/>
  <c r="I74" i="25"/>
  <c r="P74" i="25"/>
  <c r="L104" i="25"/>
  <c r="L74" i="25"/>
  <c r="H59" i="25"/>
  <c r="BD93" i="23"/>
  <c r="I85" i="25"/>
  <c r="I91" i="25"/>
  <c r="M65" i="25"/>
  <c r="M86" i="25"/>
  <c r="M67" i="25"/>
  <c r="M83" i="25"/>
  <c r="O83" i="25"/>
  <c r="M110" i="25"/>
  <c r="N113" i="25"/>
  <c r="P113" i="25"/>
  <c r="K116" i="25"/>
  <c r="N94" i="25"/>
  <c r="O94" i="25"/>
  <c r="O55" i="25"/>
  <c r="H51" i="25"/>
  <c r="P80" i="25"/>
  <c r="M80" i="25"/>
  <c r="N97" i="25"/>
  <c r="L97" i="25"/>
  <c r="K59" i="25"/>
  <c r="P104" i="25"/>
  <c r="L59" i="25"/>
  <c r="P116" i="25"/>
  <c r="H104" i="25"/>
  <c r="N115" i="25"/>
  <c r="J74" i="25"/>
  <c r="N117" i="25"/>
  <c r="O74" i="25"/>
  <c r="H74" i="25"/>
  <c r="I59" i="25"/>
  <c r="M77" i="25"/>
  <c r="L77" i="25"/>
  <c r="O115" i="25"/>
  <c r="N77" i="25"/>
  <c r="E22" i="28"/>
  <c r="C71" i="28"/>
  <c r="D71" i="28"/>
  <c r="E155" i="28"/>
  <c r="C205" i="28"/>
  <c r="D205" i="28"/>
  <c r="E296" i="28"/>
  <c r="C56" i="28"/>
  <c r="D56" i="28"/>
  <c r="E353" i="28"/>
  <c r="E367" i="28"/>
  <c r="E91" i="28"/>
  <c r="C135" i="28"/>
  <c r="D135" i="28"/>
  <c r="E232" i="28"/>
  <c r="C276" i="28"/>
  <c r="D276" i="28"/>
  <c r="C378" i="28"/>
  <c r="D378" i="28"/>
  <c r="E72" i="28"/>
  <c r="E361" i="28"/>
  <c r="E25" i="28"/>
  <c r="C74" i="28"/>
  <c r="D74" i="28"/>
  <c r="C174" i="28"/>
  <c r="D174" i="28"/>
  <c r="E223" i="28"/>
  <c r="E299" i="28"/>
  <c r="C383" i="28"/>
  <c r="D383" i="28"/>
  <c r="E59" i="28"/>
  <c r="C103" i="28"/>
  <c r="D103" i="28"/>
  <c r="E193" i="28"/>
  <c r="C244" i="28"/>
  <c r="D244" i="28"/>
  <c r="C375" i="28"/>
  <c r="D375" i="28"/>
  <c r="C331" i="28"/>
  <c r="D331" i="28"/>
  <c r="E30" i="28"/>
  <c r="C42" i="28"/>
  <c r="D42" i="28"/>
  <c r="E67" i="28"/>
  <c r="C79" i="28"/>
  <c r="D79" i="28"/>
  <c r="E99" i="28"/>
  <c r="C111" i="28"/>
  <c r="D111" i="28"/>
  <c r="E131" i="28"/>
  <c r="C143" i="28"/>
  <c r="D143" i="28"/>
  <c r="E163" i="28"/>
  <c r="C181" i="28"/>
  <c r="D181" i="28"/>
  <c r="E201" i="28"/>
  <c r="C220" i="28"/>
  <c r="D220" i="28"/>
  <c r="E240" i="28"/>
  <c r="C252" i="28"/>
  <c r="D252" i="28"/>
  <c r="E272" i="28"/>
  <c r="C284" i="28"/>
  <c r="D284" i="28"/>
  <c r="E304" i="28"/>
  <c r="C316" i="28"/>
  <c r="D316" i="28"/>
  <c r="E388" i="28"/>
  <c r="C400" i="28"/>
  <c r="D400" i="28"/>
  <c r="C349" i="28"/>
  <c r="D349" i="28"/>
  <c r="C357" i="28"/>
  <c r="D357" i="28"/>
  <c r="C336" i="28"/>
  <c r="D336" i="28"/>
  <c r="C372" i="28"/>
  <c r="D372" i="28"/>
  <c r="E14" i="28"/>
  <c r="C26" i="28"/>
  <c r="D26" i="28"/>
  <c r="E46" i="28"/>
  <c r="C63" i="28"/>
  <c r="D63" i="28"/>
  <c r="E83" i="28"/>
  <c r="C95" i="28"/>
  <c r="D95" i="28"/>
  <c r="E115" i="28"/>
  <c r="C127" i="28"/>
  <c r="D127" i="28"/>
  <c r="E147" i="28"/>
  <c r="C159" i="28"/>
  <c r="D159" i="28"/>
  <c r="E185" i="28"/>
  <c r="C197" i="28"/>
  <c r="D197" i="28"/>
  <c r="E224" i="28"/>
  <c r="C236" i="28"/>
  <c r="D236" i="28"/>
  <c r="E256" i="28"/>
  <c r="C268" i="28"/>
  <c r="D268" i="28"/>
  <c r="E288" i="28"/>
  <c r="C300" i="28"/>
  <c r="D300" i="28"/>
  <c r="E320" i="28"/>
  <c r="C384" i="28"/>
  <c r="D384" i="28"/>
  <c r="E404" i="28"/>
  <c r="E207" i="28"/>
  <c r="C58" i="28"/>
  <c r="D58" i="28"/>
  <c r="E41" i="28"/>
  <c r="E82" i="28"/>
  <c r="C118" i="28"/>
  <c r="D118" i="28"/>
  <c r="C150" i="28"/>
  <c r="D150" i="28"/>
  <c r="C192" i="28"/>
  <c r="D192" i="28"/>
  <c r="E239" i="28"/>
  <c r="C291" i="28"/>
  <c r="D291" i="28"/>
  <c r="C18" i="28"/>
  <c r="D18" i="28"/>
  <c r="E38" i="28"/>
  <c r="C50" i="28"/>
  <c r="D50" i="28"/>
  <c r="E75" i="28"/>
  <c r="C87" i="28"/>
  <c r="D87" i="28"/>
  <c r="E107" i="28"/>
  <c r="C119" i="28"/>
  <c r="D119" i="28"/>
  <c r="E139" i="28"/>
  <c r="C151" i="28"/>
  <c r="D151" i="28"/>
  <c r="E175" i="28"/>
  <c r="C189" i="28"/>
  <c r="D189" i="28"/>
  <c r="E210" i="28"/>
  <c r="C228" i="28"/>
  <c r="D228" i="28"/>
  <c r="E248" i="28"/>
  <c r="C260" i="28"/>
  <c r="D260" i="28"/>
  <c r="E280" i="28"/>
  <c r="C292" i="28"/>
  <c r="D292" i="28"/>
  <c r="E312" i="28"/>
  <c r="C324" i="28"/>
  <c r="D324" i="28"/>
  <c r="E396" i="28"/>
  <c r="C337" i="28"/>
  <c r="D337" i="28"/>
  <c r="E337" i="28"/>
  <c r="C217" i="28"/>
  <c r="D217" i="28"/>
  <c r="C54" i="28"/>
  <c r="D54" i="28"/>
  <c r="C77" i="28"/>
  <c r="D77" i="28"/>
  <c r="C187" i="28"/>
  <c r="D187" i="28"/>
  <c r="C218" i="28"/>
  <c r="D218" i="28"/>
  <c r="C242" i="28"/>
  <c r="D242" i="28"/>
  <c r="C266" i="28"/>
  <c r="D266" i="28"/>
  <c r="E310" i="28"/>
  <c r="E386" i="28"/>
  <c r="B581" i="28"/>
  <c r="C216" i="28"/>
  <c r="D216" i="28"/>
  <c r="C57" i="28"/>
  <c r="D57" i="28"/>
  <c r="E136" i="28"/>
  <c r="E369" i="28"/>
  <c r="C12" i="28"/>
  <c r="D12" i="28"/>
  <c r="C20" i="28"/>
  <c r="D20" i="28"/>
  <c r="C28" i="28"/>
  <c r="D28" i="28"/>
  <c r="C36" i="28"/>
  <c r="D36" i="28"/>
  <c r="C69" i="28"/>
  <c r="D69" i="28"/>
  <c r="C89" i="28"/>
  <c r="D89" i="28"/>
  <c r="E105" i="28"/>
  <c r="E113" i="28"/>
  <c r="E137" i="28"/>
  <c r="C149" i="28"/>
  <c r="D149" i="28"/>
  <c r="E161" i="28"/>
  <c r="C179" i="28"/>
  <c r="D179" i="28"/>
  <c r="E191" i="28"/>
  <c r="C203" i="28"/>
  <c r="D203" i="28"/>
  <c r="C234" i="28"/>
  <c r="D234" i="28"/>
  <c r="E254" i="28"/>
  <c r="E278" i="28"/>
  <c r="C290" i="28"/>
  <c r="D290" i="28"/>
  <c r="E302" i="28"/>
  <c r="C314" i="28"/>
  <c r="D314" i="28"/>
  <c r="E326" i="28"/>
  <c r="C390" i="28"/>
  <c r="D390" i="28"/>
  <c r="C374" i="28"/>
  <c r="D374" i="28"/>
  <c r="C339" i="28"/>
  <c r="D339" i="28"/>
  <c r="C347" i="28"/>
  <c r="D347" i="28"/>
  <c r="C355" i="28"/>
  <c r="D355" i="28"/>
  <c r="C363" i="28"/>
  <c r="D363" i="28"/>
  <c r="B735" i="28"/>
  <c r="B725" i="28"/>
  <c r="B687" i="28"/>
  <c r="B341" i="28"/>
  <c r="B572" i="28"/>
  <c r="E65" i="28"/>
  <c r="C85" i="28"/>
  <c r="D85" i="28"/>
  <c r="C125" i="28"/>
  <c r="D125" i="28"/>
  <c r="E145" i="28"/>
  <c r="E169" i="28"/>
  <c r="E199" i="28"/>
  <c r="E230" i="28"/>
  <c r="E286" i="28"/>
  <c r="C322" i="28"/>
  <c r="D322" i="28"/>
  <c r="C398" i="28"/>
  <c r="D398" i="28"/>
  <c r="C52" i="28"/>
  <c r="D52" i="28"/>
  <c r="C43" i="28"/>
  <c r="D43" i="28"/>
  <c r="C182" i="28"/>
  <c r="D182" i="28"/>
  <c r="E44" i="28"/>
  <c r="E97" i="28"/>
  <c r="C117" i="28"/>
  <c r="D117" i="28"/>
  <c r="E129" i="28"/>
  <c r="C141" i="28"/>
  <c r="D141" i="28"/>
  <c r="E153" i="28"/>
  <c r="C165" i="28"/>
  <c r="D165" i="28"/>
  <c r="C195" i="28"/>
  <c r="D195" i="28"/>
  <c r="E222" i="28"/>
  <c r="E246" i="28"/>
  <c r="C258" i="28"/>
  <c r="D258" i="28"/>
  <c r="E270" i="28"/>
  <c r="C282" i="28"/>
  <c r="D282" i="28"/>
  <c r="E294" i="28"/>
  <c r="C306" i="28"/>
  <c r="D306" i="28"/>
  <c r="E402" i="28"/>
  <c r="C172" i="28"/>
  <c r="D172" i="28"/>
  <c r="C60" i="28"/>
  <c r="D60" i="28"/>
  <c r="C124" i="28"/>
  <c r="D124" i="28"/>
  <c r="C194" i="28"/>
  <c r="D194" i="28"/>
  <c r="E313" i="28"/>
  <c r="C332" i="28"/>
  <c r="D332" i="28"/>
  <c r="E13" i="28"/>
  <c r="E29" i="28"/>
  <c r="C49" i="28"/>
  <c r="D49" i="28"/>
  <c r="C70" i="28"/>
  <c r="D70" i="28"/>
  <c r="C86" i="28"/>
  <c r="D86" i="28"/>
  <c r="C106" i="28"/>
  <c r="D106" i="28"/>
  <c r="C122" i="28"/>
  <c r="D122" i="28"/>
  <c r="C138" i="28"/>
  <c r="D138" i="28"/>
  <c r="E219" i="28"/>
  <c r="E235" i="28"/>
  <c r="E251" i="28"/>
  <c r="E271" i="28"/>
  <c r="E287" i="28"/>
  <c r="E303" i="28"/>
  <c r="C323" i="28"/>
  <c r="D323" i="28"/>
  <c r="E395" i="28"/>
  <c r="E10" i="28"/>
  <c r="E15" i="28"/>
  <c r="E84" i="28"/>
  <c r="E148" i="28"/>
  <c r="C229" i="28"/>
  <c r="D229" i="28"/>
  <c r="E78" i="28"/>
  <c r="E94" i="28"/>
  <c r="E110" i="28"/>
  <c r="E130" i="28"/>
  <c r="E146" i="28"/>
  <c r="E162" i="28"/>
  <c r="C188" i="28"/>
  <c r="D188" i="28"/>
  <c r="C204" i="28"/>
  <c r="D204" i="28"/>
  <c r="C227" i="28"/>
  <c r="D227" i="28"/>
  <c r="C247" i="28"/>
  <c r="D247" i="28"/>
  <c r="C263" i="28"/>
  <c r="D263" i="28"/>
  <c r="C279" i="28"/>
  <c r="D279" i="28"/>
  <c r="C387" i="28"/>
  <c r="D387" i="28"/>
  <c r="E340" i="28"/>
  <c r="C393" i="28"/>
  <c r="D393" i="28"/>
  <c r="E393" i="28"/>
  <c r="E385" i="28"/>
  <c r="C385" i="28"/>
  <c r="D385" i="28"/>
  <c r="E368" i="28"/>
  <c r="C368" i="28"/>
  <c r="D368" i="28"/>
  <c r="C335" i="28"/>
  <c r="D335" i="28"/>
  <c r="E335" i="28"/>
  <c r="C317" i="28"/>
  <c r="D317" i="28"/>
  <c r="E317" i="28"/>
  <c r="C301" i="28"/>
  <c r="D301" i="28"/>
  <c r="E301" i="28"/>
  <c r="C281" i="28"/>
  <c r="D281" i="28"/>
  <c r="E281" i="28"/>
  <c r="E277" i="28"/>
  <c r="C277" i="28"/>
  <c r="D277" i="28"/>
  <c r="E261" i="28"/>
  <c r="C261" i="28"/>
  <c r="D261" i="28"/>
  <c r="E241" i="28"/>
  <c r="C241" i="28"/>
  <c r="D241" i="28"/>
  <c r="E198" i="28"/>
  <c r="C198" i="28"/>
  <c r="D198" i="28"/>
  <c r="E160" i="28"/>
  <c r="C160" i="28"/>
  <c r="D160" i="28"/>
  <c r="E140" i="28"/>
  <c r="C140" i="28"/>
  <c r="D140" i="28"/>
  <c r="E108" i="28"/>
  <c r="C108" i="28"/>
  <c r="D108" i="28"/>
  <c r="E76" i="28"/>
  <c r="C76" i="28"/>
  <c r="D76" i="28"/>
  <c r="E64" i="28"/>
  <c r="C64" i="28"/>
  <c r="D64" i="28"/>
  <c r="E39" i="28"/>
  <c r="C39" i="28"/>
  <c r="D39" i="28"/>
  <c r="E213" i="28"/>
  <c r="C213" i="28"/>
  <c r="D213" i="28"/>
  <c r="C211" i="28"/>
  <c r="D211" i="28"/>
  <c r="E211" i="28"/>
  <c r="E381" i="28"/>
  <c r="C381" i="28"/>
  <c r="D381" i="28"/>
  <c r="C19" i="28"/>
  <c r="D19" i="28"/>
  <c r="C100" i="28"/>
  <c r="D100" i="28"/>
  <c r="C152" i="28"/>
  <c r="D152" i="28"/>
  <c r="C164" i="28"/>
  <c r="D164" i="28"/>
  <c r="C289" i="28"/>
  <c r="D289" i="28"/>
  <c r="E321" i="28"/>
  <c r="C11" i="28"/>
  <c r="D11" i="28"/>
  <c r="C23" i="28"/>
  <c r="D23" i="28"/>
  <c r="E35" i="28"/>
  <c r="E47" i="28"/>
  <c r="C80" i="28"/>
  <c r="D80" i="28"/>
  <c r="C92" i="28"/>
  <c r="D92" i="28"/>
  <c r="E104" i="28"/>
  <c r="E116" i="28"/>
  <c r="C144" i="28"/>
  <c r="D144" i="28"/>
  <c r="C156" i="28"/>
  <c r="D156" i="28"/>
  <c r="E168" i="28"/>
  <c r="E186" i="28"/>
  <c r="C221" i="28"/>
  <c r="D221" i="28"/>
  <c r="E237" i="28"/>
  <c r="E253" i="28"/>
  <c r="C297" i="28"/>
  <c r="D297" i="28"/>
  <c r="C401" i="28"/>
  <c r="D401" i="28"/>
  <c r="E371" i="28"/>
  <c r="E376" i="28"/>
  <c r="C376" i="28"/>
  <c r="D376" i="28"/>
  <c r="E6" i="28"/>
  <c r="C6" i="28"/>
  <c r="D6" i="28"/>
  <c r="E397" i="28"/>
  <c r="C397" i="28"/>
  <c r="D397" i="28"/>
  <c r="C389" i="28"/>
  <c r="D389" i="28"/>
  <c r="E389" i="28"/>
  <c r="E377" i="28"/>
  <c r="C377" i="28"/>
  <c r="D377" i="28"/>
  <c r="C354" i="28"/>
  <c r="D354" i="28"/>
  <c r="E354" i="28"/>
  <c r="E350" i="28"/>
  <c r="C350" i="28"/>
  <c r="D350" i="28"/>
  <c r="E330" i="28"/>
  <c r="C330" i="28"/>
  <c r="D330" i="28"/>
  <c r="E325" i="28"/>
  <c r="C325" i="28"/>
  <c r="D325" i="28"/>
  <c r="C309" i="28"/>
  <c r="D309" i="28"/>
  <c r="E309" i="28"/>
  <c r="E293" i="28"/>
  <c r="C293" i="28"/>
  <c r="D293" i="28"/>
  <c r="E285" i="28"/>
  <c r="C285" i="28"/>
  <c r="D285" i="28"/>
  <c r="C269" i="28"/>
  <c r="D269" i="28"/>
  <c r="E269" i="28"/>
  <c r="C249" i="28"/>
  <c r="D249" i="28"/>
  <c r="E249" i="28"/>
  <c r="E233" i="28"/>
  <c r="C233" i="28"/>
  <c r="D233" i="28"/>
  <c r="E225" i="28"/>
  <c r="C225" i="28"/>
  <c r="D225" i="28"/>
  <c r="E215" i="28"/>
  <c r="C215" i="28"/>
  <c r="D215" i="28"/>
  <c r="E178" i="28"/>
  <c r="C178" i="28"/>
  <c r="D178" i="28"/>
  <c r="E128" i="28"/>
  <c r="C128" i="28"/>
  <c r="D128" i="28"/>
  <c r="E96" i="28"/>
  <c r="C96" i="28"/>
  <c r="D96" i="28"/>
  <c r="E27" i="28"/>
  <c r="C27" i="28"/>
  <c r="D27" i="28"/>
  <c r="C365" i="28"/>
  <c r="D365" i="28"/>
  <c r="E365" i="28"/>
  <c r="E176" i="28"/>
  <c r="C31" i="28"/>
  <c r="D31" i="28"/>
  <c r="C88" i="28"/>
  <c r="D88" i="28"/>
  <c r="C265" i="28"/>
  <c r="D265" i="28"/>
  <c r="E53" i="28"/>
  <c r="E170" i="28"/>
  <c r="C170" i="28"/>
  <c r="D170" i="28"/>
  <c r="C51" i="28"/>
  <c r="D51" i="28"/>
  <c r="C68" i="28"/>
  <c r="D68" i="28"/>
  <c r="C120" i="28"/>
  <c r="D120" i="28"/>
  <c r="C132" i="28"/>
  <c r="D132" i="28"/>
  <c r="C190" i="28"/>
  <c r="D190" i="28"/>
  <c r="C202" i="28"/>
  <c r="D202" i="28"/>
  <c r="C257" i="28"/>
  <c r="D257" i="28"/>
  <c r="C273" i="28"/>
  <c r="D273" i="28"/>
  <c r="C305" i="28"/>
  <c r="D305" i="28"/>
  <c r="C356" i="28"/>
  <c r="D356" i="28"/>
  <c r="E356" i="28"/>
  <c r="E333" i="28"/>
  <c r="C333" i="28"/>
  <c r="D333" i="28"/>
  <c r="E171" i="28"/>
  <c r="C171" i="28"/>
  <c r="D171" i="28"/>
  <c r="E212" i="28"/>
  <c r="C8" i="28"/>
  <c r="D8" i="28"/>
  <c r="C21" i="28"/>
  <c r="D21" i="28"/>
  <c r="C33" i="28"/>
  <c r="D33" i="28"/>
  <c r="E45" i="28"/>
  <c r="E62" i="28"/>
  <c r="C90" i="28"/>
  <c r="D90" i="28"/>
  <c r="C102" i="28"/>
  <c r="D102" i="28"/>
  <c r="E114" i="28"/>
  <c r="E126" i="28"/>
  <c r="C154" i="28"/>
  <c r="D154" i="28"/>
  <c r="C166" i="28"/>
  <c r="D166" i="28"/>
  <c r="E184" i="28"/>
  <c r="E196" i="28"/>
  <c r="C231" i="28"/>
  <c r="D231" i="28"/>
  <c r="C243" i="28"/>
  <c r="D243" i="28"/>
  <c r="E255" i="28"/>
  <c r="E267" i="28"/>
  <c r="C295" i="28"/>
  <c r="D295" i="28"/>
  <c r="C307" i="28"/>
  <c r="D307" i="28"/>
  <c r="E319" i="28"/>
  <c r="C403" i="28"/>
  <c r="D403" i="28"/>
  <c r="C352" i="28"/>
  <c r="D352" i="28"/>
  <c r="E382" i="28"/>
  <c r="C382" i="28"/>
  <c r="D382" i="28"/>
  <c r="B738" i="28"/>
  <c r="B737" i="28"/>
  <c r="E346" i="28"/>
  <c r="C358" i="28"/>
  <c r="D358" i="28"/>
  <c r="C206" i="28"/>
  <c r="D206" i="28"/>
  <c r="C344" i="28"/>
  <c r="D344" i="28"/>
  <c r="E364" i="28"/>
  <c r="B729" i="28"/>
  <c r="B575" i="28"/>
  <c r="B373" i="28"/>
  <c r="B338" i="28"/>
  <c r="B741" i="28"/>
  <c r="C342" i="28"/>
  <c r="D342" i="28"/>
  <c r="E362" i="28"/>
  <c r="E348" i="28"/>
  <c r="C360" i="28"/>
  <c r="D360" i="28"/>
  <c r="B734" i="28"/>
  <c r="B366" i="28"/>
  <c r="B578" i="28"/>
  <c r="B534" i="28"/>
  <c r="G54" i="15"/>
  <c r="K54" i="15"/>
  <c r="I56" i="15"/>
  <c r="H60" i="15"/>
  <c r="J64" i="15"/>
  <c r="G64" i="15"/>
  <c r="K68" i="15"/>
  <c r="I72" i="15"/>
  <c r="H76" i="15"/>
  <c r="J80" i="15"/>
  <c r="G80" i="15"/>
  <c r="K84" i="15"/>
  <c r="J88" i="15"/>
  <c r="J92" i="15"/>
  <c r="G96" i="15"/>
  <c r="H96" i="15"/>
  <c r="K100" i="15"/>
  <c r="H104" i="15"/>
  <c r="J62" i="15"/>
  <c r="K66" i="15"/>
  <c r="K70" i="15"/>
  <c r="G74" i="15"/>
  <c r="H78" i="15"/>
  <c r="J82" i="15"/>
  <c r="J86" i="15"/>
  <c r="K90" i="15"/>
  <c r="K94" i="15"/>
  <c r="G98" i="15"/>
  <c r="K102" i="15"/>
  <c r="H59" i="15"/>
  <c r="I75" i="15"/>
  <c r="G87" i="15"/>
  <c r="K99" i="15"/>
  <c r="H54" i="15"/>
  <c r="H56" i="15"/>
  <c r="H72" i="15"/>
  <c r="G88" i="15"/>
  <c r="K104" i="15"/>
  <c r="K58" i="15"/>
  <c r="G62" i="15"/>
  <c r="G66" i="15"/>
  <c r="H70" i="15"/>
  <c r="J74" i="15"/>
  <c r="I78" i="15"/>
  <c r="I82" i="15"/>
  <c r="I86" i="15"/>
  <c r="I94" i="15"/>
  <c r="I98" i="15"/>
  <c r="J102" i="15"/>
  <c r="F2" i="15"/>
  <c r="F2" i="34"/>
  <c r="D2" i="15"/>
  <c r="D2" i="34"/>
  <c r="BE93" i="23"/>
  <c r="BC77" i="23"/>
  <c r="I55" i="15"/>
  <c r="K59" i="15"/>
  <c r="I63" i="15"/>
  <c r="K67" i="15"/>
  <c r="H67" i="15"/>
  <c r="I71" i="15"/>
  <c r="K75" i="15"/>
  <c r="I79" i="15"/>
  <c r="K83" i="15"/>
  <c r="H83" i="15"/>
  <c r="I87" i="15"/>
  <c r="K91" i="15"/>
  <c r="H95" i="15"/>
  <c r="H99" i="15"/>
  <c r="I99" i="15"/>
  <c r="G103" i="15"/>
  <c r="G53" i="15"/>
  <c r="J51" i="15"/>
  <c r="H57" i="15"/>
  <c r="J57" i="15"/>
  <c r="K61" i="15"/>
  <c r="H65" i="15"/>
  <c r="K69" i="15"/>
  <c r="H73" i="15"/>
  <c r="J73" i="15"/>
  <c r="K77" i="15"/>
  <c r="H81" i="15"/>
  <c r="G85" i="15"/>
  <c r="J89" i="15"/>
  <c r="G89" i="15"/>
  <c r="K93" i="15"/>
  <c r="H97" i="15"/>
  <c r="I101" i="15"/>
  <c r="H58" i="15"/>
  <c r="H74" i="15"/>
  <c r="I90" i="15"/>
  <c r="K55" i="15"/>
  <c r="H55" i="15"/>
  <c r="J59" i="15"/>
  <c r="G63" i="15"/>
  <c r="J67" i="15"/>
  <c r="G71" i="15"/>
  <c r="H71" i="15"/>
  <c r="J75" i="15"/>
  <c r="G79" i="15"/>
  <c r="J83" i="15"/>
  <c r="K87" i="15"/>
  <c r="H87" i="15"/>
  <c r="J91" i="15"/>
  <c r="G95" i="15"/>
  <c r="G99" i="15"/>
  <c r="K103" i="15"/>
  <c r="J103" i="15"/>
  <c r="BC61" i="23"/>
  <c r="BE45" i="23"/>
  <c r="K65" i="15"/>
  <c r="K81" i="15"/>
  <c r="J97" i="15"/>
  <c r="J63" i="15"/>
  <c r="J79" i="15"/>
  <c r="K95" i="15"/>
  <c r="V61" i="33"/>
  <c r="T688" i="26"/>
  <c r="T110" i="33"/>
  <c r="R770" i="26"/>
  <c r="E300" i="33"/>
  <c r="B737" i="26"/>
  <c r="E739" i="26"/>
  <c r="I350" i="33"/>
  <c r="F30" i="14"/>
  <c r="P664" i="26"/>
  <c r="D30" i="14"/>
  <c r="S450" i="33"/>
  <c r="I785" i="26"/>
  <c r="I705" i="26"/>
  <c r="M23" i="14"/>
  <c r="R650" i="26"/>
  <c r="G767" i="26"/>
  <c r="G780" i="26"/>
  <c r="B657" i="26"/>
  <c r="G656" i="26"/>
  <c r="G652" i="26"/>
  <c r="T728" i="26"/>
  <c r="J12" i="33"/>
  <c r="T645" i="26"/>
  <c r="U12" i="33"/>
  <c r="S686" i="26"/>
  <c r="H61" i="33"/>
  <c r="R727" i="26"/>
  <c r="A769" i="26"/>
  <c r="E101" i="33"/>
  <c r="E110" i="33"/>
  <c r="C731" i="26"/>
  <c r="I153" i="33"/>
  <c r="E693" i="26"/>
  <c r="I203" i="33"/>
  <c r="E199" i="33"/>
  <c r="E208" i="33"/>
  <c r="A693" i="26"/>
  <c r="I251" i="33"/>
  <c r="C775" i="26"/>
  <c r="R777" i="26"/>
  <c r="H306" i="33"/>
  <c r="E350" i="33"/>
  <c r="D779" i="26"/>
  <c r="Q685" i="26"/>
  <c r="G12" i="33"/>
  <c r="Q248" i="33"/>
  <c r="Q257" i="33"/>
  <c r="A776" i="26"/>
  <c r="M756" i="26"/>
  <c r="M676" i="26"/>
  <c r="S745" i="33"/>
  <c r="H785" i="26"/>
  <c r="H799" i="26"/>
  <c r="E699" i="26"/>
  <c r="R730" i="26"/>
  <c r="G687" i="26"/>
  <c r="G700" i="26"/>
  <c r="G776" i="26"/>
  <c r="G732" i="26"/>
  <c r="E3" i="33"/>
  <c r="E12" i="33"/>
  <c r="A685" i="26"/>
  <c r="Q7" i="33"/>
  <c r="D686" i="26"/>
  <c r="M12" i="14"/>
  <c r="I55" i="33"/>
  <c r="C727" i="26"/>
  <c r="M13" i="14"/>
  <c r="S61" i="33"/>
  <c r="Q768" i="26"/>
  <c r="D770" i="26"/>
  <c r="Q105" i="33"/>
  <c r="B652" i="26"/>
  <c r="Q153" i="33"/>
  <c r="Q203" i="33"/>
  <c r="D734" i="26"/>
  <c r="Q251" i="33"/>
  <c r="B776" i="26"/>
  <c r="T306" i="33"/>
  <c r="R738" i="26"/>
  <c r="M764" i="26"/>
  <c r="M684" i="26"/>
  <c r="M748" i="26"/>
  <c r="S547" i="33"/>
  <c r="M668" i="26"/>
  <c r="E30" i="14"/>
  <c r="O784" i="26"/>
  <c r="BD36" i="23"/>
  <c r="A30" i="14"/>
  <c r="B30" i="14"/>
  <c r="I784" i="26"/>
  <c r="E659" i="26"/>
  <c r="R690" i="26"/>
  <c r="B777" i="26"/>
  <c r="G736" i="26"/>
  <c r="G692" i="26"/>
  <c r="Q765" i="26"/>
  <c r="A736" i="26"/>
  <c r="T768" i="26"/>
  <c r="B685" i="26"/>
  <c r="E6" i="33"/>
  <c r="E726" i="26"/>
  <c r="U7" i="33"/>
  <c r="I110" i="33"/>
  <c r="S769" i="26"/>
  <c r="G159" i="33"/>
  <c r="Q771" i="26"/>
  <c r="D738" i="26"/>
  <c r="Q301" i="33"/>
  <c r="U350" i="33"/>
  <c r="E700" i="26"/>
  <c r="E398" i="33"/>
  <c r="B701" i="26"/>
  <c r="M27" i="14"/>
  <c r="G404" i="33"/>
  <c r="Q741" i="26"/>
  <c r="U399" i="33"/>
  <c r="E742" i="26"/>
  <c r="Q395" i="33"/>
  <c r="Q404" i="33"/>
  <c r="A702" i="26"/>
  <c r="V404" i="33"/>
  <c r="T742" i="26"/>
  <c r="E448" i="33"/>
  <c r="D663" i="26"/>
  <c r="D743" i="26"/>
  <c r="D783" i="26"/>
  <c r="I453" i="33"/>
  <c r="S703" i="26"/>
  <c r="S663" i="26"/>
  <c r="S783" i="26"/>
  <c r="U447" i="33"/>
  <c r="C664" i="26"/>
  <c r="M30" i="14"/>
  <c r="C744" i="26"/>
  <c r="C704" i="26"/>
  <c r="T453" i="33"/>
  <c r="R744" i="26"/>
  <c r="R704" i="26"/>
  <c r="R664" i="26"/>
  <c r="U55" i="33"/>
  <c r="C648" i="26"/>
  <c r="C688" i="26"/>
  <c r="M14" i="14"/>
  <c r="C768" i="26"/>
  <c r="BC21" i="23"/>
  <c r="C728" i="26"/>
  <c r="J666" i="26"/>
  <c r="J706" i="26"/>
  <c r="J786" i="26"/>
  <c r="H792" i="26"/>
  <c r="H752" i="26"/>
  <c r="J752" i="26"/>
  <c r="J672" i="26"/>
  <c r="J792" i="26"/>
  <c r="J712" i="26"/>
  <c r="I680" i="26"/>
  <c r="I800" i="26"/>
  <c r="I720" i="26"/>
  <c r="I682" i="26"/>
  <c r="I762" i="26"/>
  <c r="H764" i="26"/>
  <c r="H804" i="26"/>
  <c r="H724" i="26"/>
  <c r="J684" i="26"/>
  <c r="J724" i="26"/>
  <c r="J804" i="26"/>
  <c r="T651" i="26"/>
  <c r="T691" i="26"/>
  <c r="J159" i="33"/>
  <c r="T771" i="26"/>
  <c r="S732" i="26"/>
  <c r="S692" i="26"/>
  <c r="U159" i="33"/>
  <c r="S652" i="26"/>
  <c r="R773" i="26"/>
  <c r="R653" i="26"/>
  <c r="H208" i="33"/>
  <c r="R733" i="26"/>
  <c r="Q694" i="26"/>
  <c r="Q734" i="26"/>
  <c r="S208" i="33"/>
  <c r="Q774" i="26"/>
  <c r="R779" i="26"/>
  <c r="R659" i="26"/>
  <c r="H355" i="33"/>
  <c r="R739" i="26"/>
  <c r="Q350" i="33"/>
  <c r="D740" i="26"/>
  <c r="D660" i="26"/>
  <c r="D700" i="26"/>
  <c r="T355" i="33"/>
  <c r="R660" i="26"/>
  <c r="R740" i="26"/>
  <c r="R780" i="26"/>
  <c r="C30" i="14"/>
  <c r="G664" i="26"/>
  <c r="G744" i="26"/>
  <c r="G704" i="26"/>
  <c r="I61" i="33"/>
  <c r="S687" i="26"/>
  <c r="S727" i="26"/>
  <c r="S767" i="26"/>
  <c r="T61" i="33"/>
  <c r="R648" i="26"/>
  <c r="R688" i="26"/>
  <c r="R768" i="26"/>
  <c r="G110" i="33"/>
  <c r="Q689" i="26"/>
  <c r="Q729" i="26"/>
  <c r="Q649" i="26"/>
  <c r="Q199" i="33"/>
  <c r="Q208" i="33"/>
  <c r="A774" i="26"/>
  <c r="A654" i="26"/>
  <c r="A734" i="26"/>
  <c r="E252" i="33"/>
  <c r="D775" i="26"/>
  <c r="D695" i="26"/>
  <c r="M21" i="14"/>
  <c r="D735" i="26"/>
  <c r="U251" i="33"/>
  <c r="C656" i="26"/>
  <c r="C696" i="26"/>
  <c r="C776" i="26"/>
  <c r="S698" i="26"/>
  <c r="S738" i="26"/>
  <c r="U306" i="33"/>
  <c r="S658" i="26"/>
  <c r="E346" i="33"/>
  <c r="E355" i="33"/>
  <c r="A659" i="26"/>
  <c r="A699" i="26"/>
  <c r="A779" i="26"/>
  <c r="E104" i="33"/>
  <c r="B689" i="26"/>
  <c r="B729" i="26"/>
  <c r="B649" i="26"/>
  <c r="U105" i="33"/>
  <c r="E770" i="26"/>
  <c r="E650" i="26"/>
  <c r="E730" i="26"/>
  <c r="V208" i="33"/>
  <c r="T774" i="26"/>
  <c r="T654" i="26"/>
  <c r="T734" i="26"/>
  <c r="I257" i="33"/>
  <c r="S775" i="26"/>
  <c r="S655" i="26"/>
  <c r="S735" i="26"/>
  <c r="M15" i="14"/>
  <c r="T694" i="26"/>
  <c r="A651" i="26"/>
  <c r="A731" i="26"/>
  <c r="E150" i="33"/>
  <c r="E159" i="33"/>
  <c r="A771" i="26"/>
  <c r="D732" i="26"/>
  <c r="D652" i="26"/>
  <c r="Q154" i="33"/>
  <c r="D692" i="26"/>
  <c r="M18" i="14"/>
  <c r="C773" i="26"/>
  <c r="M19" i="14"/>
  <c r="C653" i="26"/>
  <c r="I202" i="33"/>
  <c r="C693" i="26"/>
  <c r="B654" i="26"/>
  <c r="M20" i="14"/>
  <c r="B694" i="26"/>
  <c r="Q202" i="33"/>
  <c r="B774" i="26"/>
  <c r="E655" i="26"/>
  <c r="E735" i="26"/>
  <c r="I252" i="33"/>
  <c r="E775" i="26"/>
  <c r="T657" i="26"/>
  <c r="T697" i="26"/>
  <c r="J306" i="33"/>
  <c r="T777" i="26"/>
  <c r="BD46" i="23"/>
  <c r="BE46" i="23"/>
  <c r="BE160" i="23"/>
  <c r="BD160" i="23"/>
  <c r="BC160" i="23"/>
  <c r="A11" i="14"/>
  <c r="B11" i="14"/>
  <c r="B12" i="14"/>
  <c r="D407" i="26"/>
  <c r="D367" i="26"/>
  <c r="E52" i="32"/>
  <c r="D447" i="26"/>
  <c r="M13" i="13"/>
  <c r="B329" i="26"/>
  <c r="M15" i="13"/>
  <c r="F409" i="26"/>
  <c r="K409" i="26"/>
  <c r="B409" i="26"/>
  <c r="E96" i="32"/>
  <c r="B369" i="26"/>
  <c r="E93" i="32"/>
  <c r="E102" i="32"/>
  <c r="A329" i="26"/>
  <c r="A449" i="26"/>
  <c r="A369" i="26"/>
  <c r="I141" i="32"/>
  <c r="C331" i="26"/>
  <c r="C451" i="26"/>
  <c r="M17" i="13"/>
  <c r="C411" i="26"/>
  <c r="I187" i="32"/>
  <c r="E373" i="26"/>
  <c r="E453" i="26"/>
  <c r="E413" i="26"/>
  <c r="T334" i="26"/>
  <c r="T454" i="26"/>
  <c r="V192" i="32"/>
  <c r="T374" i="26"/>
  <c r="Q377" i="26"/>
  <c r="Q417" i="26"/>
  <c r="G282" i="32"/>
  <c r="Q337" i="26"/>
  <c r="U277" i="32"/>
  <c r="E338" i="26"/>
  <c r="E458" i="26"/>
  <c r="E418" i="26"/>
  <c r="Q273" i="32"/>
  <c r="Q282" i="32"/>
  <c r="A338" i="26"/>
  <c r="A458" i="26"/>
  <c r="A418" i="26"/>
  <c r="V282" i="32"/>
  <c r="T338" i="26"/>
  <c r="T378" i="26"/>
  <c r="T418" i="26"/>
  <c r="E322" i="32"/>
  <c r="D379" i="26"/>
  <c r="D419" i="26"/>
  <c r="M25" i="13"/>
  <c r="D459" i="26"/>
  <c r="I327" i="32"/>
  <c r="S419" i="26"/>
  <c r="S459" i="26"/>
  <c r="S379" i="26"/>
  <c r="U321" i="32"/>
  <c r="C340" i="26"/>
  <c r="M26" i="13"/>
  <c r="D17" i="21"/>
  <c r="C460" i="26"/>
  <c r="C380" i="26"/>
  <c r="T327" i="32"/>
  <c r="R340" i="26"/>
  <c r="R380" i="26"/>
  <c r="R420" i="26"/>
  <c r="E366" i="32"/>
  <c r="M27" i="13"/>
  <c r="D18" i="21"/>
  <c r="B341" i="26"/>
  <c r="B461" i="26"/>
  <c r="B421" i="26"/>
  <c r="G372" i="32"/>
  <c r="Q341" i="26"/>
  <c r="Q381" i="26"/>
  <c r="Q461" i="26"/>
  <c r="U367" i="32"/>
  <c r="E342" i="26"/>
  <c r="E382" i="26"/>
  <c r="E462" i="26"/>
  <c r="Q363" i="32"/>
  <c r="Q372" i="32"/>
  <c r="A342" i="26"/>
  <c r="A382" i="26"/>
  <c r="A462" i="26"/>
  <c r="V372" i="32"/>
  <c r="T342" i="26"/>
  <c r="T462" i="26"/>
  <c r="T422" i="26"/>
  <c r="E412" i="32"/>
  <c r="D463" i="26"/>
  <c r="D383" i="26"/>
  <c r="M29" i="13"/>
  <c r="D343" i="26"/>
  <c r="I417" i="32"/>
  <c r="S383" i="26"/>
  <c r="S463" i="26"/>
  <c r="S343" i="26"/>
  <c r="U411" i="32"/>
  <c r="C424" i="26"/>
  <c r="C384" i="26"/>
  <c r="C464" i="26"/>
  <c r="T417" i="32"/>
  <c r="R464" i="26"/>
  <c r="R424" i="26"/>
  <c r="R384" i="26"/>
  <c r="J400" i="26"/>
  <c r="J480" i="26"/>
  <c r="J440" i="26"/>
  <c r="N402" i="26"/>
  <c r="N362" i="26"/>
  <c r="J404" i="26"/>
  <c r="J484" i="26"/>
  <c r="J364" i="26"/>
  <c r="N708" i="26"/>
  <c r="N668" i="26"/>
  <c r="S548" i="33"/>
  <c r="P714" i="26"/>
  <c r="P674" i="26"/>
  <c r="N678" i="26"/>
  <c r="N758" i="26"/>
  <c r="S447" i="26"/>
  <c r="S407" i="26"/>
  <c r="I57" i="32"/>
  <c r="S367" i="26"/>
  <c r="D375" i="26"/>
  <c r="M21" i="13"/>
  <c r="F455" i="26"/>
  <c r="K455" i="26"/>
  <c r="D415" i="26"/>
  <c r="E232" i="32"/>
  <c r="D455" i="26"/>
  <c r="U590" i="32"/>
  <c r="T458" i="26"/>
  <c r="E333" i="26"/>
  <c r="D339" i="26"/>
  <c r="D335" i="26"/>
  <c r="D327" i="26"/>
  <c r="A409" i="26"/>
  <c r="Q421" i="26"/>
  <c r="R344" i="26"/>
  <c r="T326" i="26"/>
  <c r="T406" i="26"/>
  <c r="V12" i="32"/>
  <c r="T366" i="26"/>
  <c r="R368" i="26"/>
  <c r="R408" i="26"/>
  <c r="T57" i="32"/>
  <c r="R448" i="26"/>
  <c r="U102" i="32"/>
  <c r="S330" i="26"/>
  <c r="S450" i="26"/>
  <c r="S410" i="26"/>
  <c r="S147" i="32"/>
  <c r="Q372" i="26"/>
  <c r="Q412" i="26"/>
  <c r="Q452" i="26"/>
  <c r="A334" i="26"/>
  <c r="A454" i="26"/>
  <c r="Q183" i="32"/>
  <c r="Q192" i="32"/>
  <c r="A414" i="26"/>
  <c r="D377" i="26"/>
  <c r="D417" i="26"/>
  <c r="M23" i="13"/>
  <c r="E277" i="32"/>
  <c r="D457" i="26"/>
  <c r="Q329" i="26"/>
  <c r="Q449" i="26"/>
  <c r="G102" i="32"/>
  <c r="Q409" i="26"/>
  <c r="J102" i="32"/>
  <c r="T329" i="26"/>
  <c r="T449" i="26"/>
  <c r="T369" i="26"/>
  <c r="H147" i="32"/>
  <c r="R331" i="26"/>
  <c r="R371" i="26"/>
  <c r="R451" i="26"/>
  <c r="J361" i="26"/>
  <c r="J401" i="26"/>
  <c r="R411" i="26"/>
  <c r="B449" i="26"/>
  <c r="R460" i="26"/>
  <c r="T382" i="26"/>
  <c r="B381" i="26"/>
  <c r="C344" i="26"/>
  <c r="A326" i="26"/>
  <c r="A446" i="26"/>
  <c r="Q3" i="32"/>
  <c r="Q12" i="32"/>
  <c r="A366" i="26"/>
  <c r="C408" i="26"/>
  <c r="M14" i="13"/>
  <c r="C368" i="26"/>
  <c r="U51" i="32"/>
  <c r="C448" i="26"/>
  <c r="E330" i="26"/>
  <c r="E450" i="26"/>
  <c r="U97" i="32"/>
  <c r="E410" i="26"/>
  <c r="Q97" i="32"/>
  <c r="D330" i="26"/>
  <c r="D370" i="26"/>
  <c r="M16" i="13"/>
  <c r="D410" i="26"/>
  <c r="Q141" i="32"/>
  <c r="B372" i="26"/>
  <c r="M18" i="13"/>
  <c r="F372" i="26"/>
  <c r="K372" i="26"/>
  <c r="B412" i="26"/>
  <c r="B452" i="26"/>
  <c r="S455" i="26"/>
  <c r="S415" i="26"/>
  <c r="I237" i="32"/>
  <c r="S375" i="26"/>
  <c r="S237" i="32"/>
  <c r="Q376" i="26"/>
  <c r="Q416" i="26"/>
  <c r="Q456" i="26"/>
  <c r="M359" i="26"/>
  <c r="M399" i="26"/>
  <c r="M355" i="26"/>
  <c r="M395" i="26"/>
  <c r="G340" i="26"/>
  <c r="G380" i="26"/>
  <c r="G460" i="26"/>
  <c r="G416" i="26"/>
  <c r="G336" i="26"/>
  <c r="G376" i="26"/>
  <c r="G372" i="26"/>
  <c r="G332" i="26"/>
  <c r="G412" i="26"/>
  <c r="G330" i="26"/>
  <c r="G410" i="26"/>
  <c r="G370" i="26"/>
  <c r="G449" i="26"/>
  <c r="G329" i="26"/>
  <c r="G409" i="26"/>
  <c r="Q635" i="32"/>
  <c r="N349" i="26"/>
  <c r="G456" i="26"/>
  <c r="G450" i="26"/>
  <c r="BD83" i="23"/>
  <c r="BE83" i="23"/>
  <c r="BC96" i="23"/>
  <c r="BD96" i="23"/>
  <c r="BE105" i="23"/>
  <c r="BD105" i="23"/>
  <c r="BC105" i="23"/>
  <c r="BE121" i="23"/>
  <c r="BD121" i="23"/>
  <c r="BC121" i="23"/>
  <c r="BE137" i="23"/>
  <c r="BC137" i="23"/>
  <c r="BD137" i="23"/>
  <c r="BD153" i="23"/>
  <c r="BE153" i="23"/>
  <c r="BD169" i="23"/>
  <c r="BC169" i="23"/>
  <c r="BD185" i="23"/>
  <c r="BE185" i="23"/>
  <c r="BD60" i="23"/>
  <c r="BE60" i="23"/>
  <c r="BC120" i="23"/>
  <c r="BD120" i="23"/>
  <c r="BE120" i="23"/>
  <c r="BD176" i="23"/>
  <c r="BC176" i="23"/>
  <c r="BE62" i="23"/>
  <c r="BD62" i="23"/>
  <c r="BC62" i="23"/>
  <c r="BC78" i="23"/>
  <c r="BE78" i="23"/>
  <c r="BD78" i="23"/>
  <c r="BC110" i="23"/>
  <c r="BD110" i="23"/>
  <c r="BE126" i="23"/>
  <c r="BC126" i="23"/>
  <c r="BE142" i="23"/>
  <c r="BC142" i="23"/>
  <c r="BE158" i="23"/>
  <c r="BD158" i="23"/>
  <c r="BC158" i="23"/>
  <c r="BC174" i="23"/>
  <c r="BE174" i="23"/>
  <c r="BD174" i="23"/>
  <c r="BC190" i="23"/>
  <c r="BE190" i="23"/>
  <c r="BD190" i="23"/>
  <c r="BC206" i="23"/>
  <c r="BD206" i="23"/>
  <c r="BE206" i="23"/>
  <c r="P642" i="26"/>
  <c r="P522" i="26"/>
  <c r="P562" i="26"/>
  <c r="S911" i="31"/>
  <c r="P558" i="26"/>
  <c r="P638" i="26"/>
  <c r="P518" i="26"/>
  <c r="S811" i="31"/>
  <c r="P634" i="26"/>
  <c r="P594" i="26"/>
  <c r="P514" i="26"/>
  <c r="S711" i="31"/>
  <c r="P630" i="26"/>
  <c r="P550" i="26"/>
  <c r="P510" i="26"/>
  <c r="S611" i="31"/>
  <c r="P590" i="26"/>
  <c r="P546" i="26"/>
  <c r="P626" i="26"/>
  <c r="P586" i="26"/>
  <c r="P444" i="26"/>
  <c r="P364" i="26"/>
  <c r="P484" i="26"/>
  <c r="P404" i="26"/>
  <c r="S866" i="32"/>
  <c r="P400" i="26"/>
  <c r="P360" i="26"/>
  <c r="P476" i="26"/>
  <c r="S686" i="32"/>
  <c r="P472" i="26"/>
  <c r="P432" i="26"/>
  <c r="P468" i="26"/>
  <c r="P428" i="26"/>
  <c r="P388" i="26"/>
  <c r="S506" i="32"/>
  <c r="I480" i="26"/>
  <c r="I400" i="26"/>
  <c r="BD40" i="23"/>
  <c r="G369" i="26"/>
  <c r="O549" i="26"/>
  <c r="G610" i="31"/>
  <c r="O553" i="26"/>
  <c r="G710" i="31"/>
  <c r="O388" i="26"/>
  <c r="S505" i="32"/>
  <c r="O432" i="26"/>
  <c r="S595" i="32"/>
  <c r="O748" i="26"/>
  <c r="S549" i="33"/>
  <c r="O712" i="26"/>
  <c r="S647" i="33"/>
  <c r="O720" i="26"/>
  <c r="S843" i="33"/>
  <c r="BD126" i="23"/>
  <c r="BE110" i="23"/>
  <c r="BC46" i="23"/>
  <c r="P640" i="26"/>
  <c r="P600" i="26"/>
  <c r="P474" i="26"/>
  <c r="P434" i="26"/>
  <c r="P390" i="26"/>
  <c r="P350" i="26"/>
  <c r="G458" i="26"/>
  <c r="G338" i="26"/>
  <c r="G374" i="26"/>
  <c r="G334" i="26"/>
  <c r="G407" i="26"/>
  <c r="G327" i="26"/>
  <c r="G446" i="26"/>
  <c r="G326" i="26"/>
  <c r="I431" i="26"/>
  <c r="E532" i="26"/>
  <c r="U157" i="31"/>
  <c r="U306" i="31"/>
  <c r="C578" i="26"/>
  <c r="G609" i="31"/>
  <c r="M15" i="12"/>
  <c r="C490" i="26"/>
  <c r="G613" i="26"/>
  <c r="G497" i="26"/>
  <c r="E572" i="26"/>
  <c r="G541" i="26"/>
  <c r="Q621" i="26"/>
  <c r="E153" i="31"/>
  <c r="E162" i="31"/>
  <c r="A531" i="26"/>
  <c r="Q157" i="31"/>
  <c r="D492" i="26"/>
  <c r="D502" i="26"/>
  <c r="M28" i="12"/>
  <c r="E19" i="21"/>
  <c r="Q407" i="31"/>
  <c r="H312" i="31"/>
  <c r="R617" i="26"/>
  <c r="S809" i="31"/>
  <c r="E605" i="31"/>
  <c r="N598" i="26"/>
  <c r="N524" i="26"/>
  <c r="C618" i="26"/>
  <c r="G537" i="26"/>
  <c r="E492" i="26"/>
  <c r="G621" i="26"/>
  <c r="J162" i="31"/>
  <c r="T531" i="26"/>
  <c r="U162" i="31"/>
  <c r="S492" i="26"/>
  <c r="I206" i="31"/>
  <c r="C613" i="26"/>
  <c r="H212" i="31"/>
  <c r="R573" i="26"/>
  <c r="Q206" i="31"/>
  <c r="B614" i="26"/>
  <c r="M20" i="12"/>
  <c r="S212" i="31"/>
  <c r="Q614" i="26"/>
  <c r="I257" i="31"/>
  <c r="E535" i="26"/>
  <c r="B584" i="26"/>
  <c r="Q456" i="31"/>
  <c r="D609" i="26"/>
  <c r="E107" i="31"/>
  <c r="C530" i="26"/>
  <c r="U106" i="31"/>
  <c r="B531" i="26"/>
  <c r="E156" i="31"/>
  <c r="G412" i="31"/>
  <c r="Q501" i="26"/>
  <c r="N643" i="26"/>
  <c r="M24" i="12"/>
  <c r="F538" i="26"/>
  <c r="K538" i="26"/>
  <c r="C538" i="26"/>
  <c r="G493" i="26"/>
  <c r="D529" i="26"/>
  <c r="B571" i="26"/>
  <c r="R497" i="26"/>
  <c r="E612" i="26"/>
  <c r="G581" i="26"/>
  <c r="S609" i="26"/>
  <c r="I112" i="31"/>
  <c r="R530" i="26"/>
  <c r="T112" i="31"/>
  <c r="Q531" i="26"/>
  <c r="G162" i="31"/>
  <c r="I362" i="31"/>
  <c r="S579" i="26"/>
  <c r="U357" i="31"/>
  <c r="E620" i="26"/>
  <c r="E453" i="31"/>
  <c r="E462" i="31"/>
  <c r="A543" i="26"/>
  <c r="BE15" i="23"/>
  <c r="BD15" i="23"/>
  <c r="BC15" i="23"/>
  <c r="O706" i="26"/>
  <c r="S500" i="33"/>
  <c r="BC95" i="23"/>
  <c r="BD95" i="23"/>
  <c r="BE85" i="23"/>
  <c r="BC85" i="23"/>
  <c r="BD85" i="23"/>
  <c r="M680" i="26"/>
  <c r="M760" i="26"/>
  <c r="M672" i="26"/>
  <c r="M752" i="26"/>
  <c r="O668" i="26"/>
  <c r="B11" i="12"/>
  <c r="B12" i="12"/>
  <c r="B13" i="12"/>
  <c r="N802" i="26"/>
  <c r="N682" i="26"/>
  <c r="E905" i="31"/>
  <c r="S842" i="33"/>
  <c r="U755" i="31"/>
  <c r="Q755" i="31"/>
  <c r="H565" i="26"/>
  <c r="P668" i="26"/>
  <c r="O641" i="26"/>
  <c r="O601" i="26"/>
  <c r="O684" i="26"/>
  <c r="O764" i="26"/>
  <c r="BE25" i="23"/>
  <c r="S891" i="33"/>
  <c r="BD13" i="23"/>
  <c r="H605" i="26"/>
  <c r="I564" i="26"/>
  <c r="I524" i="26"/>
  <c r="P748" i="26"/>
  <c r="O756" i="26"/>
  <c r="O625" i="26"/>
  <c r="G500" i="26"/>
  <c r="G540" i="26"/>
  <c r="G580" i="26"/>
  <c r="G496" i="26"/>
  <c r="G536" i="26"/>
  <c r="G576" i="26"/>
  <c r="G492" i="26"/>
  <c r="G532" i="26"/>
  <c r="G572" i="26"/>
  <c r="E705" i="31"/>
  <c r="H525" i="26"/>
  <c r="N762" i="26"/>
  <c r="BC59" i="23"/>
  <c r="BE59" i="23"/>
  <c r="BC107" i="23"/>
  <c r="BE107" i="23"/>
  <c r="BE123" i="23"/>
  <c r="BD123" i="23"/>
  <c r="BC123" i="23"/>
  <c r="M669" i="26"/>
  <c r="G596" i="33"/>
  <c r="P596" i="26"/>
  <c r="P636" i="26"/>
  <c r="H564" i="26"/>
  <c r="BE113" i="23"/>
  <c r="BD113" i="23"/>
  <c r="BC145" i="23"/>
  <c r="BE145" i="23"/>
  <c r="BD145" i="23"/>
  <c r="BD177" i="23"/>
  <c r="BC177" i="23"/>
  <c r="BE177" i="23"/>
  <c r="BC88" i="23"/>
  <c r="BE88" i="23"/>
  <c r="BC54" i="23"/>
  <c r="BE54" i="23"/>
  <c r="BD54" i="23"/>
  <c r="BE70" i="23"/>
  <c r="BC70" i="23"/>
  <c r="BD70" i="23"/>
  <c r="BC118" i="23"/>
  <c r="BD118" i="23"/>
  <c r="BE166" i="23"/>
  <c r="BC166" i="23"/>
  <c r="BD166" i="23"/>
  <c r="BC182" i="23"/>
  <c r="BD182" i="23"/>
  <c r="BE182" i="23"/>
  <c r="BC198" i="23"/>
  <c r="BD198" i="23"/>
  <c r="BE198" i="23"/>
  <c r="BE36" i="23"/>
  <c r="BD21" i="23"/>
  <c r="BE40" i="23"/>
  <c r="U905" i="29"/>
  <c r="S774" i="32"/>
  <c r="I805" i="29"/>
  <c r="G793" i="33"/>
  <c r="G684" i="32"/>
  <c r="M17" i="11"/>
  <c r="Q253" i="26"/>
  <c r="B213" i="26"/>
  <c r="R260" i="26"/>
  <c r="S291" i="26"/>
  <c r="D251" i="26"/>
  <c r="T298" i="26"/>
  <c r="A298" i="26"/>
  <c r="E294" i="26"/>
  <c r="T250" i="26"/>
  <c r="A290" i="26"/>
  <c r="C180" i="26"/>
  <c r="R172" i="26"/>
  <c r="C172" i="26"/>
  <c r="S219" i="26"/>
  <c r="D259" i="26"/>
  <c r="S205" i="26"/>
  <c r="Q181" i="26"/>
  <c r="B181" i="26"/>
  <c r="M27" i="11"/>
  <c r="E222" i="26"/>
  <c r="BE118" i="23"/>
  <c r="BC113" i="23"/>
  <c r="BC129" i="23"/>
  <c r="BE129" i="23"/>
  <c r="BD129" i="23"/>
  <c r="BE44" i="23"/>
  <c r="BD44" i="23"/>
  <c r="BC44" i="23"/>
  <c r="BD200" i="23"/>
  <c r="BC200" i="23"/>
  <c r="BD102" i="23"/>
  <c r="BE102" i="23"/>
  <c r="BE134" i="23"/>
  <c r="BD134" i="23"/>
  <c r="BC134" i="23"/>
  <c r="BD132" i="23"/>
  <c r="BC132" i="23"/>
  <c r="BE132" i="23"/>
  <c r="BD24" i="23"/>
  <c r="E955" i="29"/>
  <c r="U755" i="29"/>
  <c r="S795" i="33"/>
  <c r="G794" i="33"/>
  <c r="P707" i="26"/>
  <c r="I232" i="26"/>
  <c r="M26" i="11"/>
  <c r="C17" i="21"/>
  <c r="M18" i="11"/>
  <c r="N434" i="26"/>
  <c r="N353" i="26"/>
  <c r="Q213" i="26"/>
  <c r="B293" i="26"/>
  <c r="R220" i="26"/>
  <c r="S251" i="26"/>
  <c r="D211" i="26"/>
  <c r="T258" i="26"/>
  <c r="A258" i="26"/>
  <c r="E254" i="26"/>
  <c r="T290" i="26"/>
  <c r="A250" i="26"/>
  <c r="C260" i="26"/>
  <c r="R212" i="26"/>
  <c r="C292" i="26"/>
  <c r="S179" i="26"/>
  <c r="D179" i="26"/>
  <c r="Q301" i="26"/>
  <c r="B301" i="26"/>
  <c r="E182" i="26"/>
  <c r="BE200" i="23"/>
  <c r="BD161" i="23"/>
  <c r="BE161" i="23"/>
  <c r="BC161" i="23"/>
  <c r="BD193" i="23"/>
  <c r="BC193" i="23"/>
  <c r="BE152" i="23"/>
  <c r="BC152" i="23"/>
  <c r="BD152" i="23"/>
  <c r="BD86" i="23"/>
  <c r="BE86" i="23"/>
  <c r="BC86" i="23"/>
  <c r="BE150" i="23"/>
  <c r="BD150" i="23"/>
  <c r="BC150" i="23"/>
  <c r="BD9" i="23"/>
  <c r="BD26" i="23"/>
  <c r="S940" i="33"/>
  <c r="S844" i="33"/>
  <c r="E755" i="29"/>
  <c r="S709" i="29"/>
  <c r="S695" i="33"/>
  <c r="G609" i="29"/>
  <c r="N440" i="26"/>
  <c r="H187" i="26"/>
  <c r="Q173" i="26"/>
  <c r="B173" i="26"/>
  <c r="R300" i="26"/>
  <c r="S211" i="26"/>
  <c r="D291" i="26"/>
  <c r="T218" i="26"/>
  <c r="A218" i="26"/>
  <c r="E214" i="26"/>
  <c r="T210" i="26"/>
  <c r="A210" i="26"/>
  <c r="C300" i="26"/>
  <c r="R252" i="26"/>
  <c r="C252" i="26"/>
  <c r="S299" i="26"/>
  <c r="D219" i="26"/>
  <c r="Q261" i="26"/>
  <c r="B261" i="26"/>
  <c r="E302" i="26"/>
  <c r="BE193" i="23"/>
  <c r="BD55" i="23"/>
  <c r="BE55" i="23"/>
  <c r="BD172" i="23"/>
  <c r="BC172" i="23"/>
  <c r="BE172" i="23"/>
  <c r="BE53" i="23"/>
  <c r="BD53" i="23"/>
  <c r="BC53" i="23"/>
  <c r="BC69" i="23"/>
  <c r="BE69" i="23"/>
  <c r="BC101" i="23"/>
  <c r="BE101" i="23"/>
  <c r="BE115" i="23"/>
  <c r="BD115" i="23"/>
  <c r="BD168" i="23"/>
  <c r="BC168" i="23"/>
  <c r="BE168" i="23"/>
  <c r="BC41" i="23"/>
  <c r="BD41" i="23"/>
  <c r="O310" i="26"/>
  <c r="B11" i="11"/>
  <c r="G206" i="26"/>
  <c r="G246" i="26"/>
  <c r="I324" i="26"/>
  <c r="I204" i="26"/>
  <c r="O802" i="26"/>
  <c r="O722" i="26"/>
  <c r="M481" i="26"/>
  <c r="M441" i="26"/>
  <c r="M477" i="26"/>
  <c r="M437" i="26"/>
  <c r="M473" i="26"/>
  <c r="M393" i="26"/>
  <c r="M389" i="26"/>
  <c r="M429" i="26"/>
  <c r="M465" i="26"/>
  <c r="M425" i="26"/>
  <c r="BE52" i="23"/>
  <c r="BC52" i="23"/>
  <c r="BE92" i="23"/>
  <c r="BC92" i="23"/>
  <c r="BD124" i="23"/>
  <c r="BC124" i="23"/>
  <c r="G258" i="26"/>
  <c r="G218" i="26"/>
  <c r="G254" i="26"/>
  <c r="G214" i="26"/>
  <c r="G290" i="26"/>
  <c r="G210" i="26"/>
  <c r="G207" i="26"/>
  <c r="G287" i="26"/>
  <c r="G286" i="26"/>
  <c r="U505" i="29"/>
  <c r="J226" i="26"/>
  <c r="J234" i="26"/>
  <c r="J194" i="26"/>
  <c r="O186" i="26"/>
  <c r="O306" i="26"/>
  <c r="S510" i="29"/>
  <c r="O190" i="26"/>
  <c r="O270" i="26"/>
  <c r="O194" i="26"/>
  <c r="O274" i="26"/>
  <c r="O198" i="26"/>
  <c r="O278" i="26"/>
  <c r="O202" i="26"/>
  <c r="O242" i="26"/>
  <c r="O505" i="26"/>
  <c r="O545" i="26"/>
  <c r="O509" i="26"/>
  <c r="O589" i="26"/>
  <c r="O513" i="26"/>
  <c r="O593" i="26"/>
  <c r="O633" i="26"/>
  <c r="O517" i="26"/>
  <c r="O597" i="26"/>
  <c r="O557" i="26"/>
  <c r="O521" i="26"/>
  <c r="O561" i="26"/>
  <c r="O348" i="26"/>
  <c r="O428" i="26"/>
  <c r="O468" i="26"/>
  <c r="O352" i="26"/>
  <c r="O392" i="26"/>
  <c r="O356" i="26"/>
  <c r="O476" i="26"/>
  <c r="O436" i="26"/>
  <c r="O360" i="26"/>
  <c r="O400" i="26"/>
  <c r="O364" i="26"/>
  <c r="O444" i="26"/>
  <c r="O484" i="26"/>
  <c r="O788" i="26"/>
  <c r="O708" i="26"/>
  <c r="O792" i="26"/>
  <c r="O672" i="26"/>
  <c r="O752" i="26"/>
  <c r="O796" i="26"/>
  <c r="O716" i="26"/>
  <c r="O800" i="26"/>
  <c r="O760" i="26"/>
  <c r="O680" i="26"/>
  <c r="O804" i="26"/>
  <c r="O724" i="26"/>
  <c r="M483" i="26"/>
  <c r="M443" i="26"/>
  <c r="M479" i="26"/>
  <c r="M439" i="26"/>
  <c r="M475" i="26"/>
  <c r="M435" i="26"/>
  <c r="M471" i="26"/>
  <c r="M391" i="26"/>
  <c r="M351" i="26"/>
  <c r="M467" i="26"/>
  <c r="M387" i="26"/>
  <c r="G503" i="32"/>
  <c r="M347" i="26"/>
  <c r="G300" i="26"/>
  <c r="G220" i="26"/>
  <c r="G296" i="26"/>
  <c r="G216" i="26"/>
  <c r="G292" i="26"/>
  <c r="G212" i="26"/>
  <c r="I26" i="26"/>
  <c r="I106" i="26"/>
  <c r="N70" i="26"/>
  <c r="BD163" i="23"/>
  <c r="BC163" i="23"/>
  <c r="BE20" i="23"/>
  <c r="BE9" i="23"/>
  <c r="BE18" i="23"/>
  <c r="BD25" i="23"/>
  <c r="P795" i="26"/>
  <c r="N197" i="26"/>
  <c r="N117" i="26"/>
  <c r="N276" i="26"/>
  <c r="J66" i="26"/>
  <c r="J26" i="26"/>
  <c r="BE163" i="23"/>
  <c r="BE43" i="23"/>
  <c r="BD43" i="23"/>
  <c r="BC75" i="23"/>
  <c r="BE75" i="23"/>
  <c r="BC91" i="23"/>
  <c r="BE91" i="23"/>
  <c r="BE167" i="23"/>
  <c r="BD167" i="23"/>
  <c r="BC167" i="23"/>
  <c r="BD183" i="23"/>
  <c r="BE183" i="23"/>
  <c r="BD199" i="23"/>
  <c r="BE199" i="23"/>
  <c r="BC199" i="23"/>
  <c r="BD72" i="23"/>
  <c r="BE72" i="23"/>
  <c r="BC72" i="23"/>
  <c r="BE108" i="23"/>
  <c r="BC108" i="23"/>
  <c r="BD108" i="23"/>
  <c r="BE140" i="23"/>
  <c r="BC140" i="23"/>
  <c r="BD180" i="23"/>
  <c r="BE180" i="23"/>
  <c r="BE133" i="23"/>
  <c r="BD133" i="23"/>
  <c r="BC133" i="23"/>
  <c r="BE106" i="23"/>
  <c r="BD106" i="23"/>
  <c r="BC106" i="23"/>
  <c r="BD122" i="23"/>
  <c r="BC122" i="23"/>
  <c r="BE122" i="23"/>
  <c r="BC138" i="23"/>
  <c r="BE138" i="23"/>
  <c r="M721" i="26"/>
  <c r="M761" i="26"/>
  <c r="M681" i="26"/>
  <c r="G890" i="33"/>
  <c r="M717" i="26"/>
  <c r="M757" i="26"/>
  <c r="G792" i="33"/>
  <c r="M797" i="26"/>
  <c r="M713" i="26"/>
  <c r="M753" i="26"/>
  <c r="M673" i="26"/>
  <c r="M709" i="26"/>
  <c r="M749" i="26"/>
  <c r="M789" i="26"/>
  <c r="M705" i="26"/>
  <c r="G498" i="33"/>
  <c r="M745" i="26"/>
  <c r="M665" i="26"/>
  <c r="P564" i="26"/>
  <c r="P644" i="26"/>
  <c r="P524" i="26"/>
  <c r="P512" i="26"/>
  <c r="S661" i="31"/>
  <c r="S561" i="31"/>
  <c r="P588" i="26"/>
  <c r="P508" i="26"/>
  <c r="P548" i="26"/>
  <c r="P480" i="26"/>
  <c r="S776" i="32"/>
  <c r="P436" i="26"/>
  <c r="P356" i="26"/>
  <c r="P392" i="26"/>
  <c r="P352" i="26"/>
  <c r="P284" i="26"/>
  <c r="P324" i="26"/>
  <c r="P192" i="26"/>
  <c r="P272" i="26"/>
  <c r="S661" i="29"/>
  <c r="P228" i="26"/>
  <c r="P188" i="26"/>
  <c r="P120" i="26"/>
  <c r="P116" i="26"/>
  <c r="P112" i="26"/>
  <c r="P68" i="26"/>
  <c r="G100" i="26"/>
  <c r="G20" i="26"/>
  <c r="G140" i="26"/>
  <c r="G136" i="26"/>
  <c r="G56" i="26"/>
  <c r="G16" i="26"/>
  <c r="G132" i="26"/>
  <c r="G92" i="26"/>
  <c r="G12" i="26"/>
  <c r="G90" i="26"/>
  <c r="G10" i="26"/>
  <c r="G86" i="26"/>
  <c r="G126" i="26"/>
  <c r="G6" i="26"/>
  <c r="G909" i="31"/>
  <c r="N641" i="26"/>
  <c r="S773" i="32"/>
  <c r="P711" i="26"/>
  <c r="P791" i="26"/>
  <c r="BD20" i="23"/>
  <c r="BD14" i="23"/>
  <c r="N640" i="26"/>
  <c r="N600" i="26"/>
  <c r="N482" i="26"/>
  <c r="N442" i="26"/>
  <c r="N788" i="26"/>
  <c r="N748" i="26"/>
  <c r="N790" i="26"/>
  <c r="N710" i="26"/>
  <c r="N670" i="26"/>
  <c r="P794" i="26"/>
  <c r="P754" i="26"/>
  <c r="P796" i="26"/>
  <c r="P676" i="26"/>
  <c r="P756" i="26"/>
  <c r="N798" i="26"/>
  <c r="N718" i="26"/>
  <c r="S793" i="33"/>
  <c r="N713" i="26"/>
  <c r="G695" i="33"/>
  <c r="N387" i="26"/>
  <c r="N467" i="26"/>
  <c r="N473" i="26"/>
  <c r="N433" i="26"/>
  <c r="N475" i="26"/>
  <c r="N435" i="26"/>
  <c r="G499" i="33"/>
  <c r="N665" i="26"/>
  <c r="N745" i="26"/>
  <c r="BE51" i="23"/>
  <c r="BD51" i="23"/>
  <c r="BD67" i="23"/>
  <c r="BE67" i="23"/>
  <c r="BC67" i="23"/>
  <c r="BC99" i="23"/>
  <c r="BD99" i="23"/>
  <c r="BD175" i="23"/>
  <c r="BC175" i="23"/>
  <c r="BC76" i="23"/>
  <c r="BD76" i="23"/>
  <c r="S461" i="32"/>
  <c r="P346" i="26"/>
  <c r="G138" i="26"/>
  <c r="G58" i="26"/>
  <c r="G94" i="26"/>
  <c r="G134" i="26"/>
  <c r="G128" i="26"/>
  <c r="G48" i="26"/>
  <c r="G504" i="32"/>
  <c r="N355" i="26"/>
  <c r="N347" i="26"/>
  <c r="N785" i="26"/>
  <c r="BC83" i="23"/>
  <c r="BE139" i="23"/>
  <c r="BD139" i="23"/>
  <c r="BD155" i="23"/>
  <c r="BC155" i="23"/>
  <c r="BE119" i="23"/>
  <c r="BC119" i="23"/>
  <c r="BC156" i="23"/>
  <c r="BD156" i="23"/>
  <c r="BD196" i="23"/>
  <c r="BC196" i="23"/>
  <c r="BE196" i="23"/>
  <c r="BD49" i="23"/>
  <c r="BC49" i="23"/>
  <c r="BE49" i="23"/>
  <c r="BD65" i="23"/>
  <c r="BC65" i="23"/>
  <c r="BE81" i="23"/>
  <c r="BC81" i="23"/>
  <c r="BD81" i="23"/>
  <c r="BD97" i="23"/>
  <c r="BE97" i="23"/>
  <c r="BC97" i="23"/>
  <c r="BD173" i="23"/>
  <c r="BC173" i="23"/>
  <c r="BD205" i="23"/>
  <c r="BC205" i="23"/>
  <c r="BE136" i="23"/>
  <c r="BC136" i="23"/>
  <c r="BD136" i="23"/>
  <c r="BD184" i="23"/>
  <c r="BE184" i="23"/>
  <c r="BD50" i="23"/>
  <c r="BC50" i="23"/>
  <c r="BE50" i="23"/>
  <c r="BE66" i="23"/>
  <c r="BD66" i="23"/>
  <c r="BC66" i="23"/>
  <c r="BE82" i="23"/>
  <c r="BC82" i="23"/>
  <c r="BD82" i="23"/>
  <c r="BD98" i="23"/>
  <c r="BE98" i="23"/>
  <c r="BD114" i="23"/>
  <c r="BE114" i="23"/>
  <c r="BD146" i="23"/>
  <c r="BE146" i="23"/>
  <c r="BE162" i="23"/>
  <c r="BC162" i="23"/>
  <c r="BC178" i="23"/>
  <c r="BD178" i="23"/>
  <c r="BC194" i="23"/>
  <c r="BD194" i="23"/>
  <c r="BE194" i="23"/>
  <c r="BC56" i="23"/>
  <c r="BD56" i="23"/>
  <c r="BE56" i="23"/>
  <c r="BD116" i="23"/>
  <c r="BE116" i="23"/>
  <c r="G142" i="26"/>
  <c r="G62" i="26"/>
  <c r="G22" i="26"/>
  <c r="G102" i="26"/>
  <c r="BD39" i="23"/>
  <c r="N272" i="26"/>
  <c r="S659" i="29"/>
  <c r="H161" i="26"/>
  <c r="H41" i="26"/>
  <c r="H121" i="26"/>
  <c r="J74" i="26"/>
  <c r="J34" i="26"/>
  <c r="J114" i="26"/>
  <c r="I41" i="26"/>
  <c r="I161" i="26"/>
  <c r="BC146" i="23"/>
  <c r="BE76" i="23"/>
  <c r="BE39" i="23"/>
  <c r="G940" i="33"/>
  <c r="N723" i="26"/>
  <c r="N671" i="26"/>
  <c r="N791" i="26"/>
  <c r="H69" i="26"/>
  <c r="H149" i="26"/>
  <c r="BE65" i="23"/>
  <c r="BD38" i="23"/>
  <c r="BC24" i="23"/>
  <c r="BC26" i="23"/>
  <c r="BD18" i="23"/>
  <c r="G820" i="32"/>
  <c r="BE178" i="23"/>
  <c r="BD162" i="23"/>
  <c r="BC184" i="23"/>
  <c r="BE205" i="23"/>
  <c r="BC98" i="23"/>
  <c r="N516" i="26"/>
  <c r="N636" i="26"/>
  <c r="N397" i="26"/>
  <c r="N437" i="26"/>
  <c r="N78" i="26"/>
  <c r="N38" i="26"/>
  <c r="BE47" i="23"/>
  <c r="BD47" i="23"/>
  <c r="BC47" i="23"/>
  <c r="BC63" i="23"/>
  <c r="BE63" i="23"/>
  <c r="BE79" i="23"/>
  <c r="BC79" i="23"/>
  <c r="BD179" i="23"/>
  <c r="BC179" i="23"/>
  <c r="BD195" i="23"/>
  <c r="BE195" i="23"/>
  <c r="BD64" i="23"/>
  <c r="BE64" i="23"/>
  <c r="BC64" i="23"/>
  <c r="BD128" i="23"/>
  <c r="BE128" i="23"/>
  <c r="BC128" i="23"/>
  <c r="BD68" i="23"/>
  <c r="BE68" i="23"/>
  <c r="BC68" i="23"/>
  <c r="M706" i="26"/>
  <c r="S498" i="33"/>
  <c r="P601" i="26"/>
  <c r="P561" i="26"/>
  <c r="P553" i="26"/>
  <c r="P513" i="26"/>
  <c r="P633" i="26"/>
  <c r="P549" i="26"/>
  <c r="P509" i="26"/>
  <c r="P629" i="26"/>
  <c r="P625" i="26"/>
  <c r="P545" i="26"/>
  <c r="G511" i="31"/>
  <c r="P437" i="26"/>
  <c r="P477" i="26"/>
  <c r="G461" i="32"/>
  <c r="P465" i="26"/>
  <c r="P425" i="26"/>
  <c r="P281" i="26"/>
  <c r="P321" i="26"/>
  <c r="P197" i="26"/>
  <c r="P277" i="26"/>
  <c r="P233" i="26"/>
  <c r="P273" i="26"/>
  <c r="P193" i="26"/>
  <c r="P229" i="26"/>
  <c r="P309" i="26"/>
  <c r="G511" i="29"/>
  <c r="P265" i="26"/>
  <c r="P113" i="26"/>
  <c r="G511" i="30"/>
  <c r="P65" i="26"/>
  <c r="G141" i="26"/>
  <c r="G61" i="26"/>
  <c r="G101" i="26"/>
  <c r="G17" i="26"/>
  <c r="G97" i="26"/>
  <c r="G57" i="26"/>
  <c r="G13" i="26"/>
  <c r="G93" i="26"/>
  <c r="G53" i="26"/>
  <c r="G7" i="26"/>
  <c r="G47" i="26"/>
  <c r="J77" i="26"/>
  <c r="J157" i="26"/>
  <c r="P666" i="26"/>
  <c r="P786" i="26"/>
  <c r="P706" i="26"/>
  <c r="P788" i="26"/>
  <c r="S550" i="33"/>
  <c r="N760" i="26"/>
  <c r="N800" i="26"/>
  <c r="N720" i="26"/>
  <c r="BE96" i="23"/>
  <c r="BC87" i="23"/>
  <c r="BC111" i="23"/>
  <c r="BD111" i="23"/>
  <c r="BC117" i="23"/>
  <c r="BD117" i="23"/>
  <c r="BE149" i="23"/>
  <c r="BC149" i="23"/>
  <c r="BD149" i="23"/>
  <c r="BC165" i="23"/>
  <c r="BE165" i="23"/>
  <c r="BE181" i="23"/>
  <c r="BC181" i="23"/>
  <c r="BE197" i="23"/>
  <c r="BC197" i="23"/>
  <c r="BD48" i="23"/>
  <c r="BE48" i="23"/>
  <c r="BC104" i="23"/>
  <c r="BD104" i="23"/>
  <c r="BC42" i="23"/>
  <c r="BE42" i="23"/>
  <c r="BE74" i="23"/>
  <c r="BD74" i="23"/>
  <c r="BE90" i="23"/>
  <c r="BC90" i="23"/>
  <c r="BE154" i="23"/>
  <c r="BC154" i="23"/>
  <c r="BC170" i="23"/>
  <c r="BD170" i="23"/>
  <c r="BE170" i="23"/>
  <c r="BC186" i="23"/>
  <c r="BE186" i="23"/>
  <c r="BC202" i="23"/>
  <c r="BE202" i="23"/>
  <c r="BD202" i="23"/>
  <c r="BD148" i="23"/>
  <c r="BC148" i="23"/>
  <c r="BE148" i="23"/>
  <c r="BD192" i="23"/>
  <c r="BC192" i="23"/>
  <c r="G104" i="26"/>
  <c r="F30" i="9"/>
  <c r="G64" i="26"/>
  <c r="BE131" i="23"/>
  <c r="BC131" i="23"/>
  <c r="BD131" i="23"/>
  <c r="BC143" i="23"/>
  <c r="BD143" i="23"/>
  <c r="BD159" i="23"/>
  <c r="BC159" i="23"/>
  <c r="BE159" i="23"/>
  <c r="BE144" i="23"/>
  <c r="BD144" i="23"/>
  <c r="BE100" i="23"/>
  <c r="BD100" i="23"/>
  <c r="BD204" i="23"/>
  <c r="BC204" i="23"/>
  <c r="M724" i="26"/>
  <c r="M804" i="26"/>
  <c r="M720" i="26"/>
  <c r="M800" i="26"/>
  <c r="M716" i="26"/>
  <c r="M796" i="26"/>
  <c r="M712" i="26"/>
  <c r="M792" i="26"/>
  <c r="M708" i="26"/>
  <c r="M788" i="26"/>
  <c r="G103" i="26"/>
  <c r="G63" i="26"/>
  <c r="G19" i="26"/>
  <c r="G59" i="26"/>
  <c r="G15" i="26"/>
  <c r="G55" i="26"/>
  <c r="G11" i="26"/>
  <c r="G91" i="26"/>
  <c r="G9" i="26"/>
  <c r="G89" i="26"/>
  <c r="M363" i="26"/>
  <c r="J122" i="26"/>
  <c r="I231" i="26"/>
  <c r="I271" i="26"/>
  <c r="N200" i="26"/>
  <c r="N320" i="26"/>
  <c r="S859" i="29"/>
  <c r="J595" i="26"/>
  <c r="J635" i="26"/>
  <c r="I755" i="31"/>
  <c r="J555" i="26"/>
  <c r="J600" i="26"/>
  <c r="J640" i="26"/>
  <c r="J560" i="26"/>
  <c r="H437" i="26"/>
  <c r="E725" i="32"/>
  <c r="N479" i="26"/>
  <c r="G774" i="32"/>
  <c r="N401" i="26"/>
  <c r="N361" i="26"/>
  <c r="G819" i="32"/>
  <c r="I668" i="26"/>
  <c r="I788" i="26"/>
  <c r="H671" i="26"/>
  <c r="H791" i="26"/>
  <c r="P752" i="26"/>
  <c r="P672" i="26"/>
  <c r="P712" i="26"/>
  <c r="N716" i="26"/>
  <c r="S744" i="33"/>
  <c r="N756" i="26"/>
  <c r="N676" i="26"/>
  <c r="H760" i="26"/>
  <c r="H680" i="26"/>
  <c r="Q838" i="33"/>
  <c r="J720" i="26"/>
  <c r="J800" i="26"/>
  <c r="U838" i="33"/>
  <c r="J680" i="26"/>
  <c r="J760" i="26"/>
  <c r="P682" i="26"/>
  <c r="P762" i="26"/>
  <c r="P722" i="26"/>
  <c r="P764" i="26"/>
  <c r="P684" i="26"/>
  <c r="P724" i="26"/>
  <c r="S942" i="33"/>
  <c r="G597" i="33"/>
  <c r="N669" i="26"/>
  <c r="N749" i="26"/>
  <c r="N721" i="26"/>
  <c r="N801" i="26"/>
  <c r="BD16" i="23"/>
  <c r="BD32" i="23"/>
  <c r="BE13" i="23"/>
  <c r="BC14" i="23"/>
  <c r="J303" i="26"/>
  <c r="I455" i="29"/>
  <c r="J263" i="26"/>
  <c r="U691" i="33"/>
  <c r="H155" i="26"/>
  <c r="I82" i="26"/>
  <c r="H27" i="26"/>
  <c r="N149" i="26"/>
  <c r="I273" i="26"/>
  <c r="H321" i="26"/>
  <c r="P792" i="26"/>
  <c r="N240" i="26"/>
  <c r="J272" i="26"/>
  <c r="I758" i="26"/>
  <c r="I83" i="26"/>
  <c r="I43" i="26"/>
  <c r="H70" i="26"/>
  <c r="H30" i="26"/>
  <c r="I267" i="26"/>
  <c r="I227" i="26"/>
  <c r="J243" i="26"/>
  <c r="J283" i="26"/>
  <c r="I955" i="29"/>
  <c r="J228" i="26"/>
  <c r="J268" i="26"/>
  <c r="N204" i="26"/>
  <c r="N244" i="26"/>
  <c r="N324" i="26"/>
  <c r="BE16" i="23"/>
  <c r="BC32" i="23"/>
  <c r="BE37" i="23"/>
  <c r="BD37" i="23"/>
  <c r="G864" i="32"/>
  <c r="I805" i="31"/>
  <c r="S648" i="33"/>
  <c r="E642" i="33"/>
  <c r="I198" i="26"/>
  <c r="H560" i="26"/>
  <c r="I591" i="26"/>
  <c r="H710" i="26"/>
  <c r="J794" i="26"/>
  <c r="J203" i="26"/>
  <c r="P804" i="26"/>
  <c r="N786" i="26"/>
  <c r="N363" i="26"/>
  <c r="I27" i="26"/>
  <c r="I307" i="26"/>
  <c r="J586" i="26"/>
  <c r="I790" i="26"/>
  <c r="H316" i="26"/>
  <c r="H236" i="26"/>
  <c r="H276" i="26"/>
  <c r="Q755" i="29"/>
  <c r="BD33" i="23"/>
  <c r="BE33" i="23"/>
  <c r="S893" i="33"/>
  <c r="G891" i="33"/>
  <c r="U655" i="29"/>
  <c r="N283" i="26"/>
  <c r="G959" i="29"/>
  <c r="Q805" i="29"/>
  <c r="H278" i="26"/>
  <c r="G559" i="29"/>
  <c r="N187" i="26"/>
  <c r="N238" i="26"/>
  <c r="S809" i="29"/>
  <c r="H265" i="26"/>
  <c r="H225" i="26"/>
  <c r="I630" i="26"/>
  <c r="I510" i="26"/>
  <c r="N635" i="26"/>
  <c r="N515" i="26"/>
  <c r="I600" i="26"/>
  <c r="I560" i="26"/>
  <c r="I632" i="26"/>
  <c r="I512" i="26"/>
  <c r="J479" i="26"/>
  <c r="I770" i="32"/>
  <c r="H391" i="26"/>
  <c r="E590" i="32"/>
  <c r="J27" i="26"/>
  <c r="H284" i="26"/>
  <c r="Q955" i="29"/>
  <c r="H324" i="26"/>
  <c r="P679" i="26"/>
  <c r="P759" i="26"/>
  <c r="P802" i="26"/>
  <c r="I191" i="26"/>
  <c r="U955" i="31"/>
  <c r="Q805" i="31"/>
  <c r="J37" i="26"/>
  <c r="N116" i="26"/>
  <c r="N564" i="26"/>
  <c r="I350" i="26"/>
  <c r="H470" i="26"/>
  <c r="J202" i="26"/>
  <c r="J230" i="26"/>
  <c r="U495" i="33"/>
  <c r="J746" i="26"/>
  <c r="I17" i="25"/>
  <c r="K17" i="25"/>
  <c r="M17" i="25"/>
  <c r="L17" i="25"/>
  <c r="N17" i="25"/>
  <c r="P17" i="25"/>
  <c r="O17" i="25"/>
  <c r="H17" i="25"/>
  <c r="J17" i="25"/>
  <c r="F127" i="25"/>
  <c r="N127" i="25"/>
  <c r="T7" i="25"/>
  <c r="T11" i="25"/>
  <c r="F139" i="25"/>
  <c r="I139" i="25"/>
  <c r="R139" i="25"/>
  <c r="T15" i="25"/>
  <c r="F143" i="25"/>
  <c r="F145" i="25"/>
  <c r="J145" i="25"/>
  <c r="F149" i="25"/>
  <c r="N149" i="25"/>
  <c r="T40" i="25"/>
  <c r="R162" i="25"/>
  <c r="F162" i="25"/>
  <c r="O162" i="25"/>
  <c r="T44" i="25"/>
  <c r="F166" i="25"/>
  <c r="N166" i="25"/>
  <c r="F172" i="25"/>
  <c r="J172" i="25"/>
  <c r="T101" i="25"/>
  <c r="G11" i="25"/>
  <c r="Q11" i="25"/>
  <c r="F11" i="25"/>
  <c r="I11" i="25"/>
  <c r="T105" i="25"/>
  <c r="Q15" i="25"/>
  <c r="G15" i="25"/>
  <c r="F15" i="25"/>
  <c r="N15" i="25"/>
  <c r="R18" i="25"/>
  <c r="F18" i="25"/>
  <c r="K18" i="25"/>
  <c r="G22" i="25"/>
  <c r="Q22" i="25"/>
  <c r="R23" i="25"/>
  <c r="T112" i="25"/>
  <c r="F22" i="25"/>
  <c r="K22" i="25"/>
  <c r="S501" i="33"/>
  <c r="P746" i="26"/>
  <c r="J718" i="26"/>
  <c r="J678" i="26"/>
  <c r="G746" i="33"/>
  <c r="E691" i="33"/>
  <c r="J76" i="26"/>
  <c r="H684" i="26"/>
  <c r="I722" i="26"/>
  <c r="H712" i="26"/>
  <c r="BC23" i="23"/>
  <c r="BE23" i="23"/>
  <c r="BC127" i="23"/>
  <c r="BE127" i="23"/>
  <c r="BD189" i="23"/>
  <c r="BC189" i="23"/>
  <c r="G458" i="32"/>
  <c r="G510" i="31"/>
  <c r="O318" i="26"/>
  <c r="O266" i="26"/>
  <c r="O84" i="26"/>
  <c r="O629" i="26"/>
  <c r="O282" i="26"/>
  <c r="O234" i="26"/>
  <c r="O76" i="26"/>
  <c r="M29" i="26"/>
  <c r="M121" i="26"/>
  <c r="M385" i="26"/>
  <c r="M349" i="26"/>
  <c r="M433" i="26"/>
  <c r="M401" i="26"/>
  <c r="BE104" i="23"/>
  <c r="BD58" i="23"/>
  <c r="BC180" i="23"/>
  <c r="BD52" i="23"/>
  <c r="BE95" i="23"/>
  <c r="BC74" i="23"/>
  <c r="BC60" i="23"/>
  <c r="J6" i="25"/>
  <c r="K6" i="25"/>
  <c r="F130" i="25"/>
  <c r="O130" i="25"/>
  <c r="T37" i="25"/>
  <c r="R183" i="25"/>
  <c r="F182" i="25"/>
  <c r="M182" i="25"/>
  <c r="T67" i="25"/>
  <c r="F133" i="25"/>
  <c r="K133" i="25"/>
  <c r="T75" i="25"/>
  <c r="F197" i="25"/>
  <c r="L197" i="25"/>
  <c r="BE164" i="23"/>
  <c r="BC164" i="23"/>
  <c r="F156" i="25"/>
  <c r="O156" i="25"/>
  <c r="R156" i="25"/>
  <c r="T57" i="25"/>
  <c r="F132" i="25"/>
  <c r="J132" i="25"/>
  <c r="F179" i="25"/>
  <c r="H179" i="25"/>
  <c r="BC58" i="23"/>
  <c r="BC147" i="23"/>
  <c r="BE147" i="23"/>
  <c r="BC191" i="23"/>
  <c r="BD191" i="23"/>
  <c r="BC201" i="23"/>
  <c r="BD201" i="23"/>
  <c r="R153" i="25"/>
  <c r="T29" i="25"/>
  <c r="F153" i="25"/>
  <c r="F175" i="25"/>
  <c r="T55" i="25"/>
  <c r="T115" i="25"/>
  <c r="R25" i="25"/>
  <c r="F201" i="34"/>
  <c r="H201" i="34"/>
  <c r="F198" i="34"/>
  <c r="H198" i="34"/>
  <c r="F196" i="34"/>
  <c r="H196" i="34"/>
  <c r="F195" i="34"/>
  <c r="H195" i="34"/>
  <c r="F187" i="34"/>
  <c r="H187" i="34"/>
  <c r="F185" i="34"/>
  <c r="H185" i="34"/>
  <c r="F183" i="34"/>
  <c r="H183" i="34"/>
  <c r="F182" i="34"/>
  <c r="H182" i="34"/>
  <c r="F181" i="34"/>
  <c r="H181" i="34"/>
  <c r="F180" i="34"/>
  <c r="H180" i="34"/>
  <c r="F179" i="34"/>
  <c r="H179" i="34"/>
  <c r="F178" i="34"/>
  <c r="H178" i="34"/>
  <c r="F177" i="34"/>
  <c r="H177" i="34"/>
  <c r="F176" i="34"/>
  <c r="H176" i="34"/>
  <c r="F175" i="34"/>
  <c r="H175" i="34"/>
  <c r="F171" i="34"/>
  <c r="H171" i="34"/>
  <c r="F170" i="34"/>
  <c r="H170" i="34"/>
  <c r="F169" i="34"/>
  <c r="H169" i="34"/>
  <c r="F167" i="34"/>
  <c r="H167" i="34"/>
  <c r="F157" i="34"/>
  <c r="H157" i="34"/>
  <c r="F155" i="34"/>
  <c r="H155" i="34"/>
  <c r="F146" i="34"/>
  <c r="H146" i="34"/>
  <c r="F138" i="34"/>
  <c r="H138" i="34"/>
  <c r="I138" i="34"/>
  <c r="F136" i="34"/>
  <c r="H136" i="34"/>
  <c r="I136" i="34"/>
  <c r="F119" i="34"/>
  <c r="H119" i="34"/>
  <c r="I119" i="34"/>
  <c r="F118" i="34"/>
  <c r="H118" i="34"/>
  <c r="I118" i="34"/>
  <c r="BE29" i="23"/>
  <c r="BC29" i="23"/>
  <c r="BC22" i="23"/>
  <c r="BD22" i="23"/>
  <c r="BD7" i="23"/>
  <c r="BC7" i="23"/>
  <c r="H319" i="26"/>
  <c r="H199" i="26"/>
  <c r="H239" i="26"/>
  <c r="E855" i="29"/>
  <c r="S509" i="29"/>
  <c r="N306" i="26"/>
  <c r="N226" i="26"/>
  <c r="H194" i="26"/>
  <c r="H234" i="26"/>
  <c r="H314" i="26"/>
  <c r="N282" i="26"/>
  <c r="N202" i="26"/>
  <c r="J281" i="26"/>
  <c r="J241" i="26"/>
  <c r="N193" i="26"/>
  <c r="G709" i="29"/>
  <c r="N273" i="26"/>
  <c r="H599" i="26"/>
  <c r="H559" i="26"/>
  <c r="N562" i="26"/>
  <c r="N522" i="26"/>
  <c r="H602" i="26"/>
  <c r="Q905" i="31"/>
  <c r="J599" i="26"/>
  <c r="J519" i="26"/>
  <c r="J559" i="26"/>
  <c r="J475" i="26"/>
  <c r="J435" i="26"/>
  <c r="J355" i="26"/>
  <c r="N436" i="26"/>
  <c r="N396" i="26"/>
  <c r="N388" i="26"/>
  <c r="N348" i="26"/>
  <c r="P803" i="26"/>
  <c r="P723" i="26"/>
  <c r="N679" i="26"/>
  <c r="G842" i="33"/>
  <c r="N795" i="26"/>
  <c r="G744" i="33"/>
  <c r="N715" i="26"/>
  <c r="G548" i="33"/>
  <c r="N787" i="26"/>
  <c r="N707" i="26"/>
  <c r="H119" i="26"/>
  <c r="N81" i="26"/>
  <c r="N41" i="26"/>
  <c r="N161" i="26"/>
  <c r="I68" i="26"/>
  <c r="I148" i="26"/>
  <c r="I76" i="26"/>
  <c r="I156" i="26"/>
  <c r="H84" i="26"/>
  <c r="H124" i="26"/>
  <c r="BC19" i="23"/>
  <c r="BE19" i="23"/>
  <c r="O520" i="26"/>
  <c r="S860" i="31"/>
  <c r="O351" i="26"/>
  <c r="G595" i="32"/>
  <c r="O791" i="26"/>
  <c r="G647" i="33"/>
  <c r="O755" i="26"/>
  <c r="G745" i="33"/>
  <c r="O799" i="26"/>
  <c r="G843" i="33"/>
  <c r="BD10" i="23"/>
  <c r="BC10" i="23"/>
  <c r="BE10" i="23"/>
  <c r="M356" i="26"/>
  <c r="S683" i="32"/>
  <c r="M164" i="26"/>
  <c r="M44" i="26"/>
  <c r="M124" i="26"/>
  <c r="M244" i="26"/>
  <c r="M324" i="26"/>
  <c r="M284" i="26"/>
  <c r="M240" i="26"/>
  <c r="M280" i="26"/>
  <c r="M200" i="26"/>
  <c r="M320" i="26"/>
  <c r="M236" i="26"/>
  <c r="M316" i="26"/>
  <c r="M196" i="26"/>
  <c r="S758" i="29"/>
  <c r="M228" i="26"/>
  <c r="M308" i="26"/>
  <c r="M268" i="26"/>
  <c r="S558" i="29"/>
  <c r="M564" i="26"/>
  <c r="M604" i="26"/>
  <c r="M524" i="26"/>
  <c r="S958" i="31"/>
  <c r="M644" i="26"/>
  <c r="M560" i="26"/>
  <c r="M640" i="26"/>
  <c r="M520" i="26"/>
  <c r="M556" i="26"/>
  <c r="M516" i="26"/>
  <c r="M636" i="26"/>
  <c r="M552" i="26"/>
  <c r="M592" i="26"/>
  <c r="M632" i="26"/>
  <c r="M548" i="26"/>
  <c r="M628" i="26"/>
  <c r="M508" i="26"/>
  <c r="M588" i="26"/>
  <c r="S558" i="31"/>
  <c r="BD29" i="23"/>
  <c r="S863" i="32"/>
  <c r="S758" i="31"/>
  <c r="S760" i="31"/>
  <c r="J29" i="26"/>
  <c r="I108" i="26"/>
  <c r="N602" i="26"/>
  <c r="N356" i="26"/>
  <c r="J639" i="26"/>
  <c r="H147" i="26"/>
  <c r="H107" i="26"/>
  <c r="J231" i="26"/>
  <c r="I655" i="29"/>
  <c r="J244" i="26"/>
  <c r="J324" i="26"/>
  <c r="J204" i="26"/>
  <c r="N108" i="26"/>
  <c r="N148" i="26"/>
  <c r="J159" i="26"/>
  <c r="J39" i="26"/>
  <c r="J79" i="26"/>
  <c r="U505" i="30"/>
  <c r="J146" i="26"/>
  <c r="J106" i="26"/>
  <c r="N118" i="26"/>
  <c r="N158" i="26"/>
  <c r="S559" i="31"/>
  <c r="N548" i="26"/>
  <c r="N508" i="26"/>
  <c r="H478" i="26"/>
  <c r="H438" i="26"/>
  <c r="Q455" i="32"/>
  <c r="H466" i="26"/>
  <c r="H721" i="26"/>
  <c r="H801" i="26"/>
  <c r="E887" i="33"/>
  <c r="I157" i="26"/>
  <c r="I77" i="26"/>
  <c r="I515" i="26"/>
  <c r="I595" i="26"/>
  <c r="I603" i="26"/>
  <c r="I523" i="26"/>
  <c r="I563" i="26"/>
  <c r="J549" i="26"/>
  <c r="J589" i="26"/>
  <c r="J629" i="26"/>
  <c r="I605" i="31"/>
  <c r="H362" i="26"/>
  <c r="H442" i="26"/>
  <c r="H482" i="26"/>
  <c r="M596" i="26"/>
  <c r="M276" i="26"/>
  <c r="BE8" i="23"/>
  <c r="BC8" i="23"/>
  <c r="BE27" i="23"/>
  <c r="BC27" i="23"/>
  <c r="Q815" i="32"/>
  <c r="S858" i="31"/>
  <c r="S684" i="32"/>
  <c r="Q705" i="29"/>
  <c r="I680" i="32"/>
  <c r="E705" i="29"/>
  <c r="S658" i="31"/>
  <c r="S503" i="32"/>
  <c r="S504" i="32"/>
  <c r="H44" i="26"/>
  <c r="P683" i="26"/>
  <c r="N642" i="26"/>
  <c r="N468" i="26"/>
  <c r="N755" i="26"/>
  <c r="N313" i="26"/>
  <c r="N121" i="26"/>
  <c r="N476" i="26"/>
  <c r="N28" i="26"/>
  <c r="J119" i="26"/>
  <c r="H274" i="26"/>
  <c r="H279" i="26"/>
  <c r="I399" i="26"/>
  <c r="H346" i="26"/>
  <c r="H387" i="26"/>
  <c r="H358" i="26"/>
  <c r="H681" i="26"/>
  <c r="H202" i="26"/>
  <c r="Q905" i="29"/>
  <c r="N231" i="26"/>
  <c r="N311" i="26"/>
  <c r="G659" i="29"/>
  <c r="I308" i="26"/>
  <c r="I188" i="26"/>
  <c r="H587" i="26"/>
  <c r="H547" i="26"/>
  <c r="S509" i="31"/>
  <c r="N586" i="26"/>
  <c r="N559" i="26"/>
  <c r="G859" i="31"/>
  <c r="H514" i="26"/>
  <c r="H594" i="26"/>
  <c r="Q705" i="31"/>
  <c r="J483" i="26"/>
  <c r="I860" i="32"/>
  <c r="H395" i="26"/>
  <c r="E680" i="32"/>
  <c r="H475" i="26"/>
  <c r="N352" i="26"/>
  <c r="S594" i="32"/>
  <c r="N351" i="26"/>
  <c r="N431" i="26"/>
  <c r="J713" i="26"/>
  <c r="J673" i="26"/>
  <c r="I495" i="33"/>
  <c r="J665" i="26"/>
  <c r="P793" i="26"/>
  <c r="G697" i="33"/>
  <c r="P753" i="26"/>
  <c r="I117" i="26"/>
  <c r="I635" i="26"/>
  <c r="O110" i="26"/>
  <c r="O150" i="26"/>
  <c r="O546" i="26"/>
  <c r="S510" i="31"/>
  <c r="O465" i="26"/>
  <c r="G460" i="32"/>
  <c r="M600" i="26"/>
  <c r="M204" i="26"/>
  <c r="M442" i="26"/>
  <c r="S818" i="32"/>
  <c r="M474" i="26"/>
  <c r="S638" i="32"/>
  <c r="M390" i="26"/>
  <c r="S548" i="32"/>
  <c r="M158" i="26"/>
  <c r="M38" i="26"/>
  <c r="M118" i="26"/>
  <c r="M78" i="26"/>
  <c r="M322" i="26"/>
  <c r="M242" i="26"/>
  <c r="M202" i="26"/>
  <c r="S908" i="29"/>
  <c r="M198" i="26"/>
  <c r="M318" i="26"/>
  <c r="S808" i="29"/>
  <c r="M278" i="26"/>
  <c r="M314" i="26"/>
  <c r="M234" i="26"/>
  <c r="M194" i="26"/>
  <c r="S708" i="29"/>
  <c r="M190" i="26"/>
  <c r="M310" i="26"/>
  <c r="M270" i="26"/>
  <c r="M266" i="26"/>
  <c r="M226" i="26"/>
  <c r="S508" i="29"/>
  <c r="M186" i="26"/>
  <c r="M642" i="26"/>
  <c r="M562" i="26"/>
  <c r="M522" i="26"/>
  <c r="M518" i="26"/>
  <c r="M638" i="26"/>
  <c r="S808" i="31"/>
  <c r="M598" i="26"/>
  <c r="BC12" i="23"/>
  <c r="BD12" i="23"/>
  <c r="BD35" i="23"/>
  <c r="BE35" i="23"/>
  <c r="BE31" i="23"/>
  <c r="BC31" i="23"/>
  <c r="H271" i="26"/>
  <c r="H311" i="26"/>
  <c r="N239" i="26"/>
  <c r="N319" i="26"/>
  <c r="G859" i="29"/>
  <c r="I229" i="26"/>
  <c r="I269" i="26"/>
  <c r="H277" i="26"/>
  <c r="H317" i="26"/>
  <c r="E805" i="29"/>
  <c r="N237" i="26"/>
  <c r="N317" i="26"/>
  <c r="H591" i="26"/>
  <c r="H511" i="26"/>
  <c r="H551" i="26"/>
  <c r="E655" i="31"/>
  <c r="N510" i="26"/>
  <c r="N590" i="26"/>
  <c r="N550" i="26"/>
  <c r="S609" i="31"/>
  <c r="J512" i="26"/>
  <c r="U655" i="31"/>
  <c r="N404" i="26"/>
  <c r="N364" i="26"/>
  <c r="N803" i="26"/>
  <c r="N763" i="26"/>
  <c r="N683" i="26"/>
  <c r="N65" i="26"/>
  <c r="G509" i="30"/>
  <c r="N105" i="26"/>
  <c r="I152" i="26"/>
  <c r="I112" i="26"/>
  <c r="I40" i="26"/>
  <c r="I120" i="26"/>
  <c r="J69" i="26"/>
  <c r="J149" i="26"/>
  <c r="E505" i="30"/>
  <c r="H145" i="26"/>
  <c r="H65" i="26"/>
  <c r="F4" i="10"/>
  <c r="C4" i="11"/>
  <c r="C2" i="11"/>
  <c r="M148" i="26"/>
  <c r="M28" i="26"/>
  <c r="M108" i="26"/>
  <c r="M232" i="26"/>
  <c r="M192" i="26"/>
  <c r="M272" i="26"/>
  <c r="S958" i="29"/>
  <c r="S864" i="32"/>
  <c r="E855" i="31"/>
  <c r="I855" i="31"/>
  <c r="I116" i="26"/>
  <c r="P763" i="26"/>
  <c r="N428" i="26"/>
  <c r="N279" i="26"/>
  <c r="N667" i="26"/>
  <c r="N266" i="26"/>
  <c r="N799" i="26"/>
  <c r="H231" i="26"/>
  <c r="H639" i="26"/>
  <c r="J395" i="26"/>
  <c r="J433" i="26"/>
  <c r="J473" i="26"/>
  <c r="J353" i="26"/>
  <c r="I635" i="32"/>
  <c r="J683" i="26"/>
  <c r="I936" i="33"/>
  <c r="N268" i="26"/>
  <c r="N188" i="26"/>
  <c r="N398" i="26"/>
  <c r="N358" i="26"/>
  <c r="S729" i="32"/>
  <c r="P719" i="26"/>
  <c r="P799" i="26"/>
  <c r="I71" i="26"/>
  <c r="I151" i="26"/>
  <c r="I555" i="29"/>
  <c r="J187" i="26"/>
  <c r="J630" i="26"/>
  <c r="J590" i="26"/>
  <c r="U605" i="31"/>
  <c r="N560" i="26"/>
  <c r="N520" i="26"/>
  <c r="S859" i="31"/>
  <c r="J634" i="26"/>
  <c r="U705" i="31"/>
  <c r="J554" i="26"/>
  <c r="J514" i="26"/>
  <c r="N390" i="26"/>
  <c r="N350" i="26"/>
  <c r="S549" i="32"/>
  <c r="J437" i="26"/>
  <c r="J397" i="26"/>
  <c r="J357" i="26"/>
  <c r="J477" i="26"/>
  <c r="BE7" i="23"/>
  <c r="BC35" i="23"/>
  <c r="BD31" i="23"/>
  <c r="BE12" i="23"/>
  <c r="U955" i="29"/>
  <c r="S909" i="29"/>
  <c r="E860" i="32"/>
  <c r="I905" i="29"/>
  <c r="G809" i="29"/>
  <c r="Q725" i="32"/>
  <c r="G844" i="33"/>
  <c r="G729" i="32"/>
  <c r="S658" i="29"/>
  <c r="G659" i="31"/>
  <c r="S559" i="29"/>
  <c r="J191" i="26"/>
  <c r="H164" i="26"/>
  <c r="I72" i="26"/>
  <c r="N444" i="26"/>
  <c r="N675" i="26"/>
  <c r="N233" i="26"/>
  <c r="N478" i="26"/>
  <c r="N228" i="26"/>
  <c r="N25" i="26"/>
  <c r="N630" i="26"/>
  <c r="I80" i="26"/>
  <c r="N322" i="26"/>
  <c r="N68" i="26"/>
  <c r="H25" i="26"/>
  <c r="J284" i="26"/>
  <c r="I189" i="26"/>
  <c r="J321" i="26"/>
  <c r="H237" i="26"/>
  <c r="H631" i="26"/>
  <c r="H386" i="26"/>
  <c r="I425" i="26"/>
  <c r="H363" i="26"/>
  <c r="I361" i="26"/>
  <c r="H398" i="26"/>
  <c r="I679" i="26"/>
  <c r="I284" i="26"/>
  <c r="I244" i="26"/>
  <c r="J319" i="26"/>
  <c r="J239" i="26"/>
  <c r="N316" i="26"/>
  <c r="N236" i="26"/>
  <c r="S759" i="29"/>
  <c r="J481" i="26"/>
  <c r="J441" i="26"/>
  <c r="I815" i="32"/>
  <c r="N469" i="26"/>
  <c r="N429" i="26"/>
  <c r="G549" i="32"/>
  <c r="J469" i="26"/>
  <c r="J349" i="26"/>
  <c r="I545" i="32"/>
  <c r="J429" i="26"/>
  <c r="P755" i="26"/>
  <c r="P675" i="26"/>
  <c r="P751" i="26"/>
  <c r="P671" i="26"/>
  <c r="G648" i="33"/>
  <c r="I66" i="26"/>
  <c r="I146" i="26"/>
  <c r="N561" i="26"/>
  <c r="N601" i="26"/>
  <c r="N521" i="26"/>
  <c r="N430" i="26"/>
  <c r="I31" i="26"/>
  <c r="I555" i="26"/>
  <c r="J594" i="26"/>
  <c r="H402" i="26"/>
  <c r="Q505" i="30"/>
  <c r="H106" i="26"/>
  <c r="H146" i="26"/>
  <c r="J229" i="26"/>
  <c r="J309" i="26"/>
  <c r="I195" i="26"/>
  <c r="I315" i="26"/>
  <c r="N321" i="26"/>
  <c r="N201" i="26"/>
  <c r="N553" i="26"/>
  <c r="G709" i="31"/>
  <c r="N637" i="26"/>
  <c r="G809" i="31"/>
  <c r="S459" i="32"/>
  <c r="N386" i="26"/>
  <c r="N346" i="26"/>
  <c r="N394" i="26"/>
  <c r="S639" i="32"/>
  <c r="N354" i="26"/>
  <c r="J398" i="26"/>
  <c r="J478" i="26"/>
  <c r="J358" i="26"/>
  <c r="U725" i="32"/>
  <c r="J442" i="26"/>
  <c r="J482" i="26"/>
  <c r="J362" i="26"/>
  <c r="BD19" i="23"/>
  <c r="O803" i="26"/>
  <c r="O108" i="26"/>
  <c r="M188" i="26"/>
  <c r="M68" i="26"/>
  <c r="M594" i="26"/>
  <c r="M554" i="26"/>
  <c r="M510" i="26"/>
  <c r="M630" i="26"/>
  <c r="M586" i="26"/>
  <c r="S508" i="31"/>
  <c r="M546" i="26"/>
  <c r="BC103" i="23"/>
  <c r="BE103" i="23"/>
  <c r="BC135" i="23"/>
  <c r="BD135" i="23"/>
  <c r="BC171" i="23"/>
  <c r="BE171" i="23"/>
  <c r="BC187" i="23"/>
  <c r="BE187" i="23"/>
  <c r="BC203" i="23"/>
  <c r="BE203" i="23"/>
  <c r="BD80" i="23"/>
  <c r="BE80" i="23"/>
  <c r="BE112" i="23"/>
  <c r="BD112" i="23"/>
  <c r="BC112" i="23"/>
  <c r="BC109" i="23"/>
  <c r="BD109" i="23"/>
  <c r="BC125" i="23"/>
  <c r="BD125" i="23"/>
  <c r="BE141" i="23"/>
  <c r="BC141" i="23"/>
  <c r="BD141" i="23"/>
  <c r="BC157" i="23"/>
  <c r="BD157" i="23"/>
  <c r="K47" i="25"/>
  <c r="O47" i="25"/>
  <c r="H47" i="25"/>
  <c r="N47" i="25"/>
  <c r="P47" i="25"/>
  <c r="L47" i="25"/>
  <c r="M47" i="25"/>
  <c r="I45" i="25"/>
  <c r="L45" i="25"/>
  <c r="O45" i="25"/>
  <c r="J45" i="25"/>
  <c r="P45" i="25"/>
  <c r="N45" i="25"/>
  <c r="K45" i="25"/>
  <c r="I9" i="25"/>
  <c r="M9" i="25"/>
  <c r="N9" i="25"/>
  <c r="O9" i="25"/>
  <c r="H9" i="25"/>
  <c r="O6" i="25"/>
  <c r="N6" i="25"/>
  <c r="H6" i="25"/>
  <c r="I6" i="25"/>
  <c r="M682" i="26"/>
  <c r="M722" i="26"/>
  <c r="M798" i="26"/>
  <c r="M758" i="26"/>
  <c r="M674" i="26"/>
  <c r="M714" i="26"/>
  <c r="M790" i="26"/>
  <c r="M750" i="26"/>
  <c r="M786" i="26"/>
  <c r="M746" i="26"/>
  <c r="M783" i="26"/>
  <c r="G959" i="31"/>
  <c r="S890" i="33"/>
  <c r="G911" i="31"/>
  <c r="G811" i="29"/>
  <c r="G731" i="32"/>
  <c r="G711" i="29"/>
  <c r="G711" i="31"/>
  <c r="P473" i="26"/>
  <c r="P105" i="26"/>
  <c r="P317" i="26"/>
  <c r="P157" i="26"/>
  <c r="P441" i="26"/>
  <c r="P109" i="26"/>
  <c r="P41" i="26"/>
  <c r="P33" i="26"/>
  <c r="P201" i="26"/>
  <c r="P597" i="26"/>
  <c r="P349" i="26"/>
  <c r="P521" i="26"/>
  <c r="P357" i="26"/>
  <c r="P345" i="26"/>
  <c r="P505" i="26"/>
  <c r="P305" i="26"/>
  <c r="P593" i="26"/>
  <c r="P589" i="26"/>
  <c r="P313" i="26"/>
  <c r="P269" i="26"/>
  <c r="I792" i="26"/>
  <c r="I712" i="26"/>
  <c r="I754" i="26"/>
  <c r="I674" i="26"/>
  <c r="H796" i="26"/>
  <c r="H756" i="26"/>
  <c r="J756" i="26"/>
  <c r="J676" i="26"/>
  <c r="I724" i="26"/>
  <c r="I764" i="26"/>
  <c r="BD30" i="23"/>
  <c r="BC30" i="23"/>
  <c r="M666" i="26"/>
  <c r="M678" i="26"/>
  <c r="M802" i="26"/>
  <c r="M514" i="26"/>
  <c r="BD119" i="23"/>
  <c r="BC55" i="23"/>
  <c r="BE109" i="23"/>
  <c r="I47" i="25"/>
  <c r="L27" i="25"/>
  <c r="N16" i="25"/>
  <c r="K9" i="25"/>
  <c r="J27" i="25"/>
  <c r="L9" i="25"/>
  <c r="J9" i="25"/>
  <c r="H57" i="25"/>
  <c r="K57" i="25"/>
  <c r="M57" i="25"/>
  <c r="J57" i="25"/>
  <c r="P46" i="25"/>
  <c r="J46" i="25"/>
  <c r="H46" i="25"/>
  <c r="O46" i="25"/>
  <c r="N46" i="25"/>
  <c r="L49" i="25"/>
  <c r="N49" i="25"/>
  <c r="K49" i="25"/>
  <c r="M49" i="25"/>
  <c r="F90" i="25"/>
  <c r="T180" i="25"/>
  <c r="T16" i="25"/>
  <c r="T30" i="25"/>
  <c r="R155" i="25"/>
  <c r="F154" i="25"/>
  <c r="J154" i="25"/>
  <c r="R154" i="25"/>
  <c r="T41" i="25"/>
  <c r="R163" i="25"/>
  <c r="F163" i="25"/>
  <c r="T49" i="25"/>
  <c r="R169" i="25"/>
  <c r="F169" i="25"/>
  <c r="T53" i="25"/>
  <c r="F173" i="25"/>
  <c r="O173" i="25"/>
  <c r="T58" i="25"/>
  <c r="F176" i="25"/>
  <c r="K176" i="25"/>
  <c r="T62" i="25"/>
  <c r="F180" i="25"/>
  <c r="L180" i="25"/>
  <c r="F184" i="25"/>
  <c r="J184" i="25"/>
  <c r="T84" i="25"/>
  <c r="F198" i="25"/>
  <c r="L198" i="25"/>
  <c r="T88" i="25"/>
  <c r="R201" i="25"/>
  <c r="F200" i="25"/>
  <c r="P200" i="25"/>
  <c r="F203" i="25"/>
  <c r="R12" i="25"/>
  <c r="T102" i="25"/>
  <c r="G12" i="25"/>
  <c r="F12" i="25"/>
  <c r="O12" i="25"/>
  <c r="Q12" i="25"/>
  <c r="T134" i="25"/>
  <c r="R44" i="25"/>
  <c r="G44" i="25"/>
  <c r="F44" i="25"/>
  <c r="R45" i="25"/>
  <c r="T137" i="25"/>
  <c r="G47" i="25"/>
  <c r="BE71" i="23"/>
  <c r="BC71" i="23"/>
  <c r="BD71" i="23"/>
  <c r="BC151" i="23"/>
  <c r="BE151" i="23"/>
  <c r="BD151" i="23"/>
  <c r="BD188" i="23"/>
  <c r="BE188" i="23"/>
  <c r="BC188" i="23"/>
  <c r="BD57" i="23"/>
  <c r="BE57" i="23"/>
  <c r="BC73" i="23"/>
  <c r="BE73" i="23"/>
  <c r="BE89" i="23"/>
  <c r="BC89" i="23"/>
  <c r="M26" i="25"/>
  <c r="J26" i="25"/>
  <c r="L26" i="25"/>
  <c r="K26" i="25"/>
  <c r="L16" i="25"/>
  <c r="P16" i="25"/>
  <c r="H16" i="25"/>
  <c r="J16" i="25"/>
  <c r="I27" i="25"/>
  <c r="K27" i="25"/>
  <c r="P27" i="25"/>
  <c r="O27" i="25"/>
  <c r="N27" i="25"/>
  <c r="M743" i="26"/>
  <c r="G911" i="29"/>
  <c r="S708" i="31"/>
  <c r="G611" i="29"/>
  <c r="S596" i="33"/>
  <c r="P25" i="26"/>
  <c r="P121" i="26"/>
  <c r="P73" i="26"/>
  <c r="P385" i="26"/>
  <c r="P185" i="26"/>
  <c r="I708" i="26"/>
  <c r="I748" i="26"/>
  <c r="I670" i="26"/>
  <c r="I750" i="26"/>
  <c r="H711" i="26"/>
  <c r="H751" i="26"/>
  <c r="J674" i="26"/>
  <c r="J754" i="26"/>
  <c r="I718" i="26"/>
  <c r="I798" i="26"/>
  <c r="H720" i="26"/>
  <c r="H800" i="26"/>
  <c r="M670" i="26"/>
  <c r="M590" i="26"/>
  <c r="M794" i="26"/>
  <c r="M506" i="26"/>
  <c r="BE157" i="23"/>
  <c r="BD103" i="23"/>
  <c r="BD187" i="23"/>
  <c r="BE125" i="23"/>
  <c r="BE87" i="23"/>
  <c r="I16" i="25"/>
  <c r="J47" i="25"/>
  <c r="H78" i="25"/>
  <c r="N78" i="25"/>
  <c r="M78" i="25"/>
  <c r="P78" i="25"/>
  <c r="O78" i="25"/>
  <c r="L64" i="25"/>
  <c r="M64" i="25"/>
  <c r="O64" i="25"/>
  <c r="I64" i="25"/>
  <c r="M53" i="25"/>
  <c r="J53" i="25"/>
  <c r="I53" i="25"/>
  <c r="H53" i="25"/>
  <c r="O53" i="25"/>
  <c r="F119" i="25"/>
  <c r="T183" i="25"/>
  <c r="F93" i="25"/>
  <c r="T186" i="25"/>
  <c r="F96" i="25"/>
  <c r="T191" i="25"/>
  <c r="F101" i="25"/>
  <c r="R53" i="25"/>
  <c r="T143" i="25"/>
  <c r="F75" i="25"/>
  <c r="N75" i="25"/>
  <c r="T165" i="25"/>
  <c r="F10" i="25"/>
  <c r="T100" i="25"/>
  <c r="R10" i="25"/>
  <c r="R11" i="25"/>
  <c r="M105" i="25"/>
  <c r="J105" i="25"/>
  <c r="F58" i="25"/>
  <c r="I58" i="25"/>
  <c r="T196" i="25"/>
  <c r="F106" i="25"/>
  <c r="R79" i="25"/>
  <c r="F79" i="25"/>
  <c r="K79" i="25"/>
  <c r="T169" i="25"/>
  <c r="R138" i="25"/>
  <c r="R137" i="25"/>
  <c r="F137" i="25"/>
  <c r="M137" i="25"/>
  <c r="T9" i="25"/>
  <c r="R142" i="25"/>
  <c r="F141" i="25"/>
  <c r="F81" i="34"/>
  <c r="H81" i="34"/>
  <c r="I81" i="34"/>
  <c r="O71" i="26"/>
  <c r="L72" i="25"/>
  <c r="M72" i="25"/>
  <c r="I72" i="25"/>
  <c r="M32" i="25"/>
  <c r="J32" i="25"/>
  <c r="N8" i="25"/>
  <c r="I8" i="25"/>
  <c r="H8" i="25"/>
  <c r="L8" i="25"/>
  <c r="O8" i="25"/>
  <c r="K8" i="25"/>
  <c r="J8" i="25"/>
  <c r="P8" i="25"/>
  <c r="T151" i="25"/>
  <c r="R62" i="25"/>
  <c r="F61" i="25"/>
  <c r="T157" i="25"/>
  <c r="R67" i="25"/>
  <c r="T171" i="25"/>
  <c r="F81" i="25"/>
  <c r="M81" i="25"/>
  <c r="T201" i="25"/>
  <c r="F111" i="25"/>
  <c r="R112" i="25"/>
  <c r="T160" i="25"/>
  <c r="R71" i="25"/>
  <c r="F70" i="25"/>
  <c r="F206" i="25"/>
  <c r="R207" i="25"/>
  <c r="T94" i="25"/>
  <c r="R206" i="25"/>
  <c r="I29" i="25"/>
  <c r="H29" i="25"/>
  <c r="T156" i="25"/>
  <c r="R66" i="25"/>
  <c r="F66" i="25"/>
  <c r="H66" i="25"/>
  <c r="T140" i="25"/>
  <c r="F50" i="25"/>
  <c r="O50" i="25"/>
  <c r="T146" i="25"/>
  <c r="F56" i="25"/>
  <c r="R57" i="25"/>
  <c r="T172" i="25"/>
  <c r="R83" i="25"/>
  <c r="R73" i="25"/>
  <c r="T108" i="25"/>
  <c r="G18" i="25"/>
  <c r="Q18" i="25"/>
  <c r="T133" i="25"/>
  <c r="R43" i="25"/>
  <c r="G43" i="25"/>
  <c r="F83" i="34"/>
  <c r="H83" i="34"/>
  <c r="I83" i="34"/>
  <c r="F77" i="34"/>
  <c r="H77" i="34"/>
  <c r="I77" i="34"/>
  <c r="F75" i="34"/>
  <c r="H75" i="34"/>
  <c r="I75" i="34"/>
  <c r="F73" i="34"/>
  <c r="H73" i="34"/>
  <c r="I73" i="34"/>
  <c r="F71" i="34"/>
  <c r="H71" i="34"/>
  <c r="I71" i="34"/>
  <c r="F67" i="34"/>
  <c r="H67" i="34"/>
  <c r="I67" i="34"/>
  <c r="F65" i="34"/>
  <c r="H65" i="34"/>
  <c r="I65" i="34"/>
  <c r="F61" i="34"/>
  <c r="H61" i="34"/>
  <c r="I61" i="34"/>
  <c r="F59" i="34"/>
  <c r="H59" i="34"/>
  <c r="I59" i="34"/>
  <c r="F57" i="34"/>
  <c r="H57" i="34"/>
  <c r="I57" i="34"/>
  <c r="F55" i="34"/>
  <c r="H55" i="34"/>
  <c r="I55" i="34"/>
  <c r="F53" i="34"/>
  <c r="H53" i="34"/>
  <c r="I53" i="34"/>
  <c r="F51" i="34"/>
  <c r="H51" i="34"/>
  <c r="I51" i="34"/>
  <c r="F49" i="34"/>
  <c r="H49" i="34"/>
  <c r="I49" i="34"/>
  <c r="F47" i="34"/>
  <c r="H47" i="34"/>
  <c r="I47" i="34"/>
  <c r="F43" i="34"/>
  <c r="H43" i="34"/>
  <c r="I43" i="34"/>
  <c r="F39" i="34"/>
  <c r="H39" i="34"/>
  <c r="I39" i="34"/>
  <c r="F37" i="34"/>
  <c r="H37" i="34"/>
  <c r="I37" i="34"/>
  <c r="F35" i="34"/>
  <c r="H35" i="34"/>
  <c r="I35" i="34"/>
  <c r="F33" i="34"/>
  <c r="H33" i="34"/>
  <c r="I33" i="34"/>
  <c r="F31" i="34"/>
  <c r="H31" i="34"/>
  <c r="I31" i="34"/>
  <c r="F29" i="34"/>
  <c r="H29" i="34"/>
  <c r="I29" i="34"/>
  <c r="F27" i="34"/>
  <c r="H27" i="34"/>
  <c r="I27" i="34"/>
  <c r="F25" i="34"/>
  <c r="H25" i="34"/>
  <c r="I25" i="34"/>
  <c r="F19" i="34"/>
  <c r="H19" i="34"/>
  <c r="I19" i="34"/>
  <c r="F17" i="34"/>
  <c r="H17" i="34"/>
  <c r="I17" i="34"/>
  <c r="F13" i="34"/>
  <c r="H13" i="34"/>
  <c r="I13" i="34"/>
  <c r="F7" i="34"/>
  <c r="K104" i="25"/>
  <c r="M104" i="25"/>
  <c r="J104" i="25"/>
  <c r="L73" i="25"/>
  <c r="M73" i="25"/>
  <c r="H73" i="25"/>
  <c r="M43" i="25"/>
  <c r="K43" i="25"/>
  <c r="T190" i="25"/>
  <c r="F100" i="25"/>
  <c r="T177" i="25"/>
  <c r="F87" i="25"/>
  <c r="T159" i="25"/>
  <c r="F69" i="25"/>
  <c r="T6" i="25"/>
  <c r="T23" i="25"/>
  <c r="R150" i="25"/>
  <c r="T32" i="25"/>
  <c r="T48" i="25"/>
  <c r="F168" i="25"/>
  <c r="M168" i="25"/>
  <c r="T64" i="25"/>
  <c r="T71" i="25"/>
  <c r="F187" i="25"/>
  <c r="L187" i="25"/>
  <c r="R187" i="25"/>
  <c r="T79" i="25"/>
  <c r="R193" i="25"/>
  <c r="F193" i="25"/>
  <c r="N193" i="25"/>
  <c r="T87" i="25"/>
  <c r="F135" i="25"/>
  <c r="M135" i="25"/>
  <c r="F202" i="25"/>
  <c r="I202" i="25"/>
  <c r="R202" i="25"/>
  <c r="T90" i="25"/>
  <c r="T97" i="25"/>
  <c r="R8" i="25"/>
  <c r="G7" i="25"/>
  <c r="R7" i="25"/>
  <c r="F7" i="25"/>
  <c r="O7" i="25"/>
  <c r="T103" i="25"/>
  <c r="R13" i="25"/>
  <c r="F13" i="25"/>
  <c r="L13" i="25"/>
  <c r="Q13" i="25"/>
  <c r="T36" i="25"/>
  <c r="F105" i="34"/>
  <c r="H105" i="34"/>
  <c r="I105" i="34"/>
  <c r="R175" i="25"/>
  <c r="R65" i="25"/>
  <c r="R84" i="25"/>
  <c r="R15" i="25"/>
  <c r="F93" i="34"/>
  <c r="H93" i="34"/>
  <c r="I93" i="34"/>
  <c r="F91" i="34"/>
  <c r="H91" i="34"/>
  <c r="I91" i="34"/>
  <c r="F85" i="34"/>
  <c r="H85" i="34"/>
  <c r="I85" i="34"/>
  <c r="F79" i="34"/>
  <c r="H79" i="34"/>
  <c r="I79" i="34"/>
  <c r="F69" i="34"/>
  <c r="H69" i="34"/>
  <c r="I69" i="34"/>
  <c r="F63" i="34"/>
  <c r="H63" i="34"/>
  <c r="I63" i="34"/>
  <c r="F41" i="34"/>
  <c r="H41" i="34"/>
  <c r="I41" i="34"/>
  <c r="F23" i="34"/>
  <c r="H23" i="34"/>
  <c r="I23" i="34"/>
  <c r="F21" i="34"/>
  <c r="H21" i="34"/>
  <c r="I21" i="34"/>
  <c r="F15" i="34"/>
  <c r="H15" i="34"/>
  <c r="I15" i="34"/>
  <c r="F11" i="34"/>
  <c r="H11" i="34"/>
  <c r="I11" i="34"/>
  <c r="F9" i="34"/>
  <c r="H9" i="34"/>
  <c r="I9" i="34"/>
  <c r="F5" i="34"/>
  <c r="H5" i="34"/>
  <c r="I5" i="34"/>
  <c r="F204" i="34"/>
  <c r="H204" i="34"/>
  <c r="F203" i="34"/>
  <c r="H203" i="34"/>
  <c r="F202" i="34"/>
  <c r="H202" i="34"/>
  <c r="F200" i="34"/>
  <c r="H200" i="34"/>
  <c r="F199" i="34"/>
  <c r="H199" i="34"/>
  <c r="F197" i="34"/>
  <c r="H197" i="34"/>
  <c r="F194" i="34"/>
  <c r="H194" i="34"/>
  <c r="F193" i="34"/>
  <c r="H193" i="34"/>
  <c r="F192" i="34"/>
  <c r="H192" i="34"/>
  <c r="F191" i="34"/>
  <c r="H191" i="34"/>
  <c r="F190" i="34"/>
  <c r="H190" i="34"/>
  <c r="F189" i="34"/>
  <c r="H189" i="34"/>
  <c r="F188" i="34"/>
  <c r="H188" i="34"/>
  <c r="F186" i="34"/>
  <c r="H186" i="34"/>
  <c r="F184" i="34"/>
  <c r="H184" i="34"/>
  <c r="F174" i="34"/>
  <c r="H174" i="34"/>
  <c r="F172" i="34"/>
  <c r="H172" i="34"/>
  <c r="F168" i="34"/>
  <c r="H168" i="34"/>
  <c r="F166" i="34"/>
  <c r="H166" i="34"/>
  <c r="F165" i="34"/>
  <c r="H165" i="34"/>
  <c r="F164" i="34"/>
  <c r="H164" i="34"/>
  <c r="F163" i="34"/>
  <c r="H163" i="34"/>
  <c r="F162" i="34"/>
  <c r="H162" i="34"/>
  <c r="F161" i="34"/>
  <c r="H161" i="34"/>
  <c r="F160" i="34"/>
  <c r="H160" i="34"/>
  <c r="F158" i="34"/>
  <c r="H158" i="34"/>
  <c r="F156" i="34"/>
  <c r="H156" i="34"/>
  <c r="F154" i="34"/>
  <c r="H154" i="34"/>
  <c r="F153" i="34"/>
  <c r="H153" i="34"/>
  <c r="F152" i="34"/>
  <c r="H152" i="34"/>
  <c r="F151" i="34"/>
  <c r="H151" i="34"/>
  <c r="F149" i="34"/>
  <c r="H149" i="34"/>
  <c r="F148" i="34"/>
  <c r="H148" i="34"/>
  <c r="F147" i="34"/>
  <c r="H147" i="34"/>
  <c r="F145" i="34"/>
  <c r="H145" i="34"/>
  <c r="F144" i="34"/>
  <c r="H144" i="34"/>
  <c r="I144" i="34"/>
  <c r="F143" i="34"/>
  <c r="H143" i="34"/>
  <c r="I143" i="34"/>
  <c r="F142" i="34"/>
  <c r="H142" i="34"/>
  <c r="I142" i="34"/>
  <c r="F141" i="34"/>
  <c r="H141" i="34"/>
  <c r="I141" i="34"/>
  <c r="F140" i="34"/>
  <c r="H140" i="34"/>
  <c r="I140" i="34"/>
  <c r="F139" i="34"/>
  <c r="H139" i="34"/>
  <c r="I139" i="34"/>
  <c r="F137" i="34"/>
  <c r="H137" i="34"/>
  <c r="I137" i="34"/>
  <c r="F135" i="34"/>
  <c r="H135" i="34"/>
  <c r="I135" i="34"/>
  <c r="F134" i="34"/>
  <c r="H134" i="34"/>
  <c r="I134" i="34"/>
  <c r="F133" i="34"/>
  <c r="H133" i="34"/>
  <c r="I133" i="34"/>
  <c r="F132" i="34"/>
  <c r="H132" i="34"/>
  <c r="I132" i="34"/>
  <c r="F131" i="34"/>
  <c r="H131" i="34"/>
  <c r="I131" i="34"/>
  <c r="F130" i="34"/>
  <c r="H130" i="34"/>
  <c r="I130" i="34"/>
  <c r="F129" i="34"/>
  <c r="H129" i="34"/>
  <c r="I129" i="34"/>
  <c r="F128" i="34"/>
  <c r="H128" i="34"/>
  <c r="I128" i="34"/>
  <c r="F127" i="34"/>
  <c r="H127" i="34"/>
  <c r="I127" i="34"/>
  <c r="F126" i="34"/>
  <c r="H126" i="34"/>
  <c r="I126" i="34"/>
  <c r="F125" i="34"/>
  <c r="H125" i="34"/>
  <c r="I125" i="34"/>
  <c r="F124" i="34"/>
  <c r="H124" i="34"/>
  <c r="I124" i="34"/>
  <c r="F123" i="34"/>
  <c r="H123" i="34"/>
  <c r="I123" i="34"/>
  <c r="F122" i="34"/>
  <c r="H122" i="34"/>
  <c r="I122" i="34"/>
  <c r="F121" i="34"/>
  <c r="H121" i="34"/>
  <c r="I121" i="34"/>
  <c r="F120" i="34"/>
  <c r="H120" i="34"/>
  <c r="I120" i="34"/>
  <c r="F117" i="34"/>
  <c r="H117" i="34"/>
  <c r="I117" i="34"/>
  <c r="F116" i="34"/>
  <c r="H116" i="34"/>
  <c r="I116" i="34"/>
  <c r="F115" i="34"/>
  <c r="H115" i="34"/>
  <c r="I115" i="34"/>
  <c r="F114" i="34"/>
  <c r="H114" i="34"/>
  <c r="I114" i="34"/>
  <c r="F113" i="34"/>
  <c r="H113" i="34"/>
  <c r="I113" i="34"/>
  <c r="F112" i="34"/>
  <c r="H112" i="34"/>
  <c r="I112" i="34"/>
  <c r="F110" i="34"/>
  <c r="H110" i="34"/>
  <c r="I110" i="34"/>
  <c r="F106" i="34"/>
  <c r="H106" i="34"/>
  <c r="I106" i="34"/>
  <c r="F102" i="34"/>
  <c r="H102" i="34"/>
  <c r="I102" i="34"/>
  <c r="F98" i="34"/>
  <c r="H98" i="34"/>
  <c r="I98" i="34"/>
  <c r="F96" i="34"/>
  <c r="H96" i="34"/>
  <c r="I96" i="34"/>
  <c r="F94" i="34"/>
  <c r="H94" i="34"/>
  <c r="I94" i="34"/>
  <c r="F92" i="34"/>
  <c r="H92" i="34"/>
  <c r="I92" i="34"/>
  <c r="F88" i="34"/>
  <c r="H88" i="34"/>
  <c r="I88" i="34"/>
  <c r="R157" i="25"/>
  <c r="F111" i="34"/>
  <c r="H111" i="34"/>
  <c r="I111" i="34"/>
  <c r="F109" i="34"/>
  <c r="H109" i="34"/>
  <c r="I109" i="34"/>
  <c r="F86" i="34"/>
  <c r="H86" i="34"/>
  <c r="I86" i="34"/>
  <c r="F84" i="34"/>
  <c r="H84" i="34"/>
  <c r="I84" i="34"/>
  <c r="I278" i="26"/>
  <c r="I318" i="26"/>
  <c r="I310" i="26"/>
  <c r="I270" i="26"/>
  <c r="N323" i="26"/>
  <c r="N243" i="26"/>
  <c r="N203" i="26"/>
  <c r="H238" i="26"/>
  <c r="H318" i="26"/>
  <c r="I193" i="26"/>
  <c r="I233" i="26"/>
  <c r="N267" i="26"/>
  <c r="N227" i="26"/>
  <c r="N278" i="26"/>
  <c r="N198" i="26"/>
  <c r="I192" i="26"/>
  <c r="I272" i="26"/>
  <c r="H241" i="26"/>
  <c r="H281" i="26"/>
  <c r="H201" i="26"/>
  <c r="H192" i="26"/>
  <c r="H312" i="26"/>
  <c r="H232" i="26"/>
  <c r="Q655" i="29"/>
  <c r="I638" i="26"/>
  <c r="I518" i="26"/>
  <c r="H590" i="26"/>
  <c r="Q605" i="31"/>
  <c r="Q505" i="31"/>
  <c r="H506" i="26"/>
  <c r="H586" i="26"/>
  <c r="H520" i="26"/>
  <c r="H640" i="26"/>
  <c r="N596" i="26"/>
  <c r="S759" i="31"/>
  <c r="N556" i="26"/>
  <c r="H396" i="26"/>
  <c r="Q680" i="32"/>
  <c r="H678" i="26"/>
  <c r="H798" i="26"/>
  <c r="Q789" i="33"/>
  <c r="H674" i="26"/>
  <c r="Q691" i="33"/>
  <c r="H797" i="26"/>
  <c r="H677" i="26"/>
  <c r="H669" i="26"/>
  <c r="E593" i="33"/>
  <c r="H109" i="26"/>
  <c r="H29" i="26"/>
  <c r="N84" i="26"/>
  <c r="N44" i="26"/>
  <c r="N29" i="26"/>
  <c r="N109" i="26"/>
  <c r="J163" i="26"/>
  <c r="N147" i="26"/>
  <c r="N107" i="26"/>
  <c r="J320" i="26"/>
  <c r="J200" i="26"/>
  <c r="G509" i="31"/>
  <c r="N545" i="26"/>
  <c r="J751" i="26"/>
  <c r="I642" i="33"/>
  <c r="J117" i="26"/>
  <c r="I38" i="26"/>
  <c r="I118" i="26"/>
  <c r="H153" i="26"/>
  <c r="H73" i="26"/>
  <c r="I153" i="26"/>
  <c r="I73" i="26"/>
  <c r="J71" i="26"/>
  <c r="J31" i="26"/>
  <c r="I354" i="26"/>
  <c r="I474" i="26"/>
  <c r="J795" i="26"/>
  <c r="I740" i="33"/>
  <c r="J715" i="26"/>
  <c r="N36" i="26"/>
  <c r="N156" i="26"/>
  <c r="N110" i="26"/>
  <c r="N150" i="26"/>
  <c r="H150" i="26"/>
  <c r="H110" i="26"/>
  <c r="I147" i="26"/>
  <c r="I107" i="26"/>
  <c r="I514" i="26"/>
  <c r="I554" i="26"/>
  <c r="I626" i="26"/>
  <c r="I586" i="26"/>
  <c r="N603" i="26"/>
  <c r="N563" i="26"/>
  <c r="H558" i="26"/>
  <c r="H598" i="26"/>
  <c r="H518" i="26"/>
  <c r="I513" i="26"/>
  <c r="I553" i="26"/>
  <c r="I633" i="26"/>
  <c r="N638" i="26"/>
  <c r="N518" i="26"/>
  <c r="N644" i="26"/>
  <c r="N604" i="26"/>
  <c r="J351" i="26"/>
  <c r="I590" i="32"/>
  <c r="I484" i="26"/>
  <c r="I404" i="26"/>
  <c r="H472" i="26"/>
  <c r="Q590" i="32"/>
  <c r="N77" i="26"/>
  <c r="N157" i="26"/>
  <c r="J148" i="26"/>
  <c r="N123" i="26"/>
  <c r="N163" i="26"/>
  <c r="I283" i="26"/>
  <c r="I203" i="26"/>
  <c r="I320" i="26"/>
  <c r="I280" i="26"/>
  <c r="N589" i="26"/>
  <c r="N509" i="26"/>
  <c r="H473" i="26"/>
  <c r="E635" i="32"/>
  <c r="G459" i="32"/>
  <c r="N425" i="26"/>
  <c r="N345" i="26"/>
  <c r="J110" i="26"/>
  <c r="J30" i="26"/>
  <c r="I122" i="26"/>
  <c r="I42" i="26"/>
  <c r="J154" i="26"/>
  <c r="I145" i="26"/>
  <c r="I25" i="26"/>
  <c r="H637" i="26"/>
  <c r="E805" i="31"/>
  <c r="I505" i="30"/>
  <c r="J145" i="26"/>
  <c r="J25" i="26"/>
  <c r="J65" i="26"/>
  <c r="J198" i="26"/>
  <c r="J188" i="26"/>
  <c r="J520" i="26"/>
  <c r="J515" i="26"/>
  <c r="N284" i="26"/>
  <c r="N280" i="26"/>
  <c r="J162" i="26"/>
  <c r="J312" i="26"/>
  <c r="J308" i="26"/>
  <c r="J323" i="26"/>
  <c r="I311" i="26"/>
  <c r="H196" i="26"/>
  <c r="I187" i="26"/>
  <c r="I666" i="26"/>
  <c r="O78" i="26"/>
  <c r="J192" i="26"/>
  <c r="J42" i="26"/>
  <c r="J82" i="26"/>
  <c r="O118" i="26"/>
  <c r="O426" i="26"/>
  <c r="O28" i="26"/>
  <c r="J43" i="26"/>
  <c r="J793" i="26"/>
  <c r="J196" i="26"/>
  <c r="I33" i="26"/>
  <c r="H115" i="26"/>
  <c r="N519" i="26"/>
  <c r="N191" i="26"/>
  <c r="N585" i="26"/>
  <c r="N360" i="26"/>
  <c r="P705" i="26"/>
  <c r="J123" i="26"/>
  <c r="J147" i="26"/>
  <c r="N471" i="26"/>
  <c r="N229" i="26"/>
  <c r="I110" i="26"/>
  <c r="N27" i="26"/>
  <c r="P673" i="26"/>
  <c r="N432" i="26"/>
  <c r="H79" i="26"/>
  <c r="P787" i="26"/>
  <c r="N626" i="26"/>
  <c r="H242" i="26"/>
  <c r="H243" i="26"/>
  <c r="I317" i="26"/>
  <c r="H275" i="26"/>
  <c r="J276" i="26"/>
  <c r="I549" i="26"/>
  <c r="H634" i="26"/>
  <c r="I351" i="26"/>
  <c r="I392" i="26"/>
  <c r="H355" i="26"/>
  <c r="J753" i="26"/>
  <c r="J717" i="26"/>
  <c r="O682" i="26"/>
  <c r="O591" i="26"/>
  <c r="O36" i="26"/>
  <c r="O442" i="26"/>
  <c r="O268" i="26"/>
  <c r="O156" i="26"/>
  <c r="O30" i="26"/>
  <c r="E555" i="29"/>
  <c r="J347" i="26"/>
  <c r="J785" i="26"/>
  <c r="J801" i="26"/>
  <c r="I113" i="26"/>
  <c r="H35" i="26"/>
  <c r="N599" i="26"/>
  <c r="N271" i="26"/>
  <c r="N505" i="26"/>
  <c r="N400" i="26"/>
  <c r="P785" i="26"/>
  <c r="J111" i="26"/>
  <c r="J67" i="26"/>
  <c r="N391" i="26"/>
  <c r="N309" i="26"/>
  <c r="I30" i="26"/>
  <c r="P713" i="26"/>
  <c r="N472" i="26"/>
  <c r="N113" i="26"/>
  <c r="H159" i="26"/>
  <c r="P667" i="26"/>
  <c r="N314" i="26"/>
  <c r="H306" i="26"/>
  <c r="I509" i="26"/>
  <c r="I519" i="26"/>
  <c r="H554" i="26"/>
  <c r="J403" i="26"/>
  <c r="I391" i="26"/>
  <c r="I352" i="26"/>
  <c r="H435" i="26"/>
  <c r="J427" i="26"/>
  <c r="J705" i="26"/>
  <c r="I791" i="26"/>
  <c r="J749" i="26"/>
  <c r="J681" i="26"/>
  <c r="Q505" i="29"/>
  <c r="O762" i="26"/>
  <c r="O394" i="26"/>
  <c r="O116" i="26"/>
  <c r="O70" i="26"/>
  <c r="I593" i="33"/>
  <c r="J791" i="26"/>
  <c r="J789" i="26"/>
  <c r="H75" i="26"/>
  <c r="N625" i="26"/>
  <c r="J151" i="26"/>
  <c r="J83" i="26"/>
  <c r="J107" i="26"/>
  <c r="N269" i="26"/>
  <c r="I70" i="26"/>
  <c r="H39" i="26"/>
  <c r="N506" i="26"/>
  <c r="J316" i="26"/>
  <c r="I629" i="26"/>
  <c r="I634" i="26"/>
  <c r="I432" i="26"/>
  <c r="J467" i="26"/>
  <c r="H753" i="26"/>
  <c r="I751" i="26"/>
  <c r="J757" i="26"/>
  <c r="I683" i="26"/>
  <c r="H629" i="26"/>
  <c r="H589" i="26"/>
  <c r="H719" i="26"/>
  <c r="H759" i="26"/>
  <c r="E495" i="33"/>
  <c r="H705" i="26"/>
  <c r="I123" i="26"/>
  <c r="I163" i="26"/>
  <c r="N513" i="26"/>
  <c r="N593" i="26"/>
  <c r="N517" i="26"/>
  <c r="N597" i="26"/>
  <c r="J561" i="26"/>
  <c r="J641" i="26"/>
  <c r="J601" i="26"/>
  <c r="J521" i="26"/>
  <c r="I520" i="26"/>
  <c r="I640" i="26"/>
  <c r="I552" i="26"/>
  <c r="I592" i="26"/>
  <c r="H762" i="26"/>
  <c r="H682" i="26"/>
  <c r="H802" i="26"/>
  <c r="H758" i="26"/>
  <c r="H718" i="26"/>
  <c r="H754" i="26"/>
  <c r="H714" i="26"/>
  <c r="H750" i="26"/>
  <c r="H790" i="26"/>
  <c r="H670" i="26"/>
  <c r="H757" i="26"/>
  <c r="H717" i="26"/>
  <c r="H749" i="26"/>
  <c r="H709" i="26"/>
  <c r="N709" i="26"/>
  <c r="N789" i="26"/>
  <c r="N761" i="26"/>
  <c r="N681" i="26"/>
  <c r="O160" i="26"/>
  <c r="O40" i="26"/>
  <c r="O120" i="26"/>
  <c r="O305" i="26"/>
  <c r="G510" i="29"/>
  <c r="O225" i="26"/>
  <c r="O309" i="26"/>
  <c r="O229" i="26"/>
  <c r="O269" i="26"/>
  <c r="O313" i="26"/>
  <c r="O193" i="26"/>
  <c r="O317" i="26"/>
  <c r="O237" i="26"/>
  <c r="O197" i="26"/>
  <c r="O321" i="26"/>
  <c r="O281" i="26"/>
  <c r="O628" i="26"/>
  <c r="O588" i="26"/>
  <c r="O548" i="26"/>
  <c r="S560" i="31"/>
  <c r="O632" i="26"/>
  <c r="O512" i="26"/>
  <c r="O552" i="26"/>
  <c r="O556" i="26"/>
  <c r="O596" i="26"/>
  <c r="O560" i="26"/>
  <c r="O600" i="26"/>
  <c r="O640" i="26"/>
  <c r="O604" i="26"/>
  <c r="O564" i="26"/>
  <c r="O644" i="26"/>
  <c r="O427" i="26"/>
  <c r="O467" i="26"/>
  <c r="G505" i="32"/>
  <c r="O347" i="26"/>
  <c r="O431" i="26"/>
  <c r="O391" i="26"/>
  <c r="O471" i="26"/>
  <c r="O435" i="26"/>
  <c r="O475" i="26"/>
  <c r="O395" i="26"/>
  <c r="O439" i="26"/>
  <c r="O399" i="26"/>
  <c r="O479" i="26"/>
  <c r="O443" i="26"/>
  <c r="O403" i="26"/>
  <c r="O363" i="26"/>
  <c r="O483" i="26"/>
  <c r="O667" i="26"/>
  <c r="O787" i="26"/>
  <c r="O747" i="26"/>
  <c r="G549" i="33"/>
  <c r="O751" i="26"/>
  <c r="O671" i="26"/>
  <c r="O711" i="26"/>
  <c r="O675" i="26"/>
  <c r="O715" i="26"/>
  <c r="O795" i="26"/>
  <c r="O679" i="26"/>
  <c r="O719" i="26"/>
  <c r="O759" i="26"/>
  <c r="O763" i="26"/>
  <c r="O683" i="26"/>
  <c r="O723" i="26"/>
  <c r="M156" i="26"/>
  <c r="M116" i="26"/>
  <c r="M36" i="26"/>
  <c r="M152" i="26"/>
  <c r="M112" i="26"/>
  <c r="M72" i="26"/>
  <c r="G508" i="30"/>
  <c r="M65" i="26"/>
  <c r="M105" i="26"/>
  <c r="M321" i="26"/>
  <c r="M281" i="26"/>
  <c r="M201" i="26"/>
  <c r="M241" i="26"/>
  <c r="M317" i="26"/>
  <c r="M197" i="26"/>
  <c r="M277" i="26"/>
  <c r="M313" i="26"/>
  <c r="M233" i="26"/>
  <c r="M193" i="26"/>
  <c r="M309" i="26"/>
  <c r="M229" i="26"/>
  <c r="M269" i="26"/>
  <c r="M305" i="26"/>
  <c r="M265" i="26"/>
  <c r="M185" i="26"/>
  <c r="M225" i="26"/>
  <c r="M561" i="26"/>
  <c r="M521" i="26"/>
  <c r="M641" i="26"/>
  <c r="M557" i="26"/>
  <c r="M597" i="26"/>
  <c r="M517" i="26"/>
  <c r="M553" i="26"/>
  <c r="M593" i="26"/>
  <c r="M633" i="26"/>
  <c r="M549" i="26"/>
  <c r="M629" i="26"/>
  <c r="M509" i="26"/>
  <c r="M589" i="26"/>
  <c r="M545" i="26"/>
  <c r="M505" i="26"/>
  <c r="M625" i="26"/>
  <c r="H507" i="26"/>
  <c r="E555" i="31"/>
  <c r="H627" i="26"/>
  <c r="H469" i="26"/>
  <c r="H389" i="26"/>
  <c r="H604" i="26"/>
  <c r="H644" i="26"/>
  <c r="I394" i="26"/>
  <c r="I434" i="26"/>
  <c r="H434" i="26"/>
  <c r="H354" i="26"/>
  <c r="H394" i="26"/>
  <c r="J755" i="26"/>
  <c r="J675" i="26"/>
  <c r="J161" i="26"/>
  <c r="J41" i="26"/>
  <c r="J121" i="26"/>
  <c r="J748" i="26"/>
  <c r="U544" i="33"/>
  <c r="M466" i="26"/>
  <c r="S458" i="32"/>
  <c r="M119" i="26"/>
  <c r="M39" i="26"/>
  <c r="I642" i="26"/>
  <c r="I562" i="26"/>
  <c r="I522" i="26"/>
  <c r="H42" i="26"/>
  <c r="H82" i="26"/>
  <c r="J466" i="26"/>
  <c r="U455" i="32"/>
  <c r="J426" i="26"/>
  <c r="J346" i="26"/>
  <c r="J434" i="26"/>
  <c r="J394" i="26"/>
  <c r="J474" i="26"/>
  <c r="J396" i="26"/>
  <c r="J436" i="26"/>
  <c r="J356" i="26"/>
  <c r="N441" i="26"/>
  <c r="N481" i="26"/>
  <c r="N443" i="26"/>
  <c r="N483" i="26"/>
  <c r="S499" i="33"/>
  <c r="N666" i="26"/>
  <c r="N746" i="26"/>
  <c r="O359" i="26"/>
  <c r="O355" i="26"/>
  <c r="O241" i="26"/>
  <c r="M189" i="26"/>
  <c r="M76" i="26"/>
  <c r="M79" i="26"/>
  <c r="N241" i="26"/>
  <c r="I275" i="26"/>
  <c r="J269" i="26"/>
  <c r="O68" i="26"/>
  <c r="O112" i="26"/>
  <c r="O666" i="26"/>
  <c r="O563" i="26"/>
  <c r="O148" i="26"/>
  <c r="J35" i="26"/>
  <c r="I81" i="26"/>
  <c r="J156" i="26"/>
  <c r="J75" i="26"/>
  <c r="N31" i="26"/>
  <c r="M160" i="26"/>
  <c r="M120" i="26"/>
  <c r="M80" i="26"/>
  <c r="M40" i="26"/>
  <c r="M113" i="26"/>
  <c r="M73" i="26"/>
  <c r="I121" i="26"/>
  <c r="J108" i="26"/>
  <c r="J115" i="26"/>
  <c r="E505" i="29"/>
  <c r="H305" i="26"/>
  <c r="H185" i="26"/>
  <c r="I558" i="26"/>
  <c r="I598" i="26"/>
  <c r="I550" i="26"/>
  <c r="I590" i="26"/>
  <c r="J564" i="26"/>
  <c r="J604" i="26"/>
  <c r="J644" i="26"/>
  <c r="I556" i="26"/>
  <c r="I596" i="26"/>
  <c r="I636" i="26"/>
  <c r="I555" i="31"/>
  <c r="J547" i="26"/>
  <c r="J627" i="26"/>
  <c r="H479" i="26"/>
  <c r="H399" i="26"/>
  <c r="H439" i="26"/>
  <c r="I395" i="26"/>
  <c r="I435" i="26"/>
  <c r="I475" i="26"/>
  <c r="J431" i="26"/>
  <c r="J471" i="26"/>
  <c r="J391" i="26"/>
  <c r="I444" i="26"/>
  <c r="I364" i="26"/>
  <c r="I468" i="26"/>
  <c r="I388" i="26"/>
  <c r="I428" i="26"/>
  <c r="H440" i="26"/>
  <c r="H360" i="26"/>
  <c r="H432" i="26"/>
  <c r="H392" i="26"/>
  <c r="I803" i="26"/>
  <c r="I763" i="26"/>
  <c r="I667" i="26"/>
  <c r="I747" i="26"/>
  <c r="I787" i="26"/>
  <c r="I665" i="26"/>
  <c r="I745" i="26"/>
  <c r="H673" i="26"/>
  <c r="H713" i="26"/>
  <c r="N33" i="26"/>
  <c r="N153" i="26"/>
  <c r="N67" i="26"/>
  <c r="I559" i="26"/>
  <c r="I599" i="26"/>
  <c r="H441" i="26"/>
  <c r="H401" i="26"/>
  <c r="H361" i="26"/>
  <c r="I469" i="26"/>
  <c r="I389" i="26"/>
  <c r="I429" i="26"/>
  <c r="J671" i="26"/>
  <c r="J711" i="26"/>
  <c r="G501" i="33"/>
  <c r="P745" i="26"/>
  <c r="J36" i="26"/>
  <c r="J116" i="26"/>
  <c r="J68" i="26"/>
  <c r="J155" i="26"/>
  <c r="H323" i="26"/>
  <c r="H283" i="26"/>
  <c r="H235" i="26"/>
  <c r="H195" i="26"/>
  <c r="H307" i="26"/>
  <c r="H267" i="26"/>
  <c r="H282" i="26"/>
  <c r="H322" i="26"/>
  <c r="I237" i="26"/>
  <c r="I277" i="26"/>
  <c r="H186" i="26"/>
  <c r="H226" i="26"/>
  <c r="N194" i="26"/>
  <c r="N234" i="26"/>
  <c r="I228" i="26"/>
  <c r="I268" i="26"/>
  <c r="I561" i="26"/>
  <c r="I641" i="26"/>
  <c r="I601" i="26"/>
  <c r="N555" i="26"/>
  <c r="N595" i="26"/>
  <c r="H630" i="26"/>
  <c r="H550" i="26"/>
  <c r="I644" i="26"/>
  <c r="I604" i="26"/>
  <c r="J592" i="26"/>
  <c r="J632" i="26"/>
  <c r="H483" i="26"/>
  <c r="H403" i="26"/>
  <c r="I479" i="26"/>
  <c r="I359" i="26"/>
  <c r="E500" i="32"/>
  <c r="H467" i="26"/>
  <c r="H427" i="26"/>
  <c r="I360" i="26"/>
  <c r="I440" i="26"/>
  <c r="I759" i="26"/>
  <c r="I799" i="26"/>
  <c r="N719" i="26"/>
  <c r="N759" i="26"/>
  <c r="N711" i="26"/>
  <c r="N751" i="26"/>
  <c r="H28" i="26"/>
  <c r="H68" i="26"/>
  <c r="H36" i="26"/>
  <c r="H156" i="26"/>
  <c r="H244" i="26"/>
  <c r="H204" i="26"/>
  <c r="J271" i="26"/>
  <c r="J311" i="26"/>
  <c r="I631" i="26"/>
  <c r="I551" i="26"/>
  <c r="I401" i="26"/>
  <c r="I481" i="26"/>
  <c r="N357" i="26"/>
  <c r="N477" i="26"/>
  <c r="I465" i="26"/>
  <c r="I345" i="26"/>
  <c r="I470" i="26"/>
  <c r="I390" i="26"/>
  <c r="H390" i="26"/>
  <c r="H430" i="26"/>
  <c r="O122" i="26"/>
  <c r="O82" i="26"/>
  <c r="O42" i="26"/>
  <c r="O307" i="26"/>
  <c r="O227" i="26"/>
  <c r="O267" i="26"/>
  <c r="O187" i="26"/>
  <c r="O311" i="26"/>
  <c r="O271" i="26"/>
  <c r="O191" i="26"/>
  <c r="O231" i="26"/>
  <c r="O315" i="26"/>
  <c r="O195" i="26"/>
  <c r="O235" i="26"/>
  <c r="O275" i="26"/>
  <c r="O319" i="26"/>
  <c r="O239" i="26"/>
  <c r="O279" i="26"/>
  <c r="O199" i="26"/>
  <c r="O323" i="26"/>
  <c r="O243" i="26"/>
  <c r="O283" i="26"/>
  <c r="O203" i="26"/>
  <c r="O586" i="26"/>
  <c r="O626" i="26"/>
  <c r="O506" i="26"/>
  <c r="O590" i="26"/>
  <c r="O510" i="26"/>
  <c r="O550" i="26"/>
  <c r="O630" i="26"/>
  <c r="O594" i="26"/>
  <c r="O554" i="26"/>
  <c r="O634" i="26"/>
  <c r="O514" i="26"/>
  <c r="O638" i="26"/>
  <c r="O558" i="26"/>
  <c r="O598" i="26"/>
  <c r="O518" i="26"/>
  <c r="O602" i="26"/>
  <c r="O642" i="26"/>
  <c r="O522" i="26"/>
  <c r="O562" i="26"/>
  <c r="O385" i="26"/>
  <c r="O425" i="26"/>
  <c r="O345" i="26"/>
  <c r="O389" i="26"/>
  <c r="O429" i="26"/>
  <c r="O349" i="26"/>
  <c r="O469" i="26"/>
  <c r="O433" i="26"/>
  <c r="O473" i="26"/>
  <c r="O353" i="26"/>
  <c r="O393" i="26"/>
  <c r="O437" i="26"/>
  <c r="O477" i="26"/>
  <c r="O357" i="26"/>
  <c r="O397" i="26"/>
  <c r="O441" i="26"/>
  <c r="O481" i="26"/>
  <c r="O361" i="26"/>
  <c r="O705" i="26"/>
  <c r="O745" i="26"/>
  <c r="O785" i="26"/>
  <c r="G500" i="33"/>
  <c r="O665" i="26"/>
  <c r="O709" i="26"/>
  <c r="O749" i="26"/>
  <c r="O789" i="26"/>
  <c r="O669" i="26"/>
  <c r="O713" i="26"/>
  <c r="O753" i="26"/>
  <c r="O793" i="26"/>
  <c r="O673" i="26"/>
  <c r="O717" i="26"/>
  <c r="O757" i="26"/>
  <c r="O797" i="26"/>
  <c r="O721" i="26"/>
  <c r="O761" i="26"/>
  <c r="O801" i="26"/>
  <c r="O681" i="26"/>
  <c r="M33" i="26"/>
  <c r="N151" i="26"/>
  <c r="N111" i="26"/>
  <c r="I547" i="26"/>
  <c r="I587" i="26"/>
  <c r="I627" i="26"/>
  <c r="J558" i="26"/>
  <c r="J598" i="26"/>
  <c r="J638" i="26"/>
  <c r="J563" i="26"/>
  <c r="J603" i="26"/>
  <c r="J643" i="26"/>
  <c r="J523" i="26"/>
  <c r="H349" i="26"/>
  <c r="I711" i="26"/>
  <c r="H715" i="26"/>
  <c r="H755" i="26"/>
  <c r="H795" i="26"/>
  <c r="O114" i="26"/>
  <c r="O74" i="26"/>
  <c r="O34" i="26"/>
  <c r="M362" i="26"/>
  <c r="M482" i="26"/>
  <c r="M402" i="26"/>
  <c r="M438" i="26"/>
  <c r="M398" i="26"/>
  <c r="M358" i="26"/>
  <c r="M394" i="26"/>
  <c r="M434" i="26"/>
  <c r="M354" i="26"/>
  <c r="M350" i="26"/>
  <c r="M470" i="26"/>
  <c r="M430" i="26"/>
  <c r="M386" i="26"/>
  <c r="M426" i="26"/>
  <c r="M346" i="26"/>
  <c r="M43" i="26"/>
  <c r="M163" i="26"/>
  <c r="H429" i="26"/>
  <c r="G509" i="29"/>
  <c r="N305" i="26"/>
  <c r="N185" i="26"/>
  <c r="N225" i="26"/>
  <c r="J266" i="26"/>
  <c r="J306" i="26"/>
  <c r="J310" i="26"/>
  <c r="J270" i="26"/>
  <c r="J274" i="26"/>
  <c r="J314" i="26"/>
  <c r="J237" i="26"/>
  <c r="J277" i="26"/>
  <c r="J317" i="26"/>
  <c r="J278" i="26"/>
  <c r="J318" i="26"/>
  <c r="J242" i="26"/>
  <c r="J282" i="26"/>
  <c r="H593" i="26"/>
  <c r="H633" i="26"/>
  <c r="H513" i="26"/>
  <c r="H636" i="26"/>
  <c r="H596" i="26"/>
  <c r="H516" i="26"/>
  <c r="H601" i="26"/>
  <c r="H641" i="26"/>
  <c r="H521" i="26"/>
  <c r="S510" i="30"/>
  <c r="O106" i="26"/>
  <c r="O66" i="26"/>
  <c r="O26" i="26"/>
  <c r="M478" i="26"/>
  <c r="M83" i="26"/>
  <c r="P243" i="26"/>
  <c r="P283" i="26"/>
  <c r="P323" i="26"/>
  <c r="P279" i="26"/>
  <c r="P319" i="26"/>
  <c r="P199" i="26"/>
  <c r="P315" i="26"/>
  <c r="P195" i="26"/>
  <c r="P235" i="26"/>
  <c r="P311" i="26"/>
  <c r="P191" i="26"/>
  <c r="P231" i="26"/>
  <c r="P267" i="26"/>
  <c r="P307" i="26"/>
  <c r="P187" i="26"/>
  <c r="N154" i="26"/>
  <c r="N74" i="26"/>
  <c r="N114" i="26"/>
  <c r="J307" i="26"/>
  <c r="J227" i="26"/>
  <c r="H273" i="26"/>
  <c r="H313" i="26"/>
  <c r="H193" i="26"/>
  <c r="I199" i="26"/>
  <c r="I239" i="26"/>
  <c r="I279" i="26"/>
  <c r="I455" i="32"/>
  <c r="J465" i="26"/>
  <c r="J385" i="26"/>
  <c r="J425" i="26"/>
  <c r="J472" i="26"/>
  <c r="J392" i="26"/>
  <c r="J432" i="26"/>
  <c r="I438" i="26"/>
  <c r="I358" i="26"/>
  <c r="I478" i="26"/>
  <c r="I442" i="26"/>
  <c r="I402" i="26"/>
  <c r="I362" i="26"/>
  <c r="M150" i="26"/>
  <c r="M70" i="26"/>
  <c r="M30" i="26"/>
  <c r="M147" i="26"/>
  <c r="M67" i="26"/>
  <c r="M27" i="26"/>
  <c r="M243" i="26"/>
  <c r="M323" i="26"/>
  <c r="M203" i="26"/>
  <c r="M239" i="26"/>
  <c r="M319" i="26"/>
  <c r="M199" i="26"/>
  <c r="M235" i="26"/>
  <c r="M195" i="26"/>
  <c r="M275" i="26"/>
  <c r="M231" i="26"/>
  <c r="M191" i="26"/>
  <c r="M271" i="26"/>
  <c r="M227" i="26"/>
  <c r="M267" i="26"/>
  <c r="M307" i="26"/>
  <c r="M563" i="26"/>
  <c r="M603" i="26"/>
  <c r="M643" i="26"/>
  <c r="M523" i="26"/>
  <c r="M559" i="26"/>
  <c r="M599" i="26"/>
  <c r="M639" i="26"/>
  <c r="M555" i="26"/>
  <c r="M635" i="26"/>
  <c r="M515" i="26"/>
  <c r="M551" i="26"/>
  <c r="M591" i="26"/>
  <c r="M631" i="26"/>
  <c r="M511" i="26"/>
  <c r="M547" i="26"/>
  <c r="M507" i="26"/>
  <c r="G558" i="31"/>
  <c r="M587" i="26"/>
  <c r="M803" i="26"/>
  <c r="M683" i="26"/>
  <c r="M763" i="26"/>
  <c r="M759" i="26"/>
  <c r="M719" i="26"/>
  <c r="M799" i="26"/>
  <c r="M795" i="26"/>
  <c r="M675" i="26"/>
  <c r="M755" i="26"/>
  <c r="M751" i="26"/>
  <c r="M711" i="26"/>
  <c r="M791" i="26"/>
  <c r="M787" i="26"/>
  <c r="M667" i="26"/>
  <c r="G547" i="33"/>
  <c r="M747" i="26"/>
  <c r="P482" i="26"/>
  <c r="P402" i="26"/>
  <c r="P442" i="26"/>
  <c r="P478" i="26"/>
  <c r="P398" i="26"/>
  <c r="P438" i="26"/>
  <c r="O32" i="26"/>
  <c r="O163" i="26"/>
  <c r="O80" i="26"/>
  <c r="O240" i="26"/>
  <c r="BD27" i="23"/>
  <c r="BE38" i="23"/>
  <c r="BE34" i="23"/>
  <c r="BC37" i="23"/>
  <c r="BD28" i="23"/>
  <c r="BE17" i="23"/>
  <c r="BD8" i="23"/>
  <c r="BC34" i="23"/>
  <c r="BE28" i="23"/>
  <c r="BD17" i="23"/>
  <c r="I322" i="26"/>
  <c r="I242" i="26"/>
  <c r="I282" i="26"/>
  <c r="I202" i="26"/>
  <c r="I314" i="26"/>
  <c r="I194" i="26"/>
  <c r="I234" i="26"/>
  <c r="I274" i="26"/>
  <c r="I306" i="26"/>
  <c r="I226" i="26"/>
  <c r="I266" i="26"/>
  <c r="I186" i="26"/>
  <c r="I321" i="26"/>
  <c r="I201" i="26"/>
  <c r="I241" i="26"/>
  <c r="I281" i="26"/>
  <c r="N235" i="26"/>
  <c r="N315" i="26"/>
  <c r="G759" i="29"/>
  <c r="N195" i="26"/>
  <c r="N275" i="26"/>
  <c r="H310" i="26"/>
  <c r="H230" i="26"/>
  <c r="H270" i="26"/>
  <c r="Q605" i="29"/>
  <c r="H190" i="26"/>
  <c r="I265" i="26"/>
  <c r="I185" i="26"/>
  <c r="I225" i="26"/>
  <c r="I305" i="26"/>
  <c r="N230" i="26"/>
  <c r="N310" i="26"/>
  <c r="N190" i="26"/>
  <c r="N270" i="26"/>
  <c r="S609" i="29"/>
  <c r="J265" i="26"/>
  <c r="I505" i="29"/>
  <c r="J225" i="26"/>
  <c r="J185" i="26"/>
  <c r="J305" i="26"/>
  <c r="I316" i="26"/>
  <c r="I196" i="26"/>
  <c r="I236" i="26"/>
  <c r="I276" i="26"/>
  <c r="H308" i="26"/>
  <c r="H268" i="26"/>
  <c r="H188" i="26"/>
  <c r="H228" i="26"/>
  <c r="Q555" i="29"/>
  <c r="H643" i="26"/>
  <c r="H523" i="26"/>
  <c r="H563" i="26"/>
  <c r="E955" i="31"/>
  <c r="H603" i="26"/>
  <c r="H595" i="26"/>
  <c r="H555" i="26"/>
  <c r="H635" i="26"/>
  <c r="E755" i="31"/>
  <c r="H515" i="26"/>
  <c r="N634" i="26"/>
  <c r="N514" i="26"/>
  <c r="N594" i="26"/>
  <c r="S709" i="31"/>
  <c r="N554" i="26"/>
  <c r="P797" i="26"/>
  <c r="P757" i="26"/>
  <c r="G795" i="33"/>
  <c r="P677" i="26"/>
  <c r="P717" i="26"/>
  <c r="P709" i="26"/>
  <c r="P669" i="26"/>
  <c r="P789" i="26"/>
  <c r="G599" i="33"/>
  <c r="P749" i="26"/>
  <c r="J152" i="26"/>
  <c r="J112" i="26"/>
  <c r="J72" i="26"/>
  <c r="J32" i="26"/>
  <c r="J120" i="26"/>
  <c r="J160" i="26"/>
  <c r="J40" i="26"/>
  <c r="J80" i="26"/>
  <c r="N35" i="26"/>
  <c r="N155" i="26"/>
  <c r="N115" i="26"/>
  <c r="N75" i="26"/>
  <c r="J667" i="26"/>
  <c r="I544" i="33"/>
  <c r="J747" i="26"/>
  <c r="J787" i="26"/>
  <c r="J707" i="26"/>
  <c r="I154" i="26"/>
  <c r="I74" i="26"/>
  <c r="I34" i="26"/>
  <c r="I114" i="26"/>
  <c r="P761" i="26"/>
  <c r="P801" i="26"/>
  <c r="P721" i="26"/>
  <c r="P681" i="26"/>
  <c r="G893" i="33"/>
  <c r="O69" i="26"/>
  <c r="O149" i="26"/>
  <c r="O29" i="26"/>
  <c r="O109" i="26"/>
  <c r="O117" i="26"/>
  <c r="O157" i="26"/>
  <c r="O77" i="26"/>
  <c r="O37" i="26"/>
  <c r="M154" i="26"/>
  <c r="M34" i="26"/>
  <c r="M74" i="26"/>
  <c r="M114" i="26"/>
  <c r="H34" i="26"/>
  <c r="H74" i="26"/>
  <c r="H114" i="26"/>
  <c r="H229" i="26"/>
  <c r="H309" i="26"/>
  <c r="H189" i="26"/>
  <c r="E605" i="29"/>
  <c r="H269" i="26"/>
  <c r="J273" i="26"/>
  <c r="J233" i="26"/>
  <c r="J193" i="26"/>
  <c r="H240" i="26"/>
  <c r="H280" i="26"/>
  <c r="H200" i="26"/>
  <c r="H320" i="26"/>
  <c r="Q855" i="29"/>
  <c r="I443" i="26"/>
  <c r="I483" i="26"/>
  <c r="I403" i="26"/>
  <c r="J399" i="26"/>
  <c r="J359" i="26"/>
  <c r="J439" i="26"/>
  <c r="H471" i="26"/>
  <c r="H431" i="26"/>
  <c r="H351" i="26"/>
  <c r="I427" i="26"/>
  <c r="I467" i="26"/>
  <c r="I387" i="26"/>
  <c r="I436" i="26"/>
  <c r="I476" i="26"/>
  <c r="I396" i="26"/>
  <c r="H364" i="26"/>
  <c r="H484" i="26"/>
  <c r="H404" i="26"/>
  <c r="H476" i="26"/>
  <c r="H436" i="26"/>
  <c r="H356" i="26"/>
  <c r="H388" i="26"/>
  <c r="Q500" i="32"/>
  <c r="H428" i="26"/>
  <c r="H468" i="26"/>
  <c r="I795" i="26"/>
  <c r="I715" i="26"/>
  <c r="I755" i="26"/>
  <c r="H763" i="26"/>
  <c r="H683" i="26"/>
  <c r="H723" i="26"/>
  <c r="H666" i="26"/>
  <c r="Q495" i="33"/>
  <c r="H746" i="26"/>
  <c r="H786" i="26"/>
  <c r="H157" i="26"/>
  <c r="H77" i="26"/>
  <c r="H37" i="26"/>
  <c r="N159" i="26"/>
  <c r="N79" i="26"/>
  <c r="N39" i="26"/>
  <c r="N40" i="26"/>
  <c r="N120" i="26"/>
  <c r="N80" i="26"/>
  <c r="I433" i="26"/>
  <c r="I393" i="26"/>
  <c r="I353" i="26"/>
  <c r="H353" i="26"/>
  <c r="H393" i="26"/>
  <c r="H433" i="26"/>
  <c r="I437" i="26"/>
  <c r="I357" i="26"/>
  <c r="I397" i="26"/>
  <c r="J723" i="26"/>
  <c r="J763" i="26"/>
  <c r="J803" i="26"/>
  <c r="N122" i="26"/>
  <c r="N42" i="26"/>
  <c r="N162" i="26"/>
  <c r="H597" i="26"/>
  <c r="H517" i="26"/>
  <c r="H557" i="26"/>
  <c r="H632" i="26"/>
  <c r="H512" i="26"/>
  <c r="Q655" i="31"/>
  <c r="H552" i="26"/>
  <c r="I346" i="26"/>
  <c r="I426" i="26"/>
  <c r="I386" i="26"/>
  <c r="H158" i="26"/>
  <c r="H78" i="26"/>
  <c r="H38" i="26"/>
  <c r="I75" i="26"/>
  <c r="I35" i="26"/>
  <c r="I155" i="26"/>
  <c r="J626" i="26"/>
  <c r="U505" i="31"/>
  <c r="J546" i="26"/>
  <c r="J553" i="26"/>
  <c r="J593" i="26"/>
  <c r="J633" i="26"/>
  <c r="J513" i="26"/>
  <c r="J557" i="26"/>
  <c r="J517" i="26"/>
  <c r="J597" i="26"/>
  <c r="J602" i="26"/>
  <c r="J562" i="26"/>
  <c r="J642" i="26"/>
  <c r="J522" i="26"/>
  <c r="H465" i="26"/>
  <c r="E455" i="32"/>
  <c r="H425" i="26"/>
  <c r="H345" i="26"/>
  <c r="J428" i="26"/>
  <c r="U500" i="32"/>
  <c r="J388" i="26"/>
  <c r="J348" i="26"/>
  <c r="H477" i="26"/>
  <c r="H397" i="26"/>
  <c r="H357" i="26"/>
  <c r="N359" i="26"/>
  <c r="N399" i="26"/>
  <c r="N439" i="26"/>
  <c r="N587" i="26"/>
  <c r="G559" i="31"/>
  <c r="N507" i="26"/>
  <c r="N547" i="26"/>
  <c r="I585" i="26"/>
  <c r="I545" i="26"/>
  <c r="I625" i="26"/>
  <c r="I628" i="26"/>
  <c r="I508" i="26"/>
  <c r="I588" i="26"/>
  <c r="J556" i="26"/>
  <c r="J636" i="26"/>
  <c r="J516" i="26"/>
  <c r="H508" i="26"/>
  <c r="Q555" i="31"/>
  <c r="H548" i="26"/>
  <c r="H588" i="26"/>
  <c r="N552" i="26"/>
  <c r="N512" i="26"/>
  <c r="S659" i="31"/>
  <c r="N592" i="26"/>
  <c r="H111" i="26"/>
  <c r="H151" i="26"/>
  <c r="H31" i="26"/>
  <c r="H123" i="26"/>
  <c r="H163" i="26"/>
  <c r="H83" i="26"/>
  <c r="H625" i="26"/>
  <c r="E505" i="31"/>
  <c r="H545" i="26"/>
  <c r="H585" i="26"/>
  <c r="J158" i="26"/>
  <c r="J118" i="26"/>
  <c r="J38" i="26"/>
  <c r="J78" i="26"/>
  <c r="I44" i="26"/>
  <c r="I124" i="26"/>
  <c r="I84" i="26"/>
  <c r="I79" i="26"/>
  <c r="I39" i="26"/>
  <c r="I159" i="26"/>
  <c r="J625" i="26"/>
  <c r="I505" i="31"/>
  <c r="J585" i="26"/>
  <c r="J505" i="26"/>
  <c r="J545" i="26"/>
  <c r="J548" i="26"/>
  <c r="J508" i="26"/>
  <c r="U555" i="31"/>
  <c r="J628" i="26"/>
  <c r="J631" i="26"/>
  <c r="J511" i="26"/>
  <c r="J551" i="26"/>
  <c r="J591" i="26"/>
  <c r="N673" i="26"/>
  <c r="N753" i="26"/>
  <c r="N793" i="26"/>
  <c r="H562" i="26"/>
  <c r="H642" i="26"/>
  <c r="H522" i="26"/>
  <c r="I557" i="26"/>
  <c r="I597" i="26"/>
  <c r="I517" i="26"/>
  <c r="N631" i="26"/>
  <c r="N511" i="26"/>
  <c r="N551" i="26"/>
  <c r="H667" i="26"/>
  <c r="E544" i="33"/>
  <c r="H747" i="26"/>
  <c r="H787" i="26"/>
  <c r="I721" i="26"/>
  <c r="I681" i="26"/>
  <c r="I761" i="26"/>
  <c r="I757" i="26"/>
  <c r="I677" i="26"/>
  <c r="I717" i="26"/>
  <c r="I673" i="26"/>
  <c r="I753" i="26"/>
  <c r="I713" i="26"/>
  <c r="I749" i="26"/>
  <c r="I669" i="26"/>
  <c r="I709" i="26"/>
  <c r="N32" i="26"/>
  <c r="N152" i="26"/>
  <c r="N112" i="26"/>
  <c r="J164" i="26"/>
  <c r="J124" i="26"/>
  <c r="J44" i="26"/>
  <c r="H32" i="26"/>
  <c r="H72" i="26"/>
  <c r="H152" i="26"/>
  <c r="H40" i="26"/>
  <c r="H120" i="26"/>
  <c r="H160" i="26"/>
  <c r="J280" i="26"/>
  <c r="J240" i="26"/>
  <c r="J315" i="26"/>
  <c r="J235" i="26"/>
  <c r="J195" i="26"/>
  <c r="J275" i="26"/>
  <c r="N232" i="26"/>
  <c r="N312" i="26"/>
  <c r="N192" i="26"/>
  <c r="J113" i="26"/>
  <c r="J33" i="26"/>
  <c r="J153" i="26"/>
  <c r="I149" i="26"/>
  <c r="I69" i="26"/>
  <c r="I109" i="26"/>
  <c r="J390" i="26"/>
  <c r="J430" i="26"/>
  <c r="J350" i="26"/>
  <c r="H708" i="26"/>
  <c r="Q544" i="33"/>
  <c r="H748" i="26"/>
  <c r="H668" i="26"/>
  <c r="J708" i="26"/>
  <c r="J668" i="26"/>
  <c r="J788" i="26"/>
  <c r="P670" i="26"/>
  <c r="P710" i="26"/>
  <c r="P790" i="26"/>
  <c r="S599" i="33"/>
  <c r="N792" i="26"/>
  <c r="N752" i="26"/>
  <c r="S646" i="33"/>
  <c r="N672" i="26"/>
  <c r="N674" i="26"/>
  <c r="N754" i="26"/>
  <c r="N794" i="26"/>
  <c r="I756" i="26"/>
  <c r="I716" i="26"/>
  <c r="I676" i="26"/>
  <c r="N797" i="26"/>
  <c r="N717" i="26"/>
  <c r="N757" i="26"/>
  <c r="P678" i="26"/>
  <c r="P718" i="26"/>
  <c r="P798" i="26"/>
  <c r="P800" i="26"/>
  <c r="P680" i="26"/>
  <c r="P720" i="26"/>
  <c r="J762" i="26"/>
  <c r="J802" i="26"/>
  <c r="J682" i="26"/>
  <c r="J722" i="26"/>
  <c r="N724" i="26"/>
  <c r="N684" i="26"/>
  <c r="N804" i="26"/>
  <c r="O123" i="26"/>
  <c r="O105" i="26"/>
  <c r="G510" i="30"/>
  <c r="O145" i="26"/>
  <c r="O65" i="26"/>
  <c r="O25" i="26"/>
  <c r="O113" i="26"/>
  <c r="O33" i="26"/>
  <c r="O73" i="26"/>
  <c r="O161" i="26"/>
  <c r="O121" i="26"/>
  <c r="O81" i="26"/>
  <c r="O41" i="26"/>
  <c r="M162" i="26"/>
  <c r="M82" i="26"/>
  <c r="M42" i="26"/>
  <c r="M106" i="26"/>
  <c r="S508" i="30"/>
  <c r="M66" i="26"/>
  <c r="M146" i="26"/>
  <c r="M26" i="26"/>
  <c r="P747" i="26"/>
  <c r="N546" i="26"/>
  <c r="J587" i="26"/>
  <c r="H426" i="26"/>
  <c r="J745" i="26"/>
  <c r="H745" i="26"/>
  <c r="O153" i="26"/>
  <c r="O31" i="26"/>
  <c r="O119" i="26"/>
  <c r="O159" i="26"/>
  <c r="O79" i="26"/>
  <c r="O39" i="26"/>
  <c r="M122" i="26"/>
  <c r="M484" i="26"/>
  <c r="M444" i="26"/>
  <c r="M364" i="26"/>
  <c r="M480" i="26"/>
  <c r="M360" i="26"/>
  <c r="M400" i="26"/>
  <c r="M476" i="26"/>
  <c r="M396" i="26"/>
  <c r="M436" i="26"/>
  <c r="M472" i="26"/>
  <c r="M392" i="26"/>
  <c r="M432" i="26"/>
  <c r="M352" i="26"/>
  <c r="M468" i="26"/>
  <c r="M428" i="26"/>
  <c r="M348" i="26"/>
  <c r="O107" i="26"/>
  <c r="O27" i="26"/>
  <c r="O147" i="26"/>
  <c r="O75" i="26"/>
  <c r="O155" i="26"/>
  <c r="O115" i="26"/>
  <c r="O43" i="26"/>
  <c r="O308" i="26"/>
  <c r="O188" i="26"/>
  <c r="O312" i="26"/>
  <c r="O232" i="26"/>
  <c r="O272" i="26"/>
  <c r="O316" i="26"/>
  <c r="O236" i="26"/>
  <c r="O276" i="26"/>
  <c r="O196" i="26"/>
  <c r="O320" i="26"/>
  <c r="O200" i="26"/>
  <c r="O324" i="26"/>
  <c r="O284" i="26"/>
  <c r="O204" i="26"/>
  <c r="O627" i="26"/>
  <c r="O507" i="26"/>
  <c r="O547" i="26"/>
  <c r="O631" i="26"/>
  <c r="O511" i="26"/>
  <c r="O635" i="26"/>
  <c r="O555" i="26"/>
  <c r="O595" i="26"/>
  <c r="O639" i="26"/>
  <c r="O559" i="26"/>
  <c r="O599" i="26"/>
  <c r="O519" i="26"/>
  <c r="O643" i="26"/>
  <c r="O523" i="26"/>
  <c r="O466" i="26"/>
  <c r="O346" i="26"/>
  <c r="O470" i="26"/>
  <c r="O430" i="26"/>
  <c r="O350" i="26"/>
  <c r="O474" i="26"/>
  <c r="O354" i="26"/>
  <c r="O478" i="26"/>
  <c r="O358" i="26"/>
  <c r="O398" i="26"/>
  <c r="O482" i="26"/>
  <c r="O362" i="26"/>
  <c r="O746" i="26"/>
  <c r="O786" i="26"/>
  <c r="O750" i="26"/>
  <c r="O670" i="26"/>
  <c r="O710" i="26"/>
  <c r="O754" i="26"/>
  <c r="O674" i="26"/>
  <c r="O714" i="26"/>
  <c r="O794" i="26"/>
  <c r="O758" i="26"/>
  <c r="O718" i="26"/>
  <c r="O798" i="26"/>
  <c r="BD11" i="23"/>
  <c r="BC11" i="23"/>
  <c r="BE11" i="23"/>
  <c r="BC94" i="23"/>
  <c r="BE94" i="23"/>
  <c r="BD94" i="23"/>
  <c r="BC130" i="23"/>
  <c r="BD130" i="23"/>
  <c r="BE130" i="23"/>
  <c r="O524" i="26"/>
  <c r="O636" i="26"/>
  <c r="O592" i="26"/>
  <c r="O201" i="26"/>
  <c r="O277" i="26"/>
  <c r="O233" i="26"/>
  <c r="O185" i="26"/>
  <c r="O189" i="26"/>
  <c r="O265" i="26"/>
  <c r="M145" i="26"/>
  <c r="M149" i="26"/>
  <c r="M153" i="26"/>
  <c r="M161" i="26"/>
  <c r="M107" i="26"/>
  <c r="M115" i="26"/>
  <c r="M157" i="26"/>
  <c r="M151" i="26"/>
  <c r="M159" i="26"/>
  <c r="M123" i="26"/>
  <c r="BE84" i="23"/>
  <c r="BC84" i="23"/>
  <c r="BD84" i="23"/>
  <c r="M89" i="25"/>
  <c r="P89" i="25"/>
  <c r="J89" i="25"/>
  <c r="H89" i="25"/>
  <c r="O89" i="25"/>
  <c r="N89" i="25"/>
  <c r="I89" i="25"/>
  <c r="L89" i="25"/>
  <c r="K84" i="25"/>
  <c r="I84" i="25"/>
  <c r="P84" i="25"/>
  <c r="J84" i="25"/>
  <c r="O84" i="25"/>
  <c r="L84" i="25"/>
  <c r="N84" i="25"/>
  <c r="P63" i="25"/>
  <c r="M63" i="25"/>
  <c r="O63" i="25"/>
  <c r="H63" i="25"/>
  <c r="J63" i="25"/>
  <c r="K63" i="25"/>
  <c r="I63" i="25"/>
  <c r="O102" i="25"/>
  <c r="N102" i="25"/>
  <c r="K102" i="25"/>
  <c r="M102" i="25"/>
  <c r="H102" i="25"/>
  <c r="I102" i="25"/>
  <c r="P102" i="25"/>
  <c r="L109" i="25"/>
  <c r="M109" i="25"/>
  <c r="P109" i="25"/>
  <c r="J109" i="25"/>
  <c r="H109" i="25"/>
  <c r="N109" i="25"/>
  <c r="O109" i="25"/>
  <c r="P48" i="25"/>
  <c r="Q49" i="25"/>
  <c r="I48" i="25"/>
  <c r="K48" i="25"/>
  <c r="M48" i="25"/>
  <c r="L48" i="25"/>
  <c r="J48" i="25"/>
  <c r="H190" i="25"/>
  <c r="M23" i="25"/>
  <c r="N23" i="25"/>
  <c r="P23" i="25"/>
  <c r="O23" i="25"/>
  <c r="L23" i="25"/>
  <c r="I23" i="25"/>
  <c r="H23" i="25"/>
  <c r="J23" i="25"/>
  <c r="H34" i="25"/>
  <c r="N34" i="25"/>
  <c r="M34" i="25"/>
  <c r="O34" i="25"/>
  <c r="J34" i="25"/>
  <c r="I34" i="25"/>
  <c r="P34" i="25"/>
  <c r="L177" i="25"/>
  <c r="M51" i="25"/>
  <c r="N51" i="25"/>
  <c r="P51" i="25"/>
  <c r="L51" i="25"/>
  <c r="I51" i="25"/>
  <c r="M60" i="25"/>
  <c r="O60" i="25"/>
  <c r="P60" i="25"/>
  <c r="H60" i="25"/>
  <c r="P31" i="25"/>
  <c r="J31" i="25"/>
  <c r="N31" i="25"/>
  <c r="P20" i="25"/>
  <c r="J20" i="25"/>
  <c r="N30" i="25"/>
  <c r="M30" i="25"/>
  <c r="O30" i="25"/>
  <c r="P6" i="25"/>
  <c r="M6" i="25"/>
  <c r="L6" i="25"/>
  <c r="O117" i="25"/>
  <c r="I117" i="25"/>
  <c r="L117" i="25"/>
  <c r="J117" i="25"/>
  <c r="K117" i="25"/>
  <c r="H26" i="25"/>
  <c r="I26" i="25"/>
  <c r="P26" i="25"/>
  <c r="N26" i="25"/>
  <c r="O26" i="25"/>
  <c r="M38" i="25"/>
  <c r="I38" i="25"/>
  <c r="P38" i="25"/>
  <c r="M129" i="25"/>
  <c r="M14" i="25"/>
  <c r="I14" i="25"/>
  <c r="N19" i="25"/>
  <c r="P19" i="25"/>
  <c r="T12" i="25"/>
  <c r="R140" i="25"/>
  <c r="R145" i="25"/>
  <c r="T18" i="25"/>
  <c r="F144" i="25"/>
  <c r="T22" i="25"/>
  <c r="F148" i="25"/>
  <c r="R148" i="25"/>
  <c r="R149" i="25"/>
  <c r="T45" i="25"/>
  <c r="R167" i="25"/>
  <c r="F167" i="25"/>
  <c r="T50" i="25"/>
  <c r="R171" i="25"/>
  <c r="F170" i="25"/>
  <c r="R170" i="25"/>
  <c r="T59" i="25"/>
  <c r="R177" i="25"/>
  <c r="T68" i="25"/>
  <c r="R185" i="25"/>
  <c r="T72" i="25"/>
  <c r="F188" i="25"/>
  <c r="R189" i="25"/>
  <c r="R188" i="25"/>
  <c r="T76" i="25"/>
  <c r="T80" i="25"/>
  <c r="R195" i="25"/>
  <c r="R194" i="25"/>
  <c r="F194" i="25"/>
  <c r="T91" i="25"/>
  <c r="R204" i="25"/>
  <c r="R203" i="25"/>
  <c r="T111" i="25"/>
  <c r="R22" i="25"/>
  <c r="G21" i="25"/>
  <c r="R21" i="25"/>
  <c r="F21" i="25"/>
  <c r="Q21" i="25"/>
  <c r="T120" i="25"/>
  <c r="R30" i="25"/>
  <c r="G30" i="25"/>
  <c r="R31" i="25"/>
  <c r="T124" i="25"/>
  <c r="R34" i="25"/>
  <c r="R35" i="25"/>
  <c r="T128" i="25"/>
  <c r="G38" i="25"/>
  <c r="O43" i="25"/>
  <c r="O32" i="25"/>
  <c r="N32" i="25"/>
  <c r="O29" i="25"/>
  <c r="J41" i="25"/>
  <c r="J71" i="25"/>
  <c r="F192" i="25"/>
  <c r="F28" i="25"/>
  <c r="F146" i="25"/>
  <c r="F160" i="25"/>
  <c r="F25" i="25"/>
  <c r="F147" i="25"/>
  <c r="F37" i="25"/>
  <c r="R29" i="25"/>
  <c r="R146" i="25"/>
  <c r="R196" i="25"/>
  <c r="R19" i="25"/>
  <c r="G20" i="25"/>
  <c r="R173" i="25"/>
  <c r="G28" i="25"/>
  <c r="T13" i="25"/>
  <c r="R141" i="25"/>
  <c r="T19" i="25"/>
  <c r="T60" i="25"/>
  <c r="R178" i="25"/>
  <c r="T73" i="25"/>
  <c r="T77" i="25"/>
  <c r="R199" i="25"/>
  <c r="T129" i="25"/>
  <c r="R39" i="25"/>
  <c r="H7" i="34"/>
  <c r="I7" i="34"/>
  <c r="T14" i="25"/>
  <c r="R143" i="25"/>
  <c r="T52" i="25"/>
  <c r="T61" i="25"/>
  <c r="R180" i="25"/>
  <c r="R179" i="25"/>
  <c r="T66" i="25"/>
  <c r="T78" i="25"/>
  <c r="T86" i="25"/>
  <c r="F126" i="25"/>
  <c r="T122" i="25"/>
  <c r="R32" i="25"/>
  <c r="F165" i="25"/>
  <c r="F124" i="25"/>
  <c r="Q25" i="25"/>
  <c r="F138" i="25"/>
  <c r="F36" i="25"/>
  <c r="R41" i="25"/>
  <c r="R165" i="25"/>
  <c r="R40" i="25"/>
  <c r="R26" i="25"/>
  <c r="R172" i="25"/>
  <c r="R147" i="25"/>
  <c r="T25" i="25"/>
  <c r="R151" i="25"/>
  <c r="F191" i="25"/>
  <c r="R191" i="25"/>
  <c r="T83" i="25"/>
  <c r="R197" i="25"/>
  <c r="T119" i="25"/>
  <c r="T123" i="25"/>
  <c r="G33" i="25"/>
  <c r="R54" i="25"/>
  <c r="F107" i="34"/>
  <c r="H107" i="34"/>
  <c r="I107" i="34"/>
  <c r="F87" i="34"/>
  <c r="L121" i="25"/>
  <c r="N174" i="25"/>
  <c r="I583" i="26"/>
  <c r="I121" i="25"/>
  <c r="H174" i="25"/>
  <c r="N121" i="25"/>
  <c r="I174" i="25"/>
  <c r="P121" i="25"/>
  <c r="O174" i="25"/>
  <c r="J174" i="25"/>
  <c r="M121" i="25"/>
  <c r="O121" i="25"/>
  <c r="J121" i="25"/>
  <c r="L174" i="25"/>
  <c r="M174" i="25"/>
  <c r="V514" i="30"/>
  <c r="V513" i="30"/>
  <c r="V512" i="30"/>
  <c r="U507" i="30"/>
  <c r="U506" i="30"/>
  <c r="Q503" i="30"/>
  <c r="Q512" i="30"/>
  <c r="U514" i="30"/>
  <c r="U513" i="30"/>
  <c r="U512" i="30"/>
  <c r="Q507" i="30"/>
  <c r="Q506" i="30"/>
  <c r="S514" i="30"/>
  <c r="S513" i="30"/>
  <c r="S512" i="30"/>
  <c r="B552" i="30"/>
  <c r="T513" i="30"/>
  <c r="T514" i="30"/>
  <c r="T512" i="30"/>
  <c r="K129" i="25"/>
  <c r="O150" i="25"/>
  <c r="I129" i="25"/>
  <c r="J136" i="25"/>
  <c r="P174" i="25"/>
  <c r="K121" i="25"/>
  <c r="J743" i="26"/>
  <c r="L123" i="25"/>
  <c r="J178" i="25"/>
  <c r="P129" i="25"/>
  <c r="B50" i="48"/>
  <c r="F8" i="21"/>
  <c r="J703" i="26"/>
  <c r="I446" i="33"/>
  <c r="J783" i="26"/>
  <c r="I623" i="26"/>
  <c r="I503" i="26"/>
  <c r="F143" i="26"/>
  <c r="K143" i="26"/>
  <c r="J155" i="25"/>
  <c r="N142" i="25"/>
  <c r="N155" i="25"/>
  <c r="H152" i="25"/>
  <c r="M152" i="25"/>
  <c r="J142" i="25"/>
  <c r="K155" i="25"/>
  <c r="P136" i="25"/>
  <c r="P155" i="25"/>
  <c r="K123" i="25"/>
  <c r="L52" i="15"/>
  <c r="L92" i="15"/>
  <c r="L60" i="15"/>
  <c r="L142" i="25"/>
  <c r="L155" i="25"/>
  <c r="P123" i="25"/>
  <c r="I136" i="25"/>
  <c r="L199" i="25"/>
  <c r="O127" i="25"/>
  <c r="N204" i="25"/>
  <c r="I131" i="25"/>
  <c r="N140" i="25"/>
  <c r="M155" i="25"/>
  <c r="H155" i="25"/>
  <c r="I123" i="25"/>
  <c r="N123" i="25"/>
  <c r="O155" i="25"/>
  <c r="O142" i="25"/>
  <c r="P142" i="25"/>
  <c r="M136" i="25"/>
  <c r="N205" i="25"/>
  <c r="P125" i="25"/>
  <c r="N189" i="25"/>
  <c r="H125" i="25"/>
  <c r="P152" i="25"/>
  <c r="F783" i="26"/>
  <c r="K783" i="26"/>
  <c r="L783" i="26"/>
  <c r="F663" i="26"/>
  <c r="K663" i="26"/>
  <c r="L663" i="26"/>
  <c r="H178" i="25"/>
  <c r="I161" i="25"/>
  <c r="I196" i="25"/>
  <c r="I140" i="25"/>
  <c r="J150" i="25"/>
  <c r="H140" i="25"/>
  <c r="J123" i="25"/>
  <c r="M123" i="25"/>
  <c r="M178" i="25"/>
  <c r="O199" i="25"/>
  <c r="N136" i="25"/>
  <c r="H136" i="25"/>
  <c r="L161" i="25"/>
  <c r="P150" i="25"/>
  <c r="L136" i="25"/>
  <c r="P201" i="25"/>
  <c r="J161" i="25"/>
  <c r="M140" i="25"/>
  <c r="M150" i="25"/>
  <c r="I178" i="25"/>
  <c r="H123" i="25"/>
  <c r="J134" i="25"/>
  <c r="O136" i="25"/>
  <c r="H150" i="25"/>
  <c r="L201" i="25"/>
  <c r="L93" i="15"/>
  <c r="L68" i="15"/>
  <c r="K125" i="25"/>
  <c r="N152" i="25"/>
  <c r="J152" i="25"/>
  <c r="M181" i="25"/>
  <c r="J204" i="25"/>
  <c r="I125" i="25"/>
  <c r="O152" i="25"/>
  <c r="L150" i="25"/>
  <c r="I150" i="25"/>
  <c r="M207" i="25"/>
  <c r="P204" i="25"/>
  <c r="P178" i="25"/>
  <c r="J125" i="25"/>
  <c r="I152" i="25"/>
  <c r="N178" i="25"/>
  <c r="H204" i="25"/>
  <c r="M201" i="25"/>
  <c r="I204" i="25"/>
  <c r="L152" i="25"/>
  <c r="O205" i="25"/>
  <c r="M204" i="25"/>
  <c r="L181" i="25"/>
  <c r="K204" i="25"/>
  <c r="O204" i="25"/>
  <c r="M125" i="25"/>
  <c r="K150" i="25"/>
  <c r="L171" i="25"/>
  <c r="O178" i="25"/>
  <c r="K178" i="25"/>
  <c r="N125" i="25"/>
  <c r="L125" i="25"/>
  <c r="N186" i="25"/>
  <c r="I181" i="25"/>
  <c r="O201" i="25"/>
  <c r="N161" i="25"/>
  <c r="O207" i="25"/>
  <c r="K181" i="25"/>
  <c r="K50" i="15"/>
  <c r="F15" i="21"/>
  <c r="J50" i="15"/>
  <c r="I50" i="15"/>
  <c r="H50" i="15"/>
  <c r="L101" i="15"/>
  <c r="G50" i="15"/>
  <c r="L90" i="15"/>
  <c r="L77" i="15"/>
  <c r="L51" i="15"/>
  <c r="L84" i="15"/>
  <c r="L69" i="15"/>
  <c r="L100" i="15"/>
  <c r="L76" i="15"/>
  <c r="L85" i="15"/>
  <c r="L61" i="15"/>
  <c r="L53" i="15"/>
  <c r="L62" i="15"/>
  <c r="F491" i="26"/>
  <c r="K491" i="26"/>
  <c r="F250" i="26"/>
  <c r="K250" i="26"/>
  <c r="N171" i="25"/>
  <c r="M186" i="25"/>
  <c r="M142" i="25"/>
  <c r="N156" i="25"/>
  <c r="I158" i="25"/>
  <c r="I171" i="25"/>
  <c r="O140" i="25"/>
  <c r="J186" i="25"/>
  <c r="J120" i="25"/>
  <c r="M151" i="25"/>
  <c r="H142" i="25"/>
  <c r="P140" i="25"/>
  <c r="P171" i="25"/>
  <c r="O171" i="25"/>
  <c r="J140" i="25"/>
  <c r="K140" i="25"/>
  <c r="H186" i="25"/>
  <c r="L196" i="25"/>
  <c r="K142" i="25"/>
  <c r="F533" i="26"/>
  <c r="K533" i="26"/>
  <c r="F209" i="26"/>
  <c r="K209" i="26"/>
  <c r="C7" i="21"/>
  <c r="I186" i="25"/>
  <c r="L129" i="25"/>
  <c r="O129" i="25"/>
  <c r="N183" i="25"/>
  <c r="M171" i="25"/>
  <c r="K171" i="25"/>
  <c r="L186" i="25"/>
  <c r="O186" i="25"/>
  <c r="O185" i="25"/>
  <c r="K161" i="25"/>
  <c r="N129" i="25"/>
  <c r="K201" i="25"/>
  <c r="M161" i="25"/>
  <c r="P158" i="25"/>
  <c r="N201" i="25"/>
  <c r="I201" i="25"/>
  <c r="J129" i="25"/>
  <c r="P186" i="25"/>
  <c r="K12" i="25"/>
  <c r="P161" i="25"/>
  <c r="J171" i="25"/>
  <c r="I185" i="25"/>
  <c r="J201" i="25"/>
  <c r="I75" i="25"/>
  <c r="L134" i="25"/>
  <c r="I164" i="25"/>
  <c r="P207" i="25"/>
  <c r="M159" i="25"/>
  <c r="J127" i="25"/>
  <c r="M172" i="25"/>
  <c r="I205" i="25"/>
  <c r="N131" i="25"/>
  <c r="H159" i="25"/>
  <c r="P157" i="25"/>
  <c r="K164" i="25"/>
  <c r="J181" i="25"/>
  <c r="H181" i="25"/>
  <c r="P134" i="25"/>
  <c r="N207" i="25"/>
  <c r="J128" i="25"/>
  <c r="I157" i="25"/>
  <c r="K134" i="25"/>
  <c r="K145" i="25"/>
  <c r="K196" i="25"/>
  <c r="M199" i="25"/>
  <c r="I189" i="25"/>
  <c r="K199" i="25"/>
  <c r="M131" i="25"/>
  <c r="P164" i="25"/>
  <c r="H164" i="25"/>
  <c r="J199" i="25"/>
  <c r="K131" i="25"/>
  <c r="M157" i="25"/>
  <c r="N181" i="25"/>
  <c r="K197" i="25"/>
  <c r="O131" i="25"/>
  <c r="L131" i="25"/>
  <c r="O196" i="25"/>
  <c r="N164" i="25"/>
  <c r="O181" i="25"/>
  <c r="P131" i="25"/>
  <c r="J131" i="25"/>
  <c r="L128" i="25"/>
  <c r="I504" i="26"/>
  <c r="I544" i="26"/>
  <c r="I624" i="26"/>
  <c r="F249" i="26"/>
  <c r="K249" i="26"/>
  <c r="F133" i="26"/>
  <c r="K133" i="26"/>
  <c r="N183" i="26"/>
  <c r="J104" i="26"/>
  <c r="N303" i="26"/>
  <c r="O543" i="26"/>
  <c r="O503" i="26"/>
  <c r="O583" i="26"/>
  <c r="G460" i="31"/>
  <c r="N263" i="26"/>
  <c r="N223" i="26"/>
  <c r="F104" i="26"/>
  <c r="K104" i="26"/>
  <c r="L104" i="26"/>
  <c r="F130" i="26"/>
  <c r="K130" i="26"/>
  <c r="M504" i="26"/>
  <c r="M544" i="26"/>
  <c r="M624" i="26"/>
  <c r="S458" i="31"/>
  <c r="F340" i="26"/>
  <c r="K340" i="26"/>
  <c r="L73" i="15"/>
  <c r="F571" i="26"/>
  <c r="K571" i="26"/>
  <c r="J584" i="26"/>
  <c r="F611" i="26"/>
  <c r="K611" i="26"/>
  <c r="H504" i="26"/>
  <c r="F526" i="26"/>
  <c r="K526" i="26"/>
  <c r="E3" i="21"/>
  <c r="F566" i="26"/>
  <c r="K566" i="26"/>
  <c r="F531" i="26"/>
  <c r="K531" i="26"/>
  <c r="H544" i="26"/>
  <c r="F289" i="26"/>
  <c r="K289" i="26"/>
  <c r="F169" i="26"/>
  <c r="K169" i="26"/>
  <c r="F144" i="26"/>
  <c r="K144" i="26"/>
  <c r="L144" i="26"/>
  <c r="B21" i="21"/>
  <c r="F24" i="26"/>
  <c r="K24" i="26"/>
  <c r="L24" i="26"/>
  <c r="F9" i="26"/>
  <c r="K9" i="26"/>
  <c r="F85" i="26"/>
  <c r="K85" i="26"/>
  <c r="F61" i="26"/>
  <c r="K61" i="26"/>
  <c r="I144" i="26"/>
  <c r="I64" i="26"/>
  <c r="U455" i="29"/>
  <c r="I104" i="26"/>
  <c r="J24" i="26"/>
  <c r="J144" i="26"/>
  <c r="H624" i="26"/>
  <c r="U455" i="30"/>
  <c r="I703" i="26"/>
  <c r="Q455" i="31"/>
  <c r="F7" i="21"/>
  <c r="F731" i="26"/>
  <c r="K731" i="26"/>
  <c r="F691" i="26"/>
  <c r="K691" i="26"/>
  <c r="F702" i="26"/>
  <c r="K702" i="26"/>
  <c r="F19" i="21"/>
  <c r="F698" i="26"/>
  <c r="K698" i="26"/>
  <c r="F738" i="26"/>
  <c r="K738" i="26"/>
  <c r="F778" i="26"/>
  <c r="K778" i="26"/>
  <c r="S414" i="32"/>
  <c r="N424" i="26"/>
  <c r="N384" i="26"/>
  <c r="F406" i="26"/>
  <c r="K406" i="26"/>
  <c r="N344" i="26"/>
  <c r="F498" i="26"/>
  <c r="K498" i="26"/>
  <c r="F615" i="26"/>
  <c r="K615" i="26"/>
  <c r="E7" i="21"/>
  <c r="F259" i="26"/>
  <c r="K259" i="26"/>
  <c r="F299" i="26"/>
  <c r="K299" i="26"/>
  <c r="F165" i="26"/>
  <c r="K165" i="26"/>
  <c r="C3" i="21"/>
  <c r="F166" i="26"/>
  <c r="K166" i="26"/>
  <c r="F215" i="26"/>
  <c r="K215" i="26"/>
  <c r="F101" i="26"/>
  <c r="K101" i="26"/>
  <c r="G459" i="31"/>
  <c r="S460" i="30"/>
  <c r="F92" i="26"/>
  <c r="K92" i="26"/>
  <c r="F132" i="26"/>
  <c r="K132" i="26"/>
  <c r="F52" i="26"/>
  <c r="K52" i="26"/>
  <c r="G458" i="31"/>
  <c r="F141" i="26"/>
  <c r="K141" i="26"/>
  <c r="N543" i="26"/>
  <c r="B18" i="21"/>
  <c r="N24" i="26"/>
  <c r="S460" i="31"/>
  <c r="F87" i="26"/>
  <c r="K87" i="26"/>
  <c r="N64" i="26"/>
  <c r="S458" i="30"/>
  <c r="H384" i="26"/>
  <c r="H64" i="26"/>
  <c r="S413" i="32"/>
  <c r="J504" i="26"/>
  <c r="H144" i="26"/>
  <c r="I344" i="26"/>
  <c r="H623" i="26"/>
  <c r="O24" i="26"/>
  <c r="I464" i="26"/>
  <c r="H24" i="26"/>
  <c r="U455" i="31"/>
  <c r="Q455" i="30"/>
  <c r="M384" i="26"/>
  <c r="E455" i="31"/>
  <c r="O64" i="26"/>
  <c r="O144" i="26"/>
  <c r="J544" i="26"/>
  <c r="I424" i="26"/>
  <c r="N624" i="26"/>
  <c r="M583" i="26"/>
  <c r="J664" i="26"/>
  <c r="J744" i="26"/>
  <c r="F771" i="26"/>
  <c r="K771" i="26"/>
  <c r="F650" i="26"/>
  <c r="K650" i="26"/>
  <c r="F736" i="26"/>
  <c r="K736" i="26"/>
  <c r="J784" i="26"/>
  <c r="J704" i="26"/>
  <c r="F690" i="26"/>
  <c r="K690" i="26"/>
  <c r="F696" i="26"/>
  <c r="K696" i="26"/>
  <c r="L104" i="15"/>
  <c r="F656" i="26"/>
  <c r="K656" i="26"/>
  <c r="F776" i="26"/>
  <c r="K776" i="26"/>
  <c r="F326" i="26"/>
  <c r="K326" i="26"/>
  <c r="F336" i="26"/>
  <c r="K336" i="26"/>
  <c r="J344" i="26"/>
  <c r="D21" i="21"/>
  <c r="F378" i="26"/>
  <c r="K378" i="26"/>
  <c r="O584" i="26"/>
  <c r="J19" i="15"/>
  <c r="N544" i="26"/>
  <c r="S459" i="31"/>
  <c r="J583" i="26"/>
  <c r="O624" i="26"/>
  <c r="O504" i="26"/>
  <c r="F605" i="26"/>
  <c r="K605" i="26"/>
  <c r="F567" i="26"/>
  <c r="K567" i="26"/>
  <c r="N584" i="26"/>
  <c r="F487" i="26"/>
  <c r="K487" i="26"/>
  <c r="L56" i="15"/>
  <c r="L57" i="15"/>
  <c r="I264" i="26"/>
  <c r="M264" i="26"/>
  <c r="C2" i="21"/>
  <c r="H28" i="15"/>
  <c r="F264" i="26"/>
  <c r="K264" i="26"/>
  <c r="L264" i="26"/>
  <c r="M184" i="26"/>
  <c r="H245" i="26"/>
  <c r="F260" i="26"/>
  <c r="K260" i="26"/>
  <c r="F224" i="26"/>
  <c r="K224" i="26"/>
  <c r="L224" i="26"/>
  <c r="M263" i="26"/>
  <c r="O464" i="26"/>
  <c r="G458" i="29"/>
  <c r="M64" i="26"/>
  <c r="M183" i="26"/>
  <c r="M24" i="26"/>
  <c r="F53" i="26"/>
  <c r="K53" i="26"/>
  <c r="F95" i="26"/>
  <c r="K95" i="26"/>
  <c r="B10" i="21"/>
  <c r="F16" i="26"/>
  <c r="K16" i="26"/>
  <c r="F13" i="26"/>
  <c r="K13" i="26"/>
  <c r="O344" i="26"/>
  <c r="M104" i="26"/>
  <c r="F63" i="26"/>
  <c r="K63" i="26"/>
  <c r="F5" i="26"/>
  <c r="K5" i="26"/>
  <c r="F129" i="26"/>
  <c r="K129" i="26"/>
  <c r="B2" i="21"/>
  <c r="F100" i="26"/>
  <c r="K100" i="26"/>
  <c r="E5" i="30"/>
  <c r="N144" i="26"/>
  <c r="N104" i="26"/>
  <c r="F12" i="26"/>
  <c r="K12" i="26"/>
  <c r="G38" i="15"/>
  <c r="H5" i="26"/>
  <c r="F125" i="26"/>
  <c r="K125" i="26"/>
  <c r="G13" i="15"/>
  <c r="F7" i="26"/>
  <c r="K7" i="26"/>
  <c r="O224" i="26"/>
  <c r="M464" i="26"/>
  <c r="N623" i="26"/>
  <c r="M503" i="26"/>
  <c r="M543" i="26"/>
  <c r="H543" i="26"/>
  <c r="I783" i="26"/>
  <c r="M344" i="26"/>
  <c r="H503" i="26"/>
  <c r="E455" i="29"/>
  <c r="M45" i="26"/>
  <c r="H263" i="26"/>
  <c r="P3" i="10"/>
  <c r="O4" i="10"/>
  <c r="N503" i="26"/>
  <c r="F20" i="21"/>
  <c r="F743" i="26"/>
  <c r="K743" i="26"/>
  <c r="L743" i="26"/>
  <c r="I704" i="26"/>
  <c r="F685" i="26"/>
  <c r="K685" i="26"/>
  <c r="F660" i="26"/>
  <c r="K660" i="26"/>
  <c r="L75" i="15"/>
  <c r="L65" i="15"/>
  <c r="L91" i="15"/>
  <c r="J464" i="26"/>
  <c r="F376" i="26"/>
  <c r="K376" i="26"/>
  <c r="F384" i="26"/>
  <c r="K384" i="26"/>
  <c r="L384" i="26"/>
  <c r="G11" i="13"/>
  <c r="J365" i="26"/>
  <c r="L64" i="15"/>
  <c r="F454" i="26"/>
  <c r="K454" i="26"/>
  <c r="D11" i="21"/>
  <c r="F456" i="26"/>
  <c r="K456" i="26"/>
  <c r="F424" i="26"/>
  <c r="K424" i="26"/>
  <c r="L424" i="26"/>
  <c r="F422" i="26"/>
  <c r="K422" i="26"/>
  <c r="F414" i="26"/>
  <c r="K414" i="26"/>
  <c r="J424" i="26"/>
  <c r="U410" i="32"/>
  <c r="F416" i="26"/>
  <c r="K416" i="26"/>
  <c r="F464" i="26"/>
  <c r="K464" i="26"/>
  <c r="L464" i="26"/>
  <c r="I445" i="26"/>
  <c r="F334" i="26"/>
  <c r="K334" i="26"/>
  <c r="J16" i="15"/>
  <c r="F338" i="26"/>
  <c r="K338" i="26"/>
  <c r="F458" i="26"/>
  <c r="K458" i="26"/>
  <c r="O424" i="26"/>
  <c r="H464" i="26"/>
  <c r="Q410" i="32"/>
  <c r="F462" i="26"/>
  <c r="K462" i="26"/>
  <c r="D19" i="21"/>
  <c r="F342" i="26"/>
  <c r="K342" i="26"/>
  <c r="L97" i="15"/>
  <c r="L82" i="15"/>
  <c r="O384" i="26"/>
  <c r="F421" i="26"/>
  <c r="K421" i="26"/>
  <c r="F325" i="26"/>
  <c r="K325" i="26"/>
  <c r="D15" i="21"/>
  <c r="H424" i="26"/>
  <c r="J623" i="26"/>
  <c r="F486" i="26"/>
  <c r="K486" i="26"/>
  <c r="F485" i="26"/>
  <c r="K485" i="26"/>
  <c r="E10" i="21"/>
  <c r="F624" i="26"/>
  <c r="K624" i="26"/>
  <c r="L624" i="26"/>
  <c r="F504" i="26"/>
  <c r="K504" i="26"/>
  <c r="L504" i="26"/>
  <c r="F565" i="26"/>
  <c r="K565" i="26"/>
  <c r="I455" i="31"/>
  <c r="F622" i="26"/>
  <c r="K622" i="26"/>
  <c r="F612" i="26"/>
  <c r="K612" i="26"/>
  <c r="F500" i="26"/>
  <c r="K500" i="26"/>
  <c r="E21" i="21"/>
  <c r="F620" i="26"/>
  <c r="K620" i="26"/>
  <c r="F584" i="26"/>
  <c r="K584" i="26"/>
  <c r="L584" i="26"/>
  <c r="E2" i="21"/>
  <c r="J543" i="26"/>
  <c r="L72" i="15"/>
  <c r="F577" i="26"/>
  <c r="K577" i="26"/>
  <c r="H223" i="26"/>
  <c r="F219" i="26"/>
  <c r="K219" i="26"/>
  <c r="H24" i="15"/>
  <c r="I304" i="26"/>
  <c r="I223" i="26"/>
  <c r="H303" i="26"/>
  <c r="F179" i="26"/>
  <c r="K179" i="26"/>
  <c r="F180" i="26"/>
  <c r="K180" i="26"/>
  <c r="H22" i="15"/>
  <c r="L78" i="15"/>
  <c r="F290" i="26"/>
  <c r="K290" i="26"/>
  <c r="F210" i="26"/>
  <c r="K210" i="26"/>
  <c r="S460" i="29"/>
  <c r="I224" i="26"/>
  <c r="I183" i="26"/>
  <c r="O184" i="26"/>
  <c r="M303" i="26"/>
  <c r="E5" i="29"/>
  <c r="F183" i="26"/>
  <c r="K183" i="26"/>
  <c r="L183" i="26"/>
  <c r="Q455" i="29"/>
  <c r="O304" i="26"/>
  <c r="P184" i="26"/>
  <c r="I303" i="26"/>
  <c r="N304" i="26"/>
  <c r="N224" i="26"/>
  <c r="F97" i="26"/>
  <c r="K97" i="26"/>
  <c r="F103" i="26"/>
  <c r="K103" i="26"/>
  <c r="H85" i="26"/>
  <c r="F89" i="26"/>
  <c r="K89" i="26"/>
  <c r="F140" i="26"/>
  <c r="K140" i="26"/>
  <c r="F57" i="26"/>
  <c r="K57" i="26"/>
  <c r="F23" i="26"/>
  <c r="K23" i="26"/>
  <c r="H45" i="26"/>
  <c r="F20" i="26"/>
  <c r="K20" i="26"/>
  <c r="B6" i="21"/>
  <c r="B17" i="21"/>
  <c r="L98" i="15"/>
  <c r="G32" i="15"/>
  <c r="F48" i="26"/>
  <c r="K48" i="26"/>
  <c r="D11" i="9"/>
  <c r="N45" i="26"/>
  <c r="L45" i="26"/>
  <c r="I125" i="26"/>
  <c r="I85" i="26"/>
  <c r="I45" i="26"/>
  <c r="G11" i="9"/>
  <c r="I5" i="26"/>
  <c r="N184" i="26"/>
  <c r="B12" i="9"/>
  <c r="A12" i="9"/>
  <c r="H46" i="26"/>
  <c r="F8" i="26"/>
  <c r="K8" i="26"/>
  <c r="G37" i="15"/>
  <c r="F96" i="26"/>
  <c r="K96" i="26"/>
  <c r="N264" i="26"/>
  <c r="S416" i="32"/>
  <c r="L88" i="15"/>
  <c r="P344" i="26"/>
  <c r="M125" i="26"/>
  <c r="G8" i="30"/>
  <c r="M5" i="26"/>
  <c r="P45" i="26"/>
  <c r="E11" i="9"/>
  <c r="P5" i="26"/>
  <c r="P125" i="26"/>
  <c r="P424" i="26"/>
  <c r="B13" i="21"/>
  <c r="F56" i="26"/>
  <c r="K56" i="26"/>
  <c r="S458" i="29"/>
  <c r="M304" i="26"/>
  <c r="G11" i="30"/>
  <c r="L96" i="15"/>
  <c r="G47" i="15"/>
  <c r="I663" i="26"/>
  <c r="P464" i="26"/>
  <c r="G452" i="33"/>
  <c r="N743" i="26"/>
  <c r="P663" i="26"/>
  <c r="N663" i="26"/>
  <c r="H703" i="26"/>
  <c r="K45" i="15"/>
  <c r="L87" i="15"/>
  <c r="F17" i="21"/>
  <c r="F700" i="26"/>
  <c r="K700" i="26"/>
  <c r="F740" i="26"/>
  <c r="K740" i="26"/>
  <c r="I664" i="26"/>
  <c r="L66" i="15"/>
  <c r="H663" i="26"/>
  <c r="H743" i="26"/>
  <c r="H783" i="26"/>
  <c r="I744" i="26"/>
  <c r="O663" i="26"/>
  <c r="N703" i="26"/>
  <c r="O703" i="26"/>
  <c r="P703" i="26"/>
  <c r="P743" i="26"/>
  <c r="K10" i="15"/>
  <c r="F662" i="26"/>
  <c r="K662" i="26"/>
  <c r="L94" i="15"/>
  <c r="F725" i="26"/>
  <c r="K725" i="26"/>
  <c r="K48" i="15"/>
  <c r="F765" i="26"/>
  <c r="K765" i="26"/>
  <c r="K49" i="15"/>
  <c r="F645" i="26"/>
  <c r="K645" i="26"/>
  <c r="K46" i="15"/>
  <c r="K47" i="15"/>
  <c r="N783" i="26"/>
  <c r="O783" i="26"/>
  <c r="L70" i="15"/>
  <c r="F699" i="26"/>
  <c r="K699" i="26"/>
  <c r="F739" i="26"/>
  <c r="K739" i="26"/>
  <c r="F16" i="21"/>
  <c r="F659" i="26"/>
  <c r="K659" i="26"/>
  <c r="G451" i="33"/>
  <c r="F742" i="26"/>
  <c r="K742" i="26"/>
  <c r="L102" i="15"/>
  <c r="F333" i="26"/>
  <c r="K333" i="26"/>
  <c r="F373" i="26"/>
  <c r="K373" i="26"/>
  <c r="F365" i="26"/>
  <c r="K365" i="26"/>
  <c r="J15" i="15"/>
  <c r="J49" i="15"/>
  <c r="F366" i="26"/>
  <c r="K366" i="26"/>
  <c r="F446" i="26"/>
  <c r="K446" i="26"/>
  <c r="F453" i="26"/>
  <c r="K453" i="26"/>
  <c r="D2" i="21"/>
  <c r="F405" i="26"/>
  <c r="K405" i="26"/>
  <c r="L59" i="15"/>
  <c r="D10" i="21"/>
  <c r="F445" i="26"/>
  <c r="K445" i="26"/>
  <c r="J41" i="15"/>
  <c r="F420" i="26"/>
  <c r="K420" i="26"/>
  <c r="J29" i="15"/>
  <c r="L103" i="15"/>
  <c r="F381" i="26"/>
  <c r="K381" i="26"/>
  <c r="F380" i="26"/>
  <c r="K380" i="26"/>
  <c r="J35" i="15"/>
  <c r="I365" i="26"/>
  <c r="L86" i="15"/>
  <c r="J47" i="15"/>
  <c r="J48" i="15"/>
  <c r="J46" i="15"/>
  <c r="F461" i="26"/>
  <c r="K461" i="26"/>
  <c r="J20" i="15"/>
  <c r="B12" i="13"/>
  <c r="G12" i="13"/>
  <c r="F341" i="26"/>
  <c r="K341" i="26"/>
  <c r="F460" i="26"/>
  <c r="K460" i="26"/>
  <c r="I405" i="26"/>
  <c r="J45" i="15"/>
  <c r="L67" i="15"/>
  <c r="F617" i="26"/>
  <c r="K617" i="26"/>
  <c r="F492" i="26"/>
  <c r="K492" i="26"/>
  <c r="F572" i="26"/>
  <c r="K572" i="26"/>
  <c r="F532" i="26"/>
  <c r="K532" i="26"/>
  <c r="I46" i="15"/>
  <c r="F537" i="26"/>
  <c r="K537" i="26"/>
  <c r="F570" i="26"/>
  <c r="K570" i="26"/>
  <c r="F610" i="26"/>
  <c r="K610" i="26"/>
  <c r="F490" i="26"/>
  <c r="K490" i="26"/>
  <c r="L71" i="15"/>
  <c r="F497" i="26"/>
  <c r="K497" i="26"/>
  <c r="F489" i="26"/>
  <c r="K489" i="26"/>
  <c r="I43" i="15"/>
  <c r="L55" i="15"/>
  <c r="E17" i="21"/>
  <c r="F540" i="26"/>
  <c r="K540" i="26"/>
  <c r="F607" i="26"/>
  <c r="K607" i="26"/>
  <c r="F527" i="26"/>
  <c r="K527" i="26"/>
  <c r="I15" i="15"/>
  <c r="F578" i="26"/>
  <c r="K578" i="26"/>
  <c r="F493" i="26"/>
  <c r="K493" i="26"/>
  <c r="F613" i="26"/>
  <c r="K613" i="26"/>
  <c r="E12" i="21"/>
  <c r="F575" i="26"/>
  <c r="K575" i="26"/>
  <c r="F495" i="26"/>
  <c r="K495" i="26"/>
  <c r="I47" i="15"/>
  <c r="I45" i="15"/>
  <c r="E16" i="21"/>
  <c r="F619" i="26"/>
  <c r="K619" i="26"/>
  <c r="F539" i="26"/>
  <c r="K539" i="26"/>
  <c r="F499" i="26"/>
  <c r="K499" i="26"/>
  <c r="F579" i="26"/>
  <c r="K579" i="26"/>
  <c r="I44" i="15"/>
  <c r="F618" i="26"/>
  <c r="K618" i="26"/>
  <c r="I39" i="15"/>
  <c r="I22" i="15"/>
  <c r="I25" i="15"/>
  <c r="F541" i="26"/>
  <c r="K541" i="26"/>
  <c r="F501" i="26"/>
  <c r="K501" i="26"/>
  <c r="F621" i="26"/>
  <c r="K621" i="26"/>
  <c r="E18" i="21"/>
  <c r="F581" i="26"/>
  <c r="K581" i="26"/>
  <c r="I49" i="15"/>
  <c r="F496" i="26"/>
  <c r="K496" i="26"/>
  <c r="F536" i="26"/>
  <c r="K536" i="26"/>
  <c r="F576" i="26"/>
  <c r="K576" i="26"/>
  <c r="E13" i="21"/>
  <c r="F616" i="26"/>
  <c r="K616" i="26"/>
  <c r="E20" i="21"/>
  <c r="F583" i="26"/>
  <c r="K583" i="26"/>
  <c r="L583" i="26"/>
  <c r="F623" i="26"/>
  <c r="K623" i="26"/>
  <c r="L623" i="26"/>
  <c r="I36" i="15"/>
  <c r="E15" i="21"/>
  <c r="I12" i="15"/>
  <c r="I20" i="15"/>
  <c r="I21" i="15"/>
  <c r="F543" i="26"/>
  <c r="K543" i="26"/>
  <c r="L543" i="26"/>
  <c r="F528" i="26"/>
  <c r="K528" i="26"/>
  <c r="E5" i="21"/>
  <c r="F488" i="26"/>
  <c r="K488" i="26"/>
  <c r="F568" i="26"/>
  <c r="K568" i="26"/>
  <c r="I48" i="15"/>
  <c r="H23" i="15"/>
  <c r="G460" i="29"/>
  <c r="H34" i="15"/>
  <c r="H39" i="15"/>
  <c r="F176" i="26"/>
  <c r="K176" i="26"/>
  <c r="F287" i="26"/>
  <c r="K287" i="26"/>
  <c r="F247" i="26"/>
  <c r="K247" i="26"/>
  <c r="F167" i="26"/>
  <c r="K167" i="26"/>
  <c r="C4" i="21"/>
  <c r="O183" i="26"/>
  <c r="H8" i="15"/>
  <c r="F296" i="26"/>
  <c r="K296" i="26"/>
  <c r="H7" i="15"/>
  <c r="F286" i="26"/>
  <c r="K286" i="26"/>
  <c r="F246" i="26"/>
  <c r="K246" i="26"/>
  <c r="P263" i="26"/>
  <c r="P183" i="26"/>
  <c r="G461" i="29"/>
  <c r="P223" i="26"/>
  <c r="P303" i="26"/>
  <c r="F222" i="26"/>
  <c r="K222" i="26"/>
  <c r="F302" i="26"/>
  <c r="K302" i="26"/>
  <c r="F262" i="26"/>
  <c r="K262" i="26"/>
  <c r="F182" i="26"/>
  <c r="K182" i="26"/>
  <c r="C19" i="21"/>
  <c r="O223" i="26"/>
  <c r="O303" i="26"/>
  <c r="F300" i="26"/>
  <c r="K300" i="26"/>
  <c r="H165" i="26"/>
  <c r="H205" i="26"/>
  <c r="C21" i="21"/>
  <c r="F304" i="26"/>
  <c r="K304" i="26"/>
  <c r="L304" i="26"/>
  <c r="H184" i="26"/>
  <c r="J184" i="26"/>
  <c r="H43" i="15"/>
  <c r="H29" i="15"/>
  <c r="H6" i="15"/>
  <c r="H42" i="15"/>
  <c r="H27" i="15"/>
  <c r="H14" i="15"/>
  <c r="F263" i="26"/>
  <c r="K263" i="26"/>
  <c r="L263" i="26"/>
  <c r="H44" i="15"/>
  <c r="P224" i="26"/>
  <c r="P304" i="26"/>
  <c r="F298" i="26"/>
  <c r="K298" i="26"/>
  <c r="C15" i="21"/>
  <c r="F218" i="26"/>
  <c r="K218" i="26"/>
  <c r="F178" i="26"/>
  <c r="K178" i="26"/>
  <c r="C13" i="21"/>
  <c r="F256" i="26"/>
  <c r="K256" i="26"/>
  <c r="F257" i="26"/>
  <c r="K257" i="26"/>
  <c r="F297" i="26"/>
  <c r="K297" i="26"/>
  <c r="F177" i="26"/>
  <c r="K177" i="26"/>
  <c r="C14" i="21"/>
  <c r="F217" i="26"/>
  <c r="K217" i="26"/>
  <c r="C5" i="21"/>
  <c r="F248" i="26"/>
  <c r="K248" i="26"/>
  <c r="F208" i="26"/>
  <c r="K208" i="26"/>
  <c r="F288" i="26"/>
  <c r="K288" i="26"/>
  <c r="F293" i="26"/>
  <c r="K293" i="26"/>
  <c r="F213" i="26"/>
  <c r="K213" i="26"/>
  <c r="F253" i="26"/>
  <c r="K253" i="26"/>
  <c r="H35" i="15"/>
  <c r="H18" i="15"/>
  <c r="H30" i="15"/>
  <c r="H9" i="15"/>
  <c r="F223" i="26"/>
  <c r="K223" i="26"/>
  <c r="L223" i="26"/>
  <c r="H20" i="15"/>
  <c r="F173" i="26"/>
  <c r="K173" i="26"/>
  <c r="F285" i="26"/>
  <c r="K285" i="26"/>
  <c r="H45" i="15"/>
  <c r="F245" i="26"/>
  <c r="K245" i="26"/>
  <c r="H46" i="15"/>
  <c r="H49" i="15"/>
  <c r="H48" i="15"/>
  <c r="F214" i="26"/>
  <c r="K214" i="26"/>
  <c r="F174" i="26"/>
  <c r="K174" i="26"/>
  <c r="F294" i="26"/>
  <c r="K294" i="26"/>
  <c r="F254" i="26"/>
  <c r="K254" i="26"/>
  <c r="C11" i="21"/>
  <c r="H304" i="26"/>
  <c r="H224" i="26"/>
  <c r="J304" i="26"/>
  <c r="H26" i="15"/>
  <c r="H5" i="15"/>
  <c r="F220" i="26"/>
  <c r="K220" i="26"/>
  <c r="H37" i="15"/>
  <c r="H15" i="15"/>
  <c r="F303" i="26"/>
  <c r="K303" i="26"/>
  <c r="L303" i="26"/>
  <c r="J224" i="26"/>
  <c r="H13" i="15"/>
  <c r="F168" i="26"/>
  <c r="K168" i="26"/>
  <c r="C10" i="21"/>
  <c r="P264" i="26"/>
  <c r="C12" i="21"/>
  <c r="F255" i="26"/>
  <c r="K255" i="26"/>
  <c r="F175" i="26"/>
  <c r="K175" i="26"/>
  <c r="H47" i="15"/>
  <c r="P744" i="26"/>
  <c r="F142" i="26"/>
  <c r="K142" i="26"/>
  <c r="L80" i="15"/>
  <c r="G34" i="15"/>
  <c r="F88" i="26"/>
  <c r="K88" i="26"/>
  <c r="B5" i="21"/>
  <c r="F17" i="26"/>
  <c r="K17" i="26"/>
  <c r="G24" i="15"/>
  <c r="G21" i="15"/>
  <c r="G18" i="15"/>
  <c r="G22" i="15"/>
  <c r="L79" i="15"/>
  <c r="B4" i="21"/>
  <c r="F47" i="26"/>
  <c r="K47" i="26"/>
  <c r="F134" i="26"/>
  <c r="K134" i="26"/>
  <c r="F14" i="26"/>
  <c r="K14" i="26"/>
  <c r="F55" i="26"/>
  <c r="K55" i="26"/>
  <c r="G10" i="15"/>
  <c r="G36" i="15"/>
  <c r="G26" i="15"/>
  <c r="G44" i="15"/>
  <c r="G31" i="15"/>
  <c r="J5" i="17"/>
  <c r="G46" i="15"/>
  <c r="G19" i="15"/>
  <c r="B8" i="21"/>
  <c r="F131" i="26"/>
  <c r="K131" i="26"/>
  <c r="F11" i="26"/>
  <c r="K11" i="26"/>
  <c r="F91" i="26"/>
  <c r="K91" i="26"/>
  <c r="F51" i="26"/>
  <c r="K51" i="26"/>
  <c r="N664" i="26"/>
  <c r="N744" i="26"/>
  <c r="B11" i="21"/>
  <c r="B12" i="21"/>
  <c r="G15" i="15"/>
  <c r="G28" i="15"/>
  <c r="G42" i="15"/>
  <c r="G9" i="15"/>
  <c r="G29" i="15"/>
  <c r="G40" i="15"/>
  <c r="G12" i="15"/>
  <c r="G11" i="15"/>
  <c r="G30" i="15"/>
  <c r="G23" i="15"/>
  <c r="G6" i="15"/>
  <c r="G35" i="15"/>
  <c r="G25" i="15"/>
  <c r="G17" i="15"/>
  <c r="F138" i="26"/>
  <c r="K138" i="26"/>
  <c r="F18" i="26"/>
  <c r="K18" i="26"/>
  <c r="F98" i="26"/>
  <c r="K98" i="26"/>
  <c r="F58" i="26"/>
  <c r="K58" i="26"/>
  <c r="B15" i="21"/>
  <c r="F10" i="26"/>
  <c r="K10" i="26"/>
  <c r="B7" i="21"/>
  <c r="F90" i="26"/>
  <c r="K90" i="26"/>
  <c r="F54" i="26"/>
  <c r="K54" i="26"/>
  <c r="G20" i="15"/>
  <c r="G7" i="15"/>
  <c r="G41" i="15"/>
  <c r="G27" i="15"/>
  <c r="G43" i="15"/>
  <c r="F46" i="26"/>
  <c r="K46" i="26"/>
  <c r="F86" i="26"/>
  <c r="K86" i="26"/>
  <c r="B3" i="21"/>
  <c r="F6" i="26"/>
  <c r="K6" i="26"/>
  <c r="G49" i="15"/>
  <c r="F126" i="26"/>
  <c r="K126" i="26"/>
  <c r="F22" i="26"/>
  <c r="K22" i="26"/>
  <c r="B19" i="21"/>
  <c r="P704" i="26"/>
  <c r="F102" i="26"/>
  <c r="K102" i="26"/>
  <c r="F15" i="26"/>
  <c r="K15" i="26"/>
  <c r="G8" i="15"/>
  <c r="G33" i="15"/>
  <c r="G16" i="15"/>
  <c r="G39" i="15"/>
  <c r="G5" i="15"/>
  <c r="G14" i="15"/>
  <c r="G48" i="15"/>
  <c r="L54" i="15"/>
  <c r="F139" i="26"/>
  <c r="K139" i="26"/>
  <c r="F59" i="26"/>
  <c r="K59" i="26"/>
  <c r="F99" i="26"/>
  <c r="K99" i="26"/>
  <c r="B16" i="21"/>
  <c r="F19" i="26"/>
  <c r="K19" i="26"/>
  <c r="G45" i="15"/>
  <c r="N704" i="26"/>
  <c r="O704" i="26"/>
  <c r="O744" i="26"/>
  <c r="P784" i="26"/>
  <c r="S452" i="33"/>
  <c r="S451" i="33"/>
  <c r="O664" i="26"/>
  <c r="N784" i="26"/>
  <c r="K190" i="25"/>
  <c r="P190" i="25"/>
  <c r="N185" i="25"/>
  <c r="J200" i="25"/>
  <c r="J118" i="25"/>
  <c r="H122" i="25"/>
  <c r="H185" i="25"/>
  <c r="L176" i="25"/>
  <c r="O190" i="25"/>
  <c r="O122" i="25"/>
  <c r="P185" i="25"/>
  <c r="M176" i="25"/>
  <c r="J130" i="25"/>
  <c r="N190" i="25"/>
  <c r="I190" i="25"/>
  <c r="K122" i="25"/>
  <c r="K185" i="25"/>
  <c r="J185" i="25"/>
  <c r="J190" i="25"/>
  <c r="L190" i="25"/>
  <c r="K183" i="25"/>
  <c r="L185" i="25"/>
  <c r="N120" i="25"/>
  <c r="I128" i="25"/>
  <c r="M205" i="25"/>
  <c r="M196" i="25"/>
  <c r="P159" i="25"/>
  <c r="P127" i="25"/>
  <c r="P189" i="25"/>
  <c r="L207" i="25"/>
  <c r="H205" i="25"/>
  <c r="K205" i="25"/>
  <c r="H199" i="25"/>
  <c r="O134" i="25"/>
  <c r="P196" i="25"/>
  <c r="N196" i="25"/>
  <c r="J164" i="25"/>
  <c r="I207" i="25"/>
  <c r="O120" i="25"/>
  <c r="P199" i="25"/>
  <c r="L157" i="25"/>
  <c r="H128" i="25"/>
  <c r="I199" i="25"/>
  <c r="K157" i="25"/>
  <c r="M154" i="25"/>
  <c r="J196" i="25"/>
  <c r="L159" i="25"/>
  <c r="I127" i="25"/>
  <c r="J189" i="25"/>
  <c r="J207" i="25"/>
  <c r="L205" i="25"/>
  <c r="P205" i="25"/>
  <c r="M134" i="25"/>
  <c r="L164" i="25"/>
  <c r="M164" i="25"/>
  <c r="I134" i="25"/>
  <c r="N134" i="25"/>
  <c r="H207" i="25"/>
  <c r="L120" i="25"/>
  <c r="J157" i="25"/>
  <c r="N157" i="25"/>
  <c r="P128" i="25"/>
  <c r="M180" i="25"/>
  <c r="M183" i="25"/>
  <c r="P118" i="25"/>
  <c r="K177" i="25"/>
  <c r="L122" i="25"/>
  <c r="J122" i="25"/>
  <c r="O183" i="25"/>
  <c r="K158" i="25"/>
  <c r="M118" i="25"/>
  <c r="L158" i="25"/>
  <c r="H183" i="25"/>
  <c r="O75" i="25"/>
  <c r="M122" i="25"/>
  <c r="P122" i="25"/>
  <c r="P162" i="25"/>
  <c r="H195" i="25"/>
  <c r="I151" i="25"/>
  <c r="N177" i="25"/>
  <c r="O118" i="25"/>
  <c r="P151" i="25"/>
  <c r="I156" i="25"/>
  <c r="P187" i="25"/>
  <c r="P183" i="25"/>
  <c r="N118" i="25"/>
  <c r="N122" i="25"/>
  <c r="H15" i="25"/>
  <c r="M166" i="25"/>
  <c r="N139" i="25"/>
  <c r="L183" i="25"/>
  <c r="I118" i="25"/>
  <c r="K118" i="25"/>
  <c r="N11" i="25"/>
  <c r="J183" i="25"/>
  <c r="L118" i="25"/>
  <c r="N158" i="25"/>
  <c r="I177" i="25"/>
  <c r="N195" i="25"/>
  <c r="L151" i="25"/>
  <c r="I168" i="25"/>
  <c r="H177" i="25"/>
  <c r="N159" i="25"/>
  <c r="I159" i="25"/>
  <c r="H189" i="25"/>
  <c r="K189" i="25"/>
  <c r="K159" i="25"/>
  <c r="M195" i="25"/>
  <c r="L195" i="25"/>
  <c r="J151" i="25"/>
  <c r="P177" i="25"/>
  <c r="O158" i="25"/>
  <c r="H120" i="25"/>
  <c r="I120" i="25"/>
  <c r="K120" i="25"/>
  <c r="J195" i="25"/>
  <c r="O157" i="25"/>
  <c r="O151" i="25"/>
  <c r="K128" i="25"/>
  <c r="M128" i="25"/>
  <c r="P195" i="25"/>
  <c r="H151" i="25"/>
  <c r="M158" i="25"/>
  <c r="J158" i="25"/>
  <c r="J177" i="25"/>
  <c r="O177" i="25"/>
  <c r="J159" i="25"/>
  <c r="O189" i="25"/>
  <c r="L189" i="25"/>
  <c r="P156" i="25"/>
  <c r="K195" i="25"/>
  <c r="I195" i="25"/>
  <c r="N151" i="25"/>
  <c r="M120" i="25"/>
  <c r="O128" i="25"/>
  <c r="J133" i="25"/>
  <c r="L133" i="25"/>
  <c r="M15" i="25"/>
  <c r="J166" i="25"/>
  <c r="K130" i="25"/>
  <c r="N202" i="25"/>
  <c r="H182" i="25"/>
  <c r="L179" i="25"/>
  <c r="M127" i="25"/>
  <c r="K127" i="25"/>
  <c r="P172" i="25"/>
  <c r="M149" i="25"/>
  <c r="L172" i="25"/>
  <c r="O149" i="25"/>
  <c r="H22" i="25"/>
  <c r="M7" i="25"/>
  <c r="M145" i="25"/>
  <c r="K182" i="25"/>
  <c r="I179" i="25"/>
  <c r="O176" i="25"/>
  <c r="H130" i="25"/>
  <c r="H127" i="25"/>
  <c r="L127" i="25"/>
  <c r="H172" i="25"/>
  <c r="N184" i="25"/>
  <c r="L200" i="25"/>
  <c r="L156" i="25"/>
  <c r="N179" i="25"/>
  <c r="M130" i="25"/>
  <c r="N130" i="25"/>
  <c r="K172" i="25"/>
  <c r="I172" i="25"/>
  <c r="H184" i="25"/>
  <c r="K166" i="25"/>
  <c r="M22" i="25"/>
  <c r="J156" i="25"/>
  <c r="P18" i="25"/>
  <c r="H156" i="25"/>
  <c r="L130" i="25"/>
  <c r="J162" i="25"/>
  <c r="O172" i="25"/>
  <c r="N172" i="25"/>
  <c r="Q54" i="25"/>
  <c r="Q51" i="25"/>
  <c r="L58" i="25"/>
  <c r="M75" i="25"/>
  <c r="L81" i="25"/>
  <c r="K75" i="25"/>
  <c r="I81" i="25"/>
  <c r="Q73" i="25"/>
  <c r="H79" i="25"/>
  <c r="M66" i="25"/>
  <c r="Q80" i="25"/>
  <c r="Q82" i="25"/>
  <c r="Q84" i="25"/>
  <c r="Q78" i="25"/>
  <c r="R78" i="25"/>
  <c r="Q83" i="25"/>
  <c r="Q81" i="25"/>
  <c r="Q112" i="25"/>
  <c r="Q108" i="25"/>
  <c r="R108" i="25"/>
  <c r="Q111" i="25"/>
  <c r="Q114" i="25"/>
  <c r="Q116" i="25"/>
  <c r="Q109" i="25"/>
  <c r="Q110" i="25"/>
  <c r="Q86" i="25"/>
  <c r="Q89" i="25"/>
  <c r="Q94" i="25"/>
  <c r="Q96" i="25"/>
  <c r="Q88" i="25"/>
  <c r="R88" i="25"/>
  <c r="Q91" i="25"/>
  <c r="J22" i="25"/>
  <c r="L50" i="25"/>
  <c r="Q113" i="25"/>
  <c r="Q85" i="25"/>
  <c r="Q115" i="25"/>
  <c r="Q79" i="25"/>
  <c r="I22" i="25"/>
  <c r="L22" i="25"/>
  <c r="Q74" i="25"/>
  <c r="Q77" i="25"/>
  <c r="Q76" i="25"/>
  <c r="Q68" i="25"/>
  <c r="R68" i="25"/>
  <c r="Q75" i="25"/>
  <c r="Q72" i="25"/>
  <c r="Q87" i="25"/>
  <c r="Q71" i="25"/>
  <c r="Q95" i="25"/>
  <c r="P22" i="25"/>
  <c r="Q52" i="25"/>
  <c r="Q50" i="25"/>
  <c r="Q57" i="25"/>
  <c r="Q53" i="25"/>
  <c r="Q56" i="25"/>
  <c r="Q48" i="25"/>
  <c r="R48" i="25"/>
  <c r="Q102" i="25"/>
  <c r="Q100" i="25"/>
  <c r="Q107" i="25"/>
  <c r="Q101" i="25"/>
  <c r="Q98" i="25"/>
  <c r="R98" i="25"/>
  <c r="Q99" i="25"/>
  <c r="Q117" i="25"/>
  <c r="Q93" i="25"/>
  <c r="Q104" i="25"/>
  <c r="Q90" i="25"/>
  <c r="Q55" i="25"/>
  <c r="Q97" i="25"/>
  <c r="Q105" i="25"/>
  <c r="Q70" i="25"/>
  <c r="Q92" i="25"/>
  <c r="L184" i="25"/>
  <c r="O184" i="25"/>
  <c r="K149" i="25"/>
  <c r="O139" i="25"/>
  <c r="J135" i="25"/>
  <c r="I200" i="25"/>
  <c r="H200" i="25"/>
  <c r="J13" i="25"/>
  <c r="I162" i="25"/>
  <c r="K81" i="25"/>
  <c r="I184" i="25"/>
  <c r="M184" i="25"/>
  <c r="L15" i="25"/>
  <c r="P149" i="25"/>
  <c r="J11" i="25"/>
  <c r="J139" i="25"/>
  <c r="O135" i="25"/>
  <c r="N197" i="25"/>
  <c r="M162" i="25"/>
  <c r="O81" i="25"/>
  <c r="K184" i="25"/>
  <c r="P184" i="25"/>
  <c r="M132" i="25"/>
  <c r="L149" i="25"/>
  <c r="M139" i="25"/>
  <c r="M18" i="25"/>
  <c r="M187" i="25"/>
  <c r="J197" i="25"/>
  <c r="K13" i="25"/>
  <c r="N13" i="25"/>
  <c r="H162" i="25"/>
  <c r="J50" i="25"/>
  <c r="O11" i="25"/>
  <c r="L139" i="25"/>
  <c r="K139" i="25"/>
  <c r="L162" i="25"/>
  <c r="I13" i="25"/>
  <c r="O13" i="25"/>
  <c r="P13" i="25"/>
  <c r="N162" i="25"/>
  <c r="K162" i="25"/>
  <c r="P139" i="25"/>
  <c r="H139" i="25"/>
  <c r="H75" i="25"/>
  <c r="L75" i="25"/>
  <c r="N50" i="25"/>
  <c r="P50" i="25"/>
  <c r="N81" i="25"/>
  <c r="H81" i="25"/>
  <c r="M50" i="25"/>
  <c r="K50" i="25"/>
  <c r="P81" i="25"/>
  <c r="J81" i="25"/>
  <c r="C341" i="28"/>
  <c r="D341" i="28"/>
  <c r="E341" i="28"/>
  <c r="E366" i="28"/>
  <c r="C366" i="28"/>
  <c r="D366" i="28"/>
  <c r="C373" i="28"/>
  <c r="D373" i="28"/>
  <c r="E373" i="28"/>
  <c r="C338" i="28"/>
  <c r="D338" i="28"/>
  <c r="E338" i="28"/>
  <c r="L81" i="15"/>
  <c r="L95" i="15"/>
  <c r="L83" i="15"/>
  <c r="L58" i="15"/>
  <c r="L89" i="15"/>
  <c r="L99" i="15"/>
  <c r="L63" i="15"/>
  <c r="L74" i="15"/>
  <c r="F704" i="26"/>
  <c r="K704" i="26"/>
  <c r="L704" i="26"/>
  <c r="F744" i="26"/>
  <c r="K744" i="26"/>
  <c r="L744" i="26"/>
  <c r="F784" i="26"/>
  <c r="K784" i="26"/>
  <c r="L784" i="26"/>
  <c r="F664" i="26"/>
  <c r="K664" i="26"/>
  <c r="L664" i="26"/>
  <c r="F21" i="21"/>
  <c r="H744" i="26"/>
  <c r="Q446" i="33"/>
  <c r="H664" i="26"/>
  <c r="H704" i="26"/>
  <c r="H784" i="26"/>
  <c r="K36" i="15"/>
  <c r="F766" i="26"/>
  <c r="K766" i="26"/>
  <c r="F726" i="26"/>
  <c r="K726" i="26"/>
  <c r="F686" i="26"/>
  <c r="K686" i="26"/>
  <c r="F3" i="21"/>
  <c r="F646" i="26"/>
  <c r="K646" i="26"/>
  <c r="F647" i="26"/>
  <c r="K647" i="26"/>
  <c r="F767" i="26"/>
  <c r="K767" i="26"/>
  <c r="F4" i="21"/>
  <c r="F727" i="26"/>
  <c r="K727" i="26"/>
  <c r="F687" i="26"/>
  <c r="K687" i="26"/>
  <c r="F14" i="21"/>
  <c r="F697" i="26"/>
  <c r="K697" i="26"/>
  <c r="F737" i="26"/>
  <c r="K737" i="26"/>
  <c r="F657" i="26"/>
  <c r="K657" i="26"/>
  <c r="F777" i="26"/>
  <c r="K777" i="26"/>
  <c r="F741" i="26"/>
  <c r="K741" i="26"/>
  <c r="F701" i="26"/>
  <c r="K701" i="26"/>
  <c r="F18" i="21"/>
  <c r="F781" i="26"/>
  <c r="K781" i="26"/>
  <c r="F661" i="26"/>
  <c r="K661" i="26"/>
  <c r="B13" i="14"/>
  <c r="I686" i="26"/>
  <c r="G12" i="14"/>
  <c r="I766" i="26"/>
  <c r="I646" i="26"/>
  <c r="I726" i="26"/>
  <c r="H685" i="26"/>
  <c r="E5" i="33"/>
  <c r="H645" i="26"/>
  <c r="H765" i="26"/>
  <c r="H725" i="26"/>
  <c r="F654" i="26"/>
  <c r="K654" i="26"/>
  <c r="F734" i="26"/>
  <c r="K734" i="26"/>
  <c r="F11" i="21"/>
  <c r="F694" i="26"/>
  <c r="K694" i="26"/>
  <c r="F774" i="26"/>
  <c r="K774" i="26"/>
  <c r="F729" i="26"/>
  <c r="K729" i="26"/>
  <c r="F769" i="26"/>
  <c r="K769" i="26"/>
  <c r="F649" i="26"/>
  <c r="K649" i="26"/>
  <c r="F689" i="26"/>
  <c r="K689" i="26"/>
  <c r="F6" i="21"/>
  <c r="F695" i="26"/>
  <c r="K695" i="26"/>
  <c r="F775" i="26"/>
  <c r="K775" i="26"/>
  <c r="F655" i="26"/>
  <c r="K655" i="26"/>
  <c r="F12" i="21"/>
  <c r="F735" i="26"/>
  <c r="K735" i="26"/>
  <c r="J9" i="17"/>
  <c r="K16" i="15"/>
  <c r="F693" i="26"/>
  <c r="K693" i="26"/>
  <c r="F773" i="26"/>
  <c r="K773" i="26"/>
  <c r="F10" i="21"/>
  <c r="F653" i="26"/>
  <c r="K653" i="26"/>
  <c r="F733" i="26"/>
  <c r="K733" i="26"/>
  <c r="K40" i="15"/>
  <c r="K44" i="15"/>
  <c r="K26" i="15"/>
  <c r="K8" i="15"/>
  <c r="A12" i="14"/>
  <c r="I725" i="26"/>
  <c r="I645" i="26"/>
  <c r="I685" i="26"/>
  <c r="I765" i="26"/>
  <c r="G11" i="14"/>
  <c r="K31" i="15"/>
  <c r="K21" i="15"/>
  <c r="K12" i="15"/>
  <c r="F732" i="26"/>
  <c r="K732" i="26"/>
  <c r="F772" i="26"/>
  <c r="K772" i="26"/>
  <c r="F9" i="21"/>
  <c r="F652" i="26"/>
  <c r="K652" i="26"/>
  <c r="F692" i="26"/>
  <c r="K692" i="26"/>
  <c r="M664" i="26"/>
  <c r="S449" i="33"/>
  <c r="M704" i="26"/>
  <c r="M784" i="26"/>
  <c r="M744" i="26"/>
  <c r="F5" i="21"/>
  <c r="F648" i="26"/>
  <c r="K648" i="26"/>
  <c r="F688" i="26"/>
  <c r="K688" i="26"/>
  <c r="F728" i="26"/>
  <c r="K728" i="26"/>
  <c r="F768" i="26"/>
  <c r="K768" i="26"/>
  <c r="K39" i="15"/>
  <c r="K33" i="15"/>
  <c r="K28" i="15"/>
  <c r="K23" i="15"/>
  <c r="K17" i="15"/>
  <c r="K19" i="15"/>
  <c r="K9" i="15"/>
  <c r="K32" i="15"/>
  <c r="K24" i="15"/>
  <c r="K43" i="15"/>
  <c r="K34" i="15"/>
  <c r="K35" i="15"/>
  <c r="K27" i="15"/>
  <c r="K20" i="15"/>
  <c r="K6" i="15"/>
  <c r="K18" i="15"/>
  <c r="K13" i="15"/>
  <c r="K38" i="15"/>
  <c r="K15" i="15"/>
  <c r="K42" i="15"/>
  <c r="K30" i="15"/>
  <c r="K37" i="15"/>
  <c r="K25" i="15"/>
  <c r="K22" i="15"/>
  <c r="K14" i="15"/>
  <c r="K7" i="15"/>
  <c r="K5" i="15"/>
  <c r="K41" i="15"/>
  <c r="K29" i="15"/>
  <c r="K11" i="15"/>
  <c r="D5" i="21"/>
  <c r="F328" i="26"/>
  <c r="K328" i="26"/>
  <c r="F448" i="26"/>
  <c r="K448" i="26"/>
  <c r="F408" i="26"/>
  <c r="K408" i="26"/>
  <c r="F463" i="26"/>
  <c r="K463" i="26"/>
  <c r="F383" i="26"/>
  <c r="K383" i="26"/>
  <c r="F423" i="26"/>
  <c r="K423" i="26"/>
  <c r="F343" i="26"/>
  <c r="K343" i="26"/>
  <c r="D20" i="21"/>
  <c r="F411" i="26"/>
  <c r="K411" i="26"/>
  <c r="F451" i="26"/>
  <c r="K451" i="26"/>
  <c r="F371" i="26"/>
  <c r="K371" i="26"/>
  <c r="D8" i="21"/>
  <c r="F331" i="26"/>
  <c r="K331" i="26"/>
  <c r="J13" i="15"/>
  <c r="J26" i="15"/>
  <c r="J23" i="15"/>
  <c r="J27" i="15"/>
  <c r="J34" i="15"/>
  <c r="J6" i="15"/>
  <c r="J33" i="15"/>
  <c r="J10" i="15"/>
  <c r="D9" i="21"/>
  <c r="F332" i="26"/>
  <c r="K332" i="26"/>
  <c r="F412" i="26"/>
  <c r="K412" i="26"/>
  <c r="F452" i="26"/>
  <c r="K452" i="26"/>
  <c r="F450" i="26"/>
  <c r="K450" i="26"/>
  <c r="D7" i="21"/>
  <c r="F330" i="26"/>
  <c r="K330" i="26"/>
  <c r="F370" i="26"/>
  <c r="K370" i="26"/>
  <c r="F410" i="26"/>
  <c r="K410" i="26"/>
  <c r="F457" i="26"/>
  <c r="K457" i="26"/>
  <c r="F377" i="26"/>
  <c r="K377" i="26"/>
  <c r="F417" i="26"/>
  <c r="K417" i="26"/>
  <c r="F337" i="26"/>
  <c r="K337" i="26"/>
  <c r="D14" i="21"/>
  <c r="J25" i="15"/>
  <c r="F367" i="26"/>
  <c r="K367" i="26"/>
  <c r="F327" i="26"/>
  <c r="K327" i="26"/>
  <c r="F407" i="26"/>
  <c r="K407" i="26"/>
  <c r="D4" i="21"/>
  <c r="F447" i="26"/>
  <c r="K447" i="26"/>
  <c r="J22" i="15"/>
  <c r="J17" i="15"/>
  <c r="J9" i="15"/>
  <c r="J24" i="15"/>
  <c r="J14" i="15"/>
  <c r="J36" i="15"/>
  <c r="J18" i="15"/>
  <c r="J38" i="15"/>
  <c r="J7" i="17"/>
  <c r="P7" i="17"/>
  <c r="J44" i="15"/>
  <c r="J11" i="15"/>
  <c r="J32" i="15"/>
  <c r="J31" i="15"/>
  <c r="J12" i="15"/>
  <c r="D12" i="21"/>
  <c r="F335" i="26"/>
  <c r="K335" i="26"/>
  <c r="F375" i="26"/>
  <c r="K375" i="26"/>
  <c r="F415" i="26"/>
  <c r="K415" i="26"/>
  <c r="J37" i="15"/>
  <c r="F368" i="26"/>
  <c r="K368" i="26"/>
  <c r="J8" i="15"/>
  <c r="J7" i="15"/>
  <c r="J39" i="15"/>
  <c r="J5" i="15"/>
  <c r="J30" i="15"/>
  <c r="J42" i="15"/>
  <c r="J21" i="15"/>
  <c r="J40" i="15"/>
  <c r="J28" i="15"/>
  <c r="F459" i="26"/>
  <c r="K459" i="26"/>
  <c r="D16" i="21"/>
  <c r="F339" i="26"/>
  <c r="K339" i="26"/>
  <c r="F419" i="26"/>
  <c r="K419" i="26"/>
  <c r="F379" i="26"/>
  <c r="K379" i="26"/>
  <c r="D6" i="21"/>
  <c r="F329" i="26"/>
  <c r="K329" i="26"/>
  <c r="F369" i="26"/>
  <c r="K369" i="26"/>
  <c r="F449" i="26"/>
  <c r="K449" i="26"/>
  <c r="J43" i="15"/>
  <c r="I30" i="15"/>
  <c r="I16" i="15"/>
  <c r="I23" i="15"/>
  <c r="E6" i="21"/>
  <c r="I26" i="15"/>
  <c r="I11" i="15"/>
  <c r="I29" i="15"/>
  <c r="I5" i="15"/>
  <c r="F529" i="26"/>
  <c r="K529" i="26"/>
  <c r="I41" i="15"/>
  <c r="E11" i="21"/>
  <c r="F534" i="26"/>
  <c r="K534" i="26"/>
  <c r="F574" i="26"/>
  <c r="K574" i="26"/>
  <c r="F614" i="26"/>
  <c r="K614" i="26"/>
  <c r="F494" i="26"/>
  <c r="K494" i="26"/>
  <c r="F569" i="26"/>
  <c r="K569" i="26"/>
  <c r="I35" i="15"/>
  <c r="I33" i="15"/>
  <c r="I42" i="15"/>
  <c r="I28" i="15"/>
  <c r="I19" i="15"/>
  <c r="I31" i="15"/>
  <c r="I9" i="15"/>
  <c r="I37" i="15"/>
  <c r="I6" i="15"/>
  <c r="I32" i="15"/>
  <c r="I17" i="15"/>
  <c r="I7" i="15"/>
  <c r="I8" i="15"/>
  <c r="I565" i="26"/>
  <c r="I485" i="26"/>
  <c r="G11" i="12"/>
  <c r="I525" i="26"/>
  <c r="I605" i="26"/>
  <c r="I10" i="15"/>
  <c r="I34" i="15"/>
  <c r="I24" i="15"/>
  <c r="I27" i="15"/>
  <c r="I18" i="15"/>
  <c r="J8" i="17"/>
  <c r="O8" i="17"/>
  <c r="I13" i="15"/>
  <c r="I38" i="15"/>
  <c r="I14" i="15"/>
  <c r="F609" i="26"/>
  <c r="K609" i="26"/>
  <c r="I40" i="15"/>
  <c r="F542" i="26"/>
  <c r="K542" i="26"/>
  <c r="F502" i="26"/>
  <c r="K502" i="26"/>
  <c r="F582" i="26"/>
  <c r="K582" i="26"/>
  <c r="I606" i="26"/>
  <c r="I566" i="26"/>
  <c r="G12" i="12"/>
  <c r="I526" i="26"/>
  <c r="A12" i="12"/>
  <c r="A13" i="12"/>
  <c r="I486" i="26"/>
  <c r="G11" i="11"/>
  <c r="I165" i="26"/>
  <c r="I245" i="26"/>
  <c r="B12" i="11"/>
  <c r="A12" i="11"/>
  <c r="H33" i="15"/>
  <c r="H11" i="15"/>
  <c r="C9" i="21"/>
  <c r="F212" i="26"/>
  <c r="K212" i="26"/>
  <c r="F172" i="26"/>
  <c r="K172" i="26"/>
  <c r="F252" i="26"/>
  <c r="K252" i="26"/>
  <c r="F292" i="26"/>
  <c r="K292" i="26"/>
  <c r="H16" i="15"/>
  <c r="I205" i="26"/>
  <c r="H36" i="15"/>
  <c r="F211" i="26"/>
  <c r="K211" i="26"/>
  <c r="C8" i="21"/>
  <c r="H32" i="15"/>
  <c r="H21" i="15"/>
  <c r="F251" i="26"/>
  <c r="K251" i="26"/>
  <c r="F171" i="26"/>
  <c r="K171" i="26"/>
  <c r="H31" i="15"/>
  <c r="H19" i="15"/>
  <c r="F291" i="26"/>
  <c r="K291" i="26"/>
  <c r="H40" i="15"/>
  <c r="J6" i="17"/>
  <c r="H10" i="15"/>
  <c r="H41" i="15"/>
  <c r="H17" i="15"/>
  <c r="I285" i="26"/>
  <c r="H25" i="15"/>
  <c r="C18" i="21"/>
  <c r="F181" i="26"/>
  <c r="K181" i="26"/>
  <c r="F261" i="26"/>
  <c r="K261" i="26"/>
  <c r="F301" i="26"/>
  <c r="K301" i="26"/>
  <c r="F221" i="26"/>
  <c r="K221" i="26"/>
  <c r="H38" i="15"/>
  <c r="H12" i="15"/>
  <c r="BF53" i="23"/>
  <c r="BG53" i="23"/>
  <c r="BI53" i="23"/>
  <c r="BM53" i="23"/>
  <c r="BF197" i="23"/>
  <c r="BG197" i="23"/>
  <c r="BH197" i="23"/>
  <c r="P24" i="26"/>
  <c r="S461" i="30"/>
  <c r="P144" i="26"/>
  <c r="P104" i="26"/>
  <c r="P64" i="26"/>
  <c r="BF147" i="23"/>
  <c r="BG147" i="23"/>
  <c r="BH147" i="23"/>
  <c r="BL147" i="23"/>
  <c r="I133" i="25"/>
  <c r="N133" i="25"/>
  <c r="M133" i="25"/>
  <c r="H133" i="25"/>
  <c r="BF61" i="23"/>
  <c r="BG61" i="23"/>
  <c r="BK61" i="23"/>
  <c r="BF112" i="23"/>
  <c r="BG112" i="23"/>
  <c r="BH112" i="23"/>
  <c r="BL112" i="23"/>
  <c r="BF182" i="23"/>
  <c r="BG182" i="23"/>
  <c r="BH182" i="23"/>
  <c r="BL182" i="23"/>
  <c r="P133" i="25"/>
  <c r="O133" i="25"/>
  <c r="P166" i="25"/>
  <c r="N175" i="25"/>
  <c r="P175" i="25"/>
  <c r="K175" i="25"/>
  <c r="L175" i="25"/>
  <c r="I175" i="25"/>
  <c r="M175" i="25"/>
  <c r="H175" i="25"/>
  <c r="O175" i="25"/>
  <c r="J175" i="25"/>
  <c r="I15" i="25"/>
  <c r="O15" i="25"/>
  <c r="K15" i="25"/>
  <c r="J15" i="25"/>
  <c r="P15" i="25"/>
  <c r="K11" i="25"/>
  <c r="H11" i="25"/>
  <c r="M11" i="25"/>
  <c r="L11" i="25"/>
  <c r="P11" i="25"/>
  <c r="J149" i="25"/>
  <c r="H149" i="25"/>
  <c r="I149" i="25"/>
  <c r="BF190" i="23"/>
  <c r="BG190" i="23"/>
  <c r="BK190" i="23"/>
  <c r="BF163" i="23"/>
  <c r="BG163" i="23"/>
  <c r="BH163" i="23"/>
  <c r="BL163" i="23"/>
  <c r="L166" i="25"/>
  <c r="M153" i="25"/>
  <c r="L153" i="25"/>
  <c r="J153" i="25"/>
  <c r="O153" i="25"/>
  <c r="K153" i="25"/>
  <c r="H153" i="25"/>
  <c r="P153" i="25"/>
  <c r="I153" i="25"/>
  <c r="N153" i="25"/>
  <c r="K179" i="25"/>
  <c r="P179" i="25"/>
  <c r="O179" i="25"/>
  <c r="J179" i="25"/>
  <c r="M179" i="25"/>
  <c r="K156" i="25"/>
  <c r="M156" i="25"/>
  <c r="O182" i="25"/>
  <c r="N182" i="25"/>
  <c r="P182" i="25"/>
  <c r="L182" i="25"/>
  <c r="I182" i="25"/>
  <c r="J182" i="25"/>
  <c r="I130" i="25"/>
  <c r="P130" i="25"/>
  <c r="O22" i="25"/>
  <c r="N22" i="25"/>
  <c r="I145" i="25"/>
  <c r="H145" i="25"/>
  <c r="O145" i="25"/>
  <c r="P145" i="25"/>
  <c r="L145" i="25"/>
  <c r="N145" i="25"/>
  <c r="M143" i="25"/>
  <c r="O143" i="25"/>
  <c r="J143" i="25"/>
  <c r="I143" i="25"/>
  <c r="N143" i="25"/>
  <c r="P143" i="25"/>
  <c r="H143" i="25"/>
  <c r="K143" i="25"/>
  <c r="L143" i="25"/>
  <c r="BF48" i="23"/>
  <c r="BG48" i="23"/>
  <c r="BH48" i="23"/>
  <c r="BL48" i="23"/>
  <c r="BF153" i="23"/>
  <c r="BG153" i="23"/>
  <c r="BH153" i="23"/>
  <c r="BL153" i="23"/>
  <c r="I166" i="25"/>
  <c r="H166" i="25"/>
  <c r="O166" i="25"/>
  <c r="H132" i="25"/>
  <c r="N132" i="25"/>
  <c r="O132" i="25"/>
  <c r="I132" i="25"/>
  <c r="P132" i="25"/>
  <c r="K132" i="25"/>
  <c r="L132" i="25"/>
  <c r="M197" i="25"/>
  <c r="O197" i="25"/>
  <c r="H197" i="25"/>
  <c r="I197" i="25"/>
  <c r="P197" i="25"/>
  <c r="J18" i="25"/>
  <c r="I18" i="25"/>
  <c r="O18" i="25"/>
  <c r="L18" i="25"/>
  <c r="N18" i="25"/>
  <c r="H18" i="25"/>
  <c r="I193" i="25"/>
  <c r="L193" i="25"/>
  <c r="H193" i="25"/>
  <c r="J193" i="25"/>
  <c r="K193" i="25"/>
  <c r="M193" i="25"/>
  <c r="J56" i="25"/>
  <c r="L56" i="25"/>
  <c r="O56" i="25"/>
  <c r="K56" i="25"/>
  <c r="M56" i="25"/>
  <c r="P56" i="25"/>
  <c r="H56" i="25"/>
  <c r="I56" i="25"/>
  <c r="N56" i="25"/>
  <c r="L66" i="25"/>
  <c r="J66" i="25"/>
  <c r="O79" i="25"/>
  <c r="M79" i="25"/>
  <c r="I96" i="25"/>
  <c r="J96" i="25"/>
  <c r="L96" i="25"/>
  <c r="H96" i="25"/>
  <c r="K96" i="25"/>
  <c r="O96" i="25"/>
  <c r="P96" i="25"/>
  <c r="M96" i="25"/>
  <c r="N96" i="25"/>
  <c r="P44" i="25"/>
  <c r="Q38" i="25"/>
  <c r="R38" i="25"/>
  <c r="J44" i="25"/>
  <c r="H44" i="25"/>
  <c r="N44" i="25"/>
  <c r="K44" i="25"/>
  <c r="M44" i="25"/>
  <c r="O44" i="25"/>
  <c r="I44" i="25"/>
  <c r="L44" i="25"/>
  <c r="BF69" i="23"/>
  <c r="BG69" i="23"/>
  <c r="BK69" i="23"/>
  <c r="BF125" i="23"/>
  <c r="BG125" i="23"/>
  <c r="BK125" i="23"/>
  <c r="BF204" i="23"/>
  <c r="BG204" i="23"/>
  <c r="BK204" i="23"/>
  <c r="BF119" i="23"/>
  <c r="BG119" i="23"/>
  <c r="BH119" i="23"/>
  <c r="BF89" i="23"/>
  <c r="BG89" i="23"/>
  <c r="BI89" i="23"/>
  <c r="BM89" i="23"/>
  <c r="BF118" i="23"/>
  <c r="BG118" i="23"/>
  <c r="BI118" i="23"/>
  <c r="BM118" i="23"/>
  <c r="BF145" i="23"/>
  <c r="BG145" i="23"/>
  <c r="BI145" i="23"/>
  <c r="BM145" i="23"/>
  <c r="P66" i="25"/>
  <c r="I70" i="25"/>
  <c r="P70" i="25"/>
  <c r="N70" i="25"/>
  <c r="H70" i="25"/>
  <c r="M70" i="25"/>
  <c r="J70" i="25"/>
  <c r="K70" i="25"/>
  <c r="L70" i="25"/>
  <c r="O70" i="25"/>
  <c r="H111" i="25"/>
  <c r="N111" i="25"/>
  <c r="K111" i="25"/>
  <c r="P111" i="25"/>
  <c r="J111" i="25"/>
  <c r="O111" i="25"/>
  <c r="L111" i="25"/>
  <c r="M111" i="25"/>
  <c r="I111" i="25"/>
  <c r="P12" i="25"/>
  <c r="N12" i="25"/>
  <c r="M12" i="25"/>
  <c r="L12" i="25"/>
  <c r="H180" i="25"/>
  <c r="J180" i="25"/>
  <c r="K180" i="25"/>
  <c r="I180" i="25"/>
  <c r="O180" i="25"/>
  <c r="N180" i="25"/>
  <c r="P180" i="25"/>
  <c r="BF85" i="23"/>
  <c r="BG85" i="23"/>
  <c r="BH85" i="23"/>
  <c r="BL85" i="23"/>
  <c r="BF62" i="23"/>
  <c r="BG62" i="23"/>
  <c r="BI62" i="23"/>
  <c r="BM62" i="23"/>
  <c r="BF135" i="23"/>
  <c r="BG135" i="23"/>
  <c r="BI135" i="23"/>
  <c r="BM135" i="23"/>
  <c r="BF205" i="23"/>
  <c r="BG205" i="23"/>
  <c r="BI205" i="23"/>
  <c r="BM205" i="23"/>
  <c r="BF156" i="23"/>
  <c r="BG156" i="23"/>
  <c r="BH156" i="23"/>
  <c r="BL156" i="23"/>
  <c r="BF154" i="23"/>
  <c r="BG154" i="23"/>
  <c r="BI154" i="23"/>
  <c r="BM154" i="23"/>
  <c r="BF189" i="23"/>
  <c r="BG189" i="23"/>
  <c r="BK189" i="23"/>
  <c r="BF201" i="23"/>
  <c r="BG201" i="23"/>
  <c r="BH201" i="23"/>
  <c r="BL201" i="23"/>
  <c r="BF54" i="23"/>
  <c r="BG54" i="23"/>
  <c r="BH54" i="23"/>
  <c r="BL54" i="23"/>
  <c r="BF196" i="23"/>
  <c r="BG196" i="23"/>
  <c r="BK196" i="23"/>
  <c r="BF162" i="23"/>
  <c r="BG162" i="23"/>
  <c r="BK162" i="23"/>
  <c r="J12" i="25"/>
  <c r="H12" i="25"/>
  <c r="P193" i="25"/>
  <c r="K66" i="25"/>
  <c r="O66" i="25"/>
  <c r="I79" i="25"/>
  <c r="N79" i="25"/>
  <c r="M13" i="25"/>
  <c r="H13" i="25"/>
  <c r="I135" i="25"/>
  <c r="K135" i="25"/>
  <c r="P135" i="25"/>
  <c r="L135" i="25"/>
  <c r="N135" i="25"/>
  <c r="H135" i="25"/>
  <c r="I187" i="25"/>
  <c r="J187" i="25"/>
  <c r="K187" i="25"/>
  <c r="N187" i="25"/>
  <c r="H187" i="25"/>
  <c r="O187" i="25"/>
  <c r="I50" i="25"/>
  <c r="H50" i="25"/>
  <c r="L106" i="25"/>
  <c r="I106" i="25"/>
  <c r="K106" i="25"/>
  <c r="P106" i="25"/>
  <c r="N106" i="25"/>
  <c r="M106" i="25"/>
  <c r="H106" i="25"/>
  <c r="J106" i="25"/>
  <c r="O106" i="25"/>
  <c r="K101" i="25"/>
  <c r="N101" i="25"/>
  <c r="L101" i="25"/>
  <c r="J101" i="25"/>
  <c r="H101" i="25"/>
  <c r="I101" i="25"/>
  <c r="P101" i="25"/>
  <c r="O101" i="25"/>
  <c r="M101" i="25"/>
  <c r="K93" i="25"/>
  <c r="N93" i="25"/>
  <c r="I93" i="25"/>
  <c r="L93" i="25"/>
  <c r="O93" i="25"/>
  <c r="P93" i="25"/>
  <c r="H93" i="25"/>
  <c r="J93" i="25"/>
  <c r="M93" i="25"/>
  <c r="J176" i="25"/>
  <c r="N176" i="25"/>
  <c r="P176" i="25"/>
  <c r="I176" i="25"/>
  <c r="H176" i="25"/>
  <c r="H173" i="25"/>
  <c r="N173" i="25"/>
  <c r="P173" i="25"/>
  <c r="I173" i="25"/>
  <c r="M173" i="25"/>
  <c r="L173" i="25"/>
  <c r="J173" i="25"/>
  <c r="K173" i="25"/>
  <c r="O169" i="25"/>
  <c r="P169" i="25"/>
  <c r="H169" i="25"/>
  <c r="M169" i="25"/>
  <c r="N169" i="25"/>
  <c r="I169" i="25"/>
  <c r="J169" i="25"/>
  <c r="K169" i="25"/>
  <c r="L169" i="25"/>
  <c r="L154" i="25"/>
  <c r="H154" i="25"/>
  <c r="I154" i="25"/>
  <c r="K154" i="25"/>
  <c r="N154" i="25"/>
  <c r="P154" i="25"/>
  <c r="O154" i="25"/>
  <c r="I90" i="25"/>
  <c r="L90" i="25"/>
  <c r="K90" i="25"/>
  <c r="J90" i="25"/>
  <c r="M90" i="25"/>
  <c r="O90" i="25"/>
  <c r="N90" i="25"/>
  <c r="P90" i="25"/>
  <c r="H90" i="25"/>
  <c r="BF107" i="23"/>
  <c r="BG107" i="23"/>
  <c r="BI107" i="23"/>
  <c r="BM107" i="23"/>
  <c r="BF51" i="23"/>
  <c r="BG51" i="23"/>
  <c r="BI51" i="23"/>
  <c r="BM51" i="23"/>
  <c r="BF84" i="23"/>
  <c r="BG84" i="23"/>
  <c r="BH84" i="23"/>
  <c r="BF50" i="23"/>
  <c r="BG50" i="23"/>
  <c r="BH50" i="23"/>
  <c r="BL50" i="23"/>
  <c r="BF171" i="23"/>
  <c r="BG171" i="23"/>
  <c r="BH171" i="23"/>
  <c r="N66" i="25"/>
  <c r="P79" i="25"/>
  <c r="H7" i="25"/>
  <c r="J7" i="25"/>
  <c r="I7" i="25"/>
  <c r="L7" i="25"/>
  <c r="K7" i="25"/>
  <c r="N7" i="25"/>
  <c r="P202" i="25"/>
  <c r="J202" i="25"/>
  <c r="O202" i="25"/>
  <c r="L202" i="25"/>
  <c r="K202" i="25"/>
  <c r="M202" i="25"/>
  <c r="L87" i="25"/>
  <c r="K87" i="25"/>
  <c r="H87" i="25"/>
  <c r="O87" i="25"/>
  <c r="M87" i="25"/>
  <c r="N87" i="25"/>
  <c r="P87" i="25"/>
  <c r="J87" i="25"/>
  <c r="I87" i="25"/>
  <c r="M10" i="25"/>
  <c r="K10" i="25"/>
  <c r="O10" i="25"/>
  <c r="L10" i="25"/>
  <c r="N10" i="25"/>
  <c r="J10" i="25"/>
  <c r="I10" i="25"/>
  <c r="P10" i="25"/>
  <c r="H10" i="25"/>
  <c r="I203" i="25"/>
  <c r="J203" i="25"/>
  <c r="P203" i="25"/>
  <c r="N203" i="25"/>
  <c r="O203" i="25"/>
  <c r="M203" i="25"/>
  <c r="L203" i="25"/>
  <c r="K203" i="25"/>
  <c r="H203" i="25"/>
  <c r="BF81" i="23"/>
  <c r="BG81" i="23"/>
  <c r="BK81" i="23"/>
  <c r="BF126" i="23"/>
  <c r="BG126" i="23"/>
  <c r="BH126" i="23"/>
  <c r="BL126" i="23"/>
  <c r="BF100" i="23"/>
  <c r="BG100" i="23"/>
  <c r="BH100" i="23"/>
  <c r="BL100" i="23"/>
  <c r="BF168" i="23"/>
  <c r="BG168" i="23"/>
  <c r="BH168" i="23"/>
  <c r="BF90" i="23"/>
  <c r="BG90" i="23"/>
  <c r="BH90" i="23"/>
  <c r="BL90" i="23"/>
  <c r="BF188" i="23"/>
  <c r="BG188" i="23"/>
  <c r="BH188" i="23"/>
  <c r="BL188" i="23"/>
  <c r="BF91" i="23"/>
  <c r="BG91" i="23"/>
  <c r="BH91" i="23"/>
  <c r="BL91" i="23"/>
  <c r="BF117" i="23"/>
  <c r="BG117" i="23"/>
  <c r="BK117" i="23"/>
  <c r="BF179" i="23"/>
  <c r="BG179" i="23"/>
  <c r="BI179" i="23"/>
  <c r="BM179" i="23"/>
  <c r="BF96" i="23"/>
  <c r="BG96" i="23"/>
  <c r="BH96" i="23"/>
  <c r="P7" i="25"/>
  <c r="H202" i="25"/>
  <c r="I12" i="25"/>
  <c r="O193" i="25"/>
  <c r="I66" i="25"/>
  <c r="J79" i="25"/>
  <c r="L79" i="25"/>
  <c r="K168" i="25"/>
  <c r="N168" i="25"/>
  <c r="O168" i="25"/>
  <c r="H168" i="25"/>
  <c r="P168" i="25"/>
  <c r="L168" i="25"/>
  <c r="J168" i="25"/>
  <c r="I69" i="25"/>
  <c r="M69" i="25"/>
  <c r="J69" i="25"/>
  <c r="N69" i="25"/>
  <c r="P69" i="25"/>
  <c r="K69" i="25"/>
  <c r="L69" i="25"/>
  <c r="O69" i="25"/>
  <c r="H69" i="25"/>
  <c r="P100" i="25"/>
  <c r="K100" i="25"/>
  <c r="L100" i="25"/>
  <c r="I100" i="25"/>
  <c r="J100" i="25"/>
  <c r="M100" i="25"/>
  <c r="H100" i="25"/>
  <c r="O100" i="25"/>
  <c r="N100" i="25"/>
  <c r="I206" i="25"/>
  <c r="L206" i="25"/>
  <c r="P206" i="25"/>
  <c r="J206" i="25"/>
  <c r="O206" i="25"/>
  <c r="H206" i="25"/>
  <c r="M206" i="25"/>
  <c r="N206" i="25"/>
  <c r="K206" i="25"/>
  <c r="O61" i="25"/>
  <c r="J61" i="25"/>
  <c r="L61" i="25"/>
  <c r="N61" i="25"/>
  <c r="P61" i="25"/>
  <c r="M61" i="25"/>
  <c r="K61" i="25"/>
  <c r="I61" i="25"/>
  <c r="H61" i="25"/>
  <c r="H141" i="25"/>
  <c r="L141" i="25"/>
  <c r="J141" i="25"/>
  <c r="N141" i="25"/>
  <c r="I141" i="25"/>
  <c r="P141" i="25"/>
  <c r="M141" i="25"/>
  <c r="K141" i="25"/>
  <c r="O141" i="25"/>
  <c r="J137" i="25"/>
  <c r="H137" i="25"/>
  <c r="N137" i="25"/>
  <c r="O137" i="25"/>
  <c r="L137" i="25"/>
  <c r="I137" i="25"/>
  <c r="K137" i="25"/>
  <c r="P137" i="25"/>
  <c r="O58" i="25"/>
  <c r="P58" i="25"/>
  <c r="J58" i="25"/>
  <c r="M58" i="25"/>
  <c r="K58" i="25"/>
  <c r="H58" i="25"/>
  <c r="N58" i="25"/>
  <c r="J75" i="25"/>
  <c r="P75" i="25"/>
  <c r="K119" i="25"/>
  <c r="J119" i="25"/>
  <c r="H119" i="25"/>
  <c r="N119" i="25"/>
  <c r="M119" i="25"/>
  <c r="I119" i="25"/>
  <c r="P119" i="25"/>
  <c r="L119" i="25"/>
  <c r="O119" i="25"/>
  <c r="O200" i="25"/>
  <c r="N200" i="25"/>
  <c r="M200" i="25"/>
  <c r="K200" i="25"/>
  <c r="O198" i="25"/>
  <c r="J198" i="25"/>
  <c r="K198" i="25"/>
  <c r="N198" i="25"/>
  <c r="I198" i="25"/>
  <c r="P198" i="25"/>
  <c r="H198" i="25"/>
  <c r="M198" i="25"/>
  <c r="L163" i="25"/>
  <c r="P163" i="25"/>
  <c r="J163" i="25"/>
  <c r="K163" i="25"/>
  <c r="H163" i="25"/>
  <c r="N163" i="25"/>
  <c r="I163" i="25"/>
  <c r="O163" i="25"/>
  <c r="M163" i="25"/>
  <c r="B14" i="12"/>
  <c r="G13" i="12"/>
  <c r="I607" i="26"/>
  <c r="I527" i="26"/>
  <c r="I567" i="26"/>
  <c r="I487" i="26"/>
  <c r="O28" i="25"/>
  <c r="N28" i="25"/>
  <c r="J28" i="25"/>
  <c r="H28" i="25"/>
  <c r="I28" i="25"/>
  <c r="M28" i="25"/>
  <c r="L28" i="25"/>
  <c r="P28" i="25"/>
  <c r="K28" i="25"/>
  <c r="P194" i="25"/>
  <c r="O194" i="25"/>
  <c r="H194" i="25"/>
  <c r="N194" i="25"/>
  <c r="I194" i="25"/>
  <c r="L194" i="25"/>
  <c r="M194" i="25"/>
  <c r="J194" i="25"/>
  <c r="K194" i="25"/>
  <c r="P170" i="25"/>
  <c r="H170" i="25"/>
  <c r="M170" i="25"/>
  <c r="J170" i="25"/>
  <c r="K170" i="25"/>
  <c r="N170" i="25"/>
  <c r="O170" i="25"/>
  <c r="I170" i="25"/>
  <c r="L170" i="25"/>
  <c r="BF101" i="23"/>
  <c r="BG101" i="23"/>
  <c r="BF77" i="23"/>
  <c r="BG77" i="23"/>
  <c r="BF141" i="23"/>
  <c r="BG141" i="23"/>
  <c r="BF78" i="23"/>
  <c r="BG78" i="23"/>
  <c r="BF142" i="23"/>
  <c r="BG142" i="23"/>
  <c r="BF206" i="23"/>
  <c r="BG206" i="23"/>
  <c r="BF139" i="23"/>
  <c r="BG139" i="23"/>
  <c r="BF88" i="23"/>
  <c r="BG88" i="23"/>
  <c r="BF132" i="23"/>
  <c r="BG132" i="23"/>
  <c r="BF87" i="23"/>
  <c r="BG87" i="23"/>
  <c r="BF80" i="23"/>
  <c r="BG80" i="23"/>
  <c r="K126" i="25"/>
  <c r="H126" i="25"/>
  <c r="L126" i="25"/>
  <c r="I126" i="25"/>
  <c r="P126" i="25"/>
  <c r="J126" i="25"/>
  <c r="M126" i="25"/>
  <c r="N126" i="25"/>
  <c r="O126" i="25"/>
  <c r="BF72" i="23"/>
  <c r="BG72" i="23"/>
  <c r="BF79" i="23"/>
  <c r="BG79" i="23"/>
  <c r="BF124" i="23"/>
  <c r="BG124" i="23"/>
  <c r="BF199" i="23"/>
  <c r="BG199" i="23"/>
  <c r="BF131" i="23"/>
  <c r="BG131" i="23"/>
  <c r="BF202" i="23"/>
  <c r="BG202" i="23"/>
  <c r="BF138" i="23"/>
  <c r="BG138" i="23"/>
  <c r="BF74" i="23"/>
  <c r="BG74" i="23"/>
  <c r="BF137" i="23"/>
  <c r="BG137" i="23"/>
  <c r="BF73" i="23"/>
  <c r="BG73" i="23"/>
  <c r="BF152" i="23"/>
  <c r="BG152" i="23"/>
  <c r="BF151" i="23"/>
  <c r="BG151" i="23"/>
  <c r="BF176" i="23"/>
  <c r="BG176" i="23"/>
  <c r="BF44" i="23"/>
  <c r="BG44" i="23"/>
  <c r="BF180" i="23"/>
  <c r="BG180" i="23"/>
  <c r="BF56" i="23"/>
  <c r="BG56" i="23"/>
  <c r="BF166" i="23"/>
  <c r="BG166" i="23"/>
  <c r="BF102" i="23"/>
  <c r="BG102" i="23"/>
  <c r="BF165" i="23"/>
  <c r="BG165" i="23"/>
  <c r="BF114" i="23"/>
  <c r="BG114" i="23"/>
  <c r="BF76" i="23"/>
  <c r="BG76" i="23"/>
  <c r="J25" i="25"/>
  <c r="M25" i="25"/>
  <c r="P25" i="25"/>
  <c r="I25" i="25"/>
  <c r="L25" i="25"/>
  <c r="O25" i="25"/>
  <c r="N25" i="25"/>
  <c r="K25" i="25"/>
  <c r="H25" i="25"/>
  <c r="BF200" i="23"/>
  <c r="BG200" i="23"/>
  <c r="BF98" i="23"/>
  <c r="BG98" i="23"/>
  <c r="BF95" i="23"/>
  <c r="BG95" i="23"/>
  <c r="BF43" i="23"/>
  <c r="BG43" i="23"/>
  <c r="K188" i="25"/>
  <c r="L188" i="25"/>
  <c r="P188" i="25"/>
  <c r="I188" i="25"/>
  <c r="N188" i="25"/>
  <c r="O188" i="25"/>
  <c r="M188" i="25"/>
  <c r="H188" i="25"/>
  <c r="J188" i="25"/>
  <c r="J167" i="25"/>
  <c r="P167" i="25"/>
  <c r="I167" i="25"/>
  <c r="K167" i="25"/>
  <c r="O167" i="25"/>
  <c r="N167" i="25"/>
  <c r="L167" i="25"/>
  <c r="H167" i="25"/>
  <c r="M167" i="25"/>
  <c r="I144" i="25"/>
  <c r="P144" i="25"/>
  <c r="N144" i="25"/>
  <c r="L144" i="25"/>
  <c r="H144" i="25"/>
  <c r="O144" i="25"/>
  <c r="M144" i="25"/>
  <c r="J144" i="25"/>
  <c r="K144" i="25"/>
  <c r="H87" i="34"/>
  <c r="I87" i="34"/>
  <c r="BF130" i="23"/>
  <c r="BG130" i="23"/>
  <c r="BF108" i="23"/>
  <c r="BG108" i="23"/>
  <c r="BF65" i="23"/>
  <c r="BG65" i="23"/>
  <c r="BF194" i="23"/>
  <c r="BG194" i="23"/>
  <c r="BF63" i="23"/>
  <c r="BG63" i="23"/>
  <c r="BF66" i="23"/>
  <c r="BG66" i="23"/>
  <c r="BF167" i="23"/>
  <c r="BG167" i="23"/>
  <c r="BF129" i="23"/>
  <c r="BG129" i="23"/>
  <c r="BF115" i="23"/>
  <c r="BG115" i="23"/>
  <c r="BF52" i="23"/>
  <c r="BG52" i="23"/>
  <c r="BF19" i="23"/>
  <c r="BG19" i="23"/>
  <c r="BF26" i="23"/>
  <c r="BG26" i="23"/>
  <c r="BF36" i="23"/>
  <c r="BG36" i="23"/>
  <c r="BF14" i="23"/>
  <c r="BG14" i="23"/>
  <c r="BF32" i="23"/>
  <c r="BG32" i="23"/>
  <c r="BF16" i="23"/>
  <c r="BG16" i="23"/>
  <c r="BF38" i="23"/>
  <c r="BG38" i="23"/>
  <c r="BF20" i="23"/>
  <c r="BG20" i="23"/>
  <c r="BF22" i="23"/>
  <c r="BG22" i="23"/>
  <c r="BF12" i="23"/>
  <c r="BG12" i="23"/>
  <c r="BF24" i="23"/>
  <c r="BG24" i="23"/>
  <c r="BF31" i="23"/>
  <c r="BG31" i="23"/>
  <c r="BF13" i="23"/>
  <c r="BG13" i="23"/>
  <c r="BF18" i="23"/>
  <c r="BG18" i="23"/>
  <c r="BF7" i="23"/>
  <c r="BG7" i="23"/>
  <c r="BF15" i="23"/>
  <c r="BG15" i="23"/>
  <c r="BF27" i="23"/>
  <c r="BG27" i="23"/>
  <c r="BF23" i="23"/>
  <c r="BG23" i="23"/>
  <c r="BF17" i="23"/>
  <c r="BG17" i="23"/>
  <c r="BF29" i="23"/>
  <c r="BG29" i="23"/>
  <c r="BF33" i="23"/>
  <c r="BG33" i="23"/>
  <c r="BF39" i="23"/>
  <c r="BG39" i="23"/>
  <c r="BF30" i="23"/>
  <c r="BG30" i="23"/>
  <c r="BF28" i="23"/>
  <c r="BG28" i="23"/>
  <c r="BF40" i="23"/>
  <c r="BG40" i="23"/>
  <c r="BF37" i="23"/>
  <c r="BG37" i="23"/>
  <c r="BF35" i="23"/>
  <c r="BG35" i="23"/>
  <c r="BF8" i="23"/>
  <c r="BG8" i="23"/>
  <c r="BF10" i="23"/>
  <c r="BG10" i="23"/>
  <c r="BF34" i="23"/>
  <c r="BG34" i="23"/>
  <c r="BF25" i="23"/>
  <c r="BG25" i="23"/>
  <c r="BF9" i="23"/>
  <c r="BG9" i="23"/>
  <c r="BF11" i="23"/>
  <c r="BG11" i="23"/>
  <c r="BF21" i="23"/>
  <c r="BG21" i="23"/>
  <c r="BF93" i="23"/>
  <c r="BG93" i="23"/>
  <c r="BF157" i="23"/>
  <c r="BG157" i="23"/>
  <c r="BF94" i="23"/>
  <c r="BG94" i="23"/>
  <c r="BF158" i="23"/>
  <c r="BG158" i="23"/>
  <c r="BF55" i="23"/>
  <c r="BG55" i="23"/>
  <c r="BF169" i="23"/>
  <c r="BG169" i="23"/>
  <c r="BF184" i="23"/>
  <c r="BG184" i="23"/>
  <c r="BF164" i="23"/>
  <c r="BG164" i="23"/>
  <c r="BF127" i="23"/>
  <c r="BG127" i="23"/>
  <c r="BF128" i="23"/>
  <c r="BG128" i="23"/>
  <c r="J191" i="25"/>
  <c r="O191" i="25"/>
  <c r="I191" i="25"/>
  <c r="L191" i="25"/>
  <c r="P191" i="25"/>
  <c r="N191" i="25"/>
  <c r="H191" i="25"/>
  <c r="M191" i="25"/>
  <c r="K191" i="25"/>
  <c r="L36" i="25"/>
  <c r="K36" i="25"/>
  <c r="H36" i="25"/>
  <c r="P36" i="25"/>
  <c r="J36" i="25"/>
  <c r="M36" i="25"/>
  <c r="I36" i="25"/>
  <c r="O36" i="25"/>
  <c r="N36" i="25"/>
  <c r="L124" i="25"/>
  <c r="P124" i="25"/>
  <c r="H124" i="25"/>
  <c r="N124" i="25"/>
  <c r="K124" i="25"/>
  <c r="I124" i="25"/>
  <c r="M124" i="25"/>
  <c r="J124" i="25"/>
  <c r="O124" i="25"/>
  <c r="N165" i="25"/>
  <c r="J165" i="25"/>
  <c r="K165" i="25"/>
  <c r="M165" i="25"/>
  <c r="P165" i="25"/>
  <c r="H165" i="25"/>
  <c r="L165" i="25"/>
  <c r="I165" i="25"/>
  <c r="O165" i="25"/>
  <c r="BF195" i="23"/>
  <c r="BG195" i="23"/>
  <c r="BF193" i="23"/>
  <c r="BG193" i="23"/>
  <c r="BF203" i="23"/>
  <c r="BG203" i="23"/>
  <c r="BF92" i="23"/>
  <c r="BG92" i="23"/>
  <c r="BF111" i="23"/>
  <c r="BG111" i="23"/>
  <c r="BF99" i="23"/>
  <c r="BG99" i="23"/>
  <c r="BF186" i="23"/>
  <c r="BG186" i="23"/>
  <c r="BF122" i="23"/>
  <c r="BG122" i="23"/>
  <c r="BF58" i="23"/>
  <c r="BG58" i="23"/>
  <c r="BF121" i="23"/>
  <c r="BG121" i="23"/>
  <c r="BF57" i="23"/>
  <c r="BG57" i="23"/>
  <c r="BF104" i="23"/>
  <c r="BG104" i="23"/>
  <c r="BF103" i="23"/>
  <c r="BG103" i="23"/>
  <c r="BF148" i="23"/>
  <c r="BG148" i="23"/>
  <c r="BF144" i="23"/>
  <c r="BG144" i="23"/>
  <c r="BF155" i="23"/>
  <c r="BG155" i="23"/>
  <c r="BF47" i="23"/>
  <c r="BG47" i="23"/>
  <c r="BF150" i="23"/>
  <c r="BG150" i="23"/>
  <c r="BF86" i="23"/>
  <c r="BG86" i="23"/>
  <c r="BF149" i="23"/>
  <c r="BG149" i="23"/>
  <c r="BF49" i="23"/>
  <c r="BG49" i="23"/>
  <c r="BF178" i="23"/>
  <c r="BG178" i="23"/>
  <c r="BF192" i="23"/>
  <c r="BG192" i="23"/>
  <c r="K37" i="25"/>
  <c r="N37" i="25"/>
  <c r="O37" i="25"/>
  <c r="H37" i="25"/>
  <c r="I37" i="25"/>
  <c r="M37" i="25"/>
  <c r="L37" i="25"/>
  <c r="J37" i="25"/>
  <c r="P37" i="25"/>
  <c r="M160" i="25"/>
  <c r="J160" i="25"/>
  <c r="L160" i="25"/>
  <c r="K160" i="25"/>
  <c r="I160" i="25"/>
  <c r="H160" i="25"/>
  <c r="N160" i="25"/>
  <c r="P160" i="25"/>
  <c r="O160" i="25"/>
  <c r="L192" i="25"/>
  <c r="J192" i="25"/>
  <c r="P192" i="25"/>
  <c r="O192" i="25"/>
  <c r="M192" i="25"/>
  <c r="H192" i="25"/>
  <c r="K192" i="25"/>
  <c r="N192" i="25"/>
  <c r="I192" i="25"/>
  <c r="BF136" i="23"/>
  <c r="BG136" i="23"/>
  <c r="BF175" i="23"/>
  <c r="BG175" i="23"/>
  <c r="BF161" i="23"/>
  <c r="BG161" i="23"/>
  <c r="BF140" i="23"/>
  <c r="BG140" i="23"/>
  <c r="BF146" i="23"/>
  <c r="BG146" i="23"/>
  <c r="J148" i="25"/>
  <c r="N148" i="25"/>
  <c r="I148" i="25"/>
  <c r="P148" i="25"/>
  <c r="M148" i="25"/>
  <c r="K148" i="25"/>
  <c r="H148" i="25"/>
  <c r="O148" i="25"/>
  <c r="L148" i="25"/>
  <c r="J138" i="25"/>
  <c r="I138" i="25"/>
  <c r="L138" i="25"/>
  <c r="M138" i="25"/>
  <c r="H138" i="25"/>
  <c r="K138" i="25"/>
  <c r="N138" i="25"/>
  <c r="O138" i="25"/>
  <c r="P138" i="25"/>
  <c r="BF45" i="23"/>
  <c r="BG45" i="23"/>
  <c r="BF109" i="23"/>
  <c r="BG109" i="23"/>
  <c r="BF46" i="23"/>
  <c r="BG46" i="23"/>
  <c r="BF110" i="23"/>
  <c r="BG110" i="23"/>
  <c r="BF174" i="23"/>
  <c r="BG174" i="23"/>
  <c r="BF75" i="23"/>
  <c r="BG75" i="23"/>
  <c r="BF191" i="23"/>
  <c r="BG191" i="23"/>
  <c r="BF68" i="23"/>
  <c r="BG68" i="23"/>
  <c r="BF187" i="23"/>
  <c r="BG187" i="23"/>
  <c r="BF172" i="23"/>
  <c r="BG172" i="23"/>
  <c r="BF173" i="23"/>
  <c r="BG173" i="23"/>
  <c r="BF160" i="23"/>
  <c r="BG160" i="23"/>
  <c r="BF159" i="23"/>
  <c r="BG159" i="23"/>
  <c r="BF181" i="23"/>
  <c r="BG181" i="23"/>
  <c r="BF60" i="23"/>
  <c r="BG60" i="23"/>
  <c r="BF185" i="23"/>
  <c r="BG185" i="23"/>
  <c r="BF67" i="23"/>
  <c r="BG67" i="23"/>
  <c r="BF170" i="23"/>
  <c r="BG170" i="23"/>
  <c r="BF106" i="23"/>
  <c r="BG106" i="23"/>
  <c r="BF42" i="23"/>
  <c r="BG42" i="23"/>
  <c r="BF105" i="23"/>
  <c r="BG105" i="23"/>
  <c r="BF41" i="23"/>
  <c r="BG41" i="23"/>
  <c r="BF64" i="23"/>
  <c r="BG64" i="23"/>
  <c r="BF71" i="23"/>
  <c r="BG71" i="23"/>
  <c r="BF116" i="23"/>
  <c r="BG116" i="23"/>
  <c r="BF183" i="23"/>
  <c r="BG183" i="23"/>
  <c r="BF123" i="23"/>
  <c r="BG123" i="23"/>
  <c r="BF198" i="23"/>
  <c r="BG198" i="23"/>
  <c r="BF134" i="23"/>
  <c r="BG134" i="23"/>
  <c r="BF70" i="23"/>
  <c r="BG70" i="23"/>
  <c r="BF133" i="23"/>
  <c r="BG133" i="23"/>
  <c r="BF113" i="23"/>
  <c r="BG113" i="23"/>
  <c r="BF83" i="23"/>
  <c r="BG83" i="23"/>
  <c r="BF177" i="23"/>
  <c r="BG177" i="23"/>
  <c r="P147" i="25"/>
  <c r="M147" i="25"/>
  <c r="L147" i="25"/>
  <c r="H147" i="25"/>
  <c r="O147" i="25"/>
  <c r="J147" i="25"/>
  <c r="N147" i="25"/>
  <c r="I147" i="25"/>
  <c r="K147" i="25"/>
  <c r="P146" i="25"/>
  <c r="O146" i="25"/>
  <c r="M146" i="25"/>
  <c r="I146" i="25"/>
  <c r="K146" i="25"/>
  <c r="J146" i="25"/>
  <c r="H146" i="25"/>
  <c r="N146" i="25"/>
  <c r="L146" i="25"/>
  <c r="BF143" i="23"/>
  <c r="BG143" i="23"/>
  <c r="BF59" i="23"/>
  <c r="BG59" i="23"/>
  <c r="BF97" i="23"/>
  <c r="BG97" i="23"/>
  <c r="BF120" i="23"/>
  <c r="BG120" i="23"/>
  <c r="BF82" i="23"/>
  <c r="BG82" i="23"/>
  <c r="J21" i="25"/>
  <c r="I21" i="25"/>
  <c r="O21" i="25"/>
  <c r="L21" i="25"/>
  <c r="N21" i="25"/>
  <c r="H21" i="25"/>
  <c r="P21" i="25"/>
  <c r="M21" i="25"/>
  <c r="K21" i="25"/>
  <c r="H564" i="30"/>
  <c r="H563" i="30"/>
  <c r="H562" i="30"/>
  <c r="I557" i="30"/>
  <c r="I556" i="30"/>
  <c r="G564" i="30"/>
  <c r="G563" i="30"/>
  <c r="G562" i="30"/>
  <c r="E557" i="30"/>
  <c r="E556" i="30"/>
  <c r="I564" i="30"/>
  <c r="I563" i="30"/>
  <c r="I562" i="30"/>
  <c r="J563" i="30"/>
  <c r="N552" i="30"/>
  <c r="E553" i="30"/>
  <c r="E562" i="30"/>
  <c r="J564" i="30"/>
  <c r="J562" i="30"/>
  <c r="I555" i="30"/>
  <c r="G560" i="30"/>
  <c r="E555" i="30"/>
  <c r="G561" i="30"/>
  <c r="G559" i="30"/>
  <c r="G558" i="30"/>
  <c r="I50" i="48"/>
  <c r="I5" i="32"/>
  <c r="G14" i="16"/>
  <c r="F14" i="16"/>
  <c r="E14" i="16"/>
  <c r="D14" i="16"/>
  <c r="C14" i="16"/>
  <c r="L50" i="15"/>
  <c r="N5" i="17"/>
  <c r="E15" i="17"/>
  <c r="G14" i="17"/>
  <c r="AR58" i="17"/>
  <c r="G13" i="17"/>
  <c r="AP58" i="17"/>
  <c r="F10" i="17"/>
  <c r="AK58" i="17"/>
  <c r="J445" i="26"/>
  <c r="J405" i="26"/>
  <c r="J325" i="26"/>
  <c r="O5" i="17"/>
  <c r="K5" i="17"/>
  <c r="M5" i="17"/>
  <c r="T5" i="17"/>
  <c r="W5" i="17"/>
  <c r="L125" i="26"/>
  <c r="H486" i="26"/>
  <c r="H6" i="26"/>
  <c r="I46" i="26"/>
  <c r="H126" i="26"/>
  <c r="I6" i="26"/>
  <c r="F12" i="9"/>
  <c r="P6" i="26"/>
  <c r="L5" i="26"/>
  <c r="P4" i="10"/>
  <c r="O5" i="10"/>
  <c r="D12" i="9"/>
  <c r="N46" i="26"/>
  <c r="L46" i="26"/>
  <c r="I366" i="26"/>
  <c r="Q5" i="31"/>
  <c r="L46" i="15"/>
  <c r="G12" i="11"/>
  <c r="J286" i="26"/>
  <c r="B13" i="11"/>
  <c r="I287" i="26"/>
  <c r="H86" i="26"/>
  <c r="C12" i="9"/>
  <c r="M126" i="26"/>
  <c r="I126" i="26"/>
  <c r="N85" i="26"/>
  <c r="C10" i="16"/>
  <c r="G12" i="9"/>
  <c r="J46" i="26"/>
  <c r="N5" i="26"/>
  <c r="Q5" i="30"/>
  <c r="B13" i="9"/>
  <c r="I127" i="26"/>
  <c r="I86" i="26"/>
  <c r="N125" i="26"/>
  <c r="G9" i="30"/>
  <c r="J125" i="26"/>
  <c r="I5" i="30"/>
  <c r="J45" i="26"/>
  <c r="J85" i="26"/>
  <c r="J5" i="26"/>
  <c r="A46" i="17"/>
  <c r="S5" i="17"/>
  <c r="P5" i="17"/>
  <c r="O125" i="26"/>
  <c r="G10" i="30"/>
  <c r="O45" i="26"/>
  <c r="O5" i="26"/>
  <c r="O85" i="26"/>
  <c r="L85" i="26"/>
  <c r="A45" i="17"/>
  <c r="L47" i="15"/>
  <c r="G13" i="16"/>
  <c r="I326" i="26"/>
  <c r="F13" i="16"/>
  <c r="A12" i="13"/>
  <c r="I406" i="26"/>
  <c r="B13" i="13"/>
  <c r="I446" i="26"/>
  <c r="L49" i="15"/>
  <c r="H606" i="26"/>
  <c r="H526" i="26"/>
  <c r="H566" i="26"/>
  <c r="E13" i="16"/>
  <c r="L44" i="15"/>
  <c r="L35" i="15"/>
  <c r="I206" i="26"/>
  <c r="H286" i="26"/>
  <c r="H206" i="26"/>
  <c r="H246" i="26"/>
  <c r="H166" i="26"/>
  <c r="Q5" i="29"/>
  <c r="L48" i="15"/>
  <c r="I246" i="26"/>
  <c r="L45" i="15"/>
  <c r="D13" i="16"/>
  <c r="L19" i="15"/>
  <c r="L28" i="15"/>
  <c r="L23" i="15"/>
  <c r="C13" i="16"/>
  <c r="C7" i="16"/>
  <c r="C5" i="16"/>
  <c r="X5" i="17"/>
  <c r="A40" i="17"/>
  <c r="U5" i="17"/>
  <c r="Q5" i="17"/>
  <c r="A39" i="17"/>
  <c r="V5" i="17"/>
  <c r="L5" i="17"/>
  <c r="R5" i="17"/>
  <c r="C12" i="16"/>
  <c r="C9" i="16"/>
  <c r="L20" i="15"/>
  <c r="C8" i="16"/>
  <c r="C6" i="16"/>
  <c r="C11" i="16"/>
  <c r="G105" i="15"/>
  <c r="L29" i="15"/>
  <c r="L43" i="15"/>
  <c r="L15" i="15"/>
  <c r="BK182" i="23"/>
  <c r="Q43" i="25"/>
  <c r="Q35" i="25"/>
  <c r="Q32" i="25"/>
  <c r="Q31" i="25"/>
  <c r="Q37" i="25"/>
  <c r="Q36" i="25"/>
  <c r="Q28" i="25"/>
  <c r="R28" i="25"/>
  <c r="Q34" i="25"/>
  <c r="Q29" i="25"/>
  <c r="Q65" i="25"/>
  <c r="Q58" i="25"/>
  <c r="R58" i="25"/>
  <c r="Q61" i="25"/>
  <c r="Q60" i="25"/>
  <c r="Q63" i="25"/>
  <c r="Q66" i="25"/>
  <c r="Q64" i="25"/>
  <c r="Q59" i="25"/>
  <c r="Q62" i="25"/>
  <c r="Q67" i="25"/>
  <c r="Q33" i="25"/>
  <c r="Q30" i="25"/>
  <c r="Q45" i="25"/>
  <c r="Q40" i="25"/>
  <c r="Q39" i="25"/>
  <c r="Q41" i="25"/>
  <c r="Q46" i="25"/>
  <c r="Q47" i="25"/>
  <c r="Q42" i="25"/>
  <c r="Q44" i="25"/>
  <c r="BK90" i="23"/>
  <c r="Q8" i="17"/>
  <c r="K8" i="17"/>
  <c r="M8" i="17"/>
  <c r="T8" i="17"/>
  <c r="X8" i="17"/>
  <c r="AO8" i="17"/>
  <c r="AP8" i="17"/>
  <c r="W8" i="17"/>
  <c r="V7" i="17"/>
  <c r="U7" i="17"/>
  <c r="A42" i="17"/>
  <c r="S8" i="17"/>
  <c r="U8" i="17"/>
  <c r="A30" i="17"/>
  <c r="P8" i="17"/>
  <c r="L8" i="17"/>
  <c r="BH125" i="23"/>
  <c r="BL125" i="23"/>
  <c r="L21" i="15"/>
  <c r="E12" i="16"/>
  <c r="L5" i="15"/>
  <c r="L33" i="15"/>
  <c r="D8" i="16"/>
  <c r="L18" i="15"/>
  <c r="E5" i="16"/>
  <c r="L42" i="15"/>
  <c r="F10" i="16"/>
  <c r="L41" i="15"/>
  <c r="L8" i="15"/>
  <c r="I105" i="15"/>
  <c r="N105" i="34"/>
  <c r="D10" i="16"/>
  <c r="F11" i="16"/>
  <c r="D5" i="16"/>
  <c r="L38" i="15"/>
  <c r="L9" i="15"/>
  <c r="L26" i="15"/>
  <c r="L16" i="15"/>
  <c r="BI197" i="23"/>
  <c r="BM197" i="23"/>
  <c r="L32" i="15"/>
  <c r="L11" i="15"/>
  <c r="E7" i="16"/>
  <c r="F5" i="16"/>
  <c r="L30" i="15"/>
  <c r="F7" i="16"/>
  <c r="L39" i="15"/>
  <c r="L25" i="15"/>
  <c r="L31" i="15"/>
  <c r="L6" i="15"/>
  <c r="BI90" i="23"/>
  <c r="BM90" i="23"/>
  <c r="L36" i="15"/>
  <c r="L34" i="15"/>
  <c r="L22" i="15"/>
  <c r="BK112" i="23"/>
  <c r="J725" i="26"/>
  <c r="I5" i="33"/>
  <c r="J685" i="26"/>
  <c r="J645" i="26"/>
  <c r="J765" i="26"/>
  <c r="Q9" i="17"/>
  <c r="S9" i="17"/>
  <c r="N9" i="17"/>
  <c r="X9" i="17"/>
  <c r="O9" i="17"/>
  <c r="R9" i="17"/>
  <c r="M9" i="17"/>
  <c r="W9" i="17"/>
  <c r="P9" i="17"/>
  <c r="L9" i="17"/>
  <c r="T9" i="17"/>
  <c r="U9" i="17"/>
  <c r="V9" i="17"/>
  <c r="K9" i="17"/>
  <c r="H646" i="26"/>
  <c r="H686" i="26"/>
  <c r="H726" i="26"/>
  <c r="H766" i="26"/>
  <c r="A13" i="14"/>
  <c r="Q5" i="33"/>
  <c r="BK53" i="23"/>
  <c r="L17" i="15"/>
  <c r="L40" i="15"/>
  <c r="L27" i="15"/>
  <c r="J646" i="26"/>
  <c r="J766" i="26"/>
  <c r="J726" i="26"/>
  <c r="J686" i="26"/>
  <c r="U5" i="33"/>
  <c r="BK205" i="23"/>
  <c r="L24" i="15"/>
  <c r="L7" i="15"/>
  <c r="L37" i="15"/>
  <c r="G8" i="16"/>
  <c r="K105" i="15"/>
  <c r="G6" i="16"/>
  <c r="G11" i="16"/>
  <c r="G5" i="16"/>
  <c r="G12" i="16"/>
  <c r="G10" i="16"/>
  <c r="G9" i="16"/>
  <c r="G7" i="16"/>
  <c r="B14" i="14"/>
  <c r="I727" i="26"/>
  <c r="I647" i="26"/>
  <c r="I767" i="26"/>
  <c r="G13" i="14"/>
  <c r="I687" i="26"/>
  <c r="BI112" i="23"/>
  <c r="BM112" i="23"/>
  <c r="BH190" i="23"/>
  <c r="BL190" i="23"/>
  <c r="L13" i="15"/>
  <c r="O7" i="17"/>
  <c r="E30" i="17"/>
  <c r="E31" i="17"/>
  <c r="Q7" i="17"/>
  <c r="M7" i="17"/>
  <c r="S7" i="17"/>
  <c r="F6" i="16"/>
  <c r="J105" i="15"/>
  <c r="O105" i="34"/>
  <c r="BI48" i="23"/>
  <c r="BM48" i="23"/>
  <c r="L14" i="15"/>
  <c r="T7" i="17"/>
  <c r="X7" i="17"/>
  <c r="AG7" i="17"/>
  <c r="AH7" i="17"/>
  <c r="K7" i="17"/>
  <c r="F8" i="16"/>
  <c r="F9" i="16"/>
  <c r="H10" i="17"/>
  <c r="AM58" i="17"/>
  <c r="BI156" i="23"/>
  <c r="BM156" i="23"/>
  <c r="BI190" i="23"/>
  <c r="BM190" i="23"/>
  <c r="N7" i="17"/>
  <c r="R7" i="17"/>
  <c r="L7" i="17"/>
  <c r="A41" i="17"/>
  <c r="W7" i="17"/>
  <c r="F12" i="16"/>
  <c r="J366" i="26"/>
  <c r="J446" i="26"/>
  <c r="J406" i="26"/>
  <c r="U5" i="32"/>
  <c r="J326" i="26"/>
  <c r="BK201" i="23"/>
  <c r="BK48" i="23"/>
  <c r="BH69" i="23"/>
  <c r="BL69" i="23"/>
  <c r="BK89" i="23"/>
  <c r="BK50" i="23"/>
  <c r="E6" i="16"/>
  <c r="E10" i="16"/>
  <c r="I5" i="31"/>
  <c r="J525" i="26"/>
  <c r="J605" i="26"/>
  <c r="J565" i="26"/>
  <c r="J485" i="26"/>
  <c r="E8" i="16"/>
  <c r="E9" i="16"/>
  <c r="L10" i="15"/>
  <c r="E11" i="16"/>
  <c r="J566" i="26"/>
  <c r="J486" i="26"/>
  <c r="J526" i="26"/>
  <c r="J606" i="26"/>
  <c r="U5" i="31"/>
  <c r="BI91" i="23"/>
  <c r="BM91" i="23"/>
  <c r="BH53" i="23"/>
  <c r="BL53" i="23"/>
  <c r="BK107" i="23"/>
  <c r="BK147" i="23"/>
  <c r="BK54" i="23"/>
  <c r="BK197" i="23"/>
  <c r="BK163" i="23"/>
  <c r="D6" i="16"/>
  <c r="D7" i="16"/>
  <c r="D11" i="16"/>
  <c r="Q6" i="17"/>
  <c r="M6" i="17"/>
  <c r="K6" i="17"/>
  <c r="A44" i="17"/>
  <c r="L6" i="17"/>
  <c r="T6" i="17"/>
  <c r="W6" i="17"/>
  <c r="S6" i="17"/>
  <c r="A38" i="17"/>
  <c r="P6" i="17"/>
  <c r="A36" i="17"/>
  <c r="O6" i="17"/>
  <c r="A43" i="17"/>
  <c r="U6" i="17"/>
  <c r="X6" i="17"/>
  <c r="A37" i="17"/>
  <c r="I166" i="26"/>
  <c r="I286" i="26"/>
  <c r="L12" i="15"/>
  <c r="BK118" i="23"/>
  <c r="BI153" i="23"/>
  <c r="BM153" i="23"/>
  <c r="BI85" i="23"/>
  <c r="BM85" i="23"/>
  <c r="D12" i="16"/>
  <c r="H105" i="15"/>
  <c r="M105" i="34"/>
  <c r="BI147" i="23"/>
  <c r="BM147" i="23"/>
  <c r="BI54" i="23"/>
  <c r="BM54" i="23"/>
  <c r="BK153" i="23"/>
  <c r="BI126" i="23"/>
  <c r="BM126" i="23"/>
  <c r="D9" i="16"/>
  <c r="J245" i="26"/>
  <c r="J165" i="26"/>
  <c r="I5" i="29"/>
  <c r="J285" i="26"/>
  <c r="J205" i="26"/>
  <c r="BI119" i="23"/>
  <c r="BM119" i="23"/>
  <c r="BH162" i="23"/>
  <c r="BJ162" i="23"/>
  <c r="BN162" i="23"/>
  <c r="BI189" i="23"/>
  <c r="BM189" i="23"/>
  <c r="BK84" i="23"/>
  <c r="BK179" i="23"/>
  <c r="BH81" i="23"/>
  <c r="BJ81" i="23"/>
  <c r="BN81" i="23"/>
  <c r="G13" i="11"/>
  <c r="BK135" i="23"/>
  <c r="BI50" i="23"/>
  <c r="BM50" i="23"/>
  <c r="BI81" i="23"/>
  <c r="BM81" i="23"/>
  <c r="BK91" i="23"/>
  <c r="BI196" i="23"/>
  <c r="BM196" i="23"/>
  <c r="BI96" i="23"/>
  <c r="BM96" i="23"/>
  <c r="BI188" i="23"/>
  <c r="BM188" i="23"/>
  <c r="BH62" i="23"/>
  <c r="BJ62" i="23"/>
  <c r="BN62" i="23"/>
  <c r="BH118" i="23"/>
  <c r="BL118" i="23"/>
  <c r="BI125" i="23"/>
  <c r="BM125" i="23"/>
  <c r="BI182" i="23"/>
  <c r="BM182" i="23"/>
  <c r="BI163" i="23"/>
  <c r="BM163" i="23"/>
  <c r="BK156" i="23"/>
  <c r="BK126" i="23"/>
  <c r="BK85" i="23"/>
  <c r="BK171" i="23"/>
  <c r="BK188" i="23"/>
  <c r="BK119" i="23"/>
  <c r="BH189" i="23"/>
  <c r="BL189" i="23"/>
  <c r="BI61" i="23"/>
  <c r="BM61" i="23"/>
  <c r="BI117" i="23"/>
  <c r="BM117" i="23"/>
  <c r="BH135" i="23"/>
  <c r="BJ135" i="23"/>
  <c r="BN135" i="23"/>
  <c r="BK51" i="23"/>
  <c r="BI204" i="23"/>
  <c r="BM204" i="23"/>
  <c r="BI162" i="23"/>
  <c r="BM162" i="23"/>
  <c r="BJ163" i="23"/>
  <c r="BN163" i="23"/>
  <c r="BH61" i="23"/>
  <c r="BL61" i="23"/>
  <c r="BH117" i="23"/>
  <c r="BL117" i="23"/>
  <c r="BI168" i="23"/>
  <c r="BM168" i="23"/>
  <c r="BK100" i="23"/>
  <c r="BH179" i="23"/>
  <c r="BL179" i="23"/>
  <c r="BH154" i="23"/>
  <c r="BL154" i="23"/>
  <c r="BJ100" i="23"/>
  <c r="BN100" i="23"/>
  <c r="BK145" i="23"/>
  <c r="BH51" i="23"/>
  <c r="BJ51" i="23"/>
  <c r="BN51" i="23"/>
  <c r="BK154" i="23"/>
  <c r="BJ112" i="23"/>
  <c r="BN112" i="23"/>
  <c r="BI100" i="23"/>
  <c r="BM100" i="23"/>
  <c r="BJ201" i="23"/>
  <c r="BN201" i="23"/>
  <c r="BH196" i="23"/>
  <c r="BL196" i="23"/>
  <c r="BJ54" i="23"/>
  <c r="BN54" i="23"/>
  <c r="BJ85" i="23"/>
  <c r="BN85" i="23"/>
  <c r="BL96" i="23"/>
  <c r="BJ96" i="23"/>
  <c r="BN96" i="23"/>
  <c r="BL171" i="23"/>
  <c r="BJ171" i="23"/>
  <c r="BN171" i="23"/>
  <c r="BL84" i="23"/>
  <c r="BJ84" i="23"/>
  <c r="BN84" i="23"/>
  <c r="BI69" i="23"/>
  <c r="BM69" i="23"/>
  <c r="BK96" i="23"/>
  <c r="BI171" i="23"/>
  <c r="BM171" i="23"/>
  <c r="BJ91" i="23"/>
  <c r="BN91" i="23"/>
  <c r="BJ188" i="23"/>
  <c r="BN188" i="23"/>
  <c r="BJ90" i="23"/>
  <c r="BN90" i="23"/>
  <c r="BK168" i="23"/>
  <c r="BH205" i="23"/>
  <c r="BL205" i="23"/>
  <c r="BK62" i="23"/>
  <c r="BH145" i="23"/>
  <c r="BL145" i="23"/>
  <c r="BI84" i="23"/>
  <c r="BM84" i="23"/>
  <c r="BH89" i="23"/>
  <c r="BH204" i="23"/>
  <c r="BH107" i="23"/>
  <c r="BI201" i="23"/>
  <c r="BM201" i="23"/>
  <c r="BJ153" i="23"/>
  <c r="BN153" i="23"/>
  <c r="BJ48" i="23"/>
  <c r="BN48" i="23"/>
  <c r="BJ126" i="23"/>
  <c r="BN126" i="23"/>
  <c r="BJ156" i="23"/>
  <c r="BN156" i="23"/>
  <c r="BH113" i="23"/>
  <c r="BL113" i="23"/>
  <c r="BK113" i="23"/>
  <c r="BI113" i="23"/>
  <c r="BM113" i="23"/>
  <c r="BK71" i="23"/>
  <c r="BI71" i="23"/>
  <c r="BM71" i="23"/>
  <c r="BH71" i="23"/>
  <c r="BL71" i="23"/>
  <c r="BH42" i="23"/>
  <c r="BL42" i="23"/>
  <c r="BK42" i="23"/>
  <c r="BI42" i="23"/>
  <c r="BM42" i="23"/>
  <c r="BH185" i="23"/>
  <c r="BL185" i="23"/>
  <c r="BI185" i="23"/>
  <c r="BM185" i="23"/>
  <c r="BK185" i="23"/>
  <c r="BH160" i="23"/>
  <c r="BL160" i="23"/>
  <c r="BK160" i="23"/>
  <c r="BI160" i="23"/>
  <c r="BM160" i="23"/>
  <c r="BH187" i="23"/>
  <c r="BL187" i="23"/>
  <c r="BK187" i="23"/>
  <c r="BI187" i="23"/>
  <c r="BM187" i="23"/>
  <c r="BK97" i="23"/>
  <c r="BI97" i="23"/>
  <c r="BM97" i="23"/>
  <c r="BH97" i="23"/>
  <c r="BL97" i="23"/>
  <c r="BK133" i="23"/>
  <c r="BH133" i="23"/>
  <c r="BL133" i="23"/>
  <c r="BI133" i="23"/>
  <c r="BM133" i="23"/>
  <c r="BK175" i="23"/>
  <c r="BH175" i="23"/>
  <c r="BL175" i="23"/>
  <c r="BI175" i="23"/>
  <c r="BM175" i="23"/>
  <c r="BK49" i="23"/>
  <c r="BI49" i="23"/>
  <c r="BM49" i="23"/>
  <c r="BH49" i="23"/>
  <c r="BL49" i="23"/>
  <c r="BK47" i="23"/>
  <c r="BH47" i="23"/>
  <c r="BL47" i="23"/>
  <c r="BI47" i="23"/>
  <c r="BM47" i="23"/>
  <c r="BK103" i="23"/>
  <c r="BH103" i="23"/>
  <c r="BL103" i="23"/>
  <c r="BI103" i="23"/>
  <c r="BM103" i="23"/>
  <c r="BI58" i="23"/>
  <c r="BM58" i="23"/>
  <c r="BH58" i="23"/>
  <c r="BL58" i="23"/>
  <c r="BK58" i="23"/>
  <c r="BK111" i="23"/>
  <c r="BH111" i="23"/>
  <c r="BL111" i="23"/>
  <c r="BI111" i="23"/>
  <c r="BM111" i="23"/>
  <c r="BK195" i="23"/>
  <c r="BH195" i="23"/>
  <c r="BL195" i="23"/>
  <c r="BI195" i="23"/>
  <c r="BM195" i="23"/>
  <c r="BL119" i="23"/>
  <c r="BJ119" i="23"/>
  <c r="BN119" i="23"/>
  <c r="BI200" i="23"/>
  <c r="BM200" i="23"/>
  <c r="BH200" i="23"/>
  <c r="BL200" i="23"/>
  <c r="BK200" i="23"/>
  <c r="BK76" i="23"/>
  <c r="BH76" i="23"/>
  <c r="BL76" i="23"/>
  <c r="BI76" i="23"/>
  <c r="BM76" i="23"/>
  <c r="BH166" i="23"/>
  <c r="BL166" i="23"/>
  <c r="BK166" i="23"/>
  <c r="BI166" i="23"/>
  <c r="BM166" i="23"/>
  <c r="BH176" i="23"/>
  <c r="BL176" i="23"/>
  <c r="BK176" i="23"/>
  <c r="BI176" i="23"/>
  <c r="BM176" i="23"/>
  <c r="BK137" i="23"/>
  <c r="BH137" i="23"/>
  <c r="BL137" i="23"/>
  <c r="BI137" i="23"/>
  <c r="BM137" i="23"/>
  <c r="BK131" i="23"/>
  <c r="BI131" i="23"/>
  <c r="BM131" i="23"/>
  <c r="BH131" i="23"/>
  <c r="BL131" i="23"/>
  <c r="BK72" i="23"/>
  <c r="BI72" i="23"/>
  <c r="BM72" i="23"/>
  <c r="BH72" i="23"/>
  <c r="BL72" i="23"/>
  <c r="BK59" i="23"/>
  <c r="BH59" i="23"/>
  <c r="BL59" i="23"/>
  <c r="BI59" i="23"/>
  <c r="BM59" i="23"/>
  <c r="BK177" i="23"/>
  <c r="BH177" i="23"/>
  <c r="BL177" i="23"/>
  <c r="BI177" i="23"/>
  <c r="BM177" i="23"/>
  <c r="BK70" i="23"/>
  <c r="BI70" i="23"/>
  <c r="BM70" i="23"/>
  <c r="BH70" i="23"/>
  <c r="BL70" i="23"/>
  <c r="BI183" i="23"/>
  <c r="BM183" i="23"/>
  <c r="BK183" i="23"/>
  <c r="BH183" i="23"/>
  <c r="BL183" i="23"/>
  <c r="BH41" i="23"/>
  <c r="BL41" i="23"/>
  <c r="BI41" i="23"/>
  <c r="BM41" i="23"/>
  <c r="BK41" i="23"/>
  <c r="BK170" i="23"/>
  <c r="BI170" i="23"/>
  <c r="BM170" i="23"/>
  <c r="BH170" i="23"/>
  <c r="BL170" i="23"/>
  <c r="BH181" i="23"/>
  <c r="BL181" i="23"/>
  <c r="BI181" i="23"/>
  <c r="BM181" i="23"/>
  <c r="BK181" i="23"/>
  <c r="BK173" i="23"/>
  <c r="BH173" i="23"/>
  <c r="BL173" i="23"/>
  <c r="BI173" i="23"/>
  <c r="BM173" i="23"/>
  <c r="BH191" i="23"/>
  <c r="BL191" i="23"/>
  <c r="BI191" i="23"/>
  <c r="BM191" i="23"/>
  <c r="BK191" i="23"/>
  <c r="BK46" i="23"/>
  <c r="BH46" i="23"/>
  <c r="BL46" i="23"/>
  <c r="BI46" i="23"/>
  <c r="BM46" i="23"/>
  <c r="BK146" i="23"/>
  <c r="BH146" i="23"/>
  <c r="BL146" i="23"/>
  <c r="BI146" i="23"/>
  <c r="BM146" i="23"/>
  <c r="BK136" i="23"/>
  <c r="BI136" i="23"/>
  <c r="BM136" i="23"/>
  <c r="BH136" i="23"/>
  <c r="BL136" i="23"/>
  <c r="BK164" i="23"/>
  <c r="BH164" i="23"/>
  <c r="BL164" i="23"/>
  <c r="BI164" i="23"/>
  <c r="BM164" i="23"/>
  <c r="BK123" i="23"/>
  <c r="BH123" i="23"/>
  <c r="BL123" i="23"/>
  <c r="BI123" i="23"/>
  <c r="BM123" i="23"/>
  <c r="BK64" i="23"/>
  <c r="BH64" i="23"/>
  <c r="BL64" i="23"/>
  <c r="BI64" i="23"/>
  <c r="BM64" i="23"/>
  <c r="BH106" i="23"/>
  <c r="BL106" i="23"/>
  <c r="BK106" i="23"/>
  <c r="BI106" i="23"/>
  <c r="BM106" i="23"/>
  <c r="BK60" i="23"/>
  <c r="BH60" i="23"/>
  <c r="BL60" i="23"/>
  <c r="BI60" i="23"/>
  <c r="BM60" i="23"/>
  <c r="A14" i="12"/>
  <c r="H487" i="26"/>
  <c r="H527" i="26"/>
  <c r="H567" i="26"/>
  <c r="H607" i="26"/>
  <c r="E55" i="31"/>
  <c r="BK82" i="23"/>
  <c r="BI82" i="23"/>
  <c r="BM82" i="23"/>
  <c r="BH82" i="23"/>
  <c r="BL82" i="23"/>
  <c r="BI143" i="23"/>
  <c r="BM143" i="23"/>
  <c r="BH143" i="23"/>
  <c r="BL143" i="23"/>
  <c r="BK143" i="23"/>
  <c r="BH172" i="23"/>
  <c r="BL172" i="23"/>
  <c r="BK172" i="23"/>
  <c r="BI172" i="23"/>
  <c r="BM172" i="23"/>
  <c r="BK75" i="23"/>
  <c r="BI75" i="23"/>
  <c r="BM75" i="23"/>
  <c r="BH75" i="23"/>
  <c r="BL75" i="23"/>
  <c r="BK109" i="23"/>
  <c r="BI109" i="23"/>
  <c r="BM109" i="23"/>
  <c r="BH109" i="23"/>
  <c r="BL109" i="23"/>
  <c r="BL168" i="23"/>
  <c r="BJ168" i="23"/>
  <c r="BN168" i="23"/>
  <c r="BH192" i="23"/>
  <c r="BL192" i="23"/>
  <c r="BK192" i="23"/>
  <c r="BI192" i="23"/>
  <c r="BM192" i="23"/>
  <c r="BH86" i="23"/>
  <c r="BL86" i="23"/>
  <c r="BI86" i="23"/>
  <c r="BM86" i="23"/>
  <c r="BK86" i="23"/>
  <c r="BK144" i="23"/>
  <c r="BI144" i="23"/>
  <c r="BM144" i="23"/>
  <c r="BH144" i="23"/>
  <c r="BL144" i="23"/>
  <c r="BK57" i="23"/>
  <c r="BI57" i="23"/>
  <c r="BM57" i="23"/>
  <c r="BH57" i="23"/>
  <c r="BL57" i="23"/>
  <c r="BK186" i="23"/>
  <c r="BI186" i="23"/>
  <c r="BM186" i="23"/>
  <c r="BH186" i="23"/>
  <c r="BL186" i="23"/>
  <c r="BK203" i="23"/>
  <c r="BI203" i="23"/>
  <c r="BM203" i="23"/>
  <c r="BH203" i="23"/>
  <c r="BL203" i="23"/>
  <c r="BK184" i="23"/>
  <c r="BI184" i="23"/>
  <c r="BM184" i="23"/>
  <c r="BH184" i="23"/>
  <c r="BL184" i="23"/>
  <c r="BH88" i="23"/>
  <c r="BL88" i="23"/>
  <c r="BK88" i="23"/>
  <c r="BI88" i="23"/>
  <c r="BM88" i="23"/>
  <c r="BI78" i="23"/>
  <c r="BM78" i="23"/>
  <c r="BK78" i="23"/>
  <c r="BH78" i="23"/>
  <c r="BL78" i="23"/>
  <c r="BK198" i="23"/>
  <c r="BI198" i="23"/>
  <c r="BM198" i="23"/>
  <c r="BH198" i="23"/>
  <c r="BL198" i="23"/>
  <c r="BK174" i="23"/>
  <c r="BH174" i="23"/>
  <c r="BL174" i="23"/>
  <c r="BI174" i="23"/>
  <c r="BM174" i="23"/>
  <c r="BK45" i="23"/>
  <c r="BI45" i="23"/>
  <c r="BM45" i="23"/>
  <c r="BH45" i="23"/>
  <c r="BL45" i="23"/>
  <c r="BK161" i="23"/>
  <c r="BH161" i="23"/>
  <c r="BL161" i="23"/>
  <c r="BI161" i="23"/>
  <c r="BM161" i="23"/>
  <c r="BK178" i="23"/>
  <c r="BI178" i="23"/>
  <c r="BM178" i="23"/>
  <c r="BH178" i="23"/>
  <c r="BL178" i="23"/>
  <c r="BI150" i="23"/>
  <c r="BM150" i="23"/>
  <c r="BH150" i="23"/>
  <c r="BL150" i="23"/>
  <c r="BK150" i="23"/>
  <c r="BH148" i="23"/>
  <c r="BL148" i="23"/>
  <c r="BK148" i="23"/>
  <c r="BI148" i="23"/>
  <c r="BM148" i="23"/>
  <c r="BK121" i="23"/>
  <c r="BH121" i="23"/>
  <c r="BL121" i="23"/>
  <c r="BI121" i="23"/>
  <c r="BM121" i="23"/>
  <c r="BI99" i="23"/>
  <c r="BM99" i="23"/>
  <c r="BH99" i="23"/>
  <c r="BL99" i="23"/>
  <c r="BK99" i="23"/>
  <c r="BK193" i="23"/>
  <c r="BH193" i="23"/>
  <c r="BL193" i="23"/>
  <c r="BI193" i="23"/>
  <c r="BM193" i="23"/>
  <c r="BH128" i="23"/>
  <c r="BL128" i="23"/>
  <c r="BI128" i="23"/>
  <c r="BM128" i="23"/>
  <c r="BK128" i="23"/>
  <c r="BH169" i="23"/>
  <c r="BL169" i="23"/>
  <c r="BK169" i="23"/>
  <c r="BI169" i="23"/>
  <c r="BM169" i="23"/>
  <c r="BK157" i="23"/>
  <c r="BH157" i="23"/>
  <c r="BL157" i="23"/>
  <c r="BI157" i="23"/>
  <c r="BM157" i="23"/>
  <c r="BH9" i="23"/>
  <c r="BL9" i="23"/>
  <c r="BK9" i="23"/>
  <c r="BI9" i="23"/>
  <c r="BM9" i="23"/>
  <c r="BI8" i="23"/>
  <c r="BM8" i="23"/>
  <c r="BK8" i="23"/>
  <c r="BH8" i="23"/>
  <c r="BL8" i="23"/>
  <c r="BH28" i="23"/>
  <c r="BL28" i="23"/>
  <c r="BK28" i="23"/>
  <c r="BI28" i="23"/>
  <c r="BM28" i="23"/>
  <c r="BI29" i="23"/>
  <c r="BM29" i="23"/>
  <c r="BK29" i="23"/>
  <c r="BH29" i="23"/>
  <c r="BL29" i="23"/>
  <c r="BK15" i="23"/>
  <c r="BH15" i="23"/>
  <c r="BL15" i="23"/>
  <c r="BI15" i="23"/>
  <c r="BM15" i="23"/>
  <c r="BI31" i="23"/>
  <c r="BM31" i="23"/>
  <c r="BH31" i="23"/>
  <c r="BL31" i="23"/>
  <c r="BK31" i="23"/>
  <c r="BH20" i="23"/>
  <c r="BL20" i="23"/>
  <c r="BI20" i="23"/>
  <c r="BM20" i="23"/>
  <c r="BK20" i="23"/>
  <c r="BH14" i="23"/>
  <c r="BL14" i="23"/>
  <c r="BK14" i="23"/>
  <c r="BI14" i="23"/>
  <c r="BM14" i="23"/>
  <c r="BI52" i="23"/>
  <c r="BM52" i="23"/>
  <c r="BK52" i="23"/>
  <c r="BH52" i="23"/>
  <c r="BL52" i="23"/>
  <c r="BK66" i="23"/>
  <c r="BH66" i="23"/>
  <c r="BL66" i="23"/>
  <c r="BI66" i="23"/>
  <c r="BM66" i="23"/>
  <c r="BK108" i="23"/>
  <c r="BH108" i="23"/>
  <c r="BL108" i="23"/>
  <c r="BI108" i="23"/>
  <c r="BM108" i="23"/>
  <c r="BH120" i="23"/>
  <c r="BL120" i="23"/>
  <c r="BI120" i="23"/>
  <c r="BM120" i="23"/>
  <c r="BK120" i="23"/>
  <c r="BK83" i="23"/>
  <c r="BI83" i="23"/>
  <c r="BM83" i="23"/>
  <c r="BH83" i="23"/>
  <c r="BL83" i="23"/>
  <c r="BI134" i="23"/>
  <c r="BM134" i="23"/>
  <c r="BK134" i="23"/>
  <c r="BH134" i="23"/>
  <c r="BL134" i="23"/>
  <c r="BH116" i="23"/>
  <c r="BL116" i="23"/>
  <c r="BK116" i="23"/>
  <c r="BI116" i="23"/>
  <c r="BM116" i="23"/>
  <c r="BI105" i="23"/>
  <c r="BM105" i="23"/>
  <c r="BK105" i="23"/>
  <c r="BH105" i="23"/>
  <c r="BL105" i="23"/>
  <c r="BK67" i="23"/>
  <c r="BI67" i="23"/>
  <c r="BM67" i="23"/>
  <c r="BH67" i="23"/>
  <c r="BL67" i="23"/>
  <c r="BK159" i="23"/>
  <c r="BH159" i="23"/>
  <c r="BL159" i="23"/>
  <c r="BI159" i="23"/>
  <c r="BM159" i="23"/>
  <c r="BK68" i="23"/>
  <c r="BH68" i="23"/>
  <c r="BL68" i="23"/>
  <c r="BI68" i="23"/>
  <c r="BM68" i="23"/>
  <c r="BK110" i="23"/>
  <c r="BH110" i="23"/>
  <c r="BL110" i="23"/>
  <c r="BI110" i="23"/>
  <c r="BM110" i="23"/>
  <c r="BK140" i="23"/>
  <c r="BI140" i="23"/>
  <c r="BM140" i="23"/>
  <c r="BH140" i="23"/>
  <c r="BL140" i="23"/>
  <c r="BI149" i="23"/>
  <c r="BM149" i="23"/>
  <c r="BH149" i="23"/>
  <c r="BL149" i="23"/>
  <c r="BK149" i="23"/>
  <c r="BK155" i="23"/>
  <c r="BH155" i="23"/>
  <c r="BL155" i="23"/>
  <c r="BI155" i="23"/>
  <c r="BM155" i="23"/>
  <c r="BK104" i="23"/>
  <c r="BI104" i="23"/>
  <c r="BM104" i="23"/>
  <c r="BH104" i="23"/>
  <c r="BL104" i="23"/>
  <c r="BK122" i="23"/>
  <c r="BH122" i="23"/>
  <c r="BL122" i="23"/>
  <c r="BI122" i="23"/>
  <c r="BM122" i="23"/>
  <c r="BK92" i="23"/>
  <c r="BI92" i="23"/>
  <c r="BM92" i="23"/>
  <c r="BH92" i="23"/>
  <c r="BL92" i="23"/>
  <c r="BK127" i="23"/>
  <c r="BH127" i="23"/>
  <c r="BL127" i="23"/>
  <c r="BI127" i="23"/>
  <c r="BM127" i="23"/>
  <c r="BK55" i="23"/>
  <c r="BH55" i="23"/>
  <c r="BL55" i="23"/>
  <c r="BI55" i="23"/>
  <c r="BM55" i="23"/>
  <c r="BK93" i="23"/>
  <c r="BH93" i="23"/>
  <c r="BL93" i="23"/>
  <c r="BI93" i="23"/>
  <c r="BM93" i="23"/>
  <c r="BK25" i="23"/>
  <c r="BH25" i="23"/>
  <c r="BL25" i="23"/>
  <c r="BI25" i="23"/>
  <c r="BM25" i="23"/>
  <c r="BH35" i="23"/>
  <c r="BL35" i="23"/>
  <c r="BK35" i="23"/>
  <c r="BI35" i="23"/>
  <c r="BM35" i="23"/>
  <c r="BI30" i="23"/>
  <c r="BM30" i="23"/>
  <c r="BH30" i="23"/>
  <c r="BL30" i="23"/>
  <c r="BK30" i="23"/>
  <c r="BK17" i="23"/>
  <c r="BH17" i="23"/>
  <c r="BL17" i="23"/>
  <c r="BI17" i="23"/>
  <c r="BM17" i="23"/>
  <c r="BK7" i="23"/>
  <c r="BH7" i="23"/>
  <c r="BL7" i="23"/>
  <c r="BI7" i="23"/>
  <c r="BM7" i="23"/>
  <c r="BH24" i="23"/>
  <c r="BL24" i="23"/>
  <c r="BI24" i="23"/>
  <c r="BM24" i="23"/>
  <c r="BK24" i="23"/>
  <c r="BH38" i="23"/>
  <c r="BL38" i="23"/>
  <c r="BK38" i="23"/>
  <c r="BI38" i="23"/>
  <c r="BM38" i="23"/>
  <c r="BK36" i="23"/>
  <c r="BH36" i="23"/>
  <c r="BL36" i="23"/>
  <c r="BI36" i="23"/>
  <c r="BM36" i="23"/>
  <c r="BK115" i="23"/>
  <c r="BI115" i="23"/>
  <c r="BM115" i="23"/>
  <c r="BH115" i="23"/>
  <c r="BL115" i="23"/>
  <c r="BK63" i="23"/>
  <c r="BI63" i="23"/>
  <c r="BM63" i="23"/>
  <c r="BH63" i="23"/>
  <c r="BL63" i="23"/>
  <c r="BK130" i="23"/>
  <c r="BH130" i="23"/>
  <c r="BL130" i="23"/>
  <c r="BI130" i="23"/>
  <c r="BM130" i="23"/>
  <c r="BK43" i="23"/>
  <c r="BH43" i="23"/>
  <c r="BL43" i="23"/>
  <c r="BI43" i="23"/>
  <c r="BM43" i="23"/>
  <c r="BK114" i="23"/>
  <c r="BI114" i="23"/>
  <c r="BM114" i="23"/>
  <c r="BH114" i="23"/>
  <c r="BL114" i="23"/>
  <c r="BK56" i="23"/>
  <c r="BI56" i="23"/>
  <c r="BM56" i="23"/>
  <c r="BH56" i="23"/>
  <c r="BL56" i="23"/>
  <c r="BK151" i="23"/>
  <c r="BH151" i="23"/>
  <c r="BL151" i="23"/>
  <c r="BI151" i="23"/>
  <c r="BM151" i="23"/>
  <c r="BK74" i="23"/>
  <c r="BI74" i="23"/>
  <c r="BM74" i="23"/>
  <c r="BH74" i="23"/>
  <c r="BL74" i="23"/>
  <c r="BK199" i="23"/>
  <c r="BH199" i="23"/>
  <c r="BL199" i="23"/>
  <c r="BI199" i="23"/>
  <c r="BM199" i="23"/>
  <c r="BK80" i="23"/>
  <c r="BI80" i="23"/>
  <c r="BM80" i="23"/>
  <c r="BH80" i="23"/>
  <c r="BL80" i="23"/>
  <c r="BI139" i="23"/>
  <c r="BM139" i="23"/>
  <c r="BK139" i="23"/>
  <c r="BH139" i="23"/>
  <c r="BL139" i="23"/>
  <c r="BI141" i="23"/>
  <c r="BM141" i="23"/>
  <c r="BH141" i="23"/>
  <c r="BL141" i="23"/>
  <c r="BK141" i="23"/>
  <c r="BI158" i="23"/>
  <c r="BM158" i="23"/>
  <c r="BK158" i="23"/>
  <c r="BH158" i="23"/>
  <c r="BL158" i="23"/>
  <c r="BH21" i="23"/>
  <c r="BL21" i="23"/>
  <c r="BI21" i="23"/>
  <c r="BM21" i="23"/>
  <c r="BK21" i="23"/>
  <c r="BK34" i="23"/>
  <c r="BH34" i="23"/>
  <c r="BL34" i="23"/>
  <c r="BI34" i="23"/>
  <c r="BM34" i="23"/>
  <c r="BH37" i="23"/>
  <c r="BL37" i="23"/>
  <c r="BK37" i="23"/>
  <c r="BI37" i="23"/>
  <c r="BM37" i="23"/>
  <c r="BK39" i="23"/>
  <c r="BH39" i="23"/>
  <c r="BL39" i="23"/>
  <c r="BI39" i="23"/>
  <c r="BM39" i="23"/>
  <c r="BK23" i="23"/>
  <c r="BH23" i="23"/>
  <c r="BL23" i="23"/>
  <c r="BI23" i="23"/>
  <c r="BM23" i="23"/>
  <c r="BI18" i="23"/>
  <c r="BM18" i="23"/>
  <c r="BK18" i="23"/>
  <c r="BH18" i="23"/>
  <c r="BL18" i="23"/>
  <c r="BH12" i="23"/>
  <c r="BL12" i="23"/>
  <c r="BK12" i="23"/>
  <c r="BI12" i="23"/>
  <c r="BM12" i="23"/>
  <c r="BI16" i="23"/>
  <c r="BM16" i="23"/>
  <c r="BK16" i="23"/>
  <c r="BH16" i="23"/>
  <c r="BL16" i="23"/>
  <c r="BH26" i="23"/>
  <c r="BL26" i="23"/>
  <c r="BI26" i="23"/>
  <c r="BM26" i="23"/>
  <c r="BK26" i="23"/>
  <c r="BI129" i="23"/>
  <c r="BM129" i="23"/>
  <c r="BH129" i="23"/>
  <c r="BL129" i="23"/>
  <c r="BK129" i="23"/>
  <c r="BI194" i="23"/>
  <c r="BM194" i="23"/>
  <c r="BH194" i="23"/>
  <c r="BL194" i="23"/>
  <c r="BK194" i="23"/>
  <c r="BK95" i="23"/>
  <c r="BI95" i="23"/>
  <c r="BM95" i="23"/>
  <c r="BH95" i="23"/>
  <c r="BL95" i="23"/>
  <c r="BK165" i="23"/>
  <c r="BI165" i="23"/>
  <c r="BM165" i="23"/>
  <c r="BH165" i="23"/>
  <c r="BL165" i="23"/>
  <c r="BI180" i="23"/>
  <c r="BM180" i="23"/>
  <c r="BH180" i="23"/>
  <c r="BL180" i="23"/>
  <c r="BK180" i="23"/>
  <c r="BK152" i="23"/>
  <c r="BH152" i="23"/>
  <c r="BL152" i="23"/>
  <c r="BI152" i="23"/>
  <c r="BM152" i="23"/>
  <c r="BK138" i="23"/>
  <c r="BH138" i="23"/>
  <c r="BL138" i="23"/>
  <c r="BI138" i="23"/>
  <c r="BM138" i="23"/>
  <c r="BK124" i="23"/>
  <c r="BI124" i="23"/>
  <c r="BM124" i="23"/>
  <c r="BH124" i="23"/>
  <c r="BL124" i="23"/>
  <c r="BK87" i="23"/>
  <c r="BH87" i="23"/>
  <c r="BL87" i="23"/>
  <c r="BI87" i="23"/>
  <c r="BM87" i="23"/>
  <c r="BH206" i="23"/>
  <c r="BL206" i="23"/>
  <c r="BI206" i="23"/>
  <c r="BM206" i="23"/>
  <c r="BK206" i="23"/>
  <c r="BK77" i="23"/>
  <c r="BI77" i="23"/>
  <c r="BM77" i="23"/>
  <c r="BH77" i="23"/>
  <c r="BL77" i="23"/>
  <c r="BL197" i="23"/>
  <c r="BJ197" i="23"/>
  <c r="BN197" i="23"/>
  <c r="BK94" i="23"/>
  <c r="BI94" i="23"/>
  <c r="BM94" i="23"/>
  <c r="BH94" i="23"/>
  <c r="BL94" i="23"/>
  <c r="BH11" i="23"/>
  <c r="BL11" i="23"/>
  <c r="BI11" i="23"/>
  <c r="BM11" i="23"/>
  <c r="BK11" i="23"/>
  <c r="BK10" i="23"/>
  <c r="BH10" i="23"/>
  <c r="BL10" i="23"/>
  <c r="BI10" i="23"/>
  <c r="BM10" i="23"/>
  <c r="BI40" i="23"/>
  <c r="BM40" i="23"/>
  <c r="BK40" i="23"/>
  <c r="BH40" i="23"/>
  <c r="BL40" i="23"/>
  <c r="BH33" i="23"/>
  <c r="BL33" i="23"/>
  <c r="BI33" i="23"/>
  <c r="BM33" i="23"/>
  <c r="BK33" i="23"/>
  <c r="BI27" i="23"/>
  <c r="BM27" i="23"/>
  <c r="BH27" i="23"/>
  <c r="BL27" i="23"/>
  <c r="BK27" i="23"/>
  <c r="BI13" i="23"/>
  <c r="BM13" i="23"/>
  <c r="BH13" i="23"/>
  <c r="BL13" i="23"/>
  <c r="BK13" i="23"/>
  <c r="BH22" i="23"/>
  <c r="BL22" i="23"/>
  <c r="BK22" i="23"/>
  <c r="BI22" i="23"/>
  <c r="BM22" i="23"/>
  <c r="BK32" i="23"/>
  <c r="BI32" i="23"/>
  <c r="BM32" i="23"/>
  <c r="BH32" i="23"/>
  <c r="BL32" i="23"/>
  <c r="BH19" i="23"/>
  <c r="BL19" i="23"/>
  <c r="BI19" i="23"/>
  <c r="BM19" i="23"/>
  <c r="BK19" i="23"/>
  <c r="BH167" i="23"/>
  <c r="BL167" i="23"/>
  <c r="BI167" i="23"/>
  <c r="BM167" i="23"/>
  <c r="BK167" i="23"/>
  <c r="BK65" i="23"/>
  <c r="BI65" i="23"/>
  <c r="BM65" i="23"/>
  <c r="BH65" i="23"/>
  <c r="BL65" i="23"/>
  <c r="BK98" i="23"/>
  <c r="BH98" i="23"/>
  <c r="BL98" i="23"/>
  <c r="BI98" i="23"/>
  <c r="BM98" i="23"/>
  <c r="BH102" i="23"/>
  <c r="BL102" i="23"/>
  <c r="BK102" i="23"/>
  <c r="BI102" i="23"/>
  <c r="BM102" i="23"/>
  <c r="BK44" i="23"/>
  <c r="BI44" i="23"/>
  <c r="BM44" i="23"/>
  <c r="BH44" i="23"/>
  <c r="BL44" i="23"/>
  <c r="BK73" i="23"/>
  <c r="BH73" i="23"/>
  <c r="BL73" i="23"/>
  <c r="BI73" i="23"/>
  <c r="BM73" i="23"/>
  <c r="BK202" i="23"/>
  <c r="BH202" i="23"/>
  <c r="BL202" i="23"/>
  <c r="BI202" i="23"/>
  <c r="BM202" i="23"/>
  <c r="BK79" i="23"/>
  <c r="BI79" i="23"/>
  <c r="BM79" i="23"/>
  <c r="BH79" i="23"/>
  <c r="BL79" i="23"/>
  <c r="BK132" i="23"/>
  <c r="BH132" i="23"/>
  <c r="BL132" i="23"/>
  <c r="BI132" i="23"/>
  <c r="BM132" i="23"/>
  <c r="BK142" i="23"/>
  <c r="BH142" i="23"/>
  <c r="BL142" i="23"/>
  <c r="BI142" i="23"/>
  <c r="BM142" i="23"/>
  <c r="BH101" i="23"/>
  <c r="BL101" i="23"/>
  <c r="BI101" i="23"/>
  <c r="BM101" i="23"/>
  <c r="BK101" i="23"/>
  <c r="J487" i="26"/>
  <c r="J607" i="26"/>
  <c r="I55" i="31"/>
  <c r="J567" i="26"/>
  <c r="J527" i="26"/>
  <c r="BJ147" i="23"/>
  <c r="BN147" i="23"/>
  <c r="BJ50" i="23"/>
  <c r="BN50" i="23"/>
  <c r="BJ182" i="23"/>
  <c r="BN182" i="23"/>
  <c r="B15" i="12"/>
  <c r="I528" i="26"/>
  <c r="I608" i="26"/>
  <c r="G14" i="12"/>
  <c r="I488" i="26"/>
  <c r="I568" i="26"/>
  <c r="T564" i="30"/>
  <c r="T563" i="30"/>
  <c r="T562" i="30"/>
  <c r="S564" i="30"/>
  <c r="S563" i="30"/>
  <c r="S562" i="30"/>
  <c r="B602" i="30"/>
  <c r="Q556" i="30"/>
  <c r="U556" i="30"/>
  <c r="V564" i="30"/>
  <c r="V563" i="30"/>
  <c r="V562" i="30"/>
  <c r="U557" i="30"/>
  <c r="Q553" i="30"/>
  <c r="Q562" i="30"/>
  <c r="U564" i="30"/>
  <c r="U563" i="30"/>
  <c r="U562" i="30"/>
  <c r="Q557" i="30"/>
  <c r="S560" i="30"/>
  <c r="S559" i="30"/>
  <c r="S561" i="30"/>
  <c r="S558" i="30"/>
  <c r="U555" i="30"/>
  <c r="Q555" i="30"/>
  <c r="P50" i="48"/>
  <c r="I14" i="16"/>
  <c r="H14" i="16"/>
  <c r="J14" i="16"/>
  <c r="G10" i="17"/>
  <c r="AL58" i="17"/>
  <c r="E10" i="17"/>
  <c r="AJ58" i="17"/>
  <c r="AG8" i="17"/>
  <c r="AH8" i="17"/>
  <c r="Z7" i="17"/>
  <c r="BI58" i="17"/>
  <c r="E50" i="17"/>
  <c r="Z5" i="17"/>
  <c r="E9" i="17"/>
  <c r="AS58" i="17"/>
  <c r="E11" i="17"/>
  <c r="AN58" i="17"/>
  <c r="E12" i="9"/>
  <c r="O86" i="26"/>
  <c r="L86" i="26"/>
  <c r="U5" i="29"/>
  <c r="S11" i="30"/>
  <c r="S8" i="30"/>
  <c r="I207" i="26"/>
  <c r="N6" i="26"/>
  <c r="B14" i="9"/>
  <c r="I8" i="26"/>
  <c r="I167" i="26"/>
  <c r="N86" i="26"/>
  <c r="P126" i="26"/>
  <c r="L126" i="26"/>
  <c r="S9" i="30"/>
  <c r="J246" i="26"/>
  <c r="P86" i="26"/>
  <c r="N126" i="26"/>
  <c r="J206" i="26"/>
  <c r="P46" i="26"/>
  <c r="J166" i="26"/>
  <c r="A13" i="9"/>
  <c r="H7" i="26"/>
  <c r="I47" i="26"/>
  <c r="I87" i="26"/>
  <c r="I7" i="26"/>
  <c r="G13" i="9"/>
  <c r="I55" i="30"/>
  <c r="U5" i="30"/>
  <c r="M6" i="26"/>
  <c r="L6" i="26"/>
  <c r="I247" i="26"/>
  <c r="B14" i="11"/>
  <c r="I248" i="26"/>
  <c r="O6" i="10"/>
  <c r="P5" i="10"/>
  <c r="M86" i="26"/>
  <c r="J86" i="26"/>
  <c r="A13" i="11"/>
  <c r="H247" i="26"/>
  <c r="M46" i="26"/>
  <c r="J126" i="26"/>
  <c r="J6" i="26"/>
  <c r="G14" i="9"/>
  <c r="J8" i="26"/>
  <c r="AE5" i="17"/>
  <c r="AF5" i="17"/>
  <c r="H13" i="16"/>
  <c r="J13" i="16"/>
  <c r="BJ196" i="23"/>
  <c r="BN196" i="23"/>
  <c r="B14" i="13"/>
  <c r="I407" i="26"/>
  <c r="G13" i="13"/>
  <c r="I447" i="26"/>
  <c r="I367" i="26"/>
  <c r="I327" i="26"/>
  <c r="A13" i="13"/>
  <c r="Q5" i="32"/>
  <c r="H446" i="26"/>
  <c r="H366" i="26"/>
  <c r="H326" i="26"/>
  <c r="H406" i="26"/>
  <c r="BJ125" i="23"/>
  <c r="BN125" i="23"/>
  <c r="AD8" i="17"/>
  <c r="E38" i="17"/>
  <c r="Y8" i="17"/>
  <c r="AB8" i="17"/>
  <c r="AC8" i="17"/>
  <c r="Z8" i="17"/>
  <c r="AE8" i="17"/>
  <c r="AF8" i="17"/>
  <c r="AA8" i="17"/>
  <c r="H10" i="16"/>
  <c r="Y5" i="17"/>
  <c r="AB5" i="17"/>
  <c r="AC5" i="17"/>
  <c r="AA5" i="17"/>
  <c r="AD5" i="17"/>
  <c r="I13" i="16"/>
  <c r="AB7" i="17"/>
  <c r="AC7" i="17"/>
  <c r="AL8" i="17"/>
  <c r="AM8" i="17"/>
  <c r="AD7" i="17"/>
  <c r="AJ7" i="17"/>
  <c r="AK7" i="17"/>
  <c r="E42" i="17"/>
  <c r="AA7" i="17"/>
  <c r="AD13" i="17"/>
  <c r="AO7" i="17"/>
  <c r="AP7" i="17"/>
  <c r="Y7" i="17"/>
  <c r="H7" i="16"/>
  <c r="H6" i="16"/>
  <c r="J12" i="16"/>
  <c r="H5" i="16"/>
  <c r="BL51" i="23"/>
  <c r="H8" i="16"/>
  <c r="BJ154" i="23"/>
  <c r="BN154" i="23"/>
  <c r="I12" i="16"/>
  <c r="BJ118" i="23"/>
  <c r="BN118" i="23"/>
  <c r="J10" i="16"/>
  <c r="I7" i="16"/>
  <c r="J5" i="16"/>
  <c r="I8" i="16"/>
  <c r="I10" i="16"/>
  <c r="J6" i="16"/>
  <c r="I11" i="16"/>
  <c r="BJ190" i="23"/>
  <c r="BN190" i="23"/>
  <c r="J7" i="16"/>
  <c r="J8" i="16"/>
  <c r="I5" i="16"/>
  <c r="BH58" i="17"/>
  <c r="AO9" i="17"/>
  <c r="AP9" i="17"/>
  <c r="AA9" i="17"/>
  <c r="AD9" i="17"/>
  <c r="AG9" i="17"/>
  <c r="AH9" i="17"/>
  <c r="Z9" i="17"/>
  <c r="AJ9" i="17"/>
  <c r="AK9" i="17"/>
  <c r="Y9" i="17"/>
  <c r="AB9" i="17"/>
  <c r="AC9" i="17"/>
  <c r="BJ69" i="23"/>
  <c r="BN69" i="23"/>
  <c r="L105" i="15"/>
  <c r="J11" i="16"/>
  <c r="J647" i="26"/>
  <c r="J687" i="26"/>
  <c r="I54" i="33"/>
  <c r="J767" i="26"/>
  <c r="J727" i="26"/>
  <c r="B15" i="14"/>
  <c r="I648" i="26"/>
  <c r="I728" i="26"/>
  <c r="I688" i="26"/>
  <c r="I768" i="26"/>
  <c r="G14" i="14"/>
  <c r="A14" i="14"/>
  <c r="H727" i="26"/>
  <c r="E54" i="33"/>
  <c r="H687" i="26"/>
  <c r="H767" i="26"/>
  <c r="H647" i="26"/>
  <c r="H12" i="16"/>
  <c r="BJ82" i="23"/>
  <c r="BN82" i="23"/>
  <c r="BJ53" i="23"/>
  <c r="BN53" i="23"/>
  <c r="H11" i="16"/>
  <c r="BL81" i="23"/>
  <c r="I6" i="16"/>
  <c r="I9" i="16"/>
  <c r="H9" i="16"/>
  <c r="J9" i="16"/>
  <c r="BJ88" i="23"/>
  <c r="BN88" i="23"/>
  <c r="BJ117" i="23"/>
  <c r="BN117" i="23"/>
  <c r="BJ61" i="23"/>
  <c r="BN61" i="23"/>
  <c r="BJ151" i="23"/>
  <c r="BN151" i="23"/>
  <c r="AL6" i="17"/>
  <c r="AM6" i="17"/>
  <c r="E44" i="17"/>
  <c r="AA6" i="17"/>
  <c r="Y6" i="17"/>
  <c r="AB6" i="17"/>
  <c r="AC6" i="17"/>
  <c r="AD6" i="17"/>
  <c r="AG6" i="17"/>
  <c r="AH6" i="17"/>
  <c r="AE6" i="17"/>
  <c r="AF6" i="17"/>
  <c r="Z6" i="17"/>
  <c r="E46" i="17"/>
  <c r="AO6" i="17"/>
  <c r="AP6" i="17"/>
  <c r="E40" i="17"/>
  <c r="BL162" i="23"/>
  <c r="BL62" i="23"/>
  <c r="BJ72" i="23"/>
  <c r="BN72" i="23"/>
  <c r="J287" i="26"/>
  <c r="J247" i="26"/>
  <c r="J207" i="26"/>
  <c r="J167" i="26"/>
  <c r="I55" i="29"/>
  <c r="BJ139" i="23"/>
  <c r="BN139" i="23"/>
  <c r="BJ65" i="23"/>
  <c r="BN65" i="23"/>
  <c r="BJ206" i="23"/>
  <c r="BN206" i="23"/>
  <c r="BJ152" i="23"/>
  <c r="BN152" i="23"/>
  <c r="BJ194" i="23"/>
  <c r="BN194" i="23"/>
  <c r="BJ17" i="23"/>
  <c r="BN17" i="23"/>
  <c r="BJ30" i="23"/>
  <c r="BN30" i="23"/>
  <c r="BJ116" i="23"/>
  <c r="BN116" i="23"/>
  <c r="BJ136" i="23"/>
  <c r="BN136" i="23"/>
  <c r="BJ41" i="23"/>
  <c r="BN41" i="23"/>
  <c r="BJ187" i="23"/>
  <c r="BN187" i="23"/>
  <c r="BJ38" i="23"/>
  <c r="BN38" i="23"/>
  <c r="BJ24" i="23"/>
  <c r="BN24" i="23"/>
  <c r="BJ203" i="23"/>
  <c r="BN203" i="23"/>
  <c r="BL135" i="23"/>
  <c r="BJ191" i="23"/>
  <c r="BN191" i="23"/>
  <c r="BJ70" i="23"/>
  <c r="BN70" i="23"/>
  <c r="BJ176" i="23"/>
  <c r="BN176" i="23"/>
  <c r="BJ166" i="23"/>
  <c r="BN166" i="23"/>
  <c r="BJ121" i="23"/>
  <c r="BN121" i="23"/>
  <c r="BJ189" i="23"/>
  <c r="BN189" i="23"/>
  <c r="BJ129" i="23"/>
  <c r="BN129" i="23"/>
  <c r="BJ205" i="23"/>
  <c r="BN205" i="23"/>
  <c r="BJ143" i="23"/>
  <c r="BN143" i="23"/>
  <c r="BJ164" i="23"/>
  <c r="BN164" i="23"/>
  <c r="BJ34" i="23"/>
  <c r="BN34" i="23"/>
  <c r="BJ141" i="23"/>
  <c r="BN141" i="23"/>
  <c r="BJ25" i="23"/>
  <c r="BN25" i="23"/>
  <c r="BJ55" i="23"/>
  <c r="BN55" i="23"/>
  <c r="BJ127" i="23"/>
  <c r="BN127" i="23"/>
  <c r="BJ49" i="23"/>
  <c r="BN49" i="23"/>
  <c r="BJ179" i="23"/>
  <c r="BN179" i="23"/>
  <c r="BJ101" i="23"/>
  <c r="BN101" i="23"/>
  <c r="BJ44" i="23"/>
  <c r="BN44" i="23"/>
  <c r="BJ122" i="23"/>
  <c r="BN122" i="23"/>
  <c r="BJ110" i="23"/>
  <c r="BN110" i="23"/>
  <c r="BJ68" i="23"/>
  <c r="BN68" i="23"/>
  <c r="BJ8" i="23"/>
  <c r="BN8" i="23"/>
  <c r="BJ161" i="23"/>
  <c r="BN161" i="23"/>
  <c r="BJ146" i="23"/>
  <c r="BN146" i="23"/>
  <c r="BJ18" i="23"/>
  <c r="BN18" i="23"/>
  <c r="BJ93" i="23"/>
  <c r="BN93" i="23"/>
  <c r="BJ159" i="23"/>
  <c r="BN159" i="23"/>
  <c r="BJ120" i="23"/>
  <c r="BN120" i="23"/>
  <c r="BJ29" i="23"/>
  <c r="BN29" i="23"/>
  <c r="BJ87" i="23"/>
  <c r="BN87" i="23"/>
  <c r="BJ199" i="23"/>
  <c r="BN199" i="23"/>
  <c r="BJ183" i="23"/>
  <c r="BN183" i="23"/>
  <c r="BJ133" i="23"/>
  <c r="BN133" i="23"/>
  <c r="BJ160" i="23"/>
  <c r="BN160" i="23"/>
  <c r="BL204" i="23"/>
  <c r="BJ204" i="23"/>
  <c r="BN204" i="23"/>
  <c r="BJ102" i="23"/>
  <c r="BN102" i="23"/>
  <c r="BJ167" i="23"/>
  <c r="BN167" i="23"/>
  <c r="BJ27" i="23"/>
  <c r="BN27" i="23"/>
  <c r="BJ22" i="23"/>
  <c r="BN22" i="23"/>
  <c r="BJ145" i="23"/>
  <c r="BN145" i="23"/>
  <c r="BJ16" i="23"/>
  <c r="BN16" i="23"/>
  <c r="BJ21" i="23"/>
  <c r="BN21" i="23"/>
  <c r="BJ155" i="23"/>
  <c r="BN155" i="23"/>
  <c r="BJ178" i="23"/>
  <c r="BN178" i="23"/>
  <c r="BJ111" i="23"/>
  <c r="BN111" i="23"/>
  <c r="BL89" i="23"/>
  <c r="BJ89" i="23"/>
  <c r="BN89" i="23"/>
  <c r="BJ33" i="23"/>
  <c r="BN33" i="23"/>
  <c r="BJ11" i="23"/>
  <c r="BN11" i="23"/>
  <c r="BJ138" i="23"/>
  <c r="BN138" i="23"/>
  <c r="BJ180" i="23"/>
  <c r="BN180" i="23"/>
  <c r="BJ35" i="23"/>
  <c r="BN35" i="23"/>
  <c r="BJ105" i="23"/>
  <c r="BN105" i="23"/>
  <c r="BJ134" i="23"/>
  <c r="BN134" i="23"/>
  <c r="BJ28" i="23"/>
  <c r="BN28" i="23"/>
  <c r="BJ45" i="23"/>
  <c r="BN45" i="23"/>
  <c r="BJ57" i="23"/>
  <c r="BN57" i="23"/>
  <c r="BJ144" i="23"/>
  <c r="BN144" i="23"/>
  <c r="BJ181" i="23"/>
  <c r="BN181" i="23"/>
  <c r="BL107" i="23"/>
  <c r="BJ107" i="23"/>
  <c r="BN107" i="23"/>
  <c r="BJ19" i="23"/>
  <c r="BN19" i="23"/>
  <c r="BJ23" i="23"/>
  <c r="BN23" i="23"/>
  <c r="BJ39" i="23"/>
  <c r="BN39" i="23"/>
  <c r="BJ37" i="23"/>
  <c r="BN37" i="23"/>
  <c r="BJ158" i="23"/>
  <c r="BN158" i="23"/>
  <c r="BJ43" i="23"/>
  <c r="BN43" i="23"/>
  <c r="BJ130" i="23"/>
  <c r="BN130" i="23"/>
  <c r="BJ7" i="23"/>
  <c r="BN7" i="23"/>
  <c r="BJ149" i="23"/>
  <c r="BN149" i="23"/>
  <c r="BJ108" i="23"/>
  <c r="BN108" i="23"/>
  <c r="BJ52" i="23"/>
  <c r="BN52" i="23"/>
  <c r="BJ31" i="23"/>
  <c r="BN31" i="23"/>
  <c r="BJ157" i="23"/>
  <c r="BN157" i="23"/>
  <c r="BJ169" i="23"/>
  <c r="BN169" i="23"/>
  <c r="BJ128" i="23"/>
  <c r="BN128" i="23"/>
  <c r="BJ193" i="23"/>
  <c r="BN193" i="23"/>
  <c r="BJ99" i="23"/>
  <c r="BN99" i="23"/>
  <c r="BJ174" i="23"/>
  <c r="BN174" i="23"/>
  <c r="BJ184" i="23"/>
  <c r="BN184" i="23"/>
  <c r="BJ186" i="23"/>
  <c r="BN186" i="23"/>
  <c r="BJ86" i="23"/>
  <c r="BN86" i="23"/>
  <c r="A15" i="12"/>
  <c r="H568" i="26"/>
  <c r="Q55" i="31"/>
  <c r="H488" i="26"/>
  <c r="H528" i="26"/>
  <c r="H608" i="26"/>
  <c r="BJ106" i="23"/>
  <c r="BN106" i="23"/>
  <c r="BJ64" i="23"/>
  <c r="BN64" i="23"/>
  <c r="BJ42" i="23"/>
  <c r="BN42" i="23"/>
  <c r="BJ142" i="23"/>
  <c r="BN142" i="23"/>
  <c r="BJ79" i="23"/>
  <c r="BN79" i="23"/>
  <c r="BJ73" i="23"/>
  <c r="BN73" i="23"/>
  <c r="BJ13" i="23"/>
  <c r="BN13" i="23"/>
  <c r="BJ10" i="23"/>
  <c r="BN10" i="23"/>
  <c r="BJ26" i="23"/>
  <c r="BN26" i="23"/>
  <c r="BJ12" i="23"/>
  <c r="BN12" i="23"/>
  <c r="BJ36" i="23"/>
  <c r="BN36" i="23"/>
  <c r="BJ66" i="23"/>
  <c r="BN66" i="23"/>
  <c r="BJ15" i="23"/>
  <c r="BN15" i="23"/>
  <c r="BJ150" i="23"/>
  <c r="BN150" i="23"/>
  <c r="BJ60" i="23"/>
  <c r="BN60" i="23"/>
  <c r="BJ123" i="23"/>
  <c r="BN123" i="23"/>
  <c r="BJ173" i="23"/>
  <c r="BN173" i="23"/>
  <c r="BJ177" i="23"/>
  <c r="BN177" i="23"/>
  <c r="BJ137" i="23"/>
  <c r="BN137" i="23"/>
  <c r="BJ76" i="23"/>
  <c r="BN76" i="23"/>
  <c r="BJ195" i="23"/>
  <c r="BN195" i="23"/>
  <c r="BJ103" i="23"/>
  <c r="BN103" i="23"/>
  <c r="BJ47" i="23"/>
  <c r="BN47" i="23"/>
  <c r="BJ175" i="23"/>
  <c r="BN175" i="23"/>
  <c r="J568" i="26"/>
  <c r="J608" i="26"/>
  <c r="J488" i="26"/>
  <c r="U55" i="31"/>
  <c r="J528" i="26"/>
  <c r="B16" i="12"/>
  <c r="G15" i="12"/>
  <c r="I489" i="26"/>
  <c r="I529" i="26"/>
  <c r="I569" i="26"/>
  <c r="I609" i="26"/>
  <c r="BJ132" i="23"/>
  <c r="BN132" i="23"/>
  <c r="BJ202" i="23"/>
  <c r="BN202" i="23"/>
  <c r="BJ98" i="23"/>
  <c r="BN98" i="23"/>
  <c r="BJ32" i="23"/>
  <c r="BN32" i="23"/>
  <c r="BJ40" i="23"/>
  <c r="BN40" i="23"/>
  <c r="BJ94" i="23"/>
  <c r="BN94" i="23"/>
  <c r="BJ77" i="23"/>
  <c r="BN77" i="23"/>
  <c r="BJ124" i="23"/>
  <c r="BN124" i="23"/>
  <c r="BJ165" i="23"/>
  <c r="BN165" i="23"/>
  <c r="BJ95" i="23"/>
  <c r="BN95" i="23"/>
  <c r="BJ80" i="23"/>
  <c r="BN80" i="23"/>
  <c r="BJ74" i="23"/>
  <c r="BN74" i="23"/>
  <c r="BJ56" i="23"/>
  <c r="BN56" i="23"/>
  <c r="BJ114" i="23"/>
  <c r="BN114" i="23"/>
  <c r="BJ63" i="23"/>
  <c r="BN63" i="23"/>
  <c r="BJ115" i="23"/>
  <c r="BN115" i="23"/>
  <c r="BJ92" i="23"/>
  <c r="BN92" i="23"/>
  <c r="BJ104" i="23"/>
  <c r="BN104" i="23"/>
  <c r="BJ140" i="23"/>
  <c r="BN140" i="23"/>
  <c r="BJ67" i="23"/>
  <c r="BN67" i="23"/>
  <c r="BJ83" i="23"/>
  <c r="BN83" i="23"/>
  <c r="BJ14" i="23"/>
  <c r="BN14" i="23"/>
  <c r="BJ20" i="23"/>
  <c r="BN20" i="23"/>
  <c r="BJ9" i="23"/>
  <c r="BN9" i="23"/>
  <c r="BJ148" i="23"/>
  <c r="BN148" i="23"/>
  <c r="BJ198" i="23"/>
  <c r="BN198" i="23"/>
  <c r="BJ78" i="23"/>
  <c r="BN78" i="23"/>
  <c r="BJ192" i="23"/>
  <c r="BN192" i="23"/>
  <c r="BJ109" i="23"/>
  <c r="BN109" i="23"/>
  <c r="BJ75" i="23"/>
  <c r="BN75" i="23"/>
  <c r="BJ172" i="23"/>
  <c r="BN172" i="23"/>
  <c r="BJ46" i="23"/>
  <c r="BN46" i="23"/>
  <c r="BJ170" i="23"/>
  <c r="BN170" i="23"/>
  <c r="BJ59" i="23"/>
  <c r="BN59" i="23"/>
  <c r="BJ131" i="23"/>
  <c r="BN131" i="23"/>
  <c r="BJ200" i="23"/>
  <c r="BN200" i="23"/>
  <c r="BJ58" i="23"/>
  <c r="BN58" i="23"/>
  <c r="BJ97" i="23"/>
  <c r="BN97" i="23"/>
  <c r="BJ185" i="23"/>
  <c r="BN185" i="23"/>
  <c r="BJ71" i="23"/>
  <c r="BN71" i="23"/>
  <c r="BJ113" i="23"/>
  <c r="BN113" i="23"/>
  <c r="J614" i="30"/>
  <c r="J613" i="30"/>
  <c r="J612" i="30"/>
  <c r="I614" i="30"/>
  <c r="I613" i="30"/>
  <c r="I612" i="30"/>
  <c r="E603" i="30"/>
  <c r="E612" i="30"/>
  <c r="G614" i="30"/>
  <c r="G613" i="30"/>
  <c r="G612" i="30"/>
  <c r="E606" i="30"/>
  <c r="H613" i="30"/>
  <c r="I606" i="30"/>
  <c r="I607" i="30"/>
  <c r="E607" i="30"/>
  <c r="H614" i="30"/>
  <c r="H612" i="30"/>
  <c r="N602" i="30"/>
  <c r="I605" i="30"/>
  <c r="G609" i="30"/>
  <c r="G610" i="30"/>
  <c r="E605" i="30"/>
  <c r="G608" i="30"/>
  <c r="G611" i="30"/>
  <c r="B66" i="48"/>
  <c r="G126" i="25"/>
  <c r="Q126" i="25"/>
  <c r="R126" i="25"/>
  <c r="G14" i="11"/>
  <c r="J168" i="26"/>
  <c r="I208" i="26"/>
  <c r="D13" i="9"/>
  <c r="N87" i="26"/>
  <c r="J7" i="26"/>
  <c r="E34" i="17"/>
  <c r="E35" i="17"/>
  <c r="AV70" i="17"/>
  <c r="E32" i="17"/>
  <c r="E33" i="17"/>
  <c r="BK58" i="17"/>
  <c r="O6" i="26"/>
  <c r="O46" i="26"/>
  <c r="S10" i="30"/>
  <c r="O126" i="26"/>
  <c r="I168" i="26"/>
  <c r="A14" i="9"/>
  <c r="H48" i="26"/>
  <c r="H47" i="26"/>
  <c r="F13" i="9"/>
  <c r="P127" i="26"/>
  <c r="L127" i="26"/>
  <c r="H87" i="26"/>
  <c r="H127" i="26"/>
  <c r="J88" i="26"/>
  <c r="E55" i="30"/>
  <c r="I288" i="26"/>
  <c r="B15" i="11"/>
  <c r="B16" i="11"/>
  <c r="I128" i="26"/>
  <c r="B15" i="9"/>
  <c r="I89" i="26"/>
  <c r="I48" i="26"/>
  <c r="I88" i="26"/>
  <c r="H287" i="26"/>
  <c r="H167" i="26"/>
  <c r="H207" i="26"/>
  <c r="J128" i="26"/>
  <c r="J127" i="26"/>
  <c r="J47" i="26"/>
  <c r="J87" i="26"/>
  <c r="C13" i="9"/>
  <c r="G58" i="30"/>
  <c r="P6" i="10"/>
  <c r="O7" i="10"/>
  <c r="P7" i="10"/>
  <c r="E55" i="29"/>
  <c r="A14" i="11"/>
  <c r="U55" i="30"/>
  <c r="G204" i="25"/>
  <c r="Q204" i="25"/>
  <c r="J48" i="26"/>
  <c r="G135" i="25"/>
  <c r="Q135" i="25"/>
  <c r="R135" i="25"/>
  <c r="G202" i="25"/>
  <c r="Q202" i="25"/>
  <c r="G201" i="25"/>
  <c r="Q201" i="25"/>
  <c r="G200" i="25"/>
  <c r="Q200" i="25"/>
  <c r="R200" i="25"/>
  <c r="G207" i="25"/>
  <c r="Q207" i="25"/>
  <c r="G203" i="25"/>
  <c r="Q203" i="25"/>
  <c r="G205" i="25"/>
  <c r="Q205" i="25"/>
  <c r="G206" i="25"/>
  <c r="Q206" i="25"/>
  <c r="H447" i="26"/>
  <c r="A14" i="13"/>
  <c r="E50" i="32"/>
  <c r="H367" i="26"/>
  <c r="H407" i="26"/>
  <c r="H327" i="26"/>
  <c r="J407" i="26"/>
  <c r="J367" i="26"/>
  <c r="J447" i="26"/>
  <c r="J327" i="26"/>
  <c r="I50" i="32"/>
  <c r="B15" i="13"/>
  <c r="I448" i="26"/>
  <c r="I408" i="26"/>
  <c r="G14" i="13"/>
  <c r="I328" i="26"/>
  <c r="I368" i="26"/>
  <c r="G190" i="25"/>
  <c r="Q190" i="25"/>
  <c r="R190" i="25"/>
  <c r="G189" i="25"/>
  <c r="Q189" i="25"/>
  <c r="G185" i="25"/>
  <c r="Q185" i="25"/>
  <c r="G124" i="25"/>
  <c r="Q124" i="25"/>
  <c r="R124" i="25"/>
  <c r="G188" i="25"/>
  <c r="Q188" i="25"/>
  <c r="G191" i="25"/>
  <c r="Q191" i="25"/>
  <c r="G187" i="25"/>
  <c r="Q187" i="25"/>
  <c r="G184" i="25"/>
  <c r="Q184" i="25"/>
  <c r="R184" i="25"/>
  <c r="G133" i="25"/>
  <c r="Q133" i="25"/>
  <c r="R133" i="25"/>
  <c r="G186" i="25"/>
  <c r="Q186" i="25"/>
  <c r="G136" i="25"/>
  <c r="Q136" i="25"/>
  <c r="R136" i="25"/>
  <c r="G142" i="25"/>
  <c r="Q142" i="25"/>
  <c r="G140" i="25"/>
  <c r="Q140" i="25"/>
  <c r="G141" i="25"/>
  <c r="Q141" i="25"/>
  <c r="G139" i="25"/>
  <c r="Q139" i="25"/>
  <c r="G127" i="25"/>
  <c r="Q127" i="25"/>
  <c r="R127" i="25"/>
  <c r="G138" i="25"/>
  <c r="Q138" i="25"/>
  <c r="G137" i="25"/>
  <c r="Q137" i="25"/>
  <c r="G118" i="25"/>
  <c r="Q118" i="25"/>
  <c r="R118" i="25"/>
  <c r="G143" i="25"/>
  <c r="Q143" i="25"/>
  <c r="G165" i="25"/>
  <c r="Q165" i="25"/>
  <c r="G164" i="25"/>
  <c r="Q164" i="25"/>
  <c r="G161" i="25"/>
  <c r="Q161" i="25"/>
  <c r="G160" i="25"/>
  <c r="Q160" i="25"/>
  <c r="R160" i="25"/>
  <c r="G121" i="25"/>
  <c r="Q121" i="25"/>
  <c r="R121" i="25"/>
  <c r="G166" i="25"/>
  <c r="Q166" i="25"/>
  <c r="R166" i="25"/>
  <c r="G130" i="25"/>
  <c r="Q130" i="25"/>
  <c r="R130" i="25"/>
  <c r="G162" i="25"/>
  <c r="Q162" i="25"/>
  <c r="G167" i="25"/>
  <c r="Q167" i="25"/>
  <c r="G163" i="25"/>
  <c r="Q163" i="25"/>
  <c r="G128" i="25"/>
  <c r="Q128" i="25"/>
  <c r="R128" i="25"/>
  <c r="G147" i="25"/>
  <c r="Q147" i="25"/>
  <c r="G151" i="25"/>
  <c r="Q151" i="25"/>
  <c r="G149" i="25"/>
  <c r="Q149" i="25"/>
  <c r="G144" i="25"/>
  <c r="Q144" i="25"/>
  <c r="R144" i="25"/>
  <c r="G150" i="25"/>
  <c r="Q150" i="25"/>
  <c r="G119" i="25"/>
  <c r="Q119" i="25"/>
  <c r="R119" i="25"/>
  <c r="G145" i="25"/>
  <c r="Q145" i="25"/>
  <c r="G148" i="25"/>
  <c r="Q148" i="25"/>
  <c r="G146" i="25"/>
  <c r="Q146" i="25"/>
  <c r="G196" i="25"/>
  <c r="Q196" i="25"/>
  <c r="G192" i="25"/>
  <c r="Q192" i="25"/>
  <c r="R192" i="25"/>
  <c r="G195" i="25"/>
  <c r="Q195" i="25"/>
  <c r="G193" i="25"/>
  <c r="Q193" i="25"/>
  <c r="G199" i="25"/>
  <c r="Q199" i="25"/>
  <c r="G194" i="25"/>
  <c r="Q194" i="25"/>
  <c r="G198" i="25"/>
  <c r="Q198" i="25"/>
  <c r="R198" i="25"/>
  <c r="G134" i="25"/>
  <c r="Q134" i="25"/>
  <c r="R134" i="25"/>
  <c r="G125" i="25"/>
  <c r="Q125" i="25"/>
  <c r="R125" i="25"/>
  <c r="G197" i="25"/>
  <c r="Q197" i="25"/>
  <c r="G174" i="25"/>
  <c r="Q174" i="25"/>
  <c r="R174" i="25"/>
  <c r="G122" i="25"/>
  <c r="Q122" i="25"/>
  <c r="R122" i="25"/>
  <c r="G171" i="25"/>
  <c r="Q171" i="25"/>
  <c r="G175" i="25"/>
  <c r="Q175" i="25"/>
  <c r="G131" i="25"/>
  <c r="Q131" i="25"/>
  <c r="R131" i="25"/>
  <c r="G173" i="25"/>
  <c r="Q173" i="25"/>
  <c r="G170" i="25"/>
  <c r="Q170" i="25"/>
  <c r="G172" i="25"/>
  <c r="Q172" i="25"/>
  <c r="G169" i="25"/>
  <c r="Q169" i="25"/>
  <c r="G168" i="25"/>
  <c r="Q168" i="25"/>
  <c r="R168" i="25"/>
  <c r="G120" i="25"/>
  <c r="Q120" i="25"/>
  <c r="R120" i="25"/>
  <c r="G157" i="25"/>
  <c r="Q157" i="25"/>
  <c r="G129" i="25"/>
  <c r="Q129" i="25"/>
  <c r="R129" i="25"/>
  <c r="G155" i="25"/>
  <c r="Q155" i="25"/>
  <c r="G158" i="25"/>
  <c r="Q158" i="25"/>
  <c r="R158" i="25"/>
  <c r="G152" i="25"/>
  <c r="Q152" i="25"/>
  <c r="R152" i="25"/>
  <c r="G159" i="25"/>
  <c r="Q159" i="25"/>
  <c r="G153" i="25"/>
  <c r="Q153" i="25"/>
  <c r="G154" i="25"/>
  <c r="Q154" i="25"/>
  <c r="G156" i="25"/>
  <c r="Q156" i="25"/>
  <c r="G123" i="25"/>
  <c r="Q123" i="25"/>
  <c r="R123" i="25"/>
  <c r="G181" i="25"/>
  <c r="Q181" i="25"/>
  <c r="G183" i="25"/>
  <c r="Q183" i="25"/>
  <c r="G178" i="25"/>
  <c r="Q178" i="25"/>
  <c r="G132" i="25"/>
  <c r="Q132" i="25"/>
  <c r="R132" i="25"/>
  <c r="G179" i="25"/>
  <c r="Q179" i="25"/>
  <c r="G177" i="25"/>
  <c r="Q177" i="25"/>
  <c r="G180" i="25"/>
  <c r="Q180" i="25"/>
  <c r="G182" i="25"/>
  <c r="Q182" i="25"/>
  <c r="R182" i="25"/>
  <c r="G176" i="25"/>
  <c r="Q176" i="25"/>
  <c r="R176" i="25"/>
  <c r="J2" i="16"/>
  <c r="J688" i="26"/>
  <c r="J728" i="26"/>
  <c r="J768" i="26"/>
  <c r="U54" i="33"/>
  <c r="J648" i="26"/>
  <c r="H648" i="26"/>
  <c r="H728" i="26"/>
  <c r="Q54" i="33"/>
  <c r="A15" i="14"/>
  <c r="H688" i="26"/>
  <c r="H768" i="26"/>
  <c r="B16" i="14"/>
  <c r="I689" i="26"/>
  <c r="I729" i="26"/>
  <c r="I769" i="26"/>
  <c r="G15" i="14"/>
  <c r="I649" i="26"/>
  <c r="E47" i="17"/>
  <c r="I209" i="26"/>
  <c r="A16" i="12"/>
  <c r="H489" i="26"/>
  <c r="H529" i="26"/>
  <c r="H569" i="26"/>
  <c r="E105" i="31"/>
  <c r="H609" i="26"/>
  <c r="J609" i="26"/>
  <c r="J489" i="26"/>
  <c r="I105" i="31"/>
  <c r="J529" i="26"/>
  <c r="J569" i="26"/>
  <c r="B17" i="12"/>
  <c r="I570" i="26"/>
  <c r="I610" i="26"/>
  <c r="I530" i="26"/>
  <c r="G16" i="12"/>
  <c r="I490" i="26"/>
  <c r="V614" i="30"/>
  <c r="V613" i="30"/>
  <c r="V612" i="30"/>
  <c r="U607" i="30"/>
  <c r="U606" i="30"/>
  <c r="Q603" i="30"/>
  <c r="Q612" i="30"/>
  <c r="U614" i="30"/>
  <c r="U613" i="30"/>
  <c r="U612" i="30"/>
  <c r="Q607" i="30"/>
  <c r="Q606" i="30"/>
  <c r="T614" i="30"/>
  <c r="T613" i="30"/>
  <c r="T612" i="30"/>
  <c r="B652" i="30"/>
  <c r="S614" i="30"/>
  <c r="S613" i="30"/>
  <c r="S612" i="30"/>
  <c r="Q605" i="30"/>
  <c r="S609" i="30"/>
  <c r="S608" i="30"/>
  <c r="U605" i="30"/>
  <c r="S610" i="30"/>
  <c r="S611" i="30"/>
  <c r="I66" i="48"/>
  <c r="J248" i="26"/>
  <c r="J208" i="26"/>
  <c r="J288" i="26"/>
  <c r="U55" i="29"/>
  <c r="E51" i="17"/>
  <c r="H52" i="17"/>
  <c r="BO58" i="17"/>
  <c r="N7" i="26"/>
  <c r="N127" i="26"/>
  <c r="N47" i="26"/>
  <c r="L47" i="26"/>
  <c r="I129" i="26"/>
  <c r="G59" i="30"/>
  <c r="P87" i="26"/>
  <c r="B16" i="9"/>
  <c r="B17" i="9"/>
  <c r="B18" i="9"/>
  <c r="I49" i="26"/>
  <c r="E53" i="17"/>
  <c r="H54" i="17"/>
  <c r="BT58" i="17"/>
  <c r="D14" i="9"/>
  <c r="N88" i="26"/>
  <c r="A15" i="9"/>
  <c r="E105" i="30"/>
  <c r="H88" i="26"/>
  <c r="H128" i="26"/>
  <c r="A15" i="11"/>
  <c r="H209" i="26"/>
  <c r="H208" i="26"/>
  <c r="G15" i="9"/>
  <c r="I105" i="30"/>
  <c r="I9" i="26"/>
  <c r="P7" i="26"/>
  <c r="G61" i="30"/>
  <c r="E13" i="9"/>
  <c r="G60" i="30"/>
  <c r="P47" i="26"/>
  <c r="F14" i="9"/>
  <c r="Q55" i="30"/>
  <c r="H8" i="26"/>
  <c r="I169" i="26"/>
  <c r="I249" i="26"/>
  <c r="G15" i="11"/>
  <c r="J289" i="26"/>
  <c r="H248" i="26"/>
  <c r="I289" i="26"/>
  <c r="H168" i="26"/>
  <c r="M7" i="26"/>
  <c r="L7" i="26"/>
  <c r="C14" i="9"/>
  <c r="S58" i="30"/>
  <c r="M127" i="26"/>
  <c r="M87" i="26"/>
  <c r="M47" i="26"/>
  <c r="Q55" i="29"/>
  <c r="H288" i="26"/>
  <c r="J368" i="26"/>
  <c r="J448" i="26"/>
  <c r="U50" i="32"/>
  <c r="J408" i="26"/>
  <c r="J328" i="26"/>
  <c r="A15" i="13"/>
  <c r="Q50" i="32"/>
  <c r="H328" i="26"/>
  <c r="H448" i="26"/>
  <c r="H408" i="26"/>
  <c r="H368" i="26"/>
  <c r="I369" i="26"/>
  <c r="B16" i="13"/>
  <c r="G15" i="13"/>
  <c r="I329" i="26"/>
  <c r="I449" i="26"/>
  <c r="I409" i="26"/>
  <c r="H729" i="26"/>
  <c r="A16" i="14"/>
  <c r="H769" i="26"/>
  <c r="E103" i="33"/>
  <c r="H649" i="26"/>
  <c r="H689" i="26"/>
  <c r="J649" i="26"/>
  <c r="J729" i="26"/>
  <c r="J769" i="26"/>
  <c r="I103" i="33"/>
  <c r="J689" i="26"/>
  <c r="B17" i="14"/>
  <c r="I650" i="26"/>
  <c r="I770" i="26"/>
  <c r="I730" i="26"/>
  <c r="I690" i="26"/>
  <c r="G16" i="14"/>
  <c r="B17" i="11"/>
  <c r="I290" i="26"/>
  <c r="I210" i="26"/>
  <c r="G16" i="11"/>
  <c r="I170" i="26"/>
  <c r="I250" i="26"/>
  <c r="U105" i="31"/>
  <c r="J570" i="26"/>
  <c r="J610" i="26"/>
  <c r="J490" i="26"/>
  <c r="J530" i="26"/>
  <c r="B18" i="12"/>
  <c r="I491" i="26"/>
  <c r="G17" i="12"/>
  <c r="I531" i="26"/>
  <c r="I571" i="26"/>
  <c r="I611" i="26"/>
  <c r="A17" i="12"/>
  <c r="H610" i="26"/>
  <c r="H570" i="26"/>
  <c r="H490" i="26"/>
  <c r="Q105" i="31"/>
  <c r="H530" i="26"/>
  <c r="H664" i="30"/>
  <c r="H663" i="30"/>
  <c r="H662" i="30"/>
  <c r="I657" i="30"/>
  <c r="I656" i="30"/>
  <c r="G664" i="30"/>
  <c r="G663" i="30"/>
  <c r="G662" i="30"/>
  <c r="E657" i="30"/>
  <c r="E656" i="30"/>
  <c r="E653" i="30"/>
  <c r="E662" i="30"/>
  <c r="J664" i="30"/>
  <c r="J663" i="30"/>
  <c r="J662" i="30"/>
  <c r="N652" i="30"/>
  <c r="I664" i="30"/>
  <c r="I663" i="30"/>
  <c r="I662" i="30"/>
  <c r="G658" i="30"/>
  <c r="E655" i="30"/>
  <c r="I655" i="30"/>
  <c r="G659" i="30"/>
  <c r="G661" i="30"/>
  <c r="G660" i="30"/>
  <c r="P66" i="48"/>
  <c r="I130" i="26"/>
  <c r="G52" i="17"/>
  <c r="BN58" i="17"/>
  <c r="E52" i="17"/>
  <c r="BL58" i="17"/>
  <c r="F52" i="17"/>
  <c r="BM58" i="17"/>
  <c r="BP58" i="17"/>
  <c r="A16" i="11"/>
  <c r="H290" i="26"/>
  <c r="I11" i="26"/>
  <c r="H169" i="26"/>
  <c r="H249" i="26"/>
  <c r="E105" i="29"/>
  <c r="G16" i="9"/>
  <c r="U105" i="30"/>
  <c r="G17" i="9"/>
  <c r="J131" i="26"/>
  <c r="I91" i="26"/>
  <c r="I131" i="26"/>
  <c r="H289" i="26"/>
  <c r="I50" i="26"/>
  <c r="I10" i="26"/>
  <c r="I51" i="26"/>
  <c r="I90" i="26"/>
  <c r="BU58" i="17"/>
  <c r="G54" i="17"/>
  <c r="BS58" i="17"/>
  <c r="E54" i="17"/>
  <c r="BQ58" i="17"/>
  <c r="F54" i="17"/>
  <c r="BR58" i="17"/>
  <c r="H49" i="26"/>
  <c r="A16" i="9"/>
  <c r="H130" i="26"/>
  <c r="S59" i="30"/>
  <c r="H9" i="26"/>
  <c r="N48" i="26"/>
  <c r="L48" i="26"/>
  <c r="C15" i="9"/>
  <c r="M49" i="26"/>
  <c r="H129" i="26"/>
  <c r="H89" i="26"/>
  <c r="N8" i="26"/>
  <c r="N128" i="26"/>
  <c r="J49" i="26"/>
  <c r="J129" i="26"/>
  <c r="O87" i="26"/>
  <c r="L87" i="26"/>
  <c r="J9" i="26"/>
  <c r="O7" i="26"/>
  <c r="O127" i="26"/>
  <c r="J89" i="26"/>
  <c r="O47" i="26"/>
  <c r="P88" i="26"/>
  <c r="S61" i="30"/>
  <c r="P48" i="26"/>
  <c r="E14" i="9"/>
  <c r="P128" i="26"/>
  <c r="L128" i="26"/>
  <c r="P8" i="26"/>
  <c r="I105" i="29"/>
  <c r="J169" i="26"/>
  <c r="J249" i="26"/>
  <c r="J209" i="26"/>
  <c r="M88" i="26"/>
  <c r="M48" i="26"/>
  <c r="M8" i="26"/>
  <c r="L8" i="26"/>
  <c r="M128" i="26"/>
  <c r="H449" i="26"/>
  <c r="H329" i="26"/>
  <c r="H369" i="26"/>
  <c r="E95" i="32"/>
  <c r="A16" i="13"/>
  <c r="H409" i="26"/>
  <c r="J369" i="26"/>
  <c r="I95" i="32"/>
  <c r="J449" i="26"/>
  <c r="J329" i="26"/>
  <c r="J409" i="26"/>
  <c r="I450" i="26"/>
  <c r="B17" i="13"/>
  <c r="G16" i="13"/>
  <c r="I370" i="26"/>
  <c r="I410" i="26"/>
  <c r="I330" i="26"/>
  <c r="J730" i="26"/>
  <c r="J690" i="26"/>
  <c r="J650" i="26"/>
  <c r="J770" i="26"/>
  <c r="U103" i="33"/>
  <c r="B18" i="14"/>
  <c r="I651" i="26"/>
  <c r="I731" i="26"/>
  <c r="I691" i="26"/>
  <c r="I771" i="26"/>
  <c r="G17" i="14"/>
  <c r="H650" i="26"/>
  <c r="A17" i="14"/>
  <c r="H690" i="26"/>
  <c r="H770" i="26"/>
  <c r="H730" i="26"/>
  <c r="Q103" i="33"/>
  <c r="B18" i="11"/>
  <c r="I211" i="26"/>
  <c r="I291" i="26"/>
  <c r="G17" i="11"/>
  <c r="I251" i="26"/>
  <c r="I171" i="26"/>
  <c r="J290" i="26"/>
  <c r="J170" i="26"/>
  <c r="U105" i="29"/>
  <c r="J250" i="26"/>
  <c r="J210" i="26"/>
  <c r="B19" i="12"/>
  <c r="I612" i="26"/>
  <c r="I532" i="26"/>
  <c r="I572" i="26"/>
  <c r="G18" i="12"/>
  <c r="I492" i="26"/>
  <c r="A18" i="12"/>
  <c r="H531" i="26"/>
  <c r="E155" i="31"/>
  <c r="H571" i="26"/>
  <c r="H611" i="26"/>
  <c r="H491" i="26"/>
  <c r="J571" i="26"/>
  <c r="J611" i="26"/>
  <c r="J491" i="26"/>
  <c r="I155" i="31"/>
  <c r="J531" i="26"/>
  <c r="B19" i="9"/>
  <c r="I12" i="26"/>
  <c r="G18" i="9"/>
  <c r="I132" i="26"/>
  <c r="I92" i="26"/>
  <c r="I52" i="26"/>
  <c r="T664" i="30"/>
  <c r="T663" i="30"/>
  <c r="T662" i="30"/>
  <c r="S664" i="30"/>
  <c r="S663" i="30"/>
  <c r="S662" i="30"/>
  <c r="U664" i="30"/>
  <c r="U663" i="30"/>
  <c r="U662" i="30"/>
  <c r="Q657" i="30"/>
  <c r="V664" i="30"/>
  <c r="V662" i="30"/>
  <c r="Q653" i="30"/>
  <c r="Q662" i="30"/>
  <c r="U656" i="30"/>
  <c r="B702" i="30"/>
  <c r="Q656" i="30"/>
  <c r="V663" i="30"/>
  <c r="U657" i="30"/>
  <c r="S658" i="30"/>
  <c r="S659" i="30"/>
  <c r="Q655" i="30"/>
  <c r="S660" i="30"/>
  <c r="S661" i="30"/>
  <c r="U655" i="30"/>
  <c r="Q105" i="29"/>
  <c r="A17" i="11"/>
  <c r="H211" i="26"/>
  <c r="B82" i="48"/>
  <c r="H170" i="26"/>
  <c r="H210" i="26"/>
  <c r="H250" i="26"/>
  <c r="I155" i="30"/>
  <c r="J91" i="26"/>
  <c r="J90" i="26"/>
  <c r="J10" i="26"/>
  <c r="J50" i="26"/>
  <c r="J130" i="26"/>
  <c r="J51" i="26"/>
  <c r="J11" i="26"/>
  <c r="M89" i="26"/>
  <c r="C16" i="9"/>
  <c r="M90" i="26"/>
  <c r="A17" i="9"/>
  <c r="H131" i="26"/>
  <c r="G108" i="30"/>
  <c r="D15" i="9"/>
  <c r="N129" i="26"/>
  <c r="H50" i="26"/>
  <c r="M9" i="26"/>
  <c r="L9" i="26"/>
  <c r="Q105" i="30"/>
  <c r="M129" i="26"/>
  <c r="H90" i="26"/>
  <c r="H10" i="26"/>
  <c r="O48" i="26"/>
  <c r="S60" i="30"/>
  <c r="O88" i="26"/>
  <c r="L88" i="26"/>
  <c r="O128" i="26"/>
  <c r="O8" i="26"/>
  <c r="J450" i="26"/>
  <c r="U95" i="32"/>
  <c r="J410" i="26"/>
  <c r="J330" i="26"/>
  <c r="J370" i="26"/>
  <c r="I451" i="26"/>
  <c r="I371" i="26"/>
  <c r="I411" i="26"/>
  <c r="I331" i="26"/>
  <c r="G17" i="13"/>
  <c r="B18" i="13"/>
  <c r="Q95" i="32"/>
  <c r="H370" i="26"/>
  <c r="H410" i="26"/>
  <c r="H450" i="26"/>
  <c r="H330" i="26"/>
  <c r="A17" i="13"/>
  <c r="J691" i="26"/>
  <c r="J731" i="26"/>
  <c r="J771" i="26"/>
  <c r="I152" i="33"/>
  <c r="J651" i="26"/>
  <c r="B19" i="14"/>
  <c r="G18" i="14"/>
  <c r="I732" i="26"/>
  <c r="I772" i="26"/>
  <c r="I692" i="26"/>
  <c r="I652" i="26"/>
  <c r="H691" i="26"/>
  <c r="H731" i="26"/>
  <c r="A18" i="14"/>
  <c r="H771" i="26"/>
  <c r="H651" i="26"/>
  <c r="E152" i="33"/>
  <c r="J291" i="26"/>
  <c r="I155" i="29"/>
  <c r="J211" i="26"/>
  <c r="J171" i="26"/>
  <c r="J251" i="26"/>
  <c r="A18" i="11"/>
  <c r="H291" i="26"/>
  <c r="B19" i="11"/>
  <c r="I212" i="26"/>
  <c r="G18" i="11"/>
  <c r="I292" i="26"/>
  <c r="I172" i="26"/>
  <c r="I252" i="26"/>
  <c r="J92" i="26"/>
  <c r="J12" i="26"/>
  <c r="J52" i="26"/>
  <c r="U155" i="30"/>
  <c r="J132" i="26"/>
  <c r="A19" i="12"/>
  <c r="H492" i="26"/>
  <c r="Q155" i="31"/>
  <c r="H532" i="26"/>
  <c r="H572" i="26"/>
  <c r="H612" i="26"/>
  <c r="J492" i="26"/>
  <c r="J612" i="26"/>
  <c r="J572" i="26"/>
  <c r="U155" i="31"/>
  <c r="J532" i="26"/>
  <c r="B20" i="12"/>
  <c r="I533" i="26"/>
  <c r="I493" i="26"/>
  <c r="I613" i="26"/>
  <c r="G19" i="12"/>
  <c r="I573" i="26"/>
  <c r="B20" i="9"/>
  <c r="I13" i="26"/>
  <c r="I53" i="26"/>
  <c r="G19" i="9"/>
  <c r="I93" i="26"/>
  <c r="I133" i="26"/>
  <c r="H171" i="26"/>
  <c r="H251" i="26"/>
  <c r="E155" i="29"/>
  <c r="J714" i="30"/>
  <c r="J713" i="30"/>
  <c r="J712" i="30"/>
  <c r="I714" i="30"/>
  <c r="I713" i="30"/>
  <c r="I712" i="30"/>
  <c r="E703" i="30"/>
  <c r="E712" i="30"/>
  <c r="N702" i="30"/>
  <c r="E707" i="30"/>
  <c r="H714" i="30"/>
  <c r="H713" i="30"/>
  <c r="H712" i="30"/>
  <c r="I706" i="30"/>
  <c r="G714" i="30"/>
  <c r="G713" i="30"/>
  <c r="G712" i="30"/>
  <c r="E706" i="30"/>
  <c r="I707" i="30"/>
  <c r="G709" i="30"/>
  <c r="G711" i="30"/>
  <c r="E705" i="30"/>
  <c r="I705" i="30"/>
  <c r="G708" i="30"/>
  <c r="G710" i="30"/>
  <c r="I82" i="48"/>
  <c r="F15" i="9"/>
  <c r="F16" i="9"/>
  <c r="E16" i="9"/>
  <c r="O90" i="26"/>
  <c r="L90" i="26"/>
  <c r="M130" i="26"/>
  <c r="S108" i="30"/>
  <c r="A18" i="9"/>
  <c r="H52" i="26"/>
  <c r="M10" i="26"/>
  <c r="L10" i="26"/>
  <c r="C17" i="9"/>
  <c r="M131" i="26"/>
  <c r="N89" i="26"/>
  <c r="M50" i="26"/>
  <c r="G109" i="30"/>
  <c r="N9" i="26"/>
  <c r="D16" i="9"/>
  <c r="S109" i="30"/>
  <c r="E155" i="30"/>
  <c r="N49" i="26"/>
  <c r="L49" i="26"/>
  <c r="H11" i="26"/>
  <c r="H91" i="26"/>
  <c r="H51" i="26"/>
  <c r="P50" i="26"/>
  <c r="J451" i="26"/>
  <c r="J411" i="26"/>
  <c r="J331" i="26"/>
  <c r="I140" i="32"/>
  <c r="J371" i="26"/>
  <c r="I412" i="26"/>
  <c r="I332" i="26"/>
  <c r="I452" i="26"/>
  <c r="G18" i="13"/>
  <c r="B19" i="13"/>
  <c r="I372" i="26"/>
  <c r="H451" i="26"/>
  <c r="H411" i="26"/>
  <c r="A18" i="13"/>
  <c r="E140" i="32"/>
  <c r="H331" i="26"/>
  <c r="H371" i="26"/>
  <c r="U152" i="33"/>
  <c r="J732" i="26"/>
  <c r="J652" i="26"/>
  <c r="J772" i="26"/>
  <c r="J692" i="26"/>
  <c r="H692" i="26"/>
  <c r="H652" i="26"/>
  <c r="Q152" i="33"/>
  <c r="H732" i="26"/>
  <c r="A19" i="14"/>
  <c r="H772" i="26"/>
  <c r="B20" i="14"/>
  <c r="I773" i="26"/>
  <c r="I733" i="26"/>
  <c r="I693" i="26"/>
  <c r="I653" i="26"/>
  <c r="G19" i="14"/>
  <c r="B20" i="11"/>
  <c r="I293" i="26"/>
  <c r="G19" i="11"/>
  <c r="I213" i="26"/>
  <c r="I173" i="26"/>
  <c r="I253" i="26"/>
  <c r="J172" i="26"/>
  <c r="J292" i="26"/>
  <c r="J212" i="26"/>
  <c r="J252" i="26"/>
  <c r="U155" i="29"/>
  <c r="H252" i="26"/>
  <c r="A19" i="11"/>
  <c r="H292" i="26"/>
  <c r="H172" i="26"/>
  <c r="H212" i="26"/>
  <c r="Q155" i="29"/>
  <c r="J613" i="26"/>
  <c r="J573" i="26"/>
  <c r="J493" i="26"/>
  <c r="I205" i="31"/>
  <c r="J533" i="26"/>
  <c r="B21" i="12"/>
  <c r="I614" i="26"/>
  <c r="G20" i="12"/>
  <c r="I574" i="26"/>
  <c r="I494" i="26"/>
  <c r="I534" i="26"/>
  <c r="A20" i="12"/>
  <c r="H493" i="26"/>
  <c r="H533" i="26"/>
  <c r="E205" i="31"/>
  <c r="H573" i="26"/>
  <c r="H613" i="26"/>
  <c r="B21" i="9"/>
  <c r="I54" i="26"/>
  <c r="I134" i="26"/>
  <c r="I94" i="26"/>
  <c r="G20" i="9"/>
  <c r="I14" i="26"/>
  <c r="I205" i="30"/>
  <c r="J53" i="26"/>
  <c r="J133" i="26"/>
  <c r="J13" i="26"/>
  <c r="J93" i="26"/>
  <c r="S110" i="30"/>
  <c r="V714" i="30"/>
  <c r="V713" i="30"/>
  <c r="V712" i="30"/>
  <c r="U707" i="30"/>
  <c r="U706" i="30"/>
  <c r="Q703" i="30"/>
  <c r="Q712" i="30"/>
  <c r="U714" i="30"/>
  <c r="U713" i="30"/>
  <c r="U712" i="30"/>
  <c r="Q707" i="30"/>
  <c r="Q706" i="30"/>
  <c r="S714" i="30"/>
  <c r="S713" i="30"/>
  <c r="S712" i="30"/>
  <c r="T714" i="30"/>
  <c r="T712" i="30"/>
  <c r="B752" i="30"/>
  <c r="T713" i="30"/>
  <c r="S710" i="30"/>
  <c r="S709" i="30"/>
  <c r="S708" i="30"/>
  <c r="U705" i="30"/>
  <c r="Q705" i="30"/>
  <c r="S711" i="30"/>
  <c r="P82" i="48"/>
  <c r="O130" i="26"/>
  <c r="O10" i="26"/>
  <c r="O50" i="26"/>
  <c r="S111" i="30"/>
  <c r="P9" i="26"/>
  <c r="P130" i="26"/>
  <c r="L130" i="26"/>
  <c r="P49" i="26"/>
  <c r="P129" i="26"/>
  <c r="L129" i="26"/>
  <c r="M51" i="26"/>
  <c r="E15" i="9"/>
  <c r="O49" i="26"/>
  <c r="P89" i="26"/>
  <c r="P10" i="26"/>
  <c r="H12" i="26"/>
  <c r="H132" i="26"/>
  <c r="P90" i="26"/>
  <c r="H92" i="26"/>
  <c r="G111" i="30"/>
  <c r="F17" i="9"/>
  <c r="P51" i="26"/>
  <c r="Q155" i="30"/>
  <c r="A19" i="9"/>
  <c r="A20" i="9"/>
  <c r="H14" i="26"/>
  <c r="N90" i="26"/>
  <c r="N10" i="26"/>
  <c r="C18" i="9"/>
  <c r="S158" i="30"/>
  <c r="G158" i="30"/>
  <c r="D17" i="9"/>
  <c r="N51" i="26"/>
  <c r="L51" i="26"/>
  <c r="N50" i="26"/>
  <c r="L50" i="26"/>
  <c r="M11" i="26"/>
  <c r="L11" i="26"/>
  <c r="M91" i="26"/>
  <c r="N130" i="26"/>
  <c r="H452" i="26"/>
  <c r="H332" i="26"/>
  <c r="H372" i="26"/>
  <c r="A19" i="13"/>
  <c r="Q140" i="32"/>
  <c r="H412" i="26"/>
  <c r="I333" i="26"/>
  <c r="I373" i="26"/>
  <c r="I453" i="26"/>
  <c r="G19" i="13"/>
  <c r="I413" i="26"/>
  <c r="B20" i="13"/>
  <c r="J372" i="26"/>
  <c r="U140" i="32"/>
  <c r="J452" i="26"/>
  <c r="J412" i="26"/>
  <c r="J332" i="26"/>
  <c r="B21" i="14"/>
  <c r="I694" i="26"/>
  <c r="I774" i="26"/>
  <c r="G20" i="14"/>
  <c r="I654" i="26"/>
  <c r="I734" i="26"/>
  <c r="H773" i="26"/>
  <c r="A20" i="14"/>
  <c r="H733" i="26"/>
  <c r="E201" i="33"/>
  <c r="H693" i="26"/>
  <c r="H653" i="26"/>
  <c r="J773" i="26"/>
  <c r="J693" i="26"/>
  <c r="J653" i="26"/>
  <c r="J733" i="26"/>
  <c r="I201" i="33"/>
  <c r="J293" i="26"/>
  <c r="J213" i="26"/>
  <c r="J253" i="26"/>
  <c r="J173" i="26"/>
  <c r="I205" i="29"/>
  <c r="E205" i="29"/>
  <c r="A20" i="11"/>
  <c r="H213" i="26"/>
  <c r="H293" i="26"/>
  <c r="H173" i="26"/>
  <c r="H253" i="26"/>
  <c r="B21" i="11"/>
  <c r="I174" i="26"/>
  <c r="G20" i="11"/>
  <c r="I254" i="26"/>
  <c r="I214" i="26"/>
  <c r="I294" i="26"/>
  <c r="A21" i="12"/>
  <c r="H574" i="26"/>
  <c r="H614" i="26"/>
  <c r="H494" i="26"/>
  <c r="Q205" i="31"/>
  <c r="H534" i="26"/>
  <c r="B22" i="12"/>
  <c r="I535" i="26"/>
  <c r="I495" i="26"/>
  <c r="G21" i="12"/>
  <c r="I575" i="26"/>
  <c r="I615" i="26"/>
  <c r="J54" i="26"/>
  <c r="U205" i="30"/>
  <c r="J134" i="26"/>
  <c r="J14" i="26"/>
  <c r="J94" i="26"/>
  <c r="B22" i="9"/>
  <c r="I95" i="26"/>
  <c r="I55" i="26"/>
  <c r="I15" i="26"/>
  <c r="G21" i="9"/>
  <c r="I135" i="26"/>
  <c r="J574" i="26"/>
  <c r="J494" i="26"/>
  <c r="J614" i="26"/>
  <c r="U205" i="31"/>
  <c r="J534" i="26"/>
  <c r="G764" i="30"/>
  <c r="I764" i="30"/>
  <c r="H763" i="30"/>
  <c r="H762" i="30"/>
  <c r="I757" i="30"/>
  <c r="I756" i="30"/>
  <c r="H764" i="30"/>
  <c r="G763" i="30"/>
  <c r="G762" i="30"/>
  <c r="E757" i="30"/>
  <c r="E756" i="30"/>
  <c r="J764" i="30"/>
  <c r="I763" i="30"/>
  <c r="I762" i="30"/>
  <c r="J762" i="30"/>
  <c r="N752" i="30"/>
  <c r="E753" i="30"/>
  <c r="E762" i="30"/>
  <c r="J763" i="30"/>
  <c r="G760" i="30"/>
  <c r="G759" i="30"/>
  <c r="G761" i="30"/>
  <c r="G758" i="30"/>
  <c r="E755" i="30"/>
  <c r="I755" i="30"/>
  <c r="B98" i="48"/>
  <c r="M92" i="26"/>
  <c r="A21" i="9"/>
  <c r="A22" i="9"/>
  <c r="O9" i="26"/>
  <c r="E205" i="30"/>
  <c r="Q205" i="30"/>
  <c r="H94" i="26"/>
  <c r="F18" i="9"/>
  <c r="P132" i="26"/>
  <c r="L132" i="26"/>
  <c r="P91" i="26"/>
  <c r="G110" i="30"/>
  <c r="H93" i="26"/>
  <c r="E17" i="9"/>
  <c r="O91" i="26"/>
  <c r="L91" i="26"/>
  <c r="M132" i="26"/>
  <c r="O129" i="26"/>
  <c r="H134" i="26"/>
  <c r="O89" i="26"/>
  <c r="L89" i="26"/>
  <c r="P11" i="26"/>
  <c r="H53" i="26"/>
  <c r="G161" i="30"/>
  <c r="P131" i="26"/>
  <c r="L131" i="26"/>
  <c r="H54" i="26"/>
  <c r="H133" i="26"/>
  <c r="H13" i="26"/>
  <c r="N131" i="26"/>
  <c r="D18" i="9"/>
  <c r="N92" i="26"/>
  <c r="N91" i="26"/>
  <c r="G159" i="30"/>
  <c r="N11" i="26"/>
  <c r="C19" i="9"/>
  <c r="D19" i="9"/>
  <c r="N93" i="26"/>
  <c r="M52" i="26"/>
  <c r="M12" i="26"/>
  <c r="L12" i="26"/>
  <c r="E18" i="9"/>
  <c r="O92" i="26"/>
  <c r="L92" i="26"/>
  <c r="I185" i="32"/>
  <c r="J333" i="26"/>
  <c r="J453" i="26"/>
  <c r="J413" i="26"/>
  <c r="J373" i="26"/>
  <c r="B21" i="13"/>
  <c r="I374" i="26"/>
  <c r="I454" i="26"/>
  <c r="G20" i="13"/>
  <c r="I414" i="26"/>
  <c r="I334" i="26"/>
  <c r="H373" i="26"/>
  <c r="H333" i="26"/>
  <c r="A20" i="13"/>
  <c r="E185" i="32"/>
  <c r="H453" i="26"/>
  <c r="H413" i="26"/>
  <c r="A21" i="14"/>
  <c r="Q201" i="33"/>
  <c r="H734" i="26"/>
  <c r="H774" i="26"/>
  <c r="H694" i="26"/>
  <c r="H654" i="26"/>
  <c r="J654" i="26"/>
  <c r="U201" i="33"/>
  <c r="J774" i="26"/>
  <c r="J734" i="26"/>
  <c r="J694" i="26"/>
  <c r="B22" i="14"/>
  <c r="I695" i="26"/>
  <c r="G21" i="14"/>
  <c r="I655" i="26"/>
  <c r="I775" i="26"/>
  <c r="I735" i="26"/>
  <c r="H294" i="26"/>
  <c r="H174" i="26"/>
  <c r="Q205" i="29"/>
  <c r="A21" i="11"/>
  <c r="H214" i="26"/>
  <c r="H254" i="26"/>
  <c r="B22" i="11"/>
  <c r="I175" i="26"/>
  <c r="I255" i="26"/>
  <c r="I295" i="26"/>
  <c r="I215" i="26"/>
  <c r="G21" i="11"/>
  <c r="J214" i="26"/>
  <c r="J294" i="26"/>
  <c r="J174" i="26"/>
  <c r="U205" i="29"/>
  <c r="J254" i="26"/>
  <c r="B23" i="12"/>
  <c r="I616" i="26"/>
  <c r="I536" i="26"/>
  <c r="I576" i="26"/>
  <c r="I496" i="26"/>
  <c r="G22" i="12"/>
  <c r="J55" i="26"/>
  <c r="J15" i="26"/>
  <c r="J95" i="26"/>
  <c r="I255" i="30"/>
  <c r="J135" i="26"/>
  <c r="B23" i="9"/>
  <c r="I96" i="26"/>
  <c r="I56" i="26"/>
  <c r="I16" i="26"/>
  <c r="I136" i="26"/>
  <c r="G22" i="9"/>
  <c r="I255" i="31"/>
  <c r="J575" i="26"/>
  <c r="J535" i="26"/>
  <c r="J615" i="26"/>
  <c r="J495" i="26"/>
  <c r="A22" i="12"/>
  <c r="H615" i="26"/>
  <c r="E255" i="31"/>
  <c r="H495" i="26"/>
  <c r="H535" i="26"/>
  <c r="H575" i="26"/>
  <c r="S764" i="30"/>
  <c r="V764" i="30"/>
  <c r="T763" i="30"/>
  <c r="T762" i="30"/>
  <c r="U764" i="30"/>
  <c r="S763" i="30"/>
  <c r="S762" i="30"/>
  <c r="Q756" i="30"/>
  <c r="B802" i="30"/>
  <c r="T764" i="30"/>
  <c r="V763" i="30"/>
  <c r="V762" i="30"/>
  <c r="U757" i="30"/>
  <c r="Q753" i="30"/>
  <c r="Q762" i="30"/>
  <c r="U763" i="30"/>
  <c r="U762" i="30"/>
  <c r="Q757" i="30"/>
  <c r="U756" i="30"/>
  <c r="S760" i="30"/>
  <c r="S761" i="30"/>
  <c r="Q755" i="30"/>
  <c r="U755" i="30"/>
  <c r="S758" i="30"/>
  <c r="S759" i="30"/>
  <c r="I98" i="48"/>
  <c r="H135" i="26"/>
  <c r="H95" i="26"/>
  <c r="E255" i="30"/>
  <c r="H55" i="26"/>
  <c r="H15" i="26"/>
  <c r="G160" i="30"/>
  <c r="N132" i="26"/>
  <c r="S161" i="30"/>
  <c r="O131" i="26"/>
  <c r="P92" i="26"/>
  <c r="P52" i="26"/>
  <c r="O11" i="26"/>
  <c r="P12" i="26"/>
  <c r="O51" i="26"/>
  <c r="G209" i="30"/>
  <c r="M133" i="26"/>
  <c r="G208" i="30"/>
  <c r="M53" i="26"/>
  <c r="N133" i="26"/>
  <c r="M13" i="26"/>
  <c r="L13" i="26"/>
  <c r="S159" i="30"/>
  <c r="N52" i="26"/>
  <c r="L52" i="26"/>
  <c r="N12" i="26"/>
  <c r="N53" i="26"/>
  <c r="L53" i="26"/>
  <c r="D20" i="9"/>
  <c r="D21" i="9"/>
  <c r="D22" i="9"/>
  <c r="N13" i="26"/>
  <c r="O132" i="26"/>
  <c r="C20" i="9"/>
  <c r="M14" i="26"/>
  <c r="L14" i="26"/>
  <c r="M93" i="26"/>
  <c r="F19" i="9"/>
  <c r="P53" i="26"/>
  <c r="O12" i="26"/>
  <c r="S160" i="30"/>
  <c r="O52" i="26"/>
  <c r="H374" i="26"/>
  <c r="A21" i="13"/>
  <c r="Q185" i="32"/>
  <c r="H334" i="26"/>
  <c r="H454" i="26"/>
  <c r="H414" i="26"/>
  <c r="I335" i="26"/>
  <c r="G21" i="13"/>
  <c r="I455" i="26"/>
  <c r="I375" i="26"/>
  <c r="B22" i="13"/>
  <c r="I415" i="26"/>
  <c r="J414" i="26"/>
  <c r="J454" i="26"/>
  <c r="U185" i="32"/>
  <c r="J374" i="26"/>
  <c r="J334" i="26"/>
  <c r="B23" i="14"/>
  <c r="I696" i="26"/>
  <c r="G22" i="14"/>
  <c r="I656" i="26"/>
  <c r="I736" i="26"/>
  <c r="I776" i="26"/>
  <c r="J695" i="26"/>
  <c r="J775" i="26"/>
  <c r="J655" i="26"/>
  <c r="I250" i="33"/>
  <c r="J735" i="26"/>
  <c r="H655" i="26"/>
  <c r="H695" i="26"/>
  <c r="A22" i="14"/>
  <c r="H735" i="26"/>
  <c r="E250" i="33"/>
  <c r="H775" i="26"/>
  <c r="E255" i="29"/>
  <c r="H255" i="26"/>
  <c r="H175" i="26"/>
  <c r="H295" i="26"/>
  <c r="A22" i="11"/>
  <c r="H215" i="26"/>
  <c r="B23" i="11"/>
  <c r="I296" i="26"/>
  <c r="I256" i="26"/>
  <c r="G22" i="11"/>
  <c r="I176" i="26"/>
  <c r="I216" i="26"/>
  <c r="J215" i="26"/>
  <c r="I255" i="29"/>
  <c r="J255" i="26"/>
  <c r="J175" i="26"/>
  <c r="J295" i="26"/>
  <c r="A23" i="12"/>
  <c r="H616" i="26"/>
  <c r="H576" i="26"/>
  <c r="H496" i="26"/>
  <c r="Q255" i="31"/>
  <c r="H536" i="26"/>
  <c r="U255" i="30"/>
  <c r="J136" i="26"/>
  <c r="J96" i="26"/>
  <c r="J16" i="26"/>
  <c r="J56" i="26"/>
  <c r="J536" i="26"/>
  <c r="J576" i="26"/>
  <c r="J616" i="26"/>
  <c r="U255" i="31"/>
  <c r="J496" i="26"/>
  <c r="A23" i="9"/>
  <c r="H136" i="26"/>
  <c r="Q255" i="30"/>
  <c r="H56" i="26"/>
  <c r="H16" i="26"/>
  <c r="H96" i="26"/>
  <c r="B24" i="9"/>
  <c r="I137" i="26"/>
  <c r="G23" i="9"/>
  <c r="I57" i="26"/>
  <c r="I97" i="26"/>
  <c r="I17" i="26"/>
  <c r="B24" i="12"/>
  <c r="I617" i="26"/>
  <c r="I577" i="26"/>
  <c r="I497" i="26"/>
  <c r="G23" i="12"/>
  <c r="I537" i="26"/>
  <c r="J814" i="30"/>
  <c r="I814" i="30"/>
  <c r="I813" i="30"/>
  <c r="I812" i="30"/>
  <c r="E803" i="30"/>
  <c r="E812" i="30"/>
  <c r="H814" i="30"/>
  <c r="J813" i="30"/>
  <c r="G812" i="30"/>
  <c r="G814" i="30"/>
  <c r="H813" i="30"/>
  <c r="I806" i="30"/>
  <c r="N802" i="30"/>
  <c r="E807" i="30"/>
  <c r="J812" i="30"/>
  <c r="E806" i="30"/>
  <c r="H812" i="30"/>
  <c r="G813" i="30"/>
  <c r="I807" i="30"/>
  <c r="G808" i="30"/>
  <c r="I805" i="30"/>
  <c r="G810" i="30"/>
  <c r="G811" i="30"/>
  <c r="G809" i="30"/>
  <c r="E805" i="30"/>
  <c r="P98" i="48"/>
  <c r="P13" i="26"/>
  <c r="P93" i="26"/>
  <c r="P133" i="26"/>
  <c r="L133" i="26"/>
  <c r="G211" i="30"/>
  <c r="M54" i="26"/>
  <c r="M94" i="26"/>
  <c r="M134" i="26"/>
  <c r="S208" i="30"/>
  <c r="F20" i="9"/>
  <c r="F21" i="9"/>
  <c r="E19" i="9"/>
  <c r="C21" i="9"/>
  <c r="N54" i="26"/>
  <c r="L54" i="26"/>
  <c r="N94" i="26"/>
  <c r="S209" i="30"/>
  <c r="N134" i="26"/>
  <c r="N14" i="26"/>
  <c r="A22" i="13"/>
  <c r="H455" i="26"/>
  <c r="H375" i="26"/>
  <c r="H335" i="26"/>
  <c r="H415" i="26"/>
  <c r="E230" i="32"/>
  <c r="J335" i="26"/>
  <c r="J375" i="26"/>
  <c r="J455" i="26"/>
  <c r="J415" i="26"/>
  <c r="I230" i="32"/>
  <c r="B23" i="13"/>
  <c r="I336" i="26"/>
  <c r="G22" i="13"/>
  <c r="I456" i="26"/>
  <c r="I376" i="26"/>
  <c r="I416" i="26"/>
  <c r="B24" i="14"/>
  <c r="I777" i="26"/>
  <c r="I737" i="26"/>
  <c r="I697" i="26"/>
  <c r="I657" i="26"/>
  <c r="G23" i="14"/>
  <c r="U250" i="33"/>
  <c r="J656" i="26"/>
  <c r="J696" i="26"/>
  <c r="J776" i="26"/>
  <c r="J736" i="26"/>
  <c r="A23" i="14"/>
  <c r="H776" i="26"/>
  <c r="H736" i="26"/>
  <c r="Q250" i="33"/>
  <c r="H656" i="26"/>
  <c r="H696" i="26"/>
  <c r="B24" i="11"/>
  <c r="I177" i="26"/>
  <c r="G23" i="11"/>
  <c r="I297" i="26"/>
  <c r="I217" i="26"/>
  <c r="I257" i="26"/>
  <c r="J216" i="26"/>
  <c r="J176" i="26"/>
  <c r="J296" i="26"/>
  <c r="J256" i="26"/>
  <c r="U255" i="29"/>
  <c r="A23" i="11"/>
  <c r="H296" i="26"/>
  <c r="Q255" i="29"/>
  <c r="H216" i="26"/>
  <c r="H176" i="26"/>
  <c r="H256" i="26"/>
  <c r="N96" i="26"/>
  <c r="N136" i="26"/>
  <c r="S259" i="30"/>
  <c r="N16" i="26"/>
  <c r="N56" i="26"/>
  <c r="L56" i="26"/>
  <c r="A24" i="12"/>
  <c r="H537" i="26"/>
  <c r="H577" i="26"/>
  <c r="H617" i="26"/>
  <c r="E305" i="31"/>
  <c r="H497" i="26"/>
  <c r="B25" i="9"/>
  <c r="I18" i="26"/>
  <c r="I138" i="26"/>
  <c r="I58" i="26"/>
  <c r="G24" i="9"/>
  <c r="I98" i="26"/>
  <c r="I305" i="31"/>
  <c r="J537" i="26"/>
  <c r="J617" i="26"/>
  <c r="J577" i="26"/>
  <c r="J497" i="26"/>
  <c r="B25" i="12"/>
  <c r="I538" i="26"/>
  <c r="I578" i="26"/>
  <c r="G24" i="12"/>
  <c r="I618" i="26"/>
  <c r="I498" i="26"/>
  <c r="J137" i="26"/>
  <c r="I305" i="30"/>
  <c r="J57" i="26"/>
  <c r="J17" i="26"/>
  <c r="J97" i="26"/>
  <c r="A24" i="9"/>
  <c r="H57" i="26"/>
  <c r="H97" i="26"/>
  <c r="H17" i="26"/>
  <c r="H137" i="26"/>
  <c r="E305" i="30"/>
  <c r="G259" i="30"/>
  <c r="N135" i="26"/>
  <c r="N95" i="26"/>
  <c r="N15" i="26"/>
  <c r="N55" i="26"/>
  <c r="L55" i="26"/>
  <c r="V814" i="30"/>
  <c r="V813" i="30"/>
  <c r="U814" i="30"/>
  <c r="U813" i="30"/>
  <c r="U812" i="30"/>
  <c r="Q807" i="30"/>
  <c r="Q806" i="30"/>
  <c r="T812" i="30"/>
  <c r="U806" i="30"/>
  <c r="S812" i="30"/>
  <c r="U807" i="30"/>
  <c r="S814" i="30"/>
  <c r="V812" i="30"/>
  <c r="T814" i="30"/>
  <c r="T813" i="30"/>
  <c r="B852" i="30"/>
  <c r="S813" i="30"/>
  <c r="Q803" i="30"/>
  <c r="Q812" i="30"/>
  <c r="S808" i="30"/>
  <c r="Q805" i="30"/>
  <c r="U805" i="30"/>
  <c r="S811" i="30"/>
  <c r="S809" i="30"/>
  <c r="S810" i="30"/>
  <c r="B114" i="48"/>
  <c r="M135" i="26"/>
  <c r="G258" i="30"/>
  <c r="C22" i="9"/>
  <c r="M55" i="26"/>
  <c r="M95" i="26"/>
  <c r="M15" i="26"/>
  <c r="L15" i="26"/>
  <c r="O13" i="26"/>
  <c r="O53" i="26"/>
  <c r="G210" i="30"/>
  <c r="O93" i="26"/>
  <c r="L93" i="26"/>
  <c r="O133" i="26"/>
  <c r="E20" i="9"/>
  <c r="P14" i="26"/>
  <c r="P134" i="26"/>
  <c r="L134" i="26"/>
  <c r="P54" i="26"/>
  <c r="S211" i="30"/>
  <c r="P94" i="26"/>
  <c r="I417" i="26"/>
  <c r="I337" i="26"/>
  <c r="G23" i="13"/>
  <c r="B24" i="13"/>
  <c r="I457" i="26"/>
  <c r="I377" i="26"/>
  <c r="U230" i="32"/>
  <c r="J376" i="26"/>
  <c r="J336" i="26"/>
  <c r="J416" i="26"/>
  <c r="J456" i="26"/>
  <c r="H376" i="26"/>
  <c r="H456" i="26"/>
  <c r="H416" i="26"/>
  <c r="H336" i="26"/>
  <c r="Q230" i="32"/>
  <c r="A23" i="13"/>
  <c r="H697" i="26"/>
  <c r="H657" i="26"/>
  <c r="H737" i="26"/>
  <c r="E299" i="33"/>
  <c r="A24" i="14"/>
  <c r="H777" i="26"/>
  <c r="J777" i="26"/>
  <c r="J737" i="26"/>
  <c r="J697" i="26"/>
  <c r="I299" i="33"/>
  <c r="J657" i="26"/>
  <c r="B25" i="14"/>
  <c r="I738" i="26"/>
  <c r="I698" i="26"/>
  <c r="I778" i="26"/>
  <c r="G24" i="14"/>
  <c r="I658" i="26"/>
  <c r="H177" i="26"/>
  <c r="A24" i="11"/>
  <c r="H217" i="26"/>
  <c r="H297" i="26"/>
  <c r="E305" i="29"/>
  <c r="H257" i="26"/>
  <c r="I305" i="29"/>
  <c r="J257" i="26"/>
  <c r="J217" i="26"/>
  <c r="J177" i="26"/>
  <c r="J297" i="26"/>
  <c r="B25" i="11"/>
  <c r="I178" i="26"/>
  <c r="I258" i="26"/>
  <c r="G24" i="11"/>
  <c r="I218" i="26"/>
  <c r="I298" i="26"/>
  <c r="A25" i="9"/>
  <c r="Q305" i="30"/>
  <c r="H138" i="26"/>
  <c r="H98" i="26"/>
  <c r="H58" i="26"/>
  <c r="H18" i="26"/>
  <c r="J618" i="26"/>
  <c r="J578" i="26"/>
  <c r="U305" i="31"/>
  <c r="J538" i="26"/>
  <c r="J498" i="26"/>
  <c r="B26" i="12"/>
  <c r="B27" i="12"/>
  <c r="I539" i="26"/>
  <c r="G25" i="12"/>
  <c r="I579" i="26"/>
  <c r="I619" i="26"/>
  <c r="I499" i="26"/>
  <c r="B26" i="9"/>
  <c r="B27" i="9"/>
  <c r="I139" i="26"/>
  <c r="I99" i="26"/>
  <c r="G25" i="9"/>
  <c r="I59" i="26"/>
  <c r="I19" i="26"/>
  <c r="J98" i="26"/>
  <c r="J58" i="26"/>
  <c r="J138" i="26"/>
  <c r="J18" i="26"/>
  <c r="U305" i="30"/>
  <c r="E21" i="9"/>
  <c r="P55" i="26"/>
  <c r="P95" i="26"/>
  <c r="G261" i="30"/>
  <c r="P135" i="26"/>
  <c r="L135" i="26"/>
  <c r="P15" i="26"/>
  <c r="F22" i="9"/>
  <c r="A25" i="12"/>
  <c r="H578" i="26"/>
  <c r="H618" i="26"/>
  <c r="H498" i="26"/>
  <c r="Q305" i="31"/>
  <c r="H538" i="26"/>
  <c r="H864" i="30"/>
  <c r="H863" i="30"/>
  <c r="H862" i="30"/>
  <c r="I857" i="30"/>
  <c r="I856" i="30"/>
  <c r="G864" i="30"/>
  <c r="G863" i="30"/>
  <c r="G862" i="30"/>
  <c r="E857" i="30"/>
  <c r="E856" i="30"/>
  <c r="E853" i="30"/>
  <c r="E862" i="30"/>
  <c r="I864" i="30"/>
  <c r="I862" i="30"/>
  <c r="J864" i="30"/>
  <c r="J863" i="30"/>
  <c r="N852" i="30"/>
  <c r="I863" i="30"/>
  <c r="J862" i="30"/>
  <c r="E855" i="30"/>
  <c r="G858" i="30"/>
  <c r="G861" i="30"/>
  <c r="G860" i="30"/>
  <c r="I855" i="30"/>
  <c r="G859" i="30"/>
  <c r="I114" i="48"/>
  <c r="O134" i="26"/>
  <c r="O94" i="26"/>
  <c r="L94" i="26"/>
  <c r="O54" i="26"/>
  <c r="O14" i="26"/>
  <c r="S210" i="30"/>
  <c r="M16" i="26"/>
  <c r="L16" i="26"/>
  <c r="M96" i="26"/>
  <c r="M136" i="26"/>
  <c r="S258" i="30"/>
  <c r="C23" i="9"/>
  <c r="M56" i="26"/>
  <c r="B25" i="13"/>
  <c r="G24" i="13"/>
  <c r="I458" i="26"/>
  <c r="I378" i="26"/>
  <c r="I338" i="26"/>
  <c r="I418" i="26"/>
  <c r="I275" i="32"/>
  <c r="J417" i="26"/>
  <c r="J377" i="26"/>
  <c r="J337" i="26"/>
  <c r="J457" i="26"/>
  <c r="H337" i="26"/>
  <c r="A24" i="13"/>
  <c r="H457" i="26"/>
  <c r="H417" i="26"/>
  <c r="H377" i="26"/>
  <c r="E275" i="32"/>
  <c r="B26" i="14"/>
  <c r="I779" i="26"/>
  <c r="I659" i="26"/>
  <c r="G25" i="14"/>
  <c r="I739" i="26"/>
  <c r="I699" i="26"/>
  <c r="J698" i="26"/>
  <c r="J658" i="26"/>
  <c r="U299" i="33"/>
  <c r="J778" i="26"/>
  <c r="J738" i="26"/>
  <c r="H698" i="26"/>
  <c r="A25" i="14"/>
  <c r="H738" i="26"/>
  <c r="Q299" i="33"/>
  <c r="H778" i="26"/>
  <c r="H658" i="26"/>
  <c r="G27" i="12"/>
  <c r="I581" i="26"/>
  <c r="B28" i="12"/>
  <c r="I541" i="26"/>
  <c r="I621" i="26"/>
  <c r="I501" i="26"/>
  <c r="B26" i="11"/>
  <c r="G25" i="11"/>
  <c r="I259" i="26"/>
  <c r="I179" i="26"/>
  <c r="I299" i="26"/>
  <c r="I219" i="26"/>
  <c r="H178" i="26"/>
  <c r="A25" i="11"/>
  <c r="H218" i="26"/>
  <c r="Q305" i="29"/>
  <c r="H258" i="26"/>
  <c r="H298" i="26"/>
  <c r="U305" i="29"/>
  <c r="J258" i="26"/>
  <c r="J218" i="26"/>
  <c r="J178" i="26"/>
  <c r="J298" i="26"/>
  <c r="G27" i="9"/>
  <c r="B28" i="9"/>
  <c r="B29" i="9"/>
  <c r="I141" i="26"/>
  <c r="I61" i="26"/>
  <c r="I101" i="26"/>
  <c r="I21" i="26"/>
  <c r="G26" i="9"/>
  <c r="I60" i="26"/>
  <c r="I140" i="26"/>
  <c r="I20" i="26"/>
  <c r="I100" i="26"/>
  <c r="I355" i="31"/>
  <c r="J539" i="26"/>
  <c r="J499" i="26"/>
  <c r="J579" i="26"/>
  <c r="J619" i="26"/>
  <c r="A26" i="12"/>
  <c r="A27" i="12"/>
  <c r="H579" i="26"/>
  <c r="H499" i="26"/>
  <c r="H539" i="26"/>
  <c r="E355" i="31"/>
  <c r="H619" i="26"/>
  <c r="O15" i="26"/>
  <c r="G260" i="30"/>
  <c r="O135" i="26"/>
  <c r="O95" i="26"/>
  <c r="L95" i="26"/>
  <c r="O55" i="26"/>
  <c r="I355" i="30"/>
  <c r="J139" i="26"/>
  <c r="J19" i="26"/>
  <c r="J59" i="26"/>
  <c r="J99" i="26"/>
  <c r="A26" i="9"/>
  <c r="A27" i="9"/>
  <c r="E355" i="30"/>
  <c r="H139" i="26"/>
  <c r="H59" i="26"/>
  <c r="H19" i="26"/>
  <c r="H99" i="26"/>
  <c r="P136" i="26"/>
  <c r="L136" i="26"/>
  <c r="P16" i="26"/>
  <c r="P56" i="26"/>
  <c r="P96" i="26"/>
  <c r="E22" i="9"/>
  <c r="S261" i="30"/>
  <c r="G26" i="12"/>
  <c r="I580" i="26"/>
  <c r="I500" i="26"/>
  <c r="I540" i="26"/>
  <c r="I620" i="26"/>
  <c r="T864" i="30"/>
  <c r="T863" i="30"/>
  <c r="T862" i="30"/>
  <c r="S864" i="30"/>
  <c r="S863" i="30"/>
  <c r="S862" i="30"/>
  <c r="V864" i="30"/>
  <c r="V863" i="30"/>
  <c r="V862" i="30"/>
  <c r="U857" i="30"/>
  <c r="Q853" i="30"/>
  <c r="Q862" i="30"/>
  <c r="U864" i="30"/>
  <c r="U863" i="30"/>
  <c r="U862" i="30"/>
  <c r="Q857" i="30"/>
  <c r="B902" i="30"/>
  <c r="U856" i="30"/>
  <c r="Q856" i="30"/>
  <c r="U855" i="30"/>
  <c r="S860" i="30"/>
  <c r="Q855" i="30"/>
  <c r="S861" i="30"/>
  <c r="S858" i="30"/>
  <c r="S859" i="30"/>
  <c r="P114" i="48"/>
  <c r="I143" i="26"/>
  <c r="G29" i="9"/>
  <c r="I63" i="26"/>
  <c r="I23" i="26"/>
  <c r="I103" i="26"/>
  <c r="D23" i="9"/>
  <c r="G308" i="30"/>
  <c r="M97" i="26"/>
  <c r="C24" i="9"/>
  <c r="M57" i="26"/>
  <c r="M137" i="26"/>
  <c r="M17" i="26"/>
  <c r="L17" i="26"/>
  <c r="J338" i="26"/>
  <c r="J418" i="26"/>
  <c r="J378" i="26"/>
  <c r="J458" i="26"/>
  <c r="U275" i="32"/>
  <c r="Q275" i="32"/>
  <c r="H338" i="26"/>
  <c r="H378" i="26"/>
  <c r="H418" i="26"/>
  <c r="A25" i="13"/>
  <c r="H458" i="26"/>
  <c r="I419" i="26"/>
  <c r="G25" i="13"/>
  <c r="B26" i="13"/>
  <c r="I459" i="26"/>
  <c r="I379" i="26"/>
  <c r="I339" i="26"/>
  <c r="I348" i="33"/>
  <c r="J779" i="26"/>
  <c r="J699" i="26"/>
  <c r="J659" i="26"/>
  <c r="J739" i="26"/>
  <c r="H659" i="26"/>
  <c r="H699" i="26"/>
  <c r="H779" i="26"/>
  <c r="A26" i="14"/>
  <c r="H739" i="26"/>
  <c r="E348" i="33"/>
  <c r="I660" i="26"/>
  <c r="B27" i="14"/>
  <c r="I740" i="26"/>
  <c r="I780" i="26"/>
  <c r="G26" i="14"/>
  <c r="I700" i="26"/>
  <c r="I502" i="26"/>
  <c r="G28" i="12"/>
  <c r="I622" i="26"/>
  <c r="I542" i="26"/>
  <c r="I582" i="26"/>
  <c r="H621" i="26"/>
  <c r="A28" i="12"/>
  <c r="A586" i="31"/>
  <c r="H501" i="26"/>
  <c r="H581" i="26"/>
  <c r="E405" i="31"/>
  <c r="H541" i="26"/>
  <c r="J581" i="26"/>
  <c r="J501" i="26"/>
  <c r="J541" i="26"/>
  <c r="I405" i="31"/>
  <c r="J621" i="26"/>
  <c r="H299" i="26"/>
  <c r="A26" i="11"/>
  <c r="E355" i="29"/>
  <c r="H259" i="26"/>
  <c r="H219" i="26"/>
  <c r="H179" i="26"/>
  <c r="J179" i="26"/>
  <c r="J219" i="26"/>
  <c r="I355" i="29"/>
  <c r="J299" i="26"/>
  <c r="J259" i="26"/>
  <c r="G26" i="11"/>
  <c r="I260" i="26"/>
  <c r="I220" i="26"/>
  <c r="B27" i="11"/>
  <c r="I300" i="26"/>
  <c r="I180" i="26"/>
  <c r="H61" i="26"/>
  <c r="E405" i="30"/>
  <c r="H21" i="26"/>
  <c r="H101" i="26"/>
  <c r="H141" i="26"/>
  <c r="A28" i="9"/>
  <c r="G28" i="9"/>
  <c r="I22" i="26"/>
  <c r="I62" i="26"/>
  <c r="I142" i="26"/>
  <c r="I102" i="26"/>
  <c r="J21" i="26"/>
  <c r="I405" i="30"/>
  <c r="J141" i="26"/>
  <c r="J101" i="26"/>
  <c r="J61" i="26"/>
  <c r="O136" i="26"/>
  <c r="S260" i="30"/>
  <c r="O16" i="26"/>
  <c r="O56" i="26"/>
  <c r="O96" i="26"/>
  <c r="L96" i="26"/>
  <c r="J540" i="26"/>
  <c r="U355" i="31"/>
  <c r="J580" i="26"/>
  <c r="J620" i="26"/>
  <c r="J500" i="26"/>
  <c r="Q355" i="30"/>
  <c r="H20" i="26"/>
  <c r="H140" i="26"/>
  <c r="H100" i="26"/>
  <c r="H60" i="26"/>
  <c r="U355" i="30"/>
  <c r="J60" i="26"/>
  <c r="J140" i="26"/>
  <c r="J20" i="26"/>
  <c r="J100" i="26"/>
  <c r="H620" i="26"/>
  <c r="H580" i="26"/>
  <c r="H500" i="26"/>
  <c r="H540" i="26"/>
  <c r="Q355" i="31"/>
  <c r="A597" i="31"/>
  <c r="G914" i="30"/>
  <c r="G913" i="30"/>
  <c r="G912" i="30"/>
  <c r="E907" i="30"/>
  <c r="H914" i="30"/>
  <c r="J913" i="30"/>
  <c r="H912" i="30"/>
  <c r="I913" i="30"/>
  <c r="E903" i="30"/>
  <c r="E912" i="30"/>
  <c r="J914" i="30"/>
  <c r="H913" i="30"/>
  <c r="I914" i="30"/>
  <c r="I907" i="30"/>
  <c r="I912" i="30"/>
  <c r="N902" i="30"/>
  <c r="I906" i="30"/>
  <c r="E906" i="30"/>
  <c r="J912" i="30"/>
  <c r="G909" i="30"/>
  <c r="E905" i="30"/>
  <c r="G911" i="30"/>
  <c r="G908" i="30"/>
  <c r="I905" i="30"/>
  <c r="G910" i="30"/>
  <c r="B130" i="48"/>
  <c r="A29" i="9"/>
  <c r="A723" i="30"/>
  <c r="J143" i="26"/>
  <c r="J63" i="26"/>
  <c r="I455" i="30"/>
  <c r="J103" i="26"/>
  <c r="J23" i="26"/>
  <c r="A101" i="31"/>
  <c r="A1041" i="31"/>
  <c r="A363" i="31"/>
  <c r="A682" i="31"/>
  <c r="A541" i="31"/>
  <c r="A322" i="31"/>
  <c r="A444" i="31"/>
  <c r="A556" i="31"/>
  <c r="A1165" i="31"/>
  <c r="A804" i="31"/>
  <c r="A218" i="31"/>
  <c r="A516" i="31"/>
  <c r="A663" i="31"/>
  <c r="A848" i="31"/>
  <c r="A176" i="31"/>
  <c r="A965" i="31"/>
  <c r="A1140" i="31"/>
  <c r="A157" i="31"/>
  <c r="A203" i="31"/>
  <c r="A483" i="31"/>
  <c r="A396" i="31"/>
  <c r="A1188" i="31"/>
  <c r="A558" i="31"/>
  <c r="A498" i="31"/>
  <c r="A565" i="31"/>
  <c r="A477" i="31"/>
  <c r="A1259" i="31"/>
  <c r="A362" i="31"/>
  <c r="A740" i="31"/>
  <c r="A84" i="31"/>
  <c r="A4" i="31"/>
  <c r="A796" i="31"/>
  <c r="A1172" i="31"/>
  <c r="A951" i="31"/>
  <c r="A136" i="31"/>
  <c r="A715" i="31"/>
  <c r="A1117" i="31"/>
  <c r="M18" i="26"/>
  <c r="L18" i="26"/>
  <c r="M138" i="26"/>
  <c r="M98" i="26"/>
  <c r="S308" i="30"/>
  <c r="C25" i="9"/>
  <c r="M58" i="26"/>
  <c r="D24" i="9"/>
  <c r="N137" i="26"/>
  <c r="N97" i="26"/>
  <c r="N57" i="26"/>
  <c r="L57" i="26"/>
  <c r="N17" i="26"/>
  <c r="G309" i="30"/>
  <c r="F23" i="9"/>
  <c r="A1103" i="31"/>
  <c r="A1139" i="31"/>
  <c r="A728" i="31"/>
  <c r="A496" i="31"/>
  <c r="A1245" i="31"/>
  <c r="A437" i="31"/>
  <c r="A943" i="31"/>
  <c r="A1077" i="31"/>
  <c r="A680" i="31"/>
  <c r="A619" i="31"/>
  <c r="A1151" i="31"/>
  <c r="A413" i="31"/>
  <c r="A57" i="31"/>
  <c r="A1037" i="31"/>
  <c r="A889" i="31"/>
  <c r="A883" i="31"/>
  <c r="A1062" i="31"/>
  <c r="A937" i="31"/>
  <c r="A1125" i="31"/>
  <c r="A1150" i="31"/>
  <c r="A1038" i="31"/>
  <c r="A929" i="31"/>
  <c r="A945" i="31"/>
  <c r="A344" i="31"/>
  <c r="A308" i="31"/>
  <c r="A319" i="31"/>
  <c r="A393" i="31"/>
  <c r="A643" i="31"/>
  <c r="A453" i="31"/>
  <c r="A1216" i="31"/>
  <c r="A905" i="31"/>
  <c r="A27" i="31"/>
  <c r="A1227" i="31"/>
  <c r="A734" i="31"/>
  <c r="A345" i="31"/>
  <c r="A1089" i="31"/>
  <c r="A933" i="31"/>
  <c r="A424" i="31"/>
  <c r="A131" i="31"/>
  <c r="A185" i="31"/>
  <c r="A1282" i="31"/>
  <c r="A461" i="31"/>
  <c r="A49" i="31"/>
  <c r="A481" i="31"/>
  <c r="A1028" i="31"/>
  <c r="A470" i="31"/>
  <c r="A948" i="31"/>
  <c r="A1285" i="31"/>
  <c r="A355" i="31"/>
  <c r="A214" i="31"/>
  <c r="A697" i="31"/>
  <c r="A82" i="31"/>
  <c r="A326" i="31"/>
  <c r="A179" i="31"/>
  <c r="A772" i="31"/>
  <c r="A752" i="31"/>
  <c r="A766" i="31"/>
  <c r="A646" i="31"/>
  <c r="A251" i="31"/>
  <c r="A738" i="31"/>
  <c r="A427" i="31"/>
  <c r="A181" i="31"/>
  <c r="A780" i="31"/>
  <c r="A987" i="31"/>
  <c r="A959" i="31"/>
  <c r="A425" i="31"/>
  <c r="A132" i="31"/>
  <c r="A872" i="31"/>
  <c r="A506" i="31"/>
  <c r="A744" i="31"/>
  <c r="A135" i="31"/>
  <c r="A651" i="31"/>
  <c r="A95" i="31"/>
  <c r="A575" i="31"/>
  <c r="A244" i="31"/>
  <c r="A961" i="31"/>
  <c r="A570" i="31"/>
  <c r="A273" i="31"/>
  <c r="A402" i="31"/>
  <c r="A389" i="31"/>
  <c r="A349" i="31"/>
  <c r="A1243" i="31"/>
  <c r="A106" i="31"/>
  <c r="A443" i="31"/>
  <c r="A1230" i="31"/>
  <c r="A464" i="31"/>
  <c r="A172" i="31"/>
  <c r="A539" i="31"/>
  <c r="A211" i="31"/>
  <c r="A612" i="31"/>
  <c r="A1142" i="31"/>
  <c r="A624" i="31"/>
  <c r="A502" i="31"/>
  <c r="A229" i="31"/>
  <c r="A1058" i="31"/>
  <c r="A1021" i="31"/>
  <c r="A946" i="31"/>
  <c r="A764" i="31"/>
  <c r="A538" i="31"/>
  <c r="A1017" i="31"/>
  <c r="A438" i="31"/>
  <c r="A924" i="31"/>
  <c r="A1240" i="31"/>
  <c r="A213" i="31"/>
  <c r="A73" i="31"/>
  <c r="A204" i="31"/>
  <c r="A1015" i="31"/>
  <c r="A1228" i="31"/>
  <c r="A395" i="31"/>
  <c r="A673" i="31"/>
  <c r="A681" i="31"/>
  <c r="A1176" i="31"/>
  <c r="A472" i="31"/>
  <c r="A241" i="31"/>
  <c r="A1247" i="31"/>
  <c r="A762" i="31"/>
  <c r="A849" i="31"/>
  <c r="A507" i="31"/>
  <c r="A1065" i="31"/>
  <c r="A366" i="31"/>
  <c r="A605" i="30"/>
  <c r="A229" i="30"/>
  <c r="B27" i="13"/>
  <c r="I340" i="26"/>
  <c r="I460" i="26"/>
  <c r="G26" i="13"/>
  <c r="I380" i="26"/>
  <c r="I420" i="26"/>
  <c r="H379" i="26"/>
  <c r="A26" i="13"/>
  <c r="E320" i="32"/>
  <c r="H339" i="26"/>
  <c r="H459" i="26"/>
  <c r="H419" i="26"/>
  <c r="I320" i="32"/>
  <c r="J379" i="26"/>
  <c r="J339" i="26"/>
  <c r="J459" i="26"/>
  <c r="J419" i="26"/>
  <c r="A381" i="30"/>
  <c r="A250" i="30"/>
  <c r="A380" i="30"/>
  <c r="A827" i="30"/>
  <c r="A417" i="30"/>
  <c r="A552" i="30"/>
  <c r="A3" i="30"/>
  <c r="A437" i="30"/>
  <c r="A797" i="30"/>
  <c r="A206" i="30"/>
  <c r="A790" i="30"/>
  <c r="A665" i="30"/>
  <c r="A10" i="30"/>
  <c r="A601" i="30"/>
  <c r="A372" i="30"/>
  <c r="A822" i="30"/>
  <c r="J740" i="26"/>
  <c r="J660" i="26"/>
  <c r="U348" i="33"/>
  <c r="J700" i="26"/>
  <c r="J780" i="26"/>
  <c r="I741" i="26"/>
  <c r="G27" i="14"/>
  <c r="B28" i="14"/>
  <c r="I701" i="26"/>
  <c r="I661" i="26"/>
  <c r="I781" i="26"/>
  <c r="A27" i="14"/>
  <c r="H700" i="26"/>
  <c r="H740" i="26"/>
  <c r="Q348" i="33"/>
  <c r="H660" i="26"/>
  <c r="H780" i="26"/>
  <c r="A394" i="31"/>
  <c r="A293" i="31"/>
  <c r="A286" i="31"/>
  <c r="A163" i="31"/>
  <c r="A769" i="31"/>
  <c r="A403" i="31"/>
  <c r="A552" i="31"/>
  <c r="A1085" i="31"/>
  <c r="A1205" i="31"/>
  <c r="A16" i="31"/>
  <c r="A418" i="31"/>
  <c r="A186" i="31"/>
  <c r="A1082" i="31"/>
  <c r="A647" i="31"/>
  <c r="A1018" i="31"/>
  <c r="A171" i="31"/>
  <c r="A645" i="31"/>
  <c r="A137" i="31"/>
  <c r="A522" i="31"/>
  <c r="A1156" i="31"/>
  <c r="A963" i="31"/>
  <c r="A777" i="31"/>
  <c r="A608" i="31"/>
  <c r="A107" i="31"/>
  <c r="A462" i="31"/>
  <c r="A742" i="31"/>
  <c r="A21" i="31"/>
  <c r="A925" i="31"/>
  <c r="A765" i="31"/>
  <c r="A439" i="31"/>
  <c r="A247" i="31"/>
  <c r="A1197" i="31"/>
  <c r="A799" i="31"/>
  <c r="A862" i="31"/>
  <c r="A641" i="31"/>
  <c r="A906" i="31"/>
  <c r="A749" i="31"/>
  <c r="A313" i="31"/>
  <c r="A367" i="31"/>
  <c r="A1031" i="31"/>
  <c r="A200" i="31"/>
  <c r="A833" i="31"/>
  <c r="A276" i="31"/>
  <c r="A771" i="31"/>
  <c r="A191" i="31"/>
  <c r="A46" i="31"/>
  <c r="A815" i="31"/>
  <c r="A733" i="31"/>
  <c r="A866" i="31"/>
  <c r="A789" i="31"/>
  <c r="A105" i="31"/>
  <c r="A35" i="31"/>
  <c r="A550" i="31"/>
  <c r="A61" i="31"/>
  <c r="A85" i="31"/>
  <c r="A592" i="31"/>
  <c r="A604" i="31"/>
  <c r="A178" i="31"/>
  <c r="A895" i="31"/>
  <c r="A1122" i="31"/>
  <c r="A446" i="31"/>
  <c r="A301" i="31"/>
  <c r="A512" i="31"/>
  <c r="A841" i="31"/>
  <c r="A523" i="31"/>
  <c r="A957" i="31"/>
  <c r="A855" i="31"/>
  <c r="A451" i="31"/>
  <c r="A264" i="31"/>
  <c r="A707" i="31"/>
  <c r="A847" i="31"/>
  <c r="A839" i="31"/>
  <c r="A357" i="31"/>
  <c r="A282" i="31"/>
  <c r="A600" i="31"/>
  <c r="A332" i="31"/>
  <c r="A844" i="31"/>
  <c r="A348" i="31"/>
  <c r="A361" i="31"/>
  <c r="A1072" i="31"/>
  <c r="A562" i="31"/>
  <c r="A384" i="31"/>
  <c r="A351" i="31"/>
  <c r="A958" i="31"/>
  <c r="A995" i="31"/>
  <c r="A397" i="31"/>
  <c r="A160" i="31"/>
  <c r="A623" i="31"/>
  <c r="A524" i="31"/>
  <c r="A325" i="31"/>
  <c r="A1070" i="31"/>
  <c r="A501" i="31"/>
  <c r="A755" i="31"/>
  <c r="A375" i="31"/>
  <c r="A1095" i="31"/>
  <c r="A448" i="31"/>
  <c r="A1222" i="31"/>
  <c r="A60" i="31"/>
  <c r="A41" i="31"/>
  <c r="A267" i="31"/>
  <c r="A45" i="31"/>
  <c r="A379" i="31"/>
  <c r="A874" i="31"/>
  <c r="A306" i="31"/>
  <c r="A1178" i="31"/>
  <c r="A56" i="31"/>
  <c r="A426" i="31"/>
  <c r="A279" i="31"/>
  <c r="A1272" i="31"/>
  <c r="A1001" i="31"/>
  <c r="A1294" i="31"/>
  <c r="A1212" i="31"/>
  <c r="A557" i="31"/>
  <c r="A173" i="31"/>
  <c r="A26" i="31"/>
  <c r="A142" i="31"/>
  <c r="A1196" i="31"/>
  <c r="A856" i="31"/>
  <c r="A1208" i="31"/>
  <c r="A825" i="31"/>
  <c r="A1033" i="31"/>
  <c r="A907" i="31"/>
  <c r="A465" i="31"/>
  <c r="A774" i="31"/>
  <c r="A62" i="31"/>
  <c r="A433" i="31"/>
  <c r="A865" i="31"/>
  <c r="A341" i="31"/>
  <c r="A966" i="31"/>
  <c r="A30" i="31"/>
  <c r="A1075" i="31"/>
  <c r="A261" i="31"/>
  <c r="A631" i="31"/>
  <c r="A1223" i="31"/>
  <c r="A428" i="31"/>
  <c r="A712" i="31"/>
  <c r="A8" i="31"/>
  <c r="A125" i="31"/>
  <c r="A1020" i="31"/>
  <c r="A287" i="31"/>
  <c r="A102" i="31"/>
  <c r="A580" i="31"/>
  <c r="A199" i="31"/>
  <c r="A691" i="31"/>
  <c r="A1201" i="31"/>
  <c r="A1093" i="31"/>
  <c r="A1289" i="31"/>
  <c r="A93" i="31"/>
  <c r="A6" i="31"/>
  <c r="A407" i="31"/>
  <c r="A284" i="31"/>
  <c r="A1073" i="31"/>
  <c r="A400" i="31"/>
  <c r="A412" i="31"/>
  <c r="A398" i="31"/>
  <c r="A1276" i="31"/>
  <c r="A811" i="31"/>
  <c r="A955" i="31"/>
  <c r="A757" i="31"/>
  <c r="A1275" i="31"/>
  <c r="A422" i="31"/>
  <c r="A840" i="31"/>
  <c r="A170" i="31"/>
  <c r="A1105" i="31"/>
  <c r="A1010" i="31"/>
  <c r="A830" i="31"/>
  <c r="A1007" i="31"/>
  <c r="A1147" i="31"/>
  <c r="A288" i="31"/>
  <c r="A843" i="31"/>
  <c r="A238" i="31"/>
  <c r="A653" i="31"/>
  <c r="A1149" i="31"/>
  <c r="A974" i="31"/>
  <c r="A1268" i="31"/>
  <c r="A159" i="31"/>
  <c r="A1257" i="31"/>
  <c r="A614" i="31"/>
  <c r="A1192" i="31"/>
  <c r="A380" i="31"/>
  <c r="A494" i="31"/>
  <c r="A192" i="31"/>
  <c r="A40" i="31"/>
  <c r="A1184" i="31"/>
  <c r="A610" i="31"/>
  <c r="A593" i="31"/>
  <c r="A551" i="31"/>
  <c r="A845" i="31"/>
  <c r="A560" i="31"/>
  <c r="A630" i="31"/>
  <c r="A837" i="31"/>
  <c r="A1057" i="31"/>
  <c r="A304" i="31"/>
  <c r="A913" i="31"/>
  <c r="A1047" i="31"/>
  <c r="A17" i="31"/>
  <c r="A108" i="31"/>
  <c r="A390" i="31"/>
  <c r="A727" i="31"/>
  <c r="A703" i="31"/>
  <c r="A956" i="31"/>
  <c r="A741" i="31"/>
  <c r="A377" i="31"/>
  <c r="A875" i="31"/>
  <c r="A221" i="31"/>
  <c r="A263" i="31"/>
  <c r="A519" i="31"/>
  <c r="A650" i="31"/>
  <c r="A960" i="31"/>
  <c r="A530" i="31"/>
  <c r="A1118" i="31"/>
  <c r="A544" i="31"/>
  <c r="A323" i="31"/>
  <c r="A117" i="31"/>
  <c r="A10" i="31"/>
  <c r="A1090" i="31"/>
  <c r="A601" i="31"/>
  <c r="A1106" i="31"/>
  <c r="A450" i="31"/>
  <c r="A1183" i="31"/>
  <c r="A831" i="31"/>
  <c r="A66" i="31"/>
  <c r="A923" i="31"/>
  <c r="A563" i="31"/>
  <c r="A939" i="31"/>
  <c r="A664" i="31"/>
  <c r="A807" i="31"/>
  <c r="A128" i="31"/>
  <c r="A555" i="31"/>
  <c r="A103" i="31"/>
  <c r="A405" i="31"/>
  <c r="A189" i="31"/>
  <c r="A1005" i="31"/>
  <c r="A690" i="31"/>
  <c r="A98" i="31"/>
  <c r="A77" i="31"/>
  <c r="A622" i="31"/>
  <c r="A590" i="31"/>
  <c r="A1121" i="31"/>
  <c r="A374" i="31"/>
  <c r="A813" i="31"/>
  <c r="A206" i="31"/>
  <c r="A1279" i="31"/>
  <c r="A1022" i="31"/>
  <c r="A634" i="31"/>
  <c r="A467" i="31"/>
  <c r="A376" i="31"/>
  <c r="A420" i="31"/>
  <c r="A1297" i="31"/>
  <c r="A220" i="31"/>
  <c r="A1291" i="31"/>
  <c r="A588" i="31"/>
  <c r="A1167" i="31"/>
  <c r="A212" i="31"/>
  <c r="A574" i="31"/>
  <c r="A80" i="31"/>
  <c r="A478" i="31"/>
  <c r="A788" i="31"/>
  <c r="A536" i="31"/>
  <c r="A1063" i="31"/>
  <c r="A1251" i="31"/>
  <c r="A452" i="31"/>
  <c r="A1008" i="31"/>
  <c r="A130" i="31"/>
  <c r="A885" i="31"/>
  <c r="A714" i="31"/>
  <c r="A759" i="31"/>
  <c r="A743" i="31"/>
  <c r="A753" i="31"/>
  <c r="A337" i="31"/>
  <c r="A216" i="31"/>
  <c r="A912" i="31"/>
  <c r="A910" i="31"/>
  <c r="A305" i="31"/>
  <c r="A1174" i="31"/>
  <c r="A139" i="31"/>
  <c r="A1237" i="31"/>
  <c r="A1255" i="31"/>
  <c r="A408" i="31"/>
  <c r="A967" i="31"/>
  <c r="A1074" i="31"/>
  <c r="A532" i="31"/>
  <c r="A1126" i="31"/>
  <c r="A201" i="31"/>
  <c r="A1110" i="31"/>
  <c r="A1086" i="31"/>
  <c r="A739" i="31"/>
  <c r="A274" i="31"/>
  <c r="A1199" i="31"/>
  <c r="A1116" i="31"/>
  <c r="A1239" i="31"/>
  <c r="A638" i="31"/>
  <c r="A500" i="31"/>
  <c r="A401" i="31"/>
  <c r="A440" i="31"/>
  <c r="A1236" i="31"/>
  <c r="A1045" i="31"/>
  <c r="A1097" i="31"/>
  <c r="A354" i="31"/>
  <c r="A1019" i="31"/>
  <c r="A656" i="31"/>
  <c r="A290" i="31"/>
  <c r="A695" i="31"/>
  <c r="A962" i="31"/>
  <c r="A903" i="31"/>
  <c r="A973" i="31"/>
  <c r="A677" i="31"/>
  <c r="A151" i="31"/>
  <c r="A1284" i="31"/>
  <c r="A1107" i="31"/>
  <c r="A1185" i="31"/>
  <c r="A429" i="31"/>
  <c r="A183" i="31"/>
  <c r="A392" i="31"/>
  <c r="A713" i="31"/>
  <c r="A1194" i="31"/>
  <c r="A667" i="31"/>
  <c r="A1161" i="31"/>
  <c r="A942" i="31"/>
  <c r="A863" i="31"/>
  <c r="A42" i="31"/>
  <c r="A735" i="31"/>
  <c r="A195" i="31"/>
  <c r="A24" i="31"/>
  <c r="A1076" i="31"/>
  <c r="A542" i="31"/>
  <c r="A724" i="31"/>
  <c r="A100" i="31"/>
  <c r="A1219" i="31"/>
  <c r="A468" i="31"/>
  <c r="A1249" i="31"/>
  <c r="A616" i="31"/>
  <c r="A1225" i="31"/>
  <c r="A1039" i="31"/>
  <c r="A793" i="31"/>
  <c r="A382" i="31"/>
  <c r="A679" i="31"/>
  <c r="A340" i="31"/>
  <c r="A810" i="31"/>
  <c r="A887" i="31"/>
  <c r="A642" i="31"/>
  <c r="A141" i="31"/>
  <c r="A1229" i="31"/>
  <c r="A109" i="31"/>
  <c r="A606" i="31"/>
  <c r="A915" i="31"/>
  <c r="A636" i="31"/>
  <c r="A124" i="31"/>
  <c r="A521" i="31"/>
  <c r="A409" i="31"/>
  <c r="A686" i="31"/>
  <c r="A993" i="31"/>
  <c r="A970" i="31"/>
  <c r="A621" i="31"/>
  <c r="A78" i="31"/>
  <c r="A678" i="31"/>
  <c r="A1254" i="31"/>
  <c r="A1132" i="31"/>
  <c r="A196" i="31"/>
  <c r="A1036" i="31"/>
  <c r="A776" i="31"/>
  <c r="A1024" i="31"/>
  <c r="A1067" i="31"/>
  <c r="A828" i="31"/>
  <c r="A205" i="31"/>
  <c r="A466" i="31"/>
  <c r="A289" i="31"/>
  <c r="A1054" i="31"/>
  <c r="A387" i="31"/>
  <c r="A1027" i="31"/>
  <c r="A1277" i="31"/>
  <c r="A336" i="31"/>
  <c r="A175" i="31"/>
  <c r="A510" i="31"/>
  <c r="A1263" i="31"/>
  <c r="A835" i="31"/>
  <c r="A1218" i="31"/>
  <c r="A1144" i="31"/>
  <c r="A817" i="31"/>
  <c r="A1211" i="31"/>
  <c r="A1189" i="31"/>
  <c r="A435" i="31"/>
  <c r="A1287" i="31"/>
  <c r="A268" i="31"/>
  <c r="A922" i="31"/>
  <c r="A129" i="31"/>
  <c r="A480" i="31"/>
  <c r="A31" i="31"/>
  <c r="A587" i="31"/>
  <c r="A1145" i="31"/>
  <c r="A1231" i="31"/>
  <c r="A126" i="31"/>
  <c r="A471" i="31"/>
  <c r="A977" i="31"/>
  <c r="A317" i="31"/>
  <c r="A1091" i="31"/>
  <c r="A449" i="31"/>
  <c r="A767" i="31"/>
  <c r="A156" i="31"/>
  <c r="A482" i="31"/>
  <c r="A230" i="31"/>
  <c r="A930" i="31"/>
  <c r="A920" i="31"/>
  <c r="A1290" i="31"/>
  <c r="A803" i="31"/>
  <c r="A1220" i="31"/>
  <c r="A594" i="31"/>
  <c r="A886" i="31"/>
  <c r="A934" i="31"/>
  <c r="A954" i="31"/>
  <c r="A990" i="31"/>
  <c r="A589" i="31"/>
  <c r="A1071" i="31"/>
  <c r="A295" i="31"/>
  <c r="A1014" i="31"/>
  <c r="A297" i="31"/>
  <c r="A585" i="31"/>
  <c r="A1000" i="31"/>
  <c r="A431" i="31"/>
  <c r="A253" i="31"/>
  <c r="A89" i="31"/>
  <c r="A798" i="31"/>
  <c r="A1273" i="31"/>
  <c r="A484" i="31"/>
  <c r="A1181" i="31"/>
  <c r="A312" i="31"/>
  <c r="A950" i="31"/>
  <c r="A689" i="31"/>
  <c r="A851" i="31"/>
  <c r="A783" i="31"/>
  <c r="A278" i="31"/>
  <c r="A947" i="31"/>
  <c r="A1030" i="31"/>
  <c r="A485" i="31"/>
  <c r="A25" i="31"/>
  <c r="A639" i="31"/>
  <c r="A1160" i="31"/>
  <c r="A254" i="31"/>
  <c r="A985" i="31"/>
  <c r="A373" i="31"/>
  <c r="A860" i="31"/>
  <c r="A822" i="31"/>
  <c r="A1040" i="31"/>
  <c r="A603" i="31"/>
  <c r="A1098" i="31"/>
  <c r="A119" i="31"/>
  <c r="A1068" i="31"/>
  <c r="A1046" i="31"/>
  <c r="A198" i="31"/>
  <c r="A1238" i="31"/>
  <c r="A1003" i="31"/>
  <c r="A346" i="31"/>
  <c r="A564" i="31"/>
  <c r="A976" i="31"/>
  <c r="A294" i="31"/>
  <c r="A299" i="31"/>
  <c r="A899" i="31"/>
  <c r="A50" i="31"/>
  <c r="A316" i="31"/>
  <c r="A617" i="31"/>
  <c r="A730" i="31"/>
  <c r="A96" i="31"/>
  <c r="A455" i="31"/>
  <c r="A318" i="31"/>
  <c r="A385" i="31"/>
  <c r="A545" i="31"/>
  <c r="A1252" i="31"/>
  <c r="A193" i="31"/>
  <c r="A1163" i="31"/>
  <c r="A720" i="31"/>
  <c r="A611" i="31"/>
  <c r="A1168" i="31"/>
  <c r="A637" i="31"/>
  <c r="A47" i="31"/>
  <c r="A809" i="31"/>
  <c r="A32" i="31"/>
  <c r="A736" i="31"/>
  <c r="A76" i="31"/>
  <c r="A719" i="31"/>
  <c r="A1235" i="31"/>
  <c r="A1182" i="31"/>
  <c r="A311" i="31"/>
  <c r="A1158" i="31"/>
  <c r="A870" i="31"/>
  <c r="A549" i="31"/>
  <c r="A493" i="31"/>
  <c r="A391" i="31"/>
  <c r="A112" i="31"/>
  <c r="A147" i="31"/>
  <c r="A731" i="31"/>
  <c r="A1131" i="31"/>
  <c r="A868" i="31"/>
  <c r="A1092" i="31"/>
  <c r="A350" i="31"/>
  <c r="A853" i="31"/>
  <c r="A916" i="31"/>
  <c r="A1120" i="31"/>
  <c r="A1179" i="31"/>
  <c r="A921" i="31"/>
  <c r="A343" i="31"/>
  <c r="A1080" i="31"/>
  <c r="A315" i="31"/>
  <c r="A1042" i="31"/>
  <c r="A240" i="31"/>
  <c r="A1066" i="31"/>
  <c r="A342" i="31"/>
  <c r="A1210" i="31"/>
  <c r="A488" i="31"/>
  <c r="A726" i="31"/>
  <c r="A271" i="31"/>
  <c r="A525" i="31"/>
  <c r="A779" i="31"/>
  <c r="A701" i="31"/>
  <c r="A324" i="31"/>
  <c r="A1224" i="31"/>
  <c r="A756" i="31"/>
  <c r="A1232" i="31"/>
  <c r="A838" i="31"/>
  <c r="A1288" i="31"/>
  <c r="A86" i="31"/>
  <c r="A207" i="31"/>
  <c r="A1187" i="31"/>
  <c r="A975" i="31"/>
  <c r="A867" i="31"/>
  <c r="A658" i="31"/>
  <c r="A1081" i="31"/>
  <c r="A698" i="31"/>
  <c r="A91" i="31"/>
  <c r="A1136" i="31"/>
  <c r="A662" i="31"/>
  <c r="A432" i="31"/>
  <c r="A709" i="31"/>
  <c r="A219" i="31"/>
  <c r="A442" i="31"/>
  <c r="A302" i="31"/>
  <c r="A13" i="31"/>
  <c r="A36" i="31"/>
  <c r="A1052" i="31"/>
  <c r="A1111" i="31"/>
  <c r="A864" i="31"/>
  <c r="A897" i="31"/>
  <c r="A786" i="31"/>
  <c r="A938" i="31"/>
  <c r="A873" i="31"/>
  <c r="A217" i="31"/>
  <c r="A184" i="31"/>
  <c r="A675" i="31"/>
  <c r="A816" i="31"/>
  <c r="A1173" i="31"/>
  <c r="A1278" i="31"/>
  <c r="A660" i="31"/>
  <c r="A458" i="31"/>
  <c r="A902" i="31"/>
  <c r="A852" i="31"/>
  <c r="A670" i="31"/>
  <c r="A143" i="31"/>
  <c r="A801" i="31"/>
  <c r="A491" i="31"/>
  <c r="A2" i="31"/>
  <c r="A378" i="31"/>
  <c r="A573" i="31"/>
  <c r="A669" i="31"/>
  <c r="A632" i="31"/>
  <c r="A210" i="31"/>
  <c r="A1155" i="31"/>
  <c r="A1299" i="31"/>
  <c r="A871" i="31"/>
  <c r="A1035" i="31"/>
  <c r="A581" i="31"/>
  <c r="A760" i="31"/>
  <c r="A640" i="31"/>
  <c r="A694" i="31"/>
  <c r="A684" i="31"/>
  <c r="A1099" i="31"/>
  <c r="A1265" i="31"/>
  <c r="A359" i="31"/>
  <c r="A826" i="31"/>
  <c r="A177" i="31"/>
  <c r="A1148" i="31"/>
  <c r="A399" i="31"/>
  <c r="A296" i="31"/>
  <c r="A791" i="31"/>
  <c r="A1264" i="31"/>
  <c r="A194" i="31"/>
  <c r="A269" i="31"/>
  <c r="A508" i="31"/>
  <c r="A908" i="31"/>
  <c r="A745" i="31"/>
  <c r="A717" i="31"/>
  <c r="A252" i="31"/>
  <c r="A988" i="31"/>
  <c r="A364" i="31"/>
  <c r="A145" i="31"/>
  <c r="A547" i="31"/>
  <c r="A688" i="31"/>
  <c r="A1101" i="31"/>
  <c r="A34" i="31"/>
  <c r="A824" i="31"/>
  <c r="A692" i="31"/>
  <c r="A761" i="31"/>
  <c r="A858" i="31"/>
  <c r="A1011" i="31"/>
  <c r="A891" i="31"/>
  <c r="A67" i="31"/>
  <c r="A928" i="31"/>
  <c r="A1084" i="31"/>
  <c r="A850" i="31"/>
  <c r="A964" i="31"/>
  <c r="A583" i="31"/>
  <c r="A596" i="31"/>
  <c r="A1100" i="31"/>
  <c r="A880" i="31"/>
  <c r="A138" i="31"/>
  <c r="A635" i="31"/>
  <c r="A360" i="31"/>
  <c r="A705" i="31"/>
  <c r="A775" i="31"/>
  <c r="A972" i="31"/>
  <c r="A537" i="31"/>
  <c r="A626" i="31"/>
  <c r="A892" i="31"/>
  <c r="A577" i="31"/>
  <c r="A180" i="31"/>
  <c r="A90" i="31"/>
  <c r="A721" i="31"/>
  <c r="A1274" i="31"/>
  <c r="A331" i="31"/>
  <c r="A986" i="31"/>
  <c r="A1295" i="31"/>
  <c r="A1124" i="31"/>
  <c r="A406" i="31"/>
  <c r="A1169" i="31"/>
  <c r="A208" i="31"/>
  <c r="A909" i="31"/>
  <c r="A492" i="31"/>
  <c r="A168" i="31"/>
  <c r="A1094" i="31"/>
  <c r="A265" i="31"/>
  <c r="A511" i="31"/>
  <c r="A747" i="31"/>
  <c r="A22" i="31"/>
  <c r="A415" i="31"/>
  <c r="A1009" i="31"/>
  <c r="A770" i="31"/>
  <c r="A671" i="31"/>
  <c r="A1241" i="31"/>
  <c r="A1025" i="31"/>
  <c r="A209" i="31"/>
  <c r="A44" i="31"/>
  <c r="A983" i="31"/>
  <c r="A246" i="31"/>
  <c r="A94" i="31"/>
  <c r="A1175" i="31"/>
  <c r="A898" i="31"/>
  <c r="A1206" i="31"/>
  <c r="A754" i="31"/>
  <c r="A1253" i="31"/>
  <c r="A1166" i="31"/>
  <c r="A310" i="31"/>
  <c r="A1261" i="31"/>
  <c r="A146" i="31"/>
  <c r="A790" i="31"/>
  <c r="A1177" i="31"/>
  <c r="A430" i="31"/>
  <c r="A421" i="31"/>
  <c r="A533" i="31"/>
  <c r="A459" i="31"/>
  <c r="A763" i="31"/>
  <c r="A792" i="31"/>
  <c r="A1242" i="31"/>
  <c r="A657" i="31"/>
  <c r="A1079" i="31"/>
  <c r="A122" i="31"/>
  <c r="A1078" i="31"/>
  <c r="A113" i="31"/>
  <c r="A503" i="31"/>
  <c r="A971" i="31"/>
  <c r="A842" i="31"/>
  <c r="A368" i="31"/>
  <c r="A1053" i="31"/>
  <c r="A285" i="31"/>
  <c r="A1248" i="31"/>
  <c r="A535" i="31"/>
  <c r="A1006" i="31"/>
  <c r="A256" i="31"/>
  <c r="A978" i="31"/>
  <c r="A55" i="31"/>
  <c r="A1133" i="31"/>
  <c r="A75" i="31"/>
  <c r="A65" i="31"/>
  <c r="A1109" i="31"/>
  <c r="A1004" i="31"/>
  <c r="A358" i="31"/>
  <c r="A571" i="31"/>
  <c r="A782" i="31"/>
  <c r="A1280" i="31"/>
  <c r="A676" i="31"/>
  <c r="A806" i="31"/>
  <c r="A746" i="31"/>
  <c r="A1013" i="31"/>
  <c r="A566" i="31"/>
  <c r="A1129" i="31"/>
  <c r="A226" i="31"/>
  <c r="A460" i="31"/>
  <c r="A365" i="31"/>
  <c r="A51" i="31"/>
  <c r="A249" i="31"/>
  <c r="A1012" i="31"/>
  <c r="A732" i="31"/>
  <c r="A857" i="31"/>
  <c r="A1034" i="31"/>
  <c r="A696" i="31"/>
  <c r="A919" i="31"/>
  <c r="A982" i="31"/>
  <c r="A280" i="31"/>
  <c r="A473" i="31"/>
  <c r="A509" i="31"/>
  <c r="A37" i="31"/>
  <c r="A540" i="31"/>
  <c r="A153" i="31"/>
  <c r="A474" i="31"/>
  <c r="A991" i="31"/>
  <c r="A1164" i="31"/>
  <c r="A515" i="31"/>
  <c r="A158" i="31"/>
  <c r="A718" i="31"/>
  <c r="A411" i="31"/>
  <c r="A1138" i="31"/>
  <c r="A235" i="31"/>
  <c r="A1112" i="31"/>
  <c r="A618" i="31"/>
  <c r="A202" i="31"/>
  <c r="A1051" i="31"/>
  <c r="A1195" i="31"/>
  <c r="A526" i="31"/>
  <c r="A1186" i="31"/>
  <c r="A243" i="31"/>
  <c r="A599" i="31"/>
  <c r="A1221" i="31"/>
  <c r="A121" i="31"/>
  <c r="A110" i="31"/>
  <c r="A625" i="31"/>
  <c r="A894" i="31"/>
  <c r="A272" i="31"/>
  <c r="A655" i="31"/>
  <c r="A70" i="31"/>
  <c r="A1127" i="31"/>
  <c r="A321" i="31"/>
  <c r="A1190" i="31"/>
  <c r="A87" i="31"/>
  <c r="A353" i="31"/>
  <c r="A167" i="31"/>
  <c r="A818" i="31"/>
  <c r="A369" i="31"/>
  <c r="A602" i="31"/>
  <c r="A1234" i="31"/>
  <c r="A984" i="31"/>
  <c r="A283" i="31"/>
  <c r="A383" i="31"/>
  <c r="A74" i="31"/>
  <c r="A190" i="31"/>
  <c r="A48" i="31"/>
  <c r="A914" i="31"/>
  <c r="A706" i="31"/>
  <c r="A1262" i="31"/>
  <c r="A148" i="31"/>
  <c r="A1266" i="31"/>
  <c r="A447" i="31"/>
  <c r="A879" i="31"/>
  <c r="A115" i="31"/>
  <c r="A388" i="31"/>
  <c r="A615" i="31"/>
  <c r="A309" i="31"/>
  <c r="A333" i="31"/>
  <c r="A64" i="31"/>
  <c r="A795" i="31"/>
  <c r="A334" i="31"/>
  <c r="A490" i="31"/>
  <c r="A861" i="31"/>
  <c r="A527" i="31"/>
  <c r="A1056" i="31"/>
  <c r="A820" i="31"/>
  <c r="A778" i="31"/>
  <c r="A258" i="31"/>
  <c r="A514" i="31"/>
  <c r="A328" i="31"/>
  <c r="A486" i="31"/>
  <c r="A410" i="31"/>
  <c r="A187" i="31"/>
  <c r="A685" i="31"/>
  <c r="A1087" i="31"/>
  <c r="A28" i="31"/>
  <c r="A723" i="31"/>
  <c r="A1029" i="31"/>
  <c r="A1141" i="31"/>
  <c r="A884" i="31"/>
  <c r="A255" i="31"/>
  <c r="A1130" i="31"/>
  <c r="A578" i="31"/>
  <c r="A1171" i="31"/>
  <c r="A370" i="31"/>
  <c r="A1286" i="31"/>
  <c r="A805" i="31"/>
  <c r="A904" i="31"/>
  <c r="A927" i="31"/>
  <c r="A1217" i="31"/>
  <c r="A890" i="31"/>
  <c r="A941" i="31"/>
  <c r="A1055" i="31"/>
  <c r="A1162" i="31"/>
  <c r="A1064" i="31"/>
  <c r="A1023" i="31"/>
  <c r="A940" i="31"/>
  <c r="A953" i="31"/>
  <c r="A1113" i="31"/>
  <c r="A1233" i="31"/>
  <c r="A352" i="31"/>
  <c r="A628" i="31"/>
  <c r="A161" i="31"/>
  <c r="A1128" i="31"/>
  <c r="A150" i="31"/>
  <c r="A1152" i="31"/>
  <c r="A666" i="31"/>
  <c r="A1154" i="31"/>
  <c r="A320" i="31"/>
  <c r="A548" i="31"/>
  <c r="A672" i="31"/>
  <c r="A14" i="31"/>
  <c r="A1215" i="31"/>
  <c r="A1170" i="31"/>
  <c r="A155" i="31"/>
  <c r="A517" i="31"/>
  <c r="A234" i="31"/>
  <c r="A120" i="31"/>
  <c r="A81" i="31"/>
  <c r="A750" i="31"/>
  <c r="A463" i="31"/>
  <c r="A329" i="31"/>
  <c r="A1256" i="31"/>
  <c r="A116" i="31"/>
  <c r="A968" i="31"/>
  <c r="A239" i="31"/>
  <c r="A1115" i="31"/>
  <c r="A869" i="31"/>
  <c r="A1214" i="31"/>
  <c r="A559" i="31"/>
  <c r="A1200" i="31"/>
  <c r="A1209" i="31"/>
  <c r="A59" i="31"/>
  <c r="A859" i="31"/>
  <c r="A63" i="31"/>
  <c r="A1048" i="31"/>
  <c r="A11" i="31"/>
  <c r="A215" i="31"/>
  <c r="A29" i="31"/>
  <c r="A832" i="31"/>
  <c r="A495" i="31"/>
  <c r="A43" i="31"/>
  <c r="A152" i="31"/>
  <c r="A441" i="31"/>
  <c r="A133" i="31"/>
  <c r="A237" i="31"/>
  <c r="A1114" i="31"/>
  <c r="A250" i="31"/>
  <c r="A693" i="31"/>
  <c r="A303" i="31"/>
  <c r="A1193" i="31"/>
  <c r="A781" i="31"/>
  <c r="A683" i="31"/>
  <c r="A266" i="31"/>
  <c r="A513" i="31"/>
  <c r="A23" i="31"/>
  <c r="A1060" i="31"/>
  <c r="A708" i="31"/>
  <c r="A1043" i="31"/>
  <c r="A248" i="31"/>
  <c r="A307" i="31"/>
  <c r="A227" i="31"/>
  <c r="A829" i="31"/>
  <c r="A834" i="31"/>
  <c r="A52" i="31"/>
  <c r="A836" i="31"/>
  <c r="A15" i="31"/>
  <c r="A1292" i="31"/>
  <c r="A222" i="31"/>
  <c r="A936" i="31"/>
  <c r="A595" i="31"/>
  <c r="A609" i="31"/>
  <c r="A97" i="31"/>
  <c r="A722" i="31"/>
  <c r="A188" i="31"/>
  <c r="A1198" i="31"/>
  <c r="A808" i="31"/>
  <c r="A878" i="31"/>
  <c r="A436" i="31"/>
  <c r="A1088" i="31"/>
  <c r="A819" i="31"/>
  <c r="A969" i="31"/>
  <c r="A582" i="31"/>
  <c r="A711" i="31"/>
  <c r="A888" i="31"/>
  <c r="A900" i="31"/>
  <c r="A356" i="31"/>
  <c r="A338" i="31"/>
  <c r="A729" i="31"/>
  <c r="A1271" i="31"/>
  <c r="A687" i="31"/>
  <c r="A58" i="31"/>
  <c r="A174" i="31"/>
  <c r="A53" i="31"/>
  <c r="A821" i="31"/>
  <c r="A19" i="31"/>
  <c r="A881" i="31"/>
  <c r="A182" i="31"/>
  <c r="A605" i="31"/>
  <c r="A952" i="31"/>
  <c r="A1207" i="31"/>
  <c r="A275" i="31"/>
  <c r="A417" i="31"/>
  <c r="A935" i="31"/>
  <c r="A644" i="31"/>
  <c r="A127" i="31"/>
  <c r="A224" i="31"/>
  <c r="A567" i="31"/>
  <c r="A710" i="31"/>
  <c r="A404" i="31"/>
  <c r="A68" i="31"/>
  <c r="A7" i="31"/>
  <c r="A497" i="31"/>
  <c r="A386" i="31"/>
  <c r="A569" i="31"/>
  <c r="A245" i="31"/>
  <c r="A456" i="31"/>
  <c r="A1258" i="31"/>
  <c r="A476" i="31"/>
  <c r="A1270" i="31"/>
  <c r="A1123" i="31"/>
  <c r="A225" i="31"/>
  <c r="A918" i="31"/>
  <c r="A737" i="31"/>
  <c r="A291" i="31"/>
  <c r="A18" i="31"/>
  <c r="A814" i="31"/>
  <c r="A520" i="31"/>
  <c r="A1016" i="31"/>
  <c r="A674" i="31"/>
  <c r="A1246" i="31"/>
  <c r="A1157" i="31"/>
  <c r="A223" i="31"/>
  <c r="A751" i="31"/>
  <c r="A876" i="31"/>
  <c r="A1" i="31"/>
  <c r="A997" i="31"/>
  <c r="A944" i="31"/>
  <c r="A1083" i="31"/>
  <c r="A931" i="31"/>
  <c r="A1159" i="31"/>
  <c r="A33" i="31"/>
  <c r="A1226" i="31"/>
  <c r="A812" i="31"/>
  <c r="A980" i="31"/>
  <c r="A83" i="31"/>
  <c r="A72" i="31"/>
  <c r="A232" i="31"/>
  <c r="A787" i="31"/>
  <c r="A414" i="31"/>
  <c r="A419" i="31"/>
  <c r="A911" i="31"/>
  <c r="A1191" i="31"/>
  <c r="A553" i="31"/>
  <c r="A1134" i="31"/>
  <c r="A827" i="31"/>
  <c r="A529" i="31"/>
  <c r="A784" i="31"/>
  <c r="A1061" i="31"/>
  <c r="A371" i="31"/>
  <c r="A231" i="31"/>
  <c r="A1049" i="31"/>
  <c r="A999" i="31"/>
  <c r="A12" i="31"/>
  <c r="A1298" i="31"/>
  <c r="A347" i="31"/>
  <c r="A1180" i="31"/>
  <c r="A518" i="31"/>
  <c r="A661" i="31"/>
  <c r="A823" i="31"/>
  <c r="A454" i="31"/>
  <c r="A270" i="31"/>
  <c r="A768" i="31"/>
  <c r="A144" i="31"/>
  <c r="A699" i="31"/>
  <c r="A489" i="31"/>
  <c r="A233" i="31"/>
  <c r="A339" i="31"/>
  <c r="A620" i="31"/>
  <c r="A1202" i="31"/>
  <c r="A1260" i="31"/>
  <c r="A277" i="31"/>
  <c r="A901" i="31"/>
  <c r="A3" i="31"/>
  <c r="A1203" i="31"/>
  <c r="A654" i="31"/>
  <c r="A1283" i="31"/>
  <c r="A300" i="31"/>
  <c r="A846" i="31"/>
  <c r="A896" i="31"/>
  <c r="A260" i="31"/>
  <c r="A169" i="31"/>
  <c r="A994" i="31"/>
  <c r="A649" i="31"/>
  <c r="A1135" i="31"/>
  <c r="A554" i="31"/>
  <c r="A165" i="31"/>
  <c r="A262" i="31"/>
  <c r="A1204" i="31"/>
  <c r="A598" i="31"/>
  <c r="A479" i="31"/>
  <c r="A54" i="31"/>
  <c r="A259" i="31"/>
  <c r="A794" i="31"/>
  <c r="A932" i="31"/>
  <c r="A1300" i="31"/>
  <c r="A69" i="31"/>
  <c r="A633" i="31"/>
  <c r="A475" i="31"/>
  <c r="A716" i="31"/>
  <c r="A79" i="31"/>
  <c r="A1044" i="31"/>
  <c r="A39" i="31"/>
  <c r="A531" i="31"/>
  <c r="A88" i="31"/>
  <c r="A949" i="31"/>
  <c r="A457" i="31"/>
  <c r="A648" i="31"/>
  <c r="A257" i="31"/>
  <c r="A773" i="31"/>
  <c r="A1050" i="31"/>
  <c r="A877" i="31"/>
  <c r="A416" i="31"/>
  <c r="A242" i="31"/>
  <c r="A607" i="31"/>
  <c r="A134" i="31"/>
  <c r="A1104" i="31"/>
  <c r="A330" i="31"/>
  <c r="A314" i="31"/>
  <c r="A1296" i="31"/>
  <c r="A1137" i="31"/>
  <c r="A1102" i="31"/>
  <c r="A423" i="31"/>
  <c r="A543" i="31"/>
  <c r="A917" i="31"/>
  <c r="A989" i="31"/>
  <c r="A854" i="31"/>
  <c r="A748" i="31"/>
  <c r="A700" i="31"/>
  <c r="A613" i="31"/>
  <c r="A166" i="31"/>
  <c r="A979" i="31"/>
  <c r="A1269" i="31"/>
  <c r="A469" i="31"/>
  <c r="A1293" i="31"/>
  <c r="A534" i="31"/>
  <c r="A434" i="31"/>
  <c r="A236" i="31"/>
  <c r="A926" i="31"/>
  <c r="A154" i="31"/>
  <c r="A568" i="31"/>
  <c r="A665" i="31"/>
  <c r="A725" i="31"/>
  <c r="A652" i="31"/>
  <c r="A802" i="31"/>
  <c r="A164" i="31"/>
  <c r="A71" i="31"/>
  <c r="A998" i="31"/>
  <c r="A800" i="31"/>
  <c r="A561" i="31"/>
  <c r="A882" i="31"/>
  <c r="A1096" i="31"/>
  <c r="A1153" i="31"/>
  <c r="A1002" i="31"/>
  <c r="A572" i="31"/>
  <c r="A487" i="31"/>
  <c r="A992" i="31"/>
  <c r="A228" i="31"/>
  <c r="A298" i="31"/>
  <c r="A1281" i="31"/>
  <c r="A546" i="31"/>
  <c r="A1213" i="31"/>
  <c r="A118" i="31"/>
  <c r="A140" i="31"/>
  <c r="A505" i="31"/>
  <c r="A123" i="31"/>
  <c r="A9" i="31"/>
  <c r="A104" i="31"/>
  <c r="A111" i="31"/>
  <c r="A114" i="31"/>
  <c r="A528" i="31"/>
  <c r="A281" i="31"/>
  <c r="A1244" i="31"/>
  <c r="A335" i="31"/>
  <c r="A702" i="31"/>
  <c r="A499" i="31"/>
  <c r="A797" i="31"/>
  <c r="A149" i="31"/>
  <c r="A445" i="31"/>
  <c r="A372" i="31"/>
  <c r="A591" i="31"/>
  <c r="A1026" i="31"/>
  <c r="A629" i="31"/>
  <c r="A99" i="31"/>
  <c r="A381" i="31"/>
  <c r="A668" i="31"/>
  <c r="A576" i="31"/>
  <c r="A20" i="31"/>
  <c r="A1108" i="31"/>
  <c r="A981" i="31"/>
  <c r="A1032" i="31"/>
  <c r="A893" i="31"/>
  <c r="A504" i="31"/>
  <c r="A1143" i="31"/>
  <c r="A1267" i="31"/>
  <c r="A659" i="31"/>
  <c r="A579" i="31"/>
  <c r="A785" i="31"/>
  <c r="A1069" i="31"/>
  <c r="A92" i="31"/>
  <c r="A38" i="31"/>
  <c r="A704" i="31"/>
  <c r="A5" i="31"/>
  <c r="A327" i="31"/>
  <c r="A758" i="31"/>
  <c r="A1250" i="31"/>
  <c r="A162" i="31"/>
  <c r="A996" i="31"/>
  <c r="A1119" i="31"/>
  <c r="A197" i="31"/>
  <c r="A292" i="31"/>
  <c r="A627" i="31"/>
  <c r="A584" i="31"/>
  <c r="A1059" i="31"/>
  <c r="A1146" i="31"/>
  <c r="J502" i="26"/>
  <c r="U405" i="31"/>
  <c r="J622" i="26"/>
  <c r="J542" i="26"/>
  <c r="J582" i="26"/>
  <c r="Q405" i="31"/>
  <c r="H582" i="26"/>
  <c r="H622" i="26"/>
  <c r="H502" i="26"/>
  <c r="H542" i="26"/>
  <c r="I301" i="26"/>
  <c r="G27" i="11"/>
  <c r="B28" i="11"/>
  <c r="I181" i="26"/>
  <c r="I261" i="26"/>
  <c r="I221" i="26"/>
  <c r="A27" i="11"/>
  <c r="H260" i="26"/>
  <c r="H220" i="26"/>
  <c r="H300" i="26"/>
  <c r="H180" i="26"/>
  <c r="Q355" i="29"/>
  <c r="J260" i="26"/>
  <c r="J180" i="26"/>
  <c r="U355" i="29"/>
  <c r="J220" i="26"/>
  <c r="J300" i="26"/>
  <c r="U405" i="30"/>
  <c r="J22" i="26"/>
  <c r="J62" i="26"/>
  <c r="J142" i="26"/>
  <c r="J102" i="26"/>
  <c r="Q405" i="30"/>
  <c r="H102" i="26"/>
  <c r="H142" i="26"/>
  <c r="H22" i="26"/>
  <c r="H62" i="26"/>
  <c r="A223" i="30"/>
  <c r="A373" i="30"/>
  <c r="A111" i="30"/>
  <c r="A545" i="30"/>
  <c r="A731" i="30"/>
  <c r="A603" i="30"/>
  <c r="A457" i="30"/>
  <c r="A866" i="30"/>
  <c r="A857" i="30"/>
  <c r="A890" i="30"/>
  <c r="A825" i="30"/>
  <c r="A821" i="30"/>
  <c r="A874" i="30"/>
  <c r="A214" i="30"/>
  <c r="A70" i="30"/>
  <c r="A765" i="30"/>
  <c r="A103" i="30"/>
  <c r="A763" i="30"/>
  <c r="A814" i="30"/>
  <c r="A113" i="30"/>
  <c r="A540" i="30"/>
  <c r="A293" i="30"/>
  <c r="A148" i="30"/>
  <c r="A752" i="30"/>
  <c r="A831" i="30"/>
  <c r="A602" i="30"/>
  <c r="A56" i="30"/>
  <c r="A483" i="30"/>
  <c r="A896" i="30"/>
  <c r="A192" i="30"/>
  <c r="A53" i="30"/>
  <c r="A892" i="30"/>
  <c r="A733" i="30"/>
  <c r="A240" i="30"/>
  <c r="A488" i="30"/>
  <c r="A796" i="30"/>
  <c r="A343" i="30"/>
  <c r="A28" i="30"/>
  <c r="A202" i="30"/>
  <c r="A309" i="30"/>
  <c r="A212" i="30"/>
  <c r="A639" i="30"/>
  <c r="A421" i="30"/>
  <c r="A717" i="30"/>
  <c r="A722" i="30"/>
  <c r="A673" i="30"/>
  <c r="A68" i="30"/>
  <c r="A29" i="30"/>
  <c r="A335" i="30"/>
  <c r="A476" i="30"/>
  <c r="A522" i="30"/>
  <c r="A747" i="30"/>
  <c r="A883" i="30"/>
  <c r="A310" i="30"/>
  <c r="A410" i="30"/>
  <c r="A62" i="30"/>
  <c r="A91" i="30"/>
  <c r="A837" i="30"/>
  <c r="A404" i="30"/>
  <c r="A718" i="30"/>
  <c r="A569" i="30"/>
  <c r="A446" i="30"/>
  <c r="A826" i="30"/>
  <c r="A598" i="30"/>
  <c r="A282" i="30"/>
  <c r="A539" i="30"/>
  <c r="A843" i="30"/>
  <c r="A849" i="30"/>
  <c r="A235" i="30"/>
  <c r="A633" i="30"/>
  <c r="A578" i="30"/>
  <c r="A89" i="30"/>
  <c r="A546" i="30"/>
  <c r="A31" i="30"/>
  <c r="A151" i="30"/>
  <c r="A761" i="30"/>
  <c r="A556" i="30"/>
  <c r="A390" i="30"/>
  <c r="A886" i="30"/>
  <c r="A493" i="30"/>
  <c r="A510" i="30"/>
  <c r="A873" i="30"/>
  <c r="A193" i="30"/>
  <c r="A721" i="30"/>
  <c r="A730" i="30"/>
  <c r="A425" i="30"/>
  <c r="A26" i="30"/>
  <c r="A86" i="30"/>
  <c r="A529" i="30"/>
  <c r="A643" i="30"/>
  <c r="A133" i="30"/>
  <c r="A900" i="30"/>
  <c r="A393" i="30"/>
  <c r="A428" i="30"/>
  <c r="A279" i="30"/>
  <c r="A220" i="30"/>
  <c r="A341" i="30"/>
  <c r="A841" i="30"/>
  <c r="A864" i="30"/>
  <c r="A109" i="30"/>
  <c r="A894" i="30"/>
  <c r="A464" i="30"/>
  <c r="A766" i="30"/>
  <c r="A810" i="30"/>
  <c r="A698" i="30"/>
  <c r="A587" i="30"/>
  <c r="A689" i="30"/>
  <c r="A249" i="30"/>
  <c r="A275" i="30"/>
  <c r="A306" i="30"/>
  <c r="A172" i="30"/>
  <c r="A160" i="30"/>
  <c r="A869" i="30"/>
  <c r="A322" i="30"/>
  <c r="A535" i="30"/>
  <c r="A391" i="30"/>
  <c r="A785" i="30"/>
  <c r="S914" i="30"/>
  <c r="S913" i="30"/>
  <c r="S912" i="30"/>
  <c r="U914" i="30"/>
  <c r="U912" i="30"/>
  <c r="U906" i="30"/>
  <c r="Q903" i="30"/>
  <c r="Q912" i="30"/>
  <c r="T914" i="30"/>
  <c r="V913" i="30"/>
  <c r="T912" i="30"/>
  <c r="U907" i="30"/>
  <c r="Q906" i="30"/>
  <c r="Q907" i="30"/>
  <c r="V912" i="30"/>
  <c r="V914" i="30"/>
  <c r="U913" i="30"/>
  <c r="T913" i="30"/>
  <c r="B952" i="30"/>
  <c r="U905" i="30"/>
  <c r="Q905" i="30"/>
  <c r="S910" i="30"/>
  <c r="S908" i="30"/>
  <c r="S911" i="30"/>
  <c r="S909" i="30"/>
  <c r="A791" i="30"/>
  <c r="A635" i="30"/>
  <c r="A863" i="30"/>
  <c r="A237" i="30"/>
  <c r="A392" i="30"/>
  <c r="A241" i="30"/>
  <c r="A252" i="30"/>
  <c r="A575" i="30"/>
  <c r="A592" i="30"/>
  <c r="A881" i="30"/>
  <c r="A634" i="30"/>
  <c r="A805" i="30"/>
  <c r="A426" i="30"/>
  <c r="A621" i="30"/>
  <c r="A147" i="30"/>
  <c r="A479" i="30"/>
  <c r="A789" i="30"/>
  <c r="A140" i="30"/>
  <c r="A597" i="30"/>
  <c r="A835" i="30"/>
  <c r="A528" i="30"/>
  <c r="A792" i="30"/>
  <c r="A824" i="30"/>
  <c r="A76" i="30"/>
  <c r="A349" i="30"/>
  <c r="A294" i="30"/>
  <c r="A347" i="30"/>
  <c r="A880" i="30"/>
  <c r="A646" i="30"/>
  <c r="A173" i="30"/>
  <c r="A878" i="30"/>
  <c r="A622" i="30"/>
  <c r="A19" i="30"/>
  <c r="A473" i="30"/>
  <c r="A183" i="30"/>
  <c r="A708" i="30"/>
  <c r="A281" i="30"/>
  <c r="A732" i="30"/>
  <c r="A108" i="30"/>
  <c r="A656" i="30"/>
  <c r="A690" i="30"/>
  <c r="A669" i="30"/>
  <c r="A448" i="30"/>
  <c r="A175" i="30"/>
  <c r="A199" i="30"/>
  <c r="A166" i="30"/>
  <c r="A505" i="30"/>
  <c r="A511" i="30"/>
  <c r="A342" i="30"/>
  <c r="A439" i="30"/>
  <c r="A771" i="30"/>
  <c r="A491" i="30"/>
  <c r="A638" i="30"/>
  <c r="A256" i="30"/>
  <c r="A431" i="30"/>
  <c r="A557" i="30"/>
  <c r="A459" i="30"/>
  <c r="A677" i="30"/>
  <c r="A620" i="30"/>
  <c r="A414" i="30"/>
  <c r="A130" i="30"/>
  <c r="A187" i="30"/>
  <c r="A408" i="30"/>
  <c r="A106" i="30"/>
  <c r="A291" i="30"/>
  <c r="A595" i="30"/>
  <c r="A663" i="30"/>
  <c r="A333" i="30"/>
  <c r="A158" i="30"/>
  <c r="A481" i="30"/>
  <c r="A188" i="30"/>
  <c r="A55" i="30"/>
  <c r="A433" i="30"/>
  <c r="A297" i="30"/>
  <c r="A793" i="30"/>
  <c r="A786" i="30"/>
  <c r="A153" i="30"/>
  <c r="A739" i="30"/>
  <c r="A313" i="30"/>
  <c r="A94" i="30"/>
  <c r="A255" i="30"/>
  <c r="A403" i="30"/>
  <c r="A898" i="30"/>
  <c r="A560" i="30"/>
  <c r="A136" i="30"/>
  <c r="A767" i="30"/>
  <c r="A846" i="30"/>
  <c r="A245" i="30"/>
  <c r="A6" i="30"/>
  <c r="A72" i="30"/>
  <c r="A543" i="30"/>
  <c r="A867" i="30"/>
  <c r="A743" i="30"/>
  <c r="A607" i="30"/>
  <c r="A416" i="30"/>
  <c r="A301" i="30"/>
  <c r="A127" i="30"/>
  <c r="A194" i="30"/>
  <c r="A859" i="30"/>
  <c r="A719" i="30"/>
  <c r="A655" i="30"/>
  <c r="A888" i="30"/>
  <c r="A816" i="30"/>
  <c r="A359" i="30"/>
  <c r="A298" i="30"/>
  <c r="A819" i="30"/>
  <c r="A514" i="30"/>
  <c r="A44" i="30"/>
  <c r="A287" i="30"/>
  <c r="A304" i="30"/>
  <c r="A170" i="30"/>
  <c r="A66" i="30"/>
  <c r="A525" i="30"/>
  <c r="A470" i="30"/>
  <c r="A395" i="30"/>
  <c r="A427" i="30"/>
  <c r="A590" i="30"/>
  <c r="A716" i="30"/>
  <c r="A564" i="30"/>
  <c r="A277" i="30"/>
  <c r="A162" i="30"/>
  <c r="A523" i="30"/>
  <c r="A71" i="30"/>
  <c r="A38" i="30"/>
  <c r="A659" i="30"/>
  <c r="A407" i="30"/>
  <c r="A844" i="30"/>
  <c r="A406" i="30"/>
  <c r="A357" i="30"/>
  <c r="A760" i="30"/>
  <c r="A502" i="30"/>
  <c r="A527" i="30"/>
  <c r="A515" i="30"/>
  <c r="A450" i="30"/>
  <c r="A47" i="30"/>
  <c r="A729" i="30"/>
  <c r="A829" i="30"/>
  <c r="A641" i="30"/>
  <c r="A725" i="30"/>
  <c r="A443" i="30"/>
  <c r="A884" i="30"/>
  <c r="A274" i="30"/>
  <c r="A686" i="30"/>
  <c r="A382" i="30"/>
  <c r="A520" i="30"/>
  <c r="A630" i="30"/>
  <c r="A509" i="30"/>
  <c r="A216" i="30"/>
  <c r="A608" i="30"/>
  <c r="A478" i="30"/>
  <c r="A190" i="30"/>
  <c r="A41" i="30"/>
  <c r="A22" i="30"/>
  <c r="A724" i="30"/>
  <c r="A205" i="30"/>
  <c r="A52" i="30"/>
  <c r="A840" i="30"/>
  <c r="A423" i="30"/>
  <c r="A242" i="30"/>
  <c r="A574" i="30"/>
  <c r="A456" i="30"/>
  <c r="A468" i="30"/>
  <c r="A307" i="30"/>
  <c r="A73" i="30"/>
  <c r="A69" i="30"/>
  <c r="A264" i="30"/>
  <c r="A811" i="30"/>
  <c r="A885" i="30"/>
  <c r="A715" i="30"/>
  <c r="A742" i="30"/>
  <c r="A299" i="30"/>
  <c r="A1" i="30"/>
  <c r="A567" i="30"/>
  <c r="A658" i="30"/>
  <c r="A648" i="30"/>
  <c r="A267" i="30"/>
  <c r="A434" i="30"/>
  <c r="A278" i="30"/>
  <c r="A384" i="30"/>
  <c r="A424" i="30"/>
  <c r="A204" i="30"/>
  <c r="A851" i="30"/>
  <c r="A219" i="30"/>
  <c r="A114" i="30"/>
  <c r="A324" i="30"/>
  <c r="A614" i="30"/>
  <c r="A671" i="30"/>
  <c r="A25" i="30"/>
  <c r="A465" i="30"/>
  <c r="A361" i="30"/>
  <c r="A670" i="30"/>
  <c r="A475" i="30"/>
  <c r="A79" i="30"/>
  <c r="A323" i="30"/>
  <c r="A321" i="30"/>
  <c r="A441" i="30"/>
  <c r="A362" i="30"/>
  <c r="A604" i="30"/>
  <c r="A244" i="30"/>
  <c r="A411" i="30"/>
  <c r="A768" i="30"/>
  <c r="A185" i="30"/>
  <c r="A11" i="30"/>
  <c r="A507" i="30"/>
  <c r="A551" i="30"/>
  <c r="A169" i="30"/>
  <c r="A134" i="30"/>
  <c r="A184" i="30"/>
  <c r="A651" i="30"/>
  <c r="A273" i="30"/>
  <c r="A494" i="30"/>
  <c r="A738" i="30"/>
  <c r="A409" i="30"/>
  <c r="A788" i="30"/>
  <c r="A61" i="30"/>
  <c r="A331" i="30"/>
  <c r="A691" i="30"/>
  <c r="A75" i="30"/>
  <c r="A501" i="30"/>
  <c r="A360" i="30"/>
  <c r="A701" i="30"/>
  <c r="A351" i="30"/>
  <c r="A613" i="30"/>
  <c r="A82" i="30"/>
  <c r="A159" i="30"/>
  <c r="A593" i="30"/>
  <c r="A444" i="30"/>
  <c r="A178" i="30"/>
  <c r="A436" i="30"/>
  <c r="A355" i="30"/>
  <c r="A84" i="30"/>
  <c r="A121" i="30"/>
  <c r="A354" i="30"/>
  <c r="A13" i="30"/>
  <c r="A744" i="30"/>
  <c r="A842" i="30"/>
  <c r="A36" i="30"/>
  <c r="A801" i="30"/>
  <c r="A422" i="30"/>
  <c r="A584" i="30"/>
  <c r="A517" i="30"/>
  <c r="A37" i="30"/>
  <c r="A221" i="30"/>
  <c r="A764" i="30"/>
  <c r="A305" i="30"/>
  <c r="A542" i="30"/>
  <c r="A144" i="30"/>
  <c r="A430" i="30"/>
  <c r="A119" i="30"/>
  <c r="A80" i="30"/>
  <c r="A769" i="30"/>
  <c r="A137" i="30"/>
  <c r="A48" i="30"/>
  <c r="A402" i="30"/>
  <c r="A454" i="30"/>
  <c r="A870" i="30"/>
  <c r="A862" i="30"/>
  <c r="A499" i="30"/>
  <c r="A599" i="30"/>
  <c r="A807" i="30"/>
  <c r="A872" i="30"/>
  <c r="A668" i="30"/>
  <c r="A636" i="30"/>
  <c r="A652" i="30"/>
  <c r="A356" i="30"/>
  <c r="A838" i="30"/>
  <c r="A102" i="30"/>
  <c r="A734" i="30"/>
  <c r="A300" i="30"/>
  <c r="A16" i="30"/>
  <c r="A447" i="30"/>
  <c r="A308" i="30"/>
  <c r="A606" i="30"/>
  <c r="A344" i="30"/>
  <c r="A143" i="30"/>
  <c r="A92" i="30"/>
  <c r="A579" i="30"/>
  <c r="A642" i="30"/>
  <c r="A400" i="30"/>
  <c r="A530" i="30"/>
  <c r="A32" i="30"/>
  <c r="A519" i="30"/>
  <c r="A288" i="30"/>
  <c r="A678" i="30"/>
  <c r="A311" i="30"/>
  <c r="A179" i="30"/>
  <c r="A554" i="30"/>
  <c r="A582" i="30"/>
  <c r="A674" i="30"/>
  <c r="A853" i="30"/>
  <c r="A189" i="30"/>
  <c r="A328" i="30"/>
  <c r="A174" i="30"/>
  <c r="A116" i="30"/>
  <c r="A228" i="30"/>
  <c r="A399" i="30"/>
  <c r="A340" i="30"/>
  <c r="A818" i="30"/>
  <c r="A420" i="30"/>
  <c r="A312" i="30"/>
  <c r="A415" i="30"/>
  <c r="A667" i="30"/>
  <c r="A248" i="30"/>
  <c r="A755" i="30"/>
  <c r="A18" i="30"/>
  <c r="A887" i="30"/>
  <c r="A777" i="30"/>
  <c r="A271" i="30"/>
  <c r="A438" i="30"/>
  <c r="A64" i="30"/>
  <c r="A78" i="30"/>
  <c r="A865" i="30"/>
  <c r="A142" i="30"/>
  <c r="A850" i="30"/>
  <c r="A46" i="30"/>
  <c r="A105" i="30"/>
  <c r="A500" i="30"/>
  <c r="A573" i="30"/>
  <c r="A104" i="30"/>
  <c r="A218" i="30"/>
  <c r="A780" i="30"/>
  <c r="A714" i="30"/>
  <c r="A524" i="30"/>
  <c r="A15" i="30"/>
  <c r="A65" i="30"/>
  <c r="A536" i="30"/>
  <c r="A39" i="30"/>
  <c r="A405" i="30"/>
  <c r="A626" i="30"/>
  <c r="A268" i="30"/>
  <c r="A516" i="30"/>
  <c r="A469" i="30"/>
  <c r="A616" i="30"/>
  <c r="A845" i="30"/>
  <c r="A748" i="30"/>
  <c r="A186" i="30"/>
  <c r="A24" i="30"/>
  <c r="A531" i="30"/>
  <c r="A95" i="30"/>
  <c r="A176" i="30"/>
  <c r="A490" i="30"/>
  <c r="A828" i="30"/>
  <c r="A327" i="30"/>
  <c r="A486" i="30"/>
  <c r="A318" i="30"/>
  <c r="A217" i="30"/>
  <c r="A778" i="30"/>
  <c r="A512" i="30"/>
  <c r="A581" i="30"/>
  <c r="A704" i="30"/>
  <c r="A544" i="30"/>
  <c r="A833" i="30"/>
  <c r="A397" i="30"/>
  <c r="A618" i="30"/>
  <c r="A401" i="30"/>
  <c r="A583" i="30"/>
  <c r="A462" i="30"/>
  <c r="A388" i="30"/>
  <c r="A236" i="30"/>
  <c r="A419" i="30"/>
  <c r="A681" i="30"/>
  <c r="A9" i="30"/>
  <c r="A259" i="30"/>
  <c r="A83" i="30"/>
  <c r="A808" i="30"/>
  <c r="A558" i="30"/>
  <c r="A657" i="30"/>
  <c r="A711" i="30"/>
  <c r="A42" i="30"/>
  <c r="A541" i="30"/>
  <c r="A751" i="30"/>
  <c r="A537" i="30"/>
  <c r="A710" i="30"/>
  <c r="A418" i="30"/>
  <c r="A610" i="30"/>
  <c r="A58" i="30"/>
  <c r="A346" i="30"/>
  <c r="A848" i="30"/>
  <c r="A809" i="30"/>
  <c r="A683" i="30"/>
  <c r="A215" i="30"/>
  <c r="A487" i="30"/>
  <c r="A123" i="30"/>
  <c r="A93" i="30"/>
  <c r="A222" i="30"/>
  <c r="A234" i="30"/>
  <c r="A741" i="30"/>
  <c r="A50" i="30"/>
  <c r="A246" i="30"/>
  <c r="A504" i="30"/>
  <c r="A27" i="30"/>
  <c r="A332" i="30"/>
  <c r="A750" i="30"/>
  <c r="A649" i="30"/>
  <c r="A693" i="30"/>
  <c r="A363" i="30"/>
  <c r="A283" i="30"/>
  <c r="A49" i="30"/>
  <c r="A276" i="30"/>
  <c r="A832" i="30"/>
  <c r="A705" i="30"/>
  <c r="A449" i="30"/>
  <c r="A759" i="30"/>
  <c r="A568" i="30"/>
  <c r="A664" i="30"/>
  <c r="A253" i="30"/>
  <c r="A553" i="30"/>
  <c r="A757" i="30"/>
  <c r="A800" i="30"/>
  <c r="A463" i="30"/>
  <c r="A338" i="30"/>
  <c r="A585" i="30"/>
  <c r="A565" i="30"/>
  <c r="A97" i="30"/>
  <c r="A326" i="30"/>
  <c r="A692" i="30"/>
  <c r="A233" i="30"/>
  <c r="A358" i="30"/>
  <c r="A196" i="30"/>
  <c r="A238" i="30"/>
  <c r="A330" i="30"/>
  <c r="A727" i="30"/>
  <c r="A413" i="30"/>
  <c r="A562" i="30"/>
  <c r="A262" i="30"/>
  <c r="A432" i="30"/>
  <c r="A492" i="30"/>
  <c r="A563" i="30"/>
  <c r="A371" i="30"/>
  <c r="A45" i="30"/>
  <c r="A799" i="30"/>
  <c r="A180" i="30"/>
  <c r="A161" i="30"/>
  <c r="A374" i="30"/>
  <c r="A243" i="30"/>
  <c r="A461" i="30"/>
  <c r="A654" i="30"/>
  <c r="A858" i="30"/>
  <c r="A815" i="30"/>
  <c r="A139" i="30"/>
  <c r="A442" i="30"/>
  <c r="A364" i="30"/>
  <c r="A484" i="30"/>
  <c r="A339" i="30"/>
  <c r="A877" i="30"/>
  <c r="A706" i="30"/>
  <c r="A280" i="30"/>
  <c r="A145" i="30"/>
  <c r="A495" i="30"/>
  <c r="A513" i="30"/>
  <c r="A5" i="30"/>
  <c r="A125" i="30"/>
  <c r="A662" i="30"/>
  <c r="A534" i="30"/>
  <c r="A435" i="30"/>
  <c r="A876" i="30"/>
  <c r="A197" i="30"/>
  <c r="A157" i="30"/>
  <c r="A596" i="30"/>
  <c r="A77" i="30"/>
  <c r="A286" i="30"/>
  <c r="A586" i="30"/>
  <c r="A117" i="30"/>
  <c r="A231" i="30"/>
  <c r="A43" i="30"/>
  <c r="A198" i="30"/>
  <c r="A289" i="30"/>
  <c r="A429" i="30"/>
  <c r="A8" i="30"/>
  <c r="A762" i="30"/>
  <c r="A156" i="30"/>
  <c r="A770" i="30"/>
  <c r="A526" i="30"/>
  <c r="A171" i="30"/>
  <c r="A2" i="30"/>
  <c r="A577" i="30"/>
  <c r="A895" i="30"/>
  <c r="A830" i="30"/>
  <c r="A897" i="30"/>
  <c r="A182" i="30"/>
  <c r="A115" i="30"/>
  <c r="A619" i="30"/>
  <c r="A4" i="30"/>
  <c r="A207" i="30"/>
  <c r="A802" i="30"/>
  <c r="A647" i="30"/>
  <c r="A675" i="30"/>
  <c r="A772" i="30"/>
  <c r="A868" i="30"/>
  <c r="A257" i="30"/>
  <c r="A533" i="30"/>
  <c r="A96" i="30"/>
  <c r="A682" i="30"/>
  <c r="A150" i="30"/>
  <c r="A496" i="30"/>
  <c r="A455" i="30"/>
  <c r="A122" i="30"/>
  <c r="A54" i="30"/>
  <c r="A707" i="30"/>
  <c r="A378" i="30"/>
  <c r="A589" i="30"/>
  <c r="A852" i="30"/>
  <c r="A555" i="30"/>
  <c r="A314" i="30"/>
  <c r="A60" i="30"/>
  <c r="A736" i="30"/>
  <c r="A847" i="30"/>
  <c r="A120" i="30"/>
  <c r="A107" i="30"/>
  <c r="A396" i="30"/>
  <c r="A745" i="30"/>
  <c r="A251" i="30"/>
  <c r="A247" i="30"/>
  <c r="A576" i="30"/>
  <c r="A893" i="30"/>
  <c r="A210" i="30"/>
  <c r="A258" i="30"/>
  <c r="A269" i="30"/>
  <c r="A489" i="30"/>
  <c r="A856" i="30"/>
  <c r="A628" i="30"/>
  <c r="A749" i="30"/>
  <c r="A353" i="30"/>
  <c r="A21" i="30"/>
  <c r="A611" i="30"/>
  <c r="A696" i="30"/>
  <c r="A191" i="30"/>
  <c r="A624" i="30"/>
  <c r="A566" i="30"/>
  <c r="A737" i="30"/>
  <c r="A458" i="30"/>
  <c r="A272" i="30"/>
  <c r="A466" i="30"/>
  <c r="A329" i="30"/>
  <c r="A445" i="30"/>
  <c r="A412" i="30"/>
  <c r="A35" i="30"/>
  <c r="A779" i="30"/>
  <c r="A51" i="30"/>
  <c r="A806" i="30"/>
  <c r="A101" i="30"/>
  <c r="A163" i="30"/>
  <c r="A303" i="30"/>
  <c r="A112" i="30"/>
  <c r="A90" i="30"/>
  <c r="A746" i="30"/>
  <c r="A138" i="30"/>
  <c r="A164" i="30"/>
  <c r="A735" i="30"/>
  <c r="A532" i="30"/>
  <c r="A508" i="30"/>
  <c r="A81" i="30"/>
  <c r="A177" i="30"/>
  <c r="A132" i="30"/>
  <c r="A756" i="30"/>
  <c r="A803" i="30"/>
  <c r="A783" i="30"/>
  <c r="A774" i="30"/>
  <c r="A261" i="30"/>
  <c r="A302" i="30"/>
  <c r="A550" i="30"/>
  <c r="A386" i="30"/>
  <c r="A726" i="30"/>
  <c r="A398" i="30"/>
  <c r="A128" i="30"/>
  <c r="A781" i="30"/>
  <c r="A33" i="30"/>
  <c r="A7" i="30"/>
  <c r="A482" i="30"/>
  <c r="A209" i="30"/>
  <c r="A855" i="30"/>
  <c r="A200" i="30"/>
  <c r="A699" i="30"/>
  <c r="A40" i="30"/>
  <c r="A679" i="30"/>
  <c r="A594" i="30"/>
  <c r="A369" i="30"/>
  <c r="A695" i="30"/>
  <c r="A460" i="30"/>
  <c r="A661" i="30"/>
  <c r="A632" i="30"/>
  <c r="A451" i="30"/>
  <c r="A23" i="30"/>
  <c r="A467" i="30"/>
  <c r="A839" i="30"/>
  <c r="A168" i="30"/>
  <c r="A497" i="30"/>
  <c r="A477" i="30"/>
  <c r="A521" i="30"/>
  <c r="A609" i="30"/>
  <c r="A480" i="30"/>
  <c r="A227" i="30"/>
  <c r="A383" i="30"/>
  <c r="A776" i="30"/>
  <c r="A317" i="30"/>
  <c r="A167" i="30"/>
  <c r="A225" i="30"/>
  <c r="A548" i="30"/>
  <c r="A337" i="30"/>
  <c r="A615" i="30"/>
  <c r="A367" i="30"/>
  <c r="A694" i="30"/>
  <c r="A588" i="30"/>
  <c r="A559" i="30"/>
  <c r="A549" i="30"/>
  <c r="A440" i="30"/>
  <c r="A232" i="30"/>
  <c r="A817" i="30"/>
  <c r="A266" i="30"/>
  <c r="A118" i="30"/>
  <c r="A860" i="30"/>
  <c r="A617" i="30"/>
  <c r="A203" i="30"/>
  <c r="A126" i="30"/>
  <c r="A290" i="30"/>
  <c r="A319" i="30"/>
  <c r="A292" i="30"/>
  <c r="A687" i="30"/>
  <c r="A98" i="30"/>
  <c r="A591" i="30"/>
  <c r="A650" i="30"/>
  <c r="A627" i="30"/>
  <c r="A712" i="30"/>
  <c r="I130" i="48"/>
  <c r="A684" i="30"/>
  <c r="A131" i="30"/>
  <c r="A34" i="30"/>
  <c r="A680" i="30"/>
  <c r="A110" i="30"/>
  <c r="A295" i="30"/>
  <c r="A503" i="30"/>
  <c r="A703" i="30"/>
  <c r="A394" i="30"/>
  <c r="A99" i="30"/>
  <c r="A155" i="30"/>
  <c r="A20" i="30"/>
  <c r="A775" i="30"/>
  <c r="A370" i="30"/>
  <c r="A100" i="30"/>
  <c r="A700" i="30"/>
  <c r="A57" i="30"/>
  <c r="A879" i="30"/>
  <c r="A67" i="30"/>
  <c r="A124" i="30"/>
  <c r="A889" i="30"/>
  <c r="A891" i="30"/>
  <c r="A676" i="30"/>
  <c r="A389" i="30"/>
  <c r="A812" i="30"/>
  <c r="A146" i="30"/>
  <c r="A834" i="30"/>
  <c r="A334" i="30"/>
  <c r="A713" i="30"/>
  <c r="A798" i="30"/>
  <c r="A30" i="30"/>
  <c r="A688" i="30"/>
  <c r="A697" i="30"/>
  <c r="A135" i="30"/>
  <c r="A201" i="30"/>
  <c r="A794" i="30"/>
  <c r="A270" i="30"/>
  <c r="A88" i="30"/>
  <c r="A453" i="30"/>
  <c r="A899" i="30"/>
  <c r="A195" i="30"/>
  <c r="A320" i="30"/>
  <c r="A795" i="30"/>
  <c r="A709" i="30"/>
  <c r="A782" i="30"/>
  <c r="A260" i="30"/>
  <c r="A854" i="30"/>
  <c r="A637" i="30"/>
  <c r="A666" i="30"/>
  <c r="A63" i="30"/>
  <c r="A572" i="30"/>
  <c r="A882" i="30"/>
  <c r="A377" i="30"/>
  <c r="A518" i="30"/>
  <c r="A861" i="30"/>
  <c r="A224" i="30"/>
  <c r="A368" i="30"/>
  <c r="A784" i="30"/>
  <c r="A625" i="30"/>
  <c r="A702" i="30"/>
  <c r="A365" i="30"/>
  <c r="A472" i="30"/>
  <c r="A375" i="30"/>
  <c r="A315" i="30"/>
  <c r="A154" i="30"/>
  <c r="A87" i="30"/>
  <c r="A387" i="30"/>
  <c r="A230" i="30"/>
  <c r="A561" i="30"/>
  <c r="A570" i="30"/>
  <c r="A754" i="30"/>
  <c r="A366" i="30"/>
  <c r="A316" i="30"/>
  <c r="A85" i="30"/>
  <c r="A740" i="30"/>
  <c r="A12" i="30"/>
  <c r="A181" i="30"/>
  <c r="A211" i="30"/>
  <c r="A385" i="30"/>
  <c r="A474" i="30"/>
  <c r="A485" i="30"/>
  <c r="A263" i="30"/>
  <c r="A149" i="30"/>
  <c r="A208" i="30"/>
  <c r="A836" i="30"/>
  <c r="A376" i="30"/>
  <c r="A758" i="30"/>
  <c r="A506" i="30"/>
  <c r="A165" i="30"/>
  <c r="A452" i="30"/>
  <c r="A345" i="30"/>
  <c r="A875" i="30"/>
  <c r="A239" i="30"/>
  <c r="A296" i="30"/>
  <c r="A600" i="30"/>
  <c r="A612" i="30"/>
  <c r="A213" i="30"/>
  <c r="A787" i="30"/>
  <c r="A685" i="30"/>
  <c r="A728" i="30"/>
  <c r="A74" i="30"/>
  <c r="A773" i="30"/>
  <c r="A813" i="30"/>
  <c r="A471" i="30"/>
  <c r="A284" i="30"/>
  <c r="A820" i="30"/>
  <c r="A547" i="30"/>
  <c r="A580" i="30"/>
  <c r="A498" i="30"/>
  <c r="A129" i="30"/>
  <c r="A720" i="30"/>
  <c r="A645" i="30"/>
  <c r="A571" i="30"/>
  <c r="A629" i="30"/>
  <c r="A871" i="30"/>
  <c r="A804" i="30"/>
  <c r="A348" i="30"/>
  <c r="A631" i="30"/>
  <c r="A14" i="30"/>
  <c r="A336" i="30"/>
  <c r="A644" i="30"/>
  <c r="A265" i="30"/>
  <c r="A640" i="30"/>
  <c r="A141" i="30"/>
  <c r="A325" i="30"/>
  <c r="A379" i="30"/>
  <c r="A753" i="30"/>
  <c r="A152" i="30"/>
  <c r="A59" i="30"/>
  <c r="A672" i="30"/>
  <c r="A660" i="30"/>
  <c r="A538" i="30"/>
  <c r="A254" i="30"/>
  <c r="A17" i="30"/>
  <c r="A350" i="30"/>
  <c r="A623" i="30"/>
  <c r="A823" i="30"/>
  <c r="A226" i="30"/>
  <c r="A352" i="30"/>
  <c r="A653" i="30"/>
  <c r="A285" i="30"/>
  <c r="H63" i="26"/>
  <c r="E455" i="30"/>
  <c r="H143" i="26"/>
  <c r="H23" i="26"/>
  <c r="H103" i="26"/>
  <c r="S309" i="30"/>
  <c r="N58" i="26"/>
  <c r="L58" i="26"/>
  <c r="N138" i="26"/>
  <c r="N18" i="26"/>
  <c r="D25" i="9"/>
  <c r="N98" i="26"/>
  <c r="P57" i="26"/>
  <c r="G311" i="30"/>
  <c r="P137" i="26"/>
  <c r="L137" i="26"/>
  <c r="P17" i="26"/>
  <c r="P97" i="26"/>
  <c r="E23" i="9"/>
  <c r="F24" i="9"/>
  <c r="M99" i="26"/>
  <c r="M19" i="26"/>
  <c r="L19" i="26"/>
  <c r="G358" i="30"/>
  <c r="C26" i="9"/>
  <c r="M59" i="26"/>
  <c r="M139" i="26"/>
  <c r="A27" i="13"/>
  <c r="Q320" i="32"/>
  <c r="H380" i="26"/>
  <c r="H340" i="26"/>
  <c r="H420" i="26"/>
  <c r="H460" i="26"/>
  <c r="J340" i="26"/>
  <c r="J460" i="26"/>
  <c r="J380" i="26"/>
  <c r="U320" i="32"/>
  <c r="J420" i="26"/>
  <c r="B28" i="13"/>
  <c r="B29" i="13"/>
  <c r="I341" i="26"/>
  <c r="I381" i="26"/>
  <c r="I461" i="26"/>
  <c r="G27" i="13"/>
  <c r="I421" i="26"/>
  <c r="A28" i="14"/>
  <c r="A33" i="33"/>
  <c r="H661" i="26"/>
  <c r="H701" i="26"/>
  <c r="E397" i="33"/>
  <c r="H741" i="26"/>
  <c r="H781" i="26"/>
  <c r="I662" i="26"/>
  <c r="G28" i="14"/>
  <c r="I782" i="26"/>
  <c r="I702" i="26"/>
  <c r="I742" i="26"/>
  <c r="I397" i="33"/>
  <c r="J741" i="26"/>
  <c r="J661" i="26"/>
  <c r="J701" i="26"/>
  <c r="J781" i="26"/>
  <c r="H301" i="26"/>
  <c r="A28" i="11"/>
  <c r="H221" i="26"/>
  <c r="H181" i="26"/>
  <c r="E405" i="29"/>
  <c r="H261" i="26"/>
  <c r="I262" i="26"/>
  <c r="G28" i="11"/>
  <c r="I222" i="26"/>
  <c r="I182" i="26"/>
  <c r="I302" i="26"/>
  <c r="J261" i="26"/>
  <c r="J181" i="26"/>
  <c r="I405" i="29"/>
  <c r="J301" i="26"/>
  <c r="J221" i="26"/>
  <c r="I964" i="30"/>
  <c r="I963" i="30"/>
  <c r="I962" i="30"/>
  <c r="E953" i="30"/>
  <c r="E962" i="30"/>
  <c r="H963" i="30"/>
  <c r="I956" i="30"/>
  <c r="J964" i="30"/>
  <c r="G963" i="30"/>
  <c r="J962" i="30"/>
  <c r="I957" i="30"/>
  <c r="E956" i="30"/>
  <c r="H964" i="30"/>
  <c r="E957" i="30"/>
  <c r="G964" i="30"/>
  <c r="J963" i="30"/>
  <c r="N952" i="30"/>
  <c r="H962" i="30"/>
  <c r="G962" i="30"/>
  <c r="G959" i="30"/>
  <c r="G961" i="30"/>
  <c r="E955" i="30"/>
  <c r="I955" i="30"/>
  <c r="G958" i="30"/>
  <c r="G960" i="30"/>
  <c r="P130" i="48"/>
  <c r="I343" i="26"/>
  <c r="G29" i="13"/>
  <c r="I423" i="26"/>
  <c r="I463" i="26"/>
  <c r="I383" i="26"/>
  <c r="C27" i="9"/>
  <c r="M100" i="26"/>
  <c r="S358" i="30"/>
  <c r="M20" i="26"/>
  <c r="L20" i="26"/>
  <c r="M60" i="26"/>
  <c r="M140" i="26"/>
  <c r="P138" i="26"/>
  <c r="L138" i="26"/>
  <c r="F25" i="9"/>
  <c r="P58" i="26"/>
  <c r="P98" i="26"/>
  <c r="P18" i="26"/>
  <c r="S311" i="30"/>
  <c r="E24" i="9"/>
  <c r="N139" i="26"/>
  <c r="G359" i="30"/>
  <c r="N59" i="26"/>
  <c r="L59" i="26"/>
  <c r="N19" i="26"/>
  <c r="N99" i="26"/>
  <c r="D26" i="9"/>
  <c r="O137" i="26"/>
  <c r="O17" i="26"/>
  <c r="O97" i="26"/>
  <c r="L97" i="26"/>
  <c r="O57" i="26"/>
  <c r="G310" i="30"/>
  <c r="A792" i="33"/>
  <c r="A1273" i="33"/>
  <c r="A128" i="33"/>
  <c r="A909" i="33"/>
  <c r="A365" i="33"/>
  <c r="A877" i="33"/>
  <c r="A1196" i="33"/>
  <c r="A21" i="33"/>
  <c r="A1206" i="33"/>
  <c r="A1027" i="33"/>
  <c r="A840" i="33"/>
  <c r="A248" i="33"/>
  <c r="A931" i="33"/>
  <c r="A442" i="33"/>
  <c r="A921" i="33"/>
  <c r="A847" i="33"/>
  <c r="A1113" i="33"/>
  <c r="A474" i="33"/>
  <c r="A1203" i="33"/>
  <c r="A771" i="33"/>
  <c r="A887" i="33"/>
  <c r="A924" i="33"/>
  <c r="A882" i="33"/>
  <c r="A673" i="33"/>
  <c r="A346" i="33"/>
  <c r="A828" i="33"/>
  <c r="A521" i="33"/>
  <c r="A873" i="33"/>
  <c r="A646" i="33"/>
  <c r="A547" i="33"/>
  <c r="A1007" i="33"/>
  <c r="A480" i="33"/>
  <c r="A569" i="33"/>
  <c r="A103" i="33"/>
  <c r="A454" i="33"/>
  <c r="A735" i="33"/>
  <c r="A871" i="33"/>
  <c r="A319" i="33"/>
  <c r="A578" i="33"/>
  <c r="A452" i="33"/>
  <c r="A992" i="33"/>
  <c r="A1240" i="33"/>
  <c r="A428" i="33"/>
  <c r="A544" i="33"/>
  <c r="A805" i="33"/>
  <c r="A722" i="33"/>
  <c r="A204" i="33"/>
  <c r="A219" i="33"/>
  <c r="A58" i="33"/>
  <c r="A444" i="33"/>
  <c r="A742" i="33"/>
  <c r="A41" i="33"/>
  <c r="A351" i="33"/>
  <c r="A573" i="33"/>
  <c r="A911" i="33"/>
  <c r="A139" i="33"/>
  <c r="A929" i="33"/>
  <c r="A555" i="33"/>
  <c r="A854" i="33"/>
  <c r="A259" i="33"/>
  <c r="A185" i="33"/>
  <c r="A899" i="33"/>
  <c r="A67" i="33"/>
  <c r="A183" i="33"/>
  <c r="A4" i="33"/>
  <c r="A781" i="33"/>
  <c r="A152" i="33"/>
  <c r="A1195" i="33"/>
  <c r="A562" i="33"/>
  <c r="A661" i="33"/>
  <c r="A1029" i="33"/>
  <c r="A197" i="33"/>
  <c r="A34" i="33"/>
  <c r="A161" i="33"/>
  <c r="A1053" i="33"/>
  <c r="A1234" i="33"/>
  <c r="A959" i="33"/>
  <c r="A783" i="33"/>
  <c r="A574" i="33"/>
  <c r="A422" i="33"/>
  <c r="A1077" i="33"/>
  <c r="A280" i="33"/>
  <c r="A409" i="33"/>
  <c r="A235" i="33"/>
  <c r="A1148" i="33"/>
  <c r="A770" i="33"/>
  <c r="A340" i="33"/>
  <c r="A550" i="33"/>
  <c r="A798" i="33"/>
  <c r="A331" i="33"/>
  <c r="A236" i="33"/>
  <c r="A471" i="33"/>
  <c r="A353" i="33"/>
  <c r="A262" i="33"/>
  <c r="A904" i="33"/>
  <c r="A1043" i="33"/>
  <c r="A150" i="33"/>
  <c r="A467" i="33"/>
  <c r="A799" i="33"/>
  <c r="A293" i="33"/>
  <c r="A908" i="33"/>
  <c r="A39" i="33"/>
  <c r="A919" i="33"/>
  <c r="A595" i="33"/>
  <c r="A81" i="33"/>
  <c r="A75" i="33"/>
  <c r="A94" i="33"/>
  <c r="A406" i="33"/>
  <c r="A515" i="33"/>
  <c r="A96" i="33"/>
  <c r="A146" i="33"/>
  <c r="A195" i="33"/>
  <c r="A1121" i="33"/>
  <c r="A181" i="33"/>
  <c r="A344" i="33"/>
  <c r="A933" i="33"/>
  <c r="A273" i="33"/>
  <c r="A937" i="33"/>
  <c r="A1031" i="33"/>
  <c r="A176" i="33"/>
  <c r="A475" i="33"/>
  <c r="A892" i="33"/>
  <c r="A1137" i="33"/>
  <c r="A763" i="33"/>
  <c r="A322" i="33"/>
  <c r="A72" i="33"/>
  <c r="A701" i="33"/>
  <c r="A1194" i="33"/>
  <c r="A1089" i="33"/>
  <c r="A654" i="33"/>
  <c r="A1209" i="33"/>
  <c r="A1085" i="33"/>
  <c r="A1015" i="33"/>
  <c r="A1135" i="33"/>
  <c r="A553" i="33"/>
  <c r="A803" i="33"/>
  <c r="A699" i="33"/>
  <c r="A614" i="33"/>
  <c r="A1236" i="33"/>
  <c r="A755" i="33"/>
  <c r="A852" i="33"/>
  <c r="A425" i="33"/>
  <c r="A114" i="33"/>
  <c r="A231" i="33"/>
  <c r="A1133" i="33"/>
  <c r="A665" i="33"/>
  <c r="A567" i="33"/>
  <c r="A87" i="33"/>
  <c r="A674" i="33"/>
  <c r="A113" i="33"/>
  <c r="A390" i="33"/>
  <c r="A1261" i="33"/>
  <c r="A387" i="33"/>
  <c r="A435" i="33"/>
  <c r="A1093" i="33"/>
  <c r="A1266" i="33"/>
  <c r="A221" i="33"/>
  <c r="A957" i="33"/>
  <c r="A850" i="33"/>
  <c r="A1120" i="33"/>
  <c r="A500" i="33"/>
  <c r="A88" i="33"/>
  <c r="A1118" i="33"/>
  <c r="A707" i="33"/>
  <c r="A1156" i="33"/>
  <c r="A497" i="33"/>
  <c r="A1219" i="33"/>
  <c r="A1255" i="33"/>
  <c r="A680" i="33"/>
  <c r="A989" i="33"/>
  <c r="A541" i="33"/>
  <c r="A1084" i="33"/>
  <c r="A1059" i="33"/>
  <c r="A50" i="33"/>
  <c r="A945" i="33"/>
  <c r="A1167" i="33"/>
  <c r="A900" i="33"/>
  <c r="A1072" i="33"/>
  <c r="A1098" i="33"/>
  <c r="A217" i="33"/>
  <c r="A845" i="33"/>
  <c r="A481" i="33"/>
  <c r="A846" i="33"/>
  <c r="A211" i="33"/>
  <c r="A630" i="33"/>
  <c r="A82" i="33"/>
  <c r="A65" i="33"/>
  <c r="A793" i="33"/>
  <c r="A359" i="33"/>
  <c r="A936" i="33"/>
  <c r="A972" i="33"/>
  <c r="A675" i="33"/>
  <c r="A778" i="33"/>
  <c r="A782" i="33"/>
  <c r="A190" i="33"/>
  <c r="A804" i="33"/>
  <c r="A848" i="33"/>
  <c r="A855" i="33"/>
  <c r="A935" i="33"/>
  <c r="A966" i="33"/>
  <c r="A97" i="33"/>
  <c r="A153" i="33"/>
  <c r="A570" i="33"/>
  <c r="A1190" i="33"/>
  <c r="A678" i="33"/>
  <c r="A744" i="33"/>
  <c r="A560" i="33"/>
  <c r="A298" i="33"/>
  <c r="A705" i="33"/>
  <c r="A1258" i="33"/>
  <c r="A849" i="33"/>
  <c r="A1233" i="33"/>
  <c r="A601" i="33"/>
  <c r="A415" i="33"/>
  <c r="A416" i="33"/>
  <c r="A1012" i="33"/>
  <c r="A1057" i="33"/>
  <c r="A172" i="33"/>
  <c r="A1250" i="33"/>
  <c r="A379" i="33"/>
  <c r="A503" i="33"/>
  <c r="A30" i="33"/>
  <c r="A265" i="33"/>
  <c r="A469" i="33"/>
  <c r="A1035" i="33"/>
  <c r="A527" i="33"/>
  <c r="A632" i="33"/>
  <c r="A84" i="33"/>
  <c r="A572" i="33"/>
  <c r="A222" i="33"/>
  <c r="A558" i="33"/>
  <c r="A320" i="33"/>
  <c r="A639" i="33"/>
  <c r="A296" i="33"/>
  <c r="A1075" i="33"/>
  <c r="A403" i="33"/>
  <c r="A645" i="33"/>
  <c r="A177" i="33"/>
  <c r="A1230" i="33"/>
  <c r="A1172" i="33"/>
  <c r="A1226" i="33"/>
  <c r="A973" i="33"/>
  <c r="A473" i="33"/>
  <c r="A16" i="33"/>
  <c r="A568" i="33"/>
  <c r="A712" i="33"/>
  <c r="A449" i="33"/>
  <c r="A411" i="33"/>
  <c r="A370" i="33"/>
  <c r="A844" i="33"/>
  <c r="A1095" i="33"/>
  <c r="A1036" i="33"/>
  <c r="A73" i="33"/>
  <c r="A867" i="33"/>
  <c r="A131" i="33"/>
  <c r="A279" i="33"/>
  <c r="A332" i="33"/>
  <c r="A1159" i="33"/>
  <c r="A465" i="33"/>
  <c r="A693" i="33"/>
  <c r="A1248" i="33"/>
  <c r="A310" i="33"/>
  <c r="A583" i="33"/>
  <c r="A255" i="33"/>
  <c r="A543" i="33"/>
  <c r="A997" i="33"/>
  <c r="A616" i="33"/>
  <c r="A514" i="33"/>
  <c r="A126" i="33"/>
  <c r="A162" i="33"/>
  <c r="A1163" i="33"/>
  <c r="A488" i="33"/>
  <c r="A360" i="33"/>
  <c r="A374" i="33"/>
  <c r="A462" i="33"/>
  <c r="A863" i="33"/>
  <c r="A1020" i="33"/>
  <c r="A1213" i="33"/>
  <c r="A25" i="33"/>
  <c r="A949" i="33"/>
  <c r="A483" i="33"/>
  <c r="A173" i="33"/>
  <c r="A785" i="33"/>
  <c r="A362" i="33"/>
  <c r="A565" i="33"/>
  <c r="A430" i="33"/>
  <c r="A277" i="33"/>
  <c r="A1253" i="33"/>
  <c r="A635" i="33"/>
  <c r="A335" i="33"/>
  <c r="A371" i="33"/>
  <c r="A20" i="33"/>
  <c r="A610" i="33"/>
  <c r="A779" i="33"/>
  <c r="A519" i="33"/>
  <c r="A56" i="33"/>
  <c r="A461" i="33"/>
  <c r="A586" i="33"/>
  <c r="A617" i="33"/>
  <c r="A117" i="33"/>
  <c r="A164" i="33"/>
  <c r="A955" i="33"/>
  <c r="A1164" i="33"/>
  <c r="A338" i="33"/>
  <c r="A1129" i="33"/>
  <c r="A357" i="33"/>
  <c r="A239" i="33"/>
  <c r="A1073" i="33"/>
  <c r="A1099" i="33"/>
  <c r="A143" i="33"/>
  <c r="A706" i="33"/>
  <c r="A1269" i="33"/>
  <c r="A238" i="33"/>
  <c r="A790" i="33"/>
  <c r="A1182" i="33"/>
  <c r="A1229" i="33"/>
  <c r="A505" i="33"/>
  <c r="A317" i="33"/>
  <c r="A534" i="33"/>
  <c r="A1204" i="33"/>
  <c r="A312" i="33"/>
  <c r="A426" i="33"/>
  <c r="A19" i="33"/>
  <c r="A15" i="33"/>
  <c r="A116" i="33"/>
  <c r="A717" i="33"/>
  <c r="A653" i="33"/>
  <c r="A1042" i="33"/>
  <c r="A772" i="33"/>
  <c r="A652" i="33"/>
  <c r="A324" i="33"/>
  <c r="A1227" i="33"/>
  <c r="A44" i="33"/>
  <c r="A688" i="33"/>
  <c r="A1252" i="33"/>
  <c r="A961" i="33"/>
  <c r="A1097" i="33"/>
  <c r="A329" i="33"/>
  <c r="A869" i="33"/>
  <c r="A1044" i="33"/>
  <c r="A868" i="33"/>
  <c r="A636" i="33"/>
  <c r="A47" i="33"/>
  <c r="A404" i="33"/>
  <c r="A389" i="33"/>
  <c r="A336" i="33"/>
  <c r="A1173" i="33"/>
  <c r="A170" i="33"/>
  <c r="A1205" i="33"/>
  <c r="A486" i="33"/>
  <c r="A9" i="33"/>
  <c r="A600" i="33"/>
  <c r="A206" i="33"/>
  <c r="A819" i="33"/>
  <c r="A978" i="33"/>
  <c r="A1272" i="33"/>
  <c r="A52" i="33"/>
  <c r="A1115" i="33"/>
  <c r="A2" i="33"/>
  <c r="A743" i="33"/>
  <c r="A13" i="33"/>
  <c r="A593" i="33"/>
  <c r="A556" i="33"/>
  <c r="A343" i="33"/>
  <c r="A561" i="33"/>
  <c r="A580" i="33"/>
  <c r="A612" i="33"/>
  <c r="A958" i="33"/>
  <c r="A68" i="33"/>
  <c r="A326" i="33"/>
  <c r="A913" i="33"/>
  <c r="A184" i="33"/>
  <c r="A154" i="33"/>
  <c r="A1107" i="33"/>
  <c r="A485" i="33"/>
  <c r="A171" i="33"/>
  <c r="A971" i="33"/>
  <c r="A6" i="33"/>
  <c r="A1241" i="33"/>
  <c r="A627" i="33"/>
  <c r="A1074" i="33"/>
  <c r="A70" i="33"/>
  <c r="A530" i="33"/>
  <c r="A730" i="33"/>
  <c r="A304" i="33"/>
  <c r="A142" i="33"/>
  <c r="A962" i="33"/>
  <c r="A349" i="33"/>
  <c r="A180" i="33"/>
  <c r="A5" i="33"/>
  <c r="A502" i="33"/>
  <c r="A478" i="33"/>
  <c r="A476" i="33"/>
  <c r="A407" i="33"/>
  <c r="A1108" i="33"/>
  <c r="A1076" i="33"/>
  <c r="A537" i="33"/>
  <c r="A1019" i="33"/>
  <c r="A232" i="33"/>
  <c r="A210" i="33"/>
  <c r="A750" i="33"/>
  <c r="A1088" i="33"/>
  <c r="A1049" i="33"/>
  <c r="A523" i="33"/>
  <c r="A1023" i="33"/>
  <c r="A1259" i="33"/>
  <c r="A32" i="33"/>
  <c r="A651" i="33"/>
  <c r="A702" i="33"/>
  <c r="A1052" i="33"/>
  <c r="A865" i="33"/>
  <c r="A528" i="33"/>
  <c r="A76" i="33"/>
  <c r="A71" i="33"/>
  <c r="A531" i="33"/>
  <c r="A1267" i="33"/>
  <c r="A186" i="33"/>
  <c r="A694" i="33"/>
  <c r="A737" i="33"/>
  <c r="A862" i="33"/>
  <c r="A631" i="33"/>
  <c r="A8" i="33"/>
  <c r="A1037" i="33"/>
  <c r="A1216" i="33"/>
  <c r="A1048" i="33"/>
  <c r="A108" i="33"/>
  <c r="A1063" i="33"/>
  <c r="A545" i="33"/>
  <c r="A1094" i="33"/>
  <c r="A883" i="33"/>
  <c r="A391" i="33"/>
  <c r="A1033" i="33"/>
  <c r="A163" i="33"/>
  <c r="A91" i="33"/>
  <c r="A757" i="33"/>
  <c r="A1158" i="33"/>
  <c r="A166" i="33"/>
  <c r="A470" i="33"/>
  <c r="A423" i="33"/>
  <c r="A1217" i="33"/>
  <c r="A719" i="33"/>
  <c r="A666" i="33"/>
  <c r="A412" i="33"/>
  <c r="A271" i="33"/>
  <c r="A125" i="33"/>
  <c r="A1030" i="33"/>
  <c r="A258" i="33"/>
  <c r="A526" i="33"/>
  <c r="A964" i="33"/>
  <c r="A762" i="33"/>
  <c r="A858" i="33"/>
  <c r="A496" i="33"/>
  <c r="A538" i="33"/>
  <c r="A256" i="33"/>
  <c r="A214" i="33"/>
  <c r="A1144" i="33"/>
  <c r="A285" i="33"/>
  <c r="A1018" i="33"/>
  <c r="A777" i="33"/>
  <c r="A1246" i="33"/>
  <c r="A990" i="33"/>
  <c r="A57" i="33"/>
  <c r="A1013" i="33"/>
  <c r="A776" i="33"/>
  <c r="A975" i="33"/>
  <c r="A112" i="33"/>
  <c r="A455" i="33"/>
  <c r="A925" i="33"/>
  <c r="A525" i="33"/>
  <c r="A220" i="33"/>
  <c r="A323" i="33"/>
  <c r="A700" i="33"/>
  <c r="A585" i="33"/>
  <c r="A196" i="33"/>
  <c r="A372" i="33"/>
  <c r="A1178" i="33"/>
  <c r="A215" i="33"/>
  <c r="A12" i="33"/>
  <c r="A564" i="33"/>
  <c r="A710" i="33"/>
  <c r="A106" i="33"/>
  <c r="A410" i="33"/>
  <c r="A63" i="33"/>
  <c r="A369" i="33"/>
  <c r="A40" i="33"/>
  <c r="A1214" i="33"/>
  <c r="A808" i="33"/>
  <c r="A584" i="33"/>
  <c r="A1008" i="33"/>
  <c r="A749" i="33"/>
  <c r="A1145" i="33"/>
  <c r="A720" i="33"/>
  <c r="A237" i="33"/>
  <c r="A796" i="33"/>
  <c r="A704" i="33"/>
  <c r="A626" i="33"/>
  <c r="A367" i="33"/>
  <c r="A80" i="33"/>
  <c r="A283" i="33"/>
  <c r="A431" i="33"/>
  <c r="A881" i="33"/>
  <c r="A897" i="33"/>
  <c r="A275" i="33"/>
  <c r="A1041" i="33"/>
  <c r="A1125" i="33"/>
  <c r="A133" i="33"/>
  <c r="A27" i="33"/>
  <c r="A45" i="33"/>
  <c r="A1263" i="33"/>
  <c r="A69" i="33"/>
  <c r="A760" i="33"/>
  <c r="A1002" i="33"/>
  <c r="A427" i="33"/>
  <c r="A672" i="33"/>
  <c r="A1247" i="33"/>
  <c r="A1199" i="33"/>
  <c r="A413" i="33"/>
  <c r="A1138" i="33"/>
  <c r="A642" i="33"/>
  <c r="A1058" i="33"/>
  <c r="A441" i="33"/>
  <c r="A920" i="33"/>
  <c r="A1055" i="33"/>
  <c r="A535" i="33"/>
  <c r="A1062" i="33"/>
  <c r="A1050" i="33"/>
  <c r="A825" i="33"/>
  <c r="A1215" i="33"/>
  <c r="A1207" i="33"/>
  <c r="A1011" i="33"/>
  <c r="A165" i="33"/>
  <c r="A536" i="33"/>
  <c r="A375" i="33"/>
  <c r="A105" i="33"/>
  <c r="A1151" i="33"/>
  <c r="A800" i="33"/>
  <c r="A1265" i="33"/>
  <c r="A242" i="33"/>
  <c r="A1155" i="33"/>
  <c r="A815" i="33"/>
  <c r="A1218" i="33"/>
  <c r="A291" i="33"/>
  <c r="A832" i="33"/>
  <c r="A23" i="33"/>
  <c r="A753" i="33"/>
  <c r="A734" i="33"/>
  <c r="A267" i="33"/>
  <c r="A690" i="33"/>
  <c r="A1014" i="33"/>
  <c r="A691" i="33"/>
  <c r="A930" i="33"/>
  <c r="A318" i="33"/>
  <c r="A1082" i="33"/>
  <c r="A596" i="33"/>
  <c r="A914" i="33"/>
  <c r="A806" i="33"/>
  <c r="A659" i="33"/>
  <c r="A647" i="33"/>
  <c r="A1222" i="33"/>
  <c r="A66" i="33"/>
  <c r="A498" i="33"/>
  <c r="A1103" i="33"/>
  <c r="A608" i="33"/>
  <c r="A225" i="33"/>
  <c r="A451" i="33"/>
  <c r="A37" i="33"/>
  <c r="A640" i="33"/>
  <c r="A388" i="33"/>
  <c r="A399" i="33"/>
  <c r="A216" i="33"/>
  <c r="A463" i="33"/>
  <c r="A812" i="33"/>
  <c r="A758" i="33"/>
  <c r="A1032" i="33"/>
  <c r="A827" i="33"/>
  <c r="A491" i="33"/>
  <c r="A43" i="33"/>
  <c r="A663" i="33"/>
  <c r="A1143" i="33"/>
  <c r="A1187" i="33"/>
  <c r="A622" i="33"/>
  <c r="A589" i="33"/>
  <c r="A747" i="33"/>
  <c r="A31" i="33"/>
  <c r="A1198" i="33"/>
  <c r="A686" i="33"/>
  <c r="A603" i="33"/>
  <c r="A1040" i="33"/>
  <c r="A1087" i="33"/>
  <c r="A1122" i="33"/>
  <c r="A956" i="33"/>
  <c r="A148" i="33"/>
  <c r="A1256" i="33"/>
  <c r="A394" i="33"/>
  <c r="A1161" i="33"/>
  <c r="A92" i="33"/>
  <c r="A315" i="33"/>
  <c r="A233" i="33"/>
  <c r="A1202" i="33"/>
  <c r="A520" i="33"/>
  <c r="A634" i="33"/>
  <c r="A446" i="33"/>
  <c r="A984" i="33"/>
  <c r="A243" i="33"/>
  <c r="A944" i="33"/>
  <c r="A445" i="33"/>
  <c r="A489" i="33"/>
  <c r="A941" i="33"/>
  <c r="A980" i="33"/>
  <c r="A874" i="33"/>
  <c r="A14" i="33"/>
  <c r="A257" i="33"/>
  <c r="A1092" i="33"/>
  <c r="A657" i="33"/>
  <c r="A179" i="33"/>
  <c r="A1243" i="33"/>
  <c r="A28" i="33"/>
  <c r="A824" i="33"/>
  <c r="A843" i="33"/>
  <c r="A618" i="33"/>
  <c r="A287" i="33"/>
  <c r="A816" i="33"/>
  <c r="A342" i="33"/>
  <c r="A831" i="33"/>
  <c r="A295" i="33"/>
  <c r="A870" i="33"/>
  <c r="A943" i="33"/>
  <c r="A373" i="33"/>
  <c r="A802" i="33"/>
  <c r="A11" i="33"/>
  <c r="A895" i="33"/>
  <c r="A288" i="33"/>
  <c r="A905" i="33"/>
  <c r="A300" i="33"/>
  <c r="A339" i="33"/>
  <c r="A361" i="33"/>
  <c r="A1225" i="33"/>
  <c r="A229" i="33"/>
  <c r="A460" i="33"/>
  <c r="A548" i="33"/>
  <c r="A499" i="33"/>
  <c r="A1231" i="33"/>
  <c r="A246" i="33"/>
  <c r="A115" i="33"/>
  <c r="A1134" i="33"/>
  <c r="A643" i="33"/>
  <c r="A398" i="33"/>
  <c r="A160" i="33"/>
  <c r="A1193" i="33"/>
  <c r="A224" i="33"/>
  <c r="A1177" i="33"/>
  <c r="A1111" i="33"/>
  <c r="A768" i="33"/>
  <c r="A810" i="33"/>
  <c r="A400" i="33"/>
  <c r="A100" i="33"/>
  <c r="A327" i="33"/>
  <c r="A132" i="33"/>
  <c r="A35" i="33"/>
  <c r="A928" i="33"/>
  <c r="A1034" i="33"/>
  <c r="A1116" i="33"/>
  <c r="A588" i="33"/>
  <c r="J421" i="26"/>
  <c r="I365" i="32"/>
  <c r="J341" i="26"/>
  <c r="J381" i="26"/>
  <c r="J461" i="26"/>
  <c r="G28" i="13"/>
  <c r="I462" i="26"/>
  <c r="I382" i="26"/>
  <c r="I422" i="26"/>
  <c r="I342" i="26"/>
  <c r="H341" i="26"/>
  <c r="H421" i="26"/>
  <c r="E365" i="32"/>
  <c r="H381" i="26"/>
  <c r="A28" i="13"/>
  <c r="H461" i="26"/>
  <c r="H662" i="26"/>
  <c r="H782" i="26"/>
  <c r="Q397" i="33"/>
  <c r="H702" i="26"/>
  <c r="H742" i="26"/>
  <c r="A977" i="33"/>
  <c r="A1061" i="33"/>
  <c r="A252" i="33"/>
  <c r="A1197" i="33"/>
  <c r="A658" i="33"/>
  <c r="A1047" i="33"/>
  <c r="A1105" i="33"/>
  <c r="A1175" i="33"/>
  <c r="A1220" i="33"/>
  <c r="A951" i="33"/>
  <c r="A212" i="33"/>
  <c r="A952" i="33"/>
  <c r="A1184" i="33"/>
  <c r="A158" i="33"/>
  <c r="A309" i="33"/>
  <c r="A1064" i="33"/>
  <c r="A241" i="33"/>
  <c r="A385" i="33"/>
  <c r="A1110" i="33"/>
  <c r="A726" i="33"/>
  <c r="A54" i="33"/>
  <c r="A511" i="33"/>
  <c r="A316" i="33"/>
  <c r="A684" i="33"/>
  <c r="A733" i="33"/>
  <c r="A325" i="33"/>
  <c r="A1260" i="33"/>
  <c r="A724" i="33"/>
  <c r="A192" i="33"/>
  <c r="A494" i="33"/>
  <c r="A60" i="33"/>
  <c r="A820" i="33"/>
  <c r="A927" i="33"/>
  <c r="A1165" i="33"/>
  <c r="A46" i="33"/>
  <c r="A756" i="33"/>
  <c r="A294" i="33"/>
  <c r="A459" i="33"/>
  <c r="A123" i="33"/>
  <c r="A321" i="33"/>
  <c r="A405" i="33"/>
  <c r="A487" i="33"/>
  <c r="A364" i="33"/>
  <c r="A134" i="33"/>
  <c r="A539" i="33"/>
  <c r="A508" i="33"/>
  <c r="A890" i="33"/>
  <c r="A144" i="33"/>
  <c r="A1160" i="33"/>
  <c r="A1070" i="33"/>
  <c r="A1022" i="33"/>
  <c r="A414" i="33"/>
  <c r="A807" i="33"/>
  <c r="A644" i="33"/>
  <c r="A1180" i="33"/>
  <c r="A155" i="33"/>
  <c r="A1235" i="33"/>
  <c r="A453" i="33"/>
  <c r="A24" i="33"/>
  <c r="A637" i="33"/>
  <c r="A90" i="33"/>
  <c r="A740" i="33"/>
  <c r="A479" i="33"/>
  <c r="A377" i="33"/>
  <c r="A830" i="33"/>
  <c r="A1141" i="33"/>
  <c r="A741" i="33"/>
  <c r="A856" i="33"/>
  <c r="A1000" i="33"/>
  <c r="A731" i="33"/>
  <c r="A1150" i="33"/>
  <c r="A345" i="33"/>
  <c r="A1181" i="33"/>
  <c r="A417" i="33"/>
  <c r="A1169" i="33"/>
  <c r="A492" i="33"/>
  <c r="A205" i="33"/>
  <c r="A751" i="33"/>
  <c r="A797" i="33"/>
  <c r="A1211" i="33"/>
  <c r="A62" i="33"/>
  <c r="A1114" i="33"/>
  <c r="A809" i="33"/>
  <c r="A1185" i="33"/>
  <c r="A201" i="33"/>
  <c r="A383" i="33"/>
  <c r="A1106" i="33"/>
  <c r="A1152" i="33"/>
  <c r="A198" i="33"/>
  <c r="A1024" i="33"/>
  <c r="A182" i="33"/>
  <c r="A1210" i="33"/>
  <c r="A286" i="33"/>
  <c r="A266" i="33"/>
  <c r="A1096" i="33"/>
  <c r="A207" i="33"/>
  <c r="A397" i="33"/>
  <c r="A509" i="33"/>
  <c r="A348" i="33"/>
  <c r="A1136" i="33"/>
  <c r="A655" i="33"/>
  <c r="A581" i="33"/>
  <c r="A671" i="33"/>
  <c r="A89" i="33"/>
  <c r="A851" i="33"/>
  <c r="A368" i="33"/>
  <c r="A1232" i="33"/>
  <c r="A420" i="33"/>
  <c r="A677" i="33"/>
  <c r="A159" i="33"/>
  <c r="A516" i="33"/>
  <c r="A1021" i="33"/>
  <c r="A889" i="33"/>
  <c r="A866" i="33"/>
  <c r="A817" i="33"/>
  <c r="A83" i="33"/>
  <c r="A587" i="33"/>
  <c r="A766" i="33"/>
  <c r="A264" i="33"/>
  <c r="A157" i="33"/>
  <c r="A619" i="33"/>
  <c r="A191" i="33"/>
  <c r="A729" i="33"/>
  <c r="A727" i="33"/>
  <c r="A621" i="33"/>
  <c r="A250" i="33"/>
  <c r="A842" i="33"/>
  <c r="A576" i="33"/>
  <c r="A281" i="33"/>
  <c r="A979" i="33"/>
  <c r="A1100" i="33"/>
  <c r="A533" i="33"/>
  <c r="A78" i="33"/>
  <c r="A723" i="33"/>
  <c r="A789" i="33"/>
  <c r="A711" i="33"/>
  <c r="A886" i="33"/>
  <c r="A438" i="33"/>
  <c r="A95" i="33"/>
  <c r="A347" i="33"/>
  <c r="A745" i="33"/>
  <c r="A484" i="33"/>
  <c r="A1274" i="33"/>
  <c r="A104" i="33"/>
  <c r="A1131" i="33"/>
  <c r="A942" i="33"/>
  <c r="A1051" i="33"/>
  <c r="A1146" i="33"/>
  <c r="A667" i="33"/>
  <c r="A682" i="33"/>
  <c r="A985" i="33"/>
  <c r="A129" i="33"/>
  <c r="A1038" i="33"/>
  <c r="A615" i="33"/>
  <c r="A130" i="33"/>
  <c r="A1060" i="33"/>
  <c r="A922" i="33"/>
  <c r="A513" i="33"/>
  <c r="A464" i="33"/>
  <c r="A1149" i="33"/>
  <c r="A59" i="33"/>
  <c r="A579" i="33"/>
  <c r="A366" i="33"/>
  <c r="A419" i="33"/>
  <c r="A823" i="33"/>
  <c r="A629" i="33"/>
  <c r="A1212" i="33"/>
  <c r="A1166" i="33"/>
  <c r="A110" i="33"/>
  <c r="A1010" i="33"/>
  <c r="A1189" i="33"/>
  <c r="A1046" i="33"/>
  <c r="A1128" i="33"/>
  <c r="A765" i="33"/>
  <c r="A960" i="33"/>
  <c r="A22" i="33"/>
  <c r="A633" i="33"/>
  <c r="A837" i="33"/>
  <c r="A697" i="33"/>
  <c r="A916" i="33"/>
  <c r="A1270" i="33"/>
  <c r="A1242" i="33"/>
  <c r="A382" i="33"/>
  <c r="A1244" i="33"/>
  <c r="A26" i="33"/>
  <c r="A769" i="33"/>
  <c r="A1239" i="33"/>
  <c r="A305" i="33"/>
  <c r="A381" i="33"/>
  <c r="A333" i="33"/>
  <c r="A253" i="33"/>
  <c r="A274" i="33"/>
  <c r="A17" i="33"/>
  <c r="A999" i="33"/>
  <c r="A826" i="33"/>
  <c r="A77" i="33"/>
  <c r="A432" i="33"/>
  <c r="A301" i="33"/>
  <c r="A794" i="33"/>
  <c r="A352" i="33"/>
  <c r="A208" i="33"/>
  <c r="A1090" i="33"/>
  <c r="A1" i="33"/>
  <c r="A1200" i="33"/>
  <c r="A290" i="33"/>
  <c r="A1221" i="33"/>
  <c r="A552" i="33"/>
  <c r="A127" i="33"/>
  <c r="A563" i="33"/>
  <c r="A457" i="33"/>
  <c r="A145" i="33"/>
  <c r="A245" i="33"/>
  <c r="A156" i="33"/>
  <c r="A1091" i="33"/>
  <c r="A227" i="33"/>
  <c r="A251" i="33"/>
  <c r="A260" i="33"/>
  <c r="A263" i="33"/>
  <c r="A716" i="33"/>
  <c r="A247" i="33"/>
  <c r="A529" i="33"/>
  <c r="A396" i="33"/>
  <c r="A440" i="33"/>
  <c r="A696" i="33"/>
  <c r="A546" i="33"/>
  <c r="A859" i="33"/>
  <c r="A986" i="33"/>
  <c r="A506" i="33"/>
  <c r="A79" i="33"/>
  <c r="A1101" i="33"/>
  <c r="A1039" i="33"/>
  <c r="A594" i="33"/>
  <c r="A289" i="33"/>
  <c r="A946" i="33"/>
  <c r="A597" i="33"/>
  <c r="A788" i="33"/>
  <c r="A1004" i="33"/>
  <c r="A418" i="33"/>
  <c r="A551" i="33"/>
  <c r="A902" i="33"/>
  <c r="A140" i="33"/>
  <c r="A268" i="33"/>
  <c r="A995" i="33"/>
  <c r="A1201" i="33"/>
  <c r="A746" i="33"/>
  <c r="A918" i="33"/>
  <c r="A1171" i="33"/>
  <c r="A607" i="33"/>
  <c r="A838" i="33"/>
  <c r="A860" i="33"/>
  <c r="A230" i="33"/>
  <c r="A174" i="33"/>
  <c r="A1176" i="33"/>
  <c r="A1223" i="33"/>
  <c r="A102" i="33"/>
  <c r="A923" i="33"/>
  <c r="A725" i="33"/>
  <c r="A402" i="33"/>
  <c r="A721" i="33"/>
  <c r="A759" i="33"/>
  <c r="A48" i="33"/>
  <c r="A907" i="33"/>
  <c r="A540" i="33"/>
  <c r="A1238" i="33"/>
  <c r="A1188" i="33"/>
  <c r="A1071" i="33"/>
  <c r="A1045" i="33"/>
  <c r="A1069" i="33"/>
  <c r="A1147" i="33"/>
  <c r="A861" i="33"/>
  <c r="A708" i="33"/>
  <c r="A976" i="33"/>
  <c r="A901" i="33"/>
  <c r="A55" i="33"/>
  <c r="A764" i="33"/>
  <c r="A109" i="33"/>
  <c r="A650" i="33"/>
  <c r="A906" i="33"/>
  <c r="A1249" i="33"/>
  <c r="A1056" i="33"/>
  <c r="A879" i="33"/>
  <c r="A292" i="33"/>
  <c r="A857" i="33"/>
  <c r="A915" i="33"/>
  <c r="A1005" i="33"/>
  <c r="A950" i="33"/>
  <c r="A998" i="33"/>
  <c r="A1174" i="33"/>
  <c r="A392" i="33"/>
  <c r="A1006" i="33"/>
  <c r="A1130" i="33"/>
  <c r="A386" i="33"/>
  <c r="A994" i="33"/>
  <c r="A996" i="33"/>
  <c r="A833" i="33"/>
  <c r="A490" i="33"/>
  <c r="A1245" i="33"/>
  <c r="A811" i="33"/>
  <c r="A903" i="33"/>
  <c r="A1191" i="33"/>
  <c r="A1168" i="33"/>
  <c r="A311" i="33"/>
  <c r="A254" i="33"/>
  <c r="A458" i="33"/>
  <c r="A188" i="33"/>
  <c r="A53" i="33"/>
  <c r="A99" i="33"/>
  <c r="A791" i="33"/>
  <c r="A876" i="33"/>
  <c r="A1224" i="33"/>
  <c r="A571" i="33"/>
  <c r="A328" i="33"/>
  <c r="A436" i="33"/>
  <c r="A542" i="33"/>
  <c r="A767" i="33"/>
  <c r="A74" i="33"/>
  <c r="A656" i="33"/>
  <c r="A893" i="33"/>
  <c r="A1139" i="33"/>
  <c r="A393" i="33"/>
  <c r="A613" i="33"/>
  <c r="A456" i="33"/>
  <c r="A1186" i="33"/>
  <c r="A284" i="33"/>
  <c r="A884" i="33"/>
  <c r="A468" i="33"/>
  <c r="A898" i="33"/>
  <c r="A138" i="33"/>
  <c r="A685" i="33"/>
  <c r="A517" i="33"/>
  <c r="A970" i="33"/>
  <c r="A967" i="33"/>
  <c r="A42" i="33"/>
  <c r="A376" i="33"/>
  <c r="A894" i="33"/>
  <c r="A839" i="33"/>
  <c r="A189" i="33"/>
  <c r="A592" i="33"/>
  <c r="A147" i="33"/>
  <c r="A507" i="33"/>
  <c r="A669" i="33"/>
  <c r="A835" i="33"/>
  <c r="A598" i="33"/>
  <c r="A681" i="33"/>
  <c r="A602" i="33"/>
  <c r="A965" i="33"/>
  <c r="A836" i="33"/>
  <c r="A169" i="33"/>
  <c r="A124" i="33"/>
  <c r="A549" i="33"/>
  <c r="A1162" i="33"/>
  <c r="A1066" i="33"/>
  <c r="A554" i="33"/>
  <c r="A107" i="33"/>
  <c r="A703" i="33"/>
  <c r="A910" i="33"/>
  <c r="A604" i="33"/>
  <c r="A512" i="33"/>
  <c r="A276" i="33"/>
  <c r="A350" i="33"/>
  <c r="A590" i="33"/>
  <c r="A178" i="33"/>
  <c r="A1112" i="33"/>
  <c r="A649" i="33"/>
  <c r="A121" i="33"/>
  <c r="A676" i="33"/>
  <c r="A775" i="33"/>
  <c r="A1132" i="33"/>
  <c r="A1009" i="33"/>
  <c r="A664" i="33"/>
  <c r="A692" i="33"/>
  <c r="A715" i="33"/>
  <c r="A813" i="33"/>
  <c r="A244" i="33"/>
  <c r="A713" i="33"/>
  <c r="A786" i="33"/>
  <c r="A439" i="33"/>
  <c r="A270" i="33"/>
  <c r="A1086" i="33"/>
  <c r="A354" i="33"/>
  <c r="A358" i="33"/>
  <c r="A822" i="33"/>
  <c r="A872" i="33"/>
  <c r="A64" i="33"/>
  <c r="A213" i="33"/>
  <c r="A748" i="33"/>
  <c r="A1251" i="33"/>
  <c r="A620" i="33"/>
  <c r="A137" i="33"/>
  <c r="A1079" i="33"/>
  <c r="A337" i="33"/>
  <c r="A987" i="33"/>
  <c r="A1109" i="33"/>
  <c r="A1016" i="33"/>
  <c r="A119" i="33"/>
  <c r="A1157" i="33"/>
  <c r="A641" i="33"/>
  <c r="A609" i="33"/>
  <c r="A303" i="33"/>
  <c r="A896" i="33"/>
  <c r="A36" i="33"/>
  <c r="A566" i="33"/>
  <c r="A670" i="33"/>
  <c r="A1183" i="33"/>
  <c r="A202" i="33"/>
  <c r="A313" i="33"/>
  <c r="A1065" i="33"/>
  <c r="A447" i="33"/>
  <c r="A888" i="33"/>
  <c r="A355" i="33"/>
  <c r="A1026" i="33"/>
  <c r="A575" i="33"/>
  <c r="A648" i="33"/>
  <c r="A853" i="33"/>
  <c r="A698" i="33"/>
  <c r="A1228" i="33"/>
  <c r="A1102" i="33"/>
  <c r="A752" i="33"/>
  <c r="A1254" i="33"/>
  <c r="A1080" i="33"/>
  <c r="A991" i="33"/>
  <c r="A380" i="33"/>
  <c r="A773" i="33"/>
  <c r="A299" i="33"/>
  <c r="A891" i="33"/>
  <c r="A582" i="33"/>
  <c r="A982" i="33"/>
  <c r="A695" i="33"/>
  <c r="A433" i="33"/>
  <c r="A1067" i="33"/>
  <c r="A122" i="33"/>
  <c r="A269" i="33"/>
  <c r="A1192" i="33"/>
  <c r="A448" i="33"/>
  <c r="A761" i="33"/>
  <c r="A518" i="33"/>
  <c r="A728" i="33"/>
  <c r="A1127" i="33"/>
  <c r="A504" i="33"/>
  <c r="A948" i="33"/>
  <c r="A795" i="33"/>
  <c r="A49" i="33"/>
  <c r="A683" i="33"/>
  <c r="A363" i="33"/>
  <c r="A482" i="33"/>
  <c r="A814" i="33"/>
  <c r="A864" i="33"/>
  <c r="A606" i="33"/>
  <c r="A754" i="33"/>
  <c r="A194" i="33"/>
  <c r="A314" i="33"/>
  <c r="A939" i="33"/>
  <c r="A1140" i="33"/>
  <c r="A557" i="33"/>
  <c r="A732" i="33"/>
  <c r="A577" i="33"/>
  <c r="A532" i="33"/>
  <c r="A234" i="33"/>
  <c r="A1119" i="33"/>
  <c r="A308" i="33"/>
  <c r="A98" i="33"/>
  <c r="A524" i="33"/>
  <c r="A1124" i="33"/>
  <c r="A784" i="33"/>
  <c r="A974" i="33"/>
  <c r="A1264" i="33"/>
  <c r="A934" i="33"/>
  <c r="A466" i="33"/>
  <c r="A306" i="33"/>
  <c r="A135" i="33"/>
  <c r="A1017" i="33"/>
  <c r="A85" i="33"/>
  <c r="A120" i="33"/>
  <c r="A963" i="33"/>
  <c r="A738" i="33"/>
  <c r="A168" i="33"/>
  <c r="A261" i="33"/>
  <c r="A111" i="33"/>
  <c r="A240" i="33"/>
  <c r="A421" i="33"/>
  <c r="A302" i="33"/>
  <c r="A175" i="33"/>
  <c r="A829" i="33"/>
  <c r="A93" i="33"/>
  <c r="A203" i="33"/>
  <c r="A1123" i="33"/>
  <c r="A818" i="33"/>
  <c r="A1126" i="33"/>
  <c r="A378" i="33"/>
  <c r="A307" i="33"/>
  <c r="A623" i="33"/>
  <c r="A429" i="33"/>
  <c r="A1153" i="33"/>
  <c r="A940" i="33"/>
  <c r="A1268" i="33"/>
  <c r="A938" i="33"/>
  <c r="A228" i="33"/>
  <c r="A1271" i="33"/>
  <c r="A801" i="33"/>
  <c r="A522" i="33"/>
  <c r="A926" i="33"/>
  <c r="A687" i="33"/>
  <c r="A1083" i="33"/>
  <c r="A209" i="33"/>
  <c r="A477" i="33"/>
  <c r="A401" i="33"/>
  <c r="A61" i="33"/>
  <c r="A968" i="33"/>
  <c r="A834" i="33"/>
  <c r="A714" i="33"/>
  <c r="A18" i="33"/>
  <c r="A821" i="33"/>
  <c r="A841" i="33"/>
  <c r="A981" i="33"/>
  <c r="A780" i="33"/>
  <c r="A774" i="33"/>
  <c r="A739" i="33"/>
  <c r="A679" i="33"/>
  <c r="A599" i="33"/>
  <c r="A10" i="33"/>
  <c r="A272" i="33"/>
  <c r="A141" i="33"/>
  <c r="A424" i="33"/>
  <c r="A356" i="33"/>
  <c r="A969" i="33"/>
  <c r="A628" i="33"/>
  <c r="A1170" i="33"/>
  <c r="A341" i="33"/>
  <c r="A218" i="33"/>
  <c r="A917" i="33"/>
  <c r="A38" i="33"/>
  <c r="A1262" i="33"/>
  <c r="A1025" i="33"/>
  <c r="A1208" i="33"/>
  <c r="A200" i="33"/>
  <c r="A625" i="33"/>
  <c r="A7" i="33"/>
  <c r="A953" i="33"/>
  <c r="A1237" i="33"/>
  <c r="A611" i="33"/>
  <c r="A149" i="33"/>
  <c r="A86" i="33"/>
  <c r="A1104" i="33"/>
  <c r="A334" i="33"/>
  <c r="A450" i="33"/>
  <c r="A954" i="33"/>
  <c r="A472" i="33"/>
  <c r="A1001" i="33"/>
  <c r="A932" i="33"/>
  <c r="A501" i="33"/>
  <c r="A662" i="33"/>
  <c r="A437" i="33"/>
  <c r="A1054" i="33"/>
  <c r="A223" i="33"/>
  <c r="A1154" i="33"/>
  <c r="A1257" i="33"/>
  <c r="A443" i="33"/>
  <c r="A660" i="33"/>
  <c r="A1078" i="33"/>
  <c r="A136" i="33"/>
  <c r="A29" i="33"/>
  <c r="A278" i="33"/>
  <c r="A736" i="33"/>
  <c r="A559" i="33"/>
  <c r="A151" i="33"/>
  <c r="A638" i="33"/>
  <c r="A226" i="33"/>
  <c r="A605" i="33"/>
  <c r="A510" i="33"/>
  <c r="A249" i="33"/>
  <c r="A51" i="33"/>
  <c r="A880" i="33"/>
  <c r="A1142" i="33"/>
  <c r="A408" i="33"/>
  <c r="A668" i="33"/>
  <c r="A1003" i="33"/>
  <c r="A330" i="33"/>
  <c r="A947" i="33"/>
  <c r="A282" i="33"/>
  <c r="A1068" i="33"/>
  <c r="A1117" i="33"/>
  <c r="A495" i="33"/>
  <c r="A187" i="33"/>
  <c r="A624" i="33"/>
  <c r="A1028" i="33"/>
  <c r="A709" i="33"/>
  <c r="A875" i="33"/>
  <c r="A878" i="33"/>
  <c r="A167" i="33"/>
  <c r="A988" i="33"/>
  <c r="A384" i="33"/>
  <c r="A718" i="33"/>
  <c r="A193" i="33"/>
  <c r="A118" i="33"/>
  <c r="A993" i="33"/>
  <c r="A912" i="33"/>
  <c r="A434" i="33"/>
  <c r="J662" i="26"/>
  <c r="U397" i="33"/>
  <c r="J782" i="26"/>
  <c r="J702" i="26"/>
  <c r="J742" i="26"/>
  <c r="H262" i="26"/>
  <c r="H222" i="26"/>
  <c r="H182" i="26"/>
  <c r="H302" i="26"/>
  <c r="Q405" i="29"/>
  <c r="A940" i="29"/>
  <c r="A227" i="29"/>
  <c r="A159" i="29"/>
  <c r="A465" i="29"/>
  <c r="A8" i="29"/>
  <c r="A36" i="29"/>
  <c r="A1058" i="29"/>
  <c r="A1156" i="29"/>
  <c r="A284" i="29"/>
  <c r="A347" i="29"/>
  <c r="A689" i="29"/>
  <c r="A677" i="29"/>
  <c r="A976" i="29"/>
  <c r="A706" i="29"/>
  <c r="A519" i="29"/>
  <c r="A818" i="29"/>
  <c r="A631" i="29"/>
  <c r="A37" i="29"/>
  <c r="A464" i="29"/>
  <c r="A287" i="29"/>
  <c r="A86" i="29"/>
  <c r="A527" i="29"/>
  <c r="A1014" i="29"/>
  <c r="A52" i="29"/>
  <c r="A24" i="29"/>
  <c r="A19" i="29"/>
  <c r="A77" i="29"/>
  <c r="A291" i="29"/>
  <c r="A397" i="29"/>
  <c r="A742" i="29"/>
  <c r="A1002" i="29"/>
  <c r="A1284" i="29"/>
  <c r="A401" i="29"/>
  <c r="A510" i="29"/>
  <c r="A1106" i="29"/>
  <c r="A1019" i="29"/>
  <c r="A509" i="29"/>
  <c r="A1001" i="29"/>
  <c r="A438" i="29"/>
  <c r="A379" i="29"/>
  <c r="A190" i="29"/>
  <c r="A599" i="29"/>
  <c r="A142" i="29"/>
  <c r="A263" i="29"/>
  <c r="A457" i="29"/>
  <c r="A1089" i="29"/>
  <c r="A1241" i="29"/>
  <c r="A424" i="29"/>
  <c r="A548" i="29"/>
  <c r="A963" i="29"/>
  <c r="A1067" i="29"/>
  <c r="A272" i="29"/>
  <c r="A812" i="29"/>
  <c r="A1296" i="29"/>
  <c r="A1291" i="29"/>
  <c r="A591" i="29"/>
  <c r="A888" i="29"/>
  <c r="A783" i="29"/>
  <c r="A787" i="29"/>
  <c r="A1085" i="29"/>
  <c r="A796" i="29"/>
  <c r="A402" i="29"/>
  <c r="A674" i="29"/>
  <c r="A505" i="29"/>
  <c r="A1187" i="29"/>
  <c r="A831" i="29"/>
  <c r="A610" i="29"/>
  <c r="A747" i="29"/>
  <c r="A927" i="29"/>
  <c r="A253" i="29"/>
  <c r="A1248" i="29"/>
  <c r="A876" i="29"/>
  <c r="A455" i="29"/>
  <c r="A131" i="29"/>
  <c r="A428" i="29"/>
  <c r="A443" i="29"/>
  <c r="A607" i="29"/>
  <c r="A377" i="29"/>
  <c r="A971" i="29"/>
  <c r="A1113" i="29"/>
  <c r="A437" i="29"/>
  <c r="A700" i="29"/>
  <c r="A72" i="29"/>
  <c r="A436" i="29"/>
  <c r="A508" i="29"/>
  <c r="A999" i="29"/>
  <c r="A628" i="29"/>
  <c r="A175" i="29"/>
  <c r="A138" i="29"/>
  <c r="A289" i="29"/>
  <c r="A1211" i="29"/>
  <c r="A1236" i="29"/>
  <c r="A167" i="29"/>
  <c r="A1109" i="29"/>
  <c r="A211" i="29"/>
  <c r="A213" i="29"/>
  <c r="A153" i="29"/>
  <c r="A650" i="29"/>
  <c r="A496" i="29"/>
  <c r="A214" i="29"/>
  <c r="A537" i="29"/>
  <c r="A84" i="29"/>
  <c r="A383" i="29"/>
  <c r="A115" i="29"/>
  <c r="A1275" i="29"/>
  <c r="A230" i="29"/>
  <c r="A303" i="29"/>
  <c r="A1071" i="29"/>
  <c r="A492" i="29"/>
  <c r="A354" i="29"/>
  <c r="A1272" i="29"/>
  <c r="A298" i="29"/>
  <c r="A489" i="29"/>
  <c r="A804" i="29"/>
  <c r="A953" i="29"/>
  <c r="A809" i="29"/>
  <c r="A180" i="29"/>
  <c r="A362" i="29"/>
  <c r="A233" i="29"/>
  <c r="A247" i="29"/>
  <c r="A753" i="29"/>
  <c r="A944" i="29"/>
  <c r="A226" i="29"/>
  <c r="A83" i="29"/>
  <c r="A959" i="29"/>
  <c r="A788" i="29"/>
  <c r="A978" i="29"/>
  <c r="A824" i="29"/>
  <c r="A1042" i="29"/>
  <c r="A915" i="29"/>
  <c r="A639" i="29"/>
  <c r="A1240" i="29"/>
  <c r="A952" i="29"/>
  <c r="A501" i="29"/>
  <c r="A241" i="29"/>
  <c r="A697" i="29"/>
  <c r="A946" i="29"/>
  <c r="A1230" i="29"/>
  <c r="A1076" i="29"/>
  <c r="A776" i="29"/>
  <c r="A184" i="29"/>
  <c r="A399" i="29"/>
  <c r="A333" i="29"/>
  <c r="A23" i="29"/>
  <c r="A822" i="29"/>
  <c r="A896" i="29"/>
  <c r="A30" i="29"/>
  <c r="A149" i="29"/>
  <c r="A779" i="29"/>
  <c r="A482" i="29"/>
  <c r="A743" i="29"/>
  <c r="A1119" i="29"/>
  <c r="A456" i="29"/>
  <c r="A1202" i="29"/>
  <c r="A985" i="29"/>
  <c r="A941" i="29"/>
  <c r="A43" i="29"/>
  <c r="A694" i="29"/>
  <c r="A592" i="29"/>
  <c r="A355" i="29"/>
  <c r="A1168" i="29"/>
  <c r="A1009" i="29"/>
  <c r="A973" i="29"/>
  <c r="A517" i="29"/>
  <c r="A1167" i="29"/>
  <c r="A671" i="29"/>
  <c r="A261" i="29"/>
  <c r="A618" i="29"/>
  <c r="A1186" i="29"/>
  <c r="A664" i="29"/>
  <c r="A936" i="29"/>
  <c r="A385" i="29"/>
  <c r="A208" i="29"/>
  <c r="A571" i="29"/>
  <c r="A943" i="29"/>
  <c r="A469" i="29"/>
  <c r="A1255" i="29"/>
  <c r="A286" i="29"/>
  <c r="A269" i="29"/>
  <c r="A484" i="29"/>
  <c r="A841" i="29"/>
  <c r="A615" i="29"/>
  <c r="A593" i="29"/>
  <c r="A42" i="29"/>
  <c r="A299" i="29"/>
  <c r="A961" i="29"/>
  <c r="A18" i="29"/>
  <c r="A198" i="29"/>
  <c r="A1035" i="29"/>
  <c r="A939" i="29"/>
  <c r="A977" i="29"/>
  <c r="A806" i="29"/>
  <c r="A76" i="29"/>
  <c r="A897" i="29"/>
  <c r="A769" i="29"/>
  <c r="A641" i="29"/>
  <c r="A1217" i="29"/>
  <c r="A1144" i="29"/>
  <c r="A563" i="29"/>
  <c r="A375" i="29"/>
  <c r="A58" i="29"/>
  <c r="A49" i="29"/>
  <c r="A1086" i="29"/>
  <c r="A51" i="29"/>
  <c r="A905" i="29"/>
  <c r="A67" i="29"/>
  <c r="A554" i="29"/>
  <c r="A2" i="29"/>
  <c r="A1161" i="29"/>
  <c r="A332" i="29"/>
  <c r="A1194" i="29"/>
  <c r="A1084" i="29"/>
  <c r="A449" i="29"/>
  <c r="A633" i="29"/>
  <c r="A124" i="29"/>
  <c r="A861" i="29"/>
  <c r="A1297" i="29"/>
  <c r="A498" i="29"/>
  <c r="A172" i="29"/>
  <c r="A340" i="29"/>
  <c r="A630" i="29"/>
  <c r="A21" i="29"/>
  <c r="A522" i="29"/>
  <c r="A160" i="29"/>
  <c r="A413" i="29"/>
  <c r="A3" i="29"/>
  <c r="A962" i="29"/>
  <c r="A1288" i="29"/>
  <c r="A369" i="29"/>
  <c r="A1157" i="29"/>
  <c r="A170" i="29"/>
  <c r="A135" i="29"/>
  <c r="A290" i="29"/>
  <c r="A88" i="29"/>
  <c r="A1129" i="29"/>
  <c r="A63" i="29"/>
  <c r="A807" i="29"/>
  <c r="A1107" i="29"/>
  <c r="A675" i="29"/>
  <c r="A346" i="29"/>
  <c r="A1166" i="29"/>
  <c r="A169" i="29"/>
  <c r="A911" i="29"/>
  <c r="A255" i="29"/>
  <c r="A367" i="29"/>
  <c r="A95" i="29"/>
  <c r="A635" i="29"/>
  <c r="A1225" i="29"/>
  <c r="A1100" i="29"/>
  <c r="A727" i="29"/>
  <c r="A525" i="29"/>
  <c r="A240" i="29"/>
  <c r="A1102" i="29"/>
  <c r="A258" i="29"/>
  <c r="A146" i="29"/>
  <c r="A737" i="29"/>
  <c r="A668" i="29"/>
  <c r="A1238" i="29"/>
  <c r="A280" i="29"/>
  <c r="A94" i="29"/>
  <c r="A885" i="29"/>
  <c r="A1121" i="29"/>
  <c r="A784" i="29"/>
  <c r="A232" i="29"/>
  <c r="A47" i="29"/>
  <c r="A1210" i="29"/>
  <c r="A1062" i="29"/>
  <c r="A252" i="29"/>
  <c r="A1087" i="29"/>
  <c r="A270" i="29"/>
  <c r="A1294" i="29"/>
  <c r="A550" i="29"/>
  <c r="A790" i="29"/>
  <c r="A137" i="29"/>
  <c r="A1127" i="29"/>
  <c r="A411" i="29"/>
  <c r="A1237" i="29"/>
  <c r="A250" i="29"/>
  <c r="A462" i="29"/>
  <c r="A709" i="29"/>
  <c r="A296" i="29"/>
  <c r="A1034" i="29"/>
  <c r="A338" i="29"/>
  <c r="A1120" i="29"/>
  <c r="A851" i="29"/>
  <c r="A34" i="29"/>
  <c r="A204" i="29"/>
  <c r="A161" i="29"/>
  <c r="A113" i="29"/>
  <c r="A1112" i="29"/>
  <c r="A819" i="29"/>
  <c r="A1283" i="29"/>
  <c r="A558" i="29"/>
  <c r="A53" i="29"/>
  <c r="A29" i="29"/>
  <c r="A1143" i="29"/>
  <c r="A426" i="29"/>
  <c r="A847" i="29"/>
  <c r="A799" i="29"/>
  <c r="A1093" i="29"/>
  <c r="A723" i="29"/>
  <c r="A1075" i="29"/>
  <c r="A583" i="29"/>
  <c r="A348" i="29"/>
  <c r="A1251" i="29"/>
  <c r="A344" i="29"/>
  <c r="A452" i="29"/>
  <c r="A621" i="29"/>
  <c r="A663" i="29"/>
  <c r="A478" i="29"/>
  <c r="A855" i="29"/>
  <c r="A365" i="29"/>
  <c r="A475" i="29"/>
  <c r="A619" i="29"/>
  <c r="A320" i="29"/>
  <c r="A815" i="29"/>
  <c r="A718" i="29"/>
  <c r="A987" i="29"/>
  <c r="A1190" i="29"/>
  <c r="A1020" i="29"/>
  <c r="A859" i="29"/>
  <c r="A658" i="29"/>
  <c r="A667" i="29"/>
  <c r="A14" i="29"/>
  <c r="A434" i="29"/>
  <c r="A145" i="29"/>
  <c r="A38" i="29"/>
  <c r="A632" i="29"/>
  <c r="A177" i="29"/>
  <c r="A127" i="29"/>
  <c r="A79" i="29"/>
  <c r="A446" i="29"/>
  <c r="A850" i="29"/>
  <c r="A857" i="29"/>
  <c r="A590" i="29"/>
  <c r="A908" i="29"/>
  <c r="A802" i="29"/>
  <c r="A248" i="29"/>
  <c r="A353" i="29"/>
  <c r="A55" i="29"/>
  <c r="A97" i="29"/>
  <c r="A81" i="29"/>
  <c r="A724" i="29"/>
  <c r="A918" i="29"/>
  <c r="A1214" i="29"/>
  <c r="A1010" i="29"/>
  <c r="A835" i="29"/>
  <c r="A459" i="29"/>
  <c r="A196" i="29"/>
  <c r="A463" i="29"/>
  <c r="A785" i="29"/>
  <c r="A868" i="29"/>
  <c r="A1269" i="29"/>
  <c r="A829" i="29"/>
  <c r="A561" i="29"/>
  <c r="A1012" i="29"/>
  <c r="A244" i="29"/>
  <c r="A567" i="29"/>
  <c r="A1162" i="29"/>
  <c r="A1016" i="29"/>
  <c r="A1277" i="29"/>
  <c r="A659" i="29"/>
  <c r="A444" i="29"/>
  <c r="A645" i="29"/>
  <c r="A614" i="29"/>
  <c r="A425" i="29"/>
  <c r="A370" i="29"/>
  <c r="A665" i="29"/>
  <c r="A1026" i="29"/>
  <c r="A310" i="29"/>
  <c r="A60" i="29"/>
  <c r="A748" i="29"/>
  <c r="A87" i="29"/>
  <c r="A602" i="29"/>
  <c r="A1137" i="29"/>
  <c r="A393" i="29"/>
  <c r="A515" i="29"/>
  <c r="A676" i="29"/>
  <c r="A538" i="29"/>
  <c r="A884" i="29"/>
  <c r="A1110" i="29"/>
  <c r="A814" i="29"/>
  <c r="A351" i="29"/>
  <c r="A1036" i="29"/>
  <c r="A712" i="29"/>
  <c r="A730" i="29"/>
  <c r="A1005" i="29"/>
  <c r="A1259" i="29"/>
  <c r="A1192" i="29"/>
  <c r="A775" i="29"/>
  <c r="A957" i="29"/>
  <c r="A1228" i="29"/>
  <c r="A660" i="29"/>
  <c r="A350" i="29"/>
  <c r="A752" i="29"/>
  <c r="A1118" i="29"/>
  <c r="A549" i="29"/>
  <c r="A739" i="29"/>
  <c r="A1254" i="29"/>
  <c r="A328" i="29"/>
  <c r="A545" i="29"/>
  <c r="A1091" i="29"/>
  <c r="A1046" i="29"/>
  <c r="A262" i="29"/>
  <c r="A1022" i="29"/>
  <c r="A970" i="29"/>
  <c r="A315" i="29"/>
  <c r="A1281" i="29"/>
  <c r="A164" i="29"/>
  <c r="A13" i="29"/>
  <c r="A1226" i="29"/>
  <c r="A892" i="29"/>
  <c r="A996" i="29"/>
  <c r="A800" i="29"/>
  <c r="A1289" i="29"/>
  <c r="A10" i="29"/>
  <c r="A844" i="29"/>
  <c r="A358" i="29"/>
  <c r="A1098" i="29"/>
  <c r="A840" i="29"/>
  <c r="A178" i="29"/>
  <c r="A281" i="29"/>
  <c r="A746" i="29"/>
  <c r="A898" i="29"/>
  <c r="A221" i="29"/>
  <c r="A101" i="29"/>
  <c r="A285" i="29"/>
  <c r="A698" i="29"/>
  <c r="A924" i="29"/>
  <c r="A209" i="29"/>
  <c r="A493" i="29"/>
  <c r="A913" i="29"/>
  <c r="A394" i="29"/>
  <c r="A1181" i="29"/>
  <c r="A872" i="29"/>
  <c r="A1025" i="29"/>
  <c r="A363" i="29"/>
  <c r="A832" i="29"/>
  <c r="A1061" i="29"/>
  <c r="A140" i="29"/>
  <c r="A139" i="29"/>
  <c r="A1011" i="29"/>
  <c r="A530" i="29"/>
  <c r="A156" i="29"/>
  <c r="A264" i="29"/>
  <c r="A1008" i="29"/>
  <c r="A887" i="29"/>
  <c r="A191" i="29"/>
  <c r="A403" i="29"/>
  <c r="A716" i="29"/>
  <c r="A1059" i="29"/>
  <c r="A1191" i="29"/>
  <c r="A1147" i="29"/>
  <c r="A901" i="29"/>
  <c r="A329" i="29"/>
  <c r="A714" i="29"/>
  <c r="A910" i="29"/>
  <c r="A419" i="29"/>
  <c r="A886" i="29"/>
  <c r="A576" i="29"/>
  <c r="A1090" i="29"/>
  <c r="A540" i="29"/>
  <c r="A821" i="29"/>
  <c r="A833" i="29"/>
  <c r="A1083" i="29"/>
  <c r="A1244" i="29"/>
  <c r="A69" i="29"/>
  <c r="A774" i="29"/>
  <c r="A1050" i="29"/>
  <c r="A126" i="29"/>
  <c r="A1141" i="29"/>
  <c r="A120" i="29"/>
  <c r="A765" i="29"/>
  <c r="A32" i="29"/>
  <c r="A837" i="29"/>
  <c r="A649" i="29"/>
  <c r="A1274" i="29"/>
  <c r="A1218" i="29"/>
  <c r="A707" i="29"/>
  <c r="A870" i="29"/>
  <c r="A1185" i="29"/>
  <c r="A1049" i="29"/>
  <c r="A531" i="29"/>
  <c r="A761" i="29"/>
  <c r="A942" i="29"/>
  <c r="A246" i="29"/>
  <c r="A1222" i="29"/>
  <c r="A732" i="29"/>
  <c r="A711" i="29"/>
  <c r="A502" i="29"/>
  <c r="A194" i="29"/>
  <c r="A937" i="29"/>
  <c r="A1128" i="29"/>
  <c r="A589" i="29"/>
  <c r="A85" i="29"/>
  <c r="A691" i="29"/>
  <c r="A11" i="29"/>
  <c r="A1104" i="29"/>
  <c r="A7" i="29"/>
  <c r="A852" i="29"/>
  <c r="A1079" i="29"/>
  <c r="A864" i="29"/>
  <c r="A317" i="29"/>
  <c r="A331" i="29"/>
  <c r="A760" i="29"/>
  <c r="A352" i="29"/>
  <c r="A874" i="29"/>
  <c r="A920" i="29"/>
  <c r="A460" i="29"/>
  <c r="A1148" i="29"/>
  <c r="A431" i="29"/>
  <c r="A511" i="29"/>
  <c r="A921" i="29"/>
  <c r="A1170" i="29"/>
  <c r="A741" i="29"/>
  <c r="A39" i="29"/>
  <c r="A726" i="29"/>
  <c r="A1030" i="29"/>
  <c r="A623" i="29"/>
  <c r="A1179" i="29"/>
  <c r="A869" i="29"/>
  <c r="A541" i="29"/>
  <c r="A224" i="29"/>
  <c r="A134" i="29"/>
  <c r="A237" i="29"/>
  <c r="A219" i="29"/>
  <c r="A342" i="29"/>
  <c r="A1266" i="29"/>
  <c r="A44" i="29"/>
  <c r="A105" i="29"/>
  <c r="A203" i="29"/>
  <c r="A778" i="29"/>
  <c r="A777" i="29"/>
  <c r="A468" i="29"/>
  <c r="A390" i="29"/>
  <c r="A651" i="29"/>
  <c r="A805" i="29"/>
  <c r="A453" i="29"/>
  <c r="A875" i="29"/>
  <c r="A73" i="29"/>
  <c r="A653" i="29"/>
  <c r="A228" i="29"/>
  <c r="A141" i="29"/>
  <c r="A433" i="29"/>
  <c r="A171" i="29"/>
  <c r="A307" i="29"/>
  <c r="A969" i="29"/>
  <c r="A681" i="29"/>
  <c r="A361" i="29"/>
  <c r="A856" i="29"/>
  <c r="A582" i="29"/>
  <c r="A893" i="29"/>
  <c r="A652" i="29"/>
  <c r="A416" i="29"/>
  <c r="A954" i="29"/>
  <c r="A998" i="29"/>
  <c r="A1064" i="29"/>
  <c r="A271" i="29"/>
  <c r="A432" i="29"/>
  <c r="A64" i="29"/>
  <c r="A907" i="29"/>
  <c r="A62" i="29"/>
  <c r="A106" i="29"/>
  <c r="A871" i="29"/>
  <c r="A1235" i="29"/>
  <c r="A512" i="29"/>
  <c r="A823" i="29"/>
  <c r="A491" i="29"/>
  <c r="A311" i="29"/>
  <c r="A1140" i="29"/>
  <c r="A768" i="29"/>
  <c r="A820" i="29"/>
  <c r="A158" i="29"/>
  <c r="A647" i="29"/>
  <c r="A646" i="29"/>
  <c r="A92" i="29"/>
  <c r="A513" i="29"/>
  <c r="A929" i="29"/>
  <c r="A1286" i="29"/>
  <c r="A251" i="29"/>
  <c r="A205" i="29"/>
  <c r="A4" i="29"/>
  <c r="A949" i="29"/>
  <c r="A925" i="29"/>
  <c r="A772" i="29"/>
  <c r="A1207" i="29"/>
  <c r="A715" i="29"/>
  <c r="A1189" i="29"/>
  <c r="A420" i="29"/>
  <c r="A257" i="29"/>
  <c r="A557" i="29"/>
  <c r="A919" i="29"/>
  <c r="A1242" i="29"/>
  <c r="A794" i="29"/>
  <c r="A534" i="29"/>
  <c r="A556" i="29"/>
  <c r="A750" i="29"/>
  <c r="A276" i="29"/>
  <c r="A881" i="29"/>
  <c r="A314" i="29"/>
  <c r="A279" i="29"/>
  <c r="A514" i="29"/>
  <c r="A990" i="29"/>
  <c r="A1149" i="29"/>
  <c r="A220" i="29"/>
  <c r="A786" i="29"/>
  <c r="A721" i="29"/>
  <c r="A773" i="29"/>
  <c r="A1213" i="29"/>
  <c r="A932" i="29"/>
  <c r="A458" i="29"/>
  <c r="A356" i="29"/>
  <c r="A552" i="29"/>
  <c r="A1285" i="29"/>
  <c r="A1264" i="29"/>
  <c r="A128" i="29"/>
  <c r="A1068" i="29"/>
  <c r="A713" i="29"/>
  <c r="A1199" i="29"/>
  <c r="A722" i="29"/>
  <c r="A845" i="29"/>
  <c r="A598" i="29"/>
  <c r="A472" i="29"/>
  <c r="A182" i="29"/>
  <c r="A114" i="29"/>
  <c r="A1250" i="29"/>
  <c r="A41" i="29"/>
  <c r="A1041" i="29"/>
  <c r="A642" i="29"/>
  <c r="A1057" i="29"/>
  <c r="A965" i="29"/>
  <c r="A536" i="29"/>
  <c r="A570" i="29"/>
  <c r="A1247" i="29"/>
  <c r="A155" i="29"/>
  <c r="A964" i="29"/>
  <c r="A267" i="29"/>
  <c r="A427" i="29"/>
  <c r="A245" i="29"/>
  <c r="A529" i="29"/>
  <c r="A532" i="29"/>
  <c r="A300" i="29"/>
  <c r="A710" i="29"/>
  <c r="A33" i="29"/>
  <c r="A542" i="29"/>
  <c r="A931" i="29"/>
  <c r="A578" i="29"/>
  <c r="A862" i="29"/>
  <c r="A560" i="29"/>
  <c r="A703" i="29"/>
  <c r="A640" i="29"/>
  <c r="A236" i="29"/>
  <c r="A853" i="29"/>
  <c r="A523" i="29"/>
  <c r="A1234" i="29"/>
  <c r="A624" i="29"/>
  <c r="A657" i="29"/>
  <c r="A259" i="29"/>
  <c r="A1055" i="29"/>
  <c r="A669" i="29"/>
  <c r="A1108" i="29"/>
  <c r="A906" i="29"/>
  <c r="A408" i="29"/>
  <c r="A1155" i="29"/>
  <c r="A975" i="29"/>
  <c r="A613" i="29"/>
  <c r="A656" i="29"/>
  <c r="A187" i="29"/>
  <c r="A435" i="29"/>
  <c r="A991" i="29"/>
  <c r="A166" i="29"/>
  <c r="A308" i="29"/>
  <c r="A562" i="29"/>
  <c r="A1171" i="29"/>
  <c r="A717" i="29"/>
  <c r="A174" i="29"/>
  <c r="A830" i="29"/>
  <c r="A1070" i="29"/>
  <c r="A1004" i="29"/>
  <c r="A745" i="29"/>
  <c r="A378" i="29"/>
  <c r="A643" i="29"/>
  <c r="A992" i="29"/>
  <c r="A605" i="29"/>
  <c r="A1298" i="29"/>
  <c r="A100" i="29"/>
  <c r="A555" i="29"/>
  <c r="A1111" i="29"/>
  <c r="A450" i="29"/>
  <c r="A568" i="29"/>
  <c r="A960" i="29"/>
  <c r="A207" i="29"/>
  <c r="A526" i="29"/>
  <c r="A6" i="29"/>
  <c r="A1229" i="29"/>
  <c r="A979" i="29"/>
  <c r="A595" i="29"/>
  <c r="A1130" i="29"/>
  <c r="A1024" i="29"/>
  <c r="A302" i="29"/>
  <c r="A518" i="29"/>
  <c r="A406" i="29"/>
  <c r="A594" i="29"/>
  <c r="A242" i="29"/>
  <c r="A1048" i="29"/>
  <c r="A256" i="29"/>
  <c r="A499" i="29"/>
  <c r="A96" i="29"/>
  <c r="A951" i="29"/>
  <c r="A606" i="29"/>
  <c r="A894" i="29"/>
  <c r="A672" i="29"/>
  <c r="A327" i="29"/>
  <c r="A268" i="29"/>
  <c r="A596" i="29"/>
  <c r="A118" i="29"/>
  <c r="A988" i="29"/>
  <c r="A1037" i="29"/>
  <c r="A61" i="29"/>
  <c r="A231" i="29"/>
  <c r="A210" i="29"/>
  <c r="A212" i="29"/>
  <c r="A121" i="29"/>
  <c r="A914" i="29"/>
  <c r="A66" i="29"/>
  <c r="A1193" i="29"/>
  <c r="A620" i="29"/>
  <c r="A1252" i="29"/>
  <c r="A544" i="29"/>
  <c r="A1253" i="29"/>
  <c r="A581" i="29"/>
  <c r="A770" i="29"/>
  <c r="A655" i="29"/>
  <c r="A71" i="29"/>
  <c r="A1159" i="29"/>
  <c r="A1188" i="29"/>
  <c r="A179" i="29"/>
  <c r="A1125" i="29"/>
  <c r="A5" i="29"/>
  <c r="A122" i="29"/>
  <c r="A48" i="29"/>
  <c r="A217" i="29"/>
  <c r="A683" i="29"/>
  <c r="A341" i="29"/>
  <c r="A1122" i="29"/>
  <c r="A78" i="29"/>
  <c r="A1031" i="29"/>
  <c r="A322" i="29"/>
  <c r="A533" i="29"/>
  <c r="A15" i="29"/>
  <c r="A56" i="29"/>
  <c r="A803" i="29"/>
  <c r="A197" i="29"/>
  <c r="A701" i="29"/>
  <c r="A601" i="29"/>
  <c r="A243" i="29"/>
  <c r="A584" i="29"/>
  <c r="A521" i="29"/>
  <c r="A68" i="29"/>
  <c r="A273" i="29"/>
  <c r="A636" i="29"/>
  <c r="A345" i="29"/>
  <c r="A608" i="29"/>
  <c r="A1239" i="29"/>
  <c r="A1015" i="29"/>
  <c r="A371" i="29"/>
  <c r="A485" i="29"/>
  <c r="A1142" i="29"/>
  <c r="A454" i="29"/>
  <c r="A477" i="29"/>
  <c r="A398" i="29"/>
  <c r="A956" i="29"/>
  <c r="A321" i="29"/>
  <c r="A789" i="29"/>
  <c r="A144" i="29"/>
  <c r="A539" i="29"/>
  <c r="A222" i="29"/>
  <c r="A1177" i="29"/>
  <c r="A933" i="29"/>
  <c r="A1132" i="29"/>
  <c r="A293" i="29"/>
  <c r="A1080" i="29"/>
  <c r="A16" i="29"/>
  <c r="A725" i="29"/>
  <c r="A947" i="29"/>
  <c r="A388" i="29"/>
  <c r="A848" i="29"/>
  <c r="A382" i="29"/>
  <c r="A782" i="29"/>
  <c r="A186" i="29"/>
  <c r="A1299" i="29"/>
  <c r="A950" i="29"/>
  <c r="A928" i="29"/>
  <c r="A102" i="29"/>
  <c r="A486" i="29"/>
  <c r="A922" i="29"/>
  <c r="A551" i="29"/>
  <c r="A1195" i="29"/>
  <c r="A75" i="29"/>
  <c r="A810" i="29"/>
  <c r="A1145" i="29"/>
  <c r="A612" i="29"/>
  <c r="A107" i="29"/>
  <c r="A295" i="29"/>
  <c r="A702" i="29"/>
  <c r="A57" i="29"/>
  <c r="A983" i="29"/>
  <c r="A585" i="29"/>
  <c r="A728" i="29"/>
  <c r="A684" i="29"/>
  <c r="A1257" i="29"/>
  <c r="A136" i="29"/>
  <c r="A801" i="29"/>
  <c r="A780" i="29"/>
  <c r="A325" i="29"/>
  <c r="A123" i="29"/>
  <c r="A1146" i="29"/>
  <c r="A421" i="29"/>
  <c r="A1000" i="29"/>
  <c r="A638" i="29"/>
  <c r="A1040" i="29"/>
  <c r="A1246" i="29"/>
  <c r="A866" i="29"/>
  <c r="A909" i="29"/>
  <c r="A471" i="29"/>
  <c r="A566" i="29"/>
  <c r="A467" i="29"/>
  <c r="A1054" i="29"/>
  <c r="A466" i="29"/>
  <c r="A129" i="29"/>
  <c r="A473" i="29"/>
  <c r="A1221" i="29"/>
  <c r="A429" i="29"/>
  <c r="A104" i="29"/>
  <c r="A162" i="29"/>
  <c r="A470" i="29"/>
  <c r="A916" i="29"/>
  <c r="A441" i="29"/>
  <c r="A625" i="29"/>
  <c r="A945" i="29"/>
  <c r="A546" i="29"/>
  <c r="A1183" i="29"/>
  <c r="A28" i="29"/>
  <c r="A1273" i="29"/>
  <c r="A1023" i="29"/>
  <c r="A754" i="29"/>
  <c r="A766" i="29"/>
  <c r="A1292" i="29"/>
  <c r="A154" i="29"/>
  <c r="A1209" i="29"/>
  <c r="A1153" i="29"/>
  <c r="A479" i="29"/>
  <c r="A319" i="29"/>
  <c r="A588" i="29"/>
  <c r="A192" i="29"/>
  <c r="A163" i="29"/>
  <c r="A239" i="29"/>
  <c r="A912" i="29"/>
  <c r="A1293" i="29"/>
  <c r="A59" i="29"/>
  <c r="A882" i="29"/>
  <c r="A587" i="29"/>
  <c r="A948" i="29"/>
  <c r="A1124" i="29"/>
  <c r="A1220" i="29"/>
  <c r="A265" i="29"/>
  <c r="A648" i="29"/>
  <c r="A368" i="29"/>
  <c r="A133" i="29"/>
  <c r="A603" i="29"/>
  <c r="A891" i="29"/>
  <c r="A997" i="29"/>
  <c r="A1203" i="29"/>
  <c r="A223" i="29"/>
  <c r="A1243" i="29"/>
  <c r="A693" i="29"/>
  <c r="A1114" i="29"/>
  <c r="A389" i="29"/>
  <c r="A461" i="29"/>
  <c r="A1300" i="29"/>
  <c r="A1270" i="29"/>
  <c r="A277" i="29"/>
  <c r="A767" i="29"/>
  <c r="A1223" i="29"/>
  <c r="A1101" i="29"/>
  <c r="A1123" i="29"/>
  <c r="A323" i="29"/>
  <c r="A1219" i="29"/>
  <c r="A173" i="29"/>
  <c r="A336" i="29"/>
  <c r="A1052" i="29"/>
  <c r="A112" i="29"/>
  <c r="A1158" i="29"/>
  <c r="A758" i="29"/>
  <c r="A1116" i="29"/>
  <c r="A974" i="29"/>
  <c r="A1287" i="29"/>
  <c r="A679" i="29"/>
  <c r="A1204" i="29"/>
  <c r="A360" i="29"/>
  <c r="A189" i="29"/>
  <c r="A1182" i="29"/>
  <c r="A373" i="29"/>
  <c r="A27" i="29"/>
  <c r="A1007" i="29"/>
  <c r="A193" i="29"/>
  <c r="A846" i="29"/>
  <c r="A201" i="29"/>
  <c r="A451" i="29"/>
  <c r="A448" i="29"/>
  <c r="A904" i="29"/>
  <c r="A759" i="29"/>
  <c r="A580" i="29"/>
  <c r="A900" i="29"/>
  <c r="A188" i="29"/>
  <c r="A381" i="29"/>
  <c r="A26" i="29"/>
  <c r="A132" i="29"/>
  <c r="A1138" i="29"/>
  <c r="A644" i="29"/>
  <c r="A1018" i="29"/>
  <c r="A1260" i="29"/>
  <c r="A414" i="29"/>
  <c r="A793" i="29"/>
  <c r="A1045" i="29"/>
  <c r="A45" i="29"/>
  <c r="A395" i="29"/>
  <c r="A183" i="29"/>
  <c r="A879" i="29"/>
  <c r="A1180" i="29"/>
  <c r="A1072" i="29"/>
  <c r="A74" i="29"/>
  <c r="A865" i="29"/>
  <c r="A195" i="29"/>
  <c r="A150" i="29"/>
  <c r="A736" i="29"/>
  <c r="A185" i="29"/>
  <c r="A337" i="29"/>
  <c r="A117" i="29"/>
  <c r="A22" i="29"/>
  <c r="A798" i="29"/>
  <c r="A763" i="29"/>
  <c r="A687" i="29"/>
  <c r="A202" i="29"/>
  <c r="A989" i="29"/>
  <c r="A278" i="29"/>
  <c r="A877" i="29"/>
  <c r="A1032" i="29"/>
  <c r="A40" i="29"/>
  <c r="A1099" i="29"/>
  <c r="A116" i="29"/>
  <c r="A301" i="29"/>
  <c r="A339" i="29"/>
  <c r="A858" i="29"/>
  <c r="A849" i="29"/>
  <c r="A1094" i="29"/>
  <c r="A1262" i="29"/>
  <c r="A343" i="29"/>
  <c r="A958" i="29"/>
  <c r="A1056" i="29"/>
  <c r="A1224" i="29"/>
  <c r="A1197" i="29"/>
  <c r="A282" i="29"/>
  <c r="A407" i="29"/>
  <c r="A565" i="29"/>
  <c r="A17" i="29"/>
  <c r="A422" i="29"/>
  <c r="A744" i="29"/>
  <c r="A1280" i="29"/>
  <c r="A827" i="29"/>
  <c r="A1096" i="29"/>
  <c r="A384" i="29"/>
  <c r="A108" i="29"/>
  <c r="A705" i="29"/>
  <c r="A330" i="29"/>
  <c r="A1133" i="29"/>
  <c r="A524" i="29"/>
  <c r="A867" i="29"/>
  <c r="A99" i="29"/>
  <c r="A1135" i="29"/>
  <c r="A1013" i="29"/>
  <c r="A334" i="29"/>
  <c r="A292" i="29"/>
  <c r="A1178" i="29"/>
  <c r="A417" i="29"/>
  <c r="A1164" i="29"/>
  <c r="A535" i="29"/>
  <c r="A704" i="29"/>
  <c r="A826" i="29"/>
  <c r="A895" i="29"/>
  <c r="A749" i="29"/>
  <c r="A1092" i="29"/>
  <c r="A1103" i="29"/>
  <c r="A415" i="29"/>
  <c r="A781" i="29"/>
  <c r="A1176" i="29"/>
  <c r="A366" i="29"/>
  <c r="A495" i="29"/>
  <c r="A1039" i="29"/>
  <c r="A109" i="29"/>
  <c r="A986" i="29"/>
  <c r="A1268" i="29"/>
  <c r="A579" i="29"/>
  <c r="A380" i="29"/>
  <c r="A680" i="29"/>
  <c r="A288" i="29"/>
  <c r="A200" i="29"/>
  <c r="A1077" i="29"/>
  <c r="A654" i="29"/>
  <c r="A9" i="29"/>
  <c r="A938" i="29"/>
  <c r="A917" i="29"/>
  <c r="A20" i="29"/>
  <c r="A878" i="29"/>
  <c r="A600" i="29"/>
  <c r="A1265" i="29"/>
  <c r="A1258" i="29"/>
  <c r="A316" i="29"/>
  <c r="A1097" i="29"/>
  <c r="A98" i="29"/>
  <c r="A497" i="29"/>
  <c r="A490" i="29"/>
  <c r="A573" i="29"/>
  <c r="A326" i="29"/>
  <c r="A1043" i="29"/>
  <c r="A1082" i="29"/>
  <c r="A507" i="29"/>
  <c r="A392" i="29"/>
  <c r="A1174" i="29"/>
  <c r="A678" i="29"/>
  <c r="A637" i="29"/>
  <c r="A1278" i="29"/>
  <c r="A1081" i="29"/>
  <c r="A808" i="29"/>
  <c r="A447" i="29"/>
  <c r="A735" i="29"/>
  <c r="A430" i="29"/>
  <c r="A89" i="29"/>
  <c r="A412" i="29"/>
  <c r="A811" i="29"/>
  <c r="A481" i="29"/>
  <c r="A1003" i="29"/>
  <c r="A1105" i="29"/>
  <c r="A993" i="29"/>
  <c r="A1074" i="29"/>
  <c r="A1021" i="29"/>
  <c r="A439" i="29"/>
  <c r="A627" i="29"/>
  <c r="A483" i="29"/>
  <c r="A994" i="29"/>
  <c r="A622" i="29"/>
  <c r="A696" i="29"/>
  <c r="A90" i="29"/>
  <c r="A1165" i="29"/>
  <c r="A1212" i="29"/>
  <c r="A405" i="29"/>
  <c r="A854" i="29"/>
  <c r="A1088" i="29"/>
  <c r="A553" i="29"/>
  <c r="A1051" i="29"/>
  <c r="A825" i="29"/>
  <c r="A1267" i="29"/>
  <c r="A110" i="29"/>
  <c r="A890" i="29"/>
  <c r="A764" i="29"/>
  <c r="A1282" i="29"/>
  <c r="A103" i="29"/>
  <c r="A1151" i="29"/>
  <c r="A984" i="29"/>
  <c r="A1115" i="29"/>
  <c r="A883" i="29"/>
  <c r="A813" i="29"/>
  <c r="A1154" i="29"/>
  <c r="A791" i="29"/>
  <c r="A324" i="29"/>
  <c r="A966" i="29"/>
  <c r="A404" i="29"/>
  <c r="A597" i="29"/>
  <c r="A218" i="29"/>
  <c r="A215" i="29"/>
  <c r="A828" i="29"/>
  <c r="A152" i="29"/>
  <c r="A762" i="29"/>
  <c r="A843" i="29"/>
  <c r="A873" i="29"/>
  <c r="A666" i="29"/>
  <c r="A294" i="29"/>
  <c r="A609" i="29"/>
  <c r="A1134" i="29"/>
  <c r="A234" i="29"/>
  <c r="A372" i="29"/>
  <c r="A119" i="29"/>
  <c r="A586" i="29"/>
  <c r="A1205" i="29"/>
  <c r="A880" i="29"/>
  <c r="A1078" i="29"/>
  <c r="A1" i="29"/>
  <c r="A260" i="29"/>
  <c r="A967" i="29"/>
  <c r="A626" i="29"/>
  <c r="A225" i="29"/>
  <c r="A972" i="29"/>
  <c r="A374" i="29"/>
  <c r="A934" i="29"/>
  <c r="A418" i="29"/>
  <c r="A147" i="29"/>
  <c r="A842" i="29"/>
  <c r="A349" i="29"/>
  <c r="A1060" i="29"/>
  <c r="A860" i="29"/>
  <c r="A148" i="29"/>
  <c r="A229" i="29"/>
  <c r="A297" i="29"/>
  <c r="A309" i="29"/>
  <c r="A731" i="29"/>
  <c r="A688" i="29"/>
  <c r="A572" i="29"/>
  <c r="A1263" i="29"/>
  <c r="A528" i="29"/>
  <c r="A968" i="29"/>
  <c r="A318" i="29"/>
  <c r="A364" i="29"/>
  <c r="A661" i="29"/>
  <c r="A50" i="29"/>
  <c r="A423" i="29"/>
  <c r="A980" i="29"/>
  <c r="A616" i="29"/>
  <c r="A1152" i="29"/>
  <c r="A1017" i="29"/>
  <c r="A1279" i="29"/>
  <c r="A673" i="29"/>
  <c r="A1295" i="29"/>
  <c r="A1136" i="29"/>
  <c r="A1069" i="29"/>
  <c r="A720" i="29"/>
  <c r="A1200" i="29"/>
  <c r="A923" i="29"/>
  <c r="A682" i="29"/>
  <c r="A1038" i="29"/>
  <c r="A719" i="29"/>
  <c r="A445" i="29"/>
  <c r="A834" i="29"/>
  <c r="A1065" i="29"/>
  <c r="A70" i="29"/>
  <c r="A1006" i="29"/>
  <c r="A982" i="29"/>
  <c r="A304" i="29"/>
  <c r="A1063" i="29"/>
  <c r="A488" i="29"/>
  <c r="A93" i="29"/>
  <c r="A396" i="29"/>
  <c r="A575" i="29"/>
  <c r="A130" i="29"/>
  <c r="A577" i="29"/>
  <c r="A751" i="29"/>
  <c r="A216" i="29"/>
  <c r="A1245" i="29"/>
  <c r="A283" i="29"/>
  <c r="A564" i="29"/>
  <c r="A1073" i="29"/>
  <c r="A797" i="29"/>
  <c r="A82" i="29"/>
  <c r="A1261" i="29"/>
  <c r="A838" i="29"/>
  <c r="A125" i="29"/>
  <c r="A839" i="29"/>
  <c r="A817" i="29"/>
  <c r="A409" i="29"/>
  <c r="A1249" i="29"/>
  <c r="A1184" i="29"/>
  <c r="A662" i="29"/>
  <c r="A181" i="29"/>
  <c r="A1290" i="29"/>
  <c r="A391" i="29"/>
  <c r="A1198" i="29"/>
  <c r="A1227" i="29"/>
  <c r="A1276" i="29"/>
  <c r="A1196" i="29"/>
  <c r="A35" i="29"/>
  <c r="A254" i="29"/>
  <c r="A1029" i="29"/>
  <c r="A611" i="29"/>
  <c r="A386" i="29"/>
  <c r="A547" i="29"/>
  <c r="A729" i="29"/>
  <c r="A1215" i="29"/>
  <c r="A474" i="29"/>
  <c r="A249" i="29"/>
  <c r="A151" i="29"/>
  <c r="A899" i="29"/>
  <c r="A1206" i="29"/>
  <c r="A569" i="29"/>
  <c r="A176" i="29"/>
  <c r="A795" i="29"/>
  <c r="A494" i="29"/>
  <c r="A1216" i="29"/>
  <c r="A995" i="29"/>
  <c r="A157" i="29"/>
  <c r="A1233" i="29"/>
  <c r="A91" i="29"/>
  <c r="A670" i="29"/>
  <c r="A274" i="29"/>
  <c r="A1066" i="29"/>
  <c r="A1169" i="29"/>
  <c r="A1163" i="29"/>
  <c r="A740" i="29"/>
  <c r="A1117" i="29"/>
  <c r="A506" i="29"/>
  <c r="A306" i="29"/>
  <c r="A376" i="29"/>
  <c r="A335" i="29"/>
  <c r="A275" i="29"/>
  <c r="A54" i="29"/>
  <c r="A1208" i="29"/>
  <c r="A387" i="29"/>
  <c r="A574" i="29"/>
  <c r="A1175" i="29"/>
  <c r="A1173" i="29"/>
  <c r="A1053" i="29"/>
  <c r="A685" i="29"/>
  <c r="A699" i="29"/>
  <c r="A771" i="29"/>
  <c r="A634" i="29"/>
  <c r="A357" i="29"/>
  <c r="A617" i="29"/>
  <c r="A235" i="29"/>
  <c r="A312" i="29"/>
  <c r="A143" i="29"/>
  <c r="A168" i="29"/>
  <c r="A359" i="29"/>
  <c r="A1231" i="29"/>
  <c r="A543" i="29"/>
  <c r="A1172" i="29"/>
  <c r="A1033" i="29"/>
  <c r="A516" i="29"/>
  <c r="A1256" i="29"/>
  <c r="A12" i="29"/>
  <c r="A31" i="29"/>
  <c r="A692" i="29"/>
  <c r="A604" i="29"/>
  <c r="A863" i="29"/>
  <c r="A442" i="29"/>
  <c r="A25" i="29"/>
  <c r="A1044" i="29"/>
  <c r="A738" i="29"/>
  <c r="A65" i="29"/>
  <c r="A755" i="29"/>
  <c r="A1028" i="29"/>
  <c r="A816" i="29"/>
  <c r="A165" i="29"/>
  <c r="A935" i="29"/>
  <c r="A46" i="29"/>
  <c r="A1027" i="29"/>
  <c r="A629" i="29"/>
  <c r="A266" i="29"/>
  <c r="A400" i="29"/>
  <c r="A503" i="29"/>
  <c r="A1126" i="29"/>
  <c r="A504" i="29"/>
  <c r="A480" i="29"/>
  <c r="A695" i="29"/>
  <c r="A238" i="29"/>
  <c r="A500" i="29"/>
  <c r="A1139" i="29"/>
  <c r="A889" i="29"/>
  <c r="A686" i="29"/>
  <c r="A955" i="29"/>
  <c r="A1131" i="29"/>
  <c r="A80" i="29"/>
  <c r="A520" i="29"/>
  <c r="A690" i="29"/>
  <c r="A756" i="29"/>
  <c r="A926" i="29"/>
  <c r="A559" i="29"/>
  <c r="A410" i="29"/>
  <c r="A305" i="29"/>
  <c r="A1160" i="29"/>
  <c r="A708" i="29"/>
  <c r="A836" i="29"/>
  <c r="A476" i="29"/>
  <c r="A487" i="29"/>
  <c r="A903" i="29"/>
  <c r="A733" i="29"/>
  <c r="A1150" i="29"/>
  <c r="A1095" i="29"/>
  <c r="A930" i="29"/>
  <c r="A111" i="29"/>
  <c r="A1271" i="29"/>
  <c r="A199" i="29"/>
  <c r="A902" i="29"/>
  <c r="A981" i="29"/>
  <c r="A1201" i="29"/>
  <c r="A440" i="29"/>
  <c r="A734" i="29"/>
  <c r="A1047" i="29"/>
  <c r="A313" i="29"/>
  <c r="A1232" i="29"/>
  <c r="A206" i="29"/>
  <c r="A757" i="29"/>
  <c r="A792" i="29"/>
  <c r="U405" i="29"/>
  <c r="J262" i="26"/>
  <c r="J222" i="26"/>
  <c r="J182" i="26"/>
  <c r="J302" i="26"/>
  <c r="U964" i="30"/>
  <c r="U963" i="30"/>
  <c r="U962" i="30"/>
  <c r="Q957" i="30"/>
  <c r="Q956" i="30"/>
  <c r="S964" i="30"/>
  <c r="V963" i="30"/>
  <c r="S962" i="30"/>
  <c r="U957" i="30"/>
  <c r="T963" i="30"/>
  <c r="V962" i="30"/>
  <c r="T962" i="30"/>
  <c r="U956" i="30"/>
  <c r="B1002" i="30"/>
  <c r="Q953" i="30"/>
  <c r="Q962" i="30"/>
  <c r="V964" i="30"/>
  <c r="T964" i="30"/>
  <c r="S963" i="30"/>
  <c r="S958" i="30"/>
  <c r="S960" i="30"/>
  <c r="S959" i="30"/>
  <c r="U955" i="30"/>
  <c r="S961" i="30"/>
  <c r="Q955" i="30"/>
  <c r="A993" i="30"/>
  <c r="A954" i="30"/>
  <c r="A944" i="30"/>
  <c r="A943" i="30"/>
  <c r="A956" i="30"/>
  <c r="A985" i="30"/>
  <c r="A964" i="30"/>
  <c r="A990" i="30"/>
  <c r="A938" i="30"/>
  <c r="A984" i="30"/>
  <c r="A920" i="30"/>
  <c r="A998" i="30"/>
  <c r="A974" i="30"/>
  <c r="A957" i="30"/>
  <c r="A997" i="30"/>
  <c r="A969" i="30"/>
  <c r="A988" i="30"/>
  <c r="A999" i="30"/>
  <c r="A979" i="30"/>
  <c r="A924" i="30"/>
  <c r="A909" i="30"/>
  <c r="A996" i="30"/>
  <c r="A970" i="30"/>
  <c r="A933" i="30"/>
  <c r="A937" i="30"/>
  <c r="A910" i="30"/>
  <c r="A962" i="30"/>
  <c r="A917" i="30"/>
  <c r="A972" i="30"/>
  <c r="A977" i="30"/>
  <c r="A907" i="30"/>
  <c r="A987" i="30"/>
  <c r="A935" i="30"/>
  <c r="A939" i="30"/>
  <c r="A904" i="30"/>
  <c r="A946" i="30"/>
  <c r="A960" i="30"/>
  <c r="A912" i="30"/>
  <c r="A1000" i="30"/>
  <c r="A978" i="30"/>
  <c r="A995" i="30"/>
  <c r="A931" i="30"/>
  <c r="A945" i="30"/>
  <c r="A929" i="30"/>
  <c r="A913" i="30"/>
  <c r="A975" i="30"/>
  <c r="A930" i="30"/>
  <c r="A922" i="30"/>
  <c r="A936" i="30"/>
  <c r="A919" i="30"/>
  <c r="A951" i="30"/>
  <c r="A991" i="30"/>
  <c r="A903" i="30"/>
  <c r="A976" i="30"/>
  <c r="A927" i="30"/>
  <c r="A934" i="30"/>
  <c r="A906" i="30"/>
  <c r="A949" i="30"/>
  <c r="A953" i="30"/>
  <c r="A926" i="30"/>
  <c r="A918" i="30"/>
  <c r="A958" i="30"/>
  <c r="A941" i="30"/>
  <c r="A967" i="30"/>
  <c r="A916" i="30"/>
  <c r="A942" i="30"/>
  <c r="A915" i="30"/>
  <c r="A981" i="30"/>
  <c r="A952" i="30"/>
  <c r="A950" i="30"/>
  <c r="A928" i="30"/>
  <c r="A983" i="30"/>
  <c r="A961" i="30"/>
  <c r="A994" i="30"/>
  <c r="A940" i="30"/>
  <c r="A989" i="30"/>
  <c r="A963" i="30"/>
  <c r="A986" i="30"/>
  <c r="A914" i="30"/>
  <c r="A959" i="30"/>
  <c r="A973" i="30"/>
  <c r="A966" i="30"/>
  <c r="A968" i="30"/>
  <c r="A948" i="30"/>
  <c r="A921" i="30"/>
  <c r="A901" i="30"/>
  <c r="A911" i="30"/>
  <c r="A925" i="30"/>
  <c r="A971" i="30"/>
  <c r="A932" i="30"/>
  <c r="A908" i="30"/>
  <c r="A992" i="30"/>
  <c r="A980" i="30"/>
  <c r="A955" i="30"/>
  <c r="A902" i="30"/>
  <c r="A965" i="30"/>
  <c r="A982" i="30"/>
  <c r="A923" i="30"/>
  <c r="A905" i="30"/>
  <c r="A947" i="30"/>
  <c r="B146" i="48"/>
  <c r="A29" i="13"/>
  <c r="A361" i="32"/>
  <c r="J423" i="26"/>
  <c r="J463" i="26"/>
  <c r="I410" i="32"/>
  <c r="J343" i="26"/>
  <c r="J383" i="26"/>
  <c r="D27" i="9"/>
  <c r="N20" i="26"/>
  <c r="N140" i="26"/>
  <c r="N100" i="26"/>
  <c r="N60" i="26"/>
  <c r="L60" i="26"/>
  <c r="S359" i="30"/>
  <c r="P59" i="26"/>
  <c r="P99" i="26"/>
  <c r="P139" i="26"/>
  <c r="L139" i="26"/>
  <c r="G361" i="30"/>
  <c r="F26" i="9"/>
  <c r="E25" i="9"/>
  <c r="P19" i="26"/>
  <c r="O138" i="26"/>
  <c r="O58" i="26"/>
  <c r="O18" i="26"/>
  <c r="O98" i="26"/>
  <c r="L98" i="26"/>
  <c r="S310" i="30"/>
  <c r="C28" i="9"/>
  <c r="C29" i="9"/>
  <c r="M141" i="26"/>
  <c r="M101" i="26"/>
  <c r="M61" i="26"/>
  <c r="G408" i="30"/>
  <c r="M21" i="26"/>
  <c r="L21" i="26"/>
  <c r="A179" i="32"/>
  <c r="A790" i="32"/>
  <c r="A1139" i="32"/>
  <c r="A144" i="32"/>
  <c r="A333" i="32"/>
  <c r="A699" i="32"/>
  <c r="A1087" i="32"/>
  <c r="A674" i="32"/>
  <c r="A792" i="32"/>
  <c r="A159" i="32"/>
  <c r="A89" i="32"/>
  <c r="H422" i="26"/>
  <c r="H382" i="26"/>
  <c r="H342" i="26"/>
  <c r="H462" i="26"/>
  <c r="Q365" i="32"/>
  <c r="A555" i="32"/>
  <c r="A561" i="32"/>
  <c r="A703" i="32"/>
  <c r="A711" i="32"/>
  <c r="A760" i="32"/>
  <c r="A749" i="32"/>
  <c r="A663" i="32"/>
  <c r="A889" i="32"/>
  <c r="A391" i="32"/>
  <c r="A1102" i="32"/>
  <c r="A1010" i="32"/>
  <c r="A117" i="32"/>
  <c r="A415" i="32"/>
  <c r="A897" i="32"/>
  <c r="A708" i="32"/>
  <c r="A256" i="32"/>
  <c r="A29" i="32"/>
  <c r="A300" i="32"/>
  <c r="A432" i="32"/>
  <c r="A130" i="32"/>
  <c r="A706" i="32"/>
  <c r="A818" i="32"/>
  <c r="A134" i="32"/>
  <c r="A966" i="32"/>
  <c r="A806" i="32"/>
  <c r="A486" i="32"/>
  <c r="A1063" i="32"/>
  <c r="A747" i="32"/>
  <c r="A580" i="32"/>
  <c r="A910" i="32"/>
  <c r="A1058" i="32"/>
  <c r="A195" i="32"/>
  <c r="A821" i="32"/>
  <c r="A174" i="32"/>
  <c r="A721" i="32"/>
  <c r="A700" i="32"/>
  <c r="A840" i="32"/>
  <c r="A321" i="32"/>
  <c r="A224" i="32"/>
  <c r="A1071" i="32"/>
  <c r="A813" i="32"/>
  <c r="A1126" i="32"/>
  <c r="A634" i="32"/>
  <c r="A1040" i="32"/>
  <c r="A437" i="32"/>
  <c r="A268" i="32"/>
  <c r="A538" i="32"/>
  <c r="A549" i="32"/>
  <c r="A530" i="32"/>
  <c r="A346" i="32"/>
  <c r="A305" i="32"/>
  <c r="A740" i="32"/>
  <c r="A592" i="32"/>
  <c r="A248" i="32"/>
  <c r="A9" i="32"/>
  <c r="A970" i="32"/>
  <c r="A598" i="32"/>
  <c r="A350" i="32"/>
  <c r="A191" i="32"/>
  <c r="A1041" i="32"/>
  <c r="A953" i="32"/>
  <c r="A16" i="32"/>
  <c r="A119" i="32"/>
  <c r="A132" i="32"/>
  <c r="A309" i="32"/>
  <c r="A574" i="32"/>
  <c r="A537" i="32"/>
  <c r="A19" i="32"/>
  <c r="A861" i="32"/>
  <c r="A1128" i="32"/>
  <c r="A1109" i="32"/>
  <c r="A576" i="32"/>
  <c r="A213" i="32"/>
  <c r="A270" i="32"/>
  <c r="A387" i="32"/>
  <c r="A392" i="32"/>
  <c r="A529" i="32"/>
  <c r="A587" i="32"/>
  <c r="A705" i="32"/>
  <c r="A178" i="32"/>
  <c r="A1142" i="32"/>
  <c r="A954" i="32"/>
  <c r="A460" i="32"/>
  <c r="A701" i="32"/>
  <c r="A932" i="32"/>
  <c r="A17" i="32"/>
  <c r="A1110" i="32"/>
  <c r="A596" i="32"/>
  <c r="A327" i="32"/>
  <c r="A684" i="32"/>
  <c r="A228" i="32"/>
  <c r="A988" i="32"/>
  <c r="A1118" i="32"/>
  <c r="A467" i="32"/>
  <c r="A1093" i="32"/>
  <c r="A808" i="32"/>
  <c r="A659" i="32"/>
  <c r="A829" i="32"/>
  <c r="A42" i="32"/>
  <c r="A237" i="32"/>
  <c r="A146" i="32"/>
  <c r="A606" i="32"/>
  <c r="A99" i="32"/>
  <c r="A961" i="32"/>
  <c r="A367" i="32"/>
  <c r="A906" i="32"/>
  <c r="A1068" i="32"/>
  <c r="A1046" i="32"/>
  <c r="A896" i="32"/>
  <c r="A435" i="32"/>
  <c r="A421" i="32"/>
  <c r="A776" i="32"/>
  <c r="A94" i="32"/>
  <c r="A366" i="32"/>
  <c r="A251" i="32"/>
  <c r="A878" i="32"/>
  <c r="A664" i="32"/>
  <c r="A6" i="32"/>
  <c r="A1166" i="32"/>
  <c r="A495" i="32"/>
  <c r="A651" i="32"/>
  <c r="A165" i="32"/>
  <c r="A87" i="32"/>
  <c r="A425" i="32"/>
  <c r="A323" i="32"/>
  <c r="A92" i="32"/>
  <c r="A1079" i="32"/>
  <c r="A336" i="32"/>
  <c r="A1001" i="32"/>
  <c r="A770" i="32"/>
  <c r="A1153" i="32"/>
  <c r="A941" i="32"/>
  <c r="A263" i="32"/>
  <c r="A142" i="32"/>
  <c r="A541" i="32"/>
  <c r="A924" i="32"/>
  <c r="A491" i="32"/>
  <c r="A1129" i="32"/>
  <c r="A583" i="32"/>
  <c r="A358" i="32"/>
  <c r="A377" i="32"/>
  <c r="A380" i="32"/>
  <c r="A1145" i="32"/>
  <c r="A148" i="32"/>
  <c r="A77" i="32"/>
  <c r="A676" i="32"/>
  <c r="A1159" i="32"/>
  <c r="A211" i="32"/>
  <c r="A660" i="32"/>
  <c r="A1103" i="32"/>
  <c r="A934" i="32"/>
  <c r="A552" i="32"/>
  <c r="A1051" i="32"/>
  <c r="A47" i="32"/>
  <c r="A534" i="32"/>
  <c r="A273" i="32"/>
  <c r="A761" i="32"/>
  <c r="A788" i="32"/>
  <c r="A410" i="32"/>
  <c r="A738" i="32"/>
  <c r="A937" i="32"/>
  <c r="A655" i="32"/>
  <c r="A470" i="32"/>
  <c r="A511" i="32"/>
  <c r="A25" i="32"/>
  <c r="A641" i="32"/>
  <c r="A565" i="32"/>
  <c r="A1127" i="32"/>
  <c r="A846" i="32"/>
  <c r="A793" i="32"/>
  <c r="A704" i="32"/>
  <c r="A496" i="32"/>
  <c r="A1011" i="32"/>
  <c r="A757" i="32"/>
  <c r="A1158" i="32"/>
  <c r="A767" i="32"/>
  <c r="A332" i="32"/>
  <c r="A1084" i="32"/>
  <c r="A242" i="32"/>
  <c r="A822" i="32"/>
  <c r="A72" i="32"/>
  <c r="A993" i="32"/>
  <c r="A838" i="32"/>
  <c r="A136" i="32"/>
  <c r="U365" i="32"/>
  <c r="J462" i="26"/>
  <c r="J342" i="26"/>
  <c r="J382" i="26"/>
  <c r="J422" i="26"/>
  <c r="A88" i="32"/>
  <c r="A539" i="32"/>
  <c r="A269" i="32"/>
  <c r="A1113" i="32"/>
  <c r="A834" i="32"/>
  <c r="A413" i="32"/>
  <c r="A267" i="32"/>
  <c r="A900" i="32"/>
  <c r="A401" i="32"/>
  <c r="A656" i="32"/>
  <c r="A957" i="32"/>
  <c r="A217" i="32"/>
  <c r="A516" i="32"/>
  <c r="A339" i="32"/>
  <c r="A1035" i="32"/>
  <c r="A125" i="32"/>
  <c r="A246" i="32"/>
  <c r="A115" i="32"/>
  <c r="A412" i="32"/>
  <c r="A279" i="32"/>
  <c r="A461" i="32"/>
  <c r="A61" i="32"/>
  <c r="A851" i="32"/>
  <c r="A455" i="32"/>
  <c r="A100" i="32"/>
  <c r="A553" i="32"/>
  <c r="A1124" i="32"/>
  <c r="A439" i="32"/>
  <c r="A355" i="32"/>
  <c r="A1135" i="32"/>
  <c r="A991" i="32"/>
  <c r="A866" i="32"/>
  <c r="A170" i="32"/>
  <c r="A720" i="32"/>
  <c r="A400" i="32"/>
  <c r="A1015" i="32"/>
  <c r="A101" i="32"/>
  <c r="A1060" i="32"/>
  <c r="A1164" i="32"/>
  <c r="A875" i="32"/>
  <c r="A911" i="32"/>
  <c r="A819" i="32"/>
  <c r="A105" i="32"/>
  <c r="A999" i="32"/>
  <c r="A693" i="32"/>
  <c r="A388" i="32"/>
  <c r="A977" i="32"/>
  <c r="A913" i="32"/>
  <c r="A930" i="32"/>
  <c r="A187" i="32"/>
  <c r="A343" i="32"/>
  <c r="A775" i="32"/>
  <c r="A1161" i="32"/>
  <c r="A731" i="32"/>
  <c r="A1056" i="32"/>
  <c r="A1156" i="32"/>
  <c r="A589" i="32"/>
  <c r="A59" i="32"/>
  <c r="A397" i="32"/>
  <c r="A154" i="32"/>
  <c r="A331" i="32"/>
  <c r="A639" i="32"/>
  <c r="A519" i="32"/>
  <c r="A1160" i="32"/>
  <c r="A671" i="32"/>
  <c r="A155" i="32"/>
  <c r="A41" i="32"/>
  <c r="A1149" i="32"/>
  <c r="A250" i="32"/>
  <c r="A489" i="32"/>
  <c r="A707" i="32"/>
  <c r="A1090" i="32"/>
  <c r="A1130" i="32"/>
  <c r="A176" i="32"/>
  <c r="A871" i="32"/>
  <c r="A1122" i="32"/>
  <c r="A8" i="32"/>
  <c r="A297" i="32"/>
  <c r="A30" i="32"/>
  <c r="A772" i="32"/>
  <c r="A1039" i="32"/>
  <c r="A718" i="32"/>
  <c r="A1083" i="32"/>
  <c r="A563" i="32"/>
  <c r="A797" i="32"/>
  <c r="A891" i="32"/>
  <c r="A1059" i="32"/>
  <c r="A673" i="32"/>
  <c r="A697" i="32"/>
  <c r="A1125" i="32"/>
  <c r="A675" i="32"/>
  <c r="A1050" i="32"/>
  <c r="A914" i="32"/>
  <c r="A605" i="32"/>
  <c r="A887" i="32"/>
  <c r="A610" i="32"/>
  <c r="A774" i="32"/>
  <c r="A149" i="32"/>
  <c r="A23" i="32"/>
  <c r="A62" i="32"/>
  <c r="A150" i="32"/>
  <c r="A1" i="32"/>
  <c r="A903" i="32"/>
  <c r="A928" i="32"/>
  <c r="A730" i="32"/>
  <c r="A44" i="32"/>
  <c r="A501" i="32"/>
  <c r="A1048" i="32"/>
  <c r="A782" i="32"/>
  <c r="A1086" i="32"/>
  <c r="A860" i="32"/>
  <c r="A457" i="32"/>
  <c r="A643" i="32"/>
  <c r="A406" i="32"/>
  <c r="A1100" i="32"/>
  <c r="A737" i="32"/>
  <c r="A378" i="32"/>
  <c r="A542" i="32"/>
  <c r="A1117" i="32"/>
  <c r="A426" i="32"/>
  <c r="A236" i="32"/>
  <c r="A830" i="32"/>
  <c r="A113" i="32"/>
  <c r="A873" i="32"/>
  <c r="A386" i="32"/>
  <c r="A998" i="32"/>
  <c r="A240" i="32"/>
  <c r="A1095" i="32"/>
  <c r="A296" i="32"/>
  <c r="A780" i="32"/>
  <c r="A185" i="32"/>
  <c r="A867" i="32"/>
  <c r="A278" i="32"/>
  <c r="A1043" i="32"/>
  <c r="A787" i="32"/>
  <c r="A220" i="32"/>
  <c r="A518" i="32"/>
  <c r="A330" i="32"/>
  <c r="A1105" i="32"/>
  <c r="A595" i="32"/>
  <c r="A667" i="32"/>
  <c r="A68" i="32"/>
  <c r="A825" i="32"/>
  <c r="A345" i="32"/>
  <c r="A456" i="32"/>
  <c r="A190" i="32"/>
  <c r="A80" i="32"/>
  <c r="A805" i="32"/>
  <c r="A316" i="32"/>
  <c r="A869" i="32"/>
  <c r="A500" i="32"/>
  <c r="A755" i="32"/>
  <c r="A521" i="32"/>
  <c r="A302" i="32"/>
  <c r="A1000" i="32"/>
  <c r="A158" i="32"/>
  <c r="A1169" i="32"/>
  <c r="A514" i="32"/>
  <c r="A619" i="32"/>
  <c r="A895" i="32"/>
  <c r="A803" i="32"/>
  <c r="A93" i="32"/>
  <c r="A13" i="32"/>
  <c r="A989" i="32"/>
  <c r="A644" i="32"/>
  <c r="A308" i="32"/>
  <c r="A480" i="32"/>
  <c r="A646" i="32"/>
  <c r="A502" i="32"/>
  <c r="A863" i="32"/>
  <c r="A564" i="32"/>
  <c r="A69" i="32"/>
  <c r="A734" i="32"/>
  <c r="A879" i="32"/>
  <c r="A245" i="32"/>
  <c r="A222" i="32"/>
  <c r="A881" i="32"/>
  <c r="A716" i="32"/>
  <c r="A169" i="32"/>
  <c r="A438" i="32"/>
  <c r="A728" i="32"/>
  <c r="A1066" i="32"/>
  <c r="A635" i="32"/>
  <c r="A447" i="32"/>
  <c r="A232" i="32"/>
  <c r="A127" i="32"/>
  <c r="A202" i="32"/>
  <c r="A551" i="32"/>
  <c r="A35" i="32"/>
  <c r="A513" i="32"/>
  <c r="A189" i="32"/>
  <c r="A784" i="32"/>
  <c r="A188" i="32"/>
  <c r="A102" i="32"/>
  <c r="A1028" i="32"/>
  <c r="A855" i="32"/>
  <c r="A633" i="32"/>
  <c r="A481" i="32"/>
  <c r="A908" i="32"/>
  <c r="A475" i="32"/>
  <c r="A1042" i="32"/>
  <c r="A597" i="32"/>
  <c r="A1027" i="32"/>
  <c r="A689" i="32"/>
  <c r="A1054" i="32"/>
  <c r="A945" i="32"/>
  <c r="A210" i="32"/>
  <c r="A199" i="32"/>
  <c r="A326" i="32"/>
  <c r="A477" i="32"/>
  <c r="A816" i="32"/>
  <c r="A509" i="32"/>
  <c r="A301" i="32"/>
  <c r="A922" i="32"/>
  <c r="A408" i="32"/>
  <c r="A1076" i="32"/>
  <c r="A398" i="32"/>
  <c r="A363" i="32"/>
  <c r="A419" i="32"/>
  <c r="A490" i="32"/>
  <c r="A980" i="32"/>
  <c r="A611" i="32"/>
  <c r="A997" i="32"/>
  <c r="A1069" i="32"/>
  <c r="A1026" i="32"/>
  <c r="A828" i="32"/>
  <c r="A938" i="32"/>
  <c r="A533" i="32"/>
  <c r="A226" i="32"/>
  <c r="A798" i="32"/>
  <c r="A743" i="32"/>
  <c r="A585" i="32"/>
  <c r="A975" i="32"/>
  <c r="A405" i="32"/>
  <c r="A328" i="32"/>
  <c r="A616" i="32"/>
  <c r="A45" i="32"/>
  <c r="A810" i="32"/>
  <c r="A319" i="32"/>
  <c r="A670" i="32"/>
  <c r="A175" i="32"/>
  <c r="A173" i="32"/>
  <c r="A307" i="32"/>
  <c r="A683" i="32"/>
  <c r="A510" i="32"/>
  <c r="A814" i="32"/>
  <c r="A890" i="32"/>
  <c r="A198" i="32"/>
  <c r="A433" i="32"/>
  <c r="A525" i="32"/>
  <c r="A959" i="32"/>
  <c r="A389" i="32"/>
  <c r="A744" i="32"/>
  <c r="A753" i="32"/>
  <c r="A280" i="32"/>
  <c r="A955" i="32"/>
  <c r="A599" i="32"/>
  <c r="A1075" i="32"/>
  <c r="A244" i="32"/>
  <c r="A338" i="32"/>
  <c r="A921" i="32"/>
  <c r="A868" i="32"/>
  <c r="A607" i="32"/>
  <c r="A795" i="32"/>
  <c r="A1012" i="32"/>
  <c r="A984" i="32"/>
  <c r="A550" i="32"/>
  <c r="A996" i="32"/>
  <c r="A962" i="32"/>
  <c r="A1049" i="32"/>
  <c r="A870" i="32"/>
  <c r="A837" i="32"/>
  <c r="A411" i="32"/>
  <c r="A312" i="32"/>
  <c r="A1116" i="32"/>
  <c r="A431" i="32"/>
  <c r="A109" i="32"/>
  <c r="A581" i="32"/>
  <c r="A381" i="32"/>
  <c r="A223" i="32"/>
  <c r="A24" i="32"/>
  <c r="A836" i="32"/>
  <c r="A404" i="32"/>
  <c r="A876" i="32"/>
  <c r="A91" i="32"/>
  <c r="A365" i="32"/>
  <c r="A547" i="32"/>
  <c r="A310" i="32"/>
  <c r="A926" i="32"/>
  <c r="A344" i="32"/>
  <c r="A82" i="32"/>
  <c r="A715" i="32"/>
  <c r="A759" i="32"/>
  <c r="A677" i="32"/>
  <c r="A628" i="32"/>
  <c r="A58" i="32"/>
  <c r="A289" i="32"/>
  <c r="A661" i="32"/>
  <c r="A640" i="32"/>
  <c r="A622" i="32"/>
  <c r="A570" i="32"/>
  <c r="A623" i="32"/>
  <c r="A698" i="32"/>
  <c r="A742" i="32"/>
  <c r="A1146" i="32"/>
  <c r="A177" i="32"/>
  <c r="A306" i="32"/>
  <c r="A1081" i="32"/>
  <c r="A71" i="32"/>
  <c r="A32" i="32"/>
  <c r="A690" i="32"/>
  <c r="A299" i="32"/>
  <c r="A291" i="32"/>
  <c r="A1072" i="32"/>
  <c r="A182" i="32"/>
  <c r="A919" i="32"/>
  <c r="A732" i="32"/>
  <c r="A723" i="32"/>
  <c r="A459" i="32"/>
  <c r="A298" i="32"/>
  <c r="A238" i="32"/>
  <c r="A709" i="32"/>
  <c r="A258" i="32"/>
  <c r="A4" i="32"/>
  <c r="A986" i="32"/>
  <c r="A22" i="32"/>
  <c r="A1114" i="32"/>
  <c r="A1111" i="32"/>
  <c r="A1138" i="32"/>
  <c r="A322" i="32"/>
  <c r="A666" i="32"/>
  <c r="A292" i="32"/>
  <c r="A1023" i="32"/>
  <c r="A73" i="32"/>
  <c r="A434" i="32"/>
  <c r="A741" i="32"/>
  <c r="A969" i="32"/>
  <c r="A1061" i="32"/>
  <c r="A131" i="32"/>
  <c r="A166" i="32"/>
  <c r="A1120" i="32"/>
  <c r="A854" i="32"/>
  <c r="A682" i="32"/>
  <c r="A540" i="32"/>
  <c r="A522" i="32"/>
  <c r="A474" i="32"/>
  <c r="A543" i="32"/>
  <c r="A1151" i="32"/>
  <c r="A157" i="32"/>
  <c r="A1121" i="32"/>
  <c r="A593" i="32"/>
  <c r="A28" i="32"/>
  <c r="A636" i="32"/>
  <c r="A67" i="32"/>
  <c r="A843" i="32"/>
  <c r="A783" i="32"/>
  <c r="A569" i="32"/>
  <c r="A184" i="32"/>
  <c r="A64" i="32"/>
  <c r="A209" i="32"/>
  <c r="A167" i="32"/>
  <c r="A632" i="32"/>
  <c r="A929" i="32"/>
  <c r="A262" i="32"/>
  <c r="A286" i="32"/>
  <c r="A579" i="32"/>
  <c r="A34" i="32"/>
  <c r="A1144" i="32"/>
  <c r="A573" i="32"/>
  <c r="A904" i="32"/>
  <c r="A128" i="32"/>
  <c r="A638" i="32"/>
  <c r="A600" i="32"/>
  <c r="A1038" i="32"/>
  <c r="A915" i="32"/>
  <c r="A208" i="32"/>
  <c r="A976" i="32"/>
  <c r="A172" i="32"/>
  <c r="A315" i="32"/>
  <c r="A103" i="32"/>
  <c r="A724" i="32"/>
  <c r="A396" i="32"/>
  <c r="A586" i="32"/>
  <c r="A357" i="32"/>
  <c r="A1070" i="32"/>
  <c r="A629" i="32"/>
  <c r="A440" i="32"/>
  <c r="A559" i="32"/>
  <c r="A383" i="32"/>
  <c r="A615" i="32"/>
  <c r="A110" i="32"/>
  <c r="A193" i="32"/>
  <c r="A844" i="32"/>
  <c r="A139" i="32"/>
  <c r="A931" i="32"/>
  <c r="A756" i="32"/>
  <c r="A973" i="32"/>
  <c r="A353" i="32"/>
  <c r="A1078" i="32"/>
  <c r="A508" i="32"/>
  <c r="A554" i="32"/>
  <c r="A347" i="32"/>
  <c r="A7" i="32"/>
  <c r="A679" i="32"/>
  <c r="A227" i="32"/>
  <c r="A55" i="32"/>
  <c r="A201" i="32"/>
  <c r="A186" i="32"/>
  <c r="A654" i="32"/>
  <c r="A923" i="32"/>
  <c r="A745" i="32"/>
  <c r="A949" i="32"/>
  <c r="A372" i="32"/>
  <c r="A33" i="32"/>
  <c r="A147" i="32"/>
  <c r="A942" i="32"/>
  <c r="A451" i="32"/>
  <c r="A678" i="32"/>
  <c r="A221" i="32"/>
  <c r="A688" i="32"/>
  <c r="A479" i="32"/>
  <c r="A497" i="32"/>
  <c r="A203" i="32"/>
  <c r="A820" i="32"/>
  <c r="A295" i="32"/>
  <c r="A1152" i="32"/>
  <c r="A1143" i="32"/>
  <c r="A114" i="32"/>
  <c r="A1020" i="32"/>
  <c r="A26" i="32"/>
  <c r="A40" i="32"/>
  <c r="A76" i="32"/>
  <c r="A948" i="32"/>
  <c r="A1115" i="32"/>
  <c r="A888" i="32"/>
  <c r="A686" i="32"/>
  <c r="A192" i="32"/>
  <c r="A1170" i="32"/>
  <c r="A70" i="32"/>
  <c r="A364" i="32"/>
  <c r="A160" i="32"/>
  <c r="A162" i="32"/>
  <c r="A626" i="32"/>
  <c r="A259" i="32"/>
  <c r="A746" i="32"/>
  <c r="A294" i="32"/>
  <c r="A395" i="32"/>
  <c r="A1107" i="32"/>
  <c r="A505" i="32"/>
  <c r="A75" i="32"/>
  <c r="A468" i="32"/>
  <c r="A137" i="32"/>
  <c r="A171" i="32"/>
  <c r="A370" i="32"/>
  <c r="A1119" i="32"/>
  <c r="A865" i="32"/>
  <c r="A108" i="32"/>
  <c r="A442" i="32"/>
  <c r="A710" i="32"/>
  <c r="A337" i="32"/>
  <c r="A943" i="32"/>
  <c r="A992" i="32"/>
  <c r="A1154" i="32"/>
  <c r="A10" i="32"/>
  <c r="A653" i="32"/>
  <c r="A362" i="32"/>
  <c r="A163" i="32"/>
  <c r="A979" i="32"/>
  <c r="A341" i="32"/>
  <c r="A37" i="32"/>
  <c r="A382" i="32"/>
  <c r="A531" i="32"/>
  <c r="A918" i="32"/>
  <c r="A791" i="32"/>
  <c r="A254" i="32"/>
  <c r="A424" i="32"/>
  <c r="A1131" i="32"/>
  <c r="A124" i="32"/>
  <c r="A140" i="32"/>
  <c r="A282" i="32"/>
  <c r="A847" i="32"/>
  <c r="A971" i="32"/>
  <c r="A229" i="32"/>
  <c r="A469" i="32"/>
  <c r="A839" i="32"/>
  <c r="A812" i="32"/>
  <c r="A483" i="32"/>
  <c r="A694" i="32"/>
  <c r="A265" i="32"/>
  <c r="A687" i="32"/>
  <c r="A512" i="32"/>
  <c r="A204" i="32"/>
  <c r="A952" i="32"/>
  <c r="A52" i="32"/>
  <c r="A852" i="32"/>
  <c r="A51" i="32"/>
  <c r="A1097" i="32"/>
  <c r="A376" i="32"/>
  <c r="A815" i="32"/>
  <c r="A98" i="32"/>
  <c r="A318" i="32"/>
  <c r="A1037" i="32"/>
  <c r="A418" i="32"/>
  <c r="A123" i="32"/>
  <c r="A769" i="32"/>
  <c r="A631" i="32"/>
  <c r="A832" i="32"/>
  <c r="A197" i="32"/>
  <c r="A373" i="32"/>
  <c r="A566" i="32"/>
  <c r="A1167" i="32"/>
  <c r="A407" i="32"/>
  <c r="A748" i="32"/>
  <c r="A612" i="32"/>
  <c r="A324" i="32"/>
  <c r="A196" i="32"/>
  <c r="A233" i="32"/>
  <c r="A462" i="32"/>
  <c r="A271" i="32"/>
  <c r="A809" i="32"/>
  <c r="A624" i="32"/>
  <c r="A590" i="32"/>
  <c r="A696" i="32"/>
  <c r="A604" i="32"/>
  <c r="A777" i="32"/>
  <c r="A79" i="32"/>
  <c r="A647" i="32"/>
  <c r="A762" i="32"/>
  <c r="A892" i="32"/>
  <c r="A85" i="32"/>
  <c r="A850" i="32"/>
  <c r="A205" i="32"/>
  <c r="A621" i="32"/>
  <c r="A1032" i="32"/>
  <c r="A1157" i="32"/>
  <c r="A183" i="32"/>
  <c r="A1137" i="32"/>
  <c r="A453" i="32"/>
  <c r="A252" i="32"/>
  <c r="A281" i="32"/>
  <c r="A532" i="32"/>
  <c r="A717" i="32"/>
  <c r="A126" i="32"/>
  <c r="A781" i="32"/>
  <c r="A650" i="32"/>
  <c r="A207" i="32"/>
  <c r="A21" i="32"/>
  <c r="A482" i="32"/>
  <c r="A420" i="32"/>
  <c r="A658" i="32"/>
  <c r="A231" i="32"/>
  <c r="A582" i="32"/>
  <c r="A14" i="32"/>
  <c r="A1013" i="32"/>
  <c r="A572" i="32"/>
  <c r="A691" i="32"/>
  <c r="A594" i="32"/>
  <c r="A902" i="32"/>
  <c r="A739" i="32"/>
  <c r="A602" i="32"/>
  <c r="A368" i="32"/>
  <c r="A613" i="32"/>
  <c r="A375" i="32"/>
  <c r="A990" i="32"/>
  <c r="A112" i="32"/>
  <c r="A794" i="32"/>
  <c r="A260" i="32"/>
  <c r="A726" i="32"/>
  <c r="A90" i="32"/>
  <c r="A1003" i="32"/>
  <c r="A504" i="32"/>
  <c r="A56" i="32"/>
  <c r="A1104" i="32"/>
  <c r="A340" i="32"/>
  <c r="A841" i="32"/>
  <c r="A609" i="32"/>
  <c r="A960" i="32"/>
  <c r="A758" i="32"/>
  <c r="A1165" i="32"/>
  <c r="A1005" i="32"/>
  <c r="A584" i="32"/>
  <c r="A360" i="32"/>
  <c r="A356" i="32"/>
  <c r="A507" i="32"/>
  <c r="A882" i="32"/>
  <c r="A116" i="32"/>
  <c r="A478" i="32"/>
  <c r="A562" i="32"/>
  <c r="A995" i="32"/>
  <c r="A725" i="32"/>
  <c r="A487" i="32"/>
  <c r="A802" i="32"/>
  <c r="A471" i="32"/>
  <c r="A48" i="32"/>
  <c r="A862" i="32"/>
  <c r="A141" i="32"/>
  <c r="A1132" i="32"/>
  <c r="A727" i="32"/>
  <c r="A1099" i="32"/>
  <c r="A118" i="32"/>
  <c r="A968" i="32"/>
  <c r="A390" i="32"/>
  <c r="A234" i="32"/>
  <c r="A796" i="32"/>
  <c r="A450" i="32"/>
  <c r="A827" i="32"/>
  <c r="A2" i="32"/>
  <c r="A458" i="32"/>
  <c r="A385" i="32"/>
  <c r="A83" i="32"/>
  <c r="A617" i="32"/>
  <c r="A275" i="32"/>
  <c r="A1112" i="32"/>
  <c r="A498" i="32"/>
  <c r="A274" i="32"/>
  <c r="A1140" i="32"/>
  <c r="A987" i="32"/>
  <c r="A96" i="32"/>
  <c r="A517" i="32"/>
  <c r="A1148" i="32"/>
  <c r="A153" i="32"/>
  <c r="A764" i="32"/>
  <c r="A927" i="32"/>
  <c r="A575" i="32"/>
  <c r="A46" i="32"/>
  <c r="A750" i="32"/>
  <c r="A206" i="32"/>
  <c r="A893" i="32"/>
  <c r="A15" i="32"/>
  <c r="A801" i="32"/>
  <c r="A1053" i="32"/>
  <c r="A817" i="32"/>
  <c r="A423" i="32"/>
  <c r="A722" i="32"/>
  <c r="A1098" i="32"/>
  <c r="A283" i="32"/>
  <c r="A883" i="32"/>
  <c r="A445" i="32"/>
  <c r="A557" i="32"/>
  <c r="A778" i="32"/>
  <c r="A436" i="32"/>
  <c r="A735" i="32"/>
  <c r="A78" i="32"/>
  <c r="A885" i="32"/>
  <c r="A567" i="32"/>
  <c r="A763" i="32"/>
  <c r="A317" i="32"/>
  <c r="A831" i="32"/>
  <c r="A36" i="32"/>
  <c r="A1073" i="32"/>
  <c r="A473" i="32"/>
  <c r="A1155" i="32"/>
  <c r="A1008" i="32"/>
  <c r="A789" i="32"/>
  <c r="A950" i="32"/>
  <c r="A577" i="32"/>
  <c r="A143" i="32"/>
  <c r="A219" i="32"/>
  <c r="A1136" i="32"/>
  <c r="A702" i="32"/>
  <c r="A916" i="32"/>
  <c r="A38" i="32"/>
  <c r="A351" i="32"/>
  <c r="A751" i="32"/>
  <c r="A768" i="32"/>
  <c r="A526" i="32"/>
  <c r="A912" i="32"/>
  <c r="A1077" i="32"/>
  <c r="A848" i="32"/>
  <c r="A1018" i="32"/>
  <c r="A168" i="32"/>
  <c r="A290" i="32"/>
  <c r="A27" i="32"/>
  <c r="A145" i="32"/>
  <c r="A714" i="32"/>
  <c r="A1150" i="32"/>
  <c r="A1080" i="32"/>
  <c r="A1006" i="32"/>
  <c r="A951" i="32"/>
  <c r="A18" i="32"/>
  <c r="A503" i="32"/>
  <c r="A853" i="32"/>
  <c r="A243" i="32"/>
  <c r="A230" i="32"/>
  <c r="A135" i="32"/>
  <c r="A488" i="32"/>
  <c r="A164" i="32"/>
  <c r="A935" i="32"/>
  <c r="A905" i="32"/>
  <c r="A446" i="32"/>
  <c r="A1017" i="32"/>
  <c r="A121" i="32"/>
  <c r="A1033" i="32"/>
  <c r="A588" i="32"/>
  <c r="A1004" i="32"/>
  <c r="A285" i="32"/>
  <c r="A1147" i="32"/>
  <c r="A967" i="32"/>
  <c r="A958" i="32"/>
  <c r="A668" i="32"/>
  <c r="A441" i="32"/>
  <c r="A81" i="32"/>
  <c r="A637" i="32"/>
  <c r="A665" i="32"/>
  <c r="A1092" i="32"/>
  <c r="A494" i="32"/>
  <c r="A151" i="32"/>
  <c r="A1141" i="32"/>
  <c r="A1009" i="32"/>
  <c r="A180" i="32"/>
  <c r="A826" i="32"/>
  <c r="A766" i="32"/>
  <c r="A448" i="32"/>
  <c r="A807" i="32"/>
  <c r="A156" i="32"/>
  <c r="A874" i="32"/>
  <c r="A1031" i="32"/>
  <c r="A771" i="32"/>
  <c r="A835" i="32"/>
  <c r="A1123" i="32"/>
  <c r="A181" i="32"/>
  <c r="A1085" i="32"/>
  <c r="A520" i="32"/>
  <c r="A284" i="32"/>
  <c r="A894" i="32"/>
  <c r="A558" i="32"/>
  <c r="A379" i="32"/>
  <c r="A823" i="32"/>
  <c r="A97" i="32"/>
  <c r="A692" i="32"/>
  <c r="A983" i="32"/>
  <c r="A680" i="32"/>
  <c r="A409" i="32"/>
  <c r="A506" i="32"/>
  <c r="A399" i="32"/>
  <c r="A657" i="32"/>
  <c r="A858" i="32"/>
  <c r="A1082" i="32"/>
  <c r="A1074" i="32"/>
  <c r="A427" i="32"/>
  <c r="A642" i="32"/>
  <c r="A901" i="32"/>
  <c r="A824" i="32"/>
  <c r="A994" i="32"/>
  <c r="A946" i="32"/>
  <c r="A898" i="32"/>
  <c r="A287" i="32"/>
  <c r="A1007" i="32"/>
  <c r="A1065" i="32"/>
  <c r="A57" i="32"/>
  <c r="A568" i="32"/>
  <c r="A394" i="32"/>
  <c r="A1044" i="32"/>
  <c r="A849" i="32"/>
  <c r="A652" i="32"/>
  <c r="A620" i="32"/>
  <c r="A249" i="32"/>
  <c r="A1096" i="32"/>
  <c r="A591" i="32"/>
  <c r="A672" i="32"/>
  <c r="A334" i="32"/>
  <c r="A859" i="32"/>
  <c r="G1014" i="30"/>
  <c r="G1013" i="30"/>
  <c r="G1012" i="30"/>
  <c r="G1010" i="30"/>
  <c r="G1008" i="30"/>
  <c r="E1007" i="30"/>
  <c r="E1006" i="30"/>
  <c r="E1005" i="30"/>
  <c r="H1014" i="30"/>
  <c r="J1013" i="30"/>
  <c r="H1012" i="30"/>
  <c r="I1006" i="30"/>
  <c r="I1013" i="30"/>
  <c r="G1009" i="30"/>
  <c r="I1007" i="30"/>
  <c r="E1003" i="30"/>
  <c r="E1012" i="30"/>
  <c r="J1012" i="30"/>
  <c r="I1012" i="30"/>
  <c r="I1005" i="30"/>
  <c r="H1013" i="30"/>
  <c r="J1014" i="30"/>
  <c r="G1011" i="30"/>
  <c r="I1014" i="30"/>
  <c r="N1002" i="30"/>
  <c r="A773" i="32"/>
  <c r="A601" i="32"/>
  <c r="A571" i="32"/>
  <c r="A603" i="32"/>
  <c r="A528" i="32"/>
  <c r="A152" i="32"/>
  <c r="A1022" i="32"/>
  <c r="A465" i="32"/>
  <c r="A272" i="32"/>
  <c r="A1163" i="32"/>
  <c r="A909" i="32"/>
  <c r="I146" i="48"/>
  <c r="A449" i="32"/>
  <c r="A384" i="32"/>
  <c r="A1064" i="32"/>
  <c r="A466" i="32"/>
  <c r="A1030" i="32"/>
  <c r="A523" i="32"/>
  <c r="A972" i="32"/>
  <c r="A65" i="32"/>
  <c r="A3" i="32"/>
  <c r="A138" i="32"/>
  <c r="A1089" i="32"/>
  <c r="A608" i="32"/>
  <c r="A325" i="32"/>
  <c r="A354" i="32"/>
  <c r="A39" i="32"/>
  <c r="A1062" i="32"/>
  <c r="A799" i="32"/>
  <c r="A1067" i="32"/>
  <c r="A545" i="32"/>
  <c r="A785" i="32"/>
  <c r="A133" i="32"/>
  <c r="A104" i="32"/>
  <c r="A304" i="32"/>
  <c r="A1057" i="32"/>
  <c r="A311" i="32"/>
  <c r="A276" i="32"/>
  <c r="A1091" i="32"/>
  <c r="A1024" i="32"/>
  <c r="A736" i="32"/>
  <c r="A264" i="32"/>
  <c r="A484" i="32"/>
  <c r="A288" i="32"/>
  <c r="A804" i="32"/>
  <c r="A560" i="32"/>
  <c r="A1047" i="32"/>
  <c r="A20" i="32"/>
  <c r="A754" i="32"/>
  <c r="A216" i="32"/>
  <c r="A50" i="32"/>
  <c r="A120" i="32"/>
  <c r="A422" i="32"/>
  <c r="A266" i="32"/>
  <c r="A786" i="32"/>
  <c r="A1094" i="32"/>
  <c r="A414" i="32"/>
  <c r="A374" i="32"/>
  <c r="A428" i="32"/>
  <c r="A719" i="32"/>
  <c r="A985" i="32"/>
  <c r="A443" i="32"/>
  <c r="A349" i="32"/>
  <c r="A1025" i="32"/>
  <c r="A1134" i="32"/>
  <c r="A60" i="32"/>
  <c r="A1014" i="32"/>
  <c r="A257" i="32"/>
  <c r="A429" i="32"/>
  <c r="A669" i="32"/>
  <c r="A485" i="32"/>
  <c r="A416" i="32"/>
  <c r="A225" i="32"/>
  <c r="A95" i="32"/>
  <c r="A627" i="32"/>
  <c r="A842" i="32"/>
  <c r="A536" i="32"/>
  <c r="A200" i="32"/>
  <c r="A1162" i="32"/>
  <c r="A106" i="32"/>
  <c r="A864" i="32"/>
  <c r="A907" i="32"/>
  <c r="A546" i="32"/>
  <c r="A313" i="32"/>
  <c r="A1029" i="32"/>
  <c r="A352" i="32"/>
  <c r="A84" i="32"/>
  <c r="A933" i="32"/>
  <c r="A444" i="32"/>
  <c r="A212" i="32"/>
  <c r="A53" i="32"/>
  <c r="A1106" i="32"/>
  <c r="A1036" i="32"/>
  <c r="A86" i="32"/>
  <c r="A920" i="32"/>
  <c r="A452" i="32"/>
  <c r="A729" i="32"/>
  <c r="A925" i="32"/>
  <c r="A253" i="32"/>
  <c r="A54" i="32"/>
  <c r="A43" i="32"/>
  <c r="A645" i="32"/>
  <c r="A524" i="32"/>
  <c r="A1108" i="32"/>
  <c r="A215" i="32"/>
  <c r="A527" i="32"/>
  <c r="A982" i="32"/>
  <c r="A752" i="32"/>
  <c r="A454" i="32"/>
  <c r="A1016" i="32"/>
  <c r="A1045" i="32"/>
  <c r="A662" i="32"/>
  <c r="A499" i="32"/>
  <c r="A371" i="32"/>
  <c r="A857" i="32"/>
  <c r="A618" i="32"/>
  <c r="A833" i="32"/>
  <c r="A261" i="32"/>
  <c r="A1133" i="32"/>
  <c r="A944" i="32"/>
  <c r="A963" i="32"/>
  <c r="A939" i="32"/>
  <c r="A1052" i="32"/>
  <c r="A884" i="32"/>
  <c r="A548" i="32"/>
  <c r="A476" i="32"/>
  <c r="A917" i="32"/>
  <c r="A556" i="32"/>
  <c r="A342" i="32"/>
  <c r="A161" i="32"/>
  <c r="A111" i="32"/>
  <c r="A535" i="32"/>
  <c r="A66" i="32"/>
  <c r="A856" i="32"/>
  <c r="A578" i="32"/>
  <c r="A1088" i="32"/>
  <c r="A765" i="32"/>
  <c r="A49" i="32"/>
  <c r="A800" i="32"/>
  <c r="A255" i="32"/>
  <c r="A695" i="32"/>
  <c r="A712" i="32"/>
  <c r="A1034" i="32"/>
  <c r="A648" i="32"/>
  <c r="A393" i="32"/>
  <c r="A122" i="32"/>
  <c r="A811" i="32"/>
  <c r="A320" i="32"/>
  <c r="A940" i="32"/>
  <c r="A74" i="32"/>
  <c r="A329" i="32"/>
  <c r="A5" i="32"/>
  <c r="A685" i="32"/>
  <c r="A107" i="32"/>
  <c r="A194" i="32"/>
  <c r="A936" i="32"/>
  <c r="A464" i="32"/>
  <c r="A1168" i="32"/>
  <c r="A974" i="32"/>
  <c r="A430" i="32"/>
  <c r="A1055" i="32"/>
  <c r="A544" i="32"/>
  <c r="A463" i="32"/>
  <c r="A649" i="32"/>
  <c r="A241" i="32"/>
  <c r="A877" i="32"/>
  <c r="A713" i="32"/>
  <c r="A314" i="32"/>
  <c r="A886" i="32"/>
  <c r="A880" i="32"/>
  <c r="A733" i="32"/>
  <c r="A630" i="32"/>
  <c r="A947" i="32"/>
  <c r="A965" i="32"/>
  <c r="A681" i="32"/>
  <c r="A402" i="32"/>
  <c r="A359" i="32"/>
  <c r="A218" i="32"/>
  <c r="A214" i="32"/>
  <c r="A779" i="32"/>
  <c r="A11" i="32"/>
  <c r="A335" i="32"/>
  <c r="A614" i="32"/>
  <c r="A369" i="32"/>
  <c r="A845" i="32"/>
  <c r="A348" i="32"/>
  <c r="A403" i="32"/>
  <c r="A1002" i="32"/>
  <c r="A1021" i="32"/>
  <c r="A956" i="32"/>
  <c r="A964" i="32"/>
  <c r="A978" i="32"/>
  <c r="A277" i="32"/>
  <c r="A12" i="32"/>
  <c r="A129" i="32"/>
  <c r="A872" i="32"/>
  <c r="A247" i="32"/>
  <c r="A472" i="32"/>
  <c r="A239" i="32"/>
  <c r="A417" i="32"/>
  <c r="A981" i="32"/>
  <c r="A31" i="32"/>
  <c r="A515" i="32"/>
  <c r="A303" i="32"/>
  <c r="A235" i="32"/>
  <c r="A492" i="32"/>
  <c r="A293" i="32"/>
  <c r="A63" i="32"/>
  <c r="A1101" i="32"/>
  <c r="A625" i="32"/>
  <c r="A899" i="32"/>
  <c r="A493" i="32"/>
  <c r="A1019" i="32"/>
  <c r="H463" i="26"/>
  <c r="E410" i="32"/>
  <c r="H423" i="26"/>
  <c r="H343" i="26"/>
  <c r="H383" i="26"/>
  <c r="G458" i="30"/>
  <c r="M63" i="26"/>
  <c r="M143" i="26"/>
  <c r="M103" i="26"/>
  <c r="M23" i="26"/>
  <c r="L23" i="26"/>
  <c r="O139" i="26"/>
  <c r="G360" i="30"/>
  <c r="O59" i="26"/>
  <c r="O19" i="26"/>
  <c r="O99" i="26"/>
  <c r="L99" i="26"/>
  <c r="S408" i="30"/>
  <c r="M102" i="26"/>
  <c r="M22" i="26"/>
  <c r="L22" i="26"/>
  <c r="M62" i="26"/>
  <c r="M142" i="26"/>
  <c r="F27" i="9"/>
  <c r="P100" i="26"/>
  <c r="P60" i="26"/>
  <c r="P20" i="26"/>
  <c r="E26" i="9"/>
  <c r="P140" i="26"/>
  <c r="L140" i="26"/>
  <c r="S361" i="30"/>
  <c r="N101" i="26"/>
  <c r="D28" i="9"/>
  <c r="D29" i="9"/>
  <c r="N61" i="26"/>
  <c r="L61" i="26"/>
  <c r="G409" i="30"/>
  <c r="N21" i="26"/>
  <c r="N141" i="26"/>
  <c r="S1014" i="30"/>
  <c r="S1013" i="30"/>
  <c r="S1012" i="30"/>
  <c r="U1014" i="30"/>
  <c r="U1012" i="30"/>
  <c r="S1009" i="30"/>
  <c r="Q1007" i="30"/>
  <c r="Q1003" i="30"/>
  <c r="Q1012" i="30"/>
  <c r="T1014" i="30"/>
  <c r="V1013" i="30"/>
  <c r="T1012" i="30"/>
  <c r="S1011" i="30"/>
  <c r="U1005" i="30"/>
  <c r="U1013" i="30"/>
  <c r="S1008" i="30"/>
  <c r="Q1005" i="30"/>
  <c r="V1014" i="30"/>
  <c r="T1013" i="30"/>
  <c r="U1007" i="30"/>
  <c r="V1012" i="30"/>
  <c r="Q1006" i="30"/>
  <c r="S1010" i="30"/>
  <c r="B1052" i="30"/>
  <c r="U1006" i="30"/>
  <c r="P146" i="48"/>
  <c r="N103" i="26"/>
  <c r="G459" i="30"/>
  <c r="N63" i="26"/>
  <c r="L63" i="26"/>
  <c r="N143" i="26"/>
  <c r="N23" i="26"/>
  <c r="S409" i="30"/>
  <c r="N102" i="26"/>
  <c r="N62" i="26"/>
  <c r="L62" i="26"/>
  <c r="N22" i="26"/>
  <c r="N142" i="26"/>
  <c r="O140" i="26"/>
  <c r="O20" i="26"/>
  <c r="S360" i="30"/>
  <c r="O60" i="26"/>
  <c r="O100" i="26"/>
  <c r="L100" i="26"/>
  <c r="P61" i="26"/>
  <c r="E27" i="9"/>
  <c r="P141" i="26"/>
  <c r="L141" i="26"/>
  <c r="P101" i="26"/>
  <c r="P21" i="26"/>
  <c r="G411" i="30"/>
  <c r="F28" i="9"/>
  <c r="F29" i="9"/>
  <c r="I1064" i="30"/>
  <c r="I1063" i="30"/>
  <c r="I1062" i="30"/>
  <c r="G1061" i="30"/>
  <c r="G1059" i="30"/>
  <c r="E1053" i="30"/>
  <c r="E1062" i="30"/>
  <c r="J1064" i="30"/>
  <c r="G1063" i="30"/>
  <c r="J1062" i="30"/>
  <c r="G1058" i="30"/>
  <c r="I1055" i="30"/>
  <c r="H1064" i="30"/>
  <c r="H1062" i="30"/>
  <c r="G1060" i="30"/>
  <c r="I1056" i="30"/>
  <c r="E1055" i="30"/>
  <c r="J1063" i="30"/>
  <c r="G1062" i="30"/>
  <c r="I1057" i="30"/>
  <c r="H1063" i="30"/>
  <c r="E1057" i="30"/>
  <c r="N1052" i="30"/>
  <c r="G1064" i="30"/>
  <c r="E1056" i="30"/>
  <c r="B162" i="48"/>
  <c r="E29" i="9"/>
  <c r="P23" i="26"/>
  <c r="G461" i="30"/>
  <c r="P103" i="26"/>
  <c r="P143" i="26"/>
  <c r="L143" i="26"/>
  <c r="P63" i="26"/>
  <c r="P62" i="26"/>
  <c r="S411" i="30"/>
  <c r="P22" i="26"/>
  <c r="P102" i="26"/>
  <c r="E28" i="9"/>
  <c r="P142" i="26"/>
  <c r="L142" i="26"/>
  <c r="E12" i="10"/>
  <c r="E15" i="10"/>
  <c r="O141" i="26"/>
  <c r="O21" i="26"/>
  <c r="G410" i="30"/>
  <c r="O101" i="26"/>
  <c r="L101" i="26"/>
  <c r="O61" i="26"/>
  <c r="U1064" i="30"/>
  <c r="U1063" i="30"/>
  <c r="U1062" i="30"/>
  <c r="Q1057" i="30"/>
  <c r="Q1056" i="30"/>
  <c r="Q1055" i="30"/>
  <c r="T1063" i="30"/>
  <c r="S1060" i="30"/>
  <c r="U1056" i="30"/>
  <c r="V1064" i="30"/>
  <c r="S1063" i="30"/>
  <c r="V1062" i="30"/>
  <c r="U1057" i="30"/>
  <c r="T1064" i="30"/>
  <c r="Q1053" i="30"/>
  <c r="Q1062" i="30"/>
  <c r="S1064" i="30"/>
  <c r="S1061" i="30"/>
  <c r="B1102" i="30"/>
  <c r="S1062" i="30"/>
  <c r="U1055" i="30"/>
  <c r="T1062" i="30"/>
  <c r="S1059" i="30"/>
  <c r="V1063" i="30"/>
  <c r="S1058" i="30"/>
  <c r="A1080" i="30"/>
  <c r="A1038" i="30"/>
  <c r="A1001" i="30"/>
  <c r="A1021" i="30"/>
  <c r="A1069" i="30"/>
  <c r="A1043" i="30"/>
  <c r="A1076" i="30"/>
  <c r="A1051" i="30"/>
  <c r="A1024" i="30"/>
  <c r="A1056" i="30"/>
  <c r="A1019" i="30"/>
  <c r="A1012" i="30"/>
  <c r="A1062" i="30"/>
  <c r="A1065" i="30"/>
  <c r="A1009" i="30"/>
  <c r="A1014" i="30"/>
  <c r="A1020" i="30"/>
  <c r="A1044" i="30"/>
  <c r="A1029" i="30"/>
  <c r="A1091" i="30"/>
  <c r="A1013" i="30"/>
  <c r="A1060" i="30"/>
  <c r="A1011" i="30"/>
  <c r="A1018" i="30"/>
  <c r="A1096" i="30"/>
  <c r="A1078" i="30"/>
  <c r="A1077" i="30"/>
  <c r="A1095" i="30"/>
  <c r="A1035" i="30"/>
  <c r="A1055" i="30"/>
  <c r="A1075" i="30"/>
  <c r="A1036" i="30"/>
  <c r="A1041" i="30"/>
  <c r="A1030" i="30"/>
  <c r="A1099" i="30"/>
  <c r="A1074" i="30"/>
  <c r="A1090" i="30"/>
  <c r="A1085" i="30"/>
  <c r="A1050" i="30"/>
  <c r="A1003" i="30"/>
  <c r="A1066" i="30"/>
  <c r="A1067" i="30"/>
  <c r="A1081" i="30"/>
  <c r="A1054" i="30"/>
  <c r="A1086" i="30"/>
  <c r="A1007" i="30"/>
  <c r="A1049" i="30"/>
  <c r="A1045" i="30"/>
  <c r="A1002" i="30"/>
  <c r="A1071" i="30"/>
  <c r="A1082" i="30"/>
  <c r="A1094" i="30"/>
  <c r="A1093" i="30"/>
  <c r="A1047" i="30"/>
  <c r="A1083" i="30"/>
  <c r="A1033" i="30"/>
  <c r="A1006" i="30"/>
  <c r="A1098" i="30"/>
  <c r="A1026" i="30"/>
  <c r="A1016" i="30"/>
  <c r="A1042" i="30"/>
  <c r="A1017" i="30"/>
  <c r="A1027" i="30"/>
  <c r="A1025" i="30"/>
  <c r="A1064" i="30"/>
  <c r="A1052" i="30"/>
  <c r="A1048" i="30"/>
  <c r="A1028" i="30"/>
  <c r="A1059" i="30"/>
  <c r="A1073" i="30"/>
  <c r="A1008" i="30"/>
  <c r="A1070" i="30"/>
  <c r="A1057" i="30"/>
  <c r="A1004" i="30"/>
  <c r="A1092" i="30"/>
  <c r="A1068" i="30"/>
  <c r="A1053" i="30"/>
  <c r="A1072" i="30"/>
  <c r="A1031" i="30"/>
  <c r="A1100" i="30"/>
  <c r="A1058" i="30"/>
  <c r="A1063" i="30"/>
  <c r="A1061" i="30"/>
  <c r="A1010" i="30"/>
  <c r="A1088" i="30"/>
  <c r="A1046" i="30"/>
  <c r="A1022" i="30"/>
  <c r="A1079" i="30"/>
  <c r="A1084" i="30"/>
  <c r="A1037" i="30"/>
  <c r="A1015" i="30"/>
  <c r="A1097" i="30"/>
  <c r="A1087" i="30"/>
  <c r="A1040" i="30"/>
  <c r="A1089" i="30"/>
  <c r="A1023" i="30"/>
  <c r="A1005" i="30"/>
  <c r="A1032" i="30"/>
  <c r="A1034" i="30"/>
  <c r="A1039" i="30"/>
  <c r="I162" i="48"/>
  <c r="G460" i="30"/>
  <c r="O23" i="26"/>
  <c r="O63" i="26"/>
  <c r="O143" i="26"/>
  <c r="O103" i="26"/>
  <c r="L103" i="26"/>
  <c r="E14" i="10"/>
  <c r="C11" i="11"/>
  <c r="F11" i="11"/>
  <c r="O62" i="26"/>
  <c r="O102" i="26"/>
  <c r="L102" i="26"/>
  <c r="O142" i="26"/>
  <c r="O22" i="26"/>
  <c r="S410" i="30"/>
  <c r="G1114" i="30"/>
  <c r="G1113" i="30"/>
  <c r="G1112" i="30"/>
  <c r="G1110" i="30"/>
  <c r="G1108" i="30"/>
  <c r="E1107" i="30"/>
  <c r="E1106" i="30"/>
  <c r="E1105" i="30"/>
  <c r="I1113" i="30"/>
  <c r="G1109" i="30"/>
  <c r="I1107" i="30"/>
  <c r="E1103" i="30"/>
  <c r="E1112" i="30"/>
  <c r="J1114" i="30"/>
  <c r="H1113" i="30"/>
  <c r="J1112" i="30"/>
  <c r="G1111" i="30"/>
  <c r="I1114" i="30"/>
  <c r="H1114" i="30"/>
  <c r="I1106" i="30"/>
  <c r="I1112" i="30"/>
  <c r="I1105" i="30"/>
  <c r="N1102" i="30"/>
  <c r="J1113" i="30"/>
  <c r="H1112" i="30"/>
  <c r="P162" i="48"/>
  <c r="E11" i="11"/>
  <c r="P205" i="26"/>
  <c r="P245" i="26"/>
  <c r="P165" i="26"/>
  <c r="D11" i="11"/>
  <c r="P285" i="26"/>
  <c r="L285" i="26"/>
  <c r="F12" i="11"/>
  <c r="G11" i="29"/>
  <c r="M205" i="26"/>
  <c r="M245" i="26"/>
  <c r="M285" i="26"/>
  <c r="G8" i="29"/>
  <c r="C12" i="11"/>
  <c r="M165" i="26"/>
  <c r="L165" i="26"/>
  <c r="S1114" i="30"/>
  <c r="S1113" i="30"/>
  <c r="S1112" i="30"/>
  <c r="T1114" i="30"/>
  <c r="V1113" i="30"/>
  <c r="T1112" i="30"/>
  <c r="S1111" i="30"/>
  <c r="U1105" i="30"/>
  <c r="U1113" i="30"/>
  <c r="S1108" i="30"/>
  <c r="U1106" i="30"/>
  <c r="Q1105" i="30"/>
  <c r="V1112" i="30"/>
  <c r="S1110" i="30"/>
  <c r="Q1106" i="30"/>
  <c r="U1112" i="30"/>
  <c r="S1109" i="30"/>
  <c r="V1114" i="30"/>
  <c r="T1113" i="30"/>
  <c r="U1107" i="30"/>
  <c r="U1114" i="30"/>
  <c r="Q1103" i="30"/>
  <c r="Q1112" i="30"/>
  <c r="B1152" i="30"/>
  <c r="Q1107" i="30"/>
  <c r="B178" i="48"/>
  <c r="M206" i="26"/>
  <c r="C13" i="11"/>
  <c r="M166" i="26"/>
  <c r="L166" i="26"/>
  <c r="M286" i="26"/>
  <c r="S8" i="29"/>
  <c r="M246" i="26"/>
  <c r="G9" i="29"/>
  <c r="N205" i="26"/>
  <c r="L205" i="26"/>
  <c r="D12" i="11"/>
  <c r="N165" i="26"/>
  <c r="N285" i="26"/>
  <c r="N245" i="26"/>
  <c r="O205" i="26"/>
  <c r="O245" i="26"/>
  <c r="L245" i="26"/>
  <c r="O165" i="26"/>
  <c r="O285" i="26"/>
  <c r="G10" i="29"/>
  <c r="P286" i="26"/>
  <c r="L286" i="26"/>
  <c r="P206" i="26"/>
  <c r="E12" i="11"/>
  <c r="P166" i="26"/>
  <c r="S11" i="29"/>
  <c r="P246" i="26"/>
  <c r="I1164" i="30"/>
  <c r="I1163" i="30"/>
  <c r="I1162" i="30"/>
  <c r="G1161" i="30"/>
  <c r="G1159" i="30"/>
  <c r="E1153" i="30"/>
  <c r="E1162" i="30"/>
  <c r="H1164" i="30"/>
  <c r="H1162" i="30"/>
  <c r="G1160" i="30"/>
  <c r="I1156" i="30"/>
  <c r="E1155" i="30"/>
  <c r="G1164" i="30"/>
  <c r="J1163" i="30"/>
  <c r="G1162" i="30"/>
  <c r="I1157" i="30"/>
  <c r="E1156" i="30"/>
  <c r="J1162" i="30"/>
  <c r="G1158" i="30"/>
  <c r="I1155" i="30"/>
  <c r="H1163" i="30"/>
  <c r="E1157" i="30"/>
  <c r="J1164" i="30"/>
  <c r="G1163" i="30"/>
  <c r="N1152" i="30"/>
  <c r="I178" i="48"/>
  <c r="G58" i="29"/>
  <c r="M247" i="26"/>
  <c r="M287" i="26"/>
  <c r="C14" i="11"/>
  <c r="M167" i="26"/>
  <c r="L167" i="26"/>
  <c r="M207" i="26"/>
  <c r="D13" i="11"/>
  <c r="O246" i="26"/>
  <c r="L246" i="26"/>
  <c r="O166" i="26"/>
  <c r="O206" i="26"/>
  <c r="S10" i="29"/>
  <c r="O286" i="26"/>
  <c r="N206" i="26"/>
  <c r="L206" i="26"/>
  <c r="N166" i="26"/>
  <c r="S9" i="29"/>
  <c r="N246" i="26"/>
  <c r="N286" i="26"/>
  <c r="U1164" i="30"/>
  <c r="U1163" i="30"/>
  <c r="U1162" i="30"/>
  <c r="Q1157" i="30"/>
  <c r="Q1156" i="30"/>
  <c r="Q1155" i="30"/>
  <c r="V1164" i="30"/>
  <c r="S1163" i="30"/>
  <c r="V1162" i="30"/>
  <c r="U1157" i="30"/>
  <c r="T1164" i="30"/>
  <c r="T1162" i="30"/>
  <c r="S1159" i="30"/>
  <c r="Q1153" i="30"/>
  <c r="Q1162" i="30"/>
  <c r="V1163" i="30"/>
  <c r="S1162" i="30"/>
  <c r="S1158" i="30"/>
  <c r="U1155" i="30"/>
  <c r="T1163" i="30"/>
  <c r="S1164" i="30"/>
  <c r="S1161" i="30"/>
  <c r="B1202" i="30"/>
  <c r="U1156" i="30"/>
  <c r="S1160" i="30"/>
  <c r="A1148" i="30"/>
  <c r="A1169" i="30"/>
  <c r="A1192" i="30"/>
  <c r="A1183" i="30"/>
  <c r="A1158" i="30"/>
  <c r="A1190" i="30"/>
  <c r="A1121" i="30"/>
  <c r="A1115" i="30"/>
  <c r="A1176" i="30"/>
  <c r="A1151" i="30"/>
  <c r="A1153" i="30"/>
  <c r="A1132" i="30"/>
  <c r="A1200" i="30"/>
  <c r="A1191" i="30"/>
  <c r="A1105" i="30"/>
  <c r="A1185" i="30"/>
  <c r="A1181" i="30"/>
  <c r="A1144" i="30"/>
  <c r="A1162" i="30"/>
  <c r="A1180" i="30"/>
  <c r="A1140" i="30"/>
  <c r="A1102" i="30"/>
  <c r="A1109" i="30"/>
  <c r="A1124" i="30"/>
  <c r="A1114" i="30"/>
  <c r="A1134" i="30"/>
  <c r="A1139" i="30"/>
  <c r="A1174" i="30"/>
  <c r="A1196" i="30"/>
  <c r="A1110" i="30"/>
  <c r="A1171" i="30"/>
  <c r="A1152" i="30"/>
  <c r="A1149" i="30"/>
  <c r="A1128" i="30"/>
  <c r="A1126" i="30"/>
  <c r="A1101" i="30"/>
  <c r="A1107" i="30"/>
  <c r="A1141" i="30"/>
  <c r="A1155" i="30"/>
  <c r="A1188" i="30"/>
  <c r="A1179" i="30"/>
  <c r="A1138" i="30"/>
  <c r="A1194" i="30"/>
  <c r="A1104" i="30"/>
  <c r="A1195" i="30"/>
  <c r="A1119" i="30"/>
  <c r="A1156" i="30"/>
  <c r="A1103" i="30"/>
  <c r="A1198" i="30"/>
  <c r="A1122" i="30"/>
  <c r="A1150" i="30"/>
  <c r="A1161" i="30"/>
  <c r="A1120" i="30"/>
  <c r="A1113" i="30"/>
  <c r="A1173" i="30"/>
  <c r="A1189" i="30"/>
  <c r="A1112" i="30"/>
  <c r="A1154" i="30"/>
  <c r="A1137" i="30"/>
  <c r="A1127" i="30"/>
  <c r="A1135" i="30"/>
  <c r="A1177" i="30"/>
  <c r="A1164" i="30"/>
  <c r="A1133" i="30"/>
  <c r="A1136" i="30"/>
  <c r="A1142" i="30"/>
  <c r="A1159" i="30"/>
  <c r="A1167" i="30"/>
  <c r="A1182" i="30"/>
  <c r="A1197" i="30"/>
  <c r="A1123" i="30"/>
  <c r="A1178" i="30"/>
  <c r="A1118" i="30"/>
  <c r="A1199" i="30"/>
  <c r="A1157" i="30"/>
  <c r="A1172" i="30"/>
  <c r="A1160" i="30"/>
  <c r="A1170" i="30"/>
  <c r="A1168" i="30"/>
  <c r="A1146" i="30"/>
  <c r="A1143" i="30"/>
  <c r="A1117" i="30"/>
  <c r="A1111" i="30"/>
  <c r="A1193" i="30"/>
  <c r="A1147" i="30"/>
  <c r="A1108" i="30"/>
  <c r="A1131" i="30"/>
  <c r="A1125" i="30"/>
  <c r="A1129" i="30"/>
  <c r="A1130" i="30"/>
  <c r="A1145" i="30"/>
  <c r="A1187" i="30"/>
  <c r="A1163" i="30"/>
  <c r="A1106" i="30"/>
  <c r="A1116" i="30"/>
  <c r="A1175" i="30"/>
  <c r="A1165" i="30"/>
  <c r="A1166" i="30"/>
  <c r="A1186" i="30"/>
  <c r="A1184" i="30"/>
  <c r="P178" i="48"/>
  <c r="M208" i="26"/>
  <c r="M248" i="26"/>
  <c r="M168" i="26"/>
  <c r="L168" i="26"/>
  <c r="M288" i="26"/>
  <c r="S58" i="29"/>
  <c r="C15" i="11"/>
  <c r="N167" i="26"/>
  <c r="N207" i="26"/>
  <c r="L207" i="26"/>
  <c r="F13" i="11"/>
  <c r="G59" i="29"/>
  <c r="N287" i="26"/>
  <c r="D14" i="11"/>
  <c r="N247" i="26"/>
  <c r="G1214" i="30"/>
  <c r="G1213" i="30"/>
  <c r="G1212" i="30"/>
  <c r="G1210" i="30"/>
  <c r="G1208" i="30"/>
  <c r="E1207" i="30"/>
  <c r="E1206" i="30"/>
  <c r="E1205" i="30"/>
  <c r="J1214" i="30"/>
  <c r="H1213" i="30"/>
  <c r="J1212" i="30"/>
  <c r="G1211" i="30"/>
  <c r="I1214" i="30"/>
  <c r="I1212" i="30"/>
  <c r="I1205" i="30"/>
  <c r="J1213" i="30"/>
  <c r="H1212" i="30"/>
  <c r="I1213" i="30"/>
  <c r="I1207" i="30"/>
  <c r="E1203" i="30"/>
  <c r="E1212" i="30"/>
  <c r="H1214" i="30"/>
  <c r="I1206" i="30"/>
  <c r="N1202" i="30"/>
  <c r="G1209" i="30"/>
  <c r="B194" i="48"/>
  <c r="D15" i="11"/>
  <c r="N248" i="26"/>
  <c r="S59" i="29"/>
  <c r="N288" i="26"/>
  <c r="N168" i="26"/>
  <c r="N208" i="26"/>
  <c r="L208" i="26"/>
  <c r="M169" i="26"/>
  <c r="L169" i="26"/>
  <c r="C16" i="11"/>
  <c r="M249" i="26"/>
  <c r="M289" i="26"/>
  <c r="G108" i="29"/>
  <c r="M209" i="26"/>
  <c r="P287" i="26"/>
  <c r="L287" i="26"/>
  <c r="E13" i="11"/>
  <c r="F14" i="11"/>
  <c r="P247" i="26"/>
  <c r="P167" i="26"/>
  <c r="G61" i="29"/>
  <c r="P207" i="26"/>
  <c r="S1214" i="30"/>
  <c r="S1213" i="30"/>
  <c r="S1212" i="30"/>
  <c r="U1213" i="30"/>
  <c r="S1208" i="30"/>
  <c r="U1206" i="30"/>
  <c r="Q1205" i="30"/>
  <c r="V1214" i="30"/>
  <c r="T1213" i="30"/>
  <c r="V1212" i="30"/>
  <c r="S1210" i="30"/>
  <c r="U1207" i="30"/>
  <c r="Q1206" i="30"/>
  <c r="U1214" i="30"/>
  <c r="Q1207" i="30"/>
  <c r="Q1203" i="30"/>
  <c r="Q1212" i="30"/>
  <c r="T1214" i="30"/>
  <c r="S1211" i="30"/>
  <c r="U1212" i="30"/>
  <c r="S1209" i="30"/>
  <c r="V1213" i="30"/>
  <c r="B1252" i="30"/>
  <c r="T1212" i="30"/>
  <c r="U1205" i="30"/>
  <c r="I194" i="48"/>
  <c r="N169" i="26"/>
  <c r="G109" i="29"/>
  <c r="F15" i="11"/>
  <c r="N289" i="26"/>
  <c r="D16" i="11"/>
  <c r="N249" i="26"/>
  <c r="N209" i="26"/>
  <c r="L209" i="26"/>
  <c r="M250" i="26"/>
  <c r="M210" i="26"/>
  <c r="M170" i="26"/>
  <c r="L170" i="26"/>
  <c r="S108" i="29"/>
  <c r="M290" i="26"/>
  <c r="C17" i="11"/>
  <c r="S61" i="29"/>
  <c r="P208" i="26"/>
  <c r="P168" i="26"/>
  <c r="P288" i="26"/>
  <c r="L288" i="26"/>
  <c r="E14" i="11"/>
  <c r="P248" i="26"/>
  <c r="G60" i="29"/>
  <c r="O207" i="26"/>
  <c r="O247" i="26"/>
  <c r="L247" i="26"/>
  <c r="O167" i="26"/>
  <c r="O287" i="26"/>
  <c r="I1264" i="30"/>
  <c r="I1263" i="30"/>
  <c r="I1262" i="30"/>
  <c r="G1261" i="30"/>
  <c r="G1259" i="30"/>
  <c r="E1253" i="30"/>
  <c r="E1262" i="30"/>
  <c r="G1264" i="30"/>
  <c r="J1263" i="30"/>
  <c r="G1262" i="30"/>
  <c r="I1257" i="30"/>
  <c r="E1256" i="30"/>
  <c r="H1263" i="30"/>
  <c r="E1257" i="30"/>
  <c r="J1264" i="30"/>
  <c r="G1263" i="30"/>
  <c r="H1264" i="30"/>
  <c r="G1260" i="30"/>
  <c r="I1256" i="30"/>
  <c r="J1262" i="30"/>
  <c r="G1258" i="30"/>
  <c r="I1255" i="30"/>
  <c r="E1255" i="30"/>
  <c r="H1262" i="30"/>
  <c r="N1252" i="30"/>
  <c r="P194" i="48"/>
  <c r="O248" i="26"/>
  <c r="L248" i="26"/>
  <c r="O288" i="26"/>
  <c r="O208" i="26"/>
  <c r="O168" i="26"/>
  <c r="S60" i="29"/>
  <c r="N210" i="26"/>
  <c r="L210" i="26"/>
  <c r="N290" i="26"/>
  <c r="S109" i="29"/>
  <c r="N170" i="26"/>
  <c r="N250" i="26"/>
  <c r="P249" i="26"/>
  <c r="P289" i="26"/>
  <c r="L289" i="26"/>
  <c r="P169" i="26"/>
  <c r="E15" i="11"/>
  <c r="P209" i="26"/>
  <c r="G111" i="29"/>
  <c r="F16" i="11"/>
  <c r="M211" i="26"/>
  <c r="C18" i="11"/>
  <c r="M251" i="26"/>
  <c r="M171" i="26"/>
  <c r="L171" i="26"/>
  <c r="D17" i="11"/>
  <c r="M291" i="26"/>
  <c r="G158" i="29"/>
  <c r="U1264" i="30"/>
  <c r="U1263" i="30"/>
  <c r="U1262" i="30"/>
  <c r="Q1257" i="30"/>
  <c r="Q1256" i="30"/>
  <c r="Q1255" i="30"/>
  <c r="T1264" i="30"/>
  <c r="T1262" i="30"/>
  <c r="S1259" i="30"/>
  <c r="Q1253" i="30"/>
  <c r="Q1262" i="30"/>
  <c r="S1264" i="30"/>
  <c r="V1263" i="30"/>
  <c r="S1262" i="30"/>
  <c r="S1261" i="30"/>
  <c r="S1258" i="30"/>
  <c r="U1255" i="30"/>
  <c r="S1260" i="30"/>
  <c r="U1256" i="30"/>
  <c r="V1262" i="30"/>
  <c r="T1263" i="30"/>
  <c r="S1263" i="30"/>
  <c r="U1257" i="30"/>
  <c r="V1264" i="30"/>
  <c r="A1208" i="30"/>
  <c r="A1259" i="30"/>
  <c r="A1202" i="30"/>
  <c r="A1211" i="30"/>
  <c r="A1280" i="30"/>
  <c r="A1296" i="30"/>
  <c r="A1278" i="30"/>
  <c r="A1270" i="30"/>
  <c r="A1283" i="30"/>
  <c r="A1281" i="30"/>
  <c r="A1288" i="30"/>
  <c r="A1209" i="30"/>
  <c r="A1276" i="30"/>
  <c r="A1289" i="30"/>
  <c r="A1204" i="30"/>
  <c r="A1248" i="30"/>
  <c r="A1225" i="30"/>
  <c r="A1228" i="30"/>
  <c r="A1220" i="30"/>
  <c r="A1234" i="30"/>
  <c r="A1207" i="30"/>
  <c r="A1272" i="30"/>
  <c r="A1224" i="30"/>
  <c r="A1235" i="30"/>
  <c r="A1261" i="30"/>
  <c r="A1216" i="30"/>
  <c r="A1271" i="30"/>
  <c r="A1233" i="30"/>
  <c r="A1257" i="30"/>
  <c r="A1238" i="30"/>
  <c r="A1218" i="30"/>
  <c r="A1277" i="30"/>
  <c r="A1227" i="30"/>
  <c r="A1250" i="30"/>
  <c r="A1266" i="30"/>
  <c r="A1226" i="30"/>
  <c r="A1282" i="30"/>
  <c r="A1274" i="30"/>
  <c r="A1258" i="30"/>
  <c r="A1230" i="30"/>
  <c r="A1295" i="30"/>
  <c r="A1239" i="30"/>
  <c r="A1240" i="30"/>
  <c r="A1264" i="30"/>
  <c r="A1299" i="30"/>
  <c r="A1206" i="30"/>
  <c r="A1268" i="30"/>
  <c r="A1286" i="30"/>
  <c r="A1298" i="30"/>
  <c r="A1236" i="30"/>
  <c r="A1279" i="30"/>
  <c r="A1251" i="30"/>
  <c r="A1210" i="30"/>
  <c r="A1232" i="30"/>
  <c r="A1285" i="30"/>
  <c r="A1291" i="30"/>
  <c r="A1245" i="30"/>
  <c r="A1294" i="30"/>
  <c r="A1293" i="30"/>
  <c r="A1203" i="30"/>
  <c r="A1287" i="30"/>
  <c r="A1243" i="30"/>
  <c r="A1262" i="30"/>
  <c r="A1241" i="30"/>
  <c r="A1221" i="30"/>
  <c r="A1269" i="30"/>
  <c r="A1284" i="30"/>
  <c r="A1229" i="30"/>
  <c r="A1252" i="30"/>
  <c r="A1265" i="30"/>
  <c r="A1267" i="30"/>
  <c r="A1222" i="30"/>
  <c r="A1201" i="30"/>
  <c r="A1213" i="30"/>
  <c r="A1212" i="30"/>
  <c r="A1290" i="30"/>
  <c r="A1237" i="30"/>
  <c r="A1249" i="30"/>
  <c r="A1255" i="30"/>
  <c r="A1292" i="30"/>
  <c r="A1273" i="30"/>
  <c r="A1231" i="30"/>
  <c r="A1297" i="30"/>
  <c r="A1223" i="30"/>
  <c r="A1263" i="30"/>
  <c r="A1300" i="30"/>
  <c r="A1219" i="30"/>
  <c r="A1260" i="30"/>
  <c r="A1244" i="30"/>
  <c r="A1256" i="30"/>
  <c r="A1242" i="30"/>
  <c r="A1217" i="30"/>
  <c r="A1275" i="30"/>
  <c r="A1205" i="30"/>
  <c r="A1253" i="30"/>
  <c r="A1247" i="30"/>
  <c r="A1215" i="30"/>
  <c r="A1254" i="30"/>
  <c r="A1214" i="30"/>
  <c r="A1246" i="30"/>
  <c r="B210" i="48"/>
  <c r="N251" i="26"/>
  <c r="D18" i="11"/>
  <c r="N171" i="26"/>
  <c r="G159" i="29"/>
  <c r="N291" i="26"/>
  <c r="F17" i="11"/>
  <c r="N211" i="26"/>
  <c r="L211" i="26"/>
  <c r="O249" i="26"/>
  <c r="L249" i="26"/>
  <c r="G110" i="29"/>
  <c r="O289" i="26"/>
  <c r="O209" i="26"/>
  <c r="O169" i="26"/>
  <c r="M212" i="26"/>
  <c r="C19" i="11"/>
  <c r="M172" i="26"/>
  <c r="L172" i="26"/>
  <c r="M292" i="26"/>
  <c r="S158" i="29"/>
  <c r="M252" i="26"/>
  <c r="P170" i="26"/>
  <c r="S111" i="29"/>
  <c r="E16" i="11"/>
  <c r="P210" i="26"/>
  <c r="P290" i="26"/>
  <c r="L290" i="26"/>
  <c r="P250" i="26"/>
  <c r="I210" i="48"/>
  <c r="M293" i="26"/>
  <c r="C20" i="11"/>
  <c r="M253" i="26"/>
  <c r="M173" i="26"/>
  <c r="L173" i="26"/>
  <c r="G208" i="29"/>
  <c r="M213" i="26"/>
  <c r="D19" i="11"/>
  <c r="E17" i="11"/>
  <c r="F18" i="11"/>
  <c r="G161" i="29"/>
  <c r="P251" i="26"/>
  <c r="P211" i="26"/>
  <c r="P171" i="26"/>
  <c r="P291" i="26"/>
  <c r="L291" i="26"/>
  <c r="N172" i="26"/>
  <c r="N292" i="26"/>
  <c r="S159" i="29"/>
  <c r="N252" i="26"/>
  <c r="N212" i="26"/>
  <c r="L212" i="26"/>
  <c r="O250" i="26"/>
  <c r="L250" i="26"/>
  <c r="O170" i="26"/>
  <c r="O210" i="26"/>
  <c r="O290" i="26"/>
  <c r="S110" i="29"/>
  <c r="P210" i="48"/>
  <c r="O211" i="26"/>
  <c r="G160" i="29"/>
  <c r="O171" i="26"/>
  <c r="O251" i="26"/>
  <c r="L251" i="26"/>
  <c r="O291" i="26"/>
  <c r="N213" i="26"/>
  <c r="L213" i="26"/>
  <c r="F19" i="11"/>
  <c r="N293" i="26"/>
  <c r="D20" i="11"/>
  <c r="G209" i="29"/>
  <c r="N173" i="26"/>
  <c r="N253" i="26"/>
  <c r="S208" i="29"/>
  <c r="M294" i="26"/>
  <c r="M174" i="26"/>
  <c r="L174" i="26"/>
  <c r="M254" i="26"/>
  <c r="C21" i="11"/>
  <c r="M214" i="26"/>
  <c r="P292" i="26"/>
  <c r="L292" i="26"/>
  <c r="P172" i="26"/>
  <c r="P252" i="26"/>
  <c r="S161" i="29"/>
  <c r="E18" i="11"/>
  <c r="P212" i="26"/>
  <c r="B226" i="48"/>
  <c r="D21" i="11"/>
  <c r="M215" i="26"/>
  <c r="M295" i="26"/>
  <c r="M175" i="26"/>
  <c r="L175" i="26"/>
  <c r="C22" i="11"/>
  <c r="G258" i="29"/>
  <c r="M255" i="26"/>
  <c r="N174" i="26"/>
  <c r="S209" i="29"/>
  <c r="N294" i="26"/>
  <c r="N254" i="26"/>
  <c r="N214" i="26"/>
  <c r="L214" i="26"/>
  <c r="O212" i="26"/>
  <c r="O172" i="26"/>
  <c r="S160" i="29"/>
  <c r="O252" i="26"/>
  <c r="L252" i="26"/>
  <c r="O292" i="26"/>
  <c r="E19" i="11"/>
  <c r="P173" i="26"/>
  <c r="P213" i="26"/>
  <c r="P293" i="26"/>
  <c r="L293" i="26"/>
  <c r="P253" i="26"/>
  <c r="F20" i="11"/>
  <c r="G211" i="29"/>
  <c r="I226" i="48"/>
  <c r="O213" i="26"/>
  <c r="G210" i="29"/>
  <c r="O173" i="26"/>
  <c r="O253" i="26"/>
  <c r="L253" i="26"/>
  <c r="O293" i="26"/>
  <c r="P254" i="26"/>
  <c r="P214" i="26"/>
  <c r="P174" i="26"/>
  <c r="E20" i="11"/>
  <c r="S211" i="29"/>
  <c r="P294" i="26"/>
  <c r="L294" i="26"/>
  <c r="S258" i="29"/>
  <c r="M256" i="26"/>
  <c r="C23" i="11"/>
  <c r="M176" i="26"/>
  <c r="L176" i="26"/>
  <c r="M216" i="26"/>
  <c r="M296" i="26"/>
  <c r="G259" i="29"/>
  <c r="N295" i="26"/>
  <c r="N175" i="26"/>
  <c r="F21" i="11"/>
  <c r="N255" i="26"/>
  <c r="D22" i="11"/>
  <c r="N215" i="26"/>
  <c r="L215" i="26"/>
  <c r="P226" i="48"/>
  <c r="G308" i="29"/>
  <c r="D23" i="11"/>
  <c r="C24" i="11"/>
  <c r="M177" i="26"/>
  <c r="L177" i="26"/>
  <c r="M217" i="26"/>
  <c r="M257" i="26"/>
  <c r="M297" i="26"/>
  <c r="G261" i="29"/>
  <c r="P295" i="26"/>
  <c r="L295" i="26"/>
  <c r="P255" i="26"/>
  <c r="E21" i="11"/>
  <c r="P175" i="26"/>
  <c r="F22" i="11"/>
  <c r="P215" i="26"/>
  <c r="O174" i="26"/>
  <c r="O254" i="26"/>
  <c r="L254" i="26"/>
  <c r="S210" i="29"/>
  <c r="O214" i="26"/>
  <c r="O294" i="26"/>
  <c r="S259" i="29"/>
  <c r="N176" i="26"/>
  <c r="N256" i="26"/>
  <c r="N216" i="26"/>
  <c r="L216" i="26"/>
  <c r="N296" i="26"/>
  <c r="B242" i="48"/>
  <c r="O175" i="26"/>
  <c r="O215" i="26"/>
  <c r="G260" i="29"/>
  <c r="O255" i="26"/>
  <c r="L255" i="26"/>
  <c r="O295" i="26"/>
  <c r="M258" i="26"/>
  <c r="M178" i="26"/>
  <c r="L178" i="26"/>
  <c r="M218" i="26"/>
  <c r="C25" i="11"/>
  <c r="S308" i="29"/>
  <c r="M298" i="26"/>
  <c r="N257" i="26"/>
  <c r="F23" i="11"/>
  <c r="G309" i="29"/>
  <c r="D24" i="11"/>
  <c r="N297" i="26"/>
  <c r="N177" i="26"/>
  <c r="N217" i="26"/>
  <c r="L217" i="26"/>
  <c r="E22" i="11"/>
  <c r="S261" i="29"/>
  <c r="P176" i="26"/>
  <c r="P256" i="26"/>
  <c r="P216" i="26"/>
  <c r="P296" i="26"/>
  <c r="L296" i="26"/>
  <c r="I242" i="48"/>
  <c r="P257" i="26"/>
  <c r="P217" i="26"/>
  <c r="E23" i="11"/>
  <c r="F24" i="11"/>
  <c r="P177" i="26"/>
  <c r="P297" i="26"/>
  <c r="L297" i="26"/>
  <c r="G311" i="29"/>
  <c r="M219" i="26"/>
  <c r="M299" i="26"/>
  <c r="M259" i="26"/>
  <c r="M179" i="26"/>
  <c r="L179" i="26"/>
  <c r="C26" i="11"/>
  <c r="G358" i="29"/>
  <c r="D25" i="11"/>
  <c r="S260" i="29"/>
  <c r="O176" i="26"/>
  <c r="O256" i="26"/>
  <c r="L256" i="26"/>
  <c r="O296" i="26"/>
  <c r="O216" i="26"/>
  <c r="N218" i="26"/>
  <c r="L218" i="26"/>
  <c r="S309" i="29"/>
  <c r="N298" i="26"/>
  <c r="N178" i="26"/>
  <c r="N258" i="26"/>
  <c r="P242" i="48"/>
  <c r="N259" i="26"/>
  <c r="G359" i="29"/>
  <c r="N179" i="26"/>
  <c r="N219" i="26"/>
  <c r="L219" i="26"/>
  <c r="D26" i="11"/>
  <c r="F25" i="11"/>
  <c r="N299" i="26"/>
  <c r="C27" i="11"/>
  <c r="M260" i="26"/>
  <c r="M300" i="26"/>
  <c r="S358" i="29"/>
  <c r="M220" i="26"/>
  <c r="M180" i="26"/>
  <c r="L180" i="26"/>
  <c r="P178" i="26"/>
  <c r="P298" i="26"/>
  <c r="L298" i="26"/>
  <c r="P218" i="26"/>
  <c r="S311" i="29"/>
  <c r="E24" i="11"/>
  <c r="P258" i="26"/>
  <c r="G310" i="29"/>
  <c r="O177" i="26"/>
  <c r="O217" i="26"/>
  <c r="O297" i="26"/>
  <c r="O257" i="26"/>
  <c r="L257" i="26"/>
  <c r="O258" i="26"/>
  <c r="L258" i="26"/>
  <c r="O298" i="26"/>
  <c r="S310" i="29"/>
  <c r="O178" i="26"/>
  <c r="O218" i="26"/>
  <c r="C28" i="11"/>
  <c r="G408" i="29"/>
  <c r="M261" i="26"/>
  <c r="M181" i="26"/>
  <c r="L181" i="26"/>
  <c r="M301" i="26"/>
  <c r="M221" i="26"/>
  <c r="P299" i="26"/>
  <c r="L299" i="26"/>
  <c r="P219" i="26"/>
  <c r="G361" i="29"/>
  <c r="F26" i="11"/>
  <c r="P179" i="26"/>
  <c r="P259" i="26"/>
  <c r="E25" i="11"/>
  <c r="D27" i="11"/>
  <c r="N260" i="26"/>
  <c r="N180" i="26"/>
  <c r="S359" i="29"/>
  <c r="N300" i="26"/>
  <c r="N220" i="26"/>
  <c r="L220" i="26"/>
  <c r="N261" i="26"/>
  <c r="N221" i="26"/>
  <c r="L221" i="26"/>
  <c r="N301" i="26"/>
  <c r="G409" i="29"/>
  <c r="D28" i="11"/>
  <c r="N181" i="26"/>
  <c r="F27" i="11"/>
  <c r="P180" i="26"/>
  <c r="P220" i="26"/>
  <c r="S361" i="29"/>
  <c r="P260" i="26"/>
  <c r="P300" i="26"/>
  <c r="L300" i="26"/>
  <c r="E26" i="11"/>
  <c r="O259" i="26"/>
  <c r="L259" i="26"/>
  <c r="O219" i="26"/>
  <c r="G360" i="29"/>
  <c r="O299" i="26"/>
  <c r="O179" i="26"/>
  <c r="M302" i="26"/>
  <c r="M262" i="26"/>
  <c r="M182" i="26"/>
  <c r="L182" i="26"/>
  <c r="S408" i="29"/>
  <c r="M222" i="26"/>
  <c r="P181" i="26"/>
  <c r="G411" i="29"/>
  <c r="P261" i="26"/>
  <c r="F28" i="11"/>
  <c r="P301" i="26"/>
  <c r="L301" i="26"/>
  <c r="P221" i="26"/>
  <c r="E27" i="11"/>
  <c r="S360" i="29"/>
  <c r="O300" i="26"/>
  <c r="O180" i="26"/>
  <c r="O260" i="26"/>
  <c r="L260" i="26"/>
  <c r="O220" i="26"/>
  <c r="N302" i="26"/>
  <c r="N262" i="26"/>
  <c r="N182" i="26"/>
  <c r="S409" i="29"/>
  <c r="N222" i="26"/>
  <c r="L222" i="26"/>
  <c r="E16" i="10"/>
  <c r="E19" i="10"/>
  <c r="P302" i="26"/>
  <c r="L302" i="26"/>
  <c r="P222" i="26"/>
  <c r="E28" i="11"/>
  <c r="S411" i="29"/>
  <c r="P182" i="26"/>
  <c r="P262" i="26"/>
  <c r="O301" i="26"/>
  <c r="O221" i="26"/>
  <c r="G410" i="29"/>
  <c r="O181" i="26"/>
  <c r="O261" i="26"/>
  <c r="L261" i="26"/>
  <c r="O302" i="26"/>
  <c r="S410" i="29"/>
  <c r="O222" i="26"/>
  <c r="O182" i="26"/>
  <c r="O262" i="26"/>
  <c r="L262" i="26"/>
  <c r="F11" i="13"/>
  <c r="E18" i="10"/>
  <c r="C11" i="13"/>
  <c r="M365" i="26"/>
  <c r="M445" i="26"/>
  <c r="G8" i="32"/>
  <c r="C12" i="13"/>
  <c r="M405" i="26"/>
  <c r="M325" i="26"/>
  <c r="L325" i="26"/>
  <c r="D11" i="13"/>
  <c r="G11" i="32"/>
  <c r="P445" i="26"/>
  <c r="L445" i="26"/>
  <c r="P365" i="26"/>
  <c r="F12" i="13"/>
  <c r="E11" i="13"/>
  <c r="P325" i="26"/>
  <c r="P405" i="26"/>
  <c r="O445" i="26"/>
  <c r="O405" i="26"/>
  <c r="L405" i="26"/>
  <c r="G10" i="32"/>
  <c r="O325" i="26"/>
  <c r="O365" i="26"/>
  <c r="M366" i="26"/>
  <c r="S8" i="32"/>
  <c r="M446" i="26"/>
  <c r="M406" i="26"/>
  <c r="C13" i="13"/>
  <c r="M326" i="26"/>
  <c r="L326" i="26"/>
  <c r="P366" i="26"/>
  <c r="E12" i="13"/>
  <c r="F13" i="13"/>
  <c r="S11" i="32"/>
  <c r="P446" i="26"/>
  <c r="L446" i="26"/>
  <c r="P406" i="26"/>
  <c r="P326" i="26"/>
  <c r="G9" i="32"/>
  <c r="N325" i="26"/>
  <c r="N445" i="26"/>
  <c r="D12" i="13"/>
  <c r="N405" i="26"/>
  <c r="N365" i="26"/>
  <c r="L365" i="26"/>
  <c r="N446" i="26"/>
  <c r="N326" i="26"/>
  <c r="S9" i="32"/>
  <c r="N406" i="26"/>
  <c r="N366" i="26"/>
  <c r="L366" i="26"/>
  <c r="D13" i="13"/>
  <c r="G56" i="32"/>
  <c r="E13" i="13"/>
  <c r="P327" i="26"/>
  <c r="P407" i="26"/>
  <c r="P367" i="26"/>
  <c r="F14" i="13"/>
  <c r="P447" i="26"/>
  <c r="L447" i="26"/>
  <c r="M407" i="26"/>
  <c r="C14" i="13"/>
  <c r="G53" i="32"/>
  <c r="M367" i="26"/>
  <c r="M327" i="26"/>
  <c r="L327" i="26"/>
  <c r="M447" i="26"/>
  <c r="O326" i="26"/>
  <c r="O446" i="26"/>
  <c r="O366" i="26"/>
  <c r="O406" i="26"/>
  <c r="L406" i="26"/>
  <c r="S10" i="32"/>
  <c r="E14" i="13"/>
  <c r="P328" i="26"/>
  <c r="S56" i="32"/>
  <c r="P368" i="26"/>
  <c r="P408" i="26"/>
  <c r="P448" i="26"/>
  <c r="L448" i="26"/>
  <c r="O367" i="26"/>
  <c r="O327" i="26"/>
  <c r="O447" i="26"/>
  <c r="O407" i="26"/>
  <c r="L407" i="26"/>
  <c r="G55" i="32"/>
  <c r="M408" i="26"/>
  <c r="S53" i="32"/>
  <c r="M328" i="26"/>
  <c r="L328" i="26"/>
  <c r="M448" i="26"/>
  <c r="C15" i="13"/>
  <c r="M368" i="26"/>
  <c r="G54" i="32"/>
  <c r="D14" i="13"/>
  <c r="N407" i="26"/>
  <c r="N447" i="26"/>
  <c r="N327" i="26"/>
  <c r="N367" i="26"/>
  <c r="L367" i="26"/>
  <c r="M449" i="26"/>
  <c r="C16" i="13"/>
  <c r="M409" i="26"/>
  <c r="G98" i="32"/>
  <c r="M369" i="26"/>
  <c r="M329" i="26"/>
  <c r="L329" i="26"/>
  <c r="D15" i="13"/>
  <c r="N328" i="26"/>
  <c r="N368" i="26"/>
  <c r="L368" i="26"/>
  <c r="N448" i="26"/>
  <c r="N408" i="26"/>
  <c r="S54" i="32"/>
  <c r="O368" i="26"/>
  <c r="O328" i="26"/>
  <c r="O408" i="26"/>
  <c r="L408" i="26"/>
  <c r="S55" i="32"/>
  <c r="O448" i="26"/>
  <c r="F15" i="13"/>
  <c r="D16" i="13"/>
  <c r="N329" i="26"/>
  <c r="N369" i="26"/>
  <c r="L369" i="26"/>
  <c r="N449" i="26"/>
  <c r="N409" i="26"/>
  <c r="G99" i="32"/>
  <c r="S98" i="32"/>
  <c r="M330" i="26"/>
  <c r="L330" i="26"/>
  <c r="M450" i="26"/>
  <c r="C17" i="13"/>
  <c r="M410" i="26"/>
  <c r="M370" i="26"/>
  <c r="M411" i="26"/>
  <c r="M331" i="26"/>
  <c r="L331" i="26"/>
  <c r="M371" i="26"/>
  <c r="M451" i="26"/>
  <c r="C18" i="13"/>
  <c r="G143" i="32"/>
  <c r="N330" i="26"/>
  <c r="N450" i="26"/>
  <c r="N370" i="26"/>
  <c r="L370" i="26"/>
  <c r="D17" i="13"/>
  <c r="N410" i="26"/>
  <c r="S99" i="32"/>
  <c r="G101" i="32"/>
  <c r="P329" i="26"/>
  <c r="P449" i="26"/>
  <c r="L449" i="26"/>
  <c r="P369" i="26"/>
  <c r="P409" i="26"/>
  <c r="E15" i="13"/>
  <c r="F16" i="13"/>
  <c r="P370" i="26"/>
  <c r="P450" i="26"/>
  <c r="L450" i="26"/>
  <c r="E16" i="13"/>
  <c r="P410" i="26"/>
  <c r="S101" i="32"/>
  <c r="P330" i="26"/>
  <c r="F17" i="13"/>
  <c r="G100" i="32"/>
  <c r="O329" i="26"/>
  <c r="O409" i="26"/>
  <c r="L409" i="26"/>
  <c r="O369" i="26"/>
  <c r="O449" i="26"/>
  <c r="G144" i="32"/>
  <c r="N331" i="26"/>
  <c r="N371" i="26"/>
  <c r="L371" i="26"/>
  <c r="D18" i="13"/>
  <c r="N451" i="26"/>
  <c r="N411" i="26"/>
  <c r="S143" i="32"/>
  <c r="M372" i="26"/>
  <c r="M332" i="26"/>
  <c r="L332" i="26"/>
  <c r="M452" i="26"/>
  <c r="C19" i="13"/>
  <c r="M412" i="26"/>
  <c r="N372" i="26"/>
  <c r="L372" i="26"/>
  <c r="N412" i="26"/>
  <c r="N452" i="26"/>
  <c r="N332" i="26"/>
  <c r="S144" i="32"/>
  <c r="G188" i="32"/>
  <c r="D19" i="13"/>
  <c r="M333" i="26"/>
  <c r="L333" i="26"/>
  <c r="C20" i="13"/>
  <c r="M413" i="26"/>
  <c r="M453" i="26"/>
  <c r="M373" i="26"/>
  <c r="E17" i="13"/>
  <c r="P451" i="26"/>
  <c r="L451" i="26"/>
  <c r="P331" i="26"/>
  <c r="G146" i="32"/>
  <c r="P411" i="26"/>
  <c r="F18" i="13"/>
  <c r="P371" i="26"/>
  <c r="O410" i="26"/>
  <c r="L410" i="26"/>
  <c r="O370" i="26"/>
  <c r="O450" i="26"/>
  <c r="S100" i="32"/>
  <c r="O330" i="26"/>
  <c r="G189" i="32"/>
  <c r="N413" i="26"/>
  <c r="F19" i="13"/>
  <c r="N453" i="26"/>
  <c r="D20" i="13"/>
  <c r="N373" i="26"/>
  <c r="L373" i="26"/>
  <c r="N333" i="26"/>
  <c r="P412" i="26"/>
  <c r="P452" i="26"/>
  <c r="L452" i="26"/>
  <c r="E18" i="13"/>
  <c r="P372" i="26"/>
  <c r="P332" i="26"/>
  <c r="S146" i="32"/>
  <c r="O451" i="26"/>
  <c r="O331" i="26"/>
  <c r="O411" i="26"/>
  <c r="L411" i="26"/>
  <c r="O371" i="26"/>
  <c r="G145" i="32"/>
  <c r="M374" i="26"/>
  <c r="C21" i="13"/>
  <c r="S188" i="32"/>
  <c r="M414" i="26"/>
  <c r="M334" i="26"/>
  <c r="L334" i="26"/>
  <c r="M454" i="26"/>
  <c r="C22" i="13"/>
  <c r="M455" i="26"/>
  <c r="M415" i="26"/>
  <c r="M335" i="26"/>
  <c r="L335" i="26"/>
  <c r="G233" i="32"/>
  <c r="M375" i="26"/>
  <c r="G191" i="32"/>
  <c r="P413" i="26"/>
  <c r="P333" i="26"/>
  <c r="P373" i="26"/>
  <c r="E19" i="13"/>
  <c r="P453" i="26"/>
  <c r="L453" i="26"/>
  <c r="F20" i="13"/>
  <c r="O372" i="26"/>
  <c r="O332" i="26"/>
  <c r="O452" i="26"/>
  <c r="O412" i="26"/>
  <c r="L412" i="26"/>
  <c r="S145" i="32"/>
  <c r="N374" i="26"/>
  <c r="L374" i="26"/>
  <c r="S189" i="32"/>
  <c r="N334" i="26"/>
  <c r="N454" i="26"/>
  <c r="N414" i="26"/>
  <c r="D21" i="13"/>
  <c r="N455" i="26"/>
  <c r="N375" i="26"/>
  <c r="L375" i="26"/>
  <c r="D22" i="13"/>
  <c r="N415" i="26"/>
  <c r="N335" i="26"/>
  <c r="G234" i="32"/>
  <c r="O373" i="26"/>
  <c r="O333" i="26"/>
  <c r="G190" i="32"/>
  <c r="O453" i="26"/>
  <c r="O413" i="26"/>
  <c r="L413" i="26"/>
  <c r="P414" i="26"/>
  <c r="P374" i="26"/>
  <c r="P454" i="26"/>
  <c r="L454" i="26"/>
  <c r="P334" i="26"/>
  <c r="S191" i="32"/>
  <c r="E20" i="13"/>
  <c r="F21" i="13"/>
  <c r="M376" i="26"/>
  <c r="M336" i="26"/>
  <c r="L336" i="26"/>
  <c r="M416" i="26"/>
  <c r="S233" i="32"/>
  <c r="M456" i="26"/>
  <c r="C23" i="13"/>
  <c r="M377" i="26"/>
  <c r="M337" i="26"/>
  <c r="L337" i="26"/>
  <c r="D23" i="13"/>
  <c r="G278" i="32"/>
  <c r="M457" i="26"/>
  <c r="M417" i="26"/>
  <c r="C24" i="13"/>
  <c r="S234" i="32"/>
  <c r="N336" i="26"/>
  <c r="N376" i="26"/>
  <c r="L376" i="26"/>
  <c r="N456" i="26"/>
  <c r="N416" i="26"/>
  <c r="P335" i="26"/>
  <c r="P455" i="26"/>
  <c r="L455" i="26"/>
  <c r="F22" i="13"/>
  <c r="G236" i="32"/>
  <c r="P375" i="26"/>
  <c r="P415" i="26"/>
  <c r="E21" i="13"/>
  <c r="O374" i="26"/>
  <c r="O334" i="26"/>
  <c r="O414" i="26"/>
  <c r="L414" i="26"/>
  <c r="S190" i="32"/>
  <c r="O454" i="26"/>
  <c r="O455" i="26"/>
  <c r="O415" i="26"/>
  <c r="L415" i="26"/>
  <c r="O335" i="26"/>
  <c r="O375" i="26"/>
  <c r="G235" i="32"/>
  <c r="P416" i="26"/>
  <c r="S236" i="32"/>
  <c r="P456" i="26"/>
  <c r="L456" i="26"/>
  <c r="P336" i="26"/>
  <c r="P376" i="26"/>
  <c r="E22" i="13"/>
  <c r="M458" i="26"/>
  <c r="S278" i="32"/>
  <c r="M418" i="26"/>
  <c r="M338" i="26"/>
  <c r="L338" i="26"/>
  <c r="C25" i="13"/>
  <c r="M378" i="26"/>
  <c r="N377" i="26"/>
  <c r="L377" i="26"/>
  <c r="D24" i="13"/>
  <c r="N337" i="26"/>
  <c r="F23" i="13"/>
  <c r="N417" i="26"/>
  <c r="G279" i="32"/>
  <c r="N457" i="26"/>
  <c r="N338" i="26"/>
  <c r="N378" i="26"/>
  <c r="L378" i="26"/>
  <c r="S279" i="32"/>
  <c r="N458" i="26"/>
  <c r="N418" i="26"/>
  <c r="D25" i="13"/>
  <c r="O376" i="26"/>
  <c r="O416" i="26"/>
  <c r="L416" i="26"/>
  <c r="O456" i="26"/>
  <c r="O336" i="26"/>
  <c r="S235" i="32"/>
  <c r="G281" i="32"/>
  <c r="P457" i="26"/>
  <c r="L457" i="26"/>
  <c r="P337" i="26"/>
  <c r="P377" i="26"/>
  <c r="P417" i="26"/>
  <c r="E23" i="13"/>
  <c r="F24" i="13"/>
  <c r="M459" i="26"/>
  <c r="M419" i="26"/>
  <c r="G323" i="32"/>
  <c r="C26" i="13"/>
  <c r="M339" i="26"/>
  <c r="L339" i="26"/>
  <c r="M379" i="26"/>
  <c r="C27" i="13"/>
  <c r="M420" i="26"/>
  <c r="M380" i="26"/>
  <c r="S323" i="32"/>
  <c r="M460" i="26"/>
  <c r="M340" i="26"/>
  <c r="L340" i="26"/>
  <c r="P378" i="26"/>
  <c r="S281" i="32"/>
  <c r="P418" i="26"/>
  <c r="P458" i="26"/>
  <c r="L458" i="26"/>
  <c r="E24" i="13"/>
  <c r="P338" i="26"/>
  <c r="F25" i="13"/>
  <c r="N379" i="26"/>
  <c r="L379" i="26"/>
  <c r="G324" i="32"/>
  <c r="N419" i="26"/>
  <c r="N339" i="26"/>
  <c r="N459" i="26"/>
  <c r="D26" i="13"/>
  <c r="O457" i="26"/>
  <c r="G280" i="32"/>
  <c r="O337" i="26"/>
  <c r="O377" i="26"/>
  <c r="O417" i="26"/>
  <c r="L417" i="26"/>
  <c r="D27" i="13"/>
  <c r="N420" i="26"/>
  <c r="N460" i="26"/>
  <c r="N380" i="26"/>
  <c r="L380" i="26"/>
  <c r="N340" i="26"/>
  <c r="S324" i="32"/>
  <c r="O378" i="26"/>
  <c r="O338" i="26"/>
  <c r="O418" i="26"/>
  <c r="L418" i="26"/>
  <c r="O458" i="26"/>
  <c r="S280" i="32"/>
  <c r="F26" i="13"/>
  <c r="P379" i="26"/>
  <c r="E25" i="13"/>
  <c r="P339" i="26"/>
  <c r="G326" i="32"/>
  <c r="P419" i="26"/>
  <c r="P459" i="26"/>
  <c r="L459" i="26"/>
  <c r="G368" i="32"/>
  <c r="M381" i="26"/>
  <c r="M421" i="26"/>
  <c r="C28" i="13"/>
  <c r="C29" i="13"/>
  <c r="M461" i="26"/>
  <c r="M341" i="26"/>
  <c r="L341" i="26"/>
  <c r="M463" i="26"/>
  <c r="M343" i="26"/>
  <c r="L343" i="26"/>
  <c r="G413" i="32"/>
  <c r="M423" i="26"/>
  <c r="M383" i="26"/>
  <c r="F27" i="13"/>
  <c r="P340" i="26"/>
  <c r="S326" i="32"/>
  <c r="P460" i="26"/>
  <c r="L460" i="26"/>
  <c r="P420" i="26"/>
  <c r="P380" i="26"/>
  <c r="E26" i="13"/>
  <c r="M382" i="26"/>
  <c r="M462" i="26"/>
  <c r="M342" i="26"/>
  <c r="L342" i="26"/>
  <c r="M422" i="26"/>
  <c r="S368" i="32"/>
  <c r="O419" i="26"/>
  <c r="L419" i="26"/>
  <c r="G325" i="32"/>
  <c r="O459" i="26"/>
  <c r="O379" i="26"/>
  <c r="O339" i="26"/>
  <c r="N461" i="26"/>
  <c r="G369" i="32"/>
  <c r="N341" i="26"/>
  <c r="N381" i="26"/>
  <c r="L381" i="26"/>
  <c r="D28" i="13"/>
  <c r="D29" i="13"/>
  <c r="N421" i="26"/>
  <c r="N423" i="26"/>
  <c r="N383" i="26"/>
  <c r="L383" i="26"/>
  <c r="N343" i="26"/>
  <c r="G414" i="32"/>
  <c r="N463" i="26"/>
  <c r="O420" i="26"/>
  <c r="L420" i="26"/>
  <c r="S325" i="32"/>
  <c r="O340" i="26"/>
  <c r="O460" i="26"/>
  <c r="O380" i="26"/>
  <c r="N382" i="26"/>
  <c r="L382" i="26"/>
  <c r="N422" i="26"/>
  <c r="N462" i="26"/>
  <c r="N342" i="26"/>
  <c r="S369" i="32"/>
  <c r="P381" i="26"/>
  <c r="P461" i="26"/>
  <c r="L461" i="26"/>
  <c r="E27" i="13"/>
  <c r="P421" i="26"/>
  <c r="G371" i="32"/>
  <c r="P341" i="26"/>
  <c r="F28" i="13"/>
  <c r="F29" i="13"/>
  <c r="P343" i="26"/>
  <c r="E29" i="13"/>
  <c r="P463" i="26"/>
  <c r="L463" i="26"/>
  <c r="P383" i="26"/>
  <c r="G416" i="32"/>
  <c r="P423" i="26"/>
  <c r="S371" i="32"/>
  <c r="P342" i="26"/>
  <c r="P382" i="26"/>
  <c r="P462" i="26"/>
  <c r="L462" i="26"/>
  <c r="P422" i="26"/>
  <c r="E28" i="13"/>
  <c r="E20" i="10"/>
  <c r="E23" i="10"/>
  <c r="O421" i="26"/>
  <c r="L421" i="26"/>
  <c r="O381" i="26"/>
  <c r="G370" i="32"/>
  <c r="O461" i="26"/>
  <c r="O341" i="26"/>
  <c r="O463" i="26"/>
  <c r="O423" i="26"/>
  <c r="L423" i="26"/>
  <c r="O383" i="26"/>
  <c r="O343" i="26"/>
  <c r="G415" i="32"/>
  <c r="F11" i="12"/>
  <c r="E22" i="10"/>
  <c r="C11" i="12"/>
  <c r="O462" i="26"/>
  <c r="O422" i="26"/>
  <c r="L422" i="26"/>
  <c r="O382" i="26"/>
  <c r="O342" i="26"/>
  <c r="S370" i="32"/>
  <c r="M525" i="26"/>
  <c r="M605" i="26"/>
  <c r="M485" i="26"/>
  <c r="L485" i="26"/>
  <c r="G8" i="31"/>
  <c r="M565" i="26"/>
  <c r="C12" i="12"/>
  <c r="D11" i="12"/>
  <c r="G11" i="31"/>
  <c r="F12" i="12"/>
  <c r="P525" i="26"/>
  <c r="P485" i="26"/>
  <c r="P565" i="26"/>
  <c r="P605" i="26"/>
  <c r="L605" i="26"/>
  <c r="E11" i="12"/>
  <c r="G9" i="31"/>
  <c r="N525" i="26"/>
  <c r="L525" i="26"/>
  <c r="N565" i="26"/>
  <c r="D12" i="12"/>
  <c r="N485" i="26"/>
  <c r="N605" i="26"/>
  <c r="O485" i="26"/>
  <c r="O525" i="26"/>
  <c r="G10" i="31"/>
  <c r="O605" i="26"/>
  <c r="O565" i="26"/>
  <c r="L565" i="26"/>
  <c r="S8" i="31"/>
  <c r="M486" i="26"/>
  <c r="L486" i="26"/>
  <c r="M566" i="26"/>
  <c r="C13" i="12"/>
  <c r="M606" i="26"/>
  <c r="M526" i="26"/>
  <c r="P566" i="26"/>
  <c r="P486" i="26"/>
  <c r="S11" i="31"/>
  <c r="P526" i="26"/>
  <c r="E12" i="12"/>
  <c r="P606" i="26"/>
  <c r="L606" i="26"/>
  <c r="N526" i="26"/>
  <c r="L526" i="26"/>
  <c r="N606" i="26"/>
  <c r="N566" i="26"/>
  <c r="N486" i="26"/>
  <c r="S9" i="31"/>
  <c r="M607" i="26"/>
  <c r="G58" i="31"/>
  <c r="D13" i="12"/>
  <c r="M567" i="26"/>
  <c r="C14" i="12"/>
  <c r="M527" i="26"/>
  <c r="M487" i="26"/>
  <c r="L487" i="26"/>
  <c r="O566" i="26"/>
  <c r="L566" i="26"/>
  <c r="O526" i="26"/>
  <c r="S10" i="31"/>
  <c r="O486" i="26"/>
  <c r="O606" i="26"/>
  <c r="F13" i="12"/>
  <c r="N567" i="26"/>
  <c r="G59" i="31"/>
  <c r="N527" i="26"/>
  <c r="L527" i="26"/>
  <c r="N487" i="26"/>
  <c r="D14" i="12"/>
  <c r="N607" i="26"/>
  <c r="M608" i="26"/>
  <c r="C15" i="12"/>
  <c r="S58" i="31"/>
  <c r="M488" i="26"/>
  <c r="L488" i="26"/>
  <c r="M568" i="26"/>
  <c r="M528" i="26"/>
  <c r="G108" i="31"/>
  <c r="M529" i="26"/>
  <c r="M489" i="26"/>
  <c r="L489" i="26"/>
  <c r="M569" i="26"/>
  <c r="M609" i="26"/>
  <c r="D15" i="12"/>
  <c r="C16" i="12"/>
  <c r="F14" i="12"/>
  <c r="N488" i="26"/>
  <c r="N528" i="26"/>
  <c r="L528" i="26"/>
  <c r="N568" i="26"/>
  <c r="S59" i="31"/>
  <c r="N608" i="26"/>
  <c r="G61" i="31"/>
  <c r="P607" i="26"/>
  <c r="L607" i="26"/>
  <c r="P527" i="26"/>
  <c r="E13" i="12"/>
  <c r="P567" i="26"/>
  <c r="P487" i="26"/>
  <c r="P568" i="26"/>
  <c r="P608" i="26"/>
  <c r="L608" i="26"/>
  <c r="P528" i="26"/>
  <c r="E14" i="12"/>
  <c r="P488" i="26"/>
  <c r="S61" i="31"/>
  <c r="M570" i="26"/>
  <c r="M490" i="26"/>
  <c r="L490" i="26"/>
  <c r="C17" i="12"/>
  <c r="M530" i="26"/>
  <c r="M610" i="26"/>
  <c r="S108" i="31"/>
  <c r="N529" i="26"/>
  <c r="L529" i="26"/>
  <c r="N489" i="26"/>
  <c r="N609" i="26"/>
  <c r="G109" i="31"/>
  <c r="F15" i="12"/>
  <c r="N569" i="26"/>
  <c r="D16" i="12"/>
  <c r="O607" i="26"/>
  <c r="O487" i="26"/>
  <c r="G60" i="31"/>
  <c r="O567" i="26"/>
  <c r="L567" i="26"/>
  <c r="O527" i="26"/>
  <c r="O568" i="26"/>
  <c r="L568" i="26"/>
  <c r="O488" i="26"/>
  <c r="S60" i="31"/>
  <c r="O528" i="26"/>
  <c r="O608" i="26"/>
  <c r="S109" i="31"/>
  <c r="N490" i="26"/>
  <c r="N610" i="26"/>
  <c r="N570" i="26"/>
  <c r="N530" i="26"/>
  <c r="L530" i="26"/>
  <c r="F16" i="12"/>
  <c r="P489" i="26"/>
  <c r="P529" i="26"/>
  <c r="P609" i="26"/>
  <c r="L609" i="26"/>
  <c r="P569" i="26"/>
  <c r="G111" i="31"/>
  <c r="E15" i="12"/>
  <c r="D17" i="12"/>
  <c r="M611" i="26"/>
  <c r="G158" i="31"/>
  <c r="M571" i="26"/>
  <c r="C18" i="12"/>
  <c r="M531" i="26"/>
  <c r="M491" i="26"/>
  <c r="L491" i="26"/>
  <c r="P490" i="26"/>
  <c r="P530" i="26"/>
  <c r="P610" i="26"/>
  <c r="L610" i="26"/>
  <c r="S111" i="31"/>
  <c r="E16" i="12"/>
  <c r="P570" i="26"/>
  <c r="S158" i="31"/>
  <c r="M612" i="26"/>
  <c r="M492" i="26"/>
  <c r="L492" i="26"/>
  <c r="C19" i="12"/>
  <c r="M572" i="26"/>
  <c r="M532" i="26"/>
  <c r="N531" i="26"/>
  <c r="L531" i="26"/>
  <c r="N571" i="26"/>
  <c r="N491" i="26"/>
  <c r="G159" i="31"/>
  <c r="F17" i="12"/>
  <c r="N611" i="26"/>
  <c r="D18" i="12"/>
  <c r="O529" i="26"/>
  <c r="O569" i="26"/>
  <c r="L569" i="26"/>
  <c r="O609" i="26"/>
  <c r="G110" i="31"/>
  <c r="O489" i="26"/>
  <c r="N572" i="26"/>
  <c r="N612" i="26"/>
  <c r="N532" i="26"/>
  <c r="L532" i="26"/>
  <c r="N492" i="26"/>
  <c r="S159" i="31"/>
  <c r="D19" i="12"/>
  <c r="M573" i="26"/>
  <c r="C20" i="12"/>
  <c r="G208" i="31"/>
  <c r="M533" i="26"/>
  <c r="M493" i="26"/>
  <c r="L493" i="26"/>
  <c r="M613" i="26"/>
  <c r="P491" i="26"/>
  <c r="P531" i="26"/>
  <c r="E17" i="12"/>
  <c r="P571" i="26"/>
  <c r="P611" i="26"/>
  <c r="L611" i="26"/>
  <c r="G161" i="31"/>
  <c r="F18" i="12"/>
  <c r="O490" i="26"/>
  <c r="O610" i="26"/>
  <c r="O570" i="26"/>
  <c r="L570" i="26"/>
  <c r="S110" i="31"/>
  <c r="O530" i="26"/>
  <c r="C21" i="12"/>
  <c r="S208" i="31"/>
  <c r="M534" i="26"/>
  <c r="M494" i="26"/>
  <c r="L494" i="26"/>
  <c r="M574" i="26"/>
  <c r="M614" i="26"/>
  <c r="P572" i="26"/>
  <c r="P492" i="26"/>
  <c r="E18" i="12"/>
  <c r="P612" i="26"/>
  <c r="L612" i="26"/>
  <c r="P532" i="26"/>
  <c r="S161" i="31"/>
  <c r="O611" i="26"/>
  <c r="O531" i="26"/>
  <c r="G160" i="31"/>
  <c r="O491" i="26"/>
  <c r="O571" i="26"/>
  <c r="L571" i="26"/>
  <c r="N613" i="26"/>
  <c r="D20" i="12"/>
  <c r="N573" i="26"/>
  <c r="N493" i="26"/>
  <c r="N533" i="26"/>
  <c r="L533" i="26"/>
  <c r="G209" i="31"/>
  <c r="F19" i="12"/>
  <c r="P493" i="26"/>
  <c r="E19" i="12"/>
  <c r="P573" i="26"/>
  <c r="P613" i="26"/>
  <c r="L613" i="26"/>
  <c r="F20" i="12"/>
  <c r="G211" i="31"/>
  <c r="P533" i="26"/>
  <c r="S209" i="31"/>
  <c r="N614" i="26"/>
  <c r="N494" i="26"/>
  <c r="N534" i="26"/>
  <c r="L534" i="26"/>
  <c r="N574" i="26"/>
  <c r="O492" i="26"/>
  <c r="S160" i="31"/>
  <c r="O532" i="26"/>
  <c r="O572" i="26"/>
  <c r="L572" i="26"/>
  <c r="O612" i="26"/>
  <c r="C22" i="12"/>
  <c r="M615" i="26"/>
  <c r="M575" i="26"/>
  <c r="D21" i="12"/>
  <c r="M535" i="26"/>
  <c r="M495" i="26"/>
  <c r="L495" i="26"/>
  <c r="G258" i="31"/>
  <c r="M496" i="26"/>
  <c r="L496" i="26"/>
  <c r="M616" i="26"/>
  <c r="M536" i="26"/>
  <c r="C23" i="12"/>
  <c r="S258" i="31"/>
  <c r="M576" i="26"/>
  <c r="O573" i="26"/>
  <c r="L573" i="26"/>
  <c r="O493" i="26"/>
  <c r="G210" i="31"/>
  <c r="O533" i="26"/>
  <c r="O613" i="26"/>
  <c r="G259" i="31"/>
  <c r="N575" i="26"/>
  <c r="N615" i="26"/>
  <c r="N535" i="26"/>
  <c r="L535" i="26"/>
  <c r="N495" i="26"/>
  <c r="F21" i="12"/>
  <c r="D22" i="12"/>
  <c r="P534" i="26"/>
  <c r="S211" i="31"/>
  <c r="P574" i="26"/>
  <c r="E20" i="12"/>
  <c r="P494" i="26"/>
  <c r="P614" i="26"/>
  <c r="L614" i="26"/>
  <c r="P615" i="26"/>
  <c r="L615" i="26"/>
  <c r="P575" i="26"/>
  <c r="P495" i="26"/>
  <c r="P535" i="26"/>
  <c r="F22" i="12"/>
  <c r="E21" i="12"/>
  <c r="G261" i="31"/>
  <c r="G308" i="31"/>
  <c r="M537" i="26"/>
  <c r="D23" i="12"/>
  <c r="M497" i="26"/>
  <c r="L497" i="26"/>
  <c r="C24" i="12"/>
  <c r="M577" i="26"/>
  <c r="M617" i="26"/>
  <c r="O534" i="26"/>
  <c r="O614" i="26"/>
  <c r="O574" i="26"/>
  <c r="L574" i="26"/>
  <c r="O494" i="26"/>
  <c r="S210" i="31"/>
  <c r="N576" i="26"/>
  <c r="N496" i="26"/>
  <c r="N536" i="26"/>
  <c r="L536" i="26"/>
  <c r="N616" i="26"/>
  <c r="S259" i="31"/>
  <c r="M498" i="26"/>
  <c r="L498" i="26"/>
  <c r="M618" i="26"/>
  <c r="M538" i="26"/>
  <c r="C25" i="12"/>
  <c r="M578" i="26"/>
  <c r="S308" i="31"/>
  <c r="N537" i="26"/>
  <c r="L537" i="26"/>
  <c r="D24" i="12"/>
  <c r="N497" i="26"/>
  <c r="N617" i="26"/>
  <c r="N577" i="26"/>
  <c r="G309" i="31"/>
  <c r="F23" i="12"/>
  <c r="O495" i="26"/>
  <c r="G260" i="31"/>
  <c r="O615" i="26"/>
  <c r="O575" i="26"/>
  <c r="L575" i="26"/>
  <c r="O535" i="26"/>
  <c r="P536" i="26"/>
  <c r="P616" i="26"/>
  <c r="L616" i="26"/>
  <c r="P576" i="26"/>
  <c r="E22" i="12"/>
  <c r="S261" i="31"/>
  <c r="P496" i="26"/>
  <c r="N618" i="26"/>
  <c r="N538" i="26"/>
  <c r="L538" i="26"/>
  <c r="N498" i="26"/>
  <c r="S309" i="31"/>
  <c r="N578" i="26"/>
  <c r="C26" i="12"/>
  <c r="M499" i="26"/>
  <c r="L499" i="26"/>
  <c r="M579" i="26"/>
  <c r="M539" i="26"/>
  <c r="M619" i="26"/>
  <c r="D25" i="12"/>
  <c r="G358" i="31"/>
  <c r="O576" i="26"/>
  <c r="L576" i="26"/>
  <c r="O536" i="26"/>
  <c r="O616" i="26"/>
  <c r="O496" i="26"/>
  <c r="S260" i="31"/>
  <c r="P497" i="26"/>
  <c r="E23" i="12"/>
  <c r="P537" i="26"/>
  <c r="P577" i="26"/>
  <c r="P617" i="26"/>
  <c r="L617" i="26"/>
  <c r="F24" i="12"/>
  <c r="G311" i="31"/>
  <c r="P538" i="26"/>
  <c r="E24" i="12"/>
  <c r="P618" i="26"/>
  <c r="L618" i="26"/>
  <c r="P498" i="26"/>
  <c r="P578" i="26"/>
  <c r="S311" i="31"/>
  <c r="G310" i="31"/>
  <c r="O537" i="26"/>
  <c r="O577" i="26"/>
  <c r="L577" i="26"/>
  <c r="O617" i="26"/>
  <c r="O497" i="26"/>
  <c r="N619" i="26"/>
  <c r="D26" i="12"/>
  <c r="G359" i="31"/>
  <c r="N499" i="26"/>
  <c r="N579" i="26"/>
  <c r="N539" i="26"/>
  <c r="L539" i="26"/>
  <c r="F25" i="12"/>
  <c r="C27" i="12"/>
  <c r="S358" i="31"/>
  <c r="M580" i="26"/>
  <c r="M500" i="26"/>
  <c r="L500" i="26"/>
  <c r="M540" i="26"/>
  <c r="M620" i="26"/>
  <c r="M581" i="26"/>
  <c r="C28" i="12"/>
  <c r="M501" i="26"/>
  <c r="L501" i="26"/>
  <c r="M621" i="26"/>
  <c r="G408" i="31"/>
  <c r="M541" i="26"/>
  <c r="P619" i="26"/>
  <c r="L619" i="26"/>
  <c r="P579" i="26"/>
  <c r="E25" i="12"/>
  <c r="P539" i="26"/>
  <c r="F26" i="12"/>
  <c r="P499" i="26"/>
  <c r="G361" i="31"/>
  <c r="O538" i="26"/>
  <c r="O618" i="26"/>
  <c r="S310" i="31"/>
  <c r="O578" i="26"/>
  <c r="L578" i="26"/>
  <c r="O498" i="26"/>
  <c r="D27" i="12"/>
  <c r="N580" i="26"/>
  <c r="N620" i="26"/>
  <c r="S359" i="31"/>
  <c r="N500" i="26"/>
  <c r="N540" i="26"/>
  <c r="L540" i="26"/>
  <c r="O619" i="26"/>
  <c r="O499" i="26"/>
  <c r="G360" i="31"/>
  <c r="O539" i="26"/>
  <c r="O579" i="26"/>
  <c r="L579" i="26"/>
  <c r="N581" i="26"/>
  <c r="N501" i="26"/>
  <c r="N541" i="26"/>
  <c r="L541" i="26"/>
  <c r="N621" i="26"/>
  <c r="D28" i="12"/>
  <c r="G409" i="31"/>
  <c r="F27" i="12"/>
  <c r="P500" i="26"/>
  <c r="P620" i="26"/>
  <c r="L620" i="26"/>
  <c r="S361" i="31"/>
  <c r="P540" i="26"/>
  <c r="P580" i="26"/>
  <c r="E26" i="12"/>
  <c r="M582" i="26"/>
  <c r="M502" i="26"/>
  <c r="L502" i="26"/>
  <c r="M622" i="26"/>
  <c r="S408" i="31"/>
  <c r="M542" i="26"/>
  <c r="S6" i="25"/>
  <c r="S7" i="25"/>
  <c r="P621" i="26"/>
  <c r="L621" i="26"/>
  <c r="G411" i="31"/>
  <c r="E27" i="12"/>
  <c r="P581" i="26"/>
  <c r="P501" i="26"/>
  <c r="F28" i="12"/>
  <c r="P541" i="26"/>
  <c r="S360" i="31"/>
  <c r="O500" i="26"/>
  <c r="O540" i="26"/>
  <c r="O580" i="26"/>
  <c r="L580" i="26"/>
  <c r="O620" i="26"/>
  <c r="N542" i="26"/>
  <c r="L542" i="26"/>
  <c r="S409" i="31"/>
  <c r="N502" i="26"/>
  <c r="N622" i="26"/>
  <c r="N582" i="26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S105" i="25"/>
  <c r="S106" i="25"/>
  <c r="S107" i="25"/>
  <c r="S108" i="25"/>
  <c r="S109" i="25"/>
  <c r="S110" i="25"/>
  <c r="S111" i="25"/>
  <c r="S112" i="25"/>
  <c r="S113" i="25"/>
  <c r="S114" i="25"/>
  <c r="S115" i="25"/>
  <c r="S116" i="25"/>
  <c r="S117" i="25"/>
  <c r="S118" i="25"/>
  <c r="S119" i="25"/>
  <c r="S120" i="25"/>
  <c r="S121" i="25"/>
  <c r="S122" i="25"/>
  <c r="S123" i="25"/>
  <c r="S124" i="25"/>
  <c r="S125" i="25"/>
  <c r="S126" i="25"/>
  <c r="S127" i="25"/>
  <c r="E24" i="10"/>
  <c r="E27" i="10"/>
  <c r="S411" i="31"/>
  <c r="P582" i="26"/>
  <c r="E28" i="12"/>
  <c r="P542" i="26"/>
  <c r="P502" i="26"/>
  <c r="P622" i="26"/>
  <c r="L622" i="26"/>
  <c r="O621" i="26"/>
  <c r="G410" i="31"/>
  <c r="O541" i="26"/>
  <c r="O581" i="26"/>
  <c r="L581" i="26"/>
  <c r="O501" i="26"/>
  <c r="T1" i="25"/>
  <c r="S128" i="25"/>
  <c r="S129" i="25"/>
  <c r="S130" i="25"/>
  <c r="S131" i="25"/>
  <c r="S132" i="25"/>
  <c r="S133" i="25"/>
  <c r="S134" i="25"/>
  <c r="S135" i="25"/>
  <c r="S136" i="25"/>
  <c r="S137" i="25"/>
  <c r="S138" i="25"/>
  <c r="S139" i="25"/>
  <c r="S140" i="25"/>
  <c r="S141" i="25"/>
  <c r="S142" i="25"/>
  <c r="S143" i="25"/>
  <c r="S144" i="25"/>
  <c r="S145" i="25"/>
  <c r="S146" i="25"/>
  <c r="S147" i="25"/>
  <c r="S148" i="25"/>
  <c r="S149" i="25"/>
  <c r="S150" i="25"/>
  <c r="S151" i="25"/>
  <c r="S152" i="25"/>
  <c r="S153" i="25"/>
  <c r="S154" i="25"/>
  <c r="S155" i="25"/>
  <c r="S156" i="25"/>
  <c r="S157" i="25"/>
  <c r="S158" i="25"/>
  <c r="S159" i="25"/>
  <c r="S160" i="25"/>
  <c r="S161" i="25"/>
  <c r="S162" i="25"/>
  <c r="S163" i="25"/>
  <c r="S164" i="25"/>
  <c r="S165" i="25"/>
  <c r="S166" i="25"/>
  <c r="S167" i="25"/>
  <c r="S168" i="25"/>
  <c r="S169" i="25"/>
  <c r="S170" i="25"/>
  <c r="S171" i="25"/>
  <c r="S172" i="25"/>
  <c r="S173" i="25"/>
  <c r="S174" i="25"/>
  <c r="S175" i="25"/>
  <c r="S176" i="25"/>
  <c r="S177" i="25"/>
  <c r="S178" i="25"/>
  <c r="S179" i="25"/>
  <c r="S180" i="25"/>
  <c r="S181" i="25"/>
  <c r="S182" i="25"/>
  <c r="S183" i="25"/>
  <c r="S184" i="25"/>
  <c r="S185" i="25"/>
  <c r="S186" i="25"/>
  <c r="S187" i="25"/>
  <c r="S188" i="25"/>
  <c r="S189" i="25"/>
  <c r="S190" i="25"/>
  <c r="S191" i="25"/>
  <c r="S192" i="25"/>
  <c r="S193" i="25"/>
  <c r="S194" i="25"/>
  <c r="S195" i="25"/>
  <c r="S196" i="25"/>
  <c r="S197" i="25"/>
  <c r="S198" i="25"/>
  <c r="S199" i="25"/>
  <c r="S200" i="25"/>
  <c r="S201" i="25"/>
  <c r="S202" i="25"/>
  <c r="S203" i="25"/>
  <c r="S204" i="25"/>
  <c r="S205" i="25"/>
  <c r="S206" i="25"/>
  <c r="S207" i="25"/>
  <c r="O502" i="26"/>
  <c r="O622" i="26"/>
  <c r="O542" i="26"/>
  <c r="O582" i="26"/>
  <c r="L582" i="26"/>
  <c r="S410" i="31"/>
  <c r="F11" i="14"/>
  <c r="E26" i="10"/>
  <c r="C11" i="14"/>
  <c r="M765" i="26"/>
  <c r="M725" i="26"/>
  <c r="C12" i="14"/>
  <c r="M726" i="26"/>
  <c r="M645" i="26"/>
  <c r="L645" i="26"/>
  <c r="M685" i="26"/>
  <c r="G8" i="33"/>
  <c r="F12" i="14"/>
  <c r="D11" i="14"/>
  <c r="E11" i="14"/>
  <c r="P725" i="26"/>
  <c r="P765" i="26"/>
  <c r="L765" i="26"/>
  <c r="P645" i="26"/>
  <c r="P685" i="26"/>
  <c r="G11" i="33"/>
  <c r="M686" i="26"/>
  <c r="M766" i="26"/>
  <c r="C13" i="14"/>
  <c r="G57" i="33"/>
  <c r="M646" i="26"/>
  <c r="L646" i="26"/>
  <c r="S8" i="33"/>
  <c r="O725" i="26"/>
  <c r="L725" i="26"/>
  <c r="G10" i="33"/>
  <c r="O645" i="26"/>
  <c r="O765" i="26"/>
  <c r="O685" i="26"/>
  <c r="D12" i="14"/>
  <c r="N645" i="26"/>
  <c r="N765" i="26"/>
  <c r="N685" i="26"/>
  <c r="L685" i="26"/>
  <c r="G9" i="33"/>
  <c r="N725" i="26"/>
  <c r="P726" i="26"/>
  <c r="P646" i="26"/>
  <c r="F13" i="14"/>
  <c r="P686" i="26"/>
  <c r="E12" i="14"/>
  <c r="S11" i="33"/>
  <c r="P766" i="26"/>
  <c r="L766" i="26"/>
  <c r="M687" i="26"/>
  <c r="C14" i="14"/>
  <c r="C15" i="14"/>
  <c r="M689" i="26"/>
  <c r="M767" i="26"/>
  <c r="M647" i="26"/>
  <c r="L647" i="26"/>
  <c r="M727" i="26"/>
  <c r="S10" i="33"/>
  <c r="O726" i="26"/>
  <c r="L726" i="26"/>
  <c r="O686" i="26"/>
  <c r="O766" i="26"/>
  <c r="O646" i="26"/>
  <c r="G60" i="33"/>
  <c r="F14" i="14"/>
  <c r="P647" i="26"/>
  <c r="E13" i="14"/>
  <c r="P727" i="26"/>
  <c r="P767" i="26"/>
  <c r="L767" i="26"/>
  <c r="P687" i="26"/>
  <c r="N766" i="26"/>
  <c r="N646" i="26"/>
  <c r="D13" i="14"/>
  <c r="N726" i="26"/>
  <c r="S9" i="33"/>
  <c r="N686" i="26"/>
  <c r="L686" i="26"/>
  <c r="C16" i="14"/>
  <c r="M650" i="26"/>
  <c r="L650" i="26"/>
  <c r="M769" i="26"/>
  <c r="M648" i="26"/>
  <c r="L648" i="26"/>
  <c r="M649" i="26"/>
  <c r="L649" i="26"/>
  <c r="M768" i="26"/>
  <c r="G106" i="33"/>
  <c r="M688" i="26"/>
  <c r="M729" i="26"/>
  <c r="S57" i="33"/>
  <c r="M728" i="26"/>
  <c r="O767" i="26"/>
  <c r="O687" i="26"/>
  <c r="G59" i="33"/>
  <c r="O727" i="26"/>
  <c r="L727" i="26"/>
  <c r="O647" i="26"/>
  <c r="N727" i="26"/>
  <c r="D14" i="14"/>
  <c r="N647" i="26"/>
  <c r="N767" i="26"/>
  <c r="G58" i="33"/>
  <c r="N687" i="26"/>
  <c r="L687" i="26"/>
  <c r="S60" i="33"/>
  <c r="P768" i="26"/>
  <c r="L768" i="26"/>
  <c r="E14" i="14"/>
  <c r="P728" i="26"/>
  <c r="F15" i="14"/>
  <c r="P648" i="26"/>
  <c r="P688" i="26"/>
  <c r="M770" i="26"/>
  <c r="M730" i="26"/>
  <c r="C17" i="14"/>
  <c r="M771" i="26"/>
  <c r="D16" i="14"/>
  <c r="N690" i="26"/>
  <c r="L690" i="26"/>
  <c r="S106" i="33"/>
  <c r="M690" i="26"/>
  <c r="E15" i="14"/>
  <c r="P649" i="26"/>
  <c r="P769" i="26"/>
  <c r="L769" i="26"/>
  <c r="P689" i="26"/>
  <c r="P729" i="26"/>
  <c r="G109" i="33"/>
  <c r="N728" i="26"/>
  <c r="N648" i="26"/>
  <c r="N688" i="26"/>
  <c r="L688" i="26"/>
  <c r="S58" i="33"/>
  <c r="D15" i="14"/>
  <c r="N768" i="26"/>
  <c r="O688" i="26"/>
  <c r="O648" i="26"/>
  <c r="O768" i="26"/>
  <c r="O728" i="26"/>
  <c r="L728" i="26"/>
  <c r="S59" i="33"/>
  <c r="N770" i="26"/>
  <c r="M651" i="26"/>
  <c r="L651" i="26"/>
  <c r="G155" i="33"/>
  <c r="M731" i="26"/>
  <c r="C18" i="14"/>
  <c r="M772" i="26"/>
  <c r="N730" i="26"/>
  <c r="D17" i="14"/>
  <c r="N651" i="26"/>
  <c r="M691" i="26"/>
  <c r="F16" i="14"/>
  <c r="S109" i="33"/>
  <c r="S107" i="33"/>
  <c r="N650" i="26"/>
  <c r="N649" i="26"/>
  <c r="N689" i="26"/>
  <c r="L689" i="26"/>
  <c r="N729" i="26"/>
  <c r="G107" i="33"/>
  <c r="N769" i="26"/>
  <c r="O769" i="26"/>
  <c r="O689" i="26"/>
  <c r="O729" i="26"/>
  <c r="L729" i="26"/>
  <c r="G108" i="33"/>
  <c r="O649" i="26"/>
  <c r="C19" i="14"/>
  <c r="M693" i="26"/>
  <c r="M652" i="26"/>
  <c r="L652" i="26"/>
  <c r="M692" i="26"/>
  <c r="S155" i="33"/>
  <c r="G156" i="33"/>
  <c r="M732" i="26"/>
  <c r="D18" i="14"/>
  <c r="S156" i="33"/>
  <c r="P650" i="26"/>
  <c r="N691" i="26"/>
  <c r="L691" i="26"/>
  <c r="F17" i="14"/>
  <c r="P731" i="26"/>
  <c r="P770" i="26"/>
  <c r="L770" i="26"/>
  <c r="E16" i="14"/>
  <c r="O770" i="26"/>
  <c r="P690" i="26"/>
  <c r="N771" i="26"/>
  <c r="N731" i="26"/>
  <c r="P730" i="26"/>
  <c r="N652" i="26"/>
  <c r="M733" i="26"/>
  <c r="M653" i="26"/>
  <c r="L653" i="26"/>
  <c r="N772" i="26"/>
  <c r="C20" i="14"/>
  <c r="M734" i="26"/>
  <c r="M773" i="26"/>
  <c r="G204" i="33"/>
  <c r="N732" i="26"/>
  <c r="N692" i="26"/>
  <c r="L692" i="26"/>
  <c r="D19" i="14"/>
  <c r="N773" i="26"/>
  <c r="P651" i="26"/>
  <c r="P691" i="26"/>
  <c r="E17" i="14"/>
  <c r="O691" i="26"/>
  <c r="F18" i="14"/>
  <c r="P692" i="26"/>
  <c r="G158" i="33"/>
  <c r="P771" i="26"/>
  <c r="L771" i="26"/>
  <c r="O690" i="26"/>
  <c r="S108" i="33"/>
  <c r="O650" i="26"/>
  <c r="O730" i="26"/>
  <c r="L730" i="26"/>
  <c r="M694" i="26"/>
  <c r="D20" i="14"/>
  <c r="C21" i="14"/>
  <c r="M655" i="26"/>
  <c r="L655" i="26"/>
  <c r="S204" i="33"/>
  <c r="M774" i="26"/>
  <c r="N733" i="26"/>
  <c r="N653" i="26"/>
  <c r="N693" i="26"/>
  <c r="L693" i="26"/>
  <c r="M654" i="26"/>
  <c r="L654" i="26"/>
  <c r="G205" i="33"/>
  <c r="O731" i="26"/>
  <c r="L731" i="26"/>
  <c r="G157" i="33"/>
  <c r="P732" i="26"/>
  <c r="P772" i="26"/>
  <c r="L772" i="26"/>
  <c r="O771" i="26"/>
  <c r="O651" i="26"/>
  <c r="P652" i="26"/>
  <c r="S158" i="33"/>
  <c r="F19" i="14"/>
  <c r="P733" i="26"/>
  <c r="E18" i="14"/>
  <c r="O652" i="26"/>
  <c r="N654" i="26"/>
  <c r="N734" i="26"/>
  <c r="N774" i="26"/>
  <c r="S205" i="33"/>
  <c r="N694" i="26"/>
  <c r="L694" i="26"/>
  <c r="D21" i="14"/>
  <c r="N735" i="26"/>
  <c r="M775" i="26"/>
  <c r="M735" i="26"/>
  <c r="G253" i="33"/>
  <c r="M695" i="26"/>
  <c r="C22" i="14"/>
  <c r="S253" i="33"/>
  <c r="P773" i="26"/>
  <c r="L773" i="26"/>
  <c r="O732" i="26"/>
  <c r="L732" i="26"/>
  <c r="S157" i="33"/>
  <c r="O772" i="26"/>
  <c r="O692" i="26"/>
  <c r="P693" i="26"/>
  <c r="P653" i="26"/>
  <c r="F20" i="14"/>
  <c r="P694" i="26"/>
  <c r="G207" i="33"/>
  <c r="E19" i="14"/>
  <c r="G206" i="33"/>
  <c r="N775" i="26"/>
  <c r="D22" i="14"/>
  <c r="N696" i="26"/>
  <c r="L696" i="26"/>
  <c r="N655" i="26"/>
  <c r="N695" i="26"/>
  <c r="L695" i="26"/>
  <c r="G254" i="33"/>
  <c r="F21" i="14"/>
  <c r="P655" i="26"/>
  <c r="M696" i="26"/>
  <c r="M776" i="26"/>
  <c r="M656" i="26"/>
  <c r="L656" i="26"/>
  <c r="C23" i="14"/>
  <c r="M777" i="26"/>
  <c r="M736" i="26"/>
  <c r="O733" i="26"/>
  <c r="L733" i="26"/>
  <c r="O773" i="26"/>
  <c r="S207" i="33"/>
  <c r="P654" i="26"/>
  <c r="O693" i="26"/>
  <c r="P734" i="26"/>
  <c r="O653" i="26"/>
  <c r="P774" i="26"/>
  <c r="L774" i="26"/>
  <c r="E20" i="14"/>
  <c r="O654" i="26"/>
  <c r="N776" i="26"/>
  <c r="N656" i="26"/>
  <c r="S254" i="33"/>
  <c r="D23" i="14"/>
  <c r="N697" i="26"/>
  <c r="L697" i="26"/>
  <c r="N736" i="26"/>
  <c r="E21" i="14"/>
  <c r="O775" i="26"/>
  <c r="P775" i="26"/>
  <c r="L775" i="26"/>
  <c r="G256" i="33"/>
  <c r="F22" i="14"/>
  <c r="S256" i="33"/>
  <c r="P735" i="26"/>
  <c r="P695" i="26"/>
  <c r="G302" i="33"/>
  <c r="M657" i="26"/>
  <c r="L657" i="26"/>
  <c r="M737" i="26"/>
  <c r="M697" i="26"/>
  <c r="C24" i="14"/>
  <c r="M738" i="26"/>
  <c r="O774" i="26"/>
  <c r="O734" i="26"/>
  <c r="L734" i="26"/>
  <c r="O694" i="26"/>
  <c r="S206" i="33"/>
  <c r="O735" i="26"/>
  <c r="L735" i="26"/>
  <c r="P656" i="26"/>
  <c r="N657" i="26"/>
  <c r="G255" i="33"/>
  <c r="O655" i="26"/>
  <c r="G303" i="33"/>
  <c r="O695" i="26"/>
  <c r="N777" i="26"/>
  <c r="N737" i="26"/>
  <c r="D24" i="14"/>
  <c r="N738" i="26"/>
  <c r="F23" i="14"/>
  <c r="G305" i="33"/>
  <c r="S302" i="33"/>
  <c r="P776" i="26"/>
  <c r="L776" i="26"/>
  <c r="P696" i="26"/>
  <c r="E22" i="14"/>
  <c r="O696" i="26"/>
  <c r="P736" i="26"/>
  <c r="M778" i="26"/>
  <c r="C25" i="14"/>
  <c r="M779" i="26"/>
  <c r="M658" i="26"/>
  <c r="L658" i="26"/>
  <c r="M698" i="26"/>
  <c r="E23" i="14"/>
  <c r="O657" i="26"/>
  <c r="N658" i="26"/>
  <c r="N778" i="26"/>
  <c r="D25" i="14"/>
  <c r="N779" i="26"/>
  <c r="N698" i="26"/>
  <c r="L698" i="26"/>
  <c r="S303" i="33"/>
  <c r="P657" i="26"/>
  <c r="P737" i="26"/>
  <c r="F24" i="14"/>
  <c r="P738" i="26"/>
  <c r="S255" i="33"/>
  <c r="P697" i="26"/>
  <c r="P777" i="26"/>
  <c r="L777" i="26"/>
  <c r="O776" i="26"/>
  <c r="O736" i="26"/>
  <c r="L736" i="26"/>
  <c r="O656" i="26"/>
  <c r="G351" i="33"/>
  <c r="C26" i="14"/>
  <c r="M780" i="26"/>
  <c r="M739" i="26"/>
  <c r="M699" i="26"/>
  <c r="M659" i="26"/>
  <c r="L659" i="26"/>
  <c r="P778" i="26"/>
  <c r="L778" i="26"/>
  <c r="O737" i="26"/>
  <c r="L737" i="26"/>
  <c r="O697" i="26"/>
  <c r="O777" i="26"/>
  <c r="G304" i="33"/>
  <c r="S305" i="33"/>
  <c r="N659" i="26"/>
  <c r="N739" i="26"/>
  <c r="G352" i="33"/>
  <c r="P658" i="26"/>
  <c r="N699" i="26"/>
  <c r="L699" i="26"/>
  <c r="P698" i="26"/>
  <c r="F25" i="14"/>
  <c r="P739" i="26"/>
  <c r="E24" i="14"/>
  <c r="S304" i="33"/>
  <c r="D26" i="14"/>
  <c r="N780" i="26"/>
  <c r="C27" i="14"/>
  <c r="M741" i="26"/>
  <c r="M740" i="26"/>
  <c r="S351" i="33"/>
  <c r="M660" i="26"/>
  <c r="L660" i="26"/>
  <c r="M700" i="26"/>
  <c r="G354" i="33"/>
  <c r="O658" i="26"/>
  <c r="O778" i="26"/>
  <c r="N740" i="26"/>
  <c r="P779" i="26"/>
  <c r="L779" i="26"/>
  <c r="P659" i="26"/>
  <c r="P699" i="26"/>
  <c r="E25" i="14"/>
  <c r="O699" i="26"/>
  <c r="M661" i="26"/>
  <c r="L661" i="26"/>
  <c r="O738" i="26"/>
  <c r="L738" i="26"/>
  <c r="O698" i="26"/>
  <c r="D27" i="14"/>
  <c r="N781" i="26"/>
  <c r="F26" i="14"/>
  <c r="E26" i="14"/>
  <c r="N700" i="26"/>
  <c r="L700" i="26"/>
  <c r="N660" i="26"/>
  <c r="C28" i="14"/>
  <c r="M742" i="26"/>
  <c r="S352" i="33"/>
  <c r="M701" i="26"/>
  <c r="M781" i="26"/>
  <c r="G400" i="33"/>
  <c r="P660" i="26"/>
  <c r="O779" i="26"/>
  <c r="N701" i="26"/>
  <c r="L701" i="26"/>
  <c r="N661" i="26"/>
  <c r="G353" i="33"/>
  <c r="O659" i="26"/>
  <c r="G401" i="33"/>
  <c r="O739" i="26"/>
  <c r="L739" i="26"/>
  <c r="N741" i="26"/>
  <c r="D28" i="14"/>
  <c r="S401" i="33"/>
  <c r="P700" i="26"/>
  <c r="S354" i="33"/>
  <c r="F27" i="14"/>
  <c r="P741" i="26"/>
  <c r="P740" i="26"/>
  <c r="P780" i="26"/>
  <c r="L780" i="26"/>
  <c r="S400" i="33"/>
  <c r="M662" i="26"/>
  <c r="L662" i="26"/>
  <c r="M782" i="26"/>
  <c r="M702" i="26"/>
  <c r="O660" i="26"/>
  <c r="S353" i="33"/>
  <c r="O700" i="26"/>
  <c r="O780" i="26"/>
  <c r="O740" i="26"/>
  <c r="L740" i="26"/>
  <c r="N782" i="26"/>
  <c r="N662" i="26"/>
  <c r="N742" i="26"/>
  <c r="N702" i="26"/>
  <c r="L702" i="26"/>
  <c r="E27" i="14"/>
  <c r="O741" i="26"/>
  <c r="L741" i="26"/>
  <c r="P781" i="26"/>
  <c r="L781" i="26"/>
  <c r="P701" i="26"/>
  <c r="F28" i="14"/>
  <c r="P742" i="26"/>
  <c r="P661" i="26"/>
  <c r="G403" i="33"/>
  <c r="S403" i="33"/>
  <c r="G402" i="33"/>
  <c r="E28" i="14"/>
  <c r="O782" i="26"/>
  <c r="P702" i="26"/>
  <c r="O661" i="26"/>
  <c r="O701" i="26"/>
  <c r="O781" i="26"/>
  <c r="P662" i="26"/>
  <c r="P782" i="26"/>
  <c r="L782" i="26"/>
  <c r="E28" i="10"/>
  <c r="O702" i="26"/>
  <c r="O742" i="26"/>
  <c r="L742" i="26"/>
  <c r="S402" i="33"/>
  <c r="O662" i="26"/>
</calcChain>
</file>

<file path=xl/comments1.xml><?xml version="1.0" encoding="utf-8"?>
<comments xmlns="http://schemas.openxmlformats.org/spreadsheetml/2006/main">
  <authors>
    <author>Richioud, Alain</author>
  </authors>
  <commentList>
    <comment ref="E28" authorId="0" shapeId="0">
      <text>
        <r>
          <rPr>
            <b/>
            <sz val="9"/>
            <color indexed="81"/>
            <rFont val="Tahoma"/>
            <family val="2"/>
          </rPr>
          <t>Richioud, Alain:</t>
        </r>
        <r>
          <rPr>
            <sz val="9"/>
            <color indexed="81"/>
            <rFont val="Tahoma"/>
            <family val="2"/>
          </rPr>
          <t xml:space="preserve">
Voir décalage pour laisser plus de temps à la prémière série avec des annonces supérieures à 21 mn !</t>
        </r>
      </text>
    </comment>
  </commentList>
</comments>
</file>

<file path=xl/sharedStrings.xml><?xml version="1.0" encoding="utf-8"?>
<sst xmlns="http://schemas.openxmlformats.org/spreadsheetml/2006/main" count="31331" uniqueCount="641">
  <si>
    <t>Apnéiste</t>
  </si>
  <si>
    <t>Nom</t>
  </si>
  <si>
    <t>Prénom</t>
  </si>
  <si>
    <t>Sexe</t>
  </si>
  <si>
    <t>Epreuve</t>
  </si>
  <si>
    <t>Seuil Pénalisable</t>
  </si>
  <si>
    <t>Annonce</t>
  </si>
  <si>
    <t>Mini</t>
  </si>
  <si>
    <t>Maxi</t>
  </si>
  <si>
    <t>EQUIPE</t>
  </si>
  <si>
    <t>Identifiant</t>
  </si>
  <si>
    <t>Equipe</t>
  </si>
  <si>
    <t>po</t>
  </si>
  <si>
    <t>S-Min1</t>
  </si>
  <si>
    <t>S-Min2</t>
  </si>
  <si>
    <t>U-Min1</t>
  </si>
  <si>
    <t>U-Min2</t>
  </si>
  <si>
    <t>S-Max1</t>
  </si>
  <si>
    <t>U-Max1</t>
  </si>
  <si>
    <t>S-Max2</t>
  </si>
  <si>
    <t>U-Max2</t>
  </si>
  <si>
    <t>S-Ano1</t>
  </si>
  <si>
    <t>U-Ano1</t>
  </si>
  <si>
    <t>S-Ano2</t>
  </si>
  <si>
    <t>U-Ano2</t>
  </si>
  <si>
    <t>SYNTHESE DES EQUIPES</t>
  </si>
  <si>
    <t>Statique</t>
  </si>
  <si>
    <t>mn</t>
  </si>
  <si>
    <t>s</t>
  </si>
  <si>
    <t>Speed 100</t>
  </si>
  <si>
    <t>DWF</t>
  </si>
  <si>
    <t>m</t>
  </si>
  <si>
    <t/>
  </si>
  <si>
    <t>DNF</t>
  </si>
  <si>
    <t>16*50</t>
  </si>
  <si>
    <t>Apnéistes</t>
  </si>
  <si>
    <t>/Equipe</t>
  </si>
  <si>
    <t>Nombre</t>
  </si>
  <si>
    <t>Horaire</t>
  </si>
  <si>
    <t>Série</t>
  </si>
  <si>
    <t>Apnéiste/série</t>
  </si>
  <si>
    <t>Début</t>
  </si>
  <si>
    <t>Fin</t>
  </si>
  <si>
    <t>Apnéiste/équipe</t>
  </si>
  <si>
    <t>Zones de passage</t>
  </si>
  <si>
    <t>Séries</t>
  </si>
  <si>
    <t>mn/série</t>
  </si>
  <si>
    <t>Battement</t>
  </si>
  <si>
    <t>Dynamique</t>
  </si>
  <si>
    <t>Sans palme</t>
  </si>
  <si>
    <t>Speed</t>
  </si>
  <si>
    <t>16x50</t>
  </si>
  <si>
    <t>Relai/Equipe</t>
  </si>
  <si>
    <t>Relai 9*50</t>
  </si>
  <si>
    <t>Dyn</t>
  </si>
  <si>
    <t>Coefficient</t>
  </si>
  <si>
    <t>Records Mondiaux</t>
  </si>
  <si>
    <t>Performance</t>
  </si>
  <si>
    <t>Points</t>
  </si>
  <si>
    <t>Circuit National</t>
  </si>
  <si>
    <t>Niveau maxi France</t>
  </si>
  <si>
    <t>Total</t>
  </si>
  <si>
    <t>Seuils MINI</t>
  </si>
  <si>
    <t>Gros Statique</t>
  </si>
  <si>
    <t>Gros Dynamique</t>
  </si>
  <si>
    <t>Niveau Entrainement</t>
  </si>
  <si>
    <t>Numéro</t>
  </si>
  <si>
    <t>Ligne</t>
  </si>
  <si>
    <t>Heure</t>
  </si>
  <si>
    <t>Echauffement</t>
  </si>
  <si>
    <t>Appel</t>
  </si>
  <si>
    <t>Passage</t>
  </si>
  <si>
    <t>Durée</t>
  </si>
  <si>
    <t>Surveillance</t>
  </si>
  <si>
    <t>/Effectif</t>
  </si>
  <si>
    <t>/Maxi</t>
  </si>
  <si>
    <t>Compétiteurs</t>
  </si>
  <si>
    <t>Inscrits</t>
  </si>
  <si>
    <t>Par série</t>
  </si>
  <si>
    <t>Durée cumulée</t>
  </si>
  <si>
    <t>Série (mn)</t>
  </si>
  <si>
    <t>Série (h:mn)</t>
  </si>
  <si>
    <t>Open (mn)</t>
  </si>
  <si>
    <t>Open (h:mn)</t>
  </si>
  <si>
    <t>Admissible</t>
  </si>
  <si>
    <t>Comptiteurs/Série</t>
  </si>
  <si>
    <t>Ouverture Echauffement</t>
  </si>
  <si>
    <t>Ouverture des épreuves</t>
  </si>
  <si>
    <t>Fin des épreuves</t>
  </si>
  <si>
    <t>Déroulement des EPREUVE</t>
  </si>
  <si>
    <t>Durée (mn)</t>
  </si>
  <si>
    <t>Référence</t>
  </si>
  <si>
    <t>Désignation</t>
  </si>
  <si>
    <t>Référence Lignes</t>
  </si>
  <si>
    <t>Seuil Pénalité</t>
  </si>
  <si>
    <t>Forfait / Disqualifié</t>
  </si>
  <si>
    <t>Série f(Apnéistes)</t>
  </si>
  <si>
    <t>SYNTHESE DES COMPETITEURS</t>
  </si>
  <si>
    <t>Participation aux Epreuves</t>
  </si>
  <si>
    <t>TOTAL</t>
  </si>
  <si>
    <t>/Compétiteur</t>
  </si>
  <si>
    <t>Synthèse par épreuve</t>
  </si>
  <si>
    <t>Nom &amp; Prénom &amp; Sexe</t>
  </si>
  <si>
    <t>&amp;</t>
  </si>
  <si>
    <t>Classement/Equipes</t>
  </si>
  <si>
    <t>Non Classée</t>
  </si>
  <si>
    <t>Classée/Trophée</t>
  </si>
  <si>
    <t>Prise en compte dans le classement par équipe</t>
  </si>
  <si>
    <t>SYNTHESE EQUIPES</t>
  </si>
  <si>
    <t>2 femmes
3 hommes</t>
  </si>
  <si>
    <t>Bilan des Epreuves</t>
  </si>
  <si>
    <t>2 par Apnéiste</t>
  </si>
  <si>
    <t>10 par Equipe</t>
  </si>
  <si>
    <t>Validation</t>
  </si>
  <si>
    <t>Décompte avant départ (mn)</t>
  </si>
  <si>
    <t>Stat / DWF / DNF</t>
  </si>
  <si>
    <t>Speed 100 /  16x50</t>
  </si>
  <si>
    <t>Décompte</t>
  </si>
  <si>
    <t>Annonces</t>
  </si>
  <si>
    <t>Forfait</t>
  </si>
  <si>
    <t>Pénalité</t>
  </si>
  <si>
    <t>Classement par équipe</t>
  </si>
  <si>
    <t>Participation (Cohérence)</t>
  </si>
  <si>
    <t>Performance /Annonce</t>
  </si>
  <si>
    <t>Superieure</t>
  </si>
  <si>
    <t>Top départ</t>
  </si>
  <si>
    <t>Pénalités</t>
  </si>
  <si>
    <t>S</t>
  </si>
  <si>
    <t>Virage</t>
  </si>
  <si>
    <t>Nage surface</t>
  </si>
  <si>
    <t>Inférieure</t>
  </si>
  <si>
    <t>Avertissement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</si>
  <si>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</si>
  <si>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</si>
  <si>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</si>
  <si>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</si>
  <si>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</si>
  <si>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</si>
  <si>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</si>
  <si>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Sortie sans autorisation des juges</t>
  </si>
  <si>
    <t>Contact avec le mur</t>
  </si>
  <si>
    <t>Sortie avant le mur</t>
  </si>
  <si>
    <t>Départ / Zone de départ</t>
  </si>
  <si>
    <t>Arrivée / Fin de longueur</t>
  </si>
  <si>
    <t>Par émersion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</si>
  <si>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</si>
  <si>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</si>
  <si>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</si>
  <si>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</si>
  <si>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</si>
  <si>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</si>
  <si>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</si>
  <si>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</si>
  <si>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Non présentation à l'épreuve</t>
  </si>
  <si>
    <t>Faute de Règlement</t>
  </si>
  <si>
    <t xml:space="preserve">Pénalité </t>
  </si>
  <si>
    <t>Performance SUPERIEURE Annonce</t>
  </si>
  <si>
    <t>Performance INFERIEURE Annonce</t>
  </si>
  <si>
    <t>Départ / Zone de Départ</t>
  </si>
  <si>
    <t>Arrivée / Fin de Longueur</t>
  </si>
  <si>
    <t xml:space="preserve">Virage </t>
  </si>
  <si>
    <t>Temps de référence en seconde</t>
  </si>
  <si>
    <t>Pénalité Mini</t>
  </si>
  <si>
    <t>Avis</t>
  </si>
  <si>
    <t>Nbre de fois</t>
  </si>
  <si>
    <t>Valeur retenue</t>
  </si>
  <si>
    <t>Classement INDIVIDUEL</t>
  </si>
  <si>
    <t>Classement COLLECTIF</t>
  </si>
  <si>
    <t>SYNTHESE DISQUALIFICATION</t>
  </si>
  <si>
    <t>SYNTHESE FAUTE DE REGLEMENT</t>
  </si>
  <si>
    <t>CUMUL DES PENALITES</t>
  </si>
  <si>
    <t>PERFORMANCE RETENUE</t>
  </si>
  <si>
    <t>Performance ANNONCEE</t>
  </si>
  <si>
    <t>Performance REALISEE</t>
  </si>
  <si>
    <t>Nbre de secondes</t>
  </si>
  <si>
    <t>Performance &lt; Pénalité Mini</t>
  </si>
  <si>
    <t>Performance retenue</t>
  </si>
  <si>
    <t>Performance &gt; Pénalité Maxi</t>
  </si>
  <si>
    <t>Départ</t>
  </si>
  <si>
    <t>x</t>
  </si>
  <si>
    <t>Top départ Speed100 et 16x50</t>
  </si>
  <si>
    <t>TOP départ non respecter :
Statique ou Dynamique = Avant -5s / Après +5 s
Spee100m ou 16x50m = Avant Top départ</t>
  </si>
  <si>
    <t>Pénalité (m ou s)</t>
  </si>
  <si>
    <t>Sélection du compétiteur</t>
  </si>
  <si>
    <t>SYNTHESE</t>
  </si>
  <si>
    <t>DISQUALIFICATION POUR TOUTES LES EPREUVES</t>
  </si>
  <si>
    <t>INVALIDATION DE L'EPREUVE EN COURS</t>
  </si>
  <si>
    <t>PR (en secondes ou en mètres)</t>
  </si>
  <si>
    <t>Résultats Réalisés / Obtenus</t>
  </si>
  <si>
    <t>Nom&amp;Prénom&amp;Sexe</t>
  </si>
  <si>
    <t>Classement/Trophée</t>
  </si>
  <si>
    <t>Performance INDIVIDUELLE</t>
  </si>
  <si>
    <t>Performance EQUIPE</t>
  </si>
  <si>
    <t>PI(mn-Unité)</t>
  </si>
  <si>
    <t>PI(mn-Valeur)</t>
  </si>
  <si>
    <t>PI(s-Valeur)</t>
  </si>
  <si>
    <t>PI(s-unité)</t>
  </si>
  <si>
    <t>PE(mn-Valeur)</t>
  </si>
  <si>
    <t>PE(mn-Unité)</t>
  </si>
  <si>
    <t>PE(s-Valeur)</t>
  </si>
  <si>
    <t>PE(s-unité)</t>
  </si>
  <si>
    <t>Performance Annoncée</t>
  </si>
  <si>
    <t>Performance Réalisée</t>
  </si>
  <si>
    <t>PA(mn-Valeur)</t>
  </si>
  <si>
    <t>PA(mn-Unité)</t>
  </si>
  <si>
    <t>PA(s-Valeur)</t>
  </si>
  <si>
    <t>PA(s-unité)</t>
  </si>
  <si>
    <t>PR(mn-Valeur)</t>
  </si>
  <si>
    <t>PR(mn-Unité)</t>
  </si>
  <si>
    <t>PR(s-Valeur)</t>
  </si>
  <si>
    <t>PR(s-unité)</t>
  </si>
  <si>
    <t>PE</t>
  </si>
  <si>
    <t>PI</t>
  </si>
  <si>
    <t>Speed100m</t>
  </si>
  <si>
    <t>PA</t>
  </si>
  <si>
    <t>PR</t>
  </si>
  <si>
    <t>Speed100</t>
  </si>
  <si>
    <t>Participation</t>
  </si>
  <si>
    <t>CRITERES</t>
  </si>
  <si>
    <t>Place</t>
  </si>
  <si>
    <t>CLASSEMENT PAR EQUIPE</t>
  </si>
  <si>
    <t>Nombre de Point</t>
  </si>
  <si>
    <t>CLASSEMENT INDIVIDUEL</t>
  </si>
  <si>
    <t>Places  / Epreuve</t>
  </si>
  <si>
    <t>Places / Sexe (sur l'épreuve)</t>
  </si>
  <si>
    <t xml:space="preserve"> </t>
  </si>
  <si>
    <t>TROPHEE OPEN APNEE LYON</t>
  </si>
  <si>
    <t>Nombre de points</t>
  </si>
  <si>
    <t>Total Equipe</t>
  </si>
  <si>
    <t>Classement</t>
  </si>
  <si>
    <t>Réalisée</t>
  </si>
  <si>
    <t>Prise en compte</t>
  </si>
  <si>
    <t>Implication</t>
  </si>
  <si>
    <t>Individuelle</t>
  </si>
  <si>
    <t>Collective</t>
  </si>
  <si>
    <t>PR(mn-m)</t>
  </si>
  <si>
    <t>PR(u1)</t>
  </si>
  <si>
    <t>PR(U2)</t>
  </si>
  <si>
    <t>PR(s-cm)</t>
  </si>
  <si>
    <t>PPC(mn-m)</t>
  </si>
  <si>
    <t>PPC(u1)</t>
  </si>
  <si>
    <t>PPC(s-cm)</t>
  </si>
  <si>
    <t>PPC(U2)</t>
  </si>
  <si>
    <t>Nbre Points</t>
  </si>
  <si>
    <t>Podium</t>
  </si>
  <si>
    <t>Synthèse</t>
  </si>
  <si>
    <t>EPREUVE</t>
  </si>
  <si>
    <t>APNEISTE</t>
  </si>
  <si>
    <t>ANNONCE</t>
  </si>
  <si>
    <t>ZONE</t>
  </si>
  <si>
    <t>HORAIRES</t>
  </si>
  <si>
    <t>DISQUALIFICATION</t>
  </si>
  <si>
    <t>COMPILATION DES DIFFERENTS PASSAGE (TOUTES EPREUVES CONFONDUES)</t>
  </si>
  <si>
    <t>Etape</t>
  </si>
  <si>
    <t>COMPILATION DES DIFFERENTS PASSAGES (TOUTES EPREUVES CONFONDUES)</t>
  </si>
  <si>
    <t>Validation annonce micro</t>
  </si>
  <si>
    <t>ANNONCE MICRO</t>
  </si>
  <si>
    <t>Decompte</t>
  </si>
  <si>
    <t>Catégorie</t>
  </si>
  <si>
    <t>PERFORMANCE</t>
  </si>
  <si>
    <t>Distance Approximative</t>
  </si>
  <si>
    <t>Distance lue</t>
  </si>
  <si>
    <t>Nbre de longueurs</t>
  </si>
  <si>
    <t>Top départ (hors -5/+5s)</t>
  </si>
  <si>
    <t>Nage Surface</t>
  </si>
  <si>
    <t>Nbre d'émersion</t>
  </si>
  <si>
    <t>Nbre de virage</t>
  </si>
  <si>
    <t>Départ / Zone Départ</t>
  </si>
  <si>
    <t>Arrivée / Fin de longeur</t>
  </si>
  <si>
    <t>COMMENTAIRES</t>
  </si>
  <si>
    <t>Membre équipe</t>
  </si>
  <si>
    <t>Min</t>
  </si>
  <si>
    <t>Max</t>
  </si>
  <si>
    <t>Zone Pénalité</t>
  </si>
  <si>
    <t>Top départ (anticipé)</t>
  </si>
  <si>
    <t>Temps Final</t>
  </si>
  <si>
    <t>Passages</t>
  </si>
  <si>
    <t>Check de Sécurité
(par défaut)</t>
  </si>
  <si>
    <t>Check de Sécurité
(Choix apnéiste)</t>
  </si>
  <si>
    <t>Trophée</t>
  </si>
  <si>
    <t>Miniature</t>
  </si>
  <si>
    <t>Or</t>
  </si>
  <si>
    <t>Argent</t>
  </si>
  <si>
    <t>Bronze</t>
  </si>
  <si>
    <t>Médailles</t>
  </si>
  <si>
    <t>N°1 Capitaine</t>
  </si>
  <si>
    <t>jean-david</t>
  </si>
  <si>
    <t>Homme</t>
  </si>
  <si>
    <t>75</t>
  </si>
  <si>
    <t>125</t>
  </si>
  <si>
    <t>50</t>
  </si>
  <si>
    <t>100</t>
  </si>
  <si>
    <t xml:space="preserve">N°2 </t>
  </si>
  <si>
    <t>Femme</t>
  </si>
  <si>
    <t>4</t>
  </si>
  <si>
    <t>0</t>
  </si>
  <si>
    <t>6</t>
  </si>
  <si>
    <t>1</t>
  </si>
  <si>
    <t>30</t>
  </si>
  <si>
    <t xml:space="preserve">N°3 </t>
  </si>
  <si>
    <t xml:space="preserve">N°4 </t>
  </si>
  <si>
    <t>40</t>
  </si>
  <si>
    <t>10</t>
  </si>
  <si>
    <t>16</t>
  </si>
  <si>
    <t>18</t>
  </si>
  <si>
    <t xml:space="preserve">N°5 </t>
  </si>
  <si>
    <t>3</t>
  </si>
  <si>
    <t>5</t>
  </si>
  <si>
    <t>19</t>
  </si>
  <si>
    <t>21</t>
  </si>
  <si>
    <t>CYRNEA</t>
  </si>
  <si>
    <t>Apneaman, Praha, Czech Republic</t>
  </si>
  <si>
    <t>Martin</t>
  </si>
  <si>
    <t>7</t>
  </si>
  <si>
    <t>15</t>
  </si>
  <si>
    <t>20</t>
  </si>
  <si>
    <t>Michal</t>
  </si>
  <si>
    <t>175</t>
  </si>
  <si>
    <t>225</t>
  </si>
  <si>
    <t>14</t>
  </si>
  <si>
    <t>45</t>
  </si>
  <si>
    <t>Jana</t>
  </si>
  <si>
    <t>70</t>
  </si>
  <si>
    <t>120</t>
  </si>
  <si>
    <t>Enjoy And Relax</t>
  </si>
  <si>
    <t>Pascal</t>
  </si>
  <si>
    <t>Michel</t>
  </si>
  <si>
    <t>22</t>
  </si>
  <si>
    <t>Rodoplhe</t>
  </si>
  <si>
    <t>2</t>
  </si>
  <si>
    <t>25</t>
  </si>
  <si>
    <t>27</t>
  </si>
  <si>
    <t>Aude</t>
  </si>
  <si>
    <t>115</t>
  </si>
  <si>
    <t>165</t>
  </si>
  <si>
    <t>Stephanie</t>
  </si>
  <si>
    <t>Imashi</t>
  </si>
  <si>
    <t>GAUBERT</t>
  </si>
  <si>
    <t>Albane</t>
  </si>
  <si>
    <t>90</t>
  </si>
  <si>
    <t>140</t>
  </si>
  <si>
    <t>23</t>
  </si>
  <si>
    <t>REGNARD</t>
  </si>
  <si>
    <t>Caroline</t>
  </si>
  <si>
    <t>101</t>
  </si>
  <si>
    <t>151</t>
  </si>
  <si>
    <t>67</t>
  </si>
  <si>
    <t>117</t>
  </si>
  <si>
    <t>OLLIVO</t>
  </si>
  <si>
    <t>Kevin</t>
  </si>
  <si>
    <t>35</t>
  </si>
  <si>
    <t>12</t>
  </si>
  <si>
    <t>TISSOT</t>
  </si>
  <si>
    <t>Charles</t>
  </si>
  <si>
    <t>95</t>
  </si>
  <si>
    <t>JAUFFRAUD</t>
  </si>
  <si>
    <t>Richard</t>
  </si>
  <si>
    <t>Les Cormorans 1</t>
  </si>
  <si>
    <t>BRATANIC</t>
  </si>
  <si>
    <t>GASS</t>
  </si>
  <si>
    <t>150</t>
  </si>
  <si>
    <t>200</t>
  </si>
  <si>
    <t>17</t>
  </si>
  <si>
    <t>HARTMANN</t>
  </si>
  <si>
    <t>FEMME</t>
  </si>
  <si>
    <t>QUERY</t>
  </si>
  <si>
    <t>28</t>
  </si>
  <si>
    <t>78</t>
  </si>
  <si>
    <t>Les Cormorans 2</t>
  </si>
  <si>
    <t>LEITNER</t>
  </si>
  <si>
    <t>55</t>
  </si>
  <si>
    <t>105</t>
  </si>
  <si>
    <t>HERENT</t>
  </si>
  <si>
    <t>REIN</t>
  </si>
  <si>
    <t>Savoy'OuBien?</t>
  </si>
  <si>
    <t>GUEHRIA</t>
  </si>
  <si>
    <t>LANOISELIER</t>
  </si>
  <si>
    <t>GUILLOUX</t>
  </si>
  <si>
    <t>EKSTETS</t>
  </si>
  <si>
    <t>VERNIER</t>
  </si>
  <si>
    <t>85</t>
  </si>
  <si>
    <t>135</t>
  </si>
  <si>
    <t>Sportpleizh</t>
  </si>
  <si>
    <t>Christian</t>
  </si>
  <si>
    <t>homme</t>
  </si>
  <si>
    <t>Laetitia</t>
  </si>
  <si>
    <t>88</t>
  </si>
  <si>
    <t>138</t>
  </si>
  <si>
    <t>Patrice</t>
  </si>
  <si>
    <t>Pascale</t>
  </si>
  <si>
    <t>coralie</t>
  </si>
  <si>
    <t>femme</t>
  </si>
  <si>
    <t>LIMULES</t>
  </si>
  <si>
    <t>Olivier</t>
  </si>
  <si>
    <t>BERRUCAZ</t>
  </si>
  <si>
    <t>Stéphane</t>
  </si>
  <si>
    <t>CORDIER</t>
  </si>
  <si>
    <t>Frédérique</t>
  </si>
  <si>
    <t>128</t>
  </si>
  <si>
    <t>PETTENUZZO</t>
  </si>
  <si>
    <t>Marie</t>
  </si>
  <si>
    <t>145</t>
  </si>
  <si>
    <t>65</t>
  </si>
  <si>
    <t>TISSOT Charles Homme</t>
  </si>
  <si>
    <t>JAUFFRAUD Richard Homme</t>
  </si>
  <si>
    <t>CORDIER Frédérique Femme</t>
  </si>
  <si>
    <t>GAUBERT Albane Femme</t>
  </si>
  <si>
    <t>REGNARD Caroline Femme</t>
  </si>
  <si>
    <t>BERRUCAZ Stéphane Homme</t>
  </si>
  <si>
    <t>OLLIVO Kevin Homme</t>
  </si>
  <si>
    <t>Tribune EST (Public)</t>
  </si>
  <si>
    <t>N°1</t>
  </si>
  <si>
    <t>N°2</t>
  </si>
  <si>
    <t>N°3</t>
  </si>
  <si>
    <t>N°4</t>
  </si>
  <si>
    <t>N°5</t>
  </si>
  <si>
    <t>N°6</t>
  </si>
  <si>
    <t>N°7</t>
  </si>
  <si>
    <t>N°8</t>
  </si>
  <si>
    <t>Limite OUEST de la piscine</t>
  </si>
  <si>
    <t>Poste 1</t>
  </si>
  <si>
    <t>Poste 2</t>
  </si>
  <si>
    <t>Poste 3</t>
  </si>
  <si>
    <t>Poste 4</t>
  </si>
  <si>
    <t>Echauffement DWF</t>
  </si>
  <si>
    <t>Photographe</t>
  </si>
  <si>
    <t>Libre</t>
  </si>
  <si>
    <t>Quais/Berges du Rhône</t>
  </si>
  <si>
    <t>OPEN APNEE</t>
  </si>
  <si>
    <t>Poste N°1</t>
  </si>
  <si>
    <t>Poste N°2</t>
  </si>
  <si>
    <t>Echauffement Speed 100</t>
  </si>
  <si>
    <t>Poste N°3</t>
  </si>
  <si>
    <t>Poste N°4</t>
  </si>
  <si>
    <t>Echauffement DNF</t>
  </si>
  <si>
    <t>Echauffement 16x50</t>
  </si>
  <si>
    <t>Poste N°5</t>
  </si>
  <si>
    <t>Vide</t>
  </si>
  <si>
    <r>
      <t>LYON
28 mai 2016
1</t>
    </r>
    <r>
      <rPr>
        <vertAlign val="superscript"/>
        <sz val="18"/>
        <color rgb="FF002060"/>
        <rFont val="Calibri"/>
        <family val="2"/>
        <scheme val="minor"/>
      </rPr>
      <t>ère</t>
    </r>
    <r>
      <rPr>
        <sz val="18"/>
        <color rgb="FF002060"/>
        <rFont val="Calibri"/>
        <family val="2"/>
        <scheme val="minor"/>
      </rPr>
      <t xml:space="preserve"> Edition</t>
    </r>
  </si>
  <si>
    <t>OPEN 
APNEE</t>
  </si>
  <si>
    <t>ELU</t>
  </si>
  <si>
    <t>BORGAT</t>
  </si>
  <si>
    <t>Anne</t>
  </si>
  <si>
    <t>RIGAUD</t>
  </si>
  <si>
    <t>Estelle</t>
  </si>
  <si>
    <t>CARCHI</t>
  </si>
  <si>
    <t>Mathieu</t>
  </si>
  <si>
    <t>ROUX</t>
  </si>
  <si>
    <t>Benoît</t>
  </si>
  <si>
    <t>HURON</t>
  </si>
  <si>
    <t>SGARRA</t>
  </si>
  <si>
    <t>DUCRUIX</t>
  </si>
  <si>
    <t>GATA</t>
  </si>
  <si>
    <t>ZAJAC</t>
  </si>
  <si>
    <t>RISIAN</t>
  </si>
  <si>
    <t>SVADLENKA</t>
  </si>
  <si>
    <t>SURANSKA</t>
  </si>
  <si>
    <t>Katerina</t>
  </si>
  <si>
    <t>SKROBOVA</t>
  </si>
  <si>
    <t>SOULA</t>
  </si>
  <si>
    <t>DELICOURT</t>
  </si>
  <si>
    <t>Alexandre</t>
  </si>
  <si>
    <t>Loraine</t>
  </si>
  <si>
    <t>Michelle</t>
  </si>
  <si>
    <t>Rachel</t>
  </si>
  <si>
    <t>Christopher</t>
  </si>
  <si>
    <t>Xavier</t>
  </si>
  <si>
    <t>Melissa</t>
  </si>
  <si>
    <t>Réda</t>
  </si>
  <si>
    <t>Aurélien</t>
  </si>
  <si>
    <t>Philippe</t>
  </si>
  <si>
    <t>Marie-pierre</t>
  </si>
  <si>
    <t>Emilie</t>
  </si>
  <si>
    <t>VOGLER</t>
  </si>
  <si>
    <t>ORSKI SIMONET</t>
  </si>
  <si>
    <t>AUBRY</t>
  </si>
  <si>
    <t>MARIE</t>
  </si>
  <si>
    <t>DURET</t>
  </si>
  <si>
    <t>DEVANLAY</t>
  </si>
  <si>
    <t>PIERRAT</t>
  </si>
  <si>
    <t>GUEHRIA Réda Homme</t>
  </si>
  <si>
    <t>EKSTETS Marie-pierre Femme</t>
  </si>
  <si>
    <t>BUZET</t>
  </si>
  <si>
    <t>François</t>
  </si>
  <si>
    <t>EMARGEMENT</t>
  </si>
  <si>
    <t>DOCUMENT</t>
  </si>
  <si>
    <t>CERTIFICAT</t>
  </si>
  <si>
    <t>LICENCE</t>
  </si>
  <si>
    <t>ASSURANCE</t>
  </si>
  <si>
    <t>REGLEMENT</t>
  </si>
  <si>
    <t>SIGNATURE</t>
  </si>
  <si>
    <t>EQUIPEMENTS</t>
  </si>
  <si>
    <t>Autre (à préciser)</t>
  </si>
  <si>
    <t>LESTAGE</t>
  </si>
  <si>
    <t>LUNETTES</t>
  </si>
  <si>
    <t>DUCRUIX Rodoplhe Homme</t>
  </si>
  <si>
    <t>PETTENUZZO Stéphane Homme</t>
  </si>
  <si>
    <t>BRATANIC Christopher Homme</t>
  </si>
  <si>
    <t>QUERY Michelle FEMME</t>
  </si>
  <si>
    <t>GASS Alexandre Homme</t>
  </si>
  <si>
    <t>ROUX Benoît Homme</t>
  </si>
  <si>
    <t>DELICOURT Stephanie Femme</t>
  </si>
  <si>
    <t>HERENT Xavier Homme</t>
  </si>
  <si>
    <t>MARIE coralie femme</t>
  </si>
  <si>
    <t>BORGAT Anne Femme</t>
  </si>
  <si>
    <t>DURET Olivier Homme</t>
  </si>
  <si>
    <t>GUILLOUX Philippe Homme</t>
  </si>
  <si>
    <t>SURANSKA Katerina Femme</t>
  </si>
  <si>
    <t>LANOISELIER Aurélien Homme</t>
  </si>
  <si>
    <t>VOGLER Christian homme</t>
  </si>
  <si>
    <t>ZAJAC Martin Homme</t>
  </si>
  <si>
    <t>REIN Melissa FEMME</t>
  </si>
  <si>
    <t>LEITNER Rachel FEMME</t>
  </si>
  <si>
    <t>SKROBOVA Jana Femme</t>
  </si>
  <si>
    <t>SOULA jean-david Homme</t>
  </si>
  <si>
    <t>RIGAUD Estelle Femme</t>
  </si>
  <si>
    <t>HARTMANN Loraine FEMME</t>
  </si>
  <si>
    <t>ORSKI SIMONET Laetitia Femme</t>
  </si>
  <si>
    <t>DEVANLAY Marie Femme</t>
  </si>
  <si>
    <t>GATA Aude Femme</t>
  </si>
  <si>
    <t>PIERRAT Patrice Homme</t>
  </si>
  <si>
    <t>VERNIER Emilie Femme</t>
  </si>
  <si>
    <t>ELU Olivier Homme</t>
  </si>
  <si>
    <t>RISIAN Michal Homme</t>
  </si>
  <si>
    <t>HURON Pascal Homme</t>
  </si>
  <si>
    <t>BUZET François Homme</t>
  </si>
  <si>
    <t>SGARRA Michel Homme</t>
  </si>
  <si>
    <t>AUBRY Pascale Homme</t>
  </si>
  <si>
    <t>SVADLENKA Michal Homme</t>
  </si>
  <si>
    <t>BRATANIC Alexandre Homme</t>
  </si>
  <si>
    <t>CARCHI Mathieu Homme</t>
  </si>
  <si>
    <r>
      <t>LYON
28 mai 2016
1</t>
    </r>
    <r>
      <rPr>
        <vertAlign val="superscript"/>
        <sz val="20"/>
        <color rgb="FF002060"/>
        <rFont val="Calibri"/>
        <family val="2"/>
        <scheme val="minor"/>
      </rPr>
      <t>ère</t>
    </r>
    <r>
      <rPr>
        <sz val="20"/>
        <color rgb="FF002060"/>
        <rFont val="Calibri"/>
        <family val="2"/>
        <scheme val="minor"/>
      </rPr>
      <t xml:space="preserve"> Edition</t>
    </r>
  </si>
  <si>
    <t>COMPETITEUR</t>
  </si>
  <si>
    <t>Ordre</t>
  </si>
  <si>
    <t>BENEVOLE</t>
  </si>
  <si>
    <t>Fonction</t>
  </si>
  <si>
    <t>PARTENAIRE/OFFICIEL</t>
  </si>
  <si>
    <t>SOLO</t>
  </si>
  <si>
    <t>SALEH</t>
  </si>
  <si>
    <t>Omr</t>
  </si>
  <si>
    <t>SALEH Omr Homme</t>
  </si>
  <si>
    <t>Ami de Robin</t>
  </si>
  <si>
    <t>Caméraman</t>
  </si>
  <si>
    <t>Autre</t>
  </si>
  <si>
    <t>BELHEURE</t>
  </si>
  <si>
    <t>Jean-Marc</t>
  </si>
  <si>
    <t>Juge</t>
  </si>
  <si>
    <t>BERTHELOT</t>
  </si>
  <si>
    <t>Jérôme</t>
  </si>
  <si>
    <t>BESSON</t>
  </si>
  <si>
    <t>Didier</t>
  </si>
  <si>
    <t>Apnéiste de Sécu</t>
  </si>
  <si>
    <t xml:space="preserve">Véronique </t>
  </si>
  <si>
    <t>BETRAND</t>
  </si>
  <si>
    <t xml:space="preserve">Thiery </t>
  </si>
  <si>
    <t>Jury</t>
  </si>
  <si>
    <t xml:space="preserve">BIMES </t>
  </si>
  <si>
    <t xml:space="preserve">Georges </t>
  </si>
  <si>
    <t>BUREAU</t>
  </si>
  <si>
    <t>Lucie</t>
  </si>
  <si>
    <t>CHAUMARD</t>
  </si>
  <si>
    <t>Cédrick</t>
  </si>
  <si>
    <t>COURTOIS</t>
  </si>
  <si>
    <t>Patricia</t>
  </si>
  <si>
    <t>DAUBANNAY</t>
  </si>
  <si>
    <t>Marion</t>
  </si>
  <si>
    <t>DEPELCHIN</t>
  </si>
  <si>
    <t>Nicolas</t>
  </si>
  <si>
    <t>DESSAIGNE</t>
  </si>
  <si>
    <t>Robin</t>
  </si>
  <si>
    <t>DUBE</t>
  </si>
  <si>
    <t>Claudine</t>
  </si>
  <si>
    <t>DUPONT</t>
  </si>
  <si>
    <t>Carmen</t>
  </si>
  <si>
    <t>ESCRIVA</t>
  </si>
  <si>
    <t>FANTON</t>
  </si>
  <si>
    <t>Henri</t>
  </si>
  <si>
    <t>FELIX FORTUNATO</t>
  </si>
  <si>
    <t>FLORENT</t>
  </si>
  <si>
    <t>Bonnet</t>
  </si>
  <si>
    <t>FORTUNE</t>
  </si>
  <si>
    <t>Thierry</t>
  </si>
  <si>
    <t>FRANCOIS</t>
  </si>
  <si>
    <t>Denis</t>
  </si>
  <si>
    <t>GRANDJEAN</t>
  </si>
  <si>
    <t>Véronique</t>
  </si>
  <si>
    <t>GRECO</t>
  </si>
  <si>
    <t>Delphine</t>
  </si>
  <si>
    <t>IJJOU</t>
  </si>
  <si>
    <t>Tayeb</t>
  </si>
  <si>
    <t>JOUVE</t>
  </si>
  <si>
    <t>Jean-luc</t>
  </si>
  <si>
    <t>LANGOUREAUX</t>
  </si>
  <si>
    <t>MESTRE</t>
  </si>
  <si>
    <t>Sylvain</t>
  </si>
  <si>
    <t>MEYER</t>
  </si>
  <si>
    <t>MILAN</t>
  </si>
  <si>
    <t>Christophe</t>
  </si>
  <si>
    <t>MOREL</t>
  </si>
  <si>
    <t xml:space="preserve">Francois </t>
  </si>
  <si>
    <t>MORON</t>
  </si>
  <si>
    <t>Joëlle</t>
  </si>
  <si>
    <t>NEBOUD</t>
  </si>
  <si>
    <t>Alain</t>
  </si>
  <si>
    <t>NOM</t>
  </si>
  <si>
    <t>Bénévole</t>
  </si>
  <si>
    <t>Mission</t>
  </si>
  <si>
    <t>OJARDIAS</t>
  </si>
  <si>
    <t>Damien</t>
  </si>
  <si>
    <t>PIERROT</t>
  </si>
  <si>
    <t>Bernard</t>
  </si>
  <si>
    <t>POULIQUEN</t>
  </si>
  <si>
    <t>Julie</t>
  </si>
  <si>
    <t>QUATRINI</t>
  </si>
  <si>
    <t>Fabienne</t>
  </si>
  <si>
    <t>RAMOS</t>
  </si>
  <si>
    <t>Emil</t>
  </si>
  <si>
    <t>RICHIOUD</t>
  </si>
  <si>
    <t>RYF</t>
  </si>
  <si>
    <t>Marie Pierre</t>
  </si>
  <si>
    <t>SAYEH</t>
  </si>
  <si>
    <t>Mounir</t>
  </si>
  <si>
    <t>SENTENAC</t>
  </si>
  <si>
    <t>SOBAS</t>
  </si>
  <si>
    <t>Frédéric</t>
  </si>
  <si>
    <t>SULLIVAN</t>
  </si>
  <si>
    <t>Pierre</t>
  </si>
  <si>
    <t>THAMMAVONGSA</t>
  </si>
  <si>
    <t>VALLOT</t>
  </si>
  <si>
    <t>Camille</t>
  </si>
  <si>
    <t>Romain</t>
  </si>
  <si>
    <t>VILAR</t>
  </si>
  <si>
    <t>Fernand</t>
  </si>
  <si>
    <t>VIRIEUX</t>
  </si>
  <si>
    <t>Gautier</t>
  </si>
  <si>
    <t>Raison Sociale</t>
  </si>
  <si>
    <t>Tribune EST (Apnéistes)</t>
  </si>
  <si>
    <t>Circulation Apnéistes + Bénévoles (Hors public)</t>
  </si>
  <si>
    <t>Zone de circulation (réservée aux Juges/Apnéiste sécurité et Organisation)</t>
  </si>
  <si>
    <t>Zone de Circulation Apnéistes + Bénévoles (Hors public)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</si>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</sst>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[h]:mm:ss;@"/>
    <numFmt numFmtId="166" formatCode="h:mm;@"/>
    <numFmt numFmtId="167" formatCode="[h]:mm"/>
  </numFmts>
  <fonts count="7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8"/>
      <color rgb="FFC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26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0"/>
      <color rgb="FF000000"/>
      <name val="Arial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FFF57"/>
        <bgColor indexed="64"/>
      </patternFill>
    </fill>
  </fills>
  <borders count="1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dashed">
        <color auto="1"/>
      </left>
      <right/>
      <top/>
      <bottom/>
      <diagonal/>
    </border>
    <border>
      <left/>
      <right/>
      <top/>
      <bottom style="dashed">
        <color auto="1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 style="dotted">
        <color auto="1"/>
      </top>
      <bottom/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ashed">
        <color auto="1"/>
      </right>
      <top style="dotted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n">
        <color indexed="64"/>
      </bottom>
      <diagonal/>
    </border>
    <border>
      <left/>
      <right/>
      <top style="thick">
        <color rgb="FFFF0000"/>
      </top>
      <bottom style="thin">
        <color indexed="64"/>
      </bottom>
      <diagonal/>
    </border>
    <border>
      <left/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</borders>
  <cellStyleXfs count="3">
    <xf numFmtId="0" fontId="0" fillId="0" borderId="0"/>
    <xf numFmtId="0" fontId="7" fillId="0" borderId="0"/>
    <xf numFmtId="0" fontId="59" fillId="0" borderId="0"/>
  </cellStyleXfs>
  <cellXfs count="1251">
    <xf numFmtId="0" fontId="0" fillId="0" borderId="0" xfId="0"/>
    <xf numFmtId="0" fontId="2" fillId="0" borderId="0" xfId="0" applyFont="1" applyBorder="1" applyAlignment="1">
      <alignment vertical="top"/>
    </xf>
    <xf numFmtId="0" fontId="0" fillId="0" borderId="15" xfId="0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2" fillId="0" borderId="17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23" xfId="0" applyBorder="1"/>
    <xf numFmtId="0" fontId="0" fillId="0" borderId="16" xfId="0" applyBorder="1"/>
    <xf numFmtId="0" fontId="0" fillId="0" borderId="31" xfId="0" applyBorder="1"/>
    <xf numFmtId="0" fontId="1" fillId="0" borderId="20" xfId="0" applyFont="1" applyBorder="1"/>
    <xf numFmtId="0" fontId="1" fillId="0" borderId="3" xfId="0" applyFont="1" applyBorder="1"/>
    <xf numFmtId="0" fontId="1" fillId="0" borderId="21" xfId="0" applyFont="1" applyBorder="1"/>
    <xf numFmtId="0" fontId="1" fillId="0" borderId="2" xfId="0" applyFont="1" applyBorder="1"/>
    <xf numFmtId="0" fontId="1" fillId="0" borderId="22" xfId="0" applyFont="1" applyBorder="1"/>
    <xf numFmtId="0" fontId="1" fillId="0" borderId="24" xfId="0" applyFont="1" applyBorder="1"/>
    <xf numFmtId="0" fontId="1" fillId="0" borderId="30" xfId="0" applyFont="1" applyBorder="1"/>
    <xf numFmtId="0" fontId="1" fillId="0" borderId="0" xfId="0" applyFont="1"/>
    <xf numFmtId="0" fontId="2" fillId="0" borderId="14" xfId="0" applyFont="1" applyBorder="1" applyAlignment="1">
      <alignment horizontal="left" vertical="top"/>
    </xf>
    <xf numFmtId="0" fontId="4" fillId="0" borderId="29" xfId="0" applyFont="1" applyBorder="1"/>
    <xf numFmtId="0" fontId="4" fillId="0" borderId="32" xfId="0" applyFont="1" applyBorder="1"/>
    <xf numFmtId="0" fontId="4" fillId="0" borderId="33" xfId="0" applyFont="1" applyBorder="1"/>
    <xf numFmtId="0" fontId="4" fillId="0" borderId="34" xfId="0" applyFont="1" applyBorder="1"/>
    <xf numFmtId="0" fontId="4" fillId="0" borderId="0" xfId="0" applyFont="1" applyBorder="1"/>
    <xf numFmtId="0" fontId="4" fillId="0" borderId="35" xfId="0" applyFont="1" applyBorder="1"/>
    <xf numFmtId="0" fontId="4" fillId="0" borderId="36" xfId="0" applyFont="1" applyBorder="1"/>
    <xf numFmtId="0" fontId="1" fillId="0" borderId="12" xfId="0" applyFont="1" applyBorder="1"/>
    <xf numFmtId="0" fontId="1" fillId="0" borderId="37" xfId="0" applyFont="1" applyBorder="1"/>
    <xf numFmtId="0" fontId="1" fillId="0" borderId="38" xfId="0" applyFont="1" applyBorder="1"/>
    <xf numFmtId="0" fontId="1" fillId="0" borderId="39" xfId="0" applyFont="1" applyBorder="1"/>
    <xf numFmtId="0" fontId="1" fillId="0" borderId="26" xfId="0" applyFont="1" applyBorder="1"/>
    <xf numFmtId="0" fontId="1" fillId="0" borderId="40" xfId="0" applyFont="1" applyBorder="1"/>
    <xf numFmtId="0" fontId="1" fillId="0" borderId="41" xfId="0" applyFont="1" applyBorder="1"/>
    <xf numFmtId="0" fontId="5" fillId="0" borderId="26" xfId="0" applyFont="1" applyBorder="1"/>
    <xf numFmtId="0" fontId="4" fillId="0" borderId="12" xfId="0" applyFont="1" applyBorder="1"/>
    <xf numFmtId="0" fontId="4" fillId="0" borderId="37" xfId="0" applyFont="1" applyBorder="1"/>
    <xf numFmtId="0" fontId="4" fillId="0" borderId="38" xfId="0" applyFont="1" applyBorder="1"/>
    <xf numFmtId="0" fontId="4" fillId="0" borderId="39" xfId="0" applyFont="1" applyBorder="1"/>
    <xf numFmtId="0" fontId="4" fillId="0" borderId="26" xfId="0" applyFont="1" applyBorder="1"/>
    <xf numFmtId="0" fontId="4" fillId="0" borderId="40" xfId="0" applyFont="1" applyBorder="1"/>
    <xf numFmtId="0" fontId="4" fillId="0" borderId="41" xfId="0" applyFont="1" applyBorder="1"/>
    <xf numFmtId="0" fontId="1" fillId="0" borderId="1" xfId="0" applyFont="1" applyBorder="1"/>
    <xf numFmtId="0" fontId="7" fillId="0" borderId="0" xfId="1"/>
    <xf numFmtId="0" fontId="7" fillId="0" borderId="0" xfId="1" quotePrefix="1"/>
    <xf numFmtId="0" fontId="7" fillId="0" borderId="0" xfId="1" applyFill="1" applyBorder="1"/>
    <xf numFmtId="0" fontId="7" fillId="5" borderId="5" xfId="1" applyFill="1" applyBorder="1" applyAlignment="1">
      <alignment horizontal="center"/>
    </xf>
    <xf numFmtId="0" fontId="7" fillId="5" borderId="19" xfId="1" applyFill="1" applyBorder="1" applyAlignment="1">
      <alignment horizontal="center"/>
    </xf>
    <xf numFmtId="0" fontId="7" fillId="5" borderId="18" xfId="1" applyFill="1" applyBorder="1"/>
    <xf numFmtId="0" fontId="7" fillId="5" borderId="19" xfId="1" applyFill="1" applyBorder="1"/>
    <xf numFmtId="20" fontId="7" fillId="0" borderId="0" xfId="1" applyNumberFormat="1"/>
    <xf numFmtId="0" fontId="7" fillId="5" borderId="1" xfId="1" applyFill="1" applyBorder="1"/>
    <xf numFmtId="0" fontId="7" fillId="5" borderId="20" xfId="1" applyFill="1" applyBorder="1"/>
    <xf numFmtId="0" fontId="7" fillId="5" borderId="21" xfId="1" applyFill="1" applyBorder="1"/>
    <xf numFmtId="20" fontId="8" fillId="5" borderId="22" xfId="1" applyNumberFormat="1" applyFont="1" applyFill="1" applyBorder="1"/>
    <xf numFmtId="20" fontId="7" fillId="5" borderId="21" xfId="1" applyNumberFormat="1" applyFill="1" applyBorder="1"/>
    <xf numFmtId="0" fontId="7" fillId="5" borderId="42" xfId="1" applyFill="1" applyBorder="1"/>
    <xf numFmtId="0" fontId="7" fillId="5" borderId="43" xfId="1" applyFill="1" applyBorder="1"/>
    <xf numFmtId="0" fontId="7" fillId="5" borderId="44" xfId="1" applyFill="1" applyBorder="1"/>
    <xf numFmtId="20" fontId="7" fillId="5" borderId="45" xfId="1" applyNumberFormat="1" applyFill="1" applyBorder="1"/>
    <xf numFmtId="20" fontId="7" fillId="5" borderId="44" xfId="1" applyNumberFormat="1" applyFill="1" applyBorder="1"/>
    <xf numFmtId="0" fontId="7" fillId="6" borderId="0" xfId="1" applyFill="1"/>
    <xf numFmtId="20" fontId="7" fillId="6" borderId="0" xfId="1" applyNumberFormat="1" applyFill="1"/>
    <xf numFmtId="0" fontId="7" fillId="5" borderId="46" xfId="1" applyFill="1" applyBorder="1"/>
    <xf numFmtId="0" fontId="7" fillId="5" borderId="47" xfId="1" applyFill="1" applyBorder="1"/>
    <xf numFmtId="0" fontId="7" fillId="5" borderId="48" xfId="1" applyFill="1" applyBorder="1"/>
    <xf numFmtId="20" fontId="7" fillId="5" borderId="49" xfId="1" applyNumberFormat="1" applyFill="1" applyBorder="1"/>
    <xf numFmtId="20" fontId="8" fillId="5" borderId="48" xfId="1" applyNumberFormat="1" applyFont="1" applyFill="1" applyBorder="1"/>
    <xf numFmtId="0" fontId="7" fillId="0" borderId="0" xfId="1" applyFill="1"/>
    <xf numFmtId="0" fontId="8" fillId="0" borderId="51" xfId="1" applyFont="1" applyBorder="1"/>
    <xf numFmtId="0" fontId="8" fillId="0" borderId="52" xfId="1" applyFont="1" applyBorder="1"/>
    <xf numFmtId="0" fontId="7" fillId="0" borderId="33" xfId="1" applyBorder="1"/>
    <xf numFmtId="0" fontId="7" fillId="0" borderId="34" xfId="1" applyBorder="1"/>
    <xf numFmtId="0" fontId="7" fillId="0" borderId="13" xfId="1" applyBorder="1"/>
    <xf numFmtId="21" fontId="7" fillId="0" borderId="20" xfId="1" applyNumberFormat="1" applyBorder="1"/>
    <xf numFmtId="0" fontId="7" fillId="0" borderId="3" xfId="1" applyBorder="1"/>
    <xf numFmtId="0" fontId="7" fillId="0" borderId="21" xfId="1" applyBorder="1"/>
    <xf numFmtId="0" fontId="7" fillId="0" borderId="46" xfId="1" applyBorder="1"/>
    <xf numFmtId="0" fontId="7" fillId="0" borderId="15" xfId="1" applyBorder="1"/>
    <xf numFmtId="0" fontId="7" fillId="0" borderId="9" xfId="1" applyBorder="1"/>
    <xf numFmtId="0" fontId="7" fillId="0" borderId="10" xfId="1" applyBorder="1"/>
    <xf numFmtId="20" fontId="7" fillId="0" borderId="20" xfId="1" applyNumberFormat="1" applyBorder="1"/>
    <xf numFmtId="0" fontId="8" fillId="0" borderId="30" xfId="1" applyFont="1" applyBorder="1"/>
    <xf numFmtId="21" fontId="8" fillId="0" borderId="22" xfId="1" applyNumberFormat="1" applyFont="1" applyBorder="1"/>
    <xf numFmtId="164" fontId="7" fillId="0" borderId="21" xfId="1" applyNumberFormat="1" applyBorder="1"/>
    <xf numFmtId="0" fontId="7" fillId="0" borderId="53" xfId="1" applyBorder="1"/>
    <xf numFmtId="0" fontId="7" fillId="0" borderId="45" xfId="1" applyBorder="1"/>
    <xf numFmtId="0" fontId="7" fillId="0" borderId="44" xfId="1" applyBorder="1"/>
    <xf numFmtId="0" fontId="7" fillId="0" borderId="54" xfId="1" applyBorder="1"/>
    <xf numFmtId="0" fontId="7" fillId="0" borderId="55" xfId="1" applyBorder="1"/>
    <xf numFmtId="0" fontId="7" fillId="0" borderId="56" xfId="1" applyBorder="1"/>
    <xf numFmtId="0" fontId="7" fillId="0" borderId="57" xfId="1" applyBorder="1"/>
    <xf numFmtId="0" fontId="7" fillId="0" borderId="49" xfId="1" applyBorder="1"/>
    <xf numFmtId="164" fontId="8" fillId="0" borderId="48" xfId="1" applyNumberFormat="1" applyFont="1" applyBorder="1"/>
    <xf numFmtId="0" fontId="7" fillId="0" borderId="58" xfId="1" applyBorder="1"/>
    <xf numFmtId="21" fontId="7" fillId="0" borderId="59" xfId="1" applyNumberFormat="1" applyBorder="1"/>
    <xf numFmtId="164" fontId="7" fillId="0" borderId="60" xfId="1" applyNumberFormat="1" applyBorder="1"/>
    <xf numFmtId="0" fontId="8" fillId="0" borderId="53" xfId="1" applyFont="1" applyBorder="1"/>
    <xf numFmtId="0" fontId="8" fillId="0" borderId="45" xfId="1" applyFont="1" applyBorder="1"/>
    <xf numFmtId="0" fontId="7" fillId="0" borderId="29" xfId="1" applyBorder="1"/>
    <xf numFmtId="0" fontId="7" fillId="0" borderId="35" xfId="1" applyBorder="1"/>
    <xf numFmtId="164" fontId="8" fillId="0" borderId="34" xfId="1" applyNumberFormat="1" applyFont="1" applyBorder="1"/>
    <xf numFmtId="0" fontId="7" fillId="0" borderId="30" xfId="1" applyBorder="1"/>
    <xf numFmtId="21" fontId="7" fillId="0" borderId="22" xfId="1" applyNumberFormat="1" applyBorder="1"/>
    <xf numFmtId="0" fontId="8" fillId="0" borderId="54" xfId="1" applyFont="1" applyBorder="1"/>
    <xf numFmtId="0" fontId="8" fillId="0" borderId="55" xfId="1" applyFont="1" applyBorder="1"/>
    <xf numFmtId="0" fontId="7" fillId="0" borderId="0" xfId="1" applyBorder="1"/>
    <xf numFmtId="164" fontId="8" fillId="0" borderId="0" xfId="1" applyNumberFormat="1" applyFont="1" applyBorder="1"/>
    <xf numFmtId="0" fontId="2" fillId="0" borderId="0" xfId="0" applyFont="1" applyBorder="1" applyAlignment="1">
      <alignment horizontal="center" vertical="top"/>
    </xf>
    <xf numFmtId="0" fontId="2" fillId="0" borderId="17" xfId="0" applyFont="1" applyBorder="1" applyAlignment="1">
      <alignment horizontal="center" vertical="top"/>
    </xf>
    <xf numFmtId="0" fontId="0" fillId="0" borderId="66" xfId="0" applyBorder="1"/>
    <xf numFmtId="0" fontId="10" fillId="4" borderId="66" xfId="0" applyFont="1" applyFill="1" applyBorder="1" applyProtection="1">
      <protection locked="0"/>
    </xf>
    <xf numFmtId="0" fontId="0" fillId="0" borderId="44" xfId="0" applyBorder="1"/>
    <xf numFmtId="0" fontId="10" fillId="4" borderId="9" xfId="0" applyFont="1" applyFill="1" applyBorder="1" applyProtection="1">
      <protection locked="0"/>
    </xf>
    <xf numFmtId="0" fontId="0" fillId="0" borderId="53" xfId="0" applyBorder="1"/>
    <xf numFmtId="0" fontId="10" fillId="4" borderId="59" xfId="0" applyFont="1" applyFill="1" applyBorder="1" applyProtection="1">
      <protection locked="0"/>
    </xf>
    <xf numFmtId="0" fontId="10" fillId="4" borderId="67" xfId="0" applyFont="1" applyFill="1" applyBorder="1" applyProtection="1">
      <protection locked="0"/>
    </xf>
    <xf numFmtId="0" fontId="2" fillId="0" borderId="0" xfId="0" applyFont="1" applyBorder="1" applyAlignment="1">
      <alignment horizontal="center" vertical="top"/>
    </xf>
    <xf numFmtId="0" fontId="0" fillId="0" borderId="19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21" xfId="0" applyBorder="1"/>
    <xf numFmtId="0" fontId="2" fillId="0" borderId="4" xfId="0" applyFont="1" applyBorder="1"/>
    <xf numFmtId="0" fontId="0" fillId="0" borderId="62" xfId="0" applyBorder="1"/>
    <xf numFmtId="0" fontId="1" fillId="0" borderId="14" xfId="0" applyFont="1" applyBorder="1"/>
    <xf numFmtId="0" fontId="1" fillId="0" borderId="74" xfId="0" applyFont="1" applyBorder="1"/>
    <xf numFmtId="0" fontId="1" fillId="0" borderId="75" xfId="0" applyFont="1" applyBorder="1"/>
    <xf numFmtId="0" fontId="1" fillId="0" borderId="76" xfId="0" applyFont="1" applyBorder="1"/>
    <xf numFmtId="0" fontId="1" fillId="0" borderId="77" xfId="0" applyFont="1" applyBorder="1"/>
    <xf numFmtId="0" fontId="1" fillId="0" borderId="78" xfId="0" applyFont="1" applyBorder="1"/>
    <xf numFmtId="0" fontId="0" fillId="0" borderId="20" xfId="0" applyBorder="1"/>
    <xf numFmtId="0" fontId="0" fillId="0" borderId="30" xfId="0" applyBorder="1"/>
    <xf numFmtId="0" fontId="1" fillId="0" borderId="28" xfId="0" applyFont="1" applyBorder="1"/>
    <xf numFmtId="0" fontId="0" fillId="0" borderId="4" xfId="0" applyBorder="1"/>
    <xf numFmtId="0" fontId="0" fillId="0" borderId="79" xfId="0" applyBorder="1"/>
    <xf numFmtId="0" fontId="1" fillId="0" borderId="63" xfId="0" applyFont="1" applyBorder="1"/>
    <xf numFmtId="0" fontId="1" fillId="0" borderId="13" xfId="0" applyFont="1" applyBorder="1"/>
    <xf numFmtId="0" fontId="0" fillId="0" borderId="0" xfId="0" applyAlignment="1">
      <alignment horizontal="center"/>
    </xf>
    <xf numFmtId="0" fontId="0" fillId="0" borderId="44" xfId="0" applyBorder="1" applyAlignment="1">
      <alignment horizontal="center"/>
    </xf>
    <xf numFmtId="0" fontId="10" fillId="4" borderId="44" xfId="0" applyFont="1" applyFill="1" applyBorder="1" applyAlignment="1" applyProtection="1">
      <alignment horizontal="center"/>
      <protection locked="0"/>
    </xf>
    <xf numFmtId="0" fontId="10" fillId="4" borderId="60" xfId="0" applyFont="1" applyFill="1" applyBorder="1" applyAlignment="1" applyProtection="1">
      <alignment horizontal="center"/>
      <protection locked="0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2" xfId="0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0" fontId="12" fillId="0" borderId="3" xfId="0" applyFont="1" applyBorder="1"/>
    <xf numFmtId="0" fontId="12" fillId="0" borderId="66" xfId="0" applyFont="1" applyBorder="1"/>
    <xf numFmtId="0" fontId="13" fillId="0" borderId="66" xfId="0" applyFont="1" applyBorder="1"/>
    <xf numFmtId="0" fontId="13" fillId="0" borderId="9" xfId="0" applyFont="1" applyBorder="1"/>
    <xf numFmtId="0" fontId="0" fillId="0" borderId="2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71" xfId="0" applyBorder="1" applyAlignment="1">
      <alignment horizontal="center"/>
    </xf>
    <xf numFmtId="0" fontId="12" fillId="0" borderId="43" xfId="0" applyFont="1" applyBorder="1" applyAlignment="1">
      <alignment horizontal="center"/>
    </xf>
    <xf numFmtId="0" fontId="12" fillId="0" borderId="66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0" fillId="0" borderId="2" xfId="0" applyBorder="1"/>
    <xf numFmtId="0" fontId="0" fillId="0" borderId="72" xfId="0" applyBorder="1"/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0" xfId="0" applyFont="1" applyBorder="1" applyAlignment="1">
      <alignment horizontal="left" vertical="top"/>
    </xf>
    <xf numFmtId="0" fontId="0" fillId="0" borderId="30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Protection="1"/>
    <xf numFmtId="0" fontId="0" fillId="0" borderId="49" xfId="0" applyBorder="1" applyAlignment="1" applyProtection="1">
      <alignment horizontal="center" vertical="center"/>
    </xf>
    <xf numFmtId="0" fontId="0" fillId="0" borderId="68" xfId="0" applyBorder="1" applyProtection="1"/>
    <xf numFmtId="0" fontId="0" fillId="0" borderId="68" xfId="0" quotePrefix="1" applyBorder="1" applyProtection="1"/>
    <xf numFmtId="0" fontId="0" fillId="0" borderId="48" xfId="0" applyBorder="1" applyProtection="1"/>
    <xf numFmtId="0" fontId="0" fillId="0" borderId="58" xfId="0" applyBorder="1" applyProtection="1"/>
    <xf numFmtId="0" fontId="0" fillId="0" borderId="67" xfId="0" applyBorder="1" applyProtection="1"/>
    <xf numFmtId="165" fontId="0" fillId="0" borderId="67" xfId="0" applyNumberFormat="1" applyBorder="1" applyProtection="1"/>
    <xf numFmtId="165" fontId="0" fillId="0" borderId="60" xfId="0" applyNumberFormat="1" applyBorder="1" applyProtection="1"/>
    <xf numFmtId="0" fontId="0" fillId="0" borderId="53" xfId="0" applyBorder="1" applyProtection="1"/>
    <xf numFmtId="0" fontId="0" fillId="0" borderId="45" xfId="0" applyBorder="1" applyProtection="1"/>
    <xf numFmtId="0" fontId="0" fillId="0" borderId="66" xfId="0" applyBorder="1" applyProtection="1"/>
    <xf numFmtId="165" fontId="0" fillId="0" borderId="66" xfId="0" applyNumberFormat="1" applyBorder="1" applyProtection="1"/>
    <xf numFmtId="165" fontId="0" fillId="0" borderId="44" xfId="0" applyNumberFormat="1" applyBorder="1" applyProtection="1"/>
    <xf numFmtId="0" fontId="0" fillId="0" borderId="31" xfId="0" applyBorder="1" applyProtection="1"/>
    <xf numFmtId="0" fontId="0" fillId="0" borderId="8" xfId="0" applyBorder="1" applyProtection="1"/>
    <xf numFmtId="0" fontId="0" fillId="0" borderId="9" xfId="0" applyBorder="1" applyProtection="1"/>
    <xf numFmtId="165" fontId="0" fillId="0" borderId="9" xfId="0" applyNumberFormat="1" applyBorder="1" applyProtection="1"/>
    <xf numFmtId="165" fontId="0" fillId="0" borderId="10" xfId="0" applyNumberFormat="1" applyBorder="1" applyProtection="1"/>
    <xf numFmtId="20" fontId="0" fillId="0" borderId="21" xfId="0" applyNumberFormat="1" applyBorder="1" applyProtection="1"/>
    <xf numFmtId="0" fontId="0" fillId="0" borderId="15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20" fontId="0" fillId="0" borderId="44" xfId="0" applyNumberFormat="1" applyBorder="1" applyProtection="1"/>
    <xf numFmtId="0" fontId="0" fillId="0" borderId="70" xfId="0" applyBorder="1" applyProtection="1"/>
    <xf numFmtId="0" fontId="0" fillId="0" borderId="43" xfId="0" applyBorder="1" applyProtection="1"/>
    <xf numFmtId="20" fontId="0" fillId="0" borderId="60" xfId="0" applyNumberFormat="1" applyBorder="1" applyProtection="1"/>
    <xf numFmtId="0" fontId="0" fillId="0" borderId="15" xfId="0" applyBorder="1" applyProtection="1"/>
    <xf numFmtId="0" fontId="10" fillId="4" borderId="10" xfId="0" applyFont="1" applyFill="1" applyBorder="1" applyAlignment="1" applyProtection="1">
      <alignment horizontal="center"/>
    </xf>
    <xf numFmtId="20" fontId="10" fillId="4" borderId="44" xfId="0" applyNumberFormat="1" applyFont="1" applyFill="1" applyBorder="1" applyProtection="1">
      <protection locked="0"/>
    </xf>
    <xf numFmtId="20" fontId="10" fillId="4" borderId="10" xfId="0" applyNumberFormat="1" applyFont="1" applyFill="1" applyBorder="1" applyProtection="1">
      <protection locked="0"/>
    </xf>
    <xf numFmtId="0" fontId="0" fillId="0" borderId="1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64" xfId="0" applyBorder="1" applyAlignment="1">
      <alignment horizontal="left"/>
    </xf>
    <xf numFmtId="0" fontId="2" fillId="0" borderId="11" xfId="0" applyFont="1" applyBorder="1" applyAlignment="1">
      <alignment horizontal="center" vertical="top"/>
    </xf>
    <xf numFmtId="0" fontId="0" fillId="0" borderId="20" xfId="0" applyBorder="1" applyAlignment="1">
      <alignment horizontal="center"/>
    </xf>
    <xf numFmtId="20" fontId="0" fillId="0" borderId="20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20" fontId="12" fillId="0" borderId="21" xfId="0" applyNumberFormat="1" applyFont="1" applyBorder="1" applyAlignment="1">
      <alignment horizontal="center"/>
    </xf>
    <xf numFmtId="20" fontId="0" fillId="0" borderId="43" xfId="0" applyNumberFormat="1" applyBorder="1" applyAlignment="1">
      <alignment horizontal="center"/>
    </xf>
    <xf numFmtId="20" fontId="0" fillId="0" borderId="66" xfId="0" applyNumberFormat="1" applyBorder="1" applyAlignment="1">
      <alignment horizontal="center"/>
    </xf>
    <xf numFmtId="20" fontId="12" fillId="0" borderId="44" xfId="0" applyNumberFormat="1" applyFont="1" applyBorder="1" applyAlignment="1">
      <alignment horizontal="center"/>
    </xf>
    <xf numFmtId="20" fontId="0" fillId="0" borderId="15" xfId="0" applyNumberFormat="1" applyBorder="1" applyAlignment="1">
      <alignment horizontal="center"/>
    </xf>
    <xf numFmtId="20" fontId="0" fillId="0" borderId="9" xfId="0" applyNumberFormat="1" applyBorder="1" applyAlignment="1">
      <alignment horizontal="center"/>
    </xf>
    <xf numFmtId="20" fontId="12" fillId="0" borderId="10" xfId="0" applyNumberFormat="1" applyFont="1" applyBorder="1" applyAlignment="1">
      <alignment horizontal="center"/>
    </xf>
    <xf numFmtId="0" fontId="4" fillId="0" borderId="66" xfId="0" applyFont="1" applyBorder="1"/>
    <xf numFmtId="0" fontId="4" fillId="0" borderId="43" xfId="0" applyFont="1" applyBorder="1"/>
    <xf numFmtId="0" fontId="2" fillId="0" borderId="6" xfId="0" applyFont="1" applyBorder="1" applyAlignment="1">
      <alignment vertical="top"/>
    </xf>
    <xf numFmtId="0" fontId="14" fillId="0" borderId="72" xfId="0" applyFont="1" applyBorder="1"/>
    <xf numFmtId="0" fontId="2" fillId="0" borderId="5" xfId="0" applyFont="1" applyFill="1" applyBorder="1" applyAlignment="1">
      <alignment horizontal="center" vertical="top"/>
    </xf>
    <xf numFmtId="0" fontId="2" fillId="0" borderId="6" xfId="0" applyFont="1" applyFill="1" applyBorder="1" applyAlignment="1">
      <alignment horizontal="center" vertical="top"/>
    </xf>
    <xf numFmtId="0" fontId="0" fillId="0" borderId="66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2" fillId="0" borderId="7" xfId="0" applyFont="1" applyFill="1" applyBorder="1" applyAlignment="1">
      <alignment horizontal="center" vertical="top"/>
    </xf>
    <xf numFmtId="0" fontId="0" fillId="0" borderId="71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69" xfId="0" quotePrefix="1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0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18" fillId="0" borderId="73" xfId="0" applyFont="1" applyBorder="1" applyAlignment="1">
      <alignment horizontal="center" vertical="top"/>
    </xf>
    <xf numFmtId="0" fontId="2" fillId="0" borderId="23" xfId="0" applyFont="1" applyFill="1" applyBorder="1" applyAlignment="1">
      <alignment vertical="top"/>
    </xf>
    <xf numFmtId="0" fontId="2" fillId="0" borderId="19" xfId="0" applyFont="1" applyBorder="1" applyAlignment="1">
      <alignment vertical="top"/>
    </xf>
    <xf numFmtId="0" fontId="18" fillId="0" borderId="4" xfId="0" applyFont="1" applyBorder="1" applyAlignment="1">
      <alignment horizontal="center" vertical="top"/>
    </xf>
    <xf numFmtId="0" fontId="1" fillId="0" borderId="70" xfId="0" applyFont="1" applyBorder="1"/>
    <xf numFmtId="0" fontId="1" fillId="0" borderId="67" xfId="0" applyFont="1" applyBorder="1"/>
    <xf numFmtId="0" fontId="1" fillId="0" borderId="60" xfId="0" applyFont="1" applyBorder="1"/>
    <xf numFmtId="0" fontId="2" fillId="0" borderId="9" xfId="0" applyFont="1" applyFill="1" applyBorder="1" applyAlignment="1">
      <alignment horizontal="center" vertical="top"/>
    </xf>
    <xf numFmtId="0" fontId="1" fillId="0" borderId="83" xfId="0" applyFont="1" applyBorder="1"/>
    <xf numFmtId="0" fontId="0" fillId="0" borderId="71" xfId="0" applyBorder="1"/>
    <xf numFmtId="0" fontId="2" fillId="0" borderId="62" xfId="0" applyFont="1" applyBorder="1" applyAlignment="1">
      <alignment horizontal="center" vertical="top" wrapText="1"/>
    </xf>
    <xf numFmtId="0" fontId="1" fillId="0" borderId="82" xfId="0" applyFont="1" applyBorder="1"/>
    <xf numFmtId="0" fontId="2" fillId="0" borderId="15" xfId="0" applyFont="1" applyFill="1" applyBorder="1" applyAlignment="1">
      <alignment horizontal="center" vertical="top"/>
    </xf>
    <xf numFmtId="0" fontId="2" fillId="0" borderId="16" xfId="0" applyFont="1" applyFill="1" applyBorder="1" applyAlignment="1">
      <alignment horizontal="center" vertical="top"/>
    </xf>
    <xf numFmtId="0" fontId="1" fillId="0" borderId="58" xfId="0" applyFont="1" applyBorder="1"/>
    <xf numFmtId="0" fontId="1" fillId="0" borderId="81" xfId="0" applyFont="1" applyBorder="1"/>
    <xf numFmtId="0" fontId="0" fillId="0" borderId="42" xfId="0" applyBorder="1"/>
    <xf numFmtId="0" fontId="0" fillId="0" borderId="61" xfId="0" applyBorder="1"/>
    <xf numFmtId="0" fontId="9" fillId="0" borderId="79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5" fillId="0" borderId="47" xfId="0" applyFont="1" applyBorder="1" applyAlignment="1">
      <alignment horizontal="center" wrapText="1"/>
    </xf>
    <xf numFmtId="0" fontId="15" fillId="0" borderId="48" xfId="0" applyFont="1" applyBorder="1" applyAlignment="1">
      <alignment horizontal="center" wrapText="1"/>
    </xf>
    <xf numFmtId="0" fontId="2" fillId="0" borderId="46" xfId="0" applyFont="1" applyBorder="1" applyAlignment="1"/>
    <xf numFmtId="0" fontId="2" fillId="0" borderId="64" xfId="0" applyFont="1" applyBorder="1" applyAlignment="1"/>
    <xf numFmtId="0" fontId="2" fillId="0" borderId="65" xfId="0" applyFont="1" applyBorder="1" applyAlignment="1"/>
    <xf numFmtId="0" fontId="18" fillId="0" borderId="57" xfId="0" applyFont="1" applyBorder="1" applyAlignment="1">
      <alignment horizontal="center" vertical="top"/>
    </xf>
    <xf numFmtId="0" fontId="2" fillId="0" borderId="57" xfId="0" applyFont="1" applyBorder="1" applyAlignment="1">
      <alignment horizontal="center" vertical="top" wrapText="1"/>
    </xf>
    <xf numFmtId="20" fontId="0" fillId="0" borderId="24" xfId="0" applyNumberFormat="1" applyBorder="1" applyAlignment="1">
      <alignment horizontal="center"/>
    </xf>
    <xf numFmtId="20" fontId="0" fillId="0" borderId="71" xfId="0" applyNumberFormat="1" applyBorder="1" applyAlignment="1">
      <alignment horizontal="center"/>
    </xf>
    <xf numFmtId="20" fontId="0" fillId="0" borderId="16" xfId="0" applyNumberFormat="1" applyBorder="1" applyAlignment="1">
      <alignment horizontal="center"/>
    </xf>
    <xf numFmtId="0" fontId="22" fillId="7" borderId="67" xfId="0" applyFont="1" applyFill="1" applyBorder="1" applyProtection="1">
      <protection locked="0"/>
    </xf>
    <xf numFmtId="0" fontId="21" fillId="7" borderId="67" xfId="0" applyFont="1" applyFill="1" applyBorder="1" applyProtection="1">
      <protection locked="0"/>
    </xf>
    <xf numFmtId="0" fontId="22" fillId="7" borderId="66" xfId="0" applyFont="1" applyFill="1" applyBorder="1" applyProtection="1">
      <protection locked="0"/>
    </xf>
    <xf numFmtId="0" fontId="20" fillId="7" borderId="9" xfId="0" applyFont="1" applyFill="1" applyBorder="1" applyProtection="1">
      <protection locked="0"/>
    </xf>
    <xf numFmtId="0" fontId="0" fillId="0" borderId="45" xfId="0" applyBorder="1"/>
    <xf numFmtId="0" fontId="0" fillId="0" borderId="0" xfId="0" applyFont="1"/>
    <xf numFmtId="0" fontId="0" fillId="0" borderId="67" xfId="0" applyBorder="1"/>
    <xf numFmtId="0" fontId="0" fillId="0" borderId="60" xfId="0" applyBorder="1"/>
    <xf numFmtId="0" fontId="9" fillId="0" borderId="53" xfId="0" applyFont="1" applyBorder="1"/>
    <xf numFmtId="0" fontId="9" fillId="0" borderId="31" xfId="0" applyFont="1" applyBorder="1"/>
    <xf numFmtId="0" fontId="9" fillId="0" borderId="58" xfId="0" applyFont="1" applyBorder="1"/>
    <xf numFmtId="0" fontId="0" fillId="0" borderId="59" xfId="0" applyBorder="1"/>
    <xf numFmtId="0" fontId="9" fillId="0" borderId="12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63" xfId="0" applyBorder="1"/>
    <xf numFmtId="0" fontId="0" fillId="0" borderId="17" xfId="0" applyBorder="1"/>
    <xf numFmtId="0" fontId="0" fillId="0" borderId="0" xfId="0" applyBorder="1"/>
    <xf numFmtId="0" fontId="0" fillId="0" borderId="11" xfId="0" applyBorder="1"/>
    <xf numFmtId="0" fontId="0" fillId="0" borderId="46" xfId="0" applyBorder="1"/>
    <xf numFmtId="0" fontId="0" fillId="0" borderId="64" xfId="0" applyBorder="1"/>
    <xf numFmtId="0" fontId="0" fillId="0" borderId="65" xfId="0" applyBorder="1"/>
    <xf numFmtId="0" fontId="0" fillId="0" borderId="0" xfId="0" applyAlignment="1" applyProtection="1">
      <alignment horizontal="center"/>
    </xf>
    <xf numFmtId="0" fontId="11" fillId="0" borderId="0" xfId="0" applyFont="1" applyAlignment="1" applyProtection="1">
      <alignment wrapText="1"/>
    </xf>
    <xf numFmtId="0" fontId="1" fillId="0" borderId="5" xfId="0" applyFont="1" applyBorder="1" applyProtection="1"/>
    <xf numFmtId="0" fontId="1" fillId="0" borderId="6" xfId="0" applyFont="1" applyBorder="1" applyProtection="1"/>
    <xf numFmtId="0" fontId="1" fillId="0" borderId="7" xfId="0" applyFont="1" applyBorder="1" applyProtection="1"/>
    <xf numFmtId="0" fontId="1" fillId="0" borderId="19" xfId="0" applyFont="1" applyBorder="1" applyProtection="1"/>
    <xf numFmtId="0" fontId="1" fillId="0" borderId="18" xfId="0" applyFont="1" applyBorder="1" applyProtection="1"/>
    <xf numFmtId="0" fontId="1" fillId="0" borderId="69" xfId="0" applyFont="1" applyBorder="1" applyProtection="1"/>
    <xf numFmtId="0" fontId="0" fillId="0" borderId="0" xfId="0" applyAlignment="1" applyProtection="1">
      <alignment horizontal="center" wrapText="1"/>
    </xf>
    <xf numFmtId="0" fontId="2" fillId="2" borderId="1" xfId="0" applyFont="1" applyFill="1" applyBorder="1" applyAlignment="1" applyProtection="1">
      <alignment vertical="top"/>
    </xf>
    <xf numFmtId="0" fontId="0" fillId="0" borderId="20" xfId="0" applyBorder="1" applyProtection="1"/>
    <xf numFmtId="0" fontId="0" fillId="0" borderId="3" xfId="0" applyBorder="1" applyProtection="1"/>
    <xf numFmtId="0" fontId="0" fillId="0" borderId="24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0" borderId="30" xfId="0" applyBorder="1" applyProtection="1"/>
    <xf numFmtId="0" fontId="0" fillId="8" borderId="0" xfId="0" applyFill="1" applyAlignment="1" applyProtection="1">
      <alignment horizontal="right"/>
    </xf>
    <xf numFmtId="0" fontId="0" fillId="8" borderId="0" xfId="0" applyFill="1" applyProtection="1"/>
    <xf numFmtId="0" fontId="2" fillId="2" borderId="42" xfId="0" applyFont="1" applyFill="1" applyBorder="1" applyAlignment="1" applyProtection="1">
      <alignment vertical="top"/>
    </xf>
    <xf numFmtId="0" fontId="0" fillId="0" borderId="71" xfId="0" applyBorder="1" applyProtection="1"/>
    <xf numFmtId="0" fontId="0" fillId="0" borderId="44" xfId="0" applyBorder="1" applyProtection="1"/>
    <xf numFmtId="0" fontId="2" fillId="2" borderId="61" xfId="0" applyFont="1" applyFill="1" applyBorder="1" applyAlignment="1" applyProtection="1">
      <alignment vertical="top"/>
    </xf>
    <xf numFmtId="0" fontId="0" fillId="0" borderId="16" xfId="0" applyBorder="1" applyProtection="1"/>
    <xf numFmtId="0" fontId="0" fillId="0" borderId="10" xfId="0" applyBorder="1" applyProtection="1"/>
    <xf numFmtId="0" fontId="0" fillId="0" borderId="0" xfId="0" quotePrefix="1" applyProtection="1"/>
    <xf numFmtId="0" fontId="2" fillId="0" borderId="66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/>
    </xf>
    <xf numFmtId="0" fontId="11" fillId="0" borderId="37" xfId="0" applyFont="1" applyBorder="1" applyProtection="1"/>
    <xf numFmtId="0" fontId="11" fillId="0" borderId="38" xfId="0" applyFont="1" applyBorder="1" applyProtection="1"/>
    <xf numFmtId="0" fontId="9" fillId="0" borderId="42" xfId="0" applyFont="1" applyBorder="1" applyAlignment="1" applyProtection="1"/>
    <xf numFmtId="0" fontId="11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11" fillId="0" borderId="41" xfId="0" applyFont="1" applyBorder="1" applyProtection="1"/>
    <xf numFmtId="0" fontId="0" fillId="0" borderId="83" xfId="0" applyBorder="1" applyProtection="1"/>
    <xf numFmtId="0" fontId="0" fillId="0" borderId="59" xfId="0" applyBorder="1" applyProtection="1"/>
    <xf numFmtId="0" fontId="0" fillId="0" borderId="3" xfId="0" applyFill="1" applyBorder="1" applyProtection="1"/>
    <xf numFmtId="0" fontId="0" fillId="0" borderId="21" xfId="0" applyFill="1" applyBorder="1" applyProtection="1"/>
    <xf numFmtId="0" fontId="11" fillId="0" borderId="67" xfId="0" applyFont="1" applyBorder="1" applyAlignment="1" applyProtection="1">
      <alignment horizontal="center"/>
    </xf>
    <xf numFmtId="0" fontId="11" fillId="0" borderId="60" xfId="0" applyFont="1" applyBorder="1" applyAlignment="1" applyProtection="1">
      <alignment horizontal="center"/>
    </xf>
    <xf numFmtId="0" fontId="25" fillId="0" borderId="66" xfId="0" applyFont="1" applyBorder="1" applyProtection="1"/>
    <xf numFmtId="0" fontId="23" fillId="0" borderId="66" xfId="0" applyFont="1" applyBorder="1" applyProtection="1"/>
    <xf numFmtId="0" fontId="23" fillId="0" borderId="44" xfId="0" applyFont="1" applyBorder="1" applyProtection="1"/>
    <xf numFmtId="0" fontId="11" fillId="0" borderId="0" xfId="0" applyFont="1" applyAlignment="1" applyProtection="1">
      <alignment horizontal="center"/>
    </xf>
    <xf numFmtId="0" fontId="12" fillId="0" borderId="9" xfId="0" applyFont="1" applyBorder="1"/>
    <xf numFmtId="0" fontId="0" fillId="0" borderId="67" xfId="0" applyBorder="1" applyAlignment="1" applyProtection="1">
      <alignment horizontal="center"/>
    </xf>
    <xf numFmtId="0" fontId="0" fillId="0" borderId="70" xfId="0" applyBorder="1" applyAlignment="1" applyProtection="1">
      <alignment horizontal="left"/>
    </xf>
    <xf numFmtId="0" fontId="0" fillId="0" borderId="67" xfId="0" applyBorder="1" applyAlignment="1" applyProtection="1">
      <alignment horizontal="left"/>
    </xf>
    <xf numFmtId="0" fontId="0" fillId="0" borderId="60" xfId="0" applyBorder="1" applyAlignment="1" applyProtection="1">
      <alignment horizontal="left"/>
    </xf>
    <xf numFmtId="0" fontId="0" fillId="0" borderId="0" xfId="0" applyAlignment="1">
      <alignment horizontal="left"/>
    </xf>
    <xf numFmtId="0" fontId="0" fillId="0" borderId="15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11" fillId="0" borderId="37" xfId="0" applyFont="1" applyBorder="1" applyAlignment="1" applyProtection="1">
      <alignment horizontal="center" vertical="top" wrapText="1"/>
    </xf>
    <xf numFmtId="0" fontId="11" fillId="0" borderId="38" xfId="0" applyFont="1" applyBorder="1" applyAlignment="1" applyProtection="1">
      <alignment horizontal="center" vertical="top" wrapText="1"/>
    </xf>
    <xf numFmtId="0" fontId="11" fillId="0" borderId="41" xfId="0" applyFont="1" applyBorder="1" applyAlignment="1" applyProtection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59" xfId="0" applyBorder="1" applyAlignment="1" applyProtection="1">
      <alignment horizontal="left"/>
    </xf>
    <xf numFmtId="0" fontId="11" fillId="0" borderId="39" xfId="0" applyFont="1" applyBorder="1" applyAlignment="1" applyProtection="1">
      <alignment horizontal="center" vertical="top" wrapText="1"/>
    </xf>
    <xf numFmtId="0" fontId="0" fillId="0" borderId="83" xfId="0" applyBorder="1" applyAlignment="1" applyProtection="1">
      <alignment horizontal="left"/>
    </xf>
    <xf numFmtId="0" fontId="0" fillId="0" borderId="16" xfId="0" applyBorder="1" applyAlignment="1" applyProtection="1">
      <alignment horizontal="left"/>
    </xf>
    <xf numFmtId="0" fontId="11" fillId="0" borderId="12" xfId="0" applyFont="1" applyBorder="1" applyAlignment="1" applyProtection="1">
      <alignment horizontal="left"/>
    </xf>
    <xf numFmtId="0" fontId="0" fillId="0" borderId="58" xfId="0" applyFill="1" applyBorder="1" applyProtection="1"/>
    <xf numFmtId="0" fontId="11" fillId="0" borderId="26" xfId="0" applyFont="1" applyBorder="1" applyAlignment="1" applyProtection="1">
      <alignment horizontal="center" vertical="top" wrapText="1"/>
    </xf>
    <xf numFmtId="0" fontId="0" fillId="0" borderId="73" xfId="0" applyBorder="1" applyAlignment="1" applyProtection="1">
      <alignment horizontal="left"/>
    </xf>
    <xf numFmtId="0" fontId="0" fillId="0" borderId="23" xfId="0" applyBorder="1" applyAlignment="1" applyProtection="1">
      <alignment horizontal="left"/>
    </xf>
    <xf numFmtId="0" fontId="9" fillId="0" borderId="1" xfId="0" applyFont="1" applyBorder="1" applyAlignment="1" applyProtection="1"/>
    <xf numFmtId="0" fontId="28" fillId="0" borderId="72" xfId="0" applyFont="1" applyFill="1" applyBorder="1" applyAlignment="1" applyProtection="1">
      <alignment horizontal="center" vertical="center"/>
    </xf>
    <xf numFmtId="0" fontId="15" fillId="0" borderId="2" xfId="0" applyFont="1" applyBorder="1" applyAlignment="1" applyProtection="1">
      <alignment horizontal="center" vertical="center" wrapText="1"/>
    </xf>
    <xf numFmtId="0" fontId="0" fillId="0" borderId="59" xfId="0" applyBorder="1" applyAlignment="1" applyProtection="1">
      <alignment horizontal="center"/>
    </xf>
    <xf numFmtId="0" fontId="0" fillId="0" borderId="32" xfId="0" applyBorder="1" applyAlignment="1" applyProtection="1">
      <alignment horizontal="left"/>
    </xf>
    <xf numFmtId="0" fontId="0" fillId="0" borderId="33" xfId="0" applyBorder="1" applyAlignment="1" applyProtection="1">
      <alignment horizontal="left"/>
    </xf>
    <xf numFmtId="0" fontId="0" fillId="0" borderId="34" xfId="0" applyBorder="1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0" fillId="0" borderId="35" xfId="0" applyBorder="1" applyAlignment="1" applyProtection="1">
      <alignment horizontal="left"/>
    </xf>
    <xf numFmtId="0" fontId="0" fillId="0" borderId="36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66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0" fillId="0" borderId="47" xfId="0" applyBorder="1" applyAlignment="1" applyProtection="1">
      <alignment horizontal="left"/>
    </xf>
    <xf numFmtId="0" fontId="0" fillId="0" borderId="68" xfId="0" applyBorder="1" applyAlignment="1" applyProtection="1">
      <alignment horizontal="left"/>
    </xf>
    <xf numFmtId="0" fontId="0" fillId="0" borderId="48" xfId="0" applyBorder="1" applyAlignment="1" applyProtection="1">
      <alignment horizontal="left"/>
    </xf>
    <xf numFmtId="0" fontId="0" fillId="0" borderId="85" xfId="0" applyBorder="1" applyAlignment="1" applyProtection="1">
      <alignment horizontal="left"/>
    </xf>
    <xf numFmtId="0" fontId="0" fillId="0" borderId="64" xfId="0" applyBorder="1" applyAlignment="1" applyProtection="1">
      <alignment horizontal="left"/>
    </xf>
    <xf numFmtId="0" fontId="0" fillId="0" borderId="49" xfId="0" applyBorder="1" applyAlignment="1" applyProtection="1">
      <alignment horizontal="left"/>
    </xf>
    <xf numFmtId="0" fontId="0" fillId="0" borderId="68" xfId="0" applyBorder="1" applyAlignment="1" applyProtection="1">
      <alignment horizontal="center"/>
    </xf>
    <xf numFmtId="0" fontId="0" fillId="0" borderId="49" xfId="0" applyBorder="1" applyAlignment="1" applyProtection="1">
      <alignment horizontal="center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19" xfId="0" applyBorder="1" applyAlignment="1" applyProtection="1">
      <alignment horizontal="left"/>
    </xf>
    <xf numFmtId="0" fontId="0" fillId="0" borderId="84" xfId="0" applyBorder="1" applyAlignment="1" applyProtection="1">
      <alignment horizontal="left"/>
    </xf>
    <xf numFmtId="0" fontId="0" fillId="0" borderId="18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1" fillId="7" borderId="5" xfId="0" applyFont="1" applyFill="1" applyBorder="1" applyAlignment="1" applyProtection="1">
      <alignment horizontal="left"/>
    </xf>
    <xf numFmtId="0" fontId="28" fillId="9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60" xfId="0" applyBorder="1" applyAlignment="1">
      <alignment horizontal="center"/>
    </xf>
    <xf numFmtId="0" fontId="1" fillId="0" borderId="47" xfId="0" applyFont="1" applyBorder="1" applyAlignment="1" applyProtection="1">
      <alignment horizontal="left"/>
    </xf>
    <xf numFmtId="0" fontId="1" fillId="0" borderId="68" xfId="0" applyFont="1" applyBorder="1" applyAlignment="1" applyProtection="1">
      <alignment horizontal="left"/>
    </xf>
    <xf numFmtId="0" fontId="1" fillId="0" borderId="48" xfId="0" applyFont="1" applyBorder="1" applyAlignment="1" applyProtection="1">
      <alignment horizontal="left"/>
    </xf>
    <xf numFmtId="0" fontId="1" fillId="0" borderId="64" xfId="0" applyFont="1" applyBorder="1" applyAlignment="1" applyProtection="1">
      <alignment horizontal="left"/>
    </xf>
    <xf numFmtId="0" fontId="1" fillId="0" borderId="49" xfId="0" applyFont="1" applyBorder="1" applyAlignment="1" applyProtection="1">
      <alignment horizontal="left"/>
    </xf>
    <xf numFmtId="0" fontId="1" fillId="0" borderId="85" xfId="0" applyFont="1" applyBorder="1" applyAlignment="1" applyProtection="1">
      <alignment horizontal="left"/>
    </xf>
    <xf numFmtId="0" fontId="11" fillId="0" borderId="74" xfId="0" applyFont="1" applyBorder="1" applyAlignment="1" applyProtection="1">
      <alignment horizontal="center" vertical="top" wrapText="1"/>
    </xf>
    <xf numFmtId="0" fontId="11" fillId="0" borderId="75" xfId="0" applyFont="1" applyBorder="1" applyAlignment="1" applyProtection="1">
      <alignment horizontal="center" vertical="top" wrapText="1"/>
    </xf>
    <xf numFmtId="0" fontId="11" fillId="0" borderId="76" xfId="0" applyFont="1" applyBorder="1" applyAlignment="1" applyProtection="1">
      <alignment horizontal="center" vertical="top" wrapText="1"/>
    </xf>
    <xf numFmtId="0" fontId="11" fillId="9" borderId="74" xfId="0" applyFont="1" applyFill="1" applyBorder="1" applyAlignment="1" applyProtection="1">
      <alignment horizontal="center" vertical="top" wrapText="1"/>
    </xf>
    <xf numFmtId="0" fontId="11" fillId="9" borderId="75" xfId="0" applyFont="1" applyFill="1" applyBorder="1" applyAlignment="1" applyProtection="1">
      <alignment horizontal="center" vertical="top" wrapText="1"/>
    </xf>
    <xf numFmtId="0" fontId="11" fillId="9" borderId="76" xfId="0" applyFont="1" applyFill="1" applyBorder="1" applyAlignment="1" applyProtection="1">
      <alignment horizontal="center" vertical="top" wrapText="1"/>
    </xf>
    <xf numFmtId="0" fontId="30" fillId="9" borderId="68" xfId="0" applyFont="1" applyFill="1" applyBorder="1" applyAlignment="1" applyProtection="1">
      <alignment horizontal="left"/>
    </xf>
    <xf numFmtId="0" fontId="30" fillId="9" borderId="48" xfId="0" applyFont="1" applyFill="1" applyBorder="1" applyAlignment="1">
      <alignment horizontal="left"/>
    </xf>
    <xf numFmtId="0" fontId="4" fillId="0" borderId="5" xfId="0" applyFont="1" applyFill="1" applyBorder="1" applyAlignment="1" applyProtection="1">
      <alignment horizontal="left"/>
    </xf>
    <xf numFmtId="0" fontId="2" fillId="9" borderId="28" xfId="0" applyFont="1" applyFill="1" applyBorder="1" applyAlignment="1">
      <alignment horizontal="center" vertical="top" wrapText="1"/>
    </xf>
    <xf numFmtId="0" fontId="30" fillId="9" borderId="49" xfId="0" applyFont="1" applyFill="1" applyBorder="1" applyAlignment="1" applyProtection="1">
      <alignment horizontal="left"/>
    </xf>
    <xf numFmtId="0" fontId="0" fillId="0" borderId="82" xfId="0" applyBorder="1" applyAlignment="1">
      <alignment horizontal="center"/>
    </xf>
    <xf numFmtId="0" fontId="0" fillId="0" borderId="79" xfId="0" applyBorder="1" applyAlignment="1">
      <alignment horizontal="center"/>
    </xf>
    <xf numFmtId="0" fontId="1" fillId="0" borderId="0" xfId="0" applyFont="1" applyProtection="1"/>
    <xf numFmtId="0" fontId="0" fillId="0" borderId="48" xfId="0" applyBorder="1" applyAlignment="1">
      <alignment horizontal="center"/>
    </xf>
    <xf numFmtId="0" fontId="0" fillId="0" borderId="3" xfId="0" applyBorder="1"/>
    <xf numFmtId="0" fontId="0" fillId="0" borderId="70" xfId="0" applyBorder="1"/>
    <xf numFmtId="0" fontId="1" fillId="0" borderId="15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71" xfId="0" applyBorder="1" applyAlignment="1">
      <alignment horizontal="center"/>
    </xf>
    <xf numFmtId="0" fontId="0" fillId="0" borderId="68" xfId="0" applyBorder="1"/>
    <xf numFmtId="0" fontId="1" fillId="0" borderId="16" xfId="0" applyFont="1" applyBorder="1"/>
    <xf numFmtId="0" fontId="0" fillId="0" borderId="83" xfId="0" applyBorder="1"/>
    <xf numFmtId="0" fontId="1" fillId="0" borderId="61" xfId="0" applyFont="1" applyBorder="1"/>
    <xf numFmtId="0" fontId="0" fillId="0" borderId="81" xfId="0" applyBorder="1"/>
    <xf numFmtId="0" fontId="1" fillId="0" borderId="8" xfId="0" applyFont="1" applyBorder="1"/>
    <xf numFmtId="0" fontId="1" fillId="0" borderId="23" xfId="0" applyFont="1" applyBorder="1"/>
    <xf numFmtId="0" fontId="0" fillId="0" borderId="73" xfId="0" applyBorder="1"/>
    <xf numFmtId="0" fontId="9" fillId="0" borderId="0" xfId="0" applyFont="1"/>
    <xf numFmtId="166" fontId="0" fillId="0" borderId="66" xfId="0" applyNumberFormat="1" applyBorder="1"/>
    <xf numFmtId="166" fontId="0" fillId="0" borderId="9" xfId="0" applyNumberFormat="1" applyBorder="1"/>
    <xf numFmtId="0" fontId="1" fillId="0" borderId="59" xfId="0" applyFont="1" applyBorder="1"/>
    <xf numFmtId="0" fontId="9" fillId="0" borderId="30" xfId="0" applyFont="1" applyBorder="1"/>
    <xf numFmtId="0" fontId="11" fillId="0" borderId="43" xfId="0" applyFont="1" applyBorder="1"/>
    <xf numFmtId="0" fontId="11" fillId="0" borderId="15" xfId="0" applyFont="1" applyBorder="1"/>
    <xf numFmtId="0" fontId="11" fillId="0" borderId="66" xfId="0" applyFont="1" applyBorder="1"/>
    <xf numFmtId="0" fontId="11" fillId="0" borderId="9" xfId="0" applyFont="1" applyBorder="1"/>
    <xf numFmtId="166" fontId="11" fillId="0" borderId="66" xfId="0" applyNumberFormat="1" applyFont="1" applyBorder="1"/>
    <xf numFmtId="166" fontId="11" fillId="0" borderId="9" xfId="0" applyNumberFormat="1" applyFont="1" applyBorder="1"/>
    <xf numFmtId="166" fontId="11" fillId="0" borderId="45" xfId="0" applyNumberFormat="1" applyFont="1" applyBorder="1"/>
    <xf numFmtId="166" fontId="11" fillId="0" borderId="8" xfId="0" applyNumberFormat="1" applyFont="1" applyBorder="1"/>
    <xf numFmtId="0" fontId="1" fillId="0" borderId="70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" fillId="0" borderId="82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72" xfId="0" applyFill="1" applyBorder="1" applyAlignment="1">
      <alignment horizontal="center"/>
    </xf>
    <xf numFmtId="166" fontId="0" fillId="7" borderId="66" xfId="0" applyNumberFormat="1" applyFont="1" applyFill="1" applyBorder="1"/>
    <xf numFmtId="0" fontId="0" fillId="7" borderId="61" xfId="0" applyFill="1" applyBorder="1" applyAlignment="1">
      <alignment horizontal="center"/>
    </xf>
    <xf numFmtId="166" fontId="0" fillId="7" borderId="9" xfId="0" applyNumberFormat="1" applyFont="1" applyFill="1" applyBorder="1"/>
    <xf numFmtId="0" fontId="0" fillId="7" borderId="42" xfId="0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74" xfId="0" applyFont="1" applyBorder="1" applyAlignment="1">
      <alignment horizontal="center"/>
    </xf>
    <xf numFmtId="0" fontId="9" fillId="0" borderId="7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7" borderId="23" xfId="0" applyFont="1" applyFill="1" applyBorder="1" applyAlignment="1">
      <alignment horizontal="center"/>
    </xf>
    <xf numFmtId="0" fontId="0" fillId="7" borderId="8" xfId="0" applyFont="1" applyFill="1" applyBorder="1" applyAlignment="1">
      <alignment horizontal="center"/>
    </xf>
    <xf numFmtId="0" fontId="9" fillId="0" borderId="43" xfId="0" applyFont="1" applyBorder="1"/>
    <xf numFmtId="0" fontId="9" fillId="0" borderId="15" xfId="0" applyFont="1" applyBorder="1"/>
    <xf numFmtId="0" fontId="17" fillId="0" borderId="65" xfId="0" applyFont="1" applyBorder="1"/>
    <xf numFmtId="0" fontId="1" fillId="0" borderId="47" xfId="0" applyFont="1" applyBorder="1"/>
    <xf numFmtId="0" fontId="1" fillId="0" borderId="68" xfId="0" applyFont="1" applyBorder="1"/>
    <xf numFmtId="0" fontId="1" fillId="0" borderId="48" xfId="0" applyFont="1" applyBorder="1"/>
    <xf numFmtId="0" fontId="1" fillId="0" borderId="4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32" fillId="0" borderId="64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1" fillId="0" borderId="49" xfId="0" applyFont="1" applyBorder="1"/>
    <xf numFmtId="0" fontId="1" fillId="0" borderId="85" xfId="0" applyFont="1" applyBorder="1"/>
    <xf numFmtId="0" fontId="1" fillId="0" borderId="65" xfId="0" applyFont="1" applyBorder="1" applyAlignment="1">
      <alignment horizontal="center"/>
    </xf>
    <xf numFmtId="0" fontId="0" fillId="4" borderId="57" xfId="0" applyFill="1" applyBorder="1"/>
    <xf numFmtId="0" fontId="2" fillId="0" borderId="63" xfId="0" applyFont="1" applyBorder="1"/>
    <xf numFmtId="0" fontId="9" fillId="7" borderId="14" xfId="0" applyFont="1" applyFill="1" applyBorder="1" applyAlignment="1">
      <alignment horizontal="center"/>
    </xf>
    <xf numFmtId="166" fontId="9" fillId="7" borderId="75" xfId="0" applyNumberFormat="1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0" borderId="11" xfId="0" applyFont="1" applyBorder="1"/>
    <xf numFmtId="0" fontId="9" fillId="0" borderId="3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166" fontId="9" fillId="7" borderId="33" xfId="0" applyNumberFormat="1" applyFont="1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65" xfId="0" applyFont="1" applyBorder="1"/>
    <xf numFmtId="0" fontId="9" fillId="0" borderId="4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7" borderId="64" xfId="0" applyFont="1" applyFill="1" applyBorder="1" applyAlignment="1">
      <alignment horizontal="center"/>
    </xf>
    <xf numFmtId="0" fontId="9" fillId="0" borderId="20" xfId="0" applyFont="1" applyBorder="1"/>
    <xf numFmtId="0" fontId="11" fillId="0" borderId="3" xfId="0" applyFont="1" applyBorder="1"/>
    <xf numFmtId="166" fontId="11" fillId="0" borderId="22" xfId="0" applyNumberFormat="1" applyFont="1" applyBorder="1"/>
    <xf numFmtId="166" fontId="0" fillId="0" borderId="3" xfId="0" applyNumberFormat="1" applyBorder="1"/>
    <xf numFmtId="166" fontId="11" fillId="0" borderId="3" xfId="0" applyNumberFormat="1" applyFont="1" applyBorder="1"/>
    <xf numFmtId="0" fontId="11" fillId="0" borderId="20" xfId="0" applyFont="1" applyBorder="1"/>
    <xf numFmtId="0" fontId="0" fillId="0" borderId="4" xfId="0" applyBorder="1" applyAlignment="1">
      <alignment horizontal="center"/>
    </xf>
    <xf numFmtId="166" fontId="9" fillId="7" borderId="48" xfId="0" applyNumberFormat="1" applyFont="1" applyFill="1" applyBorder="1" applyAlignment="1">
      <alignment horizontal="center"/>
    </xf>
    <xf numFmtId="0" fontId="15" fillId="3" borderId="64" xfId="0" applyFont="1" applyFill="1" applyBorder="1" applyAlignment="1">
      <alignment horizontal="center" vertical="center"/>
    </xf>
    <xf numFmtId="0" fontId="15" fillId="3" borderId="64" xfId="0" applyFont="1" applyFill="1" applyBorder="1" applyAlignment="1">
      <alignment vertical="center"/>
    </xf>
    <xf numFmtId="0" fontId="15" fillId="3" borderId="65" xfId="0" applyFont="1" applyFill="1" applyBorder="1" applyAlignment="1">
      <alignment vertical="center"/>
    </xf>
    <xf numFmtId="0" fontId="17" fillId="10" borderId="1" xfId="0" applyFont="1" applyFill="1" applyBorder="1" applyAlignment="1"/>
    <xf numFmtId="0" fontId="17" fillId="10" borderId="22" xfId="0" applyFont="1" applyFill="1" applyBorder="1" applyAlignment="1"/>
    <xf numFmtId="0" fontId="0" fillId="0" borderId="0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6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66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left" vertical="top"/>
    </xf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33" fillId="0" borderId="0" xfId="0" applyFont="1" applyBorder="1" applyAlignment="1">
      <alignment horizontal="center"/>
    </xf>
    <xf numFmtId="0" fontId="33" fillId="0" borderId="0" xfId="0" applyFont="1" applyBorder="1" applyAlignment="1"/>
    <xf numFmtId="0" fontId="33" fillId="0" borderId="0" xfId="0" applyFont="1" applyBorder="1" applyAlignment="1">
      <alignment horizontal="right"/>
    </xf>
    <xf numFmtId="0" fontId="34" fillId="0" borderId="0" xfId="0" applyFont="1" applyBorder="1" applyAlignment="1"/>
    <xf numFmtId="0" fontId="34" fillId="0" borderId="0" xfId="0" applyFont="1" applyBorder="1" applyAlignment="1">
      <alignment horizontal="right"/>
    </xf>
    <xf numFmtId="0" fontId="34" fillId="0" borderId="0" xfId="0" applyFont="1" applyBorder="1" applyAlignment="1">
      <alignment horizontal="center"/>
    </xf>
    <xf numFmtId="0" fontId="0" fillId="11" borderId="37" xfId="0" applyFill="1" applyBorder="1"/>
    <xf numFmtId="0" fontId="0" fillId="11" borderId="38" xfId="0" applyFill="1" applyBorder="1"/>
    <xf numFmtId="0" fontId="0" fillId="11" borderId="39" xfId="0" applyFill="1" applyBorder="1"/>
    <xf numFmtId="0" fontId="0" fillId="0" borderId="45" xfId="0" applyBorder="1" applyAlignment="1"/>
    <xf numFmtId="0" fontId="0" fillId="0" borderId="8" xfId="0" applyBorder="1" applyAlignment="1"/>
    <xf numFmtId="0" fontId="0" fillId="0" borderId="90" xfId="0" applyBorder="1"/>
    <xf numFmtId="0" fontId="0" fillId="0" borderId="20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11" borderId="14" xfId="0" applyFill="1" applyBorder="1" applyAlignment="1"/>
    <xf numFmtId="0" fontId="0" fillId="11" borderId="63" xfId="0" applyFill="1" applyBorder="1" applyAlignment="1"/>
    <xf numFmtId="0" fontId="0" fillId="11" borderId="73" xfId="0" applyFill="1" applyBorder="1" applyAlignment="1"/>
    <xf numFmtId="0" fontId="0" fillId="11" borderId="82" xfId="0" applyFill="1" applyBorder="1" applyAlignment="1"/>
    <xf numFmtId="0" fontId="1" fillId="0" borderId="0" xfId="0" applyFont="1" applyAlignment="1">
      <alignment horizontal="center"/>
    </xf>
    <xf numFmtId="0" fontId="29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>
      <alignment horizontal="center" vertical="top" wrapText="1"/>
    </xf>
    <xf numFmtId="0" fontId="11" fillId="3" borderId="66" xfId="0" applyFont="1" applyFill="1" applyBorder="1" applyAlignment="1">
      <alignment horizontal="center" vertical="center"/>
    </xf>
    <xf numFmtId="0" fontId="11" fillId="14" borderId="66" xfId="0" applyFont="1" applyFill="1" applyBorder="1" applyAlignment="1">
      <alignment horizontal="center" vertical="center"/>
    </xf>
    <xf numFmtId="0" fontId="2" fillId="12" borderId="20" xfId="0" applyFont="1" applyFill="1" applyBorder="1" applyAlignment="1">
      <alignment horizontal="center"/>
    </xf>
    <xf numFmtId="0" fontId="11" fillId="12" borderId="43" xfId="0" applyFont="1" applyFill="1" applyBorder="1" applyAlignment="1">
      <alignment horizontal="center" vertical="center"/>
    </xf>
    <xf numFmtId="0" fontId="11" fillId="13" borderId="44" xfId="0" applyFont="1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1" fillId="0" borderId="65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15" xfId="0" applyFont="1" applyFill="1" applyBorder="1" applyAlignment="1">
      <alignment horizontal="left"/>
    </xf>
    <xf numFmtId="0" fontId="1" fillId="0" borderId="9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center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0" fontId="25" fillId="4" borderId="10" xfId="0" applyNumberFormat="1" applyFont="1" applyFill="1" applyBorder="1" applyProtection="1">
      <protection locked="0"/>
    </xf>
    <xf numFmtId="20" fontId="23" fillId="15" borderId="21" xfId="0" applyNumberFormat="1" applyFont="1" applyFill="1" applyBorder="1" applyProtection="1"/>
    <xf numFmtId="20" fontId="23" fillId="15" borderId="10" xfId="0" applyNumberFormat="1" applyFont="1" applyFill="1" applyBorder="1" applyProtection="1"/>
    <xf numFmtId="0" fontId="0" fillId="0" borderId="45" xfId="0" applyBorder="1" applyAlignment="1" applyProtection="1">
      <alignment horizontal="left"/>
    </xf>
    <xf numFmtId="0" fontId="0" fillId="0" borderId="8" xfId="0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0" fontId="0" fillId="0" borderId="72" xfId="0" applyBorder="1" applyAlignment="1" applyProtection="1">
      <alignment horizontal="left"/>
    </xf>
    <xf numFmtId="0" fontId="11" fillId="0" borderId="14" xfId="0" applyFont="1" applyBorder="1" applyAlignment="1" applyProtection="1">
      <alignment horizontal="center" vertical="top" wrapText="1"/>
    </xf>
    <xf numFmtId="0" fontId="11" fillId="0" borderId="78" xfId="0" applyFont="1" applyBorder="1" applyAlignment="1" applyProtection="1">
      <alignment horizontal="center" vertical="top" wrapText="1"/>
    </xf>
    <xf numFmtId="0" fontId="2" fillId="0" borderId="30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1" fillId="0" borderId="66" xfId="0" applyFont="1" applyBorder="1"/>
    <xf numFmtId="0" fontId="1" fillId="0" borderId="43" xfId="0" applyFont="1" applyBorder="1"/>
    <xf numFmtId="20" fontId="49" fillId="17" borderId="20" xfId="0" applyNumberFormat="1" applyFont="1" applyFill="1" applyBorder="1" applyAlignment="1">
      <alignment horizontal="center"/>
    </xf>
    <xf numFmtId="20" fontId="44" fillId="17" borderId="21" xfId="0" applyNumberFormat="1" applyFont="1" applyFill="1" applyBorder="1" applyAlignment="1">
      <alignment horizontal="center"/>
    </xf>
    <xf numFmtId="0" fontId="5" fillId="0" borderId="33" xfId="0" applyFont="1" applyBorder="1"/>
    <xf numFmtId="0" fontId="51" fillId="0" borderId="29" xfId="0" applyFont="1" applyBorder="1"/>
    <xf numFmtId="0" fontId="51" fillId="0" borderId="57" xfId="0" applyFont="1" applyBorder="1"/>
    <xf numFmtId="0" fontId="4" fillId="0" borderId="47" xfId="0" applyFont="1" applyBorder="1"/>
    <xf numFmtId="0" fontId="5" fillId="0" borderId="68" xfId="0" applyFont="1" applyBorder="1"/>
    <xf numFmtId="0" fontId="4" fillId="0" borderId="48" xfId="0" applyFont="1" applyBorder="1"/>
    <xf numFmtId="0" fontId="9" fillId="0" borderId="49" xfId="0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0" borderId="85" xfId="0" applyFont="1" applyBorder="1" applyAlignment="1">
      <alignment horizontal="center"/>
    </xf>
    <xf numFmtId="0" fontId="4" fillId="0" borderId="43" xfId="0" applyFont="1" applyBorder="1" applyAlignment="1">
      <alignment horizontal="right"/>
    </xf>
    <xf numFmtId="0" fontId="4" fillId="0" borderId="66" xfId="0" applyFont="1" applyBorder="1" applyAlignment="1">
      <alignment horizontal="right"/>
    </xf>
    <xf numFmtId="0" fontId="4" fillId="0" borderId="44" xfId="0" applyFont="1" applyBorder="1" applyAlignment="1">
      <alignment horizontal="right"/>
    </xf>
    <xf numFmtId="0" fontId="50" fillId="2" borderId="45" xfId="0" applyFont="1" applyFill="1" applyBorder="1" applyAlignment="1">
      <alignment horizontal="right"/>
    </xf>
    <xf numFmtId="0" fontId="50" fillId="2" borderId="66" xfId="0" applyFont="1" applyFill="1" applyBorder="1" applyAlignment="1">
      <alignment horizontal="right"/>
    </xf>
    <xf numFmtId="0" fontId="50" fillId="2" borderId="71" xfId="0" applyFont="1" applyFill="1" applyBorder="1" applyAlignment="1">
      <alignment horizontal="right"/>
    </xf>
    <xf numFmtId="0" fontId="1" fillId="0" borderId="44" xfId="0" applyFont="1" applyBorder="1"/>
    <xf numFmtId="0" fontId="1" fillId="0" borderId="45" xfId="0" applyFont="1" applyBorder="1"/>
    <xf numFmtId="0" fontId="1" fillId="0" borderId="71" xfId="0" applyFont="1" applyBorder="1"/>
    <xf numFmtId="0" fontId="4" fillId="0" borderId="15" xfId="0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50" fillId="2" borderId="8" xfId="0" applyFont="1" applyFill="1" applyBorder="1" applyAlignment="1">
      <alignment horizontal="right"/>
    </xf>
    <xf numFmtId="0" fontId="50" fillId="2" borderId="9" xfId="0" applyFont="1" applyFill="1" applyBorder="1" applyAlignment="1">
      <alignment horizontal="right"/>
    </xf>
    <xf numFmtId="0" fontId="50" fillId="2" borderId="16" xfId="0" applyFont="1" applyFill="1" applyBorder="1" applyAlignment="1">
      <alignment horizontal="right"/>
    </xf>
    <xf numFmtId="0" fontId="4" fillId="0" borderId="53" xfId="0" applyFont="1" applyBorder="1"/>
    <xf numFmtId="0" fontId="4" fillId="0" borderId="31" xfId="0" applyFont="1" applyBorder="1"/>
    <xf numFmtId="0" fontId="1" fillId="0" borderId="69" xfId="0" applyFont="1" applyBorder="1"/>
    <xf numFmtId="0" fontId="1" fillId="0" borderId="57" xfId="0" applyFont="1" applyBorder="1"/>
    <xf numFmtId="0" fontId="48" fillId="0" borderId="0" xfId="0" applyFont="1" applyBorder="1" applyAlignment="1">
      <alignment vertical="center" wrapText="1"/>
    </xf>
    <xf numFmtId="0" fontId="42" fillId="0" borderId="0" xfId="0" applyFont="1" applyBorder="1" applyAlignment="1">
      <alignment vertical="center" wrapText="1"/>
    </xf>
    <xf numFmtId="0" fontId="0" fillId="7" borderId="0" xfId="0" applyFill="1"/>
    <xf numFmtId="0" fontId="0" fillId="0" borderId="92" xfId="0" applyBorder="1"/>
    <xf numFmtId="0" fontId="48" fillId="0" borderId="92" xfId="0" applyFont="1" applyBorder="1" applyAlignment="1">
      <alignment vertical="center" wrapText="1"/>
    </xf>
    <xf numFmtId="0" fontId="42" fillId="0" borderId="92" xfId="0" applyFont="1" applyBorder="1" applyAlignment="1">
      <alignment vertical="center" wrapText="1"/>
    </xf>
    <xf numFmtId="0" fontId="0" fillId="0" borderId="66" xfId="0" applyBorder="1" applyAlignment="1">
      <alignment horizontal="center"/>
    </xf>
    <xf numFmtId="0" fontId="7" fillId="0" borderId="0" xfId="2" applyFont="1" applyFill="1" applyAlignment="1"/>
    <xf numFmtId="0" fontId="59" fillId="0" borderId="0" xfId="2" applyFont="1" applyAlignment="1"/>
    <xf numFmtId="0" fontId="7" fillId="0" borderId="0" xfId="2" applyFont="1" applyAlignment="1"/>
    <xf numFmtId="0" fontId="7" fillId="0" borderId="0" xfId="2" applyFont="1" applyFill="1"/>
    <xf numFmtId="0" fontId="59" fillId="0" borderId="0" xfId="2" applyFont="1" applyFill="1" applyAlignment="1"/>
    <xf numFmtId="0" fontId="56" fillId="7" borderId="96" xfId="0" applyFont="1" applyFill="1" applyBorder="1" applyAlignment="1">
      <alignment horizontal="center" vertical="center"/>
    </xf>
    <xf numFmtId="0" fontId="46" fillId="7" borderId="96" xfId="0" applyFont="1" applyFill="1" applyBorder="1" applyAlignment="1">
      <alignment horizontal="center" wrapText="1"/>
    </xf>
    <xf numFmtId="0" fontId="46" fillId="7" borderId="96" xfId="0" applyFont="1" applyFill="1" applyBorder="1" applyAlignment="1">
      <alignment horizontal="center" vertical="center"/>
    </xf>
    <xf numFmtId="0" fontId="42" fillId="7" borderId="97" xfId="0" applyFont="1" applyFill="1" applyBorder="1" applyAlignment="1">
      <alignment vertical="center" wrapText="1"/>
    </xf>
    <xf numFmtId="0" fontId="42" fillId="7" borderId="96" xfId="0" applyFont="1" applyFill="1" applyBorder="1" applyAlignment="1">
      <alignment vertical="center" wrapText="1"/>
    </xf>
    <xf numFmtId="0" fontId="56" fillId="7" borderId="94" xfId="0" applyFont="1" applyFill="1" applyBorder="1" applyAlignment="1">
      <alignment horizontal="center" vertical="center"/>
    </xf>
    <xf numFmtId="0" fontId="46" fillId="7" borderId="94" xfId="0" applyFont="1" applyFill="1" applyBorder="1" applyAlignment="1">
      <alignment horizontal="center" wrapText="1"/>
    </xf>
    <xf numFmtId="0" fontId="46" fillId="7" borderId="94" xfId="0" applyFont="1" applyFill="1" applyBorder="1" applyAlignment="1">
      <alignment horizontal="center" vertical="center"/>
    </xf>
    <xf numFmtId="0" fontId="42" fillId="7" borderId="94" xfId="0" applyFont="1" applyFill="1" applyBorder="1" applyAlignment="1">
      <alignment vertical="center" wrapText="1"/>
    </xf>
    <xf numFmtId="0" fontId="0" fillId="7" borderId="91" xfId="0" applyFont="1" applyFill="1" applyBorder="1"/>
    <xf numFmtId="0" fontId="60" fillId="7" borderId="91" xfId="0" applyFont="1" applyFill="1" applyBorder="1" applyAlignment="1">
      <alignment vertical="center" wrapText="1"/>
    </xf>
    <xf numFmtId="0" fontId="60" fillId="7" borderId="93" xfId="0" applyFont="1" applyFill="1" applyBorder="1" applyAlignment="1">
      <alignment vertical="center" wrapText="1"/>
    </xf>
    <xf numFmtId="0" fontId="0" fillId="7" borderId="0" xfId="0" applyFont="1" applyFill="1"/>
    <xf numFmtId="0" fontId="0" fillId="7" borderId="94" xfId="0" applyFont="1" applyFill="1" applyBorder="1"/>
    <xf numFmtId="0" fontId="61" fillId="7" borderId="0" xfId="0" applyFont="1" applyFill="1" applyBorder="1" applyAlignment="1">
      <alignment horizontal="center" vertical="center"/>
    </xf>
    <xf numFmtId="0" fontId="61" fillId="7" borderId="94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wrapText="1"/>
    </xf>
    <xf numFmtId="0" fontId="2" fillId="7" borderId="94" xfId="0" applyFont="1" applyFill="1" applyBorder="1" applyAlignment="1">
      <alignment horizontal="center" wrapText="1"/>
    </xf>
    <xf numFmtId="0" fontId="2" fillId="7" borderId="0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60" fillId="7" borderId="92" xfId="0" applyFont="1" applyFill="1" applyBorder="1" applyAlignment="1">
      <alignment vertical="center" wrapText="1"/>
    </xf>
    <xf numFmtId="0" fontId="60" fillId="7" borderId="95" xfId="0" applyFont="1" applyFill="1" applyBorder="1" applyAlignment="1">
      <alignment vertical="center" wrapText="1"/>
    </xf>
    <xf numFmtId="0" fontId="60" fillId="7" borderId="0" xfId="0" applyFont="1" applyFill="1" applyBorder="1" applyAlignment="1">
      <alignment vertical="center" wrapText="1"/>
    </xf>
    <xf numFmtId="0" fontId="60" fillId="7" borderId="94" xfId="0" applyFont="1" applyFill="1" applyBorder="1" applyAlignment="1">
      <alignment vertical="center" wrapText="1"/>
    </xf>
    <xf numFmtId="0" fontId="2" fillId="7" borderId="92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60" fillId="7" borderId="98" xfId="0" applyFont="1" applyFill="1" applyBorder="1" applyAlignment="1">
      <alignment vertical="center" wrapText="1"/>
    </xf>
    <xf numFmtId="0" fontId="60" fillId="7" borderId="99" xfId="0" applyFont="1" applyFill="1" applyBorder="1" applyAlignment="1">
      <alignment vertical="center" wrapText="1"/>
    </xf>
    <xf numFmtId="0" fontId="60" fillId="7" borderId="100" xfId="0" applyFont="1" applyFill="1" applyBorder="1" applyAlignment="1">
      <alignment vertical="center" wrapText="1"/>
    </xf>
    <xf numFmtId="0" fontId="60" fillId="7" borderId="96" xfId="0" applyFont="1" applyFill="1" applyBorder="1" applyAlignment="1">
      <alignment vertical="center" wrapText="1"/>
    </xf>
    <xf numFmtId="0" fontId="60" fillId="7" borderId="97" xfId="0" applyFont="1" applyFill="1" applyBorder="1" applyAlignment="1">
      <alignment vertical="center" wrapText="1"/>
    </xf>
    <xf numFmtId="0" fontId="0" fillId="7" borderId="101" xfId="0" applyFont="1" applyFill="1" applyBorder="1"/>
    <xf numFmtId="0" fontId="0" fillId="7" borderId="102" xfId="0" applyFont="1" applyFill="1" applyBorder="1"/>
    <xf numFmtId="0" fontId="0" fillId="0" borderId="103" xfId="0" applyBorder="1"/>
    <xf numFmtId="0" fontId="0" fillId="7" borderId="103" xfId="0" applyFont="1" applyFill="1" applyBorder="1"/>
    <xf numFmtId="0" fontId="0" fillId="7" borderId="104" xfId="0" applyFill="1" applyBorder="1"/>
    <xf numFmtId="0" fontId="0" fillId="7" borderId="101" xfId="0" applyFill="1" applyBorder="1"/>
    <xf numFmtId="0" fontId="65" fillId="0" borderId="0" xfId="2" applyFont="1" applyAlignment="1"/>
    <xf numFmtId="0" fontId="1" fillId="0" borderId="20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2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0" fontId="4" fillId="0" borderId="32" xfId="0" applyFont="1" applyBorder="1" applyAlignment="1">
      <alignment horizontal="right"/>
    </xf>
    <xf numFmtId="0" fontId="4" fillId="0" borderId="33" xfId="0" applyFont="1" applyBorder="1" applyAlignment="1">
      <alignment horizontal="right"/>
    </xf>
    <xf numFmtId="0" fontId="4" fillId="0" borderId="34" xfId="0" applyFont="1" applyBorder="1" applyAlignment="1">
      <alignment horizontal="right"/>
    </xf>
    <xf numFmtId="0" fontId="4" fillId="0" borderId="35" xfId="0" applyFont="1" applyBorder="1" applyAlignment="1">
      <alignment horizontal="right"/>
    </xf>
    <xf numFmtId="0" fontId="4" fillId="0" borderId="36" xfId="0" applyFont="1" applyBorder="1" applyAlignment="1">
      <alignment horizontal="right"/>
    </xf>
    <xf numFmtId="0" fontId="4" fillId="0" borderId="33" xfId="0" quotePrefix="1" applyFont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0" xfId="0" applyAlignment="1">
      <alignment horizontal="right"/>
    </xf>
    <xf numFmtId="0" fontId="15" fillId="0" borderId="0" xfId="0" applyFont="1" applyBorder="1" applyAlignment="1">
      <alignment vertical="center"/>
    </xf>
    <xf numFmtId="0" fontId="9" fillId="16" borderId="0" xfId="0" applyFont="1" applyFill="1" applyBorder="1" applyAlignment="1">
      <alignment vertical="center"/>
    </xf>
    <xf numFmtId="0" fontId="1" fillId="0" borderId="29" xfId="0" applyFont="1" applyBorder="1"/>
    <xf numFmtId="0" fontId="6" fillId="4" borderId="25" xfId="0" applyFont="1" applyFill="1" applyBorder="1" applyAlignment="1">
      <alignment horizontal="left" vertical="top"/>
    </xf>
    <xf numFmtId="0" fontId="6" fillId="4" borderId="26" xfId="0" applyFont="1" applyFill="1" applyBorder="1" applyAlignment="1">
      <alignment horizontal="left" vertical="top"/>
    </xf>
    <xf numFmtId="0" fontId="6" fillId="4" borderId="27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2" borderId="2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0" borderId="29" xfId="0" applyFont="1" applyBorder="1" applyAlignment="1">
      <alignment horizontal="center" vertical="top"/>
    </xf>
    <xf numFmtId="0" fontId="2" fillId="0" borderId="14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13" xfId="0" applyFont="1" applyBorder="1" applyAlignment="1">
      <alignment horizontal="center" vertical="top"/>
    </xf>
    <xf numFmtId="0" fontId="2" fillId="0" borderId="17" xfId="0" applyFont="1" applyBorder="1" applyAlignment="1">
      <alignment horizontal="center" vertical="top"/>
    </xf>
    <xf numFmtId="0" fontId="15" fillId="0" borderId="20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6" fillId="4" borderId="26" xfId="0" applyFont="1" applyFill="1" applyBorder="1" applyAlignment="1">
      <alignment horizontal="center" vertical="top"/>
    </xf>
    <xf numFmtId="0" fontId="18" fillId="0" borderId="24" xfId="0" applyFont="1" applyBorder="1" applyAlignment="1">
      <alignment horizontal="center" vertical="top"/>
    </xf>
    <xf numFmtId="0" fontId="18" fillId="0" borderId="4" xfId="0" applyFont="1" applyBorder="1" applyAlignment="1">
      <alignment horizontal="center" vertical="top"/>
    </xf>
    <xf numFmtId="0" fontId="2" fillId="0" borderId="24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19" fillId="0" borderId="1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53" fillId="4" borderId="25" xfId="0" applyFont="1" applyFill="1" applyBorder="1" applyAlignment="1">
      <alignment horizontal="left" vertical="top"/>
    </xf>
    <xf numFmtId="0" fontId="53" fillId="4" borderId="26" xfId="0" applyFont="1" applyFill="1" applyBorder="1" applyAlignment="1">
      <alignment horizontal="left" vertical="top"/>
    </xf>
    <xf numFmtId="0" fontId="53" fillId="4" borderId="14" xfId="0" applyFont="1" applyFill="1" applyBorder="1" applyAlignment="1">
      <alignment horizontal="left" vertical="top"/>
    </xf>
    <xf numFmtId="0" fontId="53" fillId="4" borderId="63" xfId="0" applyFont="1" applyFill="1" applyBorder="1" applyAlignment="1">
      <alignment horizontal="left" vertical="top"/>
    </xf>
    <xf numFmtId="0" fontId="15" fillId="0" borderId="30" xfId="0" applyFont="1" applyBorder="1" applyAlignment="1">
      <alignment horizontal="center" vertical="top"/>
    </xf>
    <xf numFmtId="0" fontId="15" fillId="0" borderId="31" xfId="0" applyFont="1" applyBorder="1" applyAlignment="1">
      <alignment horizontal="center" vertical="top"/>
    </xf>
    <xf numFmtId="0" fontId="15" fillId="0" borderId="25" xfId="0" applyFont="1" applyBorder="1" applyAlignment="1">
      <alignment horizontal="left"/>
    </xf>
    <xf numFmtId="0" fontId="15" fillId="0" borderId="26" xfId="0" applyFont="1" applyBorder="1" applyAlignment="1">
      <alignment horizontal="left"/>
    </xf>
    <xf numFmtId="0" fontId="15" fillId="0" borderId="27" xfId="0" applyFont="1" applyBorder="1" applyAlignment="1">
      <alignment horizontal="left"/>
    </xf>
    <xf numFmtId="0" fontId="2" fillId="0" borderId="81" xfId="0" applyFont="1" applyBorder="1" applyAlignment="1">
      <alignment horizontal="left" vertical="top"/>
    </xf>
    <xf numFmtId="0" fontId="2" fillId="0" borderId="73" xfId="0" applyFont="1" applyBorder="1" applyAlignment="1">
      <alignment horizontal="left" vertical="top"/>
    </xf>
    <xf numFmtId="0" fontId="2" fillId="0" borderId="82" xfId="0" applyFont="1" applyBorder="1" applyAlignment="1">
      <alignment horizontal="left" vertical="top"/>
    </xf>
    <xf numFmtId="0" fontId="25" fillId="0" borderId="81" xfId="0" applyFont="1" applyBorder="1" applyAlignment="1">
      <alignment horizontal="center" vertical="top"/>
    </xf>
    <xf numFmtId="0" fontId="25" fillId="0" borderId="73" xfId="0" applyFont="1" applyBorder="1" applyAlignment="1">
      <alignment horizontal="center" vertical="top"/>
    </xf>
    <xf numFmtId="0" fontId="25" fillId="0" borderId="82" xfId="0" applyFont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top"/>
    </xf>
    <xf numFmtId="0" fontId="2" fillId="2" borderId="67" xfId="0" applyFont="1" applyFill="1" applyBorder="1" applyAlignment="1">
      <alignment horizontal="center" vertical="top"/>
    </xf>
    <xf numFmtId="0" fontId="2" fillId="2" borderId="83" xfId="0" applyFont="1" applyFill="1" applyBorder="1" applyAlignment="1">
      <alignment horizontal="center" vertical="top"/>
    </xf>
    <xf numFmtId="0" fontId="52" fillId="0" borderId="5" xfId="0" applyFont="1" applyBorder="1" applyAlignment="1">
      <alignment horizontal="center" vertical="top"/>
    </xf>
    <xf numFmtId="0" fontId="52" fillId="0" borderId="6" xfId="0" applyFont="1" applyBorder="1" applyAlignment="1">
      <alignment horizontal="center" vertical="top"/>
    </xf>
    <xf numFmtId="0" fontId="52" fillId="0" borderId="19" xfId="0" applyFont="1" applyBorder="1" applyAlignment="1">
      <alignment horizontal="center" vertical="top"/>
    </xf>
    <xf numFmtId="0" fontId="52" fillId="0" borderId="7" xfId="0" applyFont="1" applyBorder="1" applyAlignment="1">
      <alignment horizontal="center" vertical="top"/>
    </xf>
    <xf numFmtId="0" fontId="45" fillId="7" borderId="43" xfId="0" applyFont="1" applyFill="1" applyBorder="1" applyAlignment="1">
      <alignment horizontal="center" vertical="center"/>
    </xf>
    <xf numFmtId="0" fontId="62" fillId="17" borderId="67" xfId="0" applyFont="1" applyFill="1" applyBorder="1" applyAlignment="1">
      <alignment horizontal="center" vertical="center" wrapText="1"/>
    </xf>
    <xf numFmtId="0" fontId="62" fillId="17" borderId="60" xfId="0" applyFont="1" applyFill="1" applyBorder="1" applyAlignment="1">
      <alignment horizontal="center" vertical="center" wrapText="1"/>
    </xf>
    <xf numFmtId="0" fontId="62" fillId="17" borderId="66" xfId="0" applyFont="1" applyFill="1" applyBorder="1" applyAlignment="1">
      <alignment horizontal="center" vertical="center" wrapText="1"/>
    </xf>
    <xf numFmtId="0" fontId="62" fillId="17" borderId="44" xfId="0" applyFont="1" applyFill="1" applyBorder="1" applyAlignment="1">
      <alignment horizontal="center" vertical="center" wrapText="1"/>
    </xf>
    <xf numFmtId="0" fontId="0" fillId="0" borderId="8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1" xfId="0" applyBorder="1" applyAlignment="1">
      <alignment horizontal="center"/>
    </xf>
    <xf numFmtId="0" fontId="45" fillId="7" borderId="70" xfId="0" applyFont="1" applyFill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8" xfId="0" applyBorder="1" applyAlignment="1">
      <alignment horizontal="center"/>
    </xf>
    <xf numFmtId="0" fontId="47" fillId="0" borderId="30" xfId="0" applyFont="1" applyBorder="1" applyAlignment="1">
      <alignment horizontal="center" vertical="center" wrapText="1"/>
    </xf>
    <xf numFmtId="0" fontId="47" fillId="0" borderId="53" xfId="0" applyFont="1" applyBorder="1" applyAlignment="1">
      <alignment horizontal="center" vertical="center" wrapText="1"/>
    </xf>
    <xf numFmtId="0" fontId="56" fillId="7" borderId="20" xfId="0" applyFont="1" applyFill="1" applyBorder="1" applyAlignment="1">
      <alignment horizontal="center" vertical="center"/>
    </xf>
    <xf numFmtId="0" fontId="56" fillId="7" borderId="3" xfId="0" applyFont="1" applyFill="1" applyBorder="1" applyAlignment="1">
      <alignment horizontal="center" vertical="center"/>
    </xf>
    <xf numFmtId="0" fontId="56" fillId="7" borderId="21" xfId="0" applyFont="1" applyFill="1" applyBorder="1" applyAlignment="1">
      <alignment horizontal="center" vertical="center"/>
    </xf>
    <xf numFmtId="0" fontId="56" fillId="7" borderId="43" xfId="0" applyFont="1" applyFill="1" applyBorder="1" applyAlignment="1">
      <alignment horizontal="center" vertical="center"/>
    </xf>
    <xf numFmtId="0" fontId="56" fillId="7" borderId="66" xfId="0" applyFont="1" applyFill="1" applyBorder="1" applyAlignment="1">
      <alignment horizontal="center" vertical="center"/>
    </xf>
    <xf numFmtId="0" fontId="56" fillId="7" borderId="44" xfId="0" applyFont="1" applyFill="1" applyBorder="1" applyAlignment="1">
      <alignment horizontal="center" vertical="center"/>
    </xf>
    <xf numFmtId="0" fontId="62" fillId="17" borderId="84" xfId="0" applyFont="1" applyFill="1" applyBorder="1" applyAlignment="1">
      <alignment horizontal="center" vertical="center"/>
    </xf>
    <xf numFmtId="0" fontId="62" fillId="17" borderId="86" xfId="0" applyFont="1" applyFill="1" applyBorder="1" applyAlignment="1">
      <alignment horizontal="center" vertical="center"/>
    </xf>
    <xf numFmtId="0" fontId="62" fillId="17" borderId="0" xfId="0" applyFont="1" applyFill="1" applyBorder="1" applyAlignment="1">
      <alignment horizontal="center" vertical="center"/>
    </xf>
    <xf numFmtId="0" fontId="62" fillId="17" borderId="11" xfId="0" applyFont="1" applyFill="1" applyBorder="1" applyAlignment="1">
      <alignment horizontal="center" vertical="center"/>
    </xf>
    <xf numFmtId="0" fontId="62" fillId="17" borderId="64" xfId="0" applyFont="1" applyFill="1" applyBorder="1" applyAlignment="1">
      <alignment horizontal="center" vertical="center"/>
    </xf>
    <xf numFmtId="0" fontId="62" fillId="17" borderId="65" xfId="0" applyFont="1" applyFill="1" applyBorder="1" applyAlignment="1">
      <alignment horizontal="center" vertical="center"/>
    </xf>
    <xf numFmtId="0" fontId="54" fillId="0" borderId="42" xfId="0" applyFont="1" applyBorder="1" applyAlignment="1">
      <alignment horizontal="center" vertical="center" wrapText="1"/>
    </xf>
    <xf numFmtId="0" fontId="54" fillId="0" borderId="80" xfId="0" applyFont="1" applyBorder="1" applyAlignment="1">
      <alignment horizontal="center" vertical="center" wrapText="1"/>
    </xf>
    <xf numFmtId="0" fontId="54" fillId="0" borderId="61" xfId="0" applyFont="1" applyBorder="1" applyAlignment="1">
      <alignment horizontal="center" vertical="center" wrapText="1"/>
    </xf>
    <xf numFmtId="0" fontId="54" fillId="0" borderId="53" xfId="0" applyFont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 wrapText="1"/>
    </xf>
    <xf numFmtId="0" fontId="54" fillId="0" borderId="31" xfId="0" applyFont="1" applyBorder="1" applyAlignment="1">
      <alignment horizontal="center" vertical="center" wrapText="1"/>
    </xf>
    <xf numFmtId="0" fontId="45" fillId="7" borderId="5" xfId="0" applyFont="1" applyFill="1" applyBorder="1" applyAlignment="1">
      <alignment horizontal="center" vertical="center"/>
    </xf>
    <xf numFmtId="0" fontId="45" fillId="7" borderId="15" xfId="0" applyFont="1" applyFill="1" applyBorder="1" applyAlignment="1">
      <alignment horizontal="center" vertical="center"/>
    </xf>
    <xf numFmtId="0" fontId="66" fillId="7" borderId="20" xfId="0" applyFont="1" applyFill="1" applyBorder="1" applyAlignment="1">
      <alignment horizontal="center" vertical="center"/>
    </xf>
    <xf numFmtId="0" fontId="66" fillId="7" borderId="3" xfId="0" applyFont="1" applyFill="1" applyBorder="1" applyAlignment="1">
      <alignment horizontal="center" vertical="center"/>
    </xf>
    <xf numFmtId="0" fontId="66" fillId="7" borderId="21" xfId="0" applyFont="1" applyFill="1" applyBorder="1" applyAlignment="1">
      <alignment horizontal="center" vertical="center"/>
    </xf>
    <xf numFmtId="0" fontId="66" fillId="7" borderId="43" xfId="0" applyFont="1" applyFill="1" applyBorder="1" applyAlignment="1">
      <alignment horizontal="center" vertical="center"/>
    </xf>
    <xf numFmtId="0" fontId="66" fillId="7" borderId="66" xfId="0" applyFont="1" applyFill="1" applyBorder="1" applyAlignment="1">
      <alignment horizontal="center" vertical="center"/>
    </xf>
    <xf numFmtId="0" fontId="66" fillId="7" borderId="44" xfId="0" applyFont="1" applyFill="1" applyBorder="1" applyAlignment="1">
      <alignment horizontal="center" vertical="center"/>
    </xf>
    <xf numFmtId="0" fontId="67" fillId="7" borderId="70" xfId="0" applyFont="1" applyFill="1" applyBorder="1" applyAlignment="1">
      <alignment horizontal="center" vertical="center"/>
    </xf>
    <xf numFmtId="0" fontId="67" fillId="7" borderId="43" xfId="0" applyFont="1" applyFill="1" applyBorder="1" applyAlignment="1">
      <alignment horizontal="center" vertical="center"/>
    </xf>
    <xf numFmtId="0" fontId="58" fillId="18" borderId="67" xfId="0" applyFont="1" applyFill="1" applyBorder="1" applyAlignment="1">
      <alignment horizontal="center" vertical="center" wrapText="1"/>
    </xf>
    <xf numFmtId="0" fontId="58" fillId="18" borderId="60" xfId="0" applyFont="1" applyFill="1" applyBorder="1" applyAlignment="1">
      <alignment horizontal="center" vertical="center" wrapText="1"/>
    </xf>
    <xf numFmtId="0" fontId="58" fillId="18" borderId="66" xfId="0" applyFont="1" applyFill="1" applyBorder="1" applyAlignment="1">
      <alignment horizontal="center" vertical="center" wrapText="1"/>
    </xf>
    <xf numFmtId="0" fontId="58" fillId="18" borderId="44" xfId="0" applyFont="1" applyFill="1" applyBorder="1" applyAlignment="1">
      <alignment horizontal="center" vertical="center" wrapText="1"/>
    </xf>
    <xf numFmtId="0" fontId="67" fillId="7" borderId="5" xfId="0" applyFont="1" applyFill="1" applyBorder="1" applyAlignment="1">
      <alignment horizontal="center" vertical="center"/>
    </xf>
    <xf numFmtId="0" fontId="67" fillId="7" borderId="15" xfId="0" applyFont="1" applyFill="1" applyBorder="1" applyAlignment="1">
      <alignment horizontal="center" vertical="center"/>
    </xf>
    <xf numFmtId="0" fontId="58" fillId="18" borderId="9" xfId="0" applyFont="1" applyFill="1" applyBorder="1" applyAlignment="1">
      <alignment horizontal="center" vertical="center" wrapText="1"/>
    </xf>
    <xf numFmtId="0" fontId="58" fillId="18" borderId="10" xfId="0" applyFont="1" applyFill="1" applyBorder="1" applyAlignment="1">
      <alignment horizontal="center" vertical="center" wrapText="1"/>
    </xf>
    <xf numFmtId="0" fontId="63" fillId="7" borderId="20" xfId="0" applyFont="1" applyFill="1" applyBorder="1" applyAlignment="1">
      <alignment horizontal="center" vertical="center"/>
    </xf>
    <xf numFmtId="0" fontId="63" fillId="7" borderId="3" xfId="0" applyFont="1" applyFill="1" applyBorder="1" applyAlignment="1">
      <alignment horizontal="center" vertical="center"/>
    </xf>
    <xf numFmtId="0" fontId="63" fillId="7" borderId="21" xfId="0" applyFont="1" applyFill="1" applyBorder="1" applyAlignment="1">
      <alignment horizontal="center" vertical="center"/>
    </xf>
    <xf numFmtId="0" fontId="63" fillId="7" borderId="43" xfId="0" applyFont="1" applyFill="1" applyBorder="1" applyAlignment="1">
      <alignment horizontal="center" vertical="center"/>
    </xf>
    <xf numFmtId="0" fontId="63" fillId="7" borderId="66" xfId="0" applyFont="1" applyFill="1" applyBorder="1" applyAlignment="1">
      <alignment horizontal="center" vertical="center"/>
    </xf>
    <xf numFmtId="0" fontId="63" fillId="7" borderId="44" xfId="0" applyFont="1" applyFill="1" applyBorder="1" applyAlignment="1">
      <alignment horizontal="center" vertical="center"/>
    </xf>
    <xf numFmtId="0" fontId="57" fillId="11" borderId="66" xfId="0" applyFont="1" applyFill="1" applyBorder="1" applyAlignment="1">
      <alignment horizontal="center" vertical="center" wrapText="1"/>
    </xf>
    <xf numFmtId="0" fontId="57" fillId="11" borderId="44" xfId="0" applyFont="1" applyFill="1" applyBorder="1" applyAlignment="1">
      <alignment horizontal="center" vertical="center" wrapText="1"/>
    </xf>
    <xf numFmtId="0" fontId="57" fillId="11" borderId="9" xfId="0" applyFont="1" applyFill="1" applyBorder="1" applyAlignment="1">
      <alignment horizontal="center" vertical="center" wrapText="1"/>
    </xf>
    <xf numFmtId="0" fontId="57" fillId="11" borderId="10" xfId="0" applyFont="1" applyFill="1" applyBorder="1" applyAlignment="1">
      <alignment horizontal="center" vertical="center" wrapText="1"/>
    </xf>
    <xf numFmtId="0" fontId="64" fillId="7" borderId="43" xfId="0" applyFont="1" applyFill="1" applyBorder="1" applyAlignment="1">
      <alignment horizontal="center" vertical="center"/>
    </xf>
    <xf numFmtId="0" fontId="57" fillId="11" borderId="67" xfId="0" applyFont="1" applyFill="1" applyBorder="1" applyAlignment="1">
      <alignment horizontal="center" vertical="center" wrapText="1"/>
    </xf>
    <xf numFmtId="0" fontId="57" fillId="11" borderId="60" xfId="0" applyFont="1" applyFill="1" applyBorder="1" applyAlignment="1">
      <alignment horizontal="center" vertical="center" wrapText="1"/>
    </xf>
    <xf numFmtId="0" fontId="64" fillId="7" borderId="5" xfId="0" applyFont="1" applyFill="1" applyBorder="1" applyAlignment="1">
      <alignment horizontal="center" vertical="center"/>
    </xf>
    <xf numFmtId="0" fontId="64" fillId="7" borderId="15" xfId="0" applyFont="1" applyFill="1" applyBorder="1" applyAlignment="1">
      <alignment horizontal="center" vertical="center"/>
    </xf>
    <xf numFmtId="0" fontId="64" fillId="7" borderId="70" xfId="0" applyFont="1" applyFill="1" applyBorder="1" applyAlignment="1">
      <alignment horizontal="center" vertical="center"/>
    </xf>
    <xf numFmtId="0" fontId="68" fillId="19" borderId="20" xfId="0" applyFont="1" applyFill="1" applyBorder="1" applyAlignment="1">
      <alignment horizontal="center" vertical="center"/>
    </xf>
    <xf numFmtId="0" fontId="68" fillId="19" borderId="3" xfId="0" applyFont="1" applyFill="1" applyBorder="1" applyAlignment="1">
      <alignment horizontal="center" vertical="center"/>
    </xf>
    <xf numFmtId="0" fontId="68" fillId="19" borderId="21" xfId="0" applyFont="1" applyFill="1" applyBorder="1" applyAlignment="1">
      <alignment horizontal="center" vertical="center"/>
    </xf>
    <xf numFmtId="0" fontId="68" fillId="19" borderId="43" xfId="0" applyFont="1" applyFill="1" applyBorder="1" applyAlignment="1">
      <alignment horizontal="center" vertical="center"/>
    </xf>
    <xf numFmtId="0" fontId="68" fillId="19" borderId="66" xfId="0" applyFont="1" applyFill="1" applyBorder="1" applyAlignment="1">
      <alignment horizontal="center" vertical="center"/>
    </xf>
    <xf numFmtId="0" fontId="68" fillId="19" borderId="44" xfId="0" applyFont="1" applyFill="1" applyBorder="1" applyAlignment="1">
      <alignment horizontal="center" vertical="center"/>
    </xf>
    <xf numFmtId="0" fontId="69" fillId="19" borderId="70" xfId="0" applyFont="1" applyFill="1" applyBorder="1" applyAlignment="1">
      <alignment horizontal="center" vertical="center" wrapText="1"/>
    </xf>
    <xf numFmtId="0" fontId="69" fillId="19" borderId="43" xfId="0" applyFont="1" applyFill="1" applyBorder="1" applyAlignment="1">
      <alignment horizontal="center" vertical="center" wrapText="1"/>
    </xf>
    <xf numFmtId="0" fontId="68" fillId="19" borderId="67" xfId="0" applyFont="1" applyFill="1" applyBorder="1" applyAlignment="1">
      <alignment horizontal="center" vertical="center" wrapText="1"/>
    </xf>
    <xf numFmtId="0" fontId="68" fillId="19" borderId="60" xfId="0" applyFont="1" applyFill="1" applyBorder="1" applyAlignment="1">
      <alignment horizontal="center" vertical="center" wrapText="1"/>
    </xf>
    <xf numFmtId="0" fontId="68" fillId="19" borderId="66" xfId="0" applyFont="1" applyFill="1" applyBorder="1" applyAlignment="1">
      <alignment horizontal="center" vertical="center" wrapText="1"/>
    </xf>
    <xf numFmtId="0" fontId="68" fillId="19" borderId="44" xfId="0" applyFont="1" applyFill="1" applyBorder="1" applyAlignment="1">
      <alignment horizontal="center" vertical="center" wrapText="1"/>
    </xf>
    <xf numFmtId="0" fontId="69" fillId="19" borderId="43" xfId="0" applyFont="1" applyFill="1" applyBorder="1" applyAlignment="1">
      <alignment horizontal="center" vertical="center"/>
    </xf>
    <xf numFmtId="0" fontId="69" fillId="19" borderId="5" xfId="0" applyFont="1" applyFill="1" applyBorder="1" applyAlignment="1">
      <alignment horizontal="center" vertical="center"/>
    </xf>
    <xf numFmtId="0" fontId="69" fillId="19" borderId="15" xfId="0" applyFont="1" applyFill="1" applyBorder="1" applyAlignment="1">
      <alignment horizontal="center" vertical="center"/>
    </xf>
    <xf numFmtId="0" fontId="68" fillId="19" borderId="9" xfId="0" applyFont="1" applyFill="1" applyBorder="1" applyAlignment="1">
      <alignment horizontal="center" vertical="center" wrapText="1"/>
    </xf>
    <xf numFmtId="0" fontId="68" fillId="19" borderId="10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left" vertical="top"/>
    </xf>
    <xf numFmtId="0" fontId="3" fillId="3" borderId="26" xfId="0" applyFont="1" applyFill="1" applyBorder="1" applyAlignment="1">
      <alignment horizontal="left" vertical="top"/>
    </xf>
    <xf numFmtId="0" fontId="3" fillId="3" borderId="27" xfId="0" applyFont="1" applyFill="1" applyBorder="1" applyAlignment="1">
      <alignment horizontal="left" vertical="top"/>
    </xf>
    <xf numFmtId="0" fontId="0" fillId="0" borderId="42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0" fillId="0" borderId="61" xfId="0" applyBorder="1" applyAlignment="1" applyProtection="1">
      <alignment horizontal="left"/>
    </xf>
    <xf numFmtId="0" fontId="0" fillId="0" borderId="8" xfId="0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0" borderId="22" xfId="0" applyBorder="1" applyAlignment="1" applyProtection="1">
      <alignment horizontal="left"/>
    </xf>
    <xf numFmtId="0" fontId="2" fillId="0" borderId="13" xfId="0" applyFont="1" applyBorder="1" applyAlignment="1" applyProtection="1">
      <alignment horizontal="center" wrapText="1"/>
    </xf>
    <xf numFmtId="0" fontId="2" fillId="0" borderId="63" xfId="0" applyFont="1" applyBorder="1" applyAlignment="1" applyProtection="1">
      <alignment horizontal="center" wrapText="1"/>
    </xf>
    <xf numFmtId="0" fontId="2" fillId="0" borderId="46" xfId="0" applyFont="1" applyBorder="1" applyAlignment="1" applyProtection="1">
      <alignment horizontal="center" wrapText="1"/>
    </xf>
    <xf numFmtId="0" fontId="2" fillId="0" borderId="65" xfId="0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22" fillId="7" borderId="46" xfId="0" applyFont="1" applyFill="1" applyBorder="1" applyAlignment="1" applyProtection="1">
      <alignment horizontal="center"/>
      <protection locked="0"/>
    </xf>
    <xf numFmtId="0" fontId="22" fillId="7" borderId="65" xfId="0" applyFont="1" applyFill="1" applyBorder="1" applyAlignment="1" applyProtection="1">
      <alignment horizontal="center"/>
      <protection locked="0"/>
    </xf>
    <xf numFmtId="0" fontId="2" fillId="0" borderId="41" xfId="0" applyFont="1" applyBorder="1" applyAlignment="1" applyProtection="1">
      <alignment horizontal="left"/>
    </xf>
    <xf numFmtId="0" fontId="2" fillId="0" borderId="26" xfId="0" applyFont="1" applyBorder="1" applyAlignment="1" applyProtection="1">
      <alignment horizontal="left"/>
    </xf>
    <xf numFmtId="0" fontId="2" fillId="0" borderId="27" xfId="0" applyFont="1" applyBorder="1" applyAlignment="1" applyProtection="1">
      <alignment horizontal="left"/>
    </xf>
    <xf numFmtId="0" fontId="9" fillId="0" borderId="30" xfId="0" applyFont="1" applyBorder="1" applyAlignment="1" applyProtection="1">
      <alignment horizontal="center" vertical="center"/>
    </xf>
    <xf numFmtId="0" fontId="9" fillId="0" borderId="53" xfId="0" applyFont="1" applyBorder="1" applyAlignment="1" applyProtection="1">
      <alignment horizontal="center" vertical="center"/>
    </xf>
    <xf numFmtId="0" fontId="9" fillId="0" borderId="31" xfId="0" applyFont="1" applyBorder="1" applyAlignment="1" applyProtection="1">
      <alignment horizontal="center" vertical="center"/>
    </xf>
    <xf numFmtId="0" fontId="9" fillId="0" borderId="58" xfId="0" applyFont="1" applyBorder="1" applyAlignment="1" applyProtection="1">
      <alignment horizontal="center" vertical="center"/>
    </xf>
    <xf numFmtId="0" fontId="9" fillId="0" borderId="69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0" fillId="0" borderId="61" xfId="0" applyBorder="1" applyAlignment="1" applyProtection="1">
      <alignment horizontal="center"/>
    </xf>
    <xf numFmtId="0" fontId="0" fillId="0" borderId="62" xfId="0" applyBorder="1" applyAlignment="1" applyProtection="1">
      <alignment horizontal="center"/>
    </xf>
    <xf numFmtId="0" fontId="10" fillId="4" borderId="1" xfId="0" applyFont="1" applyFill="1" applyBorder="1" applyAlignment="1" applyProtection="1">
      <alignment horizontal="center"/>
      <protection locked="0"/>
    </xf>
    <xf numFmtId="0" fontId="10" fillId="4" borderId="4" xfId="0" applyFont="1" applyFill="1" applyBorder="1" applyAlignment="1" applyProtection="1">
      <alignment horizontal="center"/>
      <protection locked="0"/>
    </xf>
    <xf numFmtId="0" fontId="10" fillId="4" borderId="61" xfId="0" applyFont="1" applyFill="1" applyBorder="1" applyAlignment="1" applyProtection="1">
      <alignment horizontal="center"/>
      <protection locked="0"/>
    </xf>
    <xf numFmtId="0" fontId="10" fillId="4" borderId="62" xfId="0" applyFont="1" applyFill="1" applyBorder="1" applyAlignment="1" applyProtection="1">
      <alignment horizontal="center"/>
      <protection locked="0"/>
    </xf>
    <xf numFmtId="0" fontId="2" fillId="0" borderId="30" xfId="0" applyFont="1" applyBorder="1" applyAlignment="1" applyProtection="1">
      <alignment horizontal="left" vertical="center"/>
    </xf>
    <xf numFmtId="0" fontId="2" fillId="0" borderId="31" xfId="0" applyFont="1" applyBorder="1" applyAlignment="1" applyProtection="1">
      <alignment horizontal="left" vertical="center"/>
    </xf>
    <xf numFmtId="0" fontId="2" fillId="0" borderId="38" xfId="0" applyFont="1" applyBorder="1" applyAlignment="1" applyProtection="1">
      <alignment horizontal="left"/>
    </xf>
    <xf numFmtId="0" fontId="2" fillId="0" borderId="37" xfId="0" applyFont="1" applyBorder="1" applyAlignment="1" applyProtection="1">
      <alignment horizontal="left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42" xfId="0" applyFont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center" vertical="center" wrapText="1"/>
    </xf>
    <xf numFmtId="0" fontId="0" fillId="0" borderId="42" xfId="0" applyBorder="1" applyAlignment="1">
      <alignment horizontal="left"/>
    </xf>
    <xf numFmtId="0" fontId="0" fillId="0" borderId="72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6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Border="1" applyAlignment="1">
      <alignment horizontal="left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0" borderId="20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9" fillId="0" borderId="28" xfId="0" applyFont="1" applyBorder="1" applyAlignment="1">
      <alignment horizontal="center" vertical="center" wrapText="1"/>
    </xf>
    <xf numFmtId="0" fontId="9" fillId="0" borderId="57" xfId="0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2" xfId="0" applyBorder="1" applyAlignment="1">
      <alignment horizontal="left"/>
    </xf>
    <xf numFmtId="0" fontId="2" fillId="0" borderId="11" xfId="0" applyFont="1" applyBorder="1" applyAlignment="1">
      <alignment horizontal="center" vertical="top"/>
    </xf>
    <xf numFmtId="0" fontId="2" fillId="0" borderId="65" xfId="0" applyFont="1" applyBorder="1" applyAlignment="1">
      <alignment horizontal="center" vertical="top"/>
    </xf>
    <xf numFmtId="0" fontId="2" fillId="0" borderId="57" xfId="0" applyFont="1" applyBorder="1" applyAlignment="1">
      <alignment horizontal="center" vertical="top"/>
    </xf>
    <xf numFmtId="0" fontId="2" fillId="0" borderId="73" xfId="0" applyFont="1" applyBorder="1" applyAlignment="1">
      <alignment horizontal="center" vertical="top"/>
    </xf>
    <xf numFmtId="0" fontId="2" fillId="2" borderId="17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11" xfId="0" applyFont="1" applyFill="1" applyBorder="1" applyAlignment="1">
      <alignment horizontal="center" vertical="top"/>
    </xf>
    <xf numFmtId="0" fontId="2" fillId="2" borderId="46" xfId="0" applyFont="1" applyFill="1" applyBorder="1" applyAlignment="1">
      <alignment horizontal="center" vertical="top"/>
    </xf>
    <xf numFmtId="0" fontId="2" fillId="2" borderId="64" xfId="0" applyFont="1" applyFill="1" applyBorder="1" applyAlignment="1">
      <alignment horizontal="center" vertical="top"/>
    </xf>
    <xf numFmtId="0" fontId="2" fillId="2" borderId="65" xfId="0" applyFont="1" applyFill="1" applyBorder="1" applyAlignment="1">
      <alignment horizontal="center" vertical="top"/>
    </xf>
    <xf numFmtId="0" fontId="2" fillId="0" borderId="82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6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center" textRotation="90" wrapText="1"/>
    </xf>
    <xf numFmtId="0" fontId="2" fillId="0" borderId="29" xfId="0" applyFont="1" applyBorder="1" applyAlignment="1">
      <alignment horizontal="center" vertical="center" textRotation="90" wrapText="1"/>
    </xf>
    <xf numFmtId="0" fontId="2" fillId="0" borderId="57" xfId="0" applyFont="1" applyBorder="1" applyAlignment="1">
      <alignment horizontal="center" vertical="center" textRotation="90" wrapText="1"/>
    </xf>
    <xf numFmtId="0" fontId="0" fillId="11" borderId="2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62" xfId="0" applyFill="1" applyBorder="1" applyAlignment="1">
      <alignment horizontal="center"/>
    </xf>
    <xf numFmtId="0" fontId="2" fillId="0" borderId="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4" xfId="0" applyFont="1" applyBorder="1" applyAlignment="1">
      <alignment horizontal="left" wrapText="1"/>
    </xf>
    <xf numFmtId="0" fontId="0" fillId="11" borderId="80" xfId="0" applyFill="1" applyBorder="1" applyAlignment="1">
      <alignment horizontal="left" vertical="top"/>
    </xf>
    <xf numFmtId="0" fontId="0" fillId="11" borderId="84" xfId="0" applyFill="1" applyBorder="1" applyAlignment="1">
      <alignment horizontal="left" vertical="top"/>
    </xf>
    <xf numFmtId="0" fontId="0" fillId="11" borderId="86" xfId="0" applyFill="1" applyBorder="1" applyAlignment="1">
      <alignment horizontal="left" vertical="top"/>
    </xf>
    <xf numFmtId="0" fontId="0" fillId="11" borderId="17" xfId="0" applyFill="1" applyBorder="1" applyAlignment="1">
      <alignment horizontal="left" vertical="top"/>
    </xf>
    <xf numFmtId="0" fontId="0" fillId="11" borderId="0" xfId="0" applyFill="1" applyBorder="1" applyAlignment="1">
      <alignment horizontal="left" vertical="top"/>
    </xf>
    <xf numFmtId="0" fontId="0" fillId="11" borderId="11" xfId="0" applyFill="1" applyBorder="1" applyAlignment="1">
      <alignment horizontal="left" vertical="top"/>
    </xf>
    <xf numFmtId="0" fontId="0" fillId="11" borderId="46" xfId="0" applyFill="1" applyBorder="1" applyAlignment="1">
      <alignment horizontal="left" vertical="top"/>
    </xf>
    <xf numFmtId="0" fontId="0" fillId="11" borderId="64" xfId="0" applyFill="1" applyBorder="1" applyAlignment="1">
      <alignment horizontal="left" vertical="top"/>
    </xf>
    <xf numFmtId="0" fontId="0" fillId="11" borderId="65" xfId="0" applyFill="1" applyBorder="1" applyAlignment="1">
      <alignment horizontal="left" vertical="top"/>
    </xf>
    <xf numFmtId="0" fontId="0" fillId="0" borderId="42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1" borderId="71" xfId="0" applyFill="1" applyBorder="1" applyAlignment="1">
      <alignment horizontal="center"/>
    </xf>
    <xf numFmtId="0" fontId="0" fillId="11" borderId="79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80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46" xfId="0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11" borderId="7" xfId="0" applyFill="1" applyBorder="1" applyAlignment="1">
      <alignment horizontal="center"/>
    </xf>
    <xf numFmtId="0" fontId="0" fillId="11" borderId="84" xfId="0" applyFill="1" applyBorder="1" applyAlignment="1">
      <alignment horizontal="center"/>
    </xf>
    <xf numFmtId="0" fontId="0" fillId="11" borderId="86" xfId="0" applyFill="1" applyBorder="1" applyAlignment="1">
      <alignment horizontal="center"/>
    </xf>
    <xf numFmtId="0" fontId="0" fillId="11" borderId="85" xfId="0" applyFill="1" applyBorder="1" applyAlignment="1">
      <alignment horizontal="center"/>
    </xf>
    <xf numFmtId="0" fontId="0" fillId="11" borderId="64" xfId="0" applyFill="1" applyBorder="1" applyAlignment="1">
      <alignment horizontal="center"/>
    </xf>
    <xf numFmtId="0" fontId="0" fillId="11" borderId="65" xfId="0" applyFill="1" applyBorder="1" applyAlignment="1">
      <alignment horizontal="center"/>
    </xf>
    <xf numFmtId="0" fontId="2" fillId="0" borderId="0" xfId="0" applyFont="1" applyBorder="1" applyAlignment="1">
      <alignment horizontal="left" vertical="top"/>
    </xf>
    <xf numFmtId="0" fontId="33" fillId="0" borderId="0" xfId="0" applyFon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77" xfId="0" applyBorder="1" applyAlignment="1">
      <alignment horizontal="left" wrapText="1"/>
    </xf>
    <xf numFmtId="0" fontId="0" fillId="0" borderId="81" xfId="0" applyBorder="1" applyAlignment="1">
      <alignment horizontal="left" wrapText="1"/>
    </xf>
    <xf numFmtId="0" fontId="0" fillId="0" borderId="59" xfId="0" applyBorder="1" applyAlignment="1">
      <alignment horizontal="left" wrapText="1"/>
    </xf>
    <xf numFmtId="0" fontId="0" fillId="11" borderId="78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63" xfId="0" applyFill="1" applyBorder="1" applyAlignment="1">
      <alignment horizontal="center"/>
    </xf>
    <xf numFmtId="0" fontId="0" fillId="11" borderId="83" xfId="0" applyFill="1" applyBorder="1" applyAlignment="1">
      <alignment horizontal="center"/>
    </xf>
    <xf numFmtId="0" fontId="0" fillId="11" borderId="73" xfId="0" applyFill="1" applyBorder="1" applyAlignment="1">
      <alignment horizontal="center"/>
    </xf>
    <xf numFmtId="0" fontId="0" fillId="11" borderId="82" xfId="0" applyFill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167" fontId="3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11" borderId="66" xfId="0" applyFill="1" applyBorder="1" applyAlignment="1">
      <alignment horizontal="center"/>
    </xf>
    <xf numFmtId="0" fontId="0" fillId="11" borderId="44" xfId="0" applyFill="1" applyBorder="1" applyAlignment="1">
      <alignment horizontal="center"/>
    </xf>
    <xf numFmtId="167" fontId="3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35" fillId="0" borderId="0" xfId="0" applyFont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2" fillId="0" borderId="30" xfId="0" applyFont="1" applyBorder="1" applyAlignment="1">
      <alignment horizontal="center" vertical="center" textRotation="90" wrapText="1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31" xfId="0" applyFont="1" applyBorder="1" applyAlignment="1">
      <alignment horizontal="center" vertical="center" textRotation="90" wrapText="1"/>
    </xf>
    <xf numFmtId="0" fontId="0" fillId="11" borderId="3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2" fillId="0" borderId="58" xfId="0" applyFont="1" applyBorder="1" applyAlignment="1">
      <alignment horizontal="center" vertical="center" textRotation="90" wrapText="1"/>
    </xf>
    <xf numFmtId="0" fontId="2" fillId="0" borderId="69" xfId="0" applyFont="1" applyBorder="1" applyAlignment="1">
      <alignment horizontal="center" vertical="center" textRotation="90" wrapText="1"/>
    </xf>
    <xf numFmtId="0" fontId="0" fillId="0" borderId="59" xfId="0" applyBorder="1" applyAlignment="1">
      <alignment horizontal="left"/>
    </xf>
    <xf numFmtId="0" fontId="0" fillId="0" borderId="67" xfId="0" applyBorder="1" applyAlignment="1">
      <alignment horizontal="left"/>
    </xf>
    <xf numFmtId="0" fontId="0" fillId="11" borderId="67" xfId="0" applyFill="1" applyBorder="1" applyAlignment="1">
      <alignment horizontal="center"/>
    </xf>
    <xf numFmtId="0" fontId="0" fillId="11" borderId="60" xfId="0" applyFill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11" borderId="6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0" borderId="43" xfId="0" applyBorder="1" applyAlignment="1">
      <alignment horizontal="left" wrapText="1"/>
    </xf>
    <xf numFmtId="0" fontId="0" fillId="0" borderId="66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20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34" fillId="0" borderId="0" xfId="0" applyFont="1" applyBorder="1" applyAlignment="1"/>
    <xf numFmtId="0" fontId="35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35" fillId="0" borderId="0" xfId="0" applyFont="1" applyBorder="1" applyAlignment="1"/>
    <xf numFmtId="0" fontId="0" fillId="0" borderId="70" xfId="0" applyBorder="1" applyAlignment="1">
      <alignment horizontal="left" wrapText="1"/>
    </xf>
    <xf numFmtId="0" fontId="0" fillId="0" borderId="60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11" borderId="59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0" borderId="70" xfId="0" applyBorder="1" applyAlignment="1">
      <alignment horizontal="left" vertical="top" wrapText="1"/>
    </xf>
    <xf numFmtId="0" fontId="0" fillId="0" borderId="6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11" borderId="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0" borderId="13" xfId="0" applyBorder="1" applyAlignment="1">
      <alignment horizontal="left" vertical="top" wrapText="1"/>
    </xf>
    <xf numFmtId="0" fontId="0" fillId="0" borderId="63" xfId="0" applyBorder="1" applyAlignment="1">
      <alignment horizontal="left" vertical="top" wrapText="1"/>
    </xf>
    <xf numFmtId="0" fontId="0" fillId="0" borderId="81" xfId="0" applyBorder="1" applyAlignment="1">
      <alignment horizontal="left" vertical="top" wrapText="1"/>
    </xf>
    <xf numFmtId="0" fontId="0" fillId="0" borderId="82" xfId="0" applyBorder="1" applyAlignment="1">
      <alignment horizontal="left" vertical="top" wrapText="1"/>
    </xf>
    <xf numFmtId="0" fontId="15" fillId="2" borderId="0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0" fontId="26" fillId="0" borderId="81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26" fillId="0" borderId="82" xfId="0" applyFont="1" applyBorder="1" applyAlignment="1">
      <alignment horizontal="center"/>
    </xf>
    <xf numFmtId="0" fontId="34" fillId="0" borderId="45" xfId="0" applyFont="1" applyBorder="1" applyAlignment="1">
      <alignment horizontal="center"/>
    </xf>
    <xf numFmtId="0" fontId="34" fillId="0" borderId="66" xfId="0" applyFont="1" applyBorder="1" applyAlignment="1">
      <alignment horizontal="center"/>
    </xf>
    <xf numFmtId="0" fontId="34" fillId="0" borderId="44" xfId="0" applyFont="1" applyBorder="1" applyAlignment="1">
      <alignment horizontal="center"/>
    </xf>
    <xf numFmtId="0" fontId="34" fillId="0" borderId="105" xfId="0" applyFont="1" applyBorder="1" applyAlignment="1">
      <alignment horizontal="center"/>
    </xf>
    <xf numFmtId="0" fontId="34" fillId="0" borderId="106" xfId="0" applyFont="1" applyBorder="1" applyAlignment="1">
      <alignment horizontal="center"/>
    </xf>
    <xf numFmtId="0" fontId="34" fillId="0" borderId="107" xfId="0" applyFont="1" applyBorder="1" applyAlignment="1">
      <alignment horizontal="center"/>
    </xf>
    <xf numFmtId="0" fontId="9" fillId="0" borderId="11" xfId="0" applyFont="1" applyBorder="1" applyAlignment="1">
      <alignment horizontal="center" vertical="center" textRotation="180"/>
    </xf>
    <xf numFmtId="0" fontId="9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39" fillId="3" borderId="25" xfId="0" applyFont="1" applyFill="1" applyBorder="1" applyAlignment="1">
      <alignment horizontal="center"/>
    </xf>
    <xf numFmtId="0" fontId="39" fillId="3" borderId="26" xfId="0" applyFont="1" applyFill="1" applyBorder="1" applyAlignment="1">
      <alignment horizontal="center"/>
    </xf>
    <xf numFmtId="0" fontId="39" fillId="3" borderId="27" xfId="0" applyFont="1" applyFill="1" applyBorder="1" applyAlignment="1">
      <alignment horizontal="center"/>
    </xf>
    <xf numFmtId="0" fontId="15" fillId="8" borderId="0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63" xfId="0" applyFont="1" applyBorder="1" applyAlignment="1">
      <alignment horizontal="center" vertical="top"/>
    </xf>
    <xf numFmtId="0" fontId="2" fillId="2" borderId="13" xfId="0" applyFont="1" applyFill="1" applyBorder="1" applyAlignment="1">
      <alignment horizontal="center" vertical="top"/>
    </xf>
    <xf numFmtId="0" fontId="2" fillId="2" borderId="14" xfId="0" applyFont="1" applyFill="1" applyBorder="1" applyAlignment="1">
      <alignment horizontal="center" vertical="top"/>
    </xf>
    <xf numFmtId="0" fontId="2" fillId="2" borderId="63" xfId="0" applyFont="1" applyFill="1" applyBorder="1" applyAlignment="1">
      <alignment horizontal="center" vertical="top"/>
    </xf>
    <xf numFmtId="0" fontId="26" fillId="0" borderId="59" xfId="0" applyFont="1" applyBorder="1" applyAlignment="1">
      <alignment horizontal="center"/>
    </xf>
    <xf numFmtId="0" fontId="26" fillId="0" borderId="67" xfId="0" applyFont="1" applyBorder="1" applyAlignment="1">
      <alignment horizontal="center"/>
    </xf>
    <xf numFmtId="0" fontId="26" fillId="0" borderId="60" xfId="0" applyFont="1" applyBorder="1" applyAlignment="1">
      <alignment horizontal="center"/>
    </xf>
    <xf numFmtId="0" fontId="41" fillId="7" borderId="43" xfId="0" applyFont="1" applyFill="1" applyBorder="1" applyAlignment="1">
      <alignment horizontal="center"/>
    </xf>
    <xf numFmtId="0" fontId="41" fillId="7" borderId="66" xfId="0" applyFont="1" applyFill="1" applyBorder="1" applyAlignment="1">
      <alignment horizontal="center"/>
    </xf>
    <xf numFmtId="0" fontId="41" fillId="7" borderId="44" xfId="0" applyFont="1" applyFill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34" fillId="0" borderId="43" xfId="0" applyFont="1" applyBorder="1" applyAlignment="1">
      <alignment horizontal="center"/>
    </xf>
    <xf numFmtId="0" fontId="41" fillId="7" borderId="108" xfId="0" applyFont="1" applyFill="1" applyBorder="1" applyAlignment="1">
      <alignment horizontal="center"/>
    </xf>
    <xf numFmtId="0" fontId="41" fillId="7" borderId="109" xfId="0" applyFont="1" applyFill="1" applyBorder="1" applyAlignment="1">
      <alignment horizontal="center"/>
    </xf>
    <xf numFmtId="0" fontId="41" fillId="7" borderId="110" xfId="0" applyFont="1" applyFill="1" applyBorder="1" applyAlignment="1">
      <alignment horizontal="center"/>
    </xf>
    <xf numFmtId="0" fontId="34" fillId="0" borderId="111" xfId="0" applyFont="1" applyBorder="1" applyAlignment="1">
      <alignment horizontal="center"/>
    </xf>
    <xf numFmtId="0" fontId="0" fillId="0" borderId="61" xfId="0" applyBorder="1" applyAlignment="1"/>
    <xf numFmtId="0" fontId="0" fillId="0" borderId="23" xfId="0" applyBorder="1" applyAlignment="1"/>
    <xf numFmtId="0" fontId="0" fillId="0" borderId="8" xfId="0" applyBorder="1" applyAlignment="1"/>
    <xf numFmtId="0" fontId="0" fillId="0" borderId="42" xfId="0" applyBorder="1" applyAlignment="1"/>
    <xf numFmtId="0" fontId="0" fillId="0" borderId="72" xfId="0" applyBorder="1" applyAlignment="1"/>
    <xf numFmtId="0" fontId="0" fillId="0" borderId="45" xfId="0" applyBorder="1" applyAlignment="1"/>
    <xf numFmtId="0" fontId="0" fillId="0" borderId="81" xfId="0" applyBorder="1" applyAlignment="1">
      <alignment horizontal="left"/>
    </xf>
    <xf numFmtId="0" fontId="0" fillId="0" borderId="73" xfId="0" applyBorder="1" applyAlignment="1">
      <alignment horizontal="left"/>
    </xf>
    <xf numFmtId="0" fontId="0" fillId="0" borderId="20" xfId="0" applyBorder="1" applyAlignment="1"/>
    <xf numFmtId="0" fontId="0" fillId="0" borderId="3" xfId="0" applyBorder="1" applyAlignment="1"/>
    <xf numFmtId="0" fontId="0" fillId="0" borderId="80" xfId="0" applyBorder="1" applyAlignment="1">
      <alignment horizontal="left"/>
    </xf>
    <xf numFmtId="0" fontId="0" fillId="0" borderId="84" xfId="0" applyBorder="1" applyAlignment="1">
      <alignment horizontal="left"/>
    </xf>
    <xf numFmtId="0" fontId="0" fillId="11" borderId="33" xfId="0" applyFill="1" applyBorder="1" applyAlignment="1">
      <alignment horizontal="center"/>
    </xf>
    <xf numFmtId="0" fontId="0" fillId="11" borderId="34" xfId="0" applyFill="1" applyBorder="1" applyAlignment="1">
      <alignment horizontal="center"/>
    </xf>
    <xf numFmtId="0" fontId="26" fillId="0" borderId="111" xfId="0" applyFont="1" applyBorder="1" applyAlignment="1">
      <alignment horizontal="center"/>
    </xf>
    <xf numFmtId="0" fontId="26" fillId="0" borderId="106" xfId="0" applyFont="1" applyBorder="1" applyAlignment="1">
      <alignment horizontal="center"/>
    </xf>
    <xf numFmtId="0" fontId="26" fillId="0" borderId="107" xfId="0" applyFont="1" applyBorder="1" applyAlignment="1">
      <alignment horizontal="center"/>
    </xf>
    <xf numFmtId="0" fontId="34" fillId="0" borderId="81" xfId="0" applyFont="1" applyBorder="1" applyAlignment="1">
      <alignment horizontal="center"/>
    </xf>
    <xf numFmtId="0" fontId="34" fillId="0" borderId="73" xfId="0" applyFont="1" applyBorder="1" applyAlignment="1">
      <alignment horizontal="center"/>
    </xf>
    <xf numFmtId="0" fontId="34" fillId="0" borderId="82" xfId="0" applyFont="1" applyBorder="1" applyAlignment="1">
      <alignment horizontal="center"/>
    </xf>
    <xf numFmtId="0" fontId="34" fillId="0" borderId="42" xfId="0" applyFont="1" applyBorder="1" applyAlignment="1">
      <alignment horizontal="center"/>
    </xf>
    <xf numFmtId="0" fontId="34" fillId="0" borderId="72" xfId="0" applyFont="1" applyBorder="1" applyAlignment="1">
      <alignment horizontal="center"/>
    </xf>
    <xf numFmtId="0" fontId="34" fillId="0" borderId="79" xfId="0" applyFont="1" applyBorder="1" applyAlignment="1">
      <alignment horizontal="center"/>
    </xf>
    <xf numFmtId="0" fontId="36" fillId="11" borderId="43" xfId="0" applyFont="1" applyFill="1" applyBorder="1" applyAlignment="1">
      <alignment horizontal="right"/>
    </xf>
    <xf numFmtId="0" fontId="36" fillId="11" borderId="15" xfId="0" applyFont="1" applyFill="1" applyBorder="1" applyAlignment="1">
      <alignment horizontal="right"/>
    </xf>
    <xf numFmtId="0" fontId="36" fillId="11" borderId="66" xfId="0" applyFont="1" applyFill="1" applyBorder="1" applyAlignment="1">
      <alignment horizontal="right"/>
    </xf>
    <xf numFmtId="0" fontId="36" fillId="11" borderId="9" xfId="0" applyFont="1" applyFill="1" applyBorder="1" applyAlignment="1">
      <alignment horizontal="right"/>
    </xf>
    <xf numFmtId="0" fontId="36" fillId="11" borderId="44" xfId="0" applyFont="1" applyFill="1" applyBorder="1" applyAlignment="1">
      <alignment horizontal="right"/>
    </xf>
    <xf numFmtId="0" fontId="36" fillId="11" borderId="10" xfId="0" applyFont="1" applyFill="1" applyBorder="1" applyAlignment="1">
      <alignment horizontal="right"/>
    </xf>
    <xf numFmtId="0" fontId="36" fillId="11" borderId="3" xfId="0" applyFont="1" applyFill="1" applyBorder="1" applyAlignment="1">
      <alignment horizontal="right"/>
    </xf>
    <xf numFmtId="0" fontId="36" fillId="11" borderId="21" xfId="0" applyFont="1" applyFill="1" applyBorder="1" applyAlignment="1">
      <alignment horizontal="right"/>
    </xf>
    <xf numFmtId="0" fontId="2" fillId="0" borderId="29" xfId="0" applyFont="1" applyBorder="1" applyAlignment="1">
      <alignment horizontal="center" vertical="center" textRotation="90"/>
    </xf>
    <xf numFmtId="0" fontId="2" fillId="0" borderId="57" xfId="0" applyFont="1" applyBorder="1" applyAlignment="1">
      <alignment horizontal="center" vertical="center" textRotation="90"/>
    </xf>
    <xf numFmtId="0" fontId="0" fillId="0" borderId="28" xfId="0" applyBorder="1" applyAlignment="1">
      <alignment horizontal="center" wrapText="1"/>
    </xf>
    <xf numFmtId="0" fontId="0" fillId="0" borderId="57" xfId="0" applyBorder="1" applyAlignment="1">
      <alignment horizontal="center" wrapText="1"/>
    </xf>
    <xf numFmtId="0" fontId="0" fillId="11" borderId="17" xfId="0" applyFill="1" applyBorder="1" applyAlignment="1">
      <alignment horizontal="center"/>
    </xf>
    <xf numFmtId="0" fontId="0" fillId="11" borderId="46" xfId="0" applyFill="1" applyBorder="1" applyAlignment="1">
      <alignment horizontal="center"/>
    </xf>
    <xf numFmtId="0" fontId="36" fillId="11" borderId="70" xfId="0" applyFont="1" applyFill="1" applyBorder="1" applyAlignment="1">
      <alignment horizontal="right"/>
    </xf>
    <xf numFmtId="0" fontId="36" fillId="11" borderId="22" xfId="0" applyFont="1" applyFill="1" applyBorder="1" applyAlignment="1">
      <alignment horizontal="right"/>
    </xf>
    <xf numFmtId="0" fontId="36" fillId="11" borderId="45" xfId="0" applyFont="1" applyFill="1" applyBorder="1" applyAlignment="1">
      <alignment horizontal="right"/>
    </xf>
    <xf numFmtId="0" fontId="41" fillId="7" borderId="111" xfId="0" applyFont="1" applyFill="1" applyBorder="1" applyAlignment="1">
      <alignment horizontal="center"/>
    </xf>
    <xf numFmtId="0" fontId="41" fillId="7" borderId="106" xfId="0" applyFont="1" applyFill="1" applyBorder="1" applyAlignment="1">
      <alignment horizontal="center"/>
    </xf>
    <xf numFmtId="0" fontId="41" fillId="7" borderId="107" xfId="0" applyFont="1" applyFill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3" xfId="0" applyBorder="1" applyAlignment="1">
      <alignment horizontal="center"/>
    </xf>
    <xf numFmtId="0" fontId="9" fillId="0" borderId="20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0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0" fontId="9" fillId="0" borderId="24" xfId="0" applyFont="1" applyBorder="1" applyAlignment="1">
      <alignment horizontal="left"/>
    </xf>
    <xf numFmtId="0" fontId="9" fillId="0" borderId="74" xfId="0" applyFont="1" applyBorder="1" applyAlignment="1">
      <alignment horizontal="center"/>
    </xf>
    <xf numFmtId="0" fontId="9" fillId="0" borderId="75" xfId="0" applyFont="1" applyBorder="1" applyAlignment="1">
      <alignment horizontal="center"/>
    </xf>
    <xf numFmtId="0" fontId="9" fillId="0" borderId="76" xfId="0" applyFont="1" applyBorder="1" applyAlignment="1">
      <alignment horizontal="center"/>
    </xf>
    <xf numFmtId="0" fontId="15" fillId="3" borderId="13" xfId="0" applyFont="1" applyFill="1" applyBorder="1" applyAlignment="1">
      <alignment horizontal="left" vertical="center"/>
    </xf>
    <xf numFmtId="0" fontId="15" fillId="3" borderId="14" xfId="0" applyFont="1" applyFill="1" applyBorder="1" applyAlignment="1">
      <alignment horizontal="left" vertical="center"/>
    </xf>
    <xf numFmtId="0" fontId="15" fillId="3" borderId="63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 wrapText="1"/>
    </xf>
    <xf numFmtId="0" fontId="9" fillId="4" borderId="31" xfId="0" applyFont="1" applyFill="1" applyBorder="1" applyAlignment="1">
      <alignment horizontal="center" wrapText="1"/>
    </xf>
    <xf numFmtId="0" fontId="9" fillId="0" borderId="24" xfId="0" applyFont="1" applyBorder="1" applyAlignment="1">
      <alignment horizontal="center"/>
    </xf>
    <xf numFmtId="0" fontId="11" fillId="0" borderId="0" xfId="0" applyFont="1" applyAlignment="1" applyProtection="1">
      <alignment horizontal="center"/>
    </xf>
    <xf numFmtId="0" fontId="11" fillId="0" borderId="13" xfId="0" applyFont="1" applyBorder="1" applyAlignment="1" applyProtection="1">
      <alignment horizontal="left"/>
    </xf>
    <xf numFmtId="0" fontId="11" fillId="0" borderId="14" xfId="0" applyFont="1" applyBorder="1" applyAlignment="1" applyProtection="1">
      <alignment horizontal="left"/>
    </xf>
    <xf numFmtId="0" fontId="11" fillId="0" borderId="63" xfId="0" applyFont="1" applyBorder="1" applyAlignment="1" applyProtection="1">
      <alignment horizontal="left"/>
    </xf>
    <xf numFmtId="0" fontId="11" fillId="0" borderId="26" xfId="0" applyFont="1" applyBorder="1" applyAlignment="1" applyProtection="1">
      <alignment horizontal="center"/>
    </xf>
    <xf numFmtId="0" fontId="11" fillId="0" borderId="40" xfId="0" applyFont="1" applyBorder="1" applyAlignment="1" applyProtection="1">
      <alignment horizontal="center"/>
    </xf>
    <xf numFmtId="0" fontId="11" fillId="0" borderId="41" xfId="0" applyFont="1" applyBorder="1" applyAlignment="1" applyProtection="1">
      <alignment horizontal="center"/>
    </xf>
    <xf numFmtId="0" fontId="9" fillId="0" borderId="80" xfId="0" applyFont="1" applyBorder="1" applyAlignment="1" applyProtection="1">
      <alignment horizontal="left" vertical="top"/>
    </xf>
    <xf numFmtId="0" fontId="9" fillId="0" borderId="84" xfId="0" applyFont="1" applyBorder="1" applyAlignment="1" applyProtection="1">
      <alignment horizontal="left" vertical="top"/>
    </xf>
    <xf numFmtId="0" fontId="9" fillId="0" borderId="18" xfId="0" applyFont="1" applyBorder="1" applyAlignment="1" applyProtection="1">
      <alignment horizontal="left" vertical="top"/>
    </xf>
    <xf numFmtId="0" fontId="9" fillId="0" borderId="46" xfId="0" applyFont="1" applyBorder="1" applyAlignment="1" applyProtection="1">
      <alignment horizontal="left" vertical="top"/>
    </xf>
    <xf numFmtId="0" fontId="9" fillId="0" borderId="64" xfId="0" applyFont="1" applyBorder="1" applyAlignment="1" applyProtection="1">
      <alignment horizontal="left" vertical="top"/>
    </xf>
    <xf numFmtId="0" fontId="9" fillId="0" borderId="49" xfId="0" applyFont="1" applyBorder="1" applyAlignment="1" applyProtection="1">
      <alignment horizontal="left" vertical="top"/>
    </xf>
    <xf numFmtId="0" fontId="9" fillId="0" borderId="66" xfId="0" applyFont="1" applyBorder="1" applyAlignment="1" applyProtection="1">
      <alignment horizontal="center"/>
    </xf>
    <xf numFmtId="0" fontId="9" fillId="0" borderId="44" xfId="0" applyFont="1" applyBorder="1" applyAlignment="1" applyProtection="1">
      <alignment horizontal="center"/>
    </xf>
    <xf numFmtId="0" fontId="0" fillId="0" borderId="7" xfId="0" applyBorder="1" applyAlignment="1" applyProtection="1">
      <alignment horizontal="left" vertical="top"/>
    </xf>
    <xf numFmtId="0" fontId="0" fillId="0" borderId="18" xfId="0" applyBorder="1" applyAlignment="1" applyProtection="1">
      <alignment horizontal="left" vertical="top"/>
    </xf>
    <xf numFmtId="0" fontId="0" fillId="0" borderId="83" xfId="0" applyBorder="1" applyAlignment="1" applyProtection="1">
      <alignment horizontal="left" vertical="top"/>
    </xf>
    <xf numFmtId="0" fontId="0" fillId="0" borderId="59" xfId="0" applyBorder="1" applyAlignment="1" applyProtection="1">
      <alignment horizontal="left" vertical="top"/>
    </xf>
    <xf numFmtId="0" fontId="0" fillId="0" borderId="85" xfId="0" applyBorder="1" applyAlignment="1" applyProtection="1">
      <alignment horizontal="left" vertical="top"/>
    </xf>
    <xf numFmtId="0" fontId="0" fillId="0" borderId="49" xfId="0" applyBorder="1" applyAlignment="1" applyProtection="1">
      <alignment horizontal="left" vertical="top"/>
    </xf>
    <xf numFmtId="0" fontId="0" fillId="0" borderId="71" xfId="0" applyBorder="1" applyAlignment="1" applyProtection="1">
      <alignment horizontal="left"/>
    </xf>
    <xf numFmtId="0" fontId="0" fillId="4" borderId="66" xfId="0" applyFill="1" applyBorder="1" applyAlignment="1" applyProtection="1">
      <alignment horizontal="center"/>
      <protection locked="0"/>
    </xf>
    <xf numFmtId="0" fontId="0" fillId="4" borderId="44" xfId="0" applyFill="1" applyBorder="1" applyAlignment="1" applyProtection="1">
      <alignment horizontal="center"/>
      <protection locked="0"/>
    </xf>
    <xf numFmtId="0" fontId="11" fillId="0" borderId="27" xfId="0" applyFont="1" applyBorder="1" applyAlignment="1" applyProtection="1">
      <alignment horizontal="center"/>
    </xf>
    <xf numFmtId="0" fontId="24" fillId="7" borderId="71" xfId="0" applyFont="1" applyFill="1" applyBorder="1" applyAlignment="1" applyProtection="1">
      <alignment horizontal="left"/>
    </xf>
    <xf numFmtId="0" fontId="24" fillId="7" borderId="45" xfId="0" applyFont="1" applyFill="1" applyBorder="1" applyAlignment="1" applyProtection="1">
      <alignment horizontal="left"/>
    </xf>
    <xf numFmtId="0" fontId="9" fillId="0" borderId="43" xfId="0" applyFont="1" applyBorder="1" applyAlignment="1" applyProtection="1">
      <alignment horizontal="left" vertical="top"/>
    </xf>
    <xf numFmtId="0" fontId="9" fillId="0" borderId="66" xfId="0" applyFont="1" applyBorder="1" applyAlignment="1" applyProtection="1">
      <alignment horizontal="left" vertical="top"/>
    </xf>
    <xf numFmtId="0" fontId="0" fillId="0" borderId="6" xfId="0" applyBorder="1" applyAlignment="1" applyProtection="1">
      <alignment horizontal="left" vertical="top"/>
    </xf>
    <xf numFmtId="0" fontId="0" fillId="0" borderId="67" xfId="0" applyBorder="1" applyAlignment="1" applyProtection="1">
      <alignment horizontal="left" vertical="top"/>
    </xf>
    <xf numFmtId="0" fontId="27" fillId="3" borderId="37" xfId="0" applyFont="1" applyFill="1" applyBorder="1" applyAlignment="1" applyProtection="1">
      <alignment horizontal="center"/>
    </xf>
    <xf numFmtId="0" fontId="27" fillId="3" borderId="38" xfId="0" applyFont="1" applyFill="1" applyBorder="1" applyAlignment="1" applyProtection="1">
      <alignment horizontal="center"/>
    </xf>
    <xf numFmtId="0" fontId="27" fillId="3" borderId="39" xfId="0" applyFont="1" applyFill="1" applyBorder="1" applyAlignment="1" applyProtection="1">
      <alignment horizontal="center"/>
    </xf>
    <xf numFmtId="0" fontId="2" fillId="0" borderId="67" xfId="0" applyFont="1" applyBorder="1" applyAlignment="1" applyProtection="1">
      <alignment horizontal="center"/>
    </xf>
    <xf numFmtId="0" fontId="2" fillId="0" borderId="60" xfId="0" applyFont="1" applyBorder="1" applyAlignment="1" applyProtection="1">
      <alignment horizontal="center"/>
    </xf>
    <xf numFmtId="0" fontId="9" fillId="0" borderId="70" xfId="0" applyFont="1" applyBorder="1" applyAlignment="1" applyProtection="1">
      <alignment horizontal="left" vertical="top"/>
    </xf>
    <xf numFmtId="0" fontId="9" fillId="0" borderId="67" xfId="0" applyFont="1" applyBorder="1" applyAlignment="1" applyProtection="1">
      <alignment horizontal="left" vertical="top"/>
    </xf>
    <xf numFmtId="0" fontId="19" fillId="0" borderId="6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2" fontId="2" fillId="0" borderId="66" xfId="0" applyNumberFormat="1" applyFont="1" applyBorder="1" applyAlignment="1" applyProtection="1">
      <alignment horizontal="center"/>
    </xf>
    <xf numFmtId="2" fontId="2" fillId="0" borderId="44" xfId="0" applyNumberFormat="1" applyFont="1" applyBorder="1" applyAlignment="1" applyProtection="1">
      <alignment horizontal="center"/>
    </xf>
    <xf numFmtId="0" fontId="2" fillId="0" borderId="66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0" fillId="0" borderId="66" xfId="0" applyBorder="1" applyAlignment="1" applyProtection="1">
      <alignment horizontal="left" vertical="top" wrapText="1"/>
    </xf>
    <xf numFmtId="0" fontId="0" fillId="0" borderId="66" xfId="0" applyBorder="1" applyAlignment="1" applyProtection="1">
      <alignment horizontal="left" vertical="top"/>
    </xf>
    <xf numFmtId="0" fontId="9" fillId="0" borderId="42" xfId="0" applyFont="1" applyBorder="1" applyAlignment="1" applyProtection="1">
      <alignment horizontal="left"/>
    </xf>
    <xf numFmtId="0" fontId="9" fillId="0" borderId="72" xfId="0" applyFont="1" applyBorder="1" applyAlignment="1" applyProtection="1">
      <alignment horizontal="left"/>
    </xf>
    <xf numFmtId="0" fontId="9" fillId="0" borderId="45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 vertical="top"/>
    </xf>
    <xf numFmtId="0" fontId="9" fillId="0" borderId="14" xfId="0" applyFont="1" applyBorder="1" applyAlignment="1" applyProtection="1">
      <alignment horizontal="left" vertical="top"/>
    </xf>
    <xf numFmtId="0" fontId="9" fillId="0" borderId="77" xfId="0" applyFont="1" applyBorder="1" applyAlignment="1" applyProtection="1">
      <alignment horizontal="left" vertical="top"/>
    </xf>
    <xf numFmtId="0" fontId="9" fillId="0" borderId="81" xfId="0" applyFont="1" applyBorder="1" applyAlignment="1" applyProtection="1">
      <alignment horizontal="left" vertical="top"/>
    </xf>
    <xf numFmtId="0" fontId="9" fillId="0" borderId="73" xfId="0" applyFont="1" applyBorder="1" applyAlignment="1" applyProtection="1">
      <alignment horizontal="left" vertical="top"/>
    </xf>
    <xf numFmtId="0" fontId="9" fillId="0" borderId="59" xfId="0" applyFont="1" applyBorder="1" applyAlignment="1" applyProtection="1">
      <alignment horizontal="left" vertical="top"/>
    </xf>
    <xf numFmtId="0" fontId="27" fillId="3" borderId="37" xfId="0" applyFont="1" applyFill="1" applyBorder="1" applyAlignment="1" applyProtection="1">
      <alignment horizontal="left" vertical="center"/>
    </xf>
    <xf numFmtId="0" fontId="27" fillId="3" borderId="38" xfId="0" applyFont="1" applyFill="1" applyBorder="1" applyAlignment="1" applyProtection="1">
      <alignment horizontal="left" vertical="center"/>
    </xf>
    <xf numFmtId="0" fontId="27" fillId="3" borderId="39" xfId="0" applyFont="1" applyFill="1" applyBorder="1" applyAlignment="1" applyProtection="1">
      <alignment horizontal="left" vertical="center"/>
    </xf>
    <xf numFmtId="0" fontId="25" fillId="0" borderId="66" xfId="0" applyFont="1" applyBorder="1" applyAlignment="1" applyProtection="1">
      <alignment horizontal="center"/>
    </xf>
    <xf numFmtId="0" fontId="25" fillId="0" borderId="44" xfId="0" applyFont="1" applyBorder="1" applyAlignment="1" applyProtection="1">
      <alignment horizontal="center"/>
    </xf>
    <xf numFmtId="0" fontId="11" fillId="0" borderId="0" xfId="0" applyFont="1" applyAlignment="1" applyProtection="1">
      <alignment horizontal="center" wrapText="1"/>
    </xf>
    <xf numFmtId="0" fontId="0" fillId="0" borderId="66" xfId="0" applyBorder="1" applyAlignment="1" applyProtection="1">
      <alignment horizontal="center"/>
    </xf>
    <xf numFmtId="0" fontId="0" fillId="0" borderId="44" xfId="0" applyBorder="1" applyAlignment="1" applyProtection="1">
      <alignment horizontal="center"/>
    </xf>
    <xf numFmtId="0" fontId="9" fillId="0" borderId="43" xfId="0" applyFont="1" applyBorder="1" applyAlignment="1" applyProtection="1">
      <alignment horizontal="center" vertical="top"/>
    </xf>
    <xf numFmtId="0" fontId="9" fillId="0" borderId="15" xfId="0" applyFont="1" applyBorder="1" applyAlignment="1" applyProtection="1">
      <alignment horizontal="center" vertical="top"/>
    </xf>
    <xf numFmtId="0" fontId="9" fillId="0" borderId="5" xfId="0" applyFont="1" applyBorder="1" applyAlignment="1" applyProtection="1">
      <alignment horizontal="left" vertical="top"/>
    </xf>
    <xf numFmtId="0" fontId="0" fillId="0" borderId="67" xfId="0" applyBorder="1" applyAlignment="1" applyProtection="1">
      <alignment horizontal="center"/>
    </xf>
    <xf numFmtId="0" fontId="0" fillId="0" borderId="60" xfId="0" applyBorder="1" applyAlignment="1" applyProtection="1">
      <alignment horizontal="center"/>
    </xf>
    <xf numFmtId="0" fontId="18" fillId="4" borderId="67" xfId="0" applyFont="1" applyFill="1" applyBorder="1" applyAlignment="1" applyProtection="1">
      <alignment horizontal="center"/>
      <protection locked="0"/>
    </xf>
    <xf numFmtId="0" fontId="2" fillId="0" borderId="30" xfId="0" applyFont="1" applyBorder="1" applyAlignment="1" applyProtection="1">
      <alignment horizontal="center" vertical="top"/>
    </xf>
    <xf numFmtId="0" fontId="2" fillId="0" borderId="53" xfId="0" applyFont="1" applyBorder="1" applyAlignment="1" applyProtection="1">
      <alignment horizontal="center" vertical="top"/>
    </xf>
    <xf numFmtId="0" fontId="26" fillId="4" borderId="66" xfId="0" applyFont="1" applyFill="1" applyBorder="1" applyAlignment="1" applyProtection="1">
      <alignment horizontal="center" wrapText="1"/>
      <protection locked="0"/>
    </xf>
    <xf numFmtId="0" fontId="26" fillId="4" borderId="44" xfId="0" applyFont="1" applyFill="1" applyBorder="1" applyAlignment="1" applyProtection="1">
      <alignment horizontal="center" wrapText="1"/>
      <protection locked="0"/>
    </xf>
    <xf numFmtId="0" fontId="26" fillId="4" borderId="3" xfId="0" applyFont="1" applyFill="1" applyBorder="1" applyAlignment="1" applyProtection="1">
      <alignment horizontal="center"/>
      <protection locked="0"/>
    </xf>
    <xf numFmtId="0" fontId="26" fillId="4" borderId="21" xfId="0" applyFont="1" applyFill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 vertical="top"/>
    </xf>
    <xf numFmtId="0" fontId="11" fillId="0" borderId="3" xfId="0" applyFont="1" applyBorder="1" applyAlignment="1" applyProtection="1">
      <alignment horizontal="center" vertical="top"/>
    </xf>
    <xf numFmtId="0" fontId="11" fillId="0" borderId="24" xfId="0" applyFont="1" applyBorder="1" applyAlignment="1" applyProtection="1">
      <alignment horizontal="center" vertical="top"/>
    </xf>
    <xf numFmtId="0" fontId="2" fillId="2" borderId="20" xfId="0" applyFont="1" applyFill="1" applyBorder="1" applyAlignment="1" applyProtection="1">
      <alignment horizontal="center" vertical="top"/>
    </xf>
    <xf numFmtId="0" fontId="2" fillId="2" borderId="3" xfId="0" applyFont="1" applyFill="1" applyBorder="1" applyAlignment="1" applyProtection="1">
      <alignment horizontal="center" vertical="top"/>
    </xf>
    <xf numFmtId="0" fontId="2" fillId="2" borderId="21" xfId="0" applyFont="1" applyFill="1" applyBorder="1" applyAlignment="1" applyProtection="1">
      <alignment horizontal="center" vertical="top"/>
    </xf>
    <xf numFmtId="0" fontId="2" fillId="2" borderId="43" xfId="0" applyFont="1" applyFill="1" applyBorder="1" applyAlignment="1" applyProtection="1">
      <alignment horizontal="center" vertical="top"/>
    </xf>
    <xf numFmtId="0" fontId="2" fillId="2" borderId="66" xfId="0" applyFont="1" applyFill="1" applyBorder="1" applyAlignment="1" applyProtection="1">
      <alignment horizontal="center" vertical="top"/>
    </xf>
    <xf numFmtId="0" fontId="2" fillId="2" borderId="44" xfId="0" applyFont="1" applyFill="1" applyBorder="1" applyAlignment="1" applyProtection="1">
      <alignment horizontal="center" vertical="top"/>
    </xf>
    <xf numFmtId="0" fontId="11" fillId="0" borderId="22" xfId="0" applyFont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center" vertical="top"/>
    </xf>
    <xf numFmtId="0" fontId="11" fillId="0" borderId="66" xfId="0" applyFont="1" applyBorder="1" applyAlignment="1" applyProtection="1">
      <alignment horizontal="center" vertical="top"/>
    </xf>
    <xf numFmtId="0" fontId="11" fillId="0" borderId="71" xfId="0" applyFont="1" applyBorder="1" applyAlignment="1" applyProtection="1">
      <alignment horizontal="center" vertical="top"/>
    </xf>
    <xf numFmtId="0" fontId="11" fillId="0" borderId="45" xfId="0" applyFont="1" applyBorder="1" applyAlignment="1" applyProtection="1">
      <alignment horizontal="center" vertical="top"/>
    </xf>
    <xf numFmtId="0" fontId="18" fillId="4" borderId="66" xfId="0" applyFont="1" applyFill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left"/>
    </xf>
    <xf numFmtId="0" fontId="11" fillId="0" borderId="41" xfId="0" applyFont="1" applyBorder="1" applyAlignment="1" applyProtection="1">
      <alignment horizontal="center" vertical="top" wrapText="1"/>
    </xf>
    <xf numFmtId="0" fontId="11" fillId="0" borderId="26" xfId="0" applyFont="1" applyBorder="1" applyAlignment="1" applyProtection="1">
      <alignment horizontal="center" vertical="top" wrapText="1"/>
    </xf>
    <xf numFmtId="0" fontId="11" fillId="0" borderId="25" xfId="0" applyFont="1" applyBorder="1" applyAlignment="1" applyProtection="1">
      <alignment horizontal="center" vertical="top" wrapText="1"/>
    </xf>
    <xf numFmtId="0" fontId="11" fillId="0" borderId="27" xfId="0" applyFont="1" applyBorder="1" applyAlignment="1" applyProtection="1">
      <alignment horizontal="center" vertical="top" wrapText="1"/>
    </xf>
    <xf numFmtId="0" fontId="11" fillId="0" borderId="40" xfId="0" applyFont="1" applyBorder="1" applyAlignment="1" applyProtection="1">
      <alignment horizontal="center" vertical="top" wrapText="1"/>
    </xf>
    <xf numFmtId="0" fontId="0" fillId="0" borderId="0" xfId="0" applyAlignment="1">
      <alignment horizontal="center" vertical="top"/>
    </xf>
    <xf numFmtId="0" fontId="2" fillId="0" borderId="3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12" borderId="24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8" fillId="9" borderId="25" xfId="0" applyFont="1" applyFill="1" applyBorder="1" applyAlignment="1">
      <alignment horizontal="left"/>
    </xf>
    <xf numFmtId="0" fontId="28" fillId="9" borderId="26" xfId="0" applyFont="1" applyFill="1" applyBorder="1" applyAlignment="1">
      <alignment horizontal="left"/>
    </xf>
    <xf numFmtId="0" fontId="28" fillId="9" borderId="27" xfId="0" applyFont="1" applyFill="1" applyBorder="1" applyAlignment="1">
      <alignment horizontal="left"/>
    </xf>
    <xf numFmtId="0" fontId="11" fillId="0" borderId="13" xfId="0" applyFont="1" applyBorder="1" applyAlignment="1" applyProtection="1">
      <alignment horizontal="center" vertical="top" wrapText="1"/>
    </xf>
    <xf numFmtId="0" fontId="11" fillId="0" borderId="14" xfId="0" applyFont="1" applyBorder="1" applyAlignment="1" applyProtection="1">
      <alignment horizontal="center" vertical="top" wrapText="1"/>
    </xf>
    <xf numFmtId="0" fontId="11" fillId="0" borderId="63" xfId="0" applyFont="1" applyBorder="1" applyAlignment="1" applyProtection="1">
      <alignment horizontal="center" vertical="top" wrapText="1"/>
    </xf>
    <xf numFmtId="0" fontId="11" fillId="0" borderId="77" xfId="0" applyFont="1" applyBorder="1" applyAlignment="1" applyProtection="1">
      <alignment horizontal="center" vertical="top" wrapText="1"/>
    </xf>
    <xf numFmtId="0" fontId="11" fillId="0" borderId="78" xfId="0" applyFont="1" applyBorder="1" applyAlignment="1" applyProtection="1">
      <alignment horizontal="center" vertical="top" wrapText="1"/>
    </xf>
    <xf numFmtId="0" fontId="29" fillId="9" borderId="13" xfId="0" applyFont="1" applyFill="1" applyBorder="1" applyAlignment="1" applyProtection="1">
      <alignment horizontal="left" vertical="center"/>
    </xf>
    <xf numFmtId="0" fontId="29" fillId="9" borderId="14" xfId="0" applyFont="1" applyFill="1" applyBorder="1" applyAlignment="1" applyProtection="1">
      <alignment horizontal="left" vertical="center"/>
    </xf>
    <xf numFmtId="0" fontId="29" fillId="9" borderId="63" xfId="0" applyFont="1" applyFill="1" applyBorder="1" applyAlignment="1" applyProtection="1">
      <alignment horizontal="left" vertical="center"/>
    </xf>
    <xf numFmtId="0" fontId="29" fillId="9" borderId="14" xfId="0" applyFont="1" applyFill="1" applyBorder="1" applyAlignment="1" applyProtection="1">
      <alignment horizontal="center" vertical="center"/>
    </xf>
    <xf numFmtId="0" fontId="29" fillId="9" borderId="63" xfId="0" applyFont="1" applyFill="1" applyBorder="1" applyAlignment="1" applyProtection="1">
      <alignment horizontal="center" vertical="center"/>
    </xf>
    <xf numFmtId="0" fontId="31" fillId="9" borderId="13" xfId="0" applyFont="1" applyFill="1" applyBorder="1" applyAlignment="1">
      <alignment horizontal="center" vertical="top"/>
    </xf>
    <xf numFmtId="0" fontId="31" fillId="9" borderId="14" xfId="0" applyFont="1" applyFill="1" applyBorder="1" applyAlignment="1">
      <alignment horizontal="left" vertical="center"/>
    </xf>
    <xf numFmtId="0" fontId="31" fillId="9" borderId="14" xfId="0" applyFont="1" applyFill="1" applyBorder="1" applyAlignment="1">
      <alignment horizontal="center" vertical="top"/>
    </xf>
    <xf numFmtId="0" fontId="31" fillId="9" borderId="63" xfId="0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9" fillId="0" borderId="42" xfId="0" applyFont="1" applyBorder="1" applyAlignment="1">
      <alignment horizontal="center" vertical="top"/>
    </xf>
    <xf numFmtId="0" fontId="9" fillId="0" borderId="2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71" xfId="0" applyBorder="1" applyAlignment="1">
      <alignment horizontal="center"/>
    </xf>
    <xf numFmtId="0" fontId="8" fillId="5" borderId="20" xfId="1" applyFont="1" applyFill="1" applyBorder="1" applyAlignment="1">
      <alignment horizontal="center"/>
    </xf>
    <xf numFmtId="0" fontId="8" fillId="5" borderId="21" xfId="1" applyFont="1" applyFill="1" applyBorder="1" applyAlignment="1">
      <alignment horizontal="center"/>
    </xf>
    <xf numFmtId="0" fontId="8" fillId="5" borderId="22" xfId="1" applyFont="1" applyFill="1" applyBorder="1" applyAlignment="1">
      <alignment horizontal="center"/>
    </xf>
    <xf numFmtId="0" fontId="8" fillId="0" borderId="28" xfId="1" applyFont="1" applyBorder="1" applyAlignment="1">
      <alignment horizontal="center" vertical="center" wrapText="1"/>
    </xf>
    <xf numFmtId="0" fontId="8" fillId="0" borderId="29" xfId="1" applyFont="1" applyBorder="1" applyAlignment="1">
      <alignment horizontal="center" vertical="center" wrapText="1"/>
    </xf>
    <xf numFmtId="0" fontId="8" fillId="0" borderId="57" xfId="1" applyFont="1" applyBorder="1" applyAlignment="1">
      <alignment horizontal="center" vertical="center" wrapText="1"/>
    </xf>
    <xf numFmtId="0" fontId="8" fillId="0" borderId="50" xfId="1" applyFont="1" applyBorder="1" applyAlignment="1">
      <alignment horizontal="center"/>
    </xf>
    <xf numFmtId="0" fontId="8" fillId="0" borderId="51" xfId="1" applyFont="1" applyBorder="1" applyAlignment="1">
      <alignment horizontal="center"/>
    </xf>
    <xf numFmtId="0" fontId="7" fillId="0" borderId="46" xfId="1" applyBorder="1" applyAlignment="1">
      <alignment horizontal="center"/>
    </xf>
    <xf numFmtId="0" fontId="7" fillId="0" borderId="49" xfId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60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3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3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3"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theme="3"/>
      </font>
      <fill>
        <patternFill>
          <bgColor rgb="FF92D050"/>
        </patternFill>
      </fill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  <dxf>
      <font>
        <b/>
        <i val="0"/>
        <color theme="1"/>
      </font>
      <fill>
        <patternFill>
          <bgColor rgb="FF92D050"/>
        </patternFill>
      </fill>
    </dxf>
    <dxf>
      <font>
        <b val="0"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 val="0"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 val="0"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 val="0"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 val="0"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92D05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FFF57"/>
      <color rgb="FFCCFF99"/>
      <color rgb="FFCBD0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152400</xdr:colOff>
      <xdr:row>0</xdr:row>
      <xdr:rowOff>28575</xdr:rowOff>
    </xdr:from>
    <xdr:ext cx="1322294" cy="342786"/>
    <xdr:sp macro="[0]!Ventilation" textlink="">
      <xdr:nvSpPr>
        <xdr:cNvPr id="2" name="ZoneTexte 1"/>
        <xdr:cNvSpPr txBox="1"/>
      </xdr:nvSpPr>
      <xdr:spPr>
        <a:xfrm>
          <a:off x="8915400" y="28575"/>
          <a:ext cx="1322294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REPARTITION</a:t>
          </a:r>
        </a:p>
      </xdr:txBody>
    </xdr:sp>
    <xdr:clientData/>
  </xdr:oneCellAnchor>
  <xdr:oneCellAnchor>
    <xdr:from>
      <xdr:col>3</xdr:col>
      <xdr:colOff>285750</xdr:colOff>
      <xdr:row>0</xdr:row>
      <xdr:rowOff>38100</xdr:rowOff>
    </xdr:from>
    <xdr:ext cx="1322294" cy="342786"/>
    <xdr:sp macro="[0]!Synthèse_TRI" textlink="">
      <xdr:nvSpPr>
        <xdr:cNvPr id="4" name="ZoneTexte 3"/>
        <xdr:cNvSpPr txBox="1"/>
      </xdr:nvSpPr>
      <xdr:spPr>
        <a:xfrm>
          <a:off x="3143250" y="38100"/>
          <a:ext cx="1322294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Tri / Equipe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38100</xdr:colOff>
      <xdr:row>0</xdr:row>
      <xdr:rowOff>43563</xdr:rowOff>
    </xdr:from>
    <xdr:ext cx="1693769" cy="342786"/>
    <xdr:sp macro="[0]!Module2.Apnéistes" textlink="">
      <xdr:nvSpPr>
        <xdr:cNvPr id="2" name="ZoneTexte 1"/>
        <xdr:cNvSpPr txBox="1"/>
      </xdr:nvSpPr>
      <xdr:spPr>
        <a:xfrm>
          <a:off x="8829675" y="43563"/>
          <a:ext cx="1693769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APNEISTES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533400</xdr:colOff>
      <xdr:row>0</xdr:row>
      <xdr:rowOff>28575</xdr:rowOff>
    </xdr:from>
    <xdr:ext cx="1322294" cy="342786"/>
    <xdr:sp macro="[0]!Equipe_1" textlink="">
      <xdr:nvSpPr>
        <xdr:cNvPr id="3" name="ZoneTexte 2"/>
        <xdr:cNvSpPr txBox="1"/>
      </xdr:nvSpPr>
      <xdr:spPr>
        <a:xfrm>
          <a:off x="2762250" y="28575"/>
          <a:ext cx="1322294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EQUIPES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263525</xdr:colOff>
      <xdr:row>3</xdr:row>
      <xdr:rowOff>60325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74612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266700</xdr:colOff>
      <xdr:row>3</xdr:row>
      <xdr:rowOff>50800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4600" y="7366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</xdr:row>
      <xdr:rowOff>50800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27400" y="7366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</xdr:row>
      <xdr:rowOff>50800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3942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</xdr:row>
      <xdr:rowOff>38100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0" y="43815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</xdr:row>
      <xdr:rowOff>50800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27400" y="43942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35</xdr:row>
      <xdr:rowOff>50800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35</xdr:row>
      <xdr:rowOff>38100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461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35</xdr:row>
      <xdr:rowOff>50800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51</xdr:row>
      <xdr:rowOff>50800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51</xdr:row>
      <xdr:rowOff>38100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51</xdr:row>
      <xdr:rowOff>50800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67</xdr:row>
      <xdr:rowOff>50800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67</xdr:row>
      <xdr:rowOff>38100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67</xdr:row>
      <xdr:rowOff>50800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83</xdr:row>
      <xdr:rowOff>50800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83</xdr:row>
      <xdr:rowOff>38100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83</xdr:row>
      <xdr:rowOff>50800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99</xdr:row>
      <xdr:rowOff>50800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99</xdr:row>
      <xdr:rowOff>38100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99</xdr:row>
      <xdr:rowOff>50800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115</xdr:row>
      <xdr:rowOff>50800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115</xdr:row>
      <xdr:rowOff>38100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115</xdr:row>
      <xdr:rowOff>50800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115</xdr:row>
      <xdr:rowOff>50800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115</xdr:row>
      <xdr:rowOff>38100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115</xdr:row>
      <xdr:rowOff>50800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131</xdr:row>
      <xdr:rowOff>50800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131</xdr:row>
      <xdr:rowOff>38100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131</xdr:row>
      <xdr:rowOff>50800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131</xdr:row>
      <xdr:rowOff>50800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131</xdr:row>
      <xdr:rowOff>38100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131</xdr:row>
      <xdr:rowOff>50800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147</xdr:row>
      <xdr:rowOff>50800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147</xdr:row>
      <xdr:rowOff>38100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147</xdr:row>
      <xdr:rowOff>50800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147</xdr:row>
      <xdr:rowOff>50800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147</xdr:row>
      <xdr:rowOff>38100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147</xdr:row>
      <xdr:rowOff>50800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163</xdr:row>
      <xdr:rowOff>50800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163</xdr:row>
      <xdr:rowOff>38100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163</xdr:row>
      <xdr:rowOff>50800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163</xdr:row>
      <xdr:rowOff>50800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163</xdr:row>
      <xdr:rowOff>38100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163</xdr:row>
      <xdr:rowOff>50800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179</xdr:row>
      <xdr:rowOff>50800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179</xdr:row>
      <xdr:rowOff>38100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179</xdr:row>
      <xdr:rowOff>50800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179</xdr:row>
      <xdr:rowOff>50800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179</xdr:row>
      <xdr:rowOff>38100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179</xdr:row>
      <xdr:rowOff>50800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195</xdr:row>
      <xdr:rowOff>50800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195</xdr:row>
      <xdr:rowOff>38100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195</xdr:row>
      <xdr:rowOff>50800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195</xdr:row>
      <xdr:rowOff>50800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195</xdr:row>
      <xdr:rowOff>38100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195</xdr:row>
      <xdr:rowOff>50800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211</xdr:row>
      <xdr:rowOff>50800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211</xdr:row>
      <xdr:rowOff>38100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211</xdr:row>
      <xdr:rowOff>50800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211</xdr:row>
      <xdr:rowOff>50800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211</xdr:row>
      <xdr:rowOff>38100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211</xdr:row>
      <xdr:rowOff>50800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227</xdr:row>
      <xdr:rowOff>50800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227</xdr:row>
      <xdr:rowOff>38100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227</xdr:row>
      <xdr:rowOff>50800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227</xdr:row>
      <xdr:rowOff>50800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227</xdr:row>
      <xdr:rowOff>38100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227</xdr:row>
      <xdr:rowOff>50800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243</xdr:row>
      <xdr:rowOff>50800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243</xdr:row>
      <xdr:rowOff>38100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243</xdr:row>
      <xdr:rowOff>50800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243</xdr:row>
      <xdr:rowOff>50800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243</xdr:row>
      <xdr:rowOff>38100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243</xdr:row>
      <xdr:rowOff>50800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259</xdr:row>
      <xdr:rowOff>50800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259</xdr:row>
      <xdr:rowOff>38100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259</xdr:row>
      <xdr:rowOff>50800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259</xdr:row>
      <xdr:rowOff>50800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259</xdr:row>
      <xdr:rowOff>38100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259</xdr:row>
      <xdr:rowOff>50800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275</xdr:row>
      <xdr:rowOff>50800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275</xdr:row>
      <xdr:rowOff>38100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275</xdr:row>
      <xdr:rowOff>50800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275</xdr:row>
      <xdr:rowOff>50800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275</xdr:row>
      <xdr:rowOff>38100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275</xdr:row>
      <xdr:rowOff>50800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291</xdr:row>
      <xdr:rowOff>50800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291</xdr:row>
      <xdr:rowOff>38100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291</xdr:row>
      <xdr:rowOff>50800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291</xdr:row>
      <xdr:rowOff>50800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291</xdr:row>
      <xdr:rowOff>38100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291</xdr:row>
      <xdr:rowOff>50800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307</xdr:row>
      <xdr:rowOff>50800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307</xdr:row>
      <xdr:rowOff>38100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307</xdr:row>
      <xdr:rowOff>50800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307</xdr:row>
      <xdr:rowOff>50800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307</xdr:row>
      <xdr:rowOff>38100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307</xdr:row>
      <xdr:rowOff>50800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323</xdr:row>
      <xdr:rowOff>50800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323</xdr:row>
      <xdr:rowOff>38100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323</xdr:row>
      <xdr:rowOff>50800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323</xdr:row>
      <xdr:rowOff>50800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323</xdr:row>
      <xdr:rowOff>38100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323</xdr:row>
      <xdr:rowOff>50800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339</xdr:row>
      <xdr:rowOff>50800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339</xdr:row>
      <xdr:rowOff>38100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339</xdr:row>
      <xdr:rowOff>50800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339</xdr:row>
      <xdr:rowOff>50800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339</xdr:row>
      <xdr:rowOff>38100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339</xdr:row>
      <xdr:rowOff>50800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355</xdr:row>
      <xdr:rowOff>50800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355</xdr:row>
      <xdr:rowOff>38100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355</xdr:row>
      <xdr:rowOff>50800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355</xdr:row>
      <xdr:rowOff>50800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355</xdr:row>
      <xdr:rowOff>38100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355</xdr:row>
      <xdr:rowOff>50800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371</xdr:row>
      <xdr:rowOff>50800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371</xdr:row>
      <xdr:rowOff>38100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371</xdr:row>
      <xdr:rowOff>50800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371</xdr:row>
      <xdr:rowOff>50800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371</xdr:row>
      <xdr:rowOff>38100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371</xdr:row>
      <xdr:rowOff>50800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387</xdr:row>
      <xdr:rowOff>50800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387</xdr:row>
      <xdr:rowOff>38100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387</xdr:row>
      <xdr:rowOff>50800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387</xdr:row>
      <xdr:rowOff>50800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387</xdr:row>
      <xdr:rowOff>38100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387</xdr:row>
      <xdr:rowOff>50800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403</xdr:row>
      <xdr:rowOff>50800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403</xdr:row>
      <xdr:rowOff>38100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403</xdr:row>
      <xdr:rowOff>50800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403</xdr:row>
      <xdr:rowOff>50800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403</xdr:row>
      <xdr:rowOff>38100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403</xdr:row>
      <xdr:rowOff>50800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419</xdr:row>
      <xdr:rowOff>50800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419</xdr:row>
      <xdr:rowOff>38100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419</xdr:row>
      <xdr:rowOff>50800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419</xdr:row>
      <xdr:rowOff>50800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419</xdr:row>
      <xdr:rowOff>38100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419</xdr:row>
      <xdr:rowOff>50800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435</xdr:row>
      <xdr:rowOff>50800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435</xdr:row>
      <xdr:rowOff>38100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435</xdr:row>
      <xdr:rowOff>50800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435</xdr:row>
      <xdr:rowOff>50800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435</xdr:row>
      <xdr:rowOff>38100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435</xdr:row>
      <xdr:rowOff>50800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451</xdr:row>
      <xdr:rowOff>50800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451</xdr:row>
      <xdr:rowOff>38100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451</xdr:row>
      <xdr:rowOff>50800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451</xdr:row>
      <xdr:rowOff>50800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451</xdr:row>
      <xdr:rowOff>38100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451</xdr:row>
      <xdr:rowOff>50800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467</xdr:row>
      <xdr:rowOff>50800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467</xdr:row>
      <xdr:rowOff>38100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467</xdr:row>
      <xdr:rowOff>50800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467</xdr:row>
      <xdr:rowOff>50800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467</xdr:row>
      <xdr:rowOff>38100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467</xdr:row>
      <xdr:rowOff>50800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483</xdr:row>
      <xdr:rowOff>50800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483</xdr:row>
      <xdr:rowOff>38100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483</xdr:row>
      <xdr:rowOff>50800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483</xdr:row>
      <xdr:rowOff>50800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483</xdr:row>
      <xdr:rowOff>38100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483</xdr:row>
      <xdr:rowOff>50800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499</xdr:row>
      <xdr:rowOff>50800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499</xdr:row>
      <xdr:rowOff>38100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499</xdr:row>
      <xdr:rowOff>50800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499</xdr:row>
      <xdr:rowOff>50800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499</xdr:row>
      <xdr:rowOff>38100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499</xdr:row>
      <xdr:rowOff>50800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515</xdr:row>
      <xdr:rowOff>50800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515</xdr:row>
      <xdr:rowOff>38100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515</xdr:row>
      <xdr:rowOff>50800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515</xdr:row>
      <xdr:rowOff>50800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515</xdr:row>
      <xdr:rowOff>38100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515</xdr:row>
      <xdr:rowOff>50800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939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531</xdr:row>
      <xdr:rowOff>50800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531</xdr:row>
      <xdr:rowOff>50800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7482800"/>
          <a:ext cx="1374775" cy="168918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263525</xdr:colOff>
      <xdr:row>3</xdr:row>
      <xdr:rowOff>60325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525" y="82232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266700</xdr:colOff>
      <xdr:row>3</xdr:row>
      <xdr:rowOff>50800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8128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</xdr:row>
      <xdr:rowOff>50800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81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</xdr:row>
      <xdr:rowOff>50800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</xdr:row>
      <xdr:rowOff>38100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61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</xdr:row>
      <xdr:rowOff>50800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35</xdr:row>
      <xdr:rowOff>50800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35</xdr:row>
      <xdr:rowOff>38100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35</xdr:row>
      <xdr:rowOff>50800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51</xdr:row>
      <xdr:rowOff>50800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51</xdr:row>
      <xdr:rowOff>38100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51</xdr:row>
      <xdr:rowOff>50800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67</xdr:row>
      <xdr:rowOff>50800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67</xdr:row>
      <xdr:rowOff>38100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67</xdr:row>
      <xdr:rowOff>50800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83</xdr:row>
      <xdr:rowOff>50800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83</xdr:row>
      <xdr:rowOff>38100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83</xdr:row>
      <xdr:rowOff>50800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99</xdr:row>
      <xdr:rowOff>50800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99</xdr:row>
      <xdr:rowOff>38100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99</xdr:row>
      <xdr:rowOff>50800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115</xdr:row>
      <xdr:rowOff>50800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115</xdr:row>
      <xdr:rowOff>38100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115</xdr:row>
      <xdr:rowOff>50800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131</xdr:row>
      <xdr:rowOff>50800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131</xdr:row>
      <xdr:rowOff>38100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131</xdr:row>
      <xdr:rowOff>50800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147</xdr:row>
      <xdr:rowOff>50800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147</xdr:row>
      <xdr:rowOff>38100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147</xdr:row>
      <xdr:rowOff>50800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163</xdr:row>
      <xdr:rowOff>50800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163</xdr:row>
      <xdr:rowOff>38100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163</xdr:row>
      <xdr:rowOff>50800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179</xdr:row>
      <xdr:rowOff>50800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179</xdr:row>
      <xdr:rowOff>38100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179</xdr:row>
      <xdr:rowOff>50800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195</xdr:row>
      <xdr:rowOff>50800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195</xdr:row>
      <xdr:rowOff>38100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195</xdr:row>
      <xdr:rowOff>50800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211</xdr:row>
      <xdr:rowOff>50800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211</xdr:row>
      <xdr:rowOff>38100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211</xdr:row>
      <xdr:rowOff>50800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227</xdr:row>
      <xdr:rowOff>50800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227</xdr:row>
      <xdr:rowOff>38100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227</xdr:row>
      <xdr:rowOff>50800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243</xdr:row>
      <xdr:rowOff>50800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243</xdr:row>
      <xdr:rowOff>38100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243</xdr:row>
      <xdr:rowOff>50800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259</xdr:row>
      <xdr:rowOff>50800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51167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259</xdr:row>
      <xdr:rowOff>38100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498975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259</xdr:row>
      <xdr:rowOff>50800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511675"/>
          <a:ext cx="1374775" cy="168918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263525</xdr:colOff>
      <xdr:row>3</xdr:row>
      <xdr:rowOff>60325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525" y="822325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266700</xdr:colOff>
      <xdr:row>3</xdr:row>
      <xdr:rowOff>50800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8128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</xdr:row>
      <xdr:rowOff>50800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81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</xdr:row>
      <xdr:rowOff>50800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</xdr:row>
      <xdr:rowOff>38100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61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</xdr:row>
      <xdr:rowOff>50800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62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35</xdr:row>
      <xdr:rowOff>50800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35</xdr:row>
      <xdr:rowOff>38100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84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35</xdr:row>
      <xdr:rowOff>50800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84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51</xdr:row>
      <xdr:rowOff>50800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224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51</xdr:row>
      <xdr:rowOff>38100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1223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51</xdr:row>
      <xdr:rowOff>50800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1224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67</xdr:row>
      <xdr:rowOff>50800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605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67</xdr:row>
      <xdr:rowOff>38100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1604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67</xdr:row>
      <xdr:rowOff>50800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1605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83</xdr:row>
      <xdr:rowOff>50800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1986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83</xdr:row>
      <xdr:rowOff>38100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1985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83</xdr:row>
      <xdr:rowOff>50800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1986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99</xdr:row>
      <xdr:rowOff>50800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367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99</xdr:row>
      <xdr:rowOff>38100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2366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99</xdr:row>
      <xdr:rowOff>50800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2367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115</xdr:row>
      <xdr:rowOff>50800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115</xdr:row>
      <xdr:rowOff>38100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2747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115</xdr:row>
      <xdr:rowOff>50800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2748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131</xdr:row>
      <xdr:rowOff>50800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129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131</xdr:row>
      <xdr:rowOff>38100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3128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131</xdr:row>
      <xdr:rowOff>50800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3129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147</xdr:row>
      <xdr:rowOff>50800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510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147</xdr:row>
      <xdr:rowOff>38100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3509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147</xdr:row>
      <xdr:rowOff>50800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3510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163</xdr:row>
      <xdr:rowOff>50800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3891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163</xdr:row>
      <xdr:rowOff>38100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3890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163</xdr:row>
      <xdr:rowOff>50800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3891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179</xdr:row>
      <xdr:rowOff>50800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272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179</xdr:row>
      <xdr:rowOff>38100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271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179</xdr:row>
      <xdr:rowOff>50800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272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195</xdr:row>
      <xdr:rowOff>50800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4653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195</xdr:row>
      <xdr:rowOff>38100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4652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195</xdr:row>
      <xdr:rowOff>50800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4653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211</xdr:row>
      <xdr:rowOff>50800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034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211</xdr:row>
      <xdr:rowOff>38100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5033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211</xdr:row>
      <xdr:rowOff>50800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5034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227</xdr:row>
      <xdr:rowOff>50800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415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227</xdr:row>
      <xdr:rowOff>38100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5414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227</xdr:row>
      <xdr:rowOff>50800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54152800"/>
          <a:ext cx="1374775" cy="1689185"/>
        </a:xfrm>
        <a:prstGeom prst="rect">
          <a:avLst/>
        </a:prstGeom>
      </xdr:spPr>
    </xdr:pic>
    <xdr:clientData/>
  </xdr:oneCellAnchor>
  <xdr:oneCellAnchor>
    <xdr:from>
      <xdr:col>2</xdr:col>
      <xdr:colOff>279400</xdr:colOff>
      <xdr:row>243</xdr:row>
      <xdr:rowOff>50800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0" y="57962800"/>
          <a:ext cx="1374775" cy="1689185"/>
        </a:xfrm>
        <a:prstGeom prst="rect">
          <a:avLst/>
        </a:prstGeom>
      </xdr:spPr>
    </xdr:pic>
    <xdr:clientData/>
  </xdr:oneCellAnchor>
  <xdr:oneCellAnchor>
    <xdr:from>
      <xdr:col>9</xdr:col>
      <xdr:colOff>241300</xdr:colOff>
      <xdr:row>243</xdr:row>
      <xdr:rowOff>38100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4175" y="57950100"/>
          <a:ext cx="1374775" cy="1689185"/>
        </a:xfrm>
        <a:prstGeom prst="rect">
          <a:avLst/>
        </a:prstGeom>
      </xdr:spPr>
    </xdr:pic>
    <xdr:clientData/>
  </xdr:oneCellAnchor>
  <xdr:oneCellAnchor>
    <xdr:from>
      <xdr:col>16</xdr:col>
      <xdr:colOff>254000</xdr:colOff>
      <xdr:row>243</xdr:row>
      <xdr:rowOff>50800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6750" y="57962800"/>
          <a:ext cx="1374775" cy="168918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0</xdr:row>
      <xdr:rowOff>85725</xdr:rowOff>
    </xdr:from>
    <xdr:to>
      <xdr:col>6</xdr:col>
      <xdr:colOff>218067</xdr:colOff>
      <xdr:row>7</xdr:row>
      <xdr:rowOff>180975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85725"/>
          <a:ext cx="1170567" cy="14192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466725</xdr:colOff>
      <xdr:row>6</xdr:row>
      <xdr:rowOff>34739</xdr:rowOff>
    </xdr:from>
    <xdr:ext cx="2181225" cy="342786"/>
    <xdr:sp macro="[0]!ImpressionDWF" textlink="">
      <xdr:nvSpPr>
        <xdr:cNvPr id="2" name="ZoneTexte 1"/>
        <xdr:cNvSpPr txBox="1"/>
      </xdr:nvSpPr>
      <xdr:spPr>
        <a:xfrm>
          <a:off x="1495425" y="34739"/>
          <a:ext cx="21812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Impression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ETIQUETTE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0</xdr:row>
      <xdr:rowOff>85725</xdr:rowOff>
    </xdr:from>
    <xdr:to>
      <xdr:col>6</xdr:col>
      <xdr:colOff>218067</xdr:colOff>
      <xdr:row>7</xdr:row>
      <xdr:rowOff>161925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85725"/>
          <a:ext cx="1170567" cy="14192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514350</xdr:colOff>
      <xdr:row>0</xdr:row>
      <xdr:rowOff>0</xdr:rowOff>
    </xdr:from>
    <xdr:ext cx="2181225" cy="342786"/>
    <xdr:sp macro="[0]!ImpressionSpeed100" textlink="">
      <xdr:nvSpPr>
        <xdr:cNvPr id="2" name="ZoneTexte 1"/>
        <xdr:cNvSpPr txBox="1"/>
      </xdr:nvSpPr>
      <xdr:spPr>
        <a:xfrm>
          <a:off x="1543050" y="0"/>
          <a:ext cx="21812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Impression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ETIQUETTE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0</xdr:row>
      <xdr:rowOff>85725</xdr:rowOff>
    </xdr:from>
    <xdr:to>
      <xdr:col>6</xdr:col>
      <xdr:colOff>218067</xdr:colOff>
      <xdr:row>7</xdr:row>
      <xdr:rowOff>171450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85725"/>
          <a:ext cx="1170567" cy="14192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447675</xdr:colOff>
      <xdr:row>0</xdr:row>
      <xdr:rowOff>0</xdr:rowOff>
    </xdr:from>
    <xdr:ext cx="2181225" cy="342786"/>
    <xdr:sp macro="[0]!ImpressionDNF" textlink="">
      <xdr:nvSpPr>
        <xdr:cNvPr id="2" name="ZoneTexte 1"/>
        <xdr:cNvSpPr txBox="1"/>
      </xdr:nvSpPr>
      <xdr:spPr>
        <a:xfrm>
          <a:off x="1476375" y="0"/>
          <a:ext cx="21812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Impression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ETIQUETTE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0</xdr:row>
      <xdr:rowOff>85725</xdr:rowOff>
    </xdr:from>
    <xdr:to>
      <xdr:col>6</xdr:col>
      <xdr:colOff>218067</xdr:colOff>
      <xdr:row>7</xdr:row>
      <xdr:rowOff>180975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85725"/>
          <a:ext cx="1170567" cy="14287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457200</xdr:colOff>
      <xdr:row>6</xdr:row>
      <xdr:rowOff>9525</xdr:rowOff>
    </xdr:from>
    <xdr:ext cx="2181225" cy="342786"/>
    <xdr:sp macro="[0]!Impression_16x50" textlink="">
      <xdr:nvSpPr>
        <xdr:cNvPr id="2" name="ZoneTexte 1"/>
        <xdr:cNvSpPr txBox="1"/>
      </xdr:nvSpPr>
      <xdr:spPr>
        <a:xfrm>
          <a:off x="1485900" y="9525"/>
          <a:ext cx="21812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Impression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ETIQUETTE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0</xdr:row>
      <xdr:rowOff>85725</xdr:rowOff>
    </xdr:from>
    <xdr:to>
      <xdr:col>6</xdr:col>
      <xdr:colOff>218067</xdr:colOff>
      <xdr:row>7</xdr:row>
      <xdr:rowOff>190500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85725"/>
          <a:ext cx="1170567" cy="14382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123825</xdr:colOff>
      <xdr:row>0</xdr:row>
      <xdr:rowOff>38100</xdr:rowOff>
    </xdr:from>
    <xdr:ext cx="1647825" cy="342786"/>
    <xdr:sp macro="[0]!Module12.Passages_Appels" textlink="">
      <xdr:nvSpPr>
        <xdr:cNvPr id="4" name="ZoneTexte 3"/>
        <xdr:cNvSpPr txBox="1"/>
      </xdr:nvSpPr>
      <xdr:spPr>
        <a:xfrm>
          <a:off x="11620500" y="38100"/>
          <a:ext cx="16478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Hiérarchisation</a:t>
          </a: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66675</xdr:colOff>
      <xdr:row>0</xdr:row>
      <xdr:rowOff>47625</xdr:rowOff>
    </xdr:from>
    <xdr:ext cx="1647825" cy="342786"/>
    <xdr:sp macro="[0]!Module12.Passages_Appels" textlink="">
      <xdr:nvSpPr>
        <xdr:cNvPr id="3" name="ZoneTexte 2"/>
        <xdr:cNvSpPr txBox="1"/>
      </xdr:nvSpPr>
      <xdr:spPr>
        <a:xfrm>
          <a:off x="10144125" y="47625"/>
          <a:ext cx="16478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Hiérarchisation</a:t>
          </a: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1047749</xdr:colOff>
      <xdr:row>0</xdr:row>
      <xdr:rowOff>53088</xdr:rowOff>
    </xdr:from>
    <xdr:ext cx="1647825" cy="342786"/>
    <xdr:sp macro="[0]!EnegistrementEpreuve" textlink="">
      <xdr:nvSpPr>
        <xdr:cNvPr id="2" name="ZoneTexte 1"/>
        <xdr:cNvSpPr txBox="1"/>
      </xdr:nvSpPr>
      <xdr:spPr>
        <a:xfrm>
          <a:off x="2809874" y="53088"/>
          <a:ext cx="164782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Nouvelle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Epreuve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  <xdr:oneCellAnchor>
    <xdr:from>
      <xdr:col>2</xdr:col>
      <xdr:colOff>2762249</xdr:colOff>
      <xdr:row>0</xdr:row>
      <xdr:rowOff>62613</xdr:rowOff>
    </xdr:from>
    <xdr:ext cx="1552575" cy="342786"/>
    <xdr:sp macro="[0]!EnregsitrementApnéiste" textlink="">
      <xdr:nvSpPr>
        <xdr:cNvPr id="3" name="ZoneTexte 2"/>
        <xdr:cNvSpPr txBox="1"/>
      </xdr:nvSpPr>
      <xdr:spPr>
        <a:xfrm>
          <a:off x="4524374" y="62613"/>
          <a:ext cx="155257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Nouvel</a:t>
          </a:r>
          <a:r>
            <a:rPr lang="fr-FR" sz="1600" baseline="0">
              <a:ln w="12700">
                <a:solidFill>
                  <a:schemeClr val="tx1"/>
                </a:solidFill>
              </a:ln>
            </a:rPr>
            <a:t> Apnéiste</a:t>
          </a:r>
          <a:endParaRPr lang="fr-FR" sz="1600">
            <a:ln w="12700">
              <a:solidFill>
                <a:schemeClr val="tx1"/>
              </a:solidFill>
            </a:ln>
          </a:endParaRPr>
        </a:p>
      </xdr:txBody>
    </xdr:sp>
    <xdr:clientData/>
  </xdr:oneCellAnchor>
  <xdr:oneCellAnchor>
    <xdr:from>
      <xdr:col>4</xdr:col>
      <xdr:colOff>361950</xdr:colOff>
      <xdr:row>0</xdr:row>
      <xdr:rowOff>66675</xdr:rowOff>
    </xdr:from>
    <xdr:ext cx="1143000" cy="342786"/>
    <xdr:sp macro="[0]!Transfert" textlink="">
      <xdr:nvSpPr>
        <xdr:cNvPr id="5" name="ZoneTexte 4"/>
        <xdr:cNvSpPr txBox="1"/>
      </xdr:nvSpPr>
      <xdr:spPr>
        <a:xfrm>
          <a:off x="6153150" y="66675"/>
          <a:ext cx="1143000" cy="342786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 baseline="0">
              <a:ln w="12700">
                <a:solidFill>
                  <a:schemeClr val="tx1"/>
                </a:solidFill>
              </a:ln>
            </a:rPr>
            <a:t>TRANSFERT</a:t>
          </a: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85725</xdr:colOff>
      <xdr:row>3</xdr:row>
      <xdr:rowOff>19050</xdr:rowOff>
    </xdr:from>
    <xdr:ext cx="1552575" cy="342786"/>
    <xdr:sp macro="[0]!Module8.ClassementINDIVIDUEL" textlink="">
      <xdr:nvSpPr>
        <xdr:cNvPr id="2" name="ZoneTexte 1"/>
        <xdr:cNvSpPr txBox="1"/>
      </xdr:nvSpPr>
      <xdr:spPr>
        <a:xfrm>
          <a:off x="2847975" y="19050"/>
          <a:ext cx="155257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Hiérarchisation</a:t>
          </a:r>
        </a:p>
      </xdr:txBody>
    </xdr:sp>
    <xdr:clientData/>
  </xdr:oneCellAnchor>
  <xdr:oneCellAnchor>
    <xdr:from>
      <xdr:col>16</xdr:col>
      <xdr:colOff>380999</xdr:colOff>
      <xdr:row>0</xdr:row>
      <xdr:rowOff>0</xdr:rowOff>
    </xdr:from>
    <xdr:ext cx="1057275" cy="342786"/>
    <xdr:sp macro="[0]!ClassementSTATIQUE" textlink="">
      <xdr:nvSpPr>
        <xdr:cNvPr id="3" name="ZoneTexte 2"/>
        <xdr:cNvSpPr txBox="1"/>
      </xdr:nvSpPr>
      <xdr:spPr>
        <a:xfrm>
          <a:off x="6124574" y="0"/>
          <a:ext cx="1057275" cy="342786"/>
        </a:xfrm>
        <a:prstGeom prst="rect">
          <a:avLst/>
        </a:prstGeom>
        <a:solidFill>
          <a:srgbClr val="7030A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Statique</a:t>
          </a:r>
        </a:p>
      </xdr:txBody>
    </xdr:sp>
    <xdr:clientData/>
  </xdr:oneCellAnchor>
  <xdr:oneCellAnchor>
    <xdr:from>
      <xdr:col>40</xdr:col>
      <xdr:colOff>1076325</xdr:colOff>
      <xdr:row>3</xdr:row>
      <xdr:rowOff>9525</xdr:rowOff>
    </xdr:from>
    <xdr:ext cx="1085850" cy="342786"/>
    <xdr:sp macro="[0]!ClassementDNF" textlink="">
      <xdr:nvSpPr>
        <xdr:cNvPr id="5" name="ZoneTexte 4"/>
        <xdr:cNvSpPr txBox="1"/>
      </xdr:nvSpPr>
      <xdr:spPr>
        <a:xfrm>
          <a:off x="9972675" y="9525"/>
          <a:ext cx="1085850" cy="342786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DNF</a:t>
          </a:r>
        </a:p>
      </xdr:txBody>
    </xdr:sp>
    <xdr:clientData/>
  </xdr:oneCellAnchor>
  <xdr:oneCellAnchor>
    <xdr:from>
      <xdr:col>21</xdr:col>
      <xdr:colOff>152400</xdr:colOff>
      <xdr:row>0</xdr:row>
      <xdr:rowOff>0</xdr:rowOff>
    </xdr:from>
    <xdr:ext cx="1066800" cy="342786"/>
    <xdr:sp macro="[0]!ClassementDWF" textlink="">
      <xdr:nvSpPr>
        <xdr:cNvPr id="6" name="ZoneTexte 5"/>
        <xdr:cNvSpPr txBox="1"/>
      </xdr:nvSpPr>
      <xdr:spPr>
        <a:xfrm>
          <a:off x="7419975" y="0"/>
          <a:ext cx="1066800" cy="342786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DWF</a:t>
          </a:r>
        </a:p>
      </xdr:txBody>
    </xdr:sp>
    <xdr:clientData/>
  </xdr:oneCellAnchor>
  <xdr:oneCellAnchor>
    <xdr:from>
      <xdr:col>39</xdr:col>
      <xdr:colOff>1057274</xdr:colOff>
      <xdr:row>0</xdr:row>
      <xdr:rowOff>0</xdr:rowOff>
    </xdr:from>
    <xdr:ext cx="1057275" cy="342786"/>
    <xdr:sp macro="[0]!ClassementSPEED100" textlink="">
      <xdr:nvSpPr>
        <xdr:cNvPr id="7" name="ZoneTexte 6"/>
        <xdr:cNvSpPr txBox="1"/>
      </xdr:nvSpPr>
      <xdr:spPr>
        <a:xfrm>
          <a:off x="8705849" y="0"/>
          <a:ext cx="1057275" cy="342786"/>
        </a:xfrm>
        <a:prstGeom prst="rect">
          <a:avLst/>
        </a:prstGeom>
        <a:solidFill>
          <a:srgbClr val="00B0F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Speed100</a:t>
          </a:r>
        </a:p>
      </xdr:txBody>
    </xdr:sp>
    <xdr:clientData/>
  </xdr:oneCellAnchor>
  <xdr:oneCellAnchor>
    <xdr:from>
      <xdr:col>43</xdr:col>
      <xdr:colOff>333375</xdr:colOff>
      <xdr:row>0</xdr:row>
      <xdr:rowOff>0</xdr:rowOff>
    </xdr:from>
    <xdr:ext cx="1085850" cy="342786"/>
    <xdr:sp macro="[0]!Classement16x50" textlink="">
      <xdr:nvSpPr>
        <xdr:cNvPr id="8" name="ZoneTexte 7"/>
        <xdr:cNvSpPr txBox="1"/>
      </xdr:nvSpPr>
      <xdr:spPr>
        <a:xfrm>
          <a:off x="11239500" y="0"/>
          <a:ext cx="1085850" cy="342786"/>
        </a:xfrm>
        <a:prstGeom prst="rect">
          <a:avLst/>
        </a:prstGeom>
        <a:solidFill>
          <a:srgbClr val="00B0F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16x50</a:t>
          </a: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161925</xdr:colOff>
      <xdr:row>3</xdr:row>
      <xdr:rowOff>19050</xdr:rowOff>
    </xdr:from>
    <xdr:ext cx="1552575" cy="342786"/>
    <xdr:sp macro="[0]!Module8.ClassementEQUIPE" textlink="">
      <xdr:nvSpPr>
        <xdr:cNvPr id="2" name="ZoneTexte 1"/>
        <xdr:cNvSpPr txBox="1"/>
      </xdr:nvSpPr>
      <xdr:spPr>
        <a:xfrm>
          <a:off x="2924175" y="19050"/>
          <a:ext cx="155257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Hiérarchisation</a:t>
          </a: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990600</xdr:colOff>
      <xdr:row>0</xdr:row>
      <xdr:rowOff>314325</xdr:rowOff>
    </xdr:from>
    <xdr:ext cx="1552575" cy="342786"/>
    <xdr:sp macro="[0]!SYNTHESE" textlink="">
      <xdr:nvSpPr>
        <xdr:cNvPr id="3" name="ZoneTexte 2"/>
        <xdr:cNvSpPr txBox="1"/>
      </xdr:nvSpPr>
      <xdr:spPr>
        <a:xfrm>
          <a:off x="990600" y="314325"/>
          <a:ext cx="1552575" cy="342786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fr-FR" sz="1600">
              <a:ln w="12700">
                <a:solidFill>
                  <a:schemeClr val="tx1"/>
                </a:solidFill>
              </a:ln>
            </a:rPr>
            <a:t>SYNTHESE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92D050"/>
    <pageSetUpPr fitToPage="1"/>
  </sheetPr>
  <dimension ref="A1:U167"/>
  <sheetViews>
    <sheetView tabSelected="1" topLeftCell="E33" zoomScale="70" zoomScaleNormal="70" workbookViewId="0">
      <selection activeCell="G5" sqref="G5:G96"/>
    </sheetView>
  </sheetViews>
  <sheetFormatPr baseColWidth="10" defaultRowHeight="15" x14ac:dyDescent="0.25"/>
  <cols>
    <col min="1" max="1" width="31.140625" customWidth="1"/>
    <col min="2" max="4" width="15.7109375" customWidth="1"/>
    <col min="6" max="6" width="11.42578125" hidden="1" customWidth="1"/>
    <col min="7" max="7" width="15.7109375" customWidth="1"/>
    <col min="8" max="19" width="5.7109375" customWidth="1"/>
    <col min="20" max="21" width="0" hidden="1" customWidth="1"/>
  </cols>
  <sheetData>
    <row r="1" spans="1:19" ht="32.25" customHeight="1" thickBot="1" x14ac:dyDescent="0.3">
      <c r="A1" s="678" t="s">
        <v>25</v>
      </c>
      <c r="B1" s="679"/>
      <c r="C1" s="679"/>
      <c r="D1" s="679"/>
      <c r="E1" s="679"/>
      <c r="F1" s="679"/>
      <c r="G1" s="679"/>
      <c r="H1" s="679"/>
      <c r="I1" s="679"/>
      <c r="J1" s="679"/>
      <c r="K1" s="679"/>
      <c r="L1" s="679"/>
      <c r="M1" s="679"/>
      <c r="N1" s="679"/>
      <c r="O1" s="679"/>
      <c r="P1" s="679"/>
      <c r="Q1" s="679"/>
      <c r="R1" s="679"/>
      <c r="S1" s="680"/>
    </row>
    <row r="2" spans="1:19" ht="18.75" x14ac:dyDescent="0.25">
      <c r="A2" s="693" t="s">
        <v>9</v>
      </c>
      <c r="B2" s="697" t="s">
        <v>0</v>
      </c>
      <c r="C2" s="698"/>
      <c r="D2" s="698"/>
      <c r="E2" s="699"/>
      <c r="F2" s="19"/>
      <c r="G2" s="695" t="s">
        <v>4</v>
      </c>
      <c r="H2" s="681" t="s">
        <v>5</v>
      </c>
      <c r="I2" s="682"/>
      <c r="J2" s="682"/>
      <c r="K2" s="683"/>
      <c r="L2" s="684" t="s">
        <v>6</v>
      </c>
      <c r="M2" s="685"/>
      <c r="N2" s="685"/>
      <c r="O2" s="686"/>
      <c r="P2" s="681" t="s">
        <v>5</v>
      </c>
      <c r="Q2" s="682"/>
      <c r="R2" s="682"/>
      <c r="S2" s="683"/>
    </row>
    <row r="3" spans="1:19" ht="19.5" thickBot="1" x14ac:dyDescent="0.3">
      <c r="A3" s="694"/>
      <c r="B3" s="6" t="s">
        <v>10</v>
      </c>
      <c r="C3" s="1" t="s">
        <v>1</v>
      </c>
      <c r="D3" s="1" t="s">
        <v>2</v>
      </c>
      <c r="E3" s="7" t="s">
        <v>3</v>
      </c>
      <c r="F3" s="1"/>
      <c r="G3" s="696"/>
      <c r="H3" s="690" t="s">
        <v>7</v>
      </c>
      <c r="I3" s="691"/>
      <c r="J3" s="691"/>
      <c r="K3" s="692"/>
      <c r="L3" s="687"/>
      <c r="M3" s="688"/>
      <c r="N3" s="688"/>
      <c r="O3" s="689"/>
      <c r="P3" s="690" t="s">
        <v>8</v>
      </c>
      <c r="Q3" s="691"/>
      <c r="R3" s="691"/>
      <c r="S3" s="692"/>
    </row>
    <row r="4" spans="1:19" s="18" customFormat="1" ht="14.25" customHeight="1" x14ac:dyDescent="0.25">
      <c r="A4" s="17" t="s">
        <v>11</v>
      </c>
      <c r="B4" s="11" t="s">
        <v>10</v>
      </c>
      <c r="C4" s="12" t="s">
        <v>1</v>
      </c>
      <c r="D4" s="12" t="s">
        <v>12</v>
      </c>
      <c r="E4" s="13" t="s">
        <v>3</v>
      </c>
      <c r="F4" s="14"/>
      <c r="G4" s="14" t="s">
        <v>4</v>
      </c>
      <c r="H4" s="658" t="s">
        <v>13</v>
      </c>
      <c r="I4" s="659" t="s">
        <v>15</v>
      </c>
      <c r="J4" s="659" t="s">
        <v>14</v>
      </c>
      <c r="K4" s="660" t="s">
        <v>16</v>
      </c>
      <c r="L4" s="661" t="s">
        <v>21</v>
      </c>
      <c r="M4" s="659" t="s">
        <v>22</v>
      </c>
      <c r="N4" s="659" t="s">
        <v>23</v>
      </c>
      <c r="O4" s="662" t="s">
        <v>24</v>
      </c>
      <c r="P4" s="658" t="s">
        <v>17</v>
      </c>
      <c r="Q4" s="659" t="s">
        <v>18</v>
      </c>
      <c r="R4" s="659" t="s">
        <v>19</v>
      </c>
      <c r="S4" s="660" t="s">
        <v>20</v>
      </c>
    </row>
    <row r="5" spans="1:19" s="18" customFormat="1" ht="14.25" customHeight="1" x14ac:dyDescent="0.25">
      <c r="A5" s="20" t="s">
        <v>311</v>
      </c>
      <c r="B5" s="21" t="s">
        <v>285</v>
      </c>
      <c r="C5" s="22" t="s">
        <v>453</v>
      </c>
      <c r="D5" s="22" t="s">
        <v>312</v>
      </c>
      <c r="E5" s="23" t="s">
        <v>287</v>
      </c>
      <c r="F5" s="24"/>
      <c r="G5" s="24" t="s">
        <v>29</v>
      </c>
      <c r="H5" s="663" t="s">
        <v>295</v>
      </c>
      <c r="I5" s="664" t="s">
        <v>27</v>
      </c>
      <c r="J5" s="664">
        <v>40</v>
      </c>
      <c r="K5" s="665" t="s">
        <v>28</v>
      </c>
      <c r="L5" s="666">
        <v>0</v>
      </c>
      <c r="M5" s="664" t="s">
        <v>27</v>
      </c>
      <c r="N5" s="664">
        <v>50</v>
      </c>
      <c r="O5" s="667" t="s">
        <v>28</v>
      </c>
      <c r="P5" s="663" t="s">
        <v>297</v>
      </c>
      <c r="Q5" s="664" t="s">
        <v>27</v>
      </c>
      <c r="R5" s="664">
        <v>10</v>
      </c>
      <c r="S5" s="665" t="s">
        <v>28</v>
      </c>
    </row>
    <row r="6" spans="1:19" s="18" customFormat="1" ht="14.25" customHeight="1" x14ac:dyDescent="0.25">
      <c r="A6" s="20" t="s">
        <v>311</v>
      </c>
      <c r="B6" s="21" t="s">
        <v>285</v>
      </c>
      <c r="C6" s="22" t="s">
        <v>453</v>
      </c>
      <c r="D6" s="22" t="s">
        <v>312</v>
      </c>
      <c r="E6" s="23" t="s">
        <v>287</v>
      </c>
      <c r="F6" s="24"/>
      <c r="G6" s="24" t="s">
        <v>26</v>
      </c>
      <c r="H6" s="663" t="s">
        <v>307</v>
      </c>
      <c r="I6" s="664" t="s">
        <v>27</v>
      </c>
      <c r="J6" s="664">
        <v>15</v>
      </c>
      <c r="K6" s="665" t="s">
        <v>28</v>
      </c>
      <c r="L6" s="666">
        <v>6</v>
      </c>
      <c r="M6" s="664" t="s">
        <v>27</v>
      </c>
      <c r="N6" s="664">
        <v>15</v>
      </c>
      <c r="O6" s="667" t="s">
        <v>28</v>
      </c>
      <c r="P6" s="663" t="s">
        <v>313</v>
      </c>
      <c r="Q6" s="664" t="s">
        <v>27</v>
      </c>
      <c r="R6" s="664" t="s">
        <v>314</v>
      </c>
      <c r="S6" s="665" t="s">
        <v>28</v>
      </c>
    </row>
    <row r="7" spans="1:19" s="18" customFormat="1" ht="14.25" customHeight="1" x14ac:dyDescent="0.25">
      <c r="A7" s="20" t="s">
        <v>311</v>
      </c>
      <c r="B7" s="21" t="s">
        <v>292</v>
      </c>
      <c r="C7" s="22" t="s">
        <v>454</v>
      </c>
      <c r="D7" s="22" t="s">
        <v>316</v>
      </c>
      <c r="E7" s="23" t="s">
        <v>287</v>
      </c>
      <c r="F7" s="24"/>
      <c r="G7" s="24" t="s">
        <v>33</v>
      </c>
      <c r="H7" s="663">
        <v>135</v>
      </c>
      <c r="I7" s="664" t="s">
        <v>31</v>
      </c>
      <c r="J7" s="664" t="s">
        <v>32</v>
      </c>
      <c r="K7" s="665" t="s">
        <v>32</v>
      </c>
      <c r="L7" s="666">
        <v>160</v>
      </c>
      <c r="M7" s="664" t="s">
        <v>31</v>
      </c>
      <c r="N7" s="664" t="s">
        <v>32</v>
      </c>
      <c r="O7" s="667" t="s">
        <v>32</v>
      </c>
      <c r="P7" s="663">
        <v>185</v>
      </c>
      <c r="Q7" s="664" t="s">
        <v>31</v>
      </c>
      <c r="R7" s="664" t="s">
        <v>32</v>
      </c>
      <c r="S7" s="665" t="s">
        <v>32</v>
      </c>
    </row>
    <row r="8" spans="1:19" s="18" customFormat="1" ht="14.25" customHeight="1" x14ac:dyDescent="0.25">
      <c r="A8" s="20" t="s">
        <v>311</v>
      </c>
      <c r="B8" s="21" t="s">
        <v>292</v>
      </c>
      <c r="C8" s="22" t="s">
        <v>454</v>
      </c>
      <c r="D8" s="22" t="s">
        <v>316</v>
      </c>
      <c r="E8" s="23" t="s">
        <v>287</v>
      </c>
      <c r="F8" s="24"/>
      <c r="G8" s="24" t="s">
        <v>30</v>
      </c>
      <c r="H8" s="663" t="s">
        <v>317</v>
      </c>
      <c r="I8" s="664" t="s">
        <v>31</v>
      </c>
      <c r="J8" s="664" t="s">
        <v>32</v>
      </c>
      <c r="K8" s="665" t="s">
        <v>32</v>
      </c>
      <c r="L8" s="666">
        <v>200</v>
      </c>
      <c r="M8" s="664" t="s">
        <v>31</v>
      </c>
      <c r="N8" s="664" t="s">
        <v>32</v>
      </c>
      <c r="O8" s="667" t="s">
        <v>32</v>
      </c>
      <c r="P8" s="663" t="s">
        <v>318</v>
      </c>
      <c r="Q8" s="664" t="s">
        <v>31</v>
      </c>
      <c r="R8" s="664" t="s">
        <v>32</v>
      </c>
      <c r="S8" s="665" t="s">
        <v>32</v>
      </c>
    </row>
    <row r="9" spans="1:19" s="18" customFormat="1" ht="14.25" customHeight="1" x14ac:dyDescent="0.25">
      <c r="A9" s="20" t="s">
        <v>311</v>
      </c>
      <c r="B9" s="21" t="s">
        <v>299</v>
      </c>
      <c r="C9" s="22" t="s">
        <v>455</v>
      </c>
      <c r="D9" s="22" t="s">
        <v>316</v>
      </c>
      <c r="E9" s="23" t="s">
        <v>287</v>
      </c>
      <c r="F9" s="24"/>
      <c r="G9" s="24" t="s">
        <v>34</v>
      </c>
      <c r="H9" s="663" t="s">
        <v>319</v>
      </c>
      <c r="I9" s="664" t="s">
        <v>27</v>
      </c>
      <c r="J9" s="664" t="s">
        <v>315</v>
      </c>
      <c r="K9" s="665" t="s">
        <v>28</v>
      </c>
      <c r="L9" s="666">
        <v>14</v>
      </c>
      <c r="M9" s="664" t="s">
        <v>27</v>
      </c>
      <c r="N9" s="664">
        <v>50</v>
      </c>
      <c r="O9" s="667" t="s">
        <v>28</v>
      </c>
      <c r="P9" s="663" t="s">
        <v>314</v>
      </c>
      <c r="Q9" s="664" t="s">
        <v>27</v>
      </c>
      <c r="R9" s="664" t="s">
        <v>290</v>
      </c>
      <c r="S9" s="665" t="s">
        <v>28</v>
      </c>
    </row>
    <row r="10" spans="1:19" s="18" customFormat="1" ht="14.25" customHeight="1" x14ac:dyDescent="0.25">
      <c r="A10" s="20" t="s">
        <v>311</v>
      </c>
      <c r="B10" s="21" t="s">
        <v>299</v>
      </c>
      <c r="C10" s="22" t="s">
        <v>455</v>
      </c>
      <c r="D10" s="22" t="s">
        <v>316</v>
      </c>
      <c r="E10" s="23" t="s">
        <v>287</v>
      </c>
      <c r="F10" s="24"/>
      <c r="G10" s="24" t="s">
        <v>29</v>
      </c>
      <c r="H10" s="663" t="s">
        <v>295</v>
      </c>
      <c r="I10" s="664" t="s">
        <v>27</v>
      </c>
      <c r="J10" s="664">
        <v>40</v>
      </c>
      <c r="K10" s="665" t="s">
        <v>28</v>
      </c>
      <c r="L10" s="666">
        <v>0</v>
      </c>
      <c r="M10" s="664" t="s">
        <v>27</v>
      </c>
      <c r="N10" s="664">
        <v>50</v>
      </c>
      <c r="O10" s="667" t="s">
        <v>28</v>
      </c>
      <c r="P10" s="663" t="s">
        <v>297</v>
      </c>
      <c r="Q10" s="664" t="s">
        <v>27</v>
      </c>
      <c r="R10" s="664">
        <v>10</v>
      </c>
      <c r="S10" s="665" t="s">
        <v>28</v>
      </c>
    </row>
    <row r="11" spans="1:19" s="18" customFormat="1" ht="14.25" customHeight="1" x14ac:dyDescent="0.25">
      <c r="A11" s="20" t="s">
        <v>311</v>
      </c>
      <c r="B11" s="21" t="s">
        <v>300</v>
      </c>
      <c r="C11" s="22" t="s">
        <v>456</v>
      </c>
      <c r="D11" s="22" t="s">
        <v>457</v>
      </c>
      <c r="E11" s="23" t="s">
        <v>293</v>
      </c>
      <c r="F11" s="24"/>
      <c r="G11" s="24" t="s">
        <v>34</v>
      </c>
      <c r="H11" s="663">
        <v>16</v>
      </c>
      <c r="I11" s="664" t="s">
        <v>27</v>
      </c>
      <c r="J11" s="664">
        <v>30</v>
      </c>
      <c r="K11" s="665" t="s">
        <v>28</v>
      </c>
      <c r="L11" s="666">
        <v>17</v>
      </c>
      <c r="M11" s="664" t="s">
        <v>27</v>
      </c>
      <c r="N11" s="664">
        <v>30</v>
      </c>
      <c r="O11" s="667" t="s">
        <v>28</v>
      </c>
      <c r="P11" s="663">
        <v>18</v>
      </c>
      <c r="Q11" s="664" t="s">
        <v>27</v>
      </c>
      <c r="R11" s="664">
        <v>30</v>
      </c>
      <c r="S11" s="665" t="s">
        <v>28</v>
      </c>
    </row>
    <row r="12" spans="1:19" s="18" customFormat="1" ht="14.25" customHeight="1" x14ac:dyDescent="0.25">
      <c r="A12" s="20" t="s">
        <v>311</v>
      </c>
      <c r="B12" s="21" t="s">
        <v>300</v>
      </c>
      <c r="C12" s="22" t="s">
        <v>456</v>
      </c>
      <c r="D12" s="22" t="s">
        <v>457</v>
      </c>
      <c r="E12" s="23" t="s">
        <v>293</v>
      </c>
      <c r="F12" s="24"/>
      <c r="G12" s="24" t="s">
        <v>26</v>
      </c>
      <c r="H12" s="663" t="s">
        <v>307</v>
      </c>
      <c r="I12" s="664" t="s">
        <v>27</v>
      </c>
      <c r="J12" s="664" t="s">
        <v>295</v>
      </c>
      <c r="K12" s="665" t="s">
        <v>28</v>
      </c>
      <c r="L12" s="666">
        <v>6</v>
      </c>
      <c r="M12" s="664" t="s">
        <v>27</v>
      </c>
      <c r="N12" s="664">
        <v>0</v>
      </c>
      <c r="O12" s="667" t="s">
        <v>28</v>
      </c>
      <c r="P12" s="663" t="s">
        <v>313</v>
      </c>
      <c r="Q12" s="664" t="s">
        <v>27</v>
      </c>
      <c r="R12" s="664" t="s">
        <v>295</v>
      </c>
      <c r="S12" s="665" t="s">
        <v>28</v>
      </c>
    </row>
    <row r="13" spans="1:19" s="18" customFormat="1" ht="14.25" customHeight="1" x14ac:dyDescent="0.25">
      <c r="A13" s="20" t="s">
        <v>311</v>
      </c>
      <c r="B13" s="21" t="s">
        <v>305</v>
      </c>
      <c r="C13" s="22" t="s">
        <v>458</v>
      </c>
      <c r="D13" s="22" t="s">
        <v>321</v>
      </c>
      <c r="E13" s="23" t="s">
        <v>293</v>
      </c>
      <c r="F13" s="24"/>
      <c r="G13" s="24" t="s">
        <v>33</v>
      </c>
      <c r="H13" s="663" t="s">
        <v>322</v>
      </c>
      <c r="I13" s="664" t="s">
        <v>31</v>
      </c>
      <c r="J13" s="664" t="s">
        <v>32</v>
      </c>
      <c r="K13" s="665" t="s">
        <v>32</v>
      </c>
      <c r="L13" s="666">
        <v>95</v>
      </c>
      <c r="M13" s="664" t="s">
        <v>31</v>
      </c>
      <c r="N13" s="664" t="s">
        <v>32</v>
      </c>
      <c r="O13" s="667" t="s">
        <v>32</v>
      </c>
      <c r="P13" s="663" t="s">
        <v>323</v>
      </c>
      <c r="Q13" s="664" t="s">
        <v>31</v>
      </c>
      <c r="R13" s="664" t="s">
        <v>32</v>
      </c>
      <c r="S13" s="665" t="s">
        <v>32</v>
      </c>
    </row>
    <row r="14" spans="1:19" s="18" customFormat="1" ht="14.25" customHeight="1" x14ac:dyDescent="0.25">
      <c r="A14" s="20" t="s">
        <v>311</v>
      </c>
      <c r="B14" s="21" t="s">
        <v>305</v>
      </c>
      <c r="C14" s="22" t="s">
        <v>458</v>
      </c>
      <c r="D14" s="22" t="s">
        <v>321</v>
      </c>
      <c r="E14" s="23" t="s">
        <v>293</v>
      </c>
      <c r="F14" s="24"/>
      <c r="G14" s="24" t="s">
        <v>30</v>
      </c>
      <c r="H14" s="663" t="s">
        <v>288</v>
      </c>
      <c r="I14" s="664" t="s">
        <v>31</v>
      </c>
      <c r="J14" s="664" t="s">
        <v>32</v>
      </c>
      <c r="K14" s="665" t="s">
        <v>32</v>
      </c>
      <c r="L14" s="666">
        <v>100</v>
      </c>
      <c r="M14" s="664" t="s">
        <v>31</v>
      </c>
      <c r="N14" s="664" t="s">
        <v>32</v>
      </c>
      <c r="O14" s="667" t="s">
        <v>32</v>
      </c>
      <c r="P14" s="663" t="s">
        <v>289</v>
      </c>
      <c r="Q14" s="664" t="s">
        <v>31</v>
      </c>
      <c r="R14" s="664" t="s">
        <v>32</v>
      </c>
      <c r="S14" s="665" t="s">
        <v>32</v>
      </c>
    </row>
    <row r="15" spans="1:19" s="18" customFormat="1" ht="14.25" customHeight="1" x14ac:dyDescent="0.25">
      <c r="A15" s="20" t="s">
        <v>310</v>
      </c>
      <c r="B15" s="21" t="s">
        <v>285</v>
      </c>
      <c r="C15" s="22" t="s">
        <v>459</v>
      </c>
      <c r="D15" s="22" t="s">
        <v>286</v>
      </c>
      <c r="E15" s="23" t="s">
        <v>287</v>
      </c>
      <c r="F15" s="24"/>
      <c r="G15" s="24" t="s">
        <v>33</v>
      </c>
      <c r="H15" s="663" t="s">
        <v>290</v>
      </c>
      <c r="I15" s="664" t="s">
        <v>31</v>
      </c>
      <c r="J15" s="664" t="s">
        <v>32</v>
      </c>
      <c r="K15" s="665" t="s">
        <v>32</v>
      </c>
      <c r="L15" s="666">
        <v>75</v>
      </c>
      <c r="M15" s="664" t="s">
        <v>31</v>
      </c>
      <c r="N15" s="664" t="s">
        <v>32</v>
      </c>
      <c r="O15" s="667" t="s">
        <v>32</v>
      </c>
      <c r="P15" s="663" t="s">
        <v>291</v>
      </c>
      <c r="Q15" s="664" t="s">
        <v>31</v>
      </c>
      <c r="R15" s="664" t="s">
        <v>32</v>
      </c>
      <c r="S15" s="665" t="s">
        <v>32</v>
      </c>
    </row>
    <row r="16" spans="1:19" s="18" customFormat="1" ht="14.25" customHeight="1" x14ac:dyDescent="0.25">
      <c r="A16" s="20" t="s">
        <v>310</v>
      </c>
      <c r="B16" s="21" t="s">
        <v>285</v>
      </c>
      <c r="C16" s="22" t="s">
        <v>459</v>
      </c>
      <c r="D16" s="22" t="s">
        <v>286</v>
      </c>
      <c r="E16" s="23" t="s">
        <v>287</v>
      </c>
      <c r="F16" s="24"/>
      <c r="G16" s="24" t="s">
        <v>30</v>
      </c>
      <c r="H16" s="663" t="s">
        <v>288</v>
      </c>
      <c r="I16" s="664" t="s">
        <v>31</v>
      </c>
      <c r="J16" s="664" t="s">
        <v>32</v>
      </c>
      <c r="K16" s="665" t="s">
        <v>32</v>
      </c>
      <c r="L16" s="666">
        <v>100</v>
      </c>
      <c r="M16" s="664" t="s">
        <v>31</v>
      </c>
      <c r="N16" s="664" t="s">
        <v>32</v>
      </c>
      <c r="O16" s="667" t="s">
        <v>32</v>
      </c>
      <c r="P16" s="663" t="s">
        <v>289</v>
      </c>
      <c r="Q16" s="664" t="s">
        <v>31</v>
      </c>
      <c r="R16" s="664" t="s">
        <v>32</v>
      </c>
      <c r="S16" s="665" t="s">
        <v>32</v>
      </c>
    </row>
    <row r="17" spans="1:19" s="18" customFormat="1" ht="14.25" customHeight="1" x14ac:dyDescent="0.25">
      <c r="A17" s="20" t="s">
        <v>310</v>
      </c>
      <c r="B17" s="21" t="s">
        <v>292</v>
      </c>
      <c r="C17" s="22" t="s">
        <v>441</v>
      </c>
      <c r="D17" s="22" t="s">
        <v>442</v>
      </c>
      <c r="E17" s="23" t="s">
        <v>293</v>
      </c>
      <c r="F17" s="24"/>
      <c r="G17" s="24" t="s">
        <v>29</v>
      </c>
      <c r="H17" s="663" t="s">
        <v>297</v>
      </c>
      <c r="I17" s="664" t="s">
        <v>27</v>
      </c>
      <c r="J17" s="664" t="s">
        <v>32</v>
      </c>
      <c r="K17" s="665" t="s">
        <v>28</v>
      </c>
      <c r="L17" s="666">
        <v>1</v>
      </c>
      <c r="M17" s="664" t="s">
        <v>27</v>
      </c>
      <c r="N17" s="664">
        <v>10</v>
      </c>
      <c r="O17" s="667" t="s">
        <v>28</v>
      </c>
      <c r="P17" s="663" t="s">
        <v>297</v>
      </c>
      <c r="Q17" s="664" t="s">
        <v>27</v>
      </c>
      <c r="R17" s="664" t="s">
        <v>298</v>
      </c>
      <c r="S17" s="665" t="s">
        <v>28</v>
      </c>
    </row>
    <row r="18" spans="1:19" s="18" customFormat="1" ht="14.25" customHeight="1" x14ac:dyDescent="0.25">
      <c r="A18" s="20" t="s">
        <v>310</v>
      </c>
      <c r="B18" s="21" t="s">
        <v>292</v>
      </c>
      <c r="C18" s="22" t="s">
        <v>441</v>
      </c>
      <c r="D18" s="22" t="s">
        <v>442</v>
      </c>
      <c r="E18" s="23" t="s">
        <v>293</v>
      </c>
      <c r="F18" s="24"/>
      <c r="G18" s="24" t="s">
        <v>26</v>
      </c>
      <c r="H18" s="663" t="s">
        <v>294</v>
      </c>
      <c r="I18" s="664" t="s">
        <v>27</v>
      </c>
      <c r="J18" s="664" t="s">
        <v>295</v>
      </c>
      <c r="K18" s="665" t="s">
        <v>28</v>
      </c>
      <c r="L18" s="666">
        <v>5</v>
      </c>
      <c r="M18" s="664" t="s">
        <v>27</v>
      </c>
      <c r="N18" s="664">
        <v>0</v>
      </c>
      <c r="O18" s="667" t="s">
        <v>28</v>
      </c>
      <c r="P18" s="663" t="s">
        <v>296</v>
      </c>
      <c r="Q18" s="664" t="s">
        <v>27</v>
      </c>
      <c r="R18" s="664" t="s">
        <v>295</v>
      </c>
      <c r="S18" s="665" t="s">
        <v>28</v>
      </c>
    </row>
    <row r="19" spans="1:19" s="18" customFormat="1" ht="14.25" customHeight="1" x14ac:dyDescent="0.25">
      <c r="A19" s="20" t="s">
        <v>310</v>
      </c>
      <c r="B19" s="21" t="s">
        <v>299</v>
      </c>
      <c r="C19" s="22" t="s">
        <v>443</v>
      </c>
      <c r="D19" s="22" t="s">
        <v>444</v>
      </c>
      <c r="E19" s="23" t="s">
        <v>293</v>
      </c>
      <c r="F19" s="24"/>
      <c r="G19" s="24" t="s">
        <v>33</v>
      </c>
      <c r="H19" s="663" t="s">
        <v>290</v>
      </c>
      <c r="I19" s="664" t="s">
        <v>31</v>
      </c>
      <c r="J19" s="664" t="s">
        <v>32</v>
      </c>
      <c r="K19" s="665" t="s">
        <v>32</v>
      </c>
      <c r="L19" s="666">
        <v>75</v>
      </c>
      <c r="M19" s="664" t="s">
        <v>31</v>
      </c>
      <c r="N19" s="664" t="s">
        <v>32</v>
      </c>
      <c r="O19" s="667" t="s">
        <v>32</v>
      </c>
      <c r="P19" s="663" t="s">
        <v>291</v>
      </c>
      <c r="Q19" s="664" t="s">
        <v>31</v>
      </c>
      <c r="R19" s="664" t="s">
        <v>32</v>
      </c>
      <c r="S19" s="665" t="s">
        <v>32</v>
      </c>
    </row>
    <row r="20" spans="1:19" s="18" customFormat="1" ht="14.25" customHeight="1" x14ac:dyDescent="0.25">
      <c r="A20" s="20" t="s">
        <v>310</v>
      </c>
      <c r="B20" s="21" t="s">
        <v>299</v>
      </c>
      <c r="C20" s="22" t="s">
        <v>443</v>
      </c>
      <c r="D20" s="22" t="s">
        <v>444</v>
      </c>
      <c r="E20" s="23" t="s">
        <v>293</v>
      </c>
      <c r="F20" s="24"/>
      <c r="G20" s="24" t="s">
        <v>30</v>
      </c>
      <c r="H20" s="663" t="s">
        <v>288</v>
      </c>
      <c r="I20" s="664" t="s">
        <v>31</v>
      </c>
      <c r="J20" s="664" t="s">
        <v>32</v>
      </c>
      <c r="K20" s="665" t="s">
        <v>32</v>
      </c>
      <c r="L20" s="666">
        <v>100</v>
      </c>
      <c r="M20" s="664" t="s">
        <v>31</v>
      </c>
      <c r="N20" s="664" t="s">
        <v>32</v>
      </c>
      <c r="O20" s="667" t="s">
        <v>32</v>
      </c>
      <c r="P20" s="663" t="s">
        <v>289</v>
      </c>
      <c r="Q20" s="664" t="s">
        <v>31</v>
      </c>
      <c r="R20" s="664" t="s">
        <v>32</v>
      </c>
      <c r="S20" s="665" t="s">
        <v>32</v>
      </c>
    </row>
    <row r="21" spans="1:19" s="18" customFormat="1" ht="14.25" customHeight="1" x14ac:dyDescent="0.25">
      <c r="A21" s="20" t="s">
        <v>310</v>
      </c>
      <c r="B21" s="21" t="s">
        <v>300</v>
      </c>
      <c r="C21" s="22" t="s">
        <v>445</v>
      </c>
      <c r="D21" s="22" t="s">
        <v>446</v>
      </c>
      <c r="E21" s="23" t="s">
        <v>287</v>
      </c>
      <c r="F21" s="24"/>
      <c r="G21" s="24" t="s">
        <v>34</v>
      </c>
      <c r="H21" s="663" t="s">
        <v>303</v>
      </c>
      <c r="I21" s="664" t="s">
        <v>27</v>
      </c>
      <c r="J21" s="664" t="s">
        <v>298</v>
      </c>
      <c r="K21" s="665" t="s">
        <v>28</v>
      </c>
      <c r="L21" s="666">
        <v>17</v>
      </c>
      <c r="M21" s="664" t="s">
        <v>27</v>
      </c>
      <c r="N21" s="664">
        <v>0</v>
      </c>
      <c r="O21" s="667" t="s">
        <v>28</v>
      </c>
      <c r="P21" s="663" t="s">
        <v>304</v>
      </c>
      <c r="Q21" s="664" t="s">
        <v>27</v>
      </c>
      <c r="R21" s="664" t="s">
        <v>295</v>
      </c>
      <c r="S21" s="665" t="s">
        <v>28</v>
      </c>
    </row>
    <row r="22" spans="1:19" s="18" customFormat="1" ht="14.25" customHeight="1" x14ac:dyDescent="0.25">
      <c r="A22" s="20" t="s">
        <v>310</v>
      </c>
      <c r="B22" s="21" t="s">
        <v>300</v>
      </c>
      <c r="C22" s="22" t="s">
        <v>445</v>
      </c>
      <c r="D22" s="22" t="s">
        <v>446</v>
      </c>
      <c r="E22" s="23" t="s">
        <v>287</v>
      </c>
      <c r="F22" s="24"/>
      <c r="G22" s="24" t="s">
        <v>29</v>
      </c>
      <c r="H22" s="663" t="s">
        <v>295</v>
      </c>
      <c r="I22" s="664" t="s">
        <v>27</v>
      </c>
      <c r="J22" s="664" t="s">
        <v>301</v>
      </c>
      <c r="K22" s="665" t="s">
        <v>28</v>
      </c>
      <c r="L22" s="666">
        <v>0</v>
      </c>
      <c r="M22" s="664" t="s">
        <v>27</v>
      </c>
      <c r="N22" s="664">
        <v>50</v>
      </c>
      <c r="O22" s="667" t="s">
        <v>28</v>
      </c>
      <c r="P22" s="663" t="s">
        <v>297</v>
      </c>
      <c r="Q22" s="664" t="s">
        <v>27</v>
      </c>
      <c r="R22" s="664" t="s">
        <v>302</v>
      </c>
      <c r="S22" s="665" t="s">
        <v>28</v>
      </c>
    </row>
    <row r="23" spans="1:19" s="18" customFormat="1" ht="14.25" customHeight="1" x14ac:dyDescent="0.25">
      <c r="A23" s="20" t="s">
        <v>310</v>
      </c>
      <c r="B23" s="21" t="s">
        <v>305</v>
      </c>
      <c r="C23" s="22" t="s">
        <v>447</v>
      </c>
      <c r="D23" s="22" t="s">
        <v>448</v>
      </c>
      <c r="E23" s="23" t="s">
        <v>287</v>
      </c>
      <c r="F23" s="24"/>
      <c r="G23" s="24" t="s">
        <v>34</v>
      </c>
      <c r="H23" s="663" t="s">
        <v>308</v>
      </c>
      <c r="I23" s="664" t="s">
        <v>27</v>
      </c>
      <c r="J23" s="664" t="s">
        <v>298</v>
      </c>
      <c r="K23" s="665" t="s">
        <v>28</v>
      </c>
      <c r="L23" s="666">
        <v>20</v>
      </c>
      <c r="M23" s="664" t="s">
        <v>27</v>
      </c>
      <c r="N23" s="664">
        <v>0</v>
      </c>
      <c r="O23" s="667" t="s">
        <v>28</v>
      </c>
      <c r="P23" s="663" t="s">
        <v>309</v>
      </c>
      <c r="Q23" s="664" t="s">
        <v>27</v>
      </c>
      <c r="R23" s="664" t="s">
        <v>295</v>
      </c>
      <c r="S23" s="665" t="s">
        <v>28</v>
      </c>
    </row>
    <row r="24" spans="1:19" s="18" customFormat="1" ht="14.25" customHeight="1" x14ac:dyDescent="0.25">
      <c r="A24" s="20" t="s">
        <v>310</v>
      </c>
      <c r="B24" s="21" t="s">
        <v>305</v>
      </c>
      <c r="C24" s="22" t="s">
        <v>447</v>
      </c>
      <c r="D24" s="22" t="s">
        <v>448</v>
      </c>
      <c r="E24" s="23" t="s">
        <v>287</v>
      </c>
      <c r="F24" s="24"/>
      <c r="G24" s="24" t="s">
        <v>26</v>
      </c>
      <c r="H24" s="663" t="s">
        <v>306</v>
      </c>
      <c r="I24" s="664" t="s">
        <v>27</v>
      </c>
      <c r="J24" s="664" t="s">
        <v>298</v>
      </c>
      <c r="K24" s="665" t="s">
        <v>28</v>
      </c>
      <c r="L24" s="666">
        <v>4</v>
      </c>
      <c r="M24" s="664" t="s">
        <v>27</v>
      </c>
      <c r="N24" s="664">
        <v>30</v>
      </c>
      <c r="O24" s="667" t="s">
        <v>28</v>
      </c>
      <c r="P24" s="663" t="s">
        <v>307</v>
      </c>
      <c r="Q24" s="664" t="s">
        <v>27</v>
      </c>
      <c r="R24" s="664" t="s">
        <v>298</v>
      </c>
      <c r="S24" s="665" t="s">
        <v>28</v>
      </c>
    </row>
    <row r="25" spans="1:19" s="18" customFormat="1" ht="14.25" customHeight="1" x14ac:dyDescent="0.25">
      <c r="A25" s="20" t="s">
        <v>324</v>
      </c>
      <c r="B25" s="21" t="s">
        <v>285</v>
      </c>
      <c r="C25" s="22" t="s">
        <v>449</v>
      </c>
      <c r="D25" s="22" t="s">
        <v>325</v>
      </c>
      <c r="E25" s="23" t="s">
        <v>287</v>
      </c>
      <c r="F25" s="24"/>
      <c r="G25" s="24" t="s">
        <v>33</v>
      </c>
      <c r="H25" s="663" t="s">
        <v>289</v>
      </c>
      <c r="I25" s="664" t="s">
        <v>31</v>
      </c>
      <c r="J25" s="664" t="s">
        <v>32</v>
      </c>
      <c r="K25" s="665" t="s">
        <v>32</v>
      </c>
      <c r="L25" s="666">
        <v>150</v>
      </c>
      <c r="M25" s="664" t="s">
        <v>31</v>
      </c>
      <c r="N25" s="664" t="s">
        <v>32</v>
      </c>
      <c r="O25" s="667" t="s">
        <v>32</v>
      </c>
      <c r="P25" s="663" t="s">
        <v>317</v>
      </c>
      <c r="Q25" s="664" t="s">
        <v>31</v>
      </c>
      <c r="R25" s="664" t="s">
        <v>32</v>
      </c>
      <c r="S25" s="665" t="s">
        <v>32</v>
      </c>
    </row>
    <row r="26" spans="1:19" s="18" customFormat="1" ht="14.25" customHeight="1" x14ac:dyDescent="0.25">
      <c r="A26" s="20" t="s">
        <v>324</v>
      </c>
      <c r="B26" s="21" t="s">
        <v>285</v>
      </c>
      <c r="C26" s="22" t="s">
        <v>449</v>
      </c>
      <c r="D26" s="22" t="s">
        <v>325</v>
      </c>
      <c r="E26" s="23" t="s">
        <v>287</v>
      </c>
      <c r="F26" s="24"/>
      <c r="G26" s="24" t="s">
        <v>30</v>
      </c>
      <c r="H26" s="663" t="s">
        <v>317</v>
      </c>
      <c r="I26" s="664" t="s">
        <v>31</v>
      </c>
      <c r="J26" s="664" t="s">
        <v>32</v>
      </c>
      <c r="K26" s="665" t="s">
        <v>32</v>
      </c>
      <c r="L26" s="666">
        <v>200</v>
      </c>
      <c r="M26" s="664" t="s">
        <v>31</v>
      </c>
      <c r="N26" s="664" t="s">
        <v>32</v>
      </c>
      <c r="O26" s="667" t="s">
        <v>32</v>
      </c>
      <c r="P26" s="663" t="s">
        <v>318</v>
      </c>
      <c r="Q26" s="664" t="s">
        <v>31</v>
      </c>
      <c r="R26" s="664" t="s">
        <v>32</v>
      </c>
      <c r="S26" s="665" t="s">
        <v>32</v>
      </c>
    </row>
    <row r="27" spans="1:19" s="18" customFormat="1" ht="14.25" customHeight="1" x14ac:dyDescent="0.25">
      <c r="A27" s="20" t="s">
        <v>324</v>
      </c>
      <c r="B27" s="21" t="s">
        <v>292</v>
      </c>
      <c r="C27" s="22" t="s">
        <v>450</v>
      </c>
      <c r="D27" s="22" t="s">
        <v>326</v>
      </c>
      <c r="E27" s="23" t="s">
        <v>287</v>
      </c>
      <c r="F27" s="24"/>
      <c r="G27" s="24" t="s">
        <v>34</v>
      </c>
      <c r="H27" s="663" t="s">
        <v>315</v>
      </c>
      <c r="I27" s="664" t="s">
        <v>27</v>
      </c>
      <c r="J27" s="664" t="s">
        <v>298</v>
      </c>
      <c r="K27" s="665" t="s">
        <v>28</v>
      </c>
      <c r="L27" s="666">
        <v>21</v>
      </c>
      <c r="M27" s="664" t="s">
        <v>27</v>
      </c>
      <c r="N27" s="664">
        <v>0</v>
      </c>
      <c r="O27" s="667" t="s">
        <v>28</v>
      </c>
      <c r="P27" s="663" t="s">
        <v>327</v>
      </c>
      <c r="Q27" s="664" t="s">
        <v>27</v>
      </c>
      <c r="R27" s="664" t="s">
        <v>295</v>
      </c>
      <c r="S27" s="665" t="s">
        <v>28</v>
      </c>
    </row>
    <row r="28" spans="1:19" s="18" customFormat="1" ht="14.25" customHeight="1" x14ac:dyDescent="0.25">
      <c r="A28" s="20" t="s">
        <v>324</v>
      </c>
      <c r="B28" s="21" t="s">
        <v>292</v>
      </c>
      <c r="C28" s="22" t="s">
        <v>450</v>
      </c>
      <c r="D28" s="22" t="s">
        <v>326</v>
      </c>
      <c r="E28" s="23" t="s">
        <v>287</v>
      </c>
      <c r="F28" s="24"/>
      <c r="G28" s="24" t="s">
        <v>29</v>
      </c>
      <c r="H28" s="663" t="s">
        <v>297</v>
      </c>
      <c r="I28" s="664" t="s">
        <v>27</v>
      </c>
      <c r="J28" s="664" t="s">
        <v>32</v>
      </c>
      <c r="K28" s="665" t="s">
        <v>28</v>
      </c>
      <c r="L28" s="666">
        <v>1</v>
      </c>
      <c r="M28" s="664" t="s">
        <v>27</v>
      </c>
      <c r="N28" s="664">
        <v>10</v>
      </c>
      <c r="O28" s="667" t="s">
        <v>28</v>
      </c>
      <c r="P28" s="663" t="s">
        <v>297</v>
      </c>
      <c r="Q28" s="664" t="s">
        <v>27</v>
      </c>
      <c r="R28" s="664" t="s">
        <v>298</v>
      </c>
      <c r="S28" s="665" t="s">
        <v>28</v>
      </c>
    </row>
    <row r="29" spans="1:19" s="18" customFormat="1" ht="14.25" customHeight="1" x14ac:dyDescent="0.25">
      <c r="A29" s="20" t="s">
        <v>324</v>
      </c>
      <c r="B29" s="21" t="s">
        <v>299</v>
      </c>
      <c r="C29" s="22" t="s">
        <v>451</v>
      </c>
      <c r="D29" s="22" t="s">
        <v>328</v>
      </c>
      <c r="E29" s="23" t="s">
        <v>287</v>
      </c>
      <c r="F29" s="24"/>
      <c r="G29" s="24" t="s">
        <v>34</v>
      </c>
      <c r="H29" s="663" t="s">
        <v>330</v>
      </c>
      <c r="I29" s="664" t="s">
        <v>27</v>
      </c>
      <c r="J29" s="664" t="s">
        <v>298</v>
      </c>
      <c r="K29" s="665" t="s">
        <v>28</v>
      </c>
      <c r="L29" s="666">
        <v>26</v>
      </c>
      <c r="M29" s="664" t="s">
        <v>27</v>
      </c>
      <c r="N29" s="664">
        <v>0</v>
      </c>
      <c r="O29" s="667" t="s">
        <v>28</v>
      </c>
      <c r="P29" s="663" t="s">
        <v>331</v>
      </c>
      <c r="Q29" s="664" t="s">
        <v>27</v>
      </c>
      <c r="R29" s="664" t="s">
        <v>295</v>
      </c>
      <c r="S29" s="665" t="s">
        <v>28</v>
      </c>
    </row>
    <row r="30" spans="1:19" s="18" customFormat="1" ht="14.25" customHeight="1" x14ac:dyDescent="0.25">
      <c r="A30" s="20" t="s">
        <v>324</v>
      </c>
      <c r="B30" s="21" t="s">
        <v>299</v>
      </c>
      <c r="C30" s="22" t="s">
        <v>451</v>
      </c>
      <c r="D30" s="22" t="s">
        <v>328</v>
      </c>
      <c r="E30" s="23" t="s">
        <v>287</v>
      </c>
      <c r="F30" s="24"/>
      <c r="G30" s="24" t="s">
        <v>26</v>
      </c>
      <c r="H30" s="663" t="s">
        <v>329</v>
      </c>
      <c r="I30" s="664" t="s">
        <v>27</v>
      </c>
      <c r="J30" s="664" t="s">
        <v>298</v>
      </c>
      <c r="K30" s="665" t="s">
        <v>28</v>
      </c>
      <c r="L30" s="666">
        <v>3</v>
      </c>
      <c r="M30" s="664" t="s">
        <v>27</v>
      </c>
      <c r="N30" s="664">
        <v>30</v>
      </c>
      <c r="O30" s="667" t="s">
        <v>28</v>
      </c>
      <c r="P30" s="663" t="s">
        <v>294</v>
      </c>
      <c r="Q30" s="664" t="s">
        <v>27</v>
      </c>
      <c r="R30" s="664" t="s">
        <v>298</v>
      </c>
      <c r="S30" s="665" t="s">
        <v>28</v>
      </c>
    </row>
    <row r="31" spans="1:19" s="18" customFormat="1" ht="14.25" customHeight="1" x14ac:dyDescent="0.25">
      <c r="A31" s="20" t="s">
        <v>324</v>
      </c>
      <c r="B31" s="21" t="s">
        <v>300</v>
      </c>
      <c r="C31" s="22" t="s">
        <v>452</v>
      </c>
      <c r="D31" s="22" t="s">
        <v>332</v>
      </c>
      <c r="E31" s="23" t="s">
        <v>293</v>
      </c>
      <c r="F31" s="24"/>
      <c r="G31" s="24" t="s">
        <v>33</v>
      </c>
      <c r="H31" s="663" t="s">
        <v>288</v>
      </c>
      <c r="I31" s="664" t="s">
        <v>31</v>
      </c>
      <c r="J31" s="664" t="s">
        <v>32</v>
      </c>
      <c r="K31" s="665" t="s">
        <v>32</v>
      </c>
      <c r="L31" s="666">
        <v>100</v>
      </c>
      <c r="M31" s="664" t="s">
        <v>31</v>
      </c>
      <c r="N31" s="664" t="s">
        <v>32</v>
      </c>
      <c r="O31" s="667" t="s">
        <v>32</v>
      </c>
      <c r="P31" s="663" t="s">
        <v>289</v>
      </c>
      <c r="Q31" s="664" t="s">
        <v>31</v>
      </c>
      <c r="R31" s="664" t="s">
        <v>32</v>
      </c>
      <c r="S31" s="665" t="s">
        <v>32</v>
      </c>
    </row>
    <row r="32" spans="1:19" s="18" customFormat="1" ht="14.25" customHeight="1" x14ac:dyDescent="0.25">
      <c r="A32" s="20" t="s">
        <v>324</v>
      </c>
      <c r="B32" s="21" t="s">
        <v>300</v>
      </c>
      <c r="C32" s="22" t="s">
        <v>452</v>
      </c>
      <c r="D32" s="22" t="s">
        <v>332</v>
      </c>
      <c r="E32" s="23" t="s">
        <v>293</v>
      </c>
      <c r="F32" s="24"/>
      <c r="G32" s="24" t="s">
        <v>30</v>
      </c>
      <c r="H32" s="663" t="s">
        <v>333</v>
      </c>
      <c r="I32" s="664" t="s">
        <v>31</v>
      </c>
      <c r="J32" s="664" t="s">
        <v>32</v>
      </c>
      <c r="K32" s="665" t="s">
        <v>32</v>
      </c>
      <c r="L32" s="666">
        <v>140</v>
      </c>
      <c r="M32" s="664" t="s">
        <v>31</v>
      </c>
      <c r="N32" s="664" t="s">
        <v>32</v>
      </c>
      <c r="O32" s="667" t="s">
        <v>32</v>
      </c>
      <c r="P32" s="663" t="s">
        <v>334</v>
      </c>
      <c r="Q32" s="664" t="s">
        <v>31</v>
      </c>
      <c r="R32" s="664" t="s">
        <v>32</v>
      </c>
      <c r="S32" s="665" t="s">
        <v>32</v>
      </c>
    </row>
    <row r="33" spans="1:19" s="18" customFormat="1" ht="14.25" customHeight="1" x14ac:dyDescent="0.25">
      <c r="A33" s="20" t="s">
        <v>324</v>
      </c>
      <c r="B33" s="21" t="s">
        <v>305</v>
      </c>
      <c r="C33" s="22" t="s">
        <v>460</v>
      </c>
      <c r="D33" s="22" t="s">
        <v>335</v>
      </c>
      <c r="E33" s="23" t="s">
        <v>293</v>
      </c>
      <c r="F33" s="24"/>
      <c r="G33" s="24" t="s">
        <v>29</v>
      </c>
      <c r="H33" s="663" t="s">
        <v>297</v>
      </c>
      <c r="I33" s="664" t="s">
        <v>27</v>
      </c>
      <c r="J33" s="664" t="s">
        <v>290</v>
      </c>
      <c r="K33" s="665" t="s">
        <v>28</v>
      </c>
      <c r="L33" s="666">
        <v>2</v>
      </c>
      <c r="M33" s="664" t="s">
        <v>27</v>
      </c>
      <c r="N33" s="664">
        <v>0</v>
      </c>
      <c r="O33" s="667" t="s">
        <v>28</v>
      </c>
      <c r="P33" s="663" t="s">
        <v>329</v>
      </c>
      <c r="Q33" s="664" t="s">
        <v>27</v>
      </c>
      <c r="R33" s="664" t="s">
        <v>315</v>
      </c>
      <c r="S33" s="665" t="s">
        <v>28</v>
      </c>
    </row>
    <row r="34" spans="1:19" s="18" customFormat="1" ht="14.25" customHeight="1" x14ac:dyDescent="0.25">
      <c r="A34" s="20" t="s">
        <v>324</v>
      </c>
      <c r="B34" s="21" t="s">
        <v>305</v>
      </c>
      <c r="C34" s="22" t="s">
        <v>460</v>
      </c>
      <c r="D34" s="22" t="s">
        <v>335</v>
      </c>
      <c r="E34" s="23" t="s">
        <v>293</v>
      </c>
      <c r="F34" s="24"/>
      <c r="G34" s="24" t="s">
        <v>26</v>
      </c>
      <c r="H34" s="663" t="s">
        <v>306</v>
      </c>
      <c r="I34" s="664" t="s">
        <v>27</v>
      </c>
      <c r="J34" s="664" t="s">
        <v>298</v>
      </c>
      <c r="K34" s="665" t="s">
        <v>28</v>
      </c>
      <c r="L34" s="666">
        <v>4</v>
      </c>
      <c r="M34" s="664" t="s">
        <v>27</v>
      </c>
      <c r="N34" s="664">
        <v>30</v>
      </c>
      <c r="O34" s="667" t="s">
        <v>28</v>
      </c>
      <c r="P34" s="663" t="s">
        <v>307</v>
      </c>
      <c r="Q34" s="664" t="s">
        <v>27</v>
      </c>
      <c r="R34" s="664" t="s">
        <v>298</v>
      </c>
      <c r="S34" s="665" t="s">
        <v>28</v>
      </c>
    </row>
    <row r="35" spans="1:19" s="18" customFormat="1" ht="14.25" customHeight="1" x14ac:dyDescent="0.25">
      <c r="A35" s="20" t="s">
        <v>336</v>
      </c>
      <c r="B35" s="21" t="s">
        <v>285</v>
      </c>
      <c r="C35" s="22" t="s">
        <v>337</v>
      </c>
      <c r="D35" s="22" t="s">
        <v>338</v>
      </c>
      <c r="E35" s="23" t="s">
        <v>293</v>
      </c>
      <c r="F35" s="24"/>
      <c r="G35" s="24" t="s">
        <v>34</v>
      </c>
      <c r="H35" s="663" t="s">
        <v>327</v>
      </c>
      <c r="I35" s="664" t="s">
        <v>27</v>
      </c>
      <c r="J35" s="664" t="s">
        <v>315</v>
      </c>
      <c r="K35" s="665" t="s">
        <v>28</v>
      </c>
      <c r="L35" s="666">
        <v>22</v>
      </c>
      <c r="M35" s="664" t="s">
        <v>27</v>
      </c>
      <c r="N35" s="664">
        <v>50</v>
      </c>
      <c r="O35" s="667" t="s">
        <v>28</v>
      </c>
      <c r="P35" s="663" t="s">
        <v>341</v>
      </c>
      <c r="Q35" s="664" t="s">
        <v>27</v>
      </c>
      <c r="R35" s="664" t="s">
        <v>290</v>
      </c>
      <c r="S35" s="665" t="s">
        <v>28</v>
      </c>
    </row>
    <row r="36" spans="1:19" s="18" customFormat="1" ht="14.25" customHeight="1" x14ac:dyDescent="0.25">
      <c r="A36" s="20" t="s">
        <v>336</v>
      </c>
      <c r="B36" s="21" t="s">
        <v>285</v>
      </c>
      <c r="C36" s="22" t="s">
        <v>337</v>
      </c>
      <c r="D36" s="22" t="s">
        <v>338</v>
      </c>
      <c r="E36" s="23" t="s">
        <v>293</v>
      </c>
      <c r="F36" s="24"/>
      <c r="G36" s="24" t="s">
        <v>30</v>
      </c>
      <c r="H36" s="663" t="s">
        <v>339</v>
      </c>
      <c r="I36" s="664" t="s">
        <v>31</v>
      </c>
      <c r="J36" s="664" t="s">
        <v>32</v>
      </c>
      <c r="K36" s="665" t="s">
        <v>32</v>
      </c>
      <c r="L36" s="666">
        <v>115</v>
      </c>
      <c r="M36" s="664" t="s">
        <v>31</v>
      </c>
      <c r="N36" s="664" t="s">
        <v>32</v>
      </c>
      <c r="O36" s="667" t="s">
        <v>32</v>
      </c>
      <c r="P36" s="663" t="s">
        <v>340</v>
      </c>
      <c r="Q36" s="664" t="s">
        <v>31</v>
      </c>
      <c r="R36" s="664" t="s">
        <v>32</v>
      </c>
      <c r="S36" s="665" t="s">
        <v>32</v>
      </c>
    </row>
    <row r="37" spans="1:19" s="18" customFormat="1" ht="14.25" customHeight="1" x14ac:dyDescent="0.25">
      <c r="A37" s="20" t="s">
        <v>336</v>
      </c>
      <c r="B37" s="21" t="s">
        <v>292</v>
      </c>
      <c r="C37" s="22" t="s">
        <v>342</v>
      </c>
      <c r="D37" s="22" t="s">
        <v>343</v>
      </c>
      <c r="E37" s="23" t="s">
        <v>293</v>
      </c>
      <c r="F37" s="24"/>
      <c r="G37" s="24" t="s">
        <v>33</v>
      </c>
      <c r="H37" s="663" t="s">
        <v>346</v>
      </c>
      <c r="I37" s="664" t="s">
        <v>31</v>
      </c>
      <c r="J37" s="664" t="s">
        <v>32</v>
      </c>
      <c r="K37" s="665" t="s">
        <v>32</v>
      </c>
      <c r="L37" s="666">
        <v>92</v>
      </c>
      <c r="M37" s="664" t="s">
        <v>31</v>
      </c>
      <c r="N37" s="664" t="s">
        <v>32</v>
      </c>
      <c r="O37" s="667" t="s">
        <v>32</v>
      </c>
      <c r="P37" s="663" t="s">
        <v>347</v>
      </c>
      <c r="Q37" s="664" t="s">
        <v>31</v>
      </c>
      <c r="R37" s="664" t="s">
        <v>32</v>
      </c>
      <c r="S37" s="665" t="s">
        <v>32</v>
      </c>
    </row>
    <row r="38" spans="1:19" s="18" customFormat="1" ht="14.25" customHeight="1" x14ac:dyDescent="0.25">
      <c r="A38" s="20" t="s">
        <v>336</v>
      </c>
      <c r="B38" s="21" t="s">
        <v>292</v>
      </c>
      <c r="C38" s="22" t="s">
        <v>342</v>
      </c>
      <c r="D38" s="22" t="s">
        <v>343</v>
      </c>
      <c r="E38" s="23" t="s">
        <v>293</v>
      </c>
      <c r="F38" s="24"/>
      <c r="G38" s="24" t="s">
        <v>30</v>
      </c>
      <c r="H38" s="663" t="s">
        <v>344</v>
      </c>
      <c r="I38" s="664" t="s">
        <v>31</v>
      </c>
      <c r="J38" s="664" t="s">
        <v>32</v>
      </c>
      <c r="K38" s="665" t="s">
        <v>32</v>
      </c>
      <c r="L38" s="666">
        <v>126</v>
      </c>
      <c r="M38" s="664" t="s">
        <v>31</v>
      </c>
      <c r="N38" s="664" t="s">
        <v>32</v>
      </c>
      <c r="O38" s="667" t="s">
        <v>32</v>
      </c>
      <c r="P38" s="663" t="s">
        <v>345</v>
      </c>
      <c r="Q38" s="664" t="s">
        <v>31</v>
      </c>
      <c r="R38" s="664" t="s">
        <v>32</v>
      </c>
      <c r="S38" s="665" t="s">
        <v>32</v>
      </c>
    </row>
    <row r="39" spans="1:19" s="18" customFormat="1" ht="14.25" customHeight="1" x14ac:dyDescent="0.25">
      <c r="A39" s="20" t="s">
        <v>336</v>
      </c>
      <c r="B39" s="21" t="s">
        <v>299</v>
      </c>
      <c r="C39" s="22" t="s">
        <v>348</v>
      </c>
      <c r="D39" s="22" t="s">
        <v>349</v>
      </c>
      <c r="E39" s="23" t="s">
        <v>287</v>
      </c>
      <c r="F39" s="24"/>
      <c r="G39" s="24" t="s">
        <v>34</v>
      </c>
      <c r="H39" s="663" t="s">
        <v>351</v>
      </c>
      <c r="I39" s="664" t="s">
        <v>27</v>
      </c>
      <c r="J39" s="664" t="s">
        <v>320</v>
      </c>
      <c r="K39" s="665" t="s">
        <v>28</v>
      </c>
      <c r="L39" s="666">
        <v>13</v>
      </c>
      <c r="M39" s="664" t="s">
        <v>27</v>
      </c>
      <c r="N39" s="664">
        <v>15</v>
      </c>
      <c r="O39" s="667" t="s">
        <v>28</v>
      </c>
      <c r="P39" s="663" t="s">
        <v>319</v>
      </c>
      <c r="Q39" s="664" t="s">
        <v>27</v>
      </c>
      <c r="R39" s="664" t="s">
        <v>314</v>
      </c>
      <c r="S39" s="665" t="s">
        <v>28</v>
      </c>
    </row>
    <row r="40" spans="1:19" s="18" customFormat="1" ht="14.25" customHeight="1" x14ac:dyDescent="0.25">
      <c r="A40" s="20" t="s">
        <v>336</v>
      </c>
      <c r="B40" s="21" t="s">
        <v>299</v>
      </c>
      <c r="C40" s="22" t="s">
        <v>348</v>
      </c>
      <c r="D40" s="22" t="s">
        <v>349</v>
      </c>
      <c r="E40" s="23" t="s">
        <v>287</v>
      </c>
      <c r="F40" s="24"/>
      <c r="G40" s="24" t="s">
        <v>29</v>
      </c>
      <c r="H40" s="663" t="s">
        <v>295</v>
      </c>
      <c r="I40" s="664" t="s">
        <v>27</v>
      </c>
      <c r="J40" s="664" t="s">
        <v>350</v>
      </c>
      <c r="K40" s="665" t="s">
        <v>28</v>
      </c>
      <c r="L40" s="666">
        <v>0</v>
      </c>
      <c r="M40" s="664" t="s">
        <v>27</v>
      </c>
      <c r="N40" s="664">
        <v>45</v>
      </c>
      <c r="O40" s="667" t="s">
        <v>28</v>
      </c>
      <c r="P40" s="663" t="s">
        <v>297</v>
      </c>
      <c r="Q40" s="664" t="s">
        <v>27</v>
      </c>
      <c r="R40" s="664" t="s">
        <v>307</v>
      </c>
      <c r="S40" s="665" t="s">
        <v>28</v>
      </c>
    </row>
    <row r="41" spans="1:19" s="18" customFormat="1" ht="14.25" customHeight="1" x14ac:dyDescent="0.25">
      <c r="A41" s="20" t="s">
        <v>336</v>
      </c>
      <c r="B41" s="21" t="s">
        <v>300</v>
      </c>
      <c r="C41" s="22" t="s">
        <v>352</v>
      </c>
      <c r="D41" s="22" t="s">
        <v>353</v>
      </c>
      <c r="E41" s="23" t="s">
        <v>287</v>
      </c>
      <c r="F41" s="24"/>
      <c r="G41" s="24" t="s">
        <v>33</v>
      </c>
      <c r="H41" s="663" t="s">
        <v>320</v>
      </c>
      <c r="I41" s="664" t="s">
        <v>31</v>
      </c>
      <c r="J41" s="664" t="s">
        <v>32</v>
      </c>
      <c r="K41" s="665" t="s">
        <v>32</v>
      </c>
      <c r="L41" s="666">
        <v>70</v>
      </c>
      <c r="M41" s="664" t="s">
        <v>31</v>
      </c>
      <c r="N41" s="664" t="s">
        <v>32</v>
      </c>
      <c r="O41" s="667" t="s">
        <v>32</v>
      </c>
      <c r="P41" s="663" t="s">
        <v>354</v>
      </c>
      <c r="Q41" s="664" t="s">
        <v>31</v>
      </c>
      <c r="R41" s="664" t="s">
        <v>32</v>
      </c>
      <c r="S41" s="665" t="s">
        <v>32</v>
      </c>
    </row>
    <row r="42" spans="1:19" s="18" customFormat="1" ht="14.25" customHeight="1" x14ac:dyDescent="0.25">
      <c r="A42" s="20" t="s">
        <v>336</v>
      </c>
      <c r="B42" s="21" t="s">
        <v>300</v>
      </c>
      <c r="C42" s="22" t="s">
        <v>352</v>
      </c>
      <c r="D42" s="22" t="s">
        <v>353</v>
      </c>
      <c r="E42" s="23" t="s">
        <v>287</v>
      </c>
      <c r="F42" s="24"/>
      <c r="G42" s="24" t="s">
        <v>26</v>
      </c>
      <c r="H42" s="663" t="s">
        <v>294</v>
      </c>
      <c r="I42" s="664" t="s">
        <v>27</v>
      </c>
      <c r="J42" s="664" t="s">
        <v>295</v>
      </c>
      <c r="K42" s="665" t="s">
        <v>28</v>
      </c>
      <c r="L42" s="666">
        <v>5</v>
      </c>
      <c r="M42" s="664" t="s">
        <v>27</v>
      </c>
      <c r="N42" s="664">
        <v>0</v>
      </c>
      <c r="O42" s="667" t="s">
        <v>28</v>
      </c>
      <c r="P42" s="663" t="s">
        <v>296</v>
      </c>
      <c r="Q42" s="664" t="s">
        <v>27</v>
      </c>
      <c r="R42" s="664" t="s">
        <v>295</v>
      </c>
      <c r="S42" s="665" t="s">
        <v>28</v>
      </c>
    </row>
    <row r="43" spans="1:19" s="18" customFormat="1" ht="14.25" customHeight="1" x14ac:dyDescent="0.25">
      <c r="A43" s="20" t="s">
        <v>336</v>
      </c>
      <c r="B43" s="21" t="s">
        <v>305</v>
      </c>
      <c r="C43" s="22" t="s">
        <v>355</v>
      </c>
      <c r="D43" s="22" t="s">
        <v>356</v>
      </c>
      <c r="E43" s="23" t="s">
        <v>287</v>
      </c>
      <c r="F43" s="24"/>
      <c r="G43" s="24" t="s">
        <v>29</v>
      </c>
      <c r="H43" s="663" t="s">
        <v>297</v>
      </c>
      <c r="I43" s="664" t="s">
        <v>27</v>
      </c>
      <c r="J43" s="664" t="s">
        <v>307</v>
      </c>
      <c r="K43" s="665" t="s">
        <v>28</v>
      </c>
      <c r="L43" s="666">
        <v>1</v>
      </c>
      <c r="M43" s="664" t="s">
        <v>27</v>
      </c>
      <c r="N43" s="664">
        <v>15</v>
      </c>
      <c r="O43" s="667" t="s">
        <v>28</v>
      </c>
      <c r="P43" s="663" t="s">
        <v>297</v>
      </c>
      <c r="Q43" s="664" t="s">
        <v>27</v>
      </c>
      <c r="R43" s="664" t="s">
        <v>350</v>
      </c>
      <c r="S43" s="665" t="s">
        <v>28</v>
      </c>
    </row>
    <row r="44" spans="1:19" s="18" customFormat="1" ht="14.25" customHeight="1" x14ac:dyDescent="0.25">
      <c r="A44" s="20" t="s">
        <v>336</v>
      </c>
      <c r="B44" s="21" t="s">
        <v>305</v>
      </c>
      <c r="C44" s="22" t="s">
        <v>355</v>
      </c>
      <c r="D44" s="22" t="s">
        <v>356</v>
      </c>
      <c r="E44" s="23" t="s">
        <v>287</v>
      </c>
      <c r="F44" s="24"/>
      <c r="G44" s="24" t="s">
        <v>26</v>
      </c>
      <c r="H44" s="663" t="s">
        <v>294</v>
      </c>
      <c r="I44" s="664" t="s">
        <v>27</v>
      </c>
      <c r="J44" s="664" t="s">
        <v>320</v>
      </c>
      <c r="K44" s="665" t="s">
        <v>28</v>
      </c>
      <c r="L44" s="666">
        <v>5</v>
      </c>
      <c r="M44" s="664" t="s">
        <v>27</v>
      </c>
      <c r="N44" s="664">
        <v>45</v>
      </c>
      <c r="O44" s="667" t="s">
        <v>28</v>
      </c>
      <c r="P44" s="663" t="s">
        <v>296</v>
      </c>
      <c r="Q44" s="664" t="s">
        <v>27</v>
      </c>
      <c r="R44" s="664" t="s">
        <v>320</v>
      </c>
      <c r="S44" s="665" t="s">
        <v>28</v>
      </c>
    </row>
    <row r="45" spans="1:19" s="18" customFormat="1" ht="14.25" customHeight="1" x14ac:dyDescent="0.25">
      <c r="A45" s="20" t="s">
        <v>357</v>
      </c>
      <c r="B45" s="21" t="s">
        <v>285</v>
      </c>
      <c r="C45" s="22" t="s">
        <v>358</v>
      </c>
      <c r="D45" s="22" t="s">
        <v>461</v>
      </c>
      <c r="E45" s="23" t="s">
        <v>287</v>
      </c>
      <c r="F45" s="24"/>
      <c r="G45" s="24" t="s">
        <v>34</v>
      </c>
      <c r="H45" s="663" t="s">
        <v>303</v>
      </c>
      <c r="I45" s="664" t="s">
        <v>27</v>
      </c>
      <c r="J45" s="664" t="s">
        <v>298</v>
      </c>
      <c r="K45" s="665" t="s">
        <v>28</v>
      </c>
      <c r="L45" s="666">
        <v>17</v>
      </c>
      <c r="M45" s="664" t="s">
        <v>27</v>
      </c>
      <c r="N45" s="664">
        <v>0</v>
      </c>
      <c r="O45" s="667" t="s">
        <v>28</v>
      </c>
      <c r="P45" s="663" t="s">
        <v>304</v>
      </c>
      <c r="Q45" s="664" t="s">
        <v>27</v>
      </c>
      <c r="R45" s="664" t="s">
        <v>295</v>
      </c>
      <c r="S45" s="665" t="s">
        <v>28</v>
      </c>
    </row>
    <row r="46" spans="1:19" s="18" customFormat="1" ht="14.25" customHeight="1" x14ac:dyDescent="0.25">
      <c r="A46" s="20" t="s">
        <v>357</v>
      </c>
      <c r="B46" s="21" t="s">
        <v>285</v>
      </c>
      <c r="C46" s="22" t="s">
        <v>358</v>
      </c>
      <c r="D46" s="22" t="s">
        <v>461</v>
      </c>
      <c r="E46" s="23" t="s">
        <v>287</v>
      </c>
      <c r="F46" s="24"/>
      <c r="G46" s="24" t="s">
        <v>29</v>
      </c>
      <c r="H46" s="663" t="s">
        <v>295</v>
      </c>
      <c r="I46" s="664" t="s">
        <v>27</v>
      </c>
      <c r="J46" s="664" t="s">
        <v>320</v>
      </c>
      <c r="K46" s="665" t="s">
        <v>28</v>
      </c>
      <c r="L46" s="666">
        <v>0</v>
      </c>
      <c r="M46" s="664" t="s">
        <v>27</v>
      </c>
      <c r="N46" s="664">
        <v>55</v>
      </c>
      <c r="O46" s="667" t="s">
        <v>28</v>
      </c>
      <c r="P46" s="663" t="s">
        <v>297</v>
      </c>
      <c r="Q46" s="664" t="s">
        <v>27</v>
      </c>
      <c r="R46" s="664" t="s">
        <v>314</v>
      </c>
      <c r="S46" s="665" t="s">
        <v>28</v>
      </c>
    </row>
    <row r="47" spans="1:19" s="18" customFormat="1" ht="14.25" customHeight="1" x14ac:dyDescent="0.25">
      <c r="A47" s="20" t="s">
        <v>357</v>
      </c>
      <c r="B47" s="21" t="s">
        <v>292</v>
      </c>
      <c r="C47" s="22" t="s">
        <v>359</v>
      </c>
      <c r="D47" s="22" t="s">
        <v>461</v>
      </c>
      <c r="E47" s="23" t="s">
        <v>287</v>
      </c>
      <c r="F47" s="24"/>
      <c r="G47" s="24" t="s">
        <v>29</v>
      </c>
      <c r="H47" s="663" t="s">
        <v>295</v>
      </c>
      <c r="I47" s="664" t="s">
        <v>27</v>
      </c>
      <c r="J47" s="664">
        <v>35</v>
      </c>
      <c r="K47" s="665" t="s">
        <v>28</v>
      </c>
      <c r="L47" s="666">
        <v>0</v>
      </c>
      <c r="M47" s="664" t="s">
        <v>27</v>
      </c>
      <c r="N47" s="664">
        <v>45</v>
      </c>
      <c r="O47" s="667" t="s">
        <v>28</v>
      </c>
      <c r="P47" s="663" t="s">
        <v>297</v>
      </c>
      <c r="Q47" s="664" t="s">
        <v>27</v>
      </c>
      <c r="R47" s="664" t="s">
        <v>307</v>
      </c>
      <c r="S47" s="665" t="s">
        <v>28</v>
      </c>
    </row>
    <row r="48" spans="1:19" s="18" customFormat="1" ht="14.25" customHeight="1" x14ac:dyDescent="0.25">
      <c r="A48" s="20" t="s">
        <v>357</v>
      </c>
      <c r="B48" s="21" t="s">
        <v>292</v>
      </c>
      <c r="C48" s="22" t="s">
        <v>359</v>
      </c>
      <c r="D48" s="22" t="s">
        <v>461</v>
      </c>
      <c r="E48" s="23" t="s">
        <v>287</v>
      </c>
      <c r="F48" s="24"/>
      <c r="G48" s="24" t="s">
        <v>26</v>
      </c>
      <c r="H48" s="663" t="s">
        <v>306</v>
      </c>
      <c r="I48" s="664" t="s">
        <v>27</v>
      </c>
      <c r="J48" s="664" t="s">
        <v>330</v>
      </c>
      <c r="K48" s="665" t="s">
        <v>28</v>
      </c>
      <c r="L48" s="666">
        <v>4</v>
      </c>
      <c r="M48" s="664" t="s">
        <v>27</v>
      </c>
      <c r="N48" s="664">
        <v>25</v>
      </c>
      <c r="O48" s="667" t="s">
        <v>28</v>
      </c>
      <c r="P48" s="663" t="s">
        <v>307</v>
      </c>
      <c r="Q48" s="664" t="s">
        <v>27</v>
      </c>
      <c r="R48" s="664" t="s">
        <v>330</v>
      </c>
      <c r="S48" s="665" t="s">
        <v>28</v>
      </c>
    </row>
    <row r="49" spans="1:19" s="18" customFormat="1" ht="14.25" customHeight="1" x14ac:dyDescent="0.25">
      <c r="A49" s="20" t="s">
        <v>357</v>
      </c>
      <c r="B49" s="21" t="s">
        <v>299</v>
      </c>
      <c r="C49" s="22" t="s">
        <v>440</v>
      </c>
      <c r="D49" s="22" t="s">
        <v>393</v>
      </c>
      <c r="E49" s="23" t="s">
        <v>287</v>
      </c>
      <c r="F49" s="24"/>
      <c r="G49" s="24" t="s">
        <v>34</v>
      </c>
      <c r="H49" s="663" t="s">
        <v>314</v>
      </c>
      <c r="I49" s="664" t="s">
        <v>27</v>
      </c>
      <c r="J49" s="664" t="s">
        <v>298</v>
      </c>
      <c r="K49" s="665" t="s">
        <v>28</v>
      </c>
      <c r="L49" s="666">
        <v>16</v>
      </c>
      <c r="M49" s="664" t="s">
        <v>27</v>
      </c>
      <c r="N49" s="664">
        <v>0</v>
      </c>
      <c r="O49" s="667" t="s">
        <v>28</v>
      </c>
      <c r="P49" s="663" t="s">
        <v>362</v>
      </c>
      <c r="Q49" s="664" t="s">
        <v>27</v>
      </c>
      <c r="R49" s="664">
        <v>0</v>
      </c>
      <c r="S49" s="665" t="s">
        <v>28</v>
      </c>
    </row>
    <row r="50" spans="1:19" s="18" customFormat="1" ht="14.25" customHeight="1" x14ac:dyDescent="0.25">
      <c r="A50" s="20" t="s">
        <v>357</v>
      </c>
      <c r="B50" s="21" t="s">
        <v>299</v>
      </c>
      <c r="C50" s="22" t="s">
        <v>440</v>
      </c>
      <c r="D50" s="22" t="s">
        <v>393</v>
      </c>
      <c r="E50" s="23" t="s">
        <v>287</v>
      </c>
      <c r="F50" s="24"/>
      <c r="G50" s="24" t="s">
        <v>30</v>
      </c>
      <c r="H50" s="663" t="s">
        <v>360</v>
      </c>
      <c r="I50" s="664" t="s">
        <v>31</v>
      </c>
      <c r="J50" s="664" t="s">
        <v>32</v>
      </c>
      <c r="K50" s="665" t="s">
        <v>32</v>
      </c>
      <c r="L50" s="666">
        <v>175</v>
      </c>
      <c r="M50" s="664" t="s">
        <v>31</v>
      </c>
      <c r="N50" s="664" t="s">
        <v>32</v>
      </c>
      <c r="O50" s="667" t="s">
        <v>32</v>
      </c>
      <c r="P50" s="663" t="s">
        <v>361</v>
      </c>
      <c r="Q50" s="664" t="s">
        <v>31</v>
      </c>
      <c r="R50" s="664" t="s">
        <v>32</v>
      </c>
      <c r="S50" s="665" t="s">
        <v>32</v>
      </c>
    </row>
    <row r="51" spans="1:19" s="18" customFormat="1" ht="14.25" customHeight="1" x14ac:dyDescent="0.25">
      <c r="A51" s="20" t="s">
        <v>357</v>
      </c>
      <c r="B51" s="21" t="s">
        <v>300</v>
      </c>
      <c r="C51" s="22" t="s">
        <v>363</v>
      </c>
      <c r="D51" s="22" t="s">
        <v>462</v>
      </c>
      <c r="E51" s="23" t="s">
        <v>364</v>
      </c>
      <c r="F51" s="24"/>
      <c r="G51" s="24" t="s">
        <v>33</v>
      </c>
      <c r="H51" s="663" t="s">
        <v>288</v>
      </c>
      <c r="I51" s="664" t="s">
        <v>31</v>
      </c>
      <c r="J51" s="664" t="s">
        <v>32</v>
      </c>
      <c r="K51" s="665" t="s">
        <v>32</v>
      </c>
      <c r="L51" s="666">
        <v>100</v>
      </c>
      <c r="M51" s="664" t="s">
        <v>31</v>
      </c>
      <c r="N51" s="664" t="s">
        <v>32</v>
      </c>
      <c r="O51" s="667" t="s">
        <v>32</v>
      </c>
      <c r="P51" s="663" t="s">
        <v>289</v>
      </c>
      <c r="Q51" s="664" t="s">
        <v>31</v>
      </c>
      <c r="R51" s="664" t="s">
        <v>32</v>
      </c>
      <c r="S51" s="665" t="s">
        <v>32</v>
      </c>
    </row>
    <row r="52" spans="1:19" s="18" customFormat="1" ht="14.25" customHeight="1" x14ac:dyDescent="0.25">
      <c r="A52" s="20" t="s">
        <v>357</v>
      </c>
      <c r="B52" s="21" t="s">
        <v>300</v>
      </c>
      <c r="C52" s="22" t="s">
        <v>363</v>
      </c>
      <c r="D52" s="22" t="s">
        <v>462</v>
      </c>
      <c r="E52" s="23" t="s">
        <v>364</v>
      </c>
      <c r="F52" s="24"/>
      <c r="G52" s="24" t="s">
        <v>30</v>
      </c>
      <c r="H52" s="663" t="s">
        <v>288</v>
      </c>
      <c r="I52" s="664" t="s">
        <v>31</v>
      </c>
      <c r="J52" s="664" t="s">
        <v>32</v>
      </c>
      <c r="K52" s="665" t="s">
        <v>32</v>
      </c>
      <c r="L52" s="666">
        <v>100</v>
      </c>
      <c r="M52" s="664" t="s">
        <v>31</v>
      </c>
      <c r="N52" s="664" t="s">
        <v>32</v>
      </c>
      <c r="O52" s="667" t="s">
        <v>32</v>
      </c>
      <c r="P52" s="663" t="s">
        <v>289</v>
      </c>
      <c r="Q52" s="664" t="s">
        <v>31</v>
      </c>
      <c r="R52" s="664" t="s">
        <v>32</v>
      </c>
      <c r="S52" s="665" t="s">
        <v>32</v>
      </c>
    </row>
    <row r="53" spans="1:19" s="18" customFormat="1" ht="14.25" customHeight="1" x14ac:dyDescent="0.25">
      <c r="A53" s="20" t="s">
        <v>357</v>
      </c>
      <c r="B53" s="21" t="s">
        <v>305</v>
      </c>
      <c r="C53" s="22" t="s">
        <v>365</v>
      </c>
      <c r="D53" s="22" t="s">
        <v>463</v>
      </c>
      <c r="E53" s="23" t="s">
        <v>364</v>
      </c>
      <c r="F53" s="24"/>
      <c r="G53" s="24" t="s">
        <v>33</v>
      </c>
      <c r="H53" s="663" t="s">
        <v>366</v>
      </c>
      <c r="I53" s="664" t="s">
        <v>31</v>
      </c>
      <c r="J53" s="664" t="s">
        <v>32</v>
      </c>
      <c r="K53" s="665" t="s">
        <v>32</v>
      </c>
      <c r="L53" s="666">
        <v>53</v>
      </c>
      <c r="M53" s="664" t="s">
        <v>31</v>
      </c>
      <c r="N53" s="664" t="s">
        <v>32</v>
      </c>
      <c r="O53" s="667" t="s">
        <v>32</v>
      </c>
      <c r="P53" s="663" t="s">
        <v>367</v>
      </c>
      <c r="Q53" s="664" t="s">
        <v>31</v>
      </c>
      <c r="R53" s="664" t="s">
        <v>32</v>
      </c>
      <c r="S53" s="665" t="s">
        <v>32</v>
      </c>
    </row>
    <row r="54" spans="1:19" s="18" customFormat="1" ht="14.25" customHeight="1" x14ac:dyDescent="0.25">
      <c r="A54" s="20" t="s">
        <v>357</v>
      </c>
      <c r="B54" s="21" t="s">
        <v>305</v>
      </c>
      <c r="C54" s="22" t="s">
        <v>365</v>
      </c>
      <c r="D54" s="22" t="s">
        <v>463</v>
      </c>
      <c r="E54" s="23" t="s">
        <v>364</v>
      </c>
      <c r="F54" s="24"/>
      <c r="G54" s="24" t="s">
        <v>26</v>
      </c>
      <c r="H54" s="663" t="s">
        <v>306</v>
      </c>
      <c r="I54" s="664" t="s">
        <v>27</v>
      </c>
      <c r="J54" s="664" t="s">
        <v>302</v>
      </c>
      <c r="K54" s="665" t="s">
        <v>28</v>
      </c>
      <c r="L54" s="666">
        <v>4</v>
      </c>
      <c r="M54" s="664" t="s">
        <v>27</v>
      </c>
      <c r="N54" s="664">
        <v>10</v>
      </c>
      <c r="O54" s="667" t="s">
        <v>28</v>
      </c>
      <c r="P54" s="663" t="s">
        <v>307</v>
      </c>
      <c r="Q54" s="664" t="s">
        <v>27</v>
      </c>
      <c r="R54" s="664" t="s">
        <v>302</v>
      </c>
      <c r="S54" s="665" t="s">
        <v>28</v>
      </c>
    </row>
    <row r="55" spans="1:19" s="18" customFormat="1" ht="14.25" customHeight="1" x14ac:dyDescent="0.25">
      <c r="A55" s="20" t="s">
        <v>368</v>
      </c>
      <c r="B55" s="21" t="s">
        <v>285</v>
      </c>
      <c r="C55" s="22" t="s">
        <v>369</v>
      </c>
      <c r="D55" s="22" t="s">
        <v>464</v>
      </c>
      <c r="E55" s="23" t="s">
        <v>364</v>
      </c>
      <c r="F55" s="24"/>
      <c r="G55" s="24" t="s">
        <v>34</v>
      </c>
      <c r="H55" s="663" t="s">
        <v>303</v>
      </c>
      <c r="I55" s="664" t="s">
        <v>27</v>
      </c>
      <c r="J55" s="664" t="s">
        <v>295</v>
      </c>
      <c r="K55" s="665" t="s">
        <v>28</v>
      </c>
      <c r="L55" s="666">
        <v>16</v>
      </c>
      <c r="M55" s="664" t="s">
        <v>27</v>
      </c>
      <c r="N55" s="664">
        <v>30</v>
      </c>
      <c r="O55" s="667" t="s">
        <v>28</v>
      </c>
      <c r="P55" s="663" t="s">
        <v>362</v>
      </c>
      <c r="Q55" s="664" t="s">
        <v>27</v>
      </c>
      <c r="R55" s="664" t="s">
        <v>298</v>
      </c>
      <c r="S55" s="665" t="s">
        <v>28</v>
      </c>
    </row>
    <row r="56" spans="1:19" s="18" customFormat="1" ht="14.25" customHeight="1" x14ac:dyDescent="0.25">
      <c r="A56" s="20" t="s">
        <v>368</v>
      </c>
      <c r="B56" s="21" t="s">
        <v>285</v>
      </c>
      <c r="C56" s="22" t="s">
        <v>369</v>
      </c>
      <c r="D56" s="22" t="s">
        <v>464</v>
      </c>
      <c r="E56" s="23" t="s">
        <v>364</v>
      </c>
      <c r="F56" s="24"/>
      <c r="G56" s="24" t="s">
        <v>30</v>
      </c>
      <c r="H56" s="663" t="s">
        <v>370</v>
      </c>
      <c r="I56" s="664" t="s">
        <v>31</v>
      </c>
      <c r="J56" s="664" t="s">
        <v>32</v>
      </c>
      <c r="K56" s="665" t="s">
        <v>32</v>
      </c>
      <c r="L56" s="666">
        <v>80</v>
      </c>
      <c r="M56" s="664" t="s">
        <v>31</v>
      </c>
      <c r="N56" s="664" t="s">
        <v>32</v>
      </c>
      <c r="O56" s="667" t="s">
        <v>32</v>
      </c>
      <c r="P56" s="663" t="s">
        <v>371</v>
      </c>
      <c r="Q56" s="664" t="s">
        <v>31</v>
      </c>
      <c r="R56" s="664" t="s">
        <v>32</v>
      </c>
      <c r="S56" s="665" t="s">
        <v>32</v>
      </c>
    </row>
    <row r="57" spans="1:19" s="18" customFormat="1" ht="14.25" customHeight="1" x14ac:dyDescent="0.25">
      <c r="A57" s="20" t="s">
        <v>368</v>
      </c>
      <c r="B57" s="21" t="s">
        <v>292</v>
      </c>
      <c r="C57" s="22" t="s">
        <v>358</v>
      </c>
      <c r="D57" s="22" t="s">
        <v>465</v>
      </c>
      <c r="E57" s="23" t="s">
        <v>287</v>
      </c>
      <c r="F57" s="24"/>
      <c r="G57" s="24" t="s">
        <v>29</v>
      </c>
      <c r="H57" s="663" t="s">
        <v>295</v>
      </c>
      <c r="I57" s="664" t="s">
        <v>27</v>
      </c>
      <c r="J57" s="664">
        <v>50</v>
      </c>
      <c r="K57" s="665" t="s">
        <v>28</v>
      </c>
      <c r="L57" s="666">
        <v>1</v>
      </c>
      <c r="M57" s="664" t="s">
        <v>27</v>
      </c>
      <c r="N57" s="664">
        <v>0</v>
      </c>
      <c r="O57" s="667" t="s">
        <v>28</v>
      </c>
      <c r="P57" s="663" t="s">
        <v>297</v>
      </c>
      <c r="Q57" s="664" t="s">
        <v>27</v>
      </c>
      <c r="R57" s="664" t="s">
        <v>315</v>
      </c>
      <c r="S57" s="665" t="s">
        <v>28</v>
      </c>
    </row>
    <row r="58" spans="1:19" s="18" customFormat="1" ht="14.25" customHeight="1" x14ac:dyDescent="0.25">
      <c r="A58" s="20" t="s">
        <v>368</v>
      </c>
      <c r="B58" s="21" t="s">
        <v>292</v>
      </c>
      <c r="C58" s="22" t="s">
        <v>358</v>
      </c>
      <c r="D58" s="22" t="s">
        <v>465</v>
      </c>
      <c r="E58" s="23" t="s">
        <v>287</v>
      </c>
      <c r="F58" s="24"/>
      <c r="G58" s="24" t="s">
        <v>26</v>
      </c>
      <c r="H58" s="663" t="s">
        <v>329</v>
      </c>
      <c r="I58" s="664" t="s">
        <v>27</v>
      </c>
      <c r="J58" s="664" t="s">
        <v>290</v>
      </c>
      <c r="K58" s="665" t="s">
        <v>28</v>
      </c>
      <c r="L58" s="666">
        <v>3</v>
      </c>
      <c r="M58" s="664" t="s">
        <v>27</v>
      </c>
      <c r="N58" s="664">
        <v>50</v>
      </c>
      <c r="O58" s="667" t="s">
        <v>28</v>
      </c>
      <c r="P58" s="663" t="s">
        <v>294</v>
      </c>
      <c r="Q58" s="664" t="s">
        <v>27</v>
      </c>
      <c r="R58" s="664" t="s">
        <v>290</v>
      </c>
      <c r="S58" s="665" t="s">
        <v>28</v>
      </c>
    </row>
    <row r="59" spans="1:19" s="18" customFormat="1" ht="14.25" customHeight="1" x14ac:dyDescent="0.25">
      <c r="A59" s="20" t="s">
        <v>368</v>
      </c>
      <c r="B59" s="21" t="s">
        <v>299</v>
      </c>
      <c r="C59" s="22" t="s">
        <v>482</v>
      </c>
      <c r="D59" s="22" t="s">
        <v>483</v>
      </c>
      <c r="E59" s="23" t="s">
        <v>287</v>
      </c>
      <c r="F59" s="24"/>
      <c r="G59" s="24" t="s">
        <v>34</v>
      </c>
      <c r="H59" s="663">
        <v>19</v>
      </c>
      <c r="I59" s="664" t="s">
        <v>27</v>
      </c>
      <c r="J59" s="664" t="s">
        <v>298</v>
      </c>
      <c r="K59" s="665" t="s">
        <v>28</v>
      </c>
      <c r="L59" s="666">
        <v>20</v>
      </c>
      <c r="M59" s="664" t="s">
        <v>27</v>
      </c>
      <c r="N59" s="664">
        <v>0</v>
      </c>
      <c r="O59" s="667" t="s">
        <v>28</v>
      </c>
      <c r="P59" s="663">
        <v>21</v>
      </c>
      <c r="Q59" s="664" t="s">
        <v>27</v>
      </c>
      <c r="R59" s="664" t="s">
        <v>295</v>
      </c>
      <c r="S59" s="665" t="s">
        <v>28</v>
      </c>
    </row>
    <row r="60" spans="1:19" s="18" customFormat="1" ht="14.25" customHeight="1" x14ac:dyDescent="0.25">
      <c r="A60" s="20" t="s">
        <v>368</v>
      </c>
      <c r="B60" s="21" t="s">
        <v>299</v>
      </c>
      <c r="C60" s="22" t="s">
        <v>482</v>
      </c>
      <c r="D60" s="22" t="s">
        <v>483</v>
      </c>
      <c r="E60" s="23" t="s">
        <v>287</v>
      </c>
      <c r="F60" s="24"/>
      <c r="G60" s="24" t="s">
        <v>29</v>
      </c>
      <c r="H60" s="663" t="s">
        <v>295</v>
      </c>
      <c r="I60" s="664" t="s">
        <v>27</v>
      </c>
      <c r="J60" s="664">
        <v>55</v>
      </c>
      <c r="K60" s="665" t="s">
        <v>28</v>
      </c>
      <c r="L60" s="666">
        <v>1</v>
      </c>
      <c r="M60" s="664" t="s">
        <v>27</v>
      </c>
      <c r="N60" s="664">
        <v>15</v>
      </c>
      <c r="O60" s="667" t="s">
        <v>28</v>
      </c>
      <c r="P60" s="663">
        <v>1</v>
      </c>
      <c r="Q60" s="664" t="s">
        <v>27</v>
      </c>
      <c r="R60" s="664">
        <v>35</v>
      </c>
      <c r="S60" s="665" t="s">
        <v>28</v>
      </c>
    </row>
    <row r="61" spans="1:19" s="18" customFormat="1" ht="14.25" customHeight="1" x14ac:dyDescent="0.25">
      <c r="A61" s="20" t="s">
        <v>368</v>
      </c>
      <c r="B61" s="21" t="s">
        <v>300</v>
      </c>
      <c r="C61" s="22" t="s">
        <v>372</v>
      </c>
      <c r="D61" s="22" t="s">
        <v>466</v>
      </c>
      <c r="E61" s="23" t="s">
        <v>287</v>
      </c>
      <c r="F61" s="24"/>
      <c r="G61" s="24" t="s">
        <v>33</v>
      </c>
      <c r="H61" s="663" t="s">
        <v>301</v>
      </c>
      <c r="I61" s="664" t="s">
        <v>31</v>
      </c>
      <c r="J61" s="664" t="s">
        <v>32</v>
      </c>
      <c r="K61" s="665" t="s">
        <v>32</v>
      </c>
      <c r="L61" s="666">
        <v>65</v>
      </c>
      <c r="M61" s="664" t="s">
        <v>31</v>
      </c>
      <c r="N61" s="664" t="s">
        <v>32</v>
      </c>
      <c r="O61" s="667" t="s">
        <v>32</v>
      </c>
      <c r="P61" s="663" t="s">
        <v>339</v>
      </c>
      <c r="Q61" s="664" t="s">
        <v>31</v>
      </c>
      <c r="R61" s="664" t="s">
        <v>32</v>
      </c>
      <c r="S61" s="665" t="s">
        <v>32</v>
      </c>
    </row>
    <row r="62" spans="1:19" s="18" customFormat="1" ht="14.25" customHeight="1" x14ac:dyDescent="0.25">
      <c r="A62" s="20" t="s">
        <v>368</v>
      </c>
      <c r="B62" s="21" t="s">
        <v>300</v>
      </c>
      <c r="C62" s="22" t="s">
        <v>372</v>
      </c>
      <c r="D62" s="22" t="s">
        <v>466</v>
      </c>
      <c r="E62" s="23" t="s">
        <v>287</v>
      </c>
      <c r="F62" s="24"/>
      <c r="G62" s="24" t="s">
        <v>26</v>
      </c>
      <c r="H62" s="663" t="s">
        <v>306</v>
      </c>
      <c r="I62" s="664" t="s">
        <v>27</v>
      </c>
      <c r="J62" s="664" t="s">
        <v>298</v>
      </c>
      <c r="K62" s="665" t="s">
        <v>28</v>
      </c>
      <c r="L62" s="666">
        <v>4</v>
      </c>
      <c r="M62" s="664" t="s">
        <v>27</v>
      </c>
      <c r="N62" s="664">
        <v>30</v>
      </c>
      <c r="O62" s="667" t="s">
        <v>28</v>
      </c>
      <c r="P62" s="663" t="s">
        <v>307</v>
      </c>
      <c r="Q62" s="664" t="s">
        <v>27</v>
      </c>
      <c r="R62" s="664" t="s">
        <v>298</v>
      </c>
      <c r="S62" s="665" t="s">
        <v>28</v>
      </c>
    </row>
    <row r="63" spans="1:19" s="18" customFormat="1" ht="14.25" customHeight="1" x14ac:dyDescent="0.25">
      <c r="A63" s="20" t="s">
        <v>368</v>
      </c>
      <c r="B63" s="21" t="s">
        <v>305</v>
      </c>
      <c r="C63" s="22" t="s">
        <v>373</v>
      </c>
      <c r="D63" s="22" t="s">
        <v>467</v>
      </c>
      <c r="E63" s="23" t="s">
        <v>364</v>
      </c>
      <c r="F63" s="24"/>
      <c r="G63" s="24" t="s">
        <v>33</v>
      </c>
      <c r="H63" s="663" t="s">
        <v>330</v>
      </c>
      <c r="I63" s="664" t="s">
        <v>31</v>
      </c>
      <c r="J63" s="664" t="s">
        <v>32</v>
      </c>
      <c r="K63" s="665" t="s">
        <v>32</v>
      </c>
      <c r="L63" s="666">
        <v>50</v>
      </c>
      <c r="M63" s="664" t="s">
        <v>31</v>
      </c>
      <c r="N63" s="664" t="s">
        <v>32</v>
      </c>
      <c r="O63" s="667" t="s">
        <v>32</v>
      </c>
      <c r="P63" s="663" t="s">
        <v>288</v>
      </c>
      <c r="Q63" s="664" t="s">
        <v>31</v>
      </c>
      <c r="R63" s="664" t="s">
        <v>32</v>
      </c>
      <c r="S63" s="665" t="s">
        <v>32</v>
      </c>
    </row>
    <row r="64" spans="1:19" s="18" customFormat="1" ht="14.25" customHeight="1" x14ac:dyDescent="0.25">
      <c r="A64" s="20" t="s">
        <v>368</v>
      </c>
      <c r="B64" s="21" t="s">
        <v>305</v>
      </c>
      <c r="C64" s="22" t="s">
        <v>373</v>
      </c>
      <c r="D64" s="22" t="s">
        <v>467</v>
      </c>
      <c r="E64" s="23" t="s">
        <v>364</v>
      </c>
      <c r="F64" s="24"/>
      <c r="G64" s="24" t="s">
        <v>30</v>
      </c>
      <c r="H64" s="663" t="s">
        <v>290</v>
      </c>
      <c r="I64" s="664" t="s">
        <v>31</v>
      </c>
      <c r="J64" s="664" t="s">
        <v>32</v>
      </c>
      <c r="K64" s="665" t="s">
        <v>32</v>
      </c>
      <c r="L64" s="666">
        <v>75</v>
      </c>
      <c r="M64" s="664" t="s">
        <v>31</v>
      </c>
      <c r="N64" s="664" t="s">
        <v>32</v>
      </c>
      <c r="O64" s="667" t="s">
        <v>32</v>
      </c>
      <c r="P64" s="663" t="s">
        <v>291</v>
      </c>
      <c r="Q64" s="664" t="s">
        <v>31</v>
      </c>
      <c r="R64" s="664" t="s">
        <v>32</v>
      </c>
      <c r="S64" s="665" t="s">
        <v>32</v>
      </c>
    </row>
    <row r="65" spans="1:19" s="18" customFormat="1" ht="14.25" customHeight="1" x14ac:dyDescent="0.25">
      <c r="A65" s="20" t="s">
        <v>392</v>
      </c>
      <c r="B65" s="21" t="s">
        <v>285</v>
      </c>
      <c r="C65" s="22" t="s">
        <v>477</v>
      </c>
      <c r="D65" s="22" t="s">
        <v>393</v>
      </c>
      <c r="E65" s="23" t="s">
        <v>287</v>
      </c>
      <c r="F65" s="24"/>
      <c r="G65" s="24" t="s">
        <v>34</v>
      </c>
      <c r="H65" s="663" t="s">
        <v>362</v>
      </c>
      <c r="I65" s="664" t="s">
        <v>27</v>
      </c>
      <c r="J65" s="664" t="s">
        <v>298</v>
      </c>
      <c r="K65" s="665" t="s">
        <v>28</v>
      </c>
      <c r="L65" s="666">
        <v>18</v>
      </c>
      <c r="M65" s="664" t="s">
        <v>27</v>
      </c>
      <c r="N65" s="664">
        <v>0</v>
      </c>
      <c r="O65" s="667" t="s">
        <v>28</v>
      </c>
      <c r="P65" s="663" t="s">
        <v>308</v>
      </c>
      <c r="Q65" s="664" t="s">
        <v>27</v>
      </c>
      <c r="R65" s="664" t="s">
        <v>295</v>
      </c>
      <c r="S65" s="665" t="s">
        <v>28</v>
      </c>
    </row>
    <row r="66" spans="1:19" s="18" customFormat="1" ht="14.25" customHeight="1" x14ac:dyDescent="0.25">
      <c r="A66" s="20" t="s">
        <v>392</v>
      </c>
      <c r="B66" s="21" t="s">
        <v>285</v>
      </c>
      <c r="C66" s="22" t="s">
        <v>477</v>
      </c>
      <c r="D66" s="22" t="s">
        <v>393</v>
      </c>
      <c r="E66" s="23" t="s">
        <v>287</v>
      </c>
      <c r="F66" s="24"/>
      <c r="G66" s="24" t="s">
        <v>26</v>
      </c>
      <c r="H66" s="663" t="s">
        <v>294</v>
      </c>
      <c r="I66" s="664" t="s">
        <v>27</v>
      </c>
      <c r="J66" s="664" t="s">
        <v>32</v>
      </c>
      <c r="K66" s="665" t="s">
        <v>28</v>
      </c>
      <c r="L66" s="666">
        <v>5</v>
      </c>
      <c r="M66" s="664" t="s">
        <v>27</v>
      </c>
      <c r="N66" s="664">
        <v>0</v>
      </c>
      <c r="O66" s="667" t="s">
        <v>28</v>
      </c>
      <c r="P66" s="663" t="s">
        <v>296</v>
      </c>
      <c r="Q66" s="664" t="s">
        <v>27</v>
      </c>
      <c r="R66" s="664" t="s">
        <v>295</v>
      </c>
      <c r="S66" s="665" t="s">
        <v>28</v>
      </c>
    </row>
    <row r="67" spans="1:19" s="18" customFormat="1" ht="14.25" customHeight="1" x14ac:dyDescent="0.25">
      <c r="A67" s="20" t="s">
        <v>392</v>
      </c>
      <c r="B67" s="21" t="s">
        <v>292</v>
      </c>
      <c r="C67" s="22" t="s">
        <v>394</v>
      </c>
      <c r="D67" s="22" t="s">
        <v>395</v>
      </c>
      <c r="E67" s="23" t="s">
        <v>287</v>
      </c>
      <c r="F67" s="24"/>
      <c r="G67" s="24" t="s">
        <v>34</v>
      </c>
      <c r="H67" s="663" t="s">
        <v>341</v>
      </c>
      <c r="I67" s="664" t="s">
        <v>27</v>
      </c>
      <c r="J67" s="664" t="s">
        <v>298</v>
      </c>
      <c r="K67" s="665" t="s">
        <v>28</v>
      </c>
      <c r="L67" s="666">
        <v>24</v>
      </c>
      <c r="M67" s="664" t="s">
        <v>27</v>
      </c>
      <c r="N67" s="664">
        <v>0</v>
      </c>
      <c r="O67" s="667" t="s">
        <v>28</v>
      </c>
      <c r="P67" s="663" t="s">
        <v>330</v>
      </c>
      <c r="Q67" s="664" t="s">
        <v>27</v>
      </c>
      <c r="R67" s="664" t="s">
        <v>295</v>
      </c>
      <c r="S67" s="665" t="s">
        <v>28</v>
      </c>
    </row>
    <row r="68" spans="1:19" s="18" customFormat="1" ht="14.25" customHeight="1" x14ac:dyDescent="0.25">
      <c r="A68" s="20" t="s">
        <v>392</v>
      </c>
      <c r="B68" s="21" t="s">
        <v>292</v>
      </c>
      <c r="C68" s="22" t="s">
        <v>394</v>
      </c>
      <c r="D68" s="22" t="s">
        <v>395</v>
      </c>
      <c r="E68" s="23" t="s">
        <v>287</v>
      </c>
      <c r="F68" s="24"/>
      <c r="G68" s="24" t="s">
        <v>29</v>
      </c>
      <c r="H68" s="663" t="s">
        <v>295</v>
      </c>
      <c r="I68" s="664" t="s">
        <v>27</v>
      </c>
      <c r="J68" s="664" t="s">
        <v>290</v>
      </c>
      <c r="K68" s="665" t="s">
        <v>28</v>
      </c>
      <c r="L68" s="666">
        <v>1</v>
      </c>
      <c r="M68" s="664" t="s">
        <v>27</v>
      </c>
      <c r="N68" s="664">
        <v>0</v>
      </c>
      <c r="O68" s="667" t="s">
        <v>28</v>
      </c>
      <c r="P68" s="663" t="s">
        <v>297</v>
      </c>
      <c r="Q68" s="664" t="s">
        <v>27</v>
      </c>
      <c r="R68" s="664" t="s">
        <v>315</v>
      </c>
      <c r="S68" s="665" t="s">
        <v>28</v>
      </c>
    </row>
    <row r="69" spans="1:19" s="18" customFormat="1" ht="14.25" customHeight="1" x14ac:dyDescent="0.25">
      <c r="A69" s="20" t="s">
        <v>392</v>
      </c>
      <c r="B69" s="21" t="s">
        <v>299</v>
      </c>
      <c r="C69" s="22" t="s">
        <v>396</v>
      </c>
      <c r="D69" s="22" t="s">
        <v>397</v>
      </c>
      <c r="E69" s="23" t="s">
        <v>293</v>
      </c>
      <c r="F69" s="24"/>
      <c r="G69" s="24" t="s">
        <v>33</v>
      </c>
      <c r="H69" s="663" t="s">
        <v>367</v>
      </c>
      <c r="I69" s="664" t="s">
        <v>31</v>
      </c>
      <c r="J69" s="664" t="s">
        <v>32</v>
      </c>
      <c r="K69" s="665" t="s">
        <v>32</v>
      </c>
      <c r="L69" s="666">
        <v>103</v>
      </c>
      <c r="M69" s="664" t="s">
        <v>31</v>
      </c>
      <c r="N69" s="664" t="s">
        <v>32</v>
      </c>
      <c r="O69" s="667" t="s">
        <v>32</v>
      </c>
      <c r="P69" s="663" t="s">
        <v>398</v>
      </c>
      <c r="Q69" s="664" t="s">
        <v>31</v>
      </c>
      <c r="R69" s="664" t="s">
        <v>32</v>
      </c>
      <c r="S69" s="665" t="s">
        <v>32</v>
      </c>
    </row>
    <row r="70" spans="1:19" s="18" customFormat="1" ht="14.25" customHeight="1" x14ac:dyDescent="0.25">
      <c r="A70" s="20" t="s">
        <v>392</v>
      </c>
      <c r="B70" s="21" t="s">
        <v>299</v>
      </c>
      <c r="C70" s="22" t="s">
        <v>396</v>
      </c>
      <c r="D70" s="22" t="s">
        <v>397</v>
      </c>
      <c r="E70" s="23" t="s">
        <v>293</v>
      </c>
      <c r="F70" s="24"/>
      <c r="G70" s="24" t="s">
        <v>30</v>
      </c>
      <c r="H70" s="663" t="s">
        <v>288</v>
      </c>
      <c r="I70" s="664" t="s">
        <v>31</v>
      </c>
      <c r="J70" s="664" t="s">
        <v>32</v>
      </c>
      <c r="K70" s="665" t="s">
        <v>32</v>
      </c>
      <c r="L70" s="666">
        <v>100</v>
      </c>
      <c r="M70" s="664" t="s">
        <v>31</v>
      </c>
      <c r="N70" s="664" t="s">
        <v>32</v>
      </c>
      <c r="O70" s="667" t="s">
        <v>32</v>
      </c>
      <c r="P70" s="663" t="s">
        <v>289</v>
      </c>
      <c r="Q70" s="664" t="s">
        <v>31</v>
      </c>
      <c r="R70" s="664" t="s">
        <v>32</v>
      </c>
      <c r="S70" s="665" t="s">
        <v>32</v>
      </c>
    </row>
    <row r="71" spans="1:19" s="18" customFormat="1" ht="14.25" customHeight="1" x14ac:dyDescent="0.25">
      <c r="A71" s="20" t="s">
        <v>392</v>
      </c>
      <c r="B71" s="21" t="s">
        <v>300</v>
      </c>
      <c r="C71" s="22" t="s">
        <v>399</v>
      </c>
      <c r="D71" s="22" t="s">
        <v>395</v>
      </c>
      <c r="E71" s="23" t="s">
        <v>287</v>
      </c>
      <c r="F71" s="24"/>
      <c r="G71" s="24" t="s">
        <v>29</v>
      </c>
      <c r="H71" s="663" t="s">
        <v>297</v>
      </c>
      <c r="I71" s="664" t="s">
        <v>27</v>
      </c>
      <c r="J71" s="664" t="s">
        <v>314</v>
      </c>
      <c r="K71" s="665" t="s">
        <v>28</v>
      </c>
      <c r="L71" s="666">
        <v>1</v>
      </c>
      <c r="M71" s="664" t="s">
        <v>27</v>
      </c>
      <c r="N71" s="664">
        <v>25</v>
      </c>
      <c r="O71" s="667" t="s">
        <v>28</v>
      </c>
      <c r="P71" s="663" t="s">
        <v>297</v>
      </c>
      <c r="Q71" s="664" t="s">
        <v>27</v>
      </c>
      <c r="R71" s="664" t="s">
        <v>320</v>
      </c>
      <c r="S71" s="665" t="s">
        <v>28</v>
      </c>
    </row>
    <row r="72" spans="1:19" s="18" customFormat="1" ht="14.25" customHeight="1" x14ac:dyDescent="0.25">
      <c r="A72" s="20" t="s">
        <v>392</v>
      </c>
      <c r="B72" s="21" t="s">
        <v>300</v>
      </c>
      <c r="C72" s="22" t="s">
        <v>399</v>
      </c>
      <c r="D72" s="22" t="s">
        <v>395</v>
      </c>
      <c r="E72" s="23" t="s">
        <v>287</v>
      </c>
      <c r="F72" s="24"/>
      <c r="G72" s="24" t="s">
        <v>26</v>
      </c>
      <c r="H72" s="663" t="s">
        <v>329</v>
      </c>
      <c r="I72" s="664" t="s">
        <v>27</v>
      </c>
      <c r="J72" s="664" t="s">
        <v>350</v>
      </c>
      <c r="K72" s="665" t="s">
        <v>28</v>
      </c>
      <c r="L72" s="666">
        <v>3</v>
      </c>
      <c r="M72" s="664" t="s">
        <v>27</v>
      </c>
      <c r="N72" s="664">
        <v>35</v>
      </c>
      <c r="O72" s="667" t="s">
        <v>28</v>
      </c>
      <c r="P72" s="663" t="s">
        <v>294</v>
      </c>
      <c r="Q72" s="664" t="s">
        <v>27</v>
      </c>
      <c r="R72" s="664" t="s">
        <v>350</v>
      </c>
      <c r="S72" s="665" t="s">
        <v>28</v>
      </c>
    </row>
    <row r="73" spans="1:19" s="18" customFormat="1" ht="14.25" customHeight="1" x14ac:dyDescent="0.25">
      <c r="A73" s="20" t="s">
        <v>392</v>
      </c>
      <c r="B73" s="21" t="s">
        <v>305</v>
      </c>
      <c r="C73" s="22" t="s">
        <v>478</v>
      </c>
      <c r="D73" s="22" t="s">
        <v>400</v>
      </c>
      <c r="E73" s="23" t="s">
        <v>293</v>
      </c>
      <c r="F73" s="24"/>
      <c r="G73" s="24" t="s">
        <v>33</v>
      </c>
      <c r="H73" s="663" t="s">
        <v>402</v>
      </c>
      <c r="I73" s="664" t="s">
        <v>31</v>
      </c>
      <c r="J73" s="664" t="s">
        <v>32</v>
      </c>
      <c r="K73" s="665" t="s">
        <v>32</v>
      </c>
      <c r="L73" s="666">
        <v>90</v>
      </c>
      <c r="M73" s="664" t="s">
        <v>31</v>
      </c>
      <c r="N73" s="664" t="s">
        <v>32</v>
      </c>
      <c r="O73" s="667" t="s">
        <v>32</v>
      </c>
      <c r="P73" s="663" t="s">
        <v>333</v>
      </c>
      <c r="Q73" s="664" t="s">
        <v>31</v>
      </c>
      <c r="R73" s="664" t="s">
        <v>32</v>
      </c>
      <c r="S73" s="665" t="s">
        <v>32</v>
      </c>
    </row>
    <row r="74" spans="1:19" s="18" customFormat="1" ht="14.25" customHeight="1" x14ac:dyDescent="0.25">
      <c r="A74" s="20" t="s">
        <v>392</v>
      </c>
      <c r="B74" s="21" t="s">
        <v>305</v>
      </c>
      <c r="C74" s="22" t="s">
        <v>478</v>
      </c>
      <c r="D74" s="22" t="s">
        <v>400</v>
      </c>
      <c r="E74" s="23" t="s">
        <v>293</v>
      </c>
      <c r="F74" s="24"/>
      <c r="G74" s="24" t="s">
        <v>30</v>
      </c>
      <c r="H74" s="663" t="s">
        <v>354</v>
      </c>
      <c r="I74" s="664" t="s">
        <v>31</v>
      </c>
      <c r="J74" s="664" t="s">
        <v>32</v>
      </c>
      <c r="K74" s="665" t="s">
        <v>32</v>
      </c>
      <c r="L74" s="666">
        <v>120</v>
      </c>
      <c r="M74" s="664" t="s">
        <v>31</v>
      </c>
      <c r="N74" s="664" t="s">
        <v>32</v>
      </c>
      <c r="O74" s="667" t="s">
        <v>32</v>
      </c>
      <c r="P74" s="663" t="s">
        <v>401</v>
      </c>
      <c r="Q74" s="664" t="s">
        <v>31</v>
      </c>
      <c r="R74" s="664" t="s">
        <v>32</v>
      </c>
      <c r="S74" s="665" t="s">
        <v>32</v>
      </c>
    </row>
    <row r="75" spans="1:19" s="18" customFormat="1" ht="14.25" customHeight="1" x14ac:dyDescent="0.25">
      <c r="A75" s="20" t="s">
        <v>374</v>
      </c>
      <c r="B75" s="21" t="s">
        <v>285</v>
      </c>
      <c r="C75" s="22" t="s">
        <v>375</v>
      </c>
      <c r="D75" s="22" t="s">
        <v>468</v>
      </c>
      <c r="E75" s="23" t="s">
        <v>287</v>
      </c>
      <c r="F75" s="24"/>
      <c r="G75" s="24" t="s">
        <v>34</v>
      </c>
      <c r="H75" s="663">
        <v>18</v>
      </c>
      <c r="I75" s="664" t="s">
        <v>27</v>
      </c>
      <c r="J75" s="664" t="s">
        <v>298</v>
      </c>
      <c r="K75" s="665" t="s">
        <v>28</v>
      </c>
      <c r="L75" s="666">
        <v>19</v>
      </c>
      <c r="M75" s="664" t="s">
        <v>27</v>
      </c>
      <c r="N75" s="664">
        <v>0</v>
      </c>
      <c r="O75" s="667" t="s">
        <v>28</v>
      </c>
      <c r="P75" s="663">
        <v>20</v>
      </c>
      <c r="Q75" s="664" t="s">
        <v>27</v>
      </c>
      <c r="R75" s="664" t="s">
        <v>295</v>
      </c>
      <c r="S75" s="665" t="s">
        <v>28</v>
      </c>
    </row>
    <row r="76" spans="1:19" s="18" customFormat="1" ht="14.25" customHeight="1" x14ac:dyDescent="0.25">
      <c r="A76" s="20" t="s">
        <v>374</v>
      </c>
      <c r="B76" s="21" t="s">
        <v>285</v>
      </c>
      <c r="C76" s="22" t="s">
        <v>375</v>
      </c>
      <c r="D76" s="22" t="s">
        <v>468</v>
      </c>
      <c r="E76" s="23" t="s">
        <v>287</v>
      </c>
      <c r="F76" s="24"/>
      <c r="G76" s="24" t="s">
        <v>29</v>
      </c>
      <c r="H76" s="663" t="s">
        <v>295</v>
      </c>
      <c r="I76" s="664" t="s">
        <v>27</v>
      </c>
      <c r="J76" s="664" t="s">
        <v>290</v>
      </c>
      <c r="K76" s="665" t="s">
        <v>28</v>
      </c>
      <c r="L76" s="666">
        <v>1</v>
      </c>
      <c r="M76" s="664" t="s">
        <v>27</v>
      </c>
      <c r="N76" s="664">
        <v>0</v>
      </c>
      <c r="O76" s="667" t="s">
        <v>28</v>
      </c>
      <c r="P76" s="663" t="s">
        <v>297</v>
      </c>
      <c r="Q76" s="664" t="s">
        <v>27</v>
      </c>
      <c r="R76" s="664" t="s">
        <v>315</v>
      </c>
      <c r="S76" s="665" t="s">
        <v>28</v>
      </c>
    </row>
    <row r="77" spans="1:19" s="18" customFormat="1" ht="14.25" customHeight="1" x14ac:dyDescent="0.25">
      <c r="A77" s="20" t="s">
        <v>374</v>
      </c>
      <c r="B77" s="21" t="s">
        <v>292</v>
      </c>
      <c r="C77" s="22" t="s">
        <v>376</v>
      </c>
      <c r="D77" s="22" t="s">
        <v>469</v>
      </c>
      <c r="E77" s="23" t="s">
        <v>287</v>
      </c>
      <c r="F77" s="24"/>
      <c r="G77" s="24" t="s">
        <v>29</v>
      </c>
      <c r="H77" s="663" t="s">
        <v>295</v>
      </c>
      <c r="I77" s="664" t="s">
        <v>27</v>
      </c>
      <c r="J77" s="664">
        <v>50</v>
      </c>
      <c r="K77" s="665" t="s">
        <v>28</v>
      </c>
      <c r="L77" s="666">
        <v>1</v>
      </c>
      <c r="M77" s="664" t="s">
        <v>27</v>
      </c>
      <c r="N77" s="664">
        <v>0</v>
      </c>
      <c r="O77" s="667" t="s">
        <v>28</v>
      </c>
      <c r="P77" s="663" t="s">
        <v>297</v>
      </c>
      <c r="Q77" s="664" t="s">
        <v>27</v>
      </c>
      <c r="R77" s="664" t="s">
        <v>315</v>
      </c>
      <c r="S77" s="665" t="s">
        <v>28</v>
      </c>
    </row>
    <row r="78" spans="1:19" s="18" customFormat="1" ht="14.25" customHeight="1" x14ac:dyDescent="0.25">
      <c r="A78" s="20" t="s">
        <v>374</v>
      </c>
      <c r="B78" s="21" t="s">
        <v>292</v>
      </c>
      <c r="C78" s="22" t="s">
        <v>376</v>
      </c>
      <c r="D78" s="22" t="s">
        <v>469</v>
      </c>
      <c r="E78" s="23" t="s">
        <v>287</v>
      </c>
      <c r="F78" s="24"/>
      <c r="G78" s="24" t="s">
        <v>26</v>
      </c>
      <c r="H78" s="663" t="s">
        <v>307</v>
      </c>
      <c r="I78" s="664" t="s">
        <v>27</v>
      </c>
      <c r="J78" s="664" t="s">
        <v>295</v>
      </c>
      <c r="K78" s="665" t="s">
        <v>28</v>
      </c>
      <c r="L78" s="666">
        <v>6</v>
      </c>
      <c r="M78" s="664" t="s">
        <v>27</v>
      </c>
      <c r="N78" s="664">
        <v>0</v>
      </c>
      <c r="O78" s="667" t="s">
        <v>28</v>
      </c>
      <c r="P78" s="663" t="s">
        <v>313</v>
      </c>
      <c r="Q78" s="664" t="s">
        <v>27</v>
      </c>
      <c r="R78" s="664" t="s">
        <v>295</v>
      </c>
      <c r="S78" s="665" t="s">
        <v>28</v>
      </c>
    </row>
    <row r="79" spans="1:19" s="18" customFormat="1" ht="14.25" customHeight="1" x14ac:dyDescent="0.25">
      <c r="A79" s="20" t="s">
        <v>374</v>
      </c>
      <c r="B79" s="21" t="s">
        <v>299</v>
      </c>
      <c r="C79" s="22" t="s">
        <v>377</v>
      </c>
      <c r="D79" s="22" t="s">
        <v>470</v>
      </c>
      <c r="E79" s="23" t="s">
        <v>287</v>
      </c>
      <c r="F79" s="24"/>
      <c r="G79" s="24" t="s">
        <v>33</v>
      </c>
      <c r="H79" s="663" t="s">
        <v>291</v>
      </c>
      <c r="I79" s="664" t="s">
        <v>31</v>
      </c>
      <c r="J79" s="664" t="s">
        <v>32</v>
      </c>
      <c r="K79" s="665" t="s">
        <v>32</v>
      </c>
      <c r="L79" s="666">
        <v>125</v>
      </c>
      <c r="M79" s="664" t="s">
        <v>31</v>
      </c>
      <c r="N79" s="664" t="s">
        <v>32</v>
      </c>
      <c r="O79" s="667" t="s">
        <v>32</v>
      </c>
      <c r="P79" s="663" t="s">
        <v>360</v>
      </c>
      <c r="Q79" s="664" t="s">
        <v>31</v>
      </c>
      <c r="R79" s="664" t="s">
        <v>32</v>
      </c>
      <c r="S79" s="665" t="s">
        <v>32</v>
      </c>
    </row>
    <row r="80" spans="1:19" s="18" customFormat="1" ht="14.25" customHeight="1" x14ac:dyDescent="0.25">
      <c r="A80" s="20" t="s">
        <v>374</v>
      </c>
      <c r="B80" s="21" t="s">
        <v>299</v>
      </c>
      <c r="C80" s="22" t="s">
        <v>377</v>
      </c>
      <c r="D80" s="22" t="s">
        <v>470</v>
      </c>
      <c r="E80" s="23" t="s">
        <v>287</v>
      </c>
      <c r="F80" s="24"/>
      <c r="G80" s="24" t="s">
        <v>26</v>
      </c>
      <c r="H80" s="663" t="s">
        <v>294</v>
      </c>
      <c r="I80" s="664" t="s">
        <v>27</v>
      </c>
      <c r="J80" s="664" t="s">
        <v>298</v>
      </c>
      <c r="K80" s="665" t="s">
        <v>28</v>
      </c>
      <c r="L80" s="666">
        <v>5</v>
      </c>
      <c r="M80" s="664" t="s">
        <v>27</v>
      </c>
      <c r="N80" s="664">
        <v>30</v>
      </c>
      <c r="O80" s="667" t="s">
        <v>28</v>
      </c>
      <c r="P80" s="663" t="s">
        <v>296</v>
      </c>
      <c r="Q80" s="664" t="s">
        <v>27</v>
      </c>
      <c r="R80" s="664" t="s">
        <v>298</v>
      </c>
      <c r="S80" s="665" t="s">
        <v>28</v>
      </c>
    </row>
    <row r="81" spans="1:19" s="18" customFormat="1" ht="14.25" customHeight="1" x14ac:dyDescent="0.25">
      <c r="A81" s="20" t="s">
        <v>374</v>
      </c>
      <c r="B81" s="21" t="s">
        <v>300</v>
      </c>
      <c r="C81" s="22" t="s">
        <v>378</v>
      </c>
      <c r="D81" s="22" t="s">
        <v>471</v>
      </c>
      <c r="E81" s="23" t="s">
        <v>293</v>
      </c>
      <c r="F81" s="24"/>
      <c r="G81" s="24" t="s">
        <v>33</v>
      </c>
      <c r="H81" s="663" t="s">
        <v>380</v>
      </c>
      <c r="I81" s="664" t="s">
        <v>31</v>
      </c>
      <c r="J81" s="664" t="s">
        <v>32</v>
      </c>
      <c r="K81" s="665" t="s">
        <v>32</v>
      </c>
      <c r="L81" s="666">
        <v>110</v>
      </c>
      <c r="M81" s="664" t="s">
        <v>31</v>
      </c>
      <c r="N81" s="664" t="s">
        <v>32</v>
      </c>
      <c r="O81" s="667" t="s">
        <v>32</v>
      </c>
      <c r="P81" s="663" t="s">
        <v>381</v>
      </c>
      <c r="Q81" s="664" t="s">
        <v>31</v>
      </c>
      <c r="R81" s="664" t="s">
        <v>32</v>
      </c>
      <c r="S81" s="665" t="s">
        <v>32</v>
      </c>
    </row>
    <row r="82" spans="1:19" s="18" customFormat="1" ht="14.25" customHeight="1" x14ac:dyDescent="0.25">
      <c r="A82" s="20" t="s">
        <v>374</v>
      </c>
      <c r="B82" s="21" t="s">
        <v>300</v>
      </c>
      <c r="C82" s="22" t="s">
        <v>378</v>
      </c>
      <c r="D82" s="22" t="s">
        <v>471</v>
      </c>
      <c r="E82" s="23" t="s">
        <v>293</v>
      </c>
      <c r="F82" s="24"/>
      <c r="G82" s="24" t="s">
        <v>30</v>
      </c>
      <c r="H82" s="663" t="s">
        <v>289</v>
      </c>
      <c r="I82" s="664" t="s">
        <v>31</v>
      </c>
      <c r="J82" s="664" t="s">
        <v>32</v>
      </c>
      <c r="K82" s="665" t="s">
        <v>32</v>
      </c>
      <c r="L82" s="666">
        <v>150</v>
      </c>
      <c r="M82" s="664" t="s">
        <v>31</v>
      </c>
      <c r="N82" s="664" t="s">
        <v>32</v>
      </c>
      <c r="O82" s="667" t="s">
        <v>32</v>
      </c>
      <c r="P82" s="663" t="s">
        <v>317</v>
      </c>
      <c r="Q82" s="664" t="s">
        <v>31</v>
      </c>
      <c r="R82" s="664" t="s">
        <v>32</v>
      </c>
      <c r="S82" s="665" t="s">
        <v>32</v>
      </c>
    </row>
    <row r="83" spans="1:19" s="18" customFormat="1" ht="14.25" customHeight="1" x14ac:dyDescent="0.25">
      <c r="A83" s="20" t="s">
        <v>374</v>
      </c>
      <c r="B83" s="21" t="s">
        <v>305</v>
      </c>
      <c r="C83" s="22" t="s">
        <v>379</v>
      </c>
      <c r="D83" s="22" t="s">
        <v>472</v>
      </c>
      <c r="E83" s="23" t="s">
        <v>293</v>
      </c>
      <c r="F83" s="24"/>
      <c r="G83" s="24" t="s">
        <v>34</v>
      </c>
      <c r="H83" s="663">
        <v>17</v>
      </c>
      <c r="I83" s="664" t="s">
        <v>27</v>
      </c>
      <c r="J83" s="664" t="s">
        <v>298</v>
      </c>
      <c r="K83" s="665" t="s">
        <v>28</v>
      </c>
      <c r="L83" s="663">
        <v>18</v>
      </c>
      <c r="M83" s="664" t="s">
        <v>27</v>
      </c>
      <c r="N83" s="664">
        <v>0</v>
      </c>
      <c r="O83" s="667" t="s">
        <v>28</v>
      </c>
      <c r="P83" s="663">
        <v>19</v>
      </c>
      <c r="Q83" s="664" t="s">
        <v>27</v>
      </c>
      <c r="R83" s="664" t="s">
        <v>295</v>
      </c>
      <c r="S83" s="665" t="s">
        <v>28</v>
      </c>
    </row>
    <row r="84" spans="1:19" s="18" customFormat="1" ht="14.25" customHeight="1" x14ac:dyDescent="0.25">
      <c r="A84" s="20" t="s">
        <v>374</v>
      </c>
      <c r="B84" s="21" t="s">
        <v>305</v>
      </c>
      <c r="C84" s="22" t="s">
        <v>379</v>
      </c>
      <c r="D84" s="22" t="s">
        <v>472</v>
      </c>
      <c r="E84" s="23" t="s">
        <v>293</v>
      </c>
      <c r="F84" s="24"/>
      <c r="G84" s="24" t="s">
        <v>30</v>
      </c>
      <c r="H84" s="663" t="s">
        <v>289</v>
      </c>
      <c r="I84" s="664" t="s">
        <v>31</v>
      </c>
      <c r="J84" s="664" t="s">
        <v>32</v>
      </c>
      <c r="K84" s="665" t="s">
        <v>32</v>
      </c>
      <c r="L84" s="666">
        <v>150</v>
      </c>
      <c r="M84" s="664" t="s">
        <v>31</v>
      </c>
      <c r="N84" s="664" t="s">
        <v>32</v>
      </c>
      <c r="O84" s="667" t="s">
        <v>32</v>
      </c>
      <c r="P84" s="663" t="s">
        <v>317</v>
      </c>
      <c r="Q84" s="664" t="s">
        <v>31</v>
      </c>
      <c r="R84" s="664" t="s">
        <v>32</v>
      </c>
      <c r="S84" s="665" t="s">
        <v>32</v>
      </c>
    </row>
    <row r="85" spans="1:19" s="18" customFormat="1" ht="14.25" customHeight="1" x14ac:dyDescent="0.25">
      <c r="A85" s="20" t="s">
        <v>537</v>
      </c>
      <c r="B85" s="21" t="s">
        <v>411</v>
      </c>
      <c r="C85" s="22" t="s">
        <v>538</v>
      </c>
      <c r="D85" s="22" t="s">
        <v>539</v>
      </c>
      <c r="E85" s="23" t="s">
        <v>287</v>
      </c>
      <c r="F85" s="24"/>
      <c r="G85" s="24" t="s">
        <v>29</v>
      </c>
      <c r="H85" s="663">
        <v>1</v>
      </c>
      <c r="I85" s="664" t="s">
        <v>27</v>
      </c>
      <c r="J85" s="664">
        <v>30</v>
      </c>
      <c r="K85" s="665" t="s">
        <v>28</v>
      </c>
      <c r="L85" s="666">
        <v>1</v>
      </c>
      <c r="M85" s="664" t="s">
        <v>27</v>
      </c>
      <c r="N85" s="668">
        <v>40</v>
      </c>
      <c r="O85" s="667" t="s">
        <v>28</v>
      </c>
      <c r="P85" s="663">
        <v>2</v>
      </c>
      <c r="Q85" s="664" t="s">
        <v>27</v>
      </c>
      <c r="R85" s="664">
        <v>0</v>
      </c>
      <c r="S85" s="665" t="s">
        <v>28</v>
      </c>
    </row>
    <row r="86" spans="1:19" s="18" customFormat="1" ht="14.25" customHeight="1" x14ac:dyDescent="0.25">
      <c r="A86" s="20" t="s">
        <v>537</v>
      </c>
      <c r="B86" s="21" t="s">
        <v>411</v>
      </c>
      <c r="C86" s="22" t="s">
        <v>538</v>
      </c>
      <c r="D86" s="22" t="s">
        <v>539</v>
      </c>
      <c r="E86" s="23" t="s">
        <v>287</v>
      </c>
      <c r="F86" s="24"/>
      <c r="G86" s="24" t="s">
        <v>26</v>
      </c>
      <c r="H86" s="663">
        <v>3</v>
      </c>
      <c r="I86" s="664" t="s">
        <v>27</v>
      </c>
      <c r="J86" s="664">
        <v>0</v>
      </c>
      <c r="K86" s="665" t="s">
        <v>28</v>
      </c>
      <c r="L86" s="666">
        <v>4</v>
      </c>
      <c r="M86" s="664" t="s">
        <v>27</v>
      </c>
      <c r="N86" s="664" t="s">
        <v>32</v>
      </c>
      <c r="O86" s="667" t="s">
        <v>32</v>
      </c>
      <c r="P86" s="663">
        <v>5</v>
      </c>
      <c r="Q86" s="664" t="s">
        <v>27</v>
      </c>
      <c r="R86" s="664">
        <v>0</v>
      </c>
      <c r="S86" s="665" t="s">
        <v>28</v>
      </c>
    </row>
    <row r="87" spans="1:19" s="18" customFormat="1" ht="14.25" customHeight="1" x14ac:dyDescent="0.25">
      <c r="A87" s="20" t="s">
        <v>382</v>
      </c>
      <c r="B87" s="21" t="s">
        <v>285</v>
      </c>
      <c r="C87" s="22" t="s">
        <v>473</v>
      </c>
      <c r="D87" s="22" t="s">
        <v>383</v>
      </c>
      <c r="E87" s="23" t="s">
        <v>384</v>
      </c>
      <c r="F87" s="24"/>
      <c r="G87" s="24" t="s">
        <v>29</v>
      </c>
      <c r="H87" s="663" t="s">
        <v>295</v>
      </c>
      <c r="I87" s="664" t="s">
        <v>27</v>
      </c>
      <c r="J87" s="664" t="s">
        <v>301</v>
      </c>
      <c r="K87" s="665" t="s">
        <v>28</v>
      </c>
      <c r="L87" s="666">
        <v>0</v>
      </c>
      <c r="M87" s="664" t="s">
        <v>27</v>
      </c>
      <c r="N87" s="664">
        <v>50</v>
      </c>
      <c r="O87" s="667" t="s">
        <v>28</v>
      </c>
      <c r="P87" s="663" t="s">
        <v>297</v>
      </c>
      <c r="Q87" s="664" t="s">
        <v>27</v>
      </c>
      <c r="R87" s="664" t="s">
        <v>302</v>
      </c>
      <c r="S87" s="665" t="s">
        <v>28</v>
      </c>
    </row>
    <row r="88" spans="1:19" s="18" customFormat="1" ht="14.25" customHeight="1" x14ac:dyDescent="0.25">
      <c r="A88" s="20" t="s">
        <v>382</v>
      </c>
      <c r="B88" s="21" t="s">
        <v>285</v>
      </c>
      <c r="C88" s="22" t="s">
        <v>473</v>
      </c>
      <c r="D88" s="22" t="s">
        <v>383</v>
      </c>
      <c r="E88" s="23" t="s">
        <v>384</v>
      </c>
      <c r="F88" s="24"/>
      <c r="G88" s="24" t="s">
        <v>26</v>
      </c>
      <c r="H88" s="663" t="s">
        <v>307</v>
      </c>
      <c r="I88" s="664" t="s">
        <v>27</v>
      </c>
      <c r="J88" s="664">
        <v>30</v>
      </c>
      <c r="K88" s="665" t="s">
        <v>28</v>
      </c>
      <c r="L88" s="666">
        <v>6</v>
      </c>
      <c r="M88" s="664" t="s">
        <v>27</v>
      </c>
      <c r="N88" s="664">
        <v>30</v>
      </c>
      <c r="O88" s="667" t="s">
        <v>28</v>
      </c>
      <c r="P88" s="663" t="s">
        <v>313</v>
      </c>
      <c r="Q88" s="664" t="s">
        <v>27</v>
      </c>
      <c r="R88" s="664">
        <v>30</v>
      </c>
      <c r="S88" s="665" t="s">
        <v>28</v>
      </c>
    </row>
    <row r="89" spans="1:19" s="18" customFormat="1" ht="14.25" customHeight="1" x14ac:dyDescent="0.25">
      <c r="A89" s="20" t="s">
        <v>382</v>
      </c>
      <c r="B89" s="21" t="s">
        <v>292</v>
      </c>
      <c r="C89" s="22" t="s">
        <v>474</v>
      </c>
      <c r="D89" s="22" t="s">
        <v>385</v>
      </c>
      <c r="E89" s="23" t="s">
        <v>293</v>
      </c>
      <c r="F89" s="24"/>
      <c r="G89" s="24" t="s">
        <v>33</v>
      </c>
      <c r="H89" s="663" t="s">
        <v>288</v>
      </c>
      <c r="I89" s="664" t="s">
        <v>31</v>
      </c>
      <c r="J89" s="664" t="s">
        <v>32</v>
      </c>
      <c r="K89" s="665" t="s">
        <v>32</v>
      </c>
      <c r="L89" s="666">
        <v>100</v>
      </c>
      <c r="M89" s="664" t="s">
        <v>31</v>
      </c>
      <c r="N89" s="664" t="s">
        <v>32</v>
      </c>
      <c r="O89" s="667" t="s">
        <v>32</v>
      </c>
      <c r="P89" s="663" t="s">
        <v>289</v>
      </c>
      <c r="Q89" s="664" t="s">
        <v>31</v>
      </c>
      <c r="R89" s="664" t="s">
        <v>32</v>
      </c>
      <c r="S89" s="665" t="s">
        <v>32</v>
      </c>
    </row>
    <row r="90" spans="1:19" s="18" customFormat="1" ht="14.25" customHeight="1" x14ac:dyDescent="0.25">
      <c r="A90" s="20" t="s">
        <v>382</v>
      </c>
      <c r="B90" s="21" t="s">
        <v>292</v>
      </c>
      <c r="C90" s="22" t="s">
        <v>474</v>
      </c>
      <c r="D90" s="22" t="s">
        <v>385</v>
      </c>
      <c r="E90" s="23" t="s">
        <v>293</v>
      </c>
      <c r="F90" s="24"/>
      <c r="G90" s="24" t="s">
        <v>30</v>
      </c>
      <c r="H90" s="663" t="s">
        <v>386</v>
      </c>
      <c r="I90" s="664" t="s">
        <v>31</v>
      </c>
      <c r="J90" s="664" t="s">
        <v>32</v>
      </c>
      <c r="K90" s="665" t="s">
        <v>32</v>
      </c>
      <c r="L90" s="666">
        <v>113</v>
      </c>
      <c r="M90" s="664" t="s">
        <v>31</v>
      </c>
      <c r="N90" s="664" t="s">
        <v>32</v>
      </c>
      <c r="O90" s="667" t="s">
        <v>32</v>
      </c>
      <c r="P90" s="663" t="s">
        <v>387</v>
      </c>
      <c r="Q90" s="664" t="s">
        <v>31</v>
      </c>
      <c r="R90" s="664" t="s">
        <v>32</v>
      </c>
      <c r="S90" s="665" t="s">
        <v>32</v>
      </c>
    </row>
    <row r="91" spans="1:19" s="18" customFormat="1" ht="14.25" customHeight="1" x14ac:dyDescent="0.25">
      <c r="A91" s="20" t="s">
        <v>382</v>
      </c>
      <c r="B91" s="21" t="s">
        <v>299</v>
      </c>
      <c r="C91" s="22" t="s">
        <v>479</v>
      </c>
      <c r="D91" s="22" t="s">
        <v>388</v>
      </c>
      <c r="E91" s="23" t="s">
        <v>287</v>
      </c>
      <c r="F91" s="24"/>
      <c r="G91" s="24" t="s">
        <v>33</v>
      </c>
      <c r="H91" s="663" t="s">
        <v>288</v>
      </c>
      <c r="I91" s="664" t="s">
        <v>31</v>
      </c>
      <c r="J91" s="664" t="s">
        <v>32</v>
      </c>
      <c r="K91" s="665" t="s">
        <v>32</v>
      </c>
      <c r="L91" s="666">
        <v>100</v>
      </c>
      <c r="M91" s="664" t="s">
        <v>31</v>
      </c>
      <c r="N91" s="664" t="s">
        <v>32</v>
      </c>
      <c r="O91" s="667" t="s">
        <v>32</v>
      </c>
      <c r="P91" s="663" t="s">
        <v>289</v>
      </c>
      <c r="Q91" s="664" t="s">
        <v>31</v>
      </c>
      <c r="R91" s="664" t="s">
        <v>32</v>
      </c>
      <c r="S91" s="665" t="s">
        <v>32</v>
      </c>
    </row>
    <row r="92" spans="1:19" s="18" customFormat="1" ht="14.25" customHeight="1" x14ac:dyDescent="0.25">
      <c r="A92" s="20" t="s">
        <v>382</v>
      </c>
      <c r="B92" s="21" t="s">
        <v>299</v>
      </c>
      <c r="C92" s="22" t="s">
        <v>479</v>
      </c>
      <c r="D92" s="22" t="s">
        <v>388</v>
      </c>
      <c r="E92" s="23" t="s">
        <v>287</v>
      </c>
      <c r="F92" s="24"/>
      <c r="G92" s="24" t="s">
        <v>30</v>
      </c>
      <c r="H92" s="663" t="s">
        <v>333</v>
      </c>
      <c r="I92" s="664" t="s">
        <v>31</v>
      </c>
      <c r="J92" s="664" t="s">
        <v>32</v>
      </c>
      <c r="K92" s="665" t="s">
        <v>32</v>
      </c>
      <c r="L92" s="666">
        <v>140</v>
      </c>
      <c r="M92" s="664" t="s">
        <v>31</v>
      </c>
      <c r="N92" s="664" t="s">
        <v>32</v>
      </c>
      <c r="O92" s="667" t="s">
        <v>32</v>
      </c>
      <c r="P92" s="663" t="s">
        <v>334</v>
      </c>
      <c r="Q92" s="664" t="s">
        <v>31</v>
      </c>
      <c r="R92" s="664" t="s">
        <v>32</v>
      </c>
      <c r="S92" s="665" t="s">
        <v>32</v>
      </c>
    </row>
    <row r="93" spans="1:19" s="18" customFormat="1" ht="14.25" customHeight="1" x14ac:dyDescent="0.25">
      <c r="A93" s="20" t="s">
        <v>382</v>
      </c>
      <c r="B93" s="21" t="s">
        <v>300</v>
      </c>
      <c r="C93" s="22" t="s">
        <v>475</v>
      </c>
      <c r="D93" s="22" t="s">
        <v>389</v>
      </c>
      <c r="E93" s="23" t="s">
        <v>287</v>
      </c>
      <c r="F93" s="24"/>
      <c r="G93" s="24" t="s">
        <v>34</v>
      </c>
      <c r="H93" s="663" t="s">
        <v>362</v>
      </c>
      <c r="I93" s="664" t="s">
        <v>27</v>
      </c>
      <c r="J93" s="664" t="s">
        <v>298</v>
      </c>
      <c r="K93" s="665" t="s">
        <v>28</v>
      </c>
      <c r="L93" s="666">
        <v>18</v>
      </c>
      <c r="M93" s="664" t="s">
        <v>27</v>
      </c>
      <c r="N93" s="664">
        <v>0</v>
      </c>
      <c r="O93" s="667" t="s">
        <v>28</v>
      </c>
      <c r="P93" s="663" t="s">
        <v>308</v>
      </c>
      <c r="Q93" s="664" t="s">
        <v>27</v>
      </c>
      <c r="R93" s="664" t="s">
        <v>295</v>
      </c>
      <c r="S93" s="665" t="s">
        <v>28</v>
      </c>
    </row>
    <row r="94" spans="1:19" s="18" customFormat="1" ht="14.25" customHeight="1" x14ac:dyDescent="0.25">
      <c r="A94" s="20" t="s">
        <v>382</v>
      </c>
      <c r="B94" s="21" t="s">
        <v>300</v>
      </c>
      <c r="C94" s="22" t="s">
        <v>475</v>
      </c>
      <c r="D94" s="22" t="s">
        <v>389</v>
      </c>
      <c r="E94" s="23" t="s">
        <v>287</v>
      </c>
      <c r="F94" s="24"/>
      <c r="G94" s="24" t="s">
        <v>29</v>
      </c>
      <c r="H94" s="663" t="s">
        <v>295</v>
      </c>
      <c r="I94" s="664" t="s">
        <v>27</v>
      </c>
      <c r="J94" s="664" t="s">
        <v>370</v>
      </c>
      <c r="K94" s="665" t="s">
        <v>28</v>
      </c>
      <c r="L94" s="666">
        <v>1</v>
      </c>
      <c r="M94" s="664" t="s">
        <v>27</v>
      </c>
      <c r="N94" s="664">
        <v>5</v>
      </c>
      <c r="O94" s="667" t="s">
        <v>28</v>
      </c>
      <c r="P94" s="663" t="s">
        <v>297</v>
      </c>
      <c r="Q94" s="664" t="s">
        <v>27</v>
      </c>
      <c r="R94" s="664" t="s">
        <v>330</v>
      </c>
      <c r="S94" s="665" t="s">
        <v>28</v>
      </c>
    </row>
    <row r="95" spans="1:19" s="18" customFormat="1" ht="14.25" customHeight="1" x14ac:dyDescent="0.25">
      <c r="A95" s="20" t="s">
        <v>382</v>
      </c>
      <c r="B95" s="21" t="s">
        <v>305</v>
      </c>
      <c r="C95" s="22" t="s">
        <v>476</v>
      </c>
      <c r="D95" s="22" t="s">
        <v>390</v>
      </c>
      <c r="E95" s="23" t="s">
        <v>391</v>
      </c>
      <c r="F95" s="24"/>
      <c r="G95" s="24" t="s">
        <v>34</v>
      </c>
      <c r="H95" s="663" t="s">
        <v>309</v>
      </c>
      <c r="I95" s="664" t="s">
        <v>27</v>
      </c>
      <c r="J95" s="664" t="s">
        <v>330</v>
      </c>
      <c r="K95" s="665" t="s">
        <v>28</v>
      </c>
      <c r="L95" s="666">
        <v>21</v>
      </c>
      <c r="M95" s="664" t="s">
        <v>27</v>
      </c>
      <c r="N95" s="664">
        <v>55</v>
      </c>
      <c r="O95" s="667" t="s">
        <v>28</v>
      </c>
      <c r="P95" s="663" t="s">
        <v>327</v>
      </c>
      <c r="Q95" s="664" t="s">
        <v>27</v>
      </c>
      <c r="R95" s="664" t="s">
        <v>370</v>
      </c>
      <c r="S95" s="665" t="s">
        <v>28</v>
      </c>
    </row>
    <row r="96" spans="1:19" s="18" customFormat="1" ht="14.25" customHeight="1" x14ac:dyDescent="0.25">
      <c r="A96" s="20" t="s">
        <v>382</v>
      </c>
      <c r="B96" s="21" t="s">
        <v>305</v>
      </c>
      <c r="C96" s="22" t="s">
        <v>476</v>
      </c>
      <c r="D96" s="22" t="s">
        <v>390</v>
      </c>
      <c r="E96" s="23" t="s">
        <v>391</v>
      </c>
      <c r="F96" s="24"/>
      <c r="G96" s="24" t="s">
        <v>26</v>
      </c>
      <c r="H96" s="663" t="s">
        <v>306</v>
      </c>
      <c r="I96" s="664" t="s">
        <v>27</v>
      </c>
      <c r="J96" s="664" t="s">
        <v>320</v>
      </c>
      <c r="K96" s="665" t="s">
        <v>28</v>
      </c>
      <c r="L96" s="666">
        <v>4</v>
      </c>
      <c r="M96" s="664" t="s">
        <v>27</v>
      </c>
      <c r="N96" s="664">
        <v>45</v>
      </c>
      <c r="O96" s="667" t="s">
        <v>28</v>
      </c>
      <c r="P96" s="663" t="s">
        <v>307</v>
      </c>
      <c r="Q96" s="664" t="s">
        <v>27</v>
      </c>
      <c r="R96" s="664" t="s">
        <v>320</v>
      </c>
      <c r="S96" s="665" t="s">
        <v>28</v>
      </c>
    </row>
    <row r="97" spans="1:21" ht="15.75" thickBot="1" x14ac:dyDescent="0.3">
      <c r="A97" s="10"/>
      <c r="B97" s="2"/>
      <c r="C97" s="3"/>
      <c r="D97" s="3"/>
      <c r="E97" s="4"/>
      <c r="F97" s="8"/>
      <c r="G97" s="8"/>
      <c r="H97" s="669"/>
      <c r="I97" s="670"/>
      <c r="J97" s="670"/>
      <c r="K97" s="671"/>
      <c r="L97" s="672"/>
      <c r="M97" s="670"/>
      <c r="N97" s="670"/>
      <c r="O97" s="673"/>
      <c r="P97" s="669"/>
      <c r="Q97" s="670"/>
      <c r="R97" s="670"/>
      <c r="S97" s="671"/>
      <c r="T97" s="18" t="str">
        <f t="shared" ref="T97:T131" si="0">IF(A97="","",C97&amp;" "&amp;D97&amp;" "&amp;E97)</f>
        <v/>
      </c>
      <c r="U97" s="18" t="str">
        <f t="shared" ref="U97:U131" si="1">IF(A97="","",G97)</f>
        <v/>
      </c>
    </row>
    <row r="98" spans="1:21" x14ac:dyDescent="0.25">
      <c r="H98" s="674"/>
      <c r="I98" s="674"/>
      <c r="J98" s="674"/>
      <c r="K98" s="674"/>
      <c r="L98" s="674"/>
      <c r="M98" s="674"/>
      <c r="N98" s="674"/>
      <c r="O98" s="674"/>
      <c r="P98" s="674"/>
      <c r="Q98" s="674"/>
      <c r="R98" s="674"/>
      <c r="S98" s="674"/>
      <c r="T98" s="18" t="str">
        <f t="shared" si="0"/>
        <v/>
      </c>
      <c r="U98" s="18" t="str">
        <f t="shared" si="1"/>
        <v/>
      </c>
    </row>
    <row r="99" spans="1:21" x14ac:dyDescent="0.25"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18" t="str">
        <f t="shared" si="0"/>
        <v/>
      </c>
      <c r="U99" s="18" t="str">
        <f t="shared" si="1"/>
        <v/>
      </c>
    </row>
    <row r="100" spans="1:21" x14ac:dyDescent="0.25">
      <c r="H100" s="674"/>
      <c r="I100" s="674"/>
      <c r="J100" s="674"/>
      <c r="K100" s="674"/>
      <c r="L100" s="674"/>
      <c r="M100" s="674"/>
      <c r="N100" s="674"/>
      <c r="O100" s="674"/>
      <c r="P100" s="674"/>
      <c r="Q100" s="674"/>
      <c r="R100" s="674"/>
      <c r="S100" s="674"/>
      <c r="T100" s="18" t="str">
        <f t="shared" si="0"/>
        <v/>
      </c>
      <c r="U100" s="18" t="str">
        <f t="shared" si="1"/>
        <v/>
      </c>
    </row>
    <row r="101" spans="1:21" x14ac:dyDescent="0.25">
      <c r="H101" s="674"/>
      <c r="I101" s="674"/>
      <c r="J101" s="674"/>
      <c r="K101" s="674"/>
      <c r="L101" s="674"/>
      <c r="M101" s="674"/>
      <c r="N101" s="674"/>
      <c r="O101" s="674"/>
      <c r="P101" s="674"/>
      <c r="Q101" s="674"/>
      <c r="R101" s="674"/>
      <c r="S101" s="674"/>
      <c r="T101" s="18" t="str">
        <f t="shared" si="0"/>
        <v/>
      </c>
      <c r="U101" s="18" t="str">
        <f t="shared" si="1"/>
        <v/>
      </c>
    </row>
    <row r="102" spans="1:21" x14ac:dyDescent="0.25">
      <c r="H102" s="674"/>
      <c r="I102" s="674"/>
      <c r="J102" s="674"/>
      <c r="K102" s="674"/>
      <c r="L102" s="674"/>
      <c r="M102" s="674"/>
      <c r="N102" s="674"/>
      <c r="O102" s="674"/>
      <c r="P102" s="674"/>
      <c r="Q102" s="674"/>
      <c r="R102" s="674"/>
      <c r="S102" s="674"/>
      <c r="T102" s="18" t="str">
        <f t="shared" si="0"/>
        <v/>
      </c>
      <c r="U102" s="18" t="str">
        <f t="shared" si="1"/>
        <v/>
      </c>
    </row>
    <row r="103" spans="1:21" x14ac:dyDescent="0.25">
      <c r="H103" s="674"/>
      <c r="I103" s="674"/>
      <c r="J103" s="674"/>
      <c r="K103" s="674"/>
      <c r="L103" s="674"/>
      <c r="M103" s="674"/>
      <c r="N103" s="674"/>
      <c r="O103" s="674"/>
      <c r="P103" s="674"/>
      <c r="Q103" s="674"/>
      <c r="R103" s="674"/>
      <c r="S103" s="674"/>
      <c r="T103" s="18" t="str">
        <f t="shared" si="0"/>
        <v/>
      </c>
      <c r="U103" s="18" t="str">
        <f t="shared" si="1"/>
        <v/>
      </c>
    </row>
    <row r="104" spans="1:21" x14ac:dyDescent="0.25">
      <c r="H104" s="674"/>
      <c r="I104" s="674"/>
      <c r="J104" s="674"/>
      <c r="K104" s="674"/>
      <c r="L104" s="674"/>
      <c r="M104" s="674"/>
      <c r="N104" s="674"/>
      <c r="O104" s="674"/>
      <c r="P104" s="674"/>
      <c r="Q104" s="674"/>
      <c r="R104" s="674"/>
      <c r="S104" s="674"/>
      <c r="T104" s="18" t="str">
        <f t="shared" si="0"/>
        <v/>
      </c>
      <c r="U104" s="18" t="str">
        <f t="shared" si="1"/>
        <v/>
      </c>
    </row>
    <row r="105" spans="1:21" x14ac:dyDescent="0.25">
      <c r="H105" s="674"/>
      <c r="I105" s="674"/>
      <c r="J105" s="674"/>
      <c r="K105" s="674"/>
      <c r="L105" s="674"/>
      <c r="M105" s="674"/>
      <c r="N105" s="674"/>
      <c r="O105" s="674"/>
      <c r="P105" s="674"/>
      <c r="Q105" s="674"/>
      <c r="R105" s="674"/>
      <c r="S105" s="674"/>
      <c r="T105" s="18" t="str">
        <f t="shared" si="0"/>
        <v/>
      </c>
      <c r="U105" s="18" t="str">
        <f t="shared" si="1"/>
        <v/>
      </c>
    </row>
    <row r="106" spans="1:21" x14ac:dyDescent="0.25">
      <c r="H106" s="674"/>
      <c r="I106" s="674"/>
      <c r="J106" s="674"/>
      <c r="K106" s="674"/>
      <c r="L106" s="674"/>
      <c r="M106" s="674"/>
      <c r="N106" s="674"/>
      <c r="O106" s="674"/>
      <c r="P106" s="674"/>
      <c r="Q106" s="674"/>
      <c r="R106" s="674"/>
      <c r="S106" s="674"/>
      <c r="T106" s="18" t="str">
        <f t="shared" si="0"/>
        <v/>
      </c>
      <c r="U106" s="18" t="str">
        <f t="shared" si="1"/>
        <v/>
      </c>
    </row>
    <row r="107" spans="1:21" x14ac:dyDescent="0.25">
      <c r="H107" s="674"/>
      <c r="I107" s="674"/>
      <c r="J107" s="674"/>
      <c r="K107" s="674"/>
      <c r="L107" s="674"/>
      <c r="M107" s="674"/>
      <c r="N107" s="674"/>
      <c r="O107" s="674"/>
      <c r="P107" s="674"/>
      <c r="Q107" s="674"/>
      <c r="R107" s="674"/>
      <c r="S107" s="674"/>
      <c r="T107" s="18" t="str">
        <f t="shared" si="0"/>
        <v/>
      </c>
      <c r="U107" s="18" t="str">
        <f t="shared" si="1"/>
        <v/>
      </c>
    </row>
    <row r="108" spans="1:21" x14ac:dyDescent="0.25">
      <c r="H108" s="674"/>
      <c r="I108" s="674"/>
      <c r="J108" s="674"/>
      <c r="K108" s="674"/>
      <c r="L108" s="674"/>
      <c r="M108" s="674"/>
      <c r="N108" s="674"/>
      <c r="O108" s="674"/>
      <c r="P108" s="674"/>
      <c r="Q108" s="674"/>
      <c r="R108" s="674"/>
      <c r="S108" s="674"/>
      <c r="T108" s="18" t="str">
        <f t="shared" si="0"/>
        <v/>
      </c>
      <c r="U108" s="18" t="str">
        <f t="shared" si="1"/>
        <v/>
      </c>
    </row>
    <row r="109" spans="1:21" x14ac:dyDescent="0.25">
      <c r="H109" s="674"/>
      <c r="I109" s="674"/>
      <c r="J109" s="674"/>
      <c r="K109" s="674"/>
      <c r="L109" s="674"/>
      <c r="M109" s="674"/>
      <c r="N109" s="674"/>
      <c r="O109" s="674"/>
      <c r="P109" s="674"/>
      <c r="Q109" s="674"/>
      <c r="R109" s="674"/>
      <c r="S109" s="674"/>
      <c r="T109" s="18" t="str">
        <f t="shared" si="0"/>
        <v/>
      </c>
      <c r="U109" s="18" t="str">
        <f t="shared" si="1"/>
        <v/>
      </c>
    </row>
    <row r="110" spans="1:21" x14ac:dyDescent="0.25">
      <c r="H110" s="674"/>
      <c r="I110" s="674"/>
      <c r="J110" s="674"/>
      <c r="K110" s="674"/>
      <c r="L110" s="674"/>
      <c r="M110" s="674"/>
      <c r="N110" s="674"/>
      <c r="O110" s="674"/>
      <c r="P110" s="674"/>
      <c r="Q110" s="674"/>
      <c r="R110" s="674"/>
      <c r="S110" s="674"/>
      <c r="T110" s="18" t="str">
        <f t="shared" si="0"/>
        <v/>
      </c>
      <c r="U110" s="18" t="str">
        <f t="shared" si="1"/>
        <v/>
      </c>
    </row>
    <row r="111" spans="1:21" x14ac:dyDescent="0.25">
      <c r="H111" s="674"/>
      <c r="I111" s="674"/>
      <c r="J111" s="674"/>
      <c r="K111" s="674"/>
      <c r="L111" s="674"/>
      <c r="M111" s="674"/>
      <c r="N111" s="674"/>
      <c r="O111" s="674"/>
      <c r="P111" s="674"/>
      <c r="Q111" s="674"/>
      <c r="R111" s="674"/>
      <c r="S111" s="674"/>
      <c r="T111" s="18" t="str">
        <f t="shared" si="0"/>
        <v/>
      </c>
      <c r="U111" s="18" t="str">
        <f t="shared" si="1"/>
        <v/>
      </c>
    </row>
    <row r="112" spans="1:21" x14ac:dyDescent="0.25">
      <c r="H112" s="674"/>
      <c r="I112" s="674"/>
      <c r="J112" s="674"/>
      <c r="K112" s="674"/>
      <c r="L112" s="674"/>
      <c r="M112" s="674"/>
      <c r="N112" s="674"/>
      <c r="O112" s="674"/>
      <c r="P112" s="674"/>
      <c r="Q112" s="674"/>
      <c r="R112" s="674"/>
      <c r="S112" s="674"/>
      <c r="T112" s="18" t="str">
        <f t="shared" si="0"/>
        <v/>
      </c>
      <c r="U112" s="18" t="str">
        <f t="shared" si="1"/>
        <v/>
      </c>
    </row>
    <row r="113" spans="8:21" x14ac:dyDescent="0.25">
      <c r="H113" s="674"/>
      <c r="I113" s="674"/>
      <c r="J113" s="674"/>
      <c r="K113" s="674"/>
      <c r="L113" s="674"/>
      <c r="M113" s="674"/>
      <c r="N113" s="674"/>
      <c r="O113" s="674"/>
      <c r="P113" s="674"/>
      <c r="Q113" s="674"/>
      <c r="R113" s="674"/>
      <c r="S113" s="674"/>
      <c r="T113" s="18" t="str">
        <f t="shared" si="0"/>
        <v/>
      </c>
      <c r="U113" s="18" t="str">
        <f t="shared" si="1"/>
        <v/>
      </c>
    </row>
    <row r="114" spans="8:21" x14ac:dyDescent="0.25">
      <c r="T114" s="18" t="str">
        <f t="shared" si="0"/>
        <v/>
      </c>
      <c r="U114" s="18" t="str">
        <f t="shared" si="1"/>
        <v/>
      </c>
    </row>
    <row r="115" spans="8:21" x14ac:dyDescent="0.25">
      <c r="T115" s="18" t="str">
        <f t="shared" si="0"/>
        <v/>
      </c>
      <c r="U115" s="18" t="str">
        <f t="shared" si="1"/>
        <v/>
      </c>
    </row>
    <row r="116" spans="8:21" x14ac:dyDescent="0.25">
      <c r="T116" s="18" t="str">
        <f t="shared" si="0"/>
        <v/>
      </c>
      <c r="U116" s="18" t="str">
        <f t="shared" si="1"/>
        <v/>
      </c>
    </row>
    <row r="117" spans="8:21" x14ac:dyDescent="0.25">
      <c r="T117" s="18" t="str">
        <f t="shared" si="0"/>
        <v/>
      </c>
      <c r="U117" s="18" t="str">
        <f t="shared" si="1"/>
        <v/>
      </c>
    </row>
    <row r="118" spans="8:21" x14ac:dyDescent="0.25">
      <c r="T118" s="18" t="str">
        <f t="shared" si="0"/>
        <v/>
      </c>
      <c r="U118" s="18" t="str">
        <f t="shared" si="1"/>
        <v/>
      </c>
    </row>
    <row r="119" spans="8:21" x14ac:dyDescent="0.25">
      <c r="T119" s="18" t="str">
        <f t="shared" si="0"/>
        <v/>
      </c>
      <c r="U119" s="18" t="str">
        <f t="shared" si="1"/>
        <v/>
      </c>
    </row>
    <row r="120" spans="8:21" x14ac:dyDescent="0.25">
      <c r="T120" s="18" t="str">
        <f t="shared" si="0"/>
        <v/>
      </c>
      <c r="U120" s="18" t="str">
        <f t="shared" si="1"/>
        <v/>
      </c>
    </row>
    <row r="121" spans="8:21" x14ac:dyDescent="0.25">
      <c r="T121" s="18" t="str">
        <f t="shared" si="0"/>
        <v/>
      </c>
      <c r="U121" s="18" t="str">
        <f t="shared" si="1"/>
        <v/>
      </c>
    </row>
    <row r="122" spans="8:21" x14ac:dyDescent="0.25">
      <c r="T122" s="18" t="str">
        <f t="shared" si="0"/>
        <v/>
      </c>
      <c r="U122" s="18" t="str">
        <f t="shared" si="1"/>
        <v/>
      </c>
    </row>
    <row r="123" spans="8:21" x14ac:dyDescent="0.25">
      <c r="T123" s="18" t="str">
        <f t="shared" si="0"/>
        <v/>
      </c>
      <c r="U123" s="18" t="str">
        <f t="shared" si="1"/>
        <v/>
      </c>
    </row>
    <row r="124" spans="8:21" x14ac:dyDescent="0.25">
      <c r="T124" s="18" t="str">
        <f t="shared" si="0"/>
        <v/>
      </c>
      <c r="U124" s="18" t="str">
        <f t="shared" si="1"/>
        <v/>
      </c>
    </row>
    <row r="125" spans="8:21" x14ac:dyDescent="0.25">
      <c r="T125" s="18" t="str">
        <f t="shared" si="0"/>
        <v/>
      </c>
      <c r="U125" s="18" t="str">
        <f t="shared" si="1"/>
        <v/>
      </c>
    </row>
    <row r="126" spans="8:21" x14ac:dyDescent="0.25">
      <c r="T126" s="18" t="str">
        <f t="shared" si="0"/>
        <v/>
      </c>
      <c r="U126" s="18" t="str">
        <f t="shared" si="1"/>
        <v/>
      </c>
    </row>
    <row r="127" spans="8:21" x14ac:dyDescent="0.25">
      <c r="T127" s="18" t="str">
        <f t="shared" si="0"/>
        <v/>
      </c>
      <c r="U127" s="18" t="str">
        <f t="shared" si="1"/>
        <v/>
      </c>
    </row>
    <row r="128" spans="8:21" x14ac:dyDescent="0.25">
      <c r="T128" s="18" t="str">
        <f t="shared" si="0"/>
        <v/>
      </c>
      <c r="U128" s="18" t="str">
        <f t="shared" si="1"/>
        <v/>
      </c>
    </row>
    <row r="129" spans="20:21" x14ac:dyDescent="0.25">
      <c r="T129" s="18" t="str">
        <f t="shared" si="0"/>
        <v/>
      </c>
      <c r="U129" s="18" t="str">
        <f t="shared" si="1"/>
        <v/>
      </c>
    </row>
    <row r="130" spans="20:21" x14ac:dyDescent="0.25">
      <c r="T130" s="18" t="str">
        <f t="shared" si="0"/>
        <v/>
      </c>
      <c r="U130" s="18" t="str">
        <f t="shared" si="1"/>
        <v/>
      </c>
    </row>
    <row r="131" spans="20:21" x14ac:dyDescent="0.25">
      <c r="T131" s="18" t="str">
        <f t="shared" si="0"/>
        <v/>
      </c>
      <c r="U131" s="18" t="str">
        <f t="shared" si="1"/>
        <v/>
      </c>
    </row>
    <row r="132" spans="20:21" x14ac:dyDescent="0.25">
      <c r="T132" s="18" t="str">
        <f t="shared" ref="T132:T167" si="2">IF(A132="","",C132&amp;" "&amp;D132&amp;" "&amp;E132)</f>
        <v/>
      </c>
      <c r="U132" s="18" t="str">
        <f t="shared" ref="U132:U167" si="3">IF(A132="","",G132)</f>
        <v/>
      </c>
    </row>
    <row r="133" spans="20:21" x14ac:dyDescent="0.25">
      <c r="T133" s="18" t="str">
        <f t="shared" si="2"/>
        <v/>
      </c>
      <c r="U133" s="18" t="str">
        <f t="shared" si="3"/>
        <v/>
      </c>
    </row>
    <row r="134" spans="20:21" x14ac:dyDescent="0.25">
      <c r="T134" s="18" t="str">
        <f t="shared" si="2"/>
        <v/>
      </c>
      <c r="U134" s="18" t="str">
        <f t="shared" si="3"/>
        <v/>
      </c>
    </row>
    <row r="135" spans="20:21" x14ac:dyDescent="0.25">
      <c r="T135" s="18" t="str">
        <f t="shared" si="2"/>
        <v/>
      </c>
      <c r="U135" s="18" t="str">
        <f t="shared" si="3"/>
        <v/>
      </c>
    </row>
    <row r="136" spans="20:21" x14ac:dyDescent="0.25">
      <c r="T136" s="18" t="str">
        <f t="shared" si="2"/>
        <v/>
      </c>
      <c r="U136" s="18" t="str">
        <f t="shared" si="3"/>
        <v/>
      </c>
    </row>
    <row r="137" spans="20:21" x14ac:dyDescent="0.25">
      <c r="T137" s="18" t="str">
        <f t="shared" si="2"/>
        <v/>
      </c>
      <c r="U137" s="18" t="str">
        <f t="shared" si="3"/>
        <v/>
      </c>
    </row>
    <row r="138" spans="20:21" x14ac:dyDescent="0.25">
      <c r="T138" s="18" t="str">
        <f t="shared" si="2"/>
        <v/>
      </c>
      <c r="U138" s="18" t="str">
        <f t="shared" si="3"/>
        <v/>
      </c>
    </row>
    <row r="139" spans="20:21" x14ac:dyDescent="0.25">
      <c r="T139" s="18" t="str">
        <f t="shared" si="2"/>
        <v/>
      </c>
      <c r="U139" s="18" t="str">
        <f t="shared" si="3"/>
        <v/>
      </c>
    </row>
    <row r="140" spans="20:21" x14ac:dyDescent="0.25">
      <c r="T140" s="18" t="str">
        <f t="shared" si="2"/>
        <v/>
      </c>
      <c r="U140" s="18" t="str">
        <f t="shared" si="3"/>
        <v/>
      </c>
    </row>
    <row r="141" spans="20:21" x14ac:dyDescent="0.25">
      <c r="T141" s="18" t="str">
        <f t="shared" si="2"/>
        <v/>
      </c>
      <c r="U141" s="18" t="str">
        <f t="shared" si="3"/>
        <v/>
      </c>
    </row>
    <row r="142" spans="20:21" x14ac:dyDescent="0.25">
      <c r="T142" s="18" t="str">
        <f t="shared" si="2"/>
        <v/>
      </c>
      <c r="U142" s="18" t="str">
        <f t="shared" si="3"/>
        <v/>
      </c>
    </row>
    <row r="143" spans="20:21" x14ac:dyDescent="0.25">
      <c r="T143" s="18" t="str">
        <f t="shared" si="2"/>
        <v/>
      </c>
      <c r="U143" s="18" t="str">
        <f t="shared" si="3"/>
        <v/>
      </c>
    </row>
    <row r="144" spans="20:21" x14ac:dyDescent="0.25">
      <c r="T144" s="18" t="str">
        <f t="shared" si="2"/>
        <v/>
      </c>
      <c r="U144" s="18" t="str">
        <f t="shared" si="3"/>
        <v/>
      </c>
    </row>
    <row r="145" spans="20:21" x14ac:dyDescent="0.25">
      <c r="T145" s="18" t="str">
        <f t="shared" si="2"/>
        <v/>
      </c>
      <c r="U145" s="18" t="str">
        <f t="shared" si="3"/>
        <v/>
      </c>
    </row>
    <row r="146" spans="20:21" x14ac:dyDescent="0.25">
      <c r="T146" s="18" t="str">
        <f t="shared" si="2"/>
        <v/>
      </c>
      <c r="U146" s="18" t="str">
        <f t="shared" si="3"/>
        <v/>
      </c>
    </row>
    <row r="147" spans="20:21" x14ac:dyDescent="0.25">
      <c r="T147" s="18" t="str">
        <f t="shared" si="2"/>
        <v/>
      </c>
      <c r="U147" s="18" t="str">
        <f t="shared" si="3"/>
        <v/>
      </c>
    </row>
    <row r="148" spans="20:21" x14ac:dyDescent="0.25">
      <c r="T148" s="18" t="str">
        <f t="shared" si="2"/>
        <v/>
      </c>
      <c r="U148" s="18" t="str">
        <f t="shared" si="3"/>
        <v/>
      </c>
    </row>
    <row r="149" spans="20:21" x14ac:dyDescent="0.25">
      <c r="T149" s="18" t="str">
        <f t="shared" si="2"/>
        <v/>
      </c>
      <c r="U149" s="18" t="str">
        <f t="shared" si="3"/>
        <v/>
      </c>
    </row>
    <row r="150" spans="20:21" x14ac:dyDescent="0.25">
      <c r="T150" s="18" t="str">
        <f t="shared" si="2"/>
        <v/>
      </c>
      <c r="U150" s="18" t="str">
        <f t="shared" si="3"/>
        <v/>
      </c>
    </row>
    <row r="151" spans="20:21" x14ac:dyDescent="0.25">
      <c r="T151" s="18" t="str">
        <f t="shared" si="2"/>
        <v/>
      </c>
      <c r="U151" s="18" t="str">
        <f t="shared" si="3"/>
        <v/>
      </c>
    </row>
    <row r="152" spans="20:21" x14ac:dyDescent="0.25">
      <c r="T152" s="18" t="str">
        <f t="shared" si="2"/>
        <v/>
      </c>
      <c r="U152" s="18" t="str">
        <f t="shared" si="3"/>
        <v/>
      </c>
    </row>
    <row r="153" spans="20:21" x14ac:dyDescent="0.25">
      <c r="T153" s="18" t="str">
        <f t="shared" si="2"/>
        <v/>
      </c>
      <c r="U153" s="18" t="str">
        <f t="shared" si="3"/>
        <v/>
      </c>
    </row>
    <row r="154" spans="20:21" x14ac:dyDescent="0.25">
      <c r="T154" s="18" t="str">
        <f t="shared" si="2"/>
        <v/>
      </c>
      <c r="U154" s="18" t="str">
        <f t="shared" si="3"/>
        <v/>
      </c>
    </row>
    <row r="155" spans="20:21" x14ac:dyDescent="0.25">
      <c r="T155" s="18" t="str">
        <f t="shared" si="2"/>
        <v/>
      </c>
      <c r="U155" s="18" t="str">
        <f t="shared" si="3"/>
        <v/>
      </c>
    </row>
    <row r="156" spans="20:21" x14ac:dyDescent="0.25">
      <c r="T156" s="18" t="str">
        <f t="shared" si="2"/>
        <v/>
      </c>
      <c r="U156" s="18" t="str">
        <f t="shared" si="3"/>
        <v/>
      </c>
    </row>
    <row r="157" spans="20:21" x14ac:dyDescent="0.25">
      <c r="T157" s="18" t="str">
        <f t="shared" si="2"/>
        <v/>
      </c>
      <c r="U157" s="18" t="str">
        <f t="shared" si="3"/>
        <v/>
      </c>
    </row>
    <row r="158" spans="20:21" x14ac:dyDescent="0.25">
      <c r="T158" s="18" t="str">
        <f t="shared" si="2"/>
        <v/>
      </c>
      <c r="U158" s="18" t="str">
        <f t="shared" si="3"/>
        <v/>
      </c>
    </row>
    <row r="159" spans="20:21" x14ac:dyDescent="0.25">
      <c r="T159" s="18" t="str">
        <f t="shared" si="2"/>
        <v/>
      </c>
      <c r="U159" s="18" t="str">
        <f t="shared" si="3"/>
        <v/>
      </c>
    </row>
    <row r="160" spans="20:21" x14ac:dyDescent="0.25">
      <c r="T160" s="18" t="str">
        <f t="shared" si="2"/>
        <v/>
      </c>
      <c r="U160" s="18" t="str">
        <f t="shared" si="3"/>
        <v/>
      </c>
    </row>
    <row r="161" spans="20:21" x14ac:dyDescent="0.25">
      <c r="T161" s="18" t="str">
        <f t="shared" si="2"/>
        <v/>
      </c>
      <c r="U161" s="18" t="str">
        <f t="shared" si="3"/>
        <v/>
      </c>
    </row>
    <row r="162" spans="20:21" x14ac:dyDescent="0.25">
      <c r="T162" s="18" t="str">
        <f t="shared" si="2"/>
        <v/>
      </c>
      <c r="U162" s="18" t="str">
        <f t="shared" si="3"/>
        <v/>
      </c>
    </row>
    <row r="163" spans="20:21" x14ac:dyDescent="0.25">
      <c r="T163" s="18" t="str">
        <f t="shared" si="2"/>
        <v/>
      </c>
      <c r="U163" s="18" t="str">
        <f t="shared" si="3"/>
        <v/>
      </c>
    </row>
    <row r="164" spans="20:21" x14ac:dyDescent="0.25">
      <c r="T164" s="18" t="str">
        <f t="shared" si="2"/>
        <v/>
      </c>
      <c r="U164" s="18" t="str">
        <f t="shared" si="3"/>
        <v/>
      </c>
    </row>
    <row r="165" spans="20:21" x14ac:dyDescent="0.25">
      <c r="T165" s="18" t="str">
        <f t="shared" si="2"/>
        <v/>
      </c>
      <c r="U165" s="18" t="str">
        <f t="shared" si="3"/>
        <v/>
      </c>
    </row>
    <row r="166" spans="20:21" x14ac:dyDescent="0.25">
      <c r="T166" s="18" t="str">
        <f t="shared" si="2"/>
        <v/>
      </c>
      <c r="U166" s="18" t="str">
        <f t="shared" si="3"/>
        <v/>
      </c>
    </row>
    <row r="167" spans="20:21" x14ac:dyDescent="0.25">
      <c r="T167" s="18" t="str">
        <f t="shared" si="2"/>
        <v/>
      </c>
      <c r="U167" s="18" t="str">
        <f t="shared" si="3"/>
        <v/>
      </c>
    </row>
  </sheetData>
  <sheetProtection algorithmName="SHA-512" hashValue="7z8nOZJ14K+Xd72qnQVACLNhTof63+7BKzQNRPGmATez32AFiDpwIQHJ8kfHXXlz6IvLt21QWUQRjLJxSs6s7Q==" saltValue="CpVG45d1DEp/+AxTBdkgEg==" spinCount="100000" sheet="1" objects="1" scenarios="1" autoFilter="0"/>
  <autoFilter ref="A4:U167"/>
  <sortState ref="A5:S205">
    <sortCondition ref="A5:A205"/>
    <sortCondition ref="B5:B205"/>
    <sortCondition ref="G5:G205"/>
  </sortState>
  <mergeCells count="9">
    <mergeCell ref="A1:S1"/>
    <mergeCell ref="H2:K2"/>
    <mergeCell ref="L2:O3"/>
    <mergeCell ref="P2:S2"/>
    <mergeCell ref="H3:K3"/>
    <mergeCell ref="P3:S3"/>
    <mergeCell ref="A2:A3"/>
    <mergeCell ref="G2:G3"/>
    <mergeCell ref="B2:E2"/>
  </mergeCells>
  <printOptions horizontalCentered="1"/>
  <pageMargins left="0.19685039370078741" right="0.19685039370078741" top="1.1811023622047245" bottom="0" header="0" footer="0"/>
  <pageSetup paperSize="9" scale="3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 filterMode="1">
    <tabColor rgb="FF7030A0"/>
  </sheetPr>
  <dimension ref="A1:Q105"/>
  <sheetViews>
    <sheetView workbookViewId="0">
      <selection sqref="A1:L1"/>
    </sheetView>
  </sheetViews>
  <sheetFormatPr baseColWidth="10" defaultRowHeight="15" x14ac:dyDescent="0.25"/>
  <cols>
    <col min="1" max="1" width="14.7109375" customWidth="1"/>
    <col min="2" max="4" width="17.7109375" customWidth="1"/>
    <col min="6" max="6" width="21.7109375" customWidth="1"/>
    <col min="7" max="11" width="13.140625" customWidth="1"/>
    <col min="12" max="12" width="14.28515625" customWidth="1"/>
    <col min="13" max="17" width="11.42578125" style="18" hidden="1" customWidth="1"/>
  </cols>
  <sheetData>
    <row r="1" spans="1:17" ht="34.5" customHeight="1" thickBot="1" x14ac:dyDescent="0.3">
      <c r="A1" s="678" t="s">
        <v>97</v>
      </c>
      <c r="B1" s="679"/>
      <c r="C1" s="679"/>
      <c r="D1" s="679"/>
      <c r="E1" s="679"/>
      <c r="F1" s="705"/>
      <c r="G1" s="679"/>
      <c r="H1" s="679"/>
      <c r="I1" s="679"/>
      <c r="J1" s="679"/>
      <c r="K1" s="679"/>
      <c r="L1" s="680"/>
    </row>
    <row r="2" spans="1:17" ht="21" x14ac:dyDescent="0.35">
      <c r="A2" s="700" t="s">
        <v>9</v>
      </c>
      <c r="B2" s="708" t="s">
        <v>35</v>
      </c>
      <c r="C2" s="709"/>
      <c r="D2" s="706" t="str">
        <f t="shared" ref="D2" si="0">"Nombre = "&amp;(COUNTA($F$5:$F$104)-COUNTBLANK($F$5:$F$104))</f>
        <v>Nombre = 46</v>
      </c>
      <c r="E2" s="707"/>
      <c r="F2" s="238">
        <f>(COUNTA($F$5:$F$104)-COUNTBLANK($F$5:$F$104))</f>
        <v>46</v>
      </c>
      <c r="G2" s="702" t="s">
        <v>98</v>
      </c>
      <c r="H2" s="703"/>
      <c r="I2" s="703"/>
      <c r="J2" s="703"/>
      <c r="K2" s="704"/>
      <c r="L2" s="230" t="s">
        <v>99</v>
      </c>
    </row>
    <row r="3" spans="1:17" ht="19.5" thickBot="1" x14ac:dyDescent="0.3">
      <c r="A3" s="701"/>
      <c r="B3" s="222" t="s">
        <v>10</v>
      </c>
      <c r="C3" s="222" t="s">
        <v>1</v>
      </c>
      <c r="D3" s="222" t="s">
        <v>2</v>
      </c>
      <c r="E3" s="240" t="s">
        <v>3</v>
      </c>
      <c r="F3" s="239" t="s">
        <v>102</v>
      </c>
      <c r="G3" s="224" t="str">
        <f>'Paramètres SERIES'!$A$3</f>
        <v>Statique</v>
      </c>
      <c r="H3" s="225" t="str">
        <f>'Paramètres SERIES'!$A$4</f>
        <v>DWF</v>
      </c>
      <c r="I3" s="225" t="str">
        <f>'Paramètres SERIES'!$A$5</f>
        <v>Speed 100</v>
      </c>
      <c r="J3" s="225" t="str">
        <f>'Paramètres SERIES'!$A$6</f>
        <v>DNF</v>
      </c>
      <c r="K3" s="228" t="str">
        <f>'Paramètres SERIES'!$A$7</f>
        <v>16*50</v>
      </c>
      <c r="L3" s="231" t="s">
        <v>100</v>
      </c>
    </row>
    <row r="4" spans="1:17" s="18" customFormat="1" ht="14.25" customHeight="1" x14ac:dyDescent="0.25">
      <c r="A4" s="11" t="s">
        <v>11</v>
      </c>
      <c r="B4" s="12" t="s">
        <v>10</v>
      </c>
      <c r="C4" s="12" t="s">
        <v>1</v>
      </c>
      <c r="D4" s="12" t="s">
        <v>12</v>
      </c>
      <c r="E4" s="12" t="s">
        <v>3</v>
      </c>
      <c r="F4" s="14"/>
      <c r="G4" s="11"/>
      <c r="H4" s="12"/>
      <c r="I4" s="12"/>
      <c r="J4" s="12"/>
      <c r="K4" s="16"/>
      <c r="L4" s="17"/>
    </row>
    <row r="5" spans="1:17" s="18" customFormat="1" ht="14.25" customHeight="1" x14ac:dyDescent="0.25">
      <c r="A5" s="221" t="s">
        <v>311</v>
      </c>
      <c r="B5" s="220" t="s">
        <v>285</v>
      </c>
      <c r="C5" s="220" t="s">
        <v>453</v>
      </c>
      <c r="D5" s="220" t="s">
        <v>312</v>
      </c>
      <c r="E5" s="220" t="s">
        <v>287</v>
      </c>
      <c r="F5" s="223" t="str">
        <f t="shared" ref="F5:F36" si="1">IF(AND(C5="",D5="",E5=""),"",IF(OR(C5="",D5="",E5=""),"Identité ?",C5&amp;" "&amp;D5&amp;" "&amp;E5))</f>
        <v>ZAJAC Martin Homme</v>
      </c>
      <c r="G5" s="227" t="str">
        <f>IF($F5="","",IF(COUNTIF('Séries-Statique'!$M$11:$M$50,Apnéistes!$F5)=1,"X",""))</f>
        <v>X</v>
      </c>
      <c r="H5" s="226" t="str">
        <f>IF($F5="","",IF(COUNTIF('Séries-DWF'!$M$11:$M$50,Apnéistes!$F5)=1,"X",""))</f>
        <v/>
      </c>
      <c r="I5" s="226" t="str">
        <f>IF($F5="","",IF(COUNTIF('Séries-DNF'!$M$11:$M$50,Apnéistes!$F5)=1,"X",""))</f>
        <v/>
      </c>
      <c r="J5" s="226" t="str">
        <f>IF($F5="","",IF(COUNTIF('Séries-Speed100'!$M$11:$M$50,Apnéistes!$F5)=1,"X",""))</f>
        <v>X</v>
      </c>
      <c r="K5" s="229" t="str">
        <f>IF($F5="","",IF(COUNTIF('Séries-16x50'!$M$11:$M$50,Apnéistes!$F5)=1,"X",""))</f>
        <v/>
      </c>
      <c r="L5" s="232">
        <f t="shared" ref="L5:L36" si="2">IF(COUNTIF(G5:K5,"x")=0,"",COUNTIF(G5:K5,"x"))</f>
        <v>2</v>
      </c>
      <c r="M5" s="277" t="str">
        <f>IF($A5="","",A5)</f>
        <v>Apneaman, Praha, Czech Republic</v>
      </c>
      <c r="N5" s="277" t="str">
        <f>IF($A5="","",B5)</f>
        <v>N°1 Capitaine</v>
      </c>
      <c r="O5" s="277" t="str">
        <f t="shared" ref="O5:P5" si="3">IF($A5="","",C5)</f>
        <v>ZAJAC</v>
      </c>
      <c r="P5" s="277" t="str">
        <f t="shared" si="3"/>
        <v>Martin</v>
      </c>
      <c r="Q5" s="277" t="str">
        <f>IF($A5="","",E5)</f>
        <v>Homme</v>
      </c>
    </row>
    <row r="6" spans="1:17" ht="15.75" x14ac:dyDescent="0.25">
      <c r="A6" s="221" t="s">
        <v>311</v>
      </c>
      <c r="B6" s="220" t="s">
        <v>292</v>
      </c>
      <c r="C6" s="220" t="s">
        <v>454</v>
      </c>
      <c r="D6" s="220" t="s">
        <v>316</v>
      </c>
      <c r="E6" s="220" t="s">
        <v>287</v>
      </c>
      <c r="F6" s="223" t="str">
        <f t="shared" si="1"/>
        <v>RISIAN Michal Homme</v>
      </c>
      <c r="G6" s="227" t="str">
        <f>IF($F6="","",IF(COUNTIF('Séries-Statique'!$M$11:$M$50,Apnéistes!$F6)=1,"X",""))</f>
        <v/>
      </c>
      <c r="H6" s="226" t="str">
        <f>IF($F6="","",IF(COUNTIF('Séries-DWF'!$M$11:$M$50,Apnéistes!$F6)=1,"X",""))</f>
        <v>X</v>
      </c>
      <c r="I6" s="226" t="str">
        <f>IF($F6="","",IF(COUNTIF('Séries-DNF'!$M$11:$M$50,Apnéistes!$F6)=1,"X",""))</f>
        <v>X</v>
      </c>
      <c r="J6" s="226" t="str">
        <f>IF($F6="","",IF(COUNTIF('Séries-Speed100'!$M$11:$M$50,Apnéistes!$F6)=1,"X",""))</f>
        <v/>
      </c>
      <c r="K6" s="229" t="str">
        <f>IF($F6="","",IF(COUNTIF('Séries-16x50'!$M$11:$M$50,Apnéistes!$F6)=1,"X",""))</f>
        <v/>
      </c>
      <c r="L6" s="232">
        <f t="shared" si="2"/>
        <v>2</v>
      </c>
      <c r="M6" s="277" t="str">
        <f t="shared" ref="M6:M69" si="4">IF($A6="","",A6)</f>
        <v>Apneaman, Praha, Czech Republic</v>
      </c>
      <c r="N6" s="277" t="str">
        <f t="shared" ref="N6:N69" si="5">IF($A6="","",B6)</f>
        <v xml:space="preserve">N°2 </v>
      </c>
      <c r="O6" s="277" t="str">
        <f t="shared" ref="O6:O69" si="6">IF($A6="","",C6)</f>
        <v>RISIAN</v>
      </c>
      <c r="P6" s="277" t="str">
        <f t="shared" ref="P6:P69" si="7">IF($A6="","",D6)</f>
        <v>Michal</v>
      </c>
      <c r="Q6" s="277" t="str">
        <f t="shared" ref="Q6:Q69" si="8">IF($A6="","",E6)</f>
        <v>Homme</v>
      </c>
    </row>
    <row r="7" spans="1:17" ht="15.75" x14ac:dyDescent="0.25">
      <c r="A7" s="221" t="s">
        <v>311</v>
      </c>
      <c r="B7" s="220" t="s">
        <v>299</v>
      </c>
      <c r="C7" s="220" t="s">
        <v>455</v>
      </c>
      <c r="D7" s="220" t="s">
        <v>316</v>
      </c>
      <c r="E7" s="220" t="s">
        <v>287</v>
      </c>
      <c r="F7" s="223" t="str">
        <f t="shared" si="1"/>
        <v>SVADLENKA Michal Homme</v>
      </c>
      <c r="G7" s="227" t="str">
        <f>IF($F7="","",IF(COUNTIF('Séries-Statique'!$M$11:$M$50,Apnéistes!$F7)=1,"X",""))</f>
        <v/>
      </c>
      <c r="H7" s="226" t="str">
        <f>IF($F7="","",IF(COUNTIF('Séries-DWF'!$M$11:$M$50,Apnéistes!$F7)=1,"X",""))</f>
        <v/>
      </c>
      <c r="I7" s="226" t="str">
        <f>IF($F7="","",IF(COUNTIF('Séries-DNF'!$M$11:$M$50,Apnéistes!$F7)=1,"X",""))</f>
        <v/>
      </c>
      <c r="J7" s="226" t="str">
        <f>IF($F7="","",IF(COUNTIF('Séries-Speed100'!$M$11:$M$50,Apnéistes!$F7)=1,"X",""))</f>
        <v>X</v>
      </c>
      <c r="K7" s="229" t="str">
        <f>IF($F7="","",IF(COUNTIF('Séries-16x50'!$M$11:$M$50,Apnéistes!$F7)=1,"X",""))</f>
        <v>X</v>
      </c>
      <c r="L7" s="232">
        <f t="shared" si="2"/>
        <v>2</v>
      </c>
      <c r="M7" s="277" t="str">
        <f t="shared" si="4"/>
        <v>Apneaman, Praha, Czech Republic</v>
      </c>
      <c r="N7" s="277" t="str">
        <f t="shared" si="5"/>
        <v xml:space="preserve">N°3 </v>
      </c>
      <c r="O7" s="277" t="str">
        <f t="shared" si="6"/>
        <v>SVADLENKA</v>
      </c>
      <c r="P7" s="277" t="str">
        <f t="shared" si="7"/>
        <v>Michal</v>
      </c>
      <c r="Q7" s="277" t="str">
        <f t="shared" si="8"/>
        <v>Homme</v>
      </c>
    </row>
    <row r="8" spans="1:17" ht="15.75" x14ac:dyDescent="0.25">
      <c r="A8" s="221" t="s">
        <v>311</v>
      </c>
      <c r="B8" s="220" t="s">
        <v>300</v>
      </c>
      <c r="C8" s="220" t="s">
        <v>456</v>
      </c>
      <c r="D8" s="220" t="s">
        <v>457</v>
      </c>
      <c r="E8" s="220" t="s">
        <v>293</v>
      </c>
      <c r="F8" s="223" t="str">
        <f t="shared" si="1"/>
        <v>SURANSKA Katerina Femme</v>
      </c>
      <c r="G8" s="227" t="str">
        <f>IF($F8="","",IF(COUNTIF('Séries-Statique'!$M$11:$M$50,Apnéistes!$F8)=1,"X",""))</f>
        <v>X</v>
      </c>
      <c r="H8" s="226" t="str">
        <f>IF($F8="","",IF(COUNTIF('Séries-DWF'!$M$11:$M$50,Apnéistes!$F8)=1,"X",""))</f>
        <v/>
      </c>
      <c r="I8" s="226" t="str">
        <f>IF($F8="","",IF(COUNTIF('Séries-DNF'!$M$11:$M$50,Apnéistes!$F8)=1,"X",""))</f>
        <v/>
      </c>
      <c r="J8" s="226" t="str">
        <f>IF($F8="","",IF(COUNTIF('Séries-Speed100'!$M$11:$M$50,Apnéistes!$F8)=1,"X",""))</f>
        <v/>
      </c>
      <c r="K8" s="229" t="str">
        <f>IF($F8="","",IF(COUNTIF('Séries-16x50'!$M$11:$M$50,Apnéistes!$F8)=1,"X",""))</f>
        <v>X</v>
      </c>
      <c r="L8" s="232">
        <f t="shared" si="2"/>
        <v>2</v>
      </c>
      <c r="M8" s="277" t="str">
        <f t="shared" si="4"/>
        <v>Apneaman, Praha, Czech Republic</v>
      </c>
      <c r="N8" s="277" t="str">
        <f t="shared" si="5"/>
        <v xml:space="preserve">N°4 </v>
      </c>
      <c r="O8" s="277" t="str">
        <f t="shared" si="6"/>
        <v>SURANSKA</v>
      </c>
      <c r="P8" s="277" t="str">
        <f t="shared" si="7"/>
        <v>Katerina</v>
      </c>
      <c r="Q8" s="277" t="str">
        <f t="shared" si="8"/>
        <v>Femme</v>
      </c>
    </row>
    <row r="9" spans="1:17" ht="15.75" x14ac:dyDescent="0.25">
      <c r="A9" s="221" t="s">
        <v>311</v>
      </c>
      <c r="B9" s="220" t="s">
        <v>305</v>
      </c>
      <c r="C9" s="220" t="s">
        <v>458</v>
      </c>
      <c r="D9" s="220" t="s">
        <v>321</v>
      </c>
      <c r="E9" s="220" t="s">
        <v>293</v>
      </c>
      <c r="F9" s="223" t="str">
        <f t="shared" si="1"/>
        <v>SKROBOVA Jana Femme</v>
      </c>
      <c r="G9" s="227" t="str">
        <f>IF($F9="","",IF(COUNTIF('Séries-Statique'!$M$11:$M$50,Apnéistes!$F9)=1,"X",""))</f>
        <v/>
      </c>
      <c r="H9" s="226" t="str">
        <f>IF($F9="","",IF(COUNTIF('Séries-DWF'!$M$11:$M$50,Apnéistes!$F9)=1,"X",""))</f>
        <v>X</v>
      </c>
      <c r="I9" s="226" t="str">
        <f>IF($F9="","",IF(COUNTIF('Séries-DNF'!$M$11:$M$50,Apnéistes!$F9)=1,"X",""))</f>
        <v>X</v>
      </c>
      <c r="J9" s="226" t="str">
        <f>IF($F9="","",IF(COUNTIF('Séries-Speed100'!$M$11:$M$50,Apnéistes!$F9)=1,"X",""))</f>
        <v/>
      </c>
      <c r="K9" s="229" t="str">
        <f>IF($F9="","",IF(COUNTIF('Séries-16x50'!$M$11:$M$50,Apnéistes!$F9)=1,"X",""))</f>
        <v/>
      </c>
      <c r="L9" s="232">
        <f t="shared" si="2"/>
        <v>2</v>
      </c>
      <c r="M9" s="277" t="str">
        <f t="shared" si="4"/>
        <v>Apneaman, Praha, Czech Republic</v>
      </c>
      <c r="N9" s="277" t="str">
        <f t="shared" si="5"/>
        <v xml:space="preserve">N°5 </v>
      </c>
      <c r="O9" s="277" t="str">
        <f t="shared" si="6"/>
        <v>SKROBOVA</v>
      </c>
      <c r="P9" s="277" t="str">
        <f t="shared" si="7"/>
        <v>Jana</v>
      </c>
      <c r="Q9" s="277" t="str">
        <f t="shared" si="8"/>
        <v>Femme</v>
      </c>
    </row>
    <row r="10" spans="1:17" ht="15.75" x14ac:dyDescent="0.25">
      <c r="A10" s="221" t="s">
        <v>310</v>
      </c>
      <c r="B10" s="220" t="s">
        <v>285</v>
      </c>
      <c r="C10" s="220" t="s">
        <v>459</v>
      </c>
      <c r="D10" s="220" t="s">
        <v>286</v>
      </c>
      <c r="E10" s="220" t="s">
        <v>287</v>
      </c>
      <c r="F10" s="223" t="str">
        <f t="shared" si="1"/>
        <v>SOULA jean-david Homme</v>
      </c>
      <c r="G10" s="227" t="str">
        <f>IF($F10="","",IF(COUNTIF('Séries-Statique'!$M$11:$M$50,Apnéistes!$F10)=1,"X",""))</f>
        <v/>
      </c>
      <c r="H10" s="226" t="str">
        <f>IF($F10="","",IF(COUNTIF('Séries-DWF'!$M$11:$M$50,Apnéistes!$F10)=1,"X",""))</f>
        <v>X</v>
      </c>
      <c r="I10" s="226" t="str">
        <f>IF($F10="","",IF(COUNTIF('Séries-DNF'!$M$11:$M$50,Apnéistes!$F10)=1,"X",""))</f>
        <v>X</v>
      </c>
      <c r="J10" s="226" t="str">
        <f>IF($F10="","",IF(COUNTIF('Séries-Speed100'!$M$11:$M$50,Apnéistes!$F10)=1,"X",""))</f>
        <v/>
      </c>
      <c r="K10" s="229" t="str">
        <f>IF($F10="","",IF(COUNTIF('Séries-16x50'!$M$11:$M$50,Apnéistes!$F10)=1,"X",""))</f>
        <v/>
      </c>
      <c r="L10" s="232">
        <f t="shared" si="2"/>
        <v>2</v>
      </c>
      <c r="M10" s="277" t="str">
        <f t="shared" si="4"/>
        <v>CYRNEA</v>
      </c>
      <c r="N10" s="277" t="str">
        <f t="shared" si="5"/>
        <v>N°1 Capitaine</v>
      </c>
      <c r="O10" s="277" t="str">
        <f t="shared" si="6"/>
        <v>SOULA</v>
      </c>
      <c r="P10" s="277" t="str">
        <f t="shared" si="7"/>
        <v>jean-david</v>
      </c>
      <c r="Q10" s="277" t="str">
        <f t="shared" si="8"/>
        <v>Homme</v>
      </c>
    </row>
    <row r="11" spans="1:17" ht="15.75" x14ac:dyDescent="0.25">
      <c r="A11" s="221" t="s">
        <v>310</v>
      </c>
      <c r="B11" s="220" t="s">
        <v>292</v>
      </c>
      <c r="C11" s="220" t="s">
        <v>441</v>
      </c>
      <c r="D11" s="220" t="s">
        <v>442</v>
      </c>
      <c r="E11" s="220" t="s">
        <v>293</v>
      </c>
      <c r="F11" s="223" t="str">
        <f t="shared" si="1"/>
        <v>BORGAT Anne Femme</v>
      </c>
      <c r="G11" s="227" t="str">
        <f>IF($F11="","",IF(COUNTIF('Séries-Statique'!$M$11:$M$50,Apnéistes!$F11)=1,"X",""))</f>
        <v>X</v>
      </c>
      <c r="H11" s="226" t="str">
        <f>IF($F11="","",IF(COUNTIF('Séries-DWF'!$M$11:$M$50,Apnéistes!$F11)=1,"X",""))</f>
        <v/>
      </c>
      <c r="I11" s="226" t="str">
        <f>IF($F11="","",IF(COUNTIF('Séries-DNF'!$M$11:$M$50,Apnéistes!$F11)=1,"X",""))</f>
        <v/>
      </c>
      <c r="J11" s="226" t="str">
        <f>IF($F11="","",IF(COUNTIF('Séries-Speed100'!$M$11:$M$50,Apnéistes!$F11)=1,"X",""))</f>
        <v>X</v>
      </c>
      <c r="K11" s="229" t="str">
        <f>IF($F11="","",IF(COUNTIF('Séries-16x50'!$M$11:$M$50,Apnéistes!$F11)=1,"X",""))</f>
        <v/>
      </c>
      <c r="L11" s="232">
        <f t="shared" si="2"/>
        <v>2</v>
      </c>
      <c r="M11" s="277" t="str">
        <f t="shared" si="4"/>
        <v>CYRNEA</v>
      </c>
      <c r="N11" s="277" t="str">
        <f t="shared" si="5"/>
        <v xml:space="preserve">N°2 </v>
      </c>
      <c r="O11" s="277" t="str">
        <f t="shared" si="6"/>
        <v>BORGAT</v>
      </c>
      <c r="P11" s="277" t="str">
        <f t="shared" si="7"/>
        <v>Anne</v>
      </c>
      <c r="Q11" s="277" t="str">
        <f t="shared" si="8"/>
        <v>Femme</v>
      </c>
    </row>
    <row r="12" spans="1:17" ht="15.75" x14ac:dyDescent="0.25">
      <c r="A12" s="221" t="s">
        <v>310</v>
      </c>
      <c r="B12" s="220" t="s">
        <v>299</v>
      </c>
      <c r="C12" s="220" t="s">
        <v>443</v>
      </c>
      <c r="D12" s="220" t="s">
        <v>444</v>
      </c>
      <c r="E12" s="220" t="s">
        <v>293</v>
      </c>
      <c r="F12" s="223" t="str">
        <f t="shared" si="1"/>
        <v>RIGAUD Estelle Femme</v>
      </c>
      <c r="G12" s="227" t="str">
        <f>IF($F12="","",IF(COUNTIF('Séries-Statique'!$M$11:$M$50,Apnéistes!$F12)=1,"X",""))</f>
        <v/>
      </c>
      <c r="H12" s="226" t="str">
        <f>IF($F12="","",IF(COUNTIF('Séries-DWF'!$M$11:$M$50,Apnéistes!$F12)=1,"X",""))</f>
        <v>X</v>
      </c>
      <c r="I12" s="226" t="str">
        <f>IF($F12="","",IF(COUNTIF('Séries-DNF'!$M$11:$M$50,Apnéistes!$F12)=1,"X",""))</f>
        <v>X</v>
      </c>
      <c r="J12" s="226" t="str">
        <f>IF($F12="","",IF(COUNTIF('Séries-Speed100'!$M$11:$M$50,Apnéistes!$F12)=1,"X",""))</f>
        <v/>
      </c>
      <c r="K12" s="229" t="str">
        <f>IF($F12="","",IF(COUNTIF('Séries-16x50'!$M$11:$M$50,Apnéistes!$F12)=1,"X",""))</f>
        <v/>
      </c>
      <c r="L12" s="232">
        <f t="shared" si="2"/>
        <v>2</v>
      </c>
      <c r="M12" s="277" t="str">
        <f t="shared" si="4"/>
        <v>CYRNEA</v>
      </c>
      <c r="N12" s="277" t="str">
        <f t="shared" si="5"/>
        <v xml:space="preserve">N°3 </v>
      </c>
      <c r="O12" s="277" t="str">
        <f t="shared" si="6"/>
        <v>RIGAUD</v>
      </c>
      <c r="P12" s="277" t="str">
        <f t="shared" si="7"/>
        <v>Estelle</v>
      </c>
      <c r="Q12" s="277" t="str">
        <f t="shared" si="8"/>
        <v>Femme</v>
      </c>
    </row>
    <row r="13" spans="1:17" ht="15.75" x14ac:dyDescent="0.25">
      <c r="A13" s="221" t="s">
        <v>310</v>
      </c>
      <c r="B13" s="220" t="s">
        <v>300</v>
      </c>
      <c r="C13" s="220" t="s">
        <v>445</v>
      </c>
      <c r="D13" s="220" t="s">
        <v>446</v>
      </c>
      <c r="E13" s="220" t="s">
        <v>287</v>
      </c>
      <c r="F13" s="223" t="str">
        <f t="shared" si="1"/>
        <v>CARCHI Mathieu Homme</v>
      </c>
      <c r="G13" s="227" t="str">
        <f>IF($F13="","",IF(COUNTIF('Séries-Statique'!$M$11:$M$50,Apnéistes!$F13)=1,"X",""))</f>
        <v/>
      </c>
      <c r="H13" s="226" t="str">
        <f>IF($F13="","",IF(COUNTIF('Séries-DWF'!$M$11:$M$50,Apnéistes!$F13)=1,"X",""))</f>
        <v/>
      </c>
      <c r="I13" s="226" t="str">
        <f>IF($F13="","",IF(COUNTIF('Séries-DNF'!$M$11:$M$50,Apnéistes!$F13)=1,"X",""))</f>
        <v/>
      </c>
      <c r="J13" s="226" t="str">
        <f>IF($F13="","",IF(COUNTIF('Séries-Speed100'!$M$11:$M$50,Apnéistes!$F13)=1,"X",""))</f>
        <v>X</v>
      </c>
      <c r="K13" s="229" t="str">
        <f>IF($F13="","",IF(COUNTIF('Séries-16x50'!$M$11:$M$50,Apnéistes!$F13)=1,"X",""))</f>
        <v>X</v>
      </c>
      <c r="L13" s="232">
        <f t="shared" si="2"/>
        <v>2</v>
      </c>
      <c r="M13" s="277" t="str">
        <f t="shared" si="4"/>
        <v>CYRNEA</v>
      </c>
      <c r="N13" s="277" t="str">
        <f t="shared" si="5"/>
        <v xml:space="preserve">N°4 </v>
      </c>
      <c r="O13" s="277" t="str">
        <f t="shared" si="6"/>
        <v>CARCHI</v>
      </c>
      <c r="P13" s="277" t="str">
        <f t="shared" si="7"/>
        <v>Mathieu</v>
      </c>
      <c r="Q13" s="277" t="str">
        <f t="shared" si="8"/>
        <v>Homme</v>
      </c>
    </row>
    <row r="14" spans="1:17" ht="15.75" x14ac:dyDescent="0.25">
      <c r="A14" s="221" t="s">
        <v>310</v>
      </c>
      <c r="B14" s="220" t="s">
        <v>305</v>
      </c>
      <c r="C14" s="220" t="s">
        <v>447</v>
      </c>
      <c r="D14" s="220" t="s">
        <v>448</v>
      </c>
      <c r="E14" s="220" t="s">
        <v>287</v>
      </c>
      <c r="F14" s="223" t="str">
        <f t="shared" si="1"/>
        <v>ROUX Benoît Homme</v>
      </c>
      <c r="G14" s="227" t="str">
        <f>IF($F14="","",IF(COUNTIF('Séries-Statique'!$M$11:$M$50,Apnéistes!$F14)=1,"X",""))</f>
        <v>X</v>
      </c>
      <c r="H14" s="226" t="str">
        <f>IF($F14="","",IF(COUNTIF('Séries-DWF'!$M$11:$M$50,Apnéistes!$F14)=1,"X",""))</f>
        <v/>
      </c>
      <c r="I14" s="226" t="str">
        <f>IF($F14="","",IF(COUNTIF('Séries-DNF'!$M$11:$M$50,Apnéistes!$F14)=1,"X",""))</f>
        <v/>
      </c>
      <c r="J14" s="226" t="str">
        <f>IF($F14="","",IF(COUNTIF('Séries-Speed100'!$M$11:$M$50,Apnéistes!$F14)=1,"X",""))</f>
        <v/>
      </c>
      <c r="K14" s="229" t="str">
        <f>IF($F14="","",IF(COUNTIF('Séries-16x50'!$M$11:$M$50,Apnéistes!$F14)=1,"X",""))</f>
        <v>X</v>
      </c>
      <c r="L14" s="232">
        <f t="shared" si="2"/>
        <v>2</v>
      </c>
      <c r="M14" s="277" t="str">
        <f t="shared" si="4"/>
        <v>CYRNEA</v>
      </c>
      <c r="N14" s="277" t="str">
        <f t="shared" si="5"/>
        <v xml:space="preserve">N°5 </v>
      </c>
      <c r="O14" s="277" t="str">
        <f t="shared" si="6"/>
        <v>ROUX</v>
      </c>
      <c r="P14" s="277" t="str">
        <f t="shared" si="7"/>
        <v>Benoît</v>
      </c>
      <c r="Q14" s="277" t="str">
        <f t="shared" si="8"/>
        <v>Homme</v>
      </c>
    </row>
    <row r="15" spans="1:17" ht="15.75" x14ac:dyDescent="0.25">
      <c r="A15" s="221" t="s">
        <v>324</v>
      </c>
      <c r="B15" s="220" t="s">
        <v>285</v>
      </c>
      <c r="C15" s="220" t="s">
        <v>449</v>
      </c>
      <c r="D15" s="220" t="s">
        <v>325</v>
      </c>
      <c r="E15" s="220" t="s">
        <v>287</v>
      </c>
      <c r="F15" s="223" t="str">
        <f t="shared" si="1"/>
        <v>HURON Pascal Homme</v>
      </c>
      <c r="G15" s="227" t="str">
        <f>IF($F15="","",IF(COUNTIF('Séries-Statique'!$M$11:$M$50,Apnéistes!$F15)=1,"X",""))</f>
        <v/>
      </c>
      <c r="H15" s="226" t="str">
        <f>IF($F15="","",IF(COUNTIF('Séries-DWF'!$M$11:$M$50,Apnéistes!$F15)=1,"X",""))</f>
        <v>X</v>
      </c>
      <c r="I15" s="226" t="str">
        <f>IF($F15="","",IF(COUNTIF('Séries-DNF'!$M$11:$M$50,Apnéistes!$F15)=1,"X",""))</f>
        <v>X</v>
      </c>
      <c r="J15" s="226" t="str">
        <f>IF($F15="","",IF(COUNTIF('Séries-Speed100'!$M$11:$M$50,Apnéistes!$F15)=1,"X",""))</f>
        <v/>
      </c>
      <c r="K15" s="229" t="str">
        <f>IF($F15="","",IF(COUNTIF('Séries-16x50'!$M$11:$M$50,Apnéistes!$F15)=1,"X",""))</f>
        <v/>
      </c>
      <c r="L15" s="232">
        <f t="shared" si="2"/>
        <v>2</v>
      </c>
      <c r="M15" s="277" t="str">
        <f t="shared" si="4"/>
        <v>Enjoy And Relax</v>
      </c>
      <c r="N15" s="277" t="str">
        <f t="shared" si="5"/>
        <v>N°1 Capitaine</v>
      </c>
      <c r="O15" s="277" t="str">
        <f t="shared" si="6"/>
        <v>HURON</v>
      </c>
      <c r="P15" s="277" t="str">
        <f t="shared" si="7"/>
        <v>Pascal</v>
      </c>
      <c r="Q15" s="277" t="str">
        <f t="shared" si="8"/>
        <v>Homme</v>
      </c>
    </row>
    <row r="16" spans="1:17" ht="15.75" x14ac:dyDescent="0.25">
      <c r="A16" s="221" t="s">
        <v>324</v>
      </c>
      <c r="B16" s="220" t="s">
        <v>292</v>
      </c>
      <c r="C16" s="220" t="s">
        <v>450</v>
      </c>
      <c r="D16" s="220" t="s">
        <v>326</v>
      </c>
      <c r="E16" s="220" t="s">
        <v>287</v>
      </c>
      <c r="F16" s="223" t="str">
        <f t="shared" si="1"/>
        <v>SGARRA Michel Homme</v>
      </c>
      <c r="G16" s="227" t="str">
        <f>IF($F16="","",IF(COUNTIF('Séries-Statique'!$M$11:$M$50,Apnéistes!$F16)=1,"X",""))</f>
        <v/>
      </c>
      <c r="H16" s="226" t="str">
        <f>IF($F16="","",IF(COUNTIF('Séries-DWF'!$M$11:$M$50,Apnéistes!$F16)=1,"X",""))</f>
        <v/>
      </c>
      <c r="I16" s="226" t="str">
        <f>IF($F16="","",IF(COUNTIF('Séries-DNF'!$M$11:$M$50,Apnéistes!$F16)=1,"X",""))</f>
        <v/>
      </c>
      <c r="J16" s="226" t="str">
        <f>IF($F16="","",IF(COUNTIF('Séries-Speed100'!$M$11:$M$50,Apnéistes!$F16)=1,"X",""))</f>
        <v>X</v>
      </c>
      <c r="K16" s="229" t="str">
        <f>IF($F16="","",IF(COUNTIF('Séries-16x50'!$M$11:$M$50,Apnéistes!$F16)=1,"X",""))</f>
        <v>X</v>
      </c>
      <c r="L16" s="232">
        <f t="shared" si="2"/>
        <v>2</v>
      </c>
      <c r="M16" s="277" t="str">
        <f t="shared" si="4"/>
        <v>Enjoy And Relax</v>
      </c>
      <c r="N16" s="277" t="str">
        <f t="shared" si="5"/>
        <v xml:space="preserve">N°2 </v>
      </c>
      <c r="O16" s="277" t="str">
        <f t="shared" si="6"/>
        <v>SGARRA</v>
      </c>
      <c r="P16" s="277" t="str">
        <f t="shared" si="7"/>
        <v>Michel</v>
      </c>
      <c r="Q16" s="277" t="str">
        <f t="shared" si="8"/>
        <v>Homme</v>
      </c>
    </row>
    <row r="17" spans="1:17" ht="15.75" x14ac:dyDescent="0.25">
      <c r="A17" s="221" t="s">
        <v>324</v>
      </c>
      <c r="B17" s="220" t="s">
        <v>299</v>
      </c>
      <c r="C17" s="220" t="s">
        <v>451</v>
      </c>
      <c r="D17" s="220" t="s">
        <v>328</v>
      </c>
      <c r="E17" s="220" t="s">
        <v>287</v>
      </c>
      <c r="F17" s="223" t="str">
        <f t="shared" si="1"/>
        <v>DUCRUIX Rodoplhe Homme</v>
      </c>
      <c r="G17" s="227" t="str">
        <f>IF($F17="","",IF(COUNTIF('Séries-Statique'!$M$11:$M$50,Apnéistes!$F17)=1,"X",""))</f>
        <v>X</v>
      </c>
      <c r="H17" s="226" t="str">
        <f>IF($F17="","",IF(COUNTIF('Séries-DWF'!$M$11:$M$50,Apnéistes!$F17)=1,"X",""))</f>
        <v/>
      </c>
      <c r="I17" s="226" t="str">
        <f>IF($F17="","",IF(COUNTIF('Séries-DNF'!$M$11:$M$50,Apnéistes!$F17)=1,"X",""))</f>
        <v/>
      </c>
      <c r="J17" s="226" t="str">
        <f>IF($F17="","",IF(COUNTIF('Séries-Speed100'!$M$11:$M$50,Apnéistes!$F17)=1,"X",""))</f>
        <v/>
      </c>
      <c r="K17" s="229" t="str">
        <f>IF($F17="","",IF(COUNTIF('Séries-16x50'!$M$11:$M$50,Apnéistes!$F17)=1,"X",""))</f>
        <v>X</v>
      </c>
      <c r="L17" s="232">
        <f t="shared" si="2"/>
        <v>2</v>
      </c>
      <c r="M17" s="277" t="str">
        <f t="shared" si="4"/>
        <v>Enjoy And Relax</v>
      </c>
      <c r="N17" s="277" t="str">
        <f t="shared" si="5"/>
        <v xml:space="preserve">N°3 </v>
      </c>
      <c r="O17" s="277" t="str">
        <f t="shared" si="6"/>
        <v>DUCRUIX</v>
      </c>
      <c r="P17" s="277" t="str">
        <f t="shared" si="7"/>
        <v>Rodoplhe</v>
      </c>
      <c r="Q17" s="277" t="str">
        <f t="shared" si="8"/>
        <v>Homme</v>
      </c>
    </row>
    <row r="18" spans="1:17" ht="15.75" x14ac:dyDescent="0.25">
      <c r="A18" s="221" t="s">
        <v>324</v>
      </c>
      <c r="B18" s="220" t="s">
        <v>300</v>
      </c>
      <c r="C18" s="220" t="s">
        <v>452</v>
      </c>
      <c r="D18" s="220" t="s">
        <v>332</v>
      </c>
      <c r="E18" s="220" t="s">
        <v>293</v>
      </c>
      <c r="F18" s="223" t="str">
        <f t="shared" si="1"/>
        <v>GATA Aude Femme</v>
      </c>
      <c r="G18" s="227" t="str">
        <f>IF($F18="","",IF(COUNTIF('Séries-Statique'!$M$11:$M$50,Apnéistes!$F18)=1,"X",""))</f>
        <v/>
      </c>
      <c r="H18" s="226" t="str">
        <f>IF($F18="","",IF(COUNTIF('Séries-DWF'!$M$11:$M$50,Apnéistes!$F18)=1,"X",""))</f>
        <v>X</v>
      </c>
      <c r="I18" s="226" t="str">
        <f>IF($F18="","",IF(COUNTIF('Séries-DNF'!$M$11:$M$50,Apnéistes!$F18)=1,"X",""))</f>
        <v>X</v>
      </c>
      <c r="J18" s="226" t="str">
        <f>IF($F18="","",IF(COUNTIF('Séries-Speed100'!$M$11:$M$50,Apnéistes!$F18)=1,"X",""))</f>
        <v/>
      </c>
      <c r="K18" s="229" t="str">
        <f>IF($F18="","",IF(COUNTIF('Séries-16x50'!$M$11:$M$50,Apnéistes!$F18)=1,"X",""))</f>
        <v/>
      </c>
      <c r="L18" s="232">
        <f t="shared" si="2"/>
        <v>2</v>
      </c>
      <c r="M18" s="277" t="str">
        <f t="shared" si="4"/>
        <v>Enjoy And Relax</v>
      </c>
      <c r="N18" s="277" t="str">
        <f t="shared" si="5"/>
        <v xml:space="preserve">N°4 </v>
      </c>
      <c r="O18" s="277" t="str">
        <f t="shared" si="6"/>
        <v>GATA</v>
      </c>
      <c r="P18" s="277" t="str">
        <f t="shared" si="7"/>
        <v>Aude</v>
      </c>
      <c r="Q18" s="277" t="str">
        <f t="shared" si="8"/>
        <v>Femme</v>
      </c>
    </row>
    <row r="19" spans="1:17" ht="15.75" x14ac:dyDescent="0.25">
      <c r="A19" s="221" t="s">
        <v>324</v>
      </c>
      <c r="B19" s="220" t="s">
        <v>305</v>
      </c>
      <c r="C19" s="220" t="s">
        <v>460</v>
      </c>
      <c r="D19" s="220" t="s">
        <v>335</v>
      </c>
      <c r="E19" s="220" t="s">
        <v>293</v>
      </c>
      <c r="F19" s="223" t="str">
        <f t="shared" si="1"/>
        <v>DELICOURT Stephanie Femme</v>
      </c>
      <c r="G19" s="227" t="str">
        <f>IF($F19="","",IF(COUNTIF('Séries-Statique'!$M$11:$M$50,Apnéistes!$F19)=1,"X",""))</f>
        <v>X</v>
      </c>
      <c r="H19" s="226" t="str">
        <f>IF($F19="","",IF(COUNTIF('Séries-DWF'!$M$11:$M$50,Apnéistes!$F19)=1,"X",""))</f>
        <v/>
      </c>
      <c r="I19" s="226" t="str">
        <f>IF($F19="","",IF(COUNTIF('Séries-DNF'!$M$11:$M$50,Apnéistes!$F19)=1,"X",""))</f>
        <v/>
      </c>
      <c r="J19" s="226" t="str">
        <f>IF($F19="","",IF(COUNTIF('Séries-Speed100'!$M$11:$M$50,Apnéistes!$F19)=1,"X",""))</f>
        <v>X</v>
      </c>
      <c r="K19" s="229" t="str">
        <f>IF($F19="","",IF(COUNTIF('Séries-16x50'!$M$11:$M$50,Apnéistes!$F19)=1,"X",""))</f>
        <v/>
      </c>
      <c r="L19" s="232">
        <f t="shared" si="2"/>
        <v>2</v>
      </c>
      <c r="M19" s="277" t="str">
        <f t="shared" si="4"/>
        <v>Enjoy And Relax</v>
      </c>
      <c r="N19" s="277" t="str">
        <f t="shared" si="5"/>
        <v xml:space="preserve">N°5 </v>
      </c>
      <c r="O19" s="277" t="str">
        <f t="shared" si="6"/>
        <v>DELICOURT</v>
      </c>
      <c r="P19" s="277" t="str">
        <f t="shared" si="7"/>
        <v>Stephanie</v>
      </c>
      <c r="Q19" s="277" t="str">
        <f t="shared" si="8"/>
        <v>Femme</v>
      </c>
    </row>
    <row r="20" spans="1:17" ht="15.75" x14ac:dyDescent="0.25">
      <c r="A20" s="221" t="s">
        <v>336</v>
      </c>
      <c r="B20" s="220" t="s">
        <v>285</v>
      </c>
      <c r="C20" s="220" t="s">
        <v>337</v>
      </c>
      <c r="D20" s="220" t="s">
        <v>338</v>
      </c>
      <c r="E20" s="220" t="s">
        <v>293</v>
      </c>
      <c r="F20" s="223" t="str">
        <f t="shared" si="1"/>
        <v>GAUBERT Albane Femme</v>
      </c>
      <c r="G20" s="227" t="str">
        <f>IF($F20="","",IF(COUNTIF('Séries-Statique'!$M$11:$M$50,Apnéistes!$F20)=1,"X",""))</f>
        <v/>
      </c>
      <c r="H20" s="226" t="str">
        <f>IF($F20="","",IF(COUNTIF('Séries-DWF'!$M$11:$M$50,Apnéistes!$F20)=1,"X",""))</f>
        <v>X</v>
      </c>
      <c r="I20" s="226" t="str">
        <f>IF($F20="","",IF(COUNTIF('Séries-DNF'!$M$11:$M$50,Apnéistes!$F20)=1,"X",""))</f>
        <v/>
      </c>
      <c r="J20" s="226" t="str">
        <f>IF($F20="","",IF(COUNTIF('Séries-Speed100'!$M$11:$M$50,Apnéistes!$F20)=1,"X",""))</f>
        <v/>
      </c>
      <c r="K20" s="229" t="str">
        <f>IF($F20="","",IF(COUNTIF('Séries-16x50'!$M$11:$M$50,Apnéistes!$F20)=1,"X",""))</f>
        <v>X</v>
      </c>
      <c r="L20" s="237">
        <f t="shared" si="2"/>
        <v>2</v>
      </c>
      <c r="M20" s="18" t="str">
        <f t="shared" si="4"/>
        <v>Imashi</v>
      </c>
      <c r="N20" s="18" t="str">
        <f t="shared" si="5"/>
        <v>N°1 Capitaine</v>
      </c>
      <c r="O20" s="18" t="str">
        <f t="shared" si="6"/>
        <v>GAUBERT</v>
      </c>
      <c r="P20" s="18" t="str">
        <f t="shared" si="7"/>
        <v>Albane</v>
      </c>
      <c r="Q20" s="18" t="str">
        <f t="shared" si="8"/>
        <v>Femme</v>
      </c>
    </row>
    <row r="21" spans="1:17" ht="15.75" x14ac:dyDescent="0.25">
      <c r="A21" s="221" t="s">
        <v>336</v>
      </c>
      <c r="B21" s="220" t="s">
        <v>292</v>
      </c>
      <c r="C21" s="220" t="s">
        <v>342</v>
      </c>
      <c r="D21" s="220" t="s">
        <v>343</v>
      </c>
      <c r="E21" s="220" t="s">
        <v>293</v>
      </c>
      <c r="F21" s="223" t="str">
        <f t="shared" si="1"/>
        <v>REGNARD Caroline Femme</v>
      </c>
      <c r="G21" s="227" t="str">
        <f>IF($F21="","",IF(COUNTIF('Séries-Statique'!$M$11:$M$50,Apnéistes!$F21)=1,"X",""))</f>
        <v/>
      </c>
      <c r="H21" s="226" t="str">
        <f>IF($F21="","",IF(COUNTIF('Séries-DWF'!$M$11:$M$50,Apnéistes!$F21)=1,"X",""))</f>
        <v>X</v>
      </c>
      <c r="I21" s="226" t="str">
        <f>IF($F21="","",IF(COUNTIF('Séries-DNF'!$M$11:$M$50,Apnéistes!$F21)=1,"X",""))</f>
        <v>X</v>
      </c>
      <c r="J21" s="226" t="str">
        <f>IF($F21="","",IF(COUNTIF('Séries-Speed100'!$M$11:$M$50,Apnéistes!$F21)=1,"X",""))</f>
        <v/>
      </c>
      <c r="K21" s="229" t="str">
        <f>IF($F21="","",IF(COUNTIF('Séries-16x50'!$M$11:$M$50,Apnéistes!$F21)=1,"X",""))</f>
        <v/>
      </c>
      <c r="L21" s="232">
        <f t="shared" si="2"/>
        <v>2</v>
      </c>
      <c r="M21" s="18" t="str">
        <f t="shared" si="4"/>
        <v>Imashi</v>
      </c>
      <c r="N21" s="18" t="str">
        <f t="shared" si="5"/>
        <v xml:space="preserve">N°2 </v>
      </c>
      <c r="O21" s="18" t="str">
        <f t="shared" si="6"/>
        <v>REGNARD</v>
      </c>
      <c r="P21" s="18" t="str">
        <f t="shared" si="7"/>
        <v>Caroline</v>
      </c>
      <c r="Q21" s="18" t="str">
        <f t="shared" si="8"/>
        <v>Femme</v>
      </c>
    </row>
    <row r="22" spans="1:17" ht="15.75" x14ac:dyDescent="0.25">
      <c r="A22" s="221" t="s">
        <v>336</v>
      </c>
      <c r="B22" s="220" t="s">
        <v>299</v>
      </c>
      <c r="C22" s="220" t="s">
        <v>348</v>
      </c>
      <c r="D22" s="220" t="s">
        <v>349</v>
      </c>
      <c r="E22" s="220" t="s">
        <v>287</v>
      </c>
      <c r="F22" s="223" t="str">
        <f t="shared" si="1"/>
        <v>OLLIVO Kevin Homme</v>
      </c>
      <c r="G22" s="227" t="str">
        <f>IF($F22="","",IF(COUNTIF('Séries-Statique'!$M$11:$M$50,Apnéistes!$F22)=1,"X",""))</f>
        <v/>
      </c>
      <c r="H22" s="226" t="str">
        <f>IF($F22="","",IF(COUNTIF('Séries-DWF'!$M$11:$M$50,Apnéistes!$F22)=1,"X",""))</f>
        <v/>
      </c>
      <c r="I22" s="226" t="str">
        <f>IF($F22="","",IF(COUNTIF('Séries-DNF'!$M$11:$M$50,Apnéistes!$F22)=1,"X",""))</f>
        <v/>
      </c>
      <c r="J22" s="226" t="str">
        <f>IF($F22="","",IF(COUNTIF('Séries-Speed100'!$M$11:$M$50,Apnéistes!$F22)=1,"X",""))</f>
        <v>X</v>
      </c>
      <c r="K22" s="229" t="str">
        <f>IF($F22="","",IF(COUNTIF('Séries-16x50'!$M$11:$M$50,Apnéistes!$F22)=1,"X",""))</f>
        <v>X</v>
      </c>
      <c r="L22" s="232">
        <f t="shared" si="2"/>
        <v>2</v>
      </c>
      <c r="M22" s="18" t="str">
        <f t="shared" si="4"/>
        <v>Imashi</v>
      </c>
      <c r="N22" s="18" t="str">
        <f t="shared" si="5"/>
        <v xml:space="preserve">N°3 </v>
      </c>
      <c r="O22" s="18" t="str">
        <f t="shared" si="6"/>
        <v>OLLIVO</v>
      </c>
      <c r="P22" s="18" t="str">
        <f t="shared" si="7"/>
        <v>Kevin</v>
      </c>
      <c r="Q22" s="18" t="str">
        <f t="shared" si="8"/>
        <v>Homme</v>
      </c>
    </row>
    <row r="23" spans="1:17" ht="15.75" x14ac:dyDescent="0.25">
      <c r="A23" s="221" t="s">
        <v>336</v>
      </c>
      <c r="B23" s="220" t="s">
        <v>300</v>
      </c>
      <c r="C23" s="220" t="s">
        <v>352</v>
      </c>
      <c r="D23" s="220" t="s">
        <v>353</v>
      </c>
      <c r="E23" s="220" t="s">
        <v>287</v>
      </c>
      <c r="F23" s="223" t="str">
        <f t="shared" si="1"/>
        <v>TISSOT Charles Homme</v>
      </c>
      <c r="G23" s="227" t="str">
        <f>IF($F23="","",IF(COUNTIF('Séries-Statique'!$M$11:$M$50,Apnéistes!$F23)=1,"X",""))</f>
        <v>X</v>
      </c>
      <c r="H23" s="226" t="str">
        <f>IF($F23="","",IF(COUNTIF('Séries-DWF'!$M$11:$M$50,Apnéistes!$F23)=1,"X",""))</f>
        <v/>
      </c>
      <c r="I23" s="226" t="str">
        <f>IF($F23="","",IF(COUNTIF('Séries-DNF'!$M$11:$M$50,Apnéistes!$F23)=1,"X",""))</f>
        <v>X</v>
      </c>
      <c r="J23" s="226" t="str">
        <f>IF($F23="","",IF(COUNTIF('Séries-Speed100'!$M$11:$M$50,Apnéistes!$F23)=1,"X",""))</f>
        <v/>
      </c>
      <c r="K23" s="229" t="str">
        <f>IF($F23="","",IF(COUNTIF('Séries-16x50'!$M$11:$M$50,Apnéistes!$F23)=1,"X",""))</f>
        <v/>
      </c>
      <c r="L23" s="232">
        <f t="shared" si="2"/>
        <v>2</v>
      </c>
      <c r="M23" s="18" t="str">
        <f t="shared" si="4"/>
        <v>Imashi</v>
      </c>
      <c r="N23" s="18" t="str">
        <f t="shared" si="5"/>
        <v xml:space="preserve">N°4 </v>
      </c>
      <c r="O23" s="18" t="str">
        <f t="shared" si="6"/>
        <v>TISSOT</v>
      </c>
      <c r="P23" s="18" t="str">
        <f t="shared" si="7"/>
        <v>Charles</v>
      </c>
      <c r="Q23" s="18" t="str">
        <f t="shared" si="8"/>
        <v>Homme</v>
      </c>
    </row>
    <row r="24" spans="1:17" ht="15.75" x14ac:dyDescent="0.25">
      <c r="A24" s="221" t="s">
        <v>336</v>
      </c>
      <c r="B24" s="220" t="s">
        <v>305</v>
      </c>
      <c r="C24" s="220" t="s">
        <v>355</v>
      </c>
      <c r="D24" s="220" t="s">
        <v>356</v>
      </c>
      <c r="E24" s="220" t="s">
        <v>287</v>
      </c>
      <c r="F24" s="223" t="str">
        <f t="shared" si="1"/>
        <v>JAUFFRAUD Richard Homme</v>
      </c>
      <c r="G24" s="227" t="str">
        <f>IF($F24="","",IF(COUNTIF('Séries-Statique'!$M$11:$M$50,Apnéistes!$F24)=1,"X",""))</f>
        <v>X</v>
      </c>
      <c r="H24" s="226" t="str">
        <f>IF($F24="","",IF(COUNTIF('Séries-DWF'!$M$11:$M$50,Apnéistes!$F24)=1,"X",""))</f>
        <v/>
      </c>
      <c r="I24" s="226" t="str">
        <f>IF($F24="","",IF(COUNTIF('Séries-DNF'!$M$11:$M$50,Apnéistes!$F24)=1,"X",""))</f>
        <v/>
      </c>
      <c r="J24" s="226" t="str">
        <f>IF($F24="","",IF(COUNTIF('Séries-Speed100'!$M$11:$M$50,Apnéistes!$F24)=1,"X",""))</f>
        <v>X</v>
      </c>
      <c r="K24" s="229" t="str">
        <f>IF($F24="","",IF(COUNTIF('Séries-16x50'!$M$11:$M$50,Apnéistes!$F24)=1,"X",""))</f>
        <v/>
      </c>
      <c r="L24" s="232">
        <f t="shared" si="2"/>
        <v>2</v>
      </c>
      <c r="M24" s="18" t="str">
        <f t="shared" si="4"/>
        <v>Imashi</v>
      </c>
      <c r="N24" s="18" t="str">
        <f t="shared" si="5"/>
        <v xml:space="preserve">N°5 </v>
      </c>
      <c r="O24" s="18" t="str">
        <f t="shared" si="6"/>
        <v>JAUFFRAUD</v>
      </c>
      <c r="P24" s="18" t="str">
        <f t="shared" si="7"/>
        <v>Richard</v>
      </c>
      <c r="Q24" s="18" t="str">
        <f t="shared" si="8"/>
        <v>Homme</v>
      </c>
    </row>
    <row r="25" spans="1:17" ht="15.75" x14ac:dyDescent="0.25">
      <c r="A25" s="221" t="s">
        <v>357</v>
      </c>
      <c r="B25" s="220" t="s">
        <v>285</v>
      </c>
      <c r="C25" s="220" t="s">
        <v>358</v>
      </c>
      <c r="D25" s="220" t="s">
        <v>461</v>
      </c>
      <c r="E25" s="220" t="s">
        <v>287</v>
      </c>
      <c r="F25" s="223" t="str">
        <f t="shared" si="1"/>
        <v>BRATANIC Alexandre Homme</v>
      </c>
      <c r="G25" s="227" t="str">
        <f>IF($F25="","",IF(COUNTIF('Séries-Statique'!$M$11:$M$50,Apnéistes!$F25)=1,"X",""))</f>
        <v/>
      </c>
      <c r="H25" s="226" t="str">
        <f>IF($F25="","",IF(COUNTIF('Séries-DWF'!$M$11:$M$50,Apnéistes!$F25)=1,"X",""))</f>
        <v/>
      </c>
      <c r="I25" s="226" t="str">
        <f>IF($F25="","",IF(COUNTIF('Séries-DNF'!$M$11:$M$50,Apnéistes!$F25)=1,"X",""))</f>
        <v/>
      </c>
      <c r="J25" s="226" t="str">
        <f>IF($F25="","",IF(COUNTIF('Séries-Speed100'!$M$11:$M$50,Apnéistes!$F25)=1,"X",""))</f>
        <v>X</v>
      </c>
      <c r="K25" s="229" t="str">
        <f>IF($F25="","",IF(COUNTIF('Séries-16x50'!$M$11:$M$50,Apnéistes!$F25)=1,"X",""))</f>
        <v>X</v>
      </c>
      <c r="L25" s="232">
        <f t="shared" si="2"/>
        <v>2</v>
      </c>
      <c r="M25" s="18" t="str">
        <f t="shared" si="4"/>
        <v>Les Cormorans 1</v>
      </c>
      <c r="N25" s="18" t="str">
        <f t="shared" si="5"/>
        <v>N°1 Capitaine</v>
      </c>
      <c r="O25" s="18" t="str">
        <f t="shared" si="6"/>
        <v>BRATANIC</v>
      </c>
      <c r="P25" s="18" t="str">
        <f t="shared" si="7"/>
        <v>Alexandre</v>
      </c>
      <c r="Q25" s="18" t="str">
        <f t="shared" si="8"/>
        <v>Homme</v>
      </c>
    </row>
    <row r="26" spans="1:17" ht="15.75" x14ac:dyDescent="0.25">
      <c r="A26" s="221" t="s">
        <v>357</v>
      </c>
      <c r="B26" s="220" t="s">
        <v>292</v>
      </c>
      <c r="C26" s="220" t="s">
        <v>359</v>
      </c>
      <c r="D26" s="220" t="s">
        <v>461</v>
      </c>
      <c r="E26" s="220" t="s">
        <v>287</v>
      </c>
      <c r="F26" s="223" t="str">
        <f t="shared" si="1"/>
        <v>GASS Alexandre Homme</v>
      </c>
      <c r="G26" s="227" t="str">
        <f>IF($F26="","",IF(COUNTIF('Séries-Statique'!$M$11:$M$50,Apnéistes!$F26)=1,"X",""))</f>
        <v>X</v>
      </c>
      <c r="H26" s="226" t="str">
        <f>IF($F26="","",IF(COUNTIF('Séries-DWF'!$M$11:$M$50,Apnéistes!$F26)=1,"X",""))</f>
        <v/>
      </c>
      <c r="I26" s="226" t="str">
        <f>IF($F26="","",IF(COUNTIF('Séries-DNF'!$M$11:$M$50,Apnéistes!$F26)=1,"X",""))</f>
        <v/>
      </c>
      <c r="J26" s="226" t="str">
        <f>IF($F26="","",IF(COUNTIF('Séries-Speed100'!$M$11:$M$50,Apnéistes!$F26)=1,"X",""))</f>
        <v>X</v>
      </c>
      <c r="K26" s="229" t="str">
        <f>IF($F26="","",IF(COUNTIF('Séries-16x50'!$M$11:$M$50,Apnéistes!$F26)=1,"X",""))</f>
        <v/>
      </c>
      <c r="L26" s="232">
        <f t="shared" si="2"/>
        <v>2</v>
      </c>
      <c r="M26" s="18" t="str">
        <f t="shared" si="4"/>
        <v>Les Cormorans 1</v>
      </c>
      <c r="N26" s="18" t="str">
        <f t="shared" si="5"/>
        <v xml:space="preserve">N°2 </v>
      </c>
      <c r="O26" s="18" t="str">
        <f t="shared" si="6"/>
        <v>GASS</v>
      </c>
      <c r="P26" s="18" t="str">
        <f t="shared" si="7"/>
        <v>Alexandre</v>
      </c>
      <c r="Q26" s="18" t="str">
        <f t="shared" si="8"/>
        <v>Homme</v>
      </c>
    </row>
    <row r="27" spans="1:17" ht="15.75" x14ac:dyDescent="0.25">
      <c r="A27" s="221" t="s">
        <v>357</v>
      </c>
      <c r="B27" s="220" t="s">
        <v>299</v>
      </c>
      <c r="C27" s="220" t="s">
        <v>440</v>
      </c>
      <c r="D27" s="220" t="s">
        <v>393</v>
      </c>
      <c r="E27" s="220" t="s">
        <v>287</v>
      </c>
      <c r="F27" s="223" t="str">
        <f t="shared" si="1"/>
        <v>ELU Olivier Homme</v>
      </c>
      <c r="G27" s="227" t="str">
        <f>IF($F27="","",IF(COUNTIF('Séries-Statique'!$M$11:$M$50,Apnéistes!$F27)=1,"X",""))</f>
        <v/>
      </c>
      <c r="H27" s="226" t="str">
        <f>IF($F27="","",IF(COUNTIF('Séries-DWF'!$M$11:$M$50,Apnéistes!$F27)=1,"X",""))</f>
        <v>X</v>
      </c>
      <c r="I27" s="226" t="str">
        <f>IF($F27="","",IF(COUNTIF('Séries-DNF'!$M$11:$M$50,Apnéistes!$F27)=1,"X",""))</f>
        <v/>
      </c>
      <c r="J27" s="226" t="str">
        <f>IF($F27="","",IF(COUNTIF('Séries-Speed100'!$M$11:$M$50,Apnéistes!$F27)=1,"X",""))</f>
        <v/>
      </c>
      <c r="K27" s="229" t="str">
        <f>IF($F27="","",IF(COUNTIF('Séries-16x50'!$M$11:$M$50,Apnéistes!$F27)=1,"X",""))</f>
        <v>X</v>
      </c>
      <c r="L27" s="232">
        <f t="shared" si="2"/>
        <v>2</v>
      </c>
      <c r="M27" s="18" t="str">
        <f t="shared" si="4"/>
        <v>Les Cormorans 1</v>
      </c>
      <c r="N27" s="18" t="str">
        <f t="shared" si="5"/>
        <v xml:space="preserve">N°3 </v>
      </c>
      <c r="O27" s="18" t="str">
        <f t="shared" si="6"/>
        <v>ELU</v>
      </c>
      <c r="P27" s="18" t="str">
        <f t="shared" si="7"/>
        <v>Olivier</v>
      </c>
      <c r="Q27" s="18" t="str">
        <f t="shared" si="8"/>
        <v>Homme</v>
      </c>
    </row>
    <row r="28" spans="1:17" ht="15.75" x14ac:dyDescent="0.25">
      <c r="A28" s="221" t="s">
        <v>357</v>
      </c>
      <c r="B28" s="220" t="s">
        <v>300</v>
      </c>
      <c r="C28" s="220" t="s">
        <v>363</v>
      </c>
      <c r="D28" s="220" t="s">
        <v>462</v>
      </c>
      <c r="E28" s="220" t="s">
        <v>364</v>
      </c>
      <c r="F28" s="223" t="str">
        <f t="shared" si="1"/>
        <v>HARTMANN Loraine FEMME</v>
      </c>
      <c r="G28" s="227" t="str">
        <f>IF($F28="","",IF(COUNTIF('Séries-Statique'!$M$11:$M$50,Apnéistes!$F28)=1,"X",""))</f>
        <v/>
      </c>
      <c r="H28" s="226" t="str">
        <f>IF($F28="","",IF(COUNTIF('Séries-DWF'!$M$11:$M$50,Apnéistes!$F28)=1,"X",""))</f>
        <v>X</v>
      </c>
      <c r="I28" s="226" t="str">
        <f>IF($F28="","",IF(COUNTIF('Séries-DNF'!$M$11:$M$50,Apnéistes!$F28)=1,"X",""))</f>
        <v>X</v>
      </c>
      <c r="J28" s="226" t="str">
        <f>IF($F28="","",IF(COUNTIF('Séries-Speed100'!$M$11:$M$50,Apnéistes!$F28)=1,"X",""))</f>
        <v/>
      </c>
      <c r="K28" s="229" t="str">
        <f>IF($F28="","",IF(COUNTIF('Séries-16x50'!$M$11:$M$50,Apnéistes!$F28)=1,"X",""))</f>
        <v/>
      </c>
      <c r="L28" s="232">
        <f t="shared" si="2"/>
        <v>2</v>
      </c>
      <c r="M28" s="18" t="str">
        <f t="shared" si="4"/>
        <v>Les Cormorans 1</v>
      </c>
      <c r="N28" s="18" t="str">
        <f t="shared" si="5"/>
        <v xml:space="preserve">N°4 </v>
      </c>
      <c r="O28" s="18" t="str">
        <f t="shared" si="6"/>
        <v>HARTMANN</v>
      </c>
      <c r="P28" s="18" t="str">
        <f t="shared" si="7"/>
        <v>Loraine</v>
      </c>
      <c r="Q28" s="18" t="str">
        <f t="shared" si="8"/>
        <v>FEMME</v>
      </c>
    </row>
    <row r="29" spans="1:17" ht="15.75" x14ac:dyDescent="0.25">
      <c r="A29" s="221" t="s">
        <v>357</v>
      </c>
      <c r="B29" s="220" t="s">
        <v>305</v>
      </c>
      <c r="C29" s="220" t="s">
        <v>365</v>
      </c>
      <c r="D29" s="220" t="s">
        <v>463</v>
      </c>
      <c r="E29" s="220" t="s">
        <v>364</v>
      </c>
      <c r="F29" s="223" t="str">
        <f t="shared" si="1"/>
        <v>QUERY Michelle FEMME</v>
      </c>
      <c r="G29" s="227" t="str">
        <f>IF($F29="","",IF(COUNTIF('Séries-Statique'!$M$11:$M$50,Apnéistes!$F29)=1,"X",""))</f>
        <v>X</v>
      </c>
      <c r="H29" s="226" t="str">
        <f>IF($F29="","",IF(COUNTIF('Séries-DWF'!$M$11:$M$50,Apnéistes!$F29)=1,"X",""))</f>
        <v/>
      </c>
      <c r="I29" s="226" t="str">
        <f>IF($F29="","",IF(COUNTIF('Séries-DNF'!$M$11:$M$50,Apnéistes!$F29)=1,"X",""))</f>
        <v>X</v>
      </c>
      <c r="J29" s="226" t="str">
        <f>IF($F29="","",IF(COUNTIF('Séries-Speed100'!$M$11:$M$50,Apnéistes!$F29)=1,"X",""))</f>
        <v/>
      </c>
      <c r="K29" s="229" t="str">
        <f>IF($F29="","",IF(COUNTIF('Séries-16x50'!$M$11:$M$50,Apnéistes!$F29)=1,"X",""))</f>
        <v/>
      </c>
      <c r="L29" s="232">
        <f t="shared" si="2"/>
        <v>2</v>
      </c>
      <c r="M29" s="18" t="str">
        <f t="shared" si="4"/>
        <v>Les Cormorans 1</v>
      </c>
      <c r="N29" s="18" t="str">
        <f t="shared" si="5"/>
        <v xml:space="preserve">N°5 </v>
      </c>
      <c r="O29" s="18" t="str">
        <f t="shared" si="6"/>
        <v>QUERY</v>
      </c>
      <c r="P29" s="18" t="str">
        <f t="shared" si="7"/>
        <v>Michelle</v>
      </c>
      <c r="Q29" s="18" t="str">
        <f t="shared" si="8"/>
        <v>FEMME</v>
      </c>
    </row>
    <row r="30" spans="1:17" ht="15.75" x14ac:dyDescent="0.25">
      <c r="A30" s="221" t="s">
        <v>368</v>
      </c>
      <c r="B30" s="220" t="s">
        <v>285</v>
      </c>
      <c r="C30" s="220" t="s">
        <v>369</v>
      </c>
      <c r="D30" s="220" t="s">
        <v>464</v>
      </c>
      <c r="E30" s="220" t="s">
        <v>364</v>
      </c>
      <c r="F30" s="223" t="str">
        <f t="shared" si="1"/>
        <v>LEITNER Rachel FEMME</v>
      </c>
      <c r="G30" s="227" t="str">
        <f>IF($F30="","",IF(COUNTIF('Séries-Statique'!$M$11:$M$50,Apnéistes!$F30)=1,"X",""))</f>
        <v/>
      </c>
      <c r="H30" s="226" t="str">
        <f>IF($F30="","",IF(COUNTIF('Séries-DWF'!$M$11:$M$50,Apnéistes!$F30)=1,"X",""))</f>
        <v>X</v>
      </c>
      <c r="I30" s="226" t="str">
        <f>IF($F30="","",IF(COUNTIF('Séries-DNF'!$M$11:$M$50,Apnéistes!$F30)=1,"X",""))</f>
        <v/>
      </c>
      <c r="J30" s="226" t="str">
        <f>IF($F30="","",IF(COUNTIF('Séries-Speed100'!$M$11:$M$50,Apnéistes!$F30)=1,"X",""))</f>
        <v/>
      </c>
      <c r="K30" s="229" t="str">
        <f>IF($F30="","",IF(COUNTIF('Séries-16x50'!$M$11:$M$50,Apnéistes!$F30)=1,"X",""))</f>
        <v>X</v>
      </c>
      <c r="L30" s="232">
        <f t="shared" si="2"/>
        <v>2</v>
      </c>
      <c r="M30" s="18" t="str">
        <f t="shared" si="4"/>
        <v>Les Cormorans 2</v>
      </c>
      <c r="N30" s="18" t="str">
        <f t="shared" si="5"/>
        <v>N°1 Capitaine</v>
      </c>
      <c r="O30" s="18" t="str">
        <f t="shared" si="6"/>
        <v>LEITNER</v>
      </c>
      <c r="P30" s="18" t="str">
        <f t="shared" si="7"/>
        <v>Rachel</v>
      </c>
      <c r="Q30" s="18" t="str">
        <f t="shared" si="8"/>
        <v>FEMME</v>
      </c>
    </row>
    <row r="31" spans="1:17" ht="15.75" x14ac:dyDescent="0.25">
      <c r="A31" s="221" t="s">
        <v>368</v>
      </c>
      <c r="B31" s="220" t="s">
        <v>292</v>
      </c>
      <c r="C31" s="220" t="s">
        <v>358</v>
      </c>
      <c r="D31" s="220" t="s">
        <v>465</v>
      </c>
      <c r="E31" s="220" t="s">
        <v>287</v>
      </c>
      <c r="F31" s="223" t="str">
        <f t="shared" si="1"/>
        <v>BRATANIC Christopher Homme</v>
      </c>
      <c r="G31" s="227" t="str">
        <f>IF($F31="","",IF(COUNTIF('Séries-Statique'!$M$11:$M$50,Apnéistes!$F31)=1,"X",""))</f>
        <v>X</v>
      </c>
      <c r="H31" s="226" t="str">
        <f>IF($F31="","",IF(COUNTIF('Séries-DWF'!$M$11:$M$50,Apnéistes!$F31)=1,"X",""))</f>
        <v/>
      </c>
      <c r="I31" s="226" t="str">
        <f>IF($F31="","",IF(COUNTIF('Séries-DNF'!$M$11:$M$50,Apnéistes!$F31)=1,"X",""))</f>
        <v/>
      </c>
      <c r="J31" s="226" t="str">
        <f>IF($F31="","",IF(COUNTIF('Séries-Speed100'!$M$11:$M$50,Apnéistes!$F31)=1,"X",""))</f>
        <v>X</v>
      </c>
      <c r="K31" s="229" t="str">
        <f>IF($F31="","",IF(COUNTIF('Séries-16x50'!$M$11:$M$50,Apnéistes!$F31)=1,"X",""))</f>
        <v/>
      </c>
      <c r="L31" s="232">
        <f t="shared" si="2"/>
        <v>2</v>
      </c>
      <c r="M31" s="18" t="str">
        <f t="shared" si="4"/>
        <v>Les Cormorans 2</v>
      </c>
      <c r="N31" s="18" t="str">
        <f t="shared" si="5"/>
        <v xml:space="preserve">N°2 </v>
      </c>
      <c r="O31" s="18" t="str">
        <f t="shared" si="6"/>
        <v>BRATANIC</v>
      </c>
      <c r="P31" s="18" t="str">
        <f t="shared" si="7"/>
        <v>Christopher</v>
      </c>
      <c r="Q31" s="18" t="str">
        <f t="shared" si="8"/>
        <v>Homme</v>
      </c>
    </row>
    <row r="32" spans="1:17" ht="15.75" x14ac:dyDescent="0.25">
      <c r="A32" s="221" t="s">
        <v>368</v>
      </c>
      <c r="B32" s="220" t="s">
        <v>299</v>
      </c>
      <c r="C32" s="220" t="s">
        <v>482</v>
      </c>
      <c r="D32" s="220" t="s">
        <v>483</v>
      </c>
      <c r="E32" s="220" t="s">
        <v>287</v>
      </c>
      <c r="F32" s="223" t="str">
        <f t="shared" si="1"/>
        <v>BUZET François Homme</v>
      </c>
      <c r="G32" s="227" t="str">
        <f>IF($F32="","",IF(COUNTIF('Séries-Statique'!$M$11:$M$50,Apnéistes!$F32)=1,"X",""))</f>
        <v/>
      </c>
      <c r="H32" s="226" t="str">
        <f>IF($F32="","",IF(COUNTIF('Séries-DWF'!$M$11:$M$50,Apnéistes!$F32)=1,"X",""))</f>
        <v/>
      </c>
      <c r="I32" s="226" t="str">
        <f>IF($F32="","",IF(COUNTIF('Séries-DNF'!$M$11:$M$50,Apnéistes!$F32)=1,"X",""))</f>
        <v/>
      </c>
      <c r="J32" s="226" t="str">
        <f>IF($F32="","",IF(COUNTIF('Séries-Speed100'!$M$11:$M$50,Apnéistes!$F32)=1,"X",""))</f>
        <v>X</v>
      </c>
      <c r="K32" s="229" t="str">
        <f>IF($F32="","",IF(COUNTIF('Séries-16x50'!$M$11:$M$50,Apnéistes!$F32)=1,"X",""))</f>
        <v>X</v>
      </c>
      <c r="L32" s="232">
        <f t="shared" si="2"/>
        <v>2</v>
      </c>
      <c r="M32" s="18" t="str">
        <f t="shared" si="4"/>
        <v>Les Cormorans 2</v>
      </c>
      <c r="N32" s="18" t="str">
        <f t="shared" si="5"/>
        <v xml:space="preserve">N°3 </v>
      </c>
      <c r="O32" s="18" t="str">
        <f t="shared" si="6"/>
        <v>BUZET</v>
      </c>
      <c r="P32" s="18" t="str">
        <f t="shared" si="7"/>
        <v>François</v>
      </c>
      <c r="Q32" s="18" t="str">
        <f t="shared" si="8"/>
        <v>Homme</v>
      </c>
    </row>
    <row r="33" spans="1:17" ht="15.75" x14ac:dyDescent="0.25">
      <c r="A33" s="221" t="s">
        <v>368</v>
      </c>
      <c r="B33" s="220" t="s">
        <v>300</v>
      </c>
      <c r="C33" s="220" t="s">
        <v>372</v>
      </c>
      <c r="D33" s="220" t="s">
        <v>466</v>
      </c>
      <c r="E33" s="220" t="s">
        <v>287</v>
      </c>
      <c r="F33" s="223" t="str">
        <f t="shared" si="1"/>
        <v>HERENT Xavier Homme</v>
      </c>
      <c r="G33" s="227" t="str">
        <f>IF($F33="","",IF(COUNTIF('Séries-Statique'!$M$11:$M$50,Apnéistes!$F33)=1,"X",""))</f>
        <v>X</v>
      </c>
      <c r="H33" s="226" t="str">
        <f>IF($F33="","",IF(COUNTIF('Séries-DWF'!$M$11:$M$50,Apnéistes!$F33)=1,"X",""))</f>
        <v/>
      </c>
      <c r="I33" s="226" t="str">
        <f>IF($F33="","",IF(COUNTIF('Séries-DNF'!$M$11:$M$50,Apnéistes!$F33)=1,"X",""))</f>
        <v>X</v>
      </c>
      <c r="J33" s="226" t="str">
        <f>IF($F33="","",IF(COUNTIF('Séries-Speed100'!$M$11:$M$50,Apnéistes!$F33)=1,"X",""))</f>
        <v/>
      </c>
      <c r="K33" s="229" t="str">
        <f>IF($F33="","",IF(COUNTIF('Séries-16x50'!$M$11:$M$50,Apnéistes!$F33)=1,"X",""))</f>
        <v/>
      </c>
      <c r="L33" s="232">
        <f t="shared" si="2"/>
        <v>2</v>
      </c>
      <c r="M33" s="18" t="str">
        <f t="shared" si="4"/>
        <v>Les Cormorans 2</v>
      </c>
      <c r="N33" s="18" t="str">
        <f t="shared" si="5"/>
        <v xml:space="preserve">N°4 </v>
      </c>
      <c r="O33" s="18" t="str">
        <f t="shared" si="6"/>
        <v>HERENT</v>
      </c>
      <c r="P33" s="18" t="str">
        <f t="shared" si="7"/>
        <v>Xavier</v>
      </c>
      <c r="Q33" s="18" t="str">
        <f t="shared" si="8"/>
        <v>Homme</v>
      </c>
    </row>
    <row r="34" spans="1:17" ht="15.75" x14ac:dyDescent="0.25">
      <c r="A34" s="221" t="s">
        <v>368</v>
      </c>
      <c r="B34" s="220" t="s">
        <v>305</v>
      </c>
      <c r="C34" s="220" t="s">
        <v>373</v>
      </c>
      <c r="D34" s="220" t="s">
        <v>467</v>
      </c>
      <c r="E34" s="220" t="s">
        <v>364</v>
      </c>
      <c r="F34" s="223" t="str">
        <f t="shared" si="1"/>
        <v>REIN Melissa FEMME</v>
      </c>
      <c r="G34" s="227" t="str">
        <f>IF($F34="","",IF(COUNTIF('Séries-Statique'!$M$11:$M$50,Apnéistes!$F34)=1,"X",""))</f>
        <v/>
      </c>
      <c r="H34" s="226" t="str">
        <f>IF($F34="","",IF(COUNTIF('Séries-DWF'!$M$11:$M$50,Apnéistes!$F34)=1,"X",""))</f>
        <v>X</v>
      </c>
      <c r="I34" s="226" t="str">
        <f>IF($F34="","",IF(COUNTIF('Séries-DNF'!$M$11:$M$50,Apnéistes!$F34)=1,"X",""))</f>
        <v>X</v>
      </c>
      <c r="J34" s="226" t="str">
        <f>IF($F34="","",IF(COUNTIF('Séries-Speed100'!$M$11:$M$50,Apnéistes!$F34)=1,"X",""))</f>
        <v/>
      </c>
      <c r="K34" s="229" t="str">
        <f>IF($F34="","",IF(COUNTIF('Séries-16x50'!$M$11:$M$50,Apnéistes!$F34)=1,"X",""))</f>
        <v/>
      </c>
      <c r="L34" s="232">
        <f t="shared" si="2"/>
        <v>2</v>
      </c>
      <c r="M34" s="18" t="str">
        <f t="shared" si="4"/>
        <v>Les Cormorans 2</v>
      </c>
      <c r="N34" s="18" t="str">
        <f t="shared" si="5"/>
        <v xml:space="preserve">N°5 </v>
      </c>
      <c r="O34" s="18" t="str">
        <f t="shared" si="6"/>
        <v>REIN</v>
      </c>
      <c r="P34" s="18" t="str">
        <f t="shared" si="7"/>
        <v>Melissa</v>
      </c>
      <c r="Q34" s="18" t="str">
        <f t="shared" si="8"/>
        <v>FEMME</v>
      </c>
    </row>
    <row r="35" spans="1:17" ht="15.75" x14ac:dyDescent="0.25">
      <c r="A35" s="221" t="s">
        <v>392</v>
      </c>
      <c r="B35" s="220" t="s">
        <v>285</v>
      </c>
      <c r="C35" s="220" t="s">
        <v>477</v>
      </c>
      <c r="D35" s="220" t="s">
        <v>393</v>
      </c>
      <c r="E35" s="220" t="s">
        <v>287</v>
      </c>
      <c r="F35" s="223" t="str">
        <f t="shared" si="1"/>
        <v>DURET Olivier Homme</v>
      </c>
      <c r="G35" s="227" t="str">
        <f>IF($F35="","",IF(COUNTIF('Séries-Statique'!$M$11:$M$50,Apnéistes!$F35)=1,"X",""))</f>
        <v>X</v>
      </c>
      <c r="H35" s="226" t="str">
        <f>IF($F35="","",IF(COUNTIF('Séries-DWF'!$M$11:$M$50,Apnéistes!$F35)=1,"X",""))</f>
        <v/>
      </c>
      <c r="I35" s="226" t="str">
        <f>IF($F35="","",IF(COUNTIF('Séries-DNF'!$M$11:$M$50,Apnéistes!$F35)=1,"X",""))</f>
        <v/>
      </c>
      <c r="J35" s="226" t="str">
        <f>IF($F35="","",IF(COUNTIF('Séries-Speed100'!$M$11:$M$50,Apnéistes!$F35)=1,"X",""))</f>
        <v/>
      </c>
      <c r="K35" s="229" t="str">
        <f>IF($F35="","",IF(COUNTIF('Séries-16x50'!$M$11:$M$50,Apnéistes!$F35)=1,"X",""))</f>
        <v>X</v>
      </c>
      <c r="L35" s="232">
        <f t="shared" si="2"/>
        <v>2</v>
      </c>
      <c r="M35" s="18" t="str">
        <f t="shared" si="4"/>
        <v>LIMULES</v>
      </c>
      <c r="N35" s="18" t="str">
        <f t="shared" si="5"/>
        <v>N°1 Capitaine</v>
      </c>
      <c r="O35" s="18" t="str">
        <f t="shared" si="6"/>
        <v>DURET</v>
      </c>
      <c r="P35" s="18" t="str">
        <f t="shared" si="7"/>
        <v>Olivier</v>
      </c>
      <c r="Q35" s="18" t="str">
        <f t="shared" si="8"/>
        <v>Homme</v>
      </c>
    </row>
    <row r="36" spans="1:17" ht="15.75" x14ac:dyDescent="0.25">
      <c r="A36" s="221" t="s">
        <v>392</v>
      </c>
      <c r="B36" s="220" t="s">
        <v>292</v>
      </c>
      <c r="C36" s="220" t="s">
        <v>394</v>
      </c>
      <c r="D36" s="220" t="s">
        <v>395</v>
      </c>
      <c r="E36" s="220" t="s">
        <v>287</v>
      </c>
      <c r="F36" s="223" t="str">
        <f t="shared" si="1"/>
        <v>BERRUCAZ Stéphane Homme</v>
      </c>
      <c r="G36" s="227" t="str">
        <f>IF($F36="","",IF(COUNTIF('Séries-Statique'!$M$11:$M$50,Apnéistes!$F36)=1,"X",""))</f>
        <v/>
      </c>
      <c r="H36" s="226" t="str">
        <f>IF($F36="","",IF(COUNTIF('Séries-DWF'!$M$11:$M$50,Apnéistes!$F36)=1,"X",""))</f>
        <v/>
      </c>
      <c r="I36" s="226" t="str">
        <f>IF($F36="","",IF(COUNTIF('Séries-DNF'!$M$11:$M$50,Apnéistes!$F36)=1,"X",""))</f>
        <v/>
      </c>
      <c r="J36" s="226" t="str">
        <f>IF($F36="","",IF(COUNTIF('Séries-Speed100'!$M$11:$M$50,Apnéistes!$F36)=1,"X",""))</f>
        <v>X</v>
      </c>
      <c r="K36" s="229" t="str">
        <f>IF($F36="","",IF(COUNTIF('Séries-16x50'!$M$11:$M$50,Apnéistes!$F36)=1,"X",""))</f>
        <v>X</v>
      </c>
      <c r="L36" s="232">
        <f t="shared" si="2"/>
        <v>2</v>
      </c>
      <c r="M36" s="18" t="str">
        <f t="shared" si="4"/>
        <v>LIMULES</v>
      </c>
      <c r="N36" s="18" t="str">
        <f t="shared" si="5"/>
        <v xml:space="preserve">N°2 </v>
      </c>
      <c r="O36" s="18" t="str">
        <f t="shared" si="6"/>
        <v>BERRUCAZ</v>
      </c>
      <c r="P36" s="18" t="str">
        <f t="shared" si="7"/>
        <v>Stéphane</v>
      </c>
      <c r="Q36" s="18" t="str">
        <f t="shared" si="8"/>
        <v>Homme</v>
      </c>
    </row>
    <row r="37" spans="1:17" ht="15.75" x14ac:dyDescent="0.25">
      <c r="A37" s="221" t="s">
        <v>392</v>
      </c>
      <c r="B37" s="220" t="s">
        <v>299</v>
      </c>
      <c r="C37" s="220" t="s">
        <v>396</v>
      </c>
      <c r="D37" s="220" t="s">
        <v>397</v>
      </c>
      <c r="E37" s="220" t="s">
        <v>293</v>
      </c>
      <c r="F37" s="223" t="str">
        <f t="shared" ref="F37:F68" si="9">IF(AND(C37="",D37="",E37=""),"",IF(OR(C37="",D37="",E37=""),"Identité ?",C37&amp;" "&amp;D37&amp;" "&amp;E37))</f>
        <v>CORDIER Frédérique Femme</v>
      </c>
      <c r="G37" s="227" t="str">
        <f>IF($F37="","",IF(COUNTIF('Séries-Statique'!$M$11:$M$50,Apnéistes!$F37)=1,"X",""))</f>
        <v/>
      </c>
      <c r="H37" s="226" t="str">
        <f>IF($F37="","",IF(COUNTIF('Séries-DWF'!$M$11:$M$50,Apnéistes!$F37)=1,"X",""))</f>
        <v>X</v>
      </c>
      <c r="I37" s="226" t="str">
        <f>IF($F37="","",IF(COUNTIF('Séries-DNF'!$M$11:$M$50,Apnéistes!$F37)=1,"X",""))</f>
        <v>X</v>
      </c>
      <c r="J37" s="226" t="str">
        <f>IF($F37="","",IF(COUNTIF('Séries-Speed100'!$M$11:$M$50,Apnéistes!$F37)=1,"X",""))</f>
        <v/>
      </c>
      <c r="K37" s="229" t="str">
        <f>IF($F37="","",IF(COUNTIF('Séries-16x50'!$M$11:$M$50,Apnéistes!$F37)=1,"X",""))</f>
        <v/>
      </c>
      <c r="L37" s="232">
        <f t="shared" ref="L37:L68" si="10">IF(COUNTIF(G37:K37,"x")=0,"",COUNTIF(G37:K37,"x"))</f>
        <v>2</v>
      </c>
      <c r="M37" s="18" t="str">
        <f t="shared" si="4"/>
        <v>LIMULES</v>
      </c>
      <c r="N37" s="18" t="str">
        <f t="shared" si="5"/>
        <v xml:space="preserve">N°3 </v>
      </c>
      <c r="O37" s="18" t="str">
        <f t="shared" si="6"/>
        <v>CORDIER</v>
      </c>
      <c r="P37" s="18" t="str">
        <f t="shared" si="7"/>
        <v>Frédérique</v>
      </c>
      <c r="Q37" s="18" t="str">
        <f t="shared" si="8"/>
        <v>Femme</v>
      </c>
    </row>
    <row r="38" spans="1:17" ht="15.75" x14ac:dyDescent="0.25">
      <c r="A38" s="221" t="s">
        <v>392</v>
      </c>
      <c r="B38" s="220" t="s">
        <v>300</v>
      </c>
      <c r="C38" s="220" t="s">
        <v>399</v>
      </c>
      <c r="D38" s="220" t="s">
        <v>395</v>
      </c>
      <c r="E38" s="220" t="s">
        <v>287</v>
      </c>
      <c r="F38" s="223" t="str">
        <f t="shared" si="9"/>
        <v>PETTENUZZO Stéphane Homme</v>
      </c>
      <c r="G38" s="227" t="str">
        <f>IF($F38="","",IF(COUNTIF('Séries-Statique'!$M$11:$M$50,Apnéistes!$F38)=1,"X",""))</f>
        <v>X</v>
      </c>
      <c r="H38" s="226" t="str">
        <f>IF($F38="","",IF(COUNTIF('Séries-DWF'!$M$11:$M$50,Apnéistes!$F38)=1,"X",""))</f>
        <v/>
      </c>
      <c r="I38" s="226" t="str">
        <f>IF($F38="","",IF(COUNTIF('Séries-DNF'!$M$11:$M$50,Apnéistes!$F38)=1,"X",""))</f>
        <v/>
      </c>
      <c r="J38" s="226" t="str">
        <f>IF($F38="","",IF(COUNTIF('Séries-Speed100'!$M$11:$M$50,Apnéistes!$F38)=1,"X",""))</f>
        <v>X</v>
      </c>
      <c r="K38" s="229" t="str">
        <f>IF($F38="","",IF(COUNTIF('Séries-16x50'!$M$11:$M$50,Apnéistes!$F38)=1,"X",""))</f>
        <v/>
      </c>
      <c r="L38" s="232">
        <f t="shared" si="10"/>
        <v>2</v>
      </c>
      <c r="M38" s="18" t="str">
        <f t="shared" si="4"/>
        <v>LIMULES</v>
      </c>
      <c r="N38" s="18" t="str">
        <f t="shared" si="5"/>
        <v xml:space="preserve">N°4 </v>
      </c>
      <c r="O38" s="18" t="str">
        <f t="shared" si="6"/>
        <v>PETTENUZZO</v>
      </c>
      <c r="P38" s="18" t="str">
        <f t="shared" si="7"/>
        <v>Stéphane</v>
      </c>
      <c r="Q38" s="18" t="str">
        <f t="shared" si="8"/>
        <v>Homme</v>
      </c>
    </row>
    <row r="39" spans="1:17" ht="15.75" x14ac:dyDescent="0.25">
      <c r="A39" s="221" t="s">
        <v>392</v>
      </c>
      <c r="B39" s="220" t="s">
        <v>305</v>
      </c>
      <c r="C39" s="220" t="s">
        <v>478</v>
      </c>
      <c r="D39" s="220" t="s">
        <v>400</v>
      </c>
      <c r="E39" s="220" t="s">
        <v>293</v>
      </c>
      <c r="F39" s="223" t="str">
        <f t="shared" si="9"/>
        <v>DEVANLAY Marie Femme</v>
      </c>
      <c r="G39" s="227" t="str">
        <f>IF($F39="","",IF(COUNTIF('Séries-Statique'!$M$11:$M$50,Apnéistes!$F39)=1,"X",""))</f>
        <v/>
      </c>
      <c r="H39" s="226" t="str">
        <f>IF($F39="","",IF(COUNTIF('Séries-DWF'!$M$11:$M$50,Apnéistes!$F39)=1,"X",""))</f>
        <v>X</v>
      </c>
      <c r="I39" s="226" t="str">
        <f>IF($F39="","",IF(COUNTIF('Séries-DNF'!$M$11:$M$50,Apnéistes!$F39)=1,"X",""))</f>
        <v>X</v>
      </c>
      <c r="J39" s="226" t="str">
        <f>IF($F39="","",IF(COUNTIF('Séries-Speed100'!$M$11:$M$50,Apnéistes!$F39)=1,"X",""))</f>
        <v/>
      </c>
      <c r="K39" s="229" t="str">
        <f>IF($F39="","",IF(COUNTIF('Séries-16x50'!$M$11:$M$50,Apnéistes!$F39)=1,"X",""))</f>
        <v/>
      </c>
      <c r="L39" s="232">
        <f t="shared" si="10"/>
        <v>2</v>
      </c>
      <c r="M39" s="18" t="str">
        <f t="shared" si="4"/>
        <v>LIMULES</v>
      </c>
      <c r="N39" s="18" t="str">
        <f t="shared" si="5"/>
        <v xml:space="preserve">N°5 </v>
      </c>
      <c r="O39" s="18" t="str">
        <f t="shared" si="6"/>
        <v>DEVANLAY</v>
      </c>
      <c r="P39" s="18" t="str">
        <f t="shared" si="7"/>
        <v>Marie</v>
      </c>
      <c r="Q39" s="18" t="str">
        <f t="shared" si="8"/>
        <v>Femme</v>
      </c>
    </row>
    <row r="40" spans="1:17" ht="15.75" x14ac:dyDescent="0.25">
      <c r="A40" s="221" t="s">
        <v>374</v>
      </c>
      <c r="B40" s="220" t="s">
        <v>285</v>
      </c>
      <c r="C40" s="220" t="s">
        <v>375</v>
      </c>
      <c r="D40" s="220" t="s">
        <v>468</v>
      </c>
      <c r="E40" s="220" t="s">
        <v>287</v>
      </c>
      <c r="F40" s="223" t="str">
        <f t="shared" si="9"/>
        <v>GUEHRIA Réda Homme</v>
      </c>
      <c r="G40" s="227" t="str">
        <f>IF($F40="","",IF(COUNTIF('Séries-Statique'!$M$11:$M$50,Apnéistes!$F40)=1,"X",""))</f>
        <v/>
      </c>
      <c r="H40" s="226" t="str">
        <f>IF($F40="","",IF(COUNTIF('Séries-DWF'!$M$11:$M$50,Apnéistes!$F40)=1,"X",""))</f>
        <v/>
      </c>
      <c r="I40" s="226" t="str">
        <f>IF($F40="","",IF(COUNTIF('Séries-DNF'!$M$11:$M$50,Apnéistes!$F40)=1,"X",""))</f>
        <v/>
      </c>
      <c r="J40" s="226" t="str">
        <f>IF($F40="","",IF(COUNTIF('Séries-Speed100'!$M$11:$M$50,Apnéistes!$F40)=1,"X",""))</f>
        <v>X</v>
      </c>
      <c r="K40" s="229" t="str">
        <f>IF($F40="","",IF(COUNTIF('Séries-16x50'!$M$11:$M$50,Apnéistes!$F40)=1,"X",""))</f>
        <v>X</v>
      </c>
      <c r="L40" s="232">
        <f t="shared" si="10"/>
        <v>2</v>
      </c>
      <c r="M40" s="18" t="str">
        <f t="shared" si="4"/>
        <v>Savoy'OuBien?</v>
      </c>
      <c r="N40" s="18" t="str">
        <f t="shared" si="5"/>
        <v>N°1 Capitaine</v>
      </c>
      <c r="O40" s="18" t="str">
        <f t="shared" si="6"/>
        <v>GUEHRIA</v>
      </c>
      <c r="P40" s="18" t="str">
        <f t="shared" si="7"/>
        <v>Réda</v>
      </c>
      <c r="Q40" s="18" t="str">
        <f t="shared" si="8"/>
        <v>Homme</v>
      </c>
    </row>
    <row r="41" spans="1:17" ht="15.75" x14ac:dyDescent="0.25">
      <c r="A41" s="221" t="s">
        <v>374</v>
      </c>
      <c r="B41" s="220" t="s">
        <v>292</v>
      </c>
      <c r="C41" s="220" t="s">
        <v>376</v>
      </c>
      <c r="D41" s="220" t="s">
        <v>469</v>
      </c>
      <c r="E41" s="220" t="s">
        <v>287</v>
      </c>
      <c r="F41" s="223" t="str">
        <f t="shared" si="9"/>
        <v>LANOISELIER Aurélien Homme</v>
      </c>
      <c r="G41" s="227" t="str">
        <f>IF($F41="","",IF(COUNTIF('Séries-Statique'!$M$11:$M$50,Apnéistes!$F41)=1,"X",""))</f>
        <v>X</v>
      </c>
      <c r="H41" s="226" t="str">
        <f>IF($F41="","",IF(COUNTIF('Séries-DWF'!$M$11:$M$50,Apnéistes!$F41)=1,"X",""))</f>
        <v/>
      </c>
      <c r="I41" s="226" t="str">
        <f>IF($F41="","",IF(COUNTIF('Séries-DNF'!$M$11:$M$50,Apnéistes!$F41)=1,"X",""))</f>
        <v/>
      </c>
      <c r="J41" s="226" t="str">
        <f>IF($F41="","",IF(COUNTIF('Séries-Speed100'!$M$11:$M$50,Apnéistes!$F41)=1,"X",""))</f>
        <v>X</v>
      </c>
      <c r="K41" s="229" t="str">
        <f>IF($F41="","",IF(COUNTIF('Séries-16x50'!$M$11:$M$50,Apnéistes!$F41)=1,"X",""))</f>
        <v/>
      </c>
      <c r="L41" s="232">
        <f t="shared" si="10"/>
        <v>2</v>
      </c>
      <c r="M41" s="18" t="str">
        <f t="shared" si="4"/>
        <v>Savoy'OuBien?</v>
      </c>
      <c r="N41" s="18" t="str">
        <f t="shared" si="5"/>
        <v xml:space="preserve">N°2 </v>
      </c>
      <c r="O41" s="18" t="str">
        <f t="shared" si="6"/>
        <v>LANOISELIER</v>
      </c>
      <c r="P41" s="18" t="str">
        <f t="shared" si="7"/>
        <v>Aurélien</v>
      </c>
      <c r="Q41" s="18" t="str">
        <f t="shared" si="8"/>
        <v>Homme</v>
      </c>
    </row>
    <row r="42" spans="1:17" ht="15.75" x14ac:dyDescent="0.25">
      <c r="A42" s="221" t="s">
        <v>374</v>
      </c>
      <c r="B42" s="220" t="s">
        <v>299</v>
      </c>
      <c r="C42" s="220" t="s">
        <v>377</v>
      </c>
      <c r="D42" s="220" t="s">
        <v>470</v>
      </c>
      <c r="E42" s="220" t="s">
        <v>287</v>
      </c>
      <c r="F42" s="223" t="str">
        <f t="shared" si="9"/>
        <v>GUILLOUX Philippe Homme</v>
      </c>
      <c r="G42" s="227" t="str">
        <f>IF($F42="","",IF(COUNTIF('Séries-Statique'!$M$11:$M$50,Apnéistes!$F42)=1,"X",""))</f>
        <v>X</v>
      </c>
      <c r="H42" s="226" t="str">
        <f>IF($F42="","",IF(COUNTIF('Séries-DWF'!$M$11:$M$50,Apnéistes!$F42)=1,"X",""))</f>
        <v/>
      </c>
      <c r="I42" s="226" t="str">
        <f>IF($F42="","",IF(COUNTIF('Séries-DNF'!$M$11:$M$50,Apnéistes!$F42)=1,"X",""))</f>
        <v>X</v>
      </c>
      <c r="J42" s="226" t="str">
        <f>IF($F42="","",IF(COUNTIF('Séries-Speed100'!$M$11:$M$50,Apnéistes!$F42)=1,"X",""))</f>
        <v/>
      </c>
      <c r="K42" s="229" t="str">
        <f>IF($F42="","",IF(COUNTIF('Séries-16x50'!$M$11:$M$50,Apnéistes!$F42)=1,"X",""))</f>
        <v/>
      </c>
      <c r="L42" s="232">
        <f t="shared" si="10"/>
        <v>2</v>
      </c>
      <c r="M42" s="18" t="str">
        <f t="shared" si="4"/>
        <v>Savoy'OuBien?</v>
      </c>
      <c r="N42" s="18" t="str">
        <f t="shared" si="5"/>
        <v xml:space="preserve">N°3 </v>
      </c>
      <c r="O42" s="18" t="str">
        <f t="shared" si="6"/>
        <v>GUILLOUX</v>
      </c>
      <c r="P42" s="18" t="str">
        <f t="shared" si="7"/>
        <v>Philippe</v>
      </c>
      <c r="Q42" s="18" t="str">
        <f t="shared" si="8"/>
        <v>Homme</v>
      </c>
    </row>
    <row r="43" spans="1:17" ht="15.75" x14ac:dyDescent="0.25">
      <c r="A43" s="221" t="s">
        <v>374</v>
      </c>
      <c r="B43" s="220" t="s">
        <v>300</v>
      </c>
      <c r="C43" s="220" t="s">
        <v>378</v>
      </c>
      <c r="D43" s="220" t="s">
        <v>471</v>
      </c>
      <c r="E43" s="220" t="s">
        <v>293</v>
      </c>
      <c r="F43" s="223" t="str">
        <f t="shared" si="9"/>
        <v>EKSTETS Marie-pierre Femme</v>
      </c>
      <c r="G43" s="227" t="str">
        <f>IF($F43="","",IF(COUNTIF('Séries-Statique'!$M$11:$M$50,Apnéistes!$F43)=1,"X",""))</f>
        <v/>
      </c>
      <c r="H43" s="226" t="str">
        <f>IF($F43="","",IF(COUNTIF('Séries-DWF'!$M$11:$M$50,Apnéistes!$F43)=1,"X",""))</f>
        <v>X</v>
      </c>
      <c r="I43" s="226" t="str">
        <f>IF($F43="","",IF(COUNTIF('Séries-DNF'!$M$11:$M$50,Apnéistes!$F43)=1,"X",""))</f>
        <v>X</v>
      </c>
      <c r="J43" s="226" t="str">
        <f>IF($F43="","",IF(COUNTIF('Séries-Speed100'!$M$11:$M$50,Apnéistes!$F43)=1,"X",""))</f>
        <v/>
      </c>
      <c r="K43" s="229" t="str">
        <f>IF($F43="","",IF(COUNTIF('Séries-16x50'!$M$11:$M$50,Apnéistes!$F43)=1,"X",""))</f>
        <v/>
      </c>
      <c r="L43" s="232">
        <f t="shared" si="10"/>
        <v>2</v>
      </c>
      <c r="M43" s="18" t="str">
        <f t="shared" si="4"/>
        <v>Savoy'OuBien?</v>
      </c>
      <c r="N43" s="18" t="str">
        <f t="shared" si="5"/>
        <v xml:space="preserve">N°4 </v>
      </c>
      <c r="O43" s="18" t="str">
        <f t="shared" si="6"/>
        <v>EKSTETS</v>
      </c>
      <c r="P43" s="18" t="str">
        <f t="shared" si="7"/>
        <v>Marie-pierre</v>
      </c>
      <c r="Q43" s="18" t="str">
        <f t="shared" si="8"/>
        <v>Femme</v>
      </c>
    </row>
    <row r="44" spans="1:17" ht="15.75" x14ac:dyDescent="0.25">
      <c r="A44" s="221" t="s">
        <v>374</v>
      </c>
      <c r="B44" s="220" t="s">
        <v>305</v>
      </c>
      <c r="C44" s="220" t="s">
        <v>379</v>
      </c>
      <c r="D44" s="220" t="s">
        <v>472</v>
      </c>
      <c r="E44" s="220" t="s">
        <v>293</v>
      </c>
      <c r="F44" s="223" t="str">
        <f t="shared" si="9"/>
        <v>VERNIER Emilie Femme</v>
      </c>
      <c r="G44" s="227" t="str">
        <f>IF($F44="","",IF(COUNTIF('Séries-Statique'!$M$11:$M$50,Apnéistes!$F44)=1,"X",""))</f>
        <v/>
      </c>
      <c r="H44" s="226" t="str">
        <f>IF($F44="","",IF(COUNTIF('Séries-DWF'!$M$11:$M$50,Apnéistes!$F44)=1,"X",""))</f>
        <v>X</v>
      </c>
      <c r="I44" s="226" t="str">
        <f>IF($F44="","",IF(COUNTIF('Séries-DNF'!$M$11:$M$50,Apnéistes!$F44)=1,"X",""))</f>
        <v/>
      </c>
      <c r="J44" s="226" t="str">
        <f>IF($F44="","",IF(COUNTIF('Séries-Speed100'!$M$11:$M$50,Apnéistes!$F44)=1,"X",""))</f>
        <v/>
      </c>
      <c r="K44" s="229" t="str">
        <f>IF($F44="","",IF(COUNTIF('Séries-16x50'!$M$11:$M$50,Apnéistes!$F44)=1,"X",""))</f>
        <v>X</v>
      </c>
      <c r="L44" s="232">
        <f t="shared" si="10"/>
        <v>2</v>
      </c>
      <c r="M44" s="18" t="str">
        <f t="shared" si="4"/>
        <v>Savoy'OuBien?</v>
      </c>
      <c r="N44" s="18" t="str">
        <f t="shared" si="5"/>
        <v xml:space="preserve">N°5 </v>
      </c>
      <c r="O44" s="18" t="str">
        <f t="shared" si="6"/>
        <v>VERNIER</v>
      </c>
      <c r="P44" s="18" t="str">
        <f t="shared" si="7"/>
        <v>Emilie</v>
      </c>
      <c r="Q44" s="18" t="str">
        <f t="shared" si="8"/>
        <v>Femme</v>
      </c>
    </row>
    <row r="45" spans="1:17" ht="15.75" x14ac:dyDescent="0.25">
      <c r="A45" s="221" t="s">
        <v>537</v>
      </c>
      <c r="B45" s="220" t="s">
        <v>411</v>
      </c>
      <c r="C45" s="220" t="s">
        <v>538</v>
      </c>
      <c r="D45" s="220" t="s">
        <v>539</v>
      </c>
      <c r="E45" s="220" t="s">
        <v>287</v>
      </c>
      <c r="F45" s="223" t="str">
        <f t="shared" si="9"/>
        <v>SALEH Omr Homme</v>
      </c>
      <c r="G45" s="227" t="str">
        <f>IF($F45="","",IF(COUNTIF('Séries-Statique'!$M$11:$M$50,Apnéistes!$F45)=1,"X",""))</f>
        <v>X</v>
      </c>
      <c r="H45" s="226" t="str">
        <f>IF($F45="","",IF(COUNTIF('Séries-DWF'!$M$11:$M$50,Apnéistes!$F45)=1,"X",""))</f>
        <v/>
      </c>
      <c r="I45" s="226" t="str">
        <f>IF($F45="","",IF(COUNTIF('Séries-DNF'!$M$11:$M$50,Apnéistes!$F45)=1,"X",""))</f>
        <v/>
      </c>
      <c r="J45" s="226" t="str">
        <f>IF($F45="","",IF(COUNTIF('Séries-Speed100'!$M$11:$M$50,Apnéistes!$F45)=1,"X",""))</f>
        <v>X</v>
      </c>
      <c r="K45" s="229" t="str">
        <f>IF($F45="","",IF(COUNTIF('Séries-16x50'!$M$11:$M$50,Apnéistes!$F45)=1,"X",""))</f>
        <v/>
      </c>
      <c r="L45" s="232">
        <f t="shared" si="10"/>
        <v>2</v>
      </c>
      <c r="M45" s="18" t="str">
        <f t="shared" si="4"/>
        <v>SOLO</v>
      </c>
      <c r="N45" s="18" t="str">
        <f t="shared" si="5"/>
        <v>N°1</v>
      </c>
      <c r="O45" s="18" t="str">
        <f t="shared" si="6"/>
        <v>SALEH</v>
      </c>
      <c r="P45" s="18" t="str">
        <f t="shared" si="7"/>
        <v>Omr</v>
      </c>
      <c r="Q45" s="18" t="str">
        <f t="shared" si="8"/>
        <v>Homme</v>
      </c>
    </row>
    <row r="46" spans="1:17" ht="15.75" x14ac:dyDescent="0.25">
      <c r="A46" s="221" t="s">
        <v>382</v>
      </c>
      <c r="B46" s="220" t="s">
        <v>285</v>
      </c>
      <c r="C46" s="220" t="s">
        <v>473</v>
      </c>
      <c r="D46" s="220" t="s">
        <v>383</v>
      </c>
      <c r="E46" s="220" t="s">
        <v>384</v>
      </c>
      <c r="F46" s="223" t="str">
        <f t="shared" si="9"/>
        <v>VOGLER Christian homme</v>
      </c>
      <c r="G46" s="227" t="str">
        <f>IF($F46="","",IF(COUNTIF('Séries-Statique'!$M$11:$M$50,Apnéistes!$F46)=1,"X",""))</f>
        <v>X</v>
      </c>
      <c r="H46" s="226" t="str">
        <f>IF($F46="","",IF(COUNTIF('Séries-DWF'!$M$11:$M$50,Apnéistes!$F46)=1,"X",""))</f>
        <v/>
      </c>
      <c r="I46" s="226" t="str">
        <f>IF($F46="","",IF(COUNTIF('Séries-DNF'!$M$11:$M$50,Apnéistes!$F46)=1,"X",""))</f>
        <v/>
      </c>
      <c r="J46" s="226" t="str">
        <f>IF($F46="","",IF(COUNTIF('Séries-Speed100'!$M$11:$M$50,Apnéistes!$F46)=1,"X",""))</f>
        <v>X</v>
      </c>
      <c r="K46" s="229" t="str">
        <f>IF($F46="","",IF(COUNTIF('Séries-16x50'!$M$11:$M$50,Apnéistes!$F46)=1,"X",""))</f>
        <v/>
      </c>
      <c r="L46" s="232">
        <f t="shared" si="10"/>
        <v>2</v>
      </c>
      <c r="M46" s="18" t="str">
        <f t="shared" si="4"/>
        <v>Sportpleizh</v>
      </c>
      <c r="N46" s="18" t="str">
        <f t="shared" si="5"/>
        <v>N°1 Capitaine</v>
      </c>
      <c r="O46" s="18" t="str">
        <f t="shared" si="6"/>
        <v>VOGLER</v>
      </c>
      <c r="P46" s="18" t="str">
        <f t="shared" si="7"/>
        <v>Christian</v>
      </c>
      <c r="Q46" s="18" t="str">
        <f t="shared" si="8"/>
        <v>homme</v>
      </c>
    </row>
    <row r="47" spans="1:17" ht="15.75" x14ac:dyDescent="0.25">
      <c r="A47" s="221" t="s">
        <v>382</v>
      </c>
      <c r="B47" s="220" t="s">
        <v>292</v>
      </c>
      <c r="C47" s="220" t="s">
        <v>474</v>
      </c>
      <c r="D47" s="220" t="s">
        <v>385</v>
      </c>
      <c r="E47" s="220" t="s">
        <v>293</v>
      </c>
      <c r="F47" s="223" t="str">
        <f t="shared" si="9"/>
        <v>ORSKI SIMONET Laetitia Femme</v>
      </c>
      <c r="G47" s="227" t="str">
        <f>IF($F47="","",IF(COUNTIF('Séries-Statique'!$M$11:$M$50,Apnéistes!$F47)=1,"X",""))</f>
        <v/>
      </c>
      <c r="H47" s="226" t="str">
        <f>IF($F47="","",IF(COUNTIF('Séries-DWF'!$M$11:$M$50,Apnéistes!$F47)=1,"X",""))</f>
        <v>X</v>
      </c>
      <c r="I47" s="226" t="str">
        <f>IF($F47="","",IF(COUNTIF('Séries-DNF'!$M$11:$M$50,Apnéistes!$F47)=1,"X",""))</f>
        <v>X</v>
      </c>
      <c r="J47" s="226" t="str">
        <f>IF($F47="","",IF(COUNTIF('Séries-Speed100'!$M$11:$M$50,Apnéistes!$F47)=1,"X",""))</f>
        <v/>
      </c>
      <c r="K47" s="229" t="str">
        <f>IF($F47="","",IF(COUNTIF('Séries-16x50'!$M$11:$M$50,Apnéistes!$F47)=1,"X",""))</f>
        <v/>
      </c>
      <c r="L47" s="232">
        <f t="shared" si="10"/>
        <v>2</v>
      </c>
      <c r="M47" s="18" t="str">
        <f t="shared" si="4"/>
        <v>Sportpleizh</v>
      </c>
      <c r="N47" s="18" t="str">
        <f t="shared" si="5"/>
        <v xml:space="preserve">N°2 </v>
      </c>
      <c r="O47" s="18" t="str">
        <f t="shared" si="6"/>
        <v>ORSKI SIMONET</v>
      </c>
      <c r="P47" s="18" t="str">
        <f t="shared" si="7"/>
        <v>Laetitia</v>
      </c>
      <c r="Q47" s="18" t="str">
        <f t="shared" si="8"/>
        <v>Femme</v>
      </c>
    </row>
    <row r="48" spans="1:17" ht="15.75" x14ac:dyDescent="0.25">
      <c r="A48" s="221" t="s">
        <v>382</v>
      </c>
      <c r="B48" s="220" t="s">
        <v>299</v>
      </c>
      <c r="C48" s="220" t="s">
        <v>479</v>
      </c>
      <c r="D48" s="220" t="s">
        <v>388</v>
      </c>
      <c r="E48" s="220" t="s">
        <v>287</v>
      </c>
      <c r="F48" s="223" t="str">
        <f t="shared" si="9"/>
        <v>PIERRAT Patrice Homme</v>
      </c>
      <c r="G48" s="227" t="str">
        <f>IF($F48="","",IF(COUNTIF('Séries-Statique'!$M$11:$M$50,Apnéistes!$F48)=1,"X",""))</f>
        <v/>
      </c>
      <c r="H48" s="226" t="str">
        <f>IF($F48="","",IF(COUNTIF('Séries-DWF'!$M$11:$M$50,Apnéistes!$F48)=1,"X",""))</f>
        <v>X</v>
      </c>
      <c r="I48" s="226" t="str">
        <f>IF($F48="","",IF(COUNTIF('Séries-DNF'!$M$11:$M$50,Apnéistes!$F48)=1,"X",""))</f>
        <v>X</v>
      </c>
      <c r="J48" s="226" t="str">
        <f>IF($F48="","",IF(COUNTIF('Séries-Speed100'!$M$11:$M$50,Apnéistes!$F48)=1,"X",""))</f>
        <v/>
      </c>
      <c r="K48" s="229" t="str">
        <f>IF($F48="","",IF(COUNTIF('Séries-16x50'!$M$11:$M$50,Apnéistes!$F48)=1,"X",""))</f>
        <v/>
      </c>
      <c r="L48" s="232">
        <f t="shared" si="10"/>
        <v>2</v>
      </c>
      <c r="M48" s="18" t="str">
        <f t="shared" si="4"/>
        <v>Sportpleizh</v>
      </c>
      <c r="N48" s="18" t="str">
        <f t="shared" si="5"/>
        <v xml:space="preserve">N°3 </v>
      </c>
      <c r="O48" s="18" t="str">
        <f t="shared" si="6"/>
        <v>PIERRAT</v>
      </c>
      <c r="P48" s="18" t="str">
        <f t="shared" si="7"/>
        <v>Patrice</v>
      </c>
      <c r="Q48" s="18" t="str">
        <f t="shared" si="8"/>
        <v>Homme</v>
      </c>
    </row>
    <row r="49" spans="1:17" ht="15.75" x14ac:dyDescent="0.25">
      <c r="A49" s="221" t="s">
        <v>382</v>
      </c>
      <c r="B49" s="220" t="s">
        <v>300</v>
      </c>
      <c r="C49" s="220" t="s">
        <v>475</v>
      </c>
      <c r="D49" s="220" t="s">
        <v>389</v>
      </c>
      <c r="E49" s="220" t="s">
        <v>287</v>
      </c>
      <c r="F49" s="223" t="str">
        <f t="shared" si="9"/>
        <v>AUBRY Pascale Homme</v>
      </c>
      <c r="G49" s="227" t="str">
        <f>IF($F49="","",IF(COUNTIF('Séries-Statique'!$M$11:$M$50,Apnéistes!$F49)=1,"X",""))</f>
        <v/>
      </c>
      <c r="H49" s="226" t="str">
        <f>IF($F49="","",IF(COUNTIF('Séries-DWF'!$M$11:$M$50,Apnéistes!$F49)=1,"X",""))</f>
        <v/>
      </c>
      <c r="I49" s="226" t="str">
        <f>IF($F49="","",IF(COUNTIF('Séries-DNF'!$M$11:$M$50,Apnéistes!$F49)=1,"X",""))</f>
        <v/>
      </c>
      <c r="J49" s="226" t="str">
        <f>IF($F49="","",IF(COUNTIF('Séries-Speed100'!$M$11:$M$50,Apnéistes!$F49)=1,"X",""))</f>
        <v>X</v>
      </c>
      <c r="K49" s="229" t="str">
        <f>IF($F49="","",IF(COUNTIF('Séries-16x50'!$M$11:$M$50,Apnéistes!$F49)=1,"X",""))</f>
        <v>X</v>
      </c>
      <c r="L49" s="232">
        <f t="shared" si="10"/>
        <v>2</v>
      </c>
      <c r="M49" s="18" t="str">
        <f t="shared" si="4"/>
        <v>Sportpleizh</v>
      </c>
      <c r="N49" s="18" t="str">
        <f t="shared" si="5"/>
        <v xml:space="preserve">N°4 </v>
      </c>
      <c r="O49" s="18" t="str">
        <f t="shared" si="6"/>
        <v>AUBRY</v>
      </c>
      <c r="P49" s="18" t="str">
        <f t="shared" si="7"/>
        <v>Pascale</v>
      </c>
      <c r="Q49" s="18" t="str">
        <f t="shared" si="8"/>
        <v>Homme</v>
      </c>
    </row>
    <row r="50" spans="1:17" ht="16.5" thickBot="1" x14ac:dyDescent="0.3">
      <c r="A50" s="221" t="s">
        <v>382</v>
      </c>
      <c r="B50" s="220" t="s">
        <v>305</v>
      </c>
      <c r="C50" s="220" t="s">
        <v>476</v>
      </c>
      <c r="D50" s="220" t="s">
        <v>390</v>
      </c>
      <c r="E50" s="220" t="s">
        <v>391</v>
      </c>
      <c r="F50" s="223" t="str">
        <f t="shared" si="9"/>
        <v>MARIE coralie femme</v>
      </c>
      <c r="G50" s="227" t="str">
        <f>IF($F50="","",IF(COUNTIF('Séries-Statique'!$M$11:$M$50,Apnéistes!$F50)=1,"X",""))</f>
        <v>X</v>
      </c>
      <c r="H50" s="226" t="str">
        <f>IF($F50="","",IF(COUNTIF('Séries-DWF'!$M$11:$M$50,Apnéistes!$F50)=1,"X",""))</f>
        <v/>
      </c>
      <c r="I50" s="226" t="str">
        <f>IF($F50="","",IF(COUNTIF('Séries-DNF'!$M$11:$M$50,Apnéistes!$F50)=1,"X",""))</f>
        <v/>
      </c>
      <c r="J50" s="226" t="str">
        <f>IF($F50="","",IF(COUNTIF('Séries-Speed100'!$M$11:$M$50,Apnéistes!$F50)=1,"X",""))</f>
        <v/>
      </c>
      <c r="K50" s="229" t="str">
        <f>IF($F50="","",IF(COUNTIF('Séries-16x50'!$M$11:$M$50,Apnéistes!$F50)=1,"X",""))</f>
        <v>X</v>
      </c>
      <c r="L50" s="232">
        <f t="shared" si="10"/>
        <v>2</v>
      </c>
      <c r="M50" s="18" t="str">
        <f t="shared" si="4"/>
        <v>Sportpleizh</v>
      </c>
      <c r="N50" s="18" t="str">
        <f t="shared" si="5"/>
        <v xml:space="preserve">N°5 </v>
      </c>
      <c r="O50" s="18" t="str">
        <f t="shared" si="6"/>
        <v>MARIE</v>
      </c>
      <c r="P50" s="18" t="str">
        <f t="shared" si="7"/>
        <v>coralie</v>
      </c>
      <c r="Q50" s="18" t="str">
        <f t="shared" si="8"/>
        <v>femme</v>
      </c>
    </row>
    <row r="51" spans="1:17" ht="15.75" hidden="1" x14ac:dyDescent="0.25">
      <c r="A51" s="119"/>
      <c r="B51" s="110"/>
      <c r="C51" s="110"/>
      <c r="D51" s="110"/>
      <c r="E51" s="110"/>
      <c r="F51" s="223" t="str">
        <f t="shared" si="9"/>
        <v/>
      </c>
      <c r="G51" s="227" t="str">
        <f>IF($F51="","",IF(COUNTIF('Séries-Statique'!$M$11:$M$50,Apnéistes!$F51)=1,"X",""))</f>
        <v/>
      </c>
      <c r="H51" s="226" t="str">
        <f>IF($F51="","",IF(COUNTIF('Séries-DWF'!$M$11:$M$50,Apnéistes!$F51)=1,"X",""))</f>
        <v/>
      </c>
      <c r="I51" s="226" t="str">
        <f>IF($F51="","",IF(COUNTIF('Séries-DNF'!$M$11:$M$50,Apnéistes!$F51)=1,"X",""))</f>
        <v/>
      </c>
      <c r="J51" s="226" t="str">
        <f>IF($F51="","",IF(COUNTIF('Séries-Speed100'!$M$11:$M$50,Apnéistes!$F51)=1,"X",""))</f>
        <v/>
      </c>
      <c r="K51" s="229" t="str">
        <f>IF($F51="","",IF(COUNTIF('Séries-16x50'!$M$11:$M$50,Apnéistes!$F51)=1,"X",""))</f>
        <v/>
      </c>
      <c r="L51" s="232" t="str">
        <f t="shared" si="10"/>
        <v/>
      </c>
      <c r="M51" s="18" t="str">
        <f t="shared" si="4"/>
        <v/>
      </c>
      <c r="N51" s="18" t="str">
        <f t="shared" si="5"/>
        <v/>
      </c>
      <c r="O51" s="18" t="str">
        <f t="shared" si="6"/>
        <v/>
      </c>
      <c r="P51" s="18" t="str">
        <f t="shared" si="7"/>
        <v/>
      </c>
      <c r="Q51" s="18" t="str">
        <f t="shared" si="8"/>
        <v/>
      </c>
    </row>
    <row r="52" spans="1:17" ht="15.75" hidden="1" x14ac:dyDescent="0.25">
      <c r="A52" s="221"/>
      <c r="B52" s="220"/>
      <c r="C52" s="220"/>
      <c r="D52" s="220"/>
      <c r="E52" s="220"/>
      <c r="F52" s="223" t="str">
        <f t="shared" si="9"/>
        <v/>
      </c>
      <c r="G52" s="227" t="str">
        <f>IF($F52="","",IF(COUNTIF('Séries-Statique'!$M$11:$M$50,Apnéistes!$F52)=1,"X",""))</f>
        <v/>
      </c>
      <c r="H52" s="226" t="str">
        <f>IF($F52="","",IF(COUNTIF('Séries-DWF'!$M$11:$M$50,Apnéistes!$F52)=1,"X",""))</f>
        <v/>
      </c>
      <c r="I52" s="226" t="str">
        <f>IF($F52="","",IF(COUNTIF('Séries-DNF'!$M$11:$M$50,Apnéistes!$F52)=1,"X",""))</f>
        <v/>
      </c>
      <c r="J52" s="226" t="str">
        <f>IF($F52="","",IF(COUNTIF('Séries-Speed100'!$M$11:$M$50,Apnéistes!$F52)=1,"X",""))</f>
        <v/>
      </c>
      <c r="K52" s="229" t="str">
        <f>IF($F52="","",IF(COUNTIF('Séries-16x50'!$M$11:$M$50,Apnéistes!$F52)=1,"X",""))</f>
        <v/>
      </c>
      <c r="L52" s="232" t="str">
        <f t="shared" si="10"/>
        <v/>
      </c>
      <c r="M52" s="18" t="str">
        <f t="shared" si="4"/>
        <v/>
      </c>
      <c r="N52" s="18" t="str">
        <f t="shared" si="5"/>
        <v/>
      </c>
      <c r="O52" s="18" t="str">
        <f t="shared" si="6"/>
        <v/>
      </c>
      <c r="P52" s="18" t="str">
        <f t="shared" si="7"/>
        <v/>
      </c>
      <c r="Q52" s="18" t="str">
        <f t="shared" si="8"/>
        <v/>
      </c>
    </row>
    <row r="53" spans="1:17" ht="15.75" hidden="1" x14ac:dyDescent="0.25">
      <c r="A53" s="221"/>
      <c r="B53" s="220"/>
      <c r="C53" s="220"/>
      <c r="D53" s="220"/>
      <c r="E53" s="220"/>
      <c r="F53" s="223" t="str">
        <f t="shared" si="9"/>
        <v/>
      </c>
      <c r="G53" s="227" t="str">
        <f>IF($F53="","",IF(COUNTIF('Séries-Statique'!$M$11:$M$50,Apnéistes!$F53)=1,"X",""))</f>
        <v/>
      </c>
      <c r="H53" s="226" t="str">
        <f>IF($F53="","",IF(COUNTIF('Séries-DWF'!$M$11:$M$50,Apnéistes!$F53)=1,"X",""))</f>
        <v/>
      </c>
      <c r="I53" s="226" t="str">
        <f>IF($F53="","",IF(COUNTIF('Séries-DNF'!$M$11:$M$50,Apnéistes!$F53)=1,"X",""))</f>
        <v/>
      </c>
      <c r="J53" s="226" t="str">
        <f>IF($F53="","",IF(COUNTIF('Séries-Speed100'!$M$11:$M$50,Apnéistes!$F53)=1,"X",""))</f>
        <v/>
      </c>
      <c r="K53" s="229" t="str">
        <f>IF($F53="","",IF(COUNTIF('Séries-16x50'!$M$11:$M$50,Apnéistes!$F53)=1,"X",""))</f>
        <v/>
      </c>
      <c r="L53" s="232" t="str">
        <f t="shared" si="10"/>
        <v/>
      </c>
      <c r="M53" s="18" t="str">
        <f t="shared" si="4"/>
        <v/>
      </c>
      <c r="N53" s="18" t="str">
        <f t="shared" si="5"/>
        <v/>
      </c>
      <c r="O53" s="18" t="str">
        <f t="shared" si="6"/>
        <v/>
      </c>
      <c r="P53" s="18" t="str">
        <f t="shared" si="7"/>
        <v/>
      </c>
      <c r="Q53" s="18" t="str">
        <f t="shared" si="8"/>
        <v/>
      </c>
    </row>
    <row r="54" spans="1:17" ht="15.75" hidden="1" x14ac:dyDescent="0.25">
      <c r="A54" s="221"/>
      <c r="B54" s="220"/>
      <c r="C54" s="220"/>
      <c r="D54" s="220"/>
      <c r="E54" s="220"/>
      <c r="F54" s="223" t="str">
        <f t="shared" si="9"/>
        <v/>
      </c>
      <c r="G54" s="227" t="str">
        <f>IF($F54="","",IF(COUNTIF('Séries-Statique'!$M$11:$M$50,Apnéistes!$F54)=1,"X",""))</f>
        <v/>
      </c>
      <c r="H54" s="226" t="str">
        <f>IF($F54="","",IF(COUNTIF('Séries-DWF'!$M$11:$M$50,Apnéistes!$F54)=1,"X",""))</f>
        <v/>
      </c>
      <c r="I54" s="226" t="str">
        <f>IF($F54="","",IF(COUNTIF('Séries-DNF'!$M$11:$M$50,Apnéistes!$F54)=1,"X",""))</f>
        <v/>
      </c>
      <c r="J54" s="226" t="str">
        <f>IF($F54="","",IF(COUNTIF('Séries-Speed100'!$M$11:$M$50,Apnéistes!$F54)=1,"X",""))</f>
        <v/>
      </c>
      <c r="K54" s="229" t="str">
        <f>IF($F54="","",IF(COUNTIF('Séries-16x50'!$M$11:$M$50,Apnéistes!$F54)=1,"X",""))</f>
        <v/>
      </c>
      <c r="L54" s="232" t="str">
        <f t="shared" si="10"/>
        <v/>
      </c>
      <c r="M54" s="18" t="str">
        <f t="shared" si="4"/>
        <v/>
      </c>
      <c r="N54" s="18" t="str">
        <f t="shared" si="5"/>
        <v/>
      </c>
      <c r="O54" s="18" t="str">
        <f t="shared" si="6"/>
        <v/>
      </c>
      <c r="P54" s="18" t="str">
        <f t="shared" si="7"/>
        <v/>
      </c>
      <c r="Q54" s="18" t="str">
        <f t="shared" si="8"/>
        <v/>
      </c>
    </row>
    <row r="55" spans="1:17" ht="15.75" hidden="1" x14ac:dyDescent="0.25">
      <c r="A55" s="119"/>
      <c r="B55" s="110"/>
      <c r="C55" s="110"/>
      <c r="D55" s="110"/>
      <c r="E55" s="110"/>
      <c r="F55" s="223" t="str">
        <f t="shared" si="9"/>
        <v/>
      </c>
      <c r="G55" s="227" t="str">
        <f>IF($F55="","",IF(COUNTIF('Séries-Statique'!$M$11:$M$50,Apnéistes!$F55)=1,"X",""))</f>
        <v/>
      </c>
      <c r="H55" s="226" t="str">
        <f>IF($F55="","",IF(COUNTIF('Séries-DWF'!$M$11:$M$50,Apnéistes!$F55)=1,"X",""))</f>
        <v/>
      </c>
      <c r="I55" s="226" t="str">
        <f>IF($F55="","",IF(COUNTIF('Séries-DNF'!$M$11:$M$50,Apnéistes!$F55)=1,"X",""))</f>
        <v/>
      </c>
      <c r="J55" s="226" t="str">
        <f>IF($F55="","",IF(COUNTIF('Séries-Speed100'!$M$11:$M$50,Apnéistes!$F55)=1,"X",""))</f>
        <v/>
      </c>
      <c r="K55" s="229" t="str">
        <f>IF($F55="","",IF(COUNTIF('Séries-16x50'!$M$11:$M$50,Apnéistes!$F55)=1,"X",""))</f>
        <v/>
      </c>
      <c r="L55" s="232" t="str">
        <f t="shared" si="10"/>
        <v/>
      </c>
      <c r="M55" s="18" t="str">
        <f t="shared" si="4"/>
        <v/>
      </c>
      <c r="N55" s="18" t="str">
        <f t="shared" si="5"/>
        <v/>
      </c>
      <c r="O55" s="18" t="str">
        <f t="shared" si="6"/>
        <v/>
      </c>
      <c r="P55" s="18" t="str">
        <f t="shared" si="7"/>
        <v/>
      </c>
      <c r="Q55" s="18" t="str">
        <f t="shared" si="8"/>
        <v/>
      </c>
    </row>
    <row r="56" spans="1:17" ht="15.75" hidden="1" x14ac:dyDescent="0.25">
      <c r="A56" s="119"/>
      <c r="B56" s="110"/>
      <c r="C56" s="110"/>
      <c r="D56" s="110"/>
      <c r="E56" s="110"/>
      <c r="F56" s="223" t="str">
        <f t="shared" si="9"/>
        <v/>
      </c>
      <c r="G56" s="227" t="str">
        <f>IF($F56="","",IF(COUNTIF('Séries-Statique'!$M$11:$M$50,Apnéistes!$F56)=1,"X",""))</f>
        <v/>
      </c>
      <c r="H56" s="226" t="str">
        <f>IF($F56="","",IF(COUNTIF('Séries-DWF'!$M$11:$M$50,Apnéistes!$F56)=1,"X",""))</f>
        <v/>
      </c>
      <c r="I56" s="226" t="str">
        <f>IF($F56="","",IF(COUNTIF('Séries-DNF'!$M$11:$M$50,Apnéistes!$F56)=1,"X",""))</f>
        <v/>
      </c>
      <c r="J56" s="226" t="str">
        <f>IF($F56="","",IF(COUNTIF('Séries-Speed100'!$M$11:$M$50,Apnéistes!$F56)=1,"X",""))</f>
        <v/>
      </c>
      <c r="K56" s="229" t="str">
        <f>IF($F56="","",IF(COUNTIF('Séries-16x50'!$M$11:$M$50,Apnéistes!$F56)=1,"X",""))</f>
        <v/>
      </c>
      <c r="L56" s="232" t="str">
        <f t="shared" si="10"/>
        <v/>
      </c>
      <c r="M56" s="18" t="str">
        <f t="shared" si="4"/>
        <v/>
      </c>
      <c r="N56" s="18" t="str">
        <f t="shared" si="5"/>
        <v/>
      </c>
      <c r="O56" s="18" t="str">
        <f t="shared" si="6"/>
        <v/>
      </c>
      <c r="P56" s="18" t="str">
        <f t="shared" si="7"/>
        <v/>
      </c>
      <c r="Q56" s="18" t="str">
        <f t="shared" si="8"/>
        <v/>
      </c>
    </row>
    <row r="57" spans="1:17" ht="15.75" hidden="1" x14ac:dyDescent="0.25">
      <c r="A57" s="119"/>
      <c r="B57" s="110"/>
      <c r="C57" s="110"/>
      <c r="D57" s="110"/>
      <c r="E57" s="110"/>
      <c r="F57" s="223" t="str">
        <f t="shared" si="9"/>
        <v/>
      </c>
      <c r="G57" s="227" t="str">
        <f>IF($F57="","",IF(COUNTIF('Séries-Statique'!$M$11:$M$50,Apnéistes!$F57)=1,"X",""))</f>
        <v/>
      </c>
      <c r="H57" s="226" t="str">
        <f>IF($F57="","",IF(COUNTIF('Séries-DWF'!$M$11:$M$50,Apnéistes!$F57)=1,"X",""))</f>
        <v/>
      </c>
      <c r="I57" s="226" t="str">
        <f>IF($F57="","",IF(COUNTIF('Séries-DNF'!$M$11:$M$50,Apnéistes!$F57)=1,"X",""))</f>
        <v/>
      </c>
      <c r="J57" s="226" t="str">
        <f>IF($F57="","",IF(COUNTIF('Séries-Speed100'!$M$11:$M$50,Apnéistes!$F57)=1,"X",""))</f>
        <v/>
      </c>
      <c r="K57" s="229" t="str">
        <f>IF($F57="","",IF(COUNTIF('Séries-16x50'!$M$11:$M$50,Apnéistes!$F57)=1,"X",""))</f>
        <v/>
      </c>
      <c r="L57" s="232" t="str">
        <f t="shared" si="10"/>
        <v/>
      </c>
      <c r="M57" s="18" t="str">
        <f t="shared" si="4"/>
        <v/>
      </c>
      <c r="N57" s="18" t="str">
        <f t="shared" si="5"/>
        <v/>
      </c>
      <c r="O57" s="18" t="str">
        <f t="shared" si="6"/>
        <v/>
      </c>
      <c r="P57" s="18" t="str">
        <f t="shared" si="7"/>
        <v/>
      </c>
      <c r="Q57" s="18" t="str">
        <f t="shared" si="8"/>
        <v/>
      </c>
    </row>
    <row r="58" spans="1:17" ht="15.75" hidden="1" x14ac:dyDescent="0.25">
      <c r="A58" s="119"/>
      <c r="B58" s="110"/>
      <c r="C58" s="110"/>
      <c r="D58" s="110"/>
      <c r="E58" s="110"/>
      <c r="F58" s="223" t="str">
        <f t="shared" si="9"/>
        <v/>
      </c>
      <c r="G58" s="227" t="str">
        <f>IF($F58="","",IF(COUNTIF('Séries-Statique'!$M$11:$M$50,Apnéistes!$F58)=1,"X",""))</f>
        <v/>
      </c>
      <c r="H58" s="226" t="str">
        <f>IF($F58="","",IF(COUNTIF('Séries-DWF'!$M$11:$M$50,Apnéistes!$F58)=1,"X",""))</f>
        <v/>
      </c>
      <c r="I58" s="226" t="str">
        <f>IF($F58="","",IF(COUNTIF('Séries-DNF'!$M$11:$M$50,Apnéistes!$F58)=1,"X",""))</f>
        <v/>
      </c>
      <c r="J58" s="226" t="str">
        <f>IF($F58="","",IF(COUNTIF('Séries-Speed100'!$M$11:$M$50,Apnéistes!$F58)=1,"X",""))</f>
        <v/>
      </c>
      <c r="K58" s="229" t="str">
        <f>IF($F58="","",IF(COUNTIF('Séries-16x50'!$M$11:$M$50,Apnéistes!$F58)=1,"X",""))</f>
        <v/>
      </c>
      <c r="L58" s="232" t="str">
        <f t="shared" si="10"/>
        <v/>
      </c>
      <c r="M58" s="18" t="str">
        <f t="shared" si="4"/>
        <v/>
      </c>
      <c r="N58" s="18" t="str">
        <f t="shared" si="5"/>
        <v/>
      </c>
      <c r="O58" s="18" t="str">
        <f t="shared" si="6"/>
        <v/>
      </c>
      <c r="P58" s="18" t="str">
        <f t="shared" si="7"/>
        <v/>
      </c>
      <c r="Q58" s="18" t="str">
        <f t="shared" si="8"/>
        <v/>
      </c>
    </row>
    <row r="59" spans="1:17" ht="15.75" hidden="1" x14ac:dyDescent="0.25">
      <c r="A59" s="119"/>
      <c r="B59" s="110"/>
      <c r="C59" s="110"/>
      <c r="D59" s="110"/>
      <c r="E59" s="110"/>
      <c r="F59" s="223" t="str">
        <f t="shared" si="9"/>
        <v/>
      </c>
      <c r="G59" s="227" t="str">
        <f>IF($F59="","",IF(COUNTIF('Séries-Statique'!$M$11:$M$50,Apnéistes!$F59)=1,"X",""))</f>
        <v/>
      </c>
      <c r="H59" s="226" t="str">
        <f>IF($F59="","",IF(COUNTIF('Séries-DWF'!$M$11:$M$50,Apnéistes!$F59)=1,"X",""))</f>
        <v/>
      </c>
      <c r="I59" s="226" t="str">
        <f>IF($F59="","",IF(COUNTIF('Séries-DNF'!$M$11:$M$50,Apnéistes!$F59)=1,"X",""))</f>
        <v/>
      </c>
      <c r="J59" s="226" t="str">
        <f>IF($F59="","",IF(COUNTIF('Séries-Speed100'!$M$11:$M$50,Apnéistes!$F59)=1,"X",""))</f>
        <v/>
      </c>
      <c r="K59" s="229" t="str">
        <f>IF($F59="","",IF(COUNTIF('Séries-16x50'!$M$11:$M$50,Apnéistes!$F59)=1,"X",""))</f>
        <v/>
      </c>
      <c r="L59" s="232" t="str">
        <f t="shared" si="10"/>
        <v/>
      </c>
      <c r="M59" s="18" t="str">
        <f t="shared" si="4"/>
        <v/>
      </c>
      <c r="N59" s="18" t="str">
        <f t="shared" si="5"/>
        <v/>
      </c>
      <c r="O59" s="18" t="str">
        <f t="shared" si="6"/>
        <v/>
      </c>
      <c r="P59" s="18" t="str">
        <f t="shared" si="7"/>
        <v/>
      </c>
      <c r="Q59" s="18" t="str">
        <f t="shared" si="8"/>
        <v/>
      </c>
    </row>
    <row r="60" spans="1:17" ht="15.75" hidden="1" x14ac:dyDescent="0.25">
      <c r="A60" s="119"/>
      <c r="B60" s="110"/>
      <c r="C60" s="110"/>
      <c r="D60" s="110"/>
      <c r="E60" s="110"/>
      <c r="F60" s="223" t="str">
        <f t="shared" si="9"/>
        <v/>
      </c>
      <c r="G60" s="227" t="str">
        <f>IF($F60="","",IF(COUNTIF('Séries-Statique'!$M$11:$M$50,Apnéistes!$F60)=1,"X",""))</f>
        <v/>
      </c>
      <c r="H60" s="226" t="str">
        <f>IF($F60="","",IF(COUNTIF('Séries-DWF'!$M$11:$M$50,Apnéistes!$F60)=1,"X",""))</f>
        <v/>
      </c>
      <c r="I60" s="226" t="str">
        <f>IF($F60="","",IF(COUNTIF('Séries-DNF'!$M$11:$M$50,Apnéistes!$F60)=1,"X",""))</f>
        <v/>
      </c>
      <c r="J60" s="226" t="str">
        <f>IF($F60="","",IF(COUNTIF('Séries-Speed100'!$M$11:$M$50,Apnéistes!$F60)=1,"X",""))</f>
        <v/>
      </c>
      <c r="K60" s="229" t="str">
        <f>IF($F60="","",IF(COUNTIF('Séries-16x50'!$M$11:$M$50,Apnéistes!$F60)=1,"X",""))</f>
        <v/>
      </c>
      <c r="L60" s="232" t="str">
        <f t="shared" si="10"/>
        <v/>
      </c>
      <c r="M60" s="18" t="str">
        <f t="shared" si="4"/>
        <v/>
      </c>
      <c r="N60" s="18" t="str">
        <f t="shared" si="5"/>
        <v/>
      </c>
      <c r="O60" s="18" t="str">
        <f t="shared" si="6"/>
        <v/>
      </c>
      <c r="P60" s="18" t="str">
        <f t="shared" si="7"/>
        <v/>
      </c>
      <c r="Q60" s="18" t="str">
        <f t="shared" si="8"/>
        <v/>
      </c>
    </row>
    <row r="61" spans="1:17" ht="15.75" hidden="1" x14ac:dyDescent="0.25">
      <c r="A61" s="119"/>
      <c r="B61" s="110"/>
      <c r="C61" s="110"/>
      <c r="D61" s="110"/>
      <c r="E61" s="110"/>
      <c r="F61" s="223" t="str">
        <f t="shared" si="9"/>
        <v/>
      </c>
      <c r="G61" s="227" t="str">
        <f>IF($F61="","",IF(COUNTIF('Séries-Statique'!$M$11:$M$50,Apnéistes!$F61)=1,"X",""))</f>
        <v/>
      </c>
      <c r="H61" s="226" t="str">
        <f>IF($F61="","",IF(COUNTIF('Séries-DWF'!$M$11:$M$50,Apnéistes!$F61)=1,"X",""))</f>
        <v/>
      </c>
      <c r="I61" s="226" t="str">
        <f>IF($F61="","",IF(COUNTIF('Séries-DNF'!$M$11:$M$50,Apnéistes!$F61)=1,"X",""))</f>
        <v/>
      </c>
      <c r="J61" s="226" t="str">
        <f>IF($F61="","",IF(COUNTIF('Séries-Speed100'!$M$11:$M$50,Apnéistes!$F61)=1,"X",""))</f>
        <v/>
      </c>
      <c r="K61" s="229" t="str">
        <f>IF($F61="","",IF(COUNTIF('Séries-16x50'!$M$11:$M$50,Apnéistes!$F61)=1,"X",""))</f>
        <v/>
      </c>
      <c r="L61" s="232" t="str">
        <f t="shared" si="10"/>
        <v/>
      </c>
      <c r="M61" s="18" t="str">
        <f t="shared" si="4"/>
        <v/>
      </c>
      <c r="N61" s="18" t="str">
        <f t="shared" si="5"/>
        <v/>
      </c>
      <c r="O61" s="18" t="str">
        <f t="shared" si="6"/>
        <v/>
      </c>
      <c r="P61" s="18" t="str">
        <f t="shared" si="7"/>
        <v/>
      </c>
      <c r="Q61" s="18" t="str">
        <f t="shared" si="8"/>
        <v/>
      </c>
    </row>
    <row r="62" spans="1:17" ht="15.75" hidden="1" x14ac:dyDescent="0.25">
      <c r="A62" s="119"/>
      <c r="B62" s="110"/>
      <c r="C62" s="110"/>
      <c r="D62" s="110"/>
      <c r="E62" s="110"/>
      <c r="F62" s="223" t="str">
        <f t="shared" si="9"/>
        <v/>
      </c>
      <c r="G62" s="227" t="str">
        <f>IF($F62="","",IF(COUNTIF('Séries-Statique'!$M$11:$M$50,Apnéistes!$F62)=1,"X",""))</f>
        <v/>
      </c>
      <c r="H62" s="226" t="str">
        <f>IF($F62="","",IF(COUNTIF('Séries-DWF'!$M$11:$M$50,Apnéistes!$F62)=1,"X",""))</f>
        <v/>
      </c>
      <c r="I62" s="226" t="str">
        <f>IF($F62="","",IF(COUNTIF('Séries-DNF'!$M$11:$M$50,Apnéistes!$F62)=1,"X",""))</f>
        <v/>
      </c>
      <c r="J62" s="226" t="str">
        <f>IF($F62="","",IF(COUNTIF('Séries-Speed100'!$M$11:$M$50,Apnéistes!$F62)=1,"X",""))</f>
        <v/>
      </c>
      <c r="K62" s="229" t="str">
        <f>IF($F62="","",IF(COUNTIF('Séries-16x50'!$M$11:$M$50,Apnéistes!$F62)=1,"X",""))</f>
        <v/>
      </c>
      <c r="L62" s="232" t="str">
        <f t="shared" si="10"/>
        <v/>
      </c>
      <c r="M62" s="18" t="str">
        <f t="shared" si="4"/>
        <v/>
      </c>
      <c r="N62" s="18" t="str">
        <f t="shared" si="5"/>
        <v/>
      </c>
      <c r="O62" s="18" t="str">
        <f t="shared" si="6"/>
        <v/>
      </c>
      <c r="P62" s="18" t="str">
        <f t="shared" si="7"/>
        <v/>
      </c>
      <c r="Q62" s="18" t="str">
        <f t="shared" si="8"/>
        <v/>
      </c>
    </row>
    <row r="63" spans="1:17" ht="15.75" hidden="1" x14ac:dyDescent="0.25">
      <c r="A63" s="119"/>
      <c r="B63" s="110"/>
      <c r="C63" s="110"/>
      <c r="D63" s="110"/>
      <c r="E63" s="110"/>
      <c r="F63" s="223" t="str">
        <f t="shared" si="9"/>
        <v/>
      </c>
      <c r="G63" s="227" t="str">
        <f>IF($F63="","",IF(COUNTIF('Séries-Statique'!$M$11:$M$50,Apnéistes!$F63)=1,"X",""))</f>
        <v/>
      </c>
      <c r="H63" s="226" t="str">
        <f>IF($F63="","",IF(COUNTIF('Séries-DWF'!$M$11:$M$50,Apnéistes!$F63)=1,"X",""))</f>
        <v/>
      </c>
      <c r="I63" s="226" t="str">
        <f>IF($F63="","",IF(COUNTIF('Séries-DNF'!$M$11:$M$50,Apnéistes!$F63)=1,"X",""))</f>
        <v/>
      </c>
      <c r="J63" s="226" t="str">
        <f>IF($F63="","",IF(COUNTIF('Séries-Speed100'!$M$11:$M$50,Apnéistes!$F63)=1,"X",""))</f>
        <v/>
      </c>
      <c r="K63" s="229" t="str">
        <f>IF($F63="","",IF(COUNTIF('Séries-16x50'!$M$11:$M$50,Apnéistes!$F63)=1,"X",""))</f>
        <v/>
      </c>
      <c r="L63" s="232" t="str">
        <f t="shared" si="10"/>
        <v/>
      </c>
      <c r="M63" s="18" t="str">
        <f t="shared" si="4"/>
        <v/>
      </c>
      <c r="N63" s="18" t="str">
        <f t="shared" si="5"/>
        <v/>
      </c>
      <c r="O63" s="18" t="str">
        <f t="shared" si="6"/>
        <v/>
      </c>
      <c r="P63" s="18" t="str">
        <f t="shared" si="7"/>
        <v/>
      </c>
      <c r="Q63" s="18" t="str">
        <f t="shared" si="8"/>
        <v/>
      </c>
    </row>
    <row r="64" spans="1:17" ht="15.75" hidden="1" x14ac:dyDescent="0.25">
      <c r="A64" s="119"/>
      <c r="B64" s="110"/>
      <c r="C64" s="110"/>
      <c r="D64" s="110"/>
      <c r="E64" s="110"/>
      <c r="F64" s="223" t="str">
        <f t="shared" si="9"/>
        <v/>
      </c>
      <c r="G64" s="227" t="str">
        <f>IF($F64="","",IF(COUNTIF('Séries-Statique'!$M$11:$M$50,Apnéistes!$F64)=1,"X",""))</f>
        <v/>
      </c>
      <c r="H64" s="226" t="str">
        <f>IF($F64="","",IF(COUNTIF('Séries-DWF'!$M$11:$M$50,Apnéistes!$F64)=1,"X",""))</f>
        <v/>
      </c>
      <c r="I64" s="226" t="str">
        <f>IF($F64="","",IF(COUNTIF('Séries-DNF'!$M$11:$M$50,Apnéistes!$F64)=1,"X",""))</f>
        <v/>
      </c>
      <c r="J64" s="226" t="str">
        <f>IF($F64="","",IF(COUNTIF('Séries-Speed100'!$M$11:$M$50,Apnéistes!$F64)=1,"X",""))</f>
        <v/>
      </c>
      <c r="K64" s="229" t="str">
        <f>IF($F64="","",IF(COUNTIF('Séries-16x50'!$M$11:$M$50,Apnéistes!$F64)=1,"X",""))</f>
        <v/>
      </c>
      <c r="L64" s="232" t="str">
        <f t="shared" si="10"/>
        <v/>
      </c>
      <c r="M64" s="18" t="str">
        <f t="shared" si="4"/>
        <v/>
      </c>
      <c r="N64" s="18" t="str">
        <f t="shared" si="5"/>
        <v/>
      </c>
      <c r="O64" s="18" t="str">
        <f t="shared" si="6"/>
        <v/>
      </c>
      <c r="P64" s="18" t="str">
        <f t="shared" si="7"/>
        <v/>
      </c>
      <c r="Q64" s="18" t="str">
        <f t="shared" si="8"/>
        <v/>
      </c>
    </row>
    <row r="65" spans="1:17" ht="15.75" hidden="1" x14ac:dyDescent="0.25">
      <c r="A65" s="119"/>
      <c r="B65" s="110"/>
      <c r="C65" s="110"/>
      <c r="D65" s="110"/>
      <c r="E65" s="110"/>
      <c r="F65" s="223" t="str">
        <f t="shared" si="9"/>
        <v/>
      </c>
      <c r="G65" s="227" t="str">
        <f>IF($F65="","",IF(COUNTIF('Séries-Statique'!$M$11:$M$50,Apnéistes!$F65)=1,"X",""))</f>
        <v/>
      </c>
      <c r="H65" s="226" t="str">
        <f>IF($F65="","",IF(COUNTIF('Séries-DWF'!$M$11:$M$50,Apnéistes!$F65)=1,"X",""))</f>
        <v/>
      </c>
      <c r="I65" s="226" t="str">
        <f>IF($F65="","",IF(COUNTIF('Séries-DNF'!$M$11:$M$50,Apnéistes!$F65)=1,"X",""))</f>
        <v/>
      </c>
      <c r="J65" s="226" t="str">
        <f>IF($F65="","",IF(COUNTIF('Séries-Speed100'!$M$11:$M$50,Apnéistes!$F65)=1,"X",""))</f>
        <v/>
      </c>
      <c r="K65" s="229" t="str">
        <f>IF($F65="","",IF(COUNTIF('Séries-16x50'!$M$11:$M$50,Apnéistes!$F65)=1,"X",""))</f>
        <v/>
      </c>
      <c r="L65" s="232" t="str">
        <f t="shared" si="10"/>
        <v/>
      </c>
      <c r="M65" s="18" t="str">
        <f t="shared" si="4"/>
        <v/>
      </c>
      <c r="N65" s="18" t="str">
        <f t="shared" si="5"/>
        <v/>
      </c>
      <c r="O65" s="18" t="str">
        <f t="shared" si="6"/>
        <v/>
      </c>
      <c r="P65" s="18" t="str">
        <f t="shared" si="7"/>
        <v/>
      </c>
      <c r="Q65" s="18" t="str">
        <f t="shared" si="8"/>
        <v/>
      </c>
    </row>
    <row r="66" spans="1:17" ht="15.75" hidden="1" x14ac:dyDescent="0.25">
      <c r="A66" s="119"/>
      <c r="B66" s="110"/>
      <c r="C66" s="110"/>
      <c r="D66" s="110"/>
      <c r="E66" s="110"/>
      <c r="F66" s="223" t="str">
        <f t="shared" si="9"/>
        <v/>
      </c>
      <c r="G66" s="227" t="str">
        <f>IF($F66="","",IF(COUNTIF('Séries-Statique'!$M$11:$M$50,Apnéistes!$F66)=1,"X",""))</f>
        <v/>
      </c>
      <c r="H66" s="226" t="str">
        <f>IF($F66="","",IF(COUNTIF('Séries-DWF'!$M$11:$M$50,Apnéistes!$F66)=1,"X",""))</f>
        <v/>
      </c>
      <c r="I66" s="226" t="str">
        <f>IF($F66="","",IF(COUNTIF('Séries-DNF'!$M$11:$M$50,Apnéistes!$F66)=1,"X",""))</f>
        <v/>
      </c>
      <c r="J66" s="226" t="str">
        <f>IF($F66="","",IF(COUNTIF('Séries-Speed100'!$M$11:$M$50,Apnéistes!$F66)=1,"X",""))</f>
        <v/>
      </c>
      <c r="K66" s="229" t="str">
        <f>IF($F66="","",IF(COUNTIF('Séries-16x50'!$M$11:$M$50,Apnéistes!$F66)=1,"X",""))</f>
        <v/>
      </c>
      <c r="L66" s="232" t="str">
        <f t="shared" si="10"/>
        <v/>
      </c>
      <c r="M66" s="18" t="str">
        <f t="shared" si="4"/>
        <v/>
      </c>
      <c r="N66" s="18" t="str">
        <f t="shared" si="5"/>
        <v/>
      </c>
      <c r="O66" s="18" t="str">
        <f t="shared" si="6"/>
        <v/>
      </c>
      <c r="P66" s="18" t="str">
        <f t="shared" si="7"/>
        <v/>
      </c>
      <c r="Q66" s="18" t="str">
        <f t="shared" si="8"/>
        <v/>
      </c>
    </row>
    <row r="67" spans="1:17" ht="15.75" hidden="1" x14ac:dyDescent="0.25">
      <c r="A67" s="119"/>
      <c r="B67" s="110"/>
      <c r="C67" s="110"/>
      <c r="D67" s="110"/>
      <c r="E67" s="110"/>
      <c r="F67" s="223" t="str">
        <f t="shared" si="9"/>
        <v/>
      </c>
      <c r="G67" s="227" t="str">
        <f>IF($F67="","",IF(COUNTIF('Séries-Statique'!$M$11:$M$50,Apnéistes!$F67)=1,"X",""))</f>
        <v/>
      </c>
      <c r="H67" s="226" t="str">
        <f>IF($F67="","",IF(COUNTIF('Séries-DWF'!$M$11:$M$50,Apnéistes!$F67)=1,"X",""))</f>
        <v/>
      </c>
      <c r="I67" s="226" t="str">
        <f>IF($F67="","",IF(COUNTIF('Séries-DNF'!$M$11:$M$50,Apnéistes!$F67)=1,"X",""))</f>
        <v/>
      </c>
      <c r="J67" s="226" t="str">
        <f>IF($F67="","",IF(COUNTIF('Séries-Speed100'!$M$11:$M$50,Apnéistes!$F67)=1,"X",""))</f>
        <v/>
      </c>
      <c r="K67" s="229" t="str">
        <f>IF($F67="","",IF(COUNTIF('Séries-16x50'!$M$11:$M$50,Apnéistes!$F67)=1,"X",""))</f>
        <v/>
      </c>
      <c r="L67" s="232" t="str">
        <f t="shared" si="10"/>
        <v/>
      </c>
      <c r="M67" s="18" t="str">
        <f t="shared" si="4"/>
        <v/>
      </c>
      <c r="N67" s="18" t="str">
        <f t="shared" si="5"/>
        <v/>
      </c>
      <c r="O67" s="18" t="str">
        <f t="shared" si="6"/>
        <v/>
      </c>
      <c r="P67" s="18" t="str">
        <f t="shared" si="7"/>
        <v/>
      </c>
      <c r="Q67" s="18" t="str">
        <f t="shared" si="8"/>
        <v/>
      </c>
    </row>
    <row r="68" spans="1:17" ht="15.75" hidden="1" x14ac:dyDescent="0.25">
      <c r="A68" s="119"/>
      <c r="B68" s="110"/>
      <c r="C68" s="110"/>
      <c r="D68" s="110"/>
      <c r="E68" s="110"/>
      <c r="F68" s="223" t="str">
        <f t="shared" si="9"/>
        <v/>
      </c>
      <c r="G68" s="227" t="str">
        <f>IF($F68="","",IF(COUNTIF('Séries-Statique'!$M$11:$M$50,Apnéistes!$F68)=1,"X",""))</f>
        <v/>
      </c>
      <c r="H68" s="226" t="str">
        <f>IF($F68="","",IF(COUNTIF('Séries-DWF'!$M$11:$M$50,Apnéistes!$F68)=1,"X",""))</f>
        <v/>
      </c>
      <c r="I68" s="226" t="str">
        <f>IF($F68="","",IF(COUNTIF('Séries-DNF'!$M$11:$M$50,Apnéistes!$F68)=1,"X",""))</f>
        <v/>
      </c>
      <c r="J68" s="226" t="str">
        <f>IF($F68="","",IF(COUNTIF('Séries-Speed100'!$M$11:$M$50,Apnéistes!$F68)=1,"X",""))</f>
        <v/>
      </c>
      <c r="K68" s="229" t="str">
        <f>IF($F68="","",IF(COUNTIF('Séries-16x50'!$M$11:$M$50,Apnéistes!$F68)=1,"X",""))</f>
        <v/>
      </c>
      <c r="L68" s="232" t="str">
        <f t="shared" si="10"/>
        <v/>
      </c>
      <c r="M68" s="18" t="str">
        <f t="shared" si="4"/>
        <v/>
      </c>
      <c r="N68" s="18" t="str">
        <f t="shared" si="5"/>
        <v/>
      </c>
      <c r="O68" s="18" t="str">
        <f t="shared" si="6"/>
        <v/>
      </c>
      <c r="P68" s="18" t="str">
        <f t="shared" si="7"/>
        <v/>
      </c>
      <c r="Q68" s="18" t="str">
        <f t="shared" si="8"/>
        <v/>
      </c>
    </row>
    <row r="69" spans="1:17" ht="15.75" hidden="1" x14ac:dyDescent="0.25">
      <c r="A69" s="119"/>
      <c r="B69" s="110"/>
      <c r="C69" s="110"/>
      <c r="D69" s="110"/>
      <c r="E69" s="110"/>
      <c r="F69" s="223" t="str">
        <f t="shared" ref="F69:F100" si="11">IF(AND(C69="",D69="",E69=""),"",IF(OR(C69="",D69="",E69=""),"Identité ?",C69&amp;" "&amp;D69&amp;" "&amp;E69))</f>
        <v/>
      </c>
      <c r="G69" s="227" t="str">
        <f>IF($F69="","",IF(COUNTIF('Séries-Statique'!$M$11:$M$50,Apnéistes!$F69)=1,"X",""))</f>
        <v/>
      </c>
      <c r="H69" s="226" t="str">
        <f>IF($F69="","",IF(COUNTIF('Séries-DWF'!$M$11:$M$50,Apnéistes!$F69)=1,"X",""))</f>
        <v/>
      </c>
      <c r="I69" s="226" t="str">
        <f>IF($F69="","",IF(COUNTIF('Séries-DNF'!$M$11:$M$50,Apnéistes!$F69)=1,"X",""))</f>
        <v/>
      </c>
      <c r="J69" s="226" t="str">
        <f>IF($F69="","",IF(COUNTIF('Séries-Speed100'!$M$11:$M$50,Apnéistes!$F69)=1,"X",""))</f>
        <v/>
      </c>
      <c r="K69" s="229" t="str">
        <f>IF($F69="","",IF(COUNTIF('Séries-16x50'!$M$11:$M$50,Apnéistes!$F69)=1,"X",""))</f>
        <v/>
      </c>
      <c r="L69" s="232" t="str">
        <f t="shared" ref="L69:L100" si="12">IF(COUNTIF(G69:K69,"x")=0,"",COUNTIF(G69:K69,"x"))</f>
        <v/>
      </c>
      <c r="M69" s="18" t="str">
        <f t="shared" si="4"/>
        <v/>
      </c>
      <c r="N69" s="18" t="str">
        <f t="shared" si="5"/>
        <v/>
      </c>
      <c r="O69" s="18" t="str">
        <f t="shared" si="6"/>
        <v/>
      </c>
      <c r="P69" s="18" t="str">
        <f t="shared" si="7"/>
        <v/>
      </c>
      <c r="Q69" s="18" t="str">
        <f t="shared" si="8"/>
        <v/>
      </c>
    </row>
    <row r="70" spans="1:17" ht="15.75" hidden="1" x14ac:dyDescent="0.25">
      <c r="A70" s="119"/>
      <c r="B70" s="110"/>
      <c r="C70" s="110"/>
      <c r="D70" s="110"/>
      <c r="E70" s="110"/>
      <c r="F70" s="223" t="str">
        <f t="shared" si="11"/>
        <v/>
      </c>
      <c r="G70" s="227" t="str">
        <f>IF($F70="","",IF(COUNTIF('Séries-Statique'!$M$11:$M$50,Apnéistes!$F70)=1,"X",""))</f>
        <v/>
      </c>
      <c r="H70" s="226" t="str">
        <f>IF($F70="","",IF(COUNTIF('Séries-DWF'!$M$11:$M$50,Apnéistes!$F70)=1,"X",""))</f>
        <v/>
      </c>
      <c r="I70" s="226" t="str">
        <f>IF($F70="","",IF(COUNTIF('Séries-DNF'!$M$11:$M$50,Apnéistes!$F70)=1,"X",""))</f>
        <v/>
      </c>
      <c r="J70" s="226" t="str">
        <f>IF($F70="","",IF(COUNTIF('Séries-Speed100'!$M$11:$M$50,Apnéistes!$F70)=1,"X",""))</f>
        <v/>
      </c>
      <c r="K70" s="229" t="str">
        <f>IF($F70="","",IF(COUNTIF('Séries-16x50'!$M$11:$M$50,Apnéistes!$F70)=1,"X",""))</f>
        <v/>
      </c>
      <c r="L70" s="232" t="str">
        <f t="shared" si="12"/>
        <v/>
      </c>
      <c r="M70" s="18" t="str">
        <f t="shared" ref="M70:M104" si="13">IF($A70="","",A70)</f>
        <v/>
      </c>
      <c r="N70" s="18" t="str">
        <f t="shared" ref="N70:N104" si="14">IF($A70="","",B70)</f>
        <v/>
      </c>
      <c r="O70" s="18" t="str">
        <f t="shared" ref="O70:O104" si="15">IF($A70="","",C70)</f>
        <v/>
      </c>
      <c r="P70" s="18" t="str">
        <f t="shared" ref="P70:P104" si="16">IF($A70="","",D70)</f>
        <v/>
      </c>
      <c r="Q70" s="18" t="str">
        <f t="shared" ref="Q70:Q104" si="17">IF($A70="","",E70)</f>
        <v/>
      </c>
    </row>
    <row r="71" spans="1:17" ht="15.75" hidden="1" x14ac:dyDescent="0.25">
      <c r="A71" s="119"/>
      <c r="B71" s="110"/>
      <c r="C71" s="110"/>
      <c r="D71" s="110"/>
      <c r="E71" s="110"/>
      <c r="F71" s="223" t="str">
        <f t="shared" si="11"/>
        <v/>
      </c>
      <c r="G71" s="227" t="str">
        <f>IF($F71="","",IF(COUNTIF('Séries-Statique'!$M$11:$M$50,Apnéistes!$F71)=1,"X",""))</f>
        <v/>
      </c>
      <c r="H71" s="226" t="str">
        <f>IF($F71="","",IF(COUNTIF('Séries-DWF'!$M$11:$M$50,Apnéistes!$F71)=1,"X",""))</f>
        <v/>
      </c>
      <c r="I71" s="226" t="str">
        <f>IF($F71="","",IF(COUNTIF('Séries-DNF'!$M$11:$M$50,Apnéistes!$F71)=1,"X",""))</f>
        <v/>
      </c>
      <c r="J71" s="226" t="str">
        <f>IF($F71="","",IF(COUNTIF('Séries-Speed100'!$M$11:$M$50,Apnéistes!$F71)=1,"X",""))</f>
        <v/>
      </c>
      <c r="K71" s="229" t="str">
        <f>IF($F71="","",IF(COUNTIF('Séries-16x50'!$M$11:$M$50,Apnéistes!$F71)=1,"X",""))</f>
        <v/>
      </c>
      <c r="L71" s="232" t="str">
        <f t="shared" si="12"/>
        <v/>
      </c>
      <c r="M71" s="18" t="str">
        <f t="shared" si="13"/>
        <v/>
      </c>
      <c r="N71" s="18" t="str">
        <f t="shared" si="14"/>
        <v/>
      </c>
      <c r="O71" s="18" t="str">
        <f t="shared" si="15"/>
        <v/>
      </c>
      <c r="P71" s="18" t="str">
        <f t="shared" si="16"/>
        <v/>
      </c>
      <c r="Q71" s="18" t="str">
        <f t="shared" si="17"/>
        <v/>
      </c>
    </row>
    <row r="72" spans="1:17" ht="15.75" hidden="1" x14ac:dyDescent="0.25">
      <c r="A72" s="119"/>
      <c r="B72" s="110"/>
      <c r="C72" s="110"/>
      <c r="D72" s="110"/>
      <c r="E72" s="110"/>
      <c r="F72" s="223" t="str">
        <f t="shared" si="11"/>
        <v/>
      </c>
      <c r="G72" s="227" t="str">
        <f>IF($F72="","",IF(COUNTIF('Séries-Statique'!$M$11:$M$50,Apnéistes!$F72)=1,"X",""))</f>
        <v/>
      </c>
      <c r="H72" s="226" t="str">
        <f>IF($F72="","",IF(COUNTIF('Séries-DWF'!$M$11:$M$50,Apnéistes!$F72)=1,"X",""))</f>
        <v/>
      </c>
      <c r="I72" s="226" t="str">
        <f>IF($F72="","",IF(COUNTIF('Séries-DNF'!$M$11:$M$50,Apnéistes!$F72)=1,"X",""))</f>
        <v/>
      </c>
      <c r="J72" s="226" t="str">
        <f>IF($F72="","",IF(COUNTIF('Séries-Speed100'!$M$11:$M$50,Apnéistes!$F72)=1,"X",""))</f>
        <v/>
      </c>
      <c r="K72" s="229" t="str">
        <f>IF($F72="","",IF(COUNTIF('Séries-16x50'!$M$11:$M$50,Apnéistes!$F72)=1,"X",""))</f>
        <v/>
      </c>
      <c r="L72" s="232" t="str">
        <f t="shared" si="12"/>
        <v/>
      </c>
      <c r="M72" s="18" t="str">
        <f t="shared" si="13"/>
        <v/>
      </c>
      <c r="N72" s="18" t="str">
        <f t="shared" si="14"/>
        <v/>
      </c>
      <c r="O72" s="18" t="str">
        <f t="shared" si="15"/>
        <v/>
      </c>
      <c r="P72" s="18" t="str">
        <f t="shared" si="16"/>
        <v/>
      </c>
      <c r="Q72" s="18" t="str">
        <f t="shared" si="17"/>
        <v/>
      </c>
    </row>
    <row r="73" spans="1:17" ht="15.75" hidden="1" x14ac:dyDescent="0.25">
      <c r="A73" s="119"/>
      <c r="B73" s="110"/>
      <c r="C73" s="110"/>
      <c r="D73" s="110"/>
      <c r="E73" s="110"/>
      <c r="F73" s="223" t="str">
        <f t="shared" si="11"/>
        <v/>
      </c>
      <c r="G73" s="227" t="str">
        <f>IF($F73="","",IF(COUNTIF('Séries-Statique'!$M$11:$M$50,Apnéistes!$F73)=1,"X",""))</f>
        <v/>
      </c>
      <c r="H73" s="226" t="str">
        <f>IF($F73="","",IF(COUNTIF('Séries-DWF'!$M$11:$M$50,Apnéistes!$F73)=1,"X",""))</f>
        <v/>
      </c>
      <c r="I73" s="226" t="str">
        <f>IF($F73="","",IF(COUNTIF('Séries-DNF'!$M$11:$M$50,Apnéistes!$F73)=1,"X",""))</f>
        <v/>
      </c>
      <c r="J73" s="226" t="str">
        <f>IF($F73="","",IF(COUNTIF('Séries-Speed100'!$M$11:$M$50,Apnéistes!$F73)=1,"X",""))</f>
        <v/>
      </c>
      <c r="K73" s="229" t="str">
        <f>IF($F73="","",IF(COUNTIF('Séries-16x50'!$M$11:$M$50,Apnéistes!$F73)=1,"X",""))</f>
        <v/>
      </c>
      <c r="L73" s="232" t="str">
        <f t="shared" si="12"/>
        <v/>
      </c>
      <c r="M73" s="18" t="str">
        <f t="shared" si="13"/>
        <v/>
      </c>
      <c r="N73" s="18" t="str">
        <f t="shared" si="14"/>
        <v/>
      </c>
      <c r="O73" s="18" t="str">
        <f t="shared" si="15"/>
        <v/>
      </c>
      <c r="P73" s="18" t="str">
        <f t="shared" si="16"/>
        <v/>
      </c>
      <c r="Q73" s="18" t="str">
        <f t="shared" si="17"/>
        <v/>
      </c>
    </row>
    <row r="74" spans="1:17" ht="15.75" hidden="1" x14ac:dyDescent="0.25">
      <c r="A74" s="119"/>
      <c r="B74" s="110"/>
      <c r="C74" s="110"/>
      <c r="D74" s="110"/>
      <c r="E74" s="110"/>
      <c r="F74" s="223" t="str">
        <f t="shared" si="11"/>
        <v/>
      </c>
      <c r="G74" s="227" t="str">
        <f>IF($F74="","",IF(COUNTIF('Séries-Statique'!$M$11:$M$50,Apnéistes!$F74)=1,"X",""))</f>
        <v/>
      </c>
      <c r="H74" s="226" t="str">
        <f>IF($F74="","",IF(COUNTIF('Séries-DWF'!$M$11:$M$50,Apnéistes!$F74)=1,"X",""))</f>
        <v/>
      </c>
      <c r="I74" s="226" t="str">
        <f>IF($F74="","",IF(COUNTIF('Séries-DNF'!$M$11:$M$50,Apnéistes!$F74)=1,"X",""))</f>
        <v/>
      </c>
      <c r="J74" s="226" t="str">
        <f>IF($F74="","",IF(COUNTIF('Séries-Speed100'!$M$11:$M$50,Apnéistes!$F74)=1,"X",""))</f>
        <v/>
      </c>
      <c r="K74" s="229" t="str">
        <f>IF($F74="","",IF(COUNTIF('Séries-16x50'!$M$11:$M$50,Apnéistes!$F74)=1,"X",""))</f>
        <v/>
      </c>
      <c r="L74" s="232" t="str">
        <f t="shared" si="12"/>
        <v/>
      </c>
      <c r="M74" s="18" t="str">
        <f t="shared" si="13"/>
        <v/>
      </c>
      <c r="N74" s="18" t="str">
        <f t="shared" si="14"/>
        <v/>
      </c>
      <c r="O74" s="18" t="str">
        <f t="shared" si="15"/>
        <v/>
      </c>
      <c r="P74" s="18" t="str">
        <f t="shared" si="16"/>
        <v/>
      </c>
      <c r="Q74" s="18" t="str">
        <f t="shared" si="17"/>
        <v/>
      </c>
    </row>
    <row r="75" spans="1:17" ht="15.75" hidden="1" x14ac:dyDescent="0.25">
      <c r="A75" s="119"/>
      <c r="B75" s="110"/>
      <c r="C75" s="110"/>
      <c r="D75" s="110"/>
      <c r="E75" s="110"/>
      <c r="F75" s="223" t="str">
        <f t="shared" si="11"/>
        <v/>
      </c>
      <c r="G75" s="227" t="str">
        <f>IF($F75="","",IF(COUNTIF('Séries-Statique'!$M$11:$M$50,Apnéistes!$F75)=1,"X",""))</f>
        <v/>
      </c>
      <c r="H75" s="226" t="str">
        <f>IF($F75="","",IF(COUNTIF('Séries-DWF'!$M$11:$M$50,Apnéistes!$F75)=1,"X",""))</f>
        <v/>
      </c>
      <c r="I75" s="226" t="str">
        <f>IF($F75="","",IF(COUNTIF('Séries-DNF'!$M$11:$M$50,Apnéistes!$F75)=1,"X",""))</f>
        <v/>
      </c>
      <c r="J75" s="226" t="str">
        <f>IF($F75="","",IF(COUNTIF('Séries-Speed100'!$M$11:$M$50,Apnéistes!$F75)=1,"X",""))</f>
        <v/>
      </c>
      <c r="K75" s="229" t="str">
        <f>IF($F75="","",IF(COUNTIF('Séries-16x50'!$M$11:$M$50,Apnéistes!$F75)=1,"X",""))</f>
        <v/>
      </c>
      <c r="L75" s="232" t="str">
        <f t="shared" si="12"/>
        <v/>
      </c>
      <c r="M75" s="18" t="str">
        <f t="shared" si="13"/>
        <v/>
      </c>
      <c r="N75" s="18" t="str">
        <f t="shared" si="14"/>
        <v/>
      </c>
      <c r="O75" s="18" t="str">
        <f t="shared" si="15"/>
        <v/>
      </c>
      <c r="P75" s="18" t="str">
        <f t="shared" si="16"/>
        <v/>
      </c>
      <c r="Q75" s="18" t="str">
        <f t="shared" si="17"/>
        <v/>
      </c>
    </row>
    <row r="76" spans="1:17" ht="15.75" hidden="1" x14ac:dyDescent="0.25">
      <c r="A76" s="119"/>
      <c r="B76" s="110"/>
      <c r="C76" s="110"/>
      <c r="D76" s="110"/>
      <c r="E76" s="110"/>
      <c r="F76" s="223" t="str">
        <f t="shared" si="11"/>
        <v/>
      </c>
      <c r="G76" s="227" t="str">
        <f>IF($F76="","",IF(COUNTIF('Séries-Statique'!$M$11:$M$50,Apnéistes!$F76)=1,"X",""))</f>
        <v/>
      </c>
      <c r="H76" s="226" t="str">
        <f>IF($F76="","",IF(COUNTIF('Séries-DWF'!$M$11:$M$50,Apnéistes!$F76)=1,"X",""))</f>
        <v/>
      </c>
      <c r="I76" s="226" t="str">
        <f>IF($F76="","",IF(COUNTIF('Séries-DNF'!$M$11:$M$50,Apnéistes!$F76)=1,"X",""))</f>
        <v/>
      </c>
      <c r="J76" s="226" t="str">
        <f>IF($F76="","",IF(COUNTIF('Séries-Speed100'!$M$11:$M$50,Apnéistes!$F76)=1,"X",""))</f>
        <v/>
      </c>
      <c r="K76" s="229" t="str">
        <f>IF($F76="","",IF(COUNTIF('Séries-16x50'!$M$11:$M$50,Apnéistes!$F76)=1,"X",""))</f>
        <v/>
      </c>
      <c r="L76" s="232" t="str">
        <f t="shared" si="12"/>
        <v/>
      </c>
      <c r="M76" s="18" t="str">
        <f t="shared" si="13"/>
        <v/>
      </c>
      <c r="N76" s="18" t="str">
        <f t="shared" si="14"/>
        <v/>
      </c>
      <c r="O76" s="18" t="str">
        <f t="shared" si="15"/>
        <v/>
      </c>
      <c r="P76" s="18" t="str">
        <f t="shared" si="16"/>
        <v/>
      </c>
      <c r="Q76" s="18" t="str">
        <f t="shared" si="17"/>
        <v/>
      </c>
    </row>
    <row r="77" spans="1:17" ht="15.75" hidden="1" x14ac:dyDescent="0.25">
      <c r="A77" s="119"/>
      <c r="B77" s="110"/>
      <c r="C77" s="110"/>
      <c r="D77" s="110"/>
      <c r="E77" s="110"/>
      <c r="F77" s="223" t="str">
        <f t="shared" si="11"/>
        <v/>
      </c>
      <c r="G77" s="227" t="str">
        <f>IF($F77="","",IF(COUNTIF('Séries-Statique'!$M$11:$M$50,Apnéistes!$F77)=1,"X",""))</f>
        <v/>
      </c>
      <c r="H77" s="226" t="str">
        <f>IF($F77="","",IF(COUNTIF('Séries-DWF'!$M$11:$M$50,Apnéistes!$F77)=1,"X",""))</f>
        <v/>
      </c>
      <c r="I77" s="226" t="str">
        <f>IF($F77="","",IF(COUNTIF('Séries-DNF'!$M$11:$M$50,Apnéistes!$F77)=1,"X",""))</f>
        <v/>
      </c>
      <c r="J77" s="226" t="str">
        <f>IF($F77="","",IF(COUNTIF('Séries-Speed100'!$M$11:$M$50,Apnéistes!$F77)=1,"X",""))</f>
        <v/>
      </c>
      <c r="K77" s="229" t="str">
        <f>IF($F77="","",IF(COUNTIF('Séries-16x50'!$M$11:$M$50,Apnéistes!$F77)=1,"X",""))</f>
        <v/>
      </c>
      <c r="L77" s="232" t="str">
        <f t="shared" si="12"/>
        <v/>
      </c>
      <c r="M77" s="18" t="str">
        <f t="shared" si="13"/>
        <v/>
      </c>
      <c r="N77" s="18" t="str">
        <f t="shared" si="14"/>
        <v/>
      </c>
      <c r="O77" s="18" t="str">
        <f t="shared" si="15"/>
        <v/>
      </c>
      <c r="P77" s="18" t="str">
        <f t="shared" si="16"/>
        <v/>
      </c>
      <c r="Q77" s="18" t="str">
        <f t="shared" si="17"/>
        <v/>
      </c>
    </row>
    <row r="78" spans="1:17" ht="15.75" hidden="1" x14ac:dyDescent="0.25">
      <c r="A78" s="119"/>
      <c r="B78" s="110"/>
      <c r="C78" s="110"/>
      <c r="D78" s="110"/>
      <c r="E78" s="110"/>
      <c r="F78" s="223" t="str">
        <f t="shared" si="11"/>
        <v/>
      </c>
      <c r="G78" s="227" t="str">
        <f>IF($F78="","",IF(COUNTIF('Séries-Statique'!$M$11:$M$50,Apnéistes!$F78)=1,"X",""))</f>
        <v/>
      </c>
      <c r="H78" s="226" t="str">
        <f>IF($F78="","",IF(COUNTIF('Séries-DWF'!$M$11:$M$50,Apnéistes!$F78)=1,"X",""))</f>
        <v/>
      </c>
      <c r="I78" s="226" t="str">
        <f>IF($F78="","",IF(COUNTIF('Séries-DNF'!$M$11:$M$50,Apnéistes!$F78)=1,"X",""))</f>
        <v/>
      </c>
      <c r="J78" s="226" t="str">
        <f>IF($F78="","",IF(COUNTIF('Séries-Speed100'!$M$11:$M$50,Apnéistes!$F78)=1,"X",""))</f>
        <v/>
      </c>
      <c r="K78" s="229" t="str">
        <f>IF($F78="","",IF(COUNTIF('Séries-16x50'!$M$11:$M$50,Apnéistes!$F78)=1,"X",""))</f>
        <v/>
      </c>
      <c r="L78" s="232" t="str">
        <f t="shared" si="12"/>
        <v/>
      </c>
      <c r="M78" s="18" t="str">
        <f t="shared" si="13"/>
        <v/>
      </c>
      <c r="N78" s="18" t="str">
        <f t="shared" si="14"/>
        <v/>
      </c>
      <c r="O78" s="18" t="str">
        <f t="shared" si="15"/>
        <v/>
      </c>
      <c r="P78" s="18" t="str">
        <f t="shared" si="16"/>
        <v/>
      </c>
      <c r="Q78" s="18" t="str">
        <f t="shared" si="17"/>
        <v/>
      </c>
    </row>
    <row r="79" spans="1:17" ht="15.75" hidden="1" x14ac:dyDescent="0.25">
      <c r="A79" s="119"/>
      <c r="B79" s="110"/>
      <c r="C79" s="110"/>
      <c r="D79" s="110"/>
      <c r="E79" s="110"/>
      <c r="F79" s="223" t="str">
        <f t="shared" si="11"/>
        <v/>
      </c>
      <c r="G79" s="227" t="str">
        <f>IF($F79="","",IF(COUNTIF('Séries-Statique'!$M$11:$M$50,Apnéistes!$F79)=1,"X",""))</f>
        <v/>
      </c>
      <c r="H79" s="226" t="str">
        <f>IF($F79="","",IF(COUNTIF('Séries-DWF'!$M$11:$M$50,Apnéistes!$F79)=1,"X",""))</f>
        <v/>
      </c>
      <c r="I79" s="226" t="str">
        <f>IF($F79="","",IF(COUNTIF('Séries-DNF'!$M$11:$M$50,Apnéistes!$F79)=1,"X",""))</f>
        <v/>
      </c>
      <c r="J79" s="226" t="str">
        <f>IF($F79="","",IF(COUNTIF('Séries-Speed100'!$M$11:$M$50,Apnéistes!$F79)=1,"X",""))</f>
        <v/>
      </c>
      <c r="K79" s="229" t="str">
        <f>IF($F79="","",IF(COUNTIF('Séries-16x50'!$M$11:$M$50,Apnéistes!$F79)=1,"X",""))</f>
        <v/>
      </c>
      <c r="L79" s="232" t="str">
        <f t="shared" si="12"/>
        <v/>
      </c>
      <c r="M79" s="18" t="str">
        <f t="shared" si="13"/>
        <v/>
      </c>
      <c r="N79" s="18" t="str">
        <f t="shared" si="14"/>
        <v/>
      </c>
      <c r="O79" s="18" t="str">
        <f t="shared" si="15"/>
        <v/>
      </c>
      <c r="P79" s="18" t="str">
        <f t="shared" si="16"/>
        <v/>
      </c>
      <c r="Q79" s="18" t="str">
        <f t="shared" si="17"/>
        <v/>
      </c>
    </row>
    <row r="80" spans="1:17" ht="15.75" hidden="1" x14ac:dyDescent="0.25">
      <c r="A80" s="119"/>
      <c r="B80" s="110"/>
      <c r="C80" s="110"/>
      <c r="D80" s="110"/>
      <c r="E80" s="110"/>
      <c r="F80" s="223" t="str">
        <f t="shared" si="11"/>
        <v/>
      </c>
      <c r="G80" s="227" t="str">
        <f>IF($F80="","",IF(COUNTIF('Séries-Statique'!$M$11:$M$50,Apnéistes!$F80)=1,"X",""))</f>
        <v/>
      </c>
      <c r="H80" s="226" t="str">
        <f>IF($F80="","",IF(COUNTIF('Séries-DWF'!$M$11:$M$50,Apnéistes!$F80)=1,"X",""))</f>
        <v/>
      </c>
      <c r="I80" s="226" t="str">
        <f>IF($F80="","",IF(COUNTIF('Séries-DNF'!$M$11:$M$50,Apnéistes!$F80)=1,"X",""))</f>
        <v/>
      </c>
      <c r="J80" s="226" t="str">
        <f>IF($F80="","",IF(COUNTIF('Séries-Speed100'!$M$11:$M$50,Apnéistes!$F80)=1,"X",""))</f>
        <v/>
      </c>
      <c r="K80" s="229" t="str">
        <f>IF($F80="","",IF(COUNTIF('Séries-16x50'!$M$11:$M$50,Apnéistes!$F80)=1,"X",""))</f>
        <v/>
      </c>
      <c r="L80" s="232" t="str">
        <f t="shared" si="12"/>
        <v/>
      </c>
      <c r="M80" s="18" t="str">
        <f t="shared" si="13"/>
        <v/>
      </c>
      <c r="N80" s="18" t="str">
        <f t="shared" si="14"/>
        <v/>
      </c>
      <c r="O80" s="18" t="str">
        <f t="shared" si="15"/>
        <v/>
      </c>
      <c r="P80" s="18" t="str">
        <f t="shared" si="16"/>
        <v/>
      </c>
      <c r="Q80" s="18" t="str">
        <f t="shared" si="17"/>
        <v/>
      </c>
    </row>
    <row r="81" spans="1:17" ht="15.75" hidden="1" x14ac:dyDescent="0.25">
      <c r="A81" s="119"/>
      <c r="B81" s="110"/>
      <c r="C81" s="110"/>
      <c r="D81" s="110"/>
      <c r="E81" s="110"/>
      <c r="F81" s="223" t="str">
        <f t="shared" si="11"/>
        <v/>
      </c>
      <c r="G81" s="227" t="str">
        <f>IF($F81="","",IF(COUNTIF('Séries-Statique'!$M$11:$M$50,Apnéistes!$F81)=1,"X",""))</f>
        <v/>
      </c>
      <c r="H81" s="226" t="str">
        <f>IF($F81="","",IF(COUNTIF('Séries-DWF'!$M$11:$M$50,Apnéistes!$F81)=1,"X",""))</f>
        <v/>
      </c>
      <c r="I81" s="226" t="str">
        <f>IF($F81="","",IF(COUNTIF('Séries-DNF'!$M$11:$M$50,Apnéistes!$F81)=1,"X",""))</f>
        <v/>
      </c>
      <c r="J81" s="226" t="str">
        <f>IF($F81="","",IF(COUNTIF('Séries-Speed100'!$M$11:$M$50,Apnéistes!$F81)=1,"X",""))</f>
        <v/>
      </c>
      <c r="K81" s="229" t="str">
        <f>IF($F81="","",IF(COUNTIF('Séries-16x50'!$M$11:$M$50,Apnéistes!$F81)=1,"X",""))</f>
        <v/>
      </c>
      <c r="L81" s="232" t="str">
        <f t="shared" si="12"/>
        <v/>
      </c>
      <c r="M81" s="18" t="str">
        <f t="shared" si="13"/>
        <v/>
      </c>
      <c r="N81" s="18" t="str">
        <f t="shared" si="14"/>
        <v/>
      </c>
      <c r="O81" s="18" t="str">
        <f t="shared" si="15"/>
        <v/>
      </c>
      <c r="P81" s="18" t="str">
        <f t="shared" si="16"/>
        <v/>
      </c>
      <c r="Q81" s="18" t="str">
        <f t="shared" si="17"/>
        <v/>
      </c>
    </row>
    <row r="82" spans="1:17" ht="15.75" hidden="1" x14ac:dyDescent="0.25">
      <c r="A82" s="119"/>
      <c r="B82" s="110"/>
      <c r="C82" s="110"/>
      <c r="D82" s="110"/>
      <c r="E82" s="110"/>
      <c r="F82" s="223" t="str">
        <f t="shared" si="11"/>
        <v/>
      </c>
      <c r="G82" s="227" t="str">
        <f>IF($F82="","",IF(COUNTIF('Séries-Statique'!$M$11:$M$50,Apnéistes!$F82)=1,"X",""))</f>
        <v/>
      </c>
      <c r="H82" s="226" t="str">
        <f>IF($F82="","",IF(COUNTIF('Séries-DWF'!$M$11:$M$50,Apnéistes!$F82)=1,"X",""))</f>
        <v/>
      </c>
      <c r="I82" s="226" t="str">
        <f>IF($F82="","",IF(COUNTIF('Séries-DNF'!$M$11:$M$50,Apnéistes!$F82)=1,"X",""))</f>
        <v/>
      </c>
      <c r="J82" s="226" t="str">
        <f>IF($F82="","",IF(COUNTIF('Séries-Speed100'!$M$11:$M$50,Apnéistes!$F82)=1,"X",""))</f>
        <v/>
      </c>
      <c r="K82" s="229" t="str">
        <f>IF($F82="","",IF(COUNTIF('Séries-16x50'!$M$11:$M$50,Apnéistes!$F82)=1,"X",""))</f>
        <v/>
      </c>
      <c r="L82" s="232" t="str">
        <f t="shared" si="12"/>
        <v/>
      </c>
      <c r="M82" s="18" t="str">
        <f t="shared" si="13"/>
        <v/>
      </c>
      <c r="N82" s="18" t="str">
        <f t="shared" si="14"/>
        <v/>
      </c>
      <c r="O82" s="18" t="str">
        <f t="shared" si="15"/>
        <v/>
      </c>
      <c r="P82" s="18" t="str">
        <f t="shared" si="16"/>
        <v/>
      </c>
      <c r="Q82" s="18" t="str">
        <f t="shared" si="17"/>
        <v/>
      </c>
    </row>
    <row r="83" spans="1:17" ht="15.75" hidden="1" x14ac:dyDescent="0.25">
      <c r="A83" s="119"/>
      <c r="B83" s="110"/>
      <c r="C83" s="110"/>
      <c r="D83" s="110"/>
      <c r="E83" s="110"/>
      <c r="F83" s="223" t="str">
        <f t="shared" si="11"/>
        <v/>
      </c>
      <c r="G83" s="227" t="str">
        <f>IF($F83="","",IF(COUNTIF('Séries-Statique'!$M$11:$M$50,Apnéistes!$F83)=1,"X",""))</f>
        <v/>
      </c>
      <c r="H83" s="226" t="str">
        <f>IF($F83="","",IF(COUNTIF('Séries-DWF'!$M$11:$M$50,Apnéistes!$F83)=1,"X",""))</f>
        <v/>
      </c>
      <c r="I83" s="226" t="str">
        <f>IF($F83="","",IF(COUNTIF('Séries-DNF'!$M$11:$M$50,Apnéistes!$F83)=1,"X",""))</f>
        <v/>
      </c>
      <c r="J83" s="226" t="str">
        <f>IF($F83="","",IF(COUNTIF('Séries-Speed100'!$M$11:$M$50,Apnéistes!$F83)=1,"X",""))</f>
        <v/>
      </c>
      <c r="K83" s="229" t="str">
        <f>IF($F83="","",IF(COUNTIF('Séries-16x50'!$M$11:$M$50,Apnéistes!$F83)=1,"X",""))</f>
        <v/>
      </c>
      <c r="L83" s="232" t="str">
        <f t="shared" si="12"/>
        <v/>
      </c>
      <c r="M83" s="18" t="str">
        <f t="shared" si="13"/>
        <v/>
      </c>
      <c r="N83" s="18" t="str">
        <f t="shared" si="14"/>
        <v/>
      </c>
      <c r="O83" s="18" t="str">
        <f t="shared" si="15"/>
        <v/>
      </c>
      <c r="P83" s="18" t="str">
        <f t="shared" si="16"/>
        <v/>
      </c>
      <c r="Q83" s="18" t="str">
        <f t="shared" si="17"/>
        <v/>
      </c>
    </row>
    <row r="84" spans="1:17" ht="15.75" hidden="1" x14ac:dyDescent="0.25">
      <c r="A84" s="119"/>
      <c r="B84" s="110"/>
      <c r="C84" s="110"/>
      <c r="D84" s="110"/>
      <c r="E84" s="110"/>
      <c r="F84" s="223" t="str">
        <f t="shared" si="11"/>
        <v/>
      </c>
      <c r="G84" s="227" t="str">
        <f>IF($F84="","",IF(COUNTIF('Séries-Statique'!$M$11:$M$50,Apnéistes!$F84)=1,"X",""))</f>
        <v/>
      </c>
      <c r="H84" s="226" t="str">
        <f>IF($F84="","",IF(COUNTIF('Séries-DWF'!$M$11:$M$50,Apnéistes!$F84)=1,"X",""))</f>
        <v/>
      </c>
      <c r="I84" s="226" t="str">
        <f>IF($F84="","",IF(COUNTIF('Séries-DNF'!$M$11:$M$50,Apnéistes!$F84)=1,"X",""))</f>
        <v/>
      </c>
      <c r="J84" s="226" t="str">
        <f>IF($F84="","",IF(COUNTIF('Séries-Speed100'!$M$11:$M$50,Apnéistes!$F84)=1,"X",""))</f>
        <v/>
      </c>
      <c r="K84" s="229" t="str">
        <f>IF($F84="","",IF(COUNTIF('Séries-16x50'!$M$11:$M$50,Apnéistes!$F84)=1,"X",""))</f>
        <v/>
      </c>
      <c r="L84" s="232" t="str">
        <f t="shared" si="12"/>
        <v/>
      </c>
      <c r="M84" s="18" t="str">
        <f t="shared" si="13"/>
        <v/>
      </c>
      <c r="N84" s="18" t="str">
        <f t="shared" si="14"/>
        <v/>
      </c>
      <c r="O84" s="18" t="str">
        <f t="shared" si="15"/>
        <v/>
      </c>
      <c r="P84" s="18" t="str">
        <f t="shared" si="16"/>
        <v/>
      </c>
      <c r="Q84" s="18" t="str">
        <f t="shared" si="17"/>
        <v/>
      </c>
    </row>
    <row r="85" spans="1:17" ht="15.75" hidden="1" x14ac:dyDescent="0.25">
      <c r="A85" s="119"/>
      <c r="B85" s="110"/>
      <c r="C85" s="110"/>
      <c r="D85" s="110"/>
      <c r="E85" s="110"/>
      <c r="F85" s="223" t="str">
        <f t="shared" si="11"/>
        <v/>
      </c>
      <c r="G85" s="227" t="str">
        <f>IF($F85="","",IF(COUNTIF('Séries-Statique'!$M$11:$M$50,Apnéistes!$F85)=1,"X",""))</f>
        <v/>
      </c>
      <c r="H85" s="226" t="str">
        <f>IF($F85="","",IF(COUNTIF('Séries-DWF'!$M$11:$M$50,Apnéistes!$F85)=1,"X",""))</f>
        <v/>
      </c>
      <c r="I85" s="226" t="str">
        <f>IF($F85="","",IF(COUNTIF('Séries-DNF'!$M$11:$M$50,Apnéistes!$F85)=1,"X",""))</f>
        <v/>
      </c>
      <c r="J85" s="226" t="str">
        <f>IF($F85="","",IF(COUNTIF('Séries-Speed100'!$M$11:$M$50,Apnéistes!$F85)=1,"X",""))</f>
        <v/>
      </c>
      <c r="K85" s="229" t="str">
        <f>IF($F85="","",IF(COUNTIF('Séries-16x50'!$M$11:$M$50,Apnéistes!$F85)=1,"X",""))</f>
        <v/>
      </c>
      <c r="L85" s="232" t="str">
        <f t="shared" si="12"/>
        <v/>
      </c>
      <c r="M85" s="18" t="str">
        <f t="shared" si="13"/>
        <v/>
      </c>
      <c r="N85" s="18" t="str">
        <f t="shared" si="14"/>
        <v/>
      </c>
      <c r="O85" s="18" t="str">
        <f t="shared" si="15"/>
        <v/>
      </c>
      <c r="P85" s="18" t="str">
        <f t="shared" si="16"/>
        <v/>
      </c>
      <c r="Q85" s="18" t="str">
        <f t="shared" si="17"/>
        <v/>
      </c>
    </row>
    <row r="86" spans="1:17" ht="15.75" hidden="1" x14ac:dyDescent="0.25">
      <c r="A86" s="119"/>
      <c r="B86" s="110"/>
      <c r="C86" s="110"/>
      <c r="D86" s="110"/>
      <c r="E86" s="110"/>
      <c r="F86" s="223" t="str">
        <f t="shared" si="11"/>
        <v/>
      </c>
      <c r="G86" s="227" t="str">
        <f>IF($F86="","",IF(COUNTIF('Séries-Statique'!$M$11:$M$50,Apnéistes!$F86)=1,"X",""))</f>
        <v/>
      </c>
      <c r="H86" s="226" t="str">
        <f>IF($F86="","",IF(COUNTIF('Séries-DWF'!$M$11:$M$50,Apnéistes!$F86)=1,"X",""))</f>
        <v/>
      </c>
      <c r="I86" s="226" t="str">
        <f>IF($F86="","",IF(COUNTIF('Séries-DNF'!$M$11:$M$50,Apnéistes!$F86)=1,"X",""))</f>
        <v/>
      </c>
      <c r="J86" s="226" t="str">
        <f>IF($F86="","",IF(COUNTIF('Séries-Speed100'!$M$11:$M$50,Apnéistes!$F86)=1,"X",""))</f>
        <v/>
      </c>
      <c r="K86" s="229" t="str">
        <f>IF($F86="","",IF(COUNTIF('Séries-16x50'!$M$11:$M$50,Apnéistes!$F86)=1,"X",""))</f>
        <v/>
      </c>
      <c r="L86" s="232" t="str">
        <f t="shared" si="12"/>
        <v/>
      </c>
      <c r="M86" s="18" t="str">
        <f t="shared" si="13"/>
        <v/>
      </c>
      <c r="N86" s="18" t="str">
        <f t="shared" si="14"/>
        <v/>
      </c>
      <c r="O86" s="18" t="str">
        <f t="shared" si="15"/>
        <v/>
      </c>
      <c r="P86" s="18" t="str">
        <f t="shared" si="16"/>
        <v/>
      </c>
      <c r="Q86" s="18" t="str">
        <f t="shared" si="17"/>
        <v/>
      </c>
    </row>
    <row r="87" spans="1:17" ht="15.75" hidden="1" x14ac:dyDescent="0.25">
      <c r="A87" s="119"/>
      <c r="B87" s="110"/>
      <c r="C87" s="110"/>
      <c r="D87" s="110"/>
      <c r="E87" s="110"/>
      <c r="F87" s="223" t="str">
        <f t="shared" si="11"/>
        <v/>
      </c>
      <c r="G87" s="227" t="str">
        <f>IF($F87="","",IF(COUNTIF('Séries-Statique'!$M$11:$M$50,Apnéistes!$F87)=1,"X",""))</f>
        <v/>
      </c>
      <c r="H87" s="226" t="str">
        <f>IF($F87="","",IF(COUNTIF('Séries-DWF'!$M$11:$M$50,Apnéistes!$F87)=1,"X",""))</f>
        <v/>
      </c>
      <c r="I87" s="226" t="str">
        <f>IF($F87="","",IF(COUNTIF('Séries-DNF'!$M$11:$M$50,Apnéistes!$F87)=1,"X",""))</f>
        <v/>
      </c>
      <c r="J87" s="226" t="str">
        <f>IF($F87="","",IF(COUNTIF('Séries-Speed100'!$M$11:$M$50,Apnéistes!$F87)=1,"X",""))</f>
        <v/>
      </c>
      <c r="K87" s="229" t="str">
        <f>IF($F87="","",IF(COUNTIF('Séries-16x50'!$M$11:$M$50,Apnéistes!$F87)=1,"X",""))</f>
        <v/>
      </c>
      <c r="L87" s="232" t="str">
        <f t="shared" si="12"/>
        <v/>
      </c>
      <c r="M87" s="18" t="str">
        <f t="shared" si="13"/>
        <v/>
      </c>
      <c r="N87" s="18" t="str">
        <f t="shared" si="14"/>
        <v/>
      </c>
      <c r="O87" s="18" t="str">
        <f t="shared" si="15"/>
        <v/>
      </c>
      <c r="P87" s="18" t="str">
        <f t="shared" si="16"/>
        <v/>
      </c>
      <c r="Q87" s="18" t="str">
        <f t="shared" si="17"/>
        <v/>
      </c>
    </row>
    <row r="88" spans="1:17" ht="15.75" hidden="1" x14ac:dyDescent="0.25">
      <c r="A88" s="119"/>
      <c r="B88" s="110"/>
      <c r="C88" s="110"/>
      <c r="D88" s="110"/>
      <c r="E88" s="110"/>
      <c r="F88" s="223" t="str">
        <f t="shared" si="11"/>
        <v/>
      </c>
      <c r="G88" s="227" t="str">
        <f>IF($F88="","",IF(COUNTIF('Séries-Statique'!$M$11:$M$50,Apnéistes!$F88)=1,"X",""))</f>
        <v/>
      </c>
      <c r="H88" s="226" t="str">
        <f>IF($F88="","",IF(COUNTIF('Séries-DWF'!$M$11:$M$50,Apnéistes!$F88)=1,"X",""))</f>
        <v/>
      </c>
      <c r="I88" s="226" t="str">
        <f>IF($F88="","",IF(COUNTIF('Séries-DNF'!$M$11:$M$50,Apnéistes!$F88)=1,"X",""))</f>
        <v/>
      </c>
      <c r="J88" s="226" t="str">
        <f>IF($F88="","",IF(COUNTIF('Séries-Speed100'!$M$11:$M$50,Apnéistes!$F88)=1,"X",""))</f>
        <v/>
      </c>
      <c r="K88" s="229" t="str">
        <f>IF($F88="","",IF(COUNTIF('Séries-16x50'!$M$11:$M$50,Apnéistes!$F88)=1,"X",""))</f>
        <v/>
      </c>
      <c r="L88" s="232" t="str">
        <f t="shared" si="12"/>
        <v/>
      </c>
      <c r="M88" s="18" t="str">
        <f t="shared" si="13"/>
        <v/>
      </c>
      <c r="N88" s="18" t="str">
        <f t="shared" si="14"/>
        <v/>
      </c>
      <c r="O88" s="18" t="str">
        <f t="shared" si="15"/>
        <v/>
      </c>
      <c r="P88" s="18" t="str">
        <f t="shared" si="16"/>
        <v/>
      </c>
      <c r="Q88" s="18" t="str">
        <f t="shared" si="17"/>
        <v/>
      </c>
    </row>
    <row r="89" spans="1:17" ht="15.75" hidden="1" x14ac:dyDescent="0.25">
      <c r="A89" s="119"/>
      <c r="B89" s="110"/>
      <c r="C89" s="110"/>
      <c r="D89" s="110"/>
      <c r="E89" s="110"/>
      <c r="F89" s="223" t="str">
        <f t="shared" si="11"/>
        <v/>
      </c>
      <c r="G89" s="227" t="str">
        <f>IF($F89="","",IF(COUNTIF('Séries-Statique'!$M$11:$M$50,Apnéistes!$F89)=1,"X",""))</f>
        <v/>
      </c>
      <c r="H89" s="226" t="str">
        <f>IF($F89="","",IF(COUNTIF('Séries-DWF'!$M$11:$M$50,Apnéistes!$F89)=1,"X",""))</f>
        <v/>
      </c>
      <c r="I89" s="226" t="str">
        <f>IF($F89="","",IF(COUNTIF('Séries-DNF'!$M$11:$M$50,Apnéistes!$F89)=1,"X",""))</f>
        <v/>
      </c>
      <c r="J89" s="226" t="str">
        <f>IF($F89="","",IF(COUNTIF('Séries-Speed100'!$M$11:$M$50,Apnéistes!$F89)=1,"X",""))</f>
        <v/>
      </c>
      <c r="K89" s="229" t="str">
        <f>IF($F89="","",IF(COUNTIF('Séries-16x50'!$M$11:$M$50,Apnéistes!$F89)=1,"X",""))</f>
        <v/>
      </c>
      <c r="L89" s="232" t="str">
        <f t="shared" si="12"/>
        <v/>
      </c>
      <c r="M89" s="18" t="str">
        <f t="shared" si="13"/>
        <v/>
      </c>
      <c r="N89" s="18" t="str">
        <f t="shared" si="14"/>
        <v/>
      </c>
      <c r="O89" s="18" t="str">
        <f t="shared" si="15"/>
        <v/>
      </c>
      <c r="P89" s="18" t="str">
        <f t="shared" si="16"/>
        <v/>
      </c>
      <c r="Q89" s="18" t="str">
        <f t="shared" si="17"/>
        <v/>
      </c>
    </row>
    <row r="90" spans="1:17" ht="15.75" hidden="1" x14ac:dyDescent="0.25">
      <c r="A90" s="119"/>
      <c r="B90" s="110"/>
      <c r="C90" s="110"/>
      <c r="D90" s="110"/>
      <c r="E90" s="110"/>
      <c r="F90" s="223" t="str">
        <f t="shared" si="11"/>
        <v/>
      </c>
      <c r="G90" s="227" t="str">
        <f>IF($F90="","",IF(COUNTIF('Séries-Statique'!$M$11:$M$50,Apnéistes!$F90)=1,"X",""))</f>
        <v/>
      </c>
      <c r="H90" s="226" t="str">
        <f>IF($F90="","",IF(COUNTIF('Séries-DWF'!$M$11:$M$50,Apnéistes!$F90)=1,"X",""))</f>
        <v/>
      </c>
      <c r="I90" s="226" t="str">
        <f>IF($F90="","",IF(COUNTIF('Séries-DNF'!$M$11:$M$50,Apnéistes!$F90)=1,"X",""))</f>
        <v/>
      </c>
      <c r="J90" s="226" t="str">
        <f>IF($F90="","",IF(COUNTIF('Séries-Speed100'!$M$11:$M$50,Apnéistes!$F90)=1,"X",""))</f>
        <v/>
      </c>
      <c r="K90" s="229" t="str">
        <f>IF($F90="","",IF(COUNTIF('Séries-16x50'!$M$11:$M$50,Apnéistes!$F90)=1,"X",""))</f>
        <v/>
      </c>
      <c r="L90" s="232" t="str">
        <f t="shared" si="12"/>
        <v/>
      </c>
      <c r="M90" s="18" t="str">
        <f t="shared" si="13"/>
        <v/>
      </c>
      <c r="N90" s="18" t="str">
        <f t="shared" si="14"/>
        <v/>
      </c>
      <c r="O90" s="18" t="str">
        <f t="shared" si="15"/>
        <v/>
      </c>
      <c r="P90" s="18" t="str">
        <f t="shared" si="16"/>
        <v/>
      </c>
      <c r="Q90" s="18" t="str">
        <f t="shared" si="17"/>
        <v/>
      </c>
    </row>
    <row r="91" spans="1:17" ht="15.75" hidden="1" x14ac:dyDescent="0.25">
      <c r="A91" s="119"/>
      <c r="B91" s="110"/>
      <c r="C91" s="110"/>
      <c r="D91" s="110"/>
      <c r="E91" s="110"/>
      <c r="F91" s="223" t="str">
        <f t="shared" si="11"/>
        <v/>
      </c>
      <c r="G91" s="227" t="str">
        <f>IF($F91="","",IF(COUNTIF('Séries-Statique'!$M$11:$M$50,Apnéistes!$F91)=1,"X",""))</f>
        <v/>
      </c>
      <c r="H91" s="226" t="str">
        <f>IF($F91="","",IF(COUNTIF('Séries-DWF'!$M$11:$M$50,Apnéistes!$F91)=1,"X",""))</f>
        <v/>
      </c>
      <c r="I91" s="226" t="str">
        <f>IF($F91="","",IF(COUNTIF('Séries-DNF'!$M$11:$M$50,Apnéistes!$F91)=1,"X",""))</f>
        <v/>
      </c>
      <c r="J91" s="226" t="str">
        <f>IF($F91="","",IF(COUNTIF('Séries-Speed100'!$M$11:$M$50,Apnéistes!$F91)=1,"X",""))</f>
        <v/>
      </c>
      <c r="K91" s="229" t="str">
        <f>IF($F91="","",IF(COUNTIF('Séries-16x50'!$M$11:$M$50,Apnéistes!$F91)=1,"X",""))</f>
        <v/>
      </c>
      <c r="L91" s="232" t="str">
        <f t="shared" si="12"/>
        <v/>
      </c>
      <c r="M91" s="18" t="str">
        <f t="shared" si="13"/>
        <v/>
      </c>
      <c r="N91" s="18" t="str">
        <f t="shared" si="14"/>
        <v/>
      </c>
      <c r="O91" s="18" t="str">
        <f t="shared" si="15"/>
        <v/>
      </c>
      <c r="P91" s="18" t="str">
        <f t="shared" si="16"/>
        <v/>
      </c>
      <c r="Q91" s="18" t="str">
        <f t="shared" si="17"/>
        <v/>
      </c>
    </row>
    <row r="92" spans="1:17" ht="15.75" hidden="1" x14ac:dyDescent="0.25">
      <c r="A92" s="119"/>
      <c r="B92" s="110"/>
      <c r="C92" s="110"/>
      <c r="D92" s="110"/>
      <c r="E92" s="110"/>
      <c r="F92" s="223" t="str">
        <f t="shared" si="11"/>
        <v/>
      </c>
      <c r="G92" s="227" t="str">
        <f>IF($F92="","",IF(COUNTIF('Séries-Statique'!$M$11:$M$50,Apnéistes!$F92)=1,"X",""))</f>
        <v/>
      </c>
      <c r="H92" s="226" t="str">
        <f>IF($F92="","",IF(COUNTIF('Séries-DWF'!$M$11:$M$50,Apnéistes!$F92)=1,"X",""))</f>
        <v/>
      </c>
      <c r="I92" s="226" t="str">
        <f>IF($F92="","",IF(COUNTIF('Séries-DNF'!$M$11:$M$50,Apnéistes!$F92)=1,"X",""))</f>
        <v/>
      </c>
      <c r="J92" s="226" t="str">
        <f>IF($F92="","",IF(COUNTIF('Séries-Speed100'!$M$11:$M$50,Apnéistes!$F92)=1,"X",""))</f>
        <v/>
      </c>
      <c r="K92" s="229" t="str">
        <f>IF($F92="","",IF(COUNTIF('Séries-16x50'!$M$11:$M$50,Apnéistes!$F92)=1,"X",""))</f>
        <v/>
      </c>
      <c r="L92" s="232" t="str">
        <f t="shared" si="12"/>
        <v/>
      </c>
      <c r="M92" s="18" t="str">
        <f t="shared" si="13"/>
        <v/>
      </c>
      <c r="N92" s="18" t="str">
        <f t="shared" si="14"/>
        <v/>
      </c>
      <c r="O92" s="18" t="str">
        <f t="shared" si="15"/>
        <v/>
      </c>
      <c r="P92" s="18" t="str">
        <f t="shared" si="16"/>
        <v/>
      </c>
      <c r="Q92" s="18" t="str">
        <f t="shared" si="17"/>
        <v/>
      </c>
    </row>
    <row r="93" spans="1:17" ht="15.75" hidden="1" x14ac:dyDescent="0.25">
      <c r="A93" s="119"/>
      <c r="B93" s="110"/>
      <c r="C93" s="110"/>
      <c r="D93" s="110"/>
      <c r="E93" s="110"/>
      <c r="F93" s="223" t="str">
        <f t="shared" si="11"/>
        <v/>
      </c>
      <c r="G93" s="227" t="str">
        <f>IF($F93="","",IF(COUNTIF('Séries-Statique'!$M$11:$M$50,Apnéistes!$F93)=1,"X",""))</f>
        <v/>
      </c>
      <c r="H93" s="226" t="str">
        <f>IF($F93="","",IF(COUNTIF('Séries-DWF'!$M$11:$M$50,Apnéistes!$F93)=1,"X",""))</f>
        <v/>
      </c>
      <c r="I93" s="226" t="str">
        <f>IF($F93="","",IF(COUNTIF('Séries-DNF'!$M$11:$M$50,Apnéistes!$F93)=1,"X",""))</f>
        <v/>
      </c>
      <c r="J93" s="226" t="str">
        <f>IF($F93="","",IF(COUNTIF('Séries-Speed100'!$M$11:$M$50,Apnéistes!$F93)=1,"X",""))</f>
        <v/>
      </c>
      <c r="K93" s="229" t="str">
        <f>IF($F93="","",IF(COUNTIF('Séries-16x50'!$M$11:$M$50,Apnéistes!$F93)=1,"X",""))</f>
        <v/>
      </c>
      <c r="L93" s="232" t="str">
        <f t="shared" si="12"/>
        <v/>
      </c>
      <c r="M93" s="18" t="str">
        <f t="shared" si="13"/>
        <v/>
      </c>
      <c r="N93" s="18" t="str">
        <f t="shared" si="14"/>
        <v/>
      </c>
      <c r="O93" s="18" t="str">
        <f t="shared" si="15"/>
        <v/>
      </c>
      <c r="P93" s="18" t="str">
        <f t="shared" si="16"/>
        <v/>
      </c>
      <c r="Q93" s="18" t="str">
        <f t="shared" si="17"/>
        <v/>
      </c>
    </row>
    <row r="94" spans="1:17" ht="15.75" hidden="1" x14ac:dyDescent="0.25">
      <c r="A94" s="119"/>
      <c r="B94" s="110"/>
      <c r="C94" s="110"/>
      <c r="D94" s="110"/>
      <c r="E94" s="110"/>
      <c r="F94" s="223" t="str">
        <f t="shared" si="11"/>
        <v/>
      </c>
      <c r="G94" s="227" t="str">
        <f>IF($F94="","",IF(COUNTIF('Séries-Statique'!$M$11:$M$50,Apnéistes!$F94)=1,"X",""))</f>
        <v/>
      </c>
      <c r="H94" s="226" t="str">
        <f>IF($F94="","",IF(COUNTIF('Séries-DWF'!$M$11:$M$50,Apnéistes!$F94)=1,"X",""))</f>
        <v/>
      </c>
      <c r="I94" s="226" t="str">
        <f>IF($F94="","",IF(COUNTIF('Séries-DNF'!$M$11:$M$50,Apnéistes!$F94)=1,"X",""))</f>
        <v/>
      </c>
      <c r="J94" s="226" t="str">
        <f>IF($F94="","",IF(COUNTIF('Séries-Speed100'!$M$11:$M$50,Apnéistes!$F94)=1,"X",""))</f>
        <v/>
      </c>
      <c r="K94" s="229" t="str">
        <f>IF($F94="","",IF(COUNTIF('Séries-16x50'!$M$11:$M$50,Apnéistes!$F94)=1,"X",""))</f>
        <v/>
      </c>
      <c r="L94" s="232" t="str">
        <f t="shared" si="12"/>
        <v/>
      </c>
      <c r="M94" s="18" t="str">
        <f t="shared" si="13"/>
        <v/>
      </c>
      <c r="N94" s="18" t="str">
        <f t="shared" si="14"/>
        <v/>
      </c>
      <c r="O94" s="18" t="str">
        <f t="shared" si="15"/>
        <v/>
      </c>
      <c r="P94" s="18" t="str">
        <f t="shared" si="16"/>
        <v/>
      </c>
      <c r="Q94" s="18" t="str">
        <f t="shared" si="17"/>
        <v/>
      </c>
    </row>
    <row r="95" spans="1:17" ht="15.75" hidden="1" x14ac:dyDescent="0.25">
      <c r="A95" s="119"/>
      <c r="B95" s="110"/>
      <c r="C95" s="110"/>
      <c r="D95" s="110"/>
      <c r="E95" s="110"/>
      <c r="F95" s="223" t="str">
        <f t="shared" si="11"/>
        <v/>
      </c>
      <c r="G95" s="227" t="str">
        <f>IF($F95="","",IF(COUNTIF('Séries-Statique'!$M$11:$M$50,Apnéistes!$F95)=1,"X",""))</f>
        <v/>
      </c>
      <c r="H95" s="226" t="str">
        <f>IF($F95="","",IF(COUNTIF('Séries-DWF'!$M$11:$M$50,Apnéistes!$F95)=1,"X",""))</f>
        <v/>
      </c>
      <c r="I95" s="226" t="str">
        <f>IF($F95="","",IF(COUNTIF('Séries-DNF'!$M$11:$M$50,Apnéistes!$F95)=1,"X",""))</f>
        <v/>
      </c>
      <c r="J95" s="226" t="str">
        <f>IF($F95="","",IF(COUNTIF('Séries-Speed100'!$M$11:$M$50,Apnéistes!$F95)=1,"X",""))</f>
        <v/>
      </c>
      <c r="K95" s="229" t="str">
        <f>IF($F95="","",IF(COUNTIF('Séries-16x50'!$M$11:$M$50,Apnéistes!$F95)=1,"X",""))</f>
        <v/>
      </c>
      <c r="L95" s="232" t="str">
        <f t="shared" si="12"/>
        <v/>
      </c>
      <c r="M95" s="18" t="str">
        <f t="shared" si="13"/>
        <v/>
      </c>
      <c r="N95" s="18" t="str">
        <f t="shared" si="14"/>
        <v/>
      </c>
      <c r="O95" s="18" t="str">
        <f t="shared" si="15"/>
        <v/>
      </c>
      <c r="P95" s="18" t="str">
        <f t="shared" si="16"/>
        <v/>
      </c>
      <c r="Q95" s="18" t="str">
        <f t="shared" si="17"/>
        <v/>
      </c>
    </row>
    <row r="96" spans="1:17" ht="15.75" hidden="1" x14ac:dyDescent="0.25">
      <c r="A96" s="119"/>
      <c r="B96" s="110"/>
      <c r="C96" s="110"/>
      <c r="D96" s="110"/>
      <c r="E96" s="110"/>
      <c r="F96" s="223" t="str">
        <f t="shared" si="11"/>
        <v/>
      </c>
      <c r="G96" s="227" t="str">
        <f>IF($F96="","",IF(COUNTIF('Séries-Statique'!$M$11:$M$50,Apnéistes!$F96)=1,"X",""))</f>
        <v/>
      </c>
      <c r="H96" s="226" t="str">
        <f>IF($F96="","",IF(COUNTIF('Séries-DWF'!$M$11:$M$50,Apnéistes!$F96)=1,"X",""))</f>
        <v/>
      </c>
      <c r="I96" s="226" t="str">
        <f>IF($F96="","",IF(COUNTIF('Séries-DNF'!$M$11:$M$50,Apnéistes!$F96)=1,"X",""))</f>
        <v/>
      </c>
      <c r="J96" s="226" t="str">
        <f>IF($F96="","",IF(COUNTIF('Séries-Speed100'!$M$11:$M$50,Apnéistes!$F96)=1,"X",""))</f>
        <v/>
      </c>
      <c r="K96" s="229" t="str">
        <f>IF($F96="","",IF(COUNTIF('Séries-16x50'!$M$11:$M$50,Apnéistes!$F96)=1,"X",""))</f>
        <v/>
      </c>
      <c r="L96" s="232" t="str">
        <f t="shared" si="12"/>
        <v/>
      </c>
      <c r="M96" s="18" t="str">
        <f t="shared" si="13"/>
        <v/>
      </c>
      <c r="N96" s="18" t="str">
        <f t="shared" si="14"/>
        <v/>
      </c>
      <c r="O96" s="18" t="str">
        <f t="shared" si="15"/>
        <v/>
      </c>
      <c r="P96" s="18" t="str">
        <f t="shared" si="16"/>
        <v/>
      </c>
      <c r="Q96" s="18" t="str">
        <f t="shared" si="17"/>
        <v/>
      </c>
    </row>
    <row r="97" spans="1:17" ht="15.75" hidden="1" x14ac:dyDescent="0.25">
      <c r="A97" s="119"/>
      <c r="B97" s="110"/>
      <c r="C97" s="110"/>
      <c r="D97" s="110"/>
      <c r="E97" s="110"/>
      <c r="F97" s="223" t="str">
        <f t="shared" si="11"/>
        <v/>
      </c>
      <c r="G97" s="227" t="str">
        <f>IF($F97="","",IF(COUNTIF('Séries-Statique'!$M$11:$M$50,Apnéistes!$F97)=1,"X",""))</f>
        <v/>
      </c>
      <c r="H97" s="226" t="str">
        <f>IF($F97="","",IF(COUNTIF('Séries-DWF'!$M$11:$M$50,Apnéistes!$F97)=1,"X",""))</f>
        <v/>
      </c>
      <c r="I97" s="226" t="str">
        <f>IF($F97="","",IF(COUNTIF('Séries-DNF'!$M$11:$M$50,Apnéistes!$F97)=1,"X",""))</f>
        <v/>
      </c>
      <c r="J97" s="226" t="str">
        <f>IF($F97="","",IF(COUNTIF('Séries-Speed100'!$M$11:$M$50,Apnéistes!$F97)=1,"X",""))</f>
        <v/>
      </c>
      <c r="K97" s="229" t="str">
        <f>IF($F97="","",IF(COUNTIF('Séries-16x50'!$M$11:$M$50,Apnéistes!$F97)=1,"X",""))</f>
        <v/>
      </c>
      <c r="L97" s="232" t="str">
        <f t="shared" si="12"/>
        <v/>
      </c>
      <c r="M97" s="18" t="str">
        <f t="shared" si="13"/>
        <v/>
      </c>
      <c r="N97" s="18" t="str">
        <f t="shared" si="14"/>
        <v/>
      </c>
      <c r="O97" s="18" t="str">
        <f t="shared" si="15"/>
        <v/>
      </c>
      <c r="P97" s="18" t="str">
        <f t="shared" si="16"/>
        <v/>
      </c>
      <c r="Q97" s="18" t="str">
        <f t="shared" si="17"/>
        <v/>
      </c>
    </row>
    <row r="98" spans="1:17" ht="15.75" hidden="1" x14ac:dyDescent="0.25">
      <c r="A98" s="119"/>
      <c r="B98" s="110"/>
      <c r="C98" s="110"/>
      <c r="D98" s="110"/>
      <c r="E98" s="110"/>
      <c r="F98" s="223" t="str">
        <f t="shared" si="11"/>
        <v/>
      </c>
      <c r="G98" s="227" t="str">
        <f>IF($F98="","",IF(COUNTIF('Séries-Statique'!$M$11:$M$50,Apnéistes!$F98)=1,"X",""))</f>
        <v/>
      </c>
      <c r="H98" s="226" t="str">
        <f>IF($F98="","",IF(COUNTIF('Séries-DWF'!$M$11:$M$50,Apnéistes!$F98)=1,"X",""))</f>
        <v/>
      </c>
      <c r="I98" s="226" t="str">
        <f>IF($F98="","",IF(COUNTIF('Séries-DNF'!$M$11:$M$50,Apnéistes!$F98)=1,"X",""))</f>
        <v/>
      </c>
      <c r="J98" s="226" t="str">
        <f>IF($F98="","",IF(COUNTIF('Séries-Speed100'!$M$11:$M$50,Apnéistes!$F98)=1,"X",""))</f>
        <v/>
      </c>
      <c r="K98" s="229" t="str">
        <f>IF($F98="","",IF(COUNTIF('Séries-16x50'!$M$11:$M$50,Apnéistes!$F98)=1,"X",""))</f>
        <v/>
      </c>
      <c r="L98" s="232" t="str">
        <f t="shared" si="12"/>
        <v/>
      </c>
      <c r="M98" s="18" t="str">
        <f t="shared" si="13"/>
        <v/>
      </c>
      <c r="N98" s="18" t="str">
        <f t="shared" si="14"/>
        <v/>
      </c>
      <c r="O98" s="18" t="str">
        <f t="shared" si="15"/>
        <v/>
      </c>
      <c r="P98" s="18" t="str">
        <f t="shared" si="16"/>
        <v/>
      </c>
      <c r="Q98" s="18" t="str">
        <f t="shared" si="17"/>
        <v/>
      </c>
    </row>
    <row r="99" spans="1:17" ht="15.75" hidden="1" x14ac:dyDescent="0.25">
      <c r="A99" s="119"/>
      <c r="B99" s="110"/>
      <c r="C99" s="110"/>
      <c r="D99" s="110"/>
      <c r="E99" s="110"/>
      <c r="F99" s="223" t="str">
        <f t="shared" si="11"/>
        <v/>
      </c>
      <c r="G99" s="227" t="str">
        <f>IF($F99="","",IF(COUNTIF('Séries-Statique'!$M$11:$M$50,Apnéistes!$F99)=1,"X",""))</f>
        <v/>
      </c>
      <c r="H99" s="226" t="str">
        <f>IF($F99="","",IF(COUNTIF('Séries-DWF'!$M$11:$M$50,Apnéistes!$F99)=1,"X",""))</f>
        <v/>
      </c>
      <c r="I99" s="226" t="str">
        <f>IF($F99="","",IF(COUNTIF('Séries-DNF'!$M$11:$M$50,Apnéistes!$F99)=1,"X",""))</f>
        <v/>
      </c>
      <c r="J99" s="226" t="str">
        <f>IF($F99="","",IF(COUNTIF('Séries-Speed100'!$M$11:$M$50,Apnéistes!$F99)=1,"X",""))</f>
        <v/>
      </c>
      <c r="K99" s="229" t="str">
        <f>IF($F99="","",IF(COUNTIF('Séries-16x50'!$M$11:$M$50,Apnéistes!$F99)=1,"X",""))</f>
        <v/>
      </c>
      <c r="L99" s="232" t="str">
        <f t="shared" si="12"/>
        <v/>
      </c>
      <c r="M99" s="18" t="str">
        <f t="shared" si="13"/>
        <v/>
      </c>
      <c r="N99" s="18" t="str">
        <f t="shared" si="14"/>
        <v/>
      </c>
      <c r="O99" s="18" t="str">
        <f t="shared" si="15"/>
        <v/>
      </c>
      <c r="P99" s="18" t="str">
        <f t="shared" si="16"/>
        <v/>
      </c>
      <c r="Q99" s="18" t="str">
        <f t="shared" si="17"/>
        <v/>
      </c>
    </row>
    <row r="100" spans="1:17" ht="15.75" hidden="1" x14ac:dyDescent="0.25">
      <c r="A100" s="119"/>
      <c r="B100" s="110"/>
      <c r="C100" s="110"/>
      <c r="D100" s="110"/>
      <c r="E100" s="110"/>
      <c r="F100" s="223" t="str">
        <f t="shared" si="11"/>
        <v/>
      </c>
      <c r="G100" s="227" t="str">
        <f>IF($F100="","",IF(COUNTIF('Séries-Statique'!$M$11:$M$50,Apnéistes!$F100)=1,"X",""))</f>
        <v/>
      </c>
      <c r="H100" s="226" t="str">
        <f>IF($F100="","",IF(COUNTIF('Séries-DWF'!$M$11:$M$50,Apnéistes!$F100)=1,"X",""))</f>
        <v/>
      </c>
      <c r="I100" s="226" t="str">
        <f>IF($F100="","",IF(COUNTIF('Séries-DNF'!$M$11:$M$50,Apnéistes!$F100)=1,"X",""))</f>
        <v/>
      </c>
      <c r="J100" s="226" t="str">
        <f>IF($F100="","",IF(COUNTIF('Séries-Speed100'!$M$11:$M$50,Apnéistes!$F100)=1,"X",""))</f>
        <v/>
      </c>
      <c r="K100" s="229" t="str">
        <f>IF($F100="","",IF(COUNTIF('Séries-16x50'!$M$11:$M$50,Apnéistes!$F100)=1,"X",""))</f>
        <v/>
      </c>
      <c r="L100" s="232" t="str">
        <f t="shared" si="12"/>
        <v/>
      </c>
      <c r="M100" s="18" t="str">
        <f t="shared" si="13"/>
        <v/>
      </c>
      <c r="N100" s="18" t="str">
        <f t="shared" si="14"/>
        <v/>
      </c>
      <c r="O100" s="18" t="str">
        <f t="shared" si="15"/>
        <v/>
      </c>
      <c r="P100" s="18" t="str">
        <f t="shared" si="16"/>
        <v/>
      </c>
      <c r="Q100" s="18" t="str">
        <f t="shared" si="17"/>
        <v/>
      </c>
    </row>
    <row r="101" spans="1:17" ht="15.75" hidden="1" x14ac:dyDescent="0.25">
      <c r="A101" s="119"/>
      <c r="B101" s="110"/>
      <c r="C101" s="110"/>
      <c r="D101" s="110"/>
      <c r="E101" s="110"/>
      <c r="F101" s="223" t="str">
        <f t="shared" ref="F101:F104" si="18">IF(AND(C101="",D101="",E101=""),"",IF(OR(C101="",D101="",E101=""),"Identité ?",C101&amp;" "&amp;D101&amp;" "&amp;E101))</f>
        <v/>
      </c>
      <c r="G101" s="227" t="str">
        <f>IF($F101="","",IF(COUNTIF('Séries-Statique'!$M$11:$M$50,Apnéistes!$F101)=1,"X",""))</f>
        <v/>
      </c>
      <c r="H101" s="226" t="str">
        <f>IF($F101="","",IF(COUNTIF('Séries-DWF'!$M$11:$M$50,Apnéistes!$F101)=1,"X",""))</f>
        <v/>
      </c>
      <c r="I101" s="226" t="str">
        <f>IF($F101="","",IF(COUNTIF('Séries-DNF'!$M$11:$M$50,Apnéistes!$F101)=1,"X",""))</f>
        <v/>
      </c>
      <c r="J101" s="226" t="str">
        <f>IF($F101="","",IF(COUNTIF('Séries-Speed100'!$M$11:$M$50,Apnéistes!$F101)=1,"X",""))</f>
        <v/>
      </c>
      <c r="K101" s="229" t="str">
        <f>IF($F101="","",IF(COUNTIF('Séries-16x50'!$M$11:$M$50,Apnéistes!$F101)=1,"X",""))</f>
        <v/>
      </c>
      <c r="L101" s="232" t="str">
        <f t="shared" ref="L101:L104" si="19">IF(COUNTIF(G101:K101,"x")=0,"",COUNTIF(G101:K101,"x"))</f>
        <v/>
      </c>
      <c r="M101" s="18" t="str">
        <f t="shared" si="13"/>
        <v/>
      </c>
      <c r="N101" s="18" t="str">
        <f t="shared" si="14"/>
        <v/>
      </c>
      <c r="O101" s="18" t="str">
        <f t="shared" si="15"/>
        <v/>
      </c>
      <c r="P101" s="18" t="str">
        <f t="shared" si="16"/>
        <v/>
      </c>
      <c r="Q101" s="18" t="str">
        <f t="shared" si="17"/>
        <v/>
      </c>
    </row>
    <row r="102" spans="1:17" ht="15.75" hidden="1" x14ac:dyDescent="0.25">
      <c r="A102" s="119"/>
      <c r="B102" s="110"/>
      <c r="C102" s="110"/>
      <c r="D102" s="110"/>
      <c r="E102" s="110"/>
      <c r="F102" s="223" t="str">
        <f t="shared" si="18"/>
        <v/>
      </c>
      <c r="G102" s="227" t="str">
        <f>IF($F102="","",IF(COUNTIF('Séries-Statique'!$M$11:$M$50,Apnéistes!$F102)=1,"X",""))</f>
        <v/>
      </c>
      <c r="H102" s="226" t="str">
        <f>IF($F102="","",IF(COUNTIF('Séries-DWF'!$M$11:$M$50,Apnéistes!$F102)=1,"X",""))</f>
        <v/>
      </c>
      <c r="I102" s="226" t="str">
        <f>IF($F102="","",IF(COUNTIF('Séries-DNF'!$M$11:$M$50,Apnéistes!$F102)=1,"X",""))</f>
        <v/>
      </c>
      <c r="J102" s="226" t="str">
        <f>IF($F102="","",IF(COUNTIF('Séries-Speed100'!$M$11:$M$50,Apnéistes!$F102)=1,"X",""))</f>
        <v/>
      </c>
      <c r="K102" s="229" t="str">
        <f>IF($F102="","",IF(COUNTIF('Séries-16x50'!$M$11:$M$50,Apnéistes!$F102)=1,"X",""))</f>
        <v/>
      </c>
      <c r="L102" s="232" t="str">
        <f t="shared" si="19"/>
        <v/>
      </c>
      <c r="M102" s="18" t="str">
        <f t="shared" si="13"/>
        <v/>
      </c>
      <c r="N102" s="18" t="str">
        <f t="shared" si="14"/>
        <v/>
      </c>
      <c r="O102" s="18" t="str">
        <f t="shared" si="15"/>
        <v/>
      </c>
      <c r="P102" s="18" t="str">
        <f t="shared" si="16"/>
        <v/>
      </c>
      <c r="Q102" s="18" t="str">
        <f t="shared" si="17"/>
        <v/>
      </c>
    </row>
    <row r="103" spans="1:17" ht="15.75" hidden="1" x14ac:dyDescent="0.25">
      <c r="A103" s="119"/>
      <c r="B103" s="110"/>
      <c r="C103" s="110"/>
      <c r="D103" s="110"/>
      <c r="E103" s="110"/>
      <c r="F103" s="223" t="str">
        <f t="shared" si="18"/>
        <v/>
      </c>
      <c r="G103" s="227" t="str">
        <f>IF($F103="","",IF(COUNTIF('Séries-Statique'!$M$11:$M$50,Apnéistes!$F103)=1,"X",""))</f>
        <v/>
      </c>
      <c r="H103" s="226" t="str">
        <f>IF($F103="","",IF(COUNTIF('Séries-DWF'!$M$11:$M$50,Apnéistes!$F103)=1,"X",""))</f>
        <v/>
      </c>
      <c r="I103" s="226" t="str">
        <f>IF($F103="","",IF(COUNTIF('Séries-DNF'!$M$11:$M$50,Apnéistes!$F103)=1,"X",""))</f>
        <v/>
      </c>
      <c r="J103" s="226" t="str">
        <f>IF($F103="","",IF(COUNTIF('Séries-Speed100'!$M$11:$M$50,Apnéistes!$F103)=1,"X",""))</f>
        <v/>
      </c>
      <c r="K103" s="229" t="str">
        <f>IF($F103="","",IF(COUNTIF('Séries-16x50'!$M$11:$M$50,Apnéistes!$F103)=1,"X",""))</f>
        <v/>
      </c>
      <c r="L103" s="232" t="str">
        <f t="shared" si="19"/>
        <v/>
      </c>
      <c r="M103" s="18" t="str">
        <f t="shared" si="13"/>
        <v/>
      </c>
      <c r="N103" s="18" t="str">
        <f t="shared" si="14"/>
        <v/>
      </c>
      <c r="O103" s="18" t="str">
        <f t="shared" si="15"/>
        <v/>
      </c>
      <c r="P103" s="18" t="str">
        <f t="shared" si="16"/>
        <v/>
      </c>
      <c r="Q103" s="18" t="str">
        <f t="shared" si="17"/>
        <v/>
      </c>
    </row>
    <row r="104" spans="1:17" ht="16.5" hidden="1" thickBot="1" x14ac:dyDescent="0.3">
      <c r="A104" s="2"/>
      <c r="B104" s="3"/>
      <c r="C104" s="3"/>
      <c r="D104" s="3"/>
      <c r="E104" s="3"/>
      <c r="F104" s="223" t="str">
        <f t="shared" si="18"/>
        <v/>
      </c>
      <c r="G104" s="227" t="str">
        <f>IF($F104="","",IF(COUNTIF('Séries-Statique'!$M$11:$M$50,Apnéistes!$F104)=1,"X",""))</f>
        <v/>
      </c>
      <c r="H104" s="226" t="str">
        <f>IF($F104="","",IF(COUNTIF('Séries-DWF'!$M$11:$M$50,Apnéistes!$F104)=1,"X",""))</f>
        <v/>
      </c>
      <c r="I104" s="226" t="str">
        <f>IF($F104="","",IF(COUNTIF('Séries-DNF'!$M$11:$M$50,Apnéistes!$F104)=1,"X",""))</f>
        <v/>
      </c>
      <c r="J104" s="226" t="str">
        <f>IF($F104="","",IF(COUNTIF('Séries-Speed100'!$M$11:$M$50,Apnéistes!$F104)=1,"X",""))</f>
        <v/>
      </c>
      <c r="K104" s="229" t="str">
        <f>IF($F104="","",IF(COUNTIF('Séries-16x50'!$M$11:$M$50,Apnéistes!$F104)=1,"X",""))</f>
        <v/>
      </c>
      <c r="L104" s="232" t="str">
        <f t="shared" si="19"/>
        <v/>
      </c>
      <c r="M104" s="18" t="str">
        <f t="shared" si="13"/>
        <v/>
      </c>
      <c r="N104" s="18" t="str">
        <f t="shared" si="14"/>
        <v/>
      </c>
      <c r="O104" s="18" t="str">
        <f t="shared" si="15"/>
        <v/>
      </c>
      <c r="P104" s="18" t="str">
        <f t="shared" si="16"/>
        <v/>
      </c>
      <c r="Q104" s="18" t="str">
        <f t="shared" si="17"/>
        <v/>
      </c>
    </row>
    <row r="105" spans="1:17" ht="19.5" thickBot="1" x14ac:dyDescent="0.35">
      <c r="A105" s="264"/>
      <c r="B105" s="265"/>
      <c r="C105" s="265"/>
      <c r="D105" s="265" t="s">
        <v>101</v>
      </c>
      <c r="E105" s="266"/>
      <c r="F105" s="236" t="s">
        <v>103</v>
      </c>
      <c r="G105" s="233">
        <f>IF(COUNTIF(G4:G104,"x")=0,"",COUNTIF(G4:G104,"x"))</f>
        <v>19</v>
      </c>
      <c r="H105" s="235">
        <f>IF(COUNTIF(H4:H104,"x")=0,"",COUNTIF(H4:H104,"x"))</f>
        <v>18</v>
      </c>
      <c r="I105" s="235">
        <f>IF(COUNTIF(I4:I104,"x")=0,"",COUNTIF(I4:I104,"x"))</f>
        <v>18</v>
      </c>
      <c r="J105" s="235">
        <f>IF(COUNTIF(J4:J104,"x")=0,"",COUNTIF(J4:J104,"x"))</f>
        <v>19</v>
      </c>
      <c r="K105" s="235">
        <f>IF(COUNTIF(K4:K104,"x")=0,"",COUNTIF(K4:K104,"x"))</f>
        <v>18</v>
      </c>
      <c r="L105" s="234">
        <f>IF(SUM(L4:L104)=0,"",SUM(L4:L104))</f>
        <v>92</v>
      </c>
    </row>
  </sheetData>
  <sheetProtection algorithmName="SHA-512" hashValue="wmu0DtFAaoMsWLnL5m61wK+kaKYg4sz+oUPMhRj5jsT60FThzYRfWWXPYAT/UZyTux9BWq6TTqzbiigPcJdpqw==" saltValue="zCvxeVzTg3sB7mMbLyOYBA==" spinCount="100000" sheet="1" objects="1" scenarios="1" autoFilter="0"/>
  <autoFilter ref="A4:F105">
    <filterColumn colId="5">
      <customFilters>
        <customFilter operator="notEqual" val=" "/>
      </customFilters>
    </filterColumn>
  </autoFilter>
  <sortState ref="A5:E43">
    <sortCondition ref="C4:C43"/>
    <sortCondition ref="D4:D43"/>
  </sortState>
  <mergeCells count="5">
    <mergeCell ref="A2:A3"/>
    <mergeCell ref="G2:K2"/>
    <mergeCell ref="A1:L1"/>
    <mergeCell ref="D2:E2"/>
    <mergeCell ref="B2:C2"/>
  </mergeCells>
  <conditionalFormatting sqref="G5:K104">
    <cfRule type="cellIs" dxfId="159" priority="21" operator="equal">
      <formula>"X"</formula>
    </cfRule>
  </conditionalFormatting>
  <conditionalFormatting sqref="L5:L104">
    <cfRule type="cellIs" dxfId="158" priority="19" operator="notEqual">
      <formula>2</formula>
    </cfRule>
    <cfRule type="cellIs" dxfId="157" priority="20" operator="equal">
      <formula>2</formula>
    </cfRule>
  </conditionalFormatting>
  <conditionalFormatting sqref="L105">
    <cfRule type="cellIs" dxfId="156" priority="11" operator="notEqual">
      <formula>$F$2*2</formula>
    </cfRule>
    <cfRule type="cellIs" dxfId="155" priority="12" operator="equal">
      <formula>$F$2*2</formula>
    </cfRule>
  </conditionalFormatting>
  <conditionalFormatting sqref="G105">
    <cfRule type="expression" dxfId="154" priority="13">
      <formula>G$105&lt;&gt;($F$2*2/5)</formula>
    </cfRule>
    <cfRule type="expression" dxfId="153" priority="14">
      <formula>G$105=($F$2*2/5)</formula>
    </cfRule>
  </conditionalFormatting>
  <conditionalFormatting sqref="H105">
    <cfRule type="expression" dxfId="152" priority="7">
      <formula>H$105&lt;&gt;($F$2*2/5)</formula>
    </cfRule>
    <cfRule type="expression" dxfId="151" priority="8">
      <formula>H$105=($F$2*2/5)</formula>
    </cfRule>
  </conditionalFormatting>
  <conditionalFormatting sqref="I105">
    <cfRule type="expression" dxfId="150" priority="5">
      <formula>I$105&lt;&gt;($F$2*2/5)</formula>
    </cfRule>
    <cfRule type="expression" dxfId="149" priority="6">
      <formula>I$105=($F$2*2/5)</formula>
    </cfRule>
  </conditionalFormatting>
  <conditionalFormatting sqref="J105">
    <cfRule type="expression" dxfId="148" priority="3">
      <formula>J$105&lt;&gt;($F$2*2/5)</formula>
    </cfRule>
    <cfRule type="expression" dxfId="147" priority="4">
      <formula>J$105=($F$2*2/5)</formula>
    </cfRule>
  </conditionalFormatting>
  <conditionalFormatting sqref="K105">
    <cfRule type="expression" dxfId="146" priority="1">
      <formula>K$105&lt;&gt;($F$2*2/5)</formula>
    </cfRule>
    <cfRule type="expression" dxfId="145" priority="2">
      <formula>K$105=($F$2*2/5)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filterMode="1">
    <tabColor rgb="FF7030A0"/>
  </sheetPr>
  <dimension ref="A1:XFB25"/>
  <sheetViews>
    <sheetView workbookViewId="0">
      <selection sqref="A1:J1"/>
    </sheetView>
  </sheetViews>
  <sheetFormatPr baseColWidth="10" defaultRowHeight="15" x14ac:dyDescent="0.25"/>
  <cols>
    <col min="2" max="2" width="15.140625" customWidth="1"/>
    <col min="3" max="7" width="11.42578125" customWidth="1"/>
    <col min="8" max="9" width="13.42578125" customWidth="1"/>
    <col min="10" max="10" width="29.7109375" customWidth="1"/>
  </cols>
  <sheetData>
    <row r="1" spans="1:16382" ht="34.5" customHeight="1" thickBot="1" x14ac:dyDescent="0.3">
      <c r="A1" s="678" t="s">
        <v>108</v>
      </c>
      <c r="B1" s="679"/>
      <c r="C1" s="679"/>
      <c r="D1" s="679"/>
      <c r="E1" s="679"/>
      <c r="F1" s="679"/>
      <c r="G1" s="679"/>
      <c r="H1" s="679"/>
      <c r="I1" s="679"/>
      <c r="J1" s="680"/>
    </row>
    <row r="2" spans="1:16382" ht="21" x14ac:dyDescent="0.35">
      <c r="A2" s="681" t="s">
        <v>9</v>
      </c>
      <c r="B2" s="683"/>
      <c r="C2" s="702" t="s">
        <v>98</v>
      </c>
      <c r="D2" s="703"/>
      <c r="E2" s="703"/>
      <c r="F2" s="703"/>
      <c r="G2" s="704"/>
      <c r="H2" s="710" t="s">
        <v>110</v>
      </c>
      <c r="I2" s="711"/>
      <c r="J2" s="241">
        <f>COUNTIF(J5:J24,'Paramètres SERIES'!$K$12)</f>
        <v>9</v>
      </c>
    </row>
    <row r="3" spans="1:16382" ht="42.75" thickBot="1" x14ac:dyDescent="0.4">
      <c r="A3" s="267">
        <f>COUNTA(A5:A24)</f>
        <v>10</v>
      </c>
      <c r="B3" s="268" t="s">
        <v>109</v>
      </c>
      <c r="C3" s="250" t="s">
        <v>26</v>
      </c>
      <c r="D3" s="245" t="s">
        <v>30</v>
      </c>
      <c r="E3" s="245" t="s">
        <v>33</v>
      </c>
      <c r="F3" s="245" t="s">
        <v>29</v>
      </c>
      <c r="G3" s="251" t="s">
        <v>34</v>
      </c>
      <c r="H3" s="262" t="s">
        <v>111</v>
      </c>
      <c r="I3" s="263" t="s">
        <v>112</v>
      </c>
      <c r="J3" s="248" t="s">
        <v>107</v>
      </c>
    </row>
    <row r="4" spans="1:16382" x14ac:dyDescent="0.25">
      <c r="A4" s="253" t="s">
        <v>11</v>
      </c>
      <c r="B4" s="252" t="s">
        <v>12</v>
      </c>
      <c r="C4" s="242"/>
      <c r="D4" s="243"/>
      <c r="E4" s="243"/>
      <c r="F4" s="243"/>
      <c r="G4" s="246"/>
      <c r="H4" s="242"/>
      <c r="I4" s="244"/>
      <c r="J4" s="249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  <c r="DTE4" s="18"/>
      <c r="DTF4" s="18"/>
      <c r="DTG4" s="18"/>
      <c r="DTH4" s="18"/>
      <c r="DTI4" s="18"/>
      <c r="DTJ4" s="18"/>
      <c r="DTK4" s="18"/>
      <c r="DTL4" s="18"/>
      <c r="DTM4" s="18"/>
      <c r="DTN4" s="18"/>
      <c r="DTO4" s="18"/>
      <c r="DTP4" s="18"/>
      <c r="DTQ4" s="18"/>
      <c r="DTR4" s="18"/>
      <c r="DTS4" s="18"/>
      <c r="DTT4" s="18"/>
      <c r="DTU4" s="18"/>
      <c r="DTV4" s="18"/>
      <c r="DTW4" s="18"/>
      <c r="DTX4" s="18"/>
      <c r="DTY4" s="18"/>
      <c r="DTZ4" s="18"/>
      <c r="DUA4" s="18"/>
      <c r="DUB4" s="18"/>
      <c r="DUC4" s="18"/>
      <c r="DUD4" s="18"/>
      <c r="DUE4" s="18"/>
      <c r="DUF4" s="18"/>
      <c r="DUG4" s="18"/>
      <c r="DUH4" s="18"/>
      <c r="DUI4" s="18"/>
      <c r="DUJ4" s="18"/>
      <c r="DUK4" s="18"/>
      <c r="DUL4" s="18"/>
      <c r="DUM4" s="18"/>
      <c r="DUN4" s="18"/>
      <c r="DUO4" s="18"/>
      <c r="DUP4" s="18"/>
      <c r="DUQ4" s="18"/>
      <c r="DUR4" s="18"/>
      <c r="DUS4" s="18"/>
      <c r="DUT4" s="18"/>
      <c r="DUU4" s="18"/>
      <c r="DUV4" s="18"/>
      <c r="DUW4" s="18"/>
      <c r="DUX4" s="18"/>
      <c r="DUY4" s="18"/>
      <c r="DUZ4" s="18"/>
      <c r="DVA4" s="18"/>
      <c r="DVB4" s="18"/>
      <c r="DVC4" s="18"/>
      <c r="DVD4" s="18"/>
      <c r="DVE4" s="18"/>
      <c r="DVF4" s="18"/>
      <c r="DVG4" s="18"/>
      <c r="DVH4" s="18"/>
      <c r="DVI4" s="18"/>
      <c r="DVJ4" s="18"/>
      <c r="DVK4" s="18"/>
      <c r="DVL4" s="18"/>
      <c r="DVM4" s="18"/>
      <c r="DVN4" s="18"/>
      <c r="DVO4" s="18"/>
      <c r="DVP4" s="18"/>
      <c r="DVQ4" s="18"/>
      <c r="DVR4" s="18"/>
      <c r="DVS4" s="18"/>
      <c r="DVT4" s="18"/>
      <c r="DVU4" s="18"/>
      <c r="DVV4" s="18"/>
      <c r="DVW4" s="18"/>
      <c r="DVX4" s="18"/>
      <c r="DVY4" s="18"/>
      <c r="DVZ4" s="18"/>
      <c r="DWA4" s="18"/>
      <c r="DWB4" s="18"/>
      <c r="DWC4" s="18"/>
      <c r="DWD4" s="18"/>
      <c r="DWE4" s="18"/>
      <c r="DWF4" s="18"/>
      <c r="DWG4" s="18"/>
      <c r="DWH4" s="18"/>
      <c r="DWI4" s="18"/>
      <c r="DWJ4" s="18"/>
      <c r="DWK4" s="18"/>
      <c r="DWL4" s="18"/>
      <c r="DWM4" s="18"/>
      <c r="DWN4" s="18"/>
      <c r="DWO4" s="18"/>
      <c r="DWP4" s="18"/>
      <c r="DWQ4" s="18"/>
      <c r="DWR4" s="18"/>
      <c r="DWS4" s="18"/>
      <c r="DWT4" s="18"/>
      <c r="DWU4" s="18"/>
      <c r="DWV4" s="18"/>
      <c r="DWW4" s="18"/>
      <c r="DWX4" s="18"/>
      <c r="DWY4" s="18"/>
      <c r="DWZ4" s="18"/>
      <c r="DXA4" s="18"/>
      <c r="DXB4" s="18"/>
      <c r="DXC4" s="18"/>
      <c r="DXD4" s="18"/>
      <c r="DXE4" s="18"/>
      <c r="DXF4" s="18"/>
      <c r="DXG4" s="18"/>
      <c r="DXH4" s="18"/>
      <c r="DXI4" s="18"/>
      <c r="DXJ4" s="18"/>
      <c r="DXK4" s="18"/>
      <c r="DXL4" s="18"/>
      <c r="DXM4" s="18"/>
      <c r="DXN4" s="18"/>
      <c r="DXO4" s="18"/>
      <c r="DXP4" s="18"/>
      <c r="DXQ4" s="18"/>
      <c r="DXR4" s="18"/>
      <c r="DXS4" s="18"/>
      <c r="DXT4" s="18"/>
      <c r="DXU4" s="18"/>
      <c r="DXV4" s="18"/>
      <c r="DXW4" s="18"/>
      <c r="DXX4" s="18"/>
      <c r="DXY4" s="18"/>
      <c r="DXZ4" s="18"/>
      <c r="DYA4" s="18"/>
      <c r="DYB4" s="18"/>
      <c r="DYC4" s="18"/>
      <c r="DYD4" s="18"/>
      <c r="DYE4" s="18"/>
      <c r="DYF4" s="18"/>
      <c r="DYG4" s="18"/>
      <c r="DYH4" s="18"/>
      <c r="DYI4" s="18"/>
      <c r="DYJ4" s="18"/>
      <c r="DYK4" s="18"/>
      <c r="DYL4" s="18"/>
      <c r="DYM4" s="18"/>
      <c r="DYN4" s="18"/>
      <c r="DYO4" s="18"/>
      <c r="DYP4" s="18"/>
      <c r="DYQ4" s="18"/>
      <c r="DYR4" s="18"/>
      <c r="DYS4" s="18"/>
      <c r="DYT4" s="18"/>
      <c r="DYU4" s="18"/>
      <c r="DYV4" s="18"/>
      <c r="DYW4" s="18"/>
      <c r="DYX4" s="18"/>
      <c r="DYY4" s="18"/>
      <c r="DYZ4" s="18"/>
      <c r="DZA4" s="18"/>
      <c r="DZB4" s="18"/>
      <c r="DZC4" s="18"/>
      <c r="DZD4" s="18"/>
      <c r="DZE4" s="18"/>
      <c r="DZF4" s="18"/>
      <c r="DZG4" s="18"/>
      <c r="DZH4" s="18"/>
      <c r="DZI4" s="18"/>
      <c r="DZJ4" s="18"/>
      <c r="DZK4" s="18"/>
      <c r="DZL4" s="18"/>
      <c r="DZM4" s="18"/>
      <c r="DZN4" s="18"/>
      <c r="DZO4" s="18"/>
      <c r="DZP4" s="18"/>
      <c r="DZQ4" s="18"/>
      <c r="DZR4" s="18"/>
      <c r="DZS4" s="18"/>
      <c r="DZT4" s="18"/>
      <c r="DZU4" s="18"/>
      <c r="DZV4" s="18"/>
      <c r="DZW4" s="18"/>
      <c r="DZX4" s="18"/>
      <c r="DZY4" s="18"/>
      <c r="DZZ4" s="18"/>
      <c r="EAA4" s="18"/>
      <c r="EAB4" s="18"/>
      <c r="EAC4" s="18"/>
      <c r="EAD4" s="18"/>
      <c r="EAE4" s="18"/>
      <c r="EAF4" s="18"/>
      <c r="EAG4" s="18"/>
      <c r="EAH4" s="18"/>
      <c r="EAI4" s="18"/>
      <c r="EAJ4" s="18"/>
      <c r="EAK4" s="18"/>
      <c r="EAL4" s="18"/>
      <c r="EAM4" s="18"/>
      <c r="EAN4" s="18"/>
      <c r="EAO4" s="18"/>
      <c r="EAP4" s="18"/>
      <c r="EAQ4" s="18"/>
      <c r="EAR4" s="18"/>
      <c r="EAS4" s="18"/>
      <c r="EAT4" s="18"/>
      <c r="EAU4" s="18"/>
      <c r="EAV4" s="18"/>
      <c r="EAW4" s="18"/>
      <c r="EAX4" s="18"/>
      <c r="EAY4" s="18"/>
      <c r="EAZ4" s="18"/>
      <c r="EBA4" s="18"/>
      <c r="EBB4" s="18"/>
      <c r="EBC4" s="18"/>
      <c r="EBD4" s="18"/>
      <c r="EBE4" s="18"/>
      <c r="EBF4" s="18"/>
      <c r="EBG4" s="18"/>
      <c r="EBH4" s="18"/>
      <c r="EBI4" s="18"/>
      <c r="EBJ4" s="18"/>
      <c r="EBK4" s="18"/>
      <c r="EBL4" s="18"/>
      <c r="EBM4" s="18"/>
      <c r="EBN4" s="18"/>
      <c r="EBO4" s="18"/>
      <c r="EBP4" s="18"/>
      <c r="EBQ4" s="18"/>
      <c r="EBR4" s="18"/>
      <c r="EBS4" s="18"/>
      <c r="EBT4" s="18"/>
      <c r="EBU4" s="18"/>
      <c r="EBV4" s="18"/>
      <c r="EBW4" s="18"/>
      <c r="EBX4" s="18"/>
      <c r="EBY4" s="18"/>
      <c r="EBZ4" s="18"/>
      <c r="ECA4" s="18"/>
      <c r="ECB4" s="18"/>
      <c r="ECC4" s="18"/>
      <c r="ECD4" s="18"/>
      <c r="ECE4" s="18"/>
      <c r="ECF4" s="18"/>
      <c r="ECG4" s="18"/>
      <c r="ECH4" s="18"/>
      <c r="ECI4" s="18"/>
      <c r="ECJ4" s="18"/>
      <c r="ECK4" s="18"/>
      <c r="ECL4" s="18"/>
      <c r="ECM4" s="18"/>
      <c r="ECN4" s="18"/>
      <c r="ECO4" s="18"/>
      <c r="ECP4" s="18"/>
      <c r="ECQ4" s="18"/>
      <c r="ECR4" s="18"/>
      <c r="ECS4" s="18"/>
      <c r="ECT4" s="18"/>
      <c r="ECU4" s="18"/>
      <c r="ECV4" s="18"/>
      <c r="ECW4" s="18"/>
      <c r="ECX4" s="18"/>
      <c r="ECY4" s="18"/>
      <c r="ECZ4" s="18"/>
      <c r="EDA4" s="18"/>
      <c r="EDB4" s="18"/>
      <c r="EDC4" s="18"/>
      <c r="EDD4" s="18"/>
      <c r="EDE4" s="18"/>
      <c r="EDF4" s="18"/>
      <c r="EDG4" s="18"/>
      <c r="EDH4" s="18"/>
      <c r="EDI4" s="18"/>
      <c r="EDJ4" s="18"/>
      <c r="EDK4" s="18"/>
      <c r="EDL4" s="18"/>
      <c r="EDM4" s="18"/>
      <c r="EDN4" s="18"/>
      <c r="EDO4" s="18"/>
      <c r="EDP4" s="18"/>
      <c r="EDQ4" s="18"/>
      <c r="EDR4" s="18"/>
      <c r="EDS4" s="18"/>
      <c r="EDT4" s="18"/>
      <c r="EDU4" s="18"/>
      <c r="EDV4" s="18"/>
      <c r="EDW4" s="18"/>
      <c r="EDX4" s="18"/>
      <c r="EDY4" s="18"/>
      <c r="EDZ4" s="18"/>
      <c r="EEA4" s="18"/>
      <c r="EEB4" s="18"/>
      <c r="EEC4" s="18"/>
      <c r="EED4" s="18"/>
      <c r="EEE4" s="18"/>
      <c r="EEF4" s="18"/>
      <c r="EEG4" s="18"/>
      <c r="EEH4" s="18"/>
      <c r="EEI4" s="18"/>
      <c r="EEJ4" s="18"/>
      <c r="EEK4" s="18"/>
      <c r="EEL4" s="18"/>
      <c r="EEM4" s="18"/>
      <c r="EEN4" s="18"/>
      <c r="EEO4" s="18"/>
      <c r="EEP4" s="18"/>
      <c r="EEQ4" s="18"/>
      <c r="EER4" s="18"/>
      <c r="EES4" s="18"/>
      <c r="EET4" s="18"/>
      <c r="EEU4" s="18"/>
      <c r="EEV4" s="18"/>
      <c r="EEW4" s="18"/>
      <c r="EEX4" s="18"/>
      <c r="EEY4" s="18"/>
      <c r="EEZ4" s="18"/>
      <c r="EFA4" s="18"/>
      <c r="EFB4" s="18"/>
      <c r="EFC4" s="18"/>
      <c r="EFD4" s="18"/>
      <c r="EFE4" s="18"/>
      <c r="EFF4" s="18"/>
      <c r="EFG4" s="18"/>
      <c r="EFH4" s="18"/>
      <c r="EFI4" s="18"/>
      <c r="EFJ4" s="18"/>
      <c r="EFK4" s="18"/>
      <c r="EFL4" s="18"/>
      <c r="EFM4" s="18"/>
      <c r="EFN4" s="18"/>
      <c r="EFO4" s="18"/>
      <c r="EFP4" s="18"/>
      <c r="EFQ4" s="18"/>
      <c r="EFR4" s="18"/>
      <c r="EFS4" s="18"/>
      <c r="EFT4" s="18"/>
      <c r="EFU4" s="18"/>
      <c r="EFV4" s="18"/>
      <c r="EFW4" s="18"/>
      <c r="EFX4" s="18"/>
      <c r="EFY4" s="18"/>
      <c r="EFZ4" s="18"/>
      <c r="EGA4" s="18"/>
      <c r="EGB4" s="18"/>
      <c r="EGC4" s="18"/>
      <c r="EGD4" s="18"/>
      <c r="EGE4" s="18"/>
      <c r="EGF4" s="18"/>
      <c r="EGG4" s="18"/>
      <c r="EGH4" s="18"/>
      <c r="EGI4" s="18"/>
      <c r="EGJ4" s="18"/>
      <c r="EGK4" s="18"/>
      <c r="EGL4" s="18"/>
      <c r="EGM4" s="18"/>
      <c r="EGN4" s="18"/>
      <c r="EGO4" s="18"/>
      <c r="EGP4" s="18"/>
      <c r="EGQ4" s="18"/>
      <c r="EGR4" s="18"/>
      <c r="EGS4" s="18"/>
      <c r="EGT4" s="18"/>
      <c r="EGU4" s="18"/>
      <c r="EGV4" s="18"/>
      <c r="EGW4" s="18"/>
      <c r="EGX4" s="18"/>
      <c r="EGY4" s="18"/>
      <c r="EGZ4" s="18"/>
      <c r="EHA4" s="18"/>
      <c r="EHB4" s="18"/>
      <c r="EHC4" s="18"/>
      <c r="EHD4" s="18"/>
      <c r="EHE4" s="18"/>
      <c r="EHF4" s="18"/>
      <c r="EHG4" s="18"/>
      <c r="EHH4" s="18"/>
      <c r="EHI4" s="18"/>
      <c r="EHJ4" s="18"/>
      <c r="EHK4" s="18"/>
      <c r="EHL4" s="18"/>
      <c r="EHM4" s="18"/>
      <c r="EHN4" s="18"/>
      <c r="EHO4" s="18"/>
      <c r="EHP4" s="18"/>
      <c r="EHQ4" s="18"/>
      <c r="EHR4" s="18"/>
      <c r="EHS4" s="18"/>
      <c r="EHT4" s="18"/>
      <c r="EHU4" s="18"/>
      <c r="EHV4" s="18"/>
      <c r="EHW4" s="18"/>
      <c r="EHX4" s="18"/>
      <c r="EHY4" s="18"/>
      <c r="EHZ4" s="18"/>
      <c r="EIA4" s="18"/>
      <c r="EIB4" s="18"/>
      <c r="EIC4" s="18"/>
      <c r="EID4" s="18"/>
      <c r="EIE4" s="18"/>
      <c r="EIF4" s="18"/>
      <c r="EIG4" s="18"/>
      <c r="EIH4" s="18"/>
      <c r="EII4" s="18"/>
      <c r="EIJ4" s="18"/>
      <c r="EIK4" s="18"/>
      <c r="EIL4" s="18"/>
      <c r="EIM4" s="18"/>
      <c r="EIN4" s="18"/>
      <c r="EIO4" s="18"/>
      <c r="EIP4" s="18"/>
      <c r="EIQ4" s="18"/>
      <c r="EIR4" s="18"/>
      <c r="EIS4" s="18"/>
      <c r="EIT4" s="18"/>
      <c r="EIU4" s="18"/>
      <c r="EIV4" s="18"/>
      <c r="EIW4" s="18"/>
      <c r="EIX4" s="18"/>
      <c r="EIY4" s="18"/>
      <c r="EIZ4" s="18"/>
      <c r="EJA4" s="18"/>
      <c r="EJB4" s="18"/>
      <c r="EJC4" s="18"/>
      <c r="EJD4" s="18"/>
      <c r="EJE4" s="18"/>
      <c r="EJF4" s="18"/>
      <c r="EJG4" s="18"/>
      <c r="EJH4" s="18"/>
      <c r="EJI4" s="18"/>
      <c r="EJJ4" s="18"/>
      <c r="EJK4" s="18"/>
      <c r="EJL4" s="18"/>
      <c r="EJM4" s="18"/>
      <c r="EJN4" s="18"/>
      <c r="EJO4" s="18"/>
      <c r="EJP4" s="18"/>
      <c r="EJQ4" s="18"/>
      <c r="EJR4" s="18"/>
      <c r="EJS4" s="18"/>
      <c r="EJT4" s="18"/>
      <c r="EJU4" s="18"/>
      <c r="EJV4" s="18"/>
      <c r="EJW4" s="18"/>
      <c r="EJX4" s="18"/>
      <c r="EJY4" s="18"/>
      <c r="EJZ4" s="18"/>
      <c r="EKA4" s="18"/>
      <c r="EKB4" s="18"/>
      <c r="EKC4" s="18"/>
      <c r="EKD4" s="18"/>
      <c r="EKE4" s="18"/>
      <c r="EKF4" s="18"/>
      <c r="EKG4" s="18"/>
      <c r="EKH4" s="18"/>
      <c r="EKI4" s="18"/>
      <c r="EKJ4" s="18"/>
      <c r="EKK4" s="18"/>
      <c r="EKL4" s="18"/>
      <c r="EKM4" s="18"/>
      <c r="EKN4" s="18"/>
      <c r="EKO4" s="18"/>
      <c r="EKP4" s="18"/>
      <c r="EKQ4" s="18"/>
      <c r="EKR4" s="18"/>
      <c r="EKS4" s="18"/>
      <c r="EKT4" s="18"/>
      <c r="EKU4" s="18"/>
      <c r="EKV4" s="18"/>
      <c r="EKW4" s="18"/>
      <c r="EKX4" s="18"/>
      <c r="EKY4" s="18"/>
      <c r="EKZ4" s="18"/>
      <c r="ELA4" s="18"/>
      <c r="ELB4" s="18"/>
      <c r="ELC4" s="18"/>
      <c r="ELD4" s="18"/>
      <c r="ELE4" s="18"/>
      <c r="ELF4" s="18"/>
      <c r="ELG4" s="18"/>
      <c r="ELH4" s="18"/>
      <c r="ELI4" s="18"/>
      <c r="ELJ4" s="18"/>
      <c r="ELK4" s="18"/>
      <c r="ELL4" s="18"/>
      <c r="ELM4" s="18"/>
      <c r="ELN4" s="18"/>
      <c r="ELO4" s="18"/>
      <c r="ELP4" s="18"/>
      <c r="ELQ4" s="18"/>
      <c r="ELR4" s="18"/>
      <c r="ELS4" s="18"/>
      <c r="ELT4" s="18"/>
      <c r="ELU4" s="18"/>
      <c r="ELV4" s="18"/>
      <c r="ELW4" s="18"/>
      <c r="ELX4" s="18"/>
      <c r="ELY4" s="18"/>
      <c r="ELZ4" s="18"/>
      <c r="EMA4" s="18"/>
      <c r="EMB4" s="18"/>
      <c r="EMC4" s="18"/>
      <c r="EMD4" s="18"/>
      <c r="EME4" s="18"/>
      <c r="EMF4" s="18"/>
      <c r="EMG4" s="18"/>
      <c r="EMH4" s="18"/>
      <c r="EMI4" s="18"/>
      <c r="EMJ4" s="18"/>
      <c r="EMK4" s="18"/>
      <c r="EML4" s="18"/>
      <c r="EMM4" s="18"/>
      <c r="EMN4" s="18"/>
      <c r="EMO4" s="18"/>
      <c r="EMP4" s="18"/>
      <c r="EMQ4" s="18"/>
      <c r="EMR4" s="18"/>
      <c r="EMS4" s="18"/>
      <c r="EMT4" s="18"/>
      <c r="EMU4" s="18"/>
      <c r="EMV4" s="18"/>
      <c r="EMW4" s="18"/>
      <c r="EMX4" s="18"/>
      <c r="EMY4" s="18"/>
      <c r="EMZ4" s="18"/>
      <c r="ENA4" s="18"/>
      <c r="ENB4" s="18"/>
      <c r="ENC4" s="18"/>
      <c r="END4" s="18"/>
      <c r="ENE4" s="18"/>
      <c r="ENF4" s="18"/>
      <c r="ENG4" s="18"/>
      <c r="ENH4" s="18"/>
      <c r="ENI4" s="18"/>
      <c r="ENJ4" s="18"/>
      <c r="ENK4" s="18"/>
      <c r="ENL4" s="18"/>
      <c r="ENM4" s="18"/>
      <c r="ENN4" s="18"/>
      <c r="ENO4" s="18"/>
      <c r="ENP4" s="18"/>
      <c r="ENQ4" s="18"/>
      <c r="ENR4" s="18"/>
      <c r="ENS4" s="18"/>
      <c r="ENT4" s="18"/>
      <c r="ENU4" s="18"/>
      <c r="ENV4" s="18"/>
      <c r="ENW4" s="18"/>
      <c r="ENX4" s="18"/>
      <c r="ENY4" s="18"/>
      <c r="ENZ4" s="18"/>
      <c r="EOA4" s="18"/>
      <c r="EOB4" s="18"/>
      <c r="EOC4" s="18"/>
      <c r="EOD4" s="18"/>
      <c r="EOE4" s="18"/>
      <c r="EOF4" s="18"/>
      <c r="EOG4" s="18"/>
      <c r="EOH4" s="18"/>
      <c r="EOI4" s="18"/>
      <c r="EOJ4" s="18"/>
      <c r="EOK4" s="18"/>
      <c r="EOL4" s="18"/>
      <c r="EOM4" s="18"/>
      <c r="EON4" s="18"/>
      <c r="EOO4" s="18"/>
      <c r="EOP4" s="18"/>
      <c r="EOQ4" s="18"/>
      <c r="EOR4" s="18"/>
      <c r="EOS4" s="18"/>
      <c r="EOT4" s="18"/>
      <c r="EOU4" s="18"/>
      <c r="EOV4" s="18"/>
      <c r="EOW4" s="18"/>
      <c r="EOX4" s="18"/>
      <c r="EOY4" s="18"/>
      <c r="EOZ4" s="18"/>
      <c r="EPA4" s="18"/>
      <c r="EPB4" s="18"/>
      <c r="EPC4" s="18"/>
      <c r="EPD4" s="18"/>
      <c r="EPE4" s="18"/>
      <c r="EPF4" s="18"/>
      <c r="EPG4" s="18"/>
      <c r="EPH4" s="18"/>
      <c r="EPI4" s="18"/>
      <c r="EPJ4" s="18"/>
      <c r="EPK4" s="18"/>
      <c r="EPL4" s="18"/>
      <c r="EPM4" s="18"/>
      <c r="EPN4" s="18"/>
      <c r="EPO4" s="18"/>
      <c r="EPP4" s="18"/>
      <c r="EPQ4" s="18"/>
      <c r="EPR4" s="18"/>
      <c r="EPS4" s="18"/>
      <c r="EPT4" s="18"/>
      <c r="EPU4" s="18"/>
      <c r="EPV4" s="18"/>
      <c r="EPW4" s="18"/>
      <c r="EPX4" s="18"/>
      <c r="EPY4" s="18"/>
      <c r="EPZ4" s="18"/>
      <c r="EQA4" s="18"/>
      <c r="EQB4" s="18"/>
      <c r="EQC4" s="18"/>
      <c r="EQD4" s="18"/>
      <c r="EQE4" s="18"/>
      <c r="EQF4" s="18"/>
      <c r="EQG4" s="18"/>
      <c r="EQH4" s="18"/>
      <c r="EQI4" s="18"/>
      <c r="EQJ4" s="18"/>
      <c r="EQK4" s="18"/>
      <c r="EQL4" s="18"/>
      <c r="EQM4" s="18"/>
      <c r="EQN4" s="18"/>
      <c r="EQO4" s="18"/>
      <c r="EQP4" s="18"/>
      <c r="EQQ4" s="18"/>
      <c r="EQR4" s="18"/>
      <c r="EQS4" s="18"/>
      <c r="EQT4" s="18"/>
      <c r="EQU4" s="18"/>
      <c r="EQV4" s="18"/>
      <c r="EQW4" s="18"/>
      <c r="EQX4" s="18"/>
      <c r="EQY4" s="18"/>
      <c r="EQZ4" s="18"/>
      <c r="ERA4" s="18"/>
      <c r="ERB4" s="18"/>
      <c r="ERC4" s="18"/>
      <c r="ERD4" s="18"/>
      <c r="ERE4" s="18"/>
      <c r="ERF4" s="18"/>
      <c r="ERG4" s="18"/>
      <c r="ERH4" s="18"/>
      <c r="ERI4" s="18"/>
      <c r="ERJ4" s="18"/>
      <c r="ERK4" s="18"/>
      <c r="ERL4" s="18"/>
      <c r="ERM4" s="18"/>
      <c r="ERN4" s="18"/>
      <c r="ERO4" s="18"/>
      <c r="ERP4" s="18"/>
      <c r="ERQ4" s="18"/>
      <c r="ERR4" s="18"/>
      <c r="ERS4" s="18"/>
      <c r="ERT4" s="18"/>
      <c r="ERU4" s="18"/>
      <c r="ERV4" s="18"/>
      <c r="ERW4" s="18"/>
      <c r="ERX4" s="18"/>
      <c r="ERY4" s="18"/>
      <c r="ERZ4" s="18"/>
      <c r="ESA4" s="18"/>
      <c r="ESB4" s="18"/>
      <c r="ESC4" s="18"/>
      <c r="ESD4" s="18"/>
      <c r="ESE4" s="18"/>
      <c r="ESF4" s="18"/>
      <c r="ESG4" s="18"/>
      <c r="ESH4" s="18"/>
      <c r="ESI4" s="18"/>
      <c r="ESJ4" s="18"/>
      <c r="ESK4" s="18"/>
      <c r="ESL4" s="18"/>
      <c r="ESM4" s="18"/>
      <c r="ESN4" s="18"/>
      <c r="ESO4" s="18"/>
      <c r="ESP4" s="18"/>
      <c r="ESQ4" s="18"/>
      <c r="ESR4" s="18"/>
      <c r="ESS4" s="18"/>
      <c r="EST4" s="18"/>
      <c r="ESU4" s="18"/>
      <c r="ESV4" s="18"/>
      <c r="ESW4" s="18"/>
      <c r="ESX4" s="18"/>
      <c r="ESY4" s="18"/>
      <c r="ESZ4" s="18"/>
      <c r="ETA4" s="18"/>
      <c r="ETB4" s="18"/>
      <c r="ETC4" s="18"/>
      <c r="ETD4" s="18"/>
      <c r="ETE4" s="18"/>
      <c r="ETF4" s="18"/>
      <c r="ETG4" s="18"/>
      <c r="ETH4" s="18"/>
      <c r="ETI4" s="18"/>
      <c r="ETJ4" s="18"/>
      <c r="ETK4" s="18"/>
      <c r="ETL4" s="18"/>
      <c r="ETM4" s="18"/>
      <c r="ETN4" s="18"/>
      <c r="ETO4" s="18"/>
      <c r="ETP4" s="18"/>
      <c r="ETQ4" s="18"/>
      <c r="ETR4" s="18"/>
      <c r="ETS4" s="18"/>
      <c r="ETT4" s="18"/>
      <c r="ETU4" s="18"/>
      <c r="ETV4" s="18"/>
      <c r="ETW4" s="18"/>
      <c r="ETX4" s="18"/>
      <c r="ETY4" s="18"/>
      <c r="ETZ4" s="18"/>
      <c r="EUA4" s="18"/>
      <c r="EUB4" s="18"/>
      <c r="EUC4" s="18"/>
      <c r="EUD4" s="18"/>
      <c r="EUE4" s="18"/>
      <c r="EUF4" s="18"/>
      <c r="EUG4" s="18"/>
      <c r="EUH4" s="18"/>
      <c r="EUI4" s="18"/>
      <c r="EUJ4" s="18"/>
      <c r="EUK4" s="18"/>
      <c r="EUL4" s="18"/>
      <c r="EUM4" s="18"/>
      <c r="EUN4" s="18"/>
      <c r="EUO4" s="18"/>
      <c r="EUP4" s="18"/>
      <c r="EUQ4" s="18"/>
      <c r="EUR4" s="18"/>
      <c r="EUS4" s="18"/>
      <c r="EUT4" s="18"/>
      <c r="EUU4" s="18"/>
      <c r="EUV4" s="18"/>
      <c r="EUW4" s="18"/>
      <c r="EUX4" s="18"/>
      <c r="EUY4" s="18"/>
      <c r="EUZ4" s="18"/>
      <c r="EVA4" s="18"/>
      <c r="EVB4" s="18"/>
      <c r="EVC4" s="18"/>
      <c r="EVD4" s="18"/>
      <c r="EVE4" s="18"/>
      <c r="EVF4" s="18"/>
      <c r="EVG4" s="18"/>
      <c r="EVH4" s="18"/>
      <c r="EVI4" s="18"/>
      <c r="EVJ4" s="18"/>
      <c r="EVK4" s="18"/>
      <c r="EVL4" s="18"/>
      <c r="EVM4" s="18"/>
      <c r="EVN4" s="18"/>
      <c r="EVO4" s="18"/>
      <c r="EVP4" s="18"/>
      <c r="EVQ4" s="18"/>
      <c r="EVR4" s="18"/>
      <c r="EVS4" s="18"/>
      <c r="EVT4" s="18"/>
      <c r="EVU4" s="18"/>
      <c r="EVV4" s="18"/>
      <c r="EVW4" s="18"/>
      <c r="EVX4" s="18"/>
      <c r="EVY4" s="18"/>
      <c r="EVZ4" s="18"/>
      <c r="EWA4" s="18"/>
      <c r="EWB4" s="18"/>
      <c r="EWC4" s="18"/>
      <c r="EWD4" s="18"/>
      <c r="EWE4" s="18"/>
      <c r="EWF4" s="18"/>
      <c r="EWG4" s="18"/>
      <c r="EWH4" s="18"/>
      <c r="EWI4" s="18"/>
      <c r="EWJ4" s="18"/>
      <c r="EWK4" s="18"/>
      <c r="EWL4" s="18"/>
      <c r="EWM4" s="18"/>
      <c r="EWN4" s="18"/>
      <c r="EWO4" s="18"/>
      <c r="EWP4" s="18"/>
      <c r="EWQ4" s="18"/>
      <c r="EWR4" s="18"/>
      <c r="EWS4" s="18"/>
      <c r="EWT4" s="18"/>
      <c r="EWU4" s="18"/>
      <c r="EWV4" s="18"/>
      <c r="EWW4" s="18"/>
      <c r="EWX4" s="18"/>
      <c r="EWY4" s="18"/>
      <c r="EWZ4" s="18"/>
      <c r="EXA4" s="18"/>
      <c r="EXB4" s="18"/>
      <c r="EXC4" s="18"/>
      <c r="EXD4" s="18"/>
      <c r="EXE4" s="18"/>
      <c r="EXF4" s="18"/>
      <c r="EXG4" s="18"/>
      <c r="EXH4" s="18"/>
      <c r="EXI4" s="18"/>
      <c r="EXJ4" s="18"/>
      <c r="EXK4" s="18"/>
      <c r="EXL4" s="18"/>
      <c r="EXM4" s="18"/>
      <c r="EXN4" s="18"/>
      <c r="EXO4" s="18"/>
      <c r="EXP4" s="18"/>
      <c r="EXQ4" s="18"/>
      <c r="EXR4" s="18"/>
      <c r="EXS4" s="18"/>
      <c r="EXT4" s="18"/>
      <c r="EXU4" s="18"/>
      <c r="EXV4" s="18"/>
      <c r="EXW4" s="18"/>
      <c r="EXX4" s="18"/>
      <c r="EXY4" s="18"/>
      <c r="EXZ4" s="18"/>
      <c r="EYA4" s="18"/>
      <c r="EYB4" s="18"/>
      <c r="EYC4" s="18"/>
      <c r="EYD4" s="18"/>
      <c r="EYE4" s="18"/>
      <c r="EYF4" s="18"/>
      <c r="EYG4" s="18"/>
      <c r="EYH4" s="18"/>
      <c r="EYI4" s="18"/>
      <c r="EYJ4" s="18"/>
      <c r="EYK4" s="18"/>
      <c r="EYL4" s="18"/>
      <c r="EYM4" s="18"/>
      <c r="EYN4" s="18"/>
      <c r="EYO4" s="18"/>
      <c r="EYP4" s="18"/>
      <c r="EYQ4" s="18"/>
      <c r="EYR4" s="18"/>
      <c r="EYS4" s="18"/>
      <c r="EYT4" s="18"/>
      <c r="EYU4" s="18"/>
      <c r="EYV4" s="18"/>
      <c r="EYW4" s="18"/>
      <c r="EYX4" s="18"/>
      <c r="EYY4" s="18"/>
      <c r="EYZ4" s="18"/>
      <c r="EZA4" s="18"/>
      <c r="EZB4" s="18"/>
      <c r="EZC4" s="18"/>
      <c r="EZD4" s="18"/>
      <c r="EZE4" s="18"/>
      <c r="EZF4" s="18"/>
      <c r="EZG4" s="18"/>
      <c r="EZH4" s="18"/>
      <c r="EZI4" s="18"/>
      <c r="EZJ4" s="18"/>
      <c r="EZK4" s="18"/>
      <c r="EZL4" s="18"/>
      <c r="EZM4" s="18"/>
      <c r="EZN4" s="18"/>
      <c r="EZO4" s="18"/>
      <c r="EZP4" s="18"/>
      <c r="EZQ4" s="18"/>
      <c r="EZR4" s="18"/>
      <c r="EZS4" s="18"/>
      <c r="EZT4" s="18"/>
      <c r="EZU4" s="18"/>
      <c r="EZV4" s="18"/>
      <c r="EZW4" s="18"/>
      <c r="EZX4" s="18"/>
      <c r="EZY4" s="18"/>
      <c r="EZZ4" s="18"/>
      <c r="FAA4" s="18"/>
      <c r="FAB4" s="18"/>
      <c r="FAC4" s="18"/>
      <c r="FAD4" s="18"/>
      <c r="FAE4" s="18"/>
      <c r="FAF4" s="18"/>
      <c r="FAG4" s="18"/>
      <c r="FAH4" s="18"/>
      <c r="FAI4" s="18"/>
      <c r="FAJ4" s="18"/>
      <c r="FAK4" s="18"/>
      <c r="FAL4" s="18"/>
      <c r="FAM4" s="18"/>
      <c r="FAN4" s="18"/>
      <c r="FAO4" s="18"/>
      <c r="FAP4" s="18"/>
      <c r="FAQ4" s="18"/>
      <c r="FAR4" s="18"/>
      <c r="FAS4" s="18"/>
      <c r="FAT4" s="18"/>
      <c r="FAU4" s="18"/>
      <c r="FAV4" s="18"/>
      <c r="FAW4" s="18"/>
      <c r="FAX4" s="18"/>
      <c r="FAY4" s="18"/>
      <c r="FAZ4" s="18"/>
      <c r="FBA4" s="18"/>
      <c r="FBB4" s="18"/>
      <c r="FBC4" s="18"/>
      <c r="FBD4" s="18"/>
      <c r="FBE4" s="18"/>
      <c r="FBF4" s="18"/>
      <c r="FBG4" s="18"/>
      <c r="FBH4" s="18"/>
      <c r="FBI4" s="18"/>
      <c r="FBJ4" s="18"/>
      <c r="FBK4" s="18"/>
      <c r="FBL4" s="18"/>
      <c r="FBM4" s="18"/>
      <c r="FBN4" s="18"/>
      <c r="FBO4" s="18"/>
      <c r="FBP4" s="18"/>
      <c r="FBQ4" s="18"/>
      <c r="FBR4" s="18"/>
      <c r="FBS4" s="18"/>
      <c r="FBT4" s="18"/>
      <c r="FBU4" s="18"/>
      <c r="FBV4" s="18"/>
      <c r="FBW4" s="18"/>
      <c r="FBX4" s="18"/>
      <c r="FBY4" s="18"/>
      <c r="FBZ4" s="18"/>
      <c r="FCA4" s="18"/>
      <c r="FCB4" s="18"/>
      <c r="FCC4" s="18"/>
      <c r="FCD4" s="18"/>
      <c r="FCE4" s="18"/>
      <c r="FCF4" s="18"/>
      <c r="FCG4" s="18"/>
      <c r="FCH4" s="18"/>
      <c r="FCI4" s="18"/>
      <c r="FCJ4" s="18"/>
      <c r="FCK4" s="18"/>
      <c r="FCL4" s="18"/>
      <c r="FCM4" s="18"/>
      <c r="FCN4" s="18"/>
      <c r="FCO4" s="18"/>
      <c r="FCP4" s="18"/>
      <c r="FCQ4" s="18"/>
      <c r="FCR4" s="18"/>
      <c r="FCS4" s="18"/>
      <c r="FCT4" s="18"/>
      <c r="FCU4" s="18"/>
      <c r="FCV4" s="18"/>
      <c r="FCW4" s="18"/>
      <c r="FCX4" s="18"/>
      <c r="FCY4" s="18"/>
      <c r="FCZ4" s="18"/>
      <c r="FDA4" s="18"/>
      <c r="FDB4" s="18"/>
      <c r="FDC4" s="18"/>
      <c r="FDD4" s="18"/>
      <c r="FDE4" s="18"/>
      <c r="FDF4" s="18"/>
      <c r="FDG4" s="18"/>
      <c r="FDH4" s="18"/>
      <c r="FDI4" s="18"/>
      <c r="FDJ4" s="18"/>
      <c r="FDK4" s="18"/>
      <c r="FDL4" s="18"/>
      <c r="FDM4" s="18"/>
      <c r="FDN4" s="18"/>
      <c r="FDO4" s="18"/>
      <c r="FDP4" s="18"/>
      <c r="FDQ4" s="18"/>
      <c r="FDR4" s="18"/>
      <c r="FDS4" s="18"/>
      <c r="FDT4" s="18"/>
      <c r="FDU4" s="18"/>
      <c r="FDV4" s="18"/>
      <c r="FDW4" s="18"/>
      <c r="FDX4" s="18"/>
      <c r="FDY4" s="18"/>
      <c r="FDZ4" s="18"/>
      <c r="FEA4" s="18"/>
      <c r="FEB4" s="18"/>
      <c r="FEC4" s="18"/>
      <c r="FED4" s="18"/>
      <c r="FEE4" s="18"/>
      <c r="FEF4" s="18"/>
      <c r="FEG4" s="18"/>
      <c r="FEH4" s="18"/>
      <c r="FEI4" s="18"/>
      <c r="FEJ4" s="18"/>
      <c r="FEK4" s="18"/>
      <c r="FEL4" s="18"/>
      <c r="FEM4" s="18"/>
      <c r="FEN4" s="18"/>
      <c r="FEO4" s="18"/>
      <c r="FEP4" s="18"/>
      <c r="FEQ4" s="18"/>
      <c r="FER4" s="18"/>
      <c r="FES4" s="18"/>
      <c r="FET4" s="18"/>
      <c r="FEU4" s="18"/>
      <c r="FEV4" s="18"/>
      <c r="FEW4" s="18"/>
      <c r="FEX4" s="18"/>
      <c r="FEY4" s="18"/>
      <c r="FEZ4" s="18"/>
      <c r="FFA4" s="18"/>
      <c r="FFB4" s="18"/>
      <c r="FFC4" s="18"/>
      <c r="FFD4" s="18"/>
      <c r="FFE4" s="18"/>
      <c r="FFF4" s="18"/>
      <c r="FFG4" s="18"/>
      <c r="FFH4" s="18"/>
      <c r="FFI4" s="18"/>
      <c r="FFJ4" s="18"/>
      <c r="FFK4" s="18"/>
      <c r="FFL4" s="18"/>
      <c r="FFM4" s="18"/>
      <c r="FFN4" s="18"/>
      <c r="FFO4" s="18"/>
      <c r="FFP4" s="18"/>
      <c r="FFQ4" s="18"/>
      <c r="FFR4" s="18"/>
      <c r="FFS4" s="18"/>
      <c r="FFT4" s="18"/>
      <c r="FFU4" s="18"/>
      <c r="FFV4" s="18"/>
      <c r="FFW4" s="18"/>
      <c r="FFX4" s="18"/>
      <c r="FFY4" s="18"/>
      <c r="FFZ4" s="18"/>
      <c r="FGA4" s="18"/>
      <c r="FGB4" s="18"/>
      <c r="FGC4" s="18"/>
      <c r="FGD4" s="18"/>
      <c r="FGE4" s="18"/>
      <c r="FGF4" s="18"/>
      <c r="FGG4" s="18"/>
      <c r="FGH4" s="18"/>
      <c r="FGI4" s="18"/>
      <c r="FGJ4" s="18"/>
      <c r="FGK4" s="18"/>
      <c r="FGL4" s="18"/>
      <c r="FGM4" s="18"/>
      <c r="FGN4" s="18"/>
      <c r="FGO4" s="18"/>
      <c r="FGP4" s="18"/>
      <c r="FGQ4" s="18"/>
      <c r="FGR4" s="18"/>
      <c r="FGS4" s="18"/>
      <c r="FGT4" s="18"/>
      <c r="FGU4" s="18"/>
      <c r="FGV4" s="18"/>
      <c r="FGW4" s="18"/>
      <c r="FGX4" s="18"/>
      <c r="FGY4" s="18"/>
      <c r="FGZ4" s="18"/>
      <c r="FHA4" s="18"/>
      <c r="FHB4" s="18"/>
      <c r="FHC4" s="18"/>
      <c r="FHD4" s="18"/>
      <c r="FHE4" s="18"/>
      <c r="FHF4" s="18"/>
      <c r="FHG4" s="18"/>
      <c r="FHH4" s="18"/>
      <c r="FHI4" s="18"/>
      <c r="FHJ4" s="18"/>
      <c r="FHK4" s="18"/>
      <c r="FHL4" s="18"/>
      <c r="FHM4" s="18"/>
      <c r="FHN4" s="18"/>
      <c r="FHO4" s="18"/>
      <c r="FHP4" s="18"/>
      <c r="FHQ4" s="18"/>
      <c r="FHR4" s="18"/>
      <c r="FHS4" s="18"/>
      <c r="FHT4" s="18"/>
      <c r="FHU4" s="18"/>
      <c r="FHV4" s="18"/>
      <c r="FHW4" s="18"/>
      <c r="FHX4" s="18"/>
      <c r="FHY4" s="18"/>
      <c r="FHZ4" s="18"/>
      <c r="FIA4" s="18"/>
      <c r="FIB4" s="18"/>
      <c r="FIC4" s="18"/>
      <c r="FID4" s="18"/>
      <c r="FIE4" s="18"/>
      <c r="FIF4" s="18"/>
      <c r="FIG4" s="18"/>
      <c r="FIH4" s="18"/>
      <c r="FII4" s="18"/>
      <c r="FIJ4" s="18"/>
      <c r="FIK4" s="18"/>
      <c r="FIL4" s="18"/>
      <c r="FIM4" s="18"/>
      <c r="FIN4" s="18"/>
      <c r="FIO4" s="18"/>
      <c r="FIP4" s="18"/>
      <c r="FIQ4" s="18"/>
      <c r="FIR4" s="18"/>
      <c r="FIS4" s="18"/>
      <c r="FIT4" s="18"/>
      <c r="FIU4" s="18"/>
      <c r="FIV4" s="18"/>
      <c r="FIW4" s="18"/>
      <c r="FIX4" s="18"/>
      <c r="FIY4" s="18"/>
      <c r="FIZ4" s="18"/>
      <c r="FJA4" s="18"/>
      <c r="FJB4" s="18"/>
      <c r="FJC4" s="18"/>
      <c r="FJD4" s="18"/>
      <c r="FJE4" s="18"/>
      <c r="FJF4" s="18"/>
      <c r="FJG4" s="18"/>
      <c r="FJH4" s="18"/>
      <c r="FJI4" s="18"/>
      <c r="FJJ4" s="18"/>
      <c r="FJK4" s="18"/>
      <c r="FJL4" s="18"/>
      <c r="FJM4" s="18"/>
      <c r="FJN4" s="18"/>
      <c r="FJO4" s="18"/>
      <c r="FJP4" s="18"/>
      <c r="FJQ4" s="18"/>
      <c r="FJR4" s="18"/>
      <c r="FJS4" s="18"/>
      <c r="FJT4" s="18"/>
      <c r="FJU4" s="18"/>
      <c r="FJV4" s="18"/>
      <c r="FJW4" s="18"/>
      <c r="FJX4" s="18"/>
      <c r="FJY4" s="18"/>
      <c r="FJZ4" s="18"/>
      <c r="FKA4" s="18"/>
      <c r="FKB4" s="18"/>
      <c r="FKC4" s="18"/>
      <c r="FKD4" s="18"/>
      <c r="FKE4" s="18"/>
      <c r="FKF4" s="18"/>
      <c r="FKG4" s="18"/>
      <c r="FKH4" s="18"/>
      <c r="FKI4" s="18"/>
      <c r="FKJ4" s="18"/>
      <c r="FKK4" s="18"/>
      <c r="FKL4" s="18"/>
      <c r="FKM4" s="18"/>
      <c r="FKN4" s="18"/>
      <c r="FKO4" s="18"/>
      <c r="FKP4" s="18"/>
      <c r="FKQ4" s="18"/>
      <c r="FKR4" s="18"/>
      <c r="FKS4" s="18"/>
      <c r="FKT4" s="18"/>
      <c r="FKU4" s="18"/>
      <c r="FKV4" s="18"/>
      <c r="FKW4" s="18"/>
      <c r="FKX4" s="18"/>
      <c r="FKY4" s="18"/>
      <c r="FKZ4" s="18"/>
      <c r="FLA4" s="18"/>
      <c r="FLB4" s="18"/>
      <c r="FLC4" s="18"/>
      <c r="FLD4" s="18"/>
      <c r="FLE4" s="18"/>
      <c r="FLF4" s="18"/>
      <c r="FLG4" s="18"/>
      <c r="FLH4" s="18"/>
      <c r="FLI4" s="18"/>
      <c r="FLJ4" s="18"/>
      <c r="FLK4" s="18"/>
      <c r="FLL4" s="18"/>
      <c r="FLM4" s="18"/>
      <c r="FLN4" s="18"/>
      <c r="FLO4" s="18"/>
      <c r="FLP4" s="18"/>
      <c r="FLQ4" s="18"/>
      <c r="FLR4" s="18"/>
      <c r="FLS4" s="18"/>
      <c r="FLT4" s="18"/>
      <c r="FLU4" s="18"/>
      <c r="FLV4" s="18"/>
      <c r="FLW4" s="18"/>
      <c r="FLX4" s="18"/>
      <c r="FLY4" s="18"/>
      <c r="FLZ4" s="18"/>
      <c r="FMA4" s="18"/>
      <c r="FMB4" s="18"/>
      <c r="FMC4" s="18"/>
      <c r="FMD4" s="18"/>
      <c r="FME4" s="18"/>
      <c r="FMF4" s="18"/>
      <c r="FMG4" s="18"/>
      <c r="FMH4" s="18"/>
      <c r="FMI4" s="18"/>
      <c r="FMJ4" s="18"/>
      <c r="FMK4" s="18"/>
      <c r="FML4" s="18"/>
      <c r="FMM4" s="18"/>
      <c r="FMN4" s="18"/>
      <c r="FMO4" s="18"/>
      <c r="FMP4" s="18"/>
      <c r="FMQ4" s="18"/>
      <c r="FMR4" s="18"/>
      <c r="FMS4" s="18"/>
      <c r="FMT4" s="18"/>
      <c r="FMU4" s="18"/>
      <c r="FMV4" s="18"/>
      <c r="FMW4" s="18"/>
      <c r="FMX4" s="18"/>
      <c r="FMY4" s="18"/>
      <c r="FMZ4" s="18"/>
      <c r="FNA4" s="18"/>
      <c r="FNB4" s="18"/>
      <c r="FNC4" s="18"/>
      <c r="FND4" s="18"/>
      <c r="FNE4" s="18"/>
      <c r="FNF4" s="18"/>
      <c r="FNG4" s="18"/>
      <c r="FNH4" s="18"/>
      <c r="FNI4" s="18"/>
      <c r="FNJ4" s="18"/>
      <c r="FNK4" s="18"/>
      <c r="FNL4" s="18"/>
      <c r="FNM4" s="18"/>
      <c r="FNN4" s="18"/>
      <c r="FNO4" s="18"/>
      <c r="FNP4" s="18"/>
      <c r="FNQ4" s="18"/>
      <c r="FNR4" s="18"/>
      <c r="FNS4" s="18"/>
      <c r="FNT4" s="18"/>
      <c r="FNU4" s="18"/>
      <c r="FNV4" s="18"/>
      <c r="FNW4" s="18"/>
      <c r="FNX4" s="18"/>
      <c r="FNY4" s="18"/>
      <c r="FNZ4" s="18"/>
      <c r="FOA4" s="18"/>
      <c r="FOB4" s="18"/>
      <c r="FOC4" s="18"/>
      <c r="FOD4" s="18"/>
      <c r="FOE4" s="18"/>
      <c r="FOF4" s="18"/>
      <c r="FOG4" s="18"/>
      <c r="FOH4" s="18"/>
      <c r="FOI4" s="18"/>
      <c r="FOJ4" s="18"/>
      <c r="FOK4" s="18"/>
      <c r="FOL4" s="18"/>
      <c r="FOM4" s="18"/>
      <c r="FON4" s="18"/>
      <c r="FOO4" s="18"/>
      <c r="FOP4" s="18"/>
      <c r="FOQ4" s="18"/>
      <c r="FOR4" s="18"/>
      <c r="FOS4" s="18"/>
      <c r="FOT4" s="18"/>
      <c r="FOU4" s="18"/>
      <c r="FOV4" s="18"/>
      <c r="FOW4" s="18"/>
      <c r="FOX4" s="18"/>
      <c r="FOY4" s="18"/>
      <c r="FOZ4" s="18"/>
      <c r="FPA4" s="18"/>
      <c r="FPB4" s="18"/>
      <c r="FPC4" s="18"/>
      <c r="FPD4" s="18"/>
      <c r="FPE4" s="18"/>
      <c r="FPF4" s="18"/>
      <c r="FPG4" s="18"/>
      <c r="FPH4" s="18"/>
      <c r="FPI4" s="18"/>
      <c r="FPJ4" s="18"/>
      <c r="FPK4" s="18"/>
      <c r="FPL4" s="18"/>
      <c r="FPM4" s="18"/>
      <c r="FPN4" s="18"/>
      <c r="FPO4" s="18"/>
      <c r="FPP4" s="18"/>
      <c r="FPQ4" s="18"/>
      <c r="FPR4" s="18"/>
      <c r="FPS4" s="18"/>
      <c r="FPT4" s="18"/>
      <c r="FPU4" s="18"/>
      <c r="FPV4" s="18"/>
      <c r="FPW4" s="18"/>
      <c r="FPX4" s="18"/>
      <c r="FPY4" s="18"/>
      <c r="FPZ4" s="18"/>
      <c r="FQA4" s="18"/>
      <c r="FQB4" s="18"/>
      <c r="FQC4" s="18"/>
      <c r="FQD4" s="18"/>
      <c r="FQE4" s="18"/>
      <c r="FQF4" s="18"/>
      <c r="FQG4" s="18"/>
      <c r="FQH4" s="18"/>
      <c r="FQI4" s="18"/>
      <c r="FQJ4" s="18"/>
      <c r="FQK4" s="18"/>
      <c r="FQL4" s="18"/>
      <c r="FQM4" s="18"/>
      <c r="FQN4" s="18"/>
      <c r="FQO4" s="18"/>
      <c r="FQP4" s="18"/>
      <c r="FQQ4" s="18"/>
      <c r="FQR4" s="18"/>
      <c r="FQS4" s="18"/>
      <c r="FQT4" s="18"/>
      <c r="FQU4" s="18"/>
      <c r="FQV4" s="18"/>
      <c r="FQW4" s="18"/>
      <c r="FQX4" s="18"/>
      <c r="FQY4" s="18"/>
      <c r="FQZ4" s="18"/>
      <c r="FRA4" s="18"/>
      <c r="FRB4" s="18"/>
      <c r="FRC4" s="18"/>
      <c r="FRD4" s="18"/>
      <c r="FRE4" s="18"/>
      <c r="FRF4" s="18"/>
      <c r="FRG4" s="18"/>
      <c r="FRH4" s="18"/>
      <c r="FRI4" s="18"/>
      <c r="FRJ4" s="18"/>
      <c r="FRK4" s="18"/>
      <c r="FRL4" s="18"/>
      <c r="FRM4" s="18"/>
      <c r="FRN4" s="18"/>
      <c r="FRO4" s="18"/>
      <c r="FRP4" s="18"/>
      <c r="FRQ4" s="18"/>
      <c r="FRR4" s="18"/>
      <c r="FRS4" s="18"/>
      <c r="FRT4" s="18"/>
      <c r="FRU4" s="18"/>
      <c r="FRV4" s="18"/>
      <c r="FRW4" s="18"/>
      <c r="FRX4" s="18"/>
      <c r="FRY4" s="18"/>
      <c r="FRZ4" s="18"/>
      <c r="FSA4" s="18"/>
      <c r="FSB4" s="18"/>
      <c r="FSC4" s="18"/>
      <c r="FSD4" s="18"/>
      <c r="FSE4" s="18"/>
      <c r="FSF4" s="18"/>
      <c r="FSG4" s="18"/>
      <c r="FSH4" s="18"/>
      <c r="FSI4" s="18"/>
      <c r="FSJ4" s="18"/>
      <c r="FSK4" s="18"/>
      <c r="FSL4" s="18"/>
      <c r="FSM4" s="18"/>
      <c r="FSN4" s="18"/>
      <c r="FSO4" s="18"/>
      <c r="FSP4" s="18"/>
      <c r="FSQ4" s="18"/>
      <c r="FSR4" s="18"/>
      <c r="FSS4" s="18"/>
      <c r="FST4" s="18"/>
      <c r="FSU4" s="18"/>
      <c r="FSV4" s="18"/>
      <c r="FSW4" s="18"/>
      <c r="FSX4" s="18"/>
      <c r="FSY4" s="18"/>
      <c r="FSZ4" s="18"/>
      <c r="FTA4" s="18"/>
      <c r="FTB4" s="18"/>
      <c r="FTC4" s="18"/>
      <c r="FTD4" s="18"/>
      <c r="FTE4" s="18"/>
      <c r="FTF4" s="18"/>
      <c r="FTG4" s="18"/>
      <c r="FTH4" s="18"/>
      <c r="FTI4" s="18"/>
      <c r="FTJ4" s="18"/>
      <c r="FTK4" s="18"/>
      <c r="FTL4" s="18"/>
      <c r="FTM4" s="18"/>
      <c r="FTN4" s="18"/>
      <c r="FTO4" s="18"/>
      <c r="FTP4" s="18"/>
      <c r="FTQ4" s="18"/>
      <c r="FTR4" s="18"/>
      <c r="FTS4" s="18"/>
      <c r="FTT4" s="18"/>
      <c r="FTU4" s="18"/>
      <c r="FTV4" s="18"/>
      <c r="FTW4" s="18"/>
      <c r="FTX4" s="18"/>
      <c r="FTY4" s="18"/>
      <c r="FTZ4" s="18"/>
      <c r="FUA4" s="18"/>
      <c r="FUB4" s="18"/>
      <c r="FUC4" s="18"/>
      <c r="FUD4" s="18"/>
      <c r="FUE4" s="18"/>
      <c r="FUF4" s="18"/>
      <c r="FUG4" s="18"/>
      <c r="FUH4" s="18"/>
      <c r="FUI4" s="18"/>
      <c r="FUJ4" s="18"/>
      <c r="FUK4" s="18"/>
      <c r="FUL4" s="18"/>
      <c r="FUM4" s="18"/>
      <c r="FUN4" s="18"/>
      <c r="FUO4" s="18"/>
      <c r="FUP4" s="18"/>
      <c r="FUQ4" s="18"/>
      <c r="FUR4" s="18"/>
      <c r="FUS4" s="18"/>
      <c r="FUT4" s="18"/>
      <c r="FUU4" s="18"/>
      <c r="FUV4" s="18"/>
      <c r="FUW4" s="18"/>
      <c r="FUX4" s="18"/>
      <c r="FUY4" s="18"/>
      <c r="FUZ4" s="18"/>
      <c r="FVA4" s="18"/>
      <c r="FVB4" s="18"/>
      <c r="FVC4" s="18"/>
      <c r="FVD4" s="18"/>
      <c r="FVE4" s="18"/>
      <c r="FVF4" s="18"/>
      <c r="FVG4" s="18"/>
      <c r="FVH4" s="18"/>
      <c r="FVI4" s="18"/>
      <c r="FVJ4" s="18"/>
      <c r="FVK4" s="18"/>
      <c r="FVL4" s="18"/>
      <c r="FVM4" s="18"/>
      <c r="FVN4" s="18"/>
      <c r="FVO4" s="18"/>
      <c r="FVP4" s="18"/>
      <c r="FVQ4" s="18"/>
      <c r="FVR4" s="18"/>
      <c r="FVS4" s="18"/>
      <c r="FVT4" s="18"/>
      <c r="FVU4" s="18"/>
      <c r="FVV4" s="18"/>
      <c r="FVW4" s="18"/>
      <c r="FVX4" s="18"/>
      <c r="FVY4" s="18"/>
      <c r="FVZ4" s="18"/>
      <c r="FWA4" s="18"/>
      <c r="FWB4" s="18"/>
      <c r="FWC4" s="18"/>
      <c r="FWD4" s="18"/>
      <c r="FWE4" s="18"/>
      <c r="FWF4" s="18"/>
      <c r="FWG4" s="18"/>
      <c r="FWH4" s="18"/>
      <c r="FWI4" s="18"/>
      <c r="FWJ4" s="18"/>
      <c r="FWK4" s="18"/>
      <c r="FWL4" s="18"/>
      <c r="FWM4" s="18"/>
      <c r="FWN4" s="18"/>
      <c r="FWO4" s="18"/>
      <c r="FWP4" s="18"/>
      <c r="FWQ4" s="18"/>
      <c r="FWR4" s="18"/>
      <c r="FWS4" s="18"/>
      <c r="FWT4" s="18"/>
      <c r="FWU4" s="18"/>
      <c r="FWV4" s="18"/>
      <c r="FWW4" s="18"/>
      <c r="FWX4" s="18"/>
      <c r="FWY4" s="18"/>
      <c r="FWZ4" s="18"/>
      <c r="FXA4" s="18"/>
      <c r="FXB4" s="18"/>
      <c r="FXC4" s="18"/>
      <c r="FXD4" s="18"/>
      <c r="FXE4" s="18"/>
      <c r="FXF4" s="18"/>
      <c r="FXG4" s="18"/>
      <c r="FXH4" s="18"/>
      <c r="FXI4" s="18"/>
      <c r="FXJ4" s="18"/>
      <c r="FXK4" s="18"/>
      <c r="FXL4" s="18"/>
      <c r="FXM4" s="18"/>
      <c r="FXN4" s="18"/>
      <c r="FXO4" s="18"/>
      <c r="FXP4" s="18"/>
      <c r="FXQ4" s="18"/>
      <c r="FXR4" s="18"/>
      <c r="FXS4" s="18"/>
      <c r="FXT4" s="18"/>
      <c r="FXU4" s="18"/>
      <c r="FXV4" s="18"/>
      <c r="FXW4" s="18"/>
      <c r="FXX4" s="18"/>
      <c r="FXY4" s="18"/>
      <c r="FXZ4" s="18"/>
      <c r="FYA4" s="18"/>
      <c r="FYB4" s="18"/>
      <c r="FYC4" s="18"/>
      <c r="FYD4" s="18"/>
      <c r="FYE4" s="18"/>
      <c r="FYF4" s="18"/>
      <c r="FYG4" s="18"/>
      <c r="FYH4" s="18"/>
      <c r="FYI4" s="18"/>
      <c r="FYJ4" s="18"/>
      <c r="FYK4" s="18"/>
      <c r="FYL4" s="18"/>
      <c r="FYM4" s="18"/>
      <c r="FYN4" s="18"/>
      <c r="FYO4" s="18"/>
      <c r="FYP4" s="18"/>
      <c r="FYQ4" s="18"/>
      <c r="FYR4" s="18"/>
      <c r="FYS4" s="18"/>
      <c r="FYT4" s="18"/>
      <c r="FYU4" s="18"/>
      <c r="FYV4" s="18"/>
      <c r="FYW4" s="18"/>
      <c r="FYX4" s="18"/>
      <c r="FYY4" s="18"/>
      <c r="FYZ4" s="18"/>
      <c r="FZA4" s="18"/>
      <c r="FZB4" s="18"/>
      <c r="FZC4" s="18"/>
      <c r="FZD4" s="18"/>
      <c r="FZE4" s="18"/>
      <c r="FZF4" s="18"/>
      <c r="FZG4" s="18"/>
      <c r="FZH4" s="18"/>
      <c r="FZI4" s="18"/>
      <c r="FZJ4" s="18"/>
      <c r="FZK4" s="18"/>
      <c r="FZL4" s="18"/>
      <c r="FZM4" s="18"/>
      <c r="FZN4" s="18"/>
      <c r="FZO4" s="18"/>
      <c r="FZP4" s="18"/>
      <c r="FZQ4" s="18"/>
      <c r="FZR4" s="18"/>
      <c r="FZS4" s="18"/>
      <c r="FZT4" s="18"/>
      <c r="FZU4" s="18"/>
      <c r="FZV4" s="18"/>
      <c r="FZW4" s="18"/>
      <c r="FZX4" s="18"/>
      <c r="FZY4" s="18"/>
      <c r="FZZ4" s="18"/>
      <c r="GAA4" s="18"/>
      <c r="GAB4" s="18"/>
      <c r="GAC4" s="18"/>
      <c r="GAD4" s="18"/>
      <c r="GAE4" s="18"/>
      <c r="GAF4" s="18"/>
      <c r="GAG4" s="18"/>
      <c r="GAH4" s="18"/>
      <c r="GAI4" s="18"/>
      <c r="GAJ4" s="18"/>
      <c r="GAK4" s="18"/>
      <c r="GAL4" s="18"/>
      <c r="GAM4" s="18"/>
      <c r="GAN4" s="18"/>
      <c r="GAO4" s="18"/>
      <c r="GAP4" s="18"/>
      <c r="GAQ4" s="18"/>
      <c r="GAR4" s="18"/>
      <c r="GAS4" s="18"/>
      <c r="GAT4" s="18"/>
      <c r="GAU4" s="18"/>
      <c r="GAV4" s="18"/>
      <c r="GAW4" s="18"/>
      <c r="GAX4" s="18"/>
      <c r="GAY4" s="18"/>
      <c r="GAZ4" s="18"/>
      <c r="GBA4" s="18"/>
      <c r="GBB4" s="18"/>
      <c r="GBC4" s="18"/>
      <c r="GBD4" s="18"/>
      <c r="GBE4" s="18"/>
      <c r="GBF4" s="18"/>
      <c r="GBG4" s="18"/>
      <c r="GBH4" s="18"/>
      <c r="GBI4" s="18"/>
      <c r="GBJ4" s="18"/>
      <c r="GBK4" s="18"/>
      <c r="GBL4" s="18"/>
      <c r="GBM4" s="18"/>
      <c r="GBN4" s="18"/>
      <c r="GBO4" s="18"/>
      <c r="GBP4" s="18"/>
      <c r="GBQ4" s="18"/>
      <c r="GBR4" s="18"/>
      <c r="GBS4" s="18"/>
      <c r="GBT4" s="18"/>
      <c r="GBU4" s="18"/>
      <c r="GBV4" s="18"/>
      <c r="GBW4" s="18"/>
      <c r="GBX4" s="18"/>
      <c r="GBY4" s="18"/>
      <c r="GBZ4" s="18"/>
      <c r="GCA4" s="18"/>
      <c r="GCB4" s="18"/>
      <c r="GCC4" s="18"/>
      <c r="GCD4" s="18"/>
      <c r="GCE4" s="18"/>
      <c r="GCF4" s="18"/>
      <c r="GCG4" s="18"/>
      <c r="GCH4" s="18"/>
      <c r="GCI4" s="18"/>
      <c r="GCJ4" s="18"/>
      <c r="GCK4" s="18"/>
      <c r="GCL4" s="18"/>
      <c r="GCM4" s="18"/>
      <c r="GCN4" s="18"/>
      <c r="GCO4" s="18"/>
      <c r="GCP4" s="18"/>
      <c r="GCQ4" s="18"/>
      <c r="GCR4" s="18"/>
      <c r="GCS4" s="18"/>
      <c r="GCT4" s="18"/>
      <c r="GCU4" s="18"/>
      <c r="GCV4" s="18"/>
      <c r="GCW4" s="18"/>
      <c r="GCX4" s="18"/>
      <c r="GCY4" s="18"/>
      <c r="GCZ4" s="18"/>
      <c r="GDA4" s="18"/>
      <c r="GDB4" s="18"/>
      <c r="GDC4" s="18"/>
      <c r="GDD4" s="18"/>
      <c r="GDE4" s="18"/>
      <c r="GDF4" s="18"/>
      <c r="GDG4" s="18"/>
      <c r="GDH4" s="18"/>
      <c r="GDI4" s="18"/>
      <c r="GDJ4" s="18"/>
      <c r="GDK4" s="18"/>
      <c r="GDL4" s="18"/>
      <c r="GDM4" s="18"/>
      <c r="GDN4" s="18"/>
      <c r="GDO4" s="18"/>
      <c r="GDP4" s="18"/>
      <c r="GDQ4" s="18"/>
      <c r="GDR4" s="18"/>
      <c r="GDS4" s="18"/>
      <c r="GDT4" s="18"/>
      <c r="GDU4" s="18"/>
      <c r="GDV4" s="18"/>
      <c r="GDW4" s="18"/>
      <c r="GDX4" s="18"/>
      <c r="GDY4" s="18"/>
      <c r="GDZ4" s="18"/>
      <c r="GEA4" s="18"/>
      <c r="GEB4" s="18"/>
      <c r="GEC4" s="18"/>
      <c r="GED4" s="18"/>
      <c r="GEE4" s="18"/>
      <c r="GEF4" s="18"/>
      <c r="GEG4" s="18"/>
      <c r="GEH4" s="18"/>
      <c r="GEI4" s="18"/>
      <c r="GEJ4" s="18"/>
      <c r="GEK4" s="18"/>
      <c r="GEL4" s="18"/>
      <c r="GEM4" s="18"/>
      <c r="GEN4" s="18"/>
      <c r="GEO4" s="18"/>
      <c r="GEP4" s="18"/>
      <c r="GEQ4" s="18"/>
      <c r="GER4" s="18"/>
      <c r="GES4" s="18"/>
      <c r="GET4" s="18"/>
      <c r="GEU4" s="18"/>
      <c r="GEV4" s="18"/>
      <c r="GEW4" s="18"/>
      <c r="GEX4" s="18"/>
      <c r="GEY4" s="18"/>
      <c r="GEZ4" s="18"/>
      <c r="GFA4" s="18"/>
      <c r="GFB4" s="18"/>
      <c r="GFC4" s="18"/>
      <c r="GFD4" s="18"/>
      <c r="GFE4" s="18"/>
      <c r="GFF4" s="18"/>
      <c r="GFG4" s="18"/>
      <c r="GFH4" s="18"/>
      <c r="GFI4" s="18"/>
      <c r="GFJ4" s="18"/>
      <c r="GFK4" s="18"/>
      <c r="GFL4" s="18"/>
      <c r="GFM4" s="18"/>
      <c r="GFN4" s="18"/>
      <c r="GFO4" s="18"/>
      <c r="GFP4" s="18"/>
      <c r="GFQ4" s="18"/>
      <c r="GFR4" s="18"/>
      <c r="GFS4" s="18"/>
      <c r="GFT4" s="18"/>
      <c r="GFU4" s="18"/>
      <c r="GFV4" s="18"/>
      <c r="GFW4" s="18"/>
      <c r="GFX4" s="18"/>
      <c r="GFY4" s="18"/>
      <c r="GFZ4" s="18"/>
      <c r="GGA4" s="18"/>
      <c r="GGB4" s="18"/>
      <c r="GGC4" s="18"/>
      <c r="GGD4" s="18"/>
      <c r="GGE4" s="18"/>
      <c r="GGF4" s="18"/>
      <c r="GGG4" s="18"/>
      <c r="GGH4" s="18"/>
      <c r="GGI4" s="18"/>
      <c r="GGJ4" s="18"/>
      <c r="GGK4" s="18"/>
      <c r="GGL4" s="18"/>
      <c r="GGM4" s="18"/>
      <c r="GGN4" s="18"/>
      <c r="GGO4" s="18"/>
      <c r="GGP4" s="18"/>
      <c r="GGQ4" s="18"/>
      <c r="GGR4" s="18"/>
      <c r="GGS4" s="18"/>
      <c r="GGT4" s="18"/>
      <c r="GGU4" s="18"/>
      <c r="GGV4" s="18"/>
      <c r="GGW4" s="18"/>
      <c r="GGX4" s="18"/>
      <c r="GGY4" s="18"/>
      <c r="GGZ4" s="18"/>
      <c r="GHA4" s="18"/>
      <c r="GHB4" s="18"/>
      <c r="GHC4" s="18"/>
      <c r="GHD4" s="18"/>
      <c r="GHE4" s="18"/>
      <c r="GHF4" s="18"/>
      <c r="GHG4" s="18"/>
      <c r="GHH4" s="18"/>
      <c r="GHI4" s="18"/>
      <c r="GHJ4" s="18"/>
      <c r="GHK4" s="18"/>
      <c r="GHL4" s="18"/>
      <c r="GHM4" s="18"/>
      <c r="GHN4" s="18"/>
      <c r="GHO4" s="18"/>
      <c r="GHP4" s="18"/>
      <c r="GHQ4" s="18"/>
      <c r="GHR4" s="18"/>
      <c r="GHS4" s="18"/>
      <c r="GHT4" s="18"/>
      <c r="GHU4" s="18"/>
      <c r="GHV4" s="18"/>
      <c r="GHW4" s="18"/>
      <c r="GHX4" s="18"/>
      <c r="GHY4" s="18"/>
      <c r="GHZ4" s="18"/>
      <c r="GIA4" s="18"/>
      <c r="GIB4" s="18"/>
      <c r="GIC4" s="18"/>
      <c r="GID4" s="18"/>
      <c r="GIE4" s="18"/>
      <c r="GIF4" s="18"/>
      <c r="GIG4" s="18"/>
      <c r="GIH4" s="18"/>
      <c r="GII4" s="18"/>
      <c r="GIJ4" s="18"/>
      <c r="GIK4" s="18"/>
      <c r="GIL4" s="18"/>
      <c r="GIM4" s="18"/>
      <c r="GIN4" s="18"/>
      <c r="GIO4" s="18"/>
      <c r="GIP4" s="18"/>
      <c r="GIQ4" s="18"/>
      <c r="GIR4" s="18"/>
      <c r="GIS4" s="18"/>
      <c r="GIT4" s="18"/>
      <c r="GIU4" s="18"/>
      <c r="GIV4" s="18"/>
      <c r="GIW4" s="18"/>
      <c r="GIX4" s="18"/>
      <c r="GIY4" s="18"/>
      <c r="GIZ4" s="18"/>
      <c r="GJA4" s="18"/>
      <c r="GJB4" s="18"/>
      <c r="GJC4" s="18"/>
      <c r="GJD4" s="18"/>
      <c r="GJE4" s="18"/>
      <c r="GJF4" s="18"/>
      <c r="GJG4" s="18"/>
      <c r="GJH4" s="18"/>
      <c r="GJI4" s="18"/>
      <c r="GJJ4" s="18"/>
      <c r="GJK4" s="18"/>
      <c r="GJL4" s="18"/>
      <c r="GJM4" s="18"/>
      <c r="GJN4" s="18"/>
      <c r="GJO4" s="18"/>
      <c r="GJP4" s="18"/>
      <c r="GJQ4" s="18"/>
      <c r="GJR4" s="18"/>
      <c r="GJS4" s="18"/>
      <c r="GJT4" s="18"/>
      <c r="GJU4" s="18"/>
      <c r="GJV4" s="18"/>
      <c r="GJW4" s="18"/>
      <c r="GJX4" s="18"/>
      <c r="GJY4" s="18"/>
      <c r="GJZ4" s="18"/>
      <c r="GKA4" s="18"/>
      <c r="GKB4" s="18"/>
      <c r="GKC4" s="18"/>
      <c r="GKD4" s="18"/>
      <c r="GKE4" s="18"/>
      <c r="GKF4" s="18"/>
      <c r="GKG4" s="18"/>
      <c r="GKH4" s="18"/>
      <c r="GKI4" s="18"/>
      <c r="GKJ4" s="18"/>
      <c r="GKK4" s="18"/>
      <c r="GKL4" s="18"/>
      <c r="GKM4" s="18"/>
      <c r="GKN4" s="18"/>
      <c r="GKO4" s="18"/>
      <c r="GKP4" s="18"/>
      <c r="GKQ4" s="18"/>
      <c r="GKR4" s="18"/>
      <c r="GKS4" s="18"/>
      <c r="GKT4" s="18"/>
      <c r="GKU4" s="18"/>
      <c r="GKV4" s="18"/>
      <c r="GKW4" s="18"/>
      <c r="GKX4" s="18"/>
      <c r="GKY4" s="18"/>
      <c r="GKZ4" s="18"/>
      <c r="GLA4" s="18"/>
      <c r="GLB4" s="18"/>
      <c r="GLC4" s="18"/>
      <c r="GLD4" s="18"/>
      <c r="GLE4" s="18"/>
      <c r="GLF4" s="18"/>
      <c r="GLG4" s="18"/>
      <c r="GLH4" s="18"/>
      <c r="GLI4" s="18"/>
      <c r="GLJ4" s="18"/>
      <c r="GLK4" s="18"/>
      <c r="GLL4" s="18"/>
      <c r="GLM4" s="18"/>
      <c r="GLN4" s="18"/>
      <c r="GLO4" s="18"/>
      <c r="GLP4" s="18"/>
      <c r="GLQ4" s="18"/>
      <c r="GLR4" s="18"/>
      <c r="GLS4" s="18"/>
      <c r="GLT4" s="18"/>
      <c r="GLU4" s="18"/>
      <c r="GLV4" s="18"/>
      <c r="GLW4" s="18"/>
      <c r="GLX4" s="18"/>
      <c r="GLY4" s="18"/>
      <c r="GLZ4" s="18"/>
      <c r="GMA4" s="18"/>
      <c r="GMB4" s="18"/>
      <c r="GMC4" s="18"/>
      <c r="GMD4" s="18"/>
      <c r="GME4" s="18"/>
      <c r="GMF4" s="18"/>
      <c r="GMG4" s="18"/>
      <c r="GMH4" s="18"/>
      <c r="GMI4" s="18"/>
      <c r="GMJ4" s="18"/>
      <c r="GMK4" s="18"/>
      <c r="GML4" s="18"/>
      <c r="GMM4" s="18"/>
      <c r="GMN4" s="18"/>
      <c r="GMO4" s="18"/>
      <c r="GMP4" s="18"/>
      <c r="GMQ4" s="18"/>
      <c r="GMR4" s="18"/>
      <c r="GMS4" s="18"/>
      <c r="GMT4" s="18"/>
      <c r="GMU4" s="18"/>
      <c r="GMV4" s="18"/>
      <c r="GMW4" s="18"/>
      <c r="GMX4" s="18"/>
      <c r="GMY4" s="18"/>
      <c r="GMZ4" s="18"/>
      <c r="GNA4" s="18"/>
      <c r="GNB4" s="18"/>
      <c r="GNC4" s="18"/>
      <c r="GND4" s="18"/>
      <c r="GNE4" s="18"/>
      <c r="GNF4" s="18"/>
      <c r="GNG4" s="18"/>
      <c r="GNH4" s="18"/>
      <c r="GNI4" s="18"/>
      <c r="GNJ4" s="18"/>
      <c r="GNK4" s="18"/>
      <c r="GNL4" s="18"/>
      <c r="GNM4" s="18"/>
      <c r="GNN4" s="18"/>
      <c r="GNO4" s="18"/>
      <c r="GNP4" s="18"/>
      <c r="GNQ4" s="18"/>
      <c r="GNR4" s="18"/>
      <c r="GNS4" s="18"/>
      <c r="GNT4" s="18"/>
      <c r="GNU4" s="18"/>
      <c r="GNV4" s="18"/>
      <c r="GNW4" s="18"/>
      <c r="GNX4" s="18"/>
      <c r="GNY4" s="18"/>
      <c r="GNZ4" s="18"/>
      <c r="GOA4" s="18"/>
      <c r="GOB4" s="18"/>
      <c r="GOC4" s="18"/>
      <c r="GOD4" s="18"/>
      <c r="GOE4" s="18"/>
      <c r="GOF4" s="18"/>
      <c r="GOG4" s="18"/>
      <c r="GOH4" s="18"/>
      <c r="GOI4" s="18"/>
      <c r="GOJ4" s="18"/>
      <c r="GOK4" s="18"/>
      <c r="GOL4" s="18"/>
      <c r="GOM4" s="18"/>
      <c r="GON4" s="18"/>
      <c r="GOO4" s="18"/>
      <c r="GOP4" s="18"/>
      <c r="GOQ4" s="18"/>
      <c r="GOR4" s="18"/>
      <c r="GOS4" s="18"/>
      <c r="GOT4" s="18"/>
      <c r="GOU4" s="18"/>
      <c r="GOV4" s="18"/>
      <c r="GOW4" s="18"/>
      <c r="GOX4" s="18"/>
      <c r="GOY4" s="18"/>
      <c r="GOZ4" s="18"/>
      <c r="GPA4" s="18"/>
      <c r="GPB4" s="18"/>
      <c r="GPC4" s="18"/>
      <c r="GPD4" s="18"/>
      <c r="GPE4" s="18"/>
      <c r="GPF4" s="18"/>
      <c r="GPG4" s="18"/>
      <c r="GPH4" s="18"/>
      <c r="GPI4" s="18"/>
      <c r="GPJ4" s="18"/>
      <c r="GPK4" s="18"/>
      <c r="GPL4" s="18"/>
      <c r="GPM4" s="18"/>
      <c r="GPN4" s="18"/>
      <c r="GPO4" s="18"/>
      <c r="GPP4" s="18"/>
      <c r="GPQ4" s="18"/>
      <c r="GPR4" s="18"/>
      <c r="GPS4" s="18"/>
      <c r="GPT4" s="18"/>
      <c r="GPU4" s="18"/>
      <c r="GPV4" s="18"/>
      <c r="GPW4" s="18"/>
      <c r="GPX4" s="18"/>
      <c r="GPY4" s="18"/>
      <c r="GPZ4" s="18"/>
      <c r="GQA4" s="18"/>
      <c r="GQB4" s="18"/>
      <c r="GQC4" s="18"/>
      <c r="GQD4" s="18"/>
      <c r="GQE4" s="18"/>
      <c r="GQF4" s="18"/>
      <c r="GQG4" s="18"/>
      <c r="GQH4" s="18"/>
      <c r="GQI4" s="18"/>
      <c r="GQJ4" s="18"/>
      <c r="GQK4" s="18"/>
      <c r="GQL4" s="18"/>
      <c r="GQM4" s="18"/>
      <c r="GQN4" s="18"/>
      <c r="GQO4" s="18"/>
      <c r="GQP4" s="18"/>
      <c r="GQQ4" s="18"/>
      <c r="GQR4" s="18"/>
      <c r="GQS4" s="18"/>
      <c r="GQT4" s="18"/>
      <c r="GQU4" s="18"/>
      <c r="GQV4" s="18"/>
      <c r="GQW4" s="18"/>
      <c r="GQX4" s="18"/>
      <c r="GQY4" s="18"/>
      <c r="GQZ4" s="18"/>
      <c r="GRA4" s="18"/>
      <c r="GRB4" s="18"/>
      <c r="GRC4" s="18"/>
      <c r="GRD4" s="18"/>
      <c r="GRE4" s="18"/>
      <c r="GRF4" s="18"/>
      <c r="GRG4" s="18"/>
      <c r="GRH4" s="18"/>
      <c r="GRI4" s="18"/>
      <c r="GRJ4" s="18"/>
      <c r="GRK4" s="18"/>
      <c r="GRL4" s="18"/>
      <c r="GRM4" s="18"/>
      <c r="GRN4" s="18"/>
      <c r="GRO4" s="18"/>
      <c r="GRP4" s="18"/>
      <c r="GRQ4" s="18"/>
      <c r="GRR4" s="18"/>
      <c r="GRS4" s="18"/>
      <c r="GRT4" s="18"/>
      <c r="GRU4" s="18"/>
      <c r="GRV4" s="18"/>
      <c r="GRW4" s="18"/>
      <c r="GRX4" s="18"/>
      <c r="GRY4" s="18"/>
      <c r="GRZ4" s="18"/>
      <c r="GSA4" s="18"/>
      <c r="GSB4" s="18"/>
      <c r="GSC4" s="18"/>
      <c r="GSD4" s="18"/>
      <c r="GSE4" s="18"/>
      <c r="GSF4" s="18"/>
      <c r="GSG4" s="18"/>
      <c r="GSH4" s="18"/>
      <c r="GSI4" s="18"/>
      <c r="GSJ4" s="18"/>
      <c r="GSK4" s="18"/>
      <c r="GSL4" s="18"/>
      <c r="GSM4" s="18"/>
      <c r="GSN4" s="18"/>
      <c r="GSO4" s="18"/>
      <c r="GSP4" s="18"/>
      <c r="GSQ4" s="18"/>
      <c r="GSR4" s="18"/>
      <c r="GSS4" s="18"/>
      <c r="GST4" s="18"/>
      <c r="GSU4" s="18"/>
      <c r="GSV4" s="18"/>
      <c r="GSW4" s="18"/>
      <c r="GSX4" s="18"/>
      <c r="GSY4" s="18"/>
      <c r="GSZ4" s="18"/>
      <c r="GTA4" s="18"/>
      <c r="GTB4" s="18"/>
      <c r="GTC4" s="18"/>
      <c r="GTD4" s="18"/>
      <c r="GTE4" s="18"/>
      <c r="GTF4" s="18"/>
      <c r="GTG4" s="18"/>
      <c r="GTH4" s="18"/>
      <c r="GTI4" s="18"/>
      <c r="GTJ4" s="18"/>
      <c r="GTK4" s="18"/>
      <c r="GTL4" s="18"/>
      <c r="GTM4" s="18"/>
      <c r="GTN4" s="18"/>
      <c r="GTO4" s="18"/>
      <c r="GTP4" s="18"/>
      <c r="GTQ4" s="18"/>
      <c r="GTR4" s="18"/>
      <c r="GTS4" s="18"/>
      <c r="GTT4" s="18"/>
      <c r="GTU4" s="18"/>
      <c r="GTV4" s="18"/>
      <c r="GTW4" s="18"/>
      <c r="GTX4" s="18"/>
      <c r="GTY4" s="18"/>
      <c r="GTZ4" s="18"/>
      <c r="GUA4" s="18"/>
      <c r="GUB4" s="18"/>
      <c r="GUC4" s="18"/>
      <c r="GUD4" s="18"/>
      <c r="GUE4" s="18"/>
      <c r="GUF4" s="18"/>
      <c r="GUG4" s="18"/>
      <c r="GUH4" s="18"/>
      <c r="GUI4" s="18"/>
      <c r="GUJ4" s="18"/>
      <c r="GUK4" s="18"/>
      <c r="GUL4" s="18"/>
      <c r="GUM4" s="18"/>
      <c r="GUN4" s="18"/>
      <c r="GUO4" s="18"/>
      <c r="GUP4" s="18"/>
      <c r="GUQ4" s="18"/>
      <c r="GUR4" s="18"/>
      <c r="GUS4" s="18"/>
      <c r="GUT4" s="18"/>
      <c r="GUU4" s="18"/>
      <c r="GUV4" s="18"/>
      <c r="GUW4" s="18"/>
      <c r="GUX4" s="18"/>
      <c r="GUY4" s="18"/>
      <c r="GUZ4" s="18"/>
      <c r="GVA4" s="18"/>
      <c r="GVB4" s="18"/>
      <c r="GVC4" s="18"/>
      <c r="GVD4" s="18"/>
      <c r="GVE4" s="18"/>
      <c r="GVF4" s="18"/>
      <c r="GVG4" s="18"/>
      <c r="GVH4" s="18"/>
      <c r="GVI4" s="18"/>
      <c r="GVJ4" s="18"/>
      <c r="GVK4" s="18"/>
      <c r="GVL4" s="18"/>
      <c r="GVM4" s="18"/>
      <c r="GVN4" s="18"/>
      <c r="GVO4" s="18"/>
      <c r="GVP4" s="18"/>
      <c r="GVQ4" s="18"/>
      <c r="GVR4" s="18"/>
      <c r="GVS4" s="18"/>
      <c r="GVT4" s="18"/>
      <c r="GVU4" s="18"/>
      <c r="GVV4" s="18"/>
      <c r="GVW4" s="18"/>
      <c r="GVX4" s="18"/>
      <c r="GVY4" s="18"/>
      <c r="GVZ4" s="18"/>
      <c r="GWA4" s="18"/>
      <c r="GWB4" s="18"/>
      <c r="GWC4" s="18"/>
      <c r="GWD4" s="18"/>
      <c r="GWE4" s="18"/>
      <c r="GWF4" s="18"/>
      <c r="GWG4" s="18"/>
      <c r="GWH4" s="18"/>
      <c r="GWI4" s="18"/>
      <c r="GWJ4" s="18"/>
      <c r="GWK4" s="18"/>
      <c r="GWL4" s="18"/>
      <c r="GWM4" s="18"/>
      <c r="GWN4" s="18"/>
      <c r="GWO4" s="18"/>
      <c r="GWP4" s="18"/>
      <c r="GWQ4" s="18"/>
      <c r="GWR4" s="18"/>
      <c r="GWS4" s="18"/>
      <c r="GWT4" s="18"/>
      <c r="GWU4" s="18"/>
      <c r="GWV4" s="18"/>
      <c r="GWW4" s="18"/>
      <c r="GWX4" s="18"/>
      <c r="GWY4" s="18"/>
      <c r="GWZ4" s="18"/>
      <c r="GXA4" s="18"/>
      <c r="GXB4" s="18"/>
      <c r="GXC4" s="18"/>
      <c r="GXD4" s="18"/>
      <c r="GXE4" s="18"/>
      <c r="GXF4" s="18"/>
      <c r="GXG4" s="18"/>
      <c r="GXH4" s="18"/>
      <c r="GXI4" s="18"/>
      <c r="GXJ4" s="18"/>
      <c r="GXK4" s="18"/>
      <c r="GXL4" s="18"/>
      <c r="GXM4" s="18"/>
      <c r="GXN4" s="18"/>
      <c r="GXO4" s="18"/>
      <c r="GXP4" s="18"/>
      <c r="GXQ4" s="18"/>
      <c r="GXR4" s="18"/>
      <c r="GXS4" s="18"/>
      <c r="GXT4" s="18"/>
      <c r="GXU4" s="18"/>
      <c r="GXV4" s="18"/>
      <c r="GXW4" s="18"/>
      <c r="GXX4" s="18"/>
      <c r="GXY4" s="18"/>
      <c r="GXZ4" s="18"/>
      <c r="GYA4" s="18"/>
      <c r="GYB4" s="18"/>
      <c r="GYC4" s="18"/>
      <c r="GYD4" s="18"/>
      <c r="GYE4" s="18"/>
      <c r="GYF4" s="18"/>
      <c r="GYG4" s="18"/>
      <c r="GYH4" s="18"/>
      <c r="GYI4" s="18"/>
      <c r="GYJ4" s="18"/>
      <c r="GYK4" s="18"/>
      <c r="GYL4" s="18"/>
      <c r="GYM4" s="18"/>
      <c r="GYN4" s="18"/>
      <c r="GYO4" s="18"/>
      <c r="GYP4" s="18"/>
      <c r="GYQ4" s="18"/>
      <c r="GYR4" s="18"/>
      <c r="GYS4" s="18"/>
      <c r="GYT4" s="18"/>
      <c r="GYU4" s="18"/>
      <c r="GYV4" s="18"/>
      <c r="GYW4" s="18"/>
      <c r="GYX4" s="18"/>
      <c r="GYY4" s="18"/>
      <c r="GYZ4" s="18"/>
      <c r="GZA4" s="18"/>
      <c r="GZB4" s="18"/>
      <c r="GZC4" s="18"/>
      <c r="GZD4" s="18"/>
      <c r="GZE4" s="18"/>
      <c r="GZF4" s="18"/>
      <c r="GZG4" s="18"/>
      <c r="GZH4" s="18"/>
      <c r="GZI4" s="18"/>
      <c r="GZJ4" s="18"/>
      <c r="GZK4" s="18"/>
      <c r="GZL4" s="18"/>
      <c r="GZM4" s="18"/>
      <c r="GZN4" s="18"/>
      <c r="GZO4" s="18"/>
      <c r="GZP4" s="18"/>
      <c r="GZQ4" s="18"/>
      <c r="GZR4" s="18"/>
      <c r="GZS4" s="18"/>
      <c r="GZT4" s="18"/>
      <c r="GZU4" s="18"/>
      <c r="GZV4" s="18"/>
      <c r="GZW4" s="18"/>
      <c r="GZX4" s="18"/>
      <c r="GZY4" s="18"/>
      <c r="GZZ4" s="18"/>
      <c r="HAA4" s="18"/>
      <c r="HAB4" s="18"/>
      <c r="HAC4" s="18"/>
      <c r="HAD4" s="18"/>
      <c r="HAE4" s="18"/>
      <c r="HAF4" s="18"/>
      <c r="HAG4" s="18"/>
      <c r="HAH4" s="18"/>
      <c r="HAI4" s="18"/>
      <c r="HAJ4" s="18"/>
      <c r="HAK4" s="18"/>
      <c r="HAL4" s="18"/>
      <c r="HAM4" s="18"/>
      <c r="HAN4" s="18"/>
      <c r="HAO4" s="18"/>
      <c r="HAP4" s="18"/>
      <c r="HAQ4" s="18"/>
      <c r="HAR4" s="18"/>
      <c r="HAS4" s="18"/>
      <c r="HAT4" s="18"/>
      <c r="HAU4" s="18"/>
      <c r="HAV4" s="18"/>
      <c r="HAW4" s="18"/>
      <c r="HAX4" s="18"/>
      <c r="HAY4" s="18"/>
      <c r="HAZ4" s="18"/>
      <c r="HBA4" s="18"/>
      <c r="HBB4" s="18"/>
      <c r="HBC4" s="18"/>
      <c r="HBD4" s="18"/>
      <c r="HBE4" s="18"/>
      <c r="HBF4" s="18"/>
      <c r="HBG4" s="18"/>
      <c r="HBH4" s="18"/>
      <c r="HBI4" s="18"/>
      <c r="HBJ4" s="18"/>
      <c r="HBK4" s="18"/>
      <c r="HBL4" s="18"/>
      <c r="HBM4" s="18"/>
      <c r="HBN4" s="18"/>
      <c r="HBO4" s="18"/>
      <c r="HBP4" s="18"/>
      <c r="HBQ4" s="18"/>
      <c r="HBR4" s="18"/>
      <c r="HBS4" s="18"/>
      <c r="HBT4" s="18"/>
      <c r="HBU4" s="18"/>
      <c r="HBV4" s="18"/>
      <c r="HBW4" s="18"/>
      <c r="HBX4" s="18"/>
      <c r="HBY4" s="18"/>
      <c r="HBZ4" s="18"/>
      <c r="HCA4" s="18"/>
      <c r="HCB4" s="18"/>
      <c r="HCC4" s="18"/>
      <c r="HCD4" s="18"/>
      <c r="HCE4" s="18"/>
      <c r="HCF4" s="18"/>
      <c r="HCG4" s="18"/>
      <c r="HCH4" s="18"/>
      <c r="HCI4" s="18"/>
      <c r="HCJ4" s="18"/>
      <c r="HCK4" s="18"/>
      <c r="HCL4" s="18"/>
      <c r="HCM4" s="18"/>
      <c r="HCN4" s="18"/>
      <c r="HCO4" s="18"/>
      <c r="HCP4" s="18"/>
      <c r="HCQ4" s="18"/>
      <c r="HCR4" s="18"/>
      <c r="HCS4" s="18"/>
      <c r="HCT4" s="18"/>
      <c r="HCU4" s="18"/>
      <c r="HCV4" s="18"/>
      <c r="HCW4" s="18"/>
      <c r="HCX4" s="18"/>
      <c r="HCY4" s="18"/>
      <c r="HCZ4" s="18"/>
      <c r="HDA4" s="18"/>
      <c r="HDB4" s="18"/>
      <c r="HDC4" s="18"/>
      <c r="HDD4" s="18"/>
      <c r="HDE4" s="18"/>
      <c r="HDF4" s="18"/>
      <c r="HDG4" s="18"/>
      <c r="HDH4" s="18"/>
      <c r="HDI4" s="18"/>
      <c r="HDJ4" s="18"/>
      <c r="HDK4" s="18"/>
      <c r="HDL4" s="18"/>
      <c r="HDM4" s="18"/>
      <c r="HDN4" s="18"/>
      <c r="HDO4" s="18"/>
      <c r="HDP4" s="18"/>
      <c r="HDQ4" s="18"/>
      <c r="HDR4" s="18"/>
      <c r="HDS4" s="18"/>
      <c r="HDT4" s="18"/>
      <c r="HDU4" s="18"/>
      <c r="HDV4" s="18"/>
      <c r="HDW4" s="18"/>
      <c r="HDX4" s="18"/>
      <c r="HDY4" s="18"/>
      <c r="HDZ4" s="18"/>
      <c r="HEA4" s="18"/>
      <c r="HEB4" s="18"/>
      <c r="HEC4" s="18"/>
      <c r="HED4" s="18"/>
      <c r="HEE4" s="18"/>
      <c r="HEF4" s="18"/>
      <c r="HEG4" s="18"/>
      <c r="HEH4" s="18"/>
      <c r="HEI4" s="18"/>
      <c r="HEJ4" s="18"/>
      <c r="HEK4" s="18"/>
      <c r="HEL4" s="18"/>
      <c r="HEM4" s="18"/>
      <c r="HEN4" s="18"/>
      <c r="HEO4" s="18"/>
      <c r="HEP4" s="18"/>
      <c r="HEQ4" s="18"/>
      <c r="HER4" s="18"/>
      <c r="HES4" s="18"/>
      <c r="HET4" s="18"/>
      <c r="HEU4" s="18"/>
      <c r="HEV4" s="18"/>
      <c r="HEW4" s="18"/>
      <c r="HEX4" s="18"/>
      <c r="HEY4" s="18"/>
      <c r="HEZ4" s="18"/>
      <c r="HFA4" s="18"/>
      <c r="HFB4" s="18"/>
      <c r="HFC4" s="18"/>
      <c r="HFD4" s="18"/>
      <c r="HFE4" s="18"/>
      <c r="HFF4" s="18"/>
      <c r="HFG4" s="18"/>
      <c r="HFH4" s="18"/>
      <c r="HFI4" s="18"/>
      <c r="HFJ4" s="18"/>
      <c r="HFK4" s="18"/>
      <c r="HFL4" s="18"/>
      <c r="HFM4" s="18"/>
      <c r="HFN4" s="18"/>
      <c r="HFO4" s="18"/>
      <c r="HFP4" s="18"/>
      <c r="HFQ4" s="18"/>
      <c r="HFR4" s="18"/>
      <c r="HFS4" s="18"/>
      <c r="HFT4" s="18"/>
      <c r="HFU4" s="18"/>
      <c r="HFV4" s="18"/>
      <c r="HFW4" s="18"/>
      <c r="HFX4" s="18"/>
      <c r="HFY4" s="18"/>
      <c r="HFZ4" s="18"/>
      <c r="HGA4" s="18"/>
      <c r="HGB4" s="18"/>
      <c r="HGC4" s="18"/>
      <c r="HGD4" s="18"/>
      <c r="HGE4" s="18"/>
      <c r="HGF4" s="18"/>
      <c r="HGG4" s="18"/>
      <c r="HGH4" s="18"/>
      <c r="HGI4" s="18"/>
      <c r="HGJ4" s="18"/>
      <c r="HGK4" s="18"/>
      <c r="HGL4" s="18"/>
      <c r="HGM4" s="18"/>
      <c r="HGN4" s="18"/>
      <c r="HGO4" s="18"/>
      <c r="HGP4" s="18"/>
      <c r="HGQ4" s="18"/>
      <c r="HGR4" s="18"/>
      <c r="HGS4" s="18"/>
      <c r="HGT4" s="18"/>
      <c r="HGU4" s="18"/>
      <c r="HGV4" s="18"/>
      <c r="HGW4" s="18"/>
      <c r="HGX4" s="18"/>
      <c r="HGY4" s="18"/>
      <c r="HGZ4" s="18"/>
      <c r="HHA4" s="18"/>
      <c r="HHB4" s="18"/>
      <c r="HHC4" s="18"/>
      <c r="HHD4" s="18"/>
      <c r="HHE4" s="18"/>
      <c r="HHF4" s="18"/>
      <c r="HHG4" s="18"/>
      <c r="HHH4" s="18"/>
      <c r="HHI4" s="18"/>
      <c r="HHJ4" s="18"/>
      <c r="HHK4" s="18"/>
      <c r="HHL4" s="18"/>
      <c r="HHM4" s="18"/>
      <c r="HHN4" s="18"/>
      <c r="HHO4" s="18"/>
      <c r="HHP4" s="18"/>
      <c r="HHQ4" s="18"/>
      <c r="HHR4" s="18"/>
      <c r="HHS4" s="18"/>
      <c r="HHT4" s="18"/>
      <c r="HHU4" s="18"/>
      <c r="HHV4" s="18"/>
      <c r="HHW4" s="18"/>
      <c r="HHX4" s="18"/>
      <c r="HHY4" s="18"/>
      <c r="HHZ4" s="18"/>
      <c r="HIA4" s="18"/>
      <c r="HIB4" s="18"/>
      <c r="HIC4" s="18"/>
      <c r="HID4" s="18"/>
      <c r="HIE4" s="18"/>
      <c r="HIF4" s="18"/>
      <c r="HIG4" s="18"/>
      <c r="HIH4" s="18"/>
      <c r="HII4" s="18"/>
      <c r="HIJ4" s="18"/>
      <c r="HIK4" s="18"/>
      <c r="HIL4" s="18"/>
      <c r="HIM4" s="18"/>
      <c r="HIN4" s="18"/>
      <c r="HIO4" s="18"/>
      <c r="HIP4" s="18"/>
      <c r="HIQ4" s="18"/>
      <c r="HIR4" s="18"/>
      <c r="HIS4" s="18"/>
      <c r="HIT4" s="18"/>
      <c r="HIU4" s="18"/>
      <c r="HIV4" s="18"/>
      <c r="HIW4" s="18"/>
      <c r="HIX4" s="18"/>
      <c r="HIY4" s="18"/>
      <c r="HIZ4" s="18"/>
      <c r="HJA4" s="18"/>
      <c r="HJB4" s="18"/>
      <c r="HJC4" s="18"/>
      <c r="HJD4" s="18"/>
      <c r="HJE4" s="18"/>
      <c r="HJF4" s="18"/>
      <c r="HJG4" s="18"/>
      <c r="HJH4" s="18"/>
      <c r="HJI4" s="18"/>
      <c r="HJJ4" s="18"/>
      <c r="HJK4" s="18"/>
      <c r="HJL4" s="18"/>
      <c r="HJM4" s="18"/>
      <c r="HJN4" s="18"/>
      <c r="HJO4" s="18"/>
      <c r="HJP4" s="18"/>
      <c r="HJQ4" s="18"/>
      <c r="HJR4" s="18"/>
      <c r="HJS4" s="18"/>
      <c r="HJT4" s="18"/>
      <c r="HJU4" s="18"/>
      <c r="HJV4" s="18"/>
      <c r="HJW4" s="18"/>
      <c r="HJX4" s="18"/>
      <c r="HJY4" s="18"/>
      <c r="HJZ4" s="18"/>
      <c r="HKA4" s="18"/>
      <c r="HKB4" s="18"/>
      <c r="HKC4" s="18"/>
      <c r="HKD4" s="18"/>
      <c r="HKE4" s="18"/>
      <c r="HKF4" s="18"/>
      <c r="HKG4" s="18"/>
      <c r="HKH4" s="18"/>
      <c r="HKI4" s="18"/>
      <c r="HKJ4" s="18"/>
      <c r="HKK4" s="18"/>
      <c r="HKL4" s="18"/>
      <c r="HKM4" s="18"/>
      <c r="HKN4" s="18"/>
      <c r="HKO4" s="18"/>
      <c r="HKP4" s="18"/>
      <c r="HKQ4" s="18"/>
      <c r="HKR4" s="18"/>
      <c r="HKS4" s="18"/>
      <c r="HKT4" s="18"/>
      <c r="HKU4" s="18"/>
      <c r="HKV4" s="18"/>
      <c r="HKW4" s="18"/>
      <c r="HKX4" s="18"/>
      <c r="HKY4" s="18"/>
      <c r="HKZ4" s="18"/>
      <c r="HLA4" s="18"/>
      <c r="HLB4" s="18"/>
      <c r="HLC4" s="18"/>
      <c r="HLD4" s="18"/>
      <c r="HLE4" s="18"/>
      <c r="HLF4" s="18"/>
      <c r="HLG4" s="18"/>
      <c r="HLH4" s="18"/>
      <c r="HLI4" s="18"/>
      <c r="HLJ4" s="18"/>
      <c r="HLK4" s="18"/>
      <c r="HLL4" s="18"/>
      <c r="HLM4" s="18"/>
      <c r="HLN4" s="18"/>
      <c r="HLO4" s="18"/>
      <c r="HLP4" s="18"/>
      <c r="HLQ4" s="18"/>
      <c r="HLR4" s="18"/>
      <c r="HLS4" s="18"/>
      <c r="HLT4" s="18"/>
      <c r="HLU4" s="18"/>
      <c r="HLV4" s="18"/>
      <c r="HLW4" s="18"/>
      <c r="HLX4" s="18"/>
      <c r="HLY4" s="18"/>
      <c r="HLZ4" s="18"/>
      <c r="HMA4" s="18"/>
      <c r="HMB4" s="18"/>
      <c r="HMC4" s="18"/>
      <c r="HMD4" s="18"/>
      <c r="HME4" s="18"/>
      <c r="HMF4" s="18"/>
      <c r="HMG4" s="18"/>
      <c r="HMH4" s="18"/>
      <c r="HMI4" s="18"/>
      <c r="HMJ4" s="18"/>
      <c r="HMK4" s="18"/>
      <c r="HML4" s="18"/>
      <c r="HMM4" s="18"/>
      <c r="HMN4" s="18"/>
      <c r="HMO4" s="18"/>
      <c r="HMP4" s="18"/>
      <c r="HMQ4" s="18"/>
      <c r="HMR4" s="18"/>
      <c r="HMS4" s="18"/>
      <c r="HMT4" s="18"/>
      <c r="HMU4" s="18"/>
      <c r="HMV4" s="18"/>
      <c r="HMW4" s="18"/>
      <c r="HMX4" s="18"/>
      <c r="HMY4" s="18"/>
      <c r="HMZ4" s="18"/>
      <c r="HNA4" s="18"/>
      <c r="HNB4" s="18"/>
      <c r="HNC4" s="18"/>
      <c r="HND4" s="18"/>
      <c r="HNE4" s="18"/>
      <c r="HNF4" s="18"/>
      <c r="HNG4" s="18"/>
      <c r="HNH4" s="18"/>
      <c r="HNI4" s="18"/>
      <c r="HNJ4" s="18"/>
      <c r="HNK4" s="18"/>
      <c r="HNL4" s="18"/>
      <c r="HNM4" s="18"/>
      <c r="HNN4" s="18"/>
      <c r="HNO4" s="18"/>
      <c r="HNP4" s="18"/>
      <c r="HNQ4" s="18"/>
      <c r="HNR4" s="18"/>
      <c r="HNS4" s="18"/>
      <c r="HNT4" s="18"/>
      <c r="HNU4" s="18"/>
      <c r="HNV4" s="18"/>
      <c r="HNW4" s="18"/>
      <c r="HNX4" s="18"/>
      <c r="HNY4" s="18"/>
      <c r="HNZ4" s="18"/>
      <c r="HOA4" s="18"/>
      <c r="HOB4" s="18"/>
      <c r="HOC4" s="18"/>
      <c r="HOD4" s="18"/>
      <c r="HOE4" s="18"/>
      <c r="HOF4" s="18"/>
      <c r="HOG4" s="18"/>
      <c r="HOH4" s="18"/>
      <c r="HOI4" s="18"/>
      <c r="HOJ4" s="18"/>
      <c r="HOK4" s="18"/>
      <c r="HOL4" s="18"/>
      <c r="HOM4" s="18"/>
      <c r="HON4" s="18"/>
      <c r="HOO4" s="18"/>
      <c r="HOP4" s="18"/>
      <c r="HOQ4" s="18"/>
      <c r="HOR4" s="18"/>
      <c r="HOS4" s="18"/>
      <c r="HOT4" s="18"/>
      <c r="HOU4" s="18"/>
      <c r="HOV4" s="18"/>
      <c r="HOW4" s="18"/>
      <c r="HOX4" s="18"/>
      <c r="HOY4" s="18"/>
      <c r="HOZ4" s="18"/>
      <c r="HPA4" s="18"/>
      <c r="HPB4" s="18"/>
      <c r="HPC4" s="18"/>
      <c r="HPD4" s="18"/>
      <c r="HPE4" s="18"/>
      <c r="HPF4" s="18"/>
      <c r="HPG4" s="18"/>
      <c r="HPH4" s="18"/>
      <c r="HPI4" s="18"/>
      <c r="HPJ4" s="18"/>
      <c r="HPK4" s="18"/>
      <c r="HPL4" s="18"/>
      <c r="HPM4" s="18"/>
      <c r="HPN4" s="18"/>
      <c r="HPO4" s="18"/>
      <c r="HPP4" s="18"/>
      <c r="HPQ4" s="18"/>
      <c r="HPR4" s="18"/>
      <c r="HPS4" s="18"/>
      <c r="HPT4" s="18"/>
      <c r="HPU4" s="18"/>
      <c r="HPV4" s="18"/>
      <c r="HPW4" s="18"/>
      <c r="HPX4" s="18"/>
      <c r="HPY4" s="18"/>
      <c r="HPZ4" s="18"/>
      <c r="HQA4" s="18"/>
      <c r="HQB4" s="18"/>
      <c r="HQC4" s="18"/>
      <c r="HQD4" s="18"/>
      <c r="HQE4" s="18"/>
      <c r="HQF4" s="18"/>
      <c r="HQG4" s="18"/>
      <c r="HQH4" s="18"/>
      <c r="HQI4" s="18"/>
      <c r="HQJ4" s="18"/>
      <c r="HQK4" s="18"/>
      <c r="HQL4" s="18"/>
      <c r="HQM4" s="18"/>
      <c r="HQN4" s="18"/>
      <c r="HQO4" s="18"/>
      <c r="HQP4" s="18"/>
      <c r="HQQ4" s="18"/>
      <c r="HQR4" s="18"/>
      <c r="HQS4" s="18"/>
      <c r="HQT4" s="18"/>
      <c r="HQU4" s="18"/>
      <c r="HQV4" s="18"/>
      <c r="HQW4" s="18"/>
      <c r="HQX4" s="18"/>
      <c r="HQY4" s="18"/>
      <c r="HQZ4" s="18"/>
      <c r="HRA4" s="18"/>
      <c r="HRB4" s="18"/>
      <c r="HRC4" s="18"/>
      <c r="HRD4" s="18"/>
      <c r="HRE4" s="18"/>
      <c r="HRF4" s="18"/>
      <c r="HRG4" s="18"/>
      <c r="HRH4" s="18"/>
      <c r="HRI4" s="18"/>
      <c r="HRJ4" s="18"/>
      <c r="HRK4" s="18"/>
      <c r="HRL4" s="18"/>
      <c r="HRM4" s="18"/>
      <c r="HRN4" s="18"/>
      <c r="HRO4" s="18"/>
      <c r="HRP4" s="18"/>
      <c r="HRQ4" s="18"/>
      <c r="HRR4" s="18"/>
      <c r="HRS4" s="18"/>
      <c r="HRT4" s="18"/>
      <c r="HRU4" s="18"/>
      <c r="HRV4" s="18"/>
      <c r="HRW4" s="18"/>
      <c r="HRX4" s="18"/>
      <c r="HRY4" s="18"/>
      <c r="HRZ4" s="18"/>
      <c r="HSA4" s="18"/>
      <c r="HSB4" s="18"/>
      <c r="HSC4" s="18"/>
      <c r="HSD4" s="18"/>
      <c r="HSE4" s="18"/>
      <c r="HSF4" s="18"/>
      <c r="HSG4" s="18"/>
      <c r="HSH4" s="18"/>
      <c r="HSI4" s="18"/>
      <c r="HSJ4" s="18"/>
      <c r="HSK4" s="18"/>
      <c r="HSL4" s="18"/>
      <c r="HSM4" s="18"/>
      <c r="HSN4" s="18"/>
      <c r="HSO4" s="18"/>
      <c r="HSP4" s="18"/>
      <c r="HSQ4" s="18"/>
      <c r="HSR4" s="18"/>
      <c r="HSS4" s="18"/>
      <c r="HST4" s="18"/>
      <c r="HSU4" s="18"/>
      <c r="HSV4" s="18"/>
      <c r="HSW4" s="18"/>
      <c r="HSX4" s="18"/>
      <c r="HSY4" s="18"/>
      <c r="HSZ4" s="18"/>
      <c r="HTA4" s="18"/>
      <c r="HTB4" s="18"/>
      <c r="HTC4" s="18"/>
      <c r="HTD4" s="18"/>
      <c r="HTE4" s="18"/>
      <c r="HTF4" s="18"/>
      <c r="HTG4" s="18"/>
      <c r="HTH4" s="18"/>
      <c r="HTI4" s="18"/>
      <c r="HTJ4" s="18"/>
      <c r="HTK4" s="18"/>
      <c r="HTL4" s="18"/>
      <c r="HTM4" s="18"/>
      <c r="HTN4" s="18"/>
      <c r="HTO4" s="18"/>
      <c r="HTP4" s="18"/>
      <c r="HTQ4" s="18"/>
      <c r="HTR4" s="18"/>
      <c r="HTS4" s="18"/>
      <c r="HTT4" s="18"/>
      <c r="HTU4" s="18"/>
      <c r="HTV4" s="18"/>
      <c r="HTW4" s="18"/>
      <c r="HTX4" s="18"/>
      <c r="HTY4" s="18"/>
      <c r="HTZ4" s="18"/>
      <c r="HUA4" s="18"/>
      <c r="HUB4" s="18"/>
      <c r="HUC4" s="18"/>
      <c r="HUD4" s="18"/>
      <c r="HUE4" s="18"/>
      <c r="HUF4" s="18"/>
      <c r="HUG4" s="18"/>
      <c r="HUH4" s="18"/>
      <c r="HUI4" s="18"/>
      <c r="HUJ4" s="18"/>
      <c r="HUK4" s="18"/>
      <c r="HUL4" s="18"/>
      <c r="HUM4" s="18"/>
      <c r="HUN4" s="18"/>
      <c r="HUO4" s="18"/>
      <c r="HUP4" s="18"/>
      <c r="HUQ4" s="18"/>
      <c r="HUR4" s="18"/>
      <c r="HUS4" s="18"/>
      <c r="HUT4" s="18"/>
      <c r="HUU4" s="18"/>
      <c r="HUV4" s="18"/>
      <c r="HUW4" s="18"/>
      <c r="HUX4" s="18"/>
      <c r="HUY4" s="18"/>
      <c r="HUZ4" s="18"/>
      <c r="HVA4" s="18"/>
      <c r="HVB4" s="18"/>
      <c r="HVC4" s="18"/>
      <c r="HVD4" s="18"/>
      <c r="HVE4" s="18"/>
      <c r="HVF4" s="18"/>
      <c r="HVG4" s="18"/>
      <c r="HVH4" s="18"/>
      <c r="HVI4" s="18"/>
      <c r="HVJ4" s="18"/>
      <c r="HVK4" s="18"/>
      <c r="HVL4" s="18"/>
      <c r="HVM4" s="18"/>
      <c r="HVN4" s="18"/>
      <c r="HVO4" s="18"/>
      <c r="HVP4" s="18"/>
      <c r="HVQ4" s="18"/>
      <c r="HVR4" s="18"/>
      <c r="HVS4" s="18"/>
      <c r="HVT4" s="18"/>
      <c r="HVU4" s="18"/>
      <c r="HVV4" s="18"/>
      <c r="HVW4" s="18"/>
      <c r="HVX4" s="18"/>
      <c r="HVY4" s="18"/>
      <c r="HVZ4" s="18"/>
      <c r="HWA4" s="18"/>
      <c r="HWB4" s="18"/>
      <c r="HWC4" s="18"/>
      <c r="HWD4" s="18"/>
      <c r="HWE4" s="18"/>
      <c r="HWF4" s="18"/>
      <c r="HWG4" s="18"/>
      <c r="HWH4" s="18"/>
      <c r="HWI4" s="18"/>
      <c r="HWJ4" s="18"/>
      <c r="HWK4" s="18"/>
      <c r="HWL4" s="18"/>
      <c r="HWM4" s="18"/>
      <c r="HWN4" s="18"/>
      <c r="HWO4" s="18"/>
      <c r="HWP4" s="18"/>
      <c r="HWQ4" s="18"/>
      <c r="HWR4" s="18"/>
      <c r="HWS4" s="18"/>
      <c r="HWT4" s="18"/>
      <c r="HWU4" s="18"/>
      <c r="HWV4" s="18"/>
      <c r="HWW4" s="18"/>
      <c r="HWX4" s="18"/>
      <c r="HWY4" s="18"/>
      <c r="HWZ4" s="18"/>
      <c r="HXA4" s="18"/>
      <c r="HXB4" s="18"/>
      <c r="HXC4" s="18"/>
      <c r="HXD4" s="18"/>
      <c r="HXE4" s="18"/>
      <c r="HXF4" s="18"/>
      <c r="HXG4" s="18"/>
      <c r="HXH4" s="18"/>
      <c r="HXI4" s="18"/>
      <c r="HXJ4" s="18"/>
      <c r="HXK4" s="18"/>
      <c r="HXL4" s="18"/>
      <c r="HXM4" s="18"/>
      <c r="HXN4" s="18"/>
      <c r="HXO4" s="18"/>
      <c r="HXP4" s="18"/>
      <c r="HXQ4" s="18"/>
      <c r="HXR4" s="18"/>
      <c r="HXS4" s="18"/>
      <c r="HXT4" s="18"/>
      <c r="HXU4" s="18"/>
      <c r="HXV4" s="18"/>
      <c r="HXW4" s="18"/>
      <c r="HXX4" s="18"/>
      <c r="HXY4" s="18"/>
      <c r="HXZ4" s="18"/>
      <c r="HYA4" s="18"/>
      <c r="HYB4" s="18"/>
      <c r="HYC4" s="18"/>
      <c r="HYD4" s="18"/>
      <c r="HYE4" s="18"/>
      <c r="HYF4" s="18"/>
      <c r="HYG4" s="18"/>
      <c r="HYH4" s="18"/>
      <c r="HYI4" s="18"/>
      <c r="HYJ4" s="18"/>
      <c r="HYK4" s="18"/>
      <c r="HYL4" s="18"/>
      <c r="HYM4" s="18"/>
      <c r="HYN4" s="18"/>
      <c r="HYO4" s="18"/>
      <c r="HYP4" s="18"/>
      <c r="HYQ4" s="18"/>
      <c r="HYR4" s="18"/>
      <c r="HYS4" s="18"/>
      <c r="HYT4" s="18"/>
      <c r="HYU4" s="18"/>
      <c r="HYV4" s="18"/>
      <c r="HYW4" s="18"/>
      <c r="HYX4" s="18"/>
      <c r="HYY4" s="18"/>
      <c r="HYZ4" s="18"/>
      <c r="HZA4" s="18"/>
      <c r="HZB4" s="18"/>
      <c r="HZC4" s="18"/>
      <c r="HZD4" s="18"/>
      <c r="HZE4" s="18"/>
      <c r="HZF4" s="18"/>
      <c r="HZG4" s="18"/>
      <c r="HZH4" s="18"/>
      <c r="HZI4" s="18"/>
      <c r="HZJ4" s="18"/>
      <c r="HZK4" s="18"/>
      <c r="HZL4" s="18"/>
      <c r="HZM4" s="18"/>
      <c r="HZN4" s="18"/>
      <c r="HZO4" s="18"/>
      <c r="HZP4" s="18"/>
      <c r="HZQ4" s="18"/>
      <c r="HZR4" s="18"/>
      <c r="HZS4" s="18"/>
      <c r="HZT4" s="18"/>
      <c r="HZU4" s="18"/>
      <c r="HZV4" s="18"/>
      <c r="HZW4" s="18"/>
      <c r="HZX4" s="18"/>
      <c r="HZY4" s="18"/>
      <c r="HZZ4" s="18"/>
      <c r="IAA4" s="18"/>
      <c r="IAB4" s="18"/>
      <c r="IAC4" s="18"/>
      <c r="IAD4" s="18"/>
      <c r="IAE4" s="18"/>
      <c r="IAF4" s="18"/>
      <c r="IAG4" s="18"/>
      <c r="IAH4" s="18"/>
      <c r="IAI4" s="18"/>
      <c r="IAJ4" s="18"/>
      <c r="IAK4" s="18"/>
      <c r="IAL4" s="18"/>
      <c r="IAM4" s="18"/>
      <c r="IAN4" s="18"/>
      <c r="IAO4" s="18"/>
      <c r="IAP4" s="18"/>
      <c r="IAQ4" s="18"/>
      <c r="IAR4" s="18"/>
      <c r="IAS4" s="18"/>
      <c r="IAT4" s="18"/>
      <c r="IAU4" s="18"/>
      <c r="IAV4" s="18"/>
      <c r="IAW4" s="18"/>
      <c r="IAX4" s="18"/>
      <c r="IAY4" s="18"/>
      <c r="IAZ4" s="18"/>
      <c r="IBA4" s="18"/>
      <c r="IBB4" s="18"/>
      <c r="IBC4" s="18"/>
      <c r="IBD4" s="18"/>
      <c r="IBE4" s="18"/>
      <c r="IBF4" s="18"/>
      <c r="IBG4" s="18"/>
      <c r="IBH4" s="18"/>
      <c r="IBI4" s="18"/>
      <c r="IBJ4" s="18"/>
      <c r="IBK4" s="18"/>
      <c r="IBL4" s="18"/>
      <c r="IBM4" s="18"/>
      <c r="IBN4" s="18"/>
      <c r="IBO4" s="18"/>
      <c r="IBP4" s="18"/>
      <c r="IBQ4" s="18"/>
      <c r="IBR4" s="18"/>
      <c r="IBS4" s="18"/>
      <c r="IBT4" s="18"/>
      <c r="IBU4" s="18"/>
      <c r="IBV4" s="18"/>
      <c r="IBW4" s="18"/>
      <c r="IBX4" s="18"/>
      <c r="IBY4" s="18"/>
      <c r="IBZ4" s="18"/>
      <c r="ICA4" s="18"/>
      <c r="ICB4" s="18"/>
      <c r="ICC4" s="18"/>
      <c r="ICD4" s="18"/>
      <c r="ICE4" s="18"/>
      <c r="ICF4" s="18"/>
      <c r="ICG4" s="18"/>
      <c r="ICH4" s="18"/>
      <c r="ICI4" s="18"/>
      <c r="ICJ4" s="18"/>
      <c r="ICK4" s="18"/>
      <c r="ICL4" s="18"/>
      <c r="ICM4" s="18"/>
      <c r="ICN4" s="18"/>
      <c r="ICO4" s="18"/>
      <c r="ICP4" s="18"/>
      <c r="ICQ4" s="18"/>
      <c r="ICR4" s="18"/>
      <c r="ICS4" s="18"/>
      <c r="ICT4" s="18"/>
      <c r="ICU4" s="18"/>
      <c r="ICV4" s="18"/>
      <c r="ICW4" s="18"/>
      <c r="ICX4" s="18"/>
      <c r="ICY4" s="18"/>
      <c r="ICZ4" s="18"/>
      <c r="IDA4" s="18"/>
      <c r="IDB4" s="18"/>
      <c r="IDC4" s="18"/>
      <c r="IDD4" s="18"/>
      <c r="IDE4" s="18"/>
      <c r="IDF4" s="18"/>
      <c r="IDG4" s="18"/>
      <c r="IDH4" s="18"/>
      <c r="IDI4" s="18"/>
      <c r="IDJ4" s="18"/>
      <c r="IDK4" s="18"/>
      <c r="IDL4" s="18"/>
      <c r="IDM4" s="18"/>
      <c r="IDN4" s="18"/>
      <c r="IDO4" s="18"/>
      <c r="IDP4" s="18"/>
      <c r="IDQ4" s="18"/>
      <c r="IDR4" s="18"/>
      <c r="IDS4" s="18"/>
      <c r="IDT4" s="18"/>
      <c r="IDU4" s="18"/>
      <c r="IDV4" s="18"/>
      <c r="IDW4" s="18"/>
      <c r="IDX4" s="18"/>
      <c r="IDY4" s="18"/>
      <c r="IDZ4" s="18"/>
      <c r="IEA4" s="18"/>
      <c r="IEB4" s="18"/>
      <c r="IEC4" s="18"/>
      <c r="IED4" s="18"/>
      <c r="IEE4" s="18"/>
      <c r="IEF4" s="18"/>
      <c r="IEG4" s="18"/>
      <c r="IEH4" s="18"/>
      <c r="IEI4" s="18"/>
      <c r="IEJ4" s="18"/>
      <c r="IEK4" s="18"/>
      <c r="IEL4" s="18"/>
      <c r="IEM4" s="18"/>
      <c r="IEN4" s="18"/>
      <c r="IEO4" s="18"/>
      <c r="IEP4" s="18"/>
      <c r="IEQ4" s="18"/>
      <c r="IER4" s="18"/>
      <c r="IES4" s="18"/>
      <c r="IET4" s="18"/>
      <c r="IEU4" s="18"/>
      <c r="IEV4" s="18"/>
      <c r="IEW4" s="18"/>
      <c r="IEX4" s="18"/>
      <c r="IEY4" s="18"/>
      <c r="IEZ4" s="18"/>
      <c r="IFA4" s="18"/>
      <c r="IFB4" s="18"/>
      <c r="IFC4" s="18"/>
      <c r="IFD4" s="18"/>
      <c r="IFE4" s="18"/>
      <c r="IFF4" s="18"/>
      <c r="IFG4" s="18"/>
      <c r="IFH4" s="18"/>
      <c r="IFI4" s="18"/>
      <c r="IFJ4" s="18"/>
      <c r="IFK4" s="18"/>
      <c r="IFL4" s="18"/>
      <c r="IFM4" s="18"/>
      <c r="IFN4" s="18"/>
      <c r="IFO4" s="18"/>
      <c r="IFP4" s="18"/>
      <c r="IFQ4" s="18"/>
      <c r="IFR4" s="18"/>
      <c r="IFS4" s="18"/>
      <c r="IFT4" s="18"/>
      <c r="IFU4" s="18"/>
      <c r="IFV4" s="18"/>
      <c r="IFW4" s="18"/>
      <c r="IFX4" s="18"/>
      <c r="IFY4" s="18"/>
      <c r="IFZ4" s="18"/>
      <c r="IGA4" s="18"/>
      <c r="IGB4" s="18"/>
      <c r="IGC4" s="18"/>
      <c r="IGD4" s="18"/>
      <c r="IGE4" s="18"/>
      <c r="IGF4" s="18"/>
      <c r="IGG4" s="18"/>
      <c r="IGH4" s="18"/>
      <c r="IGI4" s="18"/>
      <c r="IGJ4" s="18"/>
      <c r="IGK4" s="18"/>
      <c r="IGL4" s="18"/>
      <c r="IGM4" s="18"/>
      <c r="IGN4" s="18"/>
      <c r="IGO4" s="18"/>
      <c r="IGP4" s="18"/>
      <c r="IGQ4" s="18"/>
      <c r="IGR4" s="18"/>
      <c r="IGS4" s="18"/>
      <c r="IGT4" s="18"/>
      <c r="IGU4" s="18"/>
      <c r="IGV4" s="18"/>
      <c r="IGW4" s="18"/>
      <c r="IGX4" s="18"/>
      <c r="IGY4" s="18"/>
      <c r="IGZ4" s="18"/>
      <c r="IHA4" s="18"/>
      <c r="IHB4" s="18"/>
      <c r="IHC4" s="18"/>
      <c r="IHD4" s="18"/>
      <c r="IHE4" s="18"/>
      <c r="IHF4" s="18"/>
      <c r="IHG4" s="18"/>
      <c r="IHH4" s="18"/>
      <c r="IHI4" s="18"/>
      <c r="IHJ4" s="18"/>
      <c r="IHK4" s="18"/>
      <c r="IHL4" s="18"/>
      <c r="IHM4" s="18"/>
      <c r="IHN4" s="18"/>
      <c r="IHO4" s="18"/>
      <c r="IHP4" s="18"/>
      <c r="IHQ4" s="18"/>
      <c r="IHR4" s="18"/>
      <c r="IHS4" s="18"/>
      <c r="IHT4" s="18"/>
      <c r="IHU4" s="18"/>
      <c r="IHV4" s="18"/>
      <c r="IHW4" s="18"/>
      <c r="IHX4" s="18"/>
      <c r="IHY4" s="18"/>
      <c r="IHZ4" s="18"/>
      <c r="IIA4" s="18"/>
      <c r="IIB4" s="18"/>
      <c r="IIC4" s="18"/>
      <c r="IID4" s="18"/>
      <c r="IIE4" s="18"/>
      <c r="IIF4" s="18"/>
      <c r="IIG4" s="18"/>
      <c r="IIH4" s="18"/>
      <c r="III4" s="18"/>
      <c r="IIJ4" s="18"/>
      <c r="IIK4" s="18"/>
      <c r="IIL4" s="18"/>
      <c r="IIM4" s="18"/>
      <c r="IIN4" s="18"/>
      <c r="IIO4" s="18"/>
      <c r="IIP4" s="18"/>
      <c r="IIQ4" s="18"/>
      <c r="IIR4" s="18"/>
      <c r="IIS4" s="18"/>
      <c r="IIT4" s="18"/>
      <c r="IIU4" s="18"/>
      <c r="IIV4" s="18"/>
      <c r="IIW4" s="18"/>
      <c r="IIX4" s="18"/>
      <c r="IIY4" s="18"/>
      <c r="IIZ4" s="18"/>
      <c r="IJA4" s="18"/>
      <c r="IJB4" s="18"/>
      <c r="IJC4" s="18"/>
      <c r="IJD4" s="18"/>
      <c r="IJE4" s="18"/>
      <c r="IJF4" s="18"/>
      <c r="IJG4" s="18"/>
      <c r="IJH4" s="18"/>
      <c r="IJI4" s="18"/>
      <c r="IJJ4" s="18"/>
      <c r="IJK4" s="18"/>
      <c r="IJL4" s="18"/>
      <c r="IJM4" s="18"/>
      <c r="IJN4" s="18"/>
      <c r="IJO4" s="18"/>
      <c r="IJP4" s="18"/>
      <c r="IJQ4" s="18"/>
      <c r="IJR4" s="18"/>
      <c r="IJS4" s="18"/>
      <c r="IJT4" s="18"/>
      <c r="IJU4" s="18"/>
      <c r="IJV4" s="18"/>
      <c r="IJW4" s="18"/>
      <c r="IJX4" s="18"/>
      <c r="IJY4" s="18"/>
      <c r="IJZ4" s="18"/>
      <c r="IKA4" s="18"/>
      <c r="IKB4" s="18"/>
      <c r="IKC4" s="18"/>
      <c r="IKD4" s="18"/>
      <c r="IKE4" s="18"/>
      <c r="IKF4" s="18"/>
      <c r="IKG4" s="18"/>
      <c r="IKH4" s="18"/>
      <c r="IKI4" s="18"/>
      <c r="IKJ4" s="18"/>
      <c r="IKK4" s="18"/>
      <c r="IKL4" s="18"/>
      <c r="IKM4" s="18"/>
      <c r="IKN4" s="18"/>
      <c r="IKO4" s="18"/>
      <c r="IKP4" s="18"/>
      <c r="IKQ4" s="18"/>
      <c r="IKR4" s="18"/>
      <c r="IKS4" s="18"/>
      <c r="IKT4" s="18"/>
      <c r="IKU4" s="18"/>
      <c r="IKV4" s="18"/>
      <c r="IKW4" s="18"/>
      <c r="IKX4" s="18"/>
      <c r="IKY4" s="18"/>
      <c r="IKZ4" s="18"/>
      <c r="ILA4" s="18"/>
      <c r="ILB4" s="18"/>
      <c r="ILC4" s="18"/>
      <c r="ILD4" s="18"/>
      <c r="ILE4" s="18"/>
      <c r="ILF4" s="18"/>
      <c r="ILG4" s="18"/>
      <c r="ILH4" s="18"/>
      <c r="ILI4" s="18"/>
      <c r="ILJ4" s="18"/>
      <c r="ILK4" s="18"/>
      <c r="ILL4" s="18"/>
      <c r="ILM4" s="18"/>
      <c r="ILN4" s="18"/>
      <c r="ILO4" s="18"/>
      <c r="ILP4" s="18"/>
      <c r="ILQ4" s="18"/>
      <c r="ILR4" s="18"/>
      <c r="ILS4" s="18"/>
      <c r="ILT4" s="18"/>
      <c r="ILU4" s="18"/>
      <c r="ILV4" s="18"/>
      <c r="ILW4" s="18"/>
      <c r="ILX4" s="18"/>
      <c r="ILY4" s="18"/>
      <c r="ILZ4" s="18"/>
      <c r="IMA4" s="18"/>
      <c r="IMB4" s="18"/>
      <c r="IMC4" s="18"/>
      <c r="IMD4" s="18"/>
      <c r="IME4" s="18"/>
      <c r="IMF4" s="18"/>
      <c r="IMG4" s="18"/>
      <c r="IMH4" s="18"/>
      <c r="IMI4" s="18"/>
      <c r="IMJ4" s="18"/>
      <c r="IMK4" s="18"/>
      <c r="IML4" s="18"/>
      <c r="IMM4" s="18"/>
      <c r="IMN4" s="18"/>
      <c r="IMO4" s="18"/>
      <c r="IMP4" s="18"/>
      <c r="IMQ4" s="18"/>
      <c r="IMR4" s="18"/>
      <c r="IMS4" s="18"/>
      <c r="IMT4" s="18"/>
      <c r="IMU4" s="18"/>
      <c r="IMV4" s="18"/>
      <c r="IMW4" s="18"/>
      <c r="IMX4" s="18"/>
      <c r="IMY4" s="18"/>
      <c r="IMZ4" s="18"/>
      <c r="INA4" s="18"/>
      <c r="INB4" s="18"/>
      <c r="INC4" s="18"/>
      <c r="IND4" s="18"/>
      <c r="INE4" s="18"/>
      <c r="INF4" s="18"/>
      <c r="ING4" s="18"/>
      <c r="INH4" s="18"/>
      <c r="INI4" s="18"/>
      <c r="INJ4" s="18"/>
      <c r="INK4" s="18"/>
      <c r="INL4" s="18"/>
      <c r="INM4" s="18"/>
      <c r="INN4" s="18"/>
      <c r="INO4" s="18"/>
      <c r="INP4" s="18"/>
      <c r="INQ4" s="18"/>
      <c r="INR4" s="18"/>
      <c r="INS4" s="18"/>
      <c r="INT4" s="18"/>
      <c r="INU4" s="18"/>
      <c r="INV4" s="18"/>
      <c r="INW4" s="18"/>
      <c r="INX4" s="18"/>
      <c r="INY4" s="18"/>
      <c r="INZ4" s="18"/>
      <c r="IOA4" s="18"/>
      <c r="IOB4" s="18"/>
      <c r="IOC4" s="18"/>
      <c r="IOD4" s="18"/>
      <c r="IOE4" s="18"/>
      <c r="IOF4" s="18"/>
      <c r="IOG4" s="18"/>
      <c r="IOH4" s="18"/>
      <c r="IOI4" s="18"/>
      <c r="IOJ4" s="18"/>
      <c r="IOK4" s="18"/>
      <c r="IOL4" s="18"/>
      <c r="IOM4" s="18"/>
      <c r="ION4" s="18"/>
      <c r="IOO4" s="18"/>
      <c r="IOP4" s="18"/>
      <c r="IOQ4" s="18"/>
      <c r="IOR4" s="18"/>
      <c r="IOS4" s="18"/>
      <c r="IOT4" s="18"/>
      <c r="IOU4" s="18"/>
      <c r="IOV4" s="18"/>
      <c r="IOW4" s="18"/>
      <c r="IOX4" s="18"/>
      <c r="IOY4" s="18"/>
      <c r="IOZ4" s="18"/>
      <c r="IPA4" s="18"/>
      <c r="IPB4" s="18"/>
      <c r="IPC4" s="18"/>
      <c r="IPD4" s="18"/>
      <c r="IPE4" s="18"/>
      <c r="IPF4" s="18"/>
      <c r="IPG4" s="18"/>
      <c r="IPH4" s="18"/>
      <c r="IPI4" s="18"/>
      <c r="IPJ4" s="18"/>
      <c r="IPK4" s="18"/>
      <c r="IPL4" s="18"/>
      <c r="IPM4" s="18"/>
      <c r="IPN4" s="18"/>
      <c r="IPO4" s="18"/>
      <c r="IPP4" s="18"/>
      <c r="IPQ4" s="18"/>
      <c r="IPR4" s="18"/>
      <c r="IPS4" s="18"/>
      <c r="IPT4" s="18"/>
      <c r="IPU4" s="18"/>
      <c r="IPV4" s="18"/>
      <c r="IPW4" s="18"/>
      <c r="IPX4" s="18"/>
      <c r="IPY4" s="18"/>
      <c r="IPZ4" s="18"/>
      <c r="IQA4" s="18"/>
      <c r="IQB4" s="18"/>
      <c r="IQC4" s="18"/>
      <c r="IQD4" s="18"/>
      <c r="IQE4" s="18"/>
      <c r="IQF4" s="18"/>
      <c r="IQG4" s="18"/>
      <c r="IQH4" s="18"/>
      <c r="IQI4" s="18"/>
      <c r="IQJ4" s="18"/>
      <c r="IQK4" s="18"/>
      <c r="IQL4" s="18"/>
      <c r="IQM4" s="18"/>
      <c r="IQN4" s="18"/>
      <c r="IQO4" s="18"/>
      <c r="IQP4" s="18"/>
      <c r="IQQ4" s="18"/>
      <c r="IQR4" s="18"/>
      <c r="IQS4" s="18"/>
      <c r="IQT4" s="18"/>
      <c r="IQU4" s="18"/>
      <c r="IQV4" s="18"/>
      <c r="IQW4" s="18"/>
      <c r="IQX4" s="18"/>
      <c r="IQY4" s="18"/>
      <c r="IQZ4" s="18"/>
      <c r="IRA4" s="18"/>
      <c r="IRB4" s="18"/>
      <c r="IRC4" s="18"/>
      <c r="IRD4" s="18"/>
      <c r="IRE4" s="18"/>
      <c r="IRF4" s="18"/>
      <c r="IRG4" s="18"/>
      <c r="IRH4" s="18"/>
      <c r="IRI4" s="18"/>
      <c r="IRJ4" s="18"/>
      <c r="IRK4" s="18"/>
      <c r="IRL4" s="18"/>
      <c r="IRM4" s="18"/>
      <c r="IRN4" s="18"/>
      <c r="IRO4" s="18"/>
      <c r="IRP4" s="18"/>
      <c r="IRQ4" s="18"/>
      <c r="IRR4" s="18"/>
      <c r="IRS4" s="18"/>
      <c r="IRT4" s="18"/>
      <c r="IRU4" s="18"/>
      <c r="IRV4" s="18"/>
      <c r="IRW4" s="18"/>
      <c r="IRX4" s="18"/>
      <c r="IRY4" s="18"/>
      <c r="IRZ4" s="18"/>
      <c r="ISA4" s="18"/>
      <c r="ISB4" s="18"/>
      <c r="ISC4" s="18"/>
      <c r="ISD4" s="18"/>
      <c r="ISE4" s="18"/>
      <c r="ISF4" s="18"/>
      <c r="ISG4" s="18"/>
      <c r="ISH4" s="18"/>
      <c r="ISI4" s="18"/>
      <c r="ISJ4" s="18"/>
      <c r="ISK4" s="18"/>
      <c r="ISL4" s="18"/>
      <c r="ISM4" s="18"/>
      <c r="ISN4" s="18"/>
      <c r="ISO4" s="18"/>
      <c r="ISP4" s="18"/>
      <c r="ISQ4" s="18"/>
      <c r="ISR4" s="18"/>
      <c r="ISS4" s="18"/>
      <c r="IST4" s="18"/>
      <c r="ISU4" s="18"/>
      <c r="ISV4" s="18"/>
      <c r="ISW4" s="18"/>
      <c r="ISX4" s="18"/>
      <c r="ISY4" s="18"/>
      <c r="ISZ4" s="18"/>
      <c r="ITA4" s="18"/>
      <c r="ITB4" s="18"/>
      <c r="ITC4" s="18"/>
      <c r="ITD4" s="18"/>
      <c r="ITE4" s="18"/>
      <c r="ITF4" s="18"/>
      <c r="ITG4" s="18"/>
      <c r="ITH4" s="18"/>
      <c r="ITI4" s="18"/>
      <c r="ITJ4" s="18"/>
      <c r="ITK4" s="18"/>
      <c r="ITL4" s="18"/>
      <c r="ITM4" s="18"/>
      <c r="ITN4" s="18"/>
      <c r="ITO4" s="18"/>
      <c r="ITP4" s="18"/>
      <c r="ITQ4" s="18"/>
      <c r="ITR4" s="18"/>
      <c r="ITS4" s="18"/>
      <c r="ITT4" s="18"/>
      <c r="ITU4" s="18"/>
      <c r="ITV4" s="18"/>
      <c r="ITW4" s="18"/>
      <c r="ITX4" s="18"/>
      <c r="ITY4" s="18"/>
      <c r="ITZ4" s="18"/>
      <c r="IUA4" s="18"/>
      <c r="IUB4" s="18"/>
      <c r="IUC4" s="18"/>
      <c r="IUD4" s="18"/>
      <c r="IUE4" s="18"/>
      <c r="IUF4" s="18"/>
      <c r="IUG4" s="18"/>
      <c r="IUH4" s="18"/>
      <c r="IUI4" s="18"/>
      <c r="IUJ4" s="18"/>
      <c r="IUK4" s="18"/>
      <c r="IUL4" s="18"/>
      <c r="IUM4" s="18"/>
      <c r="IUN4" s="18"/>
      <c r="IUO4" s="18"/>
      <c r="IUP4" s="18"/>
      <c r="IUQ4" s="18"/>
      <c r="IUR4" s="18"/>
      <c r="IUS4" s="18"/>
      <c r="IUT4" s="18"/>
      <c r="IUU4" s="18"/>
      <c r="IUV4" s="18"/>
      <c r="IUW4" s="18"/>
      <c r="IUX4" s="18"/>
      <c r="IUY4" s="18"/>
      <c r="IUZ4" s="18"/>
      <c r="IVA4" s="18"/>
      <c r="IVB4" s="18"/>
      <c r="IVC4" s="18"/>
      <c r="IVD4" s="18"/>
      <c r="IVE4" s="18"/>
      <c r="IVF4" s="18"/>
      <c r="IVG4" s="18"/>
      <c r="IVH4" s="18"/>
      <c r="IVI4" s="18"/>
      <c r="IVJ4" s="18"/>
      <c r="IVK4" s="18"/>
      <c r="IVL4" s="18"/>
      <c r="IVM4" s="18"/>
      <c r="IVN4" s="18"/>
      <c r="IVO4" s="18"/>
      <c r="IVP4" s="18"/>
      <c r="IVQ4" s="18"/>
      <c r="IVR4" s="18"/>
      <c r="IVS4" s="18"/>
      <c r="IVT4" s="18"/>
      <c r="IVU4" s="18"/>
      <c r="IVV4" s="18"/>
      <c r="IVW4" s="18"/>
      <c r="IVX4" s="18"/>
      <c r="IVY4" s="18"/>
      <c r="IVZ4" s="18"/>
      <c r="IWA4" s="18"/>
      <c r="IWB4" s="18"/>
      <c r="IWC4" s="18"/>
      <c r="IWD4" s="18"/>
      <c r="IWE4" s="18"/>
      <c r="IWF4" s="18"/>
      <c r="IWG4" s="18"/>
      <c r="IWH4" s="18"/>
      <c r="IWI4" s="18"/>
      <c r="IWJ4" s="18"/>
      <c r="IWK4" s="18"/>
      <c r="IWL4" s="18"/>
      <c r="IWM4" s="18"/>
      <c r="IWN4" s="18"/>
      <c r="IWO4" s="18"/>
      <c r="IWP4" s="18"/>
      <c r="IWQ4" s="18"/>
      <c r="IWR4" s="18"/>
      <c r="IWS4" s="18"/>
      <c r="IWT4" s="18"/>
      <c r="IWU4" s="18"/>
      <c r="IWV4" s="18"/>
      <c r="IWW4" s="18"/>
      <c r="IWX4" s="18"/>
      <c r="IWY4" s="18"/>
      <c r="IWZ4" s="18"/>
      <c r="IXA4" s="18"/>
      <c r="IXB4" s="18"/>
      <c r="IXC4" s="18"/>
      <c r="IXD4" s="18"/>
      <c r="IXE4" s="18"/>
      <c r="IXF4" s="18"/>
      <c r="IXG4" s="18"/>
      <c r="IXH4" s="18"/>
      <c r="IXI4" s="18"/>
      <c r="IXJ4" s="18"/>
      <c r="IXK4" s="18"/>
      <c r="IXL4" s="18"/>
      <c r="IXM4" s="18"/>
      <c r="IXN4" s="18"/>
      <c r="IXO4" s="18"/>
      <c r="IXP4" s="18"/>
      <c r="IXQ4" s="18"/>
      <c r="IXR4" s="18"/>
      <c r="IXS4" s="18"/>
      <c r="IXT4" s="18"/>
      <c r="IXU4" s="18"/>
      <c r="IXV4" s="18"/>
      <c r="IXW4" s="18"/>
      <c r="IXX4" s="18"/>
      <c r="IXY4" s="18"/>
      <c r="IXZ4" s="18"/>
      <c r="IYA4" s="18"/>
      <c r="IYB4" s="18"/>
      <c r="IYC4" s="18"/>
      <c r="IYD4" s="18"/>
      <c r="IYE4" s="18"/>
      <c r="IYF4" s="18"/>
      <c r="IYG4" s="18"/>
      <c r="IYH4" s="18"/>
      <c r="IYI4" s="18"/>
      <c r="IYJ4" s="18"/>
      <c r="IYK4" s="18"/>
      <c r="IYL4" s="18"/>
      <c r="IYM4" s="18"/>
      <c r="IYN4" s="18"/>
      <c r="IYO4" s="18"/>
      <c r="IYP4" s="18"/>
      <c r="IYQ4" s="18"/>
      <c r="IYR4" s="18"/>
      <c r="IYS4" s="18"/>
      <c r="IYT4" s="18"/>
      <c r="IYU4" s="18"/>
      <c r="IYV4" s="18"/>
      <c r="IYW4" s="18"/>
      <c r="IYX4" s="18"/>
      <c r="IYY4" s="18"/>
      <c r="IYZ4" s="18"/>
      <c r="IZA4" s="18"/>
      <c r="IZB4" s="18"/>
      <c r="IZC4" s="18"/>
      <c r="IZD4" s="18"/>
      <c r="IZE4" s="18"/>
      <c r="IZF4" s="18"/>
      <c r="IZG4" s="18"/>
      <c r="IZH4" s="18"/>
      <c r="IZI4" s="18"/>
      <c r="IZJ4" s="18"/>
      <c r="IZK4" s="18"/>
      <c r="IZL4" s="18"/>
      <c r="IZM4" s="18"/>
      <c r="IZN4" s="18"/>
      <c r="IZO4" s="18"/>
      <c r="IZP4" s="18"/>
      <c r="IZQ4" s="18"/>
      <c r="IZR4" s="18"/>
      <c r="IZS4" s="18"/>
      <c r="IZT4" s="18"/>
      <c r="IZU4" s="18"/>
      <c r="IZV4" s="18"/>
      <c r="IZW4" s="18"/>
      <c r="IZX4" s="18"/>
      <c r="IZY4" s="18"/>
      <c r="IZZ4" s="18"/>
      <c r="JAA4" s="18"/>
      <c r="JAB4" s="18"/>
      <c r="JAC4" s="18"/>
      <c r="JAD4" s="18"/>
      <c r="JAE4" s="18"/>
      <c r="JAF4" s="18"/>
      <c r="JAG4" s="18"/>
      <c r="JAH4" s="18"/>
      <c r="JAI4" s="18"/>
      <c r="JAJ4" s="18"/>
      <c r="JAK4" s="18"/>
      <c r="JAL4" s="18"/>
      <c r="JAM4" s="18"/>
      <c r="JAN4" s="18"/>
      <c r="JAO4" s="18"/>
      <c r="JAP4" s="18"/>
      <c r="JAQ4" s="18"/>
      <c r="JAR4" s="18"/>
      <c r="JAS4" s="18"/>
      <c r="JAT4" s="18"/>
      <c r="JAU4" s="18"/>
      <c r="JAV4" s="18"/>
      <c r="JAW4" s="18"/>
      <c r="JAX4" s="18"/>
      <c r="JAY4" s="18"/>
      <c r="JAZ4" s="18"/>
      <c r="JBA4" s="18"/>
      <c r="JBB4" s="18"/>
      <c r="JBC4" s="18"/>
      <c r="JBD4" s="18"/>
      <c r="JBE4" s="18"/>
      <c r="JBF4" s="18"/>
      <c r="JBG4" s="18"/>
      <c r="JBH4" s="18"/>
      <c r="JBI4" s="18"/>
      <c r="JBJ4" s="18"/>
      <c r="JBK4" s="18"/>
      <c r="JBL4" s="18"/>
      <c r="JBM4" s="18"/>
      <c r="JBN4" s="18"/>
      <c r="JBO4" s="18"/>
      <c r="JBP4" s="18"/>
      <c r="JBQ4" s="18"/>
      <c r="JBR4" s="18"/>
      <c r="JBS4" s="18"/>
      <c r="JBT4" s="18"/>
      <c r="JBU4" s="18"/>
      <c r="JBV4" s="18"/>
      <c r="JBW4" s="18"/>
      <c r="JBX4" s="18"/>
      <c r="JBY4" s="18"/>
      <c r="JBZ4" s="18"/>
      <c r="JCA4" s="18"/>
      <c r="JCB4" s="18"/>
      <c r="JCC4" s="18"/>
      <c r="JCD4" s="18"/>
      <c r="JCE4" s="18"/>
      <c r="JCF4" s="18"/>
      <c r="JCG4" s="18"/>
      <c r="JCH4" s="18"/>
      <c r="JCI4" s="18"/>
      <c r="JCJ4" s="18"/>
      <c r="JCK4" s="18"/>
      <c r="JCL4" s="18"/>
      <c r="JCM4" s="18"/>
      <c r="JCN4" s="18"/>
      <c r="JCO4" s="18"/>
      <c r="JCP4" s="18"/>
      <c r="JCQ4" s="18"/>
      <c r="JCR4" s="18"/>
      <c r="JCS4" s="18"/>
      <c r="JCT4" s="18"/>
      <c r="JCU4" s="18"/>
      <c r="JCV4" s="18"/>
      <c r="JCW4" s="18"/>
      <c r="JCX4" s="18"/>
      <c r="JCY4" s="18"/>
      <c r="JCZ4" s="18"/>
      <c r="JDA4" s="18"/>
      <c r="JDB4" s="18"/>
      <c r="JDC4" s="18"/>
      <c r="JDD4" s="18"/>
      <c r="JDE4" s="18"/>
      <c r="JDF4" s="18"/>
      <c r="JDG4" s="18"/>
      <c r="JDH4" s="18"/>
      <c r="JDI4" s="18"/>
      <c r="JDJ4" s="18"/>
      <c r="JDK4" s="18"/>
      <c r="JDL4" s="18"/>
      <c r="JDM4" s="18"/>
      <c r="JDN4" s="18"/>
      <c r="JDO4" s="18"/>
      <c r="JDP4" s="18"/>
      <c r="JDQ4" s="18"/>
      <c r="JDR4" s="18"/>
      <c r="JDS4" s="18"/>
      <c r="JDT4" s="18"/>
      <c r="JDU4" s="18"/>
      <c r="JDV4" s="18"/>
      <c r="JDW4" s="18"/>
      <c r="JDX4" s="18"/>
      <c r="JDY4" s="18"/>
      <c r="JDZ4" s="18"/>
      <c r="JEA4" s="18"/>
      <c r="JEB4" s="18"/>
      <c r="JEC4" s="18"/>
      <c r="JED4" s="18"/>
      <c r="JEE4" s="18"/>
      <c r="JEF4" s="18"/>
      <c r="JEG4" s="18"/>
      <c r="JEH4" s="18"/>
      <c r="JEI4" s="18"/>
      <c r="JEJ4" s="18"/>
      <c r="JEK4" s="18"/>
      <c r="JEL4" s="18"/>
      <c r="JEM4" s="18"/>
      <c r="JEN4" s="18"/>
      <c r="JEO4" s="18"/>
      <c r="JEP4" s="18"/>
      <c r="JEQ4" s="18"/>
      <c r="JER4" s="18"/>
      <c r="JES4" s="18"/>
      <c r="JET4" s="18"/>
      <c r="JEU4" s="18"/>
      <c r="JEV4" s="18"/>
      <c r="JEW4" s="18"/>
      <c r="JEX4" s="18"/>
      <c r="JEY4" s="18"/>
      <c r="JEZ4" s="18"/>
      <c r="JFA4" s="18"/>
      <c r="JFB4" s="18"/>
      <c r="JFC4" s="18"/>
      <c r="JFD4" s="18"/>
      <c r="JFE4" s="18"/>
      <c r="JFF4" s="18"/>
      <c r="JFG4" s="18"/>
      <c r="JFH4" s="18"/>
      <c r="JFI4" s="18"/>
      <c r="JFJ4" s="18"/>
      <c r="JFK4" s="18"/>
      <c r="JFL4" s="18"/>
      <c r="JFM4" s="18"/>
      <c r="JFN4" s="18"/>
      <c r="JFO4" s="18"/>
      <c r="JFP4" s="18"/>
      <c r="JFQ4" s="18"/>
      <c r="JFR4" s="18"/>
      <c r="JFS4" s="18"/>
      <c r="JFT4" s="18"/>
      <c r="JFU4" s="18"/>
      <c r="JFV4" s="18"/>
      <c r="JFW4" s="18"/>
      <c r="JFX4" s="18"/>
      <c r="JFY4" s="18"/>
      <c r="JFZ4" s="18"/>
      <c r="JGA4" s="18"/>
      <c r="JGB4" s="18"/>
      <c r="JGC4" s="18"/>
      <c r="JGD4" s="18"/>
      <c r="JGE4" s="18"/>
      <c r="JGF4" s="18"/>
      <c r="JGG4" s="18"/>
      <c r="JGH4" s="18"/>
      <c r="JGI4" s="18"/>
      <c r="JGJ4" s="18"/>
      <c r="JGK4" s="18"/>
      <c r="JGL4" s="18"/>
      <c r="JGM4" s="18"/>
      <c r="JGN4" s="18"/>
      <c r="JGO4" s="18"/>
      <c r="JGP4" s="18"/>
      <c r="JGQ4" s="18"/>
      <c r="JGR4" s="18"/>
      <c r="JGS4" s="18"/>
      <c r="JGT4" s="18"/>
      <c r="JGU4" s="18"/>
      <c r="JGV4" s="18"/>
      <c r="JGW4" s="18"/>
      <c r="JGX4" s="18"/>
      <c r="JGY4" s="18"/>
      <c r="JGZ4" s="18"/>
      <c r="JHA4" s="18"/>
      <c r="JHB4" s="18"/>
      <c r="JHC4" s="18"/>
      <c r="JHD4" s="18"/>
      <c r="JHE4" s="18"/>
      <c r="JHF4" s="18"/>
      <c r="JHG4" s="18"/>
      <c r="JHH4" s="18"/>
      <c r="JHI4" s="18"/>
      <c r="JHJ4" s="18"/>
      <c r="JHK4" s="18"/>
      <c r="JHL4" s="18"/>
      <c r="JHM4" s="18"/>
      <c r="JHN4" s="18"/>
      <c r="JHO4" s="18"/>
      <c r="JHP4" s="18"/>
      <c r="JHQ4" s="18"/>
      <c r="JHR4" s="18"/>
      <c r="JHS4" s="18"/>
      <c r="JHT4" s="18"/>
      <c r="JHU4" s="18"/>
      <c r="JHV4" s="18"/>
      <c r="JHW4" s="18"/>
      <c r="JHX4" s="18"/>
      <c r="JHY4" s="18"/>
      <c r="JHZ4" s="18"/>
      <c r="JIA4" s="18"/>
      <c r="JIB4" s="18"/>
      <c r="JIC4" s="18"/>
      <c r="JID4" s="18"/>
      <c r="JIE4" s="18"/>
      <c r="JIF4" s="18"/>
      <c r="JIG4" s="18"/>
      <c r="JIH4" s="18"/>
      <c r="JII4" s="18"/>
      <c r="JIJ4" s="18"/>
      <c r="JIK4" s="18"/>
      <c r="JIL4" s="18"/>
      <c r="JIM4" s="18"/>
      <c r="JIN4" s="18"/>
      <c r="JIO4" s="18"/>
      <c r="JIP4" s="18"/>
      <c r="JIQ4" s="18"/>
      <c r="JIR4" s="18"/>
      <c r="JIS4" s="18"/>
      <c r="JIT4" s="18"/>
      <c r="JIU4" s="18"/>
      <c r="JIV4" s="18"/>
      <c r="JIW4" s="18"/>
      <c r="JIX4" s="18"/>
      <c r="JIY4" s="18"/>
      <c r="JIZ4" s="18"/>
      <c r="JJA4" s="18"/>
      <c r="JJB4" s="18"/>
      <c r="JJC4" s="18"/>
      <c r="JJD4" s="18"/>
      <c r="JJE4" s="18"/>
      <c r="JJF4" s="18"/>
      <c r="JJG4" s="18"/>
      <c r="JJH4" s="18"/>
      <c r="JJI4" s="18"/>
      <c r="JJJ4" s="18"/>
      <c r="JJK4" s="18"/>
      <c r="JJL4" s="18"/>
      <c r="JJM4" s="18"/>
      <c r="JJN4" s="18"/>
      <c r="JJO4" s="18"/>
      <c r="JJP4" s="18"/>
      <c r="JJQ4" s="18"/>
      <c r="JJR4" s="18"/>
      <c r="JJS4" s="18"/>
      <c r="JJT4" s="18"/>
      <c r="JJU4" s="18"/>
      <c r="JJV4" s="18"/>
      <c r="JJW4" s="18"/>
      <c r="JJX4" s="18"/>
      <c r="JJY4" s="18"/>
      <c r="JJZ4" s="18"/>
      <c r="JKA4" s="18"/>
      <c r="JKB4" s="18"/>
      <c r="JKC4" s="18"/>
      <c r="JKD4" s="18"/>
      <c r="JKE4" s="18"/>
      <c r="JKF4" s="18"/>
      <c r="JKG4" s="18"/>
      <c r="JKH4" s="18"/>
      <c r="JKI4" s="18"/>
      <c r="JKJ4" s="18"/>
      <c r="JKK4" s="18"/>
      <c r="JKL4" s="18"/>
      <c r="JKM4" s="18"/>
      <c r="JKN4" s="18"/>
      <c r="JKO4" s="18"/>
      <c r="JKP4" s="18"/>
      <c r="JKQ4" s="18"/>
      <c r="JKR4" s="18"/>
      <c r="JKS4" s="18"/>
      <c r="JKT4" s="18"/>
      <c r="JKU4" s="18"/>
      <c r="JKV4" s="18"/>
      <c r="JKW4" s="18"/>
      <c r="JKX4" s="18"/>
      <c r="JKY4" s="18"/>
      <c r="JKZ4" s="18"/>
      <c r="JLA4" s="18"/>
      <c r="JLB4" s="18"/>
      <c r="JLC4" s="18"/>
      <c r="JLD4" s="18"/>
      <c r="JLE4" s="18"/>
      <c r="JLF4" s="18"/>
      <c r="JLG4" s="18"/>
      <c r="JLH4" s="18"/>
      <c r="JLI4" s="18"/>
      <c r="JLJ4" s="18"/>
      <c r="JLK4" s="18"/>
      <c r="JLL4" s="18"/>
      <c r="JLM4" s="18"/>
      <c r="JLN4" s="18"/>
      <c r="JLO4" s="18"/>
      <c r="JLP4" s="18"/>
      <c r="JLQ4" s="18"/>
      <c r="JLR4" s="18"/>
      <c r="JLS4" s="18"/>
      <c r="JLT4" s="18"/>
      <c r="JLU4" s="18"/>
      <c r="JLV4" s="18"/>
      <c r="JLW4" s="18"/>
      <c r="JLX4" s="18"/>
      <c r="JLY4" s="18"/>
      <c r="JLZ4" s="18"/>
      <c r="JMA4" s="18"/>
      <c r="JMB4" s="18"/>
      <c r="JMC4" s="18"/>
      <c r="JMD4" s="18"/>
      <c r="JME4" s="18"/>
      <c r="JMF4" s="18"/>
      <c r="JMG4" s="18"/>
      <c r="JMH4" s="18"/>
      <c r="JMI4" s="18"/>
      <c r="JMJ4" s="18"/>
      <c r="JMK4" s="18"/>
      <c r="JML4" s="18"/>
      <c r="JMM4" s="18"/>
      <c r="JMN4" s="18"/>
      <c r="JMO4" s="18"/>
      <c r="JMP4" s="18"/>
      <c r="JMQ4" s="18"/>
      <c r="JMR4" s="18"/>
      <c r="JMS4" s="18"/>
      <c r="JMT4" s="18"/>
      <c r="JMU4" s="18"/>
      <c r="JMV4" s="18"/>
      <c r="JMW4" s="18"/>
      <c r="JMX4" s="18"/>
      <c r="JMY4" s="18"/>
      <c r="JMZ4" s="18"/>
      <c r="JNA4" s="18"/>
      <c r="JNB4" s="18"/>
      <c r="JNC4" s="18"/>
      <c r="JND4" s="18"/>
      <c r="JNE4" s="18"/>
      <c r="JNF4" s="18"/>
      <c r="JNG4" s="18"/>
      <c r="JNH4" s="18"/>
      <c r="JNI4" s="18"/>
      <c r="JNJ4" s="18"/>
      <c r="JNK4" s="18"/>
      <c r="JNL4" s="18"/>
      <c r="JNM4" s="18"/>
      <c r="JNN4" s="18"/>
      <c r="JNO4" s="18"/>
      <c r="JNP4" s="18"/>
      <c r="JNQ4" s="18"/>
      <c r="JNR4" s="18"/>
      <c r="JNS4" s="18"/>
      <c r="JNT4" s="18"/>
      <c r="JNU4" s="18"/>
      <c r="JNV4" s="18"/>
      <c r="JNW4" s="18"/>
      <c r="JNX4" s="18"/>
      <c r="JNY4" s="18"/>
      <c r="JNZ4" s="18"/>
      <c r="JOA4" s="18"/>
      <c r="JOB4" s="18"/>
      <c r="JOC4" s="18"/>
      <c r="JOD4" s="18"/>
      <c r="JOE4" s="18"/>
      <c r="JOF4" s="18"/>
      <c r="JOG4" s="18"/>
      <c r="JOH4" s="18"/>
      <c r="JOI4" s="18"/>
      <c r="JOJ4" s="18"/>
      <c r="JOK4" s="18"/>
      <c r="JOL4" s="18"/>
      <c r="JOM4" s="18"/>
      <c r="JON4" s="18"/>
      <c r="JOO4" s="18"/>
      <c r="JOP4" s="18"/>
      <c r="JOQ4" s="18"/>
      <c r="JOR4" s="18"/>
      <c r="JOS4" s="18"/>
      <c r="JOT4" s="18"/>
      <c r="JOU4" s="18"/>
      <c r="JOV4" s="18"/>
      <c r="JOW4" s="18"/>
      <c r="JOX4" s="18"/>
      <c r="JOY4" s="18"/>
      <c r="JOZ4" s="18"/>
      <c r="JPA4" s="18"/>
      <c r="JPB4" s="18"/>
      <c r="JPC4" s="18"/>
      <c r="JPD4" s="18"/>
      <c r="JPE4" s="18"/>
      <c r="JPF4" s="18"/>
      <c r="JPG4" s="18"/>
      <c r="JPH4" s="18"/>
      <c r="JPI4" s="18"/>
      <c r="JPJ4" s="18"/>
      <c r="JPK4" s="18"/>
      <c r="JPL4" s="18"/>
      <c r="JPM4" s="18"/>
      <c r="JPN4" s="18"/>
      <c r="JPO4" s="18"/>
      <c r="JPP4" s="18"/>
      <c r="JPQ4" s="18"/>
      <c r="JPR4" s="18"/>
      <c r="JPS4" s="18"/>
      <c r="JPT4" s="18"/>
      <c r="JPU4" s="18"/>
      <c r="JPV4" s="18"/>
      <c r="JPW4" s="18"/>
      <c r="JPX4" s="18"/>
      <c r="JPY4" s="18"/>
      <c r="JPZ4" s="18"/>
      <c r="JQA4" s="18"/>
      <c r="JQB4" s="18"/>
      <c r="JQC4" s="18"/>
      <c r="JQD4" s="18"/>
      <c r="JQE4" s="18"/>
      <c r="JQF4" s="18"/>
      <c r="JQG4" s="18"/>
      <c r="JQH4" s="18"/>
      <c r="JQI4" s="18"/>
      <c r="JQJ4" s="18"/>
      <c r="JQK4" s="18"/>
      <c r="JQL4" s="18"/>
      <c r="JQM4" s="18"/>
      <c r="JQN4" s="18"/>
      <c r="JQO4" s="18"/>
      <c r="JQP4" s="18"/>
      <c r="JQQ4" s="18"/>
      <c r="JQR4" s="18"/>
      <c r="JQS4" s="18"/>
      <c r="JQT4" s="18"/>
      <c r="JQU4" s="18"/>
      <c r="JQV4" s="18"/>
      <c r="JQW4" s="18"/>
      <c r="JQX4" s="18"/>
      <c r="JQY4" s="18"/>
      <c r="JQZ4" s="18"/>
      <c r="JRA4" s="18"/>
      <c r="JRB4" s="18"/>
      <c r="JRC4" s="18"/>
      <c r="JRD4" s="18"/>
      <c r="JRE4" s="18"/>
      <c r="JRF4" s="18"/>
      <c r="JRG4" s="18"/>
      <c r="JRH4" s="18"/>
      <c r="JRI4" s="18"/>
      <c r="JRJ4" s="18"/>
      <c r="JRK4" s="18"/>
      <c r="JRL4" s="18"/>
      <c r="JRM4" s="18"/>
      <c r="JRN4" s="18"/>
      <c r="JRO4" s="18"/>
      <c r="JRP4" s="18"/>
      <c r="JRQ4" s="18"/>
      <c r="JRR4" s="18"/>
      <c r="JRS4" s="18"/>
      <c r="JRT4" s="18"/>
      <c r="JRU4" s="18"/>
      <c r="JRV4" s="18"/>
      <c r="JRW4" s="18"/>
      <c r="JRX4" s="18"/>
      <c r="JRY4" s="18"/>
      <c r="JRZ4" s="18"/>
      <c r="JSA4" s="18"/>
      <c r="JSB4" s="18"/>
      <c r="JSC4" s="18"/>
      <c r="JSD4" s="18"/>
      <c r="JSE4" s="18"/>
      <c r="JSF4" s="18"/>
      <c r="JSG4" s="18"/>
      <c r="JSH4" s="18"/>
      <c r="JSI4" s="18"/>
      <c r="JSJ4" s="18"/>
      <c r="JSK4" s="18"/>
      <c r="JSL4" s="18"/>
      <c r="JSM4" s="18"/>
      <c r="JSN4" s="18"/>
      <c r="JSO4" s="18"/>
      <c r="JSP4" s="18"/>
      <c r="JSQ4" s="18"/>
      <c r="JSR4" s="18"/>
      <c r="JSS4" s="18"/>
      <c r="JST4" s="18"/>
      <c r="JSU4" s="18"/>
      <c r="JSV4" s="18"/>
      <c r="JSW4" s="18"/>
      <c r="JSX4" s="18"/>
      <c r="JSY4" s="18"/>
      <c r="JSZ4" s="18"/>
      <c r="JTA4" s="18"/>
      <c r="JTB4" s="18"/>
      <c r="JTC4" s="18"/>
      <c r="JTD4" s="18"/>
      <c r="JTE4" s="18"/>
      <c r="JTF4" s="18"/>
      <c r="JTG4" s="18"/>
      <c r="JTH4" s="18"/>
      <c r="JTI4" s="18"/>
      <c r="JTJ4" s="18"/>
      <c r="JTK4" s="18"/>
      <c r="JTL4" s="18"/>
      <c r="JTM4" s="18"/>
      <c r="JTN4" s="18"/>
      <c r="JTO4" s="18"/>
      <c r="JTP4" s="18"/>
      <c r="JTQ4" s="18"/>
      <c r="JTR4" s="18"/>
      <c r="JTS4" s="18"/>
      <c r="JTT4" s="18"/>
      <c r="JTU4" s="18"/>
      <c r="JTV4" s="18"/>
      <c r="JTW4" s="18"/>
      <c r="JTX4" s="18"/>
      <c r="JTY4" s="18"/>
      <c r="JTZ4" s="18"/>
      <c r="JUA4" s="18"/>
      <c r="JUB4" s="18"/>
      <c r="JUC4" s="18"/>
      <c r="JUD4" s="18"/>
      <c r="JUE4" s="18"/>
      <c r="JUF4" s="18"/>
      <c r="JUG4" s="18"/>
      <c r="JUH4" s="18"/>
      <c r="JUI4" s="18"/>
      <c r="JUJ4" s="18"/>
      <c r="JUK4" s="18"/>
      <c r="JUL4" s="18"/>
      <c r="JUM4" s="18"/>
      <c r="JUN4" s="18"/>
      <c r="JUO4" s="18"/>
      <c r="JUP4" s="18"/>
      <c r="JUQ4" s="18"/>
      <c r="JUR4" s="18"/>
      <c r="JUS4" s="18"/>
      <c r="JUT4" s="18"/>
      <c r="JUU4" s="18"/>
      <c r="JUV4" s="18"/>
      <c r="JUW4" s="18"/>
      <c r="JUX4" s="18"/>
      <c r="JUY4" s="18"/>
      <c r="JUZ4" s="18"/>
      <c r="JVA4" s="18"/>
      <c r="JVB4" s="18"/>
      <c r="JVC4" s="18"/>
      <c r="JVD4" s="18"/>
      <c r="JVE4" s="18"/>
      <c r="JVF4" s="18"/>
      <c r="JVG4" s="18"/>
      <c r="JVH4" s="18"/>
      <c r="JVI4" s="18"/>
      <c r="JVJ4" s="18"/>
      <c r="JVK4" s="18"/>
      <c r="JVL4" s="18"/>
      <c r="JVM4" s="18"/>
      <c r="JVN4" s="18"/>
      <c r="JVO4" s="18"/>
      <c r="JVP4" s="18"/>
      <c r="JVQ4" s="18"/>
      <c r="JVR4" s="18"/>
      <c r="JVS4" s="18"/>
      <c r="JVT4" s="18"/>
      <c r="JVU4" s="18"/>
      <c r="JVV4" s="18"/>
      <c r="JVW4" s="18"/>
      <c r="JVX4" s="18"/>
      <c r="JVY4" s="18"/>
      <c r="JVZ4" s="18"/>
      <c r="JWA4" s="18"/>
      <c r="JWB4" s="18"/>
      <c r="JWC4" s="18"/>
      <c r="JWD4" s="18"/>
      <c r="JWE4" s="18"/>
      <c r="JWF4" s="18"/>
      <c r="JWG4" s="18"/>
      <c r="JWH4" s="18"/>
      <c r="JWI4" s="18"/>
      <c r="JWJ4" s="18"/>
      <c r="JWK4" s="18"/>
      <c r="JWL4" s="18"/>
      <c r="JWM4" s="18"/>
      <c r="JWN4" s="18"/>
      <c r="JWO4" s="18"/>
      <c r="JWP4" s="18"/>
      <c r="JWQ4" s="18"/>
      <c r="JWR4" s="18"/>
      <c r="JWS4" s="18"/>
      <c r="JWT4" s="18"/>
      <c r="JWU4" s="18"/>
      <c r="JWV4" s="18"/>
      <c r="JWW4" s="18"/>
      <c r="JWX4" s="18"/>
      <c r="JWY4" s="18"/>
      <c r="JWZ4" s="18"/>
      <c r="JXA4" s="18"/>
      <c r="JXB4" s="18"/>
      <c r="JXC4" s="18"/>
      <c r="JXD4" s="18"/>
      <c r="JXE4" s="18"/>
      <c r="JXF4" s="18"/>
      <c r="JXG4" s="18"/>
      <c r="JXH4" s="18"/>
      <c r="JXI4" s="18"/>
      <c r="JXJ4" s="18"/>
      <c r="JXK4" s="18"/>
      <c r="JXL4" s="18"/>
      <c r="JXM4" s="18"/>
      <c r="JXN4" s="18"/>
      <c r="JXO4" s="18"/>
      <c r="JXP4" s="18"/>
      <c r="JXQ4" s="18"/>
      <c r="JXR4" s="18"/>
      <c r="JXS4" s="18"/>
      <c r="JXT4" s="18"/>
      <c r="JXU4" s="18"/>
      <c r="JXV4" s="18"/>
      <c r="JXW4" s="18"/>
      <c r="JXX4" s="18"/>
      <c r="JXY4" s="18"/>
      <c r="JXZ4" s="18"/>
      <c r="JYA4" s="18"/>
      <c r="JYB4" s="18"/>
      <c r="JYC4" s="18"/>
      <c r="JYD4" s="18"/>
      <c r="JYE4" s="18"/>
      <c r="JYF4" s="18"/>
      <c r="JYG4" s="18"/>
      <c r="JYH4" s="18"/>
      <c r="JYI4" s="18"/>
      <c r="JYJ4" s="18"/>
      <c r="JYK4" s="18"/>
      <c r="JYL4" s="18"/>
      <c r="JYM4" s="18"/>
      <c r="JYN4" s="18"/>
      <c r="JYO4" s="18"/>
      <c r="JYP4" s="18"/>
      <c r="JYQ4" s="18"/>
      <c r="JYR4" s="18"/>
      <c r="JYS4" s="18"/>
      <c r="JYT4" s="18"/>
      <c r="JYU4" s="18"/>
      <c r="JYV4" s="18"/>
      <c r="JYW4" s="18"/>
      <c r="JYX4" s="18"/>
      <c r="JYY4" s="18"/>
      <c r="JYZ4" s="18"/>
      <c r="JZA4" s="18"/>
      <c r="JZB4" s="18"/>
      <c r="JZC4" s="18"/>
      <c r="JZD4" s="18"/>
      <c r="JZE4" s="18"/>
      <c r="JZF4" s="18"/>
      <c r="JZG4" s="18"/>
      <c r="JZH4" s="18"/>
      <c r="JZI4" s="18"/>
      <c r="JZJ4" s="18"/>
      <c r="JZK4" s="18"/>
      <c r="JZL4" s="18"/>
      <c r="JZM4" s="18"/>
      <c r="JZN4" s="18"/>
      <c r="JZO4" s="18"/>
      <c r="JZP4" s="18"/>
      <c r="JZQ4" s="18"/>
      <c r="JZR4" s="18"/>
      <c r="JZS4" s="18"/>
      <c r="JZT4" s="18"/>
      <c r="JZU4" s="18"/>
      <c r="JZV4" s="18"/>
      <c r="JZW4" s="18"/>
      <c r="JZX4" s="18"/>
      <c r="JZY4" s="18"/>
      <c r="JZZ4" s="18"/>
      <c r="KAA4" s="18"/>
      <c r="KAB4" s="18"/>
      <c r="KAC4" s="18"/>
      <c r="KAD4" s="18"/>
      <c r="KAE4" s="18"/>
      <c r="KAF4" s="18"/>
      <c r="KAG4" s="18"/>
      <c r="KAH4" s="18"/>
      <c r="KAI4" s="18"/>
      <c r="KAJ4" s="18"/>
      <c r="KAK4" s="18"/>
      <c r="KAL4" s="18"/>
      <c r="KAM4" s="18"/>
      <c r="KAN4" s="18"/>
      <c r="KAO4" s="18"/>
      <c r="KAP4" s="18"/>
      <c r="KAQ4" s="18"/>
      <c r="KAR4" s="18"/>
      <c r="KAS4" s="18"/>
      <c r="KAT4" s="18"/>
      <c r="KAU4" s="18"/>
      <c r="KAV4" s="18"/>
      <c r="KAW4" s="18"/>
      <c r="KAX4" s="18"/>
      <c r="KAY4" s="18"/>
      <c r="KAZ4" s="18"/>
      <c r="KBA4" s="18"/>
      <c r="KBB4" s="18"/>
      <c r="KBC4" s="18"/>
      <c r="KBD4" s="18"/>
      <c r="KBE4" s="18"/>
      <c r="KBF4" s="18"/>
      <c r="KBG4" s="18"/>
      <c r="KBH4" s="18"/>
      <c r="KBI4" s="18"/>
      <c r="KBJ4" s="18"/>
      <c r="KBK4" s="18"/>
      <c r="KBL4" s="18"/>
      <c r="KBM4" s="18"/>
      <c r="KBN4" s="18"/>
      <c r="KBO4" s="18"/>
      <c r="KBP4" s="18"/>
      <c r="KBQ4" s="18"/>
      <c r="KBR4" s="18"/>
      <c r="KBS4" s="18"/>
      <c r="KBT4" s="18"/>
      <c r="KBU4" s="18"/>
      <c r="KBV4" s="18"/>
      <c r="KBW4" s="18"/>
      <c r="KBX4" s="18"/>
      <c r="KBY4" s="18"/>
      <c r="KBZ4" s="18"/>
      <c r="KCA4" s="18"/>
      <c r="KCB4" s="18"/>
      <c r="KCC4" s="18"/>
      <c r="KCD4" s="18"/>
      <c r="KCE4" s="18"/>
      <c r="KCF4" s="18"/>
      <c r="KCG4" s="18"/>
      <c r="KCH4" s="18"/>
      <c r="KCI4" s="18"/>
      <c r="KCJ4" s="18"/>
      <c r="KCK4" s="18"/>
      <c r="KCL4" s="18"/>
      <c r="KCM4" s="18"/>
      <c r="KCN4" s="18"/>
      <c r="KCO4" s="18"/>
      <c r="KCP4" s="18"/>
      <c r="KCQ4" s="18"/>
      <c r="KCR4" s="18"/>
      <c r="KCS4" s="18"/>
      <c r="KCT4" s="18"/>
      <c r="KCU4" s="18"/>
      <c r="KCV4" s="18"/>
      <c r="KCW4" s="18"/>
      <c r="KCX4" s="18"/>
      <c r="KCY4" s="18"/>
      <c r="KCZ4" s="18"/>
      <c r="KDA4" s="18"/>
      <c r="KDB4" s="18"/>
      <c r="KDC4" s="18"/>
      <c r="KDD4" s="18"/>
      <c r="KDE4" s="18"/>
      <c r="KDF4" s="18"/>
      <c r="KDG4" s="18"/>
      <c r="KDH4" s="18"/>
      <c r="KDI4" s="18"/>
      <c r="KDJ4" s="18"/>
      <c r="KDK4" s="18"/>
      <c r="KDL4" s="18"/>
      <c r="KDM4" s="18"/>
      <c r="KDN4" s="18"/>
      <c r="KDO4" s="18"/>
      <c r="KDP4" s="18"/>
      <c r="KDQ4" s="18"/>
      <c r="KDR4" s="18"/>
      <c r="KDS4" s="18"/>
      <c r="KDT4" s="18"/>
      <c r="KDU4" s="18"/>
      <c r="KDV4" s="18"/>
      <c r="KDW4" s="18"/>
      <c r="KDX4" s="18"/>
      <c r="KDY4" s="18"/>
      <c r="KDZ4" s="18"/>
      <c r="KEA4" s="18"/>
      <c r="KEB4" s="18"/>
      <c r="KEC4" s="18"/>
      <c r="KED4" s="18"/>
      <c r="KEE4" s="18"/>
      <c r="KEF4" s="18"/>
      <c r="KEG4" s="18"/>
      <c r="KEH4" s="18"/>
      <c r="KEI4" s="18"/>
      <c r="KEJ4" s="18"/>
      <c r="KEK4" s="18"/>
      <c r="KEL4" s="18"/>
      <c r="KEM4" s="18"/>
      <c r="KEN4" s="18"/>
      <c r="KEO4" s="18"/>
      <c r="KEP4" s="18"/>
      <c r="KEQ4" s="18"/>
      <c r="KER4" s="18"/>
      <c r="KES4" s="18"/>
      <c r="KET4" s="18"/>
      <c r="KEU4" s="18"/>
      <c r="KEV4" s="18"/>
      <c r="KEW4" s="18"/>
      <c r="KEX4" s="18"/>
      <c r="KEY4" s="18"/>
      <c r="KEZ4" s="18"/>
      <c r="KFA4" s="18"/>
      <c r="KFB4" s="18"/>
      <c r="KFC4" s="18"/>
      <c r="KFD4" s="18"/>
      <c r="KFE4" s="18"/>
      <c r="KFF4" s="18"/>
      <c r="KFG4" s="18"/>
      <c r="KFH4" s="18"/>
      <c r="KFI4" s="18"/>
      <c r="KFJ4" s="18"/>
      <c r="KFK4" s="18"/>
      <c r="KFL4" s="18"/>
      <c r="KFM4" s="18"/>
      <c r="KFN4" s="18"/>
      <c r="KFO4" s="18"/>
      <c r="KFP4" s="18"/>
      <c r="KFQ4" s="18"/>
      <c r="KFR4" s="18"/>
      <c r="KFS4" s="18"/>
      <c r="KFT4" s="18"/>
      <c r="KFU4" s="18"/>
      <c r="KFV4" s="18"/>
      <c r="KFW4" s="18"/>
      <c r="KFX4" s="18"/>
      <c r="KFY4" s="18"/>
      <c r="KFZ4" s="18"/>
      <c r="KGA4" s="18"/>
      <c r="KGB4" s="18"/>
      <c r="KGC4" s="18"/>
      <c r="KGD4" s="18"/>
      <c r="KGE4" s="18"/>
      <c r="KGF4" s="18"/>
      <c r="KGG4" s="18"/>
      <c r="KGH4" s="18"/>
      <c r="KGI4" s="18"/>
      <c r="KGJ4" s="18"/>
      <c r="KGK4" s="18"/>
      <c r="KGL4" s="18"/>
      <c r="KGM4" s="18"/>
      <c r="KGN4" s="18"/>
      <c r="KGO4" s="18"/>
      <c r="KGP4" s="18"/>
      <c r="KGQ4" s="18"/>
      <c r="KGR4" s="18"/>
      <c r="KGS4" s="18"/>
      <c r="KGT4" s="18"/>
      <c r="KGU4" s="18"/>
      <c r="KGV4" s="18"/>
      <c r="KGW4" s="18"/>
      <c r="KGX4" s="18"/>
      <c r="KGY4" s="18"/>
      <c r="KGZ4" s="18"/>
      <c r="KHA4" s="18"/>
      <c r="KHB4" s="18"/>
      <c r="KHC4" s="18"/>
      <c r="KHD4" s="18"/>
      <c r="KHE4" s="18"/>
      <c r="KHF4" s="18"/>
      <c r="KHG4" s="18"/>
      <c r="KHH4" s="18"/>
      <c r="KHI4" s="18"/>
      <c r="KHJ4" s="18"/>
      <c r="KHK4" s="18"/>
      <c r="KHL4" s="18"/>
      <c r="KHM4" s="18"/>
      <c r="KHN4" s="18"/>
      <c r="KHO4" s="18"/>
      <c r="KHP4" s="18"/>
      <c r="KHQ4" s="18"/>
      <c r="KHR4" s="18"/>
      <c r="KHS4" s="18"/>
      <c r="KHT4" s="18"/>
      <c r="KHU4" s="18"/>
      <c r="KHV4" s="18"/>
      <c r="KHW4" s="18"/>
      <c r="KHX4" s="18"/>
      <c r="KHY4" s="18"/>
      <c r="KHZ4" s="18"/>
      <c r="KIA4" s="18"/>
      <c r="KIB4" s="18"/>
      <c r="KIC4" s="18"/>
      <c r="KID4" s="18"/>
      <c r="KIE4" s="18"/>
      <c r="KIF4" s="18"/>
      <c r="KIG4" s="18"/>
      <c r="KIH4" s="18"/>
      <c r="KII4" s="18"/>
      <c r="KIJ4" s="18"/>
      <c r="KIK4" s="18"/>
      <c r="KIL4" s="18"/>
      <c r="KIM4" s="18"/>
      <c r="KIN4" s="18"/>
      <c r="KIO4" s="18"/>
      <c r="KIP4" s="18"/>
      <c r="KIQ4" s="18"/>
      <c r="KIR4" s="18"/>
      <c r="KIS4" s="18"/>
      <c r="KIT4" s="18"/>
      <c r="KIU4" s="18"/>
      <c r="KIV4" s="18"/>
      <c r="KIW4" s="18"/>
      <c r="KIX4" s="18"/>
      <c r="KIY4" s="18"/>
      <c r="KIZ4" s="18"/>
      <c r="KJA4" s="18"/>
      <c r="KJB4" s="18"/>
      <c r="KJC4" s="18"/>
      <c r="KJD4" s="18"/>
      <c r="KJE4" s="18"/>
      <c r="KJF4" s="18"/>
      <c r="KJG4" s="18"/>
      <c r="KJH4" s="18"/>
      <c r="KJI4" s="18"/>
      <c r="KJJ4" s="18"/>
      <c r="KJK4" s="18"/>
      <c r="KJL4" s="18"/>
      <c r="KJM4" s="18"/>
      <c r="KJN4" s="18"/>
      <c r="KJO4" s="18"/>
      <c r="KJP4" s="18"/>
      <c r="KJQ4" s="18"/>
      <c r="KJR4" s="18"/>
      <c r="KJS4" s="18"/>
      <c r="KJT4" s="18"/>
      <c r="KJU4" s="18"/>
      <c r="KJV4" s="18"/>
      <c r="KJW4" s="18"/>
      <c r="KJX4" s="18"/>
      <c r="KJY4" s="18"/>
      <c r="KJZ4" s="18"/>
      <c r="KKA4" s="18"/>
      <c r="KKB4" s="18"/>
      <c r="KKC4" s="18"/>
      <c r="KKD4" s="18"/>
      <c r="KKE4" s="18"/>
      <c r="KKF4" s="18"/>
      <c r="KKG4" s="18"/>
      <c r="KKH4" s="18"/>
      <c r="KKI4" s="18"/>
      <c r="KKJ4" s="18"/>
      <c r="KKK4" s="18"/>
      <c r="KKL4" s="18"/>
      <c r="KKM4" s="18"/>
      <c r="KKN4" s="18"/>
      <c r="KKO4" s="18"/>
      <c r="KKP4" s="18"/>
      <c r="KKQ4" s="18"/>
      <c r="KKR4" s="18"/>
      <c r="KKS4" s="18"/>
      <c r="KKT4" s="18"/>
      <c r="KKU4" s="18"/>
      <c r="KKV4" s="18"/>
      <c r="KKW4" s="18"/>
      <c r="KKX4" s="18"/>
      <c r="KKY4" s="18"/>
      <c r="KKZ4" s="18"/>
      <c r="KLA4" s="18"/>
      <c r="KLB4" s="18"/>
      <c r="KLC4" s="18"/>
      <c r="KLD4" s="18"/>
      <c r="KLE4" s="18"/>
      <c r="KLF4" s="18"/>
      <c r="KLG4" s="18"/>
      <c r="KLH4" s="18"/>
      <c r="KLI4" s="18"/>
      <c r="KLJ4" s="18"/>
      <c r="KLK4" s="18"/>
      <c r="KLL4" s="18"/>
      <c r="KLM4" s="18"/>
      <c r="KLN4" s="18"/>
      <c r="KLO4" s="18"/>
      <c r="KLP4" s="18"/>
      <c r="KLQ4" s="18"/>
      <c r="KLR4" s="18"/>
      <c r="KLS4" s="18"/>
      <c r="KLT4" s="18"/>
      <c r="KLU4" s="18"/>
      <c r="KLV4" s="18"/>
      <c r="KLW4" s="18"/>
      <c r="KLX4" s="18"/>
      <c r="KLY4" s="18"/>
      <c r="KLZ4" s="18"/>
      <c r="KMA4" s="18"/>
      <c r="KMB4" s="18"/>
      <c r="KMC4" s="18"/>
      <c r="KMD4" s="18"/>
      <c r="KME4" s="18"/>
      <c r="KMF4" s="18"/>
      <c r="KMG4" s="18"/>
      <c r="KMH4" s="18"/>
      <c r="KMI4" s="18"/>
      <c r="KMJ4" s="18"/>
      <c r="KMK4" s="18"/>
      <c r="KML4" s="18"/>
      <c r="KMM4" s="18"/>
      <c r="KMN4" s="18"/>
      <c r="KMO4" s="18"/>
      <c r="KMP4" s="18"/>
      <c r="KMQ4" s="18"/>
      <c r="KMR4" s="18"/>
      <c r="KMS4" s="18"/>
      <c r="KMT4" s="18"/>
      <c r="KMU4" s="18"/>
      <c r="KMV4" s="18"/>
      <c r="KMW4" s="18"/>
      <c r="KMX4" s="18"/>
      <c r="KMY4" s="18"/>
      <c r="KMZ4" s="18"/>
      <c r="KNA4" s="18"/>
      <c r="KNB4" s="18"/>
      <c r="KNC4" s="18"/>
      <c r="KND4" s="18"/>
      <c r="KNE4" s="18"/>
      <c r="KNF4" s="18"/>
      <c r="KNG4" s="18"/>
      <c r="KNH4" s="18"/>
      <c r="KNI4" s="18"/>
      <c r="KNJ4" s="18"/>
      <c r="KNK4" s="18"/>
      <c r="KNL4" s="18"/>
      <c r="KNM4" s="18"/>
      <c r="KNN4" s="18"/>
      <c r="KNO4" s="18"/>
      <c r="KNP4" s="18"/>
      <c r="KNQ4" s="18"/>
      <c r="KNR4" s="18"/>
      <c r="KNS4" s="18"/>
      <c r="KNT4" s="18"/>
      <c r="KNU4" s="18"/>
      <c r="KNV4" s="18"/>
      <c r="KNW4" s="18"/>
      <c r="KNX4" s="18"/>
      <c r="KNY4" s="18"/>
      <c r="KNZ4" s="18"/>
      <c r="KOA4" s="18"/>
      <c r="KOB4" s="18"/>
      <c r="KOC4" s="18"/>
      <c r="KOD4" s="18"/>
      <c r="KOE4" s="18"/>
      <c r="KOF4" s="18"/>
      <c r="KOG4" s="18"/>
      <c r="KOH4" s="18"/>
      <c r="KOI4" s="18"/>
      <c r="KOJ4" s="18"/>
      <c r="KOK4" s="18"/>
      <c r="KOL4" s="18"/>
      <c r="KOM4" s="18"/>
      <c r="KON4" s="18"/>
      <c r="KOO4" s="18"/>
      <c r="KOP4" s="18"/>
      <c r="KOQ4" s="18"/>
      <c r="KOR4" s="18"/>
      <c r="KOS4" s="18"/>
      <c r="KOT4" s="18"/>
      <c r="KOU4" s="18"/>
      <c r="KOV4" s="18"/>
      <c r="KOW4" s="18"/>
      <c r="KOX4" s="18"/>
      <c r="KOY4" s="18"/>
      <c r="KOZ4" s="18"/>
      <c r="KPA4" s="18"/>
      <c r="KPB4" s="18"/>
      <c r="KPC4" s="18"/>
      <c r="KPD4" s="18"/>
      <c r="KPE4" s="18"/>
      <c r="KPF4" s="18"/>
      <c r="KPG4" s="18"/>
      <c r="KPH4" s="18"/>
      <c r="KPI4" s="18"/>
      <c r="KPJ4" s="18"/>
      <c r="KPK4" s="18"/>
      <c r="KPL4" s="18"/>
      <c r="KPM4" s="18"/>
      <c r="KPN4" s="18"/>
      <c r="KPO4" s="18"/>
      <c r="KPP4" s="18"/>
      <c r="KPQ4" s="18"/>
      <c r="KPR4" s="18"/>
      <c r="KPS4" s="18"/>
      <c r="KPT4" s="18"/>
      <c r="KPU4" s="18"/>
      <c r="KPV4" s="18"/>
      <c r="KPW4" s="18"/>
      <c r="KPX4" s="18"/>
      <c r="KPY4" s="18"/>
      <c r="KPZ4" s="18"/>
      <c r="KQA4" s="18"/>
      <c r="KQB4" s="18"/>
      <c r="KQC4" s="18"/>
      <c r="KQD4" s="18"/>
      <c r="KQE4" s="18"/>
      <c r="KQF4" s="18"/>
      <c r="KQG4" s="18"/>
      <c r="KQH4" s="18"/>
      <c r="KQI4" s="18"/>
      <c r="KQJ4" s="18"/>
      <c r="KQK4" s="18"/>
      <c r="KQL4" s="18"/>
      <c r="KQM4" s="18"/>
      <c r="KQN4" s="18"/>
      <c r="KQO4" s="18"/>
      <c r="KQP4" s="18"/>
      <c r="KQQ4" s="18"/>
      <c r="KQR4" s="18"/>
      <c r="KQS4" s="18"/>
      <c r="KQT4" s="18"/>
      <c r="KQU4" s="18"/>
      <c r="KQV4" s="18"/>
      <c r="KQW4" s="18"/>
      <c r="KQX4" s="18"/>
      <c r="KQY4" s="18"/>
      <c r="KQZ4" s="18"/>
      <c r="KRA4" s="18"/>
      <c r="KRB4" s="18"/>
      <c r="KRC4" s="18"/>
      <c r="KRD4" s="18"/>
      <c r="KRE4" s="18"/>
      <c r="KRF4" s="18"/>
      <c r="KRG4" s="18"/>
      <c r="KRH4" s="18"/>
      <c r="KRI4" s="18"/>
      <c r="KRJ4" s="18"/>
      <c r="KRK4" s="18"/>
      <c r="KRL4" s="18"/>
      <c r="KRM4" s="18"/>
      <c r="KRN4" s="18"/>
      <c r="KRO4" s="18"/>
      <c r="KRP4" s="18"/>
      <c r="KRQ4" s="18"/>
      <c r="KRR4" s="18"/>
      <c r="KRS4" s="18"/>
      <c r="KRT4" s="18"/>
      <c r="KRU4" s="18"/>
      <c r="KRV4" s="18"/>
      <c r="KRW4" s="18"/>
      <c r="KRX4" s="18"/>
      <c r="KRY4" s="18"/>
      <c r="KRZ4" s="18"/>
      <c r="KSA4" s="18"/>
      <c r="KSB4" s="18"/>
      <c r="KSC4" s="18"/>
      <c r="KSD4" s="18"/>
      <c r="KSE4" s="18"/>
      <c r="KSF4" s="18"/>
      <c r="KSG4" s="18"/>
      <c r="KSH4" s="18"/>
      <c r="KSI4" s="18"/>
      <c r="KSJ4" s="18"/>
      <c r="KSK4" s="18"/>
      <c r="KSL4" s="18"/>
      <c r="KSM4" s="18"/>
      <c r="KSN4" s="18"/>
      <c r="KSO4" s="18"/>
      <c r="KSP4" s="18"/>
      <c r="KSQ4" s="18"/>
      <c r="KSR4" s="18"/>
      <c r="KSS4" s="18"/>
      <c r="KST4" s="18"/>
      <c r="KSU4" s="18"/>
      <c r="KSV4" s="18"/>
      <c r="KSW4" s="18"/>
      <c r="KSX4" s="18"/>
      <c r="KSY4" s="18"/>
      <c r="KSZ4" s="18"/>
      <c r="KTA4" s="18"/>
      <c r="KTB4" s="18"/>
      <c r="KTC4" s="18"/>
      <c r="KTD4" s="18"/>
      <c r="KTE4" s="18"/>
      <c r="KTF4" s="18"/>
      <c r="KTG4" s="18"/>
      <c r="KTH4" s="18"/>
      <c r="KTI4" s="18"/>
      <c r="KTJ4" s="18"/>
      <c r="KTK4" s="18"/>
      <c r="KTL4" s="18"/>
      <c r="KTM4" s="18"/>
      <c r="KTN4" s="18"/>
      <c r="KTO4" s="18"/>
      <c r="KTP4" s="18"/>
      <c r="KTQ4" s="18"/>
      <c r="KTR4" s="18"/>
      <c r="KTS4" s="18"/>
      <c r="KTT4" s="18"/>
      <c r="KTU4" s="18"/>
      <c r="KTV4" s="18"/>
      <c r="KTW4" s="18"/>
      <c r="KTX4" s="18"/>
      <c r="KTY4" s="18"/>
      <c r="KTZ4" s="18"/>
      <c r="KUA4" s="18"/>
      <c r="KUB4" s="18"/>
      <c r="KUC4" s="18"/>
      <c r="KUD4" s="18"/>
      <c r="KUE4" s="18"/>
      <c r="KUF4" s="18"/>
      <c r="KUG4" s="18"/>
      <c r="KUH4" s="18"/>
      <c r="KUI4" s="18"/>
      <c r="KUJ4" s="18"/>
      <c r="KUK4" s="18"/>
      <c r="KUL4" s="18"/>
      <c r="KUM4" s="18"/>
      <c r="KUN4" s="18"/>
      <c r="KUO4" s="18"/>
      <c r="KUP4" s="18"/>
      <c r="KUQ4" s="18"/>
      <c r="KUR4" s="18"/>
      <c r="KUS4" s="18"/>
      <c r="KUT4" s="18"/>
      <c r="KUU4" s="18"/>
      <c r="KUV4" s="18"/>
      <c r="KUW4" s="18"/>
      <c r="KUX4" s="18"/>
      <c r="KUY4" s="18"/>
      <c r="KUZ4" s="18"/>
      <c r="KVA4" s="18"/>
      <c r="KVB4" s="18"/>
      <c r="KVC4" s="18"/>
      <c r="KVD4" s="18"/>
      <c r="KVE4" s="18"/>
      <c r="KVF4" s="18"/>
      <c r="KVG4" s="18"/>
      <c r="KVH4" s="18"/>
      <c r="KVI4" s="18"/>
      <c r="KVJ4" s="18"/>
      <c r="KVK4" s="18"/>
      <c r="KVL4" s="18"/>
      <c r="KVM4" s="18"/>
      <c r="KVN4" s="18"/>
      <c r="KVO4" s="18"/>
      <c r="KVP4" s="18"/>
      <c r="KVQ4" s="18"/>
      <c r="KVR4" s="18"/>
      <c r="KVS4" s="18"/>
      <c r="KVT4" s="18"/>
      <c r="KVU4" s="18"/>
      <c r="KVV4" s="18"/>
      <c r="KVW4" s="18"/>
      <c r="KVX4" s="18"/>
      <c r="KVY4" s="18"/>
      <c r="KVZ4" s="18"/>
      <c r="KWA4" s="18"/>
      <c r="KWB4" s="18"/>
      <c r="KWC4" s="18"/>
      <c r="KWD4" s="18"/>
      <c r="KWE4" s="18"/>
      <c r="KWF4" s="18"/>
      <c r="KWG4" s="18"/>
      <c r="KWH4" s="18"/>
      <c r="KWI4" s="18"/>
      <c r="KWJ4" s="18"/>
      <c r="KWK4" s="18"/>
      <c r="KWL4" s="18"/>
      <c r="KWM4" s="18"/>
      <c r="KWN4" s="18"/>
      <c r="KWO4" s="18"/>
      <c r="KWP4" s="18"/>
      <c r="KWQ4" s="18"/>
      <c r="KWR4" s="18"/>
      <c r="KWS4" s="18"/>
      <c r="KWT4" s="18"/>
      <c r="KWU4" s="18"/>
      <c r="KWV4" s="18"/>
      <c r="KWW4" s="18"/>
      <c r="KWX4" s="18"/>
      <c r="KWY4" s="18"/>
      <c r="KWZ4" s="18"/>
      <c r="KXA4" s="18"/>
      <c r="KXB4" s="18"/>
      <c r="KXC4" s="18"/>
      <c r="KXD4" s="18"/>
      <c r="KXE4" s="18"/>
      <c r="KXF4" s="18"/>
      <c r="KXG4" s="18"/>
      <c r="KXH4" s="18"/>
      <c r="KXI4" s="18"/>
      <c r="KXJ4" s="18"/>
      <c r="KXK4" s="18"/>
      <c r="KXL4" s="18"/>
      <c r="KXM4" s="18"/>
      <c r="KXN4" s="18"/>
      <c r="KXO4" s="18"/>
      <c r="KXP4" s="18"/>
      <c r="KXQ4" s="18"/>
      <c r="KXR4" s="18"/>
      <c r="KXS4" s="18"/>
      <c r="KXT4" s="18"/>
      <c r="KXU4" s="18"/>
      <c r="KXV4" s="18"/>
      <c r="KXW4" s="18"/>
      <c r="KXX4" s="18"/>
      <c r="KXY4" s="18"/>
      <c r="KXZ4" s="18"/>
      <c r="KYA4" s="18"/>
      <c r="KYB4" s="18"/>
      <c r="KYC4" s="18"/>
      <c r="KYD4" s="18"/>
      <c r="KYE4" s="18"/>
      <c r="KYF4" s="18"/>
      <c r="KYG4" s="18"/>
      <c r="KYH4" s="18"/>
      <c r="KYI4" s="18"/>
      <c r="KYJ4" s="18"/>
      <c r="KYK4" s="18"/>
      <c r="KYL4" s="18"/>
      <c r="KYM4" s="18"/>
      <c r="KYN4" s="18"/>
      <c r="KYO4" s="18"/>
      <c r="KYP4" s="18"/>
      <c r="KYQ4" s="18"/>
      <c r="KYR4" s="18"/>
      <c r="KYS4" s="18"/>
      <c r="KYT4" s="18"/>
      <c r="KYU4" s="18"/>
      <c r="KYV4" s="18"/>
      <c r="KYW4" s="18"/>
      <c r="KYX4" s="18"/>
      <c r="KYY4" s="18"/>
      <c r="KYZ4" s="18"/>
      <c r="KZA4" s="18"/>
      <c r="KZB4" s="18"/>
      <c r="KZC4" s="18"/>
      <c r="KZD4" s="18"/>
      <c r="KZE4" s="18"/>
      <c r="KZF4" s="18"/>
      <c r="KZG4" s="18"/>
      <c r="KZH4" s="18"/>
      <c r="KZI4" s="18"/>
      <c r="KZJ4" s="18"/>
      <c r="KZK4" s="18"/>
      <c r="KZL4" s="18"/>
      <c r="KZM4" s="18"/>
      <c r="KZN4" s="18"/>
      <c r="KZO4" s="18"/>
      <c r="KZP4" s="18"/>
      <c r="KZQ4" s="18"/>
      <c r="KZR4" s="18"/>
      <c r="KZS4" s="18"/>
      <c r="KZT4" s="18"/>
      <c r="KZU4" s="18"/>
      <c r="KZV4" s="18"/>
      <c r="KZW4" s="18"/>
      <c r="KZX4" s="18"/>
      <c r="KZY4" s="18"/>
      <c r="KZZ4" s="18"/>
      <c r="LAA4" s="18"/>
      <c r="LAB4" s="18"/>
      <c r="LAC4" s="18"/>
      <c r="LAD4" s="18"/>
      <c r="LAE4" s="18"/>
      <c r="LAF4" s="18"/>
      <c r="LAG4" s="18"/>
      <c r="LAH4" s="18"/>
      <c r="LAI4" s="18"/>
      <c r="LAJ4" s="18"/>
      <c r="LAK4" s="18"/>
      <c r="LAL4" s="18"/>
      <c r="LAM4" s="18"/>
      <c r="LAN4" s="18"/>
      <c r="LAO4" s="18"/>
      <c r="LAP4" s="18"/>
      <c r="LAQ4" s="18"/>
      <c r="LAR4" s="18"/>
      <c r="LAS4" s="18"/>
      <c r="LAT4" s="18"/>
      <c r="LAU4" s="18"/>
      <c r="LAV4" s="18"/>
      <c r="LAW4" s="18"/>
      <c r="LAX4" s="18"/>
      <c r="LAY4" s="18"/>
      <c r="LAZ4" s="18"/>
      <c r="LBA4" s="18"/>
      <c r="LBB4" s="18"/>
      <c r="LBC4" s="18"/>
      <c r="LBD4" s="18"/>
      <c r="LBE4" s="18"/>
      <c r="LBF4" s="18"/>
      <c r="LBG4" s="18"/>
      <c r="LBH4" s="18"/>
      <c r="LBI4" s="18"/>
      <c r="LBJ4" s="18"/>
      <c r="LBK4" s="18"/>
      <c r="LBL4" s="18"/>
      <c r="LBM4" s="18"/>
      <c r="LBN4" s="18"/>
      <c r="LBO4" s="18"/>
      <c r="LBP4" s="18"/>
      <c r="LBQ4" s="18"/>
      <c r="LBR4" s="18"/>
      <c r="LBS4" s="18"/>
      <c r="LBT4" s="18"/>
      <c r="LBU4" s="18"/>
      <c r="LBV4" s="18"/>
      <c r="LBW4" s="18"/>
      <c r="LBX4" s="18"/>
      <c r="LBY4" s="18"/>
      <c r="LBZ4" s="18"/>
      <c r="LCA4" s="18"/>
      <c r="LCB4" s="18"/>
      <c r="LCC4" s="18"/>
      <c r="LCD4" s="18"/>
      <c r="LCE4" s="18"/>
      <c r="LCF4" s="18"/>
      <c r="LCG4" s="18"/>
      <c r="LCH4" s="18"/>
      <c r="LCI4" s="18"/>
      <c r="LCJ4" s="18"/>
      <c r="LCK4" s="18"/>
      <c r="LCL4" s="18"/>
      <c r="LCM4" s="18"/>
      <c r="LCN4" s="18"/>
      <c r="LCO4" s="18"/>
      <c r="LCP4" s="18"/>
      <c r="LCQ4" s="18"/>
      <c r="LCR4" s="18"/>
      <c r="LCS4" s="18"/>
      <c r="LCT4" s="18"/>
      <c r="LCU4" s="18"/>
      <c r="LCV4" s="18"/>
      <c r="LCW4" s="18"/>
      <c r="LCX4" s="18"/>
      <c r="LCY4" s="18"/>
      <c r="LCZ4" s="18"/>
      <c r="LDA4" s="18"/>
      <c r="LDB4" s="18"/>
      <c r="LDC4" s="18"/>
      <c r="LDD4" s="18"/>
      <c r="LDE4" s="18"/>
      <c r="LDF4" s="18"/>
      <c r="LDG4" s="18"/>
      <c r="LDH4" s="18"/>
      <c r="LDI4" s="18"/>
      <c r="LDJ4" s="18"/>
      <c r="LDK4" s="18"/>
      <c r="LDL4" s="18"/>
      <c r="LDM4" s="18"/>
      <c r="LDN4" s="18"/>
      <c r="LDO4" s="18"/>
      <c r="LDP4" s="18"/>
      <c r="LDQ4" s="18"/>
      <c r="LDR4" s="18"/>
      <c r="LDS4" s="18"/>
      <c r="LDT4" s="18"/>
      <c r="LDU4" s="18"/>
      <c r="LDV4" s="18"/>
      <c r="LDW4" s="18"/>
      <c r="LDX4" s="18"/>
      <c r="LDY4" s="18"/>
      <c r="LDZ4" s="18"/>
      <c r="LEA4" s="18"/>
      <c r="LEB4" s="18"/>
      <c r="LEC4" s="18"/>
      <c r="LED4" s="18"/>
      <c r="LEE4" s="18"/>
      <c r="LEF4" s="18"/>
      <c r="LEG4" s="18"/>
      <c r="LEH4" s="18"/>
      <c r="LEI4" s="18"/>
      <c r="LEJ4" s="18"/>
      <c r="LEK4" s="18"/>
      <c r="LEL4" s="18"/>
      <c r="LEM4" s="18"/>
      <c r="LEN4" s="18"/>
      <c r="LEO4" s="18"/>
      <c r="LEP4" s="18"/>
      <c r="LEQ4" s="18"/>
      <c r="LER4" s="18"/>
      <c r="LES4" s="18"/>
      <c r="LET4" s="18"/>
      <c r="LEU4" s="18"/>
      <c r="LEV4" s="18"/>
      <c r="LEW4" s="18"/>
      <c r="LEX4" s="18"/>
      <c r="LEY4" s="18"/>
      <c r="LEZ4" s="18"/>
      <c r="LFA4" s="18"/>
      <c r="LFB4" s="18"/>
      <c r="LFC4" s="18"/>
      <c r="LFD4" s="18"/>
      <c r="LFE4" s="18"/>
      <c r="LFF4" s="18"/>
      <c r="LFG4" s="18"/>
      <c r="LFH4" s="18"/>
      <c r="LFI4" s="18"/>
      <c r="LFJ4" s="18"/>
      <c r="LFK4" s="18"/>
      <c r="LFL4" s="18"/>
      <c r="LFM4" s="18"/>
      <c r="LFN4" s="18"/>
      <c r="LFO4" s="18"/>
      <c r="LFP4" s="18"/>
      <c r="LFQ4" s="18"/>
      <c r="LFR4" s="18"/>
      <c r="LFS4" s="18"/>
      <c r="LFT4" s="18"/>
      <c r="LFU4" s="18"/>
      <c r="LFV4" s="18"/>
      <c r="LFW4" s="18"/>
      <c r="LFX4" s="18"/>
      <c r="LFY4" s="18"/>
      <c r="LFZ4" s="18"/>
      <c r="LGA4" s="18"/>
      <c r="LGB4" s="18"/>
      <c r="LGC4" s="18"/>
      <c r="LGD4" s="18"/>
      <c r="LGE4" s="18"/>
      <c r="LGF4" s="18"/>
      <c r="LGG4" s="18"/>
      <c r="LGH4" s="18"/>
      <c r="LGI4" s="18"/>
      <c r="LGJ4" s="18"/>
      <c r="LGK4" s="18"/>
      <c r="LGL4" s="18"/>
      <c r="LGM4" s="18"/>
      <c r="LGN4" s="18"/>
      <c r="LGO4" s="18"/>
      <c r="LGP4" s="18"/>
      <c r="LGQ4" s="18"/>
      <c r="LGR4" s="18"/>
      <c r="LGS4" s="18"/>
      <c r="LGT4" s="18"/>
      <c r="LGU4" s="18"/>
      <c r="LGV4" s="18"/>
      <c r="LGW4" s="18"/>
      <c r="LGX4" s="18"/>
      <c r="LGY4" s="18"/>
      <c r="LGZ4" s="18"/>
      <c r="LHA4" s="18"/>
      <c r="LHB4" s="18"/>
      <c r="LHC4" s="18"/>
      <c r="LHD4" s="18"/>
      <c r="LHE4" s="18"/>
      <c r="LHF4" s="18"/>
      <c r="LHG4" s="18"/>
      <c r="LHH4" s="18"/>
      <c r="LHI4" s="18"/>
      <c r="LHJ4" s="18"/>
      <c r="LHK4" s="18"/>
      <c r="LHL4" s="18"/>
      <c r="LHM4" s="18"/>
      <c r="LHN4" s="18"/>
      <c r="LHO4" s="18"/>
      <c r="LHP4" s="18"/>
      <c r="LHQ4" s="18"/>
      <c r="LHR4" s="18"/>
      <c r="LHS4" s="18"/>
      <c r="LHT4" s="18"/>
      <c r="LHU4" s="18"/>
      <c r="LHV4" s="18"/>
      <c r="LHW4" s="18"/>
      <c r="LHX4" s="18"/>
      <c r="LHY4" s="18"/>
      <c r="LHZ4" s="18"/>
      <c r="LIA4" s="18"/>
      <c r="LIB4" s="18"/>
      <c r="LIC4" s="18"/>
      <c r="LID4" s="18"/>
      <c r="LIE4" s="18"/>
      <c r="LIF4" s="18"/>
      <c r="LIG4" s="18"/>
      <c r="LIH4" s="18"/>
      <c r="LII4" s="18"/>
      <c r="LIJ4" s="18"/>
      <c r="LIK4" s="18"/>
      <c r="LIL4" s="18"/>
      <c r="LIM4" s="18"/>
      <c r="LIN4" s="18"/>
      <c r="LIO4" s="18"/>
      <c r="LIP4" s="18"/>
      <c r="LIQ4" s="18"/>
      <c r="LIR4" s="18"/>
      <c r="LIS4" s="18"/>
      <c r="LIT4" s="18"/>
      <c r="LIU4" s="18"/>
      <c r="LIV4" s="18"/>
      <c r="LIW4" s="18"/>
      <c r="LIX4" s="18"/>
      <c r="LIY4" s="18"/>
      <c r="LIZ4" s="18"/>
      <c r="LJA4" s="18"/>
      <c r="LJB4" s="18"/>
      <c r="LJC4" s="18"/>
      <c r="LJD4" s="18"/>
      <c r="LJE4" s="18"/>
      <c r="LJF4" s="18"/>
      <c r="LJG4" s="18"/>
      <c r="LJH4" s="18"/>
      <c r="LJI4" s="18"/>
      <c r="LJJ4" s="18"/>
      <c r="LJK4" s="18"/>
      <c r="LJL4" s="18"/>
      <c r="LJM4" s="18"/>
      <c r="LJN4" s="18"/>
      <c r="LJO4" s="18"/>
      <c r="LJP4" s="18"/>
      <c r="LJQ4" s="18"/>
      <c r="LJR4" s="18"/>
      <c r="LJS4" s="18"/>
      <c r="LJT4" s="18"/>
      <c r="LJU4" s="18"/>
      <c r="LJV4" s="18"/>
      <c r="LJW4" s="18"/>
      <c r="LJX4" s="18"/>
      <c r="LJY4" s="18"/>
      <c r="LJZ4" s="18"/>
      <c r="LKA4" s="18"/>
      <c r="LKB4" s="18"/>
      <c r="LKC4" s="18"/>
      <c r="LKD4" s="18"/>
      <c r="LKE4" s="18"/>
      <c r="LKF4" s="18"/>
      <c r="LKG4" s="18"/>
      <c r="LKH4" s="18"/>
      <c r="LKI4" s="18"/>
      <c r="LKJ4" s="18"/>
      <c r="LKK4" s="18"/>
      <c r="LKL4" s="18"/>
      <c r="LKM4" s="18"/>
      <c r="LKN4" s="18"/>
      <c r="LKO4" s="18"/>
      <c r="LKP4" s="18"/>
      <c r="LKQ4" s="18"/>
      <c r="LKR4" s="18"/>
      <c r="LKS4" s="18"/>
      <c r="LKT4" s="18"/>
      <c r="LKU4" s="18"/>
      <c r="LKV4" s="18"/>
      <c r="LKW4" s="18"/>
      <c r="LKX4" s="18"/>
      <c r="LKY4" s="18"/>
      <c r="LKZ4" s="18"/>
      <c r="LLA4" s="18"/>
      <c r="LLB4" s="18"/>
      <c r="LLC4" s="18"/>
      <c r="LLD4" s="18"/>
      <c r="LLE4" s="18"/>
      <c r="LLF4" s="18"/>
      <c r="LLG4" s="18"/>
      <c r="LLH4" s="18"/>
      <c r="LLI4" s="18"/>
      <c r="LLJ4" s="18"/>
      <c r="LLK4" s="18"/>
      <c r="LLL4" s="18"/>
      <c r="LLM4" s="18"/>
      <c r="LLN4" s="18"/>
      <c r="LLO4" s="18"/>
      <c r="LLP4" s="18"/>
      <c r="LLQ4" s="18"/>
      <c r="LLR4" s="18"/>
      <c r="LLS4" s="18"/>
      <c r="LLT4" s="18"/>
      <c r="LLU4" s="18"/>
      <c r="LLV4" s="18"/>
      <c r="LLW4" s="18"/>
      <c r="LLX4" s="18"/>
      <c r="LLY4" s="18"/>
      <c r="LLZ4" s="18"/>
      <c r="LMA4" s="18"/>
      <c r="LMB4" s="18"/>
      <c r="LMC4" s="18"/>
      <c r="LMD4" s="18"/>
      <c r="LME4" s="18"/>
      <c r="LMF4" s="18"/>
      <c r="LMG4" s="18"/>
      <c r="LMH4" s="18"/>
      <c r="LMI4" s="18"/>
      <c r="LMJ4" s="18"/>
      <c r="LMK4" s="18"/>
      <c r="LML4" s="18"/>
      <c r="LMM4" s="18"/>
      <c r="LMN4" s="18"/>
      <c r="LMO4" s="18"/>
      <c r="LMP4" s="18"/>
      <c r="LMQ4" s="18"/>
      <c r="LMR4" s="18"/>
      <c r="LMS4" s="18"/>
      <c r="LMT4" s="18"/>
      <c r="LMU4" s="18"/>
      <c r="LMV4" s="18"/>
      <c r="LMW4" s="18"/>
      <c r="LMX4" s="18"/>
      <c r="LMY4" s="18"/>
      <c r="LMZ4" s="18"/>
      <c r="LNA4" s="18"/>
      <c r="LNB4" s="18"/>
      <c r="LNC4" s="18"/>
      <c r="LND4" s="18"/>
      <c r="LNE4" s="18"/>
      <c r="LNF4" s="18"/>
      <c r="LNG4" s="18"/>
      <c r="LNH4" s="18"/>
      <c r="LNI4" s="18"/>
      <c r="LNJ4" s="18"/>
      <c r="LNK4" s="18"/>
      <c r="LNL4" s="18"/>
      <c r="LNM4" s="18"/>
      <c r="LNN4" s="18"/>
      <c r="LNO4" s="18"/>
      <c r="LNP4" s="18"/>
      <c r="LNQ4" s="18"/>
      <c r="LNR4" s="18"/>
      <c r="LNS4" s="18"/>
      <c r="LNT4" s="18"/>
      <c r="LNU4" s="18"/>
      <c r="LNV4" s="18"/>
      <c r="LNW4" s="18"/>
      <c r="LNX4" s="18"/>
      <c r="LNY4" s="18"/>
      <c r="LNZ4" s="18"/>
      <c r="LOA4" s="18"/>
      <c r="LOB4" s="18"/>
      <c r="LOC4" s="18"/>
      <c r="LOD4" s="18"/>
      <c r="LOE4" s="18"/>
      <c r="LOF4" s="18"/>
      <c r="LOG4" s="18"/>
      <c r="LOH4" s="18"/>
      <c r="LOI4" s="18"/>
      <c r="LOJ4" s="18"/>
      <c r="LOK4" s="18"/>
      <c r="LOL4" s="18"/>
      <c r="LOM4" s="18"/>
      <c r="LON4" s="18"/>
      <c r="LOO4" s="18"/>
      <c r="LOP4" s="18"/>
      <c r="LOQ4" s="18"/>
      <c r="LOR4" s="18"/>
      <c r="LOS4" s="18"/>
      <c r="LOT4" s="18"/>
      <c r="LOU4" s="18"/>
      <c r="LOV4" s="18"/>
      <c r="LOW4" s="18"/>
      <c r="LOX4" s="18"/>
      <c r="LOY4" s="18"/>
      <c r="LOZ4" s="18"/>
      <c r="LPA4" s="18"/>
      <c r="LPB4" s="18"/>
      <c r="LPC4" s="18"/>
      <c r="LPD4" s="18"/>
      <c r="LPE4" s="18"/>
      <c r="LPF4" s="18"/>
      <c r="LPG4" s="18"/>
      <c r="LPH4" s="18"/>
      <c r="LPI4" s="18"/>
      <c r="LPJ4" s="18"/>
      <c r="LPK4" s="18"/>
      <c r="LPL4" s="18"/>
      <c r="LPM4" s="18"/>
      <c r="LPN4" s="18"/>
      <c r="LPO4" s="18"/>
      <c r="LPP4" s="18"/>
      <c r="LPQ4" s="18"/>
      <c r="LPR4" s="18"/>
      <c r="LPS4" s="18"/>
      <c r="LPT4" s="18"/>
      <c r="LPU4" s="18"/>
      <c r="LPV4" s="18"/>
      <c r="LPW4" s="18"/>
      <c r="LPX4" s="18"/>
      <c r="LPY4" s="18"/>
      <c r="LPZ4" s="18"/>
      <c r="LQA4" s="18"/>
      <c r="LQB4" s="18"/>
      <c r="LQC4" s="18"/>
      <c r="LQD4" s="18"/>
      <c r="LQE4" s="18"/>
      <c r="LQF4" s="18"/>
      <c r="LQG4" s="18"/>
      <c r="LQH4" s="18"/>
      <c r="LQI4" s="18"/>
      <c r="LQJ4" s="18"/>
      <c r="LQK4" s="18"/>
      <c r="LQL4" s="18"/>
      <c r="LQM4" s="18"/>
      <c r="LQN4" s="18"/>
      <c r="LQO4" s="18"/>
      <c r="LQP4" s="18"/>
      <c r="LQQ4" s="18"/>
      <c r="LQR4" s="18"/>
      <c r="LQS4" s="18"/>
      <c r="LQT4" s="18"/>
      <c r="LQU4" s="18"/>
      <c r="LQV4" s="18"/>
      <c r="LQW4" s="18"/>
      <c r="LQX4" s="18"/>
      <c r="LQY4" s="18"/>
      <c r="LQZ4" s="18"/>
      <c r="LRA4" s="18"/>
      <c r="LRB4" s="18"/>
      <c r="LRC4" s="18"/>
      <c r="LRD4" s="18"/>
      <c r="LRE4" s="18"/>
      <c r="LRF4" s="18"/>
      <c r="LRG4" s="18"/>
      <c r="LRH4" s="18"/>
      <c r="LRI4" s="18"/>
      <c r="LRJ4" s="18"/>
      <c r="LRK4" s="18"/>
      <c r="LRL4" s="18"/>
      <c r="LRM4" s="18"/>
      <c r="LRN4" s="18"/>
      <c r="LRO4" s="18"/>
      <c r="LRP4" s="18"/>
      <c r="LRQ4" s="18"/>
      <c r="LRR4" s="18"/>
      <c r="LRS4" s="18"/>
      <c r="LRT4" s="18"/>
      <c r="LRU4" s="18"/>
      <c r="LRV4" s="18"/>
      <c r="LRW4" s="18"/>
      <c r="LRX4" s="18"/>
      <c r="LRY4" s="18"/>
      <c r="LRZ4" s="18"/>
      <c r="LSA4" s="18"/>
      <c r="LSB4" s="18"/>
      <c r="LSC4" s="18"/>
      <c r="LSD4" s="18"/>
      <c r="LSE4" s="18"/>
      <c r="LSF4" s="18"/>
      <c r="LSG4" s="18"/>
      <c r="LSH4" s="18"/>
      <c r="LSI4" s="18"/>
      <c r="LSJ4" s="18"/>
      <c r="LSK4" s="18"/>
      <c r="LSL4" s="18"/>
      <c r="LSM4" s="18"/>
      <c r="LSN4" s="18"/>
      <c r="LSO4" s="18"/>
      <c r="LSP4" s="18"/>
      <c r="LSQ4" s="18"/>
      <c r="LSR4" s="18"/>
      <c r="LSS4" s="18"/>
      <c r="LST4" s="18"/>
      <c r="LSU4" s="18"/>
      <c r="LSV4" s="18"/>
      <c r="LSW4" s="18"/>
      <c r="LSX4" s="18"/>
      <c r="LSY4" s="18"/>
      <c r="LSZ4" s="18"/>
      <c r="LTA4" s="18"/>
      <c r="LTB4" s="18"/>
      <c r="LTC4" s="18"/>
      <c r="LTD4" s="18"/>
      <c r="LTE4" s="18"/>
      <c r="LTF4" s="18"/>
      <c r="LTG4" s="18"/>
      <c r="LTH4" s="18"/>
      <c r="LTI4" s="18"/>
      <c r="LTJ4" s="18"/>
      <c r="LTK4" s="18"/>
      <c r="LTL4" s="18"/>
      <c r="LTM4" s="18"/>
      <c r="LTN4" s="18"/>
      <c r="LTO4" s="18"/>
      <c r="LTP4" s="18"/>
      <c r="LTQ4" s="18"/>
      <c r="LTR4" s="18"/>
      <c r="LTS4" s="18"/>
      <c r="LTT4" s="18"/>
      <c r="LTU4" s="18"/>
      <c r="LTV4" s="18"/>
      <c r="LTW4" s="18"/>
      <c r="LTX4" s="18"/>
      <c r="LTY4" s="18"/>
      <c r="LTZ4" s="18"/>
      <c r="LUA4" s="18"/>
      <c r="LUB4" s="18"/>
      <c r="LUC4" s="18"/>
      <c r="LUD4" s="18"/>
      <c r="LUE4" s="18"/>
      <c r="LUF4" s="18"/>
      <c r="LUG4" s="18"/>
      <c r="LUH4" s="18"/>
      <c r="LUI4" s="18"/>
      <c r="LUJ4" s="18"/>
      <c r="LUK4" s="18"/>
      <c r="LUL4" s="18"/>
      <c r="LUM4" s="18"/>
      <c r="LUN4" s="18"/>
      <c r="LUO4" s="18"/>
      <c r="LUP4" s="18"/>
      <c r="LUQ4" s="18"/>
      <c r="LUR4" s="18"/>
      <c r="LUS4" s="18"/>
      <c r="LUT4" s="18"/>
      <c r="LUU4" s="18"/>
      <c r="LUV4" s="18"/>
      <c r="LUW4" s="18"/>
      <c r="LUX4" s="18"/>
      <c r="LUY4" s="18"/>
      <c r="LUZ4" s="18"/>
      <c r="LVA4" s="18"/>
      <c r="LVB4" s="18"/>
      <c r="LVC4" s="18"/>
      <c r="LVD4" s="18"/>
      <c r="LVE4" s="18"/>
      <c r="LVF4" s="18"/>
      <c r="LVG4" s="18"/>
      <c r="LVH4" s="18"/>
      <c r="LVI4" s="18"/>
      <c r="LVJ4" s="18"/>
      <c r="LVK4" s="18"/>
      <c r="LVL4" s="18"/>
      <c r="LVM4" s="18"/>
      <c r="LVN4" s="18"/>
      <c r="LVO4" s="18"/>
      <c r="LVP4" s="18"/>
      <c r="LVQ4" s="18"/>
      <c r="LVR4" s="18"/>
      <c r="LVS4" s="18"/>
      <c r="LVT4" s="18"/>
      <c r="LVU4" s="18"/>
      <c r="LVV4" s="18"/>
      <c r="LVW4" s="18"/>
      <c r="LVX4" s="18"/>
      <c r="LVY4" s="18"/>
      <c r="LVZ4" s="18"/>
      <c r="LWA4" s="18"/>
      <c r="LWB4" s="18"/>
      <c r="LWC4" s="18"/>
      <c r="LWD4" s="18"/>
      <c r="LWE4" s="18"/>
      <c r="LWF4" s="18"/>
      <c r="LWG4" s="18"/>
      <c r="LWH4" s="18"/>
      <c r="LWI4" s="18"/>
      <c r="LWJ4" s="18"/>
      <c r="LWK4" s="18"/>
      <c r="LWL4" s="18"/>
      <c r="LWM4" s="18"/>
      <c r="LWN4" s="18"/>
      <c r="LWO4" s="18"/>
      <c r="LWP4" s="18"/>
      <c r="LWQ4" s="18"/>
      <c r="LWR4" s="18"/>
      <c r="LWS4" s="18"/>
      <c r="LWT4" s="18"/>
      <c r="LWU4" s="18"/>
      <c r="LWV4" s="18"/>
      <c r="LWW4" s="18"/>
      <c r="LWX4" s="18"/>
      <c r="LWY4" s="18"/>
      <c r="LWZ4" s="18"/>
      <c r="LXA4" s="18"/>
      <c r="LXB4" s="18"/>
      <c r="LXC4" s="18"/>
      <c r="LXD4" s="18"/>
      <c r="LXE4" s="18"/>
      <c r="LXF4" s="18"/>
      <c r="LXG4" s="18"/>
      <c r="LXH4" s="18"/>
      <c r="LXI4" s="18"/>
      <c r="LXJ4" s="18"/>
      <c r="LXK4" s="18"/>
      <c r="LXL4" s="18"/>
      <c r="LXM4" s="18"/>
      <c r="LXN4" s="18"/>
      <c r="LXO4" s="18"/>
      <c r="LXP4" s="18"/>
      <c r="LXQ4" s="18"/>
      <c r="LXR4" s="18"/>
      <c r="LXS4" s="18"/>
      <c r="LXT4" s="18"/>
      <c r="LXU4" s="18"/>
      <c r="LXV4" s="18"/>
      <c r="LXW4" s="18"/>
      <c r="LXX4" s="18"/>
      <c r="LXY4" s="18"/>
      <c r="LXZ4" s="18"/>
      <c r="LYA4" s="18"/>
      <c r="LYB4" s="18"/>
      <c r="LYC4" s="18"/>
      <c r="LYD4" s="18"/>
      <c r="LYE4" s="18"/>
      <c r="LYF4" s="18"/>
      <c r="LYG4" s="18"/>
      <c r="LYH4" s="18"/>
      <c r="LYI4" s="18"/>
      <c r="LYJ4" s="18"/>
      <c r="LYK4" s="18"/>
      <c r="LYL4" s="18"/>
      <c r="LYM4" s="18"/>
      <c r="LYN4" s="18"/>
      <c r="LYO4" s="18"/>
      <c r="LYP4" s="18"/>
      <c r="LYQ4" s="18"/>
      <c r="LYR4" s="18"/>
      <c r="LYS4" s="18"/>
      <c r="LYT4" s="18"/>
      <c r="LYU4" s="18"/>
      <c r="LYV4" s="18"/>
      <c r="LYW4" s="18"/>
      <c r="LYX4" s="18"/>
      <c r="LYY4" s="18"/>
      <c r="LYZ4" s="18"/>
      <c r="LZA4" s="18"/>
      <c r="LZB4" s="18"/>
      <c r="LZC4" s="18"/>
      <c r="LZD4" s="18"/>
      <c r="LZE4" s="18"/>
      <c r="LZF4" s="18"/>
      <c r="LZG4" s="18"/>
      <c r="LZH4" s="18"/>
      <c r="LZI4" s="18"/>
      <c r="LZJ4" s="18"/>
      <c r="LZK4" s="18"/>
      <c r="LZL4" s="18"/>
      <c r="LZM4" s="18"/>
      <c r="LZN4" s="18"/>
      <c r="LZO4" s="18"/>
      <c r="LZP4" s="18"/>
      <c r="LZQ4" s="18"/>
      <c r="LZR4" s="18"/>
      <c r="LZS4" s="18"/>
      <c r="LZT4" s="18"/>
      <c r="LZU4" s="18"/>
      <c r="LZV4" s="18"/>
      <c r="LZW4" s="18"/>
      <c r="LZX4" s="18"/>
      <c r="LZY4" s="18"/>
      <c r="LZZ4" s="18"/>
      <c r="MAA4" s="18"/>
      <c r="MAB4" s="18"/>
      <c r="MAC4" s="18"/>
      <c r="MAD4" s="18"/>
      <c r="MAE4" s="18"/>
      <c r="MAF4" s="18"/>
      <c r="MAG4" s="18"/>
      <c r="MAH4" s="18"/>
      <c r="MAI4" s="18"/>
      <c r="MAJ4" s="18"/>
      <c r="MAK4" s="18"/>
      <c r="MAL4" s="18"/>
      <c r="MAM4" s="18"/>
      <c r="MAN4" s="18"/>
      <c r="MAO4" s="18"/>
      <c r="MAP4" s="18"/>
      <c r="MAQ4" s="18"/>
      <c r="MAR4" s="18"/>
      <c r="MAS4" s="18"/>
      <c r="MAT4" s="18"/>
      <c r="MAU4" s="18"/>
      <c r="MAV4" s="18"/>
      <c r="MAW4" s="18"/>
      <c r="MAX4" s="18"/>
      <c r="MAY4" s="18"/>
      <c r="MAZ4" s="18"/>
      <c r="MBA4" s="18"/>
      <c r="MBB4" s="18"/>
      <c r="MBC4" s="18"/>
      <c r="MBD4" s="18"/>
      <c r="MBE4" s="18"/>
      <c r="MBF4" s="18"/>
      <c r="MBG4" s="18"/>
      <c r="MBH4" s="18"/>
      <c r="MBI4" s="18"/>
      <c r="MBJ4" s="18"/>
      <c r="MBK4" s="18"/>
      <c r="MBL4" s="18"/>
      <c r="MBM4" s="18"/>
      <c r="MBN4" s="18"/>
      <c r="MBO4" s="18"/>
      <c r="MBP4" s="18"/>
      <c r="MBQ4" s="18"/>
      <c r="MBR4" s="18"/>
      <c r="MBS4" s="18"/>
      <c r="MBT4" s="18"/>
      <c r="MBU4" s="18"/>
      <c r="MBV4" s="18"/>
      <c r="MBW4" s="18"/>
      <c r="MBX4" s="18"/>
      <c r="MBY4" s="18"/>
      <c r="MBZ4" s="18"/>
      <c r="MCA4" s="18"/>
      <c r="MCB4" s="18"/>
      <c r="MCC4" s="18"/>
      <c r="MCD4" s="18"/>
      <c r="MCE4" s="18"/>
      <c r="MCF4" s="18"/>
      <c r="MCG4" s="18"/>
      <c r="MCH4" s="18"/>
      <c r="MCI4" s="18"/>
      <c r="MCJ4" s="18"/>
      <c r="MCK4" s="18"/>
      <c r="MCL4" s="18"/>
      <c r="MCM4" s="18"/>
      <c r="MCN4" s="18"/>
      <c r="MCO4" s="18"/>
      <c r="MCP4" s="18"/>
      <c r="MCQ4" s="18"/>
      <c r="MCR4" s="18"/>
      <c r="MCS4" s="18"/>
      <c r="MCT4" s="18"/>
      <c r="MCU4" s="18"/>
      <c r="MCV4" s="18"/>
      <c r="MCW4" s="18"/>
      <c r="MCX4" s="18"/>
      <c r="MCY4" s="18"/>
      <c r="MCZ4" s="18"/>
      <c r="MDA4" s="18"/>
      <c r="MDB4" s="18"/>
      <c r="MDC4" s="18"/>
      <c r="MDD4" s="18"/>
      <c r="MDE4" s="18"/>
      <c r="MDF4" s="18"/>
      <c r="MDG4" s="18"/>
      <c r="MDH4" s="18"/>
      <c r="MDI4" s="18"/>
      <c r="MDJ4" s="18"/>
      <c r="MDK4" s="18"/>
      <c r="MDL4" s="18"/>
      <c r="MDM4" s="18"/>
      <c r="MDN4" s="18"/>
      <c r="MDO4" s="18"/>
      <c r="MDP4" s="18"/>
      <c r="MDQ4" s="18"/>
      <c r="MDR4" s="18"/>
      <c r="MDS4" s="18"/>
      <c r="MDT4" s="18"/>
      <c r="MDU4" s="18"/>
      <c r="MDV4" s="18"/>
      <c r="MDW4" s="18"/>
      <c r="MDX4" s="18"/>
      <c r="MDY4" s="18"/>
      <c r="MDZ4" s="18"/>
      <c r="MEA4" s="18"/>
      <c r="MEB4" s="18"/>
      <c r="MEC4" s="18"/>
      <c r="MED4" s="18"/>
      <c r="MEE4" s="18"/>
      <c r="MEF4" s="18"/>
      <c r="MEG4" s="18"/>
      <c r="MEH4" s="18"/>
      <c r="MEI4" s="18"/>
      <c r="MEJ4" s="18"/>
      <c r="MEK4" s="18"/>
      <c r="MEL4" s="18"/>
      <c r="MEM4" s="18"/>
      <c r="MEN4" s="18"/>
      <c r="MEO4" s="18"/>
      <c r="MEP4" s="18"/>
      <c r="MEQ4" s="18"/>
      <c r="MER4" s="18"/>
      <c r="MES4" s="18"/>
      <c r="MET4" s="18"/>
      <c r="MEU4" s="18"/>
      <c r="MEV4" s="18"/>
      <c r="MEW4" s="18"/>
      <c r="MEX4" s="18"/>
      <c r="MEY4" s="18"/>
      <c r="MEZ4" s="18"/>
      <c r="MFA4" s="18"/>
      <c r="MFB4" s="18"/>
      <c r="MFC4" s="18"/>
      <c r="MFD4" s="18"/>
      <c r="MFE4" s="18"/>
      <c r="MFF4" s="18"/>
      <c r="MFG4" s="18"/>
      <c r="MFH4" s="18"/>
      <c r="MFI4" s="18"/>
      <c r="MFJ4" s="18"/>
      <c r="MFK4" s="18"/>
      <c r="MFL4" s="18"/>
      <c r="MFM4" s="18"/>
      <c r="MFN4" s="18"/>
      <c r="MFO4" s="18"/>
      <c r="MFP4" s="18"/>
      <c r="MFQ4" s="18"/>
      <c r="MFR4" s="18"/>
      <c r="MFS4" s="18"/>
      <c r="MFT4" s="18"/>
      <c r="MFU4" s="18"/>
      <c r="MFV4" s="18"/>
      <c r="MFW4" s="18"/>
      <c r="MFX4" s="18"/>
      <c r="MFY4" s="18"/>
      <c r="MFZ4" s="18"/>
      <c r="MGA4" s="18"/>
      <c r="MGB4" s="18"/>
      <c r="MGC4" s="18"/>
      <c r="MGD4" s="18"/>
      <c r="MGE4" s="18"/>
      <c r="MGF4" s="18"/>
      <c r="MGG4" s="18"/>
      <c r="MGH4" s="18"/>
      <c r="MGI4" s="18"/>
      <c r="MGJ4" s="18"/>
      <c r="MGK4" s="18"/>
      <c r="MGL4" s="18"/>
      <c r="MGM4" s="18"/>
      <c r="MGN4" s="18"/>
      <c r="MGO4" s="18"/>
      <c r="MGP4" s="18"/>
      <c r="MGQ4" s="18"/>
      <c r="MGR4" s="18"/>
      <c r="MGS4" s="18"/>
      <c r="MGT4" s="18"/>
      <c r="MGU4" s="18"/>
      <c r="MGV4" s="18"/>
      <c r="MGW4" s="18"/>
      <c r="MGX4" s="18"/>
      <c r="MGY4" s="18"/>
      <c r="MGZ4" s="18"/>
      <c r="MHA4" s="18"/>
      <c r="MHB4" s="18"/>
      <c r="MHC4" s="18"/>
      <c r="MHD4" s="18"/>
      <c r="MHE4" s="18"/>
      <c r="MHF4" s="18"/>
      <c r="MHG4" s="18"/>
      <c r="MHH4" s="18"/>
      <c r="MHI4" s="18"/>
      <c r="MHJ4" s="18"/>
      <c r="MHK4" s="18"/>
      <c r="MHL4" s="18"/>
      <c r="MHM4" s="18"/>
      <c r="MHN4" s="18"/>
      <c r="MHO4" s="18"/>
      <c r="MHP4" s="18"/>
      <c r="MHQ4" s="18"/>
      <c r="MHR4" s="18"/>
      <c r="MHS4" s="18"/>
      <c r="MHT4" s="18"/>
      <c r="MHU4" s="18"/>
      <c r="MHV4" s="18"/>
      <c r="MHW4" s="18"/>
      <c r="MHX4" s="18"/>
      <c r="MHY4" s="18"/>
      <c r="MHZ4" s="18"/>
      <c r="MIA4" s="18"/>
      <c r="MIB4" s="18"/>
      <c r="MIC4" s="18"/>
      <c r="MID4" s="18"/>
      <c r="MIE4" s="18"/>
      <c r="MIF4" s="18"/>
      <c r="MIG4" s="18"/>
      <c r="MIH4" s="18"/>
      <c r="MII4" s="18"/>
      <c r="MIJ4" s="18"/>
      <c r="MIK4" s="18"/>
      <c r="MIL4" s="18"/>
      <c r="MIM4" s="18"/>
      <c r="MIN4" s="18"/>
      <c r="MIO4" s="18"/>
      <c r="MIP4" s="18"/>
      <c r="MIQ4" s="18"/>
      <c r="MIR4" s="18"/>
      <c r="MIS4" s="18"/>
      <c r="MIT4" s="18"/>
      <c r="MIU4" s="18"/>
      <c r="MIV4" s="18"/>
      <c r="MIW4" s="18"/>
      <c r="MIX4" s="18"/>
      <c r="MIY4" s="18"/>
      <c r="MIZ4" s="18"/>
      <c r="MJA4" s="18"/>
      <c r="MJB4" s="18"/>
      <c r="MJC4" s="18"/>
      <c r="MJD4" s="18"/>
      <c r="MJE4" s="18"/>
      <c r="MJF4" s="18"/>
      <c r="MJG4" s="18"/>
      <c r="MJH4" s="18"/>
      <c r="MJI4" s="18"/>
      <c r="MJJ4" s="18"/>
      <c r="MJK4" s="18"/>
      <c r="MJL4" s="18"/>
      <c r="MJM4" s="18"/>
      <c r="MJN4" s="18"/>
      <c r="MJO4" s="18"/>
      <c r="MJP4" s="18"/>
      <c r="MJQ4" s="18"/>
      <c r="MJR4" s="18"/>
      <c r="MJS4" s="18"/>
      <c r="MJT4" s="18"/>
      <c r="MJU4" s="18"/>
      <c r="MJV4" s="18"/>
      <c r="MJW4" s="18"/>
      <c r="MJX4" s="18"/>
      <c r="MJY4" s="18"/>
      <c r="MJZ4" s="18"/>
      <c r="MKA4" s="18"/>
      <c r="MKB4" s="18"/>
      <c r="MKC4" s="18"/>
      <c r="MKD4" s="18"/>
      <c r="MKE4" s="18"/>
      <c r="MKF4" s="18"/>
      <c r="MKG4" s="18"/>
      <c r="MKH4" s="18"/>
      <c r="MKI4" s="18"/>
      <c r="MKJ4" s="18"/>
      <c r="MKK4" s="18"/>
      <c r="MKL4" s="18"/>
      <c r="MKM4" s="18"/>
      <c r="MKN4" s="18"/>
      <c r="MKO4" s="18"/>
      <c r="MKP4" s="18"/>
      <c r="MKQ4" s="18"/>
      <c r="MKR4" s="18"/>
      <c r="MKS4" s="18"/>
      <c r="MKT4" s="18"/>
      <c r="MKU4" s="18"/>
      <c r="MKV4" s="18"/>
      <c r="MKW4" s="18"/>
      <c r="MKX4" s="18"/>
      <c r="MKY4" s="18"/>
      <c r="MKZ4" s="18"/>
      <c r="MLA4" s="18"/>
      <c r="MLB4" s="18"/>
      <c r="MLC4" s="18"/>
      <c r="MLD4" s="18"/>
      <c r="MLE4" s="18"/>
      <c r="MLF4" s="18"/>
      <c r="MLG4" s="18"/>
      <c r="MLH4" s="18"/>
      <c r="MLI4" s="18"/>
      <c r="MLJ4" s="18"/>
      <c r="MLK4" s="18"/>
      <c r="MLL4" s="18"/>
      <c r="MLM4" s="18"/>
      <c r="MLN4" s="18"/>
      <c r="MLO4" s="18"/>
      <c r="MLP4" s="18"/>
      <c r="MLQ4" s="18"/>
      <c r="MLR4" s="18"/>
      <c r="MLS4" s="18"/>
      <c r="MLT4" s="18"/>
      <c r="MLU4" s="18"/>
      <c r="MLV4" s="18"/>
      <c r="MLW4" s="18"/>
      <c r="MLX4" s="18"/>
      <c r="MLY4" s="18"/>
      <c r="MLZ4" s="18"/>
      <c r="MMA4" s="18"/>
      <c r="MMB4" s="18"/>
      <c r="MMC4" s="18"/>
      <c r="MMD4" s="18"/>
      <c r="MME4" s="18"/>
      <c r="MMF4" s="18"/>
      <c r="MMG4" s="18"/>
      <c r="MMH4" s="18"/>
      <c r="MMI4" s="18"/>
      <c r="MMJ4" s="18"/>
      <c r="MMK4" s="18"/>
      <c r="MML4" s="18"/>
      <c r="MMM4" s="18"/>
      <c r="MMN4" s="18"/>
      <c r="MMO4" s="18"/>
      <c r="MMP4" s="18"/>
      <c r="MMQ4" s="18"/>
      <c r="MMR4" s="18"/>
      <c r="MMS4" s="18"/>
      <c r="MMT4" s="18"/>
      <c r="MMU4" s="18"/>
      <c r="MMV4" s="18"/>
      <c r="MMW4" s="18"/>
      <c r="MMX4" s="18"/>
      <c r="MMY4" s="18"/>
      <c r="MMZ4" s="18"/>
      <c r="MNA4" s="18"/>
      <c r="MNB4" s="18"/>
      <c r="MNC4" s="18"/>
      <c r="MND4" s="18"/>
      <c r="MNE4" s="18"/>
      <c r="MNF4" s="18"/>
      <c r="MNG4" s="18"/>
      <c r="MNH4" s="18"/>
      <c r="MNI4" s="18"/>
      <c r="MNJ4" s="18"/>
      <c r="MNK4" s="18"/>
      <c r="MNL4" s="18"/>
      <c r="MNM4" s="18"/>
      <c r="MNN4" s="18"/>
      <c r="MNO4" s="18"/>
      <c r="MNP4" s="18"/>
      <c r="MNQ4" s="18"/>
      <c r="MNR4" s="18"/>
      <c r="MNS4" s="18"/>
      <c r="MNT4" s="18"/>
      <c r="MNU4" s="18"/>
      <c r="MNV4" s="18"/>
      <c r="MNW4" s="18"/>
      <c r="MNX4" s="18"/>
      <c r="MNY4" s="18"/>
      <c r="MNZ4" s="18"/>
      <c r="MOA4" s="18"/>
      <c r="MOB4" s="18"/>
      <c r="MOC4" s="18"/>
      <c r="MOD4" s="18"/>
      <c r="MOE4" s="18"/>
      <c r="MOF4" s="18"/>
      <c r="MOG4" s="18"/>
      <c r="MOH4" s="18"/>
      <c r="MOI4" s="18"/>
      <c r="MOJ4" s="18"/>
      <c r="MOK4" s="18"/>
      <c r="MOL4" s="18"/>
      <c r="MOM4" s="18"/>
      <c r="MON4" s="18"/>
      <c r="MOO4" s="18"/>
      <c r="MOP4" s="18"/>
      <c r="MOQ4" s="18"/>
      <c r="MOR4" s="18"/>
      <c r="MOS4" s="18"/>
      <c r="MOT4" s="18"/>
      <c r="MOU4" s="18"/>
      <c r="MOV4" s="18"/>
      <c r="MOW4" s="18"/>
      <c r="MOX4" s="18"/>
      <c r="MOY4" s="18"/>
      <c r="MOZ4" s="18"/>
      <c r="MPA4" s="18"/>
      <c r="MPB4" s="18"/>
      <c r="MPC4" s="18"/>
      <c r="MPD4" s="18"/>
      <c r="MPE4" s="18"/>
      <c r="MPF4" s="18"/>
      <c r="MPG4" s="18"/>
      <c r="MPH4" s="18"/>
      <c r="MPI4" s="18"/>
      <c r="MPJ4" s="18"/>
      <c r="MPK4" s="18"/>
      <c r="MPL4" s="18"/>
      <c r="MPM4" s="18"/>
      <c r="MPN4" s="18"/>
      <c r="MPO4" s="18"/>
      <c r="MPP4" s="18"/>
      <c r="MPQ4" s="18"/>
      <c r="MPR4" s="18"/>
      <c r="MPS4" s="18"/>
      <c r="MPT4" s="18"/>
      <c r="MPU4" s="18"/>
      <c r="MPV4" s="18"/>
      <c r="MPW4" s="18"/>
      <c r="MPX4" s="18"/>
      <c r="MPY4" s="18"/>
      <c r="MPZ4" s="18"/>
      <c r="MQA4" s="18"/>
      <c r="MQB4" s="18"/>
      <c r="MQC4" s="18"/>
      <c r="MQD4" s="18"/>
      <c r="MQE4" s="18"/>
      <c r="MQF4" s="18"/>
      <c r="MQG4" s="18"/>
      <c r="MQH4" s="18"/>
      <c r="MQI4" s="18"/>
      <c r="MQJ4" s="18"/>
      <c r="MQK4" s="18"/>
      <c r="MQL4" s="18"/>
      <c r="MQM4" s="18"/>
      <c r="MQN4" s="18"/>
      <c r="MQO4" s="18"/>
      <c r="MQP4" s="18"/>
      <c r="MQQ4" s="18"/>
      <c r="MQR4" s="18"/>
      <c r="MQS4" s="18"/>
      <c r="MQT4" s="18"/>
      <c r="MQU4" s="18"/>
      <c r="MQV4" s="18"/>
      <c r="MQW4" s="18"/>
      <c r="MQX4" s="18"/>
      <c r="MQY4" s="18"/>
      <c r="MQZ4" s="18"/>
      <c r="MRA4" s="18"/>
      <c r="MRB4" s="18"/>
      <c r="MRC4" s="18"/>
      <c r="MRD4" s="18"/>
      <c r="MRE4" s="18"/>
      <c r="MRF4" s="18"/>
      <c r="MRG4" s="18"/>
      <c r="MRH4" s="18"/>
      <c r="MRI4" s="18"/>
      <c r="MRJ4" s="18"/>
      <c r="MRK4" s="18"/>
      <c r="MRL4" s="18"/>
      <c r="MRM4" s="18"/>
      <c r="MRN4" s="18"/>
      <c r="MRO4" s="18"/>
      <c r="MRP4" s="18"/>
      <c r="MRQ4" s="18"/>
      <c r="MRR4" s="18"/>
      <c r="MRS4" s="18"/>
      <c r="MRT4" s="18"/>
      <c r="MRU4" s="18"/>
      <c r="MRV4" s="18"/>
      <c r="MRW4" s="18"/>
      <c r="MRX4" s="18"/>
      <c r="MRY4" s="18"/>
      <c r="MRZ4" s="18"/>
      <c r="MSA4" s="18"/>
      <c r="MSB4" s="18"/>
      <c r="MSC4" s="18"/>
      <c r="MSD4" s="18"/>
      <c r="MSE4" s="18"/>
      <c r="MSF4" s="18"/>
      <c r="MSG4" s="18"/>
      <c r="MSH4" s="18"/>
      <c r="MSI4" s="18"/>
      <c r="MSJ4" s="18"/>
      <c r="MSK4" s="18"/>
      <c r="MSL4" s="18"/>
      <c r="MSM4" s="18"/>
      <c r="MSN4" s="18"/>
      <c r="MSO4" s="18"/>
      <c r="MSP4" s="18"/>
      <c r="MSQ4" s="18"/>
      <c r="MSR4" s="18"/>
      <c r="MSS4" s="18"/>
      <c r="MST4" s="18"/>
      <c r="MSU4" s="18"/>
      <c r="MSV4" s="18"/>
      <c r="MSW4" s="18"/>
      <c r="MSX4" s="18"/>
      <c r="MSY4" s="18"/>
      <c r="MSZ4" s="18"/>
      <c r="MTA4" s="18"/>
      <c r="MTB4" s="18"/>
      <c r="MTC4" s="18"/>
      <c r="MTD4" s="18"/>
      <c r="MTE4" s="18"/>
      <c r="MTF4" s="18"/>
      <c r="MTG4" s="18"/>
      <c r="MTH4" s="18"/>
      <c r="MTI4" s="18"/>
      <c r="MTJ4" s="18"/>
      <c r="MTK4" s="18"/>
      <c r="MTL4" s="18"/>
      <c r="MTM4" s="18"/>
      <c r="MTN4" s="18"/>
      <c r="MTO4" s="18"/>
      <c r="MTP4" s="18"/>
      <c r="MTQ4" s="18"/>
      <c r="MTR4" s="18"/>
      <c r="MTS4" s="18"/>
      <c r="MTT4" s="18"/>
      <c r="MTU4" s="18"/>
      <c r="MTV4" s="18"/>
      <c r="MTW4" s="18"/>
      <c r="MTX4" s="18"/>
      <c r="MTY4" s="18"/>
      <c r="MTZ4" s="18"/>
      <c r="MUA4" s="18"/>
      <c r="MUB4" s="18"/>
      <c r="MUC4" s="18"/>
      <c r="MUD4" s="18"/>
      <c r="MUE4" s="18"/>
      <c r="MUF4" s="18"/>
      <c r="MUG4" s="18"/>
      <c r="MUH4" s="18"/>
      <c r="MUI4" s="18"/>
      <c r="MUJ4" s="18"/>
      <c r="MUK4" s="18"/>
      <c r="MUL4" s="18"/>
      <c r="MUM4" s="18"/>
      <c r="MUN4" s="18"/>
      <c r="MUO4" s="18"/>
      <c r="MUP4" s="18"/>
      <c r="MUQ4" s="18"/>
      <c r="MUR4" s="18"/>
      <c r="MUS4" s="18"/>
      <c r="MUT4" s="18"/>
      <c r="MUU4" s="18"/>
      <c r="MUV4" s="18"/>
      <c r="MUW4" s="18"/>
      <c r="MUX4" s="18"/>
      <c r="MUY4" s="18"/>
      <c r="MUZ4" s="18"/>
      <c r="MVA4" s="18"/>
      <c r="MVB4" s="18"/>
      <c r="MVC4" s="18"/>
      <c r="MVD4" s="18"/>
      <c r="MVE4" s="18"/>
      <c r="MVF4" s="18"/>
      <c r="MVG4" s="18"/>
      <c r="MVH4" s="18"/>
      <c r="MVI4" s="18"/>
      <c r="MVJ4" s="18"/>
      <c r="MVK4" s="18"/>
      <c r="MVL4" s="18"/>
      <c r="MVM4" s="18"/>
      <c r="MVN4" s="18"/>
      <c r="MVO4" s="18"/>
      <c r="MVP4" s="18"/>
      <c r="MVQ4" s="18"/>
      <c r="MVR4" s="18"/>
      <c r="MVS4" s="18"/>
      <c r="MVT4" s="18"/>
      <c r="MVU4" s="18"/>
      <c r="MVV4" s="18"/>
      <c r="MVW4" s="18"/>
      <c r="MVX4" s="18"/>
      <c r="MVY4" s="18"/>
      <c r="MVZ4" s="18"/>
      <c r="MWA4" s="18"/>
      <c r="MWB4" s="18"/>
      <c r="MWC4" s="18"/>
      <c r="MWD4" s="18"/>
      <c r="MWE4" s="18"/>
      <c r="MWF4" s="18"/>
      <c r="MWG4" s="18"/>
      <c r="MWH4" s="18"/>
      <c r="MWI4" s="18"/>
      <c r="MWJ4" s="18"/>
      <c r="MWK4" s="18"/>
      <c r="MWL4" s="18"/>
      <c r="MWM4" s="18"/>
      <c r="MWN4" s="18"/>
      <c r="MWO4" s="18"/>
      <c r="MWP4" s="18"/>
      <c r="MWQ4" s="18"/>
      <c r="MWR4" s="18"/>
      <c r="MWS4" s="18"/>
      <c r="MWT4" s="18"/>
      <c r="MWU4" s="18"/>
      <c r="MWV4" s="18"/>
      <c r="MWW4" s="18"/>
      <c r="MWX4" s="18"/>
      <c r="MWY4" s="18"/>
      <c r="MWZ4" s="18"/>
      <c r="MXA4" s="18"/>
      <c r="MXB4" s="18"/>
      <c r="MXC4" s="18"/>
      <c r="MXD4" s="18"/>
      <c r="MXE4" s="18"/>
      <c r="MXF4" s="18"/>
      <c r="MXG4" s="18"/>
      <c r="MXH4" s="18"/>
      <c r="MXI4" s="18"/>
      <c r="MXJ4" s="18"/>
      <c r="MXK4" s="18"/>
      <c r="MXL4" s="18"/>
      <c r="MXM4" s="18"/>
      <c r="MXN4" s="18"/>
      <c r="MXO4" s="18"/>
      <c r="MXP4" s="18"/>
      <c r="MXQ4" s="18"/>
      <c r="MXR4" s="18"/>
      <c r="MXS4" s="18"/>
      <c r="MXT4" s="18"/>
      <c r="MXU4" s="18"/>
      <c r="MXV4" s="18"/>
      <c r="MXW4" s="18"/>
      <c r="MXX4" s="18"/>
      <c r="MXY4" s="18"/>
      <c r="MXZ4" s="18"/>
      <c r="MYA4" s="18"/>
      <c r="MYB4" s="18"/>
      <c r="MYC4" s="18"/>
      <c r="MYD4" s="18"/>
      <c r="MYE4" s="18"/>
      <c r="MYF4" s="18"/>
      <c r="MYG4" s="18"/>
      <c r="MYH4" s="18"/>
      <c r="MYI4" s="18"/>
      <c r="MYJ4" s="18"/>
      <c r="MYK4" s="18"/>
      <c r="MYL4" s="18"/>
      <c r="MYM4" s="18"/>
      <c r="MYN4" s="18"/>
      <c r="MYO4" s="18"/>
      <c r="MYP4" s="18"/>
      <c r="MYQ4" s="18"/>
      <c r="MYR4" s="18"/>
      <c r="MYS4" s="18"/>
      <c r="MYT4" s="18"/>
      <c r="MYU4" s="18"/>
      <c r="MYV4" s="18"/>
      <c r="MYW4" s="18"/>
      <c r="MYX4" s="18"/>
      <c r="MYY4" s="18"/>
      <c r="MYZ4" s="18"/>
      <c r="MZA4" s="18"/>
      <c r="MZB4" s="18"/>
      <c r="MZC4" s="18"/>
      <c r="MZD4" s="18"/>
      <c r="MZE4" s="18"/>
      <c r="MZF4" s="18"/>
      <c r="MZG4" s="18"/>
      <c r="MZH4" s="18"/>
      <c r="MZI4" s="18"/>
      <c r="MZJ4" s="18"/>
      <c r="MZK4" s="18"/>
      <c r="MZL4" s="18"/>
      <c r="MZM4" s="18"/>
      <c r="MZN4" s="18"/>
      <c r="MZO4" s="18"/>
      <c r="MZP4" s="18"/>
      <c r="MZQ4" s="18"/>
      <c r="MZR4" s="18"/>
      <c r="MZS4" s="18"/>
      <c r="MZT4" s="18"/>
      <c r="MZU4" s="18"/>
      <c r="MZV4" s="18"/>
      <c r="MZW4" s="18"/>
      <c r="MZX4" s="18"/>
      <c r="MZY4" s="18"/>
      <c r="MZZ4" s="18"/>
      <c r="NAA4" s="18"/>
      <c r="NAB4" s="18"/>
      <c r="NAC4" s="18"/>
      <c r="NAD4" s="18"/>
      <c r="NAE4" s="18"/>
      <c r="NAF4" s="18"/>
      <c r="NAG4" s="18"/>
      <c r="NAH4" s="18"/>
      <c r="NAI4" s="18"/>
      <c r="NAJ4" s="18"/>
      <c r="NAK4" s="18"/>
      <c r="NAL4" s="18"/>
      <c r="NAM4" s="18"/>
      <c r="NAN4" s="18"/>
      <c r="NAO4" s="18"/>
      <c r="NAP4" s="18"/>
      <c r="NAQ4" s="18"/>
      <c r="NAR4" s="18"/>
      <c r="NAS4" s="18"/>
      <c r="NAT4" s="18"/>
      <c r="NAU4" s="18"/>
      <c r="NAV4" s="18"/>
      <c r="NAW4" s="18"/>
      <c r="NAX4" s="18"/>
      <c r="NAY4" s="18"/>
      <c r="NAZ4" s="18"/>
      <c r="NBA4" s="18"/>
      <c r="NBB4" s="18"/>
      <c r="NBC4" s="18"/>
      <c r="NBD4" s="18"/>
      <c r="NBE4" s="18"/>
      <c r="NBF4" s="18"/>
      <c r="NBG4" s="18"/>
      <c r="NBH4" s="18"/>
      <c r="NBI4" s="18"/>
      <c r="NBJ4" s="18"/>
      <c r="NBK4" s="18"/>
      <c r="NBL4" s="18"/>
      <c r="NBM4" s="18"/>
      <c r="NBN4" s="18"/>
      <c r="NBO4" s="18"/>
      <c r="NBP4" s="18"/>
      <c r="NBQ4" s="18"/>
      <c r="NBR4" s="18"/>
      <c r="NBS4" s="18"/>
      <c r="NBT4" s="18"/>
      <c r="NBU4" s="18"/>
      <c r="NBV4" s="18"/>
      <c r="NBW4" s="18"/>
      <c r="NBX4" s="18"/>
      <c r="NBY4" s="18"/>
      <c r="NBZ4" s="18"/>
      <c r="NCA4" s="18"/>
      <c r="NCB4" s="18"/>
      <c r="NCC4" s="18"/>
      <c r="NCD4" s="18"/>
      <c r="NCE4" s="18"/>
      <c r="NCF4" s="18"/>
      <c r="NCG4" s="18"/>
      <c r="NCH4" s="18"/>
      <c r="NCI4" s="18"/>
      <c r="NCJ4" s="18"/>
      <c r="NCK4" s="18"/>
      <c r="NCL4" s="18"/>
      <c r="NCM4" s="18"/>
      <c r="NCN4" s="18"/>
      <c r="NCO4" s="18"/>
      <c r="NCP4" s="18"/>
      <c r="NCQ4" s="18"/>
      <c r="NCR4" s="18"/>
      <c r="NCS4" s="18"/>
      <c r="NCT4" s="18"/>
      <c r="NCU4" s="18"/>
      <c r="NCV4" s="18"/>
      <c r="NCW4" s="18"/>
      <c r="NCX4" s="18"/>
      <c r="NCY4" s="18"/>
      <c r="NCZ4" s="18"/>
      <c r="NDA4" s="18"/>
      <c r="NDB4" s="18"/>
      <c r="NDC4" s="18"/>
      <c r="NDD4" s="18"/>
      <c r="NDE4" s="18"/>
      <c r="NDF4" s="18"/>
      <c r="NDG4" s="18"/>
      <c r="NDH4" s="18"/>
      <c r="NDI4" s="18"/>
      <c r="NDJ4" s="18"/>
      <c r="NDK4" s="18"/>
      <c r="NDL4" s="18"/>
      <c r="NDM4" s="18"/>
      <c r="NDN4" s="18"/>
      <c r="NDO4" s="18"/>
      <c r="NDP4" s="18"/>
      <c r="NDQ4" s="18"/>
      <c r="NDR4" s="18"/>
      <c r="NDS4" s="18"/>
      <c r="NDT4" s="18"/>
      <c r="NDU4" s="18"/>
      <c r="NDV4" s="18"/>
      <c r="NDW4" s="18"/>
      <c r="NDX4" s="18"/>
      <c r="NDY4" s="18"/>
      <c r="NDZ4" s="18"/>
      <c r="NEA4" s="18"/>
      <c r="NEB4" s="18"/>
      <c r="NEC4" s="18"/>
      <c r="NED4" s="18"/>
      <c r="NEE4" s="18"/>
      <c r="NEF4" s="18"/>
      <c r="NEG4" s="18"/>
      <c r="NEH4" s="18"/>
      <c r="NEI4" s="18"/>
      <c r="NEJ4" s="18"/>
      <c r="NEK4" s="18"/>
      <c r="NEL4" s="18"/>
      <c r="NEM4" s="18"/>
      <c r="NEN4" s="18"/>
      <c r="NEO4" s="18"/>
      <c r="NEP4" s="18"/>
      <c r="NEQ4" s="18"/>
      <c r="NER4" s="18"/>
      <c r="NES4" s="18"/>
      <c r="NET4" s="18"/>
      <c r="NEU4" s="18"/>
      <c r="NEV4" s="18"/>
      <c r="NEW4" s="18"/>
      <c r="NEX4" s="18"/>
      <c r="NEY4" s="18"/>
      <c r="NEZ4" s="18"/>
      <c r="NFA4" s="18"/>
      <c r="NFB4" s="18"/>
      <c r="NFC4" s="18"/>
      <c r="NFD4" s="18"/>
      <c r="NFE4" s="18"/>
      <c r="NFF4" s="18"/>
      <c r="NFG4" s="18"/>
      <c r="NFH4" s="18"/>
      <c r="NFI4" s="18"/>
      <c r="NFJ4" s="18"/>
      <c r="NFK4" s="18"/>
      <c r="NFL4" s="18"/>
      <c r="NFM4" s="18"/>
      <c r="NFN4" s="18"/>
      <c r="NFO4" s="18"/>
      <c r="NFP4" s="18"/>
      <c r="NFQ4" s="18"/>
      <c r="NFR4" s="18"/>
      <c r="NFS4" s="18"/>
      <c r="NFT4" s="18"/>
      <c r="NFU4" s="18"/>
      <c r="NFV4" s="18"/>
      <c r="NFW4" s="18"/>
      <c r="NFX4" s="18"/>
      <c r="NFY4" s="18"/>
      <c r="NFZ4" s="18"/>
      <c r="NGA4" s="18"/>
      <c r="NGB4" s="18"/>
      <c r="NGC4" s="18"/>
      <c r="NGD4" s="18"/>
      <c r="NGE4" s="18"/>
      <c r="NGF4" s="18"/>
      <c r="NGG4" s="18"/>
      <c r="NGH4" s="18"/>
      <c r="NGI4" s="18"/>
      <c r="NGJ4" s="18"/>
      <c r="NGK4" s="18"/>
      <c r="NGL4" s="18"/>
      <c r="NGM4" s="18"/>
      <c r="NGN4" s="18"/>
      <c r="NGO4" s="18"/>
      <c r="NGP4" s="18"/>
      <c r="NGQ4" s="18"/>
      <c r="NGR4" s="18"/>
      <c r="NGS4" s="18"/>
      <c r="NGT4" s="18"/>
      <c r="NGU4" s="18"/>
      <c r="NGV4" s="18"/>
      <c r="NGW4" s="18"/>
      <c r="NGX4" s="18"/>
      <c r="NGY4" s="18"/>
      <c r="NGZ4" s="18"/>
      <c r="NHA4" s="18"/>
      <c r="NHB4" s="18"/>
      <c r="NHC4" s="18"/>
      <c r="NHD4" s="18"/>
      <c r="NHE4" s="18"/>
      <c r="NHF4" s="18"/>
      <c r="NHG4" s="18"/>
      <c r="NHH4" s="18"/>
      <c r="NHI4" s="18"/>
      <c r="NHJ4" s="18"/>
      <c r="NHK4" s="18"/>
      <c r="NHL4" s="18"/>
      <c r="NHM4" s="18"/>
      <c r="NHN4" s="18"/>
      <c r="NHO4" s="18"/>
      <c r="NHP4" s="18"/>
      <c r="NHQ4" s="18"/>
      <c r="NHR4" s="18"/>
      <c r="NHS4" s="18"/>
      <c r="NHT4" s="18"/>
      <c r="NHU4" s="18"/>
      <c r="NHV4" s="18"/>
      <c r="NHW4" s="18"/>
      <c r="NHX4" s="18"/>
      <c r="NHY4" s="18"/>
      <c r="NHZ4" s="18"/>
      <c r="NIA4" s="18"/>
      <c r="NIB4" s="18"/>
      <c r="NIC4" s="18"/>
      <c r="NID4" s="18"/>
      <c r="NIE4" s="18"/>
      <c r="NIF4" s="18"/>
      <c r="NIG4" s="18"/>
      <c r="NIH4" s="18"/>
      <c r="NII4" s="18"/>
      <c r="NIJ4" s="18"/>
      <c r="NIK4" s="18"/>
      <c r="NIL4" s="18"/>
      <c r="NIM4" s="18"/>
      <c r="NIN4" s="18"/>
      <c r="NIO4" s="18"/>
      <c r="NIP4" s="18"/>
      <c r="NIQ4" s="18"/>
      <c r="NIR4" s="18"/>
      <c r="NIS4" s="18"/>
      <c r="NIT4" s="18"/>
      <c r="NIU4" s="18"/>
      <c r="NIV4" s="18"/>
      <c r="NIW4" s="18"/>
      <c r="NIX4" s="18"/>
      <c r="NIY4" s="18"/>
      <c r="NIZ4" s="18"/>
      <c r="NJA4" s="18"/>
      <c r="NJB4" s="18"/>
      <c r="NJC4" s="18"/>
      <c r="NJD4" s="18"/>
      <c r="NJE4" s="18"/>
      <c r="NJF4" s="18"/>
      <c r="NJG4" s="18"/>
      <c r="NJH4" s="18"/>
      <c r="NJI4" s="18"/>
      <c r="NJJ4" s="18"/>
      <c r="NJK4" s="18"/>
      <c r="NJL4" s="18"/>
      <c r="NJM4" s="18"/>
      <c r="NJN4" s="18"/>
      <c r="NJO4" s="18"/>
      <c r="NJP4" s="18"/>
      <c r="NJQ4" s="18"/>
      <c r="NJR4" s="18"/>
      <c r="NJS4" s="18"/>
      <c r="NJT4" s="18"/>
      <c r="NJU4" s="18"/>
      <c r="NJV4" s="18"/>
      <c r="NJW4" s="18"/>
      <c r="NJX4" s="18"/>
      <c r="NJY4" s="18"/>
      <c r="NJZ4" s="18"/>
      <c r="NKA4" s="18"/>
      <c r="NKB4" s="18"/>
      <c r="NKC4" s="18"/>
      <c r="NKD4" s="18"/>
      <c r="NKE4" s="18"/>
      <c r="NKF4" s="18"/>
      <c r="NKG4" s="18"/>
      <c r="NKH4" s="18"/>
      <c r="NKI4" s="18"/>
      <c r="NKJ4" s="18"/>
      <c r="NKK4" s="18"/>
      <c r="NKL4" s="18"/>
      <c r="NKM4" s="18"/>
      <c r="NKN4" s="18"/>
      <c r="NKO4" s="18"/>
      <c r="NKP4" s="18"/>
      <c r="NKQ4" s="18"/>
      <c r="NKR4" s="18"/>
      <c r="NKS4" s="18"/>
      <c r="NKT4" s="18"/>
      <c r="NKU4" s="18"/>
      <c r="NKV4" s="18"/>
      <c r="NKW4" s="18"/>
      <c r="NKX4" s="18"/>
      <c r="NKY4" s="18"/>
      <c r="NKZ4" s="18"/>
      <c r="NLA4" s="18"/>
      <c r="NLB4" s="18"/>
      <c r="NLC4" s="18"/>
      <c r="NLD4" s="18"/>
      <c r="NLE4" s="18"/>
      <c r="NLF4" s="18"/>
      <c r="NLG4" s="18"/>
      <c r="NLH4" s="18"/>
      <c r="NLI4" s="18"/>
      <c r="NLJ4" s="18"/>
      <c r="NLK4" s="18"/>
      <c r="NLL4" s="18"/>
      <c r="NLM4" s="18"/>
      <c r="NLN4" s="18"/>
      <c r="NLO4" s="18"/>
      <c r="NLP4" s="18"/>
      <c r="NLQ4" s="18"/>
      <c r="NLR4" s="18"/>
      <c r="NLS4" s="18"/>
      <c r="NLT4" s="18"/>
      <c r="NLU4" s="18"/>
      <c r="NLV4" s="18"/>
      <c r="NLW4" s="18"/>
      <c r="NLX4" s="18"/>
      <c r="NLY4" s="18"/>
      <c r="NLZ4" s="18"/>
      <c r="NMA4" s="18"/>
      <c r="NMB4" s="18"/>
      <c r="NMC4" s="18"/>
      <c r="NMD4" s="18"/>
      <c r="NME4" s="18"/>
      <c r="NMF4" s="18"/>
      <c r="NMG4" s="18"/>
      <c r="NMH4" s="18"/>
      <c r="NMI4" s="18"/>
      <c r="NMJ4" s="18"/>
      <c r="NMK4" s="18"/>
      <c r="NML4" s="18"/>
      <c r="NMM4" s="18"/>
      <c r="NMN4" s="18"/>
      <c r="NMO4" s="18"/>
      <c r="NMP4" s="18"/>
      <c r="NMQ4" s="18"/>
      <c r="NMR4" s="18"/>
      <c r="NMS4" s="18"/>
      <c r="NMT4" s="18"/>
      <c r="NMU4" s="18"/>
      <c r="NMV4" s="18"/>
      <c r="NMW4" s="18"/>
      <c r="NMX4" s="18"/>
      <c r="NMY4" s="18"/>
      <c r="NMZ4" s="18"/>
      <c r="NNA4" s="18"/>
      <c r="NNB4" s="18"/>
      <c r="NNC4" s="18"/>
      <c r="NND4" s="18"/>
      <c r="NNE4" s="18"/>
      <c r="NNF4" s="18"/>
      <c r="NNG4" s="18"/>
      <c r="NNH4" s="18"/>
      <c r="NNI4" s="18"/>
      <c r="NNJ4" s="18"/>
      <c r="NNK4" s="18"/>
      <c r="NNL4" s="18"/>
      <c r="NNM4" s="18"/>
      <c r="NNN4" s="18"/>
      <c r="NNO4" s="18"/>
      <c r="NNP4" s="18"/>
      <c r="NNQ4" s="18"/>
      <c r="NNR4" s="18"/>
      <c r="NNS4" s="18"/>
      <c r="NNT4" s="18"/>
      <c r="NNU4" s="18"/>
      <c r="NNV4" s="18"/>
      <c r="NNW4" s="18"/>
      <c r="NNX4" s="18"/>
      <c r="NNY4" s="18"/>
      <c r="NNZ4" s="18"/>
      <c r="NOA4" s="18"/>
      <c r="NOB4" s="18"/>
      <c r="NOC4" s="18"/>
      <c r="NOD4" s="18"/>
      <c r="NOE4" s="18"/>
      <c r="NOF4" s="18"/>
      <c r="NOG4" s="18"/>
      <c r="NOH4" s="18"/>
      <c r="NOI4" s="18"/>
      <c r="NOJ4" s="18"/>
      <c r="NOK4" s="18"/>
      <c r="NOL4" s="18"/>
      <c r="NOM4" s="18"/>
      <c r="NON4" s="18"/>
      <c r="NOO4" s="18"/>
      <c r="NOP4" s="18"/>
      <c r="NOQ4" s="18"/>
      <c r="NOR4" s="18"/>
      <c r="NOS4" s="18"/>
      <c r="NOT4" s="18"/>
      <c r="NOU4" s="18"/>
      <c r="NOV4" s="18"/>
      <c r="NOW4" s="18"/>
      <c r="NOX4" s="18"/>
      <c r="NOY4" s="18"/>
      <c r="NOZ4" s="18"/>
      <c r="NPA4" s="18"/>
      <c r="NPB4" s="18"/>
      <c r="NPC4" s="18"/>
      <c r="NPD4" s="18"/>
      <c r="NPE4" s="18"/>
      <c r="NPF4" s="18"/>
      <c r="NPG4" s="18"/>
      <c r="NPH4" s="18"/>
      <c r="NPI4" s="18"/>
      <c r="NPJ4" s="18"/>
      <c r="NPK4" s="18"/>
      <c r="NPL4" s="18"/>
      <c r="NPM4" s="18"/>
      <c r="NPN4" s="18"/>
      <c r="NPO4" s="18"/>
      <c r="NPP4" s="18"/>
      <c r="NPQ4" s="18"/>
      <c r="NPR4" s="18"/>
      <c r="NPS4" s="18"/>
      <c r="NPT4" s="18"/>
      <c r="NPU4" s="18"/>
      <c r="NPV4" s="18"/>
      <c r="NPW4" s="18"/>
      <c r="NPX4" s="18"/>
      <c r="NPY4" s="18"/>
      <c r="NPZ4" s="18"/>
      <c r="NQA4" s="18"/>
      <c r="NQB4" s="18"/>
      <c r="NQC4" s="18"/>
      <c r="NQD4" s="18"/>
      <c r="NQE4" s="18"/>
      <c r="NQF4" s="18"/>
      <c r="NQG4" s="18"/>
      <c r="NQH4" s="18"/>
      <c r="NQI4" s="18"/>
      <c r="NQJ4" s="18"/>
      <c r="NQK4" s="18"/>
      <c r="NQL4" s="18"/>
      <c r="NQM4" s="18"/>
      <c r="NQN4" s="18"/>
      <c r="NQO4" s="18"/>
      <c r="NQP4" s="18"/>
      <c r="NQQ4" s="18"/>
      <c r="NQR4" s="18"/>
      <c r="NQS4" s="18"/>
      <c r="NQT4" s="18"/>
      <c r="NQU4" s="18"/>
      <c r="NQV4" s="18"/>
      <c r="NQW4" s="18"/>
      <c r="NQX4" s="18"/>
      <c r="NQY4" s="18"/>
      <c r="NQZ4" s="18"/>
      <c r="NRA4" s="18"/>
      <c r="NRB4" s="18"/>
      <c r="NRC4" s="18"/>
      <c r="NRD4" s="18"/>
      <c r="NRE4" s="18"/>
      <c r="NRF4" s="18"/>
      <c r="NRG4" s="18"/>
      <c r="NRH4" s="18"/>
      <c r="NRI4" s="18"/>
      <c r="NRJ4" s="18"/>
      <c r="NRK4" s="18"/>
      <c r="NRL4" s="18"/>
      <c r="NRM4" s="18"/>
      <c r="NRN4" s="18"/>
      <c r="NRO4" s="18"/>
      <c r="NRP4" s="18"/>
      <c r="NRQ4" s="18"/>
      <c r="NRR4" s="18"/>
      <c r="NRS4" s="18"/>
      <c r="NRT4" s="18"/>
      <c r="NRU4" s="18"/>
      <c r="NRV4" s="18"/>
      <c r="NRW4" s="18"/>
      <c r="NRX4" s="18"/>
      <c r="NRY4" s="18"/>
      <c r="NRZ4" s="18"/>
      <c r="NSA4" s="18"/>
      <c r="NSB4" s="18"/>
      <c r="NSC4" s="18"/>
      <c r="NSD4" s="18"/>
      <c r="NSE4" s="18"/>
      <c r="NSF4" s="18"/>
      <c r="NSG4" s="18"/>
      <c r="NSH4" s="18"/>
      <c r="NSI4" s="18"/>
      <c r="NSJ4" s="18"/>
      <c r="NSK4" s="18"/>
      <c r="NSL4" s="18"/>
      <c r="NSM4" s="18"/>
      <c r="NSN4" s="18"/>
      <c r="NSO4" s="18"/>
      <c r="NSP4" s="18"/>
      <c r="NSQ4" s="18"/>
      <c r="NSR4" s="18"/>
      <c r="NSS4" s="18"/>
      <c r="NST4" s="18"/>
      <c r="NSU4" s="18"/>
      <c r="NSV4" s="18"/>
      <c r="NSW4" s="18"/>
      <c r="NSX4" s="18"/>
      <c r="NSY4" s="18"/>
      <c r="NSZ4" s="18"/>
      <c r="NTA4" s="18"/>
      <c r="NTB4" s="18"/>
      <c r="NTC4" s="18"/>
      <c r="NTD4" s="18"/>
      <c r="NTE4" s="18"/>
      <c r="NTF4" s="18"/>
      <c r="NTG4" s="18"/>
      <c r="NTH4" s="18"/>
      <c r="NTI4" s="18"/>
      <c r="NTJ4" s="18"/>
      <c r="NTK4" s="18"/>
      <c r="NTL4" s="18"/>
      <c r="NTM4" s="18"/>
      <c r="NTN4" s="18"/>
      <c r="NTO4" s="18"/>
      <c r="NTP4" s="18"/>
      <c r="NTQ4" s="18"/>
      <c r="NTR4" s="18"/>
      <c r="NTS4" s="18"/>
      <c r="NTT4" s="18"/>
      <c r="NTU4" s="18"/>
      <c r="NTV4" s="18"/>
      <c r="NTW4" s="18"/>
      <c r="NTX4" s="18"/>
      <c r="NTY4" s="18"/>
      <c r="NTZ4" s="18"/>
      <c r="NUA4" s="18"/>
      <c r="NUB4" s="18"/>
      <c r="NUC4" s="18"/>
      <c r="NUD4" s="18"/>
      <c r="NUE4" s="18"/>
      <c r="NUF4" s="18"/>
      <c r="NUG4" s="18"/>
      <c r="NUH4" s="18"/>
      <c r="NUI4" s="18"/>
      <c r="NUJ4" s="18"/>
      <c r="NUK4" s="18"/>
      <c r="NUL4" s="18"/>
      <c r="NUM4" s="18"/>
      <c r="NUN4" s="18"/>
      <c r="NUO4" s="18"/>
      <c r="NUP4" s="18"/>
      <c r="NUQ4" s="18"/>
      <c r="NUR4" s="18"/>
      <c r="NUS4" s="18"/>
      <c r="NUT4" s="18"/>
      <c r="NUU4" s="18"/>
      <c r="NUV4" s="18"/>
      <c r="NUW4" s="18"/>
      <c r="NUX4" s="18"/>
      <c r="NUY4" s="18"/>
      <c r="NUZ4" s="18"/>
      <c r="NVA4" s="18"/>
      <c r="NVB4" s="18"/>
      <c r="NVC4" s="18"/>
      <c r="NVD4" s="18"/>
      <c r="NVE4" s="18"/>
      <c r="NVF4" s="18"/>
      <c r="NVG4" s="18"/>
      <c r="NVH4" s="18"/>
      <c r="NVI4" s="18"/>
      <c r="NVJ4" s="18"/>
      <c r="NVK4" s="18"/>
      <c r="NVL4" s="18"/>
      <c r="NVM4" s="18"/>
      <c r="NVN4" s="18"/>
      <c r="NVO4" s="18"/>
      <c r="NVP4" s="18"/>
      <c r="NVQ4" s="18"/>
      <c r="NVR4" s="18"/>
      <c r="NVS4" s="18"/>
      <c r="NVT4" s="18"/>
      <c r="NVU4" s="18"/>
      <c r="NVV4" s="18"/>
      <c r="NVW4" s="18"/>
      <c r="NVX4" s="18"/>
      <c r="NVY4" s="18"/>
      <c r="NVZ4" s="18"/>
      <c r="NWA4" s="18"/>
      <c r="NWB4" s="18"/>
      <c r="NWC4" s="18"/>
      <c r="NWD4" s="18"/>
      <c r="NWE4" s="18"/>
      <c r="NWF4" s="18"/>
      <c r="NWG4" s="18"/>
      <c r="NWH4" s="18"/>
      <c r="NWI4" s="18"/>
      <c r="NWJ4" s="18"/>
      <c r="NWK4" s="18"/>
      <c r="NWL4" s="18"/>
      <c r="NWM4" s="18"/>
      <c r="NWN4" s="18"/>
      <c r="NWO4" s="18"/>
      <c r="NWP4" s="18"/>
      <c r="NWQ4" s="18"/>
      <c r="NWR4" s="18"/>
      <c r="NWS4" s="18"/>
      <c r="NWT4" s="18"/>
      <c r="NWU4" s="18"/>
      <c r="NWV4" s="18"/>
      <c r="NWW4" s="18"/>
      <c r="NWX4" s="18"/>
      <c r="NWY4" s="18"/>
      <c r="NWZ4" s="18"/>
      <c r="NXA4" s="18"/>
      <c r="NXB4" s="18"/>
      <c r="NXC4" s="18"/>
      <c r="NXD4" s="18"/>
      <c r="NXE4" s="18"/>
      <c r="NXF4" s="18"/>
      <c r="NXG4" s="18"/>
      <c r="NXH4" s="18"/>
      <c r="NXI4" s="18"/>
      <c r="NXJ4" s="18"/>
      <c r="NXK4" s="18"/>
      <c r="NXL4" s="18"/>
      <c r="NXM4" s="18"/>
      <c r="NXN4" s="18"/>
      <c r="NXO4" s="18"/>
      <c r="NXP4" s="18"/>
      <c r="NXQ4" s="18"/>
      <c r="NXR4" s="18"/>
      <c r="NXS4" s="18"/>
      <c r="NXT4" s="18"/>
      <c r="NXU4" s="18"/>
      <c r="NXV4" s="18"/>
      <c r="NXW4" s="18"/>
      <c r="NXX4" s="18"/>
      <c r="NXY4" s="18"/>
      <c r="NXZ4" s="18"/>
      <c r="NYA4" s="18"/>
      <c r="NYB4" s="18"/>
      <c r="NYC4" s="18"/>
      <c r="NYD4" s="18"/>
      <c r="NYE4" s="18"/>
      <c r="NYF4" s="18"/>
      <c r="NYG4" s="18"/>
      <c r="NYH4" s="18"/>
      <c r="NYI4" s="18"/>
      <c r="NYJ4" s="18"/>
      <c r="NYK4" s="18"/>
      <c r="NYL4" s="18"/>
      <c r="NYM4" s="18"/>
      <c r="NYN4" s="18"/>
      <c r="NYO4" s="18"/>
      <c r="NYP4" s="18"/>
      <c r="NYQ4" s="18"/>
      <c r="NYR4" s="18"/>
      <c r="NYS4" s="18"/>
      <c r="NYT4" s="18"/>
      <c r="NYU4" s="18"/>
      <c r="NYV4" s="18"/>
      <c r="NYW4" s="18"/>
      <c r="NYX4" s="18"/>
      <c r="NYY4" s="18"/>
      <c r="NYZ4" s="18"/>
      <c r="NZA4" s="18"/>
      <c r="NZB4" s="18"/>
      <c r="NZC4" s="18"/>
      <c r="NZD4" s="18"/>
      <c r="NZE4" s="18"/>
      <c r="NZF4" s="18"/>
      <c r="NZG4" s="18"/>
      <c r="NZH4" s="18"/>
      <c r="NZI4" s="18"/>
      <c r="NZJ4" s="18"/>
      <c r="NZK4" s="18"/>
      <c r="NZL4" s="18"/>
      <c r="NZM4" s="18"/>
      <c r="NZN4" s="18"/>
      <c r="NZO4" s="18"/>
      <c r="NZP4" s="18"/>
      <c r="NZQ4" s="18"/>
      <c r="NZR4" s="18"/>
      <c r="NZS4" s="18"/>
      <c r="NZT4" s="18"/>
      <c r="NZU4" s="18"/>
      <c r="NZV4" s="18"/>
      <c r="NZW4" s="18"/>
      <c r="NZX4" s="18"/>
      <c r="NZY4" s="18"/>
      <c r="NZZ4" s="18"/>
      <c r="OAA4" s="18"/>
      <c r="OAB4" s="18"/>
      <c r="OAC4" s="18"/>
      <c r="OAD4" s="18"/>
      <c r="OAE4" s="18"/>
      <c r="OAF4" s="18"/>
      <c r="OAG4" s="18"/>
      <c r="OAH4" s="18"/>
      <c r="OAI4" s="18"/>
      <c r="OAJ4" s="18"/>
      <c r="OAK4" s="18"/>
      <c r="OAL4" s="18"/>
      <c r="OAM4" s="18"/>
      <c r="OAN4" s="18"/>
      <c r="OAO4" s="18"/>
      <c r="OAP4" s="18"/>
      <c r="OAQ4" s="18"/>
      <c r="OAR4" s="18"/>
      <c r="OAS4" s="18"/>
      <c r="OAT4" s="18"/>
      <c r="OAU4" s="18"/>
      <c r="OAV4" s="18"/>
      <c r="OAW4" s="18"/>
      <c r="OAX4" s="18"/>
      <c r="OAY4" s="18"/>
      <c r="OAZ4" s="18"/>
      <c r="OBA4" s="18"/>
      <c r="OBB4" s="18"/>
      <c r="OBC4" s="18"/>
      <c r="OBD4" s="18"/>
      <c r="OBE4" s="18"/>
      <c r="OBF4" s="18"/>
      <c r="OBG4" s="18"/>
      <c r="OBH4" s="18"/>
      <c r="OBI4" s="18"/>
      <c r="OBJ4" s="18"/>
      <c r="OBK4" s="18"/>
      <c r="OBL4" s="18"/>
      <c r="OBM4" s="18"/>
      <c r="OBN4" s="18"/>
      <c r="OBO4" s="18"/>
      <c r="OBP4" s="18"/>
      <c r="OBQ4" s="18"/>
      <c r="OBR4" s="18"/>
      <c r="OBS4" s="18"/>
      <c r="OBT4" s="18"/>
      <c r="OBU4" s="18"/>
      <c r="OBV4" s="18"/>
      <c r="OBW4" s="18"/>
      <c r="OBX4" s="18"/>
      <c r="OBY4" s="18"/>
      <c r="OBZ4" s="18"/>
      <c r="OCA4" s="18"/>
      <c r="OCB4" s="18"/>
      <c r="OCC4" s="18"/>
      <c r="OCD4" s="18"/>
      <c r="OCE4" s="18"/>
      <c r="OCF4" s="18"/>
      <c r="OCG4" s="18"/>
      <c r="OCH4" s="18"/>
      <c r="OCI4" s="18"/>
      <c r="OCJ4" s="18"/>
      <c r="OCK4" s="18"/>
      <c r="OCL4" s="18"/>
      <c r="OCM4" s="18"/>
      <c r="OCN4" s="18"/>
      <c r="OCO4" s="18"/>
      <c r="OCP4" s="18"/>
      <c r="OCQ4" s="18"/>
      <c r="OCR4" s="18"/>
      <c r="OCS4" s="18"/>
      <c r="OCT4" s="18"/>
      <c r="OCU4" s="18"/>
      <c r="OCV4" s="18"/>
      <c r="OCW4" s="18"/>
      <c r="OCX4" s="18"/>
      <c r="OCY4" s="18"/>
      <c r="OCZ4" s="18"/>
      <c r="ODA4" s="18"/>
      <c r="ODB4" s="18"/>
      <c r="ODC4" s="18"/>
      <c r="ODD4" s="18"/>
      <c r="ODE4" s="18"/>
      <c r="ODF4" s="18"/>
      <c r="ODG4" s="18"/>
      <c r="ODH4" s="18"/>
      <c r="ODI4" s="18"/>
      <c r="ODJ4" s="18"/>
      <c r="ODK4" s="18"/>
      <c r="ODL4" s="18"/>
      <c r="ODM4" s="18"/>
      <c r="ODN4" s="18"/>
      <c r="ODO4" s="18"/>
      <c r="ODP4" s="18"/>
      <c r="ODQ4" s="18"/>
      <c r="ODR4" s="18"/>
      <c r="ODS4" s="18"/>
      <c r="ODT4" s="18"/>
      <c r="ODU4" s="18"/>
      <c r="ODV4" s="18"/>
      <c r="ODW4" s="18"/>
      <c r="ODX4" s="18"/>
      <c r="ODY4" s="18"/>
      <c r="ODZ4" s="18"/>
      <c r="OEA4" s="18"/>
      <c r="OEB4" s="18"/>
      <c r="OEC4" s="18"/>
      <c r="OED4" s="18"/>
      <c r="OEE4" s="18"/>
      <c r="OEF4" s="18"/>
      <c r="OEG4" s="18"/>
      <c r="OEH4" s="18"/>
      <c r="OEI4" s="18"/>
      <c r="OEJ4" s="18"/>
      <c r="OEK4" s="18"/>
      <c r="OEL4" s="18"/>
      <c r="OEM4" s="18"/>
      <c r="OEN4" s="18"/>
      <c r="OEO4" s="18"/>
      <c r="OEP4" s="18"/>
      <c r="OEQ4" s="18"/>
      <c r="OER4" s="18"/>
      <c r="OES4" s="18"/>
      <c r="OET4" s="18"/>
      <c r="OEU4" s="18"/>
      <c r="OEV4" s="18"/>
      <c r="OEW4" s="18"/>
      <c r="OEX4" s="18"/>
      <c r="OEY4" s="18"/>
      <c r="OEZ4" s="18"/>
      <c r="OFA4" s="18"/>
      <c r="OFB4" s="18"/>
      <c r="OFC4" s="18"/>
      <c r="OFD4" s="18"/>
      <c r="OFE4" s="18"/>
      <c r="OFF4" s="18"/>
      <c r="OFG4" s="18"/>
      <c r="OFH4" s="18"/>
      <c r="OFI4" s="18"/>
      <c r="OFJ4" s="18"/>
      <c r="OFK4" s="18"/>
      <c r="OFL4" s="18"/>
      <c r="OFM4" s="18"/>
      <c r="OFN4" s="18"/>
      <c r="OFO4" s="18"/>
      <c r="OFP4" s="18"/>
      <c r="OFQ4" s="18"/>
      <c r="OFR4" s="18"/>
      <c r="OFS4" s="18"/>
      <c r="OFT4" s="18"/>
      <c r="OFU4" s="18"/>
      <c r="OFV4" s="18"/>
      <c r="OFW4" s="18"/>
      <c r="OFX4" s="18"/>
      <c r="OFY4" s="18"/>
      <c r="OFZ4" s="18"/>
      <c r="OGA4" s="18"/>
      <c r="OGB4" s="18"/>
      <c r="OGC4" s="18"/>
      <c r="OGD4" s="18"/>
      <c r="OGE4" s="18"/>
      <c r="OGF4" s="18"/>
      <c r="OGG4" s="18"/>
      <c r="OGH4" s="18"/>
      <c r="OGI4" s="18"/>
      <c r="OGJ4" s="18"/>
      <c r="OGK4" s="18"/>
      <c r="OGL4" s="18"/>
      <c r="OGM4" s="18"/>
      <c r="OGN4" s="18"/>
      <c r="OGO4" s="18"/>
      <c r="OGP4" s="18"/>
      <c r="OGQ4" s="18"/>
      <c r="OGR4" s="18"/>
      <c r="OGS4" s="18"/>
      <c r="OGT4" s="18"/>
      <c r="OGU4" s="18"/>
      <c r="OGV4" s="18"/>
      <c r="OGW4" s="18"/>
      <c r="OGX4" s="18"/>
      <c r="OGY4" s="18"/>
      <c r="OGZ4" s="18"/>
      <c r="OHA4" s="18"/>
      <c r="OHB4" s="18"/>
      <c r="OHC4" s="18"/>
      <c r="OHD4" s="18"/>
      <c r="OHE4" s="18"/>
      <c r="OHF4" s="18"/>
      <c r="OHG4" s="18"/>
      <c r="OHH4" s="18"/>
      <c r="OHI4" s="18"/>
      <c r="OHJ4" s="18"/>
      <c r="OHK4" s="18"/>
      <c r="OHL4" s="18"/>
      <c r="OHM4" s="18"/>
      <c r="OHN4" s="18"/>
      <c r="OHO4" s="18"/>
      <c r="OHP4" s="18"/>
      <c r="OHQ4" s="18"/>
      <c r="OHR4" s="18"/>
      <c r="OHS4" s="18"/>
      <c r="OHT4" s="18"/>
      <c r="OHU4" s="18"/>
      <c r="OHV4" s="18"/>
      <c r="OHW4" s="18"/>
      <c r="OHX4" s="18"/>
      <c r="OHY4" s="18"/>
      <c r="OHZ4" s="18"/>
      <c r="OIA4" s="18"/>
      <c r="OIB4" s="18"/>
      <c r="OIC4" s="18"/>
      <c r="OID4" s="18"/>
      <c r="OIE4" s="18"/>
      <c r="OIF4" s="18"/>
      <c r="OIG4" s="18"/>
      <c r="OIH4" s="18"/>
      <c r="OII4" s="18"/>
      <c r="OIJ4" s="18"/>
      <c r="OIK4" s="18"/>
      <c r="OIL4" s="18"/>
      <c r="OIM4" s="18"/>
      <c r="OIN4" s="18"/>
      <c r="OIO4" s="18"/>
      <c r="OIP4" s="18"/>
      <c r="OIQ4" s="18"/>
      <c r="OIR4" s="18"/>
      <c r="OIS4" s="18"/>
      <c r="OIT4" s="18"/>
      <c r="OIU4" s="18"/>
      <c r="OIV4" s="18"/>
      <c r="OIW4" s="18"/>
      <c r="OIX4" s="18"/>
      <c r="OIY4" s="18"/>
      <c r="OIZ4" s="18"/>
      <c r="OJA4" s="18"/>
      <c r="OJB4" s="18"/>
      <c r="OJC4" s="18"/>
      <c r="OJD4" s="18"/>
      <c r="OJE4" s="18"/>
      <c r="OJF4" s="18"/>
      <c r="OJG4" s="18"/>
      <c r="OJH4" s="18"/>
      <c r="OJI4" s="18"/>
      <c r="OJJ4" s="18"/>
      <c r="OJK4" s="18"/>
      <c r="OJL4" s="18"/>
      <c r="OJM4" s="18"/>
      <c r="OJN4" s="18"/>
      <c r="OJO4" s="18"/>
      <c r="OJP4" s="18"/>
      <c r="OJQ4" s="18"/>
      <c r="OJR4" s="18"/>
      <c r="OJS4" s="18"/>
      <c r="OJT4" s="18"/>
      <c r="OJU4" s="18"/>
      <c r="OJV4" s="18"/>
      <c r="OJW4" s="18"/>
      <c r="OJX4" s="18"/>
      <c r="OJY4" s="18"/>
      <c r="OJZ4" s="18"/>
      <c r="OKA4" s="18"/>
      <c r="OKB4" s="18"/>
      <c r="OKC4" s="18"/>
      <c r="OKD4" s="18"/>
      <c r="OKE4" s="18"/>
      <c r="OKF4" s="18"/>
      <c r="OKG4" s="18"/>
      <c r="OKH4" s="18"/>
      <c r="OKI4" s="18"/>
      <c r="OKJ4" s="18"/>
      <c r="OKK4" s="18"/>
      <c r="OKL4" s="18"/>
      <c r="OKM4" s="18"/>
      <c r="OKN4" s="18"/>
      <c r="OKO4" s="18"/>
      <c r="OKP4" s="18"/>
      <c r="OKQ4" s="18"/>
      <c r="OKR4" s="18"/>
      <c r="OKS4" s="18"/>
      <c r="OKT4" s="18"/>
      <c r="OKU4" s="18"/>
      <c r="OKV4" s="18"/>
      <c r="OKW4" s="18"/>
      <c r="OKX4" s="18"/>
      <c r="OKY4" s="18"/>
      <c r="OKZ4" s="18"/>
      <c r="OLA4" s="18"/>
      <c r="OLB4" s="18"/>
      <c r="OLC4" s="18"/>
      <c r="OLD4" s="18"/>
      <c r="OLE4" s="18"/>
      <c r="OLF4" s="18"/>
      <c r="OLG4" s="18"/>
      <c r="OLH4" s="18"/>
      <c r="OLI4" s="18"/>
      <c r="OLJ4" s="18"/>
      <c r="OLK4" s="18"/>
      <c r="OLL4" s="18"/>
      <c r="OLM4" s="18"/>
      <c r="OLN4" s="18"/>
      <c r="OLO4" s="18"/>
      <c r="OLP4" s="18"/>
      <c r="OLQ4" s="18"/>
      <c r="OLR4" s="18"/>
      <c r="OLS4" s="18"/>
      <c r="OLT4" s="18"/>
      <c r="OLU4" s="18"/>
      <c r="OLV4" s="18"/>
      <c r="OLW4" s="18"/>
      <c r="OLX4" s="18"/>
      <c r="OLY4" s="18"/>
      <c r="OLZ4" s="18"/>
      <c r="OMA4" s="18"/>
      <c r="OMB4" s="18"/>
      <c r="OMC4" s="18"/>
      <c r="OMD4" s="18"/>
      <c r="OME4" s="18"/>
      <c r="OMF4" s="18"/>
      <c r="OMG4" s="18"/>
      <c r="OMH4" s="18"/>
      <c r="OMI4" s="18"/>
      <c r="OMJ4" s="18"/>
      <c r="OMK4" s="18"/>
      <c r="OML4" s="18"/>
      <c r="OMM4" s="18"/>
      <c r="OMN4" s="18"/>
      <c r="OMO4" s="18"/>
      <c r="OMP4" s="18"/>
      <c r="OMQ4" s="18"/>
      <c r="OMR4" s="18"/>
      <c r="OMS4" s="18"/>
      <c r="OMT4" s="18"/>
      <c r="OMU4" s="18"/>
      <c r="OMV4" s="18"/>
      <c r="OMW4" s="18"/>
      <c r="OMX4" s="18"/>
      <c r="OMY4" s="18"/>
      <c r="OMZ4" s="18"/>
      <c r="ONA4" s="18"/>
      <c r="ONB4" s="18"/>
      <c r="ONC4" s="18"/>
      <c r="OND4" s="18"/>
      <c r="ONE4" s="18"/>
      <c r="ONF4" s="18"/>
      <c r="ONG4" s="18"/>
      <c r="ONH4" s="18"/>
      <c r="ONI4" s="18"/>
      <c r="ONJ4" s="18"/>
      <c r="ONK4" s="18"/>
      <c r="ONL4" s="18"/>
      <c r="ONM4" s="18"/>
      <c r="ONN4" s="18"/>
      <c r="ONO4" s="18"/>
      <c r="ONP4" s="18"/>
      <c r="ONQ4" s="18"/>
      <c r="ONR4" s="18"/>
      <c r="ONS4" s="18"/>
      <c r="ONT4" s="18"/>
      <c r="ONU4" s="18"/>
      <c r="ONV4" s="18"/>
      <c r="ONW4" s="18"/>
      <c r="ONX4" s="18"/>
      <c r="ONY4" s="18"/>
      <c r="ONZ4" s="18"/>
      <c r="OOA4" s="18"/>
      <c r="OOB4" s="18"/>
      <c r="OOC4" s="18"/>
      <c r="OOD4" s="18"/>
      <c r="OOE4" s="18"/>
      <c r="OOF4" s="18"/>
      <c r="OOG4" s="18"/>
      <c r="OOH4" s="18"/>
      <c r="OOI4" s="18"/>
      <c r="OOJ4" s="18"/>
      <c r="OOK4" s="18"/>
      <c r="OOL4" s="18"/>
      <c r="OOM4" s="18"/>
      <c r="OON4" s="18"/>
      <c r="OOO4" s="18"/>
      <c r="OOP4" s="18"/>
      <c r="OOQ4" s="18"/>
      <c r="OOR4" s="18"/>
      <c r="OOS4" s="18"/>
      <c r="OOT4" s="18"/>
      <c r="OOU4" s="18"/>
      <c r="OOV4" s="18"/>
      <c r="OOW4" s="18"/>
      <c r="OOX4" s="18"/>
      <c r="OOY4" s="18"/>
      <c r="OOZ4" s="18"/>
      <c r="OPA4" s="18"/>
      <c r="OPB4" s="18"/>
      <c r="OPC4" s="18"/>
      <c r="OPD4" s="18"/>
      <c r="OPE4" s="18"/>
      <c r="OPF4" s="18"/>
      <c r="OPG4" s="18"/>
      <c r="OPH4" s="18"/>
      <c r="OPI4" s="18"/>
      <c r="OPJ4" s="18"/>
      <c r="OPK4" s="18"/>
      <c r="OPL4" s="18"/>
      <c r="OPM4" s="18"/>
      <c r="OPN4" s="18"/>
      <c r="OPO4" s="18"/>
      <c r="OPP4" s="18"/>
      <c r="OPQ4" s="18"/>
      <c r="OPR4" s="18"/>
      <c r="OPS4" s="18"/>
      <c r="OPT4" s="18"/>
      <c r="OPU4" s="18"/>
      <c r="OPV4" s="18"/>
      <c r="OPW4" s="18"/>
      <c r="OPX4" s="18"/>
      <c r="OPY4" s="18"/>
      <c r="OPZ4" s="18"/>
      <c r="OQA4" s="18"/>
      <c r="OQB4" s="18"/>
      <c r="OQC4" s="18"/>
      <c r="OQD4" s="18"/>
      <c r="OQE4" s="18"/>
      <c r="OQF4" s="18"/>
      <c r="OQG4" s="18"/>
      <c r="OQH4" s="18"/>
      <c r="OQI4" s="18"/>
      <c r="OQJ4" s="18"/>
      <c r="OQK4" s="18"/>
      <c r="OQL4" s="18"/>
      <c r="OQM4" s="18"/>
      <c r="OQN4" s="18"/>
      <c r="OQO4" s="18"/>
      <c r="OQP4" s="18"/>
      <c r="OQQ4" s="18"/>
      <c r="OQR4" s="18"/>
      <c r="OQS4" s="18"/>
      <c r="OQT4" s="18"/>
      <c r="OQU4" s="18"/>
      <c r="OQV4" s="18"/>
      <c r="OQW4" s="18"/>
      <c r="OQX4" s="18"/>
      <c r="OQY4" s="18"/>
      <c r="OQZ4" s="18"/>
      <c r="ORA4" s="18"/>
      <c r="ORB4" s="18"/>
      <c r="ORC4" s="18"/>
      <c r="ORD4" s="18"/>
      <c r="ORE4" s="18"/>
      <c r="ORF4" s="18"/>
      <c r="ORG4" s="18"/>
      <c r="ORH4" s="18"/>
      <c r="ORI4" s="18"/>
      <c r="ORJ4" s="18"/>
      <c r="ORK4" s="18"/>
      <c r="ORL4" s="18"/>
      <c r="ORM4" s="18"/>
      <c r="ORN4" s="18"/>
      <c r="ORO4" s="18"/>
      <c r="ORP4" s="18"/>
      <c r="ORQ4" s="18"/>
      <c r="ORR4" s="18"/>
      <c r="ORS4" s="18"/>
      <c r="ORT4" s="18"/>
      <c r="ORU4" s="18"/>
      <c r="ORV4" s="18"/>
      <c r="ORW4" s="18"/>
      <c r="ORX4" s="18"/>
      <c r="ORY4" s="18"/>
      <c r="ORZ4" s="18"/>
      <c r="OSA4" s="18"/>
      <c r="OSB4" s="18"/>
      <c r="OSC4" s="18"/>
      <c r="OSD4" s="18"/>
      <c r="OSE4" s="18"/>
      <c r="OSF4" s="18"/>
      <c r="OSG4" s="18"/>
      <c r="OSH4" s="18"/>
      <c r="OSI4" s="18"/>
      <c r="OSJ4" s="18"/>
      <c r="OSK4" s="18"/>
      <c r="OSL4" s="18"/>
      <c r="OSM4" s="18"/>
      <c r="OSN4" s="18"/>
      <c r="OSO4" s="18"/>
      <c r="OSP4" s="18"/>
      <c r="OSQ4" s="18"/>
      <c r="OSR4" s="18"/>
      <c r="OSS4" s="18"/>
      <c r="OST4" s="18"/>
      <c r="OSU4" s="18"/>
      <c r="OSV4" s="18"/>
      <c r="OSW4" s="18"/>
      <c r="OSX4" s="18"/>
      <c r="OSY4" s="18"/>
      <c r="OSZ4" s="18"/>
      <c r="OTA4" s="18"/>
      <c r="OTB4" s="18"/>
      <c r="OTC4" s="18"/>
      <c r="OTD4" s="18"/>
      <c r="OTE4" s="18"/>
      <c r="OTF4" s="18"/>
      <c r="OTG4" s="18"/>
      <c r="OTH4" s="18"/>
      <c r="OTI4" s="18"/>
      <c r="OTJ4" s="18"/>
      <c r="OTK4" s="18"/>
      <c r="OTL4" s="18"/>
      <c r="OTM4" s="18"/>
      <c r="OTN4" s="18"/>
      <c r="OTO4" s="18"/>
      <c r="OTP4" s="18"/>
      <c r="OTQ4" s="18"/>
      <c r="OTR4" s="18"/>
      <c r="OTS4" s="18"/>
      <c r="OTT4" s="18"/>
      <c r="OTU4" s="18"/>
      <c r="OTV4" s="18"/>
      <c r="OTW4" s="18"/>
      <c r="OTX4" s="18"/>
      <c r="OTY4" s="18"/>
      <c r="OTZ4" s="18"/>
      <c r="OUA4" s="18"/>
      <c r="OUB4" s="18"/>
      <c r="OUC4" s="18"/>
      <c r="OUD4" s="18"/>
      <c r="OUE4" s="18"/>
      <c r="OUF4" s="18"/>
      <c r="OUG4" s="18"/>
      <c r="OUH4" s="18"/>
      <c r="OUI4" s="18"/>
      <c r="OUJ4" s="18"/>
      <c r="OUK4" s="18"/>
      <c r="OUL4" s="18"/>
      <c r="OUM4" s="18"/>
      <c r="OUN4" s="18"/>
      <c r="OUO4" s="18"/>
      <c r="OUP4" s="18"/>
      <c r="OUQ4" s="18"/>
      <c r="OUR4" s="18"/>
      <c r="OUS4" s="18"/>
      <c r="OUT4" s="18"/>
      <c r="OUU4" s="18"/>
      <c r="OUV4" s="18"/>
      <c r="OUW4" s="18"/>
      <c r="OUX4" s="18"/>
      <c r="OUY4" s="18"/>
      <c r="OUZ4" s="18"/>
      <c r="OVA4" s="18"/>
      <c r="OVB4" s="18"/>
      <c r="OVC4" s="18"/>
      <c r="OVD4" s="18"/>
      <c r="OVE4" s="18"/>
      <c r="OVF4" s="18"/>
      <c r="OVG4" s="18"/>
      <c r="OVH4" s="18"/>
      <c r="OVI4" s="18"/>
      <c r="OVJ4" s="18"/>
      <c r="OVK4" s="18"/>
      <c r="OVL4" s="18"/>
      <c r="OVM4" s="18"/>
      <c r="OVN4" s="18"/>
      <c r="OVO4" s="18"/>
      <c r="OVP4" s="18"/>
      <c r="OVQ4" s="18"/>
      <c r="OVR4" s="18"/>
      <c r="OVS4" s="18"/>
      <c r="OVT4" s="18"/>
      <c r="OVU4" s="18"/>
      <c r="OVV4" s="18"/>
      <c r="OVW4" s="18"/>
      <c r="OVX4" s="18"/>
      <c r="OVY4" s="18"/>
      <c r="OVZ4" s="18"/>
      <c r="OWA4" s="18"/>
      <c r="OWB4" s="18"/>
      <c r="OWC4" s="18"/>
      <c r="OWD4" s="18"/>
      <c r="OWE4" s="18"/>
      <c r="OWF4" s="18"/>
      <c r="OWG4" s="18"/>
      <c r="OWH4" s="18"/>
      <c r="OWI4" s="18"/>
      <c r="OWJ4" s="18"/>
      <c r="OWK4" s="18"/>
      <c r="OWL4" s="18"/>
      <c r="OWM4" s="18"/>
      <c r="OWN4" s="18"/>
      <c r="OWO4" s="18"/>
      <c r="OWP4" s="18"/>
      <c r="OWQ4" s="18"/>
      <c r="OWR4" s="18"/>
      <c r="OWS4" s="18"/>
      <c r="OWT4" s="18"/>
      <c r="OWU4" s="18"/>
      <c r="OWV4" s="18"/>
      <c r="OWW4" s="18"/>
      <c r="OWX4" s="18"/>
      <c r="OWY4" s="18"/>
      <c r="OWZ4" s="18"/>
      <c r="OXA4" s="18"/>
      <c r="OXB4" s="18"/>
      <c r="OXC4" s="18"/>
      <c r="OXD4" s="18"/>
      <c r="OXE4" s="18"/>
      <c r="OXF4" s="18"/>
      <c r="OXG4" s="18"/>
      <c r="OXH4" s="18"/>
      <c r="OXI4" s="18"/>
      <c r="OXJ4" s="18"/>
      <c r="OXK4" s="18"/>
      <c r="OXL4" s="18"/>
      <c r="OXM4" s="18"/>
      <c r="OXN4" s="18"/>
      <c r="OXO4" s="18"/>
      <c r="OXP4" s="18"/>
      <c r="OXQ4" s="18"/>
      <c r="OXR4" s="18"/>
      <c r="OXS4" s="18"/>
      <c r="OXT4" s="18"/>
      <c r="OXU4" s="18"/>
      <c r="OXV4" s="18"/>
      <c r="OXW4" s="18"/>
      <c r="OXX4" s="18"/>
      <c r="OXY4" s="18"/>
      <c r="OXZ4" s="18"/>
      <c r="OYA4" s="18"/>
      <c r="OYB4" s="18"/>
      <c r="OYC4" s="18"/>
      <c r="OYD4" s="18"/>
      <c r="OYE4" s="18"/>
      <c r="OYF4" s="18"/>
      <c r="OYG4" s="18"/>
      <c r="OYH4" s="18"/>
      <c r="OYI4" s="18"/>
      <c r="OYJ4" s="18"/>
      <c r="OYK4" s="18"/>
      <c r="OYL4" s="18"/>
      <c r="OYM4" s="18"/>
      <c r="OYN4" s="18"/>
      <c r="OYO4" s="18"/>
      <c r="OYP4" s="18"/>
      <c r="OYQ4" s="18"/>
      <c r="OYR4" s="18"/>
      <c r="OYS4" s="18"/>
      <c r="OYT4" s="18"/>
      <c r="OYU4" s="18"/>
      <c r="OYV4" s="18"/>
      <c r="OYW4" s="18"/>
      <c r="OYX4" s="18"/>
      <c r="OYY4" s="18"/>
      <c r="OYZ4" s="18"/>
      <c r="OZA4" s="18"/>
      <c r="OZB4" s="18"/>
      <c r="OZC4" s="18"/>
      <c r="OZD4" s="18"/>
      <c r="OZE4" s="18"/>
      <c r="OZF4" s="18"/>
      <c r="OZG4" s="18"/>
      <c r="OZH4" s="18"/>
      <c r="OZI4" s="18"/>
      <c r="OZJ4" s="18"/>
      <c r="OZK4" s="18"/>
      <c r="OZL4" s="18"/>
      <c r="OZM4" s="18"/>
      <c r="OZN4" s="18"/>
      <c r="OZO4" s="18"/>
      <c r="OZP4" s="18"/>
      <c r="OZQ4" s="18"/>
      <c r="OZR4" s="18"/>
      <c r="OZS4" s="18"/>
      <c r="OZT4" s="18"/>
      <c r="OZU4" s="18"/>
      <c r="OZV4" s="18"/>
      <c r="OZW4" s="18"/>
      <c r="OZX4" s="18"/>
      <c r="OZY4" s="18"/>
      <c r="OZZ4" s="18"/>
      <c r="PAA4" s="18"/>
      <c r="PAB4" s="18"/>
      <c r="PAC4" s="18"/>
      <c r="PAD4" s="18"/>
      <c r="PAE4" s="18"/>
      <c r="PAF4" s="18"/>
      <c r="PAG4" s="18"/>
      <c r="PAH4" s="18"/>
      <c r="PAI4" s="18"/>
      <c r="PAJ4" s="18"/>
      <c r="PAK4" s="18"/>
      <c r="PAL4" s="18"/>
      <c r="PAM4" s="18"/>
      <c r="PAN4" s="18"/>
      <c r="PAO4" s="18"/>
      <c r="PAP4" s="18"/>
      <c r="PAQ4" s="18"/>
      <c r="PAR4" s="18"/>
      <c r="PAS4" s="18"/>
      <c r="PAT4" s="18"/>
      <c r="PAU4" s="18"/>
      <c r="PAV4" s="18"/>
      <c r="PAW4" s="18"/>
      <c r="PAX4" s="18"/>
      <c r="PAY4" s="18"/>
      <c r="PAZ4" s="18"/>
      <c r="PBA4" s="18"/>
      <c r="PBB4" s="18"/>
      <c r="PBC4" s="18"/>
      <c r="PBD4" s="18"/>
      <c r="PBE4" s="18"/>
      <c r="PBF4" s="18"/>
      <c r="PBG4" s="18"/>
      <c r="PBH4" s="18"/>
      <c r="PBI4" s="18"/>
      <c r="PBJ4" s="18"/>
      <c r="PBK4" s="18"/>
      <c r="PBL4" s="18"/>
      <c r="PBM4" s="18"/>
      <c r="PBN4" s="18"/>
      <c r="PBO4" s="18"/>
      <c r="PBP4" s="18"/>
      <c r="PBQ4" s="18"/>
      <c r="PBR4" s="18"/>
      <c r="PBS4" s="18"/>
      <c r="PBT4" s="18"/>
      <c r="PBU4" s="18"/>
      <c r="PBV4" s="18"/>
      <c r="PBW4" s="18"/>
      <c r="PBX4" s="18"/>
      <c r="PBY4" s="18"/>
      <c r="PBZ4" s="18"/>
      <c r="PCA4" s="18"/>
      <c r="PCB4" s="18"/>
      <c r="PCC4" s="18"/>
      <c r="PCD4" s="18"/>
      <c r="PCE4" s="18"/>
      <c r="PCF4" s="18"/>
      <c r="PCG4" s="18"/>
      <c r="PCH4" s="18"/>
      <c r="PCI4" s="18"/>
      <c r="PCJ4" s="18"/>
      <c r="PCK4" s="18"/>
      <c r="PCL4" s="18"/>
      <c r="PCM4" s="18"/>
      <c r="PCN4" s="18"/>
      <c r="PCO4" s="18"/>
      <c r="PCP4" s="18"/>
      <c r="PCQ4" s="18"/>
      <c r="PCR4" s="18"/>
      <c r="PCS4" s="18"/>
      <c r="PCT4" s="18"/>
      <c r="PCU4" s="18"/>
      <c r="PCV4" s="18"/>
      <c r="PCW4" s="18"/>
      <c r="PCX4" s="18"/>
      <c r="PCY4" s="18"/>
      <c r="PCZ4" s="18"/>
      <c r="PDA4" s="18"/>
      <c r="PDB4" s="18"/>
      <c r="PDC4" s="18"/>
      <c r="PDD4" s="18"/>
      <c r="PDE4" s="18"/>
      <c r="PDF4" s="18"/>
      <c r="PDG4" s="18"/>
      <c r="PDH4" s="18"/>
      <c r="PDI4" s="18"/>
      <c r="PDJ4" s="18"/>
      <c r="PDK4" s="18"/>
      <c r="PDL4" s="18"/>
      <c r="PDM4" s="18"/>
      <c r="PDN4" s="18"/>
      <c r="PDO4" s="18"/>
      <c r="PDP4" s="18"/>
      <c r="PDQ4" s="18"/>
      <c r="PDR4" s="18"/>
      <c r="PDS4" s="18"/>
      <c r="PDT4" s="18"/>
      <c r="PDU4" s="18"/>
      <c r="PDV4" s="18"/>
      <c r="PDW4" s="18"/>
      <c r="PDX4" s="18"/>
      <c r="PDY4" s="18"/>
      <c r="PDZ4" s="18"/>
      <c r="PEA4" s="18"/>
      <c r="PEB4" s="18"/>
      <c r="PEC4" s="18"/>
      <c r="PED4" s="18"/>
      <c r="PEE4" s="18"/>
      <c r="PEF4" s="18"/>
      <c r="PEG4" s="18"/>
      <c r="PEH4" s="18"/>
      <c r="PEI4" s="18"/>
      <c r="PEJ4" s="18"/>
      <c r="PEK4" s="18"/>
      <c r="PEL4" s="18"/>
      <c r="PEM4" s="18"/>
      <c r="PEN4" s="18"/>
      <c r="PEO4" s="18"/>
      <c r="PEP4" s="18"/>
      <c r="PEQ4" s="18"/>
      <c r="PER4" s="18"/>
      <c r="PES4" s="18"/>
      <c r="PET4" s="18"/>
      <c r="PEU4" s="18"/>
      <c r="PEV4" s="18"/>
      <c r="PEW4" s="18"/>
      <c r="PEX4" s="18"/>
      <c r="PEY4" s="18"/>
      <c r="PEZ4" s="18"/>
      <c r="PFA4" s="18"/>
      <c r="PFB4" s="18"/>
      <c r="PFC4" s="18"/>
      <c r="PFD4" s="18"/>
      <c r="PFE4" s="18"/>
      <c r="PFF4" s="18"/>
      <c r="PFG4" s="18"/>
      <c r="PFH4" s="18"/>
      <c r="PFI4" s="18"/>
      <c r="PFJ4" s="18"/>
      <c r="PFK4" s="18"/>
      <c r="PFL4" s="18"/>
      <c r="PFM4" s="18"/>
      <c r="PFN4" s="18"/>
      <c r="PFO4" s="18"/>
      <c r="PFP4" s="18"/>
      <c r="PFQ4" s="18"/>
      <c r="PFR4" s="18"/>
      <c r="PFS4" s="18"/>
      <c r="PFT4" s="18"/>
      <c r="PFU4" s="18"/>
      <c r="PFV4" s="18"/>
      <c r="PFW4" s="18"/>
      <c r="PFX4" s="18"/>
      <c r="PFY4" s="18"/>
      <c r="PFZ4" s="18"/>
      <c r="PGA4" s="18"/>
      <c r="PGB4" s="18"/>
      <c r="PGC4" s="18"/>
      <c r="PGD4" s="18"/>
      <c r="PGE4" s="18"/>
      <c r="PGF4" s="18"/>
      <c r="PGG4" s="18"/>
      <c r="PGH4" s="18"/>
      <c r="PGI4" s="18"/>
      <c r="PGJ4" s="18"/>
      <c r="PGK4" s="18"/>
      <c r="PGL4" s="18"/>
      <c r="PGM4" s="18"/>
      <c r="PGN4" s="18"/>
      <c r="PGO4" s="18"/>
      <c r="PGP4" s="18"/>
      <c r="PGQ4" s="18"/>
      <c r="PGR4" s="18"/>
      <c r="PGS4" s="18"/>
      <c r="PGT4" s="18"/>
      <c r="PGU4" s="18"/>
      <c r="PGV4" s="18"/>
      <c r="PGW4" s="18"/>
      <c r="PGX4" s="18"/>
      <c r="PGY4" s="18"/>
      <c r="PGZ4" s="18"/>
      <c r="PHA4" s="18"/>
      <c r="PHB4" s="18"/>
      <c r="PHC4" s="18"/>
      <c r="PHD4" s="18"/>
      <c r="PHE4" s="18"/>
      <c r="PHF4" s="18"/>
      <c r="PHG4" s="18"/>
      <c r="PHH4" s="18"/>
      <c r="PHI4" s="18"/>
      <c r="PHJ4" s="18"/>
      <c r="PHK4" s="18"/>
      <c r="PHL4" s="18"/>
      <c r="PHM4" s="18"/>
      <c r="PHN4" s="18"/>
      <c r="PHO4" s="18"/>
      <c r="PHP4" s="18"/>
      <c r="PHQ4" s="18"/>
      <c r="PHR4" s="18"/>
      <c r="PHS4" s="18"/>
      <c r="PHT4" s="18"/>
      <c r="PHU4" s="18"/>
      <c r="PHV4" s="18"/>
      <c r="PHW4" s="18"/>
      <c r="PHX4" s="18"/>
      <c r="PHY4" s="18"/>
      <c r="PHZ4" s="18"/>
      <c r="PIA4" s="18"/>
      <c r="PIB4" s="18"/>
      <c r="PIC4" s="18"/>
      <c r="PID4" s="18"/>
      <c r="PIE4" s="18"/>
      <c r="PIF4" s="18"/>
      <c r="PIG4" s="18"/>
      <c r="PIH4" s="18"/>
      <c r="PII4" s="18"/>
      <c r="PIJ4" s="18"/>
      <c r="PIK4" s="18"/>
      <c r="PIL4" s="18"/>
      <c r="PIM4" s="18"/>
      <c r="PIN4" s="18"/>
      <c r="PIO4" s="18"/>
      <c r="PIP4" s="18"/>
      <c r="PIQ4" s="18"/>
      <c r="PIR4" s="18"/>
      <c r="PIS4" s="18"/>
      <c r="PIT4" s="18"/>
      <c r="PIU4" s="18"/>
      <c r="PIV4" s="18"/>
      <c r="PIW4" s="18"/>
      <c r="PIX4" s="18"/>
      <c r="PIY4" s="18"/>
      <c r="PIZ4" s="18"/>
      <c r="PJA4" s="18"/>
      <c r="PJB4" s="18"/>
      <c r="PJC4" s="18"/>
      <c r="PJD4" s="18"/>
      <c r="PJE4" s="18"/>
      <c r="PJF4" s="18"/>
      <c r="PJG4" s="18"/>
      <c r="PJH4" s="18"/>
      <c r="PJI4" s="18"/>
      <c r="PJJ4" s="18"/>
      <c r="PJK4" s="18"/>
      <c r="PJL4" s="18"/>
      <c r="PJM4" s="18"/>
      <c r="PJN4" s="18"/>
      <c r="PJO4" s="18"/>
      <c r="PJP4" s="18"/>
      <c r="PJQ4" s="18"/>
      <c r="PJR4" s="18"/>
      <c r="PJS4" s="18"/>
      <c r="PJT4" s="18"/>
      <c r="PJU4" s="18"/>
      <c r="PJV4" s="18"/>
      <c r="PJW4" s="18"/>
      <c r="PJX4" s="18"/>
      <c r="PJY4" s="18"/>
      <c r="PJZ4" s="18"/>
      <c r="PKA4" s="18"/>
      <c r="PKB4" s="18"/>
      <c r="PKC4" s="18"/>
      <c r="PKD4" s="18"/>
      <c r="PKE4" s="18"/>
      <c r="PKF4" s="18"/>
      <c r="PKG4" s="18"/>
      <c r="PKH4" s="18"/>
      <c r="PKI4" s="18"/>
      <c r="PKJ4" s="18"/>
      <c r="PKK4" s="18"/>
      <c r="PKL4" s="18"/>
      <c r="PKM4" s="18"/>
      <c r="PKN4" s="18"/>
      <c r="PKO4" s="18"/>
      <c r="PKP4" s="18"/>
      <c r="PKQ4" s="18"/>
      <c r="PKR4" s="18"/>
      <c r="PKS4" s="18"/>
      <c r="PKT4" s="18"/>
      <c r="PKU4" s="18"/>
      <c r="PKV4" s="18"/>
      <c r="PKW4" s="18"/>
      <c r="PKX4" s="18"/>
      <c r="PKY4" s="18"/>
      <c r="PKZ4" s="18"/>
      <c r="PLA4" s="18"/>
      <c r="PLB4" s="18"/>
      <c r="PLC4" s="18"/>
      <c r="PLD4" s="18"/>
      <c r="PLE4" s="18"/>
      <c r="PLF4" s="18"/>
      <c r="PLG4" s="18"/>
      <c r="PLH4" s="18"/>
      <c r="PLI4" s="18"/>
      <c r="PLJ4" s="18"/>
      <c r="PLK4" s="18"/>
      <c r="PLL4" s="18"/>
      <c r="PLM4" s="18"/>
      <c r="PLN4" s="18"/>
      <c r="PLO4" s="18"/>
      <c r="PLP4" s="18"/>
      <c r="PLQ4" s="18"/>
      <c r="PLR4" s="18"/>
      <c r="PLS4" s="18"/>
      <c r="PLT4" s="18"/>
      <c r="PLU4" s="18"/>
      <c r="PLV4" s="18"/>
      <c r="PLW4" s="18"/>
      <c r="PLX4" s="18"/>
      <c r="PLY4" s="18"/>
      <c r="PLZ4" s="18"/>
      <c r="PMA4" s="18"/>
      <c r="PMB4" s="18"/>
      <c r="PMC4" s="18"/>
      <c r="PMD4" s="18"/>
      <c r="PME4" s="18"/>
      <c r="PMF4" s="18"/>
      <c r="PMG4" s="18"/>
      <c r="PMH4" s="18"/>
      <c r="PMI4" s="18"/>
      <c r="PMJ4" s="18"/>
      <c r="PMK4" s="18"/>
      <c r="PML4" s="18"/>
      <c r="PMM4" s="18"/>
      <c r="PMN4" s="18"/>
      <c r="PMO4" s="18"/>
      <c r="PMP4" s="18"/>
      <c r="PMQ4" s="18"/>
      <c r="PMR4" s="18"/>
      <c r="PMS4" s="18"/>
      <c r="PMT4" s="18"/>
      <c r="PMU4" s="18"/>
      <c r="PMV4" s="18"/>
      <c r="PMW4" s="18"/>
      <c r="PMX4" s="18"/>
      <c r="PMY4" s="18"/>
      <c r="PMZ4" s="18"/>
      <c r="PNA4" s="18"/>
      <c r="PNB4" s="18"/>
      <c r="PNC4" s="18"/>
      <c r="PND4" s="18"/>
      <c r="PNE4" s="18"/>
      <c r="PNF4" s="18"/>
      <c r="PNG4" s="18"/>
      <c r="PNH4" s="18"/>
      <c r="PNI4" s="18"/>
      <c r="PNJ4" s="18"/>
      <c r="PNK4" s="18"/>
      <c r="PNL4" s="18"/>
      <c r="PNM4" s="18"/>
      <c r="PNN4" s="18"/>
      <c r="PNO4" s="18"/>
      <c r="PNP4" s="18"/>
      <c r="PNQ4" s="18"/>
      <c r="PNR4" s="18"/>
      <c r="PNS4" s="18"/>
      <c r="PNT4" s="18"/>
      <c r="PNU4" s="18"/>
      <c r="PNV4" s="18"/>
      <c r="PNW4" s="18"/>
      <c r="PNX4" s="18"/>
      <c r="PNY4" s="18"/>
      <c r="PNZ4" s="18"/>
      <c r="POA4" s="18"/>
      <c r="POB4" s="18"/>
      <c r="POC4" s="18"/>
      <c r="POD4" s="18"/>
      <c r="POE4" s="18"/>
      <c r="POF4" s="18"/>
      <c r="POG4" s="18"/>
      <c r="POH4" s="18"/>
      <c r="POI4" s="18"/>
      <c r="POJ4" s="18"/>
      <c r="POK4" s="18"/>
      <c r="POL4" s="18"/>
      <c r="POM4" s="18"/>
      <c r="PON4" s="18"/>
      <c r="POO4" s="18"/>
      <c r="POP4" s="18"/>
      <c r="POQ4" s="18"/>
      <c r="POR4" s="18"/>
      <c r="POS4" s="18"/>
      <c r="POT4" s="18"/>
      <c r="POU4" s="18"/>
      <c r="POV4" s="18"/>
      <c r="POW4" s="18"/>
      <c r="POX4" s="18"/>
      <c r="POY4" s="18"/>
      <c r="POZ4" s="18"/>
      <c r="PPA4" s="18"/>
      <c r="PPB4" s="18"/>
      <c r="PPC4" s="18"/>
      <c r="PPD4" s="18"/>
      <c r="PPE4" s="18"/>
      <c r="PPF4" s="18"/>
      <c r="PPG4" s="18"/>
      <c r="PPH4" s="18"/>
      <c r="PPI4" s="18"/>
      <c r="PPJ4" s="18"/>
      <c r="PPK4" s="18"/>
      <c r="PPL4" s="18"/>
      <c r="PPM4" s="18"/>
      <c r="PPN4" s="18"/>
      <c r="PPO4" s="18"/>
      <c r="PPP4" s="18"/>
      <c r="PPQ4" s="18"/>
      <c r="PPR4" s="18"/>
      <c r="PPS4" s="18"/>
      <c r="PPT4" s="18"/>
      <c r="PPU4" s="18"/>
      <c r="PPV4" s="18"/>
      <c r="PPW4" s="18"/>
      <c r="PPX4" s="18"/>
      <c r="PPY4" s="18"/>
      <c r="PPZ4" s="18"/>
      <c r="PQA4" s="18"/>
      <c r="PQB4" s="18"/>
      <c r="PQC4" s="18"/>
      <c r="PQD4" s="18"/>
      <c r="PQE4" s="18"/>
      <c r="PQF4" s="18"/>
      <c r="PQG4" s="18"/>
      <c r="PQH4" s="18"/>
      <c r="PQI4" s="18"/>
      <c r="PQJ4" s="18"/>
      <c r="PQK4" s="18"/>
      <c r="PQL4" s="18"/>
      <c r="PQM4" s="18"/>
      <c r="PQN4" s="18"/>
      <c r="PQO4" s="18"/>
      <c r="PQP4" s="18"/>
      <c r="PQQ4" s="18"/>
      <c r="PQR4" s="18"/>
      <c r="PQS4" s="18"/>
      <c r="PQT4" s="18"/>
      <c r="PQU4" s="18"/>
      <c r="PQV4" s="18"/>
      <c r="PQW4" s="18"/>
      <c r="PQX4" s="18"/>
      <c r="PQY4" s="18"/>
      <c r="PQZ4" s="18"/>
      <c r="PRA4" s="18"/>
      <c r="PRB4" s="18"/>
      <c r="PRC4" s="18"/>
      <c r="PRD4" s="18"/>
      <c r="PRE4" s="18"/>
      <c r="PRF4" s="18"/>
      <c r="PRG4" s="18"/>
      <c r="PRH4" s="18"/>
      <c r="PRI4" s="18"/>
      <c r="PRJ4" s="18"/>
      <c r="PRK4" s="18"/>
      <c r="PRL4" s="18"/>
      <c r="PRM4" s="18"/>
      <c r="PRN4" s="18"/>
      <c r="PRO4" s="18"/>
      <c r="PRP4" s="18"/>
      <c r="PRQ4" s="18"/>
      <c r="PRR4" s="18"/>
      <c r="PRS4" s="18"/>
      <c r="PRT4" s="18"/>
      <c r="PRU4" s="18"/>
      <c r="PRV4" s="18"/>
      <c r="PRW4" s="18"/>
      <c r="PRX4" s="18"/>
      <c r="PRY4" s="18"/>
      <c r="PRZ4" s="18"/>
      <c r="PSA4" s="18"/>
      <c r="PSB4" s="18"/>
      <c r="PSC4" s="18"/>
      <c r="PSD4" s="18"/>
      <c r="PSE4" s="18"/>
      <c r="PSF4" s="18"/>
      <c r="PSG4" s="18"/>
      <c r="PSH4" s="18"/>
      <c r="PSI4" s="18"/>
      <c r="PSJ4" s="18"/>
      <c r="PSK4" s="18"/>
      <c r="PSL4" s="18"/>
      <c r="PSM4" s="18"/>
      <c r="PSN4" s="18"/>
      <c r="PSO4" s="18"/>
      <c r="PSP4" s="18"/>
      <c r="PSQ4" s="18"/>
      <c r="PSR4" s="18"/>
      <c r="PSS4" s="18"/>
      <c r="PST4" s="18"/>
      <c r="PSU4" s="18"/>
      <c r="PSV4" s="18"/>
      <c r="PSW4" s="18"/>
      <c r="PSX4" s="18"/>
      <c r="PSY4" s="18"/>
      <c r="PSZ4" s="18"/>
      <c r="PTA4" s="18"/>
      <c r="PTB4" s="18"/>
      <c r="PTC4" s="18"/>
      <c r="PTD4" s="18"/>
      <c r="PTE4" s="18"/>
      <c r="PTF4" s="18"/>
      <c r="PTG4" s="18"/>
      <c r="PTH4" s="18"/>
      <c r="PTI4" s="18"/>
      <c r="PTJ4" s="18"/>
      <c r="PTK4" s="18"/>
      <c r="PTL4" s="18"/>
      <c r="PTM4" s="18"/>
      <c r="PTN4" s="18"/>
      <c r="PTO4" s="18"/>
      <c r="PTP4" s="18"/>
      <c r="PTQ4" s="18"/>
      <c r="PTR4" s="18"/>
      <c r="PTS4" s="18"/>
      <c r="PTT4" s="18"/>
      <c r="PTU4" s="18"/>
      <c r="PTV4" s="18"/>
      <c r="PTW4" s="18"/>
      <c r="PTX4" s="18"/>
      <c r="PTY4" s="18"/>
      <c r="PTZ4" s="18"/>
      <c r="PUA4" s="18"/>
      <c r="PUB4" s="18"/>
      <c r="PUC4" s="18"/>
      <c r="PUD4" s="18"/>
      <c r="PUE4" s="18"/>
      <c r="PUF4" s="18"/>
      <c r="PUG4" s="18"/>
      <c r="PUH4" s="18"/>
      <c r="PUI4" s="18"/>
      <c r="PUJ4" s="18"/>
      <c r="PUK4" s="18"/>
      <c r="PUL4" s="18"/>
      <c r="PUM4" s="18"/>
      <c r="PUN4" s="18"/>
      <c r="PUO4" s="18"/>
      <c r="PUP4" s="18"/>
      <c r="PUQ4" s="18"/>
      <c r="PUR4" s="18"/>
      <c r="PUS4" s="18"/>
      <c r="PUT4" s="18"/>
      <c r="PUU4" s="18"/>
      <c r="PUV4" s="18"/>
      <c r="PUW4" s="18"/>
      <c r="PUX4" s="18"/>
      <c r="PUY4" s="18"/>
      <c r="PUZ4" s="18"/>
      <c r="PVA4" s="18"/>
      <c r="PVB4" s="18"/>
      <c r="PVC4" s="18"/>
      <c r="PVD4" s="18"/>
      <c r="PVE4" s="18"/>
      <c r="PVF4" s="18"/>
      <c r="PVG4" s="18"/>
      <c r="PVH4" s="18"/>
      <c r="PVI4" s="18"/>
      <c r="PVJ4" s="18"/>
      <c r="PVK4" s="18"/>
      <c r="PVL4" s="18"/>
      <c r="PVM4" s="18"/>
      <c r="PVN4" s="18"/>
      <c r="PVO4" s="18"/>
      <c r="PVP4" s="18"/>
      <c r="PVQ4" s="18"/>
      <c r="PVR4" s="18"/>
      <c r="PVS4" s="18"/>
      <c r="PVT4" s="18"/>
      <c r="PVU4" s="18"/>
      <c r="PVV4" s="18"/>
      <c r="PVW4" s="18"/>
      <c r="PVX4" s="18"/>
      <c r="PVY4" s="18"/>
      <c r="PVZ4" s="18"/>
      <c r="PWA4" s="18"/>
      <c r="PWB4" s="18"/>
      <c r="PWC4" s="18"/>
      <c r="PWD4" s="18"/>
      <c r="PWE4" s="18"/>
      <c r="PWF4" s="18"/>
      <c r="PWG4" s="18"/>
      <c r="PWH4" s="18"/>
      <c r="PWI4" s="18"/>
      <c r="PWJ4" s="18"/>
      <c r="PWK4" s="18"/>
      <c r="PWL4" s="18"/>
      <c r="PWM4" s="18"/>
      <c r="PWN4" s="18"/>
      <c r="PWO4" s="18"/>
      <c r="PWP4" s="18"/>
      <c r="PWQ4" s="18"/>
      <c r="PWR4" s="18"/>
      <c r="PWS4" s="18"/>
      <c r="PWT4" s="18"/>
      <c r="PWU4" s="18"/>
      <c r="PWV4" s="18"/>
      <c r="PWW4" s="18"/>
      <c r="PWX4" s="18"/>
      <c r="PWY4" s="18"/>
      <c r="PWZ4" s="18"/>
      <c r="PXA4" s="18"/>
      <c r="PXB4" s="18"/>
      <c r="PXC4" s="18"/>
      <c r="PXD4" s="18"/>
      <c r="PXE4" s="18"/>
      <c r="PXF4" s="18"/>
      <c r="PXG4" s="18"/>
      <c r="PXH4" s="18"/>
      <c r="PXI4" s="18"/>
      <c r="PXJ4" s="18"/>
      <c r="PXK4" s="18"/>
      <c r="PXL4" s="18"/>
      <c r="PXM4" s="18"/>
      <c r="PXN4" s="18"/>
      <c r="PXO4" s="18"/>
      <c r="PXP4" s="18"/>
      <c r="PXQ4" s="18"/>
      <c r="PXR4" s="18"/>
      <c r="PXS4" s="18"/>
      <c r="PXT4" s="18"/>
      <c r="PXU4" s="18"/>
      <c r="PXV4" s="18"/>
      <c r="PXW4" s="18"/>
      <c r="PXX4" s="18"/>
      <c r="PXY4" s="18"/>
      <c r="PXZ4" s="18"/>
      <c r="PYA4" s="18"/>
      <c r="PYB4" s="18"/>
      <c r="PYC4" s="18"/>
      <c r="PYD4" s="18"/>
      <c r="PYE4" s="18"/>
      <c r="PYF4" s="18"/>
      <c r="PYG4" s="18"/>
      <c r="PYH4" s="18"/>
      <c r="PYI4" s="18"/>
      <c r="PYJ4" s="18"/>
      <c r="PYK4" s="18"/>
      <c r="PYL4" s="18"/>
      <c r="PYM4" s="18"/>
      <c r="PYN4" s="18"/>
      <c r="PYO4" s="18"/>
      <c r="PYP4" s="18"/>
      <c r="PYQ4" s="18"/>
      <c r="PYR4" s="18"/>
      <c r="PYS4" s="18"/>
      <c r="PYT4" s="18"/>
      <c r="PYU4" s="18"/>
      <c r="PYV4" s="18"/>
      <c r="PYW4" s="18"/>
      <c r="PYX4" s="18"/>
      <c r="PYY4" s="18"/>
      <c r="PYZ4" s="18"/>
      <c r="PZA4" s="18"/>
      <c r="PZB4" s="18"/>
      <c r="PZC4" s="18"/>
      <c r="PZD4" s="18"/>
      <c r="PZE4" s="18"/>
      <c r="PZF4" s="18"/>
      <c r="PZG4" s="18"/>
      <c r="PZH4" s="18"/>
      <c r="PZI4" s="18"/>
      <c r="PZJ4" s="18"/>
      <c r="PZK4" s="18"/>
      <c r="PZL4" s="18"/>
      <c r="PZM4" s="18"/>
      <c r="PZN4" s="18"/>
      <c r="PZO4" s="18"/>
      <c r="PZP4" s="18"/>
      <c r="PZQ4" s="18"/>
      <c r="PZR4" s="18"/>
      <c r="PZS4" s="18"/>
      <c r="PZT4" s="18"/>
      <c r="PZU4" s="18"/>
      <c r="PZV4" s="18"/>
      <c r="PZW4" s="18"/>
      <c r="PZX4" s="18"/>
      <c r="PZY4" s="18"/>
      <c r="PZZ4" s="18"/>
      <c r="QAA4" s="18"/>
      <c r="QAB4" s="18"/>
      <c r="QAC4" s="18"/>
      <c r="QAD4" s="18"/>
      <c r="QAE4" s="18"/>
      <c r="QAF4" s="18"/>
      <c r="QAG4" s="18"/>
      <c r="QAH4" s="18"/>
      <c r="QAI4" s="18"/>
      <c r="QAJ4" s="18"/>
      <c r="QAK4" s="18"/>
      <c r="QAL4" s="18"/>
      <c r="QAM4" s="18"/>
      <c r="QAN4" s="18"/>
      <c r="QAO4" s="18"/>
      <c r="QAP4" s="18"/>
      <c r="QAQ4" s="18"/>
      <c r="QAR4" s="18"/>
      <c r="QAS4" s="18"/>
      <c r="QAT4" s="18"/>
      <c r="QAU4" s="18"/>
      <c r="QAV4" s="18"/>
      <c r="QAW4" s="18"/>
      <c r="QAX4" s="18"/>
      <c r="QAY4" s="18"/>
      <c r="QAZ4" s="18"/>
      <c r="QBA4" s="18"/>
      <c r="QBB4" s="18"/>
      <c r="QBC4" s="18"/>
      <c r="QBD4" s="18"/>
      <c r="QBE4" s="18"/>
      <c r="QBF4" s="18"/>
      <c r="QBG4" s="18"/>
      <c r="QBH4" s="18"/>
      <c r="QBI4" s="18"/>
      <c r="QBJ4" s="18"/>
      <c r="QBK4" s="18"/>
      <c r="QBL4" s="18"/>
      <c r="QBM4" s="18"/>
      <c r="QBN4" s="18"/>
      <c r="QBO4" s="18"/>
      <c r="QBP4" s="18"/>
      <c r="QBQ4" s="18"/>
      <c r="QBR4" s="18"/>
      <c r="QBS4" s="18"/>
      <c r="QBT4" s="18"/>
      <c r="QBU4" s="18"/>
      <c r="QBV4" s="18"/>
      <c r="QBW4" s="18"/>
      <c r="QBX4" s="18"/>
      <c r="QBY4" s="18"/>
      <c r="QBZ4" s="18"/>
      <c r="QCA4" s="18"/>
      <c r="QCB4" s="18"/>
      <c r="QCC4" s="18"/>
      <c r="QCD4" s="18"/>
      <c r="QCE4" s="18"/>
      <c r="QCF4" s="18"/>
      <c r="QCG4" s="18"/>
      <c r="QCH4" s="18"/>
      <c r="QCI4" s="18"/>
      <c r="QCJ4" s="18"/>
      <c r="QCK4" s="18"/>
      <c r="QCL4" s="18"/>
      <c r="QCM4" s="18"/>
      <c r="QCN4" s="18"/>
      <c r="QCO4" s="18"/>
      <c r="QCP4" s="18"/>
      <c r="QCQ4" s="18"/>
      <c r="QCR4" s="18"/>
      <c r="QCS4" s="18"/>
      <c r="QCT4" s="18"/>
      <c r="QCU4" s="18"/>
      <c r="QCV4" s="18"/>
      <c r="QCW4" s="18"/>
      <c r="QCX4" s="18"/>
      <c r="QCY4" s="18"/>
      <c r="QCZ4" s="18"/>
      <c r="QDA4" s="18"/>
      <c r="QDB4" s="18"/>
      <c r="QDC4" s="18"/>
      <c r="QDD4" s="18"/>
      <c r="QDE4" s="18"/>
      <c r="QDF4" s="18"/>
      <c r="QDG4" s="18"/>
      <c r="QDH4" s="18"/>
      <c r="QDI4" s="18"/>
      <c r="QDJ4" s="18"/>
      <c r="QDK4" s="18"/>
      <c r="QDL4" s="18"/>
      <c r="QDM4" s="18"/>
      <c r="QDN4" s="18"/>
      <c r="QDO4" s="18"/>
      <c r="QDP4" s="18"/>
      <c r="QDQ4" s="18"/>
      <c r="QDR4" s="18"/>
      <c r="QDS4" s="18"/>
      <c r="QDT4" s="18"/>
      <c r="QDU4" s="18"/>
      <c r="QDV4" s="18"/>
      <c r="QDW4" s="18"/>
      <c r="QDX4" s="18"/>
      <c r="QDY4" s="18"/>
      <c r="QDZ4" s="18"/>
      <c r="QEA4" s="18"/>
      <c r="QEB4" s="18"/>
      <c r="QEC4" s="18"/>
      <c r="QED4" s="18"/>
      <c r="QEE4" s="18"/>
      <c r="QEF4" s="18"/>
      <c r="QEG4" s="18"/>
      <c r="QEH4" s="18"/>
      <c r="QEI4" s="18"/>
      <c r="QEJ4" s="18"/>
      <c r="QEK4" s="18"/>
      <c r="QEL4" s="18"/>
      <c r="QEM4" s="18"/>
      <c r="QEN4" s="18"/>
      <c r="QEO4" s="18"/>
      <c r="QEP4" s="18"/>
      <c r="QEQ4" s="18"/>
      <c r="QER4" s="18"/>
      <c r="QES4" s="18"/>
      <c r="QET4" s="18"/>
      <c r="QEU4" s="18"/>
      <c r="QEV4" s="18"/>
      <c r="QEW4" s="18"/>
      <c r="QEX4" s="18"/>
      <c r="QEY4" s="18"/>
      <c r="QEZ4" s="18"/>
      <c r="QFA4" s="18"/>
      <c r="QFB4" s="18"/>
      <c r="QFC4" s="18"/>
      <c r="QFD4" s="18"/>
      <c r="QFE4" s="18"/>
      <c r="QFF4" s="18"/>
      <c r="QFG4" s="18"/>
      <c r="QFH4" s="18"/>
      <c r="QFI4" s="18"/>
      <c r="QFJ4" s="18"/>
      <c r="QFK4" s="18"/>
      <c r="QFL4" s="18"/>
      <c r="QFM4" s="18"/>
      <c r="QFN4" s="18"/>
      <c r="QFO4" s="18"/>
      <c r="QFP4" s="18"/>
      <c r="QFQ4" s="18"/>
      <c r="QFR4" s="18"/>
      <c r="QFS4" s="18"/>
      <c r="QFT4" s="18"/>
      <c r="QFU4" s="18"/>
      <c r="QFV4" s="18"/>
      <c r="QFW4" s="18"/>
      <c r="QFX4" s="18"/>
      <c r="QFY4" s="18"/>
      <c r="QFZ4" s="18"/>
      <c r="QGA4" s="18"/>
      <c r="QGB4" s="18"/>
      <c r="QGC4" s="18"/>
      <c r="QGD4" s="18"/>
      <c r="QGE4" s="18"/>
      <c r="QGF4" s="18"/>
      <c r="QGG4" s="18"/>
      <c r="QGH4" s="18"/>
      <c r="QGI4" s="18"/>
      <c r="QGJ4" s="18"/>
      <c r="QGK4" s="18"/>
      <c r="QGL4" s="18"/>
      <c r="QGM4" s="18"/>
      <c r="QGN4" s="18"/>
      <c r="QGO4" s="18"/>
      <c r="QGP4" s="18"/>
      <c r="QGQ4" s="18"/>
      <c r="QGR4" s="18"/>
      <c r="QGS4" s="18"/>
      <c r="QGT4" s="18"/>
      <c r="QGU4" s="18"/>
      <c r="QGV4" s="18"/>
      <c r="QGW4" s="18"/>
      <c r="QGX4" s="18"/>
      <c r="QGY4" s="18"/>
      <c r="QGZ4" s="18"/>
      <c r="QHA4" s="18"/>
      <c r="QHB4" s="18"/>
      <c r="QHC4" s="18"/>
      <c r="QHD4" s="18"/>
      <c r="QHE4" s="18"/>
      <c r="QHF4" s="18"/>
      <c r="QHG4" s="18"/>
      <c r="QHH4" s="18"/>
      <c r="QHI4" s="18"/>
      <c r="QHJ4" s="18"/>
      <c r="QHK4" s="18"/>
      <c r="QHL4" s="18"/>
      <c r="QHM4" s="18"/>
      <c r="QHN4" s="18"/>
      <c r="QHO4" s="18"/>
      <c r="QHP4" s="18"/>
      <c r="QHQ4" s="18"/>
      <c r="QHR4" s="18"/>
      <c r="QHS4" s="18"/>
      <c r="QHT4" s="18"/>
      <c r="QHU4" s="18"/>
      <c r="QHV4" s="18"/>
      <c r="QHW4" s="18"/>
      <c r="QHX4" s="18"/>
      <c r="QHY4" s="18"/>
      <c r="QHZ4" s="18"/>
      <c r="QIA4" s="18"/>
      <c r="QIB4" s="18"/>
      <c r="QIC4" s="18"/>
      <c r="QID4" s="18"/>
      <c r="QIE4" s="18"/>
      <c r="QIF4" s="18"/>
      <c r="QIG4" s="18"/>
      <c r="QIH4" s="18"/>
      <c r="QII4" s="18"/>
      <c r="QIJ4" s="18"/>
      <c r="QIK4" s="18"/>
      <c r="QIL4" s="18"/>
      <c r="QIM4" s="18"/>
      <c r="QIN4" s="18"/>
      <c r="QIO4" s="18"/>
      <c r="QIP4" s="18"/>
      <c r="QIQ4" s="18"/>
      <c r="QIR4" s="18"/>
      <c r="QIS4" s="18"/>
      <c r="QIT4" s="18"/>
      <c r="QIU4" s="18"/>
      <c r="QIV4" s="18"/>
      <c r="QIW4" s="18"/>
      <c r="QIX4" s="18"/>
      <c r="QIY4" s="18"/>
      <c r="QIZ4" s="18"/>
      <c r="QJA4" s="18"/>
      <c r="QJB4" s="18"/>
      <c r="QJC4" s="18"/>
      <c r="QJD4" s="18"/>
      <c r="QJE4" s="18"/>
      <c r="QJF4" s="18"/>
      <c r="QJG4" s="18"/>
      <c r="QJH4" s="18"/>
      <c r="QJI4" s="18"/>
      <c r="QJJ4" s="18"/>
      <c r="QJK4" s="18"/>
      <c r="QJL4" s="18"/>
      <c r="QJM4" s="18"/>
      <c r="QJN4" s="18"/>
      <c r="QJO4" s="18"/>
      <c r="QJP4" s="18"/>
      <c r="QJQ4" s="18"/>
      <c r="QJR4" s="18"/>
      <c r="QJS4" s="18"/>
      <c r="QJT4" s="18"/>
      <c r="QJU4" s="18"/>
      <c r="QJV4" s="18"/>
      <c r="QJW4" s="18"/>
      <c r="QJX4" s="18"/>
      <c r="QJY4" s="18"/>
      <c r="QJZ4" s="18"/>
      <c r="QKA4" s="18"/>
      <c r="QKB4" s="18"/>
      <c r="QKC4" s="18"/>
      <c r="QKD4" s="18"/>
      <c r="QKE4" s="18"/>
      <c r="QKF4" s="18"/>
      <c r="QKG4" s="18"/>
      <c r="QKH4" s="18"/>
      <c r="QKI4" s="18"/>
      <c r="QKJ4" s="18"/>
      <c r="QKK4" s="18"/>
      <c r="QKL4" s="18"/>
      <c r="QKM4" s="18"/>
      <c r="QKN4" s="18"/>
      <c r="QKO4" s="18"/>
      <c r="QKP4" s="18"/>
      <c r="QKQ4" s="18"/>
      <c r="QKR4" s="18"/>
      <c r="QKS4" s="18"/>
      <c r="QKT4" s="18"/>
      <c r="QKU4" s="18"/>
      <c r="QKV4" s="18"/>
      <c r="QKW4" s="18"/>
      <c r="QKX4" s="18"/>
      <c r="QKY4" s="18"/>
      <c r="QKZ4" s="18"/>
      <c r="QLA4" s="18"/>
      <c r="QLB4" s="18"/>
      <c r="QLC4" s="18"/>
      <c r="QLD4" s="18"/>
      <c r="QLE4" s="18"/>
      <c r="QLF4" s="18"/>
      <c r="QLG4" s="18"/>
      <c r="QLH4" s="18"/>
      <c r="QLI4" s="18"/>
      <c r="QLJ4" s="18"/>
      <c r="QLK4" s="18"/>
      <c r="QLL4" s="18"/>
      <c r="QLM4" s="18"/>
      <c r="QLN4" s="18"/>
      <c r="QLO4" s="18"/>
      <c r="QLP4" s="18"/>
      <c r="QLQ4" s="18"/>
      <c r="QLR4" s="18"/>
      <c r="QLS4" s="18"/>
      <c r="QLT4" s="18"/>
      <c r="QLU4" s="18"/>
      <c r="QLV4" s="18"/>
      <c r="QLW4" s="18"/>
      <c r="QLX4" s="18"/>
      <c r="QLY4" s="18"/>
      <c r="QLZ4" s="18"/>
      <c r="QMA4" s="18"/>
      <c r="QMB4" s="18"/>
      <c r="QMC4" s="18"/>
      <c r="QMD4" s="18"/>
      <c r="QME4" s="18"/>
      <c r="QMF4" s="18"/>
      <c r="QMG4" s="18"/>
      <c r="QMH4" s="18"/>
      <c r="QMI4" s="18"/>
      <c r="QMJ4" s="18"/>
      <c r="QMK4" s="18"/>
      <c r="QML4" s="18"/>
      <c r="QMM4" s="18"/>
      <c r="QMN4" s="18"/>
      <c r="QMO4" s="18"/>
      <c r="QMP4" s="18"/>
      <c r="QMQ4" s="18"/>
      <c r="QMR4" s="18"/>
      <c r="QMS4" s="18"/>
      <c r="QMT4" s="18"/>
      <c r="QMU4" s="18"/>
      <c r="QMV4" s="18"/>
      <c r="QMW4" s="18"/>
      <c r="QMX4" s="18"/>
      <c r="QMY4" s="18"/>
      <c r="QMZ4" s="18"/>
      <c r="QNA4" s="18"/>
      <c r="QNB4" s="18"/>
      <c r="QNC4" s="18"/>
      <c r="QND4" s="18"/>
      <c r="QNE4" s="18"/>
      <c r="QNF4" s="18"/>
      <c r="QNG4" s="18"/>
      <c r="QNH4" s="18"/>
      <c r="QNI4" s="18"/>
      <c r="QNJ4" s="18"/>
      <c r="QNK4" s="18"/>
      <c r="QNL4" s="18"/>
      <c r="QNM4" s="18"/>
      <c r="QNN4" s="18"/>
      <c r="QNO4" s="18"/>
      <c r="QNP4" s="18"/>
      <c r="QNQ4" s="18"/>
      <c r="QNR4" s="18"/>
      <c r="QNS4" s="18"/>
      <c r="QNT4" s="18"/>
      <c r="QNU4" s="18"/>
      <c r="QNV4" s="18"/>
      <c r="QNW4" s="18"/>
      <c r="QNX4" s="18"/>
      <c r="QNY4" s="18"/>
      <c r="QNZ4" s="18"/>
      <c r="QOA4" s="18"/>
      <c r="QOB4" s="18"/>
      <c r="QOC4" s="18"/>
      <c r="QOD4" s="18"/>
      <c r="QOE4" s="18"/>
      <c r="QOF4" s="18"/>
      <c r="QOG4" s="18"/>
      <c r="QOH4" s="18"/>
      <c r="QOI4" s="18"/>
      <c r="QOJ4" s="18"/>
      <c r="QOK4" s="18"/>
      <c r="QOL4" s="18"/>
      <c r="QOM4" s="18"/>
      <c r="QON4" s="18"/>
      <c r="QOO4" s="18"/>
      <c r="QOP4" s="18"/>
      <c r="QOQ4" s="18"/>
      <c r="QOR4" s="18"/>
      <c r="QOS4" s="18"/>
      <c r="QOT4" s="18"/>
      <c r="QOU4" s="18"/>
      <c r="QOV4" s="18"/>
      <c r="QOW4" s="18"/>
      <c r="QOX4" s="18"/>
      <c r="QOY4" s="18"/>
      <c r="QOZ4" s="18"/>
      <c r="QPA4" s="18"/>
      <c r="QPB4" s="18"/>
      <c r="QPC4" s="18"/>
      <c r="QPD4" s="18"/>
      <c r="QPE4" s="18"/>
      <c r="QPF4" s="18"/>
      <c r="QPG4" s="18"/>
      <c r="QPH4" s="18"/>
      <c r="QPI4" s="18"/>
      <c r="QPJ4" s="18"/>
      <c r="QPK4" s="18"/>
      <c r="QPL4" s="18"/>
      <c r="QPM4" s="18"/>
      <c r="QPN4" s="18"/>
      <c r="QPO4" s="18"/>
      <c r="QPP4" s="18"/>
      <c r="QPQ4" s="18"/>
      <c r="QPR4" s="18"/>
      <c r="QPS4" s="18"/>
      <c r="QPT4" s="18"/>
      <c r="QPU4" s="18"/>
      <c r="QPV4" s="18"/>
      <c r="QPW4" s="18"/>
      <c r="QPX4" s="18"/>
      <c r="QPY4" s="18"/>
      <c r="QPZ4" s="18"/>
      <c r="QQA4" s="18"/>
      <c r="QQB4" s="18"/>
      <c r="QQC4" s="18"/>
      <c r="QQD4" s="18"/>
      <c r="QQE4" s="18"/>
      <c r="QQF4" s="18"/>
      <c r="QQG4" s="18"/>
      <c r="QQH4" s="18"/>
      <c r="QQI4" s="18"/>
      <c r="QQJ4" s="18"/>
      <c r="QQK4" s="18"/>
      <c r="QQL4" s="18"/>
      <c r="QQM4" s="18"/>
      <c r="QQN4" s="18"/>
      <c r="QQO4" s="18"/>
      <c r="QQP4" s="18"/>
      <c r="QQQ4" s="18"/>
      <c r="QQR4" s="18"/>
      <c r="QQS4" s="18"/>
      <c r="QQT4" s="18"/>
      <c r="QQU4" s="18"/>
      <c r="QQV4" s="18"/>
      <c r="QQW4" s="18"/>
      <c r="QQX4" s="18"/>
      <c r="QQY4" s="18"/>
      <c r="QQZ4" s="18"/>
      <c r="QRA4" s="18"/>
      <c r="QRB4" s="18"/>
      <c r="QRC4" s="18"/>
      <c r="QRD4" s="18"/>
      <c r="QRE4" s="18"/>
      <c r="QRF4" s="18"/>
      <c r="QRG4" s="18"/>
      <c r="QRH4" s="18"/>
      <c r="QRI4" s="18"/>
      <c r="QRJ4" s="18"/>
      <c r="QRK4" s="18"/>
      <c r="QRL4" s="18"/>
      <c r="QRM4" s="18"/>
      <c r="QRN4" s="18"/>
      <c r="QRO4" s="18"/>
      <c r="QRP4" s="18"/>
      <c r="QRQ4" s="18"/>
      <c r="QRR4" s="18"/>
      <c r="QRS4" s="18"/>
      <c r="QRT4" s="18"/>
      <c r="QRU4" s="18"/>
      <c r="QRV4" s="18"/>
      <c r="QRW4" s="18"/>
      <c r="QRX4" s="18"/>
      <c r="QRY4" s="18"/>
      <c r="QRZ4" s="18"/>
      <c r="QSA4" s="18"/>
      <c r="QSB4" s="18"/>
      <c r="QSC4" s="18"/>
      <c r="QSD4" s="18"/>
      <c r="QSE4" s="18"/>
      <c r="QSF4" s="18"/>
      <c r="QSG4" s="18"/>
      <c r="QSH4" s="18"/>
      <c r="QSI4" s="18"/>
      <c r="QSJ4" s="18"/>
      <c r="QSK4" s="18"/>
      <c r="QSL4" s="18"/>
      <c r="QSM4" s="18"/>
      <c r="QSN4" s="18"/>
      <c r="QSO4" s="18"/>
      <c r="QSP4" s="18"/>
      <c r="QSQ4" s="18"/>
      <c r="QSR4" s="18"/>
      <c r="QSS4" s="18"/>
      <c r="QST4" s="18"/>
      <c r="QSU4" s="18"/>
      <c r="QSV4" s="18"/>
      <c r="QSW4" s="18"/>
      <c r="QSX4" s="18"/>
      <c r="QSY4" s="18"/>
      <c r="QSZ4" s="18"/>
      <c r="QTA4" s="18"/>
      <c r="QTB4" s="18"/>
      <c r="QTC4" s="18"/>
      <c r="QTD4" s="18"/>
      <c r="QTE4" s="18"/>
      <c r="QTF4" s="18"/>
      <c r="QTG4" s="18"/>
      <c r="QTH4" s="18"/>
      <c r="QTI4" s="18"/>
      <c r="QTJ4" s="18"/>
      <c r="QTK4" s="18"/>
      <c r="QTL4" s="18"/>
      <c r="QTM4" s="18"/>
      <c r="QTN4" s="18"/>
      <c r="QTO4" s="18"/>
      <c r="QTP4" s="18"/>
      <c r="QTQ4" s="18"/>
      <c r="QTR4" s="18"/>
      <c r="QTS4" s="18"/>
      <c r="QTT4" s="18"/>
      <c r="QTU4" s="18"/>
      <c r="QTV4" s="18"/>
      <c r="QTW4" s="18"/>
      <c r="QTX4" s="18"/>
      <c r="QTY4" s="18"/>
      <c r="QTZ4" s="18"/>
      <c r="QUA4" s="18"/>
      <c r="QUB4" s="18"/>
      <c r="QUC4" s="18"/>
      <c r="QUD4" s="18"/>
      <c r="QUE4" s="18"/>
      <c r="QUF4" s="18"/>
      <c r="QUG4" s="18"/>
      <c r="QUH4" s="18"/>
      <c r="QUI4" s="18"/>
      <c r="QUJ4" s="18"/>
      <c r="QUK4" s="18"/>
      <c r="QUL4" s="18"/>
      <c r="QUM4" s="18"/>
      <c r="QUN4" s="18"/>
      <c r="QUO4" s="18"/>
      <c r="QUP4" s="18"/>
      <c r="QUQ4" s="18"/>
      <c r="QUR4" s="18"/>
      <c r="QUS4" s="18"/>
      <c r="QUT4" s="18"/>
      <c r="QUU4" s="18"/>
      <c r="QUV4" s="18"/>
      <c r="QUW4" s="18"/>
      <c r="QUX4" s="18"/>
      <c r="QUY4" s="18"/>
      <c r="QUZ4" s="18"/>
      <c r="QVA4" s="18"/>
      <c r="QVB4" s="18"/>
      <c r="QVC4" s="18"/>
      <c r="QVD4" s="18"/>
      <c r="QVE4" s="18"/>
      <c r="QVF4" s="18"/>
      <c r="QVG4" s="18"/>
      <c r="QVH4" s="18"/>
      <c r="QVI4" s="18"/>
      <c r="QVJ4" s="18"/>
      <c r="QVK4" s="18"/>
      <c r="QVL4" s="18"/>
      <c r="QVM4" s="18"/>
      <c r="QVN4" s="18"/>
      <c r="QVO4" s="18"/>
      <c r="QVP4" s="18"/>
      <c r="QVQ4" s="18"/>
      <c r="QVR4" s="18"/>
      <c r="QVS4" s="18"/>
      <c r="QVT4" s="18"/>
      <c r="QVU4" s="18"/>
      <c r="QVV4" s="18"/>
      <c r="QVW4" s="18"/>
      <c r="QVX4" s="18"/>
      <c r="QVY4" s="18"/>
      <c r="QVZ4" s="18"/>
      <c r="QWA4" s="18"/>
      <c r="QWB4" s="18"/>
      <c r="QWC4" s="18"/>
      <c r="QWD4" s="18"/>
      <c r="QWE4" s="18"/>
      <c r="QWF4" s="18"/>
      <c r="QWG4" s="18"/>
      <c r="QWH4" s="18"/>
      <c r="QWI4" s="18"/>
      <c r="QWJ4" s="18"/>
      <c r="QWK4" s="18"/>
      <c r="QWL4" s="18"/>
      <c r="QWM4" s="18"/>
      <c r="QWN4" s="18"/>
      <c r="QWO4" s="18"/>
      <c r="QWP4" s="18"/>
      <c r="QWQ4" s="18"/>
      <c r="QWR4" s="18"/>
      <c r="QWS4" s="18"/>
      <c r="QWT4" s="18"/>
      <c r="QWU4" s="18"/>
      <c r="QWV4" s="18"/>
      <c r="QWW4" s="18"/>
      <c r="QWX4" s="18"/>
      <c r="QWY4" s="18"/>
      <c r="QWZ4" s="18"/>
      <c r="QXA4" s="18"/>
      <c r="QXB4" s="18"/>
      <c r="QXC4" s="18"/>
      <c r="QXD4" s="18"/>
      <c r="QXE4" s="18"/>
      <c r="QXF4" s="18"/>
      <c r="QXG4" s="18"/>
      <c r="QXH4" s="18"/>
      <c r="QXI4" s="18"/>
      <c r="QXJ4" s="18"/>
      <c r="QXK4" s="18"/>
      <c r="QXL4" s="18"/>
      <c r="QXM4" s="18"/>
      <c r="QXN4" s="18"/>
      <c r="QXO4" s="18"/>
      <c r="QXP4" s="18"/>
      <c r="QXQ4" s="18"/>
      <c r="QXR4" s="18"/>
      <c r="QXS4" s="18"/>
      <c r="QXT4" s="18"/>
      <c r="QXU4" s="18"/>
      <c r="QXV4" s="18"/>
      <c r="QXW4" s="18"/>
      <c r="QXX4" s="18"/>
      <c r="QXY4" s="18"/>
      <c r="QXZ4" s="18"/>
      <c r="QYA4" s="18"/>
      <c r="QYB4" s="18"/>
      <c r="QYC4" s="18"/>
      <c r="QYD4" s="18"/>
      <c r="QYE4" s="18"/>
      <c r="QYF4" s="18"/>
      <c r="QYG4" s="18"/>
      <c r="QYH4" s="18"/>
      <c r="QYI4" s="18"/>
      <c r="QYJ4" s="18"/>
      <c r="QYK4" s="18"/>
      <c r="QYL4" s="18"/>
      <c r="QYM4" s="18"/>
      <c r="QYN4" s="18"/>
      <c r="QYO4" s="18"/>
      <c r="QYP4" s="18"/>
      <c r="QYQ4" s="18"/>
      <c r="QYR4" s="18"/>
      <c r="QYS4" s="18"/>
      <c r="QYT4" s="18"/>
      <c r="QYU4" s="18"/>
      <c r="QYV4" s="18"/>
      <c r="QYW4" s="18"/>
      <c r="QYX4" s="18"/>
      <c r="QYY4" s="18"/>
      <c r="QYZ4" s="18"/>
      <c r="QZA4" s="18"/>
      <c r="QZB4" s="18"/>
      <c r="QZC4" s="18"/>
      <c r="QZD4" s="18"/>
      <c r="QZE4" s="18"/>
      <c r="QZF4" s="18"/>
      <c r="QZG4" s="18"/>
      <c r="QZH4" s="18"/>
      <c r="QZI4" s="18"/>
      <c r="QZJ4" s="18"/>
      <c r="QZK4" s="18"/>
      <c r="QZL4" s="18"/>
      <c r="QZM4" s="18"/>
      <c r="QZN4" s="18"/>
      <c r="QZO4" s="18"/>
      <c r="QZP4" s="18"/>
      <c r="QZQ4" s="18"/>
      <c r="QZR4" s="18"/>
      <c r="QZS4" s="18"/>
      <c r="QZT4" s="18"/>
      <c r="QZU4" s="18"/>
      <c r="QZV4" s="18"/>
      <c r="QZW4" s="18"/>
      <c r="QZX4" s="18"/>
      <c r="QZY4" s="18"/>
      <c r="QZZ4" s="18"/>
      <c r="RAA4" s="18"/>
      <c r="RAB4" s="18"/>
      <c r="RAC4" s="18"/>
      <c r="RAD4" s="18"/>
      <c r="RAE4" s="18"/>
      <c r="RAF4" s="18"/>
      <c r="RAG4" s="18"/>
      <c r="RAH4" s="18"/>
      <c r="RAI4" s="18"/>
      <c r="RAJ4" s="18"/>
      <c r="RAK4" s="18"/>
      <c r="RAL4" s="18"/>
      <c r="RAM4" s="18"/>
      <c r="RAN4" s="18"/>
      <c r="RAO4" s="18"/>
      <c r="RAP4" s="18"/>
      <c r="RAQ4" s="18"/>
      <c r="RAR4" s="18"/>
      <c r="RAS4" s="18"/>
      <c r="RAT4" s="18"/>
      <c r="RAU4" s="18"/>
      <c r="RAV4" s="18"/>
      <c r="RAW4" s="18"/>
      <c r="RAX4" s="18"/>
      <c r="RAY4" s="18"/>
      <c r="RAZ4" s="18"/>
      <c r="RBA4" s="18"/>
      <c r="RBB4" s="18"/>
      <c r="RBC4" s="18"/>
      <c r="RBD4" s="18"/>
      <c r="RBE4" s="18"/>
      <c r="RBF4" s="18"/>
      <c r="RBG4" s="18"/>
      <c r="RBH4" s="18"/>
      <c r="RBI4" s="18"/>
      <c r="RBJ4" s="18"/>
      <c r="RBK4" s="18"/>
      <c r="RBL4" s="18"/>
      <c r="RBM4" s="18"/>
      <c r="RBN4" s="18"/>
      <c r="RBO4" s="18"/>
      <c r="RBP4" s="18"/>
      <c r="RBQ4" s="18"/>
      <c r="RBR4" s="18"/>
      <c r="RBS4" s="18"/>
      <c r="RBT4" s="18"/>
      <c r="RBU4" s="18"/>
      <c r="RBV4" s="18"/>
      <c r="RBW4" s="18"/>
      <c r="RBX4" s="18"/>
      <c r="RBY4" s="18"/>
      <c r="RBZ4" s="18"/>
      <c r="RCA4" s="18"/>
      <c r="RCB4" s="18"/>
      <c r="RCC4" s="18"/>
      <c r="RCD4" s="18"/>
      <c r="RCE4" s="18"/>
      <c r="RCF4" s="18"/>
      <c r="RCG4" s="18"/>
      <c r="RCH4" s="18"/>
      <c r="RCI4" s="18"/>
      <c r="RCJ4" s="18"/>
      <c r="RCK4" s="18"/>
      <c r="RCL4" s="18"/>
      <c r="RCM4" s="18"/>
      <c r="RCN4" s="18"/>
      <c r="RCO4" s="18"/>
      <c r="RCP4" s="18"/>
      <c r="RCQ4" s="18"/>
      <c r="RCR4" s="18"/>
      <c r="RCS4" s="18"/>
      <c r="RCT4" s="18"/>
      <c r="RCU4" s="18"/>
      <c r="RCV4" s="18"/>
      <c r="RCW4" s="18"/>
      <c r="RCX4" s="18"/>
      <c r="RCY4" s="18"/>
      <c r="RCZ4" s="18"/>
      <c r="RDA4" s="18"/>
      <c r="RDB4" s="18"/>
      <c r="RDC4" s="18"/>
      <c r="RDD4" s="18"/>
      <c r="RDE4" s="18"/>
      <c r="RDF4" s="18"/>
      <c r="RDG4" s="18"/>
      <c r="RDH4" s="18"/>
      <c r="RDI4" s="18"/>
      <c r="RDJ4" s="18"/>
      <c r="RDK4" s="18"/>
      <c r="RDL4" s="18"/>
      <c r="RDM4" s="18"/>
      <c r="RDN4" s="18"/>
      <c r="RDO4" s="18"/>
      <c r="RDP4" s="18"/>
      <c r="RDQ4" s="18"/>
      <c r="RDR4" s="18"/>
      <c r="RDS4" s="18"/>
      <c r="RDT4" s="18"/>
      <c r="RDU4" s="18"/>
      <c r="RDV4" s="18"/>
      <c r="RDW4" s="18"/>
      <c r="RDX4" s="18"/>
      <c r="RDY4" s="18"/>
      <c r="RDZ4" s="18"/>
      <c r="REA4" s="18"/>
      <c r="REB4" s="18"/>
      <c r="REC4" s="18"/>
      <c r="RED4" s="18"/>
      <c r="REE4" s="18"/>
      <c r="REF4" s="18"/>
      <c r="REG4" s="18"/>
      <c r="REH4" s="18"/>
      <c r="REI4" s="18"/>
      <c r="REJ4" s="18"/>
      <c r="REK4" s="18"/>
      <c r="REL4" s="18"/>
      <c r="REM4" s="18"/>
      <c r="REN4" s="18"/>
      <c r="REO4" s="18"/>
      <c r="REP4" s="18"/>
      <c r="REQ4" s="18"/>
      <c r="RER4" s="18"/>
      <c r="RES4" s="18"/>
      <c r="RET4" s="18"/>
      <c r="REU4" s="18"/>
      <c r="REV4" s="18"/>
      <c r="REW4" s="18"/>
      <c r="REX4" s="18"/>
      <c r="REY4" s="18"/>
      <c r="REZ4" s="18"/>
      <c r="RFA4" s="18"/>
      <c r="RFB4" s="18"/>
      <c r="RFC4" s="18"/>
      <c r="RFD4" s="18"/>
      <c r="RFE4" s="18"/>
      <c r="RFF4" s="18"/>
      <c r="RFG4" s="18"/>
      <c r="RFH4" s="18"/>
      <c r="RFI4" s="18"/>
      <c r="RFJ4" s="18"/>
      <c r="RFK4" s="18"/>
      <c r="RFL4" s="18"/>
      <c r="RFM4" s="18"/>
      <c r="RFN4" s="18"/>
      <c r="RFO4" s="18"/>
      <c r="RFP4" s="18"/>
      <c r="RFQ4" s="18"/>
      <c r="RFR4" s="18"/>
      <c r="RFS4" s="18"/>
      <c r="RFT4" s="18"/>
      <c r="RFU4" s="18"/>
      <c r="RFV4" s="18"/>
      <c r="RFW4" s="18"/>
      <c r="RFX4" s="18"/>
      <c r="RFY4" s="18"/>
      <c r="RFZ4" s="18"/>
      <c r="RGA4" s="18"/>
      <c r="RGB4" s="18"/>
      <c r="RGC4" s="18"/>
      <c r="RGD4" s="18"/>
      <c r="RGE4" s="18"/>
      <c r="RGF4" s="18"/>
      <c r="RGG4" s="18"/>
      <c r="RGH4" s="18"/>
      <c r="RGI4" s="18"/>
      <c r="RGJ4" s="18"/>
      <c r="RGK4" s="18"/>
      <c r="RGL4" s="18"/>
      <c r="RGM4" s="18"/>
      <c r="RGN4" s="18"/>
      <c r="RGO4" s="18"/>
      <c r="RGP4" s="18"/>
      <c r="RGQ4" s="18"/>
      <c r="RGR4" s="18"/>
      <c r="RGS4" s="18"/>
      <c r="RGT4" s="18"/>
      <c r="RGU4" s="18"/>
      <c r="RGV4" s="18"/>
      <c r="RGW4" s="18"/>
      <c r="RGX4" s="18"/>
      <c r="RGY4" s="18"/>
      <c r="RGZ4" s="18"/>
      <c r="RHA4" s="18"/>
      <c r="RHB4" s="18"/>
      <c r="RHC4" s="18"/>
      <c r="RHD4" s="18"/>
      <c r="RHE4" s="18"/>
      <c r="RHF4" s="18"/>
      <c r="RHG4" s="18"/>
      <c r="RHH4" s="18"/>
      <c r="RHI4" s="18"/>
      <c r="RHJ4" s="18"/>
      <c r="RHK4" s="18"/>
      <c r="RHL4" s="18"/>
      <c r="RHM4" s="18"/>
      <c r="RHN4" s="18"/>
      <c r="RHO4" s="18"/>
      <c r="RHP4" s="18"/>
      <c r="RHQ4" s="18"/>
      <c r="RHR4" s="18"/>
      <c r="RHS4" s="18"/>
      <c r="RHT4" s="18"/>
      <c r="RHU4" s="18"/>
      <c r="RHV4" s="18"/>
      <c r="RHW4" s="18"/>
      <c r="RHX4" s="18"/>
      <c r="RHY4" s="18"/>
      <c r="RHZ4" s="18"/>
      <c r="RIA4" s="18"/>
      <c r="RIB4" s="18"/>
      <c r="RIC4" s="18"/>
      <c r="RID4" s="18"/>
      <c r="RIE4" s="18"/>
      <c r="RIF4" s="18"/>
      <c r="RIG4" s="18"/>
      <c r="RIH4" s="18"/>
      <c r="RII4" s="18"/>
      <c r="RIJ4" s="18"/>
      <c r="RIK4" s="18"/>
      <c r="RIL4" s="18"/>
      <c r="RIM4" s="18"/>
      <c r="RIN4" s="18"/>
      <c r="RIO4" s="18"/>
      <c r="RIP4" s="18"/>
      <c r="RIQ4" s="18"/>
      <c r="RIR4" s="18"/>
      <c r="RIS4" s="18"/>
      <c r="RIT4" s="18"/>
      <c r="RIU4" s="18"/>
      <c r="RIV4" s="18"/>
      <c r="RIW4" s="18"/>
      <c r="RIX4" s="18"/>
      <c r="RIY4" s="18"/>
      <c r="RIZ4" s="18"/>
      <c r="RJA4" s="18"/>
      <c r="RJB4" s="18"/>
      <c r="RJC4" s="18"/>
      <c r="RJD4" s="18"/>
      <c r="RJE4" s="18"/>
      <c r="RJF4" s="18"/>
      <c r="RJG4" s="18"/>
      <c r="RJH4" s="18"/>
      <c r="RJI4" s="18"/>
      <c r="RJJ4" s="18"/>
      <c r="RJK4" s="18"/>
      <c r="RJL4" s="18"/>
      <c r="RJM4" s="18"/>
      <c r="RJN4" s="18"/>
      <c r="RJO4" s="18"/>
      <c r="RJP4" s="18"/>
      <c r="RJQ4" s="18"/>
      <c r="RJR4" s="18"/>
      <c r="RJS4" s="18"/>
      <c r="RJT4" s="18"/>
      <c r="RJU4" s="18"/>
      <c r="RJV4" s="18"/>
      <c r="RJW4" s="18"/>
      <c r="RJX4" s="18"/>
      <c r="RJY4" s="18"/>
      <c r="RJZ4" s="18"/>
      <c r="RKA4" s="18"/>
      <c r="RKB4" s="18"/>
      <c r="RKC4" s="18"/>
      <c r="RKD4" s="18"/>
      <c r="RKE4" s="18"/>
      <c r="RKF4" s="18"/>
      <c r="RKG4" s="18"/>
      <c r="RKH4" s="18"/>
      <c r="RKI4" s="18"/>
      <c r="RKJ4" s="18"/>
      <c r="RKK4" s="18"/>
      <c r="RKL4" s="18"/>
      <c r="RKM4" s="18"/>
      <c r="RKN4" s="18"/>
      <c r="RKO4" s="18"/>
      <c r="RKP4" s="18"/>
      <c r="RKQ4" s="18"/>
      <c r="RKR4" s="18"/>
      <c r="RKS4" s="18"/>
      <c r="RKT4" s="18"/>
      <c r="RKU4" s="18"/>
      <c r="RKV4" s="18"/>
      <c r="RKW4" s="18"/>
      <c r="RKX4" s="18"/>
      <c r="RKY4" s="18"/>
      <c r="RKZ4" s="18"/>
      <c r="RLA4" s="18"/>
      <c r="RLB4" s="18"/>
      <c r="RLC4" s="18"/>
      <c r="RLD4" s="18"/>
      <c r="RLE4" s="18"/>
      <c r="RLF4" s="18"/>
      <c r="RLG4" s="18"/>
      <c r="RLH4" s="18"/>
      <c r="RLI4" s="18"/>
      <c r="RLJ4" s="18"/>
      <c r="RLK4" s="18"/>
      <c r="RLL4" s="18"/>
      <c r="RLM4" s="18"/>
      <c r="RLN4" s="18"/>
      <c r="RLO4" s="18"/>
      <c r="RLP4" s="18"/>
      <c r="RLQ4" s="18"/>
      <c r="RLR4" s="18"/>
      <c r="RLS4" s="18"/>
      <c r="RLT4" s="18"/>
      <c r="RLU4" s="18"/>
      <c r="RLV4" s="18"/>
      <c r="RLW4" s="18"/>
      <c r="RLX4" s="18"/>
      <c r="RLY4" s="18"/>
      <c r="RLZ4" s="18"/>
      <c r="RMA4" s="18"/>
      <c r="RMB4" s="18"/>
      <c r="RMC4" s="18"/>
      <c r="RMD4" s="18"/>
      <c r="RME4" s="18"/>
      <c r="RMF4" s="18"/>
      <c r="RMG4" s="18"/>
      <c r="RMH4" s="18"/>
      <c r="RMI4" s="18"/>
      <c r="RMJ4" s="18"/>
      <c r="RMK4" s="18"/>
      <c r="RML4" s="18"/>
      <c r="RMM4" s="18"/>
      <c r="RMN4" s="18"/>
      <c r="RMO4" s="18"/>
      <c r="RMP4" s="18"/>
      <c r="RMQ4" s="18"/>
      <c r="RMR4" s="18"/>
      <c r="RMS4" s="18"/>
      <c r="RMT4" s="18"/>
      <c r="RMU4" s="18"/>
      <c r="RMV4" s="18"/>
      <c r="RMW4" s="18"/>
      <c r="RMX4" s="18"/>
      <c r="RMY4" s="18"/>
      <c r="RMZ4" s="18"/>
      <c r="RNA4" s="18"/>
      <c r="RNB4" s="18"/>
      <c r="RNC4" s="18"/>
      <c r="RND4" s="18"/>
      <c r="RNE4" s="18"/>
      <c r="RNF4" s="18"/>
      <c r="RNG4" s="18"/>
      <c r="RNH4" s="18"/>
      <c r="RNI4" s="18"/>
      <c r="RNJ4" s="18"/>
      <c r="RNK4" s="18"/>
      <c r="RNL4" s="18"/>
      <c r="RNM4" s="18"/>
      <c r="RNN4" s="18"/>
      <c r="RNO4" s="18"/>
      <c r="RNP4" s="18"/>
      <c r="RNQ4" s="18"/>
      <c r="RNR4" s="18"/>
      <c r="RNS4" s="18"/>
      <c r="RNT4" s="18"/>
      <c r="RNU4" s="18"/>
      <c r="RNV4" s="18"/>
      <c r="RNW4" s="18"/>
      <c r="RNX4" s="18"/>
      <c r="RNY4" s="18"/>
      <c r="RNZ4" s="18"/>
      <c r="ROA4" s="18"/>
      <c r="ROB4" s="18"/>
      <c r="ROC4" s="18"/>
      <c r="ROD4" s="18"/>
      <c r="ROE4" s="18"/>
      <c r="ROF4" s="18"/>
      <c r="ROG4" s="18"/>
      <c r="ROH4" s="18"/>
      <c r="ROI4" s="18"/>
      <c r="ROJ4" s="18"/>
      <c r="ROK4" s="18"/>
      <c r="ROL4" s="18"/>
      <c r="ROM4" s="18"/>
      <c r="RON4" s="18"/>
      <c r="ROO4" s="18"/>
      <c r="ROP4" s="18"/>
      <c r="ROQ4" s="18"/>
      <c r="ROR4" s="18"/>
      <c r="ROS4" s="18"/>
      <c r="ROT4" s="18"/>
      <c r="ROU4" s="18"/>
      <c r="ROV4" s="18"/>
      <c r="ROW4" s="18"/>
      <c r="ROX4" s="18"/>
      <c r="ROY4" s="18"/>
      <c r="ROZ4" s="18"/>
      <c r="RPA4" s="18"/>
      <c r="RPB4" s="18"/>
      <c r="RPC4" s="18"/>
      <c r="RPD4" s="18"/>
      <c r="RPE4" s="18"/>
      <c r="RPF4" s="18"/>
      <c r="RPG4" s="18"/>
      <c r="RPH4" s="18"/>
      <c r="RPI4" s="18"/>
      <c r="RPJ4" s="18"/>
      <c r="RPK4" s="18"/>
      <c r="RPL4" s="18"/>
      <c r="RPM4" s="18"/>
      <c r="RPN4" s="18"/>
      <c r="RPO4" s="18"/>
      <c r="RPP4" s="18"/>
      <c r="RPQ4" s="18"/>
      <c r="RPR4" s="18"/>
      <c r="RPS4" s="18"/>
      <c r="RPT4" s="18"/>
      <c r="RPU4" s="18"/>
      <c r="RPV4" s="18"/>
      <c r="RPW4" s="18"/>
      <c r="RPX4" s="18"/>
      <c r="RPY4" s="18"/>
      <c r="RPZ4" s="18"/>
      <c r="RQA4" s="18"/>
      <c r="RQB4" s="18"/>
      <c r="RQC4" s="18"/>
      <c r="RQD4" s="18"/>
      <c r="RQE4" s="18"/>
      <c r="RQF4" s="18"/>
      <c r="RQG4" s="18"/>
      <c r="RQH4" s="18"/>
      <c r="RQI4" s="18"/>
      <c r="RQJ4" s="18"/>
      <c r="RQK4" s="18"/>
      <c r="RQL4" s="18"/>
      <c r="RQM4" s="18"/>
      <c r="RQN4" s="18"/>
      <c r="RQO4" s="18"/>
      <c r="RQP4" s="18"/>
      <c r="RQQ4" s="18"/>
      <c r="RQR4" s="18"/>
      <c r="RQS4" s="18"/>
      <c r="RQT4" s="18"/>
      <c r="RQU4" s="18"/>
      <c r="RQV4" s="18"/>
      <c r="RQW4" s="18"/>
      <c r="RQX4" s="18"/>
      <c r="RQY4" s="18"/>
      <c r="RQZ4" s="18"/>
      <c r="RRA4" s="18"/>
      <c r="RRB4" s="18"/>
      <c r="RRC4" s="18"/>
      <c r="RRD4" s="18"/>
      <c r="RRE4" s="18"/>
      <c r="RRF4" s="18"/>
      <c r="RRG4" s="18"/>
      <c r="RRH4" s="18"/>
      <c r="RRI4" s="18"/>
      <c r="RRJ4" s="18"/>
      <c r="RRK4" s="18"/>
      <c r="RRL4" s="18"/>
      <c r="RRM4" s="18"/>
      <c r="RRN4" s="18"/>
      <c r="RRO4" s="18"/>
      <c r="RRP4" s="18"/>
      <c r="RRQ4" s="18"/>
      <c r="RRR4" s="18"/>
      <c r="RRS4" s="18"/>
      <c r="RRT4" s="18"/>
      <c r="RRU4" s="18"/>
      <c r="RRV4" s="18"/>
      <c r="RRW4" s="18"/>
      <c r="RRX4" s="18"/>
      <c r="RRY4" s="18"/>
      <c r="RRZ4" s="18"/>
      <c r="RSA4" s="18"/>
      <c r="RSB4" s="18"/>
      <c r="RSC4" s="18"/>
      <c r="RSD4" s="18"/>
      <c r="RSE4" s="18"/>
      <c r="RSF4" s="18"/>
      <c r="RSG4" s="18"/>
      <c r="RSH4" s="18"/>
      <c r="RSI4" s="18"/>
      <c r="RSJ4" s="18"/>
      <c r="RSK4" s="18"/>
      <c r="RSL4" s="18"/>
      <c r="RSM4" s="18"/>
      <c r="RSN4" s="18"/>
      <c r="RSO4" s="18"/>
      <c r="RSP4" s="18"/>
      <c r="RSQ4" s="18"/>
      <c r="RSR4" s="18"/>
      <c r="RSS4" s="18"/>
      <c r="RST4" s="18"/>
      <c r="RSU4" s="18"/>
      <c r="RSV4" s="18"/>
      <c r="RSW4" s="18"/>
      <c r="RSX4" s="18"/>
      <c r="RSY4" s="18"/>
      <c r="RSZ4" s="18"/>
      <c r="RTA4" s="18"/>
      <c r="RTB4" s="18"/>
      <c r="RTC4" s="18"/>
      <c r="RTD4" s="18"/>
      <c r="RTE4" s="18"/>
      <c r="RTF4" s="18"/>
      <c r="RTG4" s="18"/>
      <c r="RTH4" s="18"/>
      <c r="RTI4" s="18"/>
      <c r="RTJ4" s="18"/>
      <c r="RTK4" s="18"/>
      <c r="RTL4" s="18"/>
      <c r="RTM4" s="18"/>
      <c r="RTN4" s="18"/>
      <c r="RTO4" s="18"/>
      <c r="RTP4" s="18"/>
      <c r="RTQ4" s="18"/>
      <c r="RTR4" s="18"/>
      <c r="RTS4" s="18"/>
      <c r="RTT4" s="18"/>
      <c r="RTU4" s="18"/>
      <c r="RTV4" s="18"/>
      <c r="RTW4" s="18"/>
      <c r="RTX4" s="18"/>
      <c r="RTY4" s="18"/>
      <c r="RTZ4" s="18"/>
      <c r="RUA4" s="18"/>
      <c r="RUB4" s="18"/>
      <c r="RUC4" s="18"/>
      <c r="RUD4" s="18"/>
      <c r="RUE4" s="18"/>
      <c r="RUF4" s="18"/>
      <c r="RUG4" s="18"/>
      <c r="RUH4" s="18"/>
      <c r="RUI4" s="18"/>
      <c r="RUJ4" s="18"/>
      <c r="RUK4" s="18"/>
      <c r="RUL4" s="18"/>
      <c r="RUM4" s="18"/>
      <c r="RUN4" s="18"/>
      <c r="RUO4" s="18"/>
      <c r="RUP4" s="18"/>
      <c r="RUQ4" s="18"/>
      <c r="RUR4" s="18"/>
      <c r="RUS4" s="18"/>
      <c r="RUT4" s="18"/>
      <c r="RUU4" s="18"/>
      <c r="RUV4" s="18"/>
      <c r="RUW4" s="18"/>
      <c r="RUX4" s="18"/>
      <c r="RUY4" s="18"/>
      <c r="RUZ4" s="18"/>
      <c r="RVA4" s="18"/>
      <c r="RVB4" s="18"/>
      <c r="RVC4" s="18"/>
      <c r="RVD4" s="18"/>
      <c r="RVE4" s="18"/>
      <c r="RVF4" s="18"/>
      <c r="RVG4" s="18"/>
      <c r="RVH4" s="18"/>
      <c r="RVI4" s="18"/>
      <c r="RVJ4" s="18"/>
      <c r="RVK4" s="18"/>
      <c r="RVL4" s="18"/>
      <c r="RVM4" s="18"/>
      <c r="RVN4" s="18"/>
      <c r="RVO4" s="18"/>
      <c r="RVP4" s="18"/>
      <c r="RVQ4" s="18"/>
      <c r="RVR4" s="18"/>
      <c r="RVS4" s="18"/>
      <c r="RVT4" s="18"/>
      <c r="RVU4" s="18"/>
      <c r="RVV4" s="18"/>
      <c r="RVW4" s="18"/>
      <c r="RVX4" s="18"/>
      <c r="RVY4" s="18"/>
      <c r="RVZ4" s="18"/>
      <c r="RWA4" s="18"/>
      <c r="RWB4" s="18"/>
      <c r="RWC4" s="18"/>
      <c r="RWD4" s="18"/>
      <c r="RWE4" s="18"/>
      <c r="RWF4" s="18"/>
      <c r="RWG4" s="18"/>
      <c r="RWH4" s="18"/>
      <c r="RWI4" s="18"/>
      <c r="RWJ4" s="18"/>
      <c r="RWK4" s="18"/>
      <c r="RWL4" s="18"/>
      <c r="RWM4" s="18"/>
      <c r="RWN4" s="18"/>
      <c r="RWO4" s="18"/>
      <c r="RWP4" s="18"/>
      <c r="RWQ4" s="18"/>
      <c r="RWR4" s="18"/>
      <c r="RWS4" s="18"/>
      <c r="RWT4" s="18"/>
      <c r="RWU4" s="18"/>
      <c r="RWV4" s="18"/>
      <c r="RWW4" s="18"/>
      <c r="RWX4" s="18"/>
      <c r="RWY4" s="18"/>
      <c r="RWZ4" s="18"/>
      <c r="RXA4" s="18"/>
      <c r="RXB4" s="18"/>
      <c r="RXC4" s="18"/>
      <c r="RXD4" s="18"/>
      <c r="RXE4" s="18"/>
      <c r="RXF4" s="18"/>
      <c r="RXG4" s="18"/>
      <c r="RXH4" s="18"/>
      <c r="RXI4" s="18"/>
      <c r="RXJ4" s="18"/>
      <c r="RXK4" s="18"/>
      <c r="RXL4" s="18"/>
      <c r="RXM4" s="18"/>
      <c r="RXN4" s="18"/>
      <c r="RXO4" s="18"/>
      <c r="RXP4" s="18"/>
      <c r="RXQ4" s="18"/>
      <c r="RXR4" s="18"/>
      <c r="RXS4" s="18"/>
      <c r="RXT4" s="18"/>
      <c r="RXU4" s="18"/>
      <c r="RXV4" s="18"/>
      <c r="RXW4" s="18"/>
      <c r="RXX4" s="18"/>
      <c r="RXY4" s="18"/>
      <c r="RXZ4" s="18"/>
      <c r="RYA4" s="18"/>
      <c r="RYB4" s="18"/>
      <c r="RYC4" s="18"/>
      <c r="RYD4" s="18"/>
      <c r="RYE4" s="18"/>
      <c r="RYF4" s="18"/>
      <c r="RYG4" s="18"/>
      <c r="RYH4" s="18"/>
      <c r="RYI4" s="18"/>
      <c r="RYJ4" s="18"/>
      <c r="RYK4" s="18"/>
      <c r="RYL4" s="18"/>
      <c r="RYM4" s="18"/>
      <c r="RYN4" s="18"/>
      <c r="RYO4" s="18"/>
      <c r="RYP4" s="18"/>
      <c r="RYQ4" s="18"/>
      <c r="RYR4" s="18"/>
      <c r="RYS4" s="18"/>
      <c r="RYT4" s="18"/>
      <c r="RYU4" s="18"/>
      <c r="RYV4" s="18"/>
      <c r="RYW4" s="18"/>
      <c r="RYX4" s="18"/>
      <c r="RYY4" s="18"/>
      <c r="RYZ4" s="18"/>
      <c r="RZA4" s="18"/>
      <c r="RZB4" s="18"/>
      <c r="RZC4" s="18"/>
      <c r="RZD4" s="18"/>
      <c r="RZE4" s="18"/>
      <c r="RZF4" s="18"/>
      <c r="RZG4" s="18"/>
      <c r="RZH4" s="18"/>
      <c r="RZI4" s="18"/>
      <c r="RZJ4" s="18"/>
      <c r="RZK4" s="18"/>
      <c r="RZL4" s="18"/>
      <c r="RZM4" s="18"/>
      <c r="RZN4" s="18"/>
      <c r="RZO4" s="18"/>
      <c r="RZP4" s="18"/>
      <c r="RZQ4" s="18"/>
      <c r="RZR4" s="18"/>
      <c r="RZS4" s="18"/>
      <c r="RZT4" s="18"/>
      <c r="RZU4" s="18"/>
      <c r="RZV4" s="18"/>
      <c r="RZW4" s="18"/>
      <c r="RZX4" s="18"/>
      <c r="RZY4" s="18"/>
      <c r="RZZ4" s="18"/>
      <c r="SAA4" s="18"/>
      <c r="SAB4" s="18"/>
      <c r="SAC4" s="18"/>
      <c r="SAD4" s="18"/>
      <c r="SAE4" s="18"/>
      <c r="SAF4" s="18"/>
      <c r="SAG4" s="18"/>
      <c r="SAH4" s="18"/>
      <c r="SAI4" s="18"/>
      <c r="SAJ4" s="18"/>
      <c r="SAK4" s="18"/>
      <c r="SAL4" s="18"/>
      <c r="SAM4" s="18"/>
      <c r="SAN4" s="18"/>
      <c r="SAO4" s="18"/>
      <c r="SAP4" s="18"/>
      <c r="SAQ4" s="18"/>
      <c r="SAR4" s="18"/>
      <c r="SAS4" s="18"/>
      <c r="SAT4" s="18"/>
      <c r="SAU4" s="18"/>
      <c r="SAV4" s="18"/>
      <c r="SAW4" s="18"/>
      <c r="SAX4" s="18"/>
      <c r="SAY4" s="18"/>
      <c r="SAZ4" s="18"/>
      <c r="SBA4" s="18"/>
      <c r="SBB4" s="18"/>
      <c r="SBC4" s="18"/>
      <c r="SBD4" s="18"/>
      <c r="SBE4" s="18"/>
      <c r="SBF4" s="18"/>
      <c r="SBG4" s="18"/>
      <c r="SBH4" s="18"/>
      <c r="SBI4" s="18"/>
      <c r="SBJ4" s="18"/>
      <c r="SBK4" s="18"/>
      <c r="SBL4" s="18"/>
      <c r="SBM4" s="18"/>
      <c r="SBN4" s="18"/>
      <c r="SBO4" s="18"/>
      <c r="SBP4" s="18"/>
      <c r="SBQ4" s="18"/>
      <c r="SBR4" s="18"/>
      <c r="SBS4" s="18"/>
      <c r="SBT4" s="18"/>
      <c r="SBU4" s="18"/>
      <c r="SBV4" s="18"/>
      <c r="SBW4" s="18"/>
      <c r="SBX4" s="18"/>
      <c r="SBY4" s="18"/>
      <c r="SBZ4" s="18"/>
      <c r="SCA4" s="18"/>
      <c r="SCB4" s="18"/>
      <c r="SCC4" s="18"/>
      <c r="SCD4" s="18"/>
      <c r="SCE4" s="18"/>
      <c r="SCF4" s="18"/>
      <c r="SCG4" s="18"/>
      <c r="SCH4" s="18"/>
      <c r="SCI4" s="18"/>
      <c r="SCJ4" s="18"/>
      <c r="SCK4" s="18"/>
      <c r="SCL4" s="18"/>
      <c r="SCM4" s="18"/>
      <c r="SCN4" s="18"/>
      <c r="SCO4" s="18"/>
      <c r="SCP4" s="18"/>
      <c r="SCQ4" s="18"/>
      <c r="SCR4" s="18"/>
      <c r="SCS4" s="18"/>
      <c r="SCT4" s="18"/>
      <c r="SCU4" s="18"/>
      <c r="SCV4" s="18"/>
      <c r="SCW4" s="18"/>
      <c r="SCX4" s="18"/>
      <c r="SCY4" s="18"/>
      <c r="SCZ4" s="18"/>
      <c r="SDA4" s="18"/>
      <c r="SDB4" s="18"/>
      <c r="SDC4" s="18"/>
      <c r="SDD4" s="18"/>
      <c r="SDE4" s="18"/>
      <c r="SDF4" s="18"/>
      <c r="SDG4" s="18"/>
      <c r="SDH4" s="18"/>
      <c r="SDI4" s="18"/>
      <c r="SDJ4" s="18"/>
      <c r="SDK4" s="18"/>
      <c r="SDL4" s="18"/>
      <c r="SDM4" s="18"/>
      <c r="SDN4" s="18"/>
      <c r="SDO4" s="18"/>
      <c r="SDP4" s="18"/>
      <c r="SDQ4" s="18"/>
      <c r="SDR4" s="18"/>
      <c r="SDS4" s="18"/>
      <c r="SDT4" s="18"/>
      <c r="SDU4" s="18"/>
      <c r="SDV4" s="18"/>
      <c r="SDW4" s="18"/>
      <c r="SDX4" s="18"/>
      <c r="SDY4" s="18"/>
      <c r="SDZ4" s="18"/>
      <c r="SEA4" s="18"/>
      <c r="SEB4" s="18"/>
      <c r="SEC4" s="18"/>
      <c r="SED4" s="18"/>
      <c r="SEE4" s="18"/>
      <c r="SEF4" s="18"/>
      <c r="SEG4" s="18"/>
      <c r="SEH4" s="18"/>
      <c r="SEI4" s="18"/>
      <c r="SEJ4" s="18"/>
      <c r="SEK4" s="18"/>
      <c r="SEL4" s="18"/>
      <c r="SEM4" s="18"/>
      <c r="SEN4" s="18"/>
      <c r="SEO4" s="18"/>
      <c r="SEP4" s="18"/>
      <c r="SEQ4" s="18"/>
      <c r="SER4" s="18"/>
      <c r="SES4" s="18"/>
      <c r="SET4" s="18"/>
      <c r="SEU4" s="18"/>
      <c r="SEV4" s="18"/>
      <c r="SEW4" s="18"/>
      <c r="SEX4" s="18"/>
      <c r="SEY4" s="18"/>
      <c r="SEZ4" s="18"/>
      <c r="SFA4" s="18"/>
      <c r="SFB4" s="18"/>
      <c r="SFC4" s="18"/>
      <c r="SFD4" s="18"/>
      <c r="SFE4" s="18"/>
      <c r="SFF4" s="18"/>
      <c r="SFG4" s="18"/>
      <c r="SFH4" s="18"/>
      <c r="SFI4" s="18"/>
      <c r="SFJ4" s="18"/>
      <c r="SFK4" s="18"/>
      <c r="SFL4" s="18"/>
      <c r="SFM4" s="18"/>
      <c r="SFN4" s="18"/>
      <c r="SFO4" s="18"/>
      <c r="SFP4" s="18"/>
      <c r="SFQ4" s="18"/>
      <c r="SFR4" s="18"/>
      <c r="SFS4" s="18"/>
      <c r="SFT4" s="18"/>
      <c r="SFU4" s="18"/>
      <c r="SFV4" s="18"/>
      <c r="SFW4" s="18"/>
      <c r="SFX4" s="18"/>
      <c r="SFY4" s="18"/>
      <c r="SFZ4" s="18"/>
      <c r="SGA4" s="18"/>
      <c r="SGB4" s="18"/>
      <c r="SGC4" s="18"/>
      <c r="SGD4" s="18"/>
      <c r="SGE4" s="18"/>
      <c r="SGF4" s="18"/>
      <c r="SGG4" s="18"/>
      <c r="SGH4" s="18"/>
      <c r="SGI4" s="18"/>
      <c r="SGJ4" s="18"/>
      <c r="SGK4" s="18"/>
      <c r="SGL4" s="18"/>
      <c r="SGM4" s="18"/>
      <c r="SGN4" s="18"/>
      <c r="SGO4" s="18"/>
      <c r="SGP4" s="18"/>
      <c r="SGQ4" s="18"/>
      <c r="SGR4" s="18"/>
      <c r="SGS4" s="18"/>
      <c r="SGT4" s="18"/>
      <c r="SGU4" s="18"/>
      <c r="SGV4" s="18"/>
      <c r="SGW4" s="18"/>
      <c r="SGX4" s="18"/>
      <c r="SGY4" s="18"/>
      <c r="SGZ4" s="18"/>
      <c r="SHA4" s="18"/>
      <c r="SHB4" s="18"/>
      <c r="SHC4" s="18"/>
      <c r="SHD4" s="18"/>
      <c r="SHE4" s="18"/>
      <c r="SHF4" s="18"/>
      <c r="SHG4" s="18"/>
      <c r="SHH4" s="18"/>
      <c r="SHI4" s="18"/>
      <c r="SHJ4" s="18"/>
      <c r="SHK4" s="18"/>
      <c r="SHL4" s="18"/>
      <c r="SHM4" s="18"/>
      <c r="SHN4" s="18"/>
      <c r="SHO4" s="18"/>
      <c r="SHP4" s="18"/>
      <c r="SHQ4" s="18"/>
      <c r="SHR4" s="18"/>
      <c r="SHS4" s="18"/>
      <c r="SHT4" s="18"/>
      <c r="SHU4" s="18"/>
      <c r="SHV4" s="18"/>
      <c r="SHW4" s="18"/>
      <c r="SHX4" s="18"/>
      <c r="SHY4" s="18"/>
      <c r="SHZ4" s="18"/>
      <c r="SIA4" s="18"/>
      <c r="SIB4" s="18"/>
      <c r="SIC4" s="18"/>
      <c r="SID4" s="18"/>
      <c r="SIE4" s="18"/>
      <c r="SIF4" s="18"/>
      <c r="SIG4" s="18"/>
      <c r="SIH4" s="18"/>
      <c r="SII4" s="18"/>
      <c r="SIJ4" s="18"/>
      <c r="SIK4" s="18"/>
      <c r="SIL4" s="18"/>
      <c r="SIM4" s="18"/>
      <c r="SIN4" s="18"/>
      <c r="SIO4" s="18"/>
      <c r="SIP4" s="18"/>
      <c r="SIQ4" s="18"/>
      <c r="SIR4" s="18"/>
      <c r="SIS4" s="18"/>
      <c r="SIT4" s="18"/>
      <c r="SIU4" s="18"/>
      <c r="SIV4" s="18"/>
      <c r="SIW4" s="18"/>
      <c r="SIX4" s="18"/>
      <c r="SIY4" s="18"/>
      <c r="SIZ4" s="18"/>
      <c r="SJA4" s="18"/>
      <c r="SJB4" s="18"/>
      <c r="SJC4" s="18"/>
      <c r="SJD4" s="18"/>
      <c r="SJE4" s="18"/>
      <c r="SJF4" s="18"/>
      <c r="SJG4" s="18"/>
      <c r="SJH4" s="18"/>
      <c r="SJI4" s="18"/>
      <c r="SJJ4" s="18"/>
      <c r="SJK4" s="18"/>
      <c r="SJL4" s="18"/>
      <c r="SJM4" s="18"/>
      <c r="SJN4" s="18"/>
      <c r="SJO4" s="18"/>
      <c r="SJP4" s="18"/>
      <c r="SJQ4" s="18"/>
      <c r="SJR4" s="18"/>
      <c r="SJS4" s="18"/>
      <c r="SJT4" s="18"/>
      <c r="SJU4" s="18"/>
      <c r="SJV4" s="18"/>
      <c r="SJW4" s="18"/>
      <c r="SJX4" s="18"/>
      <c r="SJY4" s="18"/>
      <c r="SJZ4" s="18"/>
      <c r="SKA4" s="18"/>
      <c r="SKB4" s="18"/>
      <c r="SKC4" s="18"/>
      <c r="SKD4" s="18"/>
      <c r="SKE4" s="18"/>
      <c r="SKF4" s="18"/>
      <c r="SKG4" s="18"/>
      <c r="SKH4" s="18"/>
      <c r="SKI4" s="18"/>
      <c r="SKJ4" s="18"/>
      <c r="SKK4" s="18"/>
      <c r="SKL4" s="18"/>
      <c r="SKM4" s="18"/>
      <c r="SKN4" s="18"/>
      <c r="SKO4" s="18"/>
      <c r="SKP4" s="18"/>
      <c r="SKQ4" s="18"/>
      <c r="SKR4" s="18"/>
      <c r="SKS4" s="18"/>
      <c r="SKT4" s="18"/>
      <c r="SKU4" s="18"/>
      <c r="SKV4" s="18"/>
      <c r="SKW4" s="18"/>
      <c r="SKX4" s="18"/>
      <c r="SKY4" s="18"/>
      <c r="SKZ4" s="18"/>
      <c r="SLA4" s="18"/>
      <c r="SLB4" s="18"/>
      <c r="SLC4" s="18"/>
      <c r="SLD4" s="18"/>
      <c r="SLE4" s="18"/>
      <c r="SLF4" s="18"/>
      <c r="SLG4" s="18"/>
      <c r="SLH4" s="18"/>
      <c r="SLI4" s="18"/>
      <c r="SLJ4" s="18"/>
      <c r="SLK4" s="18"/>
      <c r="SLL4" s="18"/>
      <c r="SLM4" s="18"/>
      <c r="SLN4" s="18"/>
      <c r="SLO4" s="18"/>
      <c r="SLP4" s="18"/>
      <c r="SLQ4" s="18"/>
      <c r="SLR4" s="18"/>
      <c r="SLS4" s="18"/>
      <c r="SLT4" s="18"/>
      <c r="SLU4" s="18"/>
      <c r="SLV4" s="18"/>
      <c r="SLW4" s="18"/>
      <c r="SLX4" s="18"/>
      <c r="SLY4" s="18"/>
      <c r="SLZ4" s="18"/>
      <c r="SMA4" s="18"/>
      <c r="SMB4" s="18"/>
      <c r="SMC4" s="18"/>
      <c r="SMD4" s="18"/>
      <c r="SME4" s="18"/>
      <c r="SMF4" s="18"/>
      <c r="SMG4" s="18"/>
      <c r="SMH4" s="18"/>
      <c r="SMI4" s="18"/>
      <c r="SMJ4" s="18"/>
      <c r="SMK4" s="18"/>
      <c r="SML4" s="18"/>
      <c r="SMM4" s="18"/>
      <c r="SMN4" s="18"/>
      <c r="SMO4" s="18"/>
      <c r="SMP4" s="18"/>
      <c r="SMQ4" s="18"/>
      <c r="SMR4" s="18"/>
      <c r="SMS4" s="18"/>
      <c r="SMT4" s="18"/>
      <c r="SMU4" s="18"/>
      <c r="SMV4" s="18"/>
      <c r="SMW4" s="18"/>
      <c r="SMX4" s="18"/>
      <c r="SMY4" s="18"/>
      <c r="SMZ4" s="18"/>
      <c r="SNA4" s="18"/>
      <c r="SNB4" s="18"/>
      <c r="SNC4" s="18"/>
      <c r="SND4" s="18"/>
      <c r="SNE4" s="18"/>
      <c r="SNF4" s="18"/>
      <c r="SNG4" s="18"/>
      <c r="SNH4" s="18"/>
      <c r="SNI4" s="18"/>
      <c r="SNJ4" s="18"/>
      <c r="SNK4" s="18"/>
      <c r="SNL4" s="18"/>
      <c r="SNM4" s="18"/>
      <c r="SNN4" s="18"/>
      <c r="SNO4" s="18"/>
      <c r="SNP4" s="18"/>
      <c r="SNQ4" s="18"/>
      <c r="SNR4" s="18"/>
      <c r="SNS4" s="18"/>
      <c r="SNT4" s="18"/>
      <c r="SNU4" s="18"/>
      <c r="SNV4" s="18"/>
      <c r="SNW4" s="18"/>
      <c r="SNX4" s="18"/>
      <c r="SNY4" s="18"/>
      <c r="SNZ4" s="18"/>
      <c r="SOA4" s="18"/>
      <c r="SOB4" s="18"/>
      <c r="SOC4" s="18"/>
      <c r="SOD4" s="18"/>
      <c r="SOE4" s="18"/>
      <c r="SOF4" s="18"/>
      <c r="SOG4" s="18"/>
      <c r="SOH4" s="18"/>
      <c r="SOI4" s="18"/>
      <c r="SOJ4" s="18"/>
      <c r="SOK4" s="18"/>
      <c r="SOL4" s="18"/>
      <c r="SOM4" s="18"/>
      <c r="SON4" s="18"/>
      <c r="SOO4" s="18"/>
      <c r="SOP4" s="18"/>
      <c r="SOQ4" s="18"/>
      <c r="SOR4" s="18"/>
      <c r="SOS4" s="18"/>
      <c r="SOT4" s="18"/>
      <c r="SOU4" s="18"/>
      <c r="SOV4" s="18"/>
      <c r="SOW4" s="18"/>
      <c r="SOX4" s="18"/>
      <c r="SOY4" s="18"/>
      <c r="SOZ4" s="18"/>
      <c r="SPA4" s="18"/>
      <c r="SPB4" s="18"/>
      <c r="SPC4" s="18"/>
      <c r="SPD4" s="18"/>
      <c r="SPE4" s="18"/>
      <c r="SPF4" s="18"/>
      <c r="SPG4" s="18"/>
      <c r="SPH4" s="18"/>
      <c r="SPI4" s="18"/>
      <c r="SPJ4" s="18"/>
      <c r="SPK4" s="18"/>
      <c r="SPL4" s="18"/>
      <c r="SPM4" s="18"/>
      <c r="SPN4" s="18"/>
      <c r="SPO4" s="18"/>
      <c r="SPP4" s="18"/>
      <c r="SPQ4" s="18"/>
      <c r="SPR4" s="18"/>
      <c r="SPS4" s="18"/>
      <c r="SPT4" s="18"/>
      <c r="SPU4" s="18"/>
      <c r="SPV4" s="18"/>
      <c r="SPW4" s="18"/>
      <c r="SPX4" s="18"/>
      <c r="SPY4" s="18"/>
      <c r="SPZ4" s="18"/>
      <c r="SQA4" s="18"/>
      <c r="SQB4" s="18"/>
      <c r="SQC4" s="18"/>
      <c r="SQD4" s="18"/>
      <c r="SQE4" s="18"/>
      <c r="SQF4" s="18"/>
      <c r="SQG4" s="18"/>
      <c r="SQH4" s="18"/>
      <c r="SQI4" s="18"/>
      <c r="SQJ4" s="18"/>
      <c r="SQK4" s="18"/>
      <c r="SQL4" s="18"/>
      <c r="SQM4" s="18"/>
      <c r="SQN4" s="18"/>
      <c r="SQO4" s="18"/>
      <c r="SQP4" s="18"/>
      <c r="SQQ4" s="18"/>
      <c r="SQR4" s="18"/>
      <c r="SQS4" s="18"/>
      <c r="SQT4" s="18"/>
      <c r="SQU4" s="18"/>
      <c r="SQV4" s="18"/>
      <c r="SQW4" s="18"/>
      <c r="SQX4" s="18"/>
      <c r="SQY4" s="18"/>
      <c r="SQZ4" s="18"/>
      <c r="SRA4" s="18"/>
      <c r="SRB4" s="18"/>
      <c r="SRC4" s="18"/>
      <c r="SRD4" s="18"/>
      <c r="SRE4" s="18"/>
      <c r="SRF4" s="18"/>
      <c r="SRG4" s="18"/>
      <c r="SRH4" s="18"/>
      <c r="SRI4" s="18"/>
      <c r="SRJ4" s="18"/>
      <c r="SRK4" s="18"/>
      <c r="SRL4" s="18"/>
      <c r="SRM4" s="18"/>
      <c r="SRN4" s="18"/>
      <c r="SRO4" s="18"/>
      <c r="SRP4" s="18"/>
      <c r="SRQ4" s="18"/>
      <c r="SRR4" s="18"/>
      <c r="SRS4" s="18"/>
      <c r="SRT4" s="18"/>
      <c r="SRU4" s="18"/>
      <c r="SRV4" s="18"/>
      <c r="SRW4" s="18"/>
      <c r="SRX4" s="18"/>
      <c r="SRY4" s="18"/>
      <c r="SRZ4" s="18"/>
      <c r="SSA4" s="18"/>
      <c r="SSB4" s="18"/>
      <c r="SSC4" s="18"/>
      <c r="SSD4" s="18"/>
      <c r="SSE4" s="18"/>
      <c r="SSF4" s="18"/>
      <c r="SSG4" s="18"/>
      <c r="SSH4" s="18"/>
      <c r="SSI4" s="18"/>
      <c r="SSJ4" s="18"/>
      <c r="SSK4" s="18"/>
      <c r="SSL4" s="18"/>
      <c r="SSM4" s="18"/>
      <c r="SSN4" s="18"/>
      <c r="SSO4" s="18"/>
      <c r="SSP4" s="18"/>
      <c r="SSQ4" s="18"/>
      <c r="SSR4" s="18"/>
      <c r="SSS4" s="18"/>
      <c r="SST4" s="18"/>
      <c r="SSU4" s="18"/>
      <c r="SSV4" s="18"/>
      <c r="SSW4" s="18"/>
      <c r="SSX4" s="18"/>
      <c r="SSY4" s="18"/>
      <c r="SSZ4" s="18"/>
      <c r="STA4" s="18"/>
      <c r="STB4" s="18"/>
      <c r="STC4" s="18"/>
      <c r="STD4" s="18"/>
      <c r="STE4" s="18"/>
      <c r="STF4" s="18"/>
      <c r="STG4" s="18"/>
      <c r="STH4" s="18"/>
      <c r="STI4" s="18"/>
      <c r="STJ4" s="18"/>
      <c r="STK4" s="18"/>
      <c r="STL4" s="18"/>
      <c r="STM4" s="18"/>
      <c r="STN4" s="18"/>
      <c r="STO4" s="18"/>
      <c r="STP4" s="18"/>
      <c r="STQ4" s="18"/>
      <c r="STR4" s="18"/>
      <c r="STS4" s="18"/>
      <c r="STT4" s="18"/>
      <c r="STU4" s="18"/>
      <c r="STV4" s="18"/>
      <c r="STW4" s="18"/>
      <c r="STX4" s="18"/>
      <c r="STY4" s="18"/>
      <c r="STZ4" s="18"/>
      <c r="SUA4" s="18"/>
      <c r="SUB4" s="18"/>
      <c r="SUC4" s="18"/>
      <c r="SUD4" s="18"/>
      <c r="SUE4" s="18"/>
      <c r="SUF4" s="18"/>
      <c r="SUG4" s="18"/>
      <c r="SUH4" s="18"/>
      <c r="SUI4" s="18"/>
      <c r="SUJ4" s="18"/>
      <c r="SUK4" s="18"/>
      <c r="SUL4" s="18"/>
      <c r="SUM4" s="18"/>
      <c r="SUN4" s="18"/>
      <c r="SUO4" s="18"/>
      <c r="SUP4" s="18"/>
      <c r="SUQ4" s="18"/>
      <c r="SUR4" s="18"/>
      <c r="SUS4" s="18"/>
      <c r="SUT4" s="18"/>
      <c r="SUU4" s="18"/>
      <c r="SUV4" s="18"/>
      <c r="SUW4" s="18"/>
      <c r="SUX4" s="18"/>
      <c r="SUY4" s="18"/>
      <c r="SUZ4" s="18"/>
      <c r="SVA4" s="18"/>
      <c r="SVB4" s="18"/>
      <c r="SVC4" s="18"/>
      <c r="SVD4" s="18"/>
      <c r="SVE4" s="18"/>
      <c r="SVF4" s="18"/>
      <c r="SVG4" s="18"/>
      <c r="SVH4" s="18"/>
      <c r="SVI4" s="18"/>
      <c r="SVJ4" s="18"/>
      <c r="SVK4" s="18"/>
      <c r="SVL4" s="18"/>
      <c r="SVM4" s="18"/>
      <c r="SVN4" s="18"/>
      <c r="SVO4" s="18"/>
      <c r="SVP4" s="18"/>
      <c r="SVQ4" s="18"/>
      <c r="SVR4" s="18"/>
      <c r="SVS4" s="18"/>
      <c r="SVT4" s="18"/>
      <c r="SVU4" s="18"/>
      <c r="SVV4" s="18"/>
      <c r="SVW4" s="18"/>
      <c r="SVX4" s="18"/>
      <c r="SVY4" s="18"/>
      <c r="SVZ4" s="18"/>
      <c r="SWA4" s="18"/>
      <c r="SWB4" s="18"/>
      <c r="SWC4" s="18"/>
      <c r="SWD4" s="18"/>
      <c r="SWE4" s="18"/>
      <c r="SWF4" s="18"/>
      <c r="SWG4" s="18"/>
      <c r="SWH4" s="18"/>
      <c r="SWI4" s="18"/>
      <c r="SWJ4" s="18"/>
      <c r="SWK4" s="18"/>
      <c r="SWL4" s="18"/>
      <c r="SWM4" s="18"/>
      <c r="SWN4" s="18"/>
      <c r="SWO4" s="18"/>
      <c r="SWP4" s="18"/>
      <c r="SWQ4" s="18"/>
      <c r="SWR4" s="18"/>
      <c r="SWS4" s="18"/>
      <c r="SWT4" s="18"/>
      <c r="SWU4" s="18"/>
      <c r="SWV4" s="18"/>
      <c r="SWW4" s="18"/>
      <c r="SWX4" s="18"/>
      <c r="SWY4" s="18"/>
      <c r="SWZ4" s="18"/>
      <c r="SXA4" s="18"/>
      <c r="SXB4" s="18"/>
      <c r="SXC4" s="18"/>
      <c r="SXD4" s="18"/>
      <c r="SXE4" s="18"/>
      <c r="SXF4" s="18"/>
      <c r="SXG4" s="18"/>
      <c r="SXH4" s="18"/>
      <c r="SXI4" s="18"/>
      <c r="SXJ4" s="18"/>
      <c r="SXK4" s="18"/>
      <c r="SXL4" s="18"/>
      <c r="SXM4" s="18"/>
      <c r="SXN4" s="18"/>
      <c r="SXO4" s="18"/>
      <c r="SXP4" s="18"/>
      <c r="SXQ4" s="18"/>
      <c r="SXR4" s="18"/>
      <c r="SXS4" s="18"/>
      <c r="SXT4" s="18"/>
      <c r="SXU4" s="18"/>
      <c r="SXV4" s="18"/>
      <c r="SXW4" s="18"/>
      <c r="SXX4" s="18"/>
      <c r="SXY4" s="18"/>
      <c r="SXZ4" s="18"/>
      <c r="SYA4" s="18"/>
      <c r="SYB4" s="18"/>
      <c r="SYC4" s="18"/>
      <c r="SYD4" s="18"/>
      <c r="SYE4" s="18"/>
      <c r="SYF4" s="18"/>
      <c r="SYG4" s="18"/>
      <c r="SYH4" s="18"/>
      <c r="SYI4" s="18"/>
      <c r="SYJ4" s="18"/>
      <c r="SYK4" s="18"/>
      <c r="SYL4" s="18"/>
      <c r="SYM4" s="18"/>
      <c r="SYN4" s="18"/>
      <c r="SYO4" s="18"/>
      <c r="SYP4" s="18"/>
      <c r="SYQ4" s="18"/>
      <c r="SYR4" s="18"/>
      <c r="SYS4" s="18"/>
      <c r="SYT4" s="18"/>
      <c r="SYU4" s="18"/>
      <c r="SYV4" s="18"/>
      <c r="SYW4" s="18"/>
      <c r="SYX4" s="18"/>
      <c r="SYY4" s="18"/>
      <c r="SYZ4" s="18"/>
      <c r="SZA4" s="18"/>
      <c r="SZB4" s="18"/>
      <c r="SZC4" s="18"/>
      <c r="SZD4" s="18"/>
      <c r="SZE4" s="18"/>
      <c r="SZF4" s="18"/>
      <c r="SZG4" s="18"/>
      <c r="SZH4" s="18"/>
      <c r="SZI4" s="18"/>
      <c r="SZJ4" s="18"/>
      <c r="SZK4" s="18"/>
      <c r="SZL4" s="18"/>
      <c r="SZM4" s="18"/>
      <c r="SZN4" s="18"/>
      <c r="SZO4" s="18"/>
      <c r="SZP4" s="18"/>
      <c r="SZQ4" s="18"/>
      <c r="SZR4" s="18"/>
      <c r="SZS4" s="18"/>
      <c r="SZT4" s="18"/>
      <c r="SZU4" s="18"/>
      <c r="SZV4" s="18"/>
      <c r="SZW4" s="18"/>
      <c r="SZX4" s="18"/>
      <c r="SZY4" s="18"/>
      <c r="SZZ4" s="18"/>
      <c r="TAA4" s="18"/>
      <c r="TAB4" s="18"/>
      <c r="TAC4" s="18"/>
      <c r="TAD4" s="18"/>
      <c r="TAE4" s="18"/>
      <c r="TAF4" s="18"/>
      <c r="TAG4" s="18"/>
      <c r="TAH4" s="18"/>
      <c r="TAI4" s="18"/>
      <c r="TAJ4" s="18"/>
      <c r="TAK4" s="18"/>
      <c r="TAL4" s="18"/>
      <c r="TAM4" s="18"/>
      <c r="TAN4" s="18"/>
      <c r="TAO4" s="18"/>
      <c r="TAP4" s="18"/>
      <c r="TAQ4" s="18"/>
      <c r="TAR4" s="18"/>
      <c r="TAS4" s="18"/>
      <c r="TAT4" s="18"/>
      <c r="TAU4" s="18"/>
      <c r="TAV4" s="18"/>
      <c r="TAW4" s="18"/>
      <c r="TAX4" s="18"/>
      <c r="TAY4" s="18"/>
      <c r="TAZ4" s="18"/>
      <c r="TBA4" s="18"/>
      <c r="TBB4" s="18"/>
      <c r="TBC4" s="18"/>
      <c r="TBD4" s="18"/>
      <c r="TBE4" s="18"/>
      <c r="TBF4" s="18"/>
      <c r="TBG4" s="18"/>
      <c r="TBH4" s="18"/>
      <c r="TBI4" s="18"/>
      <c r="TBJ4" s="18"/>
      <c r="TBK4" s="18"/>
      <c r="TBL4" s="18"/>
      <c r="TBM4" s="18"/>
      <c r="TBN4" s="18"/>
      <c r="TBO4" s="18"/>
      <c r="TBP4" s="18"/>
      <c r="TBQ4" s="18"/>
      <c r="TBR4" s="18"/>
      <c r="TBS4" s="18"/>
      <c r="TBT4" s="18"/>
      <c r="TBU4" s="18"/>
      <c r="TBV4" s="18"/>
      <c r="TBW4" s="18"/>
      <c r="TBX4" s="18"/>
      <c r="TBY4" s="18"/>
      <c r="TBZ4" s="18"/>
      <c r="TCA4" s="18"/>
      <c r="TCB4" s="18"/>
      <c r="TCC4" s="18"/>
      <c r="TCD4" s="18"/>
      <c r="TCE4" s="18"/>
      <c r="TCF4" s="18"/>
      <c r="TCG4" s="18"/>
      <c r="TCH4" s="18"/>
      <c r="TCI4" s="18"/>
      <c r="TCJ4" s="18"/>
      <c r="TCK4" s="18"/>
      <c r="TCL4" s="18"/>
      <c r="TCM4" s="18"/>
      <c r="TCN4" s="18"/>
      <c r="TCO4" s="18"/>
      <c r="TCP4" s="18"/>
      <c r="TCQ4" s="18"/>
      <c r="TCR4" s="18"/>
      <c r="TCS4" s="18"/>
      <c r="TCT4" s="18"/>
      <c r="TCU4" s="18"/>
      <c r="TCV4" s="18"/>
      <c r="TCW4" s="18"/>
      <c r="TCX4" s="18"/>
      <c r="TCY4" s="18"/>
      <c r="TCZ4" s="18"/>
      <c r="TDA4" s="18"/>
      <c r="TDB4" s="18"/>
      <c r="TDC4" s="18"/>
      <c r="TDD4" s="18"/>
      <c r="TDE4" s="18"/>
      <c r="TDF4" s="18"/>
      <c r="TDG4" s="18"/>
      <c r="TDH4" s="18"/>
      <c r="TDI4" s="18"/>
      <c r="TDJ4" s="18"/>
      <c r="TDK4" s="18"/>
      <c r="TDL4" s="18"/>
      <c r="TDM4" s="18"/>
      <c r="TDN4" s="18"/>
      <c r="TDO4" s="18"/>
      <c r="TDP4" s="18"/>
      <c r="TDQ4" s="18"/>
      <c r="TDR4" s="18"/>
      <c r="TDS4" s="18"/>
      <c r="TDT4" s="18"/>
      <c r="TDU4" s="18"/>
      <c r="TDV4" s="18"/>
      <c r="TDW4" s="18"/>
      <c r="TDX4" s="18"/>
      <c r="TDY4" s="18"/>
      <c r="TDZ4" s="18"/>
      <c r="TEA4" s="18"/>
      <c r="TEB4" s="18"/>
      <c r="TEC4" s="18"/>
      <c r="TED4" s="18"/>
      <c r="TEE4" s="18"/>
      <c r="TEF4" s="18"/>
      <c r="TEG4" s="18"/>
      <c r="TEH4" s="18"/>
      <c r="TEI4" s="18"/>
      <c r="TEJ4" s="18"/>
      <c r="TEK4" s="18"/>
      <c r="TEL4" s="18"/>
      <c r="TEM4" s="18"/>
      <c r="TEN4" s="18"/>
      <c r="TEO4" s="18"/>
      <c r="TEP4" s="18"/>
      <c r="TEQ4" s="18"/>
      <c r="TER4" s="18"/>
      <c r="TES4" s="18"/>
      <c r="TET4" s="18"/>
      <c r="TEU4" s="18"/>
      <c r="TEV4" s="18"/>
      <c r="TEW4" s="18"/>
      <c r="TEX4" s="18"/>
      <c r="TEY4" s="18"/>
      <c r="TEZ4" s="18"/>
      <c r="TFA4" s="18"/>
      <c r="TFB4" s="18"/>
      <c r="TFC4" s="18"/>
      <c r="TFD4" s="18"/>
      <c r="TFE4" s="18"/>
      <c r="TFF4" s="18"/>
      <c r="TFG4" s="18"/>
      <c r="TFH4" s="18"/>
      <c r="TFI4" s="18"/>
      <c r="TFJ4" s="18"/>
      <c r="TFK4" s="18"/>
      <c r="TFL4" s="18"/>
      <c r="TFM4" s="18"/>
      <c r="TFN4" s="18"/>
      <c r="TFO4" s="18"/>
      <c r="TFP4" s="18"/>
      <c r="TFQ4" s="18"/>
      <c r="TFR4" s="18"/>
      <c r="TFS4" s="18"/>
      <c r="TFT4" s="18"/>
      <c r="TFU4" s="18"/>
      <c r="TFV4" s="18"/>
      <c r="TFW4" s="18"/>
      <c r="TFX4" s="18"/>
      <c r="TFY4" s="18"/>
      <c r="TFZ4" s="18"/>
      <c r="TGA4" s="18"/>
      <c r="TGB4" s="18"/>
      <c r="TGC4" s="18"/>
      <c r="TGD4" s="18"/>
      <c r="TGE4" s="18"/>
      <c r="TGF4" s="18"/>
      <c r="TGG4" s="18"/>
      <c r="TGH4" s="18"/>
      <c r="TGI4" s="18"/>
      <c r="TGJ4" s="18"/>
      <c r="TGK4" s="18"/>
      <c r="TGL4" s="18"/>
      <c r="TGM4" s="18"/>
      <c r="TGN4" s="18"/>
      <c r="TGO4" s="18"/>
      <c r="TGP4" s="18"/>
      <c r="TGQ4" s="18"/>
      <c r="TGR4" s="18"/>
      <c r="TGS4" s="18"/>
      <c r="TGT4" s="18"/>
      <c r="TGU4" s="18"/>
      <c r="TGV4" s="18"/>
      <c r="TGW4" s="18"/>
      <c r="TGX4" s="18"/>
      <c r="TGY4" s="18"/>
      <c r="TGZ4" s="18"/>
      <c r="THA4" s="18"/>
      <c r="THB4" s="18"/>
      <c r="THC4" s="18"/>
      <c r="THD4" s="18"/>
      <c r="THE4" s="18"/>
      <c r="THF4" s="18"/>
      <c r="THG4" s="18"/>
      <c r="THH4" s="18"/>
      <c r="THI4" s="18"/>
      <c r="THJ4" s="18"/>
      <c r="THK4" s="18"/>
      <c r="THL4" s="18"/>
      <c r="THM4" s="18"/>
      <c r="THN4" s="18"/>
      <c r="THO4" s="18"/>
      <c r="THP4" s="18"/>
      <c r="THQ4" s="18"/>
      <c r="THR4" s="18"/>
      <c r="THS4" s="18"/>
      <c r="THT4" s="18"/>
      <c r="THU4" s="18"/>
      <c r="THV4" s="18"/>
      <c r="THW4" s="18"/>
      <c r="THX4" s="18"/>
      <c r="THY4" s="18"/>
      <c r="THZ4" s="18"/>
      <c r="TIA4" s="18"/>
      <c r="TIB4" s="18"/>
      <c r="TIC4" s="18"/>
      <c r="TID4" s="18"/>
      <c r="TIE4" s="18"/>
      <c r="TIF4" s="18"/>
      <c r="TIG4" s="18"/>
      <c r="TIH4" s="18"/>
      <c r="TII4" s="18"/>
      <c r="TIJ4" s="18"/>
      <c r="TIK4" s="18"/>
      <c r="TIL4" s="18"/>
      <c r="TIM4" s="18"/>
      <c r="TIN4" s="18"/>
      <c r="TIO4" s="18"/>
      <c r="TIP4" s="18"/>
      <c r="TIQ4" s="18"/>
      <c r="TIR4" s="18"/>
      <c r="TIS4" s="18"/>
      <c r="TIT4" s="18"/>
      <c r="TIU4" s="18"/>
      <c r="TIV4" s="18"/>
      <c r="TIW4" s="18"/>
      <c r="TIX4" s="18"/>
      <c r="TIY4" s="18"/>
      <c r="TIZ4" s="18"/>
      <c r="TJA4" s="18"/>
      <c r="TJB4" s="18"/>
      <c r="TJC4" s="18"/>
      <c r="TJD4" s="18"/>
      <c r="TJE4" s="18"/>
      <c r="TJF4" s="18"/>
      <c r="TJG4" s="18"/>
      <c r="TJH4" s="18"/>
      <c r="TJI4" s="18"/>
      <c r="TJJ4" s="18"/>
      <c r="TJK4" s="18"/>
      <c r="TJL4" s="18"/>
      <c r="TJM4" s="18"/>
      <c r="TJN4" s="18"/>
      <c r="TJO4" s="18"/>
      <c r="TJP4" s="18"/>
      <c r="TJQ4" s="18"/>
      <c r="TJR4" s="18"/>
      <c r="TJS4" s="18"/>
      <c r="TJT4" s="18"/>
      <c r="TJU4" s="18"/>
      <c r="TJV4" s="18"/>
      <c r="TJW4" s="18"/>
      <c r="TJX4" s="18"/>
      <c r="TJY4" s="18"/>
      <c r="TJZ4" s="18"/>
      <c r="TKA4" s="18"/>
      <c r="TKB4" s="18"/>
      <c r="TKC4" s="18"/>
      <c r="TKD4" s="18"/>
      <c r="TKE4" s="18"/>
      <c r="TKF4" s="18"/>
      <c r="TKG4" s="18"/>
      <c r="TKH4" s="18"/>
      <c r="TKI4" s="18"/>
      <c r="TKJ4" s="18"/>
      <c r="TKK4" s="18"/>
      <c r="TKL4" s="18"/>
      <c r="TKM4" s="18"/>
      <c r="TKN4" s="18"/>
      <c r="TKO4" s="18"/>
      <c r="TKP4" s="18"/>
      <c r="TKQ4" s="18"/>
      <c r="TKR4" s="18"/>
      <c r="TKS4" s="18"/>
      <c r="TKT4" s="18"/>
      <c r="TKU4" s="18"/>
      <c r="TKV4" s="18"/>
      <c r="TKW4" s="18"/>
      <c r="TKX4" s="18"/>
      <c r="TKY4" s="18"/>
      <c r="TKZ4" s="18"/>
      <c r="TLA4" s="18"/>
      <c r="TLB4" s="18"/>
      <c r="TLC4" s="18"/>
      <c r="TLD4" s="18"/>
      <c r="TLE4" s="18"/>
      <c r="TLF4" s="18"/>
      <c r="TLG4" s="18"/>
      <c r="TLH4" s="18"/>
      <c r="TLI4" s="18"/>
      <c r="TLJ4" s="18"/>
      <c r="TLK4" s="18"/>
      <c r="TLL4" s="18"/>
      <c r="TLM4" s="18"/>
      <c r="TLN4" s="18"/>
      <c r="TLO4" s="18"/>
      <c r="TLP4" s="18"/>
      <c r="TLQ4" s="18"/>
      <c r="TLR4" s="18"/>
      <c r="TLS4" s="18"/>
      <c r="TLT4" s="18"/>
      <c r="TLU4" s="18"/>
      <c r="TLV4" s="18"/>
      <c r="TLW4" s="18"/>
      <c r="TLX4" s="18"/>
      <c r="TLY4" s="18"/>
      <c r="TLZ4" s="18"/>
      <c r="TMA4" s="18"/>
      <c r="TMB4" s="18"/>
      <c r="TMC4" s="18"/>
      <c r="TMD4" s="18"/>
      <c r="TME4" s="18"/>
      <c r="TMF4" s="18"/>
      <c r="TMG4" s="18"/>
      <c r="TMH4" s="18"/>
      <c r="TMI4" s="18"/>
      <c r="TMJ4" s="18"/>
      <c r="TMK4" s="18"/>
      <c r="TML4" s="18"/>
      <c r="TMM4" s="18"/>
      <c r="TMN4" s="18"/>
      <c r="TMO4" s="18"/>
      <c r="TMP4" s="18"/>
      <c r="TMQ4" s="18"/>
      <c r="TMR4" s="18"/>
      <c r="TMS4" s="18"/>
      <c r="TMT4" s="18"/>
      <c r="TMU4" s="18"/>
      <c r="TMV4" s="18"/>
      <c r="TMW4" s="18"/>
      <c r="TMX4" s="18"/>
      <c r="TMY4" s="18"/>
      <c r="TMZ4" s="18"/>
      <c r="TNA4" s="18"/>
      <c r="TNB4" s="18"/>
      <c r="TNC4" s="18"/>
      <c r="TND4" s="18"/>
      <c r="TNE4" s="18"/>
      <c r="TNF4" s="18"/>
      <c r="TNG4" s="18"/>
      <c r="TNH4" s="18"/>
      <c r="TNI4" s="18"/>
      <c r="TNJ4" s="18"/>
      <c r="TNK4" s="18"/>
      <c r="TNL4" s="18"/>
      <c r="TNM4" s="18"/>
      <c r="TNN4" s="18"/>
      <c r="TNO4" s="18"/>
      <c r="TNP4" s="18"/>
      <c r="TNQ4" s="18"/>
      <c r="TNR4" s="18"/>
      <c r="TNS4" s="18"/>
      <c r="TNT4" s="18"/>
      <c r="TNU4" s="18"/>
      <c r="TNV4" s="18"/>
      <c r="TNW4" s="18"/>
      <c r="TNX4" s="18"/>
      <c r="TNY4" s="18"/>
      <c r="TNZ4" s="18"/>
      <c r="TOA4" s="18"/>
      <c r="TOB4" s="18"/>
      <c r="TOC4" s="18"/>
      <c r="TOD4" s="18"/>
      <c r="TOE4" s="18"/>
      <c r="TOF4" s="18"/>
      <c r="TOG4" s="18"/>
      <c r="TOH4" s="18"/>
      <c r="TOI4" s="18"/>
      <c r="TOJ4" s="18"/>
      <c r="TOK4" s="18"/>
      <c r="TOL4" s="18"/>
      <c r="TOM4" s="18"/>
      <c r="TON4" s="18"/>
      <c r="TOO4" s="18"/>
      <c r="TOP4" s="18"/>
      <c r="TOQ4" s="18"/>
      <c r="TOR4" s="18"/>
      <c r="TOS4" s="18"/>
      <c r="TOT4" s="18"/>
      <c r="TOU4" s="18"/>
      <c r="TOV4" s="18"/>
      <c r="TOW4" s="18"/>
      <c r="TOX4" s="18"/>
      <c r="TOY4" s="18"/>
      <c r="TOZ4" s="18"/>
      <c r="TPA4" s="18"/>
      <c r="TPB4" s="18"/>
      <c r="TPC4" s="18"/>
      <c r="TPD4" s="18"/>
      <c r="TPE4" s="18"/>
      <c r="TPF4" s="18"/>
      <c r="TPG4" s="18"/>
      <c r="TPH4" s="18"/>
      <c r="TPI4" s="18"/>
      <c r="TPJ4" s="18"/>
      <c r="TPK4" s="18"/>
      <c r="TPL4" s="18"/>
      <c r="TPM4" s="18"/>
      <c r="TPN4" s="18"/>
      <c r="TPO4" s="18"/>
      <c r="TPP4" s="18"/>
      <c r="TPQ4" s="18"/>
      <c r="TPR4" s="18"/>
      <c r="TPS4" s="18"/>
      <c r="TPT4" s="18"/>
      <c r="TPU4" s="18"/>
      <c r="TPV4" s="18"/>
      <c r="TPW4" s="18"/>
      <c r="TPX4" s="18"/>
      <c r="TPY4" s="18"/>
      <c r="TPZ4" s="18"/>
      <c r="TQA4" s="18"/>
      <c r="TQB4" s="18"/>
      <c r="TQC4" s="18"/>
      <c r="TQD4" s="18"/>
      <c r="TQE4" s="18"/>
      <c r="TQF4" s="18"/>
      <c r="TQG4" s="18"/>
      <c r="TQH4" s="18"/>
      <c r="TQI4" s="18"/>
      <c r="TQJ4" s="18"/>
      <c r="TQK4" s="18"/>
      <c r="TQL4" s="18"/>
      <c r="TQM4" s="18"/>
      <c r="TQN4" s="18"/>
      <c r="TQO4" s="18"/>
      <c r="TQP4" s="18"/>
      <c r="TQQ4" s="18"/>
      <c r="TQR4" s="18"/>
      <c r="TQS4" s="18"/>
      <c r="TQT4" s="18"/>
      <c r="TQU4" s="18"/>
      <c r="TQV4" s="18"/>
      <c r="TQW4" s="18"/>
      <c r="TQX4" s="18"/>
      <c r="TQY4" s="18"/>
      <c r="TQZ4" s="18"/>
      <c r="TRA4" s="18"/>
      <c r="TRB4" s="18"/>
      <c r="TRC4" s="18"/>
      <c r="TRD4" s="18"/>
      <c r="TRE4" s="18"/>
      <c r="TRF4" s="18"/>
      <c r="TRG4" s="18"/>
      <c r="TRH4" s="18"/>
      <c r="TRI4" s="18"/>
      <c r="TRJ4" s="18"/>
      <c r="TRK4" s="18"/>
      <c r="TRL4" s="18"/>
      <c r="TRM4" s="18"/>
      <c r="TRN4" s="18"/>
      <c r="TRO4" s="18"/>
      <c r="TRP4" s="18"/>
      <c r="TRQ4" s="18"/>
      <c r="TRR4" s="18"/>
      <c r="TRS4" s="18"/>
      <c r="TRT4" s="18"/>
      <c r="TRU4" s="18"/>
      <c r="TRV4" s="18"/>
      <c r="TRW4" s="18"/>
      <c r="TRX4" s="18"/>
      <c r="TRY4" s="18"/>
      <c r="TRZ4" s="18"/>
      <c r="TSA4" s="18"/>
      <c r="TSB4" s="18"/>
      <c r="TSC4" s="18"/>
      <c r="TSD4" s="18"/>
      <c r="TSE4" s="18"/>
      <c r="TSF4" s="18"/>
      <c r="TSG4" s="18"/>
      <c r="TSH4" s="18"/>
      <c r="TSI4" s="18"/>
      <c r="TSJ4" s="18"/>
      <c r="TSK4" s="18"/>
      <c r="TSL4" s="18"/>
      <c r="TSM4" s="18"/>
      <c r="TSN4" s="18"/>
      <c r="TSO4" s="18"/>
      <c r="TSP4" s="18"/>
      <c r="TSQ4" s="18"/>
      <c r="TSR4" s="18"/>
      <c r="TSS4" s="18"/>
      <c r="TST4" s="18"/>
      <c r="TSU4" s="18"/>
      <c r="TSV4" s="18"/>
      <c r="TSW4" s="18"/>
      <c r="TSX4" s="18"/>
      <c r="TSY4" s="18"/>
      <c r="TSZ4" s="18"/>
      <c r="TTA4" s="18"/>
      <c r="TTB4" s="18"/>
      <c r="TTC4" s="18"/>
      <c r="TTD4" s="18"/>
      <c r="TTE4" s="18"/>
      <c r="TTF4" s="18"/>
      <c r="TTG4" s="18"/>
      <c r="TTH4" s="18"/>
      <c r="TTI4" s="18"/>
      <c r="TTJ4" s="18"/>
      <c r="TTK4" s="18"/>
      <c r="TTL4" s="18"/>
      <c r="TTM4" s="18"/>
      <c r="TTN4" s="18"/>
      <c r="TTO4" s="18"/>
      <c r="TTP4" s="18"/>
      <c r="TTQ4" s="18"/>
      <c r="TTR4" s="18"/>
      <c r="TTS4" s="18"/>
      <c r="TTT4" s="18"/>
      <c r="TTU4" s="18"/>
      <c r="TTV4" s="18"/>
      <c r="TTW4" s="18"/>
      <c r="TTX4" s="18"/>
      <c r="TTY4" s="18"/>
      <c r="TTZ4" s="18"/>
      <c r="TUA4" s="18"/>
      <c r="TUB4" s="18"/>
      <c r="TUC4" s="18"/>
      <c r="TUD4" s="18"/>
      <c r="TUE4" s="18"/>
      <c r="TUF4" s="18"/>
      <c r="TUG4" s="18"/>
      <c r="TUH4" s="18"/>
      <c r="TUI4" s="18"/>
      <c r="TUJ4" s="18"/>
      <c r="TUK4" s="18"/>
      <c r="TUL4" s="18"/>
      <c r="TUM4" s="18"/>
      <c r="TUN4" s="18"/>
      <c r="TUO4" s="18"/>
      <c r="TUP4" s="18"/>
      <c r="TUQ4" s="18"/>
      <c r="TUR4" s="18"/>
      <c r="TUS4" s="18"/>
      <c r="TUT4" s="18"/>
      <c r="TUU4" s="18"/>
      <c r="TUV4" s="18"/>
      <c r="TUW4" s="18"/>
      <c r="TUX4" s="18"/>
      <c r="TUY4" s="18"/>
      <c r="TUZ4" s="18"/>
      <c r="TVA4" s="18"/>
      <c r="TVB4" s="18"/>
      <c r="TVC4" s="18"/>
      <c r="TVD4" s="18"/>
      <c r="TVE4" s="18"/>
      <c r="TVF4" s="18"/>
      <c r="TVG4" s="18"/>
      <c r="TVH4" s="18"/>
      <c r="TVI4" s="18"/>
      <c r="TVJ4" s="18"/>
      <c r="TVK4" s="18"/>
      <c r="TVL4" s="18"/>
      <c r="TVM4" s="18"/>
      <c r="TVN4" s="18"/>
      <c r="TVO4" s="18"/>
      <c r="TVP4" s="18"/>
      <c r="TVQ4" s="18"/>
      <c r="TVR4" s="18"/>
      <c r="TVS4" s="18"/>
      <c r="TVT4" s="18"/>
      <c r="TVU4" s="18"/>
      <c r="TVV4" s="18"/>
      <c r="TVW4" s="18"/>
      <c r="TVX4" s="18"/>
      <c r="TVY4" s="18"/>
      <c r="TVZ4" s="18"/>
      <c r="TWA4" s="18"/>
      <c r="TWB4" s="18"/>
      <c r="TWC4" s="18"/>
      <c r="TWD4" s="18"/>
      <c r="TWE4" s="18"/>
      <c r="TWF4" s="18"/>
      <c r="TWG4" s="18"/>
      <c r="TWH4" s="18"/>
      <c r="TWI4" s="18"/>
      <c r="TWJ4" s="18"/>
      <c r="TWK4" s="18"/>
      <c r="TWL4" s="18"/>
      <c r="TWM4" s="18"/>
      <c r="TWN4" s="18"/>
      <c r="TWO4" s="18"/>
      <c r="TWP4" s="18"/>
      <c r="TWQ4" s="18"/>
      <c r="TWR4" s="18"/>
      <c r="TWS4" s="18"/>
      <c r="TWT4" s="18"/>
      <c r="TWU4" s="18"/>
      <c r="TWV4" s="18"/>
      <c r="TWW4" s="18"/>
      <c r="TWX4" s="18"/>
      <c r="TWY4" s="18"/>
      <c r="TWZ4" s="18"/>
      <c r="TXA4" s="18"/>
      <c r="TXB4" s="18"/>
      <c r="TXC4" s="18"/>
      <c r="TXD4" s="18"/>
      <c r="TXE4" s="18"/>
      <c r="TXF4" s="18"/>
      <c r="TXG4" s="18"/>
      <c r="TXH4" s="18"/>
      <c r="TXI4" s="18"/>
      <c r="TXJ4" s="18"/>
      <c r="TXK4" s="18"/>
      <c r="TXL4" s="18"/>
      <c r="TXM4" s="18"/>
      <c r="TXN4" s="18"/>
      <c r="TXO4" s="18"/>
      <c r="TXP4" s="18"/>
      <c r="TXQ4" s="18"/>
      <c r="TXR4" s="18"/>
      <c r="TXS4" s="18"/>
      <c r="TXT4" s="18"/>
      <c r="TXU4" s="18"/>
      <c r="TXV4" s="18"/>
      <c r="TXW4" s="18"/>
      <c r="TXX4" s="18"/>
      <c r="TXY4" s="18"/>
      <c r="TXZ4" s="18"/>
      <c r="TYA4" s="18"/>
      <c r="TYB4" s="18"/>
      <c r="TYC4" s="18"/>
      <c r="TYD4" s="18"/>
      <c r="TYE4" s="18"/>
      <c r="TYF4" s="18"/>
      <c r="TYG4" s="18"/>
      <c r="TYH4" s="18"/>
      <c r="TYI4" s="18"/>
      <c r="TYJ4" s="18"/>
      <c r="TYK4" s="18"/>
      <c r="TYL4" s="18"/>
      <c r="TYM4" s="18"/>
      <c r="TYN4" s="18"/>
      <c r="TYO4" s="18"/>
      <c r="TYP4" s="18"/>
      <c r="TYQ4" s="18"/>
      <c r="TYR4" s="18"/>
      <c r="TYS4" s="18"/>
      <c r="TYT4" s="18"/>
      <c r="TYU4" s="18"/>
      <c r="TYV4" s="18"/>
      <c r="TYW4" s="18"/>
      <c r="TYX4" s="18"/>
      <c r="TYY4" s="18"/>
      <c r="TYZ4" s="18"/>
      <c r="TZA4" s="18"/>
      <c r="TZB4" s="18"/>
      <c r="TZC4" s="18"/>
      <c r="TZD4" s="18"/>
      <c r="TZE4" s="18"/>
      <c r="TZF4" s="18"/>
      <c r="TZG4" s="18"/>
      <c r="TZH4" s="18"/>
      <c r="TZI4" s="18"/>
      <c r="TZJ4" s="18"/>
      <c r="TZK4" s="18"/>
      <c r="TZL4" s="18"/>
      <c r="TZM4" s="18"/>
      <c r="TZN4" s="18"/>
      <c r="TZO4" s="18"/>
      <c r="TZP4" s="18"/>
      <c r="TZQ4" s="18"/>
      <c r="TZR4" s="18"/>
      <c r="TZS4" s="18"/>
      <c r="TZT4" s="18"/>
      <c r="TZU4" s="18"/>
      <c r="TZV4" s="18"/>
      <c r="TZW4" s="18"/>
      <c r="TZX4" s="18"/>
      <c r="TZY4" s="18"/>
      <c r="TZZ4" s="18"/>
      <c r="UAA4" s="18"/>
      <c r="UAB4" s="18"/>
      <c r="UAC4" s="18"/>
      <c r="UAD4" s="18"/>
      <c r="UAE4" s="18"/>
      <c r="UAF4" s="18"/>
      <c r="UAG4" s="18"/>
      <c r="UAH4" s="18"/>
      <c r="UAI4" s="18"/>
      <c r="UAJ4" s="18"/>
      <c r="UAK4" s="18"/>
      <c r="UAL4" s="18"/>
      <c r="UAM4" s="18"/>
      <c r="UAN4" s="18"/>
      <c r="UAO4" s="18"/>
      <c r="UAP4" s="18"/>
      <c r="UAQ4" s="18"/>
      <c r="UAR4" s="18"/>
      <c r="UAS4" s="18"/>
      <c r="UAT4" s="18"/>
      <c r="UAU4" s="18"/>
      <c r="UAV4" s="18"/>
      <c r="UAW4" s="18"/>
      <c r="UAX4" s="18"/>
      <c r="UAY4" s="18"/>
      <c r="UAZ4" s="18"/>
      <c r="UBA4" s="18"/>
      <c r="UBB4" s="18"/>
      <c r="UBC4" s="18"/>
      <c r="UBD4" s="18"/>
      <c r="UBE4" s="18"/>
      <c r="UBF4" s="18"/>
      <c r="UBG4" s="18"/>
      <c r="UBH4" s="18"/>
      <c r="UBI4" s="18"/>
      <c r="UBJ4" s="18"/>
      <c r="UBK4" s="18"/>
      <c r="UBL4" s="18"/>
      <c r="UBM4" s="18"/>
      <c r="UBN4" s="18"/>
      <c r="UBO4" s="18"/>
      <c r="UBP4" s="18"/>
      <c r="UBQ4" s="18"/>
      <c r="UBR4" s="18"/>
      <c r="UBS4" s="18"/>
      <c r="UBT4" s="18"/>
      <c r="UBU4" s="18"/>
      <c r="UBV4" s="18"/>
      <c r="UBW4" s="18"/>
      <c r="UBX4" s="18"/>
      <c r="UBY4" s="18"/>
      <c r="UBZ4" s="18"/>
      <c r="UCA4" s="18"/>
      <c r="UCB4" s="18"/>
      <c r="UCC4" s="18"/>
      <c r="UCD4" s="18"/>
      <c r="UCE4" s="18"/>
      <c r="UCF4" s="18"/>
      <c r="UCG4" s="18"/>
      <c r="UCH4" s="18"/>
      <c r="UCI4" s="18"/>
      <c r="UCJ4" s="18"/>
      <c r="UCK4" s="18"/>
      <c r="UCL4" s="18"/>
      <c r="UCM4" s="18"/>
      <c r="UCN4" s="18"/>
      <c r="UCO4" s="18"/>
      <c r="UCP4" s="18"/>
      <c r="UCQ4" s="18"/>
      <c r="UCR4" s="18"/>
      <c r="UCS4" s="18"/>
      <c r="UCT4" s="18"/>
      <c r="UCU4" s="18"/>
      <c r="UCV4" s="18"/>
      <c r="UCW4" s="18"/>
      <c r="UCX4" s="18"/>
      <c r="UCY4" s="18"/>
      <c r="UCZ4" s="18"/>
      <c r="UDA4" s="18"/>
      <c r="UDB4" s="18"/>
      <c r="UDC4" s="18"/>
      <c r="UDD4" s="18"/>
      <c r="UDE4" s="18"/>
      <c r="UDF4" s="18"/>
      <c r="UDG4" s="18"/>
      <c r="UDH4" s="18"/>
      <c r="UDI4" s="18"/>
      <c r="UDJ4" s="18"/>
      <c r="UDK4" s="18"/>
      <c r="UDL4" s="18"/>
      <c r="UDM4" s="18"/>
      <c r="UDN4" s="18"/>
      <c r="UDO4" s="18"/>
      <c r="UDP4" s="18"/>
      <c r="UDQ4" s="18"/>
      <c r="UDR4" s="18"/>
      <c r="UDS4" s="18"/>
      <c r="UDT4" s="18"/>
      <c r="UDU4" s="18"/>
      <c r="UDV4" s="18"/>
      <c r="UDW4" s="18"/>
      <c r="UDX4" s="18"/>
      <c r="UDY4" s="18"/>
      <c r="UDZ4" s="18"/>
      <c r="UEA4" s="18"/>
      <c r="UEB4" s="18"/>
      <c r="UEC4" s="18"/>
      <c r="UED4" s="18"/>
      <c r="UEE4" s="18"/>
      <c r="UEF4" s="18"/>
      <c r="UEG4" s="18"/>
      <c r="UEH4" s="18"/>
      <c r="UEI4" s="18"/>
      <c r="UEJ4" s="18"/>
      <c r="UEK4" s="18"/>
      <c r="UEL4" s="18"/>
      <c r="UEM4" s="18"/>
      <c r="UEN4" s="18"/>
      <c r="UEO4" s="18"/>
      <c r="UEP4" s="18"/>
      <c r="UEQ4" s="18"/>
      <c r="UER4" s="18"/>
      <c r="UES4" s="18"/>
      <c r="UET4" s="18"/>
      <c r="UEU4" s="18"/>
      <c r="UEV4" s="18"/>
      <c r="UEW4" s="18"/>
      <c r="UEX4" s="18"/>
      <c r="UEY4" s="18"/>
      <c r="UEZ4" s="18"/>
      <c r="UFA4" s="18"/>
      <c r="UFB4" s="18"/>
      <c r="UFC4" s="18"/>
      <c r="UFD4" s="18"/>
      <c r="UFE4" s="18"/>
      <c r="UFF4" s="18"/>
      <c r="UFG4" s="18"/>
      <c r="UFH4" s="18"/>
      <c r="UFI4" s="18"/>
      <c r="UFJ4" s="18"/>
      <c r="UFK4" s="18"/>
      <c r="UFL4" s="18"/>
      <c r="UFM4" s="18"/>
      <c r="UFN4" s="18"/>
      <c r="UFO4" s="18"/>
      <c r="UFP4" s="18"/>
      <c r="UFQ4" s="18"/>
      <c r="UFR4" s="18"/>
      <c r="UFS4" s="18"/>
      <c r="UFT4" s="18"/>
      <c r="UFU4" s="18"/>
      <c r="UFV4" s="18"/>
      <c r="UFW4" s="18"/>
      <c r="UFX4" s="18"/>
      <c r="UFY4" s="18"/>
      <c r="UFZ4" s="18"/>
      <c r="UGA4" s="18"/>
      <c r="UGB4" s="18"/>
      <c r="UGC4" s="18"/>
      <c r="UGD4" s="18"/>
      <c r="UGE4" s="18"/>
      <c r="UGF4" s="18"/>
      <c r="UGG4" s="18"/>
      <c r="UGH4" s="18"/>
      <c r="UGI4" s="18"/>
      <c r="UGJ4" s="18"/>
      <c r="UGK4" s="18"/>
      <c r="UGL4" s="18"/>
      <c r="UGM4" s="18"/>
      <c r="UGN4" s="18"/>
      <c r="UGO4" s="18"/>
      <c r="UGP4" s="18"/>
      <c r="UGQ4" s="18"/>
      <c r="UGR4" s="18"/>
      <c r="UGS4" s="18"/>
      <c r="UGT4" s="18"/>
      <c r="UGU4" s="18"/>
      <c r="UGV4" s="18"/>
      <c r="UGW4" s="18"/>
      <c r="UGX4" s="18"/>
      <c r="UGY4" s="18"/>
      <c r="UGZ4" s="18"/>
      <c r="UHA4" s="18"/>
      <c r="UHB4" s="18"/>
      <c r="UHC4" s="18"/>
      <c r="UHD4" s="18"/>
      <c r="UHE4" s="18"/>
      <c r="UHF4" s="18"/>
      <c r="UHG4" s="18"/>
      <c r="UHH4" s="18"/>
      <c r="UHI4" s="18"/>
      <c r="UHJ4" s="18"/>
      <c r="UHK4" s="18"/>
      <c r="UHL4" s="18"/>
      <c r="UHM4" s="18"/>
      <c r="UHN4" s="18"/>
      <c r="UHO4" s="18"/>
      <c r="UHP4" s="18"/>
      <c r="UHQ4" s="18"/>
      <c r="UHR4" s="18"/>
      <c r="UHS4" s="18"/>
      <c r="UHT4" s="18"/>
      <c r="UHU4" s="18"/>
      <c r="UHV4" s="18"/>
      <c r="UHW4" s="18"/>
      <c r="UHX4" s="18"/>
      <c r="UHY4" s="18"/>
      <c r="UHZ4" s="18"/>
      <c r="UIA4" s="18"/>
      <c r="UIB4" s="18"/>
      <c r="UIC4" s="18"/>
      <c r="UID4" s="18"/>
      <c r="UIE4" s="18"/>
      <c r="UIF4" s="18"/>
      <c r="UIG4" s="18"/>
      <c r="UIH4" s="18"/>
      <c r="UII4" s="18"/>
      <c r="UIJ4" s="18"/>
      <c r="UIK4" s="18"/>
      <c r="UIL4" s="18"/>
      <c r="UIM4" s="18"/>
      <c r="UIN4" s="18"/>
      <c r="UIO4" s="18"/>
      <c r="UIP4" s="18"/>
      <c r="UIQ4" s="18"/>
      <c r="UIR4" s="18"/>
      <c r="UIS4" s="18"/>
      <c r="UIT4" s="18"/>
      <c r="UIU4" s="18"/>
      <c r="UIV4" s="18"/>
      <c r="UIW4" s="18"/>
      <c r="UIX4" s="18"/>
      <c r="UIY4" s="18"/>
      <c r="UIZ4" s="18"/>
      <c r="UJA4" s="18"/>
      <c r="UJB4" s="18"/>
      <c r="UJC4" s="18"/>
      <c r="UJD4" s="18"/>
      <c r="UJE4" s="18"/>
      <c r="UJF4" s="18"/>
      <c r="UJG4" s="18"/>
      <c r="UJH4" s="18"/>
      <c r="UJI4" s="18"/>
      <c r="UJJ4" s="18"/>
      <c r="UJK4" s="18"/>
      <c r="UJL4" s="18"/>
      <c r="UJM4" s="18"/>
      <c r="UJN4" s="18"/>
      <c r="UJO4" s="18"/>
      <c r="UJP4" s="18"/>
      <c r="UJQ4" s="18"/>
      <c r="UJR4" s="18"/>
      <c r="UJS4" s="18"/>
      <c r="UJT4" s="18"/>
      <c r="UJU4" s="18"/>
      <c r="UJV4" s="18"/>
      <c r="UJW4" s="18"/>
      <c r="UJX4" s="18"/>
      <c r="UJY4" s="18"/>
      <c r="UJZ4" s="18"/>
      <c r="UKA4" s="18"/>
      <c r="UKB4" s="18"/>
      <c r="UKC4" s="18"/>
      <c r="UKD4" s="18"/>
      <c r="UKE4" s="18"/>
      <c r="UKF4" s="18"/>
      <c r="UKG4" s="18"/>
      <c r="UKH4" s="18"/>
      <c r="UKI4" s="18"/>
      <c r="UKJ4" s="18"/>
      <c r="UKK4" s="18"/>
      <c r="UKL4" s="18"/>
      <c r="UKM4" s="18"/>
      <c r="UKN4" s="18"/>
      <c r="UKO4" s="18"/>
      <c r="UKP4" s="18"/>
      <c r="UKQ4" s="18"/>
      <c r="UKR4" s="18"/>
      <c r="UKS4" s="18"/>
      <c r="UKT4" s="18"/>
      <c r="UKU4" s="18"/>
      <c r="UKV4" s="18"/>
      <c r="UKW4" s="18"/>
      <c r="UKX4" s="18"/>
      <c r="UKY4" s="18"/>
      <c r="UKZ4" s="18"/>
      <c r="ULA4" s="18"/>
      <c r="ULB4" s="18"/>
      <c r="ULC4" s="18"/>
      <c r="ULD4" s="18"/>
      <c r="ULE4" s="18"/>
      <c r="ULF4" s="18"/>
      <c r="ULG4" s="18"/>
      <c r="ULH4" s="18"/>
      <c r="ULI4" s="18"/>
      <c r="ULJ4" s="18"/>
      <c r="ULK4" s="18"/>
      <c r="ULL4" s="18"/>
      <c r="ULM4" s="18"/>
      <c r="ULN4" s="18"/>
      <c r="ULO4" s="18"/>
      <c r="ULP4" s="18"/>
      <c r="ULQ4" s="18"/>
      <c r="ULR4" s="18"/>
      <c r="ULS4" s="18"/>
      <c r="ULT4" s="18"/>
      <c r="ULU4" s="18"/>
      <c r="ULV4" s="18"/>
      <c r="ULW4" s="18"/>
      <c r="ULX4" s="18"/>
      <c r="ULY4" s="18"/>
      <c r="ULZ4" s="18"/>
      <c r="UMA4" s="18"/>
      <c r="UMB4" s="18"/>
      <c r="UMC4" s="18"/>
      <c r="UMD4" s="18"/>
      <c r="UME4" s="18"/>
      <c r="UMF4" s="18"/>
      <c r="UMG4" s="18"/>
      <c r="UMH4" s="18"/>
      <c r="UMI4" s="18"/>
      <c r="UMJ4" s="18"/>
      <c r="UMK4" s="18"/>
      <c r="UML4" s="18"/>
      <c r="UMM4" s="18"/>
      <c r="UMN4" s="18"/>
      <c r="UMO4" s="18"/>
      <c r="UMP4" s="18"/>
      <c r="UMQ4" s="18"/>
      <c r="UMR4" s="18"/>
      <c r="UMS4" s="18"/>
      <c r="UMT4" s="18"/>
      <c r="UMU4" s="18"/>
      <c r="UMV4" s="18"/>
      <c r="UMW4" s="18"/>
      <c r="UMX4" s="18"/>
      <c r="UMY4" s="18"/>
      <c r="UMZ4" s="18"/>
      <c r="UNA4" s="18"/>
      <c r="UNB4" s="18"/>
      <c r="UNC4" s="18"/>
      <c r="UND4" s="18"/>
      <c r="UNE4" s="18"/>
      <c r="UNF4" s="18"/>
      <c r="UNG4" s="18"/>
      <c r="UNH4" s="18"/>
      <c r="UNI4" s="18"/>
      <c r="UNJ4" s="18"/>
      <c r="UNK4" s="18"/>
      <c r="UNL4" s="18"/>
      <c r="UNM4" s="18"/>
      <c r="UNN4" s="18"/>
      <c r="UNO4" s="18"/>
      <c r="UNP4" s="18"/>
      <c r="UNQ4" s="18"/>
      <c r="UNR4" s="18"/>
      <c r="UNS4" s="18"/>
      <c r="UNT4" s="18"/>
      <c r="UNU4" s="18"/>
      <c r="UNV4" s="18"/>
      <c r="UNW4" s="18"/>
      <c r="UNX4" s="18"/>
      <c r="UNY4" s="18"/>
      <c r="UNZ4" s="18"/>
      <c r="UOA4" s="18"/>
      <c r="UOB4" s="18"/>
      <c r="UOC4" s="18"/>
      <c r="UOD4" s="18"/>
      <c r="UOE4" s="18"/>
      <c r="UOF4" s="18"/>
      <c r="UOG4" s="18"/>
      <c r="UOH4" s="18"/>
      <c r="UOI4" s="18"/>
      <c r="UOJ4" s="18"/>
      <c r="UOK4" s="18"/>
      <c r="UOL4" s="18"/>
      <c r="UOM4" s="18"/>
      <c r="UON4" s="18"/>
      <c r="UOO4" s="18"/>
      <c r="UOP4" s="18"/>
      <c r="UOQ4" s="18"/>
      <c r="UOR4" s="18"/>
      <c r="UOS4" s="18"/>
      <c r="UOT4" s="18"/>
      <c r="UOU4" s="18"/>
      <c r="UOV4" s="18"/>
      <c r="UOW4" s="18"/>
      <c r="UOX4" s="18"/>
      <c r="UOY4" s="18"/>
      <c r="UOZ4" s="18"/>
      <c r="UPA4" s="18"/>
      <c r="UPB4" s="18"/>
      <c r="UPC4" s="18"/>
      <c r="UPD4" s="18"/>
      <c r="UPE4" s="18"/>
      <c r="UPF4" s="18"/>
      <c r="UPG4" s="18"/>
      <c r="UPH4" s="18"/>
      <c r="UPI4" s="18"/>
      <c r="UPJ4" s="18"/>
      <c r="UPK4" s="18"/>
      <c r="UPL4" s="18"/>
      <c r="UPM4" s="18"/>
      <c r="UPN4" s="18"/>
      <c r="UPO4" s="18"/>
      <c r="UPP4" s="18"/>
      <c r="UPQ4" s="18"/>
      <c r="UPR4" s="18"/>
      <c r="UPS4" s="18"/>
      <c r="UPT4" s="18"/>
      <c r="UPU4" s="18"/>
      <c r="UPV4" s="18"/>
      <c r="UPW4" s="18"/>
      <c r="UPX4" s="18"/>
      <c r="UPY4" s="18"/>
      <c r="UPZ4" s="18"/>
      <c r="UQA4" s="18"/>
      <c r="UQB4" s="18"/>
      <c r="UQC4" s="18"/>
      <c r="UQD4" s="18"/>
      <c r="UQE4" s="18"/>
      <c r="UQF4" s="18"/>
      <c r="UQG4" s="18"/>
      <c r="UQH4" s="18"/>
      <c r="UQI4" s="18"/>
      <c r="UQJ4" s="18"/>
      <c r="UQK4" s="18"/>
      <c r="UQL4" s="18"/>
      <c r="UQM4" s="18"/>
      <c r="UQN4" s="18"/>
      <c r="UQO4" s="18"/>
      <c r="UQP4" s="18"/>
      <c r="UQQ4" s="18"/>
      <c r="UQR4" s="18"/>
      <c r="UQS4" s="18"/>
      <c r="UQT4" s="18"/>
      <c r="UQU4" s="18"/>
      <c r="UQV4" s="18"/>
      <c r="UQW4" s="18"/>
      <c r="UQX4" s="18"/>
      <c r="UQY4" s="18"/>
      <c r="UQZ4" s="18"/>
      <c r="URA4" s="18"/>
      <c r="URB4" s="18"/>
      <c r="URC4" s="18"/>
      <c r="URD4" s="18"/>
      <c r="URE4" s="18"/>
      <c r="URF4" s="18"/>
      <c r="URG4" s="18"/>
      <c r="URH4" s="18"/>
      <c r="URI4" s="18"/>
      <c r="URJ4" s="18"/>
      <c r="URK4" s="18"/>
      <c r="URL4" s="18"/>
      <c r="URM4" s="18"/>
      <c r="URN4" s="18"/>
      <c r="URO4" s="18"/>
      <c r="URP4" s="18"/>
      <c r="URQ4" s="18"/>
      <c r="URR4" s="18"/>
      <c r="URS4" s="18"/>
      <c r="URT4" s="18"/>
      <c r="URU4" s="18"/>
      <c r="URV4" s="18"/>
      <c r="URW4" s="18"/>
      <c r="URX4" s="18"/>
      <c r="URY4" s="18"/>
      <c r="URZ4" s="18"/>
      <c r="USA4" s="18"/>
      <c r="USB4" s="18"/>
      <c r="USC4" s="18"/>
      <c r="USD4" s="18"/>
      <c r="USE4" s="18"/>
      <c r="USF4" s="18"/>
      <c r="USG4" s="18"/>
      <c r="USH4" s="18"/>
      <c r="USI4" s="18"/>
      <c r="USJ4" s="18"/>
      <c r="USK4" s="18"/>
      <c r="USL4" s="18"/>
      <c r="USM4" s="18"/>
      <c r="USN4" s="18"/>
      <c r="USO4" s="18"/>
      <c r="USP4" s="18"/>
      <c r="USQ4" s="18"/>
      <c r="USR4" s="18"/>
      <c r="USS4" s="18"/>
      <c r="UST4" s="18"/>
      <c r="USU4" s="18"/>
      <c r="USV4" s="18"/>
      <c r="USW4" s="18"/>
      <c r="USX4" s="18"/>
      <c r="USY4" s="18"/>
      <c r="USZ4" s="18"/>
      <c r="UTA4" s="18"/>
      <c r="UTB4" s="18"/>
      <c r="UTC4" s="18"/>
      <c r="UTD4" s="18"/>
      <c r="UTE4" s="18"/>
      <c r="UTF4" s="18"/>
      <c r="UTG4" s="18"/>
      <c r="UTH4" s="18"/>
      <c r="UTI4" s="18"/>
      <c r="UTJ4" s="18"/>
      <c r="UTK4" s="18"/>
      <c r="UTL4" s="18"/>
      <c r="UTM4" s="18"/>
      <c r="UTN4" s="18"/>
      <c r="UTO4" s="18"/>
      <c r="UTP4" s="18"/>
      <c r="UTQ4" s="18"/>
      <c r="UTR4" s="18"/>
      <c r="UTS4" s="18"/>
      <c r="UTT4" s="18"/>
      <c r="UTU4" s="18"/>
      <c r="UTV4" s="18"/>
      <c r="UTW4" s="18"/>
      <c r="UTX4" s="18"/>
      <c r="UTY4" s="18"/>
      <c r="UTZ4" s="18"/>
      <c r="UUA4" s="18"/>
      <c r="UUB4" s="18"/>
      <c r="UUC4" s="18"/>
      <c r="UUD4" s="18"/>
      <c r="UUE4" s="18"/>
      <c r="UUF4" s="18"/>
      <c r="UUG4" s="18"/>
      <c r="UUH4" s="18"/>
      <c r="UUI4" s="18"/>
      <c r="UUJ4" s="18"/>
      <c r="UUK4" s="18"/>
      <c r="UUL4" s="18"/>
      <c r="UUM4" s="18"/>
      <c r="UUN4" s="18"/>
      <c r="UUO4" s="18"/>
      <c r="UUP4" s="18"/>
      <c r="UUQ4" s="18"/>
      <c r="UUR4" s="18"/>
      <c r="UUS4" s="18"/>
      <c r="UUT4" s="18"/>
      <c r="UUU4" s="18"/>
      <c r="UUV4" s="18"/>
      <c r="UUW4" s="18"/>
      <c r="UUX4" s="18"/>
      <c r="UUY4" s="18"/>
      <c r="UUZ4" s="18"/>
      <c r="UVA4" s="18"/>
      <c r="UVB4" s="18"/>
      <c r="UVC4" s="18"/>
      <c r="UVD4" s="18"/>
      <c r="UVE4" s="18"/>
      <c r="UVF4" s="18"/>
      <c r="UVG4" s="18"/>
      <c r="UVH4" s="18"/>
      <c r="UVI4" s="18"/>
      <c r="UVJ4" s="18"/>
      <c r="UVK4" s="18"/>
      <c r="UVL4" s="18"/>
      <c r="UVM4" s="18"/>
      <c r="UVN4" s="18"/>
      <c r="UVO4" s="18"/>
      <c r="UVP4" s="18"/>
      <c r="UVQ4" s="18"/>
      <c r="UVR4" s="18"/>
      <c r="UVS4" s="18"/>
      <c r="UVT4" s="18"/>
      <c r="UVU4" s="18"/>
      <c r="UVV4" s="18"/>
      <c r="UVW4" s="18"/>
      <c r="UVX4" s="18"/>
      <c r="UVY4" s="18"/>
      <c r="UVZ4" s="18"/>
      <c r="UWA4" s="18"/>
      <c r="UWB4" s="18"/>
      <c r="UWC4" s="18"/>
      <c r="UWD4" s="18"/>
      <c r="UWE4" s="18"/>
      <c r="UWF4" s="18"/>
      <c r="UWG4" s="18"/>
      <c r="UWH4" s="18"/>
      <c r="UWI4" s="18"/>
      <c r="UWJ4" s="18"/>
      <c r="UWK4" s="18"/>
      <c r="UWL4" s="18"/>
      <c r="UWM4" s="18"/>
      <c r="UWN4" s="18"/>
      <c r="UWO4" s="18"/>
      <c r="UWP4" s="18"/>
      <c r="UWQ4" s="18"/>
      <c r="UWR4" s="18"/>
      <c r="UWS4" s="18"/>
      <c r="UWT4" s="18"/>
      <c r="UWU4" s="18"/>
      <c r="UWV4" s="18"/>
      <c r="UWW4" s="18"/>
      <c r="UWX4" s="18"/>
      <c r="UWY4" s="18"/>
      <c r="UWZ4" s="18"/>
      <c r="UXA4" s="18"/>
      <c r="UXB4" s="18"/>
      <c r="UXC4" s="18"/>
      <c r="UXD4" s="18"/>
      <c r="UXE4" s="18"/>
      <c r="UXF4" s="18"/>
      <c r="UXG4" s="18"/>
      <c r="UXH4" s="18"/>
      <c r="UXI4" s="18"/>
      <c r="UXJ4" s="18"/>
      <c r="UXK4" s="18"/>
      <c r="UXL4" s="18"/>
      <c r="UXM4" s="18"/>
      <c r="UXN4" s="18"/>
      <c r="UXO4" s="18"/>
      <c r="UXP4" s="18"/>
      <c r="UXQ4" s="18"/>
      <c r="UXR4" s="18"/>
      <c r="UXS4" s="18"/>
      <c r="UXT4" s="18"/>
      <c r="UXU4" s="18"/>
      <c r="UXV4" s="18"/>
      <c r="UXW4" s="18"/>
      <c r="UXX4" s="18"/>
      <c r="UXY4" s="18"/>
      <c r="UXZ4" s="18"/>
      <c r="UYA4" s="18"/>
      <c r="UYB4" s="18"/>
      <c r="UYC4" s="18"/>
      <c r="UYD4" s="18"/>
      <c r="UYE4" s="18"/>
      <c r="UYF4" s="18"/>
      <c r="UYG4" s="18"/>
      <c r="UYH4" s="18"/>
      <c r="UYI4" s="18"/>
      <c r="UYJ4" s="18"/>
      <c r="UYK4" s="18"/>
      <c r="UYL4" s="18"/>
      <c r="UYM4" s="18"/>
      <c r="UYN4" s="18"/>
      <c r="UYO4" s="18"/>
      <c r="UYP4" s="18"/>
      <c r="UYQ4" s="18"/>
      <c r="UYR4" s="18"/>
      <c r="UYS4" s="18"/>
      <c r="UYT4" s="18"/>
      <c r="UYU4" s="18"/>
      <c r="UYV4" s="18"/>
      <c r="UYW4" s="18"/>
      <c r="UYX4" s="18"/>
      <c r="UYY4" s="18"/>
      <c r="UYZ4" s="18"/>
      <c r="UZA4" s="18"/>
      <c r="UZB4" s="18"/>
      <c r="UZC4" s="18"/>
      <c r="UZD4" s="18"/>
      <c r="UZE4" s="18"/>
      <c r="UZF4" s="18"/>
      <c r="UZG4" s="18"/>
      <c r="UZH4" s="18"/>
      <c r="UZI4" s="18"/>
      <c r="UZJ4" s="18"/>
      <c r="UZK4" s="18"/>
      <c r="UZL4" s="18"/>
      <c r="UZM4" s="18"/>
      <c r="UZN4" s="18"/>
      <c r="UZO4" s="18"/>
      <c r="UZP4" s="18"/>
      <c r="UZQ4" s="18"/>
      <c r="UZR4" s="18"/>
      <c r="UZS4" s="18"/>
      <c r="UZT4" s="18"/>
      <c r="UZU4" s="18"/>
      <c r="UZV4" s="18"/>
      <c r="UZW4" s="18"/>
      <c r="UZX4" s="18"/>
      <c r="UZY4" s="18"/>
      <c r="UZZ4" s="18"/>
      <c r="VAA4" s="18"/>
      <c r="VAB4" s="18"/>
      <c r="VAC4" s="18"/>
      <c r="VAD4" s="18"/>
      <c r="VAE4" s="18"/>
      <c r="VAF4" s="18"/>
      <c r="VAG4" s="18"/>
      <c r="VAH4" s="18"/>
      <c r="VAI4" s="18"/>
      <c r="VAJ4" s="18"/>
      <c r="VAK4" s="18"/>
      <c r="VAL4" s="18"/>
      <c r="VAM4" s="18"/>
      <c r="VAN4" s="18"/>
      <c r="VAO4" s="18"/>
      <c r="VAP4" s="18"/>
      <c r="VAQ4" s="18"/>
      <c r="VAR4" s="18"/>
      <c r="VAS4" s="18"/>
      <c r="VAT4" s="18"/>
      <c r="VAU4" s="18"/>
      <c r="VAV4" s="18"/>
      <c r="VAW4" s="18"/>
      <c r="VAX4" s="18"/>
      <c r="VAY4" s="18"/>
      <c r="VAZ4" s="18"/>
      <c r="VBA4" s="18"/>
      <c r="VBB4" s="18"/>
      <c r="VBC4" s="18"/>
      <c r="VBD4" s="18"/>
      <c r="VBE4" s="18"/>
      <c r="VBF4" s="18"/>
      <c r="VBG4" s="18"/>
      <c r="VBH4" s="18"/>
      <c r="VBI4" s="18"/>
      <c r="VBJ4" s="18"/>
      <c r="VBK4" s="18"/>
      <c r="VBL4" s="18"/>
      <c r="VBM4" s="18"/>
      <c r="VBN4" s="18"/>
      <c r="VBO4" s="18"/>
      <c r="VBP4" s="18"/>
      <c r="VBQ4" s="18"/>
      <c r="VBR4" s="18"/>
      <c r="VBS4" s="18"/>
      <c r="VBT4" s="18"/>
      <c r="VBU4" s="18"/>
      <c r="VBV4" s="18"/>
      <c r="VBW4" s="18"/>
      <c r="VBX4" s="18"/>
      <c r="VBY4" s="18"/>
      <c r="VBZ4" s="18"/>
      <c r="VCA4" s="18"/>
      <c r="VCB4" s="18"/>
      <c r="VCC4" s="18"/>
      <c r="VCD4" s="18"/>
      <c r="VCE4" s="18"/>
      <c r="VCF4" s="18"/>
      <c r="VCG4" s="18"/>
      <c r="VCH4" s="18"/>
      <c r="VCI4" s="18"/>
      <c r="VCJ4" s="18"/>
      <c r="VCK4" s="18"/>
      <c r="VCL4" s="18"/>
      <c r="VCM4" s="18"/>
      <c r="VCN4" s="18"/>
      <c r="VCO4" s="18"/>
      <c r="VCP4" s="18"/>
      <c r="VCQ4" s="18"/>
      <c r="VCR4" s="18"/>
      <c r="VCS4" s="18"/>
      <c r="VCT4" s="18"/>
      <c r="VCU4" s="18"/>
      <c r="VCV4" s="18"/>
      <c r="VCW4" s="18"/>
      <c r="VCX4" s="18"/>
      <c r="VCY4" s="18"/>
      <c r="VCZ4" s="18"/>
      <c r="VDA4" s="18"/>
      <c r="VDB4" s="18"/>
      <c r="VDC4" s="18"/>
      <c r="VDD4" s="18"/>
      <c r="VDE4" s="18"/>
      <c r="VDF4" s="18"/>
      <c r="VDG4" s="18"/>
      <c r="VDH4" s="18"/>
      <c r="VDI4" s="18"/>
      <c r="VDJ4" s="18"/>
      <c r="VDK4" s="18"/>
      <c r="VDL4" s="18"/>
      <c r="VDM4" s="18"/>
      <c r="VDN4" s="18"/>
      <c r="VDO4" s="18"/>
      <c r="VDP4" s="18"/>
      <c r="VDQ4" s="18"/>
      <c r="VDR4" s="18"/>
      <c r="VDS4" s="18"/>
      <c r="VDT4" s="18"/>
      <c r="VDU4" s="18"/>
      <c r="VDV4" s="18"/>
      <c r="VDW4" s="18"/>
      <c r="VDX4" s="18"/>
      <c r="VDY4" s="18"/>
      <c r="VDZ4" s="18"/>
      <c r="VEA4" s="18"/>
      <c r="VEB4" s="18"/>
      <c r="VEC4" s="18"/>
      <c r="VED4" s="18"/>
      <c r="VEE4" s="18"/>
      <c r="VEF4" s="18"/>
      <c r="VEG4" s="18"/>
      <c r="VEH4" s="18"/>
      <c r="VEI4" s="18"/>
      <c r="VEJ4" s="18"/>
      <c r="VEK4" s="18"/>
      <c r="VEL4" s="18"/>
      <c r="VEM4" s="18"/>
      <c r="VEN4" s="18"/>
      <c r="VEO4" s="18"/>
      <c r="VEP4" s="18"/>
      <c r="VEQ4" s="18"/>
      <c r="VER4" s="18"/>
      <c r="VES4" s="18"/>
      <c r="VET4" s="18"/>
      <c r="VEU4" s="18"/>
      <c r="VEV4" s="18"/>
      <c r="VEW4" s="18"/>
      <c r="VEX4" s="18"/>
      <c r="VEY4" s="18"/>
      <c r="VEZ4" s="18"/>
      <c r="VFA4" s="18"/>
      <c r="VFB4" s="18"/>
      <c r="VFC4" s="18"/>
      <c r="VFD4" s="18"/>
      <c r="VFE4" s="18"/>
      <c r="VFF4" s="18"/>
      <c r="VFG4" s="18"/>
      <c r="VFH4" s="18"/>
      <c r="VFI4" s="18"/>
      <c r="VFJ4" s="18"/>
      <c r="VFK4" s="18"/>
      <c r="VFL4" s="18"/>
      <c r="VFM4" s="18"/>
      <c r="VFN4" s="18"/>
      <c r="VFO4" s="18"/>
      <c r="VFP4" s="18"/>
      <c r="VFQ4" s="18"/>
      <c r="VFR4" s="18"/>
      <c r="VFS4" s="18"/>
      <c r="VFT4" s="18"/>
      <c r="VFU4" s="18"/>
      <c r="VFV4" s="18"/>
      <c r="VFW4" s="18"/>
      <c r="VFX4" s="18"/>
      <c r="VFY4" s="18"/>
      <c r="VFZ4" s="18"/>
      <c r="VGA4" s="18"/>
      <c r="VGB4" s="18"/>
      <c r="VGC4" s="18"/>
      <c r="VGD4" s="18"/>
      <c r="VGE4" s="18"/>
      <c r="VGF4" s="18"/>
      <c r="VGG4" s="18"/>
      <c r="VGH4" s="18"/>
      <c r="VGI4" s="18"/>
      <c r="VGJ4" s="18"/>
      <c r="VGK4" s="18"/>
      <c r="VGL4" s="18"/>
      <c r="VGM4" s="18"/>
      <c r="VGN4" s="18"/>
      <c r="VGO4" s="18"/>
      <c r="VGP4" s="18"/>
      <c r="VGQ4" s="18"/>
      <c r="VGR4" s="18"/>
      <c r="VGS4" s="18"/>
      <c r="VGT4" s="18"/>
      <c r="VGU4" s="18"/>
      <c r="VGV4" s="18"/>
      <c r="VGW4" s="18"/>
      <c r="VGX4" s="18"/>
      <c r="VGY4" s="18"/>
      <c r="VGZ4" s="18"/>
      <c r="VHA4" s="18"/>
      <c r="VHB4" s="18"/>
      <c r="VHC4" s="18"/>
      <c r="VHD4" s="18"/>
      <c r="VHE4" s="18"/>
      <c r="VHF4" s="18"/>
      <c r="VHG4" s="18"/>
      <c r="VHH4" s="18"/>
      <c r="VHI4" s="18"/>
      <c r="VHJ4" s="18"/>
      <c r="VHK4" s="18"/>
      <c r="VHL4" s="18"/>
      <c r="VHM4" s="18"/>
      <c r="VHN4" s="18"/>
      <c r="VHO4" s="18"/>
      <c r="VHP4" s="18"/>
      <c r="VHQ4" s="18"/>
      <c r="VHR4" s="18"/>
      <c r="VHS4" s="18"/>
      <c r="VHT4" s="18"/>
      <c r="VHU4" s="18"/>
      <c r="VHV4" s="18"/>
      <c r="VHW4" s="18"/>
      <c r="VHX4" s="18"/>
      <c r="VHY4" s="18"/>
      <c r="VHZ4" s="18"/>
      <c r="VIA4" s="18"/>
      <c r="VIB4" s="18"/>
      <c r="VIC4" s="18"/>
      <c r="VID4" s="18"/>
      <c r="VIE4" s="18"/>
      <c r="VIF4" s="18"/>
      <c r="VIG4" s="18"/>
      <c r="VIH4" s="18"/>
      <c r="VII4" s="18"/>
      <c r="VIJ4" s="18"/>
      <c r="VIK4" s="18"/>
      <c r="VIL4" s="18"/>
      <c r="VIM4" s="18"/>
      <c r="VIN4" s="18"/>
      <c r="VIO4" s="18"/>
      <c r="VIP4" s="18"/>
      <c r="VIQ4" s="18"/>
      <c r="VIR4" s="18"/>
      <c r="VIS4" s="18"/>
      <c r="VIT4" s="18"/>
      <c r="VIU4" s="18"/>
      <c r="VIV4" s="18"/>
      <c r="VIW4" s="18"/>
      <c r="VIX4" s="18"/>
      <c r="VIY4" s="18"/>
      <c r="VIZ4" s="18"/>
      <c r="VJA4" s="18"/>
      <c r="VJB4" s="18"/>
      <c r="VJC4" s="18"/>
      <c r="VJD4" s="18"/>
      <c r="VJE4" s="18"/>
      <c r="VJF4" s="18"/>
      <c r="VJG4" s="18"/>
      <c r="VJH4" s="18"/>
      <c r="VJI4" s="18"/>
      <c r="VJJ4" s="18"/>
      <c r="VJK4" s="18"/>
      <c r="VJL4" s="18"/>
      <c r="VJM4" s="18"/>
      <c r="VJN4" s="18"/>
      <c r="VJO4" s="18"/>
      <c r="VJP4" s="18"/>
      <c r="VJQ4" s="18"/>
      <c r="VJR4" s="18"/>
      <c r="VJS4" s="18"/>
      <c r="VJT4" s="18"/>
      <c r="VJU4" s="18"/>
      <c r="VJV4" s="18"/>
      <c r="VJW4" s="18"/>
      <c r="VJX4" s="18"/>
      <c r="VJY4" s="18"/>
      <c r="VJZ4" s="18"/>
      <c r="VKA4" s="18"/>
      <c r="VKB4" s="18"/>
      <c r="VKC4" s="18"/>
      <c r="VKD4" s="18"/>
      <c r="VKE4" s="18"/>
      <c r="VKF4" s="18"/>
      <c r="VKG4" s="18"/>
      <c r="VKH4" s="18"/>
      <c r="VKI4" s="18"/>
      <c r="VKJ4" s="18"/>
      <c r="VKK4" s="18"/>
      <c r="VKL4" s="18"/>
      <c r="VKM4" s="18"/>
      <c r="VKN4" s="18"/>
      <c r="VKO4" s="18"/>
      <c r="VKP4" s="18"/>
      <c r="VKQ4" s="18"/>
      <c r="VKR4" s="18"/>
      <c r="VKS4" s="18"/>
      <c r="VKT4" s="18"/>
      <c r="VKU4" s="18"/>
      <c r="VKV4" s="18"/>
      <c r="VKW4" s="18"/>
      <c r="VKX4" s="18"/>
      <c r="VKY4" s="18"/>
      <c r="VKZ4" s="18"/>
      <c r="VLA4" s="18"/>
      <c r="VLB4" s="18"/>
      <c r="VLC4" s="18"/>
      <c r="VLD4" s="18"/>
      <c r="VLE4" s="18"/>
      <c r="VLF4" s="18"/>
      <c r="VLG4" s="18"/>
      <c r="VLH4" s="18"/>
      <c r="VLI4" s="18"/>
      <c r="VLJ4" s="18"/>
      <c r="VLK4" s="18"/>
      <c r="VLL4" s="18"/>
      <c r="VLM4" s="18"/>
      <c r="VLN4" s="18"/>
      <c r="VLO4" s="18"/>
      <c r="VLP4" s="18"/>
      <c r="VLQ4" s="18"/>
      <c r="VLR4" s="18"/>
      <c r="VLS4" s="18"/>
      <c r="VLT4" s="18"/>
      <c r="VLU4" s="18"/>
      <c r="VLV4" s="18"/>
      <c r="VLW4" s="18"/>
      <c r="VLX4" s="18"/>
      <c r="VLY4" s="18"/>
      <c r="VLZ4" s="18"/>
      <c r="VMA4" s="18"/>
      <c r="VMB4" s="18"/>
      <c r="VMC4" s="18"/>
      <c r="VMD4" s="18"/>
      <c r="VME4" s="18"/>
      <c r="VMF4" s="18"/>
      <c r="VMG4" s="18"/>
      <c r="VMH4" s="18"/>
      <c r="VMI4" s="18"/>
      <c r="VMJ4" s="18"/>
      <c r="VMK4" s="18"/>
      <c r="VML4" s="18"/>
      <c r="VMM4" s="18"/>
      <c r="VMN4" s="18"/>
      <c r="VMO4" s="18"/>
      <c r="VMP4" s="18"/>
      <c r="VMQ4" s="18"/>
      <c r="VMR4" s="18"/>
      <c r="VMS4" s="18"/>
      <c r="VMT4" s="18"/>
      <c r="VMU4" s="18"/>
      <c r="VMV4" s="18"/>
      <c r="VMW4" s="18"/>
      <c r="VMX4" s="18"/>
      <c r="VMY4" s="18"/>
      <c r="VMZ4" s="18"/>
      <c r="VNA4" s="18"/>
      <c r="VNB4" s="18"/>
      <c r="VNC4" s="18"/>
      <c r="VND4" s="18"/>
      <c r="VNE4" s="18"/>
      <c r="VNF4" s="18"/>
      <c r="VNG4" s="18"/>
      <c r="VNH4" s="18"/>
      <c r="VNI4" s="18"/>
      <c r="VNJ4" s="18"/>
      <c r="VNK4" s="18"/>
      <c r="VNL4" s="18"/>
      <c r="VNM4" s="18"/>
      <c r="VNN4" s="18"/>
      <c r="VNO4" s="18"/>
      <c r="VNP4" s="18"/>
      <c r="VNQ4" s="18"/>
      <c r="VNR4" s="18"/>
      <c r="VNS4" s="18"/>
      <c r="VNT4" s="18"/>
      <c r="VNU4" s="18"/>
      <c r="VNV4" s="18"/>
      <c r="VNW4" s="18"/>
      <c r="VNX4" s="18"/>
      <c r="VNY4" s="18"/>
      <c r="VNZ4" s="18"/>
      <c r="VOA4" s="18"/>
      <c r="VOB4" s="18"/>
      <c r="VOC4" s="18"/>
      <c r="VOD4" s="18"/>
      <c r="VOE4" s="18"/>
      <c r="VOF4" s="18"/>
      <c r="VOG4" s="18"/>
      <c r="VOH4" s="18"/>
      <c r="VOI4" s="18"/>
      <c r="VOJ4" s="18"/>
      <c r="VOK4" s="18"/>
      <c r="VOL4" s="18"/>
      <c r="VOM4" s="18"/>
      <c r="VON4" s="18"/>
      <c r="VOO4" s="18"/>
      <c r="VOP4" s="18"/>
      <c r="VOQ4" s="18"/>
      <c r="VOR4" s="18"/>
      <c r="VOS4" s="18"/>
      <c r="VOT4" s="18"/>
      <c r="VOU4" s="18"/>
      <c r="VOV4" s="18"/>
      <c r="VOW4" s="18"/>
      <c r="VOX4" s="18"/>
      <c r="VOY4" s="18"/>
      <c r="VOZ4" s="18"/>
      <c r="VPA4" s="18"/>
      <c r="VPB4" s="18"/>
      <c r="VPC4" s="18"/>
      <c r="VPD4" s="18"/>
      <c r="VPE4" s="18"/>
      <c r="VPF4" s="18"/>
      <c r="VPG4" s="18"/>
      <c r="VPH4" s="18"/>
      <c r="VPI4" s="18"/>
      <c r="VPJ4" s="18"/>
      <c r="VPK4" s="18"/>
      <c r="VPL4" s="18"/>
      <c r="VPM4" s="18"/>
      <c r="VPN4" s="18"/>
      <c r="VPO4" s="18"/>
      <c r="VPP4" s="18"/>
      <c r="VPQ4" s="18"/>
      <c r="VPR4" s="18"/>
      <c r="VPS4" s="18"/>
      <c r="VPT4" s="18"/>
      <c r="VPU4" s="18"/>
      <c r="VPV4" s="18"/>
      <c r="VPW4" s="18"/>
      <c r="VPX4" s="18"/>
      <c r="VPY4" s="18"/>
      <c r="VPZ4" s="18"/>
      <c r="VQA4" s="18"/>
      <c r="VQB4" s="18"/>
      <c r="VQC4" s="18"/>
      <c r="VQD4" s="18"/>
      <c r="VQE4" s="18"/>
      <c r="VQF4" s="18"/>
      <c r="VQG4" s="18"/>
      <c r="VQH4" s="18"/>
      <c r="VQI4" s="18"/>
      <c r="VQJ4" s="18"/>
      <c r="VQK4" s="18"/>
      <c r="VQL4" s="18"/>
      <c r="VQM4" s="18"/>
      <c r="VQN4" s="18"/>
      <c r="VQO4" s="18"/>
      <c r="VQP4" s="18"/>
      <c r="VQQ4" s="18"/>
      <c r="VQR4" s="18"/>
      <c r="VQS4" s="18"/>
      <c r="VQT4" s="18"/>
      <c r="VQU4" s="18"/>
      <c r="VQV4" s="18"/>
      <c r="VQW4" s="18"/>
      <c r="VQX4" s="18"/>
      <c r="VQY4" s="18"/>
      <c r="VQZ4" s="18"/>
      <c r="VRA4" s="18"/>
      <c r="VRB4" s="18"/>
      <c r="VRC4" s="18"/>
      <c r="VRD4" s="18"/>
      <c r="VRE4" s="18"/>
      <c r="VRF4" s="18"/>
      <c r="VRG4" s="18"/>
      <c r="VRH4" s="18"/>
      <c r="VRI4" s="18"/>
      <c r="VRJ4" s="18"/>
      <c r="VRK4" s="18"/>
      <c r="VRL4" s="18"/>
      <c r="VRM4" s="18"/>
      <c r="VRN4" s="18"/>
      <c r="VRO4" s="18"/>
      <c r="VRP4" s="18"/>
      <c r="VRQ4" s="18"/>
      <c r="VRR4" s="18"/>
      <c r="VRS4" s="18"/>
      <c r="VRT4" s="18"/>
      <c r="VRU4" s="18"/>
      <c r="VRV4" s="18"/>
      <c r="VRW4" s="18"/>
      <c r="VRX4" s="18"/>
      <c r="VRY4" s="18"/>
      <c r="VRZ4" s="18"/>
      <c r="VSA4" s="18"/>
      <c r="VSB4" s="18"/>
      <c r="VSC4" s="18"/>
      <c r="VSD4" s="18"/>
      <c r="VSE4" s="18"/>
      <c r="VSF4" s="18"/>
      <c r="VSG4" s="18"/>
      <c r="VSH4" s="18"/>
      <c r="VSI4" s="18"/>
      <c r="VSJ4" s="18"/>
      <c r="VSK4" s="18"/>
      <c r="VSL4" s="18"/>
      <c r="VSM4" s="18"/>
      <c r="VSN4" s="18"/>
      <c r="VSO4" s="18"/>
      <c r="VSP4" s="18"/>
      <c r="VSQ4" s="18"/>
      <c r="VSR4" s="18"/>
      <c r="VSS4" s="18"/>
      <c r="VST4" s="18"/>
      <c r="VSU4" s="18"/>
      <c r="VSV4" s="18"/>
      <c r="VSW4" s="18"/>
      <c r="VSX4" s="18"/>
      <c r="VSY4" s="18"/>
      <c r="VSZ4" s="18"/>
      <c r="VTA4" s="18"/>
      <c r="VTB4" s="18"/>
      <c r="VTC4" s="18"/>
      <c r="VTD4" s="18"/>
      <c r="VTE4" s="18"/>
      <c r="VTF4" s="18"/>
      <c r="VTG4" s="18"/>
      <c r="VTH4" s="18"/>
      <c r="VTI4" s="18"/>
      <c r="VTJ4" s="18"/>
      <c r="VTK4" s="18"/>
      <c r="VTL4" s="18"/>
      <c r="VTM4" s="18"/>
      <c r="VTN4" s="18"/>
      <c r="VTO4" s="18"/>
      <c r="VTP4" s="18"/>
      <c r="VTQ4" s="18"/>
      <c r="VTR4" s="18"/>
      <c r="VTS4" s="18"/>
      <c r="VTT4" s="18"/>
      <c r="VTU4" s="18"/>
      <c r="VTV4" s="18"/>
      <c r="VTW4" s="18"/>
      <c r="VTX4" s="18"/>
      <c r="VTY4" s="18"/>
      <c r="VTZ4" s="18"/>
      <c r="VUA4" s="18"/>
      <c r="VUB4" s="18"/>
      <c r="VUC4" s="18"/>
      <c r="VUD4" s="18"/>
      <c r="VUE4" s="18"/>
      <c r="VUF4" s="18"/>
      <c r="VUG4" s="18"/>
      <c r="VUH4" s="18"/>
      <c r="VUI4" s="18"/>
      <c r="VUJ4" s="18"/>
      <c r="VUK4" s="18"/>
      <c r="VUL4" s="18"/>
      <c r="VUM4" s="18"/>
      <c r="VUN4" s="18"/>
      <c r="VUO4" s="18"/>
      <c r="VUP4" s="18"/>
      <c r="VUQ4" s="18"/>
      <c r="VUR4" s="18"/>
      <c r="VUS4" s="18"/>
      <c r="VUT4" s="18"/>
      <c r="VUU4" s="18"/>
      <c r="VUV4" s="18"/>
      <c r="VUW4" s="18"/>
      <c r="VUX4" s="18"/>
      <c r="VUY4" s="18"/>
      <c r="VUZ4" s="18"/>
      <c r="VVA4" s="18"/>
      <c r="VVB4" s="18"/>
      <c r="VVC4" s="18"/>
      <c r="VVD4" s="18"/>
      <c r="VVE4" s="18"/>
      <c r="VVF4" s="18"/>
      <c r="VVG4" s="18"/>
      <c r="VVH4" s="18"/>
      <c r="VVI4" s="18"/>
      <c r="VVJ4" s="18"/>
      <c r="VVK4" s="18"/>
      <c r="VVL4" s="18"/>
      <c r="VVM4" s="18"/>
      <c r="VVN4" s="18"/>
      <c r="VVO4" s="18"/>
      <c r="VVP4" s="18"/>
      <c r="VVQ4" s="18"/>
      <c r="VVR4" s="18"/>
      <c r="VVS4" s="18"/>
      <c r="VVT4" s="18"/>
      <c r="VVU4" s="18"/>
      <c r="VVV4" s="18"/>
      <c r="VVW4" s="18"/>
      <c r="VVX4" s="18"/>
      <c r="VVY4" s="18"/>
      <c r="VVZ4" s="18"/>
      <c r="VWA4" s="18"/>
      <c r="VWB4" s="18"/>
      <c r="VWC4" s="18"/>
      <c r="VWD4" s="18"/>
      <c r="VWE4" s="18"/>
      <c r="VWF4" s="18"/>
      <c r="VWG4" s="18"/>
      <c r="VWH4" s="18"/>
      <c r="VWI4" s="18"/>
      <c r="VWJ4" s="18"/>
      <c r="VWK4" s="18"/>
      <c r="VWL4" s="18"/>
      <c r="VWM4" s="18"/>
      <c r="VWN4" s="18"/>
      <c r="VWO4" s="18"/>
      <c r="VWP4" s="18"/>
      <c r="VWQ4" s="18"/>
      <c r="VWR4" s="18"/>
      <c r="VWS4" s="18"/>
      <c r="VWT4" s="18"/>
      <c r="VWU4" s="18"/>
      <c r="VWV4" s="18"/>
      <c r="VWW4" s="18"/>
      <c r="VWX4" s="18"/>
      <c r="VWY4" s="18"/>
      <c r="VWZ4" s="18"/>
      <c r="VXA4" s="18"/>
      <c r="VXB4" s="18"/>
      <c r="VXC4" s="18"/>
      <c r="VXD4" s="18"/>
      <c r="VXE4" s="18"/>
      <c r="VXF4" s="18"/>
      <c r="VXG4" s="18"/>
      <c r="VXH4" s="18"/>
      <c r="VXI4" s="18"/>
      <c r="VXJ4" s="18"/>
      <c r="VXK4" s="18"/>
      <c r="VXL4" s="18"/>
      <c r="VXM4" s="18"/>
      <c r="VXN4" s="18"/>
      <c r="VXO4" s="18"/>
      <c r="VXP4" s="18"/>
      <c r="VXQ4" s="18"/>
      <c r="VXR4" s="18"/>
      <c r="VXS4" s="18"/>
      <c r="VXT4" s="18"/>
      <c r="VXU4" s="18"/>
      <c r="VXV4" s="18"/>
      <c r="VXW4" s="18"/>
      <c r="VXX4" s="18"/>
      <c r="VXY4" s="18"/>
      <c r="VXZ4" s="18"/>
      <c r="VYA4" s="18"/>
      <c r="VYB4" s="18"/>
      <c r="VYC4" s="18"/>
      <c r="VYD4" s="18"/>
      <c r="VYE4" s="18"/>
      <c r="VYF4" s="18"/>
      <c r="VYG4" s="18"/>
      <c r="VYH4" s="18"/>
      <c r="VYI4" s="18"/>
      <c r="VYJ4" s="18"/>
      <c r="VYK4" s="18"/>
      <c r="VYL4" s="18"/>
      <c r="VYM4" s="18"/>
      <c r="VYN4" s="18"/>
      <c r="VYO4" s="18"/>
      <c r="VYP4" s="18"/>
      <c r="VYQ4" s="18"/>
      <c r="VYR4" s="18"/>
      <c r="VYS4" s="18"/>
      <c r="VYT4" s="18"/>
      <c r="VYU4" s="18"/>
      <c r="VYV4" s="18"/>
      <c r="VYW4" s="18"/>
      <c r="VYX4" s="18"/>
      <c r="VYY4" s="18"/>
      <c r="VYZ4" s="18"/>
      <c r="VZA4" s="18"/>
      <c r="VZB4" s="18"/>
      <c r="VZC4" s="18"/>
      <c r="VZD4" s="18"/>
      <c r="VZE4" s="18"/>
      <c r="VZF4" s="18"/>
      <c r="VZG4" s="18"/>
      <c r="VZH4" s="18"/>
      <c r="VZI4" s="18"/>
      <c r="VZJ4" s="18"/>
      <c r="VZK4" s="18"/>
      <c r="VZL4" s="18"/>
      <c r="VZM4" s="18"/>
      <c r="VZN4" s="18"/>
      <c r="VZO4" s="18"/>
      <c r="VZP4" s="18"/>
      <c r="VZQ4" s="18"/>
      <c r="VZR4" s="18"/>
      <c r="VZS4" s="18"/>
      <c r="VZT4" s="18"/>
      <c r="VZU4" s="18"/>
      <c r="VZV4" s="18"/>
      <c r="VZW4" s="18"/>
      <c r="VZX4" s="18"/>
      <c r="VZY4" s="18"/>
      <c r="VZZ4" s="18"/>
      <c r="WAA4" s="18"/>
      <c r="WAB4" s="18"/>
      <c r="WAC4" s="18"/>
      <c r="WAD4" s="18"/>
      <c r="WAE4" s="18"/>
      <c r="WAF4" s="18"/>
      <c r="WAG4" s="18"/>
      <c r="WAH4" s="18"/>
      <c r="WAI4" s="18"/>
      <c r="WAJ4" s="18"/>
      <c r="WAK4" s="18"/>
      <c r="WAL4" s="18"/>
      <c r="WAM4" s="18"/>
      <c r="WAN4" s="18"/>
      <c r="WAO4" s="18"/>
      <c r="WAP4" s="18"/>
      <c r="WAQ4" s="18"/>
      <c r="WAR4" s="18"/>
      <c r="WAS4" s="18"/>
      <c r="WAT4" s="18"/>
      <c r="WAU4" s="18"/>
      <c r="WAV4" s="18"/>
      <c r="WAW4" s="18"/>
      <c r="WAX4" s="18"/>
      <c r="WAY4" s="18"/>
      <c r="WAZ4" s="18"/>
      <c r="WBA4" s="18"/>
      <c r="WBB4" s="18"/>
      <c r="WBC4" s="18"/>
      <c r="WBD4" s="18"/>
      <c r="WBE4" s="18"/>
      <c r="WBF4" s="18"/>
      <c r="WBG4" s="18"/>
      <c r="WBH4" s="18"/>
      <c r="WBI4" s="18"/>
      <c r="WBJ4" s="18"/>
      <c r="WBK4" s="18"/>
      <c r="WBL4" s="18"/>
      <c r="WBM4" s="18"/>
      <c r="WBN4" s="18"/>
      <c r="WBO4" s="18"/>
      <c r="WBP4" s="18"/>
      <c r="WBQ4" s="18"/>
      <c r="WBR4" s="18"/>
      <c r="WBS4" s="18"/>
      <c r="WBT4" s="18"/>
      <c r="WBU4" s="18"/>
      <c r="WBV4" s="18"/>
      <c r="WBW4" s="18"/>
      <c r="WBX4" s="18"/>
      <c r="WBY4" s="18"/>
      <c r="WBZ4" s="18"/>
      <c r="WCA4" s="18"/>
      <c r="WCB4" s="18"/>
      <c r="WCC4" s="18"/>
      <c r="WCD4" s="18"/>
      <c r="WCE4" s="18"/>
      <c r="WCF4" s="18"/>
      <c r="WCG4" s="18"/>
      <c r="WCH4" s="18"/>
      <c r="WCI4" s="18"/>
      <c r="WCJ4" s="18"/>
      <c r="WCK4" s="18"/>
      <c r="WCL4" s="18"/>
      <c r="WCM4" s="18"/>
      <c r="WCN4" s="18"/>
      <c r="WCO4" s="18"/>
      <c r="WCP4" s="18"/>
      <c r="WCQ4" s="18"/>
      <c r="WCR4" s="18"/>
      <c r="WCS4" s="18"/>
      <c r="WCT4" s="18"/>
      <c r="WCU4" s="18"/>
      <c r="WCV4" s="18"/>
      <c r="WCW4" s="18"/>
      <c r="WCX4" s="18"/>
      <c r="WCY4" s="18"/>
      <c r="WCZ4" s="18"/>
      <c r="WDA4" s="18"/>
      <c r="WDB4" s="18"/>
      <c r="WDC4" s="18"/>
      <c r="WDD4" s="18"/>
      <c r="WDE4" s="18"/>
      <c r="WDF4" s="18"/>
      <c r="WDG4" s="18"/>
      <c r="WDH4" s="18"/>
      <c r="WDI4" s="18"/>
      <c r="WDJ4" s="18"/>
      <c r="WDK4" s="18"/>
      <c r="WDL4" s="18"/>
      <c r="WDM4" s="18"/>
      <c r="WDN4" s="18"/>
      <c r="WDO4" s="18"/>
      <c r="WDP4" s="18"/>
      <c r="WDQ4" s="18"/>
      <c r="WDR4" s="18"/>
      <c r="WDS4" s="18"/>
      <c r="WDT4" s="18"/>
      <c r="WDU4" s="18"/>
      <c r="WDV4" s="18"/>
      <c r="WDW4" s="18"/>
      <c r="WDX4" s="18"/>
      <c r="WDY4" s="18"/>
      <c r="WDZ4" s="18"/>
      <c r="WEA4" s="18"/>
      <c r="WEB4" s="18"/>
      <c r="WEC4" s="18"/>
      <c r="WED4" s="18"/>
      <c r="WEE4" s="18"/>
      <c r="WEF4" s="18"/>
      <c r="WEG4" s="18"/>
      <c r="WEH4" s="18"/>
      <c r="WEI4" s="18"/>
      <c r="WEJ4" s="18"/>
      <c r="WEK4" s="18"/>
      <c r="WEL4" s="18"/>
      <c r="WEM4" s="18"/>
      <c r="WEN4" s="18"/>
      <c r="WEO4" s="18"/>
      <c r="WEP4" s="18"/>
      <c r="WEQ4" s="18"/>
      <c r="WER4" s="18"/>
      <c r="WES4" s="18"/>
      <c r="WET4" s="18"/>
      <c r="WEU4" s="18"/>
      <c r="WEV4" s="18"/>
      <c r="WEW4" s="18"/>
      <c r="WEX4" s="18"/>
      <c r="WEY4" s="18"/>
      <c r="WEZ4" s="18"/>
      <c r="WFA4" s="18"/>
      <c r="WFB4" s="18"/>
      <c r="WFC4" s="18"/>
      <c r="WFD4" s="18"/>
      <c r="WFE4" s="18"/>
      <c r="WFF4" s="18"/>
      <c r="WFG4" s="18"/>
      <c r="WFH4" s="18"/>
      <c r="WFI4" s="18"/>
      <c r="WFJ4" s="18"/>
      <c r="WFK4" s="18"/>
      <c r="WFL4" s="18"/>
      <c r="WFM4" s="18"/>
      <c r="WFN4" s="18"/>
      <c r="WFO4" s="18"/>
      <c r="WFP4" s="18"/>
      <c r="WFQ4" s="18"/>
      <c r="WFR4" s="18"/>
      <c r="WFS4" s="18"/>
      <c r="WFT4" s="18"/>
      <c r="WFU4" s="18"/>
      <c r="WFV4" s="18"/>
      <c r="WFW4" s="18"/>
      <c r="WFX4" s="18"/>
      <c r="WFY4" s="18"/>
      <c r="WFZ4" s="18"/>
      <c r="WGA4" s="18"/>
      <c r="WGB4" s="18"/>
      <c r="WGC4" s="18"/>
      <c r="WGD4" s="18"/>
      <c r="WGE4" s="18"/>
      <c r="WGF4" s="18"/>
      <c r="WGG4" s="18"/>
      <c r="WGH4" s="18"/>
      <c r="WGI4" s="18"/>
      <c r="WGJ4" s="18"/>
      <c r="WGK4" s="18"/>
      <c r="WGL4" s="18"/>
      <c r="WGM4" s="18"/>
      <c r="WGN4" s="18"/>
      <c r="WGO4" s="18"/>
      <c r="WGP4" s="18"/>
      <c r="WGQ4" s="18"/>
      <c r="WGR4" s="18"/>
      <c r="WGS4" s="18"/>
      <c r="WGT4" s="18"/>
      <c r="WGU4" s="18"/>
      <c r="WGV4" s="18"/>
      <c r="WGW4" s="18"/>
      <c r="WGX4" s="18"/>
      <c r="WGY4" s="18"/>
      <c r="WGZ4" s="18"/>
      <c r="WHA4" s="18"/>
      <c r="WHB4" s="18"/>
      <c r="WHC4" s="18"/>
      <c r="WHD4" s="18"/>
      <c r="WHE4" s="18"/>
      <c r="WHF4" s="18"/>
      <c r="WHG4" s="18"/>
      <c r="WHH4" s="18"/>
      <c r="WHI4" s="18"/>
      <c r="WHJ4" s="18"/>
      <c r="WHK4" s="18"/>
      <c r="WHL4" s="18"/>
      <c r="WHM4" s="18"/>
      <c r="WHN4" s="18"/>
      <c r="WHO4" s="18"/>
      <c r="WHP4" s="18"/>
      <c r="WHQ4" s="18"/>
      <c r="WHR4" s="18"/>
      <c r="WHS4" s="18"/>
      <c r="WHT4" s="18"/>
      <c r="WHU4" s="18"/>
      <c r="WHV4" s="18"/>
      <c r="WHW4" s="18"/>
      <c r="WHX4" s="18"/>
      <c r="WHY4" s="18"/>
      <c r="WHZ4" s="18"/>
      <c r="WIA4" s="18"/>
      <c r="WIB4" s="18"/>
      <c r="WIC4" s="18"/>
      <c r="WID4" s="18"/>
      <c r="WIE4" s="18"/>
      <c r="WIF4" s="18"/>
      <c r="WIG4" s="18"/>
      <c r="WIH4" s="18"/>
      <c r="WII4" s="18"/>
      <c r="WIJ4" s="18"/>
      <c r="WIK4" s="18"/>
      <c r="WIL4" s="18"/>
      <c r="WIM4" s="18"/>
      <c r="WIN4" s="18"/>
      <c r="WIO4" s="18"/>
      <c r="WIP4" s="18"/>
      <c r="WIQ4" s="18"/>
      <c r="WIR4" s="18"/>
      <c r="WIS4" s="18"/>
      <c r="WIT4" s="18"/>
      <c r="WIU4" s="18"/>
      <c r="WIV4" s="18"/>
      <c r="WIW4" s="18"/>
      <c r="WIX4" s="18"/>
      <c r="WIY4" s="18"/>
      <c r="WIZ4" s="18"/>
      <c r="WJA4" s="18"/>
      <c r="WJB4" s="18"/>
      <c r="WJC4" s="18"/>
      <c r="WJD4" s="18"/>
      <c r="WJE4" s="18"/>
      <c r="WJF4" s="18"/>
      <c r="WJG4" s="18"/>
      <c r="WJH4" s="18"/>
      <c r="WJI4" s="18"/>
      <c r="WJJ4" s="18"/>
      <c r="WJK4" s="18"/>
      <c r="WJL4" s="18"/>
      <c r="WJM4" s="18"/>
      <c r="WJN4" s="18"/>
      <c r="WJO4" s="18"/>
      <c r="WJP4" s="18"/>
      <c r="WJQ4" s="18"/>
      <c r="WJR4" s="18"/>
      <c r="WJS4" s="18"/>
      <c r="WJT4" s="18"/>
      <c r="WJU4" s="18"/>
      <c r="WJV4" s="18"/>
      <c r="WJW4" s="18"/>
      <c r="WJX4" s="18"/>
      <c r="WJY4" s="18"/>
      <c r="WJZ4" s="18"/>
      <c r="WKA4" s="18"/>
      <c r="WKB4" s="18"/>
      <c r="WKC4" s="18"/>
      <c r="WKD4" s="18"/>
      <c r="WKE4" s="18"/>
      <c r="WKF4" s="18"/>
      <c r="WKG4" s="18"/>
      <c r="WKH4" s="18"/>
      <c r="WKI4" s="18"/>
      <c r="WKJ4" s="18"/>
      <c r="WKK4" s="18"/>
      <c r="WKL4" s="18"/>
      <c r="WKM4" s="18"/>
      <c r="WKN4" s="18"/>
      <c r="WKO4" s="18"/>
      <c r="WKP4" s="18"/>
      <c r="WKQ4" s="18"/>
      <c r="WKR4" s="18"/>
      <c r="WKS4" s="18"/>
      <c r="WKT4" s="18"/>
      <c r="WKU4" s="18"/>
      <c r="WKV4" s="18"/>
      <c r="WKW4" s="18"/>
      <c r="WKX4" s="18"/>
      <c r="WKY4" s="18"/>
      <c r="WKZ4" s="18"/>
      <c r="WLA4" s="18"/>
      <c r="WLB4" s="18"/>
      <c r="WLC4" s="18"/>
      <c r="WLD4" s="18"/>
      <c r="WLE4" s="18"/>
      <c r="WLF4" s="18"/>
      <c r="WLG4" s="18"/>
      <c r="WLH4" s="18"/>
      <c r="WLI4" s="18"/>
      <c r="WLJ4" s="18"/>
      <c r="WLK4" s="18"/>
      <c r="WLL4" s="18"/>
      <c r="WLM4" s="18"/>
      <c r="WLN4" s="18"/>
      <c r="WLO4" s="18"/>
      <c r="WLP4" s="18"/>
      <c r="WLQ4" s="18"/>
      <c r="WLR4" s="18"/>
      <c r="WLS4" s="18"/>
      <c r="WLT4" s="18"/>
      <c r="WLU4" s="18"/>
      <c r="WLV4" s="18"/>
      <c r="WLW4" s="18"/>
      <c r="WLX4" s="18"/>
      <c r="WLY4" s="18"/>
      <c r="WLZ4" s="18"/>
      <c r="WMA4" s="18"/>
      <c r="WMB4" s="18"/>
      <c r="WMC4" s="18"/>
      <c r="WMD4" s="18"/>
      <c r="WME4" s="18"/>
      <c r="WMF4" s="18"/>
      <c r="WMG4" s="18"/>
      <c r="WMH4" s="18"/>
      <c r="WMI4" s="18"/>
      <c r="WMJ4" s="18"/>
      <c r="WMK4" s="18"/>
      <c r="WML4" s="18"/>
      <c r="WMM4" s="18"/>
      <c r="WMN4" s="18"/>
      <c r="WMO4" s="18"/>
      <c r="WMP4" s="18"/>
      <c r="WMQ4" s="18"/>
      <c r="WMR4" s="18"/>
      <c r="WMS4" s="18"/>
      <c r="WMT4" s="18"/>
      <c r="WMU4" s="18"/>
      <c r="WMV4" s="18"/>
      <c r="WMW4" s="18"/>
      <c r="WMX4" s="18"/>
      <c r="WMY4" s="18"/>
      <c r="WMZ4" s="18"/>
      <c r="WNA4" s="18"/>
      <c r="WNB4" s="18"/>
      <c r="WNC4" s="18"/>
      <c r="WND4" s="18"/>
      <c r="WNE4" s="18"/>
      <c r="WNF4" s="18"/>
      <c r="WNG4" s="18"/>
      <c r="WNH4" s="18"/>
      <c r="WNI4" s="18"/>
      <c r="WNJ4" s="18"/>
      <c r="WNK4" s="18"/>
      <c r="WNL4" s="18"/>
      <c r="WNM4" s="18"/>
      <c r="WNN4" s="18"/>
      <c r="WNO4" s="18"/>
      <c r="WNP4" s="18"/>
      <c r="WNQ4" s="18"/>
      <c r="WNR4" s="18"/>
      <c r="WNS4" s="18"/>
      <c r="WNT4" s="18"/>
      <c r="WNU4" s="18"/>
      <c r="WNV4" s="18"/>
      <c r="WNW4" s="18"/>
      <c r="WNX4" s="18"/>
      <c r="WNY4" s="18"/>
      <c r="WNZ4" s="18"/>
      <c r="WOA4" s="18"/>
      <c r="WOB4" s="18"/>
      <c r="WOC4" s="18"/>
      <c r="WOD4" s="18"/>
      <c r="WOE4" s="18"/>
      <c r="WOF4" s="18"/>
      <c r="WOG4" s="18"/>
      <c r="WOH4" s="18"/>
      <c r="WOI4" s="18"/>
      <c r="WOJ4" s="18"/>
      <c r="WOK4" s="18"/>
      <c r="WOL4" s="18"/>
      <c r="WOM4" s="18"/>
      <c r="WON4" s="18"/>
      <c r="WOO4" s="18"/>
      <c r="WOP4" s="18"/>
      <c r="WOQ4" s="18"/>
      <c r="WOR4" s="18"/>
      <c r="WOS4" s="18"/>
      <c r="WOT4" s="18"/>
      <c r="WOU4" s="18"/>
      <c r="WOV4" s="18"/>
      <c r="WOW4" s="18"/>
      <c r="WOX4" s="18"/>
      <c r="WOY4" s="18"/>
      <c r="WOZ4" s="18"/>
      <c r="WPA4" s="18"/>
      <c r="WPB4" s="18"/>
      <c r="WPC4" s="18"/>
      <c r="WPD4" s="18"/>
      <c r="WPE4" s="18"/>
      <c r="WPF4" s="18"/>
      <c r="WPG4" s="18"/>
      <c r="WPH4" s="18"/>
      <c r="WPI4" s="18"/>
      <c r="WPJ4" s="18"/>
      <c r="WPK4" s="18"/>
      <c r="WPL4" s="18"/>
      <c r="WPM4" s="18"/>
      <c r="WPN4" s="18"/>
      <c r="WPO4" s="18"/>
      <c r="WPP4" s="18"/>
      <c r="WPQ4" s="18"/>
      <c r="WPR4" s="18"/>
      <c r="WPS4" s="18"/>
      <c r="WPT4" s="18"/>
      <c r="WPU4" s="18"/>
      <c r="WPV4" s="18"/>
      <c r="WPW4" s="18"/>
      <c r="WPX4" s="18"/>
      <c r="WPY4" s="18"/>
      <c r="WPZ4" s="18"/>
      <c r="WQA4" s="18"/>
      <c r="WQB4" s="18"/>
      <c r="WQC4" s="18"/>
      <c r="WQD4" s="18"/>
      <c r="WQE4" s="18"/>
      <c r="WQF4" s="18"/>
      <c r="WQG4" s="18"/>
      <c r="WQH4" s="18"/>
      <c r="WQI4" s="18"/>
      <c r="WQJ4" s="18"/>
      <c r="WQK4" s="18"/>
      <c r="WQL4" s="18"/>
      <c r="WQM4" s="18"/>
      <c r="WQN4" s="18"/>
      <c r="WQO4" s="18"/>
      <c r="WQP4" s="18"/>
      <c r="WQQ4" s="18"/>
      <c r="WQR4" s="18"/>
      <c r="WQS4" s="18"/>
      <c r="WQT4" s="18"/>
      <c r="WQU4" s="18"/>
      <c r="WQV4" s="18"/>
      <c r="WQW4" s="18"/>
      <c r="WQX4" s="18"/>
      <c r="WQY4" s="18"/>
      <c r="WQZ4" s="18"/>
      <c r="WRA4" s="18"/>
      <c r="WRB4" s="18"/>
      <c r="WRC4" s="18"/>
      <c r="WRD4" s="18"/>
      <c r="WRE4" s="18"/>
      <c r="WRF4" s="18"/>
      <c r="WRG4" s="18"/>
      <c r="WRH4" s="18"/>
      <c r="WRI4" s="18"/>
      <c r="WRJ4" s="18"/>
      <c r="WRK4" s="18"/>
      <c r="WRL4" s="18"/>
      <c r="WRM4" s="18"/>
      <c r="WRN4" s="18"/>
      <c r="WRO4" s="18"/>
      <c r="WRP4" s="18"/>
      <c r="WRQ4" s="18"/>
      <c r="WRR4" s="18"/>
      <c r="WRS4" s="18"/>
      <c r="WRT4" s="18"/>
      <c r="WRU4" s="18"/>
      <c r="WRV4" s="18"/>
      <c r="WRW4" s="18"/>
      <c r="WRX4" s="18"/>
      <c r="WRY4" s="18"/>
      <c r="WRZ4" s="18"/>
      <c r="WSA4" s="18"/>
      <c r="WSB4" s="18"/>
      <c r="WSC4" s="18"/>
      <c r="WSD4" s="18"/>
      <c r="WSE4" s="18"/>
      <c r="WSF4" s="18"/>
      <c r="WSG4" s="18"/>
      <c r="WSH4" s="18"/>
      <c r="WSI4" s="18"/>
      <c r="WSJ4" s="18"/>
      <c r="WSK4" s="18"/>
      <c r="WSL4" s="18"/>
      <c r="WSM4" s="18"/>
      <c r="WSN4" s="18"/>
      <c r="WSO4" s="18"/>
      <c r="WSP4" s="18"/>
      <c r="WSQ4" s="18"/>
      <c r="WSR4" s="18"/>
      <c r="WSS4" s="18"/>
      <c r="WST4" s="18"/>
      <c r="WSU4" s="18"/>
      <c r="WSV4" s="18"/>
      <c r="WSW4" s="18"/>
      <c r="WSX4" s="18"/>
      <c r="WSY4" s="18"/>
      <c r="WSZ4" s="18"/>
      <c r="WTA4" s="18"/>
      <c r="WTB4" s="18"/>
      <c r="WTC4" s="18"/>
      <c r="WTD4" s="18"/>
      <c r="WTE4" s="18"/>
      <c r="WTF4" s="18"/>
      <c r="WTG4" s="18"/>
      <c r="WTH4" s="18"/>
      <c r="WTI4" s="18"/>
      <c r="WTJ4" s="18"/>
      <c r="WTK4" s="18"/>
      <c r="WTL4" s="18"/>
      <c r="WTM4" s="18"/>
      <c r="WTN4" s="18"/>
      <c r="WTO4" s="18"/>
      <c r="WTP4" s="18"/>
      <c r="WTQ4" s="18"/>
      <c r="WTR4" s="18"/>
      <c r="WTS4" s="18"/>
      <c r="WTT4" s="18"/>
      <c r="WTU4" s="18"/>
      <c r="WTV4" s="18"/>
      <c r="WTW4" s="18"/>
      <c r="WTX4" s="18"/>
      <c r="WTY4" s="18"/>
      <c r="WTZ4" s="18"/>
      <c r="WUA4" s="18"/>
      <c r="WUB4" s="18"/>
      <c r="WUC4" s="18"/>
      <c r="WUD4" s="18"/>
      <c r="WUE4" s="18"/>
      <c r="WUF4" s="18"/>
      <c r="WUG4" s="18"/>
      <c r="WUH4" s="18"/>
      <c r="WUI4" s="18"/>
      <c r="WUJ4" s="18"/>
      <c r="WUK4" s="18"/>
      <c r="WUL4" s="18"/>
      <c r="WUM4" s="18"/>
      <c r="WUN4" s="18"/>
      <c r="WUO4" s="18"/>
      <c r="WUP4" s="18"/>
      <c r="WUQ4" s="18"/>
      <c r="WUR4" s="18"/>
      <c r="WUS4" s="18"/>
      <c r="WUT4" s="18"/>
      <c r="WUU4" s="18"/>
      <c r="WUV4" s="18"/>
      <c r="WUW4" s="18"/>
      <c r="WUX4" s="18"/>
      <c r="WUY4" s="18"/>
      <c r="WUZ4" s="18"/>
      <c r="WVA4" s="18"/>
      <c r="WVB4" s="18"/>
      <c r="WVC4" s="18"/>
      <c r="WVD4" s="18"/>
      <c r="WVE4" s="18"/>
      <c r="WVF4" s="18"/>
      <c r="WVG4" s="18"/>
      <c r="WVH4" s="18"/>
      <c r="WVI4" s="18"/>
      <c r="WVJ4" s="18"/>
      <c r="WVK4" s="18"/>
      <c r="WVL4" s="18"/>
      <c r="WVM4" s="18"/>
      <c r="WVN4" s="18"/>
      <c r="WVO4" s="18"/>
      <c r="WVP4" s="18"/>
      <c r="WVQ4" s="18"/>
      <c r="WVR4" s="18"/>
      <c r="WVS4" s="18"/>
      <c r="WVT4" s="18"/>
      <c r="WVU4" s="18"/>
      <c r="WVV4" s="18"/>
      <c r="WVW4" s="18"/>
      <c r="WVX4" s="18"/>
      <c r="WVY4" s="18"/>
      <c r="WVZ4" s="18"/>
      <c r="WWA4" s="18"/>
      <c r="WWB4" s="18"/>
      <c r="WWC4" s="18"/>
      <c r="WWD4" s="18"/>
      <c r="WWE4" s="18"/>
      <c r="WWF4" s="18"/>
      <c r="WWG4" s="18"/>
      <c r="WWH4" s="18"/>
      <c r="WWI4" s="18"/>
      <c r="WWJ4" s="18"/>
      <c r="WWK4" s="18"/>
      <c r="WWL4" s="18"/>
      <c r="WWM4" s="18"/>
      <c r="WWN4" s="18"/>
      <c r="WWO4" s="18"/>
      <c r="WWP4" s="18"/>
      <c r="WWQ4" s="18"/>
      <c r="WWR4" s="18"/>
      <c r="WWS4" s="18"/>
      <c r="WWT4" s="18"/>
      <c r="WWU4" s="18"/>
      <c r="WWV4" s="18"/>
      <c r="WWW4" s="18"/>
      <c r="WWX4" s="18"/>
      <c r="WWY4" s="18"/>
      <c r="WWZ4" s="18"/>
      <c r="WXA4" s="18"/>
      <c r="WXB4" s="18"/>
      <c r="WXC4" s="18"/>
      <c r="WXD4" s="18"/>
      <c r="WXE4" s="18"/>
      <c r="WXF4" s="18"/>
      <c r="WXG4" s="18"/>
      <c r="WXH4" s="18"/>
      <c r="WXI4" s="18"/>
      <c r="WXJ4" s="18"/>
      <c r="WXK4" s="18"/>
      <c r="WXL4" s="18"/>
      <c r="WXM4" s="18"/>
      <c r="WXN4" s="18"/>
      <c r="WXO4" s="18"/>
      <c r="WXP4" s="18"/>
      <c r="WXQ4" s="18"/>
      <c r="WXR4" s="18"/>
      <c r="WXS4" s="18"/>
      <c r="WXT4" s="18"/>
      <c r="WXU4" s="18"/>
      <c r="WXV4" s="18"/>
      <c r="WXW4" s="18"/>
      <c r="WXX4" s="18"/>
      <c r="WXY4" s="18"/>
      <c r="WXZ4" s="18"/>
      <c r="WYA4" s="18"/>
      <c r="WYB4" s="18"/>
      <c r="WYC4" s="18"/>
      <c r="WYD4" s="18"/>
      <c r="WYE4" s="18"/>
      <c r="WYF4" s="18"/>
      <c r="WYG4" s="18"/>
      <c r="WYH4" s="18"/>
      <c r="WYI4" s="18"/>
      <c r="WYJ4" s="18"/>
      <c r="WYK4" s="18"/>
      <c r="WYL4" s="18"/>
      <c r="WYM4" s="18"/>
      <c r="WYN4" s="18"/>
      <c r="WYO4" s="18"/>
      <c r="WYP4" s="18"/>
      <c r="WYQ4" s="18"/>
      <c r="WYR4" s="18"/>
      <c r="WYS4" s="18"/>
      <c r="WYT4" s="18"/>
      <c r="WYU4" s="18"/>
      <c r="WYV4" s="18"/>
      <c r="WYW4" s="18"/>
      <c r="WYX4" s="18"/>
      <c r="WYY4" s="18"/>
      <c r="WYZ4" s="18"/>
      <c r="WZA4" s="18"/>
      <c r="WZB4" s="18"/>
      <c r="WZC4" s="18"/>
      <c r="WZD4" s="18"/>
      <c r="WZE4" s="18"/>
      <c r="WZF4" s="18"/>
      <c r="WZG4" s="18"/>
      <c r="WZH4" s="18"/>
      <c r="WZI4" s="18"/>
      <c r="WZJ4" s="18"/>
      <c r="WZK4" s="18"/>
      <c r="WZL4" s="18"/>
      <c r="WZM4" s="18"/>
      <c r="WZN4" s="18"/>
      <c r="WZO4" s="18"/>
      <c r="WZP4" s="18"/>
      <c r="WZQ4" s="18"/>
      <c r="WZR4" s="18"/>
      <c r="WZS4" s="18"/>
      <c r="WZT4" s="18"/>
      <c r="WZU4" s="18"/>
      <c r="WZV4" s="18"/>
      <c r="WZW4" s="18"/>
      <c r="WZX4" s="18"/>
      <c r="WZY4" s="18"/>
      <c r="WZZ4" s="18"/>
      <c r="XAA4" s="18"/>
      <c r="XAB4" s="18"/>
      <c r="XAC4" s="18"/>
      <c r="XAD4" s="18"/>
      <c r="XAE4" s="18"/>
      <c r="XAF4" s="18"/>
      <c r="XAG4" s="18"/>
      <c r="XAH4" s="18"/>
      <c r="XAI4" s="18"/>
      <c r="XAJ4" s="18"/>
      <c r="XAK4" s="18"/>
      <c r="XAL4" s="18"/>
      <c r="XAM4" s="18"/>
      <c r="XAN4" s="18"/>
      <c r="XAO4" s="18"/>
      <c r="XAP4" s="18"/>
      <c r="XAQ4" s="18"/>
      <c r="XAR4" s="18"/>
      <c r="XAS4" s="18"/>
      <c r="XAT4" s="18"/>
      <c r="XAU4" s="18"/>
      <c r="XAV4" s="18"/>
      <c r="XAW4" s="18"/>
      <c r="XAX4" s="18"/>
      <c r="XAY4" s="18"/>
      <c r="XAZ4" s="18"/>
      <c r="XBA4" s="18"/>
      <c r="XBB4" s="18"/>
      <c r="XBC4" s="18"/>
      <c r="XBD4" s="18"/>
      <c r="XBE4" s="18"/>
      <c r="XBF4" s="18"/>
      <c r="XBG4" s="18"/>
      <c r="XBH4" s="18"/>
      <c r="XBI4" s="18"/>
      <c r="XBJ4" s="18"/>
      <c r="XBK4" s="18"/>
      <c r="XBL4" s="18"/>
      <c r="XBM4" s="18"/>
      <c r="XBN4" s="18"/>
      <c r="XBO4" s="18"/>
      <c r="XBP4" s="18"/>
      <c r="XBQ4" s="18"/>
      <c r="XBR4" s="18"/>
      <c r="XBS4" s="18"/>
      <c r="XBT4" s="18"/>
      <c r="XBU4" s="18"/>
      <c r="XBV4" s="18"/>
      <c r="XBW4" s="18"/>
      <c r="XBX4" s="18"/>
      <c r="XBY4" s="18"/>
      <c r="XBZ4" s="18"/>
      <c r="XCA4" s="18"/>
      <c r="XCB4" s="18"/>
      <c r="XCC4" s="18"/>
      <c r="XCD4" s="18"/>
      <c r="XCE4" s="18"/>
      <c r="XCF4" s="18"/>
      <c r="XCG4" s="18"/>
      <c r="XCH4" s="18"/>
      <c r="XCI4" s="18"/>
      <c r="XCJ4" s="18"/>
      <c r="XCK4" s="18"/>
      <c r="XCL4" s="18"/>
      <c r="XCM4" s="18"/>
      <c r="XCN4" s="18"/>
      <c r="XCO4" s="18"/>
      <c r="XCP4" s="18"/>
      <c r="XCQ4" s="18"/>
      <c r="XCR4" s="18"/>
      <c r="XCS4" s="18"/>
      <c r="XCT4" s="18"/>
      <c r="XCU4" s="18"/>
      <c r="XCV4" s="18"/>
      <c r="XCW4" s="18"/>
      <c r="XCX4" s="18"/>
      <c r="XCY4" s="18"/>
      <c r="XCZ4" s="18"/>
      <c r="XDA4" s="18"/>
      <c r="XDB4" s="18"/>
      <c r="XDC4" s="18"/>
      <c r="XDD4" s="18"/>
      <c r="XDE4" s="18"/>
      <c r="XDF4" s="18"/>
      <c r="XDG4" s="18"/>
      <c r="XDH4" s="18"/>
      <c r="XDI4" s="18"/>
      <c r="XDJ4" s="18"/>
      <c r="XDK4" s="18"/>
      <c r="XDL4" s="18"/>
      <c r="XDM4" s="18"/>
      <c r="XDN4" s="18"/>
      <c r="XDO4" s="18"/>
      <c r="XDP4" s="18"/>
      <c r="XDQ4" s="18"/>
      <c r="XDR4" s="18"/>
      <c r="XDS4" s="18"/>
      <c r="XDT4" s="18"/>
      <c r="XDU4" s="18"/>
      <c r="XDV4" s="18"/>
      <c r="XDW4" s="18"/>
      <c r="XDX4" s="18"/>
      <c r="XDY4" s="18"/>
      <c r="XDZ4" s="18"/>
      <c r="XEA4" s="18"/>
      <c r="XEB4" s="18"/>
      <c r="XEC4" s="18"/>
      <c r="XED4" s="18"/>
      <c r="XEE4" s="18"/>
      <c r="XEF4" s="18"/>
      <c r="XEG4" s="18"/>
      <c r="XEH4" s="18"/>
      <c r="XEI4" s="18"/>
      <c r="XEJ4" s="18"/>
      <c r="XEK4" s="18"/>
      <c r="XEL4" s="18"/>
      <c r="XEM4" s="18"/>
      <c r="XEN4" s="18"/>
      <c r="XEO4" s="18"/>
      <c r="XEP4" s="18"/>
      <c r="XEQ4" s="18"/>
      <c r="XER4" s="18"/>
      <c r="XES4" s="18"/>
      <c r="XET4" s="18"/>
      <c r="XEU4" s="18"/>
      <c r="XEV4" s="18"/>
      <c r="XEW4" s="18"/>
      <c r="XEX4" s="18"/>
      <c r="XEY4" s="18"/>
      <c r="XEZ4" s="18"/>
      <c r="XFA4" s="18"/>
      <c r="XFB4" s="18"/>
    </row>
    <row r="5" spans="1:16382" ht="15.75" x14ac:dyDescent="0.25">
      <c r="A5" s="221" t="s">
        <v>311</v>
      </c>
      <c r="B5" s="232" t="str">
        <f>IF($A5="","",IF(AND(COUNTIFS(Apnéistes!$E$5:$E$105,"Homme",Apnéistes!$A$5:$A$105,Equipes!$A7)=3,COUNTIFS(Apnéistes!$E$5:$E$105,"femme",Apnéistes!$A$5:$A$105,Equipes!$A7)=2),"OK","Non"))</f>
        <v>OK</v>
      </c>
      <c r="C5" s="119">
        <f>IF($A5="","",COUNTIFS(Apnéistes!G$5:G$104,"X",Apnéistes!$A$5:$A$104,$A5))</f>
        <v>2</v>
      </c>
      <c r="D5" s="110">
        <f>IF($A5="","",COUNTIFS(Apnéistes!H$5:H$104,"X",Apnéistes!$A$5:$A$104,$A5))</f>
        <v>2</v>
      </c>
      <c r="E5" s="110">
        <f>IF($A5="","",COUNTIFS(Apnéistes!I$5:I$104,"X",Apnéistes!$A$5:$A$104,$A5))</f>
        <v>2</v>
      </c>
      <c r="F5" s="110">
        <f>IF($A5="","",COUNTIFS(Apnéistes!J$5:J$104,"X",Apnéistes!$A$5:$A$104,$A5))</f>
        <v>2</v>
      </c>
      <c r="G5" s="247">
        <f>IF($A5="","",COUNTIFS(Apnéistes!K$5:K$104,"X",Apnéistes!$A$5:$A$104,$A5))</f>
        <v>2</v>
      </c>
      <c r="H5" s="258" t="str">
        <f t="shared" ref="H5:H14" si="0">IF(A5="","",IF(AND(C5=2,D5=2,E5=2,F5=2,G5=2),"OK","Non"))</f>
        <v>OK</v>
      </c>
      <c r="I5" s="259" t="str">
        <f t="shared" ref="I5:I14" si="1">IF(A5="","",IF(SUM(C5:G5)=10,"OK","Non"))</f>
        <v>OK</v>
      </c>
      <c r="J5" s="256" t="str">
        <f>IF(A5="","",IF(AND(B5="OK",C5=2,D5=2,E5=2,F5=2,G5),'Paramètres SERIES'!$K$12,'Paramètres SERIES'!$K$13))</f>
        <v>Classée/Trophée</v>
      </c>
    </row>
    <row r="6" spans="1:16382" ht="15.75" x14ac:dyDescent="0.25">
      <c r="A6" s="221" t="s">
        <v>310</v>
      </c>
      <c r="B6" s="232" t="str">
        <f>IF($A6="","",IF(AND(COUNTIFS(Apnéistes!$E$5:$E$105,"Homme",Apnéistes!$A$5:$A$105,Equipes!$A6)=3,COUNTIFS(Apnéistes!$E$5:$E$105,"femme",Apnéistes!$A$5:$A$105,Equipes!$A6)=2),"OK","Non"))</f>
        <v>OK</v>
      </c>
      <c r="C6" s="119">
        <f>IF($A6="","",COUNTIFS(Apnéistes!G$5:G$104,"X",Apnéistes!$A$5:$A$104,$A6))</f>
        <v>2</v>
      </c>
      <c r="D6" s="110">
        <f>IF($A6="","",COUNTIFS(Apnéistes!H$5:H$104,"X",Apnéistes!$A$5:$A$104,$A6))</f>
        <v>2</v>
      </c>
      <c r="E6" s="110">
        <f>IF($A6="","",COUNTIFS(Apnéistes!I$5:I$104,"X",Apnéistes!$A$5:$A$104,$A6))</f>
        <v>2</v>
      </c>
      <c r="F6" s="110">
        <f>IF($A6="","",COUNTIFS(Apnéistes!J$5:J$104,"X",Apnéistes!$A$5:$A$104,$A6))</f>
        <v>2</v>
      </c>
      <c r="G6" s="247">
        <f>IF($A6="","",COUNTIFS(Apnéistes!K$5:K$104,"X",Apnéistes!$A$5:$A$104,$A6))</f>
        <v>2</v>
      </c>
      <c r="H6" s="258" t="str">
        <f t="shared" si="0"/>
        <v>OK</v>
      </c>
      <c r="I6" s="259" t="str">
        <f t="shared" si="1"/>
        <v>OK</v>
      </c>
      <c r="J6" s="256" t="str">
        <f>IF(A6="","",IF(AND(B6="OK",C6=2,D6=2,E6=2,F6=2,G6),'Paramètres SERIES'!$K$12,'Paramètres SERIES'!$K$13))</f>
        <v>Classée/Trophée</v>
      </c>
    </row>
    <row r="7" spans="1:16382" ht="15.75" x14ac:dyDescent="0.25">
      <c r="A7" s="221" t="s">
        <v>324</v>
      </c>
      <c r="B7" s="232" t="str">
        <f>IF($A7="","",IF(AND(COUNTIFS(Apnéistes!$E$5:$E$105,"Homme",Apnéistes!$A$5:$A$105,Equipes!$A9)=3,COUNTIFS(Apnéistes!$E$5:$E$105,"femme",Apnéistes!$A$5:$A$105,Equipes!$A9)=2),"OK","Non"))</f>
        <v>OK</v>
      </c>
      <c r="C7" s="119">
        <f>IF($A7="","",COUNTIFS(Apnéistes!G$5:G$104,"X",Apnéistes!$A$5:$A$104,$A7))</f>
        <v>2</v>
      </c>
      <c r="D7" s="110">
        <f>IF($A7="","",COUNTIFS(Apnéistes!H$5:H$104,"X",Apnéistes!$A$5:$A$104,$A7))</f>
        <v>2</v>
      </c>
      <c r="E7" s="110">
        <f>IF($A7="","",COUNTIFS(Apnéistes!I$5:I$104,"X",Apnéistes!$A$5:$A$104,$A7))</f>
        <v>2</v>
      </c>
      <c r="F7" s="110">
        <f>IF($A7="","",COUNTIFS(Apnéistes!J$5:J$104,"X",Apnéistes!$A$5:$A$104,$A7))</f>
        <v>2</v>
      </c>
      <c r="G7" s="247">
        <f>IF($A7="","",COUNTIFS(Apnéistes!K$5:K$104,"X",Apnéistes!$A$5:$A$104,$A7))</f>
        <v>2</v>
      </c>
      <c r="H7" s="258" t="str">
        <f t="shared" si="0"/>
        <v>OK</v>
      </c>
      <c r="I7" s="259" t="str">
        <f t="shared" si="1"/>
        <v>OK</v>
      </c>
      <c r="J7" s="256" t="str">
        <f>IF(A7="","",IF(AND(B7="OK",C7=2,D7=2,E7=2,F7=2,G7),'Paramètres SERIES'!$K$12,'Paramètres SERIES'!$K$13))</f>
        <v>Classée/Trophée</v>
      </c>
    </row>
    <row r="8" spans="1:16382" ht="15.75" x14ac:dyDescent="0.25">
      <c r="A8" s="221" t="s">
        <v>336</v>
      </c>
      <c r="B8" s="232" t="str">
        <f>IF($A8="","",IF(AND(COUNTIFS(Apnéistes!$E$5:$E$105,"Homme",Apnéistes!$A$5:$A$105,Equipes!$A8)=3,COUNTIFS(Apnéistes!$E$5:$E$105,"femme",Apnéistes!$A$5:$A$105,Equipes!$A8)=2),"OK","Non"))</f>
        <v>OK</v>
      </c>
      <c r="C8" s="119">
        <f>IF($A8="","",COUNTIFS(Apnéistes!G$5:G$104,"X",Apnéistes!$A$5:$A$104,$A8))</f>
        <v>2</v>
      </c>
      <c r="D8" s="110">
        <f>IF($A8="","",COUNTIFS(Apnéistes!H$5:H$104,"X",Apnéistes!$A$5:$A$104,$A8))</f>
        <v>2</v>
      </c>
      <c r="E8" s="110">
        <f>IF($A8="","",COUNTIFS(Apnéistes!I$5:I$104,"X",Apnéistes!$A$5:$A$104,$A8))</f>
        <v>2</v>
      </c>
      <c r="F8" s="110">
        <f>IF($A8="","",COUNTIFS(Apnéistes!J$5:J$104,"X",Apnéistes!$A$5:$A$104,$A8))</f>
        <v>2</v>
      </c>
      <c r="G8" s="247">
        <f>IF($A8="","",COUNTIFS(Apnéistes!K$5:K$104,"X",Apnéistes!$A$5:$A$104,$A8))</f>
        <v>2</v>
      </c>
      <c r="H8" s="258" t="str">
        <f t="shared" si="0"/>
        <v>OK</v>
      </c>
      <c r="I8" s="259" t="str">
        <f t="shared" si="1"/>
        <v>OK</v>
      </c>
      <c r="J8" s="256" t="str">
        <f>IF(A8="","",IF(AND(B8="OK",C8=2,D8=2,E8=2,F8=2,G8),'Paramètres SERIES'!$K$12,'Paramètres SERIES'!$K$13))</f>
        <v>Classée/Trophée</v>
      </c>
    </row>
    <row r="9" spans="1:16382" ht="15.75" x14ac:dyDescent="0.25">
      <c r="A9" s="221" t="s">
        <v>357</v>
      </c>
      <c r="B9" s="232" t="str">
        <f>IF($A9="","",IF(AND(COUNTIFS(Apnéistes!$E$5:$E$105,"Homme",Apnéistes!$A$5:$A$105,Equipes!$A5)=3,COUNTIFS(Apnéistes!$E$5:$E$105,"femme",Apnéistes!$A$5:$A$105,Equipes!$A5)=2),"OK","Non"))</f>
        <v>OK</v>
      </c>
      <c r="C9" s="119">
        <f>IF($A9="","",COUNTIFS(Apnéistes!G$4:G$104,"X",Apnéistes!$A$4:$A$104,$A9))</f>
        <v>2</v>
      </c>
      <c r="D9" s="110">
        <f>IF($A9="","",COUNTIFS(Apnéistes!H$5:H$104,"X",Apnéistes!$A$5:$A$104,$A9))</f>
        <v>2</v>
      </c>
      <c r="E9" s="110">
        <f>IF($A9="","",COUNTIFS(Apnéistes!I$5:I$104,"X",Apnéistes!$A$5:$A$104,$A9))</f>
        <v>2</v>
      </c>
      <c r="F9" s="110">
        <f>IF($A9="","",COUNTIFS(Apnéistes!J$5:J$104,"X",Apnéistes!$A$5:$A$104,$A9))</f>
        <v>2</v>
      </c>
      <c r="G9" s="247">
        <f>IF($A9="","",COUNTIFS(Apnéistes!K$5:K$104,"X",Apnéistes!$A$5:$A$104,$A9))</f>
        <v>2</v>
      </c>
      <c r="H9" s="258" t="str">
        <f t="shared" si="0"/>
        <v>OK</v>
      </c>
      <c r="I9" s="259" t="str">
        <f t="shared" si="1"/>
        <v>OK</v>
      </c>
      <c r="J9" s="256" t="str">
        <f>IF(A9="","",IF(AND(B9="OK",C9=2,D9=2,E9=2,F9=2,G9),'Paramètres SERIES'!$K$12,'Paramètres SERIES'!$K$13))</f>
        <v>Classée/Trophée</v>
      </c>
    </row>
    <row r="10" spans="1:16382" ht="15.75" x14ac:dyDescent="0.25">
      <c r="A10" s="221" t="s">
        <v>368</v>
      </c>
      <c r="B10" s="232" t="str">
        <f>IF($A10="","",IF(AND(COUNTIFS(Apnéistes!$E$5:$E$105,"Homme",Apnéistes!$A$5:$A$105,Equipes!$A10)=3,COUNTIFS(Apnéistes!$E$5:$E$105,"femme",Apnéistes!$A$5:$A$105,Equipes!$A10)=2),"OK","Non"))</f>
        <v>OK</v>
      </c>
      <c r="C10" s="119">
        <f>IF($A10="","",COUNTIFS(Apnéistes!G$5:G$104,"X",Apnéistes!$A$5:$A$104,$A10))</f>
        <v>2</v>
      </c>
      <c r="D10" s="110">
        <f>IF($A10="","",COUNTIFS(Apnéistes!H$5:H$104,"X",Apnéistes!$A$5:$A$104,$A10))</f>
        <v>2</v>
      </c>
      <c r="E10" s="110">
        <f>IF($A10="","",COUNTIFS(Apnéistes!I$5:I$104,"X",Apnéistes!$A$5:$A$104,$A10))</f>
        <v>2</v>
      </c>
      <c r="F10" s="110">
        <f>IF($A10="","",COUNTIFS(Apnéistes!J$5:J$104,"X",Apnéistes!$A$5:$A$104,$A10))</f>
        <v>2</v>
      </c>
      <c r="G10" s="247">
        <f>IF($A10="","",COUNTIFS(Apnéistes!K$5:K$104,"X",Apnéistes!$A$5:$A$104,$A10))</f>
        <v>2</v>
      </c>
      <c r="H10" s="258" t="str">
        <f t="shared" si="0"/>
        <v>OK</v>
      </c>
      <c r="I10" s="259" t="str">
        <f t="shared" si="1"/>
        <v>OK</v>
      </c>
      <c r="J10" s="256" t="str">
        <f>IF(A10="","",IF(AND(B10="OK",C10=2,D10=2,E10=2,F10=2,G10),'Paramètres SERIES'!$K$12,'Paramètres SERIES'!$K$13))</f>
        <v>Classée/Trophée</v>
      </c>
    </row>
    <row r="11" spans="1:16382" ht="15.75" x14ac:dyDescent="0.25">
      <c r="A11" s="221" t="s">
        <v>392</v>
      </c>
      <c r="B11" s="232" t="str">
        <f>IF($A11="","",IF(AND(COUNTIFS(Apnéistes!$E$5:$E$105,"Homme",Apnéistes!$A$5:$A$105,Equipes!$A11)=3,COUNTIFS(Apnéistes!$E$5:$E$105,"femme",Apnéistes!$A$5:$A$105,Equipes!$A11)=2),"OK","Non"))</f>
        <v>OK</v>
      </c>
      <c r="C11" s="119">
        <f>IF($A11="","",COUNTIFS(Apnéistes!G$5:G$104,"X",Apnéistes!$A$5:$A$104,$A11))</f>
        <v>2</v>
      </c>
      <c r="D11" s="110">
        <f>IF($A11="","",COUNTIFS(Apnéistes!H$5:H$104,"X",Apnéistes!$A$5:$A$104,$A11))</f>
        <v>2</v>
      </c>
      <c r="E11" s="110">
        <f>IF($A11="","",COUNTIFS(Apnéistes!I$5:I$104,"X",Apnéistes!$A$5:$A$104,$A11))</f>
        <v>2</v>
      </c>
      <c r="F11" s="110">
        <f>IF($A11="","",COUNTIFS(Apnéistes!J$5:J$104,"X",Apnéistes!$A$5:$A$104,$A11))</f>
        <v>2</v>
      </c>
      <c r="G11" s="247">
        <f>IF($A11="","",COUNTIFS(Apnéistes!K$5:K$104,"X",Apnéistes!$A$5:$A$104,$A11))</f>
        <v>2</v>
      </c>
      <c r="H11" s="258" t="str">
        <f t="shared" si="0"/>
        <v>OK</v>
      </c>
      <c r="I11" s="259" t="str">
        <f t="shared" si="1"/>
        <v>OK</v>
      </c>
      <c r="J11" s="256" t="str">
        <f>IF(A11="","",IF(AND(B11="OK",C11=2,D11=2,E11=2,F11=2,G11),'Paramètres SERIES'!$K$12,'Paramètres SERIES'!$K$13))</f>
        <v>Classée/Trophée</v>
      </c>
    </row>
    <row r="12" spans="1:16382" ht="15.75" x14ac:dyDescent="0.25">
      <c r="A12" s="221" t="s">
        <v>374</v>
      </c>
      <c r="B12" s="232" t="str">
        <f>IF($A12="","",IF(AND(COUNTIFS(Apnéistes!$E$5:$E$105,"Homme",Apnéistes!$A$5:$A$105,Equipes!$A12)=3,COUNTIFS(Apnéistes!$E$5:$E$105,"femme",Apnéistes!$A$5:$A$105,Equipes!$A12)=2),"OK","Non"))</f>
        <v>OK</v>
      </c>
      <c r="C12" s="119">
        <f>IF($A12="","",COUNTIFS(Apnéistes!G$5:G$104,"X",Apnéistes!$A$5:$A$104,$A12))</f>
        <v>2</v>
      </c>
      <c r="D12" s="110">
        <f>IF($A12="","",COUNTIFS(Apnéistes!H$5:H$104,"X",Apnéistes!$A$5:$A$104,$A12))</f>
        <v>2</v>
      </c>
      <c r="E12" s="110">
        <f>IF($A12="","",COUNTIFS(Apnéistes!I$5:I$104,"X",Apnéistes!$A$5:$A$104,$A12))</f>
        <v>2</v>
      </c>
      <c r="F12" s="110">
        <f>IF($A12="","",COUNTIFS(Apnéistes!J$5:J$104,"X",Apnéistes!$A$5:$A$104,$A12))</f>
        <v>2</v>
      </c>
      <c r="G12" s="247">
        <f>IF($A12="","",COUNTIFS(Apnéistes!K$5:K$104,"X",Apnéistes!$A$5:$A$104,$A12))</f>
        <v>2</v>
      </c>
      <c r="H12" s="258" t="str">
        <f t="shared" si="0"/>
        <v>OK</v>
      </c>
      <c r="I12" s="259" t="str">
        <f t="shared" si="1"/>
        <v>OK</v>
      </c>
      <c r="J12" s="256" t="str">
        <f>IF(A12="","",IF(AND(B12="OK",C12=2,D12=2,E12=2,F12=2,G12),'Paramètres SERIES'!$K$12,'Paramètres SERIES'!$K$13))</f>
        <v>Classée/Trophée</v>
      </c>
    </row>
    <row r="13" spans="1:16382" ht="15.75" x14ac:dyDescent="0.25">
      <c r="A13" s="221" t="s">
        <v>537</v>
      </c>
      <c r="B13" s="232" t="str">
        <f>IF($A13="","",IF(AND(COUNTIFS(Apnéistes!$E$5:$E$105,"Homme",Apnéistes!$A$5:$A$105,Equipes!$A13)=3,COUNTIFS(Apnéistes!$E$5:$E$105,"femme",Apnéistes!$A$5:$A$105,Equipes!$A13)=2),"OK","Non"))</f>
        <v>Non</v>
      </c>
      <c r="C13" s="119">
        <f>IF($A13="","",COUNTIFS(Apnéistes!G$5:G$104,"X",Apnéistes!$A$5:$A$104,$A13))</f>
        <v>1</v>
      </c>
      <c r="D13" s="110">
        <f>IF($A13="","",COUNTIFS(Apnéistes!H$5:H$104,"X",Apnéistes!$A$5:$A$104,$A13))</f>
        <v>0</v>
      </c>
      <c r="E13" s="110">
        <f>IF($A13="","",COUNTIFS(Apnéistes!I$5:I$104,"X",Apnéistes!$A$5:$A$104,$A13))</f>
        <v>0</v>
      </c>
      <c r="F13" s="110">
        <f>IF($A13="","",COUNTIFS(Apnéistes!J$5:J$104,"X",Apnéistes!$A$5:$A$104,$A13))</f>
        <v>1</v>
      </c>
      <c r="G13" s="247">
        <f>IF($A13="","",COUNTIFS(Apnéistes!K$5:K$104,"X",Apnéistes!$A$5:$A$104,$A13))</f>
        <v>0</v>
      </c>
      <c r="H13" s="258" t="str">
        <f t="shared" si="0"/>
        <v>Non</v>
      </c>
      <c r="I13" s="259" t="str">
        <f t="shared" si="1"/>
        <v>Non</v>
      </c>
      <c r="J13" s="256" t="str">
        <f>IF(A13="","",IF(AND(B13="OK",C13=2,D13=2,E13=2,F13=2,G13),'Paramètres SERIES'!$K$12,'Paramètres SERIES'!$K$13))</f>
        <v>Non Classée</v>
      </c>
    </row>
    <row r="14" spans="1:16382" ht="15.75" x14ac:dyDescent="0.25">
      <c r="A14" s="221" t="s">
        <v>382</v>
      </c>
      <c r="B14" s="232" t="str">
        <f>IF($A14="","",IF(AND(COUNTIFS(Apnéistes!$E$5:$E$105,"Homme",Apnéistes!$A$5:$A$105,Equipes!$A14)=3,COUNTIFS(Apnéistes!$E$5:$E$105,"femme",Apnéistes!$A$5:$A$105,Equipes!$A14)=2),"OK","Non"))</f>
        <v>OK</v>
      </c>
      <c r="C14" s="119">
        <f>IF($A14="","",COUNTIFS(Apnéistes!G$5:G$104,"X",Apnéistes!$A$5:$A$104,$A14))</f>
        <v>2</v>
      </c>
      <c r="D14" s="110">
        <f>IF($A14="","",COUNTIFS(Apnéistes!H$5:H$104,"X",Apnéistes!$A$5:$A$104,$A14))</f>
        <v>2</v>
      </c>
      <c r="E14" s="110">
        <f>IF($A14="","",COUNTIFS(Apnéistes!I$5:I$104,"X",Apnéistes!$A$5:$A$104,$A14))</f>
        <v>2</v>
      </c>
      <c r="F14" s="110">
        <f>IF($A14="","",COUNTIFS(Apnéistes!J$5:J$104,"X",Apnéistes!$A$5:$A$104,$A14))</f>
        <v>2</v>
      </c>
      <c r="G14" s="247">
        <f>IF($A14="","",COUNTIFS(Apnéistes!K$5:K$104,"X",Apnéistes!$A$5:$A$104,$A14))</f>
        <v>2</v>
      </c>
      <c r="H14" s="258" t="str">
        <f t="shared" si="0"/>
        <v>OK</v>
      </c>
      <c r="I14" s="259" t="str">
        <f t="shared" si="1"/>
        <v>OK</v>
      </c>
      <c r="J14" s="256" t="str">
        <f>IF(A14="","",IF(AND(B14="OK",C14=2,D14=2,E14=2,F14=2,G14),'Paramètres SERIES'!$K$12,'Paramètres SERIES'!$K$13))</f>
        <v>Classée/Trophée</v>
      </c>
    </row>
    <row r="15" spans="1:16382" ht="15.75" hidden="1" x14ac:dyDescent="0.25">
      <c r="A15" s="119"/>
      <c r="B15" s="232" t="str">
        <f>IF($A15="","",IF(AND(COUNTIFS(Apnéistes!$E$5:$E$105,"Homme",Apnéistes!$A$5:$A$105,Equipes!$A15)=3,COUNTIFS(Apnéistes!$E$5:$E$105,"femme",Apnéistes!$A$5:$A$105,Equipes!$A15)=2),"OK","Non"))</f>
        <v/>
      </c>
      <c r="C15" s="119" t="str">
        <f>IF($A15="","",COUNTIFS(Apnéistes!G$5:G$104,"X",Apnéistes!$A$5:$A$104,$A15))</f>
        <v/>
      </c>
      <c r="D15" s="110" t="str">
        <f>IF($A15="","",COUNTIFS(Apnéistes!H$5:H$104,"X",Apnéistes!$A$5:$A$104,$A15))</f>
        <v/>
      </c>
      <c r="E15" s="110" t="str">
        <f>IF($A15="","",COUNTIFS(Apnéistes!I$5:I$104,"X",Apnéistes!$A$5:$A$104,$A15))</f>
        <v/>
      </c>
      <c r="F15" s="110" t="str">
        <f>IF($A15="","",COUNTIFS(Apnéistes!J$5:J$104,"X",Apnéistes!$A$5:$A$104,$A15))</f>
        <v/>
      </c>
      <c r="G15" s="247" t="str">
        <f>IF($A15="","",COUNTIFS(Apnéistes!K$5:K$104,"X",Apnéistes!$A$5:$A$104,$A15))</f>
        <v/>
      </c>
      <c r="H15" s="258" t="str">
        <f t="shared" ref="H15:H24" si="2">IF(A15="","",IF(AND(C15=2,D15=2,E15=2,F15=2,G15=2),"OK","Non"))</f>
        <v/>
      </c>
      <c r="I15" s="259" t="str">
        <f t="shared" ref="I15:I24" si="3">IF(A15="","",IF(SUM(C15:G15)=10,"OK","Non"))</f>
        <v/>
      </c>
      <c r="J15" s="256" t="str">
        <f>IF(A15="","",IF(AND(B15="OK",C15=2,D15=2,E15=2,F15=2,G15),'Paramètres SERIES'!$K$12,'Paramètres SERIES'!$K$13))</f>
        <v/>
      </c>
    </row>
    <row r="16" spans="1:16382" ht="15.75" hidden="1" x14ac:dyDescent="0.25">
      <c r="A16" s="254"/>
      <c r="B16" s="232" t="str">
        <f>IF($A16="","",IF(AND(COUNTIFS(Apnéistes!$E$5:$E$105,"Homme",Apnéistes!$A$5:$A$105,Equipes!$A16)=3,COUNTIFS(Apnéistes!$E$5:$E$105,"femme",Apnéistes!$A$5:$A$105,Equipes!$A16)=2),"OK","Non"))</f>
        <v/>
      </c>
      <c r="C16" s="119" t="str">
        <f>IF($A16="","",COUNTIFS(Apnéistes!G$5:G$104,"X",Apnéistes!$A$5:$A$104,$A16))</f>
        <v/>
      </c>
      <c r="D16" s="110" t="str">
        <f>IF($A16="","",COUNTIFS(Apnéistes!H$5:H$104,"X",Apnéistes!$A$5:$A$104,$A16))</f>
        <v/>
      </c>
      <c r="E16" s="110" t="str">
        <f>IF($A16="","",COUNTIFS(Apnéistes!I$5:I$104,"X",Apnéistes!$A$5:$A$104,$A16))</f>
        <v/>
      </c>
      <c r="F16" s="110" t="str">
        <f>IF($A16="","",COUNTIFS(Apnéistes!J$5:J$104,"X",Apnéistes!$A$5:$A$104,$A16))</f>
        <v/>
      </c>
      <c r="G16" s="247" t="str">
        <f>IF($A16="","",COUNTIFS(Apnéistes!K$5:K$104,"X",Apnéistes!$A$5:$A$104,$A16))</f>
        <v/>
      </c>
      <c r="H16" s="258" t="str">
        <f t="shared" si="2"/>
        <v/>
      </c>
      <c r="I16" s="259" t="str">
        <f t="shared" si="3"/>
        <v/>
      </c>
      <c r="J16" s="256" t="str">
        <f>IF(A16="","",IF(AND(B16="OK",C16=2,D16=2,E16=2,F16=2,G16),'Paramètres SERIES'!$K$12,'Paramètres SERIES'!$K$13))</f>
        <v/>
      </c>
    </row>
    <row r="17" spans="1:10" ht="15.75" hidden="1" x14ac:dyDescent="0.25">
      <c r="A17" s="254"/>
      <c r="B17" s="232" t="str">
        <f>IF($A17="","",IF(AND(COUNTIFS(Apnéistes!$E$5:$E$105,"Homme",Apnéistes!$A$5:$A$105,Equipes!$A17)=3,COUNTIFS(Apnéistes!$E$5:$E$105,"femme",Apnéistes!$A$5:$A$105,Equipes!$A17)=2),"OK","Non"))</f>
        <v/>
      </c>
      <c r="C17" s="119" t="str">
        <f>IF($A17="","",COUNTIFS(Apnéistes!G$5:G$104,"X",Apnéistes!$A$5:$A$104,$A17))</f>
        <v/>
      </c>
      <c r="D17" s="110" t="str">
        <f>IF($A17="","",COUNTIFS(Apnéistes!H$5:H$104,"X",Apnéistes!$A$5:$A$104,$A17))</f>
        <v/>
      </c>
      <c r="E17" s="110" t="str">
        <f>IF($A17="","",COUNTIFS(Apnéistes!I$5:I$104,"X",Apnéistes!$A$5:$A$104,$A17))</f>
        <v/>
      </c>
      <c r="F17" s="110" t="str">
        <f>IF($A17="","",COUNTIFS(Apnéistes!J$5:J$104,"X",Apnéistes!$A$5:$A$104,$A17))</f>
        <v/>
      </c>
      <c r="G17" s="247" t="str">
        <f>IF($A17="","",COUNTIFS(Apnéistes!K$5:K$104,"X",Apnéistes!$A$5:$A$104,$A17))</f>
        <v/>
      </c>
      <c r="H17" s="258" t="str">
        <f t="shared" si="2"/>
        <v/>
      </c>
      <c r="I17" s="259" t="str">
        <f t="shared" si="3"/>
        <v/>
      </c>
      <c r="J17" s="256" t="str">
        <f>IF(A17="","",IF(AND(B17="OK",C17=2,D17=2,E17=2,F17=2,G17),'Paramètres SERIES'!$K$12,'Paramètres SERIES'!$K$13))</f>
        <v/>
      </c>
    </row>
    <row r="18" spans="1:10" ht="15.75" hidden="1" x14ac:dyDescent="0.25">
      <c r="A18" s="254"/>
      <c r="B18" s="232" t="str">
        <f>IF($A18="","",IF(AND(COUNTIFS(Apnéistes!$E$5:$E$105,"Homme",Apnéistes!$A$5:$A$105,Equipes!$A18)=3,COUNTIFS(Apnéistes!$E$5:$E$105,"femme",Apnéistes!$A$5:$A$105,Equipes!$A18)=2),"OK","Non"))</f>
        <v/>
      </c>
      <c r="C18" s="119" t="str">
        <f>IF($A18="","",COUNTIFS(Apnéistes!G$5:G$104,"X",Apnéistes!$A$5:$A$104,$A18))</f>
        <v/>
      </c>
      <c r="D18" s="110" t="str">
        <f>IF($A18="","",COUNTIFS(Apnéistes!H$5:H$104,"X",Apnéistes!$A$5:$A$104,$A18))</f>
        <v/>
      </c>
      <c r="E18" s="110" t="str">
        <f>IF($A18="","",COUNTIFS(Apnéistes!I$5:I$104,"X",Apnéistes!$A$5:$A$104,$A18))</f>
        <v/>
      </c>
      <c r="F18" s="110" t="str">
        <f>IF($A18="","",COUNTIFS(Apnéistes!J$5:J$104,"X",Apnéistes!$A$5:$A$104,$A18))</f>
        <v/>
      </c>
      <c r="G18" s="247" t="str">
        <f>IF($A18="","",COUNTIFS(Apnéistes!K$5:K$104,"X",Apnéistes!$A$5:$A$104,$A18))</f>
        <v/>
      </c>
      <c r="H18" s="258" t="str">
        <f t="shared" si="2"/>
        <v/>
      </c>
      <c r="I18" s="259" t="str">
        <f t="shared" si="3"/>
        <v/>
      </c>
      <c r="J18" s="256" t="str">
        <f>IF(A18="","",IF(AND(B18="OK",C18=2,D18=2,E18=2,F18=2,G18),'Paramètres SERIES'!$K$12,'Paramètres SERIES'!$K$13))</f>
        <v/>
      </c>
    </row>
    <row r="19" spans="1:10" ht="15.75" hidden="1" x14ac:dyDescent="0.25">
      <c r="A19" s="254"/>
      <c r="B19" s="232" t="str">
        <f>IF($A19="","",IF(AND(COUNTIFS(Apnéistes!$E$5:$E$105,"Homme",Apnéistes!$A$5:$A$105,Equipes!$A19)=3,COUNTIFS(Apnéistes!$E$5:$E$105,"femme",Apnéistes!$A$5:$A$105,Equipes!$A19)=2),"OK","Non"))</f>
        <v/>
      </c>
      <c r="C19" s="119" t="str">
        <f>IF($A19="","",COUNTIFS(Apnéistes!G$5:G$104,"X",Apnéistes!$A$5:$A$104,$A19))</f>
        <v/>
      </c>
      <c r="D19" s="110" t="str">
        <f>IF($A19="","",COUNTIFS(Apnéistes!H$5:H$104,"X",Apnéistes!$A$5:$A$104,$A19))</f>
        <v/>
      </c>
      <c r="E19" s="110" t="str">
        <f>IF($A19="","",COUNTIFS(Apnéistes!I$5:I$104,"X",Apnéistes!$A$5:$A$104,$A19))</f>
        <v/>
      </c>
      <c r="F19" s="110" t="str">
        <f>IF($A19="","",COUNTIFS(Apnéistes!J$5:J$104,"X",Apnéistes!$A$5:$A$104,$A19))</f>
        <v/>
      </c>
      <c r="G19" s="247" t="str">
        <f>IF($A19="","",COUNTIFS(Apnéistes!K$5:K$104,"X",Apnéistes!$A$5:$A$104,$A19))</f>
        <v/>
      </c>
      <c r="H19" s="258" t="str">
        <f t="shared" si="2"/>
        <v/>
      </c>
      <c r="I19" s="259" t="str">
        <f t="shared" si="3"/>
        <v/>
      </c>
      <c r="J19" s="256" t="str">
        <f>IF(A19="","",IF(AND(B19="OK",C19=2,D19=2,E19=2,F19=2,G19),'Paramètres SERIES'!$K$12,'Paramètres SERIES'!$K$13))</f>
        <v/>
      </c>
    </row>
    <row r="20" spans="1:10" ht="15.75" hidden="1" x14ac:dyDescent="0.25">
      <c r="A20" s="254"/>
      <c r="B20" s="232" t="str">
        <f>IF($A20="","",IF(AND(COUNTIFS(Apnéistes!$E$5:$E$105,"Homme",Apnéistes!$A$5:$A$105,Equipes!$A20)=3,COUNTIFS(Apnéistes!$E$5:$E$105,"femme",Apnéistes!$A$5:$A$105,Equipes!$A20)=2),"OK","Non"))</f>
        <v/>
      </c>
      <c r="C20" s="119" t="str">
        <f>IF($A20="","",COUNTIFS(Apnéistes!G$5:G$104,"X",Apnéistes!$A$5:$A$104,$A20))</f>
        <v/>
      </c>
      <c r="D20" s="110" t="str">
        <f>IF($A20="","",COUNTIFS(Apnéistes!H$5:H$104,"X",Apnéistes!$A$5:$A$104,$A20))</f>
        <v/>
      </c>
      <c r="E20" s="110" t="str">
        <f>IF($A20="","",COUNTIFS(Apnéistes!I$5:I$104,"X",Apnéistes!$A$5:$A$104,$A20))</f>
        <v/>
      </c>
      <c r="F20" s="110" t="str">
        <f>IF($A20="","",COUNTIFS(Apnéistes!J$5:J$104,"X",Apnéistes!$A$5:$A$104,$A20))</f>
        <v/>
      </c>
      <c r="G20" s="247" t="str">
        <f>IF($A20="","",COUNTIFS(Apnéistes!K$5:K$104,"X",Apnéistes!$A$5:$A$104,$A20))</f>
        <v/>
      </c>
      <c r="H20" s="258" t="str">
        <f t="shared" si="2"/>
        <v/>
      </c>
      <c r="I20" s="259" t="str">
        <f t="shared" si="3"/>
        <v/>
      </c>
      <c r="J20" s="256" t="str">
        <f>IF(A20="","",IF(AND(B20="OK",C20=2,D20=2,E20=2,F20=2,G20),'Paramètres SERIES'!$K$12,'Paramètres SERIES'!$K$13))</f>
        <v/>
      </c>
    </row>
    <row r="21" spans="1:10" ht="15.75" hidden="1" x14ac:dyDescent="0.25">
      <c r="A21" s="254"/>
      <c r="B21" s="232" t="str">
        <f>IF($A21="","",IF(AND(COUNTIFS(Apnéistes!$E$5:$E$105,"Homme",Apnéistes!$A$5:$A$105,Equipes!$A21)=3,COUNTIFS(Apnéistes!$E$5:$E$105,"femme",Apnéistes!$A$5:$A$105,Equipes!$A21)=2),"OK","Non"))</f>
        <v/>
      </c>
      <c r="C21" s="119" t="str">
        <f>IF($A21="","",COUNTIFS(Apnéistes!G$5:G$104,"X",Apnéistes!$A$5:$A$104,$A21))</f>
        <v/>
      </c>
      <c r="D21" s="110" t="str">
        <f>IF($A21="","",COUNTIFS(Apnéistes!H$5:H$104,"X",Apnéistes!$A$5:$A$104,$A21))</f>
        <v/>
      </c>
      <c r="E21" s="110" t="str">
        <f>IF($A21="","",COUNTIFS(Apnéistes!I$5:I$104,"X",Apnéistes!$A$5:$A$104,$A21))</f>
        <v/>
      </c>
      <c r="F21" s="110" t="str">
        <f>IF($A21="","",COUNTIFS(Apnéistes!J$5:J$104,"X",Apnéistes!$A$5:$A$104,$A21))</f>
        <v/>
      </c>
      <c r="G21" s="247" t="str">
        <f>IF($A21="","",COUNTIFS(Apnéistes!K$5:K$104,"X",Apnéistes!$A$5:$A$104,$A21))</f>
        <v/>
      </c>
      <c r="H21" s="258" t="str">
        <f t="shared" si="2"/>
        <v/>
      </c>
      <c r="I21" s="259" t="str">
        <f t="shared" si="3"/>
        <v/>
      </c>
      <c r="J21" s="256" t="str">
        <f>IF(A21="","",IF(AND(B21="OK",C21=2,D21=2,E21=2,F21=2,G21),'Paramètres SERIES'!$K$12,'Paramètres SERIES'!$K$13))</f>
        <v/>
      </c>
    </row>
    <row r="22" spans="1:10" ht="15.75" hidden="1" x14ac:dyDescent="0.25">
      <c r="A22" s="254"/>
      <c r="B22" s="232" t="str">
        <f>IF($A22="","",IF(AND(COUNTIFS(Apnéistes!$E$5:$E$105,"Homme",Apnéistes!$A$5:$A$105,Equipes!$A22)=3,COUNTIFS(Apnéistes!$E$5:$E$105,"femme",Apnéistes!$A$5:$A$105,Equipes!$A22)=2),"OK","Non"))</f>
        <v/>
      </c>
      <c r="C22" s="119" t="str">
        <f>IF($A22="","",COUNTIFS(Apnéistes!G$5:G$104,"X",Apnéistes!$A$5:$A$104,$A22))</f>
        <v/>
      </c>
      <c r="D22" s="110" t="str">
        <f>IF($A22="","",COUNTIFS(Apnéistes!H$5:H$104,"X",Apnéistes!$A$5:$A$104,$A22))</f>
        <v/>
      </c>
      <c r="E22" s="110" t="str">
        <f>IF($A22="","",COUNTIFS(Apnéistes!I$5:I$104,"X",Apnéistes!$A$5:$A$104,$A22))</f>
        <v/>
      </c>
      <c r="F22" s="110" t="str">
        <f>IF($A22="","",COUNTIFS(Apnéistes!J$5:J$104,"X",Apnéistes!$A$5:$A$104,$A22))</f>
        <v/>
      </c>
      <c r="G22" s="247" t="str">
        <f>IF($A22="","",COUNTIFS(Apnéistes!K$5:K$104,"X",Apnéistes!$A$5:$A$104,$A22))</f>
        <v/>
      </c>
      <c r="H22" s="258" t="str">
        <f t="shared" si="2"/>
        <v/>
      </c>
      <c r="I22" s="259" t="str">
        <f t="shared" si="3"/>
        <v/>
      </c>
      <c r="J22" s="256" t="str">
        <f>IF(A22="","",IF(AND(B22="OK",C22=2,D22=2,E22=2,F22=2,G22),'Paramètres SERIES'!$K$12,'Paramètres SERIES'!$K$13))</f>
        <v/>
      </c>
    </row>
    <row r="23" spans="1:10" ht="15.75" hidden="1" x14ac:dyDescent="0.25">
      <c r="A23" s="254"/>
      <c r="B23" s="232" t="str">
        <f>IF($A23="","",IF(AND(COUNTIFS(Apnéistes!$E$5:$E$105,"Homme",Apnéistes!$A$5:$A$105,Equipes!$A23)=3,COUNTIFS(Apnéistes!$E$5:$E$105,"femme",Apnéistes!$A$5:$A$105,Equipes!$A23)=2),"OK","Non"))</f>
        <v/>
      </c>
      <c r="C23" s="119" t="str">
        <f>IF($A23="","",COUNTIFS(Apnéistes!G$5:G$104,"X",Apnéistes!$A$5:$A$104,$A23))</f>
        <v/>
      </c>
      <c r="D23" s="110" t="str">
        <f>IF($A23="","",COUNTIFS(Apnéistes!H$5:H$104,"X",Apnéistes!$A$5:$A$104,$A23))</f>
        <v/>
      </c>
      <c r="E23" s="110" t="str">
        <f>IF($A23="","",COUNTIFS(Apnéistes!I$5:I$104,"X",Apnéistes!$A$5:$A$104,$A23))</f>
        <v/>
      </c>
      <c r="F23" s="110" t="str">
        <f>IF($A23="","",COUNTIFS(Apnéistes!J$5:J$104,"X",Apnéistes!$A$5:$A$104,$A23))</f>
        <v/>
      </c>
      <c r="G23" s="247" t="str">
        <f>IF($A23="","",COUNTIFS(Apnéistes!K$5:K$104,"X",Apnéistes!$A$5:$A$104,$A23))</f>
        <v/>
      </c>
      <c r="H23" s="258" t="str">
        <f t="shared" si="2"/>
        <v/>
      </c>
      <c r="I23" s="259" t="str">
        <f t="shared" si="3"/>
        <v/>
      </c>
      <c r="J23" s="256" t="str">
        <f>IF(A23="","",IF(AND(B23="OK",C23=2,D23=2,E23=2,F23=2,G23),'Paramètres SERIES'!$K$12,'Paramètres SERIES'!$K$13))</f>
        <v/>
      </c>
    </row>
    <row r="24" spans="1:10" ht="16.5" hidden="1" thickBot="1" x14ac:dyDescent="0.3">
      <c r="A24" s="255"/>
      <c r="B24" s="232" t="str">
        <f>IF($A24="","",IF(AND(COUNTIFS(Apnéistes!$E$5:$E$105,"Homme",Apnéistes!$A$5:$A$105,Equipes!$A24)=3,COUNTIFS(Apnéistes!$E$5:$E$105,"femme",Apnéistes!$A$5:$A$105,Equipes!$A24)=2),"OK","Non"))</f>
        <v/>
      </c>
      <c r="C24" s="119" t="str">
        <f>IF($A24="","",COUNTIFS(Apnéistes!G$5:G$104,"X",Apnéistes!$A$5:$A$104,$A24))</f>
        <v/>
      </c>
      <c r="D24" s="110" t="str">
        <f>IF($A24="","",COUNTIFS(Apnéistes!H$5:H$104,"X",Apnéistes!$A$5:$A$104,$A24))</f>
        <v/>
      </c>
      <c r="E24" s="110" t="str">
        <f>IF($A24="","",COUNTIFS(Apnéistes!I$5:I$104,"X",Apnéistes!$A$5:$A$104,$A24))</f>
        <v/>
      </c>
      <c r="F24" s="110" t="str">
        <f>IF($A24="","",COUNTIFS(Apnéistes!J$5:J$104,"X",Apnéistes!$A$5:$A$104,$A24))</f>
        <v/>
      </c>
      <c r="G24" s="247" t="str">
        <f>IF($A24="","",COUNTIFS(Apnéistes!K$5:K$104,"X",Apnéistes!$A$5:$A$104,$A24))</f>
        <v/>
      </c>
      <c r="H24" s="260" t="str">
        <f t="shared" si="2"/>
        <v/>
      </c>
      <c r="I24" s="261" t="str">
        <f t="shared" si="3"/>
        <v/>
      </c>
      <c r="J24" s="257" t="str">
        <f>IF(A24="","",IF(AND(B24="OK",C24=2,D24=2,E24=2,F24=2,G24),'Paramètres SERIES'!$K$12,'Paramètres SERIES'!$K$13))</f>
        <v/>
      </c>
    </row>
    <row r="25" spans="1:10" hidden="1" x14ac:dyDescent="0.25">
      <c r="C25" t="str">
        <f>IF(A25="","",COUNTIFS(Apnéistes!G$5:G$104,"X",Apnéistes!$A$5:$A$104,Equipes!$A25))</f>
        <v/>
      </c>
      <c r="D25" t="str">
        <f>IF(B25="","",COUNTIFS(Apnéistes!H$5:H$104,"X",Apnéistes!$A$5:$A$104,Equipes!$A25))</f>
        <v/>
      </c>
      <c r="E25" t="str">
        <f>IF(C25="","",COUNTIFS(Apnéistes!I$5:I$104,"X",Apnéistes!$A$5:$A$104,Equipes!$A25))</f>
        <v/>
      </c>
      <c r="F25" t="str">
        <f>IF(D25="","",COUNTIFS(Apnéistes!J$5:J$104,"X",Apnéistes!$A$5:$A$104,Equipes!$A25))</f>
        <v/>
      </c>
      <c r="G25" t="str">
        <f>IF(E25="","",COUNTIFS(Apnéistes!K$5:K$104,"X",Apnéistes!$A$5:$A$104,Equipes!$A25))</f>
        <v/>
      </c>
    </row>
  </sheetData>
  <sheetProtection algorithmName="SHA-512" hashValue="bpAke9xXExPFtchdnRMfPcyt7bJCCkrAdseq9vvTXBqyCzkg0Im9XFDrBH2omtQjZZe5r7UGtIECe1V0DYOMgA==" saltValue="MJ4ttC0UD10rpDqlv6BWhw==" spinCount="100000" sheet="1" objects="1" scenarios="1" sort="0" autoFilter="0"/>
  <autoFilter ref="A4:J25">
    <filterColumn colId="0">
      <customFilters>
        <customFilter operator="notEqual" val=" "/>
      </customFilters>
    </filterColumn>
  </autoFilter>
  <sortState ref="A5:J14">
    <sortCondition ref="A5:A24"/>
  </sortState>
  <mergeCells count="4">
    <mergeCell ref="C2:G2"/>
    <mergeCell ref="H2:I2"/>
    <mergeCell ref="A2:B2"/>
    <mergeCell ref="A1:J1"/>
  </mergeCells>
  <conditionalFormatting sqref="B5:B24">
    <cfRule type="cellIs" dxfId="144" priority="7" operator="notEqual">
      <formula>"OK"</formula>
    </cfRule>
    <cfRule type="cellIs" dxfId="143" priority="8" operator="equal">
      <formula>"OK"</formula>
    </cfRule>
  </conditionalFormatting>
  <conditionalFormatting sqref="I5:I24">
    <cfRule type="cellIs" dxfId="142" priority="3" operator="notEqual">
      <formula>"OK"</formula>
    </cfRule>
    <cfRule type="cellIs" dxfId="141" priority="4" operator="equal">
      <formula>"OK"</formula>
    </cfRule>
  </conditionalFormatting>
  <conditionalFormatting sqref="H5:H24">
    <cfRule type="cellIs" dxfId="140" priority="1" operator="notEqual">
      <formula>"OK"</formula>
    </cfRule>
    <cfRule type="cellIs" dxfId="139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345BD3E8-189D-410D-8732-D5629BEF1A8D}">
            <xm:f>'Paramètres SERIES'!$K$12</xm:f>
            <x14:dxf>
              <font>
                <b val="0"/>
                <i val="0"/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DB82F78B-B7E2-45F9-BF9F-553E84814D6F}">
            <xm:f>'Paramètres SERIES'!$K$12</xm:f>
            <x14:dxf>
              <font>
                <b/>
                <i val="0"/>
                <color theme="1"/>
              </font>
              <fill>
                <patternFill>
                  <bgColor rgb="FF92D050"/>
                </patternFill>
              </fill>
            </x14:dxf>
          </x14:cfRule>
          <xm:sqref>J5:J24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2D050"/>
  </sheetPr>
  <dimension ref="A1:AA206"/>
  <sheetViews>
    <sheetView view="pageBreakPreview" zoomScale="85" zoomScaleNormal="100" zoomScaleSheetLayoutView="85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48" sqref="G48"/>
    </sheetView>
  </sheetViews>
  <sheetFormatPr baseColWidth="10" defaultRowHeight="15" x14ac:dyDescent="0.25"/>
  <cols>
    <col min="1" max="1" width="40.42578125" customWidth="1"/>
    <col min="2" max="2" width="13.140625" customWidth="1"/>
    <col min="3" max="3" width="15" bestFit="1" customWidth="1"/>
    <col min="4" max="4" width="12.42578125" bestFit="1" customWidth="1"/>
    <col min="5" max="5" width="8" customWidth="1"/>
    <col min="6" max="6" width="15.7109375" customWidth="1"/>
    <col min="7" max="18" width="4.7109375" customWidth="1"/>
    <col min="19" max="22" width="14.85546875" customWidth="1"/>
    <col min="23" max="23" width="18.7109375" customWidth="1"/>
    <col min="24" max="25" width="14.85546875" customWidth="1"/>
    <col min="26" max="26" width="18.7109375" customWidth="1"/>
    <col min="27" max="27" width="22.28515625" customWidth="1"/>
  </cols>
  <sheetData>
    <row r="1" spans="1:27" ht="32.25" customHeight="1" thickBot="1" x14ac:dyDescent="0.3">
      <c r="A1" s="712" t="s">
        <v>484</v>
      </c>
      <c r="B1" s="713"/>
      <c r="C1" s="713"/>
      <c r="D1" s="713"/>
      <c r="E1" s="713"/>
      <c r="F1" s="713"/>
      <c r="G1" s="713"/>
      <c r="H1" s="713"/>
      <c r="I1" s="713"/>
      <c r="J1" s="713"/>
      <c r="K1" s="713"/>
      <c r="L1" s="713"/>
      <c r="M1" s="713"/>
      <c r="N1" s="713"/>
      <c r="O1" s="713"/>
      <c r="P1" s="713"/>
      <c r="Q1" s="713"/>
      <c r="R1" s="713"/>
      <c r="S1" s="714"/>
      <c r="T1" s="714"/>
      <c r="U1" s="714"/>
      <c r="V1" s="714"/>
      <c r="W1" s="714"/>
      <c r="X1" s="714"/>
      <c r="Y1" s="714"/>
      <c r="Z1" s="714"/>
      <c r="AA1" s="715"/>
    </row>
    <row r="2" spans="1:27" ht="21.75" thickBot="1" x14ac:dyDescent="0.4">
      <c r="A2" s="694" t="s">
        <v>9</v>
      </c>
      <c r="B2" s="721" t="s">
        <v>0</v>
      </c>
      <c r="C2" s="722"/>
      <c r="D2" s="722"/>
      <c r="E2" s="723"/>
      <c r="F2" s="696" t="s">
        <v>4</v>
      </c>
      <c r="G2" s="724" t="s">
        <v>5</v>
      </c>
      <c r="H2" s="725"/>
      <c r="I2" s="725"/>
      <c r="J2" s="726"/>
      <c r="K2" s="727" t="s">
        <v>6</v>
      </c>
      <c r="L2" s="728"/>
      <c r="M2" s="728"/>
      <c r="N2" s="729"/>
      <c r="O2" s="724" t="s">
        <v>5</v>
      </c>
      <c r="P2" s="725"/>
      <c r="Q2" s="725"/>
      <c r="R2" s="725"/>
      <c r="S2" s="718" t="s">
        <v>485</v>
      </c>
      <c r="T2" s="719"/>
      <c r="U2" s="719"/>
      <c r="V2" s="719"/>
      <c r="W2" s="720"/>
      <c r="X2" s="719" t="s">
        <v>491</v>
      </c>
      <c r="Y2" s="719"/>
      <c r="Z2" s="719"/>
      <c r="AA2" s="716" t="s">
        <v>490</v>
      </c>
    </row>
    <row r="3" spans="1:27" ht="21.75" customHeight="1" thickBot="1" x14ac:dyDescent="0.3">
      <c r="A3" s="694"/>
      <c r="B3" s="6" t="s">
        <v>10</v>
      </c>
      <c r="C3" s="1" t="s">
        <v>1</v>
      </c>
      <c r="D3" s="1" t="s">
        <v>2</v>
      </c>
      <c r="E3" s="7" t="s">
        <v>3</v>
      </c>
      <c r="F3" s="696"/>
      <c r="G3" s="730" t="s">
        <v>7</v>
      </c>
      <c r="H3" s="731"/>
      <c r="I3" s="731"/>
      <c r="J3" s="732"/>
      <c r="K3" s="687"/>
      <c r="L3" s="688"/>
      <c r="M3" s="688"/>
      <c r="N3" s="689"/>
      <c r="O3" s="730" t="s">
        <v>8</v>
      </c>
      <c r="P3" s="731"/>
      <c r="Q3" s="731"/>
      <c r="R3" s="733"/>
      <c r="S3" s="494" t="s">
        <v>487</v>
      </c>
      <c r="T3" s="495" t="s">
        <v>488</v>
      </c>
      <c r="U3" s="495" t="s">
        <v>486</v>
      </c>
      <c r="V3" s="495" t="s">
        <v>489</v>
      </c>
      <c r="W3" s="587" t="s">
        <v>492</v>
      </c>
      <c r="X3" s="586" t="s">
        <v>493</v>
      </c>
      <c r="Y3" s="495" t="s">
        <v>494</v>
      </c>
      <c r="Z3" s="588" t="s">
        <v>492</v>
      </c>
      <c r="AA3" s="717"/>
    </row>
    <row r="4" spans="1:27" s="18" customFormat="1" ht="33" customHeight="1" x14ac:dyDescent="0.25">
      <c r="A4" s="17" t="s">
        <v>11</v>
      </c>
      <c r="B4" s="11" t="s">
        <v>10</v>
      </c>
      <c r="C4" s="12" t="s">
        <v>1</v>
      </c>
      <c r="D4" s="12" t="s">
        <v>12</v>
      </c>
      <c r="E4" s="13" t="s">
        <v>3</v>
      </c>
      <c r="F4" s="14" t="s">
        <v>4</v>
      </c>
      <c r="G4" s="11" t="s">
        <v>13</v>
      </c>
      <c r="H4" s="12" t="s">
        <v>15</v>
      </c>
      <c r="I4" s="12" t="s">
        <v>14</v>
      </c>
      <c r="J4" s="13" t="s">
        <v>16</v>
      </c>
      <c r="K4" s="15" t="s">
        <v>21</v>
      </c>
      <c r="L4" s="12" t="s">
        <v>22</v>
      </c>
      <c r="M4" s="12" t="s">
        <v>23</v>
      </c>
      <c r="N4" s="16" t="s">
        <v>24</v>
      </c>
      <c r="O4" s="11" t="s">
        <v>17</v>
      </c>
      <c r="P4" s="12" t="s">
        <v>18</v>
      </c>
      <c r="Q4" s="12" t="s">
        <v>19</v>
      </c>
      <c r="R4" s="13" t="s">
        <v>20</v>
      </c>
      <c r="S4" s="11"/>
      <c r="T4" s="12"/>
      <c r="U4" s="12"/>
      <c r="V4" s="12"/>
      <c r="W4" s="13"/>
      <c r="X4" s="15"/>
      <c r="Y4" s="12"/>
      <c r="Z4" s="16"/>
      <c r="AA4" s="17"/>
    </row>
    <row r="5" spans="1:27" s="18" customFormat="1" ht="33" customHeight="1" x14ac:dyDescent="0.3">
      <c r="A5" s="581" t="str">
        <f>IF('Recensement des Equipes'!A5="","",'Recensement des Equipes'!A5)</f>
        <v>Apneaman, Praha, Czech Republic</v>
      </c>
      <c r="B5" s="21" t="str">
        <f>IF('Recensement des Equipes'!B5="","",'Recensement des Equipes'!B5)</f>
        <v>N°1 Capitaine</v>
      </c>
      <c r="C5" s="580" t="str">
        <f>IF('Recensement des Equipes'!C5="","",'Recensement des Equipes'!C5)</f>
        <v>ZAJAC</v>
      </c>
      <c r="D5" s="580" t="str">
        <f>IF('Recensement des Equipes'!D5="","",'Recensement des Equipes'!D5)</f>
        <v>Martin</v>
      </c>
      <c r="E5" s="23" t="str">
        <f>IF('Recensement des Equipes'!E5="","",'Recensement des Equipes'!E5)</f>
        <v>Homme</v>
      </c>
      <c r="F5" s="604" t="str">
        <f>IF('Recensement des Equipes'!G5="","",'Recensement des Equipes'!G5)</f>
        <v>Speed 100</v>
      </c>
      <c r="G5" s="589" t="str">
        <f>IF('Recensement des Equipes'!H5="","",'Recensement des Equipes'!H5)</f>
        <v>0</v>
      </c>
      <c r="H5" s="590" t="str">
        <f>IF('Recensement des Equipes'!I5="","",'Recensement des Equipes'!I5)</f>
        <v>mn</v>
      </c>
      <c r="I5" s="590">
        <f>IF('Recensement des Equipes'!J5="","",'Recensement des Equipes'!J5)</f>
        <v>40</v>
      </c>
      <c r="J5" s="591" t="str">
        <f>IF('Recensement des Equipes'!K5="","",'Recensement des Equipes'!K5)</f>
        <v>s</v>
      </c>
      <c r="K5" s="592">
        <f>IF('Recensement des Equipes'!L5="","",'Recensement des Equipes'!L5)</f>
        <v>0</v>
      </c>
      <c r="L5" s="593" t="str">
        <f>IF('Recensement des Equipes'!M5="","",'Recensement des Equipes'!M5)</f>
        <v>mn</v>
      </c>
      <c r="M5" s="593">
        <f>IF('Recensement des Equipes'!N5="","",'Recensement des Equipes'!N5)</f>
        <v>50</v>
      </c>
      <c r="N5" s="594" t="str">
        <f>IF('Recensement des Equipes'!O5="","",'Recensement des Equipes'!O5)</f>
        <v>s</v>
      </c>
      <c r="O5" s="589" t="str">
        <f>IF('Recensement des Equipes'!P5="","",'Recensement des Equipes'!P5)</f>
        <v>1</v>
      </c>
      <c r="P5" s="590" t="str">
        <f>IF('Recensement des Equipes'!Q5="","",'Recensement des Equipes'!Q5)</f>
        <v>mn</v>
      </c>
      <c r="Q5" s="590">
        <f>IF('Recensement des Equipes'!R5="","",'Recensement des Equipes'!R5)</f>
        <v>10</v>
      </c>
      <c r="R5" s="591" t="str">
        <f>IF('Recensement des Equipes'!S5="","",'Recensement des Equipes'!S5)</f>
        <v>s</v>
      </c>
      <c r="S5" s="577"/>
      <c r="T5" s="576"/>
      <c r="U5" s="576"/>
      <c r="V5" s="576"/>
      <c r="W5" s="595"/>
      <c r="X5" s="596"/>
      <c r="Y5" s="576"/>
      <c r="Z5" s="597"/>
      <c r="AA5" s="606"/>
    </row>
    <row r="6" spans="1:27" s="18" customFormat="1" ht="33" customHeight="1" x14ac:dyDescent="0.3">
      <c r="A6" s="581" t="str">
        <f>IF('Recensement des Equipes'!A6="","",IF('Recensement des Equipes'!A6='Recensement des Equipes'!A5,"",'Recensement des Equipes'!A6))</f>
        <v/>
      </c>
      <c r="B6" s="21" t="str">
        <f>IF('Recensement des Equipes'!B6="","",IF('Recensement des Equipes'!B6='Recensement des Equipes'!B5,"",'Recensement des Equipes'!B6))</f>
        <v/>
      </c>
      <c r="C6" s="580" t="str">
        <f>IF('Recensement des Equipes'!C6="","",IF('Recensement des Equipes'!C6='Recensement des Equipes'!C5,"",'Recensement des Equipes'!C6))</f>
        <v/>
      </c>
      <c r="D6" s="580" t="str">
        <f>IF('Recensement des Equipes'!D6="","",IF(C6="","",'Recensement des Equipes'!D6))</f>
        <v/>
      </c>
      <c r="E6" s="23" t="str">
        <f>IF('Recensement des Equipes'!E6="","",IF(C6="","",'Recensement des Equipes'!E6))</f>
        <v/>
      </c>
      <c r="F6" s="604" t="str">
        <f>IF('Recensement des Equipes'!G6="","",IF('Recensement des Equipes'!G6='Recensement des Equipes'!G5,"",'Recensement des Equipes'!G6))</f>
        <v>Statique</v>
      </c>
      <c r="G6" s="589" t="str">
        <f>IF('Recensement des Equipes'!H6="","",'Recensement des Equipes'!H6)</f>
        <v>5</v>
      </c>
      <c r="H6" s="590" t="str">
        <f>IF('Recensement des Equipes'!I6="","",'Recensement des Equipes'!I6)</f>
        <v>mn</v>
      </c>
      <c r="I6" s="590">
        <f>IF('Recensement des Equipes'!J6="","",'Recensement des Equipes'!J6)</f>
        <v>15</v>
      </c>
      <c r="J6" s="591" t="str">
        <f>IF('Recensement des Equipes'!K6="","",'Recensement des Equipes'!K6)</f>
        <v>s</v>
      </c>
      <c r="K6" s="592">
        <f>IF('Recensement des Equipes'!L6="","",'Recensement des Equipes'!L6)</f>
        <v>6</v>
      </c>
      <c r="L6" s="593" t="str">
        <f>IF('Recensement des Equipes'!M6="","",'Recensement des Equipes'!M6)</f>
        <v>mn</v>
      </c>
      <c r="M6" s="593">
        <f>IF('Recensement des Equipes'!N6="","",'Recensement des Equipes'!N6)</f>
        <v>15</v>
      </c>
      <c r="N6" s="594" t="str">
        <f>IF('Recensement des Equipes'!O6="","",'Recensement des Equipes'!O6)</f>
        <v>s</v>
      </c>
      <c r="O6" s="589" t="str">
        <f>IF('Recensement des Equipes'!P6="","",'Recensement des Equipes'!P6)</f>
        <v>7</v>
      </c>
      <c r="P6" s="590" t="str">
        <f>IF('Recensement des Equipes'!Q6="","",'Recensement des Equipes'!Q6)</f>
        <v>mn</v>
      </c>
      <c r="Q6" s="590" t="str">
        <f>IF('Recensement des Equipes'!R6="","",'Recensement des Equipes'!R6)</f>
        <v>15</v>
      </c>
      <c r="R6" s="591" t="str">
        <f>IF('Recensement des Equipes'!S6="","",'Recensement des Equipes'!S6)</f>
        <v>s</v>
      </c>
      <c r="S6" s="577"/>
      <c r="T6" s="576"/>
      <c r="U6" s="576"/>
      <c r="V6" s="576"/>
      <c r="W6" s="595"/>
      <c r="X6" s="596"/>
      <c r="Y6" s="576"/>
      <c r="Z6" s="597"/>
      <c r="AA6" s="252"/>
    </row>
    <row r="7" spans="1:27" s="18" customFormat="1" ht="33" customHeight="1" x14ac:dyDescent="0.3">
      <c r="A7" s="581" t="str">
        <f>IF('Recensement des Equipes'!A7="","",IF('Recensement des Equipes'!A7='Recensement des Equipes'!A6,"",'Recensement des Equipes'!A7))</f>
        <v/>
      </c>
      <c r="B7" s="21" t="str">
        <f>IF('Recensement des Equipes'!B7="","",IF('Recensement des Equipes'!B7='Recensement des Equipes'!B6,"",'Recensement des Equipes'!B7))</f>
        <v xml:space="preserve">N°2 </v>
      </c>
      <c r="C7" s="580" t="str">
        <f>IF('Recensement des Equipes'!C7="","",IF('Recensement des Equipes'!C7='Recensement des Equipes'!C6,"",'Recensement des Equipes'!C7))</f>
        <v>RISIAN</v>
      </c>
      <c r="D7" s="580" t="str">
        <f>IF('Recensement des Equipes'!D7="","",IF(C7="","",'Recensement des Equipes'!D7))</f>
        <v>Michal</v>
      </c>
      <c r="E7" s="23" t="str">
        <f>IF('Recensement des Equipes'!E7="","",IF(C7="","",'Recensement des Equipes'!E7))</f>
        <v>Homme</v>
      </c>
      <c r="F7" s="604" t="str">
        <f>IF('Recensement des Equipes'!G7="","",IF('Recensement des Equipes'!G7='Recensement des Equipes'!G6,"",'Recensement des Equipes'!G7))</f>
        <v>DNF</v>
      </c>
      <c r="G7" s="589">
        <f>IF('Recensement des Equipes'!H7="","",'Recensement des Equipes'!H7)</f>
        <v>135</v>
      </c>
      <c r="H7" s="590" t="str">
        <f>IF('Recensement des Equipes'!I7="","",'Recensement des Equipes'!I7)</f>
        <v>m</v>
      </c>
      <c r="I7" s="590" t="str">
        <f>IF('Recensement des Equipes'!J7="","",'Recensement des Equipes'!J7)</f>
        <v/>
      </c>
      <c r="J7" s="591" t="str">
        <f>IF('Recensement des Equipes'!K7="","",'Recensement des Equipes'!K7)</f>
        <v/>
      </c>
      <c r="K7" s="592">
        <f>IF('Recensement des Equipes'!L7="","",'Recensement des Equipes'!L7)</f>
        <v>160</v>
      </c>
      <c r="L7" s="593" t="str">
        <f>IF('Recensement des Equipes'!M7="","",'Recensement des Equipes'!M7)</f>
        <v>m</v>
      </c>
      <c r="M7" s="593" t="str">
        <f>IF('Recensement des Equipes'!N7="","",'Recensement des Equipes'!N7)</f>
        <v/>
      </c>
      <c r="N7" s="594" t="str">
        <f>IF('Recensement des Equipes'!O7="","",'Recensement des Equipes'!O7)</f>
        <v/>
      </c>
      <c r="O7" s="589">
        <f>IF('Recensement des Equipes'!P7="","",'Recensement des Equipes'!P7)</f>
        <v>185</v>
      </c>
      <c r="P7" s="590" t="str">
        <f>IF('Recensement des Equipes'!Q7="","",'Recensement des Equipes'!Q7)</f>
        <v>m</v>
      </c>
      <c r="Q7" s="590" t="str">
        <f>IF('Recensement des Equipes'!R7="","",'Recensement des Equipes'!R7)</f>
        <v/>
      </c>
      <c r="R7" s="591" t="str">
        <f>IF('Recensement des Equipes'!S7="","",'Recensement des Equipes'!S7)</f>
        <v/>
      </c>
      <c r="S7" s="577"/>
      <c r="T7" s="576"/>
      <c r="U7" s="576"/>
      <c r="V7" s="576"/>
      <c r="W7" s="595"/>
      <c r="X7" s="596"/>
      <c r="Y7" s="576"/>
      <c r="Z7" s="597"/>
      <c r="AA7" s="606"/>
    </row>
    <row r="8" spans="1:27" s="18" customFormat="1" ht="33" customHeight="1" x14ac:dyDescent="0.3">
      <c r="A8" s="581" t="str">
        <f>IF('Recensement des Equipes'!A8="","",IF('Recensement des Equipes'!A8='Recensement des Equipes'!A7,"",'Recensement des Equipes'!A8))</f>
        <v/>
      </c>
      <c r="B8" s="21" t="str">
        <f>IF('Recensement des Equipes'!B8="","",IF('Recensement des Equipes'!B8='Recensement des Equipes'!B7,"",'Recensement des Equipes'!B8))</f>
        <v/>
      </c>
      <c r="C8" s="580" t="str">
        <f>IF('Recensement des Equipes'!C8="","",IF('Recensement des Equipes'!C8='Recensement des Equipes'!C7,"",'Recensement des Equipes'!C8))</f>
        <v/>
      </c>
      <c r="D8" s="580" t="str">
        <f>IF('Recensement des Equipes'!D8="","",IF(C8="","",'Recensement des Equipes'!D8))</f>
        <v/>
      </c>
      <c r="E8" s="23" t="str">
        <f>IF('Recensement des Equipes'!E8="","",IF(C8="","",'Recensement des Equipes'!E8))</f>
        <v/>
      </c>
      <c r="F8" s="604" t="str">
        <f>IF('Recensement des Equipes'!G8="","",IF('Recensement des Equipes'!G8='Recensement des Equipes'!G7,"",'Recensement des Equipes'!G8))</f>
        <v>DWF</v>
      </c>
      <c r="G8" s="589" t="str">
        <f>IF('Recensement des Equipes'!H8="","",'Recensement des Equipes'!H8)</f>
        <v>175</v>
      </c>
      <c r="H8" s="590" t="str">
        <f>IF('Recensement des Equipes'!I8="","",'Recensement des Equipes'!I8)</f>
        <v>m</v>
      </c>
      <c r="I8" s="590" t="str">
        <f>IF('Recensement des Equipes'!J8="","",'Recensement des Equipes'!J8)</f>
        <v/>
      </c>
      <c r="J8" s="591" t="str">
        <f>IF('Recensement des Equipes'!K8="","",'Recensement des Equipes'!K8)</f>
        <v/>
      </c>
      <c r="K8" s="592">
        <f>IF('Recensement des Equipes'!L8="","",'Recensement des Equipes'!L8)</f>
        <v>200</v>
      </c>
      <c r="L8" s="593" t="str">
        <f>IF('Recensement des Equipes'!M8="","",'Recensement des Equipes'!M8)</f>
        <v>m</v>
      </c>
      <c r="M8" s="593" t="str">
        <f>IF('Recensement des Equipes'!N8="","",'Recensement des Equipes'!N8)</f>
        <v/>
      </c>
      <c r="N8" s="594" t="str">
        <f>IF('Recensement des Equipes'!O8="","",'Recensement des Equipes'!O8)</f>
        <v/>
      </c>
      <c r="O8" s="589" t="str">
        <f>IF('Recensement des Equipes'!P8="","",'Recensement des Equipes'!P8)</f>
        <v>225</v>
      </c>
      <c r="P8" s="590" t="str">
        <f>IF('Recensement des Equipes'!Q8="","",'Recensement des Equipes'!Q8)</f>
        <v>m</v>
      </c>
      <c r="Q8" s="590" t="str">
        <f>IF('Recensement des Equipes'!R8="","",'Recensement des Equipes'!R8)</f>
        <v/>
      </c>
      <c r="R8" s="591" t="str">
        <f>IF('Recensement des Equipes'!S8="","",'Recensement des Equipes'!S8)</f>
        <v/>
      </c>
      <c r="S8" s="577"/>
      <c r="T8" s="576"/>
      <c r="U8" s="576"/>
      <c r="V8" s="576"/>
      <c r="W8" s="595"/>
      <c r="X8" s="596"/>
      <c r="Y8" s="576"/>
      <c r="Z8" s="597"/>
      <c r="AA8" s="252"/>
    </row>
    <row r="9" spans="1:27" s="18" customFormat="1" ht="33" customHeight="1" x14ac:dyDescent="0.3">
      <c r="A9" s="581" t="str">
        <f>IF('Recensement des Equipes'!A9="","",IF('Recensement des Equipes'!A9='Recensement des Equipes'!A8,"",'Recensement des Equipes'!A9))</f>
        <v/>
      </c>
      <c r="B9" s="21" t="str">
        <f>IF('Recensement des Equipes'!B9="","",IF('Recensement des Equipes'!B9='Recensement des Equipes'!B8,"",'Recensement des Equipes'!B9))</f>
        <v xml:space="preserve">N°3 </v>
      </c>
      <c r="C9" s="580" t="str">
        <f>IF('Recensement des Equipes'!C9="","",IF('Recensement des Equipes'!C9='Recensement des Equipes'!C8,"",'Recensement des Equipes'!C9))</f>
        <v>SVADLENKA</v>
      </c>
      <c r="D9" s="580" t="str">
        <f>IF('Recensement des Equipes'!D9="","",IF(C9="","",'Recensement des Equipes'!D9))</f>
        <v>Michal</v>
      </c>
      <c r="E9" s="23" t="str">
        <f>IF('Recensement des Equipes'!E9="","",IF(C9="","",'Recensement des Equipes'!E9))</f>
        <v>Homme</v>
      </c>
      <c r="F9" s="604" t="str">
        <f>IF('Recensement des Equipes'!G9="","",IF('Recensement des Equipes'!G9='Recensement des Equipes'!G8,"",'Recensement des Equipes'!G9))</f>
        <v>16*50</v>
      </c>
      <c r="G9" s="589" t="str">
        <f>IF('Recensement des Equipes'!H9="","",'Recensement des Equipes'!H9)</f>
        <v>14</v>
      </c>
      <c r="H9" s="590" t="str">
        <f>IF('Recensement des Equipes'!I9="","",'Recensement des Equipes'!I9)</f>
        <v>mn</v>
      </c>
      <c r="I9" s="590" t="str">
        <f>IF('Recensement des Equipes'!J9="","",'Recensement des Equipes'!J9)</f>
        <v>20</v>
      </c>
      <c r="J9" s="591" t="str">
        <f>IF('Recensement des Equipes'!K9="","",'Recensement des Equipes'!K9)</f>
        <v>s</v>
      </c>
      <c r="K9" s="592">
        <f>IF('Recensement des Equipes'!L9="","",'Recensement des Equipes'!L9)</f>
        <v>14</v>
      </c>
      <c r="L9" s="593" t="str">
        <f>IF('Recensement des Equipes'!M9="","",'Recensement des Equipes'!M9)</f>
        <v>mn</v>
      </c>
      <c r="M9" s="593">
        <f>IF('Recensement des Equipes'!N9="","",'Recensement des Equipes'!N9)</f>
        <v>50</v>
      </c>
      <c r="N9" s="594" t="str">
        <f>IF('Recensement des Equipes'!O9="","",'Recensement des Equipes'!O9)</f>
        <v>s</v>
      </c>
      <c r="O9" s="589" t="str">
        <f>IF('Recensement des Equipes'!P9="","",'Recensement des Equipes'!P9)</f>
        <v>15</v>
      </c>
      <c r="P9" s="590" t="str">
        <f>IF('Recensement des Equipes'!Q9="","",'Recensement des Equipes'!Q9)</f>
        <v>mn</v>
      </c>
      <c r="Q9" s="590" t="str">
        <f>IF('Recensement des Equipes'!R9="","",'Recensement des Equipes'!R9)</f>
        <v>50</v>
      </c>
      <c r="R9" s="591" t="str">
        <f>IF('Recensement des Equipes'!S9="","",'Recensement des Equipes'!S9)</f>
        <v>s</v>
      </c>
      <c r="S9" s="577"/>
      <c r="T9" s="576"/>
      <c r="U9" s="576"/>
      <c r="V9" s="576"/>
      <c r="W9" s="595"/>
      <c r="X9" s="596"/>
      <c r="Y9" s="576"/>
      <c r="Z9" s="597"/>
      <c r="AA9" s="606"/>
    </row>
    <row r="10" spans="1:27" s="18" customFormat="1" ht="33" customHeight="1" x14ac:dyDescent="0.3">
      <c r="A10" s="581" t="str">
        <f>IF('Recensement des Equipes'!A10="","",IF('Recensement des Equipes'!A10='Recensement des Equipes'!A9,"",'Recensement des Equipes'!A10))</f>
        <v/>
      </c>
      <c r="B10" s="21" t="str">
        <f>IF('Recensement des Equipes'!B10="","",IF('Recensement des Equipes'!B10='Recensement des Equipes'!B9,"",'Recensement des Equipes'!B10))</f>
        <v/>
      </c>
      <c r="C10" s="580" t="str">
        <f>IF('Recensement des Equipes'!C10="","",IF('Recensement des Equipes'!C10='Recensement des Equipes'!C9,"",'Recensement des Equipes'!C10))</f>
        <v/>
      </c>
      <c r="D10" s="580" t="str">
        <f>IF('Recensement des Equipes'!D10="","",IF(C10="","",'Recensement des Equipes'!D10))</f>
        <v/>
      </c>
      <c r="E10" s="23" t="str">
        <f>IF('Recensement des Equipes'!E10="","",IF(C10="","",'Recensement des Equipes'!E10))</f>
        <v/>
      </c>
      <c r="F10" s="604" t="str">
        <f>IF('Recensement des Equipes'!G10="","",IF('Recensement des Equipes'!G10='Recensement des Equipes'!G9,"",'Recensement des Equipes'!G10))</f>
        <v>Speed 100</v>
      </c>
      <c r="G10" s="589" t="str">
        <f>IF('Recensement des Equipes'!H10="","",'Recensement des Equipes'!H10)</f>
        <v>0</v>
      </c>
      <c r="H10" s="590" t="str">
        <f>IF('Recensement des Equipes'!I10="","",'Recensement des Equipes'!I10)</f>
        <v>mn</v>
      </c>
      <c r="I10" s="590">
        <f>IF('Recensement des Equipes'!J10="","",'Recensement des Equipes'!J10)</f>
        <v>40</v>
      </c>
      <c r="J10" s="591" t="str">
        <f>IF('Recensement des Equipes'!K10="","",'Recensement des Equipes'!K10)</f>
        <v>s</v>
      </c>
      <c r="K10" s="592">
        <f>IF('Recensement des Equipes'!L10="","",'Recensement des Equipes'!L10)</f>
        <v>0</v>
      </c>
      <c r="L10" s="593" t="str">
        <f>IF('Recensement des Equipes'!M10="","",'Recensement des Equipes'!M10)</f>
        <v>mn</v>
      </c>
      <c r="M10" s="593">
        <f>IF('Recensement des Equipes'!N10="","",'Recensement des Equipes'!N10)</f>
        <v>50</v>
      </c>
      <c r="N10" s="594" t="str">
        <f>IF('Recensement des Equipes'!O10="","",'Recensement des Equipes'!O10)</f>
        <v>s</v>
      </c>
      <c r="O10" s="589" t="str">
        <f>IF('Recensement des Equipes'!P10="","",'Recensement des Equipes'!P10)</f>
        <v>1</v>
      </c>
      <c r="P10" s="590" t="str">
        <f>IF('Recensement des Equipes'!Q10="","",'Recensement des Equipes'!Q10)</f>
        <v>mn</v>
      </c>
      <c r="Q10" s="590">
        <f>IF('Recensement des Equipes'!R10="","",'Recensement des Equipes'!R10)</f>
        <v>10</v>
      </c>
      <c r="R10" s="591" t="str">
        <f>IF('Recensement des Equipes'!S10="","",'Recensement des Equipes'!S10)</f>
        <v>s</v>
      </c>
      <c r="S10" s="577"/>
      <c r="T10" s="576"/>
      <c r="U10" s="576"/>
      <c r="V10" s="576"/>
      <c r="W10" s="595"/>
      <c r="X10" s="596"/>
      <c r="Y10" s="576"/>
      <c r="Z10" s="597"/>
      <c r="AA10" s="252"/>
    </row>
    <row r="11" spans="1:27" s="18" customFormat="1" ht="33" customHeight="1" x14ac:dyDescent="0.3">
      <c r="A11" s="581" t="str">
        <f>IF('Recensement des Equipes'!A11="","",IF('Recensement des Equipes'!A11='Recensement des Equipes'!A10,"",'Recensement des Equipes'!A11))</f>
        <v/>
      </c>
      <c r="B11" s="21" t="str">
        <f>IF('Recensement des Equipes'!B11="","",IF('Recensement des Equipes'!B11='Recensement des Equipes'!B10,"",'Recensement des Equipes'!B11))</f>
        <v xml:space="preserve">N°4 </v>
      </c>
      <c r="C11" s="580" t="str">
        <f>IF('Recensement des Equipes'!C11="","",IF('Recensement des Equipes'!C11='Recensement des Equipes'!C10,"",'Recensement des Equipes'!C11))</f>
        <v>SURANSKA</v>
      </c>
      <c r="D11" s="580" t="str">
        <f>IF('Recensement des Equipes'!D11="","",IF(C11="","",'Recensement des Equipes'!D11))</f>
        <v>Katerina</v>
      </c>
      <c r="E11" s="23" t="str">
        <f>IF('Recensement des Equipes'!E11="","",IF(C11="","",'Recensement des Equipes'!E11))</f>
        <v>Femme</v>
      </c>
      <c r="F11" s="604" t="str">
        <f>IF('Recensement des Equipes'!G11="","",IF('Recensement des Equipes'!G11='Recensement des Equipes'!G10,"",'Recensement des Equipes'!G11))</f>
        <v>16*50</v>
      </c>
      <c r="G11" s="589">
        <f>IF('Recensement des Equipes'!H11="","",'Recensement des Equipes'!H11)</f>
        <v>16</v>
      </c>
      <c r="H11" s="590" t="str">
        <f>IF('Recensement des Equipes'!I11="","",'Recensement des Equipes'!I11)</f>
        <v>mn</v>
      </c>
      <c r="I11" s="590">
        <f>IF('Recensement des Equipes'!J11="","",'Recensement des Equipes'!J11)</f>
        <v>30</v>
      </c>
      <c r="J11" s="591" t="str">
        <f>IF('Recensement des Equipes'!K11="","",'Recensement des Equipes'!K11)</f>
        <v>s</v>
      </c>
      <c r="K11" s="592">
        <f>IF('Recensement des Equipes'!L11="","",'Recensement des Equipes'!L11)</f>
        <v>17</v>
      </c>
      <c r="L11" s="593" t="str">
        <f>IF('Recensement des Equipes'!M11="","",'Recensement des Equipes'!M11)</f>
        <v>mn</v>
      </c>
      <c r="M11" s="593">
        <f>IF('Recensement des Equipes'!N11="","",'Recensement des Equipes'!N11)</f>
        <v>30</v>
      </c>
      <c r="N11" s="594" t="str">
        <f>IF('Recensement des Equipes'!O11="","",'Recensement des Equipes'!O11)</f>
        <v>s</v>
      </c>
      <c r="O11" s="589">
        <f>IF('Recensement des Equipes'!P11="","",'Recensement des Equipes'!P11)</f>
        <v>18</v>
      </c>
      <c r="P11" s="590" t="str">
        <f>IF('Recensement des Equipes'!Q11="","",'Recensement des Equipes'!Q11)</f>
        <v>mn</v>
      </c>
      <c r="Q11" s="590">
        <f>IF('Recensement des Equipes'!R11="","",'Recensement des Equipes'!R11)</f>
        <v>30</v>
      </c>
      <c r="R11" s="591" t="str">
        <f>IF('Recensement des Equipes'!S11="","",'Recensement des Equipes'!S11)</f>
        <v>s</v>
      </c>
      <c r="S11" s="577"/>
      <c r="T11" s="576"/>
      <c r="U11" s="576"/>
      <c r="V11" s="576"/>
      <c r="W11" s="595"/>
      <c r="X11" s="596"/>
      <c r="Y11" s="576"/>
      <c r="Z11" s="597"/>
      <c r="AA11" s="606"/>
    </row>
    <row r="12" spans="1:27" s="18" customFormat="1" ht="33" customHeight="1" x14ac:dyDescent="0.3">
      <c r="A12" s="581" t="str">
        <f>IF('Recensement des Equipes'!A12="","",IF('Recensement des Equipes'!A12='Recensement des Equipes'!A11,"",'Recensement des Equipes'!A12))</f>
        <v/>
      </c>
      <c r="B12" s="21" t="str">
        <f>IF('Recensement des Equipes'!B12="","",IF('Recensement des Equipes'!B12='Recensement des Equipes'!B11,"",'Recensement des Equipes'!B12))</f>
        <v/>
      </c>
      <c r="C12" s="580" t="str">
        <f>IF('Recensement des Equipes'!C12="","",IF('Recensement des Equipes'!C12='Recensement des Equipes'!C11,"",'Recensement des Equipes'!C12))</f>
        <v/>
      </c>
      <c r="D12" s="580" t="str">
        <f>IF('Recensement des Equipes'!D12="","",IF(C12="","",'Recensement des Equipes'!D12))</f>
        <v/>
      </c>
      <c r="E12" s="23" t="str">
        <f>IF('Recensement des Equipes'!E12="","",IF(C12="","",'Recensement des Equipes'!E12))</f>
        <v/>
      </c>
      <c r="F12" s="604" t="str">
        <f>IF('Recensement des Equipes'!G12="","",IF('Recensement des Equipes'!G12='Recensement des Equipes'!G11,"",'Recensement des Equipes'!G12))</f>
        <v>Statique</v>
      </c>
      <c r="G12" s="589" t="str">
        <f>IF('Recensement des Equipes'!H12="","",'Recensement des Equipes'!H12)</f>
        <v>5</v>
      </c>
      <c r="H12" s="590" t="str">
        <f>IF('Recensement des Equipes'!I12="","",'Recensement des Equipes'!I12)</f>
        <v>mn</v>
      </c>
      <c r="I12" s="590" t="str">
        <f>IF('Recensement des Equipes'!J12="","",'Recensement des Equipes'!J12)</f>
        <v>0</v>
      </c>
      <c r="J12" s="591" t="str">
        <f>IF('Recensement des Equipes'!K12="","",'Recensement des Equipes'!K12)</f>
        <v>s</v>
      </c>
      <c r="K12" s="592">
        <f>IF('Recensement des Equipes'!L12="","",'Recensement des Equipes'!L12)</f>
        <v>6</v>
      </c>
      <c r="L12" s="593" t="str">
        <f>IF('Recensement des Equipes'!M12="","",'Recensement des Equipes'!M12)</f>
        <v>mn</v>
      </c>
      <c r="M12" s="593">
        <f>IF('Recensement des Equipes'!N12="","",'Recensement des Equipes'!N12)</f>
        <v>0</v>
      </c>
      <c r="N12" s="594" t="str">
        <f>IF('Recensement des Equipes'!O12="","",'Recensement des Equipes'!O12)</f>
        <v>s</v>
      </c>
      <c r="O12" s="589" t="str">
        <f>IF('Recensement des Equipes'!P12="","",'Recensement des Equipes'!P12)</f>
        <v>7</v>
      </c>
      <c r="P12" s="590" t="str">
        <f>IF('Recensement des Equipes'!Q12="","",'Recensement des Equipes'!Q12)</f>
        <v>mn</v>
      </c>
      <c r="Q12" s="590" t="str">
        <f>IF('Recensement des Equipes'!R12="","",'Recensement des Equipes'!R12)</f>
        <v>0</v>
      </c>
      <c r="R12" s="591" t="str">
        <f>IF('Recensement des Equipes'!S12="","",'Recensement des Equipes'!S12)</f>
        <v>s</v>
      </c>
      <c r="S12" s="577"/>
      <c r="T12" s="576"/>
      <c r="U12" s="576"/>
      <c r="V12" s="576"/>
      <c r="W12" s="595"/>
      <c r="X12" s="596"/>
      <c r="Y12" s="576"/>
      <c r="Z12" s="597"/>
      <c r="AA12" s="252"/>
    </row>
    <row r="13" spans="1:27" s="18" customFormat="1" ht="33" customHeight="1" x14ac:dyDescent="0.3">
      <c r="A13" s="581" t="str">
        <f>IF('Recensement des Equipes'!A13="","",IF('Recensement des Equipes'!A13='Recensement des Equipes'!A12,"",'Recensement des Equipes'!A13))</f>
        <v/>
      </c>
      <c r="B13" s="21" t="str">
        <f>IF('Recensement des Equipes'!B13="","",IF('Recensement des Equipes'!B13='Recensement des Equipes'!B12,"",'Recensement des Equipes'!B13))</f>
        <v xml:space="preserve">N°5 </v>
      </c>
      <c r="C13" s="580" t="str">
        <f>IF('Recensement des Equipes'!C13="","",IF('Recensement des Equipes'!C13='Recensement des Equipes'!C12,"",'Recensement des Equipes'!C13))</f>
        <v>SKROBOVA</v>
      </c>
      <c r="D13" s="580" t="str">
        <f>IF('Recensement des Equipes'!D13="","",IF(C13="","",'Recensement des Equipes'!D13))</f>
        <v>Jana</v>
      </c>
      <c r="E13" s="23" t="str">
        <f>IF('Recensement des Equipes'!E13="","",IF(C13="","",'Recensement des Equipes'!E13))</f>
        <v>Femme</v>
      </c>
      <c r="F13" s="604" t="str">
        <f>IF('Recensement des Equipes'!G13="","",IF('Recensement des Equipes'!G13='Recensement des Equipes'!G12,"",'Recensement des Equipes'!G13))</f>
        <v>DNF</v>
      </c>
      <c r="G13" s="589" t="str">
        <f>IF('Recensement des Equipes'!H13="","",'Recensement des Equipes'!H13)</f>
        <v>70</v>
      </c>
      <c r="H13" s="590" t="str">
        <f>IF('Recensement des Equipes'!I13="","",'Recensement des Equipes'!I13)</f>
        <v>m</v>
      </c>
      <c r="I13" s="590" t="str">
        <f>IF('Recensement des Equipes'!J13="","",'Recensement des Equipes'!J13)</f>
        <v/>
      </c>
      <c r="J13" s="591" t="str">
        <f>IF('Recensement des Equipes'!K13="","",'Recensement des Equipes'!K13)</f>
        <v/>
      </c>
      <c r="K13" s="592">
        <f>IF('Recensement des Equipes'!L13="","",'Recensement des Equipes'!L13)</f>
        <v>95</v>
      </c>
      <c r="L13" s="593" t="str">
        <f>IF('Recensement des Equipes'!M13="","",'Recensement des Equipes'!M13)</f>
        <v>m</v>
      </c>
      <c r="M13" s="593" t="str">
        <f>IF('Recensement des Equipes'!N13="","",'Recensement des Equipes'!N13)</f>
        <v/>
      </c>
      <c r="N13" s="594" t="str">
        <f>IF('Recensement des Equipes'!O13="","",'Recensement des Equipes'!O13)</f>
        <v/>
      </c>
      <c r="O13" s="589" t="str">
        <f>IF('Recensement des Equipes'!P13="","",'Recensement des Equipes'!P13)</f>
        <v>120</v>
      </c>
      <c r="P13" s="590" t="str">
        <f>IF('Recensement des Equipes'!Q13="","",'Recensement des Equipes'!Q13)</f>
        <v>m</v>
      </c>
      <c r="Q13" s="590" t="str">
        <f>IF('Recensement des Equipes'!R13="","",'Recensement des Equipes'!R13)</f>
        <v/>
      </c>
      <c r="R13" s="591" t="str">
        <f>IF('Recensement des Equipes'!S13="","",'Recensement des Equipes'!S13)</f>
        <v/>
      </c>
      <c r="S13" s="577"/>
      <c r="T13" s="576"/>
      <c r="U13" s="576"/>
      <c r="V13" s="576"/>
      <c r="W13" s="595"/>
      <c r="X13" s="596"/>
      <c r="Y13" s="576"/>
      <c r="Z13" s="597"/>
      <c r="AA13" s="606"/>
    </row>
    <row r="14" spans="1:27" s="18" customFormat="1" ht="33" customHeight="1" x14ac:dyDescent="0.3">
      <c r="A14" s="581" t="str">
        <f>IF('Recensement des Equipes'!A14="","",IF('Recensement des Equipes'!A14='Recensement des Equipes'!A13,"",'Recensement des Equipes'!A14))</f>
        <v/>
      </c>
      <c r="B14" s="21" t="str">
        <f>IF('Recensement des Equipes'!B14="","",IF('Recensement des Equipes'!B14='Recensement des Equipes'!B13,"",'Recensement des Equipes'!B14))</f>
        <v/>
      </c>
      <c r="C14" s="580" t="str">
        <f>IF('Recensement des Equipes'!C14="","",IF('Recensement des Equipes'!C14='Recensement des Equipes'!C13,"",'Recensement des Equipes'!C14))</f>
        <v/>
      </c>
      <c r="D14" s="580" t="str">
        <f>IF('Recensement des Equipes'!D14="","",IF(C14="","",'Recensement des Equipes'!D14))</f>
        <v/>
      </c>
      <c r="E14" s="23" t="str">
        <f>IF('Recensement des Equipes'!E14="","",IF(C14="","",'Recensement des Equipes'!E14))</f>
        <v/>
      </c>
      <c r="F14" s="604" t="str">
        <f>IF('Recensement des Equipes'!G14="","",IF('Recensement des Equipes'!G14='Recensement des Equipes'!G13,"",'Recensement des Equipes'!G14))</f>
        <v>DWF</v>
      </c>
      <c r="G14" s="589" t="str">
        <f>IF('Recensement des Equipes'!H14="","",'Recensement des Equipes'!H14)</f>
        <v>75</v>
      </c>
      <c r="H14" s="590" t="str">
        <f>IF('Recensement des Equipes'!I14="","",'Recensement des Equipes'!I14)</f>
        <v>m</v>
      </c>
      <c r="I14" s="590" t="str">
        <f>IF('Recensement des Equipes'!J14="","",'Recensement des Equipes'!J14)</f>
        <v/>
      </c>
      <c r="J14" s="591" t="str">
        <f>IF('Recensement des Equipes'!K14="","",'Recensement des Equipes'!K14)</f>
        <v/>
      </c>
      <c r="K14" s="592">
        <f>IF('Recensement des Equipes'!L14="","",'Recensement des Equipes'!L14)</f>
        <v>100</v>
      </c>
      <c r="L14" s="593" t="str">
        <f>IF('Recensement des Equipes'!M14="","",'Recensement des Equipes'!M14)</f>
        <v>m</v>
      </c>
      <c r="M14" s="593" t="str">
        <f>IF('Recensement des Equipes'!N14="","",'Recensement des Equipes'!N14)</f>
        <v/>
      </c>
      <c r="N14" s="594" t="str">
        <f>IF('Recensement des Equipes'!O14="","",'Recensement des Equipes'!O14)</f>
        <v/>
      </c>
      <c r="O14" s="589" t="str">
        <f>IF('Recensement des Equipes'!P14="","",'Recensement des Equipes'!P14)</f>
        <v>125</v>
      </c>
      <c r="P14" s="590" t="str">
        <f>IF('Recensement des Equipes'!Q14="","",'Recensement des Equipes'!Q14)</f>
        <v>m</v>
      </c>
      <c r="Q14" s="590" t="str">
        <f>IF('Recensement des Equipes'!R14="","",'Recensement des Equipes'!R14)</f>
        <v/>
      </c>
      <c r="R14" s="591" t="str">
        <f>IF('Recensement des Equipes'!S14="","",'Recensement des Equipes'!S14)</f>
        <v/>
      </c>
      <c r="S14" s="577"/>
      <c r="T14" s="576"/>
      <c r="U14" s="576"/>
      <c r="V14" s="576"/>
      <c r="W14" s="595"/>
      <c r="X14" s="596"/>
      <c r="Y14" s="576"/>
      <c r="Z14" s="597"/>
      <c r="AA14" s="252"/>
    </row>
    <row r="15" spans="1:27" s="18" customFormat="1" ht="33" customHeight="1" x14ac:dyDescent="0.3">
      <c r="A15" s="581" t="str">
        <f>IF('Recensement des Equipes'!A15="","",IF('Recensement des Equipes'!A15='Recensement des Equipes'!A14,"",'Recensement des Equipes'!A15))</f>
        <v>CYRNEA</v>
      </c>
      <c r="B15" s="21" t="str">
        <f>IF('Recensement des Equipes'!B15="","",IF('Recensement des Equipes'!B15='Recensement des Equipes'!B14,"",'Recensement des Equipes'!B15))</f>
        <v>N°1 Capitaine</v>
      </c>
      <c r="C15" s="580" t="str">
        <f>IF('Recensement des Equipes'!C15="","",IF('Recensement des Equipes'!C15='Recensement des Equipes'!C14,"",'Recensement des Equipes'!C15))</f>
        <v>SOULA</v>
      </c>
      <c r="D15" s="580" t="str">
        <f>IF('Recensement des Equipes'!D15="","",IF(C15="","",'Recensement des Equipes'!D15))</f>
        <v>jean-david</v>
      </c>
      <c r="E15" s="23" t="str">
        <f>IF('Recensement des Equipes'!E15="","",IF(C15="","",'Recensement des Equipes'!E15))</f>
        <v>Homme</v>
      </c>
      <c r="F15" s="604" t="str">
        <f>IF('Recensement des Equipes'!G15="","",IF('Recensement des Equipes'!G15='Recensement des Equipes'!G14,"",'Recensement des Equipes'!G15))</f>
        <v>DNF</v>
      </c>
      <c r="G15" s="589" t="str">
        <f>IF('Recensement des Equipes'!H15="","",'Recensement des Equipes'!H15)</f>
        <v>50</v>
      </c>
      <c r="H15" s="590" t="str">
        <f>IF('Recensement des Equipes'!I15="","",'Recensement des Equipes'!I15)</f>
        <v>m</v>
      </c>
      <c r="I15" s="590" t="str">
        <f>IF('Recensement des Equipes'!J15="","",'Recensement des Equipes'!J15)</f>
        <v/>
      </c>
      <c r="J15" s="591" t="str">
        <f>IF('Recensement des Equipes'!K15="","",'Recensement des Equipes'!K15)</f>
        <v/>
      </c>
      <c r="K15" s="592">
        <f>IF('Recensement des Equipes'!L15="","",'Recensement des Equipes'!L15)</f>
        <v>75</v>
      </c>
      <c r="L15" s="593" t="str">
        <f>IF('Recensement des Equipes'!M15="","",'Recensement des Equipes'!M15)</f>
        <v>m</v>
      </c>
      <c r="M15" s="593" t="str">
        <f>IF('Recensement des Equipes'!N15="","",'Recensement des Equipes'!N15)</f>
        <v/>
      </c>
      <c r="N15" s="594" t="str">
        <f>IF('Recensement des Equipes'!O15="","",'Recensement des Equipes'!O15)</f>
        <v/>
      </c>
      <c r="O15" s="589" t="str">
        <f>IF('Recensement des Equipes'!P15="","",'Recensement des Equipes'!P15)</f>
        <v>100</v>
      </c>
      <c r="P15" s="590" t="str">
        <f>IF('Recensement des Equipes'!Q15="","",'Recensement des Equipes'!Q15)</f>
        <v>m</v>
      </c>
      <c r="Q15" s="590" t="str">
        <f>IF('Recensement des Equipes'!R15="","",'Recensement des Equipes'!R15)</f>
        <v/>
      </c>
      <c r="R15" s="591" t="str">
        <f>IF('Recensement des Equipes'!S15="","",'Recensement des Equipes'!S15)</f>
        <v/>
      </c>
      <c r="S15" s="577"/>
      <c r="T15" s="576"/>
      <c r="U15" s="576"/>
      <c r="V15" s="576"/>
      <c r="W15" s="595"/>
      <c r="X15" s="596"/>
      <c r="Y15" s="576"/>
      <c r="Z15" s="597"/>
      <c r="AA15" s="606"/>
    </row>
    <row r="16" spans="1:27" s="18" customFormat="1" ht="33" customHeight="1" x14ac:dyDescent="0.3">
      <c r="A16" s="581" t="str">
        <f>IF('Recensement des Equipes'!A16="","",IF('Recensement des Equipes'!A16='Recensement des Equipes'!A15,"",'Recensement des Equipes'!A16))</f>
        <v/>
      </c>
      <c r="B16" s="21" t="str">
        <f>IF('Recensement des Equipes'!B16="","",IF('Recensement des Equipes'!B16='Recensement des Equipes'!B15,"",'Recensement des Equipes'!B16))</f>
        <v/>
      </c>
      <c r="C16" s="580" t="str">
        <f>IF('Recensement des Equipes'!C16="","",IF('Recensement des Equipes'!C16='Recensement des Equipes'!C15,"",'Recensement des Equipes'!C16))</f>
        <v/>
      </c>
      <c r="D16" s="580" t="str">
        <f>IF('Recensement des Equipes'!D16="","",IF(C16="","",'Recensement des Equipes'!D16))</f>
        <v/>
      </c>
      <c r="E16" s="23" t="str">
        <f>IF('Recensement des Equipes'!E16="","",IF(C16="","",'Recensement des Equipes'!E16))</f>
        <v/>
      </c>
      <c r="F16" s="604" t="str">
        <f>IF('Recensement des Equipes'!G16="","",IF('Recensement des Equipes'!G16='Recensement des Equipes'!G15,"",'Recensement des Equipes'!G16))</f>
        <v>DWF</v>
      </c>
      <c r="G16" s="589" t="str">
        <f>IF('Recensement des Equipes'!H16="","",'Recensement des Equipes'!H16)</f>
        <v>75</v>
      </c>
      <c r="H16" s="590" t="str">
        <f>IF('Recensement des Equipes'!I16="","",'Recensement des Equipes'!I16)</f>
        <v>m</v>
      </c>
      <c r="I16" s="590" t="str">
        <f>IF('Recensement des Equipes'!J16="","",'Recensement des Equipes'!J16)</f>
        <v/>
      </c>
      <c r="J16" s="591" t="str">
        <f>IF('Recensement des Equipes'!K16="","",'Recensement des Equipes'!K16)</f>
        <v/>
      </c>
      <c r="K16" s="592">
        <f>IF('Recensement des Equipes'!L16="","",'Recensement des Equipes'!L16)</f>
        <v>100</v>
      </c>
      <c r="L16" s="593" t="str">
        <f>IF('Recensement des Equipes'!M16="","",'Recensement des Equipes'!M16)</f>
        <v>m</v>
      </c>
      <c r="M16" s="593" t="str">
        <f>IF('Recensement des Equipes'!N16="","",'Recensement des Equipes'!N16)</f>
        <v/>
      </c>
      <c r="N16" s="594" t="str">
        <f>IF('Recensement des Equipes'!O16="","",'Recensement des Equipes'!O16)</f>
        <v/>
      </c>
      <c r="O16" s="589" t="str">
        <f>IF('Recensement des Equipes'!P16="","",'Recensement des Equipes'!P16)</f>
        <v>125</v>
      </c>
      <c r="P16" s="590" t="str">
        <f>IF('Recensement des Equipes'!Q16="","",'Recensement des Equipes'!Q16)</f>
        <v>m</v>
      </c>
      <c r="Q16" s="590" t="str">
        <f>IF('Recensement des Equipes'!R16="","",'Recensement des Equipes'!R16)</f>
        <v/>
      </c>
      <c r="R16" s="591" t="str">
        <f>IF('Recensement des Equipes'!S16="","",'Recensement des Equipes'!S16)</f>
        <v/>
      </c>
      <c r="S16" s="577"/>
      <c r="T16" s="576"/>
      <c r="U16" s="576"/>
      <c r="V16" s="576"/>
      <c r="W16" s="595"/>
      <c r="X16" s="596"/>
      <c r="Y16" s="576"/>
      <c r="Z16" s="597"/>
      <c r="AA16" s="252"/>
    </row>
    <row r="17" spans="1:27" s="18" customFormat="1" ht="33" customHeight="1" x14ac:dyDescent="0.3">
      <c r="A17" s="581" t="str">
        <f>IF('Recensement des Equipes'!A17="","",IF('Recensement des Equipes'!A17='Recensement des Equipes'!A16,"",'Recensement des Equipes'!A17))</f>
        <v/>
      </c>
      <c r="B17" s="21" t="str">
        <f>IF('Recensement des Equipes'!B17="","",IF('Recensement des Equipes'!B17='Recensement des Equipes'!B16,"",'Recensement des Equipes'!B17))</f>
        <v xml:space="preserve">N°2 </v>
      </c>
      <c r="C17" s="580" t="str">
        <f>IF('Recensement des Equipes'!C17="","",IF('Recensement des Equipes'!C17='Recensement des Equipes'!C16,"",'Recensement des Equipes'!C17))</f>
        <v>BORGAT</v>
      </c>
      <c r="D17" s="580" t="str">
        <f>IF('Recensement des Equipes'!D17="","",IF(C17="","",'Recensement des Equipes'!D17))</f>
        <v>Anne</v>
      </c>
      <c r="E17" s="23" t="str">
        <f>IF('Recensement des Equipes'!E17="","",IF(C17="","",'Recensement des Equipes'!E17))</f>
        <v>Femme</v>
      </c>
      <c r="F17" s="604" t="str">
        <f>IF('Recensement des Equipes'!G17="","",IF('Recensement des Equipes'!G17='Recensement des Equipes'!G16,"",'Recensement des Equipes'!G17))</f>
        <v>Speed 100</v>
      </c>
      <c r="G17" s="589" t="str">
        <f>IF('Recensement des Equipes'!H17="","",'Recensement des Equipes'!H17)</f>
        <v>1</v>
      </c>
      <c r="H17" s="590" t="str">
        <f>IF('Recensement des Equipes'!I17="","",'Recensement des Equipes'!I17)</f>
        <v>mn</v>
      </c>
      <c r="I17" s="590" t="str">
        <f>IF('Recensement des Equipes'!J17="","",'Recensement des Equipes'!J17)</f>
        <v/>
      </c>
      <c r="J17" s="591" t="str">
        <f>IF('Recensement des Equipes'!K17="","",'Recensement des Equipes'!K17)</f>
        <v>s</v>
      </c>
      <c r="K17" s="592">
        <f>IF('Recensement des Equipes'!L17="","",'Recensement des Equipes'!L17)</f>
        <v>1</v>
      </c>
      <c r="L17" s="593" t="str">
        <f>IF('Recensement des Equipes'!M17="","",'Recensement des Equipes'!M17)</f>
        <v>mn</v>
      </c>
      <c r="M17" s="593">
        <f>IF('Recensement des Equipes'!N17="","",'Recensement des Equipes'!N17)</f>
        <v>10</v>
      </c>
      <c r="N17" s="594" t="str">
        <f>IF('Recensement des Equipes'!O17="","",'Recensement des Equipes'!O17)</f>
        <v>s</v>
      </c>
      <c r="O17" s="589" t="str">
        <f>IF('Recensement des Equipes'!P17="","",'Recensement des Equipes'!P17)</f>
        <v>1</v>
      </c>
      <c r="P17" s="590" t="str">
        <f>IF('Recensement des Equipes'!Q17="","",'Recensement des Equipes'!Q17)</f>
        <v>mn</v>
      </c>
      <c r="Q17" s="590" t="str">
        <f>IF('Recensement des Equipes'!R17="","",'Recensement des Equipes'!R17)</f>
        <v>30</v>
      </c>
      <c r="R17" s="591" t="str">
        <f>IF('Recensement des Equipes'!S17="","",'Recensement des Equipes'!S17)</f>
        <v>s</v>
      </c>
      <c r="S17" s="577"/>
      <c r="T17" s="576"/>
      <c r="U17" s="576"/>
      <c r="V17" s="576"/>
      <c r="W17" s="595"/>
      <c r="X17" s="596"/>
      <c r="Y17" s="576"/>
      <c r="Z17" s="597"/>
      <c r="AA17" s="606"/>
    </row>
    <row r="18" spans="1:27" s="18" customFormat="1" ht="33" customHeight="1" x14ac:dyDescent="0.3">
      <c r="A18" s="581" t="str">
        <f>IF('Recensement des Equipes'!A18="","",IF('Recensement des Equipes'!A18='Recensement des Equipes'!A17,"",'Recensement des Equipes'!A18))</f>
        <v/>
      </c>
      <c r="B18" s="21" t="str">
        <f>IF('Recensement des Equipes'!B18="","",IF('Recensement des Equipes'!B18='Recensement des Equipes'!B17,"",'Recensement des Equipes'!B18))</f>
        <v/>
      </c>
      <c r="C18" s="580" t="str">
        <f>IF('Recensement des Equipes'!C18="","",IF('Recensement des Equipes'!C18='Recensement des Equipes'!C17,"",'Recensement des Equipes'!C18))</f>
        <v/>
      </c>
      <c r="D18" s="580" t="str">
        <f>IF('Recensement des Equipes'!D18="","",IF(C18="","",'Recensement des Equipes'!D18))</f>
        <v/>
      </c>
      <c r="E18" s="23" t="str">
        <f>IF('Recensement des Equipes'!E18="","",IF(C18="","",'Recensement des Equipes'!E18))</f>
        <v/>
      </c>
      <c r="F18" s="604" t="str">
        <f>IF('Recensement des Equipes'!G18="","",IF('Recensement des Equipes'!G18='Recensement des Equipes'!G17,"",'Recensement des Equipes'!G18))</f>
        <v>Statique</v>
      </c>
      <c r="G18" s="589" t="str">
        <f>IF('Recensement des Equipes'!H18="","",'Recensement des Equipes'!H18)</f>
        <v>4</v>
      </c>
      <c r="H18" s="590" t="str">
        <f>IF('Recensement des Equipes'!I18="","",'Recensement des Equipes'!I18)</f>
        <v>mn</v>
      </c>
      <c r="I18" s="590" t="str">
        <f>IF('Recensement des Equipes'!J18="","",'Recensement des Equipes'!J18)</f>
        <v>0</v>
      </c>
      <c r="J18" s="591" t="str">
        <f>IF('Recensement des Equipes'!K18="","",'Recensement des Equipes'!K18)</f>
        <v>s</v>
      </c>
      <c r="K18" s="592">
        <f>IF('Recensement des Equipes'!L18="","",'Recensement des Equipes'!L18)</f>
        <v>5</v>
      </c>
      <c r="L18" s="593" t="str">
        <f>IF('Recensement des Equipes'!M18="","",'Recensement des Equipes'!M18)</f>
        <v>mn</v>
      </c>
      <c r="M18" s="593">
        <f>IF('Recensement des Equipes'!N18="","",'Recensement des Equipes'!N18)</f>
        <v>0</v>
      </c>
      <c r="N18" s="594" t="str">
        <f>IF('Recensement des Equipes'!O18="","",'Recensement des Equipes'!O18)</f>
        <v>s</v>
      </c>
      <c r="O18" s="589" t="str">
        <f>IF('Recensement des Equipes'!P18="","",'Recensement des Equipes'!P18)</f>
        <v>6</v>
      </c>
      <c r="P18" s="590" t="str">
        <f>IF('Recensement des Equipes'!Q18="","",'Recensement des Equipes'!Q18)</f>
        <v>mn</v>
      </c>
      <c r="Q18" s="590" t="str">
        <f>IF('Recensement des Equipes'!R18="","",'Recensement des Equipes'!R18)</f>
        <v>0</v>
      </c>
      <c r="R18" s="591" t="str">
        <f>IF('Recensement des Equipes'!S18="","",'Recensement des Equipes'!S18)</f>
        <v>s</v>
      </c>
      <c r="S18" s="577"/>
      <c r="T18" s="576"/>
      <c r="U18" s="576"/>
      <c r="V18" s="576"/>
      <c r="W18" s="595"/>
      <c r="X18" s="596"/>
      <c r="Y18" s="576"/>
      <c r="Z18" s="597"/>
      <c r="AA18" s="252"/>
    </row>
    <row r="19" spans="1:27" s="18" customFormat="1" ht="33" customHeight="1" x14ac:dyDescent="0.3">
      <c r="A19" s="581" t="str">
        <f>IF('Recensement des Equipes'!A19="","",IF('Recensement des Equipes'!A19='Recensement des Equipes'!A18,"",'Recensement des Equipes'!A19))</f>
        <v/>
      </c>
      <c r="B19" s="21" t="str">
        <f>IF('Recensement des Equipes'!B19="","",IF('Recensement des Equipes'!B19='Recensement des Equipes'!B18,"",'Recensement des Equipes'!B19))</f>
        <v xml:space="preserve">N°3 </v>
      </c>
      <c r="C19" s="580" t="str">
        <f>IF('Recensement des Equipes'!C19="","",IF('Recensement des Equipes'!C19='Recensement des Equipes'!C18,"",'Recensement des Equipes'!C19))</f>
        <v>RIGAUD</v>
      </c>
      <c r="D19" s="580" t="str">
        <f>IF('Recensement des Equipes'!D19="","",IF(C19="","",'Recensement des Equipes'!D19))</f>
        <v>Estelle</v>
      </c>
      <c r="E19" s="23" t="str">
        <f>IF('Recensement des Equipes'!E19="","",IF(C19="","",'Recensement des Equipes'!E19))</f>
        <v>Femme</v>
      </c>
      <c r="F19" s="604" t="str">
        <f>IF('Recensement des Equipes'!G19="","",IF('Recensement des Equipes'!G19='Recensement des Equipes'!G18,"",'Recensement des Equipes'!G19))</f>
        <v>DNF</v>
      </c>
      <c r="G19" s="589" t="str">
        <f>IF('Recensement des Equipes'!H19="","",'Recensement des Equipes'!H19)</f>
        <v>50</v>
      </c>
      <c r="H19" s="590" t="str">
        <f>IF('Recensement des Equipes'!I19="","",'Recensement des Equipes'!I19)</f>
        <v>m</v>
      </c>
      <c r="I19" s="590" t="str">
        <f>IF('Recensement des Equipes'!J19="","",'Recensement des Equipes'!J19)</f>
        <v/>
      </c>
      <c r="J19" s="591" t="str">
        <f>IF('Recensement des Equipes'!K19="","",'Recensement des Equipes'!K19)</f>
        <v/>
      </c>
      <c r="K19" s="592">
        <f>IF('Recensement des Equipes'!L19="","",'Recensement des Equipes'!L19)</f>
        <v>75</v>
      </c>
      <c r="L19" s="593" t="str">
        <f>IF('Recensement des Equipes'!M19="","",'Recensement des Equipes'!M19)</f>
        <v>m</v>
      </c>
      <c r="M19" s="593" t="str">
        <f>IF('Recensement des Equipes'!N19="","",'Recensement des Equipes'!N19)</f>
        <v/>
      </c>
      <c r="N19" s="594" t="str">
        <f>IF('Recensement des Equipes'!O19="","",'Recensement des Equipes'!O19)</f>
        <v/>
      </c>
      <c r="O19" s="589" t="str">
        <f>IF('Recensement des Equipes'!P19="","",'Recensement des Equipes'!P19)</f>
        <v>100</v>
      </c>
      <c r="P19" s="590" t="str">
        <f>IF('Recensement des Equipes'!Q19="","",'Recensement des Equipes'!Q19)</f>
        <v>m</v>
      </c>
      <c r="Q19" s="590" t="str">
        <f>IF('Recensement des Equipes'!R19="","",'Recensement des Equipes'!R19)</f>
        <v/>
      </c>
      <c r="R19" s="591" t="str">
        <f>IF('Recensement des Equipes'!S19="","",'Recensement des Equipes'!S19)</f>
        <v/>
      </c>
      <c r="S19" s="577"/>
      <c r="T19" s="576"/>
      <c r="U19" s="576"/>
      <c r="V19" s="576"/>
      <c r="W19" s="595"/>
      <c r="X19" s="596"/>
      <c r="Y19" s="576"/>
      <c r="Z19" s="597"/>
      <c r="AA19" s="606"/>
    </row>
    <row r="20" spans="1:27" s="18" customFormat="1" ht="33" customHeight="1" x14ac:dyDescent="0.3">
      <c r="A20" s="581" t="str">
        <f>IF('Recensement des Equipes'!A20="","",IF('Recensement des Equipes'!A20='Recensement des Equipes'!A19,"",'Recensement des Equipes'!A20))</f>
        <v/>
      </c>
      <c r="B20" s="21" t="str">
        <f>IF('Recensement des Equipes'!B20="","",IF('Recensement des Equipes'!B20='Recensement des Equipes'!B19,"",'Recensement des Equipes'!B20))</f>
        <v/>
      </c>
      <c r="C20" s="580" t="str">
        <f>IF('Recensement des Equipes'!C20="","",IF('Recensement des Equipes'!C20='Recensement des Equipes'!C19,"",'Recensement des Equipes'!C20))</f>
        <v/>
      </c>
      <c r="D20" s="580" t="str">
        <f>IF('Recensement des Equipes'!D20="","",IF(C20="","",'Recensement des Equipes'!D20))</f>
        <v/>
      </c>
      <c r="E20" s="23" t="str">
        <f>IF('Recensement des Equipes'!E20="","",IF(C20="","",'Recensement des Equipes'!E20))</f>
        <v/>
      </c>
      <c r="F20" s="604" t="str">
        <f>IF('Recensement des Equipes'!G20="","",IF('Recensement des Equipes'!G20='Recensement des Equipes'!G19,"",'Recensement des Equipes'!G20))</f>
        <v>DWF</v>
      </c>
      <c r="G20" s="589" t="str">
        <f>IF('Recensement des Equipes'!H20="","",'Recensement des Equipes'!H20)</f>
        <v>75</v>
      </c>
      <c r="H20" s="590" t="str">
        <f>IF('Recensement des Equipes'!I20="","",'Recensement des Equipes'!I20)</f>
        <v>m</v>
      </c>
      <c r="I20" s="590" t="str">
        <f>IF('Recensement des Equipes'!J20="","",'Recensement des Equipes'!J20)</f>
        <v/>
      </c>
      <c r="J20" s="591" t="str">
        <f>IF('Recensement des Equipes'!K20="","",'Recensement des Equipes'!K20)</f>
        <v/>
      </c>
      <c r="K20" s="592">
        <f>IF('Recensement des Equipes'!L20="","",'Recensement des Equipes'!L20)</f>
        <v>100</v>
      </c>
      <c r="L20" s="593" t="str">
        <f>IF('Recensement des Equipes'!M20="","",'Recensement des Equipes'!M20)</f>
        <v>m</v>
      </c>
      <c r="M20" s="593" t="str">
        <f>IF('Recensement des Equipes'!N20="","",'Recensement des Equipes'!N20)</f>
        <v/>
      </c>
      <c r="N20" s="594" t="str">
        <f>IF('Recensement des Equipes'!O20="","",'Recensement des Equipes'!O20)</f>
        <v/>
      </c>
      <c r="O20" s="589" t="str">
        <f>IF('Recensement des Equipes'!P20="","",'Recensement des Equipes'!P20)</f>
        <v>125</v>
      </c>
      <c r="P20" s="590" t="str">
        <f>IF('Recensement des Equipes'!Q20="","",'Recensement des Equipes'!Q20)</f>
        <v>m</v>
      </c>
      <c r="Q20" s="590" t="str">
        <f>IF('Recensement des Equipes'!R20="","",'Recensement des Equipes'!R20)</f>
        <v/>
      </c>
      <c r="R20" s="591" t="str">
        <f>IF('Recensement des Equipes'!S20="","",'Recensement des Equipes'!S20)</f>
        <v/>
      </c>
      <c r="S20" s="577"/>
      <c r="T20" s="576"/>
      <c r="U20" s="576"/>
      <c r="V20" s="576"/>
      <c r="W20" s="595"/>
      <c r="X20" s="596"/>
      <c r="Y20" s="576"/>
      <c r="Z20" s="597"/>
      <c r="AA20" s="252"/>
    </row>
    <row r="21" spans="1:27" s="18" customFormat="1" ht="33" customHeight="1" x14ac:dyDescent="0.3">
      <c r="A21" s="581" t="str">
        <f>IF('Recensement des Equipes'!A21="","",IF('Recensement des Equipes'!A21='Recensement des Equipes'!A20,"",'Recensement des Equipes'!A21))</f>
        <v/>
      </c>
      <c r="B21" s="21" t="str">
        <f>IF('Recensement des Equipes'!B21="","",IF('Recensement des Equipes'!B21='Recensement des Equipes'!B20,"",'Recensement des Equipes'!B21))</f>
        <v xml:space="preserve">N°4 </v>
      </c>
      <c r="C21" s="580" t="str">
        <f>IF('Recensement des Equipes'!C21="","",IF('Recensement des Equipes'!C21='Recensement des Equipes'!C20,"",'Recensement des Equipes'!C21))</f>
        <v>CARCHI</v>
      </c>
      <c r="D21" s="580" t="str">
        <f>IF('Recensement des Equipes'!D21="","",IF(C21="","",'Recensement des Equipes'!D21))</f>
        <v>Mathieu</v>
      </c>
      <c r="E21" s="23" t="str">
        <f>IF('Recensement des Equipes'!E21="","",IF(C21="","",'Recensement des Equipes'!E21))</f>
        <v>Homme</v>
      </c>
      <c r="F21" s="604" t="str">
        <f>IF('Recensement des Equipes'!G21="","",IF('Recensement des Equipes'!G21='Recensement des Equipes'!G20,"",'Recensement des Equipes'!G21))</f>
        <v>16*50</v>
      </c>
      <c r="G21" s="589" t="str">
        <f>IF('Recensement des Equipes'!H21="","",'Recensement des Equipes'!H21)</f>
        <v>16</v>
      </c>
      <c r="H21" s="590" t="str">
        <f>IF('Recensement des Equipes'!I21="","",'Recensement des Equipes'!I21)</f>
        <v>mn</v>
      </c>
      <c r="I21" s="590" t="str">
        <f>IF('Recensement des Equipes'!J21="","",'Recensement des Equipes'!J21)</f>
        <v>30</v>
      </c>
      <c r="J21" s="591" t="str">
        <f>IF('Recensement des Equipes'!K21="","",'Recensement des Equipes'!K21)</f>
        <v>s</v>
      </c>
      <c r="K21" s="592">
        <f>IF('Recensement des Equipes'!L21="","",'Recensement des Equipes'!L21)</f>
        <v>17</v>
      </c>
      <c r="L21" s="593" t="str">
        <f>IF('Recensement des Equipes'!M21="","",'Recensement des Equipes'!M21)</f>
        <v>mn</v>
      </c>
      <c r="M21" s="593">
        <f>IF('Recensement des Equipes'!N21="","",'Recensement des Equipes'!N21)</f>
        <v>0</v>
      </c>
      <c r="N21" s="594" t="str">
        <f>IF('Recensement des Equipes'!O21="","",'Recensement des Equipes'!O21)</f>
        <v>s</v>
      </c>
      <c r="O21" s="589" t="str">
        <f>IF('Recensement des Equipes'!P21="","",'Recensement des Equipes'!P21)</f>
        <v>18</v>
      </c>
      <c r="P21" s="590" t="str">
        <f>IF('Recensement des Equipes'!Q21="","",'Recensement des Equipes'!Q21)</f>
        <v>mn</v>
      </c>
      <c r="Q21" s="590" t="str">
        <f>IF('Recensement des Equipes'!R21="","",'Recensement des Equipes'!R21)</f>
        <v>0</v>
      </c>
      <c r="R21" s="591" t="str">
        <f>IF('Recensement des Equipes'!S21="","",'Recensement des Equipes'!S21)</f>
        <v>s</v>
      </c>
      <c r="S21" s="577"/>
      <c r="T21" s="576"/>
      <c r="U21" s="576"/>
      <c r="V21" s="576"/>
      <c r="W21" s="595"/>
      <c r="X21" s="596"/>
      <c r="Y21" s="576"/>
      <c r="Z21" s="597"/>
      <c r="AA21" s="606"/>
    </row>
    <row r="22" spans="1:27" s="18" customFormat="1" ht="33" customHeight="1" x14ac:dyDescent="0.3">
      <c r="A22" s="581" t="str">
        <f>IF('Recensement des Equipes'!A22="","",IF('Recensement des Equipes'!A22='Recensement des Equipes'!A21,"",'Recensement des Equipes'!A22))</f>
        <v/>
      </c>
      <c r="B22" s="21" t="str">
        <f>IF('Recensement des Equipes'!B22="","",IF('Recensement des Equipes'!B22='Recensement des Equipes'!B21,"",'Recensement des Equipes'!B22))</f>
        <v/>
      </c>
      <c r="C22" s="580" t="str">
        <f>IF('Recensement des Equipes'!C22="","",IF('Recensement des Equipes'!C22='Recensement des Equipes'!C21,"",'Recensement des Equipes'!C22))</f>
        <v/>
      </c>
      <c r="D22" s="580" t="str">
        <f>IF('Recensement des Equipes'!D22="","",IF(C22="","",'Recensement des Equipes'!D22))</f>
        <v/>
      </c>
      <c r="E22" s="23" t="str">
        <f>IF('Recensement des Equipes'!E22="","",IF(C22="","",'Recensement des Equipes'!E22))</f>
        <v/>
      </c>
      <c r="F22" s="604" t="str">
        <f>IF('Recensement des Equipes'!G22="","",IF('Recensement des Equipes'!G22='Recensement des Equipes'!G21,"",'Recensement des Equipes'!G22))</f>
        <v>Speed 100</v>
      </c>
      <c r="G22" s="589" t="str">
        <f>IF('Recensement des Equipes'!H22="","",'Recensement des Equipes'!H22)</f>
        <v>0</v>
      </c>
      <c r="H22" s="590" t="str">
        <f>IF('Recensement des Equipes'!I22="","",'Recensement des Equipes'!I22)</f>
        <v>mn</v>
      </c>
      <c r="I22" s="590" t="str">
        <f>IF('Recensement des Equipes'!J22="","",'Recensement des Equipes'!J22)</f>
        <v>40</v>
      </c>
      <c r="J22" s="591" t="str">
        <f>IF('Recensement des Equipes'!K22="","",'Recensement des Equipes'!K22)</f>
        <v>s</v>
      </c>
      <c r="K22" s="592">
        <f>IF('Recensement des Equipes'!L22="","",'Recensement des Equipes'!L22)</f>
        <v>0</v>
      </c>
      <c r="L22" s="593" t="str">
        <f>IF('Recensement des Equipes'!M22="","",'Recensement des Equipes'!M22)</f>
        <v>mn</v>
      </c>
      <c r="M22" s="593">
        <f>IF('Recensement des Equipes'!N22="","",'Recensement des Equipes'!N22)</f>
        <v>50</v>
      </c>
      <c r="N22" s="594" t="str">
        <f>IF('Recensement des Equipes'!O22="","",'Recensement des Equipes'!O22)</f>
        <v>s</v>
      </c>
      <c r="O22" s="589" t="str">
        <f>IF('Recensement des Equipes'!P22="","",'Recensement des Equipes'!P22)</f>
        <v>1</v>
      </c>
      <c r="P22" s="590" t="str">
        <f>IF('Recensement des Equipes'!Q22="","",'Recensement des Equipes'!Q22)</f>
        <v>mn</v>
      </c>
      <c r="Q22" s="590" t="str">
        <f>IF('Recensement des Equipes'!R22="","",'Recensement des Equipes'!R22)</f>
        <v>10</v>
      </c>
      <c r="R22" s="591" t="str">
        <f>IF('Recensement des Equipes'!S22="","",'Recensement des Equipes'!S22)</f>
        <v>s</v>
      </c>
      <c r="S22" s="577"/>
      <c r="T22" s="576"/>
      <c r="U22" s="576"/>
      <c r="V22" s="576"/>
      <c r="W22" s="595"/>
      <c r="X22" s="596"/>
      <c r="Y22" s="576"/>
      <c r="Z22" s="597"/>
      <c r="AA22" s="252"/>
    </row>
    <row r="23" spans="1:27" s="18" customFormat="1" ht="33" customHeight="1" x14ac:dyDescent="0.3">
      <c r="A23" s="581" t="str">
        <f>IF('Recensement des Equipes'!A23="","",IF('Recensement des Equipes'!A23='Recensement des Equipes'!A22,"",'Recensement des Equipes'!A23))</f>
        <v/>
      </c>
      <c r="B23" s="21" t="str">
        <f>IF('Recensement des Equipes'!B23="","",IF('Recensement des Equipes'!B23='Recensement des Equipes'!B22,"",'Recensement des Equipes'!B23))</f>
        <v xml:space="preserve">N°5 </v>
      </c>
      <c r="C23" s="580" t="str">
        <f>IF('Recensement des Equipes'!C23="","",IF('Recensement des Equipes'!C23='Recensement des Equipes'!C22,"",'Recensement des Equipes'!C23))</f>
        <v>ROUX</v>
      </c>
      <c r="D23" s="580" t="str">
        <f>IF('Recensement des Equipes'!D23="","",IF(C23="","",'Recensement des Equipes'!D23))</f>
        <v>Benoît</v>
      </c>
      <c r="E23" s="23" t="str">
        <f>IF('Recensement des Equipes'!E23="","",IF(C23="","",'Recensement des Equipes'!E23))</f>
        <v>Homme</v>
      </c>
      <c r="F23" s="604" t="str">
        <f>IF('Recensement des Equipes'!G23="","",IF('Recensement des Equipes'!G23='Recensement des Equipes'!G22,"",'Recensement des Equipes'!G23))</f>
        <v>16*50</v>
      </c>
      <c r="G23" s="589" t="str">
        <f>IF('Recensement des Equipes'!H23="","",'Recensement des Equipes'!H23)</f>
        <v>19</v>
      </c>
      <c r="H23" s="590" t="str">
        <f>IF('Recensement des Equipes'!I23="","",'Recensement des Equipes'!I23)</f>
        <v>mn</v>
      </c>
      <c r="I23" s="590" t="str">
        <f>IF('Recensement des Equipes'!J23="","",'Recensement des Equipes'!J23)</f>
        <v>30</v>
      </c>
      <c r="J23" s="591" t="str">
        <f>IF('Recensement des Equipes'!K23="","",'Recensement des Equipes'!K23)</f>
        <v>s</v>
      </c>
      <c r="K23" s="592">
        <f>IF('Recensement des Equipes'!L23="","",'Recensement des Equipes'!L23)</f>
        <v>20</v>
      </c>
      <c r="L23" s="593" t="str">
        <f>IF('Recensement des Equipes'!M23="","",'Recensement des Equipes'!M23)</f>
        <v>mn</v>
      </c>
      <c r="M23" s="593">
        <f>IF('Recensement des Equipes'!N23="","",'Recensement des Equipes'!N23)</f>
        <v>0</v>
      </c>
      <c r="N23" s="594" t="str">
        <f>IF('Recensement des Equipes'!O23="","",'Recensement des Equipes'!O23)</f>
        <v>s</v>
      </c>
      <c r="O23" s="589" t="str">
        <f>IF('Recensement des Equipes'!P23="","",'Recensement des Equipes'!P23)</f>
        <v>21</v>
      </c>
      <c r="P23" s="590" t="str">
        <f>IF('Recensement des Equipes'!Q23="","",'Recensement des Equipes'!Q23)</f>
        <v>mn</v>
      </c>
      <c r="Q23" s="590" t="str">
        <f>IF('Recensement des Equipes'!R23="","",'Recensement des Equipes'!R23)</f>
        <v>0</v>
      </c>
      <c r="R23" s="591" t="str">
        <f>IF('Recensement des Equipes'!S23="","",'Recensement des Equipes'!S23)</f>
        <v>s</v>
      </c>
      <c r="S23" s="577"/>
      <c r="T23" s="576"/>
      <c r="U23" s="576"/>
      <c r="V23" s="576"/>
      <c r="W23" s="595"/>
      <c r="X23" s="596"/>
      <c r="Y23" s="576"/>
      <c r="Z23" s="597"/>
      <c r="AA23" s="606"/>
    </row>
    <row r="24" spans="1:27" s="18" customFormat="1" ht="33" customHeight="1" x14ac:dyDescent="0.3">
      <c r="A24" s="581" t="str">
        <f>IF('Recensement des Equipes'!A24="","",IF('Recensement des Equipes'!A24='Recensement des Equipes'!A23,"",'Recensement des Equipes'!A24))</f>
        <v/>
      </c>
      <c r="B24" s="21" t="str">
        <f>IF('Recensement des Equipes'!B24="","",IF('Recensement des Equipes'!B24='Recensement des Equipes'!B23,"",'Recensement des Equipes'!B24))</f>
        <v/>
      </c>
      <c r="C24" s="580" t="str">
        <f>IF('Recensement des Equipes'!C24="","",IF('Recensement des Equipes'!C24='Recensement des Equipes'!C23,"",'Recensement des Equipes'!C24))</f>
        <v/>
      </c>
      <c r="D24" s="580" t="str">
        <f>IF('Recensement des Equipes'!D24="","",IF(C24="","",'Recensement des Equipes'!D24))</f>
        <v/>
      </c>
      <c r="E24" s="23" t="str">
        <f>IF('Recensement des Equipes'!E24="","",IF(C24="","",'Recensement des Equipes'!E24))</f>
        <v/>
      </c>
      <c r="F24" s="604" t="str">
        <f>IF('Recensement des Equipes'!G24="","",IF('Recensement des Equipes'!G24='Recensement des Equipes'!G23,"",'Recensement des Equipes'!G24))</f>
        <v>Statique</v>
      </c>
      <c r="G24" s="589" t="str">
        <f>IF('Recensement des Equipes'!H24="","",'Recensement des Equipes'!H24)</f>
        <v>3</v>
      </c>
      <c r="H24" s="590" t="str">
        <f>IF('Recensement des Equipes'!I24="","",'Recensement des Equipes'!I24)</f>
        <v>mn</v>
      </c>
      <c r="I24" s="590" t="str">
        <f>IF('Recensement des Equipes'!J24="","",'Recensement des Equipes'!J24)</f>
        <v>30</v>
      </c>
      <c r="J24" s="591" t="str">
        <f>IF('Recensement des Equipes'!K24="","",'Recensement des Equipes'!K24)</f>
        <v>s</v>
      </c>
      <c r="K24" s="592">
        <f>IF('Recensement des Equipes'!L24="","",'Recensement des Equipes'!L24)</f>
        <v>4</v>
      </c>
      <c r="L24" s="593" t="str">
        <f>IF('Recensement des Equipes'!M24="","",'Recensement des Equipes'!M24)</f>
        <v>mn</v>
      </c>
      <c r="M24" s="593">
        <f>IF('Recensement des Equipes'!N24="","",'Recensement des Equipes'!N24)</f>
        <v>30</v>
      </c>
      <c r="N24" s="594" t="str">
        <f>IF('Recensement des Equipes'!O24="","",'Recensement des Equipes'!O24)</f>
        <v>s</v>
      </c>
      <c r="O24" s="589" t="str">
        <f>IF('Recensement des Equipes'!P24="","",'Recensement des Equipes'!P24)</f>
        <v>5</v>
      </c>
      <c r="P24" s="590" t="str">
        <f>IF('Recensement des Equipes'!Q24="","",'Recensement des Equipes'!Q24)</f>
        <v>mn</v>
      </c>
      <c r="Q24" s="590" t="str">
        <f>IF('Recensement des Equipes'!R24="","",'Recensement des Equipes'!R24)</f>
        <v>30</v>
      </c>
      <c r="R24" s="591" t="str">
        <f>IF('Recensement des Equipes'!S24="","",'Recensement des Equipes'!S24)</f>
        <v>s</v>
      </c>
      <c r="S24" s="577"/>
      <c r="T24" s="576"/>
      <c r="U24" s="576"/>
      <c r="V24" s="576"/>
      <c r="W24" s="595"/>
      <c r="X24" s="596"/>
      <c r="Y24" s="576"/>
      <c r="Z24" s="597"/>
      <c r="AA24" s="252"/>
    </row>
    <row r="25" spans="1:27" s="18" customFormat="1" ht="33" customHeight="1" x14ac:dyDescent="0.3">
      <c r="A25" s="581" t="str">
        <f>IF('Recensement des Equipes'!A25="","",IF('Recensement des Equipes'!A25='Recensement des Equipes'!A24,"",'Recensement des Equipes'!A25))</f>
        <v>Enjoy And Relax</v>
      </c>
      <c r="B25" s="21" t="str">
        <f>IF('Recensement des Equipes'!B25="","",IF('Recensement des Equipes'!B25='Recensement des Equipes'!B24,"",'Recensement des Equipes'!B25))</f>
        <v>N°1 Capitaine</v>
      </c>
      <c r="C25" s="580" t="str">
        <f>IF('Recensement des Equipes'!C25="","",IF('Recensement des Equipes'!C25='Recensement des Equipes'!C24,"",'Recensement des Equipes'!C25))</f>
        <v>HURON</v>
      </c>
      <c r="D25" s="580" t="str">
        <f>IF('Recensement des Equipes'!D25="","",IF(C25="","",'Recensement des Equipes'!D25))</f>
        <v>Pascal</v>
      </c>
      <c r="E25" s="23" t="str">
        <f>IF('Recensement des Equipes'!E25="","",IF(C25="","",'Recensement des Equipes'!E25))</f>
        <v>Homme</v>
      </c>
      <c r="F25" s="604" t="str">
        <f>IF('Recensement des Equipes'!G25="","",IF('Recensement des Equipes'!G25='Recensement des Equipes'!G24,"",'Recensement des Equipes'!G25))</f>
        <v>DNF</v>
      </c>
      <c r="G25" s="589" t="str">
        <f>IF('Recensement des Equipes'!H25="","",'Recensement des Equipes'!H25)</f>
        <v>125</v>
      </c>
      <c r="H25" s="590" t="str">
        <f>IF('Recensement des Equipes'!I25="","",'Recensement des Equipes'!I25)</f>
        <v>m</v>
      </c>
      <c r="I25" s="590" t="str">
        <f>IF('Recensement des Equipes'!J25="","",'Recensement des Equipes'!J25)</f>
        <v/>
      </c>
      <c r="J25" s="591" t="str">
        <f>IF('Recensement des Equipes'!K25="","",'Recensement des Equipes'!K25)</f>
        <v/>
      </c>
      <c r="K25" s="592">
        <f>IF('Recensement des Equipes'!L25="","",'Recensement des Equipes'!L25)</f>
        <v>150</v>
      </c>
      <c r="L25" s="593" t="str">
        <f>IF('Recensement des Equipes'!M25="","",'Recensement des Equipes'!M25)</f>
        <v>m</v>
      </c>
      <c r="M25" s="593" t="str">
        <f>IF('Recensement des Equipes'!N25="","",'Recensement des Equipes'!N25)</f>
        <v/>
      </c>
      <c r="N25" s="594" t="str">
        <f>IF('Recensement des Equipes'!O25="","",'Recensement des Equipes'!O25)</f>
        <v/>
      </c>
      <c r="O25" s="589" t="str">
        <f>IF('Recensement des Equipes'!P25="","",'Recensement des Equipes'!P25)</f>
        <v>175</v>
      </c>
      <c r="P25" s="590" t="str">
        <f>IF('Recensement des Equipes'!Q25="","",'Recensement des Equipes'!Q25)</f>
        <v>m</v>
      </c>
      <c r="Q25" s="590" t="str">
        <f>IF('Recensement des Equipes'!R25="","",'Recensement des Equipes'!R25)</f>
        <v/>
      </c>
      <c r="R25" s="591" t="str">
        <f>IF('Recensement des Equipes'!S25="","",'Recensement des Equipes'!S25)</f>
        <v/>
      </c>
      <c r="S25" s="577"/>
      <c r="T25" s="576"/>
      <c r="U25" s="576"/>
      <c r="V25" s="576"/>
      <c r="W25" s="595"/>
      <c r="X25" s="596"/>
      <c r="Y25" s="576"/>
      <c r="Z25" s="597"/>
      <c r="AA25" s="677"/>
    </row>
    <row r="26" spans="1:27" s="18" customFormat="1" ht="33" customHeight="1" x14ac:dyDescent="0.3">
      <c r="A26" s="581" t="str">
        <f>IF('Recensement des Equipes'!A26="","",IF('Recensement des Equipes'!A26='Recensement des Equipes'!A25,"",'Recensement des Equipes'!A26))</f>
        <v/>
      </c>
      <c r="B26" s="21" t="str">
        <f>IF('Recensement des Equipes'!B26="","",IF('Recensement des Equipes'!B26='Recensement des Equipes'!B25,"",'Recensement des Equipes'!B26))</f>
        <v/>
      </c>
      <c r="C26" s="580" t="str">
        <f>IF('Recensement des Equipes'!C26="","",IF('Recensement des Equipes'!C26='Recensement des Equipes'!C25,"",'Recensement des Equipes'!C26))</f>
        <v/>
      </c>
      <c r="D26" s="580" t="str">
        <f>IF('Recensement des Equipes'!D26="","",IF(C26="","",'Recensement des Equipes'!D26))</f>
        <v/>
      </c>
      <c r="E26" s="23" t="str">
        <f>IF('Recensement des Equipes'!E26="","",IF(C26="","",'Recensement des Equipes'!E26))</f>
        <v/>
      </c>
      <c r="F26" s="604" t="str">
        <f>IF('Recensement des Equipes'!G26="","",IF('Recensement des Equipes'!G26='Recensement des Equipes'!G25,"",'Recensement des Equipes'!G26))</f>
        <v>DWF</v>
      </c>
      <c r="G26" s="589" t="str">
        <f>IF('Recensement des Equipes'!H26="","",'Recensement des Equipes'!H26)</f>
        <v>175</v>
      </c>
      <c r="H26" s="590" t="str">
        <f>IF('Recensement des Equipes'!I26="","",'Recensement des Equipes'!I26)</f>
        <v>m</v>
      </c>
      <c r="I26" s="590" t="str">
        <f>IF('Recensement des Equipes'!J26="","",'Recensement des Equipes'!J26)</f>
        <v/>
      </c>
      <c r="J26" s="591" t="str">
        <f>IF('Recensement des Equipes'!K26="","",'Recensement des Equipes'!K26)</f>
        <v/>
      </c>
      <c r="K26" s="592">
        <f>IF('Recensement des Equipes'!L26="","",'Recensement des Equipes'!L26)</f>
        <v>200</v>
      </c>
      <c r="L26" s="593" t="str">
        <f>IF('Recensement des Equipes'!M26="","",'Recensement des Equipes'!M26)</f>
        <v>m</v>
      </c>
      <c r="M26" s="593" t="str">
        <f>IF('Recensement des Equipes'!N26="","",'Recensement des Equipes'!N26)</f>
        <v/>
      </c>
      <c r="N26" s="594" t="str">
        <f>IF('Recensement des Equipes'!O26="","",'Recensement des Equipes'!O26)</f>
        <v/>
      </c>
      <c r="O26" s="589" t="str">
        <f>IF('Recensement des Equipes'!P26="","",'Recensement des Equipes'!P26)</f>
        <v>225</v>
      </c>
      <c r="P26" s="590" t="str">
        <f>IF('Recensement des Equipes'!Q26="","",'Recensement des Equipes'!Q26)</f>
        <v>m</v>
      </c>
      <c r="Q26" s="590" t="str">
        <f>IF('Recensement des Equipes'!R26="","",'Recensement des Equipes'!R26)</f>
        <v/>
      </c>
      <c r="R26" s="591" t="str">
        <f>IF('Recensement des Equipes'!S26="","",'Recensement des Equipes'!S26)</f>
        <v/>
      </c>
      <c r="S26" s="577"/>
      <c r="T26" s="576"/>
      <c r="U26" s="576"/>
      <c r="V26" s="576"/>
      <c r="W26" s="595"/>
      <c r="X26" s="596"/>
      <c r="Y26" s="576"/>
      <c r="Z26" s="597"/>
      <c r="AA26" s="677"/>
    </row>
    <row r="27" spans="1:27" s="18" customFormat="1" ht="33" customHeight="1" x14ac:dyDescent="0.3">
      <c r="A27" s="581" t="str">
        <f>IF('Recensement des Equipes'!A27="","",IF('Recensement des Equipes'!A27='Recensement des Equipes'!A26,"",'Recensement des Equipes'!A27))</f>
        <v/>
      </c>
      <c r="B27" s="21" t="str">
        <f>IF('Recensement des Equipes'!B27="","",IF('Recensement des Equipes'!B27='Recensement des Equipes'!B24,"",'Recensement des Equipes'!B27))</f>
        <v xml:space="preserve">N°2 </v>
      </c>
      <c r="C27" s="580" t="str">
        <f>IF('Recensement des Equipes'!C27="","",IF('Recensement des Equipes'!C27='Recensement des Equipes'!C24,"",'Recensement des Equipes'!C27))</f>
        <v>SGARRA</v>
      </c>
      <c r="D27" s="580" t="str">
        <f>IF('Recensement des Equipes'!D27="","",IF(C27="","",'Recensement des Equipes'!D27))</f>
        <v>Michel</v>
      </c>
      <c r="E27" s="23" t="str">
        <f>IF('Recensement des Equipes'!E27="","",IF(C27="","",'Recensement des Equipes'!E27))</f>
        <v>Homme</v>
      </c>
      <c r="F27" s="604" t="str">
        <f>IF('Recensement des Equipes'!G27="","",IF('Recensement des Equipes'!G27='Recensement des Equipes'!G24,"",'Recensement des Equipes'!G27))</f>
        <v>16*50</v>
      </c>
      <c r="G27" s="589" t="str">
        <f>IF('Recensement des Equipes'!H27="","",'Recensement des Equipes'!H27)</f>
        <v>20</v>
      </c>
      <c r="H27" s="590" t="str">
        <f>IF('Recensement des Equipes'!I27="","",'Recensement des Equipes'!I27)</f>
        <v>mn</v>
      </c>
      <c r="I27" s="590" t="str">
        <f>IF('Recensement des Equipes'!J27="","",'Recensement des Equipes'!J27)</f>
        <v>30</v>
      </c>
      <c r="J27" s="591" t="str">
        <f>IF('Recensement des Equipes'!K27="","",'Recensement des Equipes'!K27)</f>
        <v>s</v>
      </c>
      <c r="K27" s="592">
        <f>IF('Recensement des Equipes'!L27="","",'Recensement des Equipes'!L27)</f>
        <v>21</v>
      </c>
      <c r="L27" s="593" t="str">
        <f>IF('Recensement des Equipes'!M27="","",'Recensement des Equipes'!M27)</f>
        <v>mn</v>
      </c>
      <c r="M27" s="593">
        <f>IF('Recensement des Equipes'!N27="","",'Recensement des Equipes'!N27)</f>
        <v>0</v>
      </c>
      <c r="N27" s="594" t="str">
        <f>IF('Recensement des Equipes'!O27="","",'Recensement des Equipes'!O27)</f>
        <v>s</v>
      </c>
      <c r="O27" s="589" t="str">
        <f>IF('Recensement des Equipes'!P27="","",'Recensement des Equipes'!P27)</f>
        <v>22</v>
      </c>
      <c r="P27" s="590" t="str">
        <f>IF('Recensement des Equipes'!Q27="","",'Recensement des Equipes'!Q27)</f>
        <v>mn</v>
      </c>
      <c r="Q27" s="590" t="str">
        <f>IF('Recensement des Equipes'!R27="","",'Recensement des Equipes'!R27)</f>
        <v>0</v>
      </c>
      <c r="R27" s="591" t="str">
        <f>IF('Recensement des Equipes'!S27="","",'Recensement des Equipes'!S27)</f>
        <v>s</v>
      </c>
      <c r="S27" s="577"/>
      <c r="T27" s="576"/>
      <c r="U27" s="576"/>
      <c r="V27" s="576"/>
      <c r="W27" s="595"/>
      <c r="X27" s="596"/>
      <c r="Y27" s="576"/>
      <c r="Z27" s="597"/>
      <c r="AA27" s="606"/>
    </row>
    <row r="28" spans="1:27" s="18" customFormat="1" ht="33" customHeight="1" x14ac:dyDescent="0.3">
      <c r="A28" s="581" t="str">
        <f>IF('Recensement des Equipes'!A28="","",IF('Recensement des Equipes'!A28='Recensement des Equipes'!A27,"",'Recensement des Equipes'!A28))</f>
        <v/>
      </c>
      <c r="B28" s="21" t="str">
        <f>IF('Recensement des Equipes'!B28="","",IF('Recensement des Equipes'!B28='Recensement des Equipes'!B27,"",'Recensement des Equipes'!B28))</f>
        <v/>
      </c>
      <c r="C28" s="580" t="str">
        <f>IF('Recensement des Equipes'!C28="","",IF('Recensement des Equipes'!C28='Recensement des Equipes'!C27,"",'Recensement des Equipes'!C28))</f>
        <v/>
      </c>
      <c r="D28" s="580" t="str">
        <f>IF('Recensement des Equipes'!D28="","",IF(C28="","",'Recensement des Equipes'!D28))</f>
        <v/>
      </c>
      <c r="E28" s="23" t="str">
        <f>IF('Recensement des Equipes'!E28="","",IF(C28="","",'Recensement des Equipes'!E28))</f>
        <v/>
      </c>
      <c r="F28" s="604" t="str">
        <f>IF('Recensement des Equipes'!G28="","",IF('Recensement des Equipes'!G28='Recensement des Equipes'!G27,"",'Recensement des Equipes'!G28))</f>
        <v>Speed 100</v>
      </c>
      <c r="G28" s="589" t="str">
        <f>IF('Recensement des Equipes'!H28="","",'Recensement des Equipes'!H28)</f>
        <v>1</v>
      </c>
      <c r="H28" s="590" t="str">
        <f>IF('Recensement des Equipes'!I28="","",'Recensement des Equipes'!I28)</f>
        <v>mn</v>
      </c>
      <c r="I28" s="590" t="str">
        <f>IF('Recensement des Equipes'!J28="","",'Recensement des Equipes'!J28)</f>
        <v/>
      </c>
      <c r="J28" s="591" t="str">
        <f>IF('Recensement des Equipes'!K28="","",'Recensement des Equipes'!K28)</f>
        <v>s</v>
      </c>
      <c r="K28" s="592">
        <f>IF('Recensement des Equipes'!L28="","",'Recensement des Equipes'!L28)</f>
        <v>1</v>
      </c>
      <c r="L28" s="593" t="str">
        <f>IF('Recensement des Equipes'!M28="","",'Recensement des Equipes'!M28)</f>
        <v>mn</v>
      </c>
      <c r="M28" s="593">
        <f>IF('Recensement des Equipes'!N28="","",'Recensement des Equipes'!N28)</f>
        <v>10</v>
      </c>
      <c r="N28" s="594" t="str">
        <f>IF('Recensement des Equipes'!O28="","",'Recensement des Equipes'!O28)</f>
        <v>s</v>
      </c>
      <c r="O28" s="589" t="str">
        <f>IF('Recensement des Equipes'!P28="","",'Recensement des Equipes'!P28)</f>
        <v>1</v>
      </c>
      <c r="P28" s="590" t="str">
        <f>IF('Recensement des Equipes'!Q28="","",'Recensement des Equipes'!Q28)</f>
        <v>mn</v>
      </c>
      <c r="Q28" s="590" t="str">
        <f>IF('Recensement des Equipes'!R28="","",'Recensement des Equipes'!R28)</f>
        <v>30</v>
      </c>
      <c r="R28" s="591" t="str">
        <f>IF('Recensement des Equipes'!S28="","",'Recensement des Equipes'!S28)</f>
        <v>s</v>
      </c>
      <c r="S28" s="577"/>
      <c r="T28" s="576"/>
      <c r="U28" s="576"/>
      <c r="V28" s="576"/>
      <c r="W28" s="595"/>
      <c r="X28" s="596"/>
      <c r="Y28" s="576"/>
      <c r="Z28" s="597"/>
      <c r="AA28" s="252"/>
    </row>
    <row r="29" spans="1:27" s="18" customFormat="1" ht="33" customHeight="1" x14ac:dyDescent="0.3">
      <c r="A29" s="581" t="str">
        <f>IF('Recensement des Equipes'!A29="","",IF('Recensement des Equipes'!A29='Recensement des Equipes'!A28,"",'Recensement des Equipes'!A29))</f>
        <v/>
      </c>
      <c r="B29" s="21" t="str">
        <f>IF('Recensement des Equipes'!B29="","",IF('Recensement des Equipes'!B29='Recensement des Equipes'!B28,"",'Recensement des Equipes'!B29))</f>
        <v xml:space="preserve">N°3 </v>
      </c>
      <c r="C29" s="580" t="str">
        <f>IF('Recensement des Equipes'!C29="","",IF('Recensement des Equipes'!C29='Recensement des Equipes'!C28,"",'Recensement des Equipes'!C29))</f>
        <v>DUCRUIX</v>
      </c>
      <c r="D29" s="580" t="str">
        <f>IF('Recensement des Equipes'!D29="","",IF(C29="","",'Recensement des Equipes'!D29))</f>
        <v>Rodoplhe</v>
      </c>
      <c r="E29" s="23" t="str">
        <f>IF('Recensement des Equipes'!E29="","",IF(C29="","",'Recensement des Equipes'!E29))</f>
        <v>Homme</v>
      </c>
      <c r="F29" s="604" t="str">
        <f>IF('Recensement des Equipes'!G29="","",IF('Recensement des Equipes'!G29='Recensement des Equipes'!G28,"",'Recensement des Equipes'!G29))</f>
        <v>16*50</v>
      </c>
      <c r="G29" s="589" t="str">
        <f>IF('Recensement des Equipes'!H29="","",'Recensement des Equipes'!H29)</f>
        <v>25</v>
      </c>
      <c r="H29" s="590" t="str">
        <f>IF('Recensement des Equipes'!I29="","",'Recensement des Equipes'!I29)</f>
        <v>mn</v>
      </c>
      <c r="I29" s="590" t="str">
        <f>IF('Recensement des Equipes'!J29="","",'Recensement des Equipes'!J29)</f>
        <v>30</v>
      </c>
      <c r="J29" s="591" t="str">
        <f>IF('Recensement des Equipes'!K29="","",'Recensement des Equipes'!K29)</f>
        <v>s</v>
      </c>
      <c r="K29" s="592">
        <f>IF('Recensement des Equipes'!L29="","",'Recensement des Equipes'!L29)</f>
        <v>26</v>
      </c>
      <c r="L29" s="593" t="str">
        <f>IF('Recensement des Equipes'!M29="","",'Recensement des Equipes'!M29)</f>
        <v>mn</v>
      </c>
      <c r="M29" s="593">
        <f>IF('Recensement des Equipes'!N29="","",'Recensement des Equipes'!N29)</f>
        <v>0</v>
      </c>
      <c r="N29" s="594" t="str">
        <f>IF('Recensement des Equipes'!O29="","",'Recensement des Equipes'!O29)</f>
        <v>s</v>
      </c>
      <c r="O29" s="589" t="str">
        <f>IF('Recensement des Equipes'!P29="","",'Recensement des Equipes'!P29)</f>
        <v>27</v>
      </c>
      <c r="P29" s="590" t="str">
        <f>IF('Recensement des Equipes'!Q29="","",'Recensement des Equipes'!Q29)</f>
        <v>mn</v>
      </c>
      <c r="Q29" s="590" t="str">
        <f>IF('Recensement des Equipes'!R29="","",'Recensement des Equipes'!R29)</f>
        <v>0</v>
      </c>
      <c r="R29" s="591" t="str">
        <f>IF('Recensement des Equipes'!S29="","",'Recensement des Equipes'!S29)</f>
        <v>s</v>
      </c>
      <c r="S29" s="577"/>
      <c r="T29" s="576"/>
      <c r="U29" s="576"/>
      <c r="V29" s="576"/>
      <c r="W29" s="595"/>
      <c r="X29" s="596"/>
      <c r="Y29" s="576"/>
      <c r="Z29" s="597"/>
      <c r="AA29" s="606"/>
    </row>
    <row r="30" spans="1:27" s="18" customFormat="1" ht="33" customHeight="1" x14ac:dyDescent="0.3">
      <c r="A30" s="581" t="str">
        <f>IF('Recensement des Equipes'!A30="","",IF('Recensement des Equipes'!A30='Recensement des Equipes'!A29,"",'Recensement des Equipes'!A30))</f>
        <v/>
      </c>
      <c r="B30" s="21" t="str">
        <f>IF('Recensement des Equipes'!B30="","",IF('Recensement des Equipes'!B30='Recensement des Equipes'!B29,"",'Recensement des Equipes'!B30))</f>
        <v/>
      </c>
      <c r="C30" s="580" t="str">
        <f>IF('Recensement des Equipes'!C30="","",IF('Recensement des Equipes'!C30='Recensement des Equipes'!C29,"",'Recensement des Equipes'!C30))</f>
        <v/>
      </c>
      <c r="D30" s="580" t="str">
        <f>IF('Recensement des Equipes'!D30="","",IF(C30="","",'Recensement des Equipes'!D30))</f>
        <v/>
      </c>
      <c r="E30" s="23" t="str">
        <f>IF('Recensement des Equipes'!E30="","",IF(C30="","",'Recensement des Equipes'!E30))</f>
        <v/>
      </c>
      <c r="F30" s="604" t="str">
        <f>IF('Recensement des Equipes'!G30="","",IF('Recensement des Equipes'!G30='Recensement des Equipes'!G29,"",'Recensement des Equipes'!G30))</f>
        <v>Statique</v>
      </c>
      <c r="G30" s="589" t="str">
        <f>IF('Recensement des Equipes'!H30="","",'Recensement des Equipes'!H30)</f>
        <v>2</v>
      </c>
      <c r="H30" s="590" t="str">
        <f>IF('Recensement des Equipes'!I30="","",'Recensement des Equipes'!I30)</f>
        <v>mn</v>
      </c>
      <c r="I30" s="590" t="str">
        <f>IF('Recensement des Equipes'!J30="","",'Recensement des Equipes'!J30)</f>
        <v>30</v>
      </c>
      <c r="J30" s="591" t="str">
        <f>IF('Recensement des Equipes'!K30="","",'Recensement des Equipes'!K30)</f>
        <v>s</v>
      </c>
      <c r="K30" s="592">
        <f>IF('Recensement des Equipes'!L30="","",'Recensement des Equipes'!L30)</f>
        <v>3</v>
      </c>
      <c r="L30" s="593" t="str">
        <f>IF('Recensement des Equipes'!M30="","",'Recensement des Equipes'!M30)</f>
        <v>mn</v>
      </c>
      <c r="M30" s="593">
        <f>IF('Recensement des Equipes'!N30="","",'Recensement des Equipes'!N30)</f>
        <v>30</v>
      </c>
      <c r="N30" s="594" t="str">
        <f>IF('Recensement des Equipes'!O30="","",'Recensement des Equipes'!O30)</f>
        <v>s</v>
      </c>
      <c r="O30" s="589" t="str">
        <f>IF('Recensement des Equipes'!P30="","",'Recensement des Equipes'!P30)</f>
        <v>4</v>
      </c>
      <c r="P30" s="590" t="str">
        <f>IF('Recensement des Equipes'!Q30="","",'Recensement des Equipes'!Q30)</f>
        <v>mn</v>
      </c>
      <c r="Q30" s="590" t="str">
        <f>IF('Recensement des Equipes'!R30="","",'Recensement des Equipes'!R30)</f>
        <v>30</v>
      </c>
      <c r="R30" s="591" t="str">
        <f>IF('Recensement des Equipes'!S30="","",'Recensement des Equipes'!S30)</f>
        <v>s</v>
      </c>
      <c r="S30" s="577"/>
      <c r="T30" s="576"/>
      <c r="U30" s="576"/>
      <c r="V30" s="576"/>
      <c r="W30" s="595"/>
      <c r="X30" s="596"/>
      <c r="Y30" s="576"/>
      <c r="Z30" s="597"/>
      <c r="AA30" s="252"/>
    </row>
    <row r="31" spans="1:27" s="18" customFormat="1" ht="33" customHeight="1" x14ac:dyDescent="0.3">
      <c r="A31" s="581" t="str">
        <f>IF('Recensement des Equipes'!A31="","",IF('Recensement des Equipes'!A31='Recensement des Equipes'!A30,"",'Recensement des Equipes'!A31))</f>
        <v/>
      </c>
      <c r="B31" s="21" t="str">
        <f>IF('Recensement des Equipes'!B31="","",IF('Recensement des Equipes'!B31='Recensement des Equipes'!B30,"",'Recensement des Equipes'!B31))</f>
        <v xml:space="preserve">N°4 </v>
      </c>
      <c r="C31" s="580" t="str">
        <f>IF('Recensement des Equipes'!C31="","",IF('Recensement des Equipes'!C31='Recensement des Equipes'!C30,"",'Recensement des Equipes'!C31))</f>
        <v>GATA</v>
      </c>
      <c r="D31" s="580" t="str">
        <f>IF('Recensement des Equipes'!D31="","",IF(C31="","",'Recensement des Equipes'!D31))</f>
        <v>Aude</v>
      </c>
      <c r="E31" s="23" t="str">
        <f>IF('Recensement des Equipes'!E31="","",IF(C31="","",'Recensement des Equipes'!E31))</f>
        <v>Femme</v>
      </c>
      <c r="F31" s="604" t="str">
        <f>IF('Recensement des Equipes'!G31="","",IF('Recensement des Equipes'!G31='Recensement des Equipes'!G30,"",'Recensement des Equipes'!G31))</f>
        <v>DNF</v>
      </c>
      <c r="G31" s="589" t="str">
        <f>IF('Recensement des Equipes'!H31="","",'Recensement des Equipes'!H31)</f>
        <v>75</v>
      </c>
      <c r="H31" s="590" t="str">
        <f>IF('Recensement des Equipes'!I31="","",'Recensement des Equipes'!I31)</f>
        <v>m</v>
      </c>
      <c r="I31" s="590" t="str">
        <f>IF('Recensement des Equipes'!J31="","",'Recensement des Equipes'!J31)</f>
        <v/>
      </c>
      <c r="J31" s="591" t="str">
        <f>IF('Recensement des Equipes'!K31="","",'Recensement des Equipes'!K31)</f>
        <v/>
      </c>
      <c r="K31" s="592">
        <f>IF('Recensement des Equipes'!L31="","",'Recensement des Equipes'!L31)</f>
        <v>100</v>
      </c>
      <c r="L31" s="593" t="str">
        <f>IF('Recensement des Equipes'!M31="","",'Recensement des Equipes'!M31)</f>
        <v>m</v>
      </c>
      <c r="M31" s="593" t="str">
        <f>IF('Recensement des Equipes'!N31="","",'Recensement des Equipes'!N31)</f>
        <v/>
      </c>
      <c r="N31" s="594" t="str">
        <f>IF('Recensement des Equipes'!O31="","",'Recensement des Equipes'!O31)</f>
        <v/>
      </c>
      <c r="O31" s="589" t="str">
        <f>IF('Recensement des Equipes'!P31="","",'Recensement des Equipes'!P31)</f>
        <v>125</v>
      </c>
      <c r="P31" s="590" t="str">
        <f>IF('Recensement des Equipes'!Q31="","",'Recensement des Equipes'!Q31)</f>
        <v>m</v>
      </c>
      <c r="Q31" s="590" t="str">
        <f>IF('Recensement des Equipes'!R31="","",'Recensement des Equipes'!R31)</f>
        <v/>
      </c>
      <c r="R31" s="591" t="str">
        <f>IF('Recensement des Equipes'!S31="","",'Recensement des Equipes'!S31)</f>
        <v/>
      </c>
      <c r="S31" s="577"/>
      <c r="T31" s="576"/>
      <c r="U31" s="576"/>
      <c r="V31" s="576"/>
      <c r="W31" s="595"/>
      <c r="X31" s="596"/>
      <c r="Y31" s="576"/>
      <c r="Z31" s="597"/>
      <c r="AA31" s="606"/>
    </row>
    <row r="32" spans="1:27" s="18" customFormat="1" ht="33" customHeight="1" x14ac:dyDescent="0.3">
      <c r="A32" s="581" t="str">
        <f>IF('Recensement des Equipes'!A32="","",IF('Recensement des Equipes'!A32='Recensement des Equipes'!A31,"",'Recensement des Equipes'!A32))</f>
        <v/>
      </c>
      <c r="B32" s="21" t="str">
        <f>IF('Recensement des Equipes'!B32="","",IF('Recensement des Equipes'!B32='Recensement des Equipes'!B31,"",'Recensement des Equipes'!B32))</f>
        <v/>
      </c>
      <c r="C32" s="580" t="str">
        <f>IF('Recensement des Equipes'!C32="","",IF('Recensement des Equipes'!C32='Recensement des Equipes'!C31,"",'Recensement des Equipes'!C32))</f>
        <v/>
      </c>
      <c r="D32" s="580" t="str">
        <f>IF('Recensement des Equipes'!D32="","",IF(C32="","",'Recensement des Equipes'!D32))</f>
        <v/>
      </c>
      <c r="E32" s="23" t="str">
        <f>IF('Recensement des Equipes'!E32="","",IF(C32="","",'Recensement des Equipes'!E32))</f>
        <v/>
      </c>
      <c r="F32" s="604" t="str">
        <f>IF('Recensement des Equipes'!G32="","",IF('Recensement des Equipes'!G32='Recensement des Equipes'!G31,"",'Recensement des Equipes'!G32))</f>
        <v>DWF</v>
      </c>
      <c r="G32" s="589" t="str">
        <f>IF('Recensement des Equipes'!H32="","",'Recensement des Equipes'!H32)</f>
        <v>115</v>
      </c>
      <c r="H32" s="590" t="str">
        <f>IF('Recensement des Equipes'!I32="","",'Recensement des Equipes'!I32)</f>
        <v>m</v>
      </c>
      <c r="I32" s="590" t="str">
        <f>IF('Recensement des Equipes'!J32="","",'Recensement des Equipes'!J32)</f>
        <v/>
      </c>
      <c r="J32" s="591" t="str">
        <f>IF('Recensement des Equipes'!K32="","",'Recensement des Equipes'!K32)</f>
        <v/>
      </c>
      <c r="K32" s="592">
        <f>IF('Recensement des Equipes'!L32="","",'Recensement des Equipes'!L32)</f>
        <v>140</v>
      </c>
      <c r="L32" s="593" t="str">
        <f>IF('Recensement des Equipes'!M32="","",'Recensement des Equipes'!M32)</f>
        <v>m</v>
      </c>
      <c r="M32" s="593" t="str">
        <f>IF('Recensement des Equipes'!N32="","",'Recensement des Equipes'!N32)</f>
        <v/>
      </c>
      <c r="N32" s="594" t="str">
        <f>IF('Recensement des Equipes'!O32="","",'Recensement des Equipes'!O32)</f>
        <v/>
      </c>
      <c r="O32" s="589" t="str">
        <f>IF('Recensement des Equipes'!P32="","",'Recensement des Equipes'!P32)</f>
        <v>165</v>
      </c>
      <c r="P32" s="590" t="str">
        <f>IF('Recensement des Equipes'!Q32="","",'Recensement des Equipes'!Q32)</f>
        <v>m</v>
      </c>
      <c r="Q32" s="590" t="str">
        <f>IF('Recensement des Equipes'!R32="","",'Recensement des Equipes'!R32)</f>
        <v/>
      </c>
      <c r="R32" s="591" t="str">
        <f>IF('Recensement des Equipes'!S32="","",'Recensement des Equipes'!S32)</f>
        <v/>
      </c>
      <c r="S32" s="577"/>
      <c r="T32" s="576"/>
      <c r="U32" s="576"/>
      <c r="V32" s="576"/>
      <c r="W32" s="595"/>
      <c r="X32" s="596"/>
      <c r="Y32" s="576"/>
      <c r="Z32" s="597"/>
      <c r="AA32" s="252"/>
    </row>
    <row r="33" spans="1:27" s="18" customFormat="1" ht="33" customHeight="1" x14ac:dyDescent="0.3">
      <c r="A33" s="581" t="str">
        <f>IF('Recensement des Equipes'!A33="","",IF('Recensement des Equipes'!A33='Recensement des Equipes'!A32,"",'Recensement des Equipes'!A33))</f>
        <v/>
      </c>
      <c r="B33" s="21" t="str">
        <f>IF('Recensement des Equipes'!B33="","",IF('Recensement des Equipes'!B33='Recensement des Equipes'!B32,"",'Recensement des Equipes'!B33))</f>
        <v xml:space="preserve">N°5 </v>
      </c>
      <c r="C33" s="580" t="str">
        <f>IF('Recensement des Equipes'!C33="","",IF('Recensement des Equipes'!C33='Recensement des Equipes'!C32,"",'Recensement des Equipes'!C33))</f>
        <v>DELICOURT</v>
      </c>
      <c r="D33" s="580" t="str">
        <f>IF('Recensement des Equipes'!D33="","",IF(C33="","",'Recensement des Equipes'!D33))</f>
        <v>Stephanie</v>
      </c>
      <c r="E33" s="23" t="str">
        <f>IF('Recensement des Equipes'!E33="","",IF(C33="","",'Recensement des Equipes'!E33))</f>
        <v>Femme</v>
      </c>
      <c r="F33" s="604" t="str">
        <f>IF('Recensement des Equipes'!G33="","",IF('Recensement des Equipes'!G33='Recensement des Equipes'!G32,"",'Recensement des Equipes'!G33))</f>
        <v>Speed 100</v>
      </c>
      <c r="G33" s="589" t="str">
        <f>IF('Recensement des Equipes'!H33="","",'Recensement des Equipes'!H33)</f>
        <v>1</v>
      </c>
      <c r="H33" s="590" t="str">
        <f>IF('Recensement des Equipes'!I33="","",'Recensement des Equipes'!I33)</f>
        <v>mn</v>
      </c>
      <c r="I33" s="590" t="str">
        <f>IF('Recensement des Equipes'!J33="","",'Recensement des Equipes'!J33)</f>
        <v>50</v>
      </c>
      <c r="J33" s="591" t="str">
        <f>IF('Recensement des Equipes'!K33="","",'Recensement des Equipes'!K33)</f>
        <v>s</v>
      </c>
      <c r="K33" s="592">
        <f>IF('Recensement des Equipes'!L33="","",'Recensement des Equipes'!L33)</f>
        <v>2</v>
      </c>
      <c r="L33" s="593" t="str">
        <f>IF('Recensement des Equipes'!M33="","",'Recensement des Equipes'!M33)</f>
        <v>mn</v>
      </c>
      <c r="M33" s="593">
        <f>IF('Recensement des Equipes'!N33="","",'Recensement des Equipes'!N33)</f>
        <v>0</v>
      </c>
      <c r="N33" s="594" t="str">
        <f>IF('Recensement des Equipes'!O33="","",'Recensement des Equipes'!O33)</f>
        <v>s</v>
      </c>
      <c r="O33" s="589" t="str">
        <f>IF('Recensement des Equipes'!P33="","",'Recensement des Equipes'!P33)</f>
        <v>2</v>
      </c>
      <c r="P33" s="590" t="str">
        <f>IF('Recensement des Equipes'!Q33="","",'Recensement des Equipes'!Q33)</f>
        <v>mn</v>
      </c>
      <c r="Q33" s="590" t="str">
        <f>IF('Recensement des Equipes'!R33="","",'Recensement des Equipes'!R33)</f>
        <v>20</v>
      </c>
      <c r="R33" s="591" t="str">
        <f>IF('Recensement des Equipes'!S33="","",'Recensement des Equipes'!S33)</f>
        <v>s</v>
      </c>
      <c r="S33" s="577"/>
      <c r="T33" s="576"/>
      <c r="U33" s="576"/>
      <c r="V33" s="576"/>
      <c r="W33" s="595"/>
      <c r="X33" s="596"/>
      <c r="Y33" s="576"/>
      <c r="Z33" s="597"/>
      <c r="AA33" s="606"/>
    </row>
    <row r="34" spans="1:27" s="18" customFormat="1" ht="33" customHeight="1" x14ac:dyDescent="0.3">
      <c r="A34" s="581" t="str">
        <f>IF('Recensement des Equipes'!A34="","",IF('Recensement des Equipes'!A34='Recensement des Equipes'!A33,"",'Recensement des Equipes'!A34))</f>
        <v/>
      </c>
      <c r="B34" s="21" t="str">
        <f>IF('Recensement des Equipes'!B34="","",IF('Recensement des Equipes'!B34='Recensement des Equipes'!B33,"",'Recensement des Equipes'!B34))</f>
        <v/>
      </c>
      <c r="C34" s="580" t="str">
        <f>IF('Recensement des Equipes'!C34="","",IF('Recensement des Equipes'!C34='Recensement des Equipes'!C33,"",'Recensement des Equipes'!C34))</f>
        <v/>
      </c>
      <c r="D34" s="580" t="str">
        <f>IF('Recensement des Equipes'!D34="","",IF(C34="","",'Recensement des Equipes'!D34))</f>
        <v/>
      </c>
      <c r="E34" s="23" t="str">
        <f>IF('Recensement des Equipes'!E34="","",IF(C34="","",'Recensement des Equipes'!E34))</f>
        <v/>
      </c>
      <c r="F34" s="604" t="str">
        <f>IF('Recensement des Equipes'!G34="","",IF('Recensement des Equipes'!G34='Recensement des Equipes'!G33,"",'Recensement des Equipes'!G34))</f>
        <v>Statique</v>
      </c>
      <c r="G34" s="589" t="str">
        <f>IF('Recensement des Equipes'!H34="","",'Recensement des Equipes'!H34)</f>
        <v>3</v>
      </c>
      <c r="H34" s="590" t="str">
        <f>IF('Recensement des Equipes'!I34="","",'Recensement des Equipes'!I34)</f>
        <v>mn</v>
      </c>
      <c r="I34" s="590" t="str">
        <f>IF('Recensement des Equipes'!J34="","",'Recensement des Equipes'!J34)</f>
        <v>30</v>
      </c>
      <c r="J34" s="591" t="str">
        <f>IF('Recensement des Equipes'!K34="","",'Recensement des Equipes'!K34)</f>
        <v>s</v>
      </c>
      <c r="K34" s="592">
        <f>IF('Recensement des Equipes'!L34="","",'Recensement des Equipes'!L34)</f>
        <v>4</v>
      </c>
      <c r="L34" s="593" t="str">
        <f>IF('Recensement des Equipes'!M34="","",'Recensement des Equipes'!M34)</f>
        <v>mn</v>
      </c>
      <c r="M34" s="593">
        <f>IF('Recensement des Equipes'!N34="","",'Recensement des Equipes'!N34)</f>
        <v>30</v>
      </c>
      <c r="N34" s="594" t="str">
        <f>IF('Recensement des Equipes'!O34="","",'Recensement des Equipes'!O34)</f>
        <v>s</v>
      </c>
      <c r="O34" s="589" t="str">
        <f>IF('Recensement des Equipes'!P34="","",'Recensement des Equipes'!P34)</f>
        <v>5</v>
      </c>
      <c r="P34" s="590" t="str">
        <f>IF('Recensement des Equipes'!Q34="","",'Recensement des Equipes'!Q34)</f>
        <v>mn</v>
      </c>
      <c r="Q34" s="590" t="str">
        <f>IF('Recensement des Equipes'!R34="","",'Recensement des Equipes'!R34)</f>
        <v>30</v>
      </c>
      <c r="R34" s="591" t="str">
        <f>IF('Recensement des Equipes'!S34="","",'Recensement des Equipes'!S34)</f>
        <v>s</v>
      </c>
      <c r="S34" s="577"/>
      <c r="T34" s="576"/>
      <c r="U34" s="576"/>
      <c r="V34" s="576"/>
      <c r="W34" s="595"/>
      <c r="X34" s="596"/>
      <c r="Y34" s="576"/>
      <c r="Z34" s="597"/>
      <c r="AA34" s="252"/>
    </row>
    <row r="35" spans="1:27" s="18" customFormat="1" ht="33" customHeight="1" x14ac:dyDescent="0.3">
      <c r="A35" s="581" t="str">
        <f>IF('Recensement des Equipes'!A35="","",IF('Recensement des Equipes'!A35='Recensement des Equipes'!A34,"",'Recensement des Equipes'!A35))</f>
        <v>Imashi</v>
      </c>
      <c r="B35" s="21" t="str">
        <f>IF('Recensement des Equipes'!B35="","",IF('Recensement des Equipes'!B35='Recensement des Equipes'!B34,"",'Recensement des Equipes'!B35))</f>
        <v>N°1 Capitaine</v>
      </c>
      <c r="C35" s="580" t="str">
        <f>IF('Recensement des Equipes'!C35="","",IF('Recensement des Equipes'!C35='Recensement des Equipes'!C34,"",'Recensement des Equipes'!C35))</f>
        <v>GAUBERT</v>
      </c>
      <c r="D35" s="580" t="str">
        <f>IF('Recensement des Equipes'!D35="","",IF(C35="","",'Recensement des Equipes'!D35))</f>
        <v>Albane</v>
      </c>
      <c r="E35" s="23" t="str">
        <f>IF('Recensement des Equipes'!E35="","",IF(C35="","",'Recensement des Equipes'!E35))</f>
        <v>Femme</v>
      </c>
      <c r="F35" s="604" t="str">
        <f>IF('Recensement des Equipes'!G35="","",IF('Recensement des Equipes'!G35='Recensement des Equipes'!G34,"",'Recensement des Equipes'!G35))</f>
        <v>16*50</v>
      </c>
      <c r="G35" s="589" t="str">
        <f>IF('Recensement des Equipes'!H35="","",'Recensement des Equipes'!H35)</f>
        <v>22</v>
      </c>
      <c r="H35" s="590" t="str">
        <f>IF('Recensement des Equipes'!I35="","",'Recensement des Equipes'!I35)</f>
        <v>mn</v>
      </c>
      <c r="I35" s="590" t="str">
        <f>IF('Recensement des Equipes'!J35="","",'Recensement des Equipes'!J35)</f>
        <v>20</v>
      </c>
      <c r="J35" s="591" t="str">
        <f>IF('Recensement des Equipes'!K35="","",'Recensement des Equipes'!K35)</f>
        <v>s</v>
      </c>
      <c r="K35" s="592">
        <f>IF('Recensement des Equipes'!L35="","",'Recensement des Equipes'!L35)</f>
        <v>22</v>
      </c>
      <c r="L35" s="593" t="str">
        <f>IF('Recensement des Equipes'!M35="","",'Recensement des Equipes'!M35)</f>
        <v>mn</v>
      </c>
      <c r="M35" s="593">
        <f>IF('Recensement des Equipes'!N35="","",'Recensement des Equipes'!N35)</f>
        <v>50</v>
      </c>
      <c r="N35" s="594" t="str">
        <f>IF('Recensement des Equipes'!O35="","",'Recensement des Equipes'!O35)</f>
        <v>s</v>
      </c>
      <c r="O35" s="589" t="str">
        <f>IF('Recensement des Equipes'!P35="","",'Recensement des Equipes'!P35)</f>
        <v>23</v>
      </c>
      <c r="P35" s="590" t="str">
        <f>IF('Recensement des Equipes'!Q35="","",'Recensement des Equipes'!Q35)</f>
        <v>mn</v>
      </c>
      <c r="Q35" s="590" t="str">
        <f>IF('Recensement des Equipes'!R35="","",'Recensement des Equipes'!R35)</f>
        <v>50</v>
      </c>
      <c r="R35" s="591" t="str">
        <f>IF('Recensement des Equipes'!S35="","",'Recensement des Equipes'!S35)</f>
        <v>s</v>
      </c>
      <c r="S35" s="577"/>
      <c r="T35" s="576"/>
      <c r="U35" s="576"/>
      <c r="V35" s="576"/>
      <c r="W35" s="595"/>
      <c r="X35" s="596"/>
      <c r="Y35" s="576"/>
      <c r="Z35" s="597"/>
      <c r="AA35" s="606"/>
    </row>
    <row r="36" spans="1:27" s="18" customFormat="1" ht="33" customHeight="1" x14ac:dyDescent="0.3">
      <c r="A36" s="581" t="str">
        <f>IF('Recensement des Equipes'!A36="","",IF('Recensement des Equipes'!A36='Recensement des Equipes'!A35,"",'Recensement des Equipes'!A36))</f>
        <v/>
      </c>
      <c r="B36" s="21" t="str">
        <f>IF('Recensement des Equipes'!B36="","",IF('Recensement des Equipes'!B36='Recensement des Equipes'!B35,"",'Recensement des Equipes'!B36))</f>
        <v/>
      </c>
      <c r="C36" s="580" t="str">
        <f>IF('Recensement des Equipes'!C36="","",IF('Recensement des Equipes'!C36='Recensement des Equipes'!C35,"",'Recensement des Equipes'!C36))</f>
        <v/>
      </c>
      <c r="D36" s="580" t="str">
        <f>IF('Recensement des Equipes'!D36="","",IF(C36="","",'Recensement des Equipes'!D36))</f>
        <v/>
      </c>
      <c r="E36" s="23" t="str">
        <f>IF('Recensement des Equipes'!E36="","",IF(C36="","",'Recensement des Equipes'!E36))</f>
        <v/>
      </c>
      <c r="F36" s="604" t="str">
        <f>IF('Recensement des Equipes'!G36="","",IF('Recensement des Equipes'!G36='Recensement des Equipes'!G35,"",'Recensement des Equipes'!G36))</f>
        <v>DWF</v>
      </c>
      <c r="G36" s="589" t="str">
        <f>IF('Recensement des Equipes'!H36="","",'Recensement des Equipes'!H36)</f>
        <v>90</v>
      </c>
      <c r="H36" s="590" t="str">
        <f>IF('Recensement des Equipes'!I36="","",'Recensement des Equipes'!I36)</f>
        <v>m</v>
      </c>
      <c r="I36" s="590" t="str">
        <f>IF('Recensement des Equipes'!J36="","",'Recensement des Equipes'!J36)</f>
        <v/>
      </c>
      <c r="J36" s="591" t="str">
        <f>IF('Recensement des Equipes'!K36="","",'Recensement des Equipes'!K36)</f>
        <v/>
      </c>
      <c r="K36" s="592">
        <f>IF('Recensement des Equipes'!L36="","",'Recensement des Equipes'!L36)</f>
        <v>115</v>
      </c>
      <c r="L36" s="593" t="str">
        <f>IF('Recensement des Equipes'!M36="","",'Recensement des Equipes'!M36)</f>
        <v>m</v>
      </c>
      <c r="M36" s="593" t="str">
        <f>IF('Recensement des Equipes'!N36="","",'Recensement des Equipes'!N36)</f>
        <v/>
      </c>
      <c r="N36" s="594" t="str">
        <f>IF('Recensement des Equipes'!O36="","",'Recensement des Equipes'!O36)</f>
        <v/>
      </c>
      <c r="O36" s="589" t="str">
        <f>IF('Recensement des Equipes'!P36="","",'Recensement des Equipes'!P36)</f>
        <v>140</v>
      </c>
      <c r="P36" s="590" t="str">
        <f>IF('Recensement des Equipes'!Q36="","",'Recensement des Equipes'!Q36)</f>
        <v>m</v>
      </c>
      <c r="Q36" s="590" t="str">
        <f>IF('Recensement des Equipes'!R36="","",'Recensement des Equipes'!R36)</f>
        <v/>
      </c>
      <c r="R36" s="591" t="str">
        <f>IF('Recensement des Equipes'!S36="","",'Recensement des Equipes'!S36)</f>
        <v/>
      </c>
      <c r="S36" s="577"/>
      <c r="T36" s="576"/>
      <c r="U36" s="576"/>
      <c r="V36" s="576"/>
      <c r="W36" s="595"/>
      <c r="X36" s="596"/>
      <c r="Y36" s="576"/>
      <c r="Z36" s="597"/>
      <c r="AA36" s="252"/>
    </row>
    <row r="37" spans="1:27" s="18" customFormat="1" ht="33" customHeight="1" x14ac:dyDescent="0.3">
      <c r="A37" s="581" t="str">
        <f>IF('Recensement des Equipes'!A37="","",IF('Recensement des Equipes'!A37='Recensement des Equipes'!A36,"",'Recensement des Equipes'!A37))</f>
        <v/>
      </c>
      <c r="B37" s="21" t="str">
        <f>IF('Recensement des Equipes'!B37="","",IF('Recensement des Equipes'!B37='Recensement des Equipes'!B36,"",'Recensement des Equipes'!B37))</f>
        <v xml:space="preserve">N°2 </v>
      </c>
      <c r="C37" s="580" t="str">
        <f>IF('Recensement des Equipes'!C37="","",IF('Recensement des Equipes'!C37='Recensement des Equipes'!C36,"",'Recensement des Equipes'!C37))</f>
        <v>REGNARD</v>
      </c>
      <c r="D37" s="580" t="str">
        <f>IF('Recensement des Equipes'!D37="","",IF(C37="","",'Recensement des Equipes'!D37))</f>
        <v>Caroline</v>
      </c>
      <c r="E37" s="23" t="str">
        <f>IF('Recensement des Equipes'!E37="","",IF(C37="","",'Recensement des Equipes'!E37))</f>
        <v>Femme</v>
      </c>
      <c r="F37" s="604" t="str">
        <f>IF('Recensement des Equipes'!G37="","",IF('Recensement des Equipes'!G37='Recensement des Equipes'!G36,"",'Recensement des Equipes'!G37))</f>
        <v>DNF</v>
      </c>
      <c r="G37" s="589" t="str">
        <f>IF('Recensement des Equipes'!H37="","",'Recensement des Equipes'!H37)</f>
        <v>67</v>
      </c>
      <c r="H37" s="590" t="str">
        <f>IF('Recensement des Equipes'!I37="","",'Recensement des Equipes'!I37)</f>
        <v>m</v>
      </c>
      <c r="I37" s="590" t="str">
        <f>IF('Recensement des Equipes'!J37="","",'Recensement des Equipes'!J37)</f>
        <v/>
      </c>
      <c r="J37" s="591" t="str">
        <f>IF('Recensement des Equipes'!K37="","",'Recensement des Equipes'!K37)</f>
        <v/>
      </c>
      <c r="K37" s="592">
        <f>IF('Recensement des Equipes'!L37="","",'Recensement des Equipes'!L37)</f>
        <v>92</v>
      </c>
      <c r="L37" s="593" t="str">
        <f>IF('Recensement des Equipes'!M37="","",'Recensement des Equipes'!M37)</f>
        <v>m</v>
      </c>
      <c r="M37" s="593" t="str">
        <f>IF('Recensement des Equipes'!N37="","",'Recensement des Equipes'!N37)</f>
        <v/>
      </c>
      <c r="N37" s="594" t="str">
        <f>IF('Recensement des Equipes'!O37="","",'Recensement des Equipes'!O37)</f>
        <v/>
      </c>
      <c r="O37" s="589" t="str">
        <f>IF('Recensement des Equipes'!P37="","",'Recensement des Equipes'!P37)</f>
        <v>117</v>
      </c>
      <c r="P37" s="590" t="str">
        <f>IF('Recensement des Equipes'!Q37="","",'Recensement des Equipes'!Q37)</f>
        <v>m</v>
      </c>
      <c r="Q37" s="590" t="str">
        <f>IF('Recensement des Equipes'!R37="","",'Recensement des Equipes'!R37)</f>
        <v/>
      </c>
      <c r="R37" s="591" t="str">
        <f>IF('Recensement des Equipes'!S37="","",'Recensement des Equipes'!S37)</f>
        <v/>
      </c>
      <c r="S37" s="577"/>
      <c r="T37" s="576"/>
      <c r="U37" s="576"/>
      <c r="V37" s="576"/>
      <c r="W37" s="595"/>
      <c r="X37" s="596"/>
      <c r="Y37" s="576"/>
      <c r="Z37" s="597"/>
      <c r="AA37" s="606"/>
    </row>
    <row r="38" spans="1:27" s="18" customFormat="1" ht="33" customHeight="1" x14ac:dyDescent="0.3">
      <c r="A38" s="581" t="str">
        <f>IF('Recensement des Equipes'!A38="","",IF('Recensement des Equipes'!A38='Recensement des Equipes'!A37,"",'Recensement des Equipes'!A38))</f>
        <v/>
      </c>
      <c r="B38" s="21" t="str">
        <f>IF('Recensement des Equipes'!B38="","",IF('Recensement des Equipes'!B38='Recensement des Equipes'!B37,"",'Recensement des Equipes'!B38))</f>
        <v/>
      </c>
      <c r="C38" s="580" t="str">
        <f>IF('Recensement des Equipes'!C38="","",IF('Recensement des Equipes'!C38='Recensement des Equipes'!C37,"",'Recensement des Equipes'!C38))</f>
        <v/>
      </c>
      <c r="D38" s="580" t="str">
        <f>IF('Recensement des Equipes'!D38="","",IF(C38="","",'Recensement des Equipes'!D38))</f>
        <v/>
      </c>
      <c r="E38" s="23" t="str">
        <f>IF('Recensement des Equipes'!E38="","",IF(C38="","",'Recensement des Equipes'!E38))</f>
        <v/>
      </c>
      <c r="F38" s="604" t="str">
        <f>IF('Recensement des Equipes'!G38="","",IF('Recensement des Equipes'!G38='Recensement des Equipes'!G37,"",'Recensement des Equipes'!G38))</f>
        <v>DWF</v>
      </c>
      <c r="G38" s="589" t="str">
        <f>IF('Recensement des Equipes'!H38="","",'Recensement des Equipes'!H38)</f>
        <v>101</v>
      </c>
      <c r="H38" s="590" t="str">
        <f>IF('Recensement des Equipes'!I38="","",'Recensement des Equipes'!I38)</f>
        <v>m</v>
      </c>
      <c r="I38" s="590" t="str">
        <f>IF('Recensement des Equipes'!J38="","",'Recensement des Equipes'!J38)</f>
        <v/>
      </c>
      <c r="J38" s="591" t="str">
        <f>IF('Recensement des Equipes'!K38="","",'Recensement des Equipes'!K38)</f>
        <v/>
      </c>
      <c r="K38" s="592">
        <f>IF('Recensement des Equipes'!L38="","",'Recensement des Equipes'!L38)</f>
        <v>126</v>
      </c>
      <c r="L38" s="593" t="str">
        <f>IF('Recensement des Equipes'!M38="","",'Recensement des Equipes'!M38)</f>
        <v>m</v>
      </c>
      <c r="M38" s="593" t="str">
        <f>IF('Recensement des Equipes'!N38="","",'Recensement des Equipes'!N38)</f>
        <v/>
      </c>
      <c r="N38" s="594" t="str">
        <f>IF('Recensement des Equipes'!O38="","",'Recensement des Equipes'!O38)</f>
        <v/>
      </c>
      <c r="O38" s="589" t="str">
        <f>IF('Recensement des Equipes'!P38="","",'Recensement des Equipes'!P38)</f>
        <v>151</v>
      </c>
      <c r="P38" s="590" t="str">
        <f>IF('Recensement des Equipes'!Q38="","",'Recensement des Equipes'!Q38)</f>
        <v>m</v>
      </c>
      <c r="Q38" s="590" t="str">
        <f>IF('Recensement des Equipes'!R38="","",'Recensement des Equipes'!R38)</f>
        <v/>
      </c>
      <c r="R38" s="591" t="str">
        <f>IF('Recensement des Equipes'!S38="","",'Recensement des Equipes'!S38)</f>
        <v/>
      </c>
      <c r="S38" s="577"/>
      <c r="T38" s="576"/>
      <c r="U38" s="576"/>
      <c r="V38" s="576"/>
      <c r="W38" s="595"/>
      <c r="X38" s="596"/>
      <c r="Y38" s="576"/>
      <c r="Z38" s="597"/>
      <c r="AA38" s="252"/>
    </row>
    <row r="39" spans="1:27" s="18" customFormat="1" ht="33" customHeight="1" x14ac:dyDescent="0.3">
      <c r="A39" s="581" t="str">
        <f>IF('Recensement des Equipes'!A39="","",IF('Recensement des Equipes'!A39='Recensement des Equipes'!A38,"",'Recensement des Equipes'!A39))</f>
        <v/>
      </c>
      <c r="B39" s="21" t="str">
        <f>IF('Recensement des Equipes'!B39="","",IF('Recensement des Equipes'!B39='Recensement des Equipes'!B38,"",'Recensement des Equipes'!B39))</f>
        <v xml:space="preserve">N°3 </v>
      </c>
      <c r="C39" s="580" t="str">
        <f>IF('Recensement des Equipes'!C39="","",IF('Recensement des Equipes'!C39='Recensement des Equipes'!C38,"",'Recensement des Equipes'!C39))</f>
        <v>OLLIVO</v>
      </c>
      <c r="D39" s="580" t="str">
        <f>IF('Recensement des Equipes'!D39="","",IF(C39="","",'Recensement des Equipes'!D39))</f>
        <v>Kevin</v>
      </c>
      <c r="E39" s="23" t="str">
        <f>IF('Recensement des Equipes'!E39="","",IF(C39="","",'Recensement des Equipes'!E39))</f>
        <v>Homme</v>
      </c>
      <c r="F39" s="604" t="str">
        <f>IF('Recensement des Equipes'!G39="","",IF('Recensement des Equipes'!G39='Recensement des Equipes'!G38,"",'Recensement des Equipes'!G39))</f>
        <v>16*50</v>
      </c>
      <c r="G39" s="589" t="str">
        <f>IF('Recensement des Equipes'!H39="","",'Recensement des Equipes'!H39)</f>
        <v>12</v>
      </c>
      <c r="H39" s="590" t="str">
        <f>IF('Recensement des Equipes'!I39="","",'Recensement des Equipes'!I39)</f>
        <v>mn</v>
      </c>
      <c r="I39" s="590" t="str">
        <f>IF('Recensement des Equipes'!J39="","",'Recensement des Equipes'!J39)</f>
        <v>45</v>
      </c>
      <c r="J39" s="591" t="str">
        <f>IF('Recensement des Equipes'!K39="","",'Recensement des Equipes'!K39)</f>
        <v>s</v>
      </c>
      <c r="K39" s="592">
        <f>IF('Recensement des Equipes'!L39="","",'Recensement des Equipes'!L39)</f>
        <v>13</v>
      </c>
      <c r="L39" s="593" t="str">
        <f>IF('Recensement des Equipes'!M39="","",'Recensement des Equipes'!M39)</f>
        <v>mn</v>
      </c>
      <c r="M39" s="593">
        <f>IF('Recensement des Equipes'!N39="","",'Recensement des Equipes'!N39)</f>
        <v>15</v>
      </c>
      <c r="N39" s="594" t="str">
        <f>IF('Recensement des Equipes'!O39="","",'Recensement des Equipes'!O39)</f>
        <v>s</v>
      </c>
      <c r="O39" s="589" t="str">
        <f>IF('Recensement des Equipes'!P39="","",'Recensement des Equipes'!P39)</f>
        <v>14</v>
      </c>
      <c r="P39" s="590" t="str">
        <f>IF('Recensement des Equipes'!Q39="","",'Recensement des Equipes'!Q39)</f>
        <v>mn</v>
      </c>
      <c r="Q39" s="590" t="str">
        <f>IF('Recensement des Equipes'!R39="","",'Recensement des Equipes'!R39)</f>
        <v>15</v>
      </c>
      <c r="R39" s="591" t="str">
        <f>IF('Recensement des Equipes'!S39="","",'Recensement des Equipes'!S39)</f>
        <v>s</v>
      </c>
      <c r="S39" s="577"/>
      <c r="T39" s="576"/>
      <c r="U39" s="576"/>
      <c r="V39" s="576"/>
      <c r="W39" s="595"/>
      <c r="X39" s="596"/>
      <c r="Y39" s="576"/>
      <c r="Z39" s="597"/>
      <c r="AA39" s="606"/>
    </row>
    <row r="40" spans="1:27" s="18" customFormat="1" ht="33" customHeight="1" x14ac:dyDescent="0.3">
      <c r="A40" s="581" t="str">
        <f>IF('Recensement des Equipes'!A40="","",IF('Recensement des Equipes'!A40='Recensement des Equipes'!A39,"",'Recensement des Equipes'!A40))</f>
        <v/>
      </c>
      <c r="B40" s="21" t="str">
        <f>IF('Recensement des Equipes'!B40="","",IF('Recensement des Equipes'!B40='Recensement des Equipes'!B39,"",'Recensement des Equipes'!B40))</f>
        <v/>
      </c>
      <c r="C40" s="580" t="str">
        <f>IF('Recensement des Equipes'!C40="","",IF('Recensement des Equipes'!C40='Recensement des Equipes'!C39,"",'Recensement des Equipes'!C40))</f>
        <v/>
      </c>
      <c r="D40" s="580" t="str">
        <f>IF('Recensement des Equipes'!D40="","",IF(C40="","",'Recensement des Equipes'!D40))</f>
        <v/>
      </c>
      <c r="E40" s="23" t="str">
        <f>IF('Recensement des Equipes'!E40="","",IF(C40="","",'Recensement des Equipes'!E40))</f>
        <v/>
      </c>
      <c r="F40" s="604" t="str">
        <f>IF('Recensement des Equipes'!G40="","",IF('Recensement des Equipes'!G40='Recensement des Equipes'!G39,"",'Recensement des Equipes'!G40))</f>
        <v>Speed 100</v>
      </c>
      <c r="G40" s="589" t="str">
        <f>IF('Recensement des Equipes'!H40="","",'Recensement des Equipes'!H40)</f>
        <v>0</v>
      </c>
      <c r="H40" s="590" t="str">
        <f>IF('Recensement des Equipes'!I40="","",'Recensement des Equipes'!I40)</f>
        <v>mn</v>
      </c>
      <c r="I40" s="590" t="str">
        <f>IF('Recensement des Equipes'!J40="","",'Recensement des Equipes'!J40)</f>
        <v>35</v>
      </c>
      <c r="J40" s="591" t="str">
        <f>IF('Recensement des Equipes'!K40="","",'Recensement des Equipes'!K40)</f>
        <v>s</v>
      </c>
      <c r="K40" s="592">
        <f>IF('Recensement des Equipes'!L40="","",'Recensement des Equipes'!L40)</f>
        <v>0</v>
      </c>
      <c r="L40" s="593" t="str">
        <f>IF('Recensement des Equipes'!M40="","",'Recensement des Equipes'!M40)</f>
        <v>mn</v>
      </c>
      <c r="M40" s="593">
        <f>IF('Recensement des Equipes'!N40="","",'Recensement des Equipes'!N40)</f>
        <v>45</v>
      </c>
      <c r="N40" s="594" t="str">
        <f>IF('Recensement des Equipes'!O40="","",'Recensement des Equipes'!O40)</f>
        <v>s</v>
      </c>
      <c r="O40" s="589" t="str">
        <f>IF('Recensement des Equipes'!P40="","",'Recensement des Equipes'!P40)</f>
        <v>1</v>
      </c>
      <c r="P40" s="590" t="str">
        <f>IF('Recensement des Equipes'!Q40="","",'Recensement des Equipes'!Q40)</f>
        <v>mn</v>
      </c>
      <c r="Q40" s="590" t="str">
        <f>IF('Recensement des Equipes'!R40="","",'Recensement des Equipes'!R40)</f>
        <v>5</v>
      </c>
      <c r="R40" s="591" t="str">
        <f>IF('Recensement des Equipes'!S40="","",'Recensement des Equipes'!S40)</f>
        <v>s</v>
      </c>
      <c r="S40" s="577"/>
      <c r="T40" s="576"/>
      <c r="U40" s="576"/>
      <c r="V40" s="576"/>
      <c r="W40" s="595"/>
      <c r="X40" s="596"/>
      <c r="Y40" s="576"/>
      <c r="Z40" s="597"/>
      <c r="AA40" s="252"/>
    </row>
    <row r="41" spans="1:27" s="18" customFormat="1" ht="33" customHeight="1" x14ac:dyDescent="0.3">
      <c r="A41" s="581" t="str">
        <f>IF('Recensement des Equipes'!A41="","",IF('Recensement des Equipes'!A41='Recensement des Equipes'!A40,"",'Recensement des Equipes'!A41))</f>
        <v/>
      </c>
      <c r="B41" s="21" t="str">
        <f>IF('Recensement des Equipes'!B41="","",IF('Recensement des Equipes'!B41='Recensement des Equipes'!B40,"",'Recensement des Equipes'!B41))</f>
        <v xml:space="preserve">N°4 </v>
      </c>
      <c r="C41" s="580" t="str">
        <f>IF('Recensement des Equipes'!C41="","",IF('Recensement des Equipes'!C41='Recensement des Equipes'!C40,"",'Recensement des Equipes'!C41))</f>
        <v>TISSOT</v>
      </c>
      <c r="D41" s="580" t="str">
        <f>IF('Recensement des Equipes'!D41="","",IF(C41="","",'Recensement des Equipes'!D41))</f>
        <v>Charles</v>
      </c>
      <c r="E41" s="23" t="str">
        <f>IF('Recensement des Equipes'!E41="","",IF(C41="","",'Recensement des Equipes'!E41))</f>
        <v>Homme</v>
      </c>
      <c r="F41" s="604" t="str">
        <f>IF('Recensement des Equipes'!G41="","",IF('Recensement des Equipes'!G41='Recensement des Equipes'!G40,"",'Recensement des Equipes'!G41))</f>
        <v>DNF</v>
      </c>
      <c r="G41" s="589" t="str">
        <f>IF('Recensement des Equipes'!H41="","",'Recensement des Equipes'!H41)</f>
        <v>45</v>
      </c>
      <c r="H41" s="590" t="str">
        <f>IF('Recensement des Equipes'!I41="","",'Recensement des Equipes'!I41)</f>
        <v>m</v>
      </c>
      <c r="I41" s="590" t="str">
        <f>IF('Recensement des Equipes'!J41="","",'Recensement des Equipes'!J41)</f>
        <v/>
      </c>
      <c r="J41" s="591" t="str">
        <f>IF('Recensement des Equipes'!K41="","",'Recensement des Equipes'!K41)</f>
        <v/>
      </c>
      <c r="K41" s="592">
        <f>IF('Recensement des Equipes'!L41="","",'Recensement des Equipes'!L41)</f>
        <v>70</v>
      </c>
      <c r="L41" s="593" t="str">
        <f>IF('Recensement des Equipes'!M41="","",'Recensement des Equipes'!M41)</f>
        <v>m</v>
      </c>
      <c r="M41" s="593" t="str">
        <f>IF('Recensement des Equipes'!N41="","",'Recensement des Equipes'!N41)</f>
        <v/>
      </c>
      <c r="N41" s="594" t="str">
        <f>IF('Recensement des Equipes'!O41="","",'Recensement des Equipes'!O41)</f>
        <v/>
      </c>
      <c r="O41" s="589" t="str">
        <f>IF('Recensement des Equipes'!P41="","",'Recensement des Equipes'!P41)</f>
        <v>95</v>
      </c>
      <c r="P41" s="590" t="str">
        <f>IF('Recensement des Equipes'!Q41="","",'Recensement des Equipes'!Q41)</f>
        <v>m</v>
      </c>
      <c r="Q41" s="590" t="str">
        <f>IF('Recensement des Equipes'!R41="","",'Recensement des Equipes'!R41)</f>
        <v/>
      </c>
      <c r="R41" s="591" t="str">
        <f>IF('Recensement des Equipes'!S41="","",'Recensement des Equipes'!S41)</f>
        <v/>
      </c>
      <c r="S41" s="577"/>
      <c r="T41" s="576"/>
      <c r="U41" s="576"/>
      <c r="V41" s="576"/>
      <c r="W41" s="595"/>
      <c r="X41" s="596"/>
      <c r="Y41" s="576"/>
      <c r="Z41" s="597"/>
      <c r="AA41" s="606"/>
    </row>
    <row r="42" spans="1:27" s="18" customFormat="1" ht="33" customHeight="1" x14ac:dyDescent="0.3">
      <c r="A42" s="581" t="str">
        <f>IF('Recensement des Equipes'!A42="","",IF('Recensement des Equipes'!A42='Recensement des Equipes'!A41,"",'Recensement des Equipes'!A42))</f>
        <v/>
      </c>
      <c r="B42" s="21" t="str">
        <f>IF('Recensement des Equipes'!B42="","",IF('Recensement des Equipes'!B42='Recensement des Equipes'!B41,"",'Recensement des Equipes'!B42))</f>
        <v/>
      </c>
      <c r="C42" s="580" t="str">
        <f>IF('Recensement des Equipes'!C42="","",IF('Recensement des Equipes'!C42='Recensement des Equipes'!C41,"",'Recensement des Equipes'!C42))</f>
        <v/>
      </c>
      <c r="D42" s="580" t="str">
        <f>IF('Recensement des Equipes'!D42="","",IF(C42="","",'Recensement des Equipes'!D42))</f>
        <v/>
      </c>
      <c r="E42" s="23" t="str">
        <f>IF('Recensement des Equipes'!E42="","",IF(C42="","",'Recensement des Equipes'!E42))</f>
        <v/>
      </c>
      <c r="F42" s="604" t="str">
        <f>IF('Recensement des Equipes'!G42="","",IF('Recensement des Equipes'!G42='Recensement des Equipes'!G41,"",'Recensement des Equipes'!G42))</f>
        <v>Statique</v>
      </c>
      <c r="G42" s="589" t="str">
        <f>IF('Recensement des Equipes'!H42="","",'Recensement des Equipes'!H42)</f>
        <v>4</v>
      </c>
      <c r="H42" s="590" t="str">
        <f>IF('Recensement des Equipes'!I42="","",'Recensement des Equipes'!I42)</f>
        <v>mn</v>
      </c>
      <c r="I42" s="590" t="str">
        <f>IF('Recensement des Equipes'!J42="","",'Recensement des Equipes'!J42)</f>
        <v>0</v>
      </c>
      <c r="J42" s="591" t="str">
        <f>IF('Recensement des Equipes'!K42="","",'Recensement des Equipes'!K42)</f>
        <v>s</v>
      </c>
      <c r="K42" s="592">
        <f>IF('Recensement des Equipes'!L42="","",'Recensement des Equipes'!L42)</f>
        <v>5</v>
      </c>
      <c r="L42" s="593" t="str">
        <f>IF('Recensement des Equipes'!M42="","",'Recensement des Equipes'!M42)</f>
        <v>mn</v>
      </c>
      <c r="M42" s="593">
        <f>IF('Recensement des Equipes'!N42="","",'Recensement des Equipes'!N42)</f>
        <v>0</v>
      </c>
      <c r="N42" s="594" t="str">
        <f>IF('Recensement des Equipes'!O42="","",'Recensement des Equipes'!O42)</f>
        <v>s</v>
      </c>
      <c r="O42" s="589" t="str">
        <f>IF('Recensement des Equipes'!P42="","",'Recensement des Equipes'!P42)</f>
        <v>6</v>
      </c>
      <c r="P42" s="590" t="str">
        <f>IF('Recensement des Equipes'!Q42="","",'Recensement des Equipes'!Q42)</f>
        <v>mn</v>
      </c>
      <c r="Q42" s="590" t="str">
        <f>IF('Recensement des Equipes'!R42="","",'Recensement des Equipes'!R42)</f>
        <v>0</v>
      </c>
      <c r="R42" s="591" t="str">
        <f>IF('Recensement des Equipes'!S42="","",'Recensement des Equipes'!S42)</f>
        <v>s</v>
      </c>
      <c r="S42" s="577"/>
      <c r="T42" s="576"/>
      <c r="U42" s="576"/>
      <c r="V42" s="576"/>
      <c r="W42" s="595"/>
      <c r="X42" s="596"/>
      <c r="Y42" s="576"/>
      <c r="Z42" s="597"/>
      <c r="AA42" s="252"/>
    </row>
    <row r="43" spans="1:27" s="18" customFormat="1" ht="33" customHeight="1" x14ac:dyDescent="0.3">
      <c r="A43" s="581" t="str">
        <f>IF('Recensement des Equipes'!A43="","",IF('Recensement des Equipes'!A43='Recensement des Equipes'!A42,"",'Recensement des Equipes'!A43))</f>
        <v/>
      </c>
      <c r="B43" s="21" t="str">
        <f>IF('Recensement des Equipes'!B43="","",IF('Recensement des Equipes'!B43='Recensement des Equipes'!B42,"",'Recensement des Equipes'!B43))</f>
        <v xml:space="preserve">N°5 </v>
      </c>
      <c r="C43" s="580" t="str">
        <f>IF('Recensement des Equipes'!C43="","",IF('Recensement des Equipes'!C43='Recensement des Equipes'!C42,"",'Recensement des Equipes'!C43))</f>
        <v>JAUFFRAUD</v>
      </c>
      <c r="D43" s="580" t="str">
        <f>IF('Recensement des Equipes'!D43="","",IF(C43="","",'Recensement des Equipes'!D43))</f>
        <v>Richard</v>
      </c>
      <c r="E43" s="23" t="str">
        <f>IF('Recensement des Equipes'!E43="","",IF(C43="","",'Recensement des Equipes'!E43))</f>
        <v>Homme</v>
      </c>
      <c r="F43" s="604" t="str">
        <f>IF('Recensement des Equipes'!G43="","",IF('Recensement des Equipes'!G43='Recensement des Equipes'!G42,"",'Recensement des Equipes'!G43))</f>
        <v>Speed 100</v>
      </c>
      <c r="G43" s="589" t="str">
        <f>IF('Recensement des Equipes'!H43="","",'Recensement des Equipes'!H43)</f>
        <v>1</v>
      </c>
      <c r="H43" s="590" t="str">
        <f>IF('Recensement des Equipes'!I43="","",'Recensement des Equipes'!I43)</f>
        <v>mn</v>
      </c>
      <c r="I43" s="590" t="str">
        <f>IF('Recensement des Equipes'!J43="","",'Recensement des Equipes'!J43)</f>
        <v>5</v>
      </c>
      <c r="J43" s="591" t="str">
        <f>IF('Recensement des Equipes'!K43="","",'Recensement des Equipes'!K43)</f>
        <v>s</v>
      </c>
      <c r="K43" s="592">
        <f>IF('Recensement des Equipes'!L43="","",'Recensement des Equipes'!L43)</f>
        <v>1</v>
      </c>
      <c r="L43" s="593" t="str">
        <f>IF('Recensement des Equipes'!M43="","",'Recensement des Equipes'!M43)</f>
        <v>mn</v>
      </c>
      <c r="M43" s="593">
        <f>IF('Recensement des Equipes'!N43="","",'Recensement des Equipes'!N43)</f>
        <v>15</v>
      </c>
      <c r="N43" s="594" t="str">
        <f>IF('Recensement des Equipes'!O43="","",'Recensement des Equipes'!O43)</f>
        <v>s</v>
      </c>
      <c r="O43" s="589" t="str">
        <f>IF('Recensement des Equipes'!P43="","",'Recensement des Equipes'!P43)</f>
        <v>1</v>
      </c>
      <c r="P43" s="590" t="str">
        <f>IF('Recensement des Equipes'!Q43="","",'Recensement des Equipes'!Q43)</f>
        <v>mn</v>
      </c>
      <c r="Q43" s="590" t="str">
        <f>IF('Recensement des Equipes'!R43="","",'Recensement des Equipes'!R43)</f>
        <v>35</v>
      </c>
      <c r="R43" s="591" t="str">
        <f>IF('Recensement des Equipes'!S43="","",'Recensement des Equipes'!S43)</f>
        <v>s</v>
      </c>
      <c r="S43" s="577"/>
      <c r="T43" s="576"/>
      <c r="U43" s="576"/>
      <c r="V43" s="576"/>
      <c r="W43" s="595"/>
      <c r="X43" s="596"/>
      <c r="Y43" s="576"/>
      <c r="Z43" s="597"/>
      <c r="AA43" s="606"/>
    </row>
    <row r="44" spans="1:27" s="18" customFormat="1" ht="33" customHeight="1" x14ac:dyDescent="0.3">
      <c r="A44" s="581" t="str">
        <f>IF('Recensement des Equipes'!A44="","",IF('Recensement des Equipes'!A44='Recensement des Equipes'!A43,"",'Recensement des Equipes'!A44))</f>
        <v/>
      </c>
      <c r="B44" s="21" t="str">
        <f>IF('Recensement des Equipes'!B44="","",IF('Recensement des Equipes'!B44='Recensement des Equipes'!B43,"",'Recensement des Equipes'!B44))</f>
        <v/>
      </c>
      <c r="C44" s="580" t="str">
        <f>IF('Recensement des Equipes'!C44="","",IF('Recensement des Equipes'!C44='Recensement des Equipes'!C43,"",'Recensement des Equipes'!C44))</f>
        <v/>
      </c>
      <c r="D44" s="580" t="str">
        <f>IF('Recensement des Equipes'!D44="","",IF(C44="","",'Recensement des Equipes'!D44))</f>
        <v/>
      </c>
      <c r="E44" s="23" t="str">
        <f>IF('Recensement des Equipes'!E44="","",IF(C44="","",'Recensement des Equipes'!E44))</f>
        <v/>
      </c>
      <c r="F44" s="604" t="str">
        <f>IF('Recensement des Equipes'!G44="","",IF('Recensement des Equipes'!G44='Recensement des Equipes'!G43,"",'Recensement des Equipes'!G44))</f>
        <v>Statique</v>
      </c>
      <c r="G44" s="589" t="str">
        <f>IF('Recensement des Equipes'!H44="","",'Recensement des Equipes'!H44)</f>
        <v>4</v>
      </c>
      <c r="H44" s="590" t="str">
        <f>IF('Recensement des Equipes'!I44="","",'Recensement des Equipes'!I44)</f>
        <v>mn</v>
      </c>
      <c r="I44" s="590" t="str">
        <f>IF('Recensement des Equipes'!J44="","",'Recensement des Equipes'!J44)</f>
        <v>45</v>
      </c>
      <c r="J44" s="591" t="str">
        <f>IF('Recensement des Equipes'!K44="","",'Recensement des Equipes'!K44)</f>
        <v>s</v>
      </c>
      <c r="K44" s="592">
        <f>IF('Recensement des Equipes'!L44="","",'Recensement des Equipes'!L44)</f>
        <v>5</v>
      </c>
      <c r="L44" s="593" t="str">
        <f>IF('Recensement des Equipes'!M44="","",'Recensement des Equipes'!M44)</f>
        <v>mn</v>
      </c>
      <c r="M44" s="593">
        <f>IF('Recensement des Equipes'!N44="","",'Recensement des Equipes'!N44)</f>
        <v>45</v>
      </c>
      <c r="N44" s="594" t="str">
        <f>IF('Recensement des Equipes'!O44="","",'Recensement des Equipes'!O44)</f>
        <v>s</v>
      </c>
      <c r="O44" s="589" t="str">
        <f>IF('Recensement des Equipes'!P44="","",'Recensement des Equipes'!P44)</f>
        <v>6</v>
      </c>
      <c r="P44" s="590" t="str">
        <f>IF('Recensement des Equipes'!Q44="","",'Recensement des Equipes'!Q44)</f>
        <v>mn</v>
      </c>
      <c r="Q44" s="590" t="str">
        <f>IF('Recensement des Equipes'!R44="","",'Recensement des Equipes'!R44)</f>
        <v>45</v>
      </c>
      <c r="R44" s="591" t="str">
        <f>IF('Recensement des Equipes'!S44="","",'Recensement des Equipes'!S44)</f>
        <v>s</v>
      </c>
      <c r="S44" s="577"/>
      <c r="T44" s="576"/>
      <c r="U44" s="576"/>
      <c r="V44" s="576"/>
      <c r="W44" s="595"/>
      <c r="X44" s="596"/>
      <c r="Y44" s="576"/>
      <c r="Z44" s="597"/>
      <c r="AA44" s="252"/>
    </row>
    <row r="45" spans="1:27" s="18" customFormat="1" ht="33" customHeight="1" x14ac:dyDescent="0.3">
      <c r="A45" s="581" t="str">
        <f>IF('Recensement des Equipes'!A45="","",IF('Recensement des Equipes'!A45='Recensement des Equipes'!A44,"",'Recensement des Equipes'!A45))</f>
        <v>Les Cormorans 1</v>
      </c>
      <c r="B45" s="21" t="str">
        <f>IF('Recensement des Equipes'!B45="","",IF('Recensement des Equipes'!B45='Recensement des Equipes'!B44,"",'Recensement des Equipes'!B45))</f>
        <v>N°1 Capitaine</v>
      </c>
      <c r="C45" s="580" t="str">
        <f>IF('Recensement des Equipes'!C45="","",IF('Recensement des Equipes'!C45='Recensement des Equipes'!C44,"",'Recensement des Equipes'!C45))</f>
        <v>BRATANIC</v>
      </c>
      <c r="D45" s="580" t="str">
        <f>IF('Recensement des Equipes'!D45="","",IF(C45="","",'Recensement des Equipes'!D45))</f>
        <v>Alexandre</v>
      </c>
      <c r="E45" s="23" t="str">
        <f>IF('Recensement des Equipes'!E45="","",IF(C45="","",'Recensement des Equipes'!E45))</f>
        <v>Homme</v>
      </c>
      <c r="F45" s="604" t="str">
        <f>IF('Recensement des Equipes'!G45="","",IF('Recensement des Equipes'!G45='Recensement des Equipes'!G44,"",'Recensement des Equipes'!G45))</f>
        <v>16*50</v>
      </c>
      <c r="G45" s="589" t="str">
        <f>IF('Recensement des Equipes'!H45="","",'Recensement des Equipes'!H45)</f>
        <v>16</v>
      </c>
      <c r="H45" s="590" t="str">
        <f>IF('Recensement des Equipes'!I45="","",'Recensement des Equipes'!I45)</f>
        <v>mn</v>
      </c>
      <c r="I45" s="590" t="str">
        <f>IF('Recensement des Equipes'!J45="","",'Recensement des Equipes'!J45)</f>
        <v>30</v>
      </c>
      <c r="J45" s="591" t="str">
        <f>IF('Recensement des Equipes'!K45="","",'Recensement des Equipes'!K45)</f>
        <v>s</v>
      </c>
      <c r="K45" s="592">
        <f>IF('Recensement des Equipes'!L45="","",'Recensement des Equipes'!L45)</f>
        <v>17</v>
      </c>
      <c r="L45" s="593" t="str">
        <f>IF('Recensement des Equipes'!M45="","",'Recensement des Equipes'!M45)</f>
        <v>mn</v>
      </c>
      <c r="M45" s="593">
        <f>IF('Recensement des Equipes'!N45="","",'Recensement des Equipes'!N45)</f>
        <v>0</v>
      </c>
      <c r="N45" s="594" t="str">
        <f>IF('Recensement des Equipes'!O45="","",'Recensement des Equipes'!O45)</f>
        <v>s</v>
      </c>
      <c r="O45" s="589" t="str">
        <f>IF('Recensement des Equipes'!P45="","",'Recensement des Equipes'!P45)</f>
        <v>18</v>
      </c>
      <c r="P45" s="590" t="str">
        <f>IF('Recensement des Equipes'!Q45="","",'Recensement des Equipes'!Q45)</f>
        <v>mn</v>
      </c>
      <c r="Q45" s="590" t="str">
        <f>IF('Recensement des Equipes'!R45="","",'Recensement des Equipes'!R45)</f>
        <v>0</v>
      </c>
      <c r="R45" s="591" t="str">
        <f>IF('Recensement des Equipes'!S45="","",'Recensement des Equipes'!S45)</f>
        <v>s</v>
      </c>
      <c r="S45" s="577"/>
      <c r="T45" s="576"/>
      <c r="U45" s="576"/>
      <c r="V45" s="576"/>
      <c r="W45" s="595"/>
      <c r="X45" s="596"/>
      <c r="Y45" s="576"/>
      <c r="Z45" s="597"/>
      <c r="AA45" s="606"/>
    </row>
    <row r="46" spans="1:27" s="18" customFormat="1" ht="33" customHeight="1" x14ac:dyDescent="0.3">
      <c r="A46" s="581" t="str">
        <f>IF('Recensement des Equipes'!A46="","",IF('Recensement des Equipes'!A46='Recensement des Equipes'!A45,"",'Recensement des Equipes'!A46))</f>
        <v/>
      </c>
      <c r="B46" s="21" t="str">
        <f>IF('Recensement des Equipes'!B46="","",IF('Recensement des Equipes'!B46='Recensement des Equipes'!B45,"",'Recensement des Equipes'!B46))</f>
        <v/>
      </c>
      <c r="C46" s="580" t="str">
        <f>IF('Recensement des Equipes'!C46="","",IF('Recensement des Equipes'!C46='Recensement des Equipes'!C45,"",'Recensement des Equipes'!C46))</f>
        <v/>
      </c>
      <c r="D46" s="580" t="str">
        <f>IF('Recensement des Equipes'!D46="","",IF(C46="","",'Recensement des Equipes'!D46))</f>
        <v/>
      </c>
      <c r="E46" s="23" t="str">
        <f>IF('Recensement des Equipes'!E46="","",IF(C46="","",'Recensement des Equipes'!E46))</f>
        <v/>
      </c>
      <c r="F46" s="604" t="str">
        <f>IF('Recensement des Equipes'!G46="","",IF('Recensement des Equipes'!G46='Recensement des Equipes'!G45,"",'Recensement des Equipes'!G46))</f>
        <v>Speed 100</v>
      </c>
      <c r="G46" s="589" t="str">
        <f>IF('Recensement des Equipes'!H46="","",'Recensement des Equipes'!H46)</f>
        <v>0</v>
      </c>
      <c r="H46" s="590" t="str">
        <f>IF('Recensement des Equipes'!I46="","",'Recensement des Equipes'!I46)</f>
        <v>mn</v>
      </c>
      <c r="I46" s="590" t="str">
        <f>IF('Recensement des Equipes'!J46="","",'Recensement des Equipes'!J46)</f>
        <v>45</v>
      </c>
      <c r="J46" s="591" t="str">
        <f>IF('Recensement des Equipes'!K46="","",'Recensement des Equipes'!K46)</f>
        <v>s</v>
      </c>
      <c r="K46" s="592">
        <f>IF('Recensement des Equipes'!L46="","",'Recensement des Equipes'!L46)</f>
        <v>0</v>
      </c>
      <c r="L46" s="593" t="str">
        <f>IF('Recensement des Equipes'!M46="","",'Recensement des Equipes'!M46)</f>
        <v>mn</v>
      </c>
      <c r="M46" s="593">
        <f>IF('Recensement des Equipes'!N46="","",'Recensement des Equipes'!N46)</f>
        <v>55</v>
      </c>
      <c r="N46" s="594" t="str">
        <f>IF('Recensement des Equipes'!O46="","",'Recensement des Equipes'!O46)</f>
        <v>s</v>
      </c>
      <c r="O46" s="589" t="str">
        <f>IF('Recensement des Equipes'!P46="","",'Recensement des Equipes'!P46)</f>
        <v>1</v>
      </c>
      <c r="P46" s="590" t="str">
        <f>IF('Recensement des Equipes'!Q46="","",'Recensement des Equipes'!Q46)</f>
        <v>mn</v>
      </c>
      <c r="Q46" s="590" t="str">
        <f>IF('Recensement des Equipes'!R46="","",'Recensement des Equipes'!R46)</f>
        <v>15</v>
      </c>
      <c r="R46" s="591" t="str">
        <f>IF('Recensement des Equipes'!S46="","",'Recensement des Equipes'!S46)</f>
        <v>s</v>
      </c>
      <c r="S46" s="577"/>
      <c r="T46" s="576"/>
      <c r="U46" s="576"/>
      <c r="V46" s="576"/>
      <c r="W46" s="595"/>
      <c r="X46" s="596"/>
      <c r="Y46" s="576"/>
      <c r="Z46" s="597"/>
      <c r="AA46" s="252"/>
    </row>
    <row r="47" spans="1:27" s="18" customFormat="1" ht="33" customHeight="1" x14ac:dyDescent="0.3">
      <c r="A47" s="581" t="str">
        <f>IF('Recensement des Equipes'!A47="","",IF('Recensement des Equipes'!A47='Recensement des Equipes'!A46,"",'Recensement des Equipes'!A47))</f>
        <v/>
      </c>
      <c r="B47" s="21" t="str">
        <f>IF('Recensement des Equipes'!B47="","",IF('Recensement des Equipes'!B47='Recensement des Equipes'!B46,"",'Recensement des Equipes'!B47))</f>
        <v xml:space="preserve">N°2 </v>
      </c>
      <c r="C47" s="580" t="str">
        <f>IF('Recensement des Equipes'!C47="","",IF('Recensement des Equipes'!C47='Recensement des Equipes'!C46,"",'Recensement des Equipes'!C47))</f>
        <v>GASS</v>
      </c>
      <c r="D47" s="580" t="str">
        <f>IF('Recensement des Equipes'!D47="","",IF(C47="","",'Recensement des Equipes'!D47))</f>
        <v>Alexandre</v>
      </c>
      <c r="E47" s="23" t="str">
        <f>IF('Recensement des Equipes'!E47="","",IF(C47="","",'Recensement des Equipes'!E47))</f>
        <v>Homme</v>
      </c>
      <c r="F47" s="604" t="str">
        <f>IF('Recensement des Equipes'!G47="","",IF('Recensement des Equipes'!G47='Recensement des Equipes'!G46,"",'Recensement des Equipes'!G47))</f>
        <v/>
      </c>
      <c r="G47" s="589" t="str">
        <f>IF('Recensement des Equipes'!H47="","",'Recensement des Equipes'!H47)</f>
        <v>0</v>
      </c>
      <c r="H47" s="590" t="str">
        <f>IF('Recensement des Equipes'!I47="","",'Recensement des Equipes'!I47)</f>
        <v>mn</v>
      </c>
      <c r="I47" s="590">
        <f>IF('Recensement des Equipes'!J47="","",'Recensement des Equipes'!J47)</f>
        <v>35</v>
      </c>
      <c r="J47" s="591" t="str">
        <f>IF('Recensement des Equipes'!K47="","",'Recensement des Equipes'!K47)</f>
        <v>s</v>
      </c>
      <c r="K47" s="592">
        <f>IF('Recensement des Equipes'!L47="","",'Recensement des Equipes'!L47)</f>
        <v>0</v>
      </c>
      <c r="L47" s="593" t="str">
        <f>IF('Recensement des Equipes'!M47="","",'Recensement des Equipes'!M47)</f>
        <v>mn</v>
      </c>
      <c r="M47" s="593">
        <f>IF('Recensement des Equipes'!N47="","",'Recensement des Equipes'!N47)</f>
        <v>45</v>
      </c>
      <c r="N47" s="594" t="str">
        <f>IF('Recensement des Equipes'!O47="","",'Recensement des Equipes'!O47)</f>
        <v>s</v>
      </c>
      <c r="O47" s="589" t="str">
        <f>IF('Recensement des Equipes'!P47="","",'Recensement des Equipes'!P47)</f>
        <v>1</v>
      </c>
      <c r="P47" s="590" t="str">
        <f>IF('Recensement des Equipes'!Q47="","",'Recensement des Equipes'!Q47)</f>
        <v>mn</v>
      </c>
      <c r="Q47" s="590" t="str">
        <f>IF('Recensement des Equipes'!R47="","",'Recensement des Equipes'!R47)</f>
        <v>5</v>
      </c>
      <c r="R47" s="591" t="str">
        <f>IF('Recensement des Equipes'!S47="","",'Recensement des Equipes'!S47)</f>
        <v>s</v>
      </c>
      <c r="S47" s="577"/>
      <c r="T47" s="576"/>
      <c r="U47" s="576"/>
      <c r="V47" s="576"/>
      <c r="W47" s="595"/>
      <c r="X47" s="596"/>
      <c r="Y47" s="576"/>
      <c r="Z47" s="597"/>
      <c r="AA47" s="606"/>
    </row>
    <row r="48" spans="1:27" s="18" customFormat="1" ht="33" customHeight="1" x14ac:dyDescent="0.3">
      <c r="A48" s="581" t="str">
        <f>IF('Recensement des Equipes'!A48="","",IF('Recensement des Equipes'!A48='Recensement des Equipes'!A47,"",'Recensement des Equipes'!A48))</f>
        <v/>
      </c>
      <c r="B48" s="21" t="str">
        <f>IF('Recensement des Equipes'!B48="","",IF('Recensement des Equipes'!B48='Recensement des Equipes'!B47,"",'Recensement des Equipes'!B48))</f>
        <v/>
      </c>
      <c r="C48" s="580" t="str">
        <f>IF('Recensement des Equipes'!C48="","",IF('Recensement des Equipes'!C48='Recensement des Equipes'!C47,"",'Recensement des Equipes'!C48))</f>
        <v/>
      </c>
      <c r="D48" s="580" t="str">
        <f>IF('Recensement des Equipes'!D48="","",IF(C48="","",'Recensement des Equipes'!D48))</f>
        <v/>
      </c>
      <c r="E48" s="23" t="str">
        <f>IF('Recensement des Equipes'!E48="","",IF(C48="","",'Recensement des Equipes'!E48))</f>
        <v/>
      </c>
      <c r="F48" s="604" t="str">
        <f>IF('Recensement des Equipes'!G48="","",IF('Recensement des Equipes'!G48='Recensement des Equipes'!G47,"",'Recensement des Equipes'!G48))</f>
        <v>Statique</v>
      </c>
      <c r="G48" s="589" t="str">
        <f>IF('Recensement des Equipes'!H48="","",'Recensement des Equipes'!H48)</f>
        <v>3</v>
      </c>
      <c r="H48" s="590" t="str">
        <f>IF('Recensement des Equipes'!I48="","",'Recensement des Equipes'!I48)</f>
        <v>mn</v>
      </c>
      <c r="I48" s="590" t="str">
        <f>IF('Recensement des Equipes'!J48="","",'Recensement des Equipes'!J48)</f>
        <v>25</v>
      </c>
      <c r="J48" s="591" t="str">
        <f>IF('Recensement des Equipes'!K48="","",'Recensement des Equipes'!K48)</f>
        <v>s</v>
      </c>
      <c r="K48" s="592">
        <f>IF('Recensement des Equipes'!L48="","",'Recensement des Equipes'!L48)</f>
        <v>4</v>
      </c>
      <c r="L48" s="593" t="str">
        <f>IF('Recensement des Equipes'!M48="","",'Recensement des Equipes'!M48)</f>
        <v>mn</v>
      </c>
      <c r="M48" s="593">
        <f>IF('Recensement des Equipes'!N48="","",'Recensement des Equipes'!N48)</f>
        <v>25</v>
      </c>
      <c r="N48" s="594" t="str">
        <f>IF('Recensement des Equipes'!O48="","",'Recensement des Equipes'!O48)</f>
        <v>s</v>
      </c>
      <c r="O48" s="589" t="str">
        <f>IF('Recensement des Equipes'!P48="","",'Recensement des Equipes'!P48)</f>
        <v>5</v>
      </c>
      <c r="P48" s="590" t="str">
        <f>IF('Recensement des Equipes'!Q48="","",'Recensement des Equipes'!Q48)</f>
        <v>mn</v>
      </c>
      <c r="Q48" s="590" t="str">
        <f>IF('Recensement des Equipes'!R48="","",'Recensement des Equipes'!R48)</f>
        <v>25</v>
      </c>
      <c r="R48" s="591" t="str">
        <f>IF('Recensement des Equipes'!S48="","",'Recensement des Equipes'!S48)</f>
        <v>s</v>
      </c>
      <c r="S48" s="577"/>
      <c r="T48" s="576"/>
      <c r="U48" s="576"/>
      <c r="V48" s="576"/>
      <c r="W48" s="595"/>
      <c r="X48" s="596"/>
      <c r="Y48" s="576"/>
      <c r="Z48" s="597"/>
      <c r="AA48" s="252"/>
    </row>
    <row r="49" spans="1:27" s="18" customFormat="1" ht="33" customHeight="1" x14ac:dyDescent="0.3">
      <c r="A49" s="581" t="str">
        <f>IF('Recensement des Equipes'!A49="","",IF('Recensement des Equipes'!A49='Recensement des Equipes'!A48,"",'Recensement des Equipes'!A49))</f>
        <v/>
      </c>
      <c r="B49" s="21" t="str">
        <f>IF('Recensement des Equipes'!B49="","",IF('Recensement des Equipes'!B49='Recensement des Equipes'!B48,"",'Recensement des Equipes'!B49))</f>
        <v xml:space="preserve">N°3 </v>
      </c>
      <c r="C49" s="580" t="str">
        <f>IF('Recensement des Equipes'!C49="","",IF('Recensement des Equipes'!C49='Recensement des Equipes'!C48,"",'Recensement des Equipes'!C49))</f>
        <v>ELU</v>
      </c>
      <c r="D49" s="580" t="str">
        <f>IF('Recensement des Equipes'!D49="","",IF(C49="","",'Recensement des Equipes'!D49))</f>
        <v>Olivier</v>
      </c>
      <c r="E49" s="23" t="str">
        <f>IF('Recensement des Equipes'!E49="","",IF(C49="","",'Recensement des Equipes'!E49))</f>
        <v>Homme</v>
      </c>
      <c r="F49" s="604" t="str">
        <f>IF('Recensement des Equipes'!G49="","",IF('Recensement des Equipes'!G49='Recensement des Equipes'!G48,"",'Recensement des Equipes'!G49))</f>
        <v>16*50</v>
      </c>
      <c r="G49" s="589" t="str">
        <f>IF('Recensement des Equipes'!H49="","",'Recensement des Equipes'!H49)</f>
        <v>15</v>
      </c>
      <c r="H49" s="590" t="str">
        <f>IF('Recensement des Equipes'!I49="","",'Recensement des Equipes'!I49)</f>
        <v>mn</v>
      </c>
      <c r="I49" s="590" t="str">
        <f>IF('Recensement des Equipes'!J49="","",'Recensement des Equipes'!J49)</f>
        <v>30</v>
      </c>
      <c r="J49" s="591" t="str">
        <f>IF('Recensement des Equipes'!K49="","",'Recensement des Equipes'!K49)</f>
        <v>s</v>
      </c>
      <c r="K49" s="592">
        <f>IF('Recensement des Equipes'!L49="","",'Recensement des Equipes'!L49)</f>
        <v>16</v>
      </c>
      <c r="L49" s="593" t="str">
        <f>IF('Recensement des Equipes'!M49="","",'Recensement des Equipes'!M49)</f>
        <v>mn</v>
      </c>
      <c r="M49" s="593">
        <f>IF('Recensement des Equipes'!N49="","",'Recensement des Equipes'!N49)</f>
        <v>0</v>
      </c>
      <c r="N49" s="594" t="str">
        <f>IF('Recensement des Equipes'!O49="","",'Recensement des Equipes'!O49)</f>
        <v>s</v>
      </c>
      <c r="O49" s="589" t="str">
        <f>IF('Recensement des Equipes'!P49="","",'Recensement des Equipes'!P49)</f>
        <v>17</v>
      </c>
      <c r="P49" s="590" t="str">
        <f>IF('Recensement des Equipes'!Q49="","",'Recensement des Equipes'!Q49)</f>
        <v>mn</v>
      </c>
      <c r="Q49" s="590">
        <f>IF('Recensement des Equipes'!R49="","",'Recensement des Equipes'!R49)</f>
        <v>0</v>
      </c>
      <c r="R49" s="591" t="str">
        <f>IF('Recensement des Equipes'!S49="","",'Recensement des Equipes'!S49)</f>
        <v>s</v>
      </c>
      <c r="S49" s="577"/>
      <c r="T49" s="576"/>
      <c r="U49" s="576"/>
      <c r="V49" s="576"/>
      <c r="W49" s="595"/>
      <c r="X49" s="596"/>
      <c r="Y49" s="576"/>
      <c r="Z49" s="597"/>
      <c r="AA49" s="606"/>
    </row>
    <row r="50" spans="1:27" s="18" customFormat="1" ht="33" customHeight="1" x14ac:dyDescent="0.3">
      <c r="A50" s="581" t="str">
        <f>IF('Recensement des Equipes'!A50="","",IF('Recensement des Equipes'!A50='Recensement des Equipes'!A49,"",'Recensement des Equipes'!A50))</f>
        <v/>
      </c>
      <c r="B50" s="21" t="str">
        <f>IF('Recensement des Equipes'!B50="","",IF('Recensement des Equipes'!B50='Recensement des Equipes'!B49,"",'Recensement des Equipes'!B50))</f>
        <v/>
      </c>
      <c r="C50" s="580" t="str">
        <f>IF('Recensement des Equipes'!C50="","",IF('Recensement des Equipes'!C50='Recensement des Equipes'!C49,"",'Recensement des Equipes'!C50))</f>
        <v/>
      </c>
      <c r="D50" s="580" t="str">
        <f>IF('Recensement des Equipes'!D50="","",IF(C50="","",'Recensement des Equipes'!D50))</f>
        <v/>
      </c>
      <c r="E50" s="23" t="str">
        <f>IF('Recensement des Equipes'!E50="","",IF(C50="","",'Recensement des Equipes'!E50))</f>
        <v/>
      </c>
      <c r="F50" s="604" t="str">
        <f>IF('Recensement des Equipes'!G50="","",IF('Recensement des Equipes'!G50='Recensement des Equipes'!G49,"",'Recensement des Equipes'!G50))</f>
        <v>DWF</v>
      </c>
      <c r="G50" s="589" t="str">
        <f>IF('Recensement des Equipes'!H50="","",'Recensement des Equipes'!H50)</f>
        <v>150</v>
      </c>
      <c r="H50" s="590" t="str">
        <f>IF('Recensement des Equipes'!I50="","",'Recensement des Equipes'!I50)</f>
        <v>m</v>
      </c>
      <c r="I50" s="590" t="str">
        <f>IF('Recensement des Equipes'!J50="","",'Recensement des Equipes'!J50)</f>
        <v/>
      </c>
      <c r="J50" s="591" t="str">
        <f>IF('Recensement des Equipes'!K50="","",'Recensement des Equipes'!K50)</f>
        <v/>
      </c>
      <c r="K50" s="592">
        <f>IF('Recensement des Equipes'!L50="","",'Recensement des Equipes'!L50)</f>
        <v>175</v>
      </c>
      <c r="L50" s="593" t="str">
        <f>IF('Recensement des Equipes'!M50="","",'Recensement des Equipes'!M50)</f>
        <v>m</v>
      </c>
      <c r="M50" s="593" t="str">
        <f>IF('Recensement des Equipes'!N50="","",'Recensement des Equipes'!N50)</f>
        <v/>
      </c>
      <c r="N50" s="594" t="str">
        <f>IF('Recensement des Equipes'!O50="","",'Recensement des Equipes'!O50)</f>
        <v/>
      </c>
      <c r="O50" s="589" t="str">
        <f>IF('Recensement des Equipes'!P50="","",'Recensement des Equipes'!P50)</f>
        <v>200</v>
      </c>
      <c r="P50" s="590" t="str">
        <f>IF('Recensement des Equipes'!Q50="","",'Recensement des Equipes'!Q50)</f>
        <v>m</v>
      </c>
      <c r="Q50" s="590" t="str">
        <f>IF('Recensement des Equipes'!R50="","",'Recensement des Equipes'!R50)</f>
        <v/>
      </c>
      <c r="R50" s="591" t="str">
        <f>IF('Recensement des Equipes'!S50="","",'Recensement des Equipes'!S50)</f>
        <v/>
      </c>
      <c r="S50" s="577"/>
      <c r="T50" s="576"/>
      <c r="U50" s="576"/>
      <c r="V50" s="576"/>
      <c r="W50" s="595"/>
      <c r="X50" s="596"/>
      <c r="Y50" s="576"/>
      <c r="Z50" s="597"/>
      <c r="AA50" s="252"/>
    </row>
    <row r="51" spans="1:27" s="18" customFormat="1" ht="33" customHeight="1" x14ac:dyDescent="0.3">
      <c r="A51" s="581" t="str">
        <f>IF('Recensement des Equipes'!A51="","",IF('Recensement des Equipes'!A51='Recensement des Equipes'!A50,"",'Recensement des Equipes'!A51))</f>
        <v/>
      </c>
      <c r="B51" s="21" t="str">
        <f>IF('Recensement des Equipes'!B51="","",IF('Recensement des Equipes'!B51='Recensement des Equipes'!B50,"",'Recensement des Equipes'!B51))</f>
        <v xml:space="preserve">N°4 </v>
      </c>
      <c r="C51" s="580" t="str">
        <f>IF('Recensement des Equipes'!C51="","",IF('Recensement des Equipes'!C51='Recensement des Equipes'!C50,"",'Recensement des Equipes'!C51))</f>
        <v>HARTMANN</v>
      </c>
      <c r="D51" s="580" t="str">
        <f>IF('Recensement des Equipes'!D51="","",IF(C51="","",'Recensement des Equipes'!D51))</f>
        <v>Loraine</v>
      </c>
      <c r="E51" s="23" t="str">
        <f>IF('Recensement des Equipes'!E51="","",IF(C51="","",'Recensement des Equipes'!E51))</f>
        <v>FEMME</v>
      </c>
      <c r="F51" s="604" t="str">
        <f>IF('Recensement des Equipes'!G51="","",IF('Recensement des Equipes'!G51='Recensement des Equipes'!G50,"",'Recensement des Equipes'!G51))</f>
        <v>DNF</v>
      </c>
      <c r="G51" s="589" t="str">
        <f>IF('Recensement des Equipes'!H51="","",'Recensement des Equipes'!H51)</f>
        <v>75</v>
      </c>
      <c r="H51" s="590" t="str">
        <f>IF('Recensement des Equipes'!I51="","",'Recensement des Equipes'!I51)</f>
        <v>m</v>
      </c>
      <c r="I51" s="590" t="str">
        <f>IF('Recensement des Equipes'!J51="","",'Recensement des Equipes'!J51)</f>
        <v/>
      </c>
      <c r="J51" s="591" t="str">
        <f>IF('Recensement des Equipes'!K51="","",'Recensement des Equipes'!K51)</f>
        <v/>
      </c>
      <c r="K51" s="592">
        <f>IF('Recensement des Equipes'!L51="","",'Recensement des Equipes'!L51)</f>
        <v>100</v>
      </c>
      <c r="L51" s="593" t="str">
        <f>IF('Recensement des Equipes'!M51="","",'Recensement des Equipes'!M51)</f>
        <v>m</v>
      </c>
      <c r="M51" s="593" t="str">
        <f>IF('Recensement des Equipes'!N51="","",'Recensement des Equipes'!N51)</f>
        <v/>
      </c>
      <c r="N51" s="594" t="str">
        <f>IF('Recensement des Equipes'!O51="","",'Recensement des Equipes'!O51)</f>
        <v/>
      </c>
      <c r="O51" s="589" t="str">
        <f>IF('Recensement des Equipes'!P51="","",'Recensement des Equipes'!P51)</f>
        <v>125</v>
      </c>
      <c r="P51" s="590" t="str">
        <f>IF('Recensement des Equipes'!Q51="","",'Recensement des Equipes'!Q51)</f>
        <v>m</v>
      </c>
      <c r="Q51" s="590" t="str">
        <f>IF('Recensement des Equipes'!R51="","",'Recensement des Equipes'!R51)</f>
        <v/>
      </c>
      <c r="R51" s="591" t="str">
        <f>IF('Recensement des Equipes'!S51="","",'Recensement des Equipes'!S51)</f>
        <v/>
      </c>
      <c r="S51" s="577"/>
      <c r="T51" s="576"/>
      <c r="U51" s="576"/>
      <c r="V51" s="576"/>
      <c r="W51" s="595"/>
      <c r="X51" s="596"/>
      <c r="Y51" s="576"/>
      <c r="Z51" s="597"/>
      <c r="AA51" s="606"/>
    </row>
    <row r="52" spans="1:27" s="18" customFormat="1" ht="33" customHeight="1" x14ac:dyDescent="0.3">
      <c r="A52" s="581" t="str">
        <f>IF('Recensement des Equipes'!A52="","",IF('Recensement des Equipes'!A52='Recensement des Equipes'!A51,"",'Recensement des Equipes'!A52))</f>
        <v/>
      </c>
      <c r="B52" s="21" t="str">
        <f>IF('Recensement des Equipes'!B52="","",IF('Recensement des Equipes'!B52='Recensement des Equipes'!B51,"",'Recensement des Equipes'!B52))</f>
        <v/>
      </c>
      <c r="C52" s="580" t="str">
        <f>IF('Recensement des Equipes'!C52="","",IF('Recensement des Equipes'!C52='Recensement des Equipes'!C51,"",'Recensement des Equipes'!C52))</f>
        <v/>
      </c>
      <c r="D52" s="580" t="str">
        <f>IF('Recensement des Equipes'!D52="","",IF(C52="","",'Recensement des Equipes'!D52))</f>
        <v/>
      </c>
      <c r="E52" s="23" t="str">
        <f>IF('Recensement des Equipes'!E52="","",IF(C52="","",'Recensement des Equipes'!E52))</f>
        <v/>
      </c>
      <c r="F52" s="604" t="str">
        <f>IF('Recensement des Equipes'!G52="","",IF('Recensement des Equipes'!G52='Recensement des Equipes'!G51,"",'Recensement des Equipes'!G52))</f>
        <v>DWF</v>
      </c>
      <c r="G52" s="589" t="str">
        <f>IF('Recensement des Equipes'!H52="","",'Recensement des Equipes'!H52)</f>
        <v>75</v>
      </c>
      <c r="H52" s="590" t="str">
        <f>IF('Recensement des Equipes'!I52="","",'Recensement des Equipes'!I52)</f>
        <v>m</v>
      </c>
      <c r="I52" s="590" t="str">
        <f>IF('Recensement des Equipes'!J52="","",'Recensement des Equipes'!J52)</f>
        <v/>
      </c>
      <c r="J52" s="591" t="str">
        <f>IF('Recensement des Equipes'!K52="","",'Recensement des Equipes'!K52)</f>
        <v/>
      </c>
      <c r="K52" s="592">
        <f>IF('Recensement des Equipes'!L52="","",'Recensement des Equipes'!L52)</f>
        <v>100</v>
      </c>
      <c r="L52" s="593" t="str">
        <f>IF('Recensement des Equipes'!M52="","",'Recensement des Equipes'!M52)</f>
        <v>m</v>
      </c>
      <c r="M52" s="593" t="str">
        <f>IF('Recensement des Equipes'!N52="","",'Recensement des Equipes'!N52)</f>
        <v/>
      </c>
      <c r="N52" s="594" t="str">
        <f>IF('Recensement des Equipes'!O52="","",'Recensement des Equipes'!O52)</f>
        <v/>
      </c>
      <c r="O52" s="589" t="str">
        <f>IF('Recensement des Equipes'!P52="","",'Recensement des Equipes'!P52)</f>
        <v>125</v>
      </c>
      <c r="P52" s="590" t="str">
        <f>IF('Recensement des Equipes'!Q52="","",'Recensement des Equipes'!Q52)</f>
        <v>m</v>
      </c>
      <c r="Q52" s="590" t="str">
        <f>IF('Recensement des Equipes'!R52="","",'Recensement des Equipes'!R52)</f>
        <v/>
      </c>
      <c r="R52" s="591" t="str">
        <f>IF('Recensement des Equipes'!S52="","",'Recensement des Equipes'!S52)</f>
        <v/>
      </c>
      <c r="S52" s="577"/>
      <c r="T52" s="576"/>
      <c r="U52" s="576"/>
      <c r="V52" s="576"/>
      <c r="W52" s="595"/>
      <c r="X52" s="596"/>
      <c r="Y52" s="576"/>
      <c r="Z52" s="597"/>
      <c r="AA52" s="252"/>
    </row>
    <row r="53" spans="1:27" s="18" customFormat="1" ht="33" customHeight="1" x14ac:dyDescent="0.3">
      <c r="A53" s="581" t="str">
        <f>IF('Recensement des Equipes'!A53="","",IF('Recensement des Equipes'!A53='Recensement des Equipes'!A52,"",'Recensement des Equipes'!A53))</f>
        <v/>
      </c>
      <c r="B53" s="21" t="str">
        <f>IF('Recensement des Equipes'!B53="","",IF('Recensement des Equipes'!B53='Recensement des Equipes'!B52,"",'Recensement des Equipes'!B53))</f>
        <v xml:space="preserve">N°5 </v>
      </c>
      <c r="C53" s="580" t="str">
        <f>IF('Recensement des Equipes'!C53="","",IF('Recensement des Equipes'!C53='Recensement des Equipes'!C52,"",'Recensement des Equipes'!C53))</f>
        <v>QUERY</v>
      </c>
      <c r="D53" s="580" t="str">
        <f>IF('Recensement des Equipes'!D53="","",IF(C53="","",'Recensement des Equipes'!D53))</f>
        <v>Michelle</v>
      </c>
      <c r="E53" s="23" t="str">
        <f>IF('Recensement des Equipes'!E53="","",IF(C53="","",'Recensement des Equipes'!E53))</f>
        <v>FEMME</v>
      </c>
      <c r="F53" s="604" t="str">
        <f>IF('Recensement des Equipes'!G53="","",IF('Recensement des Equipes'!G53='Recensement des Equipes'!G52,"",'Recensement des Equipes'!G53))</f>
        <v>DNF</v>
      </c>
      <c r="G53" s="589" t="str">
        <f>IF('Recensement des Equipes'!H53="","",'Recensement des Equipes'!H53)</f>
        <v>28</v>
      </c>
      <c r="H53" s="590" t="str">
        <f>IF('Recensement des Equipes'!I53="","",'Recensement des Equipes'!I53)</f>
        <v>m</v>
      </c>
      <c r="I53" s="590" t="str">
        <f>IF('Recensement des Equipes'!J53="","",'Recensement des Equipes'!J53)</f>
        <v/>
      </c>
      <c r="J53" s="591" t="str">
        <f>IF('Recensement des Equipes'!K53="","",'Recensement des Equipes'!K53)</f>
        <v/>
      </c>
      <c r="K53" s="592">
        <f>IF('Recensement des Equipes'!L53="","",'Recensement des Equipes'!L53)</f>
        <v>53</v>
      </c>
      <c r="L53" s="593" t="str">
        <f>IF('Recensement des Equipes'!M53="","",'Recensement des Equipes'!M53)</f>
        <v>m</v>
      </c>
      <c r="M53" s="593" t="str">
        <f>IF('Recensement des Equipes'!N53="","",'Recensement des Equipes'!N53)</f>
        <v/>
      </c>
      <c r="N53" s="594" t="str">
        <f>IF('Recensement des Equipes'!O53="","",'Recensement des Equipes'!O53)</f>
        <v/>
      </c>
      <c r="O53" s="589" t="str">
        <f>IF('Recensement des Equipes'!P53="","",'Recensement des Equipes'!P53)</f>
        <v>78</v>
      </c>
      <c r="P53" s="590" t="str">
        <f>IF('Recensement des Equipes'!Q53="","",'Recensement des Equipes'!Q53)</f>
        <v>m</v>
      </c>
      <c r="Q53" s="590" t="str">
        <f>IF('Recensement des Equipes'!R53="","",'Recensement des Equipes'!R53)</f>
        <v/>
      </c>
      <c r="R53" s="591" t="str">
        <f>IF('Recensement des Equipes'!S53="","",'Recensement des Equipes'!S53)</f>
        <v/>
      </c>
      <c r="S53" s="577"/>
      <c r="T53" s="576"/>
      <c r="U53" s="576"/>
      <c r="V53" s="576"/>
      <c r="W53" s="595"/>
      <c r="X53" s="596"/>
      <c r="Y53" s="576"/>
      <c r="Z53" s="597"/>
      <c r="AA53" s="606"/>
    </row>
    <row r="54" spans="1:27" s="18" customFormat="1" ht="33" customHeight="1" x14ac:dyDescent="0.3">
      <c r="A54" s="581" t="str">
        <f>IF('Recensement des Equipes'!A54="","",IF('Recensement des Equipes'!A54='Recensement des Equipes'!A53,"",'Recensement des Equipes'!A54))</f>
        <v/>
      </c>
      <c r="B54" s="21" t="str">
        <f>IF('Recensement des Equipes'!B54="","",IF('Recensement des Equipes'!B54='Recensement des Equipes'!B53,"",'Recensement des Equipes'!B54))</f>
        <v/>
      </c>
      <c r="C54" s="580" t="str">
        <f>IF('Recensement des Equipes'!C54="","",IF('Recensement des Equipes'!C54='Recensement des Equipes'!C53,"",'Recensement des Equipes'!C54))</f>
        <v/>
      </c>
      <c r="D54" s="580" t="str">
        <f>IF('Recensement des Equipes'!D54="","",IF(C54="","",'Recensement des Equipes'!D54))</f>
        <v/>
      </c>
      <c r="E54" s="23" t="str">
        <f>IF('Recensement des Equipes'!E54="","",IF(C54="","",'Recensement des Equipes'!E54))</f>
        <v/>
      </c>
      <c r="F54" s="604" t="str">
        <f>IF('Recensement des Equipes'!G54="","",IF('Recensement des Equipes'!G54='Recensement des Equipes'!G53,"",'Recensement des Equipes'!G54))</f>
        <v>Statique</v>
      </c>
      <c r="G54" s="589" t="str">
        <f>IF('Recensement des Equipes'!H54="","",'Recensement des Equipes'!H54)</f>
        <v>3</v>
      </c>
      <c r="H54" s="590" t="str">
        <f>IF('Recensement des Equipes'!I54="","",'Recensement des Equipes'!I54)</f>
        <v>mn</v>
      </c>
      <c r="I54" s="590" t="str">
        <f>IF('Recensement des Equipes'!J54="","",'Recensement des Equipes'!J54)</f>
        <v>10</v>
      </c>
      <c r="J54" s="591" t="str">
        <f>IF('Recensement des Equipes'!K54="","",'Recensement des Equipes'!K54)</f>
        <v>s</v>
      </c>
      <c r="K54" s="592">
        <f>IF('Recensement des Equipes'!L54="","",'Recensement des Equipes'!L54)</f>
        <v>4</v>
      </c>
      <c r="L54" s="593" t="str">
        <f>IF('Recensement des Equipes'!M54="","",'Recensement des Equipes'!M54)</f>
        <v>mn</v>
      </c>
      <c r="M54" s="593">
        <f>IF('Recensement des Equipes'!N54="","",'Recensement des Equipes'!N54)</f>
        <v>10</v>
      </c>
      <c r="N54" s="594" t="str">
        <f>IF('Recensement des Equipes'!O54="","",'Recensement des Equipes'!O54)</f>
        <v>s</v>
      </c>
      <c r="O54" s="589" t="str">
        <f>IF('Recensement des Equipes'!P54="","",'Recensement des Equipes'!P54)</f>
        <v>5</v>
      </c>
      <c r="P54" s="590" t="str">
        <f>IF('Recensement des Equipes'!Q54="","",'Recensement des Equipes'!Q54)</f>
        <v>mn</v>
      </c>
      <c r="Q54" s="590" t="str">
        <f>IF('Recensement des Equipes'!R54="","",'Recensement des Equipes'!R54)</f>
        <v>10</v>
      </c>
      <c r="R54" s="591" t="str">
        <f>IF('Recensement des Equipes'!S54="","",'Recensement des Equipes'!S54)</f>
        <v>s</v>
      </c>
      <c r="S54" s="577"/>
      <c r="T54" s="576"/>
      <c r="U54" s="576"/>
      <c r="V54" s="576"/>
      <c r="W54" s="595"/>
      <c r="X54" s="596"/>
      <c r="Y54" s="576"/>
      <c r="Z54" s="597"/>
      <c r="AA54" s="252"/>
    </row>
    <row r="55" spans="1:27" s="18" customFormat="1" ht="33" customHeight="1" x14ac:dyDescent="0.3">
      <c r="A55" s="581" t="str">
        <f>IF('Recensement des Equipes'!A55="","",IF('Recensement des Equipes'!A55='Recensement des Equipes'!A54,"",'Recensement des Equipes'!A55))</f>
        <v>Les Cormorans 2</v>
      </c>
      <c r="B55" s="21" t="str">
        <f>IF('Recensement des Equipes'!B55="","",IF('Recensement des Equipes'!B55='Recensement des Equipes'!B54,"",'Recensement des Equipes'!B55))</f>
        <v>N°1 Capitaine</v>
      </c>
      <c r="C55" s="580" t="str">
        <f>IF('Recensement des Equipes'!C55="","",IF('Recensement des Equipes'!C55='Recensement des Equipes'!C54,"",'Recensement des Equipes'!C55))</f>
        <v>LEITNER</v>
      </c>
      <c r="D55" s="580" t="str">
        <f>IF('Recensement des Equipes'!D55="","",IF(C55="","",'Recensement des Equipes'!D55))</f>
        <v>Rachel</v>
      </c>
      <c r="E55" s="23" t="str">
        <f>IF('Recensement des Equipes'!E55="","",IF(C55="","",'Recensement des Equipes'!E55))</f>
        <v>FEMME</v>
      </c>
      <c r="F55" s="604" t="str">
        <f>IF('Recensement des Equipes'!G55="","",IF('Recensement des Equipes'!G55='Recensement des Equipes'!G54,"",'Recensement des Equipes'!G55))</f>
        <v>16*50</v>
      </c>
      <c r="G55" s="589" t="str">
        <f>IF('Recensement des Equipes'!H55="","",'Recensement des Equipes'!H55)</f>
        <v>16</v>
      </c>
      <c r="H55" s="590" t="str">
        <f>IF('Recensement des Equipes'!I55="","",'Recensement des Equipes'!I55)</f>
        <v>mn</v>
      </c>
      <c r="I55" s="590" t="str">
        <f>IF('Recensement des Equipes'!J55="","",'Recensement des Equipes'!J55)</f>
        <v>0</v>
      </c>
      <c r="J55" s="591" t="str">
        <f>IF('Recensement des Equipes'!K55="","",'Recensement des Equipes'!K55)</f>
        <v>s</v>
      </c>
      <c r="K55" s="592">
        <f>IF('Recensement des Equipes'!L55="","",'Recensement des Equipes'!L55)</f>
        <v>16</v>
      </c>
      <c r="L55" s="593" t="str">
        <f>IF('Recensement des Equipes'!M55="","",'Recensement des Equipes'!M55)</f>
        <v>mn</v>
      </c>
      <c r="M55" s="593">
        <f>IF('Recensement des Equipes'!N55="","",'Recensement des Equipes'!N55)</f>
        <v>30</v>
      </c>
      <c r="N55" s="594" t="str">
        <f>IF('Recensement des Equipes'!O55="","",'Recensement des Equipes'!O55)</f>
        <v>s</v>
      </c>
      <c r="O55" s="589" t="str">
        <f>IF('Recensement des Equipes'!P55="","",'Recensement des Equipes'!P55)</f>
        <v>17</v>
      </c>
      <c r="P55" s="590" t="str">
        <f>IF('Recensement des Equipes'!Q55="","",'Recensement des Equipes'!Q55)</f>
        <v>mn</v>
      </c>
      <c r="Q55" s="590" t="str">
        <f>IF('Recensement des Equipes'!R55="","",'Recensement des Equipes'!R55)</f>
        <v>30</v>
      </c>
      <c r="R55" s="591" t="str">
        <f>IF('Recensement des Equipes'!S55="","",'Recensement des Equipes'!S55)</f>
        <v>s</v>
      </c>
      <c r="S55" s="577"/>
      <c r="T55" s="576"/>
      <c r="U55" s="576"/>
      <c r="V55" s="576"/>
      <c r="W55" s="595"/>
      <c r="X55" s="596"/>
      <c r="Y55" s="576"/>
      <c r="Z55" s="597"/>
      <c r="AA55" s="606"/>
    </row>
    <row r="56" spans="1:27" s="18" customFormat="1" ht="33" customHeight="1" x14ac:dyDescent="0.3">
      <c r="A56" s="581" t="str">
        <f>IF('Recensement des Equipes'!A56="","",IF('Recensement des Equipes'!A56='Recensement des Equipes'!A55,"",'Recensement des Equipes'!A56))</f>
        <v/>
      </c>
      <c r="B56" s="21" t="str">
        <f>IF('Recensement des Equipes'!B56="","",IF('Recensement des Equipes'!B56='Recensement des Equipes'!B55,"",'Recensement des Equipes'!B56))</f>
        <v/>
      </c>
      <c r="C56" s="580" t="str">
        <f>IF('Recensement des Equipes'!C56="","",IF('Recensement des Equipes'!C56='Recensement des Equipes'!C55,"",'Recensement des Equipes'!C56))</f>
        <v/>
      </c>
      <c r="D56" s="580" t="str">
        <f>IF('Recensement des Equipes'!D56="","",IF(C56="","",'Recensement des Equipes'!D56))</f>
        <v/>
      </c>
      <c r="E56" s="23" t="str">
        <f>IF('Recensement des Equipes'!E56="","",IF(C56="","",'Recensement des Equipes'!E56))</f>
        <v/>
      </c>
      <c r="F56" s="604" t="str">
        <f>IF('Recensement des Equipes'!G56="","",IF('Recensement des Equipes'!G56='Recensement des Equipes'!G55,"",'Recensement des Equipes'!G56))</f>
        <v>DWF</v>
      </c>
      <c r="G56" s="589" t="str">
        <f>IF('Recensement des Equipes'!H56="","",'Recensement des Equipes'!H56)</f>
        <v>55</v>
      </c>
      <c r="H56" s="590" t="str">
        <f>IF('Recensement des Equipes'!I56="","",'Recensement des Equipes'!I56)</f>
        <v>m</v>
      </c>
      <c r="I56" s="590" t="str">
        <f>IF('Recensement des Equipes'!J56="","",'Recensement des Equipes'!J56)</f>
        <v/>
      </c>
      <c r="J56" s="591" t="str">
        <f>IF('Recensement des Equipes'!K56="","",'Recensement des Equipes'!K56)</f>
        <v/>
      </c>
      <c r="K56" s="592">
        <f>IF('Recensement des Equipes'!L56="","",'Recensement des Equipes'!L56)</f>
        <v>80</v>
      </c>
      <c r="L56" s="593" t="str">
        <f>IF('Recensement des Equipes'!M56="","",'Recensement des Equipes'!M56)</f>
        <v>m</v>
      </c>
      <c r="M56" s="593" t="str">
        <f>IF('Recensement des Equipes'!N56="","",'Recensement des Equipes'!N56)</f>
        <v/>
      </c>
      <c r="N56" s="594" t="str">
        <f>IF('Recensement des Equipes'!O56="","",'Recensement des Equipes'!O56)</f>
        <v/>
      </c>
      <c r="O56" s="589" t="str">
        <f>IF('Recensement des Equipes'!P56="","",'Recensement des Equipes'!P56)</f>
        <v>105</v>
      </c>
      <c r="P56" s="590" t="str">
        <f>IF('Recensement des Equipes'!Q56="","",'Recensement des Equipes'!Q56)</f>
        <v>m</v>
      </c>
      <c r="Q56" s="590" t="str">
        <f>IF('Recensement des Equipes'!R56="","",'Recensement des Equipes'!R56)</f>
        <v/>
      </c>
      <c r="R56" s="591" t="str">
        <f>IF('Recensement des Equipes'!S56="","",'Recensement des Equipes'!S56)</f>
        <v/>
      </c>
      <c r="S56" s="577"/>
      <c r="T56" s="576"/>
      <c r="U56" s="576"/>
      <c r="V56" s="576"/>
      <c r="W56" s="595"/>
      <c r="X56" s="596"/>
      <c r="Y56" s="576"/>
      <c r="Z56" s="597"/>
      <c r="AA56" s="252"/>
    </row>
    <row r="57" spans="1:27" s="18" customFormat="1" ht="33" customHeight="1" x14ac:dyDescent="0.3">
      <c r="A57" s="581" t="str">
        <f>IF('Recensement des Equipes'!A57="","",IF('Recensement des Equipes'!A57='Recensement des Equipes'!A56,"",'Recensement des Equipes'!A57))</f>
        <v/>
      </c>
      <c r="B57" s="21" t="str">
        <f>IF('Recensement des Equipes'!B57="","",IF('Recensement des Equipes'!B57='Recensement des Equipes'!B56,"",'Recensement des Equipes'!B57))</f>
        <v xml:space="preserve">N°2 </v>
      </c>
      <c r="C57" s="580" t="str">
        <f>IF('Recensement des Equipes'!C57="","",IF('Recensement des Equipes'!C57='Recensement des Equipes'!C56,"",'Recensement des Equipes'!C57))</f>
        <v>BRATANIC</v>
      </c>
      <c r="D57" s="580" t="str">
        <f>IF('Recensement des Equipes'!D57="","",IF(C57="","",'Recensement des Equipes'!D57))</f>
        <v>Christopher</v>
      </c>
      <c r="E57" s="23" t="str">
        <f>IF('Recensement des Equipes'!E57="","",IF(C57="","",'Recensement des Equipes'!E57))</f>
        <v>Homme</v>
      </c>
      <c r="F57" s="604" t="str">
        <f>IF('Recensement des Equipes'!G57="","",IF('Recensement des Equipes'!G57='Recensement des Equipes'!G56,"",'Recensement des Equipes'!G57))</f>
        <v>Speed 100</v>
      </c>
      <c r="G57" s="589" t="str">
        <f>IF('Recensement des Equipes'!H57="","",'Recensement des Equipes'!H57)</f>
        <v>0</v>
      </c>
      <c r="H57" s="590" t="str">
        <f>IF('Recensement des Equipes'!I57="","",'Recensement des Equipes'!I57)</f>
        <v>mn</v>
      </c>
      <c r="I57" s="590">
        <f>IF('Recensement des Equipes'!J57="","",'Recensement des Equipes'!J57)</f>
        <v>50</v>
      </c>
      <c r="J57" s="591" t="str">
        <f>IF('Recensement des Equipes'!K57="","",'Recensement des Equipes'!K57)</f>
        <v>s</v>
      </c>
      <c r="K57" s="592">
        <f>IF('Recensement des Equipes'!L57="","",'Recensement des Equipes'!L57)</f>
        <v>1</v>
      </c>
      <c r="L57" s="593" t="str">
        <f>IF('Recensement des Equipes'!M57="","",'Recensement des Equipes'!M57)</f>
        <v>mn</v>
      </c>
      <c r="M57" s="593">
        <f>IF('Recensement des Equipes'!N57="","",'Recensement des Equipes'!N57)</f>
        <v>0</v>
      </c>
      <c r="N57" s="594" t="str">
        <f>IF('Recensement des Equipes'!O57="","",'Recensement des Equipes'!O57)</f>
        <v>s</v>
      </c>
      <c r="O57" s="589" t="str">
        <f>IF('Recensement des Equipes'!P57="","",'Recensement des Equipes'!P57)</f>
        <v>1</v>
      </c>
      <c r="P57" s="590" t="str">
        <f>IF('Recensement des Equipes'!Q57="","",'Recensement des Equipes'!Q57)</f>
        <v>mn</v>
      </c>
      <c r="Q57" s="590" t="str">
        <f>IF('Recensement des Equipes'!R57="","",'Recensement des Equipes'!R57)</f>
        <v>20</v>
      </c>
      <c r="R57" s="591" t="str">
        <f>IF('Recensement des Equipes'!S57="","",'Recensement des Equipes'!S57)</f>
        <v>s</v>
      </c>
      <c r="S57" s="577"/>
      <c r="T57" s="576"/>
      <c r="U57" s="576"/>
      <c r="V57" s="576"/>
      <c r="W57" s="595"/>
      <c r="X57" s="596"/>
      <c r="Y57" s="576"/>
      <c r="Z57" s="597"/>
      <c r="AA57" s="606"/>
    </row>
    <row r="58" spans="1:27" s="18" customFormat="1" ht="33" customHeight="1" x14ac:dyDescent="0.3">
      <c r="A58" s="581" t="str">
        <f>IF('Recensement des Equipes'!A58="","",IF('Recensement des Equipes'!A58='Recensement des Equipes'!A57,"",'Recensement des Equipes'!A58))</f>
        <v/>
      </c>
      <c r="B58" s="21" t="str">
        <f>IF('Recensement des Equipes'!B58="","",IF('Recensement des Equipes'!B58='Recensement des Equipes'!B57,"",'Recensement des Equipes'!B58))</f>
        <v/>
      </c>
      <c r="C58" s="580" t="str">
        <f>IF('Recensement des Equipes'!C58="","",IF('Recensement des Equipes'!C58='Recensement des Equipes'!C57,"",'Recensement des Equipes'!C58))</f>
        <v/>
      </c>
      <c r="D58" s="580" t="str">
        <f>IF('Recensement des Equipes'!D58="","",IF(C58="","",'Recensement des Equipes'!D58))</f>
        <v/>
      </c>
      <c r="E58" s="23" t="str">
        <f>IF('Recensement des Equipes'!E58="","",IF(C58="","",'Recensement des Equipes'!E58))</f>
        <v/>
      </c>
      <c r="F58" s="604" t="str">
        <f>IF('Recensement des Equipes'!G58="","",IF('Recensement des Equipes'!G58='Recensement des Equipes'!G57,"",'Recensement des Equipes'!G58))</f>
        <v>Statique</v>
      </c>
      <c r="G58" s="589" t="str">
        <f>IF('Recensement des Equipes'!H58="","",'Recensement des Equipes'!H58)</f>
        <v>2</v>
      </c>
      <c r="H58" s="590" t="str">
        <f>IF('Recensement des Equipes'!I58="","",'Recensement des Equipes'!I58)</f>
        <v>mn</v>
      </c>
      <c r="I58" s="590" t="str">
        <f>IF('Recensement des Equipes'!J58="","",'Recensement des Equipes'!J58)</f>
        <v>50</v>
      </c>
      <c r="J58" s="591" t="str">
        <f>IF('Recensement des Equipes'!K58="","",'Recensement des Equipes'!K58)</f>
        <v>s</v>
      </c>
      <c r="K58" s="592">
        <f>IF('Recensement des Equipes'!L58="","",'Recensement des Equipes'!L58)</f>
        <v>3</v>
      </c>
      <c r="L58" s="593" t="str">
        <f>IF('Recensement des Equipes'!M58="","",'Recensement des Equipes'!M58)</f>
        <v>mn</v>
      </c>
      <c r="M58" s="593">
        <f>IF('Recensement des Equipes'!N58="","",'Recensement des Equipes'!N58)</f>
        <v>50</v>
      </c>
      <c r="N58" s="594" t="str">
        <f>IF('Recensement des Equipes'!O58="","",'Recensement des Equipes'!O58)</f>
        <v>s</v>
      </c>
      <c r="O58" s="589" t="str">
        <f>IF('Recensement des Equipes'!P58="","",'Recensement des Equipes'!P58)</f>
        <v>4</v>
      </c>
      <c r="P58" s="590" t="str">
        <f>IF('Recensement des Equipes'!Q58="","",'Recensement des Equipes'!Q58)</f>
        <v>mn</v>
      </c>
      <c r="Q58" s="590" t="str">
        <f>IF('Recensement des Equipes'!R58="","",'Recensement des Equipes'!R58)</f>
        <v>50</v>
      </c>
      <c r="R58" s="591" t="str">
        <f>IF('Recensement des Equipes'!S58="","",'Recensement des Equipes'!S58)</f>
        <v>s</v>
      </c>
      <c r="S58" s="577"/>
      <c r="T58" s="576"/>
      <c r="U58" s="576"/>
      <c r="V58" s="576"/>
      <c r="W58" s="595"/>
      <c r="X58" s="596"/>
      <c r="Y58" s="576"/>
      <c r="Z58" s="597"/>
      <c r="AA58" s="252"/>
    </row>
    <row r="59" spans="1:27" s="18" customFormat="1" ht="33" customHeight="1" x14ac:dyDescent="0.3">
      <c r="A59" s="581" t="str">
        <f>IF('Recensement des Equipes'!A59="","",IF('Recensement des Equipes'!A59='Recensement des Equipes'!A58,"",'Recensement des Equipes'!A59))</f>
        <v/>
      </c>
      <c r="B59" s="21" t="str">
        <f>IF('Recensement des Equipes'!B59="","",IF('Recensement des Equipes'!B59='Recensement des Equipes'!B58,"",'Recensement des Equipes'!B59))</f>
        <v xml:space="preserve">N°3 </v>
      </c>
      <c r="C59" s="580" t="str">
        <f>IF('Recensement des Equipes'!C59="","",IF('Recensement des Equipes'!C59='Recensement des Equipes'!C58,"",'Recensement des Equipes'!C59))</f>
        <v>BUZET</v>
      </c>
      <c r="D59" s="580" t="str">
        <f>IF('Recensement des Equipes'!D59="","",IF(C59="","",'Recensement des Equipes'!D59))</f>
        <v>François</v>
      </c>
      <c r="E59" s="23" t="str">
        <f>IF('Recensement des Equipes'!E59="","",IF(C59="","",'Recensement des Equipes'!E59))</f>
        <v>Homme</v>
      </c>
      <c r="F59" s="604" t="str">
        <f>IF('Recensement des Equipes'!G59="","",IF('Recensement des Equipes'!G59='Recensement des Equipes'!G58,"",'Recensement des Equipes'!G59))</f>
        <v>16*50</v>
      </c>
      <c r="G59" s="589">
        <f>IF('Recensement des Equipes'!H59="","",'Recensement des Equipes'!H59)</f>
        <v>19</v>
      </c>
      <c r="H59" s="590" t="str">
        <f>IF('Recensement des Equipes'!I59="","",'Recensement des Equipes'!I59)</f>
        <v>mn</v>
      </c>
      <c r="I59" s="590" t="str">
        <f>IF('Recensement des Equipes'!J59="","",'Recensement des Equipes'!J59)</f>
        <v>30</v>
      </c>
      <c r="J59" s="591" t="str">
        <f>IF('Recensement des Equipes'!K59="","",'Recensement des Equipes'!K59)</f>
        <v>s</v>
      </c>
      <c r="K59" s="592">
        <f>IF('Recensement des Equipes'!L59="","",'Recensement des Equipes'!L59)</f>
        <v>20</v>
      </c>
      <c r="L59" s="593" t="str">
        <f>IF('Recensement des Equipes'!M59="","",'Recensement des Equipes'!M59)</f>
        <v>mn</v>
      </c>
      <c r="M59" s="593">
        <f>IF('Recensement des Equipes'!N59="","",'Recensement des Equipes'!N59)</f>
        <v>0</v>
      </c>
      <c r="N59" s="594" t="str">
        <f>IF('Recensement des Equipes'!O59="","",'Recensement des Equipes'!O59)</f>
        <v>s</v>
      </c>
      <c r="O59" s="589">
        <f>IF('Recensement des Equipes'!P59="","",'Recensement des Equipes'!P59)</f>
        <v>21</v>
      </c>
      <c r="P59" s="590" t="str">
        <f>IF('Recensement des Equipes'!Q59="","",'Recensement des Equipes'!Q59)</f>
        <v>mn</v>
      </c>
      <c r="Q59" s="590" t="str">
        <f>IF('Recensement des Equipes'!R59="","",'Recensement des Equipes'!R59)</f>
        <v>0</v>
      </c>
      <c r="R59" s="591" t="str">
        <f>IF('Recensement des Equipes'!S59="","",'Recensement des Equipes'!S59)</f>
        <v>s</v>
      </c>
      <c r="S59" s="577"/>
      <c r="T59" s="576"/>
      <c r="U59" s="576"/>
      <c r="V59" s="576"/>
      <c r="W59" s="595"/>
      <c r="X59" s="596"/>
      <c r="Y59" s="576"/>
      <c r="Z59" s="597"/>
      <c r="AA59" s="606"/>
    </row>
    <row r="60" spans="1:27" s="18" customFormat="1" ht="33" customHeight="1" x14ac:dyDescent="0.3">
      <c r="A60" s="581" t="str">
        <f>IF('Recensement des Equipes'!A60="","",IF('Recensement des Equipes'!A60='Recensement des Equipes'!A59,"",'Recensement des Equipes'!A60))</f>
        <v/>
      </c>
      <c r="B60" s="21" t="str">
        <f>IF('Recensement des Equipes'!B60="","",IF('Recensement des Equipes'!B60='Recensement des Equipes'!B59,"",'Recensement des Equipes'!B60))</f>
        <v/>
      </c>
      <c r="C60" s="580" t="str">
        <f>IF('Recensement des Equipes'!C60="","",IF('Recensement des Equipes'!C60='Recensement des Equipes'!C59,"",'Recensement des Equipes'!C60))</f>
        <v/>
      </c>
      <c r="D60" s="580" t="str">
        <f>IF('Recensement des Equipes'!D60="","",IF(C60="","",'Recensement des Equipes'!D60))</f>
        <v/>
      </c>
      <c r="E60" s="23" t="str">
        <f>IF('Recensement des Equipes'!E60="","",IF(C60="","",'Recensement des Equipes'!E60))</f>
        <v/>
      </c>
      <c r="F60" s="604" t="str">
        <f>IF('Recensement des Equipes'!G60="","",IF('Recensement des Equipes'!G60='Recensement des Equipes'!G59,"",'Recensement des Equipes'!G60))</f>
        <v>Speed 100</v>
      </c>
      <c r="G60" s="589" t="str">
        <f>IF('Recensement des Equipes'!H60="","",'Recensement des Equipes'!H60)</f>
        <v>0</v>
      </c>
      <c r="H60" s="590" t="str">
        <f>IF('Recensement des Equipes'!I60="","",'Recensement des Equipes'!I60)</f>
        <v>mn</v>
      </c>
      <c r="I60" s="590">
        <f>IF('Recensement des Equipes'!J60="","",'Recensement des Equipes'!J60)</f>
        <v>55</v>
      </c>
      <c r="J60" s="591" t="str">
        <f>IF('Recensement des Equipes'!K60="","",'Recensement des Equipes'!K60)</f>
        <v>s</v>
      </c>
      <c r="K60" s="592">
        <f>IF('Recensement des Equipes'!L60="","",'Recensement des Equipes'!L60)</f>
        <v>1</v>
      </c>
      <c r="L60" s="593" t="str">
        <f>IF('Recensement des Equipes'!M60="","",'Recensement des Equipes'!M60)</f>
        <v>mn</v>
      </c>
      <c r="M60" s="593">
        <f>IF('Recensement des Equipes'!N60="","",'Recensement des Equipes'!N60)</f>
        <v>15</v>
      </c>
      <c r="N60" s="594" t="str">
        <f>IF('Recensement des Equipes'!O60="","",'Recensement des Equipes'!O60)</f>
        <v>s</v>
      </c>
      <c r="O60" s="589">
        <f>IF('Recensement des Equipes'!P60="","",'Recensement des Equipes'!P60)</f>
        <v>1</v>
      </c>
      <c r="P60" s="590" t="str">
        <f>IF('Recensement des Equipes'!Q60="","",'Recensement des Equipes'!Q60)</f>
        <v>mn</v>
      </c>
      <c r="Q60" s="590">
        <f>IF('Recensement des Equipes'!R60="","",'Recensement des Equipes'!R60)</f>
        <v>35</v>
      </c>
      <c r="R60" s="591" t="str">
        <f>IF('Recensement des Equipes'!S60="","",'Recensement des Equipes'!S60)</f>
        <v>s</v>
      </c>
      <c r="S60" s="577"/>
      <c r="T60" s="576"/>
      <c r="U60" s="576"/>
      <c r="V60" s="576"/>
      <c r="W60" s="595"/>
      <c r="X60" s="596"/>
      <c r="Y60" s="576"/>
      <c r="Z60" s="597"/>
      <c r="AA60" s="252"/>
    </row>
    <row r="61" spans="1:27" s="18" customFormat="1" ht="33" customHeight="1" x14ac:dyDescent="0.3">
      <c r="A61" s="581" t="str">
        <f>IF('Recensement des Equipes'!A61="","",IF('Recensement des Equipes'!A61='Recensement des Equipes'!A60,"",'Recensement des Equipes'!A61))</f>
        <v/>
      </c>
      <c r="B61" s="21" t="str">
        <f>IF('Recensement des Equipes'!B61="","",IF('Recensement des Equipes'!B61='Recensement des Equipes'!B60,"",'Recensement des Equipes'!B61))</f>
        <v xml:space="preserve">N°4 </v>
      </c>
      <c r="C61" s="580" t="str">
        <f>IF('Recensement des Equipes'!C61="","",IF('Recensement des Equipes'!C61='Recensement des Equipes'!C60,"",'Recensement des Equipes'!C61))</f>
        <v>HERENT</v>
      </c>
      <c r="D61" s="580" t="str">
        <f>IF('Recensement des Equipes'!D61="","",IF(C61="","",'Recensement des Equipes'!D61))</f>
        <v>Xavier</v>
      </c>
      <c r="E61" s="23" t="str">
        <f>IF('Recensement des Equipes'!E61="","",IF(C61="","",'Recensement des Equipes'!E61))</f>
        <v>Homme</v>
      </c>
      <c r="F61" s="604" t="str">
        <f>IF('Recensement des Equipes'!G61="","",IF('Recensement des Equipes'!G61='Recensement des Equipes'!G60,"",'Recensement des Equipes'!G61))</f>
        <v>DNF</v>
      </c>
      <c r="G61" s="589" t="str">
        <f>IF('Recensement des Equipes'!H61="","",'Recensement des Equipes'!H61)</f>
        <v>40</v>
      </c>
      <c r="H61" s="590" t="str">
        <f>IF('Recensement des Equipes'!I61="","",'Recensement des Equipes'!I61)</f>
        <v>m</v>
      </c>
      <c r="I61" s="590" t="str">
        <f>IF('Recensement des Equipes'!J61="","",'Recensement des Equipes'!J61)</f>
        <v/>
      </c>
      <c r="J61" s="591" t="str">
        <f>IF('Recensement des Equipes'!K61="","",'Recensement des Equipes'!K61)</f>
        <v/>
      </c>
      <c r="K61" s="592">
        <f>IF('Recensement des Equipes'!L61="","",'Recensement des Equipes'!L61)</f>
        <v>65</v>
      </c>
      <c r="L61" s="593" t="str">
        <f>IF('Recensement des Equipes'!M61="","",'Recensement des Equipes'!M61)</f>
        <v>m</v>
      </c>
      <c r="M61" s="593" t="str">
        <f>IF('Recensement des Equipes'!N61="","",'Recensement des Equipes'!N61)</f>
        <v/>
      </c>
      <c r="N61" s="594" t="str">
        <f>IF('Recensement des Equipes'!O61="","",'Recensement des Equipes'!O61)</f>
        <v/>
      </c>
      <c r="O61" s="589" t="str">
        <f>IF('Recensement des Equipes'!P61="","",'Recensement des Equipes'!P61)</f>
        <v>90</v>
      </c>
      <c r="P61" s="590" t="str">
        <f>IF('Recensement des Equipes'!Q61="","",'Recensement des Equipes'!Q61)</f>
        <v>m</v>
      </c>
      <c r="Q61" s="590" t="str">
        <f>IF('Recensement des Equipes'!R61="","",'Recensement des Equipes'!R61)</f>
        <v/>
      </c>
      <c r="R61" s="591" t="str">
        <f>IF('Recensement des Equipes'!S61="","",'Recensement des Equipes'!S61)</f>
        <v/>
      </c>
      <c r="S61" s="577"/>
      <c r="T61" s="576"/>
      <c r="U61" s="576"/>
      <c r="V61" s="576"/>
      <c r="W61" s="595"/>
      <c r="X61" s="596"/>
      <c r="Y61" s="576"/>
      <c r="Z61" s="597"/>
      <c r="AA61" s="606"/>
    </row>
    <row r="62" spans="1:27" s="18" customFormat="1" ht="33" customHeight="1" x14ac:dyDescent="0.3">
      <c r="A62" s="581" t="str">
        <f>IF('Recensement des Equipes'!A62="","",IF('Recensement des Equipes'!A62='Recensement des Equipes'!A61,"",'Recensement des Equipes'!A62))</f>
        <v/>
      </c>
      <c r="B62" s="21" t="str">
        <f>IF('Recensement des Equipes'!B62="","",IF('Recensement des Equipes'!B62='Recensement des Equipes'!B61,"",'Recensement des Equipes'!B62))</f>
        <v/>
      </c>
      <c r="C62" s="580" t="str">
        <f>IF('Recensement des Equipes'!C62="","",IF('Recensement des Equipes'!C62='Recensement des Equipes'!C61,"",'Recensement des Equipes'!C62))</f>
        <v/>
      </c>
      <c r="D62" s="580" t="str">
        <f>IF('Recensement des Equipes'!D62="","",IF(C62="","",'Recensement des Equipes'!D62))</f>
        <v/>
      </c>
      <c r="E62" s="23" t="str">
        <f>IF('Recensement des Equipes'!E62="","",IF(C62="","",'Recensement des Equipes'!E62))</f>
        <v/>
      </c>
      <c r="F62" s="604" t="str">
        <f>IF('Recensement des Equipes'!G62="","",IF('Recensement des Equipes'!G62='Recensement des Equipes'!G61,"",'Recensement des Equipes'!G62))</f>
        <v>Statique</v>
      </c>
      <c r="G62" s="589" t="str">
        <f>IF('Recensement des Equipes'!H62="","",'Recensement des Equipes'!H62)</f>
        <v>3</v>
      </c>
      <c r="H62" s="590" t="str">
        <f>IF('Recensement des Equipes'!I62="","",'Recensement des Equipes'!I62)</f>
        <v>mn</v>
      </c>
      <c r="I62" s="590" t="str">
        <f>IF('Recensement des Equipes'!J62="","",'Recensement des Equipes'!J62)</f>
        <v>30</v>
      </c>
      <c r="J62" s="591" t="str">
        <f>IF('Recensement des Equipes'!K62="","",'Recensement des Equipes'!K62)</f>
        <v>s</v>
      </c>
      <c r="K62" s="592">
        <f>IF('Recensement des Equipes'!L62="","",'Recensement des Equipes'!L62)</f>
        <v>4</v>
      </c>
      <c r="L62" s="593" t="str">
        <f>IF('Recensement des Equipes'!M62="","",'Recensement des Equipes'!M62)</f>
        <v>mn</v>
      </c>
      <c r="M62" s="593">
        <f>IF('Recensement des Equipes'!N62="","",'Recensement des Equipes'!N62)</f>
        <v>30</v>
      </c>
      <c r="N62" s="594" t="str">
        <f>IF('Recensement des Equipes'!O62="","",'Recensement des Equipes'!O62)</f>
        <v>s</v>
      </c>
      <c r="O62" s="589" t="str">
        <f>IF('Recensement des Equipes'!P62="","",'Recensement des Equipes'!P62)</f>
        <v>5</v>
      </c>
      <c r="P62" s="590" t="str">
        <f>IF('Recensement des Equipes'!Q62="","",'Recensement des Equipes'!Q62)</f>
        <v>mn</v>
      </c>
      <c r="Q62" s="590" t="str">
        <f>IF('Recensement des Equipes'!R62="","",'Recensement des Equipes'!R62)</f>
        <v>30</v>
      </c>
      <c r="R62" s="591" t="str">
        <f>IF('Recensement des Equipes'!S62="","",'Recensement des Equipes'!S62)</f>
        <v>s</v>
      </c>
      <c r="S62" s="577"/>
      <c r="T62" s="576"/>
      <c r="U62" s="576"/>
      <c r="V62" s="576"/>
      <c r="W62" s="595"/>
      <c r="X62" s="596"/>
      <c r="Y62" s="576"/>
      <c r="Z62" s="597"/>
      <c r="AA62" s="252"/>
    </row>
    <row r="63" spans="1:27" s="18" customFormat="1" ht="33" customHeight="1" x14ac:dyDescent="0.3">
      <c r="A63" s="581" t="str">
        <f>IF('Recensement des Equipes'!A63="","",IF('Recensement des Equipes'!A63='Recensement des Equipes'!A62,"",'Recensement des Equipes'!A63))</f>
        <v/>
      </c>
      <c r="B63" s="21" t="str">
        <f>IF('Recensement des Equipes'!B63="","",IF('Recensement des Equipes'!B63='Recensement des Equipes'!B62,"",'Recensement des Equipes'!B63))</f>
        <v xml:space="preserve">N°5 </v>
      </c>
      <c r="C63" s="580" t="str">
        <f>IF('Recensement des Equipes'!C63="","",IF('Recensement des Equipes'!C63='Recensement des Equipes'!C62,"",'Recensement des Equipes'!C63))</f>
        <v>REIN</v>
      </c>
      <c r="D63" s="580" t="str">
        <f>IF('Recensement des Equipes'!D63="","",IF(C63="","",'Recensement des Equipes'!D63))</f>
        <v>Melissa</v>
      </c>
      <c r="E63" s="23" t="str">
        <f>IF('Recensement des Equipes'!E63="","",IF(C63="","",'Recensement des Equipes'!E63))</f>
        <v>FEMME</v>
      </c>
      <c r="F63" s="604" t="str">
        <f>IF('Recensement des Equipes'!G63="","",IF('Recensement des Equipes'!G63='Recensement des Equipes'!G62,"",'Recensement des Equipes'!G63))</f>
        <v>DNF</v>
      </c>
      <c r="G63" s="589" t="str">
        <f>IF('Recensement des Equipes'!H63="","",'Recensement des Equipes'!H63)</f>
        <v>25</v>
      </c>
      <c r="H63" s="590" t="str">
        <f>IF('Recensement des Equipes'!I63="","",'Recensement des Equipes'!I63)</f>
        <v>m</v>
      </c>
      <c r="I63" s="590" t="str">
        <f>IF('Recensement des Equipes'!J63="","",'Recensement des Equipes'!J63)</f>
        <v/>
      </c>
      <c r="J63" s="591" t="str">
        <f>IF('Recensement des Equipes'!K63="","",'Recensement des Equipes'!K63)</f>
        <v/>
      </c>
      <c r="K63" s="592">
        <f>IF('Recensement des Equipes'!L63="","",'Recensement des Equipes'!L63)</f>
        <v>50</v>
      </c>
      <c r="L63" s="593" t="str">
        <f>IF('Recensement des Equipes'!M63="","",'Recensement des Equipes'!M63)</f>
        <v>m</v>
      </c>
      <c r="M63" s="593" t="str">
        <f>IF('Recensement des Equipes'!N63="","",'Recensement des Equipes'!N63)</f>
        <v/>
      </c>
      <c r="N63" s="594" t="str">
        <f>IF('Recensement des Equipes'!O63="","",'Recensement des Equipes'!O63)</f>
        <v/>
      </c>
      <c r="O63" s="589" t="str">
        <f>IF('Recensement des Equipes'!P63="","",'Recensement des Equipes'!P63)</f>
        <v>75</v>
      </c>
      <c r="P63" s="590" t="str">
        <f>IF('Recensement des Equipes'!Q63="","",'Recensement des Equipes'!Q63)</f>
        <v>m</v>
      </c>
      <c r="Q63" s="590" t="str">
        <f>IF('Recensement des Equipes'!R63="","",'Recensement des Equipes'!R63)</f>
        <v/>
      </c>
      <c r="R63" s="591" t="str">
        <f>IF('Recensement des Equipes'!S63="","",'Recensement des Equipes'!S63)</f>
        <v/>
      </c>
      <c r="S63" s="577"/>
      <c r="T63" s="576"/>
      <c r="U63" s="576"/>
      <c r="V63" s="576"/>
      <c r="W63" s="595"/>
      <c r="X63" s="596"/>
      <c r="Y63" s="576"/>
      <c r="Z63" s="597"/>
      <c r="AA63" s="606"/>
    </row>
    <row r="64" spans="1:27" s="18" customFormat="1" ht="33" customHeight="1" x14ac:dyDescent="0.3">
      <c r="A64" s="581" t="str">
        <f>IF('Recensement des Equipes'!A64="","",IF('Recensement des Equipes'!A64='Recensement des Equipes'!A63,"",'Recensement des Equipes'!A64))</f>
        <v/>
      </c>
      <c r="B64" s="21" t="str">
        <f>IF('Recensement des Equipes'!B64="","",IF('Recensement des Equipes'!B64='Recensement des Equipes'!B63,"",'Recensement des Equipes'!B64))</f>
        <v/>
      </c>
      <c r="C64" s="580" t="str">
        <f>IF('Recensement des Equipes'!C64="","",IF('Recensement des Equipes'!C64='Recensement des Equipes'!C63,"",'Recensement des Equipes'!C64))</f>
        <v/>
      </c>
      <c r="D64" s="580" t="str">
        <f>IF('Recensement des Equipes'!D64="","",IF(C64="","",'Recensement des Equipes'!D64))</f>
        <v/>
      </c>
      <c r="E64" s="23" t="str">
        <f>IF('Recensement des Equipes'!E64="","",IF(C64="","",'Recensement des Equipes'!E64))</f>
        <v/>
      </c>
      <c r="F64" s="604" t="str">
        <f>IF('Recensement des Equipes'!G64="","",IF('Recensement des Equipes'!G64='Recensement des Equipes'!G63,"",'Recensement des Equipes'!G64))</f>
        <v>DWF</v>
      </c>
      <c r="G64" s="589" t="str">
        <f>IF('Recensement des Equipes'!H64="","",'Recensement des Equipes'!H64)</f>
        <v>50</v>
      </c>
      <c r="H64" s="590" t="str">
        <f>IF('Recensement des Equipes'!I64="","",'Recensement des Equipes'!I64)</f>
        <v>m</v>
      </c>
      <c r="I64" s="590" t="str">
        <f>IF('Recensement des Equipes'!J64="","",'Recensement des Equipes'!J64)</f>
        <v/>
      </c>
      <c r="J64" s="591" t="str">
        <f>IF('Recensement des Equipes'!K64="","",'Recensement des Equipes'!K64)</f>
        <v/>
      </c>
      <c r="K64" s="592">
        <f>IF('Recensement des Equipes'!L64="","",'Recensement des Equipes'!L64)</f>
        <v>75</v>
      </c>
      <c r="L64" s="593" t="str">
        <f>IF('Recensement des Equipes'!M64="","",'Recensement des Equipes'!M64)</f>
        <v>m</v>
      </c>
      <c r="M64" s="593" t="str">
        <f>IF('Recensement des Equipes'!N64="","",'Recensement des Equipes'!N64)</f>
        <v/>
      </c>
      <c r="N64" s="594" t="str">
        <f>IF('Recensement des Equipes'!O64="","",'Recensement des Equipes'!O64)</f>
        <v/>
      </c>
      <c r="O64" s="589" t="str">
        <f>IF('Recensement des Equipes'!P64="","",'Recensement des Equipes'!P64)</f>
        <v>100</v>
      </c>
      <c r="P64" s="590" t="str">
        <f>IF('Recensement des Equipes'!Q64="","",'Recensement des Equipes'!Q64)</f>
        <v>m</v>
      </c>
      <c r="Q64" s="590" t="str">
        <f>IF('Recensement des Equipes'!R64="","",'Recensement des Equipes'!R64)</f>
        <v/>
      </c>
      <c r="R64" s="591" t="str">
        <f>IF('Recensement des Equipes'!S64="","",'Recensement des Equipes'!S64)</f>
        <v/>
      </c>
      <c r="S64" s="577"/>
      <c r="T64" s="576"/>
      <c r="U64" s="576"/>
      <c r="V64" s="576"/>
      <c r="W64" s="595"/>
      <c r="X64" s="596"/>
      <c r="Y64" s="576"/>
      <c r="Z64" s="597"/>
      <c r="AA64" s="252"/>
    </row>
    <row r="65" spans="1:27" s="18" customFormat="1" ht="33" customHeight="1" x14ac:dyDescent="0.3">
      <c r="A65" s="581" t="str">
        <f>IF('Recensement des Equipes'!A65="","",IF('Recensement des Equipes'!A65='Recensement des Equipes'!A64,"",'Recensement des Equipes'!A65))</f>
        <v>LIMULES</v>
      </c>
      <c r="B65" s="21" t="str">
        <f>IF('Recensement des Equipes'!B65="","",IF('Recensement des Equipes'!B65='Recensement des Equipes'!B64,"",'Recensement des Equipes'!B65))</f>
        <v>N°1 Capitaine</v>
      </c>
      <c r="C65" s="580" t="str">
        <f>IF('Recensement des Equipes'!C65="","",IF('Recensement des Equipes'!C65='Recensement des Equipes'!C64,"",'Recensement des Equipes'!C65))</f>
        <v>DURET</v>
      </c>
      <c r="D65" s="580" t="str">
        <f>IF('Recensement des Equipes'!D65="","",IF(C65="","",'Recensement des Equipes'!D65))</f>
        <v>Olivier</v>
      </c>
      <c r="E65" s="23" t="str">
        <f>IF('Recensement des Equipes'!E65="","",IF(C65="","",'Recensement des Equipes'!E65))</f>
        <v>Homme</v>
      </c>
      <c r="F65" s="604" t="str">
        <f>IF('Recensement des Equipes'!G65="","",IF('Recensement des Equipes'!G65='Recensement des Equipes'!G64,"",'Recensement des Equipes'!G65))</f>
        <v>16*50</v>
      </c>
      <c r="G65" s="589" t="str">
        <f>IF('Recensement des Equipes'!H65="","",'Recensement des Equipes'!H65)</f>
        <v>17</v>
      </c>
      <c r="H65" s="590" t="str">
        <f>IF('Recensement des Equipes'!I65="","",'Recensement des Equipes'!I65)</f>
        <v>mn</v>
      </c>
      <c r="I65" s="590" t="str">
        <f>IF('Recensement des Equipes'!J65="","",'Recensement des Equipes'!J65)</f>
        <v>30</v>
      </c>
      <c r="J65" s="591" t="str">
        <f>IF('Recensement des Equipes'!K65="","",'Recensement des Equipes'!K65)</f>
        <v>s</v>
      </c>
      <c r="K65" s="592">
        <f>IF('Recensement des Equipes'!L65="","",'Recensement des Equipes'!L65)</f>
        <v>18</v>
      </c>
      <c r="L65" s="593" t="str">
        <f>IF('Recensement des Equipes'!M65="","",'Recensement des Equipes'!M65)</f>
        <v>mn</v>
      </c>
      <c r="M65" s="593">
        <f>IF('Recensement des Equipes'!N65="","",'Recensement des Equipes'!N65)</f>
        <v>0</v>
      </c>
      <c r="N65" s="594" t="str">
        <f>IF('Recensement des Equipes'!O65="","",'Recensement des Equipes'!O65)</f>
        <v>s</v>
      </c>
      <c r="O65" s="589" t="str">
        <f>IF('Recensement des Equipes'!P65="","",'Recensement des Equipes'!P65)</f>
        <v>19</v>
      </c>
      <c r="P65" s="590" t="str">
        <f>IF('Recensement des Equipes'!Q65="","",'Recensement des Equipes'!Q65)</f>
        <v>mn</v>
      </c>
      <c r="Q65" s="590" t="str">
        <f>IF('Recensement des Equipes'!R65="","",'Recensement des Equipes'!R65)</f>
        <v>0</v>
      </c>
      <c r="R65" s="591" t="str">
        <f>IF('Recensement des Equipes'!S65="","",'Recensement des Equipes'!S65)</f>
        <v>s</v>
      </c>
      <c r="S65" s="577"/>
      <c r="T65" s="576"/>
      <c r="U65" s="576"/>
      <c r="V65" s="576"/>
      <c r="W65" s="595"/>
      <c r="X65" s="596"/>
      <c r="Y65" s="576"/>
      <c r="Z65" s="597"/>
      <c r="AA65" s="606"/>
    </row>
    <row r="66" spans="1:27" s="18" customFormat="1" ht="33" customHeight="1" x14ac:dyDescent="0.3">
      <c r="A66" s="581" t="str">
        <f>IF('Recensement des Equipes'!A66="","",IF('Recensement des Equipes'!A66='Recensement des Equipes'!A65,"",'Recensement des Equipes'!A66))</f>
        <v/>
      </c>
      <c r="B66" s="21" t="str">
        <f>IF('Recensement des Equipes'!B66="","",IF('Recensement des Equipes'!B66='Recensement des Equipes'!B65,"",'Recensement des Equipes'!B66))</f>
        <v/>
      </c>
      <c r="C66" s="580" t="str">
        <f>IF('Recensement des Equipes'!C66="","",IF('Recensement des Equipes'!C66='Recensement des Equipes'!C65,"",'Recensement des Equipes'!C66))</f>
        <v/>
      </c>
      <c r="D66" s="580" t="str">
        <f>IF('Recensement des Equipes'!D66="","",IF(C66="","",'Recensement des Equipes'!D66))</f>
        <v/>
      </c>
      <c r="E66" s="23" t="str">
        <f>IF('Recensement des Equipes'!E66="","",IF(C66="","",'Recensement des Equipes'!E66))</f>
        <v/>
      </c>
      <c r="F66" s="604" t="str">
        <f>IF('Recensement des Equipes'!G66="","",IF('Recensement des Equipes'!G66='Recensement des Equipes'!G65,"",'Recensement des Equipes'!G66))</f>
        <v>Statique</v>
      </c>
      <c r="G66" s="589" t="str">
        <f>IF('Recensement des Equipes'!H66="","",'Recensement des Equipes'!H66)</f>
        <v>4</v>
      </c>
      <c r="H66" s="590" t="str">
        <f>IF('Recensement des Equipes'!I66="","",'Recensement des Equipes'!I66)</f>
        <v>mn</v>
      </c>
      <c r="I66" s="590" t="str">
        <f>IF('Recensement des Equipes'!J66="","",'Recensement des Equipes'!J66)</f>
        <v/>
      </c>
      <c r="J66" s="591" t="str">
        <f>IF('Recensement des Equipes'!K66="","",'Recensement des Equipes'!K66)</f>
        <v>s</v>
      </c>
      <c r="K66" s="592">
        <f>IF('Recensement des Equipes'!L66="","",'Recensement des Equipes'!L66)</f>
        <v>5</v>
      </c>
      <c r="L66" s="593" t="str">
        <f>IF('Recensement des Equipes'!M66="","",'Recensement des Equipes'!M66)</f>
        <v>mn</v>
      </c>
      <c r="M66" s="593">
        <f>IF('Recensement des Equipes'!N66="","",'Recensement des Equipes'!N66)</f>
        <v>0</v>
      </c>
      <c r="N66" s="594" t="str">
        <f>IF('Recensement des Equipes'!O66="","",'Recensement des Equipes'!O66)</f>
        <v>s</v>
      </c>
      <c r="O66" s="589" t="str">
        <f>IF('Recensement des Equipes'!P66="","",'Recensement des Equipes'!P66)</f>
        <v>6</v>
      </c>
      <c r="P66" s="590" t="str">
        <f>IF('Recensement des Equipes'!Q66="","",'Recensement des Equipes'!Q66)</f>
        <v>mn</v>
      </c>
      <c r="Q66" s="590" t="str">
        <f>IF('Recensement des Equipes'!R66="","",'Recensement des Equipes'!R66)</f>
        <v>0</v>
      </c>
      <c r="R66" s="591" t="str">
        <f>IF('Recensement des Equipes'!S66="","",'Recensement des Equipes'!S66)</f>
        <v>s</v>
      </c>
      <c r="S66" s="577"/>
      <c r="T66" s="576"/>
      <c r="U66" s="576"/>
      <c r="V66" s="576"/>
      <c r="W66" s="595"/>
      <c r="X66" s="596"/>
      <c r="Y66" s="576"/>
      <c r="Z66" s="597"/>
      <c r="AA66" s="252"/>
    </row>
    <row r="67" spans="1:27" s="18" customFormat="1" ht="33" customHeight="1" x14ac:dyDescent="0.3">
      <c r="A67" s="581" t="str">
        <f>IF('Recensement des Equipes'!A67="","",IF('Recensement des Equipes'!A67='Recensement des Equipes'!A66,"",'Recensement des Equipes'!A67))</f>
        <v/>
      </c>
      <c r="B67" s="21" t="str">
        <f>IF('Recensement des Equipes'!B67="","",IF('Recensement des Equipes'!B67='Recensement des Equipes'!B66,"",'Recensement des Equipes'!B67))</f>
        <v xml:space="preserve">N°2 </v>
      </c>
      <c r="C67" s="580" t="str">
        <f>IF('Recensement des Equipes'!C67="","",IF('Recensement des Equipes'!C67='Recensement des Equipes'!C66,"",'Recensement des Equipes'!C67))</f>
        <v>BERRUCAZ</v>
      </c>
      <c r="D67" s="580" t="str">
        <f>IF('Recensement des Equipes'!D67="","",IF(C67="","",'Recensement des Equipes'!D67))</f>
        <v>Stéphane</v>
      </c>
      <c r="E67" s="23" t="str">
        <f>IF('Recensement des Equipes'!E67="","",IF(C67="","",'Recensement des Equipes'!E67))</f>
        <v>Homme</v>
      </c>
      <c r="F67" s="604" t="str">
        <f>IF('Recensement des Equipes'!G67="","",IF('Recensement des Equipes'!G67='Recensement des Equipes'!G66,"",'Recensement des Equipes'!G67))</f>
        <v>16*50</v>
      </c>
      <c r="G67" s="589" t="str">
        <f>IF('Recensement des Equipes'!H67="","",'Recensement des Equipes'!H67)</f>
        <v>23</v>
      </c>
      <c r="H67" s="590" t="str">
        <f>IF('Recensement des Equipes'!I67="","",'Recensement des Equipes'!I67)</f>
        <v>mn</v>
      </c>
      <c r="I67" s="590" t="str">
        <f>IF('Recensement des Equipes'!J67="","",'Recensement des Equipes'!J67)</f>
        <v>30</v>
      </c>
      <c r="J67" s="591" t="str">
        <f>IF('Recensement des Equipes'!K67="","",'Recensement des Equipes'!K67)</f>
        <v>s</v>
      </c>
      <c r="K67" s="592">
        <f>IF('Recensement des Equipes'!L67="","",'Recensement des Equipes'!L67)</f>
        <v>24</v>
      </c>
      <c r="L67" s="593" t="str">
        <f>IF('Recensement des Equipes'!M67="","",'Recensement des Equipes'!M67)</f>
        <v>mn</v>
      </c>
      <c r="M67" s="593">
        <f>IF('Recensement des Equipes'!N67="","",'Recensement des Equipes'!N67)</f>
        <v>0</v>
      </c>
      <c r="N67" s="594" t="str">
        <f>IF('Recensement des Equipes'!O67="","",'Recensement des Equipes'!O67)</f>
        <v>s</v>
      </c>
      <c r="O67" s="589" t="str">
        <f>IF('Recensement des Equipes'!P67="","",'Recensement des Equipes'!P67)</f>
        <v>25</v>
      </c>
      <c r="P67" s="590" t="str">
        <f>IF('Recensement des Equipes'!Q67="","",'Recensement des Equipes'!Q67)</f>
        <v>mn</v>
      </c>
      <c r="Q67" s="590" t="str">
        <f>IF('Recensement des Equipes'!R67="","",'Recensement des Equipes'!R67)</f>
        <v>0</v>
      </c>
      <c r="R67" s="591" t="str">
        <f>IF('Recensement des Equipes'!S67="","",'Recensement des Equipes'!S67)</f>
        <v>s</v>
      </c>
      <c r="S67" s="577"/>
      <c r="T67" s="576"/>
      <c r="U67" s="576"/>
      <c r="V67" s="576"/>
      <c r="W67" s="595"/>
      <c r="X67" s="596"/>
      <c r="Y67" s="576"/>
      <c r="Z67" s="597"/>
      <c r="AA67" s="606"/>
    </row>
    <row r="68" spans="1:27" s="18" customFormat="1" ht="33" customHeight="1" x14ac:dyDescent="0.3">
      <c r="A68" s="581" t="str">
        <f>IF('Recensement des Equipes'!A68="","",IF('Recensement des Equipes'!A68='Recensement des Equipes'!A67,"",'Recensement des Equipes'!A68))</f>
        <v/>
      </c>
      <c r="B68" s="21" t="str">
        <f>IF('Recensement des Equipes'!B68="","",IF('Recensement des Equipes'!B68='Recensement des Equipes'!B67,"",'Recensement des Equipes'!B68))</f>
        <v/>
      </c>
      <c r="C68" s="580" t="str">
        <f>IF('Recensement des Equipes'!C68="","",IF('Recensement des Equipes'!C68='Recensement des Equipes'!C67,"",'Recensement des Equipes'!C68))</f>
        <v/>
      </c>
      <c r="D68" s="580" t="str">
        <f>IF('Recensement des Equipes'!D68="","",IF(C68="","",'Recensement des Equipes'!D68))</f>
        <v/>
      </c>
      <c r="E68" s="23" t="str">
        <f>IF('Recensement des Equipes'!E68="","",IF(C68="","",'Recensement des Equipes'!E68))</f>
        <v/>
      </c>
      <c r="F68" s="604" t="str">
        <f>IF('Recensement des Equipes'!G68="","",IF('Recensement des Equipes'!G68='Recensement des Equipes'!G67,"",'Recensement des Equipes'!G68))</f>
        <v>Speed 100</v>
      </c>
      <c r="G68" s="589" t="str">
        <f>IF('Recensement des Equipes'!H68="","",'Recensement des Equipes'!H68)</f>
        <v>0</v>
      </c>
      <c r="H68" s="590" t="str">
        <f>IF('Recensement des Equipes'!I68="","",'Recensement des Equipes'!I68)</f>
        <v>mn</v>
      </c>
      <c r="I68" s="590" t="str">
        <f>IF('Recensement des Equipes'!J68="","",'Recensement des Equipes'!J68)</f>
        <v>50</v>
      </c>
      <c r="J68" s="591" t="str">
        <f>IF('Recensement des Equipes'!K68="","",'Recensement des Equipes'!K68)</f>
        <v>s</v>
      </c>
      <c r="K68" s="592">
        <f>IF('Recensement des Equipes'!L68="","",'Recensement des Equipes'!L68)</f>
        <v>1</v>
      </c>
      <c r="L68" s="593" t="str">
        <f>IF('Recensement des Equipes'!M68="","",'Recensement des Equipes'!M68)</f>
        <v>mn</v>
      </c>
      <c r="M68" s="593">
        <f>IF('Recensement des Equipes'!N68="","",'Recensement des Equipes'!N68)</f>
        <v>0</v>
      </c>
      <c r="N68" s="594" t="str">
        <f>IF('Recensement des Equipes'!O68="","",'Recensement des Equipes'!O68)</f>
        <v>s</v>
      </c>
      <c r="O68" s="589" t="str">
        <f>IF('Recensement des Equipes'!P68="","",'Recensement des Equipes'!P68)</f>
        <v>1</v>
      </c>
      <c r="P68" s="590" t="str">
        <f>IF('Recensement des Equipes'!Q68="","",'Recensement des Equipes'!Q68)</f>
        <v>mn</v>
      </c>
      <c r="Q68" s="590" t="str">
        <f>IF('Recensement des Equipes'!R68="","",'Recensement des Equipes'!R68)</f>
        <v>20</v>
      </c>
      <c r="R68" s="591" t="str">
        <f>IF('Recensement des Equipes'!S68="","",'Recensement des Equipes'!S68)</f>
        <v>s</v>
      </c>
      <c r="S68" s="577"/>
      <c r="T68" s="576"/>
      <c r="U68" s="576"/>
      <c r="V68" s="576"/>
      <c r="W68" s="595"/>
      <c r="X68" s="596"/>
      <c r="Y68" s="576"/>
      <c r="Z68" s="597"/>
      <c r="AA68" s="252"/>
    </row>
    <row r="69" spans="1:27" s="18" customFormat="1" ht="33" customHeight="1" x14ac:dyDescent="0.3">
      <c r="A69" s="581" t="str">
        <f>IF('Recensement des Equipes'!A69="","",IF('Recensement des Equipes'!A69='Recensement des Equipes'!A68,"",'Recensement des Equipes'!A69))</f>
        <v/>
      </c>
      <c r="B69" s="21" t="str">
        <f>IF('Recensement des Equipes'!B69="","",IF('Recensement des Equipes'!B69='Recensement des Equipes'!B68,"",'Recensement des Equipes'!B69))</f>
        <v xml:space="preserve">N°3 </v>
      </c>
      <c r="C69" s="580" t="str">
        <f>IF('Recensement des Equipes'!C69="","",IF('Recensement des Equipes'!C69='Recensement des Equipes'!C68,"",'Recensement des Equipes'!C69))</f>
        <v>CORDIER</v>
      </c>
      <c r="D69" s="580" t="str">
        <f>IF('Recensement des Equipes'!D69="","",IF(C69="","",'Recensement des Equipes'!D69))</f>
        <v>Frédérique</v>
      </c>
      <c r="E69" s="23" t="str">
        <f>IF('Recensement des Equipes'!E69="","",IF(C69="","",'Recensement des Equipes'!E69))</f>
        <v>Femme</v>
      </c>
      <c r="F69" s="604" t="str">
        <f>IF('Recensement des Equipes'!G69="","",IF('Recensement des Equipes'!G69='Recensement des Equipes'!G68,"",'Recensement des Equipes'!G69))</f>
        <v>DNF</v>
      </c>
      <c r="G69" s="589" t="str">
        <f>IF('Recensement des Equipes'!H69="","",'Recensement des Equipes'!H69)</f>
        <v>78</v>
      </c>
      <c r="H69" s="590" t="str">
        <f>IF('Recensement des Equipes'!I69="","",'Recensement des Equipes'!I69)</f>
        <v>m</v>
      </c>
      <c r="I69" s="590" t="str">
        <f>IF('Recensement des Equipes'!J69="","",'Recensement des Equipes'!J69)</f>
        <v/>
      </c>
      <c r="J69" s="591" t="str">
        <f>IF('Recensement des Equipes'!K69="","",'Recensement des Equipes'!K69)</f>
        <v/>
      </c>
      <c r="K69" s="592">
        <f>IF('Recensement des Equipes'!L69="","",'Recensement des Equipes'!L69)</f>
        <v>103</v>
      </c>
      <c r="L69" s="593" t="str">
        <f>IF('Recensement des Equipes'!M69="","",'Recensement des Equipes'!M69)</f>
        <v>m</v>
      </c>
      <c r="M69" s="593" t="str">
        <f>IF('Recensement des Equipes'!N69="","",'Recensement des Equipes'!N69)</f>
        <v/>
      </c>
      <c r="N69" s="594" t="str">
        <f>IF('Recensement des Equipes'!O69="","",'Recensement des Equipes'!O69)</f>
        <v/>
      </c>
      <c r="O69" s="589" t="str">
        <f>IF('Recensement des Equipes'!P69="","",'Recensement des Equipes'!P69)</f>
        <v>128</v>
      </c>
      <c r="P69" s="590" t="str">
        <f>IF('Recensement des Equipes'!Q69="","",'Recensement des Equipes'!Q69)</f>
        <v>m</v>
      </c>
      <c r="Q69" s="590" t="str">
        <f>IF('Recensement des Equipes'!R69="","",'Recensement des Equipes'!R69)</f>
        <v/>
      </c>
      <c r="R69" s="591" t="str">
        <f>IF('Recensement des Equipes'!S69="","",'Recensement des Equipes'!S69)</f>
        <v/>
      </c>
      <c r="S69" s="577"/>
      <c r="T69" s="576"/>
      <c r="U69" s="576"/>
      <c r="V69" s="576"/>
      <c r="W69" s="595"/>
      <c r="X69" s="596"/>
      <c r="Y69" s="576"/>
      <c r="Z69" s="597"/>
      <c r="AA69" s="606"/>
    </row>
    <row r="70" spans="1:27" s="18" customFormat="1" ht="33" customHeight="1" x14ac:dyDescent="0.3">
      <c r="A70" s="581" t="str">
        <f>IF('Recensement des Equipes'!A70="","",IF('Recensement des Equipes'!A70='Recensement des Equipes'!A69,"",'Recensement des Equipes'!A70))</f>
        <v/>
      </c>
      <c r="B70" s="21" t="str">
        <f>IF('Recensement des Equipes'!B70="","",IF('Recensement des Equipes'!B70='Recensement des Equipes'!B69,"",'Recensement des Equipes'!B70))</f>
        <v/>
      </c>
      <c r="C70" s="580" t="str">
        <f>IF('Recensement des Equipes'!C70="","",IF('Recensement des Equipes'!C70='Recensement des Equipes'!C69,"",'Recensement des Equipes'!C70))</f>
        <v/>
      </c>
      <c r="D70" s="580" t="str">
        <f>IF('Recensement des Equipes'!D70="","",IF(C70="","",'Recensement des Equipes'!D70))</f>
        <v/>
      </c>
      <c r="E70" s="23" t="str">
        <f>IF('Recensement des Equipes'!E70="","",IF(C70="","",'Recensement des Equipes'!E70))</f>
        <v/>
      </c>
      <c r="F70" s="604" t="str">
        <f>IF('Recensement des Equipes'!G70="","",IF('Recensement des Equipes'!G70='Recensement des Equipes'!G69,"",'Recensement des Equipes'!G70))</f>
        <v>DWF</v>
      </c>
      <c r="G70" s="589" t="str">
        <f>IF('Recensement des Equipes'!H70="","",'Recensement des Equipes'!H70)</f>
        <v>75</v>
      </c>
      <c r="H70" s="590" t="str">
        <f>IF('Recensement des Equipes'!I70="","",'Recensement des Equipes'!I70)</f>
        <v>m</v>
      </c>
      <c r="I70" s="590" t="str">
        <f>IF('Recensement des Equipes'!J70="","",'Recensement des Equipes'!J70)</f>
        <v/>
      </c>
      <c r="J70" s="591" t="str">
        <f>IF('Recensement des Equipes'!K70="","",'Recensement des Equipes'!K70)</f>
        <v/>
      </c>
      <c r="K70" s="592">
        <f>IF('Recensement des Equipes'!L70="","",'Recensement des Equipes'!L70)</f>
        <v>100</v>
      </c>
      <c r="L70" s="593" t="str">
        <f>IF('Recensement des Equipes'!M70="","",'Recensement des Equipes'!M70)</f>
        <v>m</v>
      </c>
      <c r="M70" s="593" t="str">
        <f>IF('Recensement des Equipes'!N70="","",'Recensement des Equipes'!N70)</f>
        <v/>
      </c>
      <c r="N70" s="594" t="str">
        <f>IF('Recensement des Equipes'!O70="","",'Recensement des Equipes'!O70)</f>
        <v/>
      </c>
      <c r="O70" s="589" t="str">
        <f>IF('Recensement des Equipes'!P70="","",'Recensement des Equipes'!P70)</f>
        <v>125</v>
      </c>
      <c r="P70" s="590" t="str">
        <f>IF('Recensement des Equipes'!Q70="","",'Recensement des Equipes'!Q70)</f>
        <v>m</v>
      </c>
      <c r="Q70" s="590" t="str">
        <f>IF('Recensement des Equipes'!R70="","",'Recensement des Equipes'!R70)</f>
        <v/>
      </c>
      <c r="R70" s="591" t="str">
        <f>IF('Recensement des Equipes'!S70="","",'Recensement des Equipes'!S70)</f>
        <v/>
      </c>
      <c r="S70" s="577"/>
      <c r="T70" s="576"/>
      <c r="U70" s="576"/>
      <c r="V70" s="576"/>
      <c r="W70" s="595"/>
      <c r="X70" s="596"/>
      <c r="Y70" s="576"/>
      <c r="Z70" s="597"/>
      <c r="AA70" s="252"/>
    </row>
    <row r="71" spans="1:27" s="18" customFormat="1" ht="33" customHeight="1" x14ac:dyDescent="0.3">
      <c r="A71" s="581" t="str">
        <f>IF('Recensement des Equipes'!A71="","",IF('Recensement des Equipes'!A71='Recensement des Equipes'!A70,"",'Recensement des Equipes'!A71))</f>
        <v/>
      </c>
      <c r="B71" s="21" t="str">
        <f>IF('Recensement des Equipes'!B71="","",IF('Recensement des Equipes'!B71='Recensement des Equipes'!B70,"",'Recensement des Equipes'!B71))</f>
        <v xml:space="preserve">N°4 </v>
      </c>
      <c r="C71" s="580" t="str">
        <f>IF('Recensement des Equipes'!C71="","",IF('Recensement des Equipes'!C71='Recensement des Equipes'!C70,"",'Recensement des Equipes'!C71))</f>
        <v>PETTENUZZO</v>
      </c>
      <c r="D71" s="580" t="str">
        <f>IF('Recensement des Equipes'!D71="","",IF(C71="","",'Recensement des Equipes'!D71))</f>
        <v>Stéphane</v>
      </c>
      <c r="E71" s="23" t="str">
        <f>IF('Recensement des Equipes'!E71="","",IF(C71="","",'Recensement des Equipes'!E71))</f>
        <v>Homme</v>
      </c>
      <c r="F71" s="604" t="str">
        <f>IF('Recensement des Equipes'!G71="","",IF('Recensement des Equipes'!G71='Recensement des Equipes'!G70,"",'Recensement des Equipes'!G71))</f>
        <v>Speed 100</v>
      </c>
      <c r="G71" s="589" t="str">
        <f>IF('Recensement des Equipes'!H71="","",'Recensement des Equipes'!H71)</f>
        <v>1</v>
      </c>
      <c r="H71" s="590" t="str">
        <f>IF('Recensement des Equipes'!I71="","",'Recensement des Equipes'!I71)</f>
        <v>mn</v>
      </c>
      <c r="I71" s="590" t="str">
        <f>IF('Recensement des Equipes'!J71="","",'Recensement des Equipes'!J71)</f>
        <v>15</v>
      </c>
      <c r="J71" s="591" t="str">
        <f>IF('Recensement des Equipes'!K71="","",'Recensement des Equipes'!K71)</f>
        <v>s</v>
      </c>
      <c r="K71" s="592">
        <f>IF('Recensement des Equipes'!L71="","",'Recensement des Equipes'!L71)</f>
        <v>1</v>
      </c>
      <c r="L71" s="593" t="str">
        <f>IF('Recensement des Equipes'!M71="","",'Recensement des Equipes'!M71)</f>
        <v>mn</v>
      </c>
      <c r="M71" s="593">
        <f>IF('Recensement des Equipes'!N71="","",'Recensement des Equipes'!N71)</f>
        <v>25</v>
      </c>
      <c r="N71" s="594" t="str">
        <f>IF('Recensement des Equipes'!O71="","",'Recensement des Equipes'!O71)</f>
        <v>s</v>
      </c>
      <c r="O71" s="589" t="str">
        <f>IF('Recensement des Equipes'!P71="","",'Recensement des Equipes'!P71)</f>
        <v>1</v>
      </c>
      <c r="P71" s="590" t="str">
        <f>IF('Recensement des Equipes'!Q71="","",'Recensement des Equipes'!Q71)</f>
        <v>mn</v>
      </c>
      <c r="Q71" s="590" t="str">
        <f>IF('Recensement des Equipes'!R71="","",'Recensement des Equipes'!R71)</f>
        <v>45</v>
      </c>
      <c r="R71" s="591" t="str">
        <f>IF('Recensement des Equipes'!S71="","",'Recensement des Equipes'!S71)</f>
        <v>s</v>
      </c>
      <c r="S71" s="577"/>
      <c r="T71" s="576"/>
      <c r="U71" s="576"/>
      <c r="V71" s="576"/>
      <c r="W71" s="595"/>
      <c r="X71" s="596"/>
      <c r="Y71" s="576"/>
      <c r="Z71" s="597"/>
      <c r="AA71" s="606"/>
    </row>
    <row r="72" spans="1:27" s="18" customFormat="1" ht="33" customHeight="1" x14ac:dyDescent="0.3">
      <c r="A72" s="581" t="str">
        <f>IF('Recensement des Equipes'!A72="","",IF('Recensement des Equipes'!A72='Recensement des Equipes'!A71,"",'Recensement des Equipes'!A72))</f>
        <v/>
      </c>
      <c r="B72" s="21" t="str">
        <f>IF('Recensement des Equipes'!B72="","",IF('Recensement des Equipes'!B72='Recensement des Equipes'!B71,"",'Recensement des Equipes'!B72))</f>
        <v/>
      </c>
      <c r="C72" s="580" t="str">
        <f>IF('Recensement des Equipes'!C72="","",IF('Recensement des Equipes'!C72='Recensement des Equipes'!C71,"",'Recensement des Equipes'!C72))</f>
        <v/>
      </c>
      <c r="D72" s="580" t="str">
        <f>IF('Recensement des Equipes'!D72="","",IF(C72="","",'Recensement des Equipes'!D72))</f>
        <v/>
      </c>
      <c r="E72" s="23" t="str">
        <f>IF('Recensement des Equipes'!E72="","",IF(C72="","",'Recensement des Equipes'!E72))</f>
        <v/>
      </c>
      <c r="F72" s="604" t="str">
        <f>IF('Recensement des Equipes'!G72="","",IF('Recensement des Equipes'!G72='Recensement des Equipes'!G71,"",'Recensement des Equipes'!G72))</f>
        <v>Statique</v>
      </c>
      <c r="G72" s="589" t="str">
        <f>IF('Recensement des Equipes'!H72="","",'Recensement des Equipes'!H72)</f>
        <v>2</v>
      </c>
      <c r="H72" s="590" t="str">
        <f>IF('Recensement des Equipes'!I72="","",'Recensement des Equipes'!I72)</f>
        <v>mn</v>
      </c>
      <c r="I72" s="590" t="str">
        <f>IF('Recensement des Equipes'!J72="","",'Recensement des Equipes'!J72)</f>
        <v>35</v>
      </c>
      <c r="J72" s="591" t="str">
        <f>IF('Recensement des Equipes'!K72="","",'Recensement des Equipes'!K72)</f>
        <v>s</v>
      </c>
      <c r="K72" s="592">
        <f>IF('Recensement des Equipes'!L72="","",'Recensement des Equipes'!L72)</f>
        <v>3</v>
      </c>
      <c r="L72" s="593" t="str">
        <f>IF('Recensement des Equipes'!M72="","",'Recensement des Equipes'!M72)</f>
        <v>mn</v>
      </c>
      <c r="M72" s="593">
        <f>IF('Recensement des Equipes'!N72="","",'Recensement des Equipes'!N72)</f>
        <v>35</v>
      </c>
      <c r="N72" s="594" t="str">
        <f>IF('Recensement des Equipes'!O72="","",'Recensement des Equipes'!O72)</f>
        <v>s</v>
      </c>
      <c r="O72" s="589" t="str">
        <f>IF('Recensement des Equipes'!P72="","",'Recensement des Equipes'!P72)</f>
        <v>4</v>
      </c>
      <c r="P72" s="590" t="str">
        <f>IF('Recensement des Equipes'!Q72="","",'Recensement des Equipes'!Q72)</f>
        <v>mn</v>
      </c>
      <c r="Q72" s="590" t="str">
        <f>IF('Recensement des Equipes'!R72="","",'Recensement des Equipes'!R72)</f>
        <v>35</v>
      </c>
      <c r="R72" s="591" t="str">
        <f>IF('Recensement des Equipes'!S72="","",'Recensement des Equipes'!S72)</f>
        <v>s</v>
      </c>
      <c r="S72" s="577"/>
      <c r="T72" s="576"/>
      <c r="U72" s="576"/>
      <c r="V72" s="576"/>
      <c r="W72" s="595"/>
      <c r="X72" s="596"/>
      <c r="Y72" s="576"/>
      <c r="Z72" s="597"/>
      <c r="AA72" s="252"/>
    </row>
    <row r="73" spans="1:27" s="18" customFormat="1" ht="33" customHeight="1" x14ac:dyDescent="0.3">
      <c r="A73" s="581" t="str">
        <f>IF('Recensement des Equipes'!A73="","",IF('Recensement des Equipes'!A73='Recensement des Equipes'!A72,"",'Recensement des Equipes'!A73))</f>
        <v/>
      </c>
      <c r="B73" s="21" t="str">
        <f>IF('Recensement des Equipes'!B73="","",IF('Recensement des Equipes'!B73='Recensement des Equipes'!B72,"",'Recensement des Equipes'!B73))</f>
        <v xml:space="preserve">N°5 </v>
      </c>
      <c r="C73" s="580" t="str">
        <f>IF('Recensement des Equipes'!C73="","",IF('Recensement des Equipes'!C73='Recensement des Equipes'!C72,"",'Recensement des Equipes'!C73))</f>
        <v>DEVANLAY</v>
      </c>
      <c r="D73" s="580" t="str">
        <f>IF('Recensement des Equipes'!D73="","",IF(C73="","",'Recensement des Equipes'!D73))</f>
        <v>Marie</v>
      </c>
      <c r="E73" s="23" t="str">
        <f>IF('Recensement des Equipes'!E73="","",IF(C73="","",'Recensement des Equipes'!E73))</f>
        <v>Femme</v>
      </c>
      <c r="F73" s="604" t="str">
        <f>IF('Recensement des Equipes'!G73="","",IF('Recensement des Equipes'!G73='Recensement des Equipes'!G72,"",'Recensement des Equipes'!G73))</f>
        <v>DNF</v>
      </c>
      <c r="G73" s="589" t="str">
        <f>IF('Recensement des Equipes'!H73="","",'Recensement des Equipes'!H73)</f>
        <v>65</v>
      </c>
      <c r="H73" s="590" t="str">
        <f>IF('Recensement des Equipes'!I73="","",'Recensement des Equipes'!I73)</f>
        <v>m</v>
      </c>
      <c r="I73" s="590" t="str">
        <f>IF('Recensement des Equipes'!J73="","",'Recensement des Equipes'!J73)</f>
        <v/>
      </c>
      <c r="J73" s="591" t="str">
        <f>IF('Recensement des Equipes'!K73="","",'Recensement des Equipes'!K73)</f>
        <v/>
      </c>
      <c r="K73" s="592">
        <f>IF('Recensement des Equipes'!L73="","",'Recensement des Equipes'!L73)</f>
        <v>90</v>
      </c>
      <c r="L73" s="593" t="str">
        <f>IF('Recensement des Equipes'!M73="","",'Recensement des Equipes'!M73)</f>
        <v>m</v>
      </c>
      <c r="M73" s="593" t="str">
        <f>IF('Recensement des Equipes'!N73="","",'Recensement des Equipes'!N73)</f>
        <v/>
      </c>
      <c r="N73" s="594" t="str">
        <f>IF('Recensement des Equipes'!O73="","",'Recensement des Equipes'!O73)</f>
        <v/>
      </c>
      <c r="O73" s="589" t="str">
        <f>IF('Recensement des Equipes'!P73="","",'Recensement des Equipes'!P73)</f>
        <v>115</v>
      </c>
      <c r="P73" s="590" t="str">
        <f>IF('Recensement des Equipes'!Q73="","",'Recensement des Equipes'!Q73)</f>
        <v>m</v>
      </c>
      <c r="Q73" s="590" t="str">
        <f>IF('Recensement des Equipes'!R73="","",'Recensement des Equipes'!R73)</f>
        <v/>
      </c>
      <c r="R73" s="591" t="str">
        <f>IF('Recensement des Equipes'!S73="","",'Recensement des Equipes'!S73)</f>
        <v/>
      </c>
      <c r="S73" s="577"/>
      <c r="T73" s="576"/>
      <c r="U73" s="576"/>
      <c r="V73" s="576"/>
      <c r="W73" s="595"/>
      <c r="X73" s="596"/>
      <c r="Y73" s="576"/>
      <c r="Z73" s="597"/>
      <c r="AA73" s="606"/>
    </row>
    <row r="74" spans="1:27" s="18" customFormat="1" ht="33" customHeight="1" x14ac:dyDescent="0.3">
      <c r="A74" s="581" t="str">
        <f>IF('Recensement des Equipes'!A74="","",IF('Recensement des Equipes'!A74='Recensement des Equipes'!A73,"",'Recensement des Equipes'!A74))</f>
        <v/>
      </c>
      <c r="B74" s="21" t="str">
        <f>IF('Recensement des Equipes'!B74="","",IF('Recensement des Equipes'!B74='Recensement des Equipes'!B73,"",'Recensement des Equipes'!B74))</f>
        <v/>
      </c>
      <c r="C74" s="580" t="str">
        <f>IF('Recensement des Equipes'!C74="","",IF('Recensement des Equipes'!C74='Recensement des Equipes'!C73,"",'Recensement des Equipes'!C74))</f>
        <v/>
      </c>
      <c r="D74" s="580" t="str">
        <f>IF('Recensement des Equipes'!D74="","",IF(C74="","",'Recensement des Equipes'!D74))</f>
        <v/>
      </c>
      <c r="E74" s="23" t="str">
        <f>IF('Recensement des Equipes'!E74="","",IF(C74="","",'Recensement des Equipes'!E74))</f>
        <v/>
      </c>
      <c r="F74" s="604" t="str">
        <f>IF('Recensement des Equipes'!G74="","",IF('Recensement des Equipes'!G74='Recensement des Equipes'!G73,"",'Recensement des Equipes'!G74))</f>
        <v>DWF</v>
      </c>
      <c r="G74" s="589" t="str">
        <f>IF('Recensement des Equipes'!H74="","",'Recensement des Equipes'!H74)</f>
        <v>95</v>
      </c>
      <c r="H74" s="590" t="str">
        <f>IF('Recensement des Equipes'!I74="","",'Recensement des Equipes'!I74)</f>
        <v>m</v>
      </c>
      <c r="I74" s="590" t="str">
        <f>IF('Recensement des Equipes'!J74="","",'Recensement des Equipes'!J74)</f>
        <v/>
      </c>
      <c r="J74" s="591" t="str">
        <f>IF('Recensement des Equipes'!K74="","",'Recensement des Equipes'!K74)</f>
        <v/>
      </c>
      <c r="K74" s="592">
        <f>IF('Recensement des Equipes'!L74="","",'Recensement des Equipes'!L74)</f>
        <v>120</v>
      </c>
      <c r="L74" s="593" t="str">
        <f>IF('Recensement des Equipes'!M74="","",'Recensement des Equipes'!M74)</f>
        <v>m</v>
      </c>
      <c r="M74" s="593" t="str">
        <f>IF('Recensement des Equipes'!N74="","",'Recensement des Equipes'!N74)</f>
        <v/>
      </c>
      <c r="N74" s="594" t="str">
        <f>IF('Recensement des Equipes'!O74="","",'Recensement des Equipes'!O74)</f>
        <v/>
      </c>
      <c r="O74" s="589" t="str">
        <f>IF('Recensement des Equipes'!P74="","",'Recensement des Equipes'!P74)</f>
        <v>145</v>
      </c>
      <c r="P74" s="590" t="str">
        <f>IF('Recensement des Equipes'!Q74="","",'Recensement des Equipes'!Q74)</f>
        <v>m</v>
      </c>
      <c r="Q74" s="590" t="str">
        <f>IF('Recensement des Equipes'!R74="","",'Recensement des Equipes'!R74)</f>
        <v/>
      </c>
      <c r="R74" s="591" t="str">
        <f>IF('Recensement des Equipes'!S74="","",'Recensement des Equipes'!S74)</f>
        <v/>
      </c>
      <c r="S74" s="577"/>
      <c r="T74" s="576"/>
      <c r="U74" s="576"/>
      <c r="V74" s="576"/>
      <c r="W74" s="595"/>
      <c r="X74" s="596"/>
      <c r="Y74" s="576"/>
      <c r="Z74" s="597"/>
      <c r="AA74" s="252"/>
    </row>
    <row r="75" spans="1:27" s="18" customFormat="1" ht="33" customHeight="1" x14ac:dyDescent="0.3">
      <c r="A75" s="581" t="str">
        <f>IF('Recensement des Equipes'!A75="","",IF('Recensement des Equipes'!A75='Recensement des Equipes'!A74,"",'Recensement des Equipes'!A75))</f>
        <v>Savoy'OuBien?</v>
      </c>
      <c r="B75" s="21" t="str">
        <f>IF('Recensement des Equipes'!B75="","",IF('Recensement des Equipes'!B75='Recensement des Equipes'!B74,"",'Recensement des Equipes'!B75))</f>
        <v>N°1 Capitaine</v>
      </c>
      <c r="C75" s="580" t="str">
        <f>IF('Recensement des Equipes'!C75="","",IF('Recensement des Equipes'!C75='Recensement des Equipes'!C74,"",'Recensement des Equipes'!C75))</f>
        <v>GUEHRIA</v>
      </c>
      <c r="D75" s="580" t="str">
        <f>IF('Recensement des Equipes'!D75="","",IF(C75="","",'Recensement des Equipes'!D75))</f>
        <v>Réda</v>
      </c>
      <c r="E75" s="23" t="str">
        <f>IF('Recensement des Equipes'!E75="","",IF(C75="","",'Recensement des Equipes'!E75))</f>
        <v>Homme</v>
      </c>
      <c r="F75" s="604" t="str">
        <f>IF('Recensement des Equipes'!G75="","",IF('Recensement des Equipes'!G75='Recensement des Equipes'!G74,"",'Recensement des Equipes'!G75))</f>
        <v>16*50</v>
      </c>
      <c r="G75" s="589">
        <f>IF('Recensement des Equipes'!H75="","",'Recensement des Equipes'!H75)</f>
        <v>18</v>
      </c>
      <c r="H75" s="590" t="str">
        <f>IF('Recensement des Equipes'!I75="","",'Recensement des Equipes'!I75)</f>
        <v>mn</v>
      </c>
      <c r="I75" s="590" t="str">
        <f>IF('Recensement des Equipes'!J75="","",'Recensement des Equipes'!J75)</f>
        <v>30</v>
      </c>
      <c r="J75" s="591" t="str">
        <f>IF('Recensement des Equipes'!K75="","",'Recensement des Equipes'!K75)</f>
        <v>s</v>
      </c>
      <c r="K75" s="592">
        <f>IF('Recensement des Equipes'!L75="","",'Recensement des Equipes'!L75)</f>
        <v>19</v>
      </c>
      <c r="L75" s="593" t="str">
        <f>IF('Recensement des Equipes'!M75="","",'Recensement des Equipes'!M75)</f>
        <v>mn</v>
      </c>
      <c r="M75" s="593">
        <f>IF('Recensement des Equipes'!N75="","",'Recensement des Equipes'!N75)</f>
        <v>0</v>
      </c>
      <c r="N75" s="594" t="str">
        <f>IF('Recensement des Equipes'!O75="","",'Recensement des Equipes'!O75)</f>
        <v>s</v>
      </c>
      <c r="O75" s="589">
        <f>IF('Recensement des Equipes'!P75="","",'Recensement des Equipes'!P75)</f>
        <v>20</v>
      </c>
      <c r="P75" s="590" t="str">
        <f>IF('Recensement des Equipes'!Q75="","",'Recensement des Equipes'!Q75)</f>
        <v>mn</v>
      </c>
      <c r="Q75" s="590" t="str">
        <f>IF('Recensement des Equipes'!R75="","",'Recensement des Equipes'!R75)</f>
        <v>0</v>
      </c>
      <c r="R75" s="591" t="str">
        <f>IF('Recensement des Equipes'!S75="","",'Recensement des Equipes'!S75)</f>
        <v>s</v>
      </c>
      <c r="S75" s="577"/>
      <c r="T75" s="576"/>
      <c r="U75" s="576"/>
      <c r="V75" s="576"/>
      <c r="W75" s="595"/>
      <c r="X75" s="596"/>
      <c r="Y75" s="576"/>
      <c r="Z75" s="597"/>
      <c r="AA75" s="606"/>
    </row>
    <row r="76" spans="1:27" s="18" customFormat="1" ht="33" customHeight="1" x14ac:dyDescent="0.3">
      <c r="A76" s="581" t="str">
        <f>IF('Recensement des Equipes'!A76="","",IF('Recensement des Equipes'!A76='Recensement des Equipes'!A75,"",'Recensement des Equipes'!A76))</f>
        <v/>
      </c>
      <c r="B76" s="21" t="str">
        <f>IF('Recensement des Equipes'!B76="","",IF('Recensement des Equipes'!B76='Recensement des Equipes'!B75,"",'Recensement des Equipes'!B76))</f>
        <v/>
      </c>
      <c r="C76" s="580" t="str">
        <f>IF('Recensement des Equipes'!C76="","",IF('Recensement des Equipes'!C76='Recensement des Equipes'!C75,"",'Recensement des Equipes'!C76))</f>
        <v/>
      </c>
      <c r="D76" s="580" t="str">
        <f>IF('Recensement des Equipes'!D76="","",IF(C76="","",'Recensement des Equipes'!D76))</f>
        <v/>
      </c>
      <c r="E76" s="23" t="str">
        <f>IF('Recensement des Equipes'!E76="","",IF(C76="","",'Recensement des Equipes'!E76))</f>
        <v/>
      </c>
      <c r="F76" s="604" t="str">
        <f>IF('Recensement des Equipes'!G76="","",IF('Recensement des Equipes'!G76='Recensement des Equipes'!G75,"",'Recensement des Equipes'!G76))</f>
        <v>Speed 100</v>
      </c>
      <c r="G76" s="589" t="str">
        <f>IF('Recensement des Equipes'!H76="","",'Recensement des Equipes'!H76)</f>
        <v>0</v>
      </c>
      <c r="H76" s="590" t="str">
        <f>IF('Recensement des Equipes'!I76="","",'Recensement des Equipes'!I76)</f>
        <v>mn</v>
      </c>
      <c r="I76" s="590" t="str">
        <f>IF('Recensement des Equipes'!J76="","",'Recensement des Equipes'!J76)</f>
        <v>50</v>
      </c>
      <c r="J76" s="591" t="str">
        <f>IF('Recensement des Equipes'!K76="","",'Recensement des Equipes'!K76)</f>
        <v>s</v>
      </c>
      <c r="K76" s="592">
        <f>IF('Recensement des Equipes'!L76="","",'Recensement des Equipes'!L76)</f>
        <v>1</v>
      </c>
      <c r="L76" s="593" t="str">
        <f>IF('Recensement des Equipes'!M76="","",'Recensement des Equipes'!M76)</f>
        <v>mn</v>
      </c>
      <c r="M76" s="593">
        <f>IF('Recensement des Equipes'!N76="","",'Recensement des Equipes'!N76)</f>
        <v>0</v>
      </c>
      <c r="N76" s="594" t="str">
        <f>IF('Recensement des Equipes'!O76="","",'Recensement des Equipes'!O76)</f>
        <v>s</v>
      </c>
      <c r="O76" s="589" t="str">
        <f>IF('Recensement des Equipes'!P76="","",'Recensement des Equipes'!P76)</f>
        <v>1</v>
      </c>
      <c r="P76" s="590" t="str">
        <f>IF('Recensement des Equipes'!Q76="","",'Recensement des Equipes'!Q76)</f>
        <v>mn</v>
      </c>
      <c r="Q76" s="590" t="str">
        <f>IF('Recensement des Equipes'!R76="","",'Recensement des Equipes'!R76)</f>
        <v>20</v>
      </c>
      <c r="R76" s="591" t="str">
        <f>IF('Recensement des Equipes'!S76="","",'Recensement des Equipes'!S76)</f>
        <v>s</v>
      </c>
      <c r="S76" s="577"/>
      <c r="T76" s="576"/>
      <c r="U76" s="576"/>
      <c r="V76" s="576"/>
      <c r="W76" s="595"/>
      <c r="X76" s="596"/>
      <c r="Y76" s="576"/>
      <c r="Z76" s="597"/>
      <c r="AA76" s="252"/>
    </row>
    <row r="77" spans="1:27" s="18" customFormat="1" ht="33" customHeight="1" x14ac:dyDescent="0.3">
      <c r="A77" s="581" t="str">
        <f>IF('Recensement des Equipes'!A77="","",IF('Recensement des Equipes'!A77='Recensement des Equipes'!A76,"",'Recensement des Equipes'!A77))</f>
        <v/>
      </c>
      <c r="B77" s="21" t="str">
        <f>IF('Recensement des Equipes'!B77="","",IF('Recensement des Equipes'!B77='Recensement des Equipes'!B76,"",'Recensement des Equipes'!B77))</f>
        <v xml:space="preserve">N°2 </v>
      </c>
      <c r="C77" s="580" t="str">
        <f>IF('Recensement des Equipes'!C77="","",IF('Recensement des Equipes'!C77='Recensement des Equipes'!C76,"",'Recensement des Equipes'!C77))</f>
        <v>LANOISELIER</v>
      </c>
      <c r="D77" s="580" t="str">
        <f>IF('Recensement des Equipes'!D77="","",IF(C77="","",'Recensement des Equipes'!D77))</f>
        <v>Aurélien</v>
      </c>
      <c r="E77" s="23" t="str">
        <f>IF('Recensement des Equipes'!E77="","",IF(C77="","",'Recensement des Equipes'!E77))</f>
        <v>Homme</v>
      </c>
      <c r="F77" s="604" t="str">
        <f>IF('Recensement des Equipes'!G77="","",IF('Recensement des Equipes'!G77='Recensement des Equipes'!G76,"",'Recensement des Equipes'!G77))</f>
        <v/>
      </c>
      <c r="G77" s="589" t="str">
        <f>IF('Recensement des Equipes'!H77="","",'Recensement des Equipes'!H77)</f>
        <v>0</v>
      </c>
      <c r="H77" s="590" t="str">
        <f>IF('Recensement des Equipes'!I77="","",'Recensement des Equipes'!I77)</f>
        <v>mn</v>
      </c>
      <c r="I77" s="590">
        <f>IF('Recensement des Equipes'!J77="","",'Recensement des Equipes'!J77)</f>
        <v>50</v>
      </c>
      <c r="J77" s="591" t="str">
        <f>IF('Recensement des Equipes'!K77="","",'Recensement des Equipes'!K77)</f>
        <v>s</v>
      </c>
      <c r="K77" s="592">
        <f>IF('Recensement des Equipes'!L77="","",'Recensement des Equipes'!L77)</f>
        <v>1</v>
      </c>
      <c r="L77" s="593" t="str">
        <f>IF('Recensement des Equipes'!M77="","",'Recensement des Equipes'!M77)</f>
        <v>mn</v>
      </c>
      <c r="M77" s="593">
        <f>IF('Recensement des Equipes'!N77="","",'Recensement des Equipes'!N77)</f>
        <v>0</v>
      </c>
      <c r="N77" s="594" t="str">
        <f>IF('Recensement des Equipes'!O77="","",'Recensement des Equipes'!O77)</f>
        <v>s</v>
      </c>
      <c r="O77" s="589" t="str">
        <f>IF('Recensement des Equipes'!P77="","",'Recensement des Equipes'!P77)</f>
        <v>1</v>
      </c>
      <c r="P77" s="590" t="str">
        <f>IF('Recensement des Equipes'!Q77="","",'Recensement des Equipes'!Q77)</f>
        <v>mn</v>
      </c>
      <c r="Q77" s="590" t="str">
        <f>IF('Recensement des Equipes'!R77="","",'Recensement des Equipes'!R77)</f>
        <v>20</v>
      </c>
      <c r="R77" s="591" t="str">
        <f>IF('Recensement des Equipes'!S77="","",'Recensement des Equipes'!S77)</f>
        <v>s</v>
      </c>
      <c r="S77" s="577"/>
      <c r="T77" s="576"/>
      <c r="U77" s="576"/>
      <c r="V77" s="576"/>
      <c r="W77" s="595"/>
      <c r="X77" s="596"/>
      <c r="Y77" s="576"/>
      <c r="Z77" s="597"/>
      <c r="AA77" s="606"/>
    </row>
    <row r="78" spans="1:27" s="18" customFormat="1" ht="33" customHeight="1" x14ac:dyDescent="0.3">
      <c r="A78" s="581" t="str">
        <f>IF('Recensement des Equipes'!A78="","",IF('Recensement des Equipes'!A78='Recensement des Equipes'!A77,"",'Recensement des Equipes'!A78))</f>
        <v/>
      </c>
      <c r="B78" s="21" t="str">
        <f>IF('Recensement des Equipes'!B78="","",IF('Recensement des Equipes'!B78='Recensement des Equipes'!B77,"",'Recensement des Equipes'!B78))</f>
        <v/>
      </c>
      <c r="C78" s="580" t="str">
        <f>IF('Recensement des Equipes'!C78="","",IF('Recensement des Equipes'!C78='Recensement des Equipes'!C77,"",'Recensement des Equipes'!C78))</f>
        <v/>
      </c>
      <c r="D78" s="580" t="str">
        <f>IF('Recensement des Equipes'!D78="","",IF(C78="","",'Recensement des Equipes'!D78))</f>
        <v/>
      </c>
      <c r="E78" s="23" t="str">
        <f>IF('Recensement des Equipes'!E78="","",IF(C78="","",'Recensement des Equipes'!E78))</f>
        <v/>
      </c>
      <c r="F78" s="604" t="str">
        <f>IF('Recensement des Equipes'!G78="","",IF('Recensement des Equipes'!G78='Recensement des Equipes'!G77,"",'Recensement des Equipes'!G78))</f>
        <v>Statique</v>
      </c>
      <c r="G78" s="589" t="str">
        <f>IF('Recensement des Equipes'!H78="","",'Recensement des Equipes'!H78)</f>
        <v>5</v>
      </c>
      <c r="H78" s="590" t="str">
        <f>IF('Recensement des Equipes'!I78="","",'Recensement des Equipes'!I78)</f>
        <v>mn</v>
      </c>
      <c r="I78" s="590" t="str">
        <f>IF('Recensement des Equipes'!J78="","",'Recensement des Equipes'!J78)</f>
        <v>0</v>
      </c>
      <c r="J78" s="591" t="str">
        <f>IF('Recensement des Equipes'!K78="","",'Recensement des Equipes'!K78)</f>
        <v>s</v>
      </c>
      <c r="K78" s="592">
        <f>IF('Recensement des Equipes'!L78="","",'Recensement des Equipes'!L78)</f>
        <v>6</v>
      </c>
      <c r="L78" s="593" t="str">
        <f>IF('Recensement des Equipes'!M78="","",'Recensement des Equipes'!M78)</f>
        <v>mn</v>
      </c>
      <c r="M78" s="593">
        <f>IF('Recensement des Equipes'!N78="","",'Recensement des Equipes'!N78)</f>
        <v>0</v>
      </c>
      <c r="N78" s="594" t="str">
        <f>IF('Recensement des Equipes'!O78="","",'Recensement des Equipes'!O78)</f>
        <v>s</v>
      </c>
      <c r="O78" s="589" t="str">
        <f>IF('Recensement des Equipes'!P78="","",'Recensement des Equipes'!P78)</f>
        <v>7</v>
      </c>
      <c r="P78" s="590" t="str">
        <f>IF('Recensement des Equipes'!Q78="","",'Recensement des Equipes'!Q78)</f>
        <v>mn</v>
      </c>
      <c r="Q78" s="590" t="str">
        <f>IF('Recensement des Equipes'!R78="","",'Recensement des Equipes'!R78)</f>
        <v>0</v>
      </c>
      <c r="R78" s="591" t="str">
        <f>IF('Recensement des Equipes'!S78="","",'Recensement des Equipes'!S78)</f>
        <v>s</v>
      </c>
      <c r="S78" s="577"/>
      <c r="T78" s="576"/>
      <c r="U78" s="576"/>
      <c r="V78" s="576"/>
      <c r="W78" s="595"/>
      <c r="X78" s="596"/>
      <c r="Y78" s="576"/>
      <c r="Z78" s="597"/>
      <c r="AA78" s="252"/>
    </row>
    <row r="79" spans="1:27" s="18" customFormat="1" ht="33" customHeight="1" x14ac:dyDescent="0.3">
      <c r="A79" s="581" t="str">
        <f>IF('Recensement des Equipes'!A79="","",IF('Recensement des Equipes'!A79='Recensement des Equipes'!A78,"",'Recensement des Equipes'!A79))</f>
        <v/>
      </c>
      <c r="B79" s="21" t="str">
        <f>IF('Recensement des Equipes'!B79="","",IF('Recensement des Equipes'!B79='Recensement des Equipes'!B78,"",'Recensement des Equipes'!B79))</f>
        <v xml:space="preserve">N°3 </v>
      </c>
      <c r="C79" s="580" t="str">
        <f>IF('Recensement des Equipes'!C79="","",IF('Recensement des Equipes'!C79='Recensement des Equipes'!C78,"",'Recensement des Equipes'!C79))</f>
        <v>GUILLOUX</v>
      </c>
      <c r="D79" s="580" t="str">
        <f>IF('Recensement des Equipes'!D79="","",IF(C79="","",'Recensement des Equipes'!D79))</f>
        <v>Philippe</v>
      </c>
      <c r="E79" s="23" t="str">
        <f>IF('Recensement des Equipes'!E79="","",IF(C79="","",'Recensement des Equipes'!E79))</f>
        <v>Homme</v>
      </c>
      <c r="F79" s="604" t="str">
        <f>IF('Recensement des Equipes'!G79="","",IF('Recensement des Equipes'!G79='Recensement des Equipes'!G78,"",'Recensement des Equipes'!G79))</f>
        <v>DNF</v>
      </c>
      <c r="G79" s="589" t="str">
        <f>IF('Recensement des Equipes'!H79="","",'Recensement des Equipes'!H79)</f>
        <v>100</v>
      </c>
      <c r="H79" s="590" t="str">
        <f>IF('Recensement des Equipes'!I79="","",'Recensement des Equipes'!I79)</f>
        <v>m</v>
      </c>
      <c r="I79" s="590" t="str">
        <f>IF('Recensement des Equipes'!J79="","",'Recensement des Equipes'!J79)</f>
        <v/>
      </c>
      <c r="J79" s="591" t="str">
        <f>IF('Recensement des Equipes'!K79="","",'Recensement des Equipes'!K79)</f>
        <v/>
      </c>
      <c r="K79" s="592">
        <f>IF('Recensement des Equipes'!L79="","",'Recensement des Equipes'!L79)</f>
        <v>125</v>
      </c>
      <c r="L79" s="593" t="str">
        <f>IF('Recensement des Equipes'!M79="","",'Recensement des Equipes'!M79)</f>
        <v>m</v>
      </c>
      <c r="M79" s="593" t="str">
        <f>IF('Recensement des Equipes'!N79="","",'Recensement des Equipes'!N79)</f>
        <v/>
      </c>
      <c r="N79" s="594" t="str">
        <f>IF('Recensement des Equipes'!O79="","",'Recensement des Equipes'!O79)</f>
        <v/>
      </c>
      <c r="O79" s="589" t="str">
        <f>IF('Recensement des Equipes'!P79="","",'Recensement des Equipes'!P79)</f>
        <v>150</v>
      </c>
      <c r="P79" s="590" t="str">
        <f>IF('Recensement des Equipes'!Q79="","",'Recensement des Equipes'!Q79)</f>
        <v>m</v>
      </c>
      <c r="Q79" s="590" t="str">
        <f>IF('Recensement des Equipes'!R79="","",'Recensement des Equipes'!R79)</f>
        <v/>
      </c>
      <c r="R79" s="591" t="str">
        <f>IF('Recensement des Equipes'!S79="","",'Recensement des Equipes'!S79)</f>
        <v/>
      </c>
      <c r="S79" s="577"/>
      <c r="T79" s="576"/>
      <c r="U79" s="576"/>
      <c r="V79" s="576"/>
      <c r="W79" s="595"/>
      <c r="X79" s="596"/>
      <c r="Y79" s="576"/>
      <c r="Z79" s="597"/>
      <c r="AA79" s="606"/>
    </row>
    <row r="80" spans="1:27" s="18" customFormat="1" ht="33" customHeight="1" x14ac:dyDescent="0.3">
      <c r="A80" s="581" t="str">
        <f>IF('Recensement des Equipes'!A80="","",IF('Recensement des Equipes'!A80='Recensement des Equipes'!A79,"",'Recensement des Equipes'!A80))</f>
        <v/>
      </c>
      <c r="B80" s="21" t="str">
        <f>IF('Recensement des Equipes'!B80="","",IF('Recensement des Equipes'!B80='Recensement des Equipes'!B79,"",'Recensement des Equipes'!B80))</f>
        <v/>
      </c>
      <c r="C80" s="580" t="str">
        <f>IF('Recensement des Equipes'!C80="","",IF('Recensement des Equipes'!C80='Recensement des Equipes'!C79,"",'Recensement des Equipes'!C80))</f>
        <v/>
      </c>
      <c r="D80" s="580" t="str">
        <f>IF('Recensement des Equipes'!D80="","",IF(C80="","",'Recensement des Equipes'!D80))</f>
        <v/>
      </c>
      <c r="E80" s="23" t="str">
        <f>IF('Recensement des Equipes'!E80="","",IF(C80="","",'Recensement des Equipes'!E80))</f>
        <v/>
      </c>
      <c r="F80" s="604" t="str">
        <f>IF('Recensement des Equipes'!G80="","",IF('Recensement des Equipes'!G80='Recensement des Equipes'!G79,"",'Recensement des Equipes'!G80))</f>
        <v>Statique</v>
      </c>
      <c r="G80" s="589" t="str">
        <f>IF('Recensement des Equipes'!H80="","",'Recensement des Equipes'!H80)</f>
        <v>4</v>
      </c>
      <c r="H80" s="590" t="str">
        <f>IF('Recensement des Equipes'!I80="","",'Recensement des Equipes'!I80)</f>
        <v>mn</v>
      </c>
      <c r="I80" s="590" t="str">
        <f>IF('Recensement des Equipes'!J80="","",'Recensement des Equipes'!J80)</f>
        <v>30</v>
      </c>
      <c r="J80" s="591" t="str">
        <f>IF('Recensement des Equipes'!K80="","",'Recensement des Equipes'!K80)</f>
        <v>s</v>
      </c>
      <c r="K80" s="592">
        <f>IF('Recensement des Equipes'!L80="","",'Recensement des Equipes'!L80)</f>
        <v>5</v>
      </c>
      <c r="L80" s="593" t="str">
        <f>IF('Recensement des Equipes'!M80="","",'Recensement des Equipes'!M80)</f>
        <v>mn</v>
      </c>
      <c r="M80" s="593">
        <f>IF('Recensement des Equipes'!N80="","",'Recensement des Equipes'!N80)</f>
        <v>30</v>
      </c>
      <c r="N80" s="594" t="str">
        <f>IF('Recensement des Equipes'!O80="","",'Recensement des Equipes'!O80)</f>
        <v>s</v>
      </c>
      <c r="O80" s="589" t="str">
        <f>IF('Recensement des Equipes'!P80="","",'Recensement des Equipes'!P80)</f>
        <v>6</v>
      </c>
      <c r="P80" s="590" t="str">
        <f>IF('Recensement des Equipes'!Q80="","",'Recensement des Equipes'!Q80)</f>
        <v>mn</v>
      </c>
      <c r="Q80" s="590" t="str">
        <f>IF('Recensement des Equipes'!R80="","",'Recensement des Equipes'!R80)</f>
        <v>30</v>
      </c>
      <c r="R80" s="591" t="str">
        <f>IF('Recensement des Equipes'!S80="","",'Recensement des Equipes'!S80)</f>
        <v>s</v>
      </c>
      <c r="S80" s="577"/>
      <c r="T80" s="576"/>
      <c r="U80" s="576"/>
      <c r="V80" s="576"/>
      <c r="W80" s="595"/>
      <c r="X80" s="596"/>
      <c r="Y80" s="576"/>
      <c r="Z80" s="597"/>
      <c r="AA80" s="252"/>
    </row>
    <row r="81" spans="1:27" s="18" customFormat="1" ht="33" customHeight="1" x14ac:dyDescent="0.3">
      <c r="A81" s="581" t="str">
        <f>IF('Recensement des Equipes'!A81="","",IF('Recensement des Equipes'!A81='Recensement des Equipes'!A80,"",'Recensement des Equipes'!A81))</f>
        <v/>
      </c>
      <c r="B81" s="21" t="str">
        <f>IF('Recensement des Equipes'!B81="","",IF('Recensement des Equipes'!B81='Recensement des Equipes'!B80,"",'Recensement des Equipes'!B81))</f>
        <v xml:space="preserve">N°4 </v>
      </c>
      <c r="C81" s="580" t="str">
        <f>IF('Recensement des Equipes'!C81="","",IF('Recensement des Equipes'!C81='Recensement des Equipes'!C80,"",'Recensement des Equipes'!C81))</f>
        <v>EKSTETS</v>
      </c>
      <c r="D81" s="580" t="str">
        <f>IF('Recensement des Equipes'!D81="","",IF(C81="","",'Recensement des Equipes'!D81))</f>
        <v>Marie-pierre</v>
      </c>
      <c r="E81" s="23" t="str">
        <f>IF('Recensement des Equipes'!E81="","",IF(C81="","",'Recensement des Equipes'!E81))</f>
        <v>Femme</v>
      </c>
      <c r="F81" s="604" t="str">
        <f>IF('Recensement des Equipes'!G81="","",IF('Recensement des Equipes'!G81='Recensement des Equipes'!G80,"",'Recensement des Equipes'!G81))</f>
        <v>DNF</v>
      </c>
      <c r="G81" s="589" t="str">
        <f>IF('Recensement des Equipes'!H81="","",'Recensement des Equipes'!H81)</f>
        <v>85</v>
      </c>
      <c r="H81" s="590" t="str">
        <f>IF('Recensement des Equipes'!I81="","",'Recensement des Equipes'!I81)</f>
        <v>m</v>
      </c>
      <c r="I81" s="590" t="str">
        <f>IF('Recensement des Equipes'!J81="","",'Recensement des Equipes'!J81)</f>
        <v/>
      </c>
      <c r="J81" s="591" t="str">
        <f>IF('Recensement des Equipes'!K81="","",'Recensement des Equipes'!K81)</f>
        <v/>
      </c>
      <c r="K81" s="592">
        <f>IF('Recensement des Equipes'!L81="","",'Recensement des Equipes'!L81)</f>
        <v>110</v>
      </c>
      <c r="L81" s="593" t="str">
        <f>IF('Recensement des Equipes'!M81="","",'Recensement des Equipes'!M81)</f>
        <v>m</v>
      </c>
      <c r="M81" s="593" t="str">
        <f>IF('Recensement des Equipes'!N81="","",'Recensement des Equipes'!N81)</f>
        <v/>
      </c>
      <c r="N81" s="594" t="str">
        <f>IF('Recensement des Equipes'!O81="","",'Recensement des Equipes'!O81)</f>
        <v/>
      </c>
      <c r="O81" s="589" t="str">
        <f>IF('Recensement des Equipes'!P81="","",'Recensement des Equipes'!P81)</f>
        <v>135</v>
      </c>
      <c r="P81" s="590" t="str">
        <f>IF('Recensement des Equipes'!Q81="","",'Recensement des Equipes'!Q81)</f>
        <v>m</v>
      </c>
      <c r="Q81" s="590" t="str">
        <f>IF('Recensement des Equipes'!R81="","",'Recensement des Equipes'!R81)</f>
        <v/>
      </c>
      <c r="R81" s="591" t="str">
        <f>IF('Recensement des Equipes'!S81="","",'Recensement des Equipes'!S81)</f>
        <v/>
      </c>
      <c r="S81" s="577"/>
      <c r="T81" s="576"/>
      <c r="U81" s="576"/>
      <c r="V81" s="576"/>
      <c r="W81" s="595"/>
      <c r="X81" s="596"/>
      <c r="Y81" s="576"/>
      <c r="Z81" s="597"/>
      <c r="AA81" s="606"/>
    </row>
    <row r="82" spans="1:27" s="18" customFormat="1" ht="33" customHeight="1" x14ac:dyDescent="0.3">
      <c r="A82" s="581" t="str">
        <f>IF('Recensement des Equipes'!A82="","",IF('Recensement des Equipes'!A82='Recensement des Equipes'!A81,"",'Recensement des Equipes'!A82))</f>
        <v/>
      </c>
      <c r="B82" s="21" t="str">
        <f>IF('Recensement des Equipes'!B82="","",IF('Recensement des Equipes'!B82='Recensement des Equipes'!B81,"",'Recensement des Equipes'!B82))</f>
        <v/>
      </c>
      <c r="C82" s="580" t="str">
        <f>IF('Recensement des Equipes'!C82="","",IF('Recensement des Equipes'!C82='Recensement des Equipes'!C81,"",'Recensement des Equipes'!C82))</f>
        <v/>
      </c>
      <c r="D82" s="580" t="str">
        <f>IF('Recensement des Equipes'!D82="","",IF(C82="","",'Recensement des Equipes'!D82))</f>
        <v/>
      </c>
      <c r="E82" s="23" t="str">
        <f>IF('Recensement des Equipes'!E82="","",IF(C82="","",'Recensement des Equipes'!E82))</f>
        <v/>
      </c>
      <c r="F82" s="604" t="str">
        <f>IF('Recensement des Equipes'!G82="","",IF('Recensement des Equipes'!G82='Recensement des Equipes'!G81,"",'Recensement des Equipes'!G82))</f>
        <v>DWF</v>
      </c>
      <c r="G82" s="589" t="str">
        <f>IF('Recensement des Equipes'!H82="","",'Recensement des Equipes'!H82)</f>
        <v>125</v>
      </c>
      <c r="H82" s="590" t="str">
        <f>IF('Recensement des Equipes'!I82="","",'Recensement des Equipes'!I82)</f>
        <v>m</v>
      </c>
      <c r="I82" s="590" t="str">
        <f>IF('Recensement des Equipes'!J82="","",'Recensement des Equipes'!J82)</f>
        <v/>
      </c>
      <c r="J82" s="591" t="str">
        <f>IF('Recensement des Equipes'!K82="","",'Recensement des Equipes'!K82)</f>
        <v/>
      </c>
      <c r="K82" s="592">
        <f>IF('Recensement des Equipes'!L82="","",'Recensement des Equipes'!L82)</f>
        <v>150</v>
      </c>
      <c r="L82" s="593" t="str">
        <f>IF('Recensement des Equipes'!M82="","",'Recensement des Equipes'!M82)</f>
        <v>m</v>
      </c>
      <c r="M82" s="593" t="str">
        <f>IF('Recensement des Equipes'!N82="","",'Recensement des Equipes'!N82)</f>
        <v/>
      </c>
      <c r="N82" s="594" t="str">
        <f>IF('Recensement des Equipes'!O82="","",'Recensement des Equipes'!O82)</f>
        <v/>
      </c>
      <c r="O82" s="589" t="str">
        <f>IF('Recensement des Equipes'!P82="","",'Recensement des Equipes'!P82)</f>
        <v>175</v>
      </c>
      <c r="P82" s="590" t="str">
        <f>IF('Recensement des Equipes'!Q82="","",'Recensement des Equipes'!Q82)</f>
        <v>m</v>
      </c>
      <c r="Q82" s="590" t="str">
        <f>IF('Recensement des Equipes'!R82="","",'Recensement des Equipes'!R82)</f>
        <v/>
      </c>
      <c r="R82" s="591" t="str">
        <f>IF('Recensement des Equipes'!S82="","",'Recensement des Equipes'!S82)</f>
        <v/>
      </c>
      <c r="S82" s="577"/>
      <c r="T82" s="576"/>
      <c r="U82" s="576"/>
      <c r="V82" s="576"/>
      <c r="W82" s="595"/>
      <c r="X82" s="596"/>
      <c r="Y82" s="576"/>
      <c r="Z82" s="597"/>
      <c r="AA82" s="252"/>
    </row>
    <row r="83" spans="1:27" s="18" customFormat="1" ht="33" customHeight="1" x14ac:dyDescent="0.3">
      <c r="A83" s="581" t="str">
        <f>IF('Recensement des Equipes'!A83="","",IF('Recensement des Equipes'!A83='Recensement des Equipes'!A82,"",'Recensement des Equipes'!A83))</f>
        <v/>
      </c>
      <c r="B83" s="21" t="str">
        <f>IF('Recensement des Equipes'!B83="","",IF('Recensement des Equipes'!B83='Recensement des Equipes'!B82,"",'Recensement des Equipes'!B83))</f>
        <v xml:space="preserve">N°5 </v>
      </c>
      <c r="C83" s="580" t="str">
        <f>IF('Recensement des Equipes'!C83="","",IF('Recensement des Equipes'!C83='Recensement des Equipes'!C82,"",'Recensement des Equipes'!C83))</f>
        <v>VERNIER</v>
      </c>
      <c r="D83" s="580" t="str">
        <f>IF('Recensement des Equipes'!D83="","",IF(C83="","",'Recensement des Equipes'!D83))</f>
        <v>Emilie</v>
      </c>
      <c r="E83" s="23" t="str">
        <f>IF('Recensement des Equipes'!E83="","",IF(C83="","",'Recensement des Equipes'!E83))</f>
        <v>Femme</v>
      </c>
      <c r="F83" s="604" t="str">
        <f>IF('Recensement des Equipes'!G83="","",IF('Recensement des Equipes'!G83='Recensement des Equipes'!G82,"",'Recensement des Equipes'!G83))</f>
        <v>16*50</v>
      </c>
      <c r="G83" s="589">
        <f>IF('Recensement des Equipes'!H83="","",'Recensement des Equipes'!H83)</f>
        <v>17</v>
      </c>
      <c r="H83" s="590" t="str">
        <f>IF('Recensement des Equipes'!I83="","",'Recensement des Equipes'!I83)</f>
        <v>mn</v>
      </c>
      <c r="I83" s="590" t="str">
        <f>IF('Recensement des Equipes'!J83="","",'Recensement des Equipes'!J83)</f>
        <v>30</v>
      </c>
      <c r="J83" s="591" t="str">
        <f>IF('Recensement des Equipes'!K83="","",'Recensement des Equipes'!K83)</f>
        <v>s</v>
      </c>
      <c r="K83" s="592">
        <f>IF('Recensement des Equipes'!L83="","",'Recensement des Equipes'!L83)</f>
        <v>18</v>
      </c>
      <c r="L83" s="593" t="str">
        <f>IF('Recensement des Equipes'!M83="","",'Recensement des Equipes'!M83)</f>
        <v>mn</v>
      </c>
      <c r="M83" s="593">
        <f>IF('Recensement des Equipes'!N83="","",'Recensement des Equipes'!N83)</f>
        <v>0</v>
      </c>
      <c r="N83" s="594" t="str">
        <f>IF('Recensement des Equipes'!O83="","",'Recensement des Equipes'!O83)</f>
        <v>s</v>
      </c>
      <c r="O83" s="589">
        <f>IF('Recensement des Equipes'!P83="","",'Recensement des Equipes'!P83)</f>
        <v>19</v>
      </c>
      <c r="P83" s="590" t="str">
        <f>IF('Recensement des Equipes'!Q83="","",'Recensement des Equipes'!Q83)</f>
        <v>mn</v>
      </c>
      <c r="Q83" s="590" t="str">
        <f>IF('Recensement des Equipes'!R83="","",'Recensement des Equipes'!R83)</f>
        <v>0</v>
      </c>
      <c r="R83" s="591" t="str">
        <f>IF('Recensement des Equipes'!S83="","",'Recensement des Equipes'!S83)</f>
        <v>s</v>
      </c>
      <c r="S83" s="577"/>
      <c r="T83" s="576"/>
      <c r="U83" s="576"/>
      <c r="V83" s="576"/>
      <c r="W83" s="595"/>
      <c r="X83" s="596"/>
      <c r="Y83" s="576"/>
      <c r="Z83" s="597"/>
      <c r="AA83" s="606"/>
    </row>
    <row r="84" spans="1:27" s="18" customFormat="1" ht="33" customHeight="1" x14ac:dyDescent="0.3">
      <c r="A84" s="581" t="str">
        <f>IF('Recensement des Equipes'!A84="","",IF('Recensement des Equipes'!A84='Recensement des Equipes'!A83,"",'Recensement des Equipes'!A84))</f>
        <v/>
      </c>
      <c r="B84" s="21" t="str">
        <f>IF('Recensement des Equipes'!B84="","",IF('Recensement des Equipes'!B84='Recensement des Equipes'!B83,"",'Recensement des Equipes'!B84))</f>
        <v/>
      </c>
      <c r="C84" s="580" t="str">
        <f>IF('Recensement des Equipes'!C84="","",IF('Recensement des Equipes'!C84='Recensement des Equipes'!C83,"",'Recensement des Equipes'!C84))</f>
        <v/>
      </c>
      <c r="D84" s="580" t="str">
        <f>IF('Recensement des Equipes'!D84="","",IF(C84="","",'Recensement des Equipes'!D84))</f>
        <v/>
      </c>
      <c r="E84" s="23" t="str">
        <f>IF('Recensement des Equipes'!E84="","",IF(C84="","",'Recensement des Equipes'!E84))</f>
        <v/>
      </c>
      <c r="F84" s="604" t="str">
        <f>IF('Recensement des Equipes'!G84="","",IF('Recensement des Equipes'!G84='Recensement des Equipes'!G83,"",'Recensement des Equipes'!G84))</f>
        <v>DWF</v>
      </c>
      <c r="G84" s="589" t="str">
        <f>IF('Recensement des Equipes'!H84="","",'Recensement des Equipes'!H84)</f>
        <v>125</v>
      </c>
      <c r="H84" s="590" t="str">
        <f>IF('Recensement des Equipes'!I84="","",'Recensement des Equipes'!I84)</f>
        <v>m</v>
      </c>
      <c r="I84" s="590" t="str">
        <f>IF('Recensement des Equipes'!J84="","",'Recensement des Equipes'!J84)</f>
        <v/>
      </c>
      <c r="J84" s="591" t="str">
        <f>IF('Recensement des Equipes'!K84="","",'Recensement des Equipes'!K84)</f>
        <v/>
      </c>
      <c r="K84" s="592">
        <f>IF('Recensement des Equipes'!L84="","",'Recensement des Equipes'!L84)</f>
        <v>150</v>
      </c>
      <c r="L84" s="593" t="str">
        <f>IF('Recensement des Equipes'!M84="","",'Recensement des Equipes'!M84)</f>
        <v>m</v>
      </c>
      <c r="M84" s="593" t="str">
        <f>IF('Recensement des Equipes'!N84="","",'Recensement des Equipes'!N84)</f>
        <v/>
      </c>
      <c r="N84" s="594" t="str">
        <f>IF('Recensement des Equipes'!O84="","",'Recensement des Equipes'!O84)</f>
        <v/>
      </c>
      <c r="O84" s="589" t="str">
        <f>IF('Recensement des Equipes'!P84="","",'Recensement des Equipes'!P84)</f>
        <v>175</v>
      </c>
      <c r="P84" s="590" t="str">
        <f>IF('Recensement des Equipes'!Q84="","",'Recensement des Equipes'!Q84)</f>
        <v>m</v>
      </c>
      <c r="Q84" s="590" t="str">
        <f>IF('Recensement des Equipes'!R84="","",'Recensement des Equipes'!R84)</f>
        <v/>
      </c>
      <c r="R84" s="591" t="str">
        <f>IF('Recensement des Equipes'!S84="","",'Recensement des Equipes'!S84)</f>
        <v/>
      </c>
      <c r="S84" s="577"/>
      <c r="T84" s="576"/>
      <c r="U84" s="576"/>
      <c r="V84" s="576"/>
      <c r="W84" s="595"/>
      <c r="X84" s="596"/>
      <c r="Y84" s="576"/>
      <c r="Z84" s="597"/>
      <c r="AA84" s="252"/>
    </row>
    <row r="85" spans="1:27" s="18" customFormat="1" ht="33" customHeight="1" x14ac:dyDescent="0.3">
      <c r="A85" s="581" t="str">
        <f>IF('Recensement des Equipes'!A85="","",IF('Recensement des Equipes'!A85='Recensement des Equipes'!A84,"",'Recensement des Equipes'!A85))</f>
        <v>SOLO</v>
      </c>
      <c r="B85" s="21" t="str">
        <f>IF('Recensement des Equipes'!B85="","",IF('Recensement des Equipes'!B85='Recensement des Equipes'!B84,"",'Recensement des Equipes'!B85))</f>
        <v>N°1</v>
      </c>
      <c r="C85" s="580" t="str">
        <f>IF('Recensement des Equipes'!C85="","",IF('Recensement des Equipes'!C85='Recensement des Equipes'!C84,"",'Recensement des Equipes'!C85))</f>
        <v>SALEH</v>
      </c>
      <c r="D85" s="580" t="str">
        <f>IF('Recensement des Equipes'!D85="","",IF(C85="","",'Recensement des Equipes'!D85))</f>
        <v>Omr</v>
      </c>
      <c r="E85" s="23" t="str">
        <f>IF('Recensement des Equipes'!E85="","",IF(C85="","",'Recensement des Equipes'!E85))</f>
        <v>Homme</v>
      </c>
      <c r="F85" s="604" t="str">
        <f>IF('Recensement des Equipes'!G85="","",IF('Recensement des Equipes'!G85='Recensement des Equipes'!G84,"",'Recensement des Equipes'!G85))</f>
        <v>Speed 100</v>
      </c>
      <c r="G85" s="589">
        <f>IF('Recensement des Equipes'!H85="","",'Recensement des Equipes'!H85)</f>
        <v>1</v>
      </c>
      <c r="H85" s="590" t="str">
        <f>IF('Recensement des Equipes'!I85="","",'Recensement des Equipes'!I85)</f>
        <v>mn</v>
      </c>
      <c r="I85" s="590">
        <f>IF('Recensement des Equipes'!J85="","",'Recensement des Equipes'!J85)</f>
        <v>30</v>
      </c>
      <c r="J85" s="591" t="str">
        <f>IF('Recensement des Equipes'!K85="","",'Recensement des Equipes'!K85)</f>
        <v>s</v>
      </c>
      <c r="K85" s="592">
        <f>IF('Recensement des Equipes'!L85="","",'Recensement des Equipes'!L85)</f>
        <v>1</v>
      </c>
      <c r="L85" s="593" t="str">
        <f>IF('Recensement des Equipes'!M85="","",'Recensement des Equipes'!M85)</f>
        <v>mn</v>
      </c>
      <c r="M85" s="593">
        <f>IF('Recensement des Equipes'!N85="","",'Recensement des Equipes'!N85)</f>
        <v>40</v>
      </c>
      <c r="N85" s="594" t="str">
        <f>IF('Recensement des Equipes'!O85="","",'Recensement des Equipes'!O85)</f>
        <v>s</v>
      </c>
      <c r="O85" s="589">
        <f>IF('Recensement des Equipes'!P85="","",'Recensement des Equipes'!P85)</f>
        <v>2</v>
      </c>
      <c r="P85" s="590" t="str">
        <f>IF('Recensement des Equipes'!Q85="","",'Recensement des Equipes'!Q85)</f>
        <v>mn</v>
      </c>
      <c r="Q85" s="590">
        <f>IF('Recensement des Equipes'!R85="","",'Recensement des Equipes'!R85)</f>
        <v>0</v>
      </c>
      <c r="R85" s="591" t="str">
        <f>IF('Recensement des Equipes'!S85="","",'Recensement des Equipes'!S85)</f>
        <v>s</v>
      </c>
      <c r="S85" s="577"/>
      <c r="T85" s="576"/>
      <c r="U85" s="576"/>
      <c r="V85" s="576"/>
      <c r="W85" s="595"/>
      <c r="X85" s="596"/>
      <c r="Y85" s="576"/>
      <c r="Z85" s="597"/>
      <c r="AA85" s="606"/>
    </row>
    <row r="86" spans="1:27" s="18" customFormat="1" ht="33" customHeight="1" x14ac:dyDescent="0.3">
      <c r="A86" s="581" t="str">
        <f>IF('Recensement des Equipes'!A86="","",IF('Recensement des Equipes'!A86='Recensement des Equipes'!A85,"",'Recensement des Equipes'!A86))</f>
        <v/>
      </c>
      <c r="B86" s="21" t="str">
        <f>IF('Recensement des Equipes'!B86="","",IF('Recensement des Equipes'!B86='Recensement des Equipes'!B85,"",'Recensement des Equipes'!B86))</f>
        <v/>
      </c>
      <c r="C86" s="580" t="str">
        <f>IF('Recensement des Equipes'!C86="","",IF('Recensement des Equipes'!C86='Recensement des Equipes'!C85,"",'Recensement des Equipes'!C86))</f>
        <v/>
      </c>
      <c r="D86" s="580" t="str">
        <f>IF('Recensement des Equipes'!D86="","",IF(C86="","",'Recensement des Equipes'!D86))</f>
        <v/>
      </c>
      <c r="E86" s="23" t="str">
        <f>IF('Recensement des Equipes'!E86="","",IF(C86="","",'Recensement des Equipes'!E86))</f>
        <v/>
      </c>
      <c r="F86" s="604" t="str">
        <f>IF('Recensement des Equipes'!G86="","",IF('Recensement des Equipes'!G86='Recensement des Equipes'!G85,"",'Recensement des Equipes'!G86))</f>
        <v>Statique</v>
      </c>
      <c r="G86" s="589">
        <f>IF('Recensement des Equipes'!H86="","",'Recensement des Equipes'!H86)</f>
        <v>3</v>
      </c>
      <c r="H86" s="590" t="str">
        <f>IF('Recensement des Equipes'!I86="","",'Recensement des Equipes'!I86)</f>
        <v>mn</v>
      </c>
      <c r="I86" s="590">
        <f>IF('Recensement des Equipes'!J86="","",'Recensement des Equipes'!J86)</f>
        <v>0</v>
      </c>
      <c r="J86" s="591" t="str">
        <f>IF('Recensement des Equipes'!K86="","",'Recensement des Equipes'!K86)</f>
        <v>s</v>
      </c>
      <c r="K86" s="592">
        <f>IF('Recensement des Equipes'!L86="","",'Recensement des Equipes'!L86)</f>
        <v>4</v>
      </c>
      <c r="L86" s="593" t="str">
        <f>IF('Recensement des Equipes'!M86="","",'Recensement des Equipes'!M86)</f>
        <v>mn</v>
      </c>
      <c r="M86" s="593" t="str">
        <f>IF('Recensement des Equipes'!N86="","",'Recensement des Equipes'!N86)</f>
        <v/>
      </c>
      <c r="N86" s="594" t="str">
        <f>IF('Recensement des Equipes'!O86="","",'Recensement des Equipes'!O86)</f>
        <v/>
      </c>
      <c r="O86" s="589">
        <f>IF('Recensement des Equipes'!P86="","",'Recensement des Equipes'!P86)</f>
        <v>5</v>
      </c>
      <c r="P86" s="590" t="str">
        <f>IF('Recensement des Equipes'!Q86="","",'Recensement des Equipes'!Q86)</f>
        <v>mn</v>
      </c>
      <c r="Q86" s="590">
        <f>IF('Recensement des Equipes'!R86="","",'Recensement des Equipes'!R86)</f>
        <v>0</v>
      </c>
      <c r="R86" s="591" t="str">
        <f>IF('Recensement des Equipes'!S86="","",'Recensement des Equipes'!S86)</f>
        <v>s</v>
      </c>
      <c r="S86" s="577"/>
      <c r="T86" s="576"/>
      <c r="U86" s="576"/>
      <c r="V86" s="576"/>
      <c r="W86" s="595"/>
      <c r="X86" s="596"/>
      <c r="Y86" s="576"/>
      <c r="Z86" s="597"/>
      <c r="AA86" s="252"/>
    </row>
    <row r="87" spans="1:27" s="18" customFormat="1" ht="33" customHeight="1" x14ac:dyDescent="0.3">
      <c r="A87" s="581" t="str">
        <f>IF('Recensement des Equipes'!A87="","",IF('Recensement des Equipes'!A87='Recensement des Equipes'!A86,"",'Recensement des Equipes'!A87))</f>
        <v>Sportpleizh</v>
      </c>
      <c r="B87" s="21" t="str">
        <f>IF('Recensement des Equipes'!B87="","",IF('Recensement des Equipes'!B87='Recensement des Equipes'!B86,"",'Recensement des Equipes'!B87))</f>
        <v>N°1 Capitaine</v>
      </c>
      <c r="C87" s="580" t="str">
        <f>IF('Recensement des Equipes'!C87="","",IF('Recensement des Equipes'!C87='Recensement des Equipes'!C86,"",'Recensement des Equipes'!C87))</f>
        <v>VOGLER</v>
      </c>
      <c r="D87" s="580" t="str">
        <f>IF('Recensement des Equipes'!D87="","",IF(C87="","",'Recensement des Equipes'!D87))</f>
        <v>Christian</v>
      </c>
      <c r="E87" s="23" t="str">
        <f>IF('Recensement des Equipes'!E87="","",IF(C87="","",'Recensement des Equipes'!E87))</f>
        <v>homme</v>
      </c>
      <c r="F87" s="604" t="str">
        <f>IF('Recensement des Equipes'!G87="","",IF('Recensement des Equipes'!G87='Recensement des Equipes'!G86,"",'Recensement des Equipes'!G87))</f>
        <v>Speed 100</v>
      </c>
      <c r="G87" s="589" t="str">
        <f>IF('Recensement des Equipes'!H87="","",'Recensement des Equipes'!H87)</f>
        <v>0</v>
      </c>
      <c r="H87" s="590" t="str">
        <f>IF('Recensement des Equipes'!I87="","",'Recensement des Equipes'!I87)</f>
        <v>mn</v>
      </c>
      <c r="I87" s="590" t="str">
        <f>IF('Recensement des Equipes'!J87="","",'Recensement des Equipes'!J87)</f>
        <v>40</v>
      </c>
      <c r="J87" s="591" t="str">
        <f>IF('Recensement des Equipes'!K87="","",'Recensement des Equipes'!K87)</f>
        <v>s</v>
      </c>
      <c r="K87" s="592">
        <f>IF('Recensement des Equipes'!L87="","",'Recensement des Equipes'!L87)</f>
        <v>0</v>
      </c>
      <c r="L87" s="593" t="str">
        <f>IF('Recensement des Equipes'!M87="","",'Recensement des Equipes'!M87)</f>
        <v>mn</v>
      </c>
      <c r="M87" s="593">
        <f>IF('Recensement des Equipes'!N87="","",'Recensement des Equipes'!N87)</f>
        <v>50</v>
      </c>
      <c r="N87" s="594" t="str">
        <f>IF('Recensement des Equipes'!O87="","",'Recensement des Equipes'!O87)</f>
        <v>s</v>
      </c>
      <c r="O87" s="589" t="str">
        <f>IF('Recensement des Equipes'!P87="","",'Recensement des Equipes'!P87)</f>
        <v>1</v>
      </c>
      <c r="P87" s="590" t="str">
        <f>IF('Recensement des Equipes'!Q87="","",'Recensement des Equipes'!Q87)</f>
        <v>mn</v>
      </c>
      <c r="Q87" s="590" t="str">
        <f>IF('Recensement des Equipes'!R87="","",'Recensement des Equipes'!R87)</f>
        <v>10</v>
      </c>
      <c r="R87" s="591" t="str">
        <f>IF('Recensement des Equipes'!S87="","",'Recensement des Equipes'!S87)</f>
        <v>s</v>
      </c>
      <c r="S87" s="577"/>
      <c r="T87" s="576"/>
      <c r="U87" s="576"/>
      <c r="V87" s="576"/>
      <c r="W87" s="595"/>
      <c r="X87" s="596"/>
      <c r="Y87" s="576"/>
      <c r="Z87" s="597"/>
      <c r="AA87" s="606"/>
    </row>
    <row r="88" spans="1:27" s="18" customFormat="1" ht="33" customHeight="1" x14ac:dyDescent="0.3">
      <c r="A88" s="581" t="str">
        <f>IF('Recensement des Equipes'!A88="","",IF('Recensement des Equipes'!A88='Recensement des Equipes'!A87,"",'Recensement des Equipes'!A88))</f>
        <v/>
      </c>
      <c r="B88" s="21" t="str">
        <f>IF('Recensement des Equipes'!B88="","",IF('Recensement des Equipes'!B88='Recensement des Equipes'!B87,"",'Recensement des Equipes'!B88))</f>
        <v/>
      </c>
      <c r="C88" s="580" t="str">
        <f>IF('Recensement des Equipes'!C88="","",IF('Recensement des Equipes'!C88='Recensement des Equipes'!C87,"",'Recensement des Equipes'!C88))</f>
        <v/>
      </c>
      <c r="D88" s="580" t="str">
        <f>IF('Recensement des Equipes'!D88="","",IF(C88="","",'Recensement des Equipes'!D88))</f>
        <v/>
      </c>
      <c r="E88" s="23" t="str">
        <f>IF('Recensement des Equipes'!E88="","",IF(C88="","",'Recensement des Equipes'!E88))</f>
        <v/>
      </c>
      <c r="F88" s="604" t="str">
        <f>IF('Recensement des Equipes'!G88="","",IF('Recensement des Equipes'!G88='Recensement des Equipes'!G87,"",'Recensement des Equipes'!G88))</f>
        <v>Statique</v>
      </c>
      <c r="G88" s="589" t="str">
        <f>IF('Recensement des Equipes'!H88="","",'Recensement des Equipes'!H88)</f>
        <v>5</v>
      </c>
      <c r="H88" s="590" t="str">
        <f>IF('Recensement des Equipes'!I88="","",'Recensement des Equipes'!I88)</f>
        <v>mn</v>
      </c>
      <c r="I88" s="590">
        <f>IF('Recensement des Equipes'!J88="","",'Recensement des Equipes'!J88)</f>
        <v>30</v>
      </c>
      <c r="J88" s="591" t="str">
        <f>IF('Recensement des Equipes'!K88="","",'Recensement des Equipes'!K88)</f>
        <v>s</v>
      </c>
      <c r="K88" s="592">
        <f>IF('Recensement des Equipes'!L88="","",'Recensement des Equipes'!L88)</f>
        <v>6</v>
      </c>
      <c r="L88" s="593" t="str">
        <f>IF('Recensement des Equipes'!M88="","",'Recensement des Equipes'!M88)</f>
        <v>mn</v>
      </c>
      <c r="M88" s="593">
        <f>IF('Recensement des Equipes'!N88="","",'Recensement des Equipes'!N88)</f>
        <v>30</v>
      </c>
      <c r="N88" s="594" t="str">
        <f>IF('Recensement des Equipes'!O88="","",'Recensement des Equipes'!O88)</f>
        <v>s</v>
      </c>
      <c r="O88" s="589" t="str">
        <f>IF('Recensement des Equipes'!P88="","",'Recensement des Equipes'!P88)</f>
        <v>7</v>
      </c>
      <c r="P88" s="590" t="str">
        <f>IF('Recensement des Equipes'!Q88="","",'Recensement des Equipes'!Q88)</f>
        <v>mn</v>
      </c>
      <c r="Q88" s="590">
        <f>IF('Recensement des Equipes'!R88="","",'Recensement des Equipes'!R88)</f>
        <v>30</v>
      </c>
      <c r="R88" s="591" t="str">
        <f>IF('Recensement des Equipes'!S88="","",'Recensement des Equipes'!S88)</f>
        <v>s</v>
      </c>
      <c r="S88" s="577"/>
      <c r="T88" s="576"/>
      <c r="U88" s="576"/>
      <c r="V88" s="576"/>
      <c r="W88" s="595"/>
      <c r="X88" s="596"/>
      <c r="Y88" s="576"/>
      <c r="Z88" s="597"/>
      <c r="AA88" s="252"/>
    </row>
    <row r="89" spans="1:27" s="18" customFormat="1" ht="33" customHeight="1" x14ac:dyDescent="0.3">
      <c r="A89" s="581" t="str">
        <f>IF('Recensement des Equipes'!A89="","",IF('Recensement des Equipes'!A89='Recensement des Equipes'!A88,"",'Recensement des Equipes'!A89))</f>
        <v/>
      </c>
      <c r="B89" s="21" t="str">
        <f>IF('Recensement des Equipes'!B89="","",IF('Recensement des Equipes'!B89='Recensement des Equipes'!B88,"",'Recensement des Equipes'!B89))</f>
        <v xml:space="preserve">N°2 </v>
      </c>
      <c r="C89" s="580" t="str">
        <f>IF('Recensement des Equipes'!C89="","",IF('Recensement des Equipes'!C89='Recensement des Equipes'!C88,"",'Recensement des Equipes'!C89))</f>
        <v>ORSKI SIMONET</v>
      </c>
      <c r="D89" s="580" t="str">
        <f>IF('Recensement des Equipes'!D89="","",IF(C89="","",'Recensement des Equipes'!D89))</f>
        <v>Laetitia</v>
      </c>
      <c r="E89" s="23" t="str">
        <f>IF('Recensement des Equipes'!E89="","",IF(C89="","",'Recensement des Equipes'!E89))</f>
        <v>Femme</v>
      </c>
      <c r="F89" s="604" t="str">
        <f>IF('Recensement des Equipes'!G89="","",IF('Recensement des Equipes'!G89='Recensement des Equipes'!G88,"",'Recensement des Equipes'!G89))</f>
        <v>DNF</v>
      </c>
      <c r="G89" s="589" t="str">
        <f>IF('Recensement des Equipes'!H89="","",'Recensement des Equipes'!H89)</f>
        <v>75</v>
      </c>
      <c r="H89" s="590" t="str">
        <f>IF('Recensement des Equipes'!I89="","",'Recensement des Equipes'!I89)</f>
        <v>m</v>
      </c>
      <c r="I89" s="590" t="str">
        <f>IF('Recensement des Equipes'!J89="","",'Recensement des Equipes'!J89)</f>
        <v/>
      </c>
      <c r="J89" s="591" t="str">
        <f>IF('Recensement des Equipes'!K89="","",'Recensement des Equipes'!K89)</f>
        <v/>
      </c>
      <c r="K89" s="592">
        <f>IF('Recensement des Equipes'!L89="","",'Recensement des Equipes'!L89)</f>
        <v>100</v>
      </c>
      <c r="L89" s="593" t="str">
        <f>IF('Recensement des Equipes'!M89="","",'Recensement des Equipes'!M89)</f>
        <v>m</v>
      </c>
      <c r="M89" s="593" t="str">
        <f>IF('Recensement des Equipes'!N89="","",'Recensement des Equipes'!N89)</f>
        <v/>
      </c>
      <c r="N89" s="594" t="str">
        <f>IF('Recensement des Equipes'!O89="","",'Recensement des Equipes'!O89)</f>
        <v/>
      </c>
      <c r="O89" s="589" t="str">
        <f>IF('Recensement des Equipes'!P89="","",'Recensement des Equipes'!P89)</f>
        <v>125</v>
      </c>
      <c r="P89" s="590" t="str">
        <f>IF('Recensement des Equipes'!Q89="","",'Recensement des Equipes'!Q89)</f>
        <v>m</v>
      </c>
      <c r="Q89" s="590" t="str">
        <f>IF('Recensement des Equipes'!R89="","",'Recensement des Equipes'!R89)</f>
        <v/>
      </c>
      <c r="R89" s="591" t="str">
        <f>IF('Recensement des Equipes'!S89="","",'Recensement des Equipes'!S89)</f>
        <v/>
      </c>
      <c r="S89" s="577"/>
      <c r="T89" s="576"/>
      <c r="U89" s="576"/>
      <c r="V89" s="576"/>
      <c r="W89" s="595"/>
      <c r="X89" s="596"/>
      <c r="Y89" s="576"/>
      <c r="Z89" s="597"/>
      <c r="AA89" s="606"/>
    </row>
    <row r="90" spans="1:27" s="18" customFormat="1" ht="33" customHeight="1" x14ac:dyDescent="0.3">
      <c r="A90" s="581" t="str">
        <f>IF('Recensement des Equipes'!A90="","",IF('Recensement des Equipes'!A90='Recensement des Equipes'!A89,"",'Recensement des Equipes'!A90))</f>
        <v/>
      </c>
      <c r="B90" s="21" t="str">
        <f>IF('Recensement des Equipes'!B90="","",IF('Recensement des Equipes'!B90='Recensement des Equipes'!B89,"",'Recensement des Equipes'!B90))</f>
        <v/>
      </c>
      <c r="C90" s="580" t="str">
        <f>IF('Recensement des Equipes'!C90="","",IF('Recensement des Equipes'!C90='Recensement des Equipes'!C89,"",'Recensement des Equipes'!C90))</f>
        <v/>
      </c>
      <c r="D90" s="580" t="str">
        <f>IF('Recensement des Equipes'!D90="","",IF(C90="","",'Recensement des Equipes'!D90))</f>
        <v/>
      </c>
      <c r="E90" s="23" t="str">
        <f>IF('Recensement des Equipes'!E90="","",IF(C90="","",'Recensement des Equipes'!E90))</f>
        <v/>
      </c>
      <c r="F90" s="604" t="str">
        <f>IF('Recensement des Equipes'!G90="","",IF('Recensement des Equipes'!G90='Recensement des Equipes'!G89,"",'Recensement des Equipes'!G90))</f>
        <v>DWF</v>
      </c>
      <c r="G90" s="589" t="str">
        <f>IF('Recensement des Equipes'!H90="","",'Recensement des Equipes'!H90)</f>
        <v>88</v>
      </c>
      <c r="H90" s="590" t="str">
        <f>IF('Recensement des Equipes'!I90="","",'Recensement des Equipes'!I90)</f>
        <v>m</v>
      </c>
      <c r="I90" s="590" t="str">
        <f>IF('Recensement des Equipes'!J90="","",'Recensement des Equipes'!J90)</f>
        <v/>
      </c>
      <c r="J90" s="591" t="str">
        <f>IF('Recensement des Equipes'!K90="","",'Recensement des Equipes'!K90)</f>
        <v/>
      </c>
      <c r="K90" s="592">
        <f>IF('Recensement des Equipes'!L90="","",'Recensement des Equipes'!L90)</f>
        <v>113</v>
      </c>
      <c r="L90" s="593" t="str">
        <f>IF('Recensement des Equipes'!M90="","",'Recensement des Equipes'!M90)</f>
        <v>m</v>
      </c>
      <c r="M90" s="593" t="str">
        <f>IF('Recensement des Equipes'!N90="","",'Recensement des Equipes'!N90)</f>
        <v/>
      </c>
      <c r="N90" s="594" t="str">
        <f>IF('Recensement des Equipes'!O90="","",'Recensement des Equipes'!O90)</f>
        <v/>
      </c>
      <c r="O90" s="589" t="str">
        <f>IF('Recensement des Equipes'!P90="","",'Recensement des Equipes'!P90)</f>
        <v>138</v>
      </c>
      <c r="P90" s="590" t="str">
        <f>IF('Recensement des Equipes'!Q90="","",'Recensement des Equipes'!Q90)</f>
        <v>m</v>
      </c>
      <c r="Q90" s="590" t="str">
        <f>IF('Recensement des Equipes'!R90="","",'Recensement des Equipes'!R90)</f>
        <v/>
      </c>
      <c r="R90" s="591" t="str">
        <f>IF('Recensement des Equipes'!S90="","",'Recensement des Equipes'!S90)</f>
        <v/>
      </c>
      <c r="S90" s="577"/>
      <c r="T90" s="576"/>
      <c r="U90" s="576"/>
      <c r="V90" s="576"/>
      <c r="W90" s="595"/>
      <c r="X90" s="596"/>
      <c r="Y90" s="576"/>
      <c r="Z90" s="597"/>
      <c r="AA90" s="252"/>
    </row>
    <row r="91" spans="1:27" s="18" customFormat="1" ht="33" customHeight="1" x14ac:dyDescent="0.3">
      <c r="A91" s="581" t="str">
        <f>IF('Recensement des Equipes'!A91="","",IF('Recensement des Equipes'!A91='Recensement des Equipes'!A90,"",'Recensement des Equipes'!A91))</f>
        <v/>
      </c>
      <c r="B91" s="21" t="str">
        <f>IF('Recensement des Equipes'!B91="","",IF('Recensement des Equipes'!B91='Recensement des Equipes'!B90,"",'Recensement des Equipes'!B91))</f>
        <v xml:space="preserve">N°3 </v>
      </c>
      <c r="C91" s="580" t="str">
        <f>IF('Recensement des Equipes'!C91="","",IF('Recensement des Equipes'!C91='Recensement des Equipes'!C90,"",'Recensement des Equipes'!C91))</f>
        <v>PIERRAT</v>
      </c>
      <c r="D91" s="580" t="str">
        <f>IF('Recensement des Equipes'!D91="","",IF(C91="","",'Recensement des Equipes'!D91))</f>
        <v>Patrice</v>
      </c>
      <c r="E91" s="23" t="str">
        <f>IF('Recensement des Equipes'!E91="","",IF(C91="","",'Recensement des Equipes'!E91))</f>
        <v>Homme</v>
      </c>
      <c r="F91" s="604" t="str">
        <f>IF('Recensement des Equipes'!G91="","",IF('Recensement des Equipes'!G91='Recensement des Equipes'!G90,"",'Recensement des Equipes'!G91))</f>
        <v>DNF</v>
      </c>
      <c r="G91" s="589" t="str">
        <f>IF('Recensement des Equipes'!H91="","",'Recensement des Equipes'!H91)</f>
        <v>75</v>
      </c>
      <c r="H91" s="590" t="str">
        <f>IF('Recensement des Equipes'!I91="","",'Recensement des Equipes'!I91)</f>
        <v>m</v>
      </c>
      <c r="I91" s="590" t="str">
        <f>IF('Recensement des Equipes'!J91="","",'Recensement des Equipes'!J91)</f>
        <v/>
      </c>
      <c r="J91" s="591" t="str">
        <f>IF('Recensement des Equipes'!K91="","",'Recensement des Equipes'!K91)</f>
        <v/>
      </c>
      <c r="K91" s="592">
        <f>IF('Recensement des Equipes'!L91="","",'Recensement des Equipes'!L91)</f>
        <v>100</v>
      </c>
      <c r="L91" s="593" t="str">
        <f>IF('Recensement des Equipes'!M91="","",'Recensement des Equipes'!M91)</f>
        <v>m</v>
      </c>
      <c r="M91" s="593" t="str">
        <f>IF('Recensement des Equipes'!N91="","",'Recensement des Equipes'!N91)</f>
        <v/>
      </c>
      <c r="N91" s="594" t="str">
        <f>IF('Recensement des Equipes'!O91="","",'Recensement des Equipes'!O91)</f>
        <v/>
      </c>
      <c r="O91" s="589" t="str">
        <f>IF('Recensement des Equipes'!P91="","",'Recensement des Equipes'!P91)</f>
        <v>125</v>
      </c>
      <c r="P91" s="590" t="str">
        <f>IF('Recensement des Equipes'!Q91="","",'Recensement des Equipes'!Q91)</f>
        <v>m</v>
      </c>
      <c r="Q91" s="590" t="str">
        <f>IF('Recensement des Equipes'!R91="","",'Recensement des Equipes'!R91)</f>
        <v/>
      </c>
      <c r="R91" s="591" t="str">
        <f>IF('Recensement des Equipes'!S91="","",'Recensement des Equipes'!S91)</f>
        <v/>
      </c>
      <c r="S91" s="577"/>
      <c r="T91" s="576"/>
      <c r="U91" s="576"/>
      <c r="V91" s="576"/>
      <c r="W91" s="595"/>
      <c r="X91" s="596"/>
      <c r="Y91" s="576"/>
      <c r="Z91" s="597"/>
      <c r="AA91" s="606"/>
    </row>
    <row r="92" spans="1:27" s="18" customFormat="1" ht="33" customHeight="1" x14ac:dyDescent="0.3">
      <c r="A92" s="581" t="str">
        <f>IF('Recensement des Equipes'!A92="","",IF('Recensement des Equipes'!A92='Recensement des Equipes'!A91,"",'Recensement des Equipes'!A92))</f>
        <v/>
      </c>
      <c r="B92" s="21" t="str">
        <f>IF('Recensement des Equipes'!B92="","",IF('Recensement des Equipes'!B92='Recensement des Equipes'!B91,"",'Recensement des Equipes'!B92))</f>
        <v/>
      </c>
      <c r="C92" s="580" t="str">
        <f>IF('Recensement des Equipes'!C92="","",IF('Recensement des Equipes'!C92='Recensement des Equipes'!C91,"",'Recensement des Equipes'!C92))</f>
        <v/>
      </c>
      <c r="D92" s="580" t="str">
        <f>IF('Recensement des Equipes'!D92="","",IF(C92="","",'Recensement des Equipes'!D92))</f>
        <v/>
      </c>
      <c r="E92" s="23" t="str">
        <f>IF('Recensement des Equipes'!E92="","",IF(C92="","",'Recensement des Equipes'!E92))</f>
        <v/>
      </c>
      <c r="F92" s="604" t="str">
        <f>IF('Recensement des Equipes'!G92="","",IF('Recensement des Equipes'!G92='Recensement des Equipes'!G91,"",'Recensement des Equipes'!G92))</f>
        <v>DWF</v>
      </c>
      <c r="G92" s="589" t="str">
        <f>IF('Recensement des Equipes'!H92="","",'Recensement des Equipes'!H92)</f>
        <v>115</v>
      </c>
      <c r="H92" s="590" t="str">
        <f>IF('Recensement des Equipes'!I92="","",'Recensement des Equipes'!I92)</f>
        <v>m</v>
      </c>
      <c r="I92" s="590" t="str">
        <f>IF('Recensement des Equipes'!J92="","",'Recensement des Equipes'!J92)</f>
        <v/>
      </c>
      <c r="J92" s="591" t="str">
        <f>IF('Recensement des Equipes'!K92="","",'Recensement des Equipes'!K92)</f>
        <v/>
      </c>
      <c r="K92" s="592">
        <f>IF('Recensement des Equipes'!L92="","",'Recensement des Equipes'!L92)</f>
        <v>140</v>
      </c>
      <c r="L92" s="593" t="str">
        <f>IF('Recensement des Equipes'!M92="","",'Recensement des Equipes'!M92)</f>
        <v>m</v>
      </c>
      <c r="M92" s="593" t="str">
        <f>IF('Recensement des Equipes'!N92="","",'Recensement des Equipes'!N92)</f>
        <v/>
      </c>
      <c r="N92" s="594" t="str">
        <f>IF('Recensement des Equipes'!O92="","",'Recensement des Equipes'!O92)</f>
        <v/>
      </c>
      <c r="O92" s="589" t="str">
        <f>IF('Recensement des Equipes'!P92="","",'Recensement des Equipes'!P92)</f>
        <v>165</v>
      </c>
      <c r="P92" s="590" t="str">
        <f>IF('Recensement des Equipes'!Q92="","",'Recensement des Equipes'!Q92)</f>
        <v>m</v>
      </c>
      <c r="Q92" s="590" t="str">
        <f>IF('Recensement des Equipes'!R92="","",'Recensement des Equipes'!R92)</f>
        <v/>
      </c>
      <c r="R92" s="591" t="str">
        <f>IF('Recensement des Equipes'!S92="","",'Recensement des Equipes'!S92)</f>
        <v/>
      </c>
      <c r="S92" s="577"/>
      <c r="T92" s="576"/>
      <c r="U92" s="576"/>
      <c r="V92" s="576"/>
      <c r="W92" s="595"/>
      <c r="X92" s="596"/>
      <c r="Y92" s="576"/>
      <c r="Z92" s="597"/>
      <c r="AA92" s="252"/>
    </row>
    <row r="93" spans="1:27" s="18" customFormat="1" ht="33" customHeight="1" x14ac:dyDescent="0.3">
      <c r="A93" s="581" t="str">
        <f>IF('Recensement des Equipes'!A93="","",IF('Recensement des Equipes'!A93='Recensement des Equipes'!A92,"",'Recensement des Equipes'!A93))</f>
        <v/>
      </c>
      <c r="B93" s="21" t="str">
        <f>IF('Recensement des Equipes'!B93="","",IF('Recensement des Equipes'!B93='Recensement des Equipes'!B92,"",'Recensement des Equipes'!B93))</f>
        <v xml:space="preserve">N°4 </v>
      </c>
      <c r="C93" s="580" t="str">
        <f>IF('Recensement des Equipes'!C93="","",IF('Recensement des Equipes'!C93='Recensement des Equipes'!C92,"",'Recensement des Equipes'!C93))</f>
        <v>AUBRY</v>
      </c>
      <c r="D93" s="580" t="str">
        <f>IF('Recensement des Equipes'!D93="","",IF(C93="","",'Recensement des Equipes'!D93))</f>
        <v>Pascale</v>
      </c>
      <c r="E93" s="23" t="str">
        <f>IF('Recensement des Equipes'!E93="","",IF(C93="","",'Recensement des Equipes'!E93))</f>
        <v>Homme</v>
      </c>
      <c r="F93" s="604" t="str">
        <f>IF('Recensement des Equipes'!G93="","",IF('Recensement des Equipes'!G93='Recensement des Equipes'!G92,"",'Recensement des Equipes'!G93))</f>
        <v>16*50</v>
      </c>
      <c r="G93" s="589" t="str">
        <f>IF('Recensement des Equipes'!H93="","",'Recensement des Equipes'!H93)</f>
        <v>17</v>
      </c>
      <c r="H93" s="590" t="str">
        <f>IF('Recensement des Equipes'!I93="","",'Recensement des Equipes'!I93)</f>
        <v>mn</v>
      </c>
      <c r="I93" s="590" t="str">
        <f>IF('Recensement des Equipes'!J93="","",'Recensement des Equipes'!J93)</f>
        <v>30</v>
      </c>
      <c r="J93" s="591" t="str">
        <f>IF('Recensement des Equipes'!K93="","",'Recensement des Equipes'!K93)</f>
        <v>s</v>
      </c>
      <c r="K93" s="592">
        <f>IF('Recensement des Equipes'!L93="","",'Recensement des Equipes'!L93)</f>
        <v>18</v>
      </c>
      <c r="L93" s="593" t="str">
        <f>IF('Recensement des Equipes'!M93="","",'Recensement des Equipes'!M93)</f>
        <v>mn</v>
      </c>
      <c r="M93" s="593">
        <f>IF('Recensement des Equipes'!N93="","",'Recensement des Equipes'!N93)</f>
        <v>0</v>
      </c>
      <c r="N93" s="594" t="str">
        <f>IF('Recensement des Equipes'!O93="","",'Recensement des Equipes'!O93)</f>
        <v>s</v>
      </c>
      <c r="O93" s="589" t="str">
        <f>IF('Recensement des Equipes'!P93="","",'Recensement des Equipes'!P93)</f>
        <v>19</v>
      </c>
      <c r="P93" s="590" t="str">
        <f>IF('Recensement des Equipes'!Q93="","",'Recensement des Equipes'!Q93)</f>
        <v>mn</v>
      </c>
      <c r="Q93" s="590" t="str">
        <f>IF('Recensement des Equipes'!R93="","",'Recensement des Equipes'!R93)</f>
        <v>0</v>
      </c>
      <c r="R93" s="591" t="str">
        <f>IF('Recensement des Equipes'!S93="","",'Recensement des Equipes'!S93)</f>
        <v>s</v>
      </c>
      <c r="S93" s="577"/>
      <c r="T93" s="576"/>
      <c r="U93" s="576"/>
      <c r="V93" s="576"/>
      <c r="W93" s="595"/>
      <c r="X93" s="596"/>
      <c r="Y93" s="576"/>
      <c r="Z93" s="597"/>
      <c r="AA93" s="606"/>
    </row>
    <row r="94" spans="1:27" s="18" customFormat="1" ht="33" customHeight="1" x14ac:dyDescent="0.3">
      <c r="A94" s="581" t="str">
        <f>IF('Recensement des Equipes'!A94="","",IF('Recensement des Equipes'!A94='Recensement des Equipes'!A93,"",'Recensement des Equipes'!A94))</f>
        <v/>
      </c>
      <c r="B94" s="21" t="str">
        <f>IF('Recensement des Equipes'!B94="","",IF('Recensement des Equipes'!B94='Recensement des Equipes'!B93,"",'Recensement des Equipes'!B94))</f>
        <v/>
      </c>
      <c r="C94" s="580" t="str">
        <f>IF('Recensement des Equipes'!C94="","",IF('Recensement des Equipes'!C94='Recensement des Equipes'!C93,"",'Recensement des Equipes'!C94))</f>
        <v/>
      </c>
      <c r="D94" s="580" t="str">
        <f>IF('Recensement des Equipes'!D94="","",IF(C94="","",'Recensement des Equipes'!D94))</f>
        <v/>
      </c>
      <c r="E94" s="23" t="str">
        <f>IF('Recensement des Equipes'!E94="","",IF(C94="","",'Recensement des Equipes'!E94))</f>
        <v/>
      </c>
      <c r="F94" s="604" t="str">
        <f>IF('Recensement des Equipes'!G94="","",IF('Recensement des Equipes'!G94='Recensement des Equipes'!G93,"",'Recensement des Equipes'!G94))</f>
        <v>Speed 100</v>
      </c>
      <c r="G94" s="589" t="str">
        <f>IF('Recensement des Equipes'!H94="","",'Recensement des Equipes'!H94)</f>
        <v>0</v>
      </c>
      <c r="H94" s="590" t="str">
        <f>IF('Recensement des Equipes'!I94="","",'Recensement des Equipes'!I94)</f>
        <v>mn</v>
      </c>
      <c r="I94" s="590" t="str">
        <f>IF('Recensement des Equipes'!J94="","",'Recensement des Equipes'!J94)</f>
        <v>55</v>
      </c>
      <c r="J94" s="591" t="str">
        <f>IF('Recensement des Equipes'!K94="","",'Recensement des Equipes'!K94)</f>
        <v>s</v>
      </c>
      <c r="K94" s="592">
        <f>IF('Recensement des Equipes'!L94="","",'Recensement des Equipes'!L94)</f>
        <v>1</v>
      </c>
      <c r="L94" s="593" t="str">
        <f>IF('Recensement des Equipes'!M94="","",'Recensement des Equipes'!M94)</f>
        <v>mn</v>
      </c>
      <c r="M94" s="593">
        <f>IF('Recensement des Equipes'!N94="","",'Recensement des Equipes'!N94)</f>
        <v>5</v>
      </c>
      <c r="N94" s="594" t="str">
        <f>IF('Recensement des Equipes'!O94="","",'Recensement des Equipes'!O94)</f>
        <v>s</v>
      </c>
      <c r="O94" s="589" t="str">
        <f>IF('Recensement des Equipes'!P94="","",'Recensement des Equipes'!P94)</f>
        <v>1</v>
      </c>
      <c r="P94" s="590" t="str">
        <f>IF('Recensement des Equipes'!Q94="","",'Recensement des Equipes'!Q94)</f>
        <v>mn</v>
      </c>
      <c r="Q94" s="590" t="str">
        <f>IF('Recensement des Equipes'!R94="","",'Recensement des Equipes'!R94)</f>
        <v>25</v>
      </c>
      <c r="R94" s="591" t="str">
        <f>IF('Recensement des Equipes'!S94="","",'Recensement des Equipes'!S94)</f>
        <v>s</v>
      </c>
      <c r="S94" s="577"/>
      <c r="T94" s="576"/>
      <c r="U94" s="576"/>
      <c r="V94" s="576"/>
      <c r="W94" s="595"/>
      <c r="X94" s="596"/>
      <c r="Y94" s="576"/>
      <c r="Z94" s="597"/>
      <c r="AA94" s="252"/>
    </row>
    <row r="95" spans="1:27" s="18" customFormat="1" ht="33" customHeight="1" x14ac:dyDescent="0.3">
      <c r="A95" s="581" t="str">
        <f>IF('Recensement des Equipes'!A95="","",IF('Recensement des Equipes'!A95='Recensement des Equipes'!A94,"",'Recensement des Equipes'!A95))</f>
        <v/>
      </c>
      <c r="B95" s="21" t="str">
        <f>IF('Recensement des Equipes'!B95="","",IF('Recensement des Equipes'!B95='Recensement des Equipes'!B94,"",'Recensement des Equipes'!B95))</f>
        <v xml:space="preserve">N°5 </v>
      </c>
      <c r="C95" s="580" t="str">
        <f>IF('Recensement des Equipes'!C95="","",IF('Recensement des Equipes'!C95='Recensement des Equipes'!C94,"",'Recensement des Equipes'!C95))</f>
        <v>MARIE</v>
      </c>
      <c r="D95" s="580" t="str">
        <f>IF('Recensement des Equipes'!D95="","",IF(C95="","",'Recensement des Equipes'!D95))</f>
        <v>coralie</v>
      </c>
      <c r="E95" s="23" t="str">
        <f>IF('Recensement des Equipes'!E95="","",IF(C95="","",'Recensement des Equipes'!E95))</f>
        <v>femme</v>
      </c>
      <c r="F95" s="604" t="str">
        <f>IF('Recensement des Equipes'!G95="","",IF('Recensement des Equipes'!G95='Recensement des Equipes'!G94,"",'Recensement des Equipes'!G95))</f>
        <v>16*50</v>
      </c>
      <c r="G95" s="589" t="str">
        <f>IF('Recensement des Equipes'!H95="","",'Recensement des Equipes'!H95)</f>
        <v>21</v>
      </c>
      <c r="H95" s="590" t="str">
        <f>IF('Recensement des Equipes'!I95="","",'Recensement des Equipes'!I95)</f>
        <v>mn</v>
      </c>
      <c r="I95" s="590" t="str">
        <f>IF('Recensement des Equipes'!J95="","",'Recensement des Equipes'!J95)</f>
        <v>25</v>
      </c>
      <c r="J95" s="591" t="str">
        <f>IF('Recensement des Equipes'!K95="","",'Recensement des Equipes'!K95)</f>
        <v>s</v>
      </c>
      <c r="K95" s="592">
        <f>IF('Recensement des Equipes'!L95="","",'Recensement des Equipes'!L95)</f>
        <v>21</v>
      </c>
      <c r="L95" s="593" t="str">
        <f>IF('Recensement des Equipes'!M95="","",'Recensement des Equipes'!M95)</f>
        <v>mn</v>
      </c>
      <c r="M95" s="593">
        <f>IF('Recensement des Equipes'!N95="","",'Recensement des Equipes'!N95)</f>
        <v>55</v>
      </c>
      <c r="N95" s="594" t="str">
        <f>IF('Recensement des Equipes'!O95="","",'Recensement des Equipes'!O95)</f>
        <v>s</v>
      </c>
      <c r="O95" s="589" t="str">
        <f>IF('Recensement des Equipes'!P95="","",'Recensement des Equipes'!P95)</f>
        <v>22</v>
      </c>
      <c r="P95" s="590" t="str">
        <f>IF('Recensement des Equipes'!Q95="","",'Recensement des Equipes'!Q95)</f>
        <v>mn</v>
      </c>
      <c r="Q95" s="590" t="str">
        <f>IF('Recensement des Equipes'!R95="","",'Recensement des Equipes'!R95)</f>
        <v>55</v>
      </c>
      <c r="R95" s="591" t="str">
        <f>IF('Recensement des Equipes'!S95="","",'Recensement des Equipes'!S95)</f>
        <v>s</v>
      </c>
      <c r="S95" s="577"/>
      <c r="T95" s="576"/>
      <c r="U95" s="576"/>
      <c r="V95" s="576"/>
      <c r="W95" s="595"/>
      <c r="X95" s="596"/>
      <c r="Y95" s="576"/>
      <c r="Z95" s="597"/>
      <c r="AA95" s="606"/>
    </row>
    <row r="96" spans="1:27" s="18" customFormat="1" ht="33" customHeight="1" x14ac:dyDescent="0.3">
      <c r="A96" s="581" t="str">
        <f>IF('Recensement des Equipes'!A96="","",IF('Recensement des Equipes'!A96='Recensement des Equipes'!A95,"",'Recensement des Equipes'!A96))</f>
        <v/>
      </c>
      <c r="B96" s="21" t="str">
        <f>IF('Recensement des Equipes'!B96="","",IF('Recensement des Equipes'!B96='Recensement des Equipes'!B95,"",'Recensement des Equipes'!B96))</f>
        <v/>
      </c>
      <c r="C96" s="580" t="str">
        <f>IF('Recensement des Equipes'!C96="","",IF('Recensement des Equipes'!C96='Recensement des Equipes'!C95,"",'Recensement des Equipes'!C96))</f>
        <v/>
      </c>
      <c r="D96" s="580" t="str">
        <f>IF('Recensement des Equipes'!D96="","",IF(C96="","",'Recensement des Equipes'!D96))</f>
        <v/>
      </c>
      <c r="E96" s="23" t="str">
        <f>IF('Recensement des Equipes'!E96="","",IF(C96="","",'Recensement des Equipes'!E96))</f>
        <v/>
      </c>
      <c r="F96" s="604" t="str">
        <f>IF('Recensement des Equipes'!G96="","",IF('Recensement des Equipes'!G96='Recensement des Equipes'!G95,"",'Recensement des Equipes'!G96))</f>
        <v>Statique</v>
      </c>
      <c r="G96" s="589" t="str">
        <f>IF('Recensement des Equipes'!H96="","",'Recensement des Equipes'!H96)</f>
        <v>3</v>
      </c>
      <c r="H96" s="590" t="str">
        <f>IF('Recensement des Equipes'!I96="","",'Recensement des Equipes'!I96)</f>
        <v>mn</v>
      </c>
      <c r="I96" s="590" t="str">
        <f>IF('Recensement des Equipes'!J96="","",'Recensement des Equipes'!J96)</f>
        <v>45</v>
      </c>
      <c r="J96" s="591" t="str">
        <f>IF('Recensement des Equipes'!K96="","",'Recensement des Equipes'!K96)</f>
        <v>s</v>
      </c>
      <c r="K96" s="592">
        <f>IF('Recensement des Equipes'!L96="","",'Recensement des Equipes'!L96)</f>
        <v>4</v>
      </c>
      <c r="L96" s="593" t="str">
        <f>IF('Recensement des Equipes'!M96="","",'Recensement des Equipes'!M96)</f>
        <v>mn</v>
      </c>
      <c r="M96" s="593">
        <f>IF('Recensement des Equipes'!N96="","",'Recensement des Equipes'!N96)</f>
        <v>45</v>
      </c>
      <c r="N96" s="594" t="str">
        <f>IF('Recensement des Equipes'!O96="","",'Recensement des Equipes'!O96)</f>
        <v>s</v>
      </c>
      <c r="O96" s="589" t="str">
        <f>IF('Recensement des Equipes'!P96="","",'Recensement des Equipes'!P96)</f>
        <v>5</v>
      </c>
      <c r="P96" s="590" t="str">
        <f>IF('Recensement des Equipes'!Q96="","",'Recensement des Equipes'!Q96)</f>
        <v>mn</v>
      </c>
      <c r="Q96" s="590" t="str">
        <f>IF('Recensement des Equipes'!R96="","",'Recensement des Equipes'!R96)</f>
        <v>45</v>
      </c>
      <c r="R96" s="591" t="str">
        <f>IF('Recensement des Equipes'!S96="","",'Recensement des Equipes'!S96)</f>
        <v>s</v>
      </c>
      <c r="S96" s="577"/>
      <c r="T96" s="576"/>
      <c r="U96" s="576"/>
      <c r="V96" s="576"/>
      <c r="W96" s="595"/>
      <c r="X96" s="596"/>
      <c r="Y96" s="576"/>
      <c r="Z96" s="597"/>
      <c r="AA96" s="252"/>
    </row>
    <row r="97" spans="1:27" ht="33" customHeight="1" x14ac:dyDescent="0.3">
      <c r="A97" s="581" t="str">
        <f>IF('Recensement des Equipes'!A97="","",IF('Recensement des Equipes'!A97='Recensement des Equipes'!A96,"",'Recensement des Equipes'!A97))</f>
        <v/>
      </c>
      <c r="B97" s="21" t="str">
        <f>IF('Recensement des Equipes'!B97="","",IF('Recensement des Equipes'!B97='Recensement des Equipes'!B96,"",'Recensement des Equipes'!B97))</f>
        <v/>
      </c>
      <c r="C97" s="580" t="str">
        <f>IF('Recensement des Equipes'!C97="","",IF('Recensement des Equipes'!C97='Recensement des Equipes'!C96,"",'Recensement des Equipes'!C97))</f>
        <v/>
      </c>
      <c r="D97" s="580" t="str">
        <f>IF('Recensement des Equipes'!D97="","",IF(C97="","",'Recensement des Equipes'!D97))</f>
        <v/>
      </c>
      <c r="E97" s="23" t="str">
        <f>IF('Recensement des Equipes'!E97="","",IF(C97="","",'Recensement des Equipes'!E97))</f>
        <v/>
      </c>
      <c r="F97" s="604" t="str">
        <f>IF('Recensement des Equipes'!G97="","",IF('Recensement des Equipes'!G97='Recensement des Equipes'!G96,"",'Recensement des Equipes'!G97))</f>
        <v/>
      </c>
      <c r="G97" s="589" t="str">
        <f>IF('Recensement des Equipes'!H97="","",'Recensement des Equipes'!H97)</f>
        <v/>
      </c>
      <c r="H97" s="590" t="str">
        <f>IF('Recensement des Equipes'!I97="","",'Recensement des Equipes'!I97)</f>
        <v/>
      </c>
      <c r="I97" s="590" t="str">
        <f>IF('Recensement des Equipes'!J97="","",'Recensement des Equipes'!J97)</f>
        <v/>
      </c>
      <c r="J97" s="591" t="str">
        <f>IF('Recensement des Equipes'!K97="","",'Recensement des Equipes'!K97)</f>
        <v/>
      </c>
      <c r="K97" s="592" t="str">
        <f>IF('Recensement des Equipes'!L97="","",'Recensement des Equipes'!L97)</f>
        <v/>
      </c>
      <c r="L97" s="593" t="str">
        <f>IF('Recensement des Equipes'!M97="","",'Recensement des Equipes'!M97)</f>
        <v/>
      </c>
      <c r="M97" s="593" t="str">
        <f>IF('Recensement des Equipes'!N97="","",'Recensement des Equipes'!N97)</f>
        <v/>
      </c>
      <c r="N97" s="594" t="str">
        <f>IF('Recensement des Equipes'!O97="","",'Recensement des Equipes'!O97)</f>
        <v/>
      </c>
      <c r="O97" s="589" t="str">
        <f>IF('Recensement des Equipes'!P97="","",'Recensement des Equipes'!P97)</f>
        <v/>
      </c>
      <c r="P97" s="590" t="str">
        <f>IF('Recensement des Equipes'!Q97="","",'Recensement des Equipes'!Q97)</f>
        <v/>
      </c>
      <c r="Q97" s="590" t="str">
        <f>IF('Recensement des Equipes'!R97="","",'Recensement des Equipes'!R97)</f>
        <v/>
      </c>
      <c r="R97" s="591" t="str">
        <f>IF('Recensement des Equipes'!S97="","",'Recensement des Equipes'!S97)</f>
        <v/>
      </c>
      <c r="S97" s="119"/>
      <c r="T97" s="110"/>
      <c r="U97" s="110"/>
      <c r="V97" s="110"/>
      <c r="W97" s="112"/>
      <c r="X97" s="276"/>
      <c r="Y97" s="110"/>
      <c r="Z97" s="247"/>
      <c r="AA97" s="606"/>
    </row>
    <row r="98" spans="1:27" ht="33" customHeight="1" x14ac:dyDescent="0.3">
      <c r="A98" s="581" t="str">
        <f>IF('Recensement des Equipes'!A98="","",IF('Recensement des Equipes'!A98='Recensement des Equipes'!A97,"",'Recensement des Equipes'!A98))</f>
        <v/>
      </c>
      <c r="B98" s="21" t="str">
        <f>IF('Recensement des Equipes'!B98="","",IF('Recensement des Equipes'!B98='Recensement des Equipes'!B97,"",'Recensement des Equipes'!B98))</f>
        <v/>
      </c>
      <c r="C98" s="580" t="str">
        <f>IF('Recensement des Equipes'!C98="","",IF('Recensement des Equipes'!C98='Recensement des Equipes'!C97,"",'Recensement des Equipes'!C98))</f>
        <v/>
      </c>
      <c r="D98" s="580" t="str">
        <f>IF('Recensement des Equipes'!D98="","",IF(C98="","",'Recensement des Equipes'!D98))</f>
        <v/>
      </c>
      <c r="E98" s="23" t="str">
        <f>IF('Recensement des Equipes'!E98="","",IF(C98="","",'Recensement des Equipes'!E98))</f>
        <v/>
      </c>
      <c r="F98" s="604" t="str">
        <f>IF('Recensement des Equipes'!G98="","",IF('Recensement des Equipes'!G98='Recensement des Equipes'!G97,"",'Recensement des Equipes'!G98))</f>
        <v/>
      </c>
      <c r="G98" s="589" t="str">
        <f>IF('Recensement des Equipes'!H98="","",'Recensement des Equipes'!H98)</f>
        <v/>
      </c>
      <c r="H98" s="590" t="str">
        <f>IF('Recensement des Equipes'!I98="","",'Recensement des Equipes'!I98)</f>
        <v/>
      </c>
      <c r="I98" s="590" t="str">
        <f>IF('Recensement des Equipes'!J98="","",'Recensement des Equipes'!J98)</f>
        <v/>
      </c>
      <c r="J98" s="591" t="str">
        <f>IF('Recensement des Equipes'!K98="","",'Recensement des Equipes'!K98)</f>
        <v/>
      </c>
      <c r="K98" s="592" t="str">
        <f>IF('Recensement des Equipes'!L98="","",'Recensement des Equipes'!L98)</f>
        <v/>
      </c>
      <c r="L98" s="593" t="str">
        <f>IF('Recensement des Equipes'!M98="","",'Recensement des Equipes'!M98)</f>
        <v/>
      </c>
      <c r="M98" s="593" t="str">
        <f>IF('Recensement des Equipes'!N98="","",'Recensement des Equipes'!N98)</f>
        <v/>
      </c>
      <c r="N98" s="594" t="str">
        <f>IF('Recensement des Equipes'!O98="","",'Recensement des Equipes'!O98)</f>
        <v/>
      </c>
      <c r="O98" s="589" t="str">
        <f>IF('Recensement des Equipes'!P98="","",'Recensement des Equipes'!P98)</f>
        <v/>
      </c>
      <c r="P98" s="590" t="str">
        <f>IF('Recensement des Equipes'!Q98="","",'Recensement des Equipes'!Q98)</f>
        <v/>
      </c>
      <c r="Q98" s="590" t="str">
        <f>IF('Recensement des Equipes'!R98="","",'Recensement des Equipes'!R98)</f>
        <v/>
      </c>
      <c r="R98" s="591" t="str">
        <f>IF('Recensement des Equipes'!S98="","",'Recensement des Equipes'!S98)</f>
        <v/>
      </c>
      <c r="S98" s="119"/>
      <c r="T98" s="110"/>
      <c r="U98" s="110"/>
      <c r="V98" s="110"/>
      <c r="W98" s="112"/>
      <c r="X98" s="276"/>
      <c r="Y98" s="110"/>
      <c r="Z98" s="247"/>
      <c r="AA98" s="252"/>
    </row>
    <row r="99" spans="1:27" ht="33" customHeight="1" x14ac:dyDescent="0.3">
      <c r="A99" s="581" t="str">
        <f>IF('Recensement des Equipes'!A99="","",IF('Recensement des Equipes'!A99='Recensement des Equipes'!A98,"",'Recensement des Equipes'!A99))</f>
        <v/>
      </c>
      <c r="B99" s="21" t="str">
        <f>IF('Recensement des Equipes'!B99="","",IF('Recensement des Equipes'!B99='Recensement des Equipes'!B98,"",'Recensement des Equipes'!B99))</f>
        <v/>
      </c>
      <c r="C99" s="580" t="str">
        <f>IF('Recensement des Equipes'!C99="","",IF('Recensement des Equipes'!C99='Recensement des Equipes'!C98,"",'Recensement des Equipes'!C99))</f>
        <v/>
      </c>
      <c r="D99" s="580" t="str">
        <f>IF('Recensement des Equipes'!D99="","",IF(C99="","",'Recensement des Equipes'!D99))</f>
        <v/>
      </c>
      <c r="E99" s="23" t="str">
        <f>IF('Recensement des Equipes'!E99="","",IF(C99="","",'Recensement des Equipes'!E99))</f>
        <v/>
      </c>
      <c r="F99" s="604" t="str">
        <f>IF('Recensement des Equipes'!G99="","",IF('Recensement des Equipes'!G99='Recensement des Equipes'!G98,"",'Recensement des Equipes'!G99))</f>
        <v/>
      </c>
      <c r="G99" s="589" t="str">
        <f>IF('Recensement des Equipes'!H99="","",'Recensement des Equipes'!H99)</f>
        <v/>
      </c>
      <c r="H99" s="590" t="str">
        <f>IF('Recensement des Equipes'!I99="","",'Recensement des Equipes'!I99)</f>
        <v/>
      </c>
      <c r="I99" s="590" t="str">
        <f>IF('Recensement des Equipes'!J99="","",'Recensement des Equipes'!J99)</f>
        <v/>
      </c>
      <c r="J99" s="591" t="str">
        <f>IF('Recensement des Equipes'!K99="","",'Recensement des Equipes'!K99)</f>
        <v/>
      </c>
      <c r="K99" s="592" t="str">
        <f>IF('Recensement des Equipes'!L99="","",'Recensement des Equipes'!L99)</f>
        <v/>
      </c>
      <c r="L99" s="593" t="str">
        <f>IF('Recensement des Equipes'!M99="","",'Recensement des Equipes'!M99)</f>
        <v/>
      </c>
      <c r="M99" s="593" t="str">
        <f>IF('Recensement des Equipes'!N99="","",'Recensement des Equipes'!N99)</f>
        <v/>
      </c>
      <c r="N99" s="594" t="str">
        <f>IF('Recensement des Equipes'!O99="","",'Recensement des Equipes'!O99)</f>
        <v/>
      </c>
      <c r="O99" s="589" t="str">
        <f>IF('Recensement des Equipes'!P99="","",'Recensement des Equipes'!P99)</f>
        <v/>
      </c>
      <c r="P99" s="590" t="str">
        <f>IF('Recensement des Equipes'!Q99="","",'Recensement des Equipes'!Q99)</f>
        <v/>
      </c>
      <c r="Q99" s="590" t="str">
        <f>IF('Recensement des Equipes'!R99="","",'Recensement des Equipes'!R99)</f>
        <v/>
      </c>
      <c r="R99" s="591" t="str">
        <f>IF('Recensement des Equipes'!S99="","",'Recensement des Equipes'!S99)</f>
        <v/>
      </c>
      <c r="S99" s="119"/>
      <c r="T99" s="110"/>
      <c r="U99" s="110"/>
      <c r="V99" s="110"/>
      <c r="W99" s="112"/>
      <c r="X99" s="276"/>
      <c r="Y99" s="110"/>
      <c r="Z99" s="247"/>
      <c r="AA99" s="606"/>
    </row>
    <row r="100" spans="1:27" ht="33" customHeight="1" x14ac:dyDescent="0.3">
      <c r="A100" s="581" t="str">
        <f>IF('Recensement des Equipes'!A100="","",IF('Recensement des Equipes'!A100='Recensement des Equipes'!A99,"",'Recensement des Equipes'!A100))</f>
        <v/>
      </c>
      <c r="B100" s="21" t="str">
        <f>IF('Recensement des Equipes'!B100="","",IF('Recensement des Equipes'!B100='Recensement des Equipes'!B99,"",'Recensement des Equipes'!B100))</f>
        <v/>
      </c>
      <c r="C100" s="580" t="str">
        <f>IF('Recensement des Equipes'!C100="","",IF('Recensement des Equipes'!C100='Recensement des Equipes'!C99,"",'Recensement des Equipes'!C100))</f>
        <v/>
      </c>
      <c r="D100" s="580" t="str">
        <f>IF('Recensement des Equipes'!D100="","",IF(C100="","",'Recensement des Equipes'!D100))</f>
        <v/>
      </c>
      <c r="E100" s="23" t="str">
        <f>IF('Recensement des Equipes'!E100="","",IF(C100="","",'Recensement des Equipes'!E100))</f>
        <v/>
      </c>
      <c r="F100" s="604" t="str">
        <f>IF('Recensement des Equipes'!G100="","",IF('Recensement des Equipes'!G100='Recensement des Equipes'!G99,"",'Recensement des Equipes'!G100))</f>
        <v/>
      </c>
      <c r="G100" s="589" t="str">
        <f>IF('Recensement des Equipes'!H100="","",'Recensement des Equipes'!H100)</f>
        <v/>
      </c>
      <c r="H100" s="590" t="str">
        <f>IF('Recensement des Equipes'!I100="","",'Recensement des Equipes'!I100)</f>
        <v/>
      </c>
      <c r="I100" s="590" t="str">
        <f>IF('Recensement des Equipes'!J100="","",'Recensement des Equipes'!J100)</f>
        <v/>
      </c>
      <c r="J100" s="591" t="str">
        <f>IF('Recensement des Equipes'!K100="","",'Recensement des Equipes'!K100)</f>
        <v/>
      </c>
      <c r="K100" s="592" t="str">
        <f>IF('Recensement des Equipes'!L100="","",'Recensement des Equipes'!L100)</f>
        <v/>
      </c>
      <c r="L100" s="593" t="str">
        <f>IF('Recensement des Equipes'!M100="","",'Recensement des Equipes'!M100)</f>
        <v/>
      </c>
      <c r="M100" s="593" t="str">
        <f>IF('Recensement des Equipes'!N100="","",'Recensement des Equipes'!N100)</f>
        <v/>
      </c>
      <c r="N100" s="594" t="str">
        <f>IF('Recensement des Equipes'!O100="","",'Recensement des Equipes'!O100)</f>
        <v/>
      </c>
      <c r="O100" s="589" t="str">
        <f>IF('Recensement des Equipes'!P100="","",'Recensement des Equipes'!P100)</f>
        <v/>
      </c>
      <c r="P100" s="590" t="str">
        <f>IF('Recensement des Equipes'!Q100="","",'Recensement des Equipes'!Q100)</f>
        <v/>
      </c>
      <c r="Q100" s="590" t="str">
        <f>IF('Recensement des Equipes'!R100="","",'Recensement des Equipes'!R100)</f>
        <v/>
      </c>
      <c r="R100" s="591" t="str">
        <f>IF('Recensement des Equipes'!S100="","",'Recensement des Equipes'!S100)</f>
        <v/>
      </c>
      <c r="S100" s="119"/>
      <c r="T100" s="110"/>
      <c r="U100" s="110"/>
      <c r="V100" s="110"/>
      <c r="W100" s="112"/>
      <c r="X100" s="276"/>
      <c r="Y100" s="110"/>
      <c r="Z100" s="247"/>
      <c r="AA100" s="252"/>
    </row>
    <row r="101" spans="1:27" ht="33" customHeight="1" x14ac:dyDescent="0.3">
      <c r="A101" s="581" t="str">
        <f>IF('Recensement des Equipes'!A101="","",IF('Recensement des Equipes'!A101='Recensement des Equipes'!A100,"",'Recensement des Equipes'!A101))</f>
        <v/>
      </c>
      <c r="B101" s="21" t="str">
        <f>IF('Recensement des Equipes'!B101="","",IF('Recensement des Equipes'!B101='Recensement des Equipes'!B100,"",'Recensement des Equipes'!B101))</f>
        <v/>
      </c>
      <c r="C101" s="580" t="str">
        <f>IF('Recensement des Equipes'!C101="","",IF('Recensement des Equipes'!C101='Recensement des Equipes'!C100,"",'Recensement des Equipes'!C101))</f>
        <v/>
      </c>
      <c r="D101" s="580" t="str">
        <f>IF('Recensement des Equipes'!D101="","",IF(C101="","",'Recensement des Equipes'!D101))</f>
        <v/>
      </c>
      <c r="E101" s="23" t="str">
        <f>IF('Recensement des Equipes'!E101="","",IF(C101="","",'Recensement des Equipes'!E101))</f>
        <v/>
      </c>
      <c r="F101" s="604" t="str">
        <f>IF('Recensement des Equipes'!G101="","",IF('Recensement des Equipes'!G101='Recensement des Equipes'!G100,"",'Recensement des Equipes'!G101))</f>
        <v/>
      </c>
      <c r="G101" s="589" t="str">
        <f>IF('Recensement des Equipes'!H101="","",'Recensement des Equipes'!H101)</f>
        <v/>
      </c>
      <c r="H101" s="590" t="str">
        <f>IF('Recensement des Equipes'!I101="","",'Recensement des Equipes'!I101)</f>
        <v/>
      </c>
      <c r="I101" s="590" t="str">
        <f>IF('Recensement des Equipes'!J101="","",'Recensement des Equipes'!J101)</f>
        <v/>
      </c>
      <c r="J101" s="591" t="str">
        <f>IF('Recensement des Equipes'!K101="","",'Recensement des Equipes'!K101)</f>
        <v/>
      </c>
      <c r="K101" s="592" t="str">
        <f>IF('Recensement des Equipes'!L101="","",'Recensement des Equipes'!L101)</f>
        <v/>
      </c>
      <c r="L101" s="593" t="str">
        <f>IF('Recensement des Equipes'!M101="","",'Recensement des Equipes'!M101)</f>
        <v/>
      </c>
      <c r="M101" s="593" t="str">
        <f>IF('Recensement des Equipes'!N101="","",'Recensement des Equipes'!N101)</f>
        <v/>
      </c>
      <c r="N101" s="594" t="str">
        <f>IF('Recensement des Equipes'!O101="","",'Recensement des Equipes'!O101)</f>
        <v/>
      </c>
      <c r="O101" s="589" t="str">
        <f>IF('Recensement des Equipes'!P101="","",'Recensement des Equipes'!P101)</f>
        <v/>
      </c>
      <c r="P101" s="590" t="str">
        <f>IF('Recensement des Equipes'!Q101="","",'Recensement des Equipes'!Q101)</f>
        <v/>
      </c>
      <c r="Q101" s="590" t="str">
        <f>IF('Recensement des Equipes'!R101="","",'Recensement des Equipes'!R101)</f>
        <v/>
      </c>
      <c r="R101" s="591" t="str">
        <f>IF('Recensement des Equipes'!S101="","",'Recensement des Equipes'!S101)</f>
        <v/>
      </c>
      <c r="S101" s="119"/>
      <c r="T101" s="110"/>
      <c r="U101" s="110"/>
      <c r="V101" s="110"/>
      <c r="W101" s="112"/>
      <c r="X101" s="276"/>
      <c r="Y101" s="110"/>
      <c r="Z101" s="247"/>
      <c r="AA101" s="606"/>
    </row>
    <row r="102" spans="1:27" ht="33" customHeight="1" x14ac:dyDescent="0.3">
      <c r="A102" s="581" t="str">
        <f>IF('Recensement des Equipes'!A102="","",IF('Recensement des Equipes'!A102='Recensement des Equipes'!A101,"",'Recensement des Equipes'!A102))</f>
        <v/>
      </c>
      <c r="B102" s="21" t="str">
        <f>IF('Recensement des Equipes'!B102="","",IF('Recensement des Equipes'!B102='Recensement des Equipes'!B101,"",'Recensement des Equipes'!B102))</f>
        <v/>
      </c>
      <c r="C102" s="580" t="str">
        <f>IF('Recensement des Equipes'!C102="","",IF('Recensement des Equipes'!C102='Recensement des Equipes'!C101,"",'Recensement des Equipes'!C102))</f>
        <v/>
      </c>
      <c r="D102" s="580" t="str">
        <f>IF('Recensement des Equipes'!D102="","",IF(C102="","",'Recensement des Equipes'!D102))</f>
        <v/>
      </c>
      <c r="E102" s="23" t="str">
        <f>IF('Recensement des Equipes'!E102="","",IF(C102="","",'Recensement des Equipes'!E102))</f>
        <v/>
      </c>
      <c r="F102" s="604" t="str">
        <f>IF('Recensement des Equipes'!G102="","",IF('Recensement des Equipes'!G102='Recensement des Equipes'!G101,"",'Recensement des Equipes'!G102))</f>
        <v/>
      </c>
      <c r="G102" s="589" t="str">
        <f>IF('Recensement des Equipes'!H102="","",'Recensement des Equipes'!H102)</f>
        <v/>
      </c>
      <c r="H102" s="590" t="str">
        <f>IF('Recensement des Equipes'!I102="","",'Recensement des Equipes'!I102)</f>
        <v/>
      </c>
      <c r="I102" s="590" t="str">
        <f>IF('Recensement des Equipes'!J102="","",'Recensement des Equipes'!J102)</f>
        <v/>
      </c>
      <c r="J102" s="591" t="str">
        <f>IF('Recensement des Equipes'!K102="","",'Recensement des Equipes'!K102)</f>
        <v/>
      </c>
      <c r="K102" s="592" t="str">
        <f>IF('Recensement des Equipes'!L102="","",'Recensement des Equipes'!L102)</f>
        <v/>
      </c>
      <c r="L102" s="593" t="str">
        <f>IF('Recensement des Equipes'!M102="","",'Recensement des Equipes'!M102)</f>
        <v/>
      </c>
      <c r="M102" s="593" t="str">
        <f>IF('Recensement des Equipes'!N102="","",'Recensement des Equipes'!N102)</f>
        <v/>
      </c>
      <c r="N102" s="594" t="str">
        <f>IF('Recensement des Equipes'!O102="","",'Recensement des Equipes'!O102)</f>
        <v/>
      </c>
      <c r="O102" s="589" t="str">
        <f>IF('Recensement des Equipes'!P102="","",'Recensement des Equipes'!P102)</f>
        <v/>
      </c>
      <c r="P102" s="590" t="str">
        <f>IF('Recensement des Equipes'!Q102="","",'Recensement des Equipes'!Q102)</f>
        <v/>
      </c>
      <c r="Q102" s="590" t="str">
        <f>IF('Recensement des Equipes'!R102="","",'Recensement des Equipes'!R102)</f>
        <v/>
      </c>
      <c r="R102" s="591" t="str">
        <f>IF('Recensement des Equipes'!S102="","",'Recensement des Equipes'!S102)</f>
        <v/>
      </c>
      <c r="S102" s="119"/>
      <c r="T102" s="110"/>
      <c r="U102" s="110"/>
      <c r="V102" s="110"/>
      <c r="W102" s="112"/>
      <c r="X102" s="276"/>
      <c r="Y102" s="110"/>
      <c r="Z102" s="247"/>
      <c r="AA102" s="252"/>
    </row>
    <row r="103" spans="1:27" ht="33" customHeight="1" x14ac:dyDescent="0.3">
      <c r="A103" s="581" t="str">
        <f>IF('Recensement des Equipes'!A103="","",IF('Recensement des Equipes'!A103='Recensement des Equipes'!A102,"",'Recensement des Equipes'!A103))</f>
        <v/>
      </c>
      <c r="B103" s="21" t="str">
        <f>IF('Recensement des Equipes'!B103="","",IF('Recensement des Equipes'!B103='Recensement des Equipes'!B102,"",'Recensement des Equipes'!B103))</f>
        <v/>
      </c>
      <c r="C103" s="580" t="str">
        <f>IF('Recensement des Equipes'!C103="","",IF('Recensement des Equipes'!C103='Recensement des Equipes'!C102,"",'Recensement des Equipes'!C103))</f>
        <v/>
      </c>
      <c r="D103" s="580" t="str">
        <f>IF('Recensement des Equipes'!D103="","",IF(C103="","",'Recensement des Equipes'!D103))</f>
        <v/>
      </c>
      <c r="E103" s="23" t="str">
        <f>IF('Recensement des Equipes'!E103="","",IF(C103="","",'Recensement des Equipes'!E103))</f>
        <v/>
      </c>
      <c r="F103" s="604" t="str">
        <f>IF('Recensement des Equipes'!G103="","",IF('Recensement des Equipes'!G103='Recensement des Equipes'!G102,"",'Recensement des Equipes'!G103))</f>
        <v/>
      </c>
      <c r="G103" s="589" t="str">
        <f>IF('Recensement des Equipes'!H103="","",'Recensement des Equipes'!H103)</f>
        <v/>
      </c>
      <c r="H103" s="590" t="str">
        <f>IF('Recensement des Equipes'!I103="","",'Recensement des Equipes'!I103)</f>
        <v/>
      </c>
      <c r="I103" s="590" t="str">
        <f>IF('Recensement des Equipes'!J103="","",'Recensement des Equipes'!J103)</f>
        <v/>
      </c>
      <c r="J103" s="591" t="str">
        <f>IF('Recensement des Equipes'!K103="","",'Recensement des Equipes'!K103)</f>
        <v/>
      </c>
      <c r="K103" s="592" t="str">
        <f>IF('Recensement des Equipes'!L103="","",'Recensement des Equipes'!L103)</f>
        <v/>
      </c>
      <c r="L103" s="593" t="str">
        <f>IF('Recensement des Equipes'!M103="","",'Recensement des Equipes'!M103)</f>
        <v/>
      </c>
      <c r="M103" s="593" t="str">
        <f>IF('Recensement des Equipes'!N103="","",'Recensement des Equipes'!N103)</f>
        <v/>
      </c>
      <c r="N103" s="594" t="str">
        <f>IF('Recensement des Equipes'!O103="","",'Recensement des Equipes'!O103)</f>
        <v/>
      </c>
      <c r="O103" s="589" t="str">
        <f>IF('Recensement des Equipes'!P103="","",'Recensement des Equipes'!P103)</f>
        <v/>
      </c>
      <c r="P103" s="590" t="str">
        <f>IF('Recensement des Equipes'!Q103="","",'Recensement des Equipes'!Q103)</f>
        <v/>
      </c>
      <c r="Q103" s="590" t="str">
        <f>IF('Recensement des Equipes'!R103="","",'Recensement des Equipes'!R103)</f>
        <v/>
      </c>
      <c r="R103" s="591" t="str">
        <f>IF('Recensement des Equipes'!S103="","",'Recensement des Equipes'!S103)</f>
        <v/>
      </c>
      <c r="S103" s="119"/>
      <c r="T103" s="110"/>
      <c r="U103" s="110"/>
      <c r="V103" s="110"/>
      <c r="W103" s="112"/>
      <c r="X103" s="276"/>
      <c r="Y103" s="110"/>
      <c r="Z103" s="247"/>
      <c r="AA103" s="606"/>
    </row>
    <row r="104" spans="1:27" ht="33" customHeight="1" x14ac:dyDescent="0.3">
      <c r="A104" s="581" t="str">
        <f>IF('Recensement des Equipes'!A104="","",IF('Recensement des Equipes'!A104='Recensement des Equipes'!A103,"",'Recensement des Equipes'!A104))</f>
        <v/>
      </c>
      <c r="B104" s="21" t="str">
        <f>IF('Recensement des Equipes'!B104="","",IF('Recensement des Equipes'!B104='Recensement des Equipes'!B103,"",'Recensement des Equipes'!B104))</f>
        <v/>
      </c>
      <c r="C104" s="580" t="str">
        <f>IF('Recensement des Equipes'!C104="","",IF('Recensement des Equipes'!C104='Recensement des Equipes'!C103,"",'Recensement des Equipes'!C104))</f>
        <v/>
      </c>
      <c r="D104" s="580" t="str">
        <f>IF('Recensement des Equipes'!D104="","",IF(C104="","",'Recensement des Equipes'!D104))</f>
        <v/>
      </c>
      <c r="E104" s="23" t="str">
        <f>IF('Recensement des Equipes'!E104="","",IF(C104="","",'Recensement des Equipes'!E104))</f>
        <v/>
      </c>
      <c r="F104" s="604" t="str">
        <f>IF('Recensement des Equipes'!G104="","",IF('Recensement des Equipes'!G104='Recensement des Equipes'!G103,"",'Recensement des Equipes'!G104))</f>
        <v/>
      </c>
      <c r="G104" s="589" t="str">
        <f>IF('Recensement des Equipes'!H104="","",'Recensement des Equipes'!H104)</f>
        <v/>
      </c>
      <c r="H104" s="590" t="str">
        <f>IF('Recensement des Equipes'!I104="","",'Recensement des Equipes'!I104)</f>
        <v/>
      </c>
      <c r="I104" s="590" t="str">
        <f>IF('Recensement des Equipes'!J104="","",'Recensement des Equipes'!J104)</f>
        <v/>
      </c>
      <c r="J104" s="591" t="str">
        <f>IF('Recensement des Equipes'!K104="","",'Recensement des Equipes'!K104)</f>
        <v/>
      </c>
      <c r="K104" s="592" t="str">
        <f>IF('Recensement des Equipes'!L104="","",'Recensement des Equipes'!L104)</f>
        <v/>
      </c>
      <c r="L104" s="593" t="str">
        <f>IF('Recensement des Equipes'!M104="","",'Recensement des Equipes'!M104)</f>
        <v/>
      </c>
      <c r="M104" s="593" t="str">
        <f>IF('Recensement des Equipes'!N104="","",'Recensement des Equipes'!N104)</f>
        <v/>
      </c>
      <c r="N104" s="594" t="str">
        <f>IF('Recensement des Equipes'!O104="","",'Recensement des Equipes'!O104)</f>
        <v/>
      </c>
      <c r="O104" s="589" t="str">
        <f>IF('Recensement des Equipes'!P104="","",'Recensement des Equipes'!P104)</f>
        <v/>
      </c>
      <c r="P104" s="590" t="str">
        <f>IF('Recensement des Equipes'!Q104="","",'Recensement des Equipes'!Q104)</f>
        <v/>
      </c>
      <c r="Q104" s="590" t="str">
        <f>IF('Recensement des Equipes'!R104="","",'Recensement des Equipes'!R104)</f>
        <v/>
      </c>
      <c r="R104" s="591" t="str">
        <f>IF('Recensement des Equipes'!S104="","",'Recensement des Equipes'!S104)</f>
        <v/>
      </c>
      <c r="S104" s="119"/>
      <c r="T104" s="110"/>
      <c r="U104" s="110"/>
      <c r="V104" s="110"/>
      <c r="W104" s="112"/>
      <c r="X104" s="276"/>
      <c r="Y104" s="110"/>
      <c r="Z104" s="247"/>
      <c r="AA104" s="252"/>
    </row>
    <row r="105" spans="1:27" ht="33" customHeight="1" x14ac:dyDescent="0.3">
      <c r="A105" s="581" t="str">
        <f>IF('Recensement des Equipes'!A105="","",IF('Recensement des Equipes'!A105='Recensement des Equipes'!A104,"",'Recensement des Equipes'!A105))</f>
        <v/>
      </c>
      <c r="B105" s="21" t="str">
        <f>IF('Recensement des Equipes'!B105="","",IF('Recensement des Equipes'!B105='Recensement des Equipes'!B104,"",'Recensement des Equipes'!B105))</f>
        <v/>
      </c>
      <c r="C105" s="580" t="str">
        <f>IF('Recensement des Equipes'!C105="","",IF('Recensement des Equipes'!C105='Recensement des Equipes'!C104,"",'Recensement des Equipes'!C105))</f>
        <v/>
      </c>
      <c r="D105" s="580" t="str">
        <f>IF('Recensement des Equipes'!D105="","",IF(C105="","",'Recensement des Equipes'!D105))</f>
        <v/>
      </c>
      <c r="E105" s="23" t="str">
        <f>IF('Recensement des Equipes'!E105="","",IF(C105="","",'Recensement des Equipes'!E105))</f>
        <v/>
      </c>
      <c r="F105" s="604" t="str">
        <f>IF('Recensement des Equipes'!G105="","",IF('Recensement des Equipes'!G105='Recensement des Equipes'!G104,"",'Recensement des Equipes'!G105))</f>
        <v/>
      </c>
      <c r="G105" s="589" t="str">
        <f>IF('Recensement des Equipes'!H105="","",'Recensement des Equipes'!H105)</f>
        <v/>
      </c>
      <c r="H105" s="590" t="str">
        <f>IF('Recensement des Equipes'!I105="","",'Recensement des Equipes'!I105)</f>
        <v/>
      </c>
      <c r="I105" s="590" t="str">
        <f>IF('Recensement des Equipes'!J105="","",'Recensement des Equipes'!J105)</f>
        <v/>
      </c>
      <c r="J105" s="591" t="str">
        <f>IF('Recensement des Equipes'!K105="","",'Recensement des Equipes'!K105)</f>
        <v/>
      </c>
      <c r="K105" s="592" t="str">
        <f>IF('Recensement des Equipes'!L105="","",'Recensement des Equipes'!L105)</f>
        <v/>
      </c>
      <c r="L105" s="593" t="str">
        <f>IF('Recensement des Equipes'!M105="","",'Recensement des Equipes'!M105)</f>
        <v/>
      </c>
      <c r="M105" s="593" t="str">
        <f>IF('Recensement des Equipes'!N105="","",'Recensement des Equipes'!N105)</f>
        <v/>
      </c>
      <c r="N105" s="594" t="str">
        <f>IF('Recensement des Equipes'!O105="","",'Recensement des Equipes'!O105)</f>
        <v/>
      </c>
      <c r="O105" s="589" t="str">
        <f>IF('Recensement des Equipes'!P105="","",'Recensement des Equipes'!P105)</f>
        <v/>
      </c>
      <c r="P105" s="590" t="str">
        <f>IF('Recensement des Equipes'!Q105="","",'Recensement des Equipes'!Q105)</f>
        <v/>
      </c>
      <c r="Q105" s="590" t="str">
        <f>IF('Recensement des Equipes'!R105="","",'Recensement des Equipes'!R105)</f>
        <v/>
      </c>
      <c r="R105" s="591" t="str">
        <f>IF('Recensement des Equipes'!S105="","",'Recensement des Equipes'!S105)</f>
        <v/>
      </c>
      <c r="S105" s="119"/>
      <c r="T105" s="110"/>
      <c r="U105" s="110"/>
      <c r="V105" s="110"/>
      <c r="W105" s="112"/>
      <c r="X105" s="276"/>
      <c r="Y105" s="110"/>
      <c r="Z105" s="247"/>
      <c r="AA105" s="606"/>
    </row>
    <row r="106" spans="1:27" ht="33" customHeight="1" x14ac:dyDescent="0.3">
      <c r="A106" s="581" t="str">
        <f>IF('Recensement des Equipes'!A106="","",IF('Recensement des Equipes'!A106='Recensement des Equipes'!A105,"",'Recensement des Equipes'!A106))</f>
        <v/>
      </c>
      <c r="B106" s="21" t="str">
        <f>IF('Recensement des Equipes'!B106="","",IF('Recensement des Equipes'!B106='Recensement des Equipes'!B105,"",'Recensement des Equipes'!B106))</f>
        <v/>
      </c>
      <c r="C106" s="580" t="str">
        <f>IF('Recensement des Equipes'!C106="","",IF('Recensement des Equipes'!C106='Recensement des Equipes'!C105,"",'Recensement des Equipes'!C106))</f>
        <v/>
      </c>
      <c r="D106" s="580" t="str">
        <f>IF('Recensement des Equipes'!D106="","",IF(C106="","",'Recensement des Equipes'!D106))</f>
        <v/>
      </c>
      <c r="E106" s="23" t="str">
        <f>IF('Recensement des Equipes'!E106="","",IF(C106="","",'Recensement des Equipes'!E106))</f>
        <v/>
      </c>
      <c r="F106" s="604" t="str">
        <f>IF('Recensement des Equipes'!G106="","",IF('Recensement des Equipes'!G106='Recensement des Equipes'!G105,"",'Recensement des Equipes'!G106))</f>
        <v/>
      </c>
      <c r="G106" s="589" t="str">
        <f>IF('Recensement des Equipes'!H106="","",'Recensement des Equipes'!H106)</f>
        <v/>
      </c>
      <c r="H106" s="590" t="str">
        <f>IF('Recensement des Equipes'!I106="","",'Recensement des Equipes'!I106)</f>
        <v/>
      </c>
      <c r="I106" s="590" t="str">
        <f>IF('Recensement des Equipes'!J106="","",'Recensement des Equipes'!J106)</f>
        <v/>
      </c>
      <c r="J106" s="591" t="str">
        <f>IF('Recensement des Equipes'!K106="","",'Recensement des Equipes'!K106)</f>
        <v/>
      </c>
      <c r="K106" s="592" t="str">
        <f>IF('Recensement des Equipes'!L106="","",'Recensement des Equipes'!L106)</f>
        <v/>
      </c>
      <c r="L106" s="593" t="str">
        <f>IF('Recensement des Equipes'!M106="","",'Recensement des Equipes'!M106)</f>
        <v/>
      </c>
      <c r="M106" s="593" t="str">
        <f>IF('Recensement des Equipes'!N106="","",'Recensement des Equipes'!N106)</f>
        <v/>
      </c>
      <c r="N106" s="594" t="str">
        <f>IF('Recensement des Equipes'!O106="","",'Recensement des Equipes'!O106)</f>
        <v/>
      </c>
      <c r="O106" s="589" t="str">
        <f>IF('Recensement des Equipes'!P106="","",'Recensement des Equipes'!P106)</f>
        <v/>
      </c>
      <c r="P106" s="590" t="str">
        <f>IF('Recensement des Equipes'!Q106="","",'Recensement des Equipes'!Q106)</f>
        <v/>
      </c>
      <c r="Q106" s="590" t="str">
        <f>IF('Recensement des Equipes'!R106="","",'Recensement des Equipes'!R106)</f>
        <v/>
      </c>
      <c r="R106" s="591" t="str">
        <f>IF('Recensement des Equipes'!S106="","",'Recensement des Equipes'!S106)</f>
        <v/>
      </c>
      <c r="S106" s="119"/>
      <c r="T106" s="110"/>
      <c r="U106" s="110"/>
      <c r="V106" s="110"/>
      <c r="W106" s="112"/>
      <c r="X106" s="276"/>
      <c r="Y106" s="110"/>
      <c r="Z106" s="247"/>
      <c r="AA106" s="252"/>
    </row>
    <row r="107" spans="1:27" ht="33" customHeight="1" x14ac:dyDescent="0.3">
      <c r="A107" s="581" t="str">
        <f>IF('Recensement des Equipes'!A107="","",IF('Recensement des Equipes'!A107='Recensement des Equipes'!A106,"",'Recensement des Equipes'!A107))</f>
        <v/>
      </c>
      <c r="B107" s="21" t="str">
        <f>IF('Recensement des Equipes'!B107="","",IF('Recensement des Equipes'!B107='Recensement des Equipes'!B106,"",'Recensement des Equipes'!B107))</f>
        <v/>
      </c>
      <c r="C107" s="580" t="str">
        <f>IF('Recensement des Equipes'!C107="","",IF('Recensement des Equipes'!C107='Recensement des Equipes'!C106,"",'Recensement des Equipes'!C107))</f>
        <v/>
      </c>
      <c r="D107" s="580" t="str">
        <f>IF('Recensement des Equipes'!D107="","",IF(C107="","",'Recensement des Equipes'!D107))</f>
        <v/>
      </c>
      <c r="E107" s="23" t="str">
        <f>IF('Recensement des Equipes'!E107="","",IF(C107="","",'Recensement des Equipes'!E107))</f>
        <v/>
      </c>
      <c r="F107" s="604" t="str">
        <f>IF('Recensement des Equipes'!G107="","",IF('Recensement des Equipes'!G107='Recensement des Equipes'!G106,"",'Recensement des Equipes'!G107))</f>
        <v/>
      </c>
      <c r="G107" s="589" t="str">
        <f>IF('Recensement des Equipes'!H107="","",'Recensement des Equipes'!H107)</f>
        <v/>
      </c>
      <c r="H107" s="590" t="str">
        <f>IF('Recensement des Equipes'!I107="","",'Recensement des Equipes'!I107)</f>
        <v/>
      </c>
      <c r="I107" s="590" t="str">
        <f>IF('Recensement des Equipes'!J107="","",'Recensement des Equipes'!J107)</f>
        <v/>
      </c>
      <c r="J107" s="591" t="str">
        <f>IF('Recensement des Equipes'!K107="","",'Recensement des Equipes'!K107)</f>
        <v/>
      </c>
      <c r="K107" s="592" t="str">
        <f>IF('Recensement des Equipes'!L107="","",'Recensement des Equipes'!L107)</f>
        <v/>
      </c>
      <c r="L107" s="593" t="str">
        <f>IF('Recensement des Equipes'!M107="","",'Recensement des Equipes'!M107)</f>
        <v/>
      </c>
      <c r="M107" s="593" t="str">
        <f>IF('Recensement des Equipes'!N107="","",'Recensement des Equipes'!N107)</f>
        <v/>
      </c>
      <c r="N107" s="594" t="str">
        <f>IF('Recensement des Equipes'!O107="","",'Recensement des Equipes'!O107)</f>
        <v/>
      </c>
      <c r="O107" s="589" t="str">
        <f>IF('Recensement des Equipes'!P107="","",'Recensement des Equipes'!P107)</f>
        <v/>
      </c>
      <c r="P107" s="590" t="str">
        <f>IF('Recensement des Equipes'!Q107="","",'Recensement des Equipes'!Q107)</f>
        <v/>
      </c>
      <c r="Q107" s="590" t="str">
        <f>IF('Recensement des Equipes'!R107="","",'Recensement des Equipes'!R107)</f>
        <v/>
      </c>
      <c r="R107" s="591" t="str">
        <f>IF('Recensement des Equipes'!S107="","",'Recensement des Equipes'!S107)</f>
        <v/>
      </c>
      <c r="S107" s="119"/>
      <c r="T107" s="110"/>
      <c r="U107" s="110"/>
      <c r="V107" s="110"/>
      <c r="W107" s="112"/>
      <c r="X107" s="276"/>
      <c r="Y107" s="110"/>
      <c r="Z107" s="247"/>
      <c r="AA107" s="606"/>
    </row>
    <row r="108" spans="1:27" ht="33" customHeight="1" x14ac:dyDescent="0.3">
      <c r="A108" s="581" t="str">
        <f>IF('Recensement des Equipes'!A108="","",IF('Recensement des Equipes'!A108='Recensement des Equipes'!A107,"",'Recensement des Equipes'!A108))</f>
        <v/>
      </c>
      <c r="B108" s="21" t="str">
        <f>IF('Recensement des Equipes'!B108="","",IF('Recensement des Equipes'!B108='Recensement des Equipes'!B107,"",'Recensement des Equipes'!B108))</f>
        <v/>
      </c>
      <c r="C108" s="580" t="str">
        <f>IF('Recensement des Equipes'!C108="","",IF('Recensement des Equipes'!C108='Recensement des Equipes'!C107,"",'Recensement des Equipes'!C108))</f>
        <v/>
      </c>
      <c r="D108" s="580" t="str">
        <f>IF('Recensement des Equipes'!D108="","",IF(C108="","",'Recensement des Equipes'!D108))</f>
        <v/>
      </c>
      <c r="E108" s="23" t="str">
        <f>IF('Recensement des Equipes'!E108="","",IF(C108="","",'Recensement des Equipes'!E108))</f>
        <v/>
      </c>
      <c r="F108" s="604" t="str">
        <f>IF('Recensement des Equipes'!G108="","",IF('Recensement des Equipes'!G108='Recensement des Equipes'!G107,"",'Recensement des Equipes'!G108))</f>
        <v/>
      </c>
      <c r="G108" s="589" t="str">
        <f>IF('Recensement des Equipes'!H108="","",'Recensement des Equipes'!H108)</f>
        <v/>
      </c>
      <c r="H108" s="590" t="str">
        <f>IF('Recensement des Equipes'!I108="","",'Recensement des Equipes'!I108)</f>
        <v/>
      </c>
      <c r="I108" s="590" t="str">
        <f>IF('Recensement des Equipes'!J108="","",'Recensement des Equipes'!J108)</f>
        <v/>
      </c>
      <c r="J108" s="591" t="str">
        <f>IF('Recensement des Equipes'!K108="","",'Recensement des Equipes'!K108)</f>
        <v/>
      </c>
      <c r="K108" s="592" t="str">
        <f>IF('Recensement des Equipes'!L108="","",'Recensement des Equipes'!L108)</f>
        <v/>
      </c>
      <c r="L108" s="593" t="str">
        <f>IF('Recensement des Equipes'!M108="","",'Recensement des Equipes'!M108)</f>
        <v/>
      </c>
      <c r="M108" s="593" t="str">
        <f>IF('Recensement des Equipes'!N108="","",'Recensement des Equipes'!N108)</f>
        <v/>
      </c>
      <c r="N108" s="594" t="str">
        <f>IF('Recensement des Equipes'!O108="","",'Recensement des Equipes'!O108)</f>
        <v/>
      </c>
      <c r="O108" s="589" t="str">
        <f>IF('Recensement des Equipes'!P108="","",'Recensement des Equipes'!P108)</f>
        <v/>
      </c>
      <c r="P108" s="590" t="str">
        <f>IF('Recensement des Equipes'!Q108="","",'Recensement des Equipes'!Q108)</f>
        <v/>
      </c>
      <c r="Q108" s="590" t="str">
        <f>IF('Recensement des Equipes'!R108="","",'Recensement des Equipes'!R108)</f>
        <v/>
      </c>
      <c r="R108" s="591" t="str">
        <f>IF('Recensement des Equipes'!S108="","",'Recensement des Equipes'!S108)</f>
        <v/>
      </c>
      <c r="S108" s="119"/>
      <c r="T108" s="110"/>
      <c r="U108" s="110"/>
      <c r="V108" s="110"/>
      <c r="W108" s="112"/>
      <c r="X108" s="276"/>
      <c r="Y108" s="110"/>
      <c r="Z108" s="247"/>
      <c r="AA108" s="252"/>
    </row>
    <row r="109" spans="1:27" ht="33" customHeight="1" x14ac:dyDescent="0.3">
      <c r="A109" s="581" t="str">
        <f>IF('Recensement des Equipes'!A109="","",IF('Recensement des Equipes'!A109='Recensement des Equipes'!A108,"",'Recensement des Equipes'!A109))</f>
        <v/>
      </c>
      <c r="B109" s="21" t="str">
        <f>IF('Recensement des Equipes'!B109="","",IF('Recensement des Equipes'!B109='Recensement des Equipes'!B108,"",'Recensement des Equipes'!B109))</f>
        <v/>
      </c>
      <c r="C109" s="580" t="str">
        <f>IF('Recensement des Equipes'!C109="","",IF('Recensement des Equipes'!C109='Recensement des Equipes'!C108,"",'Recensement des Equipes'!C109))</f>
        <v/>
      </c>
      <c r="D109" s="580" t="str">
        <f>IF('Recensement des Equipes'!D109="","",IF(C109="","",'Recensement des Equipes'!D109))</f>
        <v/>
      </c>
      <c r="E109" s="23" t="str">
        <f>IF('Recensement des Equipes'!E109="","",IF(C109="","",'Recensement des Equipes'!E109))</f>
        <v/>
      </c>
      <c r="F109" s="604" t="str">
        <f>IF('Recensement des Equipes'!G109="","",IF('Recensement des Equipes'!G109='Recensement des Equipes'!G108,"",'Recensement des Equipes'!G109))</f>
        <v/>
      </c>
      <c r="G109" s="589" t="str">
        <f>IF('Recensement des Equipes'!H109="","",'Recensement des Equipes'!H109)</f>
        <v/>
      </c>
      <c r="H109" s="590" t="str">
        <f>IF('Recensement des Equipes'!I109="","",'Recensement des Equipes'!I109)</f>
        <v/>
      </c>
      <c r="I109" s="590" t="str">
        <f>IF('Recensement des Equipes'!J109="","",'Recensement des Equipes'!J109)</f>
        <v/>
      </c>
      <c r="J109" s="591" t="str">
        <f>IF('Recensement des Equipes'!K109="","",'Recensement des Equipes'!K109)</f>
        <v/>
      </c>
      <c r="K109" s="592" t="str">
        <f>IF('Recensement des Equipes'!L109="","",'Recensement des Equipes'!L109)</f>
        <v/>
      </c>
      <c r="L109" s="593" t="str">
        <f>IF('Recensement des Equipes'!M109="","",'Recensement des Equipes'!M109)</f>
        <v/>
      </c>
      <c r="M109" s="593" t="str">
        <f>IF('Recensement des Equipes'!N109="","",'Recensement des Equipes'!N109)</f>
        <v/>
      </c>
      <c r="N109" s="594" t="str">
        <f>IF('Recensement des Equipes'!O109="","",'Recensement des Equipes'!O109)</f>
        <v/>
      </c>
      <c r="O109" s="589" t="str">
        <f>IF('Recensement des Equipes'!P109="","",'Recensement des Equipes'!P109)</f>
        <v/>
      </c>
      <c r="P109" s="590" t="str">
        <f>IF('Recensement des Equipes'!Q109="","",'Recensement des Equipes'!Q109)</f>
        <v/>
      </c>
      <c r="Q109" s="590" t="str">
        <f>IF('Recensement des Equipes'!R109="","",'Recensement des Equipes'!R109)</f>
        <v/>
      </c>
      <c r="R109" s="591" t="str">
        <f>IF('Recensement des Equipes'!S109="","",'Recensement des Equipes'!S109)</f>
        <v/>
      </c>
      <c r="S109" s="119"/>
      <c r="T109" s="110"/>
      <c r="U109" s="110"/>
      <c r="V109" s="110"/>
      <c r="W109" s="112"/>
      <c r="X109" s="276"/>
      <c r="Y109" s="110"/>
      <c r="Z109" s="247"/>
      <c r="AA109" s="606"/>
    </row>
    <row r="110" spans="1:27" ht="33" customHeight="1" x14ac:dyDescent="0.3">
      <c r="A110" s="581" t="str">
        <f>IF('Recensement des Equipes'!A110="","",IF('Recensement des Equipes'!A110='Recensement des Equipes'!A109,"",'Recensement des Equipes'!A110))</f>
        <v/>
      </c>
      <c r="B110" s="21" t="str">
        <f>IF('Recensement des Equipes'!B110="","",IF('Recensement des Equipes'!B110='Recensement des Equipes'!B109,"",'Recensement des Equipes'!B110))</f>
        <v/>
      </c>
      <c r="C110" s="580" t="str">
        <f>IF('Recensement des Equipes'!C110="","",IF('Recensement des Equipes'!C110='Recensement des Equipes'!C109,"",'Recensement des Equipes'!C110))</f>
        <v/>
      </c>
      <c r="D110" s="580" t="str">
        <f>IF('Recensement des Equipes'!D110="","",IF(C110="","",'Recensement des Equipes'!D110))</f>
        <v/>
      </c>
      <c r="E110" s="23" t="str">
        <f>IF('Recensement des Equipes'!E110="","",IF(C110="","",'Recensement des Equipes'!E110))</f>
        <v/>
      </c>
      <c r="F110" s="604" t="str">
        <f>IF('Recensement des Equipes'!G110="","",IF('Recensement des Equipes'!G110='Recensement des Equipes'!G109,"",'Recensement des Equipes'!G110))</f>
        <v/>
      </c>
      <c r="G110" s="589" t="str">
        <f>IF('Recensement des Equipes'!H110="","",'Recensement des Equipes'!H110)</f>
        <v/>
      </c>
      <c r="H110" s="590" t="str">
        <f>IF('Recensement des Equipes'!I110="","",'Recensement des Equipes'!I110)</f>
        <v/>
      </c>
      <c r="I110" s="590" t="str">
        <f>IF('Recensement des Equipes'!J110="","",'Recensement des Equipes'!J110)</f>
        <v/>
      </c>
      <c r="J110" s="591" t="str">
        <f>IF('Recensement des Equipes'!K110="","",'Recensement des Equipes'!K110)</f>
        <v/>
      </c>
      <c r="K110" s="592" t="str">
        <f>IF('Recensement des Equipes'!L110="","",'Recensement des Equipes'!L110)</f>
        <v/>
      </c>
      <c r="L110" s="593" t="str">
        <f>IF('Recensement des Equipes'!M110="","",'Recensement des Equipes'!M110)</f>
        <v/>
      </c>
      <c r="M110" s="593" t="str">
        <f>IF('Recensement des Equipes'!N110="","",'Recensement des Equipes'!N110)</f>
        <v/>
      </c>
      <c r="N110" s="594" t="str">
        <f>IF('Recensement des Equipes'!O110="","",'Recensement des Equipes'!O110)</f>
        <v/>
      </c>
      <c r="O110" s="589" t="str">
        <f>IF('Recensement des Equipes'!P110="","",'Recensement des Equipes'!P110)</f>
        <v/>
      </c>
      <c r="P110" s="590" t="str">
        <f>IF('Recensement des Equipes'!Q110="","",'Recensement des Equipes'!Q110)</f>
        <v/>
      </c>
      <c r="Q110" s="590" t="str">
        <f>IF('Recensement des Equipes'!R110="","",'Recensement des Equipes'!R110)</f>
        <v/>
      </c>
      <c r="R110" s="591" t="str">
        <f>IF('Recensement des Equipes'!S110="","",'Recensement des Equipes'!S110)</f>
        <v/>
      </c>
      <c r="S110" s="119"/>
      <c r="T110" s="110"/>
      <c r="U110" s="110"/>
      <c r="V110" s="110"/>
      <c r="W110" s="112"/>
      <c r="X110" s="276"/>
      <c r="Y110" s="110"/>
      <c r="Z110" s="247"/>
      <c r="AA110" s="252"/>
    </row>
    <row r="111" spans="1:27" ht="33" customHeight="1" x14ac:dyDescent="0.3">
      <c r="A111" s="581" t="str">
        <f>IF('Recensement des Equipes'!A111="","",IF('Recensement des Equipes'!A111='Recensement des Equipes'!A110,"",'Recensement des Equipes'!A111))</f>
        <v/>
      </c>
      <c r="B111" s="21" t="str">
        <f>IF('Recensement des Equipes'!B111="","",IF('Recensement des Equipes'!B111='Recensement des Equipes'!B110,"",'Recensement des Equipes'!B111))</f>
        <v/>
      </c>
      <c r="C111" s="580" t="str">
        <f>IF('Recensement des Equipes'!C111="","",IF('Recensement des Equipes'!C111='Recensement des Equipes'!C110,"",'Recensement des Equipes'!C111))</f>
        <v/>
      </c>
      <c r="D111" s="580" t="str">
        <f>IF('Recensement des Equipes'!D111="","",IF(C111="","",'Recensement des Equipes'!D111))</f>
        <v/>
      </c>
      <c r="E111" s="23" t="str">
        <f>IF('Recensement des Equipes'!E111="","",IF(C111="","",'Recensement des Equipes'!E111))</f>
        <v/>
      </c>
      <c r="F111" s="604" t="str">
        <f>IF('Recensement des Equipes'!G111="","",IF('Recensement des Equipes'!G111='Recensement des Equipes'!G110,"",'Recensement des Equipes'!G111))</f>
        <v/>
      </c>
      <c r="G111" s="589" t="str">
        <f>IF('Recensement des Equipes'!H111="","",'Recensement des Equipes'!H111)</f>
        <v/>
      </c>
      <c r="H111" s="590" t="str">
        <f>IF('Recensement des Equipes'!I111="","",'Recensement des Equipes'!I111)</f>
        <v/>
      </c>
      <c r="I111" s="590" t="str">
        <f>IF('Recensement des Equipes'!J111="","",'Recensement des Equipes'!J111)</f>
        <v/>
      </c>
      <c r="J111" s="591" t="str">
        <f>IF('Recensement des Equipes'!K111="","",'Recensement des Equipes'!K111)</f>
        <v/>
      </c>
      <c r="K111" s="592" t="str">
        <f>IF('Recensement des Equipes'!L111="","",'Recensement des Equipes'!L111)</f>
        <v/>
      </c>
      <c r="L111" s="593" t="str">
        <f>IF('Recensement des Equipes'!M111="","",'Recensement des Equipes'!M111)</f>
        <v/>
      </c>
      <c r="M111" s="593" t="str">
        <f>IF('Recensement des Equipes'!N111="","",'Recensement des Equipes'!N111)</f>
        <v/>
      </c>
      <c r="N111" s="594" t="str">
        <f>IF('Recensement des Equipes'!O111="","",'Recensement des Equipes'!O111)</f>
        <v/>
      </c>
      <c r="O111" s="589" t="str">
        <f>IF('Recensement des Equipes'!P111="","",'Recensement des Equipes'!P111)</f>
        <v/>
      </c>
      <c r="P111" s="590" t="str">
        <f>IF('Recensement des Equipes'!Q111="","",'Recensement des Equipes'!Q111)</f>
        <v/>
      </c>
      <c r="Q111" s="590" t="str">
        <f>IF('Recensement des Equipes'!R111="","",'Recensement des Equipes'!R111)</f>
        <v/>
      </c>
      <c r="R111" s="591" t="str">
        <f>IF('Recensement des Equipes'!S111="","",'Recensement des Equipes'!S111)</f>
        <v/>
      </c>
      <c r="S111" s="119"/>
      <c r="T111" s="110"/>
      <c r="U111" s="110"/>
      <c r="V111" s="110"/>
      <c r="W111" s="112"/>
      <c r="X111" s="276"/>
      <c r="Y111" s="110"/>
      <c r="Z111" s="247"/>
      <c r="AA111" s="606"/>
    </row>
    <row r="112" spans="1:27" ht="33" customHeight="1" x14ac:dyDescent="0.3">
      <c r="A112" s="581" t="str">
        <f>IF('Recensement des Equipes'!A112="","",IF('Recensement des Equipes'!A112='Recensement des Equipes'!A111,"",'Recensement des Equipes'!A112))</f>
        <v/>
      </c>
      <c r="B112" s="21" t="str">
        <f>IF('Recensement des Equipes'!B112="","",IF('Recensement des Equipes'!B112='Recensement des Equipes'!B111,"",'Recensement des Equipes'!B112))</f>
        <v/>
      </c>
      <c r="C112" s="580" t="str">
        <f>IF('Recensement des Equipes'!C112="","",IF('Recensement des Equipes'!C112='Recensement des Equipes'!C111,"",'Recensement des Equipes'!C112))</f>
        <v/>
      </c>
      <c r="D112" s="580" t="str">
        <f>IF('Recensement des Equipes'!D112="","",IF(C112="","",'Recensement des Equipes'!D112))</f>
        <v/>
      </c>
      <c r="E112" s="23" t="str">
        <f>IF('Recensement des Equipes'!E112="","",IF(C112="","",'Recensement des Equipes'!E112))</f>
        <v/>
      </c>
      <c r="F112" s="604" t="str">
        <f>IF('Recensement des Equipes'!G112="","",IF('Recensement des Equipes'!G112='Recensement des Equipes'!G111,"",'Recensement des Equipes'!G112))</f>
        <v/>
      </c>
      <c r="G112" s="589" t="str">
        <f>IF('Recensement des Equipes'!H112="","",'Recensement des Equipes'!H112)</f>
        <v/>
      </c>
      <c r="H112" s="590" t="str">
        <f>IF('Recensement des Equipes'!I112="","",'Recensement des Equipes'!I112)</f>
        <v/>
      </c>
      <c r="I112" s="590" t="str">
        <f>IF('Recensement des Equipes'!J112="","",'Recensement des Equipes'!J112)</f>
        <v/>
      </c>
      <c r="J112" s="591" t="str">
        <f>IF('Recensement des Equipes'!K112="","",'Recensement des Equipes'!K112)</f>
        <v/>
      </c>
      <c r="K112" s="592" t="str">
        <f>IF('Recensement des Equipes'!L112="","",'Recensement des Equipes'!L112)</f>
        <v/>
      </c>
      <c r="L112" s="593" t="str">
        <f>IF('Recensement des Equipes'!M112="","",'Recensement des Equipes'!M112)</f>
        <v/>
      </c>
      <c r="M112" s="593" t="str">
        <f>IF('Recensement des Equipes'!N112="","",'Recensement des Equipes'!N112)</f>
        <v/>
      </c>
      <c r="N112" s="594" t="str">
        <f>IF('Recensement des Equipes'!O112="","",'Recensement des Equipes'!O112)</f>
        <v/>
      </c>
      <c r="O112" s="589" t="str">
        <f>IF('Recensement des Equipes'!P112="","",'Recensement des Equipes'!P112)</f>
        <v/>
      </c>
      <c r="P112" s="590" t="str">
        <f>IF('Recensement des Equipes'!Q112="","",'Recensement des Equipes'!Q112)</f>
        <v/>
      </c>
      <c r="Q112" s="590" t="str">
        <f>IF('Recensement des Equipes'!R112="","",'Recensement des Equipes'!R112)</f>
        <v/>
      </c>
      <c r="R112" s="591" t="str">
        <f>IF('Recensement des Equipes'!S112="","",'Recensement des Equipes'!S112)</f>
        <v/>
      </c>
      <c r="S112" s="119"/>
      <c r="T112" s="110"/>
      <c r="U112" s="110"/>
      <c r="V112" s="110"/>
      <c r="W112" s="112"/>
      <c r="X112" s="276"/>
      <c r="Y112" s="110"/>
      <c r="Z112" s="247"/>
      <c r="AA112" s="252"/>
    </row>
    <row r="113" spans="1:27" ht="33" customHeight="1" x14ac:dyDescent="0.3">
      <c r="A113" s="581" t="str">
        <f>IF('Recensement des Equipes'!A113="","",IF('Recensement des Equipes'!A113='Recensement des Equipes'!A112,"",'Recensement des Equipes'!A113))</f>
        <v/>
      </c>
      <c r="B113" s="21" t="str">
        <f>IF('Recensement des Equipes'!B113="","",IF('Recensement des Equipes'!B113='Recensement des Equipes'!B112,"",'Recensement des Equipes'!B113))</f>
        <v/>
      </c>
      <c r="C113" s="580" t="str">
        <f>IF('Recensement des Equipes'!C113="","",IF('Recensement des Equipes'!C113='Recensement des Equipes'!C112,"",'Recensement des Equipes'!C113))</f>
        <v/>
      </c>
      <c r="D113" s="580" t="str">
        <f>IF('Recensement des Equipes'!D113="","",IF(C113="","",'Recensement des Equipes'!D113))</f>
        <v/>
      </c>
      <c r="E113" s="23" t="str">
        <f>IF('Recensement des Equipes'!E113="","",IF(C113="","",'Recensement des Equipes'!E113))</f>
        <v/>
      </c>
      <c r="F113" s="604" t="str">
        <f>IF('Recensement des Equipes'!G113="","",IF('Recensement des Equipes'!G113='Recensement des Equipes'!G112,"",'Recensement des Equipes'!G113))</f>
        <v/>
      </c>
      <c r="G113" s="589" t="str">
        <f>IF('Recensement des Equipes'!H113="","",'Recensement des Equipes'!H113)</f>
        <v/>
      </c>
      <c r="H113" s="590" t="str">
        <f>IF('Recensement des Equipes'!I113="","",'Recensement des Equipes'!I113)</f>
        <v/>
      </c>
      <c r="I113" s="590" t="str">
        <f>IF('Recensement des Equipes'!J113="","",'Recensement des Equipes'!J113)</f>
        <v/>
      </c>
      <c r="J113" s="591" t="str">
        <f>IF('Recensement des Equipes'!K113="","",'Recensement des Equipes'!K113)</f>
        <v/>
      </c>
      <c r="K113" s="592" t="str">
        <f>IF('Recensement des Equipes'!L113="","",'Recensement des Equipes'!L113)</f>
        <v/>
      </c>
      <c r="L113" s="593" t="str">
        <f>IF('Recensement des Equipes'!M113="","",'Recensement des Equipes'!M113)</f>
        <v/>
      </c>
      <c r="M113" s="593" t="str">
        <f>IF('Recensement des Equipes'!N113="","",'Recensement des Equipes'!N113)</f>
        <v/>
      </c>
      <c r="N113" s="594" t="str">
        <f>IF('Recensement des Equipes'!O113="","",'Recensement des Equipes'!O113)</f>
        <v/>
      </c>
      <c r="O113" s="589" t="str">
        <f>IF('Recensement des Equipes'!P113="","",'Recensement des Equipes'!P113)</f>
        <v/>
      </c>
      <c r="P113" s="590" t="str">
        <f>IF('Recensement des Equipes'!Q113="","",'Recensement des Equipes'!Q113)</f>
        <v/>
      </c>
      <c r="Q113" s="590" t="str">
        <f>IF('Recensement des Equipes'!R113="","",'Recensement des Equipes'!R113)</f>
        <v/>
      </c>
      <c r="R113" s="591" t="str">
        <f>IF('Recensement des Equipes'!S113="","",'Recensement des Equipes'!S113)</f>
        <v/>
      </c>
      <c r="S113" s="119"/>
      <c r="T113" s="110"/>
      <c r="U113" s="110"/>
      <c r="V113" s="110"/>
      <c r="W113" s="112"/>
      <c r="X113" s="276"/>
      <c r="Y113" s="110"/>
      <c r="Z113" s="247"/>
      <c r="AA113" s="606"/>
    </row>
    <row r="114" spans="1:27" ht="33" customHeight="1" x14ac:dyDescent="0.3">
      <c r="A114" s="581" t="str">
        <f>IF('Recensement des Equipes'!A114="","",IF('Recensement des Equipes'!A114='Recensement des Equipes'!A113,"",'Recensement des Equipes'!A114))</f>
        <v/>
      </c>
      <c r="B114" s="21" t="str">
        <f>IF('Recensement des Equipes'!B114="","",IF('Recensement des Equipes'!B114='Recensement des Equipes'!B113,"",'Recensement des Equipes'!B114))</f>
        <v/>
      </c>
      <c r="C114" s="580" t="str">
        <f>IF('Recensement des Equipes'!C114="","",IF('Recensement des Equipes'!C114='Recensement des Equipes'!C113,"",'Recensement des Equipes'!C114))</f>
        <v/>
      </c>
      <c r="D114" s="580" t="str">
        <f>IF('Recensement des Equipes'!D114="","",IF(C114="","",'Recensement des Equipes'!D114))</f>
        <v/>
      </c>
      <c r="E114" s="23" t="str">
        <f>IF('Recensement des Equipes'!E114="","",IF(C114="","",'Recensement des Equipes'!E114))</f>
        <v/>
      </c>
      <c r="F114" s="604" t="str">
        <f>IF('Recensement des Equipes'!G114="","",IF('Recensement des Equipes'!G114='Recensement des Equipes'!G113,"",'Recensement des Equipes'!G114))</f>
        <v/>
      </c>
      <c r="G114" s="589" t="str">
        <f>IF('Recensement des Equipes'!H114="","",'Recensement des Equipes'!H114)</f>
        <v/>
      </c>
      <c r="H114" s="590" t="str">
        <f>IF('Recensement des Equipes'!I114="","",'Recensement des Equipes'!I114)</f>
        <v/>
      </c>
      <c r="I114" s="590" t="str">
        <f>IF('Recensement des Equipes'!J114="","",'Recensement des Equipes'!J114)</f>
        <v/>
      </c>
      <c r="J114" s="591" t="str">
        <f>IF('Recensement des Equipes'!K114="","",'Recensement des Equipes'!K114)</f>
        <v/>
      </c>
      <c r="K114" s="592" t="str">
        <f>IF('Recensement des Equipes'!L114="","",'Recensement des Equipes'!L114)</f>
        <v/>
      </c>
      <c r="L114" s="593" t="str">
        <f>IF('Recensement des Equipes'!M114="","",'Recensement des Equipes'!M114)</f>
        <v/>
      </c>
      <c r="M114" s="593" t="str">
        <f>IF('Recensement des Equipes'!N114="","",'Recensement des Equipes'!N114)</f>
        <v/>
      </c>
      <c r="N114" s="594" t="str">
        <f>IF('Recensement des Equipes'!O114="","",'Recensement des Equipes'!O114)</f>
        <v/>
      </c>
      <c r="O114" s="589" t="str">
        <f>IF('Recensement des Equipes'!P114="","",'Recensement des Equipes'!P114)</f>
        <v/>
      </c>
      <c r="P114" s="590" t="str">
        <f>IF('Recensement des Equipes'!Q114="","",'Recensement des Equipes'!Q114)</f>
        <v/>
      </c>
      <c r="Q114" s="590" t="str">
        <f>IF('Recensement des Equipes'!R114="","",'Recensement des Equipes'!R114)</f>
        <v/>
      </c>
      <c r="R114" s="591" t="str">
        <f>IF('Recensement des Equipes'!S114="","",'Recensement des Equipes'!S114)</f>
        <v/>
      </c>
      <c r="S114" s="119"/>
      <c r="T114" s="110"/>
      <c r="U114" s="110"/>
      <c r="V114" s="110"/>
      <c r="W114" s="112"/>
      <c r="X114" s="276"/>
      <c r="Y114" s="110"/>
      <c r="Z114" s="247"/>
      <c r="AA114" s="252"/>
    </row>
    <row r="115" spans="1:27" ht="33" customHeight="1" x14ac:dyDescent="0.3">
      <c r="A115" s="581" t="str">
        <f>IF('Recensement des Equipes'!A115="","",IF('Recensement des Equipes'!A115='Recensement des Equipes'!A114,"",'Recensement des Equipes'!A115))</f>
        <v/>
      </c>
      <c r="B115" s="21" t="str">
        <f>IF('Recensement des Equipes'!B115="","",IF('Recensement des Equipes'!B115='Recensement des Equipes'!B114,"",'Recensement des Equipes'!B115))</f>
        <v/>
      </c>
      <c r="C115" s="580" t="str">
        <f>IF('Recensement des Equipes'!C115="","",IF('Recensement des Equipes'!C115='Recensement des Equipes'!C114,"",'Recensement des Equipes'!C115))</f>
        <v/>
      </c>
      <c r="D115" s="580" t="str">
        <f>IF('Recensement des Equipes'!D115="","",IF(C115="","",'Recensement des Equipes'!D115))</f>
        <v/>
      </c>
      <c r="E115" s="23" t="str">
        <f>IF('Recensement des Equipes'!E115="","",IF(C115="","",'Recensement des Equipes'!E115))</f>
        <v/>
      </c>
      <c r="F115" s="604" t="str">
        <f>IF('Recensement des Equipes'!G115="","",IF('Recensement des Equipes'!G115='Recensement des Equipes'!G114,"",'Recensement des Equipes'!G115))</f>
        <v/>
      </c>
      <c r="G115" s="589" t="str">
        <f>IF('Recensement des Equipes'!H115="","",'Recensement des Equipes'!H115)</f>
        <v/>
      </c>
      <c r="H115" s="590" t="str">
        <f>IF('Recensement des Equipes'!I115="","",'Recensement des Equipes'!I115)</f>
        <v/>
      </c>
      <c r="I115" s="590" t="str">
        <f>IF('Recensement des Equipes'!J115="","",'Recensement des Equipes'!J115)</f>
        <v/>
      </c>
      <c r="J115" s="591" t="str">
        <f>IF('Recensement des Equipes'!K115="","",'Recensement des Equipes'!K115)</f>
        <v/>
      </c>
      <c r="K115" s="592" t="str">
        <f>IF('Recensement des Equipes'!L115="","",'Recensement des Equipes'!L115)</f>
        <v/>
      </c>
      <c r="L115" s="593" t="str">
        <f>IF('Recensement des Equipes'!M115="","",'Recensement des Equipes'!M115)</f>
        <v/>
      </c>
      <c r="M115" s="593" t="str">
        <f>IF('Recensement des Equipes'!N115="","",'Recensement des Equipes'!N115)</f>
        <v/>
      </c>
      <c r="N115" s="594" t="str">
        <f>IF('Recensement des Equipes'!O115="","",'Recensement des Equipes'!O115)</f>
        <v/>
      </c>
      <c r="O115" s="589" t="str">
        <f>IF('Recensement des Equipes'!P115="","",'Recensement des Equipes'!P115)</f>
        <v/>
      </c>
      <c r="P115" s="590" t="str">
        <f>IF('Recensement des Equipes'!Q115="","",'Recensement des Equipes'!Q115)</f>
        <v/>
      </c>
      <c r="Q115" s="590" t="str">
        <f>IF('Recensement des Equipes'!R115="","",'Recensement des Equipes'!R115)</f>
        <v/>
      </c>
      <c r="R115" s="591" t="str">
        <f>IF('Recensement des Equipes'!S115="","",'Recensement des Equipes'!S115)</f>
        <v/>
      </c>
      <c r="S115" s="119"/>
      <c r="T115" s="110"/>
      <c r="U115" s="110"/>
      <c r="V115" s="110"/>
      <c r="W115" s="112"/>
      <c r="X115" s="276"/>
      <c r="Y115" s="110"/>
      <c r="Z115" s="247"/>
      <c r="AA115" s="606"/>
    </row>
    <row r="116" spans="1:27" ht="33" customHeight="1" x14ac:dyDescent="0.3">
      <c r="A116" s="581" t="str">
        <f>IF('Recensement des Equipes'!A116="","",IF('Recensement des Equipes'!A116='Recensement des Equipes'!A115,"",'Recensement des Equipes'!A116))</f>
        <v/>
      </c>
      <c r="B116" s="21" t="str">
        <f>IF('Recensement des Equipes'!B116="","",IF('Recensement des Equipes'!B116='Recensement des Equipes'!B115,"",'Recensement des Equipes'!B116))</f>
        <v/>
      </c>
      <c r="C116" s="580" t="str">
        <f>IF('Recensement des Equipes'!C116="","",IF('Recensement des Equipes'!C116='Recensement des Equipes'!C115,"",'Recensement des Equipes'!C116))</f>
        <v/>
      </c>
      <c r="D116" s="580" t="str">
        <f>IF('Recensement des Equipes'!D116="","",IF(C116="","",'Recensement des Equipes'!D116))</f>
        <v/>
      </c>
      <c r="E116" s="23" t="str">
        <f>IF('Recensement des Equipes'!E116="","",IF(C116="","",'Recensement des Equipes'!E116))</f>
        <v/>
      </c>
      <c r="F116" s="604" t="str">
        <f>IF('Recensement des Equipes'!G116="","",IF('Recensement des Equipes'!G116='Recensement des Equipes'!G115,"",'Recensement des Equipes'!G116))</f>
        <v/>
      </c>
      <c r="G116" s="589" t="str">
        <f>IF('Recensement des Equipes'!H116="","",'Recensement des Equipes'!H116)</f>
        <v/>
      </c>
      <c r="H116" s="590" t="str">
        <f>IF('Recensement des Equipes'!I116="","",'Recensement des Equipes'!I116)</f>
        <v/>
      </c>
      <c r="I116" s="590" t="str">
        <f>IF('Recensement des Equipes'!J116="","",'Recensement des Equipes'!J116)</f>
        <v/>
      </c>
      <c r="J116" s="591" t="str">
        <f>IF('Recensement des Equipes'!K116="","",'Recensement des Equipes'!K116)</f>
        <v/>
      </c>
      <c r="K116" s="592" t="str">
        <f>IF('Recensement des Equipes'!L116="","",'Recensement des Equipes'!L116)</f>
        <v/>
      </c>
      <c r="L116" s="593" t="str">
        <f>IF('Recensement des Equipes'!M116="","",'Recensement des Equipes'!M116)</f>
        <v/>
      </c>
      <c r="M116" s="593" t="str">
        <f>IF('Recensement des Equipes'!N116="","",'Recensement des Equipes'!N116)</f>
        <v/>
      </c>
      <c r="N116" s="594" t="str">
        <f>IF('Recensement des Equipes'!O116="","",'Recensement des Equipes'!O116)</f>
        <v/>
      </c>
      <c r="O116" s="589" t="str">
        <f>IF('Recensement des Equipes'!P116="","",'Recensement des Equipes'!P116)</f>
        <v/>
      </c>
      <c r="P116" s="590" t="str">
        <f>IF('Recensement des Equipes'!Q116="","",'Recensement des Equipes'!Q116)</f>
        <v/>
      </c>
      <c r="Q116" s="590" t="str">
        <f>IF('Recensement des Equipes'!R116="","",'Recensement des Equipes'!R116)</f>
        <v/>
      </c>
      <c r="R116" s="591" t="str">
        <f>IF('Recensement des Equipes'!S116="","",'Recensement des Equipes'!S116)</f>
        <v/>
      </c>
      <c r="S116" s="119"/>
      <c r="T116" s="110"/>
      <c r="U116" s="110"/>
      <c r="V116" s="110"/>
      <c r="W116" s="112"/>
      <c r="X116" s="276"/>
      <c r="Y116" s="110"/>
      <c r="Z116" s="247"/>
      <c r="AA116" s="252"/>
    </row>
    <row r="117" spans="1:27" ht="33" customHeight="1" x14ac:dyDescent="0.3">
      <c r="A117" s="581" t="str">
        <f>IF('Recensement des Equipes'!A117="","",IF('Recensement des Equipes'!A117='Recensement des Equipes'!A116,"",'Recensement des Equipes'!A117))</f>
        <v/>
      </c>
      <c r="B117" s="21" t="str">
        <f>IF('Recensement des Equipes'!B117="","",IF('Recensement des Equipes'!B117='Recensement des Equipes'!B116,"",'Recensement des Equipes'!B117))</f>
        <v/>
      </c>
      <c r="C117" s="580" t="str">
        <f>IF('Recensement des Equipes'!C117="","",IF('Recensement des Equipes'!C117='Recensement des Equipes'!C116,"",'Recensement des Equipes'!C117))</f>
        <v/>
      </c>
      <c r="D117" s="580" t="str">
        <f>IF('Recensement des Equipes'!D117="","",IF(C117="","",'Recensement des Equipes'!D117))</f>
        <v/>
      </c>
      <c r="E117" s="23" t="str">
        <f>IF('Recensement des Equipes'!E117="","",IF(C117="","",'Recensement des Equipes'!E117))</f>
        <v/>
      </c>
      <c r="F117" s="604" t="str">
        <f>IF('Recensement des Equipes'!G117="","",IF('Recensement des Equipes'!G117='Recensement des Equipes'!G116,"",'Recensement des Equipes'!G117))</f>
        <v/>
      </c>
      <c r="G117" s="589" t="str">
        <f>IF('Recensement des Equipes'!H117="","",'Recensement des Equipes'!H117)</f>
        <v/>
      </c>
      <c r="H117" s="590" t="str">
        <f>IF('Recensement des Equipes'!I117="","",'Recensement des Equipes'!I117)</f>
        <v/>
      </c>
      <c r="I117" s="590" t="str">
        <f>IF('Recensement des Equipes'!J117="","",'Recensement des Equipes'!J117)</f>
        <v/>
      </c>
      <c r="J117" s="591" t="str">
        <f>IF('Recensement des Equipes'!K117="","",'Recensement des Equipes'!K117)</f>
        <v/>
      </c>
      <c r="K117" s="592" t="str">
        <f>IF('Recensement des Equipes'!L117="","",'Recensement des Equipes'!L117)</f>
        <v/>
      </c>
      <c r="L117" s="593" t="str">
        <f>IF('Recensement des Equipes'!M117="","",'Recensement des Equipes'!M117)</f>
        <v/>
      </c>
      <c r="M117" s="593" t="str">
        <f>IF('Recensement des Equipes'!N117="","",'Recensement des Equipes'!N117)</f>
        <v/>
      </c>
      <c r="N117" s="594" t="str">
        <f>IF('Recensement des Equipes'!O117="","",'Recensement des Equipes'!O117)</f>
        <v/>
      </c>
      <c r="O117" s="589" t="str">
        <f>IF('Recensement des Equipes'!P117="","",'Recensement des Equipes'!P117)</f>
        <v/>
      </c>
      <c r="P117" s="590" t="str">
        <f>IF('Recensement des Equipes'!Q117="","",'Recensement des Equipes'!Q117)</f>
        <v/>
      </c>
      <c r="Q117" s="590" t="str">
        <f>IF('Recensement des Equipes'!R117="","",'Recensement des Equipes'!R117)</f>
        <v/>
      </c>
      <c r="R117" s="591" t="str">
        <f>IF('Recensement des Equipes'!S117="","",'Recensement des Equipes'!S117)</f>
        <v/>
      </c>
      <c r="S117" s="119"/>
      <c r="T117" s="110"/>
      <c r="U117" s="110"/>
      <c r="V117" s="110"/>
      <c r="W117" s="112"/>
      <c r="X117" s="276"/>
      <c r="Y117" s="110"/>
      <c r="Z117" s="247"/>
      <c r="AA117" s="606"/>
    </row>
    <row r="118" spans="1:27" ht="33" customHeight="1" x14ac:dyDescent="0.3">
      <c r="A118" s="581" t="str">
        <f>IF('Recensement des Equipes'!A118="","",IF('Recensement des Equipes'!A118='Recensement des Equipes'!A117,"",'Recensement des Equipes'!A118))</f>
        <v/>
      </c>
      <c r="B118" s="21" t="str">
        <f>IF('Recensement des Equipes'!B118="","",IF('Recensement des Equipes'!B118='Recensement des Equipes'!B117,"",'Recensement des Equipes'!B118))</f>
        <v/>
      </c>
      <c r="C118" s="580" t="str">
        <f>IF('Recensement des Equipes'!C118="","",IF('Recensement des Equipes'!C118='Recensement des Equipes'!C117,"",'Recensement des Equipes'!C118))</f>
        <v/>
      </c>
      <c r="D118" s="580" t="str">
        <f>IF('Recensement des Equipes'!D118="","",IF(C118="","",'Recensement des Equipes'!D118))</f>
        <v/>
      </c>
      <c r="E118" s="23" t="str">
        <f>IF('Recensement des Equipes'!E118="","",IF(C118="","",'Recensement des Equipes'!E118))</f>
        <v/>
      </c>
      <c r="F118" s="604" t="str">
        <f>IF('Recensement des Equipes'!G118="","",IF('Recensement des Equipes'!G118='Recensement des Equipes'!G117,"",'Recensement des Equipes'!G118))</f>
        <v/>
      </c>
      <c r="G118" s="589" t="str">
        <f>IF('Recensement des Equipes'!H118="","",'Recensement des Equipes'!H118)</f>
        <v/>
      </c>
      <c r="H118" s="590" t="str">
        <f>IF('Recensement des Equipes'!I118="","",'Recensement des Equipes'!I118)</f>
        <v/>
      </c>
      <c r="I118" s="590" t="str">
        <f>IF('Recensement des Equipes'!J118="","",'Recensement des Equipes'!J118)</f>
        <v/>
      </c>
      <c r="J118" s="591" t="str">
        <f>IF('Recensement des Equipes'!K118="","",'Recensement des Equipes'!K118)</f>
        <v/>
      </c>
      <c r="K118" s="592" t="str">
        <f>IF('Recensement des Equipes'!L118="","",'Recensement des Equipes'!L118)</f>
        <v/>
      </c>
      <c r="L118" s="593" t="str">
        <f>IF('Recensement des Equipes'!M118="","",'Recensement des Equipes'!M118)</f>
        <v/>
      </c>
      <c r="M118" s="593" t="str">
        <f>IF('Recensement des Equipes'!N118="","",'Recensement des Equipes'!N118)</f>
        <v/>
      </c>
      <c r="N118" s="594" t="str">
        <f>IF('Recensement des Equipes'!O118="","",'Recensement des Equipes'!O118)</f>
        <v/>
      </c>
      <c r="O118" s="589" t="str">
        <f>IF('Recensement des Equipes'!P118="","",'Recensement des Equipes'!P118)</f>
        <v/>
      </c>
      <c r="P118" s="590" t="str">
        <f>IF('Recensement des Equipes'!Q118="","",'Recensement des Equipes'!Q118)</f>
        <v/>
      </c>
      <c r="Q118" s="590" t="str">
        <f>IF('Recensement des Equipes'!R118="","",'Recensement des Equipes'!R118)</f>
        <v/>
      </c>
      <c r="R118" s="591" t="str">
        <f>IF('Recensement des Equipes'!S118="","",'Recensement des Equipes'!S118)</f>
        <v/>
      </c>
      <c r="S118" s="119"/>
      <c r="T118" s="110"/>
      <c r="U118" s="110"/>
      <c r="V118" s="110"/>
      <c r="W118" s="112"/>
      <c r="X118" s="276"/>
      <c r="Y118" s="110"/>
      <c r="Z118" s="247"/>
      <c r="AA118" s="252"/>
    </row>
    <row r="119" spans="1:27" ht="33" customHeight="1" x14ac:dyDescent="0.3">
      <c r="A119" s="581" t="str">
        <f>IF('Recensement des Equipes'!A119="","",IF('Recensement des Equipes'!A119='Recensement des Equipes'!A118,"",'Recensement des Equipes'!A119))</f>
        <v/>
      </c>
      <c r="B119" s="21" t="str">
        <f>IF('Recensement des Equipes'!B119="","",IF('Recensement des Equipes'!B119='Recensement des Equipes'!B118,"",'Recensement des Equipes'!B119))</f>
        <v/>
      </c>
      <c r="C119" s="580" t="str">
        <f>IF('Recensement des Equipes'!C119="","",IF('Recensement des Equipes'!C119='Recensement des Equipes'!C118,"",'Recensement des Equipes'!C119))</f>
        <v/>
      </c>
      <c r="D119" s="580" t="str">
        <f>IF('Recensement des Equipes'!D119="","",IF(C119="","",'Recensement des Equipes'!D119))</f>
        <v/>
      </c>
      <c r="E119" s="23" t="str">
        <f>IF('Recensement des Equipes'!E119="","",IF(C119="","",'Recensement des Equipes'!E119))</f>
        <v/>
      </c>
      <c r="F119" s="604" t="str">
        <f>IF('Recensement des Equipes'!G119="","",IF('Recensement des Equipes'!G119='Recensement des Equipes'!G118,"",'Recensement des Equipes'!G119))</f>
        <v/>
      </c>
      <c r="G119" s="589" t="str">
        <f>IF('Recensement des Equipes'!H119="","",'Recensement des Equipes'!H119)</f>
        <v/>
      </c>
      <c r="H119" s="590" t="str">
        <f>IF('Recensement des Equipes'!I119="","",'Recensement des Equipes'!I119)</f>
        <v/>
      </c>
      <c r="I119" s="590" t="str">
        <f>IF('Recensement des Equipes'!J119="","",'Recensement des Equipes'!J119)</f>
        <v/>
      </c>
      <c r="J119" s="591" t="str">
        <f>IF('Recensement des Equipes'!K119="","",'Recensement des Equipes'!K119)</f>
        <v/>
      </c>
      <c r="K119" s="592" t="str">
        <f>IF('Recensement des Equipes'!L119="","",'Recensement des Equipes'!L119)</f>
        <v/>
      </c>
      <c r="L119" s="593" t="str">
        <f>IF('Recensement des Equipes'!M119="","",'Recensement des Equipes'!M119)</f>
        <v/>
      </c>
      <c r="M119" s="593" t="str">
        <f>IF('Recensement des Equipes'!N119="","",'Recensement des Equipes'!N119)</f>
        <v/>
      </c>
      <c r="N119" s="594" t="str">
        <f>IF('Recensement des Equipes'!O119="","",'Recensement des Equipes'!O119)</f>
        <v/>
      </c>
      <c r="O119" s="589" t="str">
        <f>IF('Recensement des Equipes'!P119="","",'Recensement des Equipes'!P119)</f>
        <v/>
      </c>
      <c r="P119" s="590" t="str">
        <f>IF('Recensement des Equipes'!Q119="","",'Recensement des Equipes'!Q119)</f>
        <v/>
      </c>
      <c r="Q119" s="590" t="str">
        <f>IF('Recensement des Equipes'!R119="","",'Recensement des Equipes'!R119)</f>
        <v/>
      </c>
      <c r="R119" s="591" t="str">
        <f>IF('Recensement des Equipes'!S119="","",'Recensement des Equipes'!S119)</f>
        <v/>
      </c>
      <c r="S119" s="119"/>
      <c r="T119" s="110"/>
      <c r="U119" s="110"/>
      <c r="V119" s="110"/>
      <c r="W119" s="112"/>
      <c r="X119" s="276"/>
      <c r="Y119" s="110"/>
      <c r="Z119" s="247"/>
      <c r="AA119" s="606"/>
    </row>
    <row r="120" spans="1:27" ht="33" customHeight="1" x14ac:dyDescent="0.3">
      <c r="A120" s="581" t="str">
        <f>IF('Recensement des Equipes'!A120="","",IF('Recensement des Equipes'!A120='Recensement des Equipes'!A119,"",'Recensement des Equipes'!A120))</f>
        <v/>
      </c>
      <c r="B120" s="21" t="str">
        <f>IF('Recensement des Equipes'!B120="","",IF('Recensement des Equipes'!B120='Recensement des Equipes'!B119,"",'Recensement des Equipes'!B120))</f>
        <v/>
      </c>
      <c r="C120" s="580" t="str">
        <f>IF('Recensement des Equipes'!C120="","",IF('Recensement des Equipes'!C120='Recensement des Equipes'!C119,"",'Recensement des Equipes'!C120))</f>
        <v/>
      </c>
      <c r="D120" s="580" t="str">
        <f>IF('Recensement des Equipes'!D120="","",IF(C120="","",'Recensement des Equipes'!D120))</f>
        <v/>
      </c>
      <c r="E120" s="23" t="str">
        <f>IF('Recensement des Equipes'!E120="","",IF(C120="","",'Recensement des Equipes'!E120))</f>
        <v/>
      </c>
      <c r="F120" s="604" t="str">
        <f>IF('Recensement des Equipes'!G120="","",IF('Recensement des Equipes'!G120='Recensement des Equipes'!G119,"",'Recensement des Equipes'!G120))</f>
        <v/>
      </c>
      <c r="G120" s="589" t="str">
        <f>IF('Recensement des Equipes'!H120="","",'Recensement des Equipes'!H120)</f>
        <v/>
      </c>
      <c r="H120" s="590" t="str">
        <f>IF('Recensement des Equipes'!I120="","",'Recensement des Equipes'!I120)</f>
        <v/>
      </c>
      <c r="I120" s="590" t="str">
        <f>IF('Recensement des Equipes'!J120="","",'Recensement des Equipes'!J120)</f>
        <v/>
      </c>
      <c r="J120" s="591" t="str">
        <f>IF('Recensement des Equipes'!K120="","",'Recensement des Equipes'!K120)</f>
        <v/>
      </c>
      <c r="K120" s="592" t="str">
        <f>IF('Recensement des Equipes'!L120="","",'Recensement des Equipes'!L120)</f>
        <v/>
      </c>
      <c r="L120" s="593" t="str">
        <f>IF('Recensement des Equipes'!M120="","",'Recensement des Equipes'!M120)</f>
        <v/>
      </c>
      <c r="M120" s="593" t="str">
        <f>IF('Recensement des Equipes'!N120="","",'Recensement des Equipes'!N120)</f>
        <v/>
      </c>
      <c r="N120" s="594" t="str">
        <f>IF('Recensement des Equipes'!O120="","",'Recensement des Equipes'!O120)</f>
        <v/>
      </c>
      <c r="O120" s="589" t="str">
        <f>IF('Recensement des Equipes'!P120="","",'Recensement des Equipes'!P120)</f>
        <v/>
      </c>
      <c r="P120" s="590" t="str">
        <f>IF('Recensement des Equipes'!Q120="","",'Recensement des Equipes'!Q120)</f>
        <v/>
      </c>
      <c r="Q120" s="590" t="str">
        <f>IF('Recensement des Equipes'!R120="","",'Recensement des Equipes'!R120)</f>
        <v/>
      </c>
      <c r="R120" s="591" t="str">
        <f>IF('Recensement des Equipes'!S120="","",'Recensement des Equipes'!S120)</f>
        <v/>
      </c>
      <c r="S120" s="119"/>
      <c r="T120" s="110"/>
      <c r="U120" s="110"/>
      <c r="V120" s="110"/>
      <c r="W120" s="112"/>
      <c r="X120" s="276"/>
      <c r="Y120" s="110"/>
      <c r="Z120" s="247"/>
      <c r="AA120" s="252"/>
    </row>
    <row r="121" spans="1:27" ht="33" customHeight="1" x14ac:dyDescent="0.3">
      <c r="A121" s="581" t="str">
        <f>IF('Recensement des Equipes'!A121="","",IF('Recensement des Equipes'!A121='Recensement des Equipes'!A120,"",'Recensement des Equipes'!A121))</f>
        <v/>
      </c>
      <c r="B121" s="21" t="str">
        <f>IF('Recensement des Equipes'!B121="","",IF('Recensement des Equipes'!B121='Recensement des Equipes'!B120,"",'Recensement des Equipes'!B121))</f>
        <v/>
      </c>
      <c r="C121" s="580" t="str">
        <f>IF('Recensement des Equipes'!C121="","",IF('Recensement des Equipes'!C121='Recensement des Equipes'!C120,"",'Recensement des Equipes'!C121))</f>
        <v/>
      </c>
      <c r="D121" s="580" t="str">
        <f>IF('Recensement des Equipes'!D121="","",IF(C121="","",'Recensement des Equipes'!D121))</f>
        <v/>
      </c>
      <c r="E121" s="23" t="str">
        <f>IF('Recensement des Equipes'!E121="","",IF(C121="","",'Recensement des Equipes'!E121))</f>
        <v/>
      </c>
      <c r="F121" s="604" t="str">
        <f>IF('Recensement des Equipes'!G121="","",IF('Recensement des Equipes'!G121='Recensement des Equipes'!G120,"",'Recensement des Equipes'!G121))</f>
        <v/>
      </c>
      <c r="G121" s="589" t="str">
        <f>IF('Recensement des Equipes'!H121="","",'Recensement des Equipes'!H121)</f>
        <v/>
      </c>
      <c r="H121" s="590" t="str">
        <f>IF('Recensement des Equipes'!I121="","",'Recensement des Equipes'!I121)</f>
        <v/>
      </c>
      <c r="I121" s="590" t="str">
        <f>IF('Recensement des Equipes'!J121="","",'Recensement des Equipes'!J121)</f>
        <v/>
      </c>
      <c r="J121" s="591" t="str">
        <f>IF('Recensement des Equipes'!K121="","",'Recensement des Equipes'!K121)</f>
        <v/>
      </c>
      <c r="K121" s="592" t="str">
        <f>IF('Recensement des Equipes'!L121="","",'Recensement des Equipes'!L121)</f>
        <v/>
      </c>
      <c r="L121" s="593" t="str">
        <f>IF('Recensement des Equipes'!M121="","",'Recensement des Equipes'!M121)</f>
        <v/>
      </c>
      <c r="M121" s="593" t="str">
        <f>IF('Recensement des Equipes'!N121="","",'Recensement des Equipes'!N121)</f>
        <v/>
      </c>
      <c r="N121" s="594" t="str">
        <f>IF('Recensement des Equipes'!O121="","",'Recensement des Equipes'!O121)</f>
        <v/>
      </c>
      <c r="O121" s="589" t="str">
        <f>IF('Recensement des Equipes'!P121="","",'Recensement des Equipes'!P121)</f>
        <v/>
      </c>
      <c r="P121" s="590" t="str">
        <f>IF('Recensement des Equipes'!Q121="","",'Recensement des Equipes'!Q121)</f>
        <v/>
      </c>
      <c r="Q121" s="590" t="str">
        <f>IF('Recensement des Equipes'!R121="","",'Recensement des Equipes'!R121)</f>
        <v/>
      </c>
      <c r="R121" s="591" t="str">
        <f>IF('Recensement des Equipes'!S121="","",'Recensement des Equipes'!S121)</f>
        <v/>
      </c>
      <c r="S121" s="119"/>
      <c r="T121" s="110"/>
      <c r="U121" s="110"/>
      <c r="V121" s="110"/>
      <c r="W121" s="112"/>
      <c r="X121" s="276"/>
      <c r="Y121" s="110"/>
      <c r="Z121" s="247"/>
      <c r="AA121" s="606"/>
    </row>
    <row r="122" spans="1:27" ht="33" customHeight="1" x14ac:dyDescent="0.3">
      <c r="A122" s="581" t="str">
        <f>IF('Recensement des Equipes'!A122="","",IF('Recensement des Equipes'!A122='Recensement des Equipes'!A121,"",'Recensement des Equipes'!A122))</f>
        <v/>
      </c>
      <c r="B122" s="21" t="str">
        <f>IF('Recensement des Equipes'!B122="","",IF('Recensement des Equipes'!B122='Recensement des Equipes'!B121,"",'Recensement des Equipes'!B122))</f>
        <v/>
      </c>
      <c r="C122" s="580" t="str">
        <f>IF('Recensement des Equipes'!C122="","",IF('Recensement des Equipes'!C122='Recensement des Equipes'!C121,"",'Recensement des Equipes'!C122))</f>
        <v/>
      </c>
      <c r="D122" s="580" t="str">
        <f>IF('Recensement des Equipes'!D122="","",IF(C122="","",'Recensement des Equipes'!D122))</f>
        <v/>
      </c>
      <c r="E122" s="23" t="str">
        <f>IF('Recensement des Equipes'!E122="","",IF(C122="","",'Recensement des Equipes'!E122))</f>
        <v/>
      </c>
      <c r="F122" s="604" t="str">
        <f>IF('Recensement des Equipes'!G122="","",IF('Recensement des Equipes'!G122='Recensement des Equipes'!G121,"",'Recensement des Equipes'!G122))</f>
        <v/>
      </c>
      <c r="G122" s="589" t="str">
        <f>IF('Recensement des Equipes'!H122="","",'Recensement des Equipes'!H122)</f>
        <v/>
      </c>
      <c r="H122" s="590" t="str">
        <f>IF('Recensement des Equipes'!I122="","",'Recensement des Equipes'!I122)</f>
        <v/>
      </c>
      <c r="I122" s="590" t="str">
        <f>IF('Recensement des Equipes'!J122="","",'Recensement des Equipes'!J122)</f>
        <v/>
      </c>
      <c r="J122" s="591" t="str">
        <f>IF('Recensement des Equipes'!K122="","",'Recensement des Equipes'!K122)</f>
        <v/>
      </c>
      <c r="K122" s="592" t="str">
        <f>IF('Recensement des Equipes'!L122="","",'Recensement des Equipes'!L122)</f>
        <v/>
      </c>
      <c r="L122" s="593" t="str">
        <f>IF('Recensement des Equipes'!M122="","",'Recensement des Equipes'!M122)</f>
        <v/>
      </c>
      <c r="M122" s="593" t="str">
        <f>IF('Recensement des Equipes'!N122="","",'Recensement des Equipes'!N122)</f>
        <v/>
      </c>
      <c r="N122" s="594" t="str">
        <f>IF('Recensement des Equipes'!O122="","",'Recensement des Equipes'!O122)</f>
        <v/>
      </c>
      <c r="O122" s="589" t="str">
        <f>IF('Recensement des Equipes'!P122="","",'Recensement des Equipes'!P122)</f>
        <v/>
      </c>
      <c r="P122" s="590" t="str">
        <f>IF('Recensement des Equipes'!Q122="","",'Recensement des Equipes'!Q122)</f>
        <v/>
      </c>
      <c r="Q122" s="590" t="str">
        <f>IF('Recensement des Equipes'!R122="","",'Recensement des Equipes'!R122)</f>
        <v/>
      </c>
      <c r="R122" s="591" t="str">
        <f>IF('Recensement des Equipes'!S122="","",'Recensement des Equipes'!S122)</f>
        <v/>
      </c>
      <c r="S122" s="119"/>
      <c r="T122" s="110"/>
      <c r="U122" s="110"/>
      <c r="V122" s="110"/>
      <c r="W122" s="112"/>
      <c r="X122" s="276"/>
      <c r="Y122" s="110"/>
      <c r="Z122" s="247"/>
      <c r="AA122" s="252"/>
    </row>
    <row r="123" spans="1:27" ht="33" customHeight="1" x14ac:dyDescent="0.3">
      <c r="A123" s="581" t="str">
        <f>IF('Recensement des Equipes'!A123="","",IF('Recensement des Equipes'!A123='Recensement des Equipes'!A122,"",'Recensement des Equipes'!A123))</f>
        <v/>
      </c>
      <c r="B123" s="21" t="str">
        <f>IF('Recensement des Equipes'!B123="","",IF('Recensement des Equipes'!B123='Recensement des Equipes'!B122,"",'Recensement des Equipes'!B123))</f>
        <v/>
      </c>
      <c r="C123" s="580" t="str">
        <f>IF('Recensement des Equipes'!C123="","",IF('Recensement des Equipes'!C123='Recensement des Equipes'!C122,"",'Recensement des Equipes'!C123))</f>
        <v/>
      </c>
      <c r="D123" s="580" t="str">
        <f>IF('Recensement des Equipes'!D123="","",IF(C123="","",'Recensement des Equipes'!D123))</f>
        <v/>
      </c>
      <c r="E123" s="23" t="str">
        <f>IF('Recensement des Equipes'!E123="","",IF(C123="","",'Recensement des Equipes'!E123))</f>
        <v/>
      </c>
      <c r="F123" s="604" t="str">
        <f>IF('Recensement des Equipes'!G123="","",IF('Recensement des Equipes'!G123='Recensement des Equipes'!G122,"",'Recensement des Equipes'!G123))</f>
        <v/>
      </c>
      <c r="G123" s="589" t="str">
        <f>IF('Recensement des Equipes'!H123="","",'Recensement des Equipes'!H123)</f>
        <v/>
      </c>
      <c r="H123" s="590" t="str">
        <f>IF('Recensement des Equipes'!I123="","",'Recensement des Equipes'!I123)</f>
        <v/>
      </c>
      <c r="I123" s="590" t="str">
        <f>IF('Recensement des Equipes'!J123="","",'Recensement des Equipes'!J123)</f>
        <v/>
      </c>
      <c r="J123" s="591" t="str">
        <f>IF('Recensement des Equipes'!K123="","",'Recensement des Equipes'!K123)</f>
        <v/>
      </c>
      <c r="K123" s="592" t="str">
        <f>IF('Recensement des Equipes'!L123="","",'Recensement des Equipes'!L123)</f>
        <v/>
      </c>
      <c r="L123" s="593" t="str">
        <f>IF('Recensement des Equipes'!M123="","",'Recensement des Equipes'!M123)</f>
        <v/>
      </c>
      <c r="M123" s="593" t="str">
        <f>IF('Recensement des Equipes'!N123="","",'Recensement des Equipes'!N123)</f>
        <v/>
      </c>
      <c r="N123" s="594" t="str">
        <f>IF('Recensement des Equipes'!O123="","",'Recensement des Equipes'!O123)</f>
        <v/>
      </c>
      <c r="O123" s="589" t="str">
        <f>IF('Recensement des Equipes'!P123="","",'Recensement des Equipes'!P123)</f>
        <v/>
      </c>
      <c r="P123" s="590" t="str">
        <f>IF('Recensement des Equipes'!Q123="","",'Recensement des Equipes'!Q123)</f>
        <v/>
      </c>
      <c r="Q123" s="590" t="str">
        <f>IF('Recensement des Equipes'!R123="","",'Recensement des Equipes'!R123)</f>
        <v/>
      </c>
      <c r="R123" s="591" t="str">
        <f>IF('Recensement des Equipes'!S123="","",'Recensement des Equipes'!S123)</f>
        <v/>
      </c>
      <c r="S123" s="119"/>
      <c r="T123" s="110"/>
      <c r="U123" s="110"/>
      <c r="V123" s="110"/>
      <c r="W123" s="112"/>
      <c r="X123" s="276"/>
      <c r="Y123" s="110"/>
      <c r="Z123" s="247"/>
      <c r="AA123" s="606"/>
    </row>
    <row r="124" spans="1:27" ht="33" customHeight="1" x14ac:dyDescent="0.3">
      <c r="A124" s="581" t="str">
        <f>IF('Recensement des Equipes'!A124="","",IF('Recensement des Equipes'!A124='Recensement des Equipes'!A123,"",'Recensement des Equipes'!A124))</f>
        <v/>
      </c>
      <c r="B124" s="21" t="str">
        <f>IF('Recensement des Equipes'!B124="","",IF('Recensement des Equipes'!B124='Recensement des Equipes'!B123,"",'Recensement des Equipes'!B124))</f>
        <v/>
      </c>
      <c r="C124" s="580" t="str">
        <f>IF('Recensement des Equipes'!C124="","",IF('Recensement des Equipes'!C124='Recensement des Equipes'!C123,"",'Recensement des Equipes'!C124))</f>
        <v/>
      </c>
      <c r="D124" s="580" t="str">
        <f>IF('Recensement des Equipes'!D124="","",IF(C124="","",'Recensement des Equipes'!D124))</f>
        <v/>
      </c>
      <c r="E124" s="23" t="str">
        <f>IF('Recensement des Equipes'!E124="","",IF(C124="","",'Recensement des Equipes'!E124))</f>
        <v/>
      </c>
      <c r="F124" s="604" t="str">
        <f>IF('Recensement des Equipes'!G124="","",IF('Recensement des Equipes'!G124='Recensement des Equipes'!G123,"",'Recensement des Equipes'!G124))</f>
        <v/>
      </c>
      <c r="G124" s="589" t="str">
        <f>IF('Recensement des Equipes'!H124="","",'Recensement des Equipes'!H124)</f>
        <v/>
      </c>
      <c r="H124" s="590" t="str">
        <f>IF('Recensement des Equipes'!I124="","",'Recensement des Equipes'!I124)</f>
        <v/>
      </c>
      <c r="I124" s="590" t="str">
        <f>IF('Recensement des Equipes'!J124="","",'Recensement des Equipes'!J124)</f>
        <v/>
      </c>
      <c r="J124" s="591" t="str">
        <f>IF('Recensement des Equipes'!K124="","",'Recensement des Equipes'!K124)</f>
        <v/>
      </c>
      <c r="K124" s="592" t="str">
        <f>IF('Recensement des Equipes'!L124="","",'Recensement des Equipes'!L124)</f>
        <v/>
      </c>
      <c r="L124" s="593" t="str">
        <f>IF('Recensement des Equipes'!M124="","",'Recensement des Equipes'!M124)</f>
        <v/>
      </c>
      <c r="M124" s="593" t="str">
        <f>IF('Recensement des Equipes'!N124="","",'Recensement des Equipes'!N124)</f>
        <v/>
      </c>
      <c r="N124" s="594" t="str">
        <f>IF('Recensement des Equipes'!O124="","",'Recensement des Equipes'!O124)</f>
        <v/>
      </c>
      <c r="O124" s="589" t="str">
        <f>IF('Recensement des Equipes'!P124="","",'Recensement des Equipes'!P124)</f>
        <v/>
      </c>
      <c r="P124" s="590" t="str">
        <f>IF('Recensement des Equipes'!Q124="","",'Recensement des Equipes'!Q124)</f>
        <v/>
      </c>
      <c r="Q124" s="590" t="str">
        <f>IF('Recensement des Equipes'!R124="","",'Recensement des Equipes'!R124)</f>
        <v/>
      </c>
      <c r="R124" s="591" t="str">
        <f>IF('Recensement des Equipes'!S124="","",'Recensement des Equipes'!S124)</f>
        <v/>
      </c>
      <c r="S124" s="119"/>
      <c r="T124" s="110"/>
      <c r="U124" s="110"/>
      <c r="V124" s="110"/>
      <c r="W124" s="112"/>
      <c r="X124" s="276"/>
      <c r="Y124" s="110"/>
      <c r="Z124" s="247"/>
      <c r="AA124" s="252"/>
    </row>
    <row r="125" spans="1:27" ht="33" customHeight="1" x14ac:dyDescent="0.3">
      <c r="A125" s="581" t="str">
        <f>IF('Recensement des Equipes'!A125="","",IF('Recensement des Equipes'!A125='Recensement des Equipes'!A124,"",'Recensement des Equipes'!A125))</f>
        <v/>
      </c>
      <c r="B125" s="21" t="str">
        <f>IF('Recensement des Equipes'!B125="","",IF('Recensement des Equipes'!B125='Recensement des Equipes'!B124,"",'Recensement des Equipes'!B125))</f>
        <v/>
      </c>
      <c r="C125" s="580" t="str">
        <f>IF('Recensement des Equipes'!C125="","",IF('Recensement des Equipes'!C125='Recensement des Equipes'!C124,"",'Recensement des Equipes'!C125))</f>
        <v/>
      </c>
      <c r="D125" s="580" t="str">
        <f>IF('Recensement des Equipes'!D125="","",IF(C125="","",'Recensement des Equipes'!D125))</f>
        <v/>
      </c>
      <c r="E125" s="23" t="str">
        <f>IF('Recensement des Equipes'!E125="","",IF(C125="","",'Recensement des Equipes'!E125))</f>
        <v/>
      </c>
      <c r="F125" s="604" t="str">
        <f>IF('Recensement des Equipes'!G125="","",IF('Recensement des Equipes'!G125='Recensement des Equipes'!G124,"",'Recensement des Equipes'!G125))</f>
        <v/>
      </c>
      <c r="G125" s="589" t="str">
        <f>IF('Recensement des Equipes'!H125="","",'Recensement des Equipes'!H125)</f>
        <v/>
      </c>
      <c r="H125" s="590" t="str">
        <f>IF('Recensement des Equipes'!I125="","",'Recensement des Equipes'!I125)</f>
        <v/>
      </c>
      <c r="I125" s="590" t="str">
        <f>IF('Recensement des Equipes'!J125="","",'Recensement des Equipes'!J125)</f>
        <v/>
      </c>
      <c r="J125" s="591" t="str">
        <f>IF('Recensement des Equipes'!K125="","",'Recensement des Equipes'!K125)</f>
        <v/>
      </c>
      <c r="K125" s="592" t="str">
        <f>IF('Recensement des Equipes'!L125="","",'Recensement des Equipes'!L125)</f>
        <v/>
      </c>
      <c r="L125" s="593" t="str">
        <f>IF('Recensement des Equipes'!M125="","",'Recensement des Equipes'!M125)</f>
        <v/>
      </c>
      <c r="M125" s="593" t="str">
        <f>IF('Recensement des Equipes'!N125="","",'Recensement des Equipes'!N125)</f>
        <v/>
      </c>
      <c r="N125" s="594" t="str">
        <f>IF('Recensement des Equipes'!O125="","",'Recensement des Equipes'!O125)</f>
        <v/>
      </c>
      <c r="O125" s="589" t="str">
        <f>IF('Recensement des Equipes'!P125="","",'Recensement des Equipes'!P125)</f>
        <v/>
      </c>
      <c r="P125" s="590" t="str">
        <f>IF('Recensement des Equipes'!Q125="","",'Recensement des Equipes'!Q125)</f>
        <v/>
      </c>
      <c r="Q125" s="590" t="str">
        <f>IF('Recensement des Equipes'!R125="","",'Recensement des Equipes'!R125)</f>
        <v/>
      </c>
      <c r="R125" s="591" t="str">
        <f>IF('Recensement des Equipes'!S125="","",'Recensement des Equipes'!S125)</f>
        <v/>
      </c>
      <c r="S125" s="119"/>
      <c r="T125" s="110"/>
      <c r="U125" s="110"/>
      <c r="V125" s="110"/>
      <c r="W125" s="112"/>
      <c r="X125" s="276"/>
      <c r="Y125" s="110"/>
      <c r="Z125" s="247"/>
      <c r="AA125" s="606"/>
    </row>
    <row r="126" spans="1:27" ht="33" customHeight="1" x14ac:dyDescent="0.3">
      <c r="A126" s="581" t="str">
        <f>IF('Recensement des Equipes'!A126="","",IF('Recensement des Equipes'!A126='Recensement des Equipes'!A125,"",'Recensement des Equipes'!A126))</f>
        <v/>
      </c>
      <c r="B126" s="21" t="str">
        <f>IF('Recensement des Equipes'!B126="","",IF('Recensement des Equipes'!B126='Recensement des Equipes'!B125,"",'Recensement des Equipes'!B126))</f>
        <v/>
      </c>
      <c r="C126" s="580" t="str">
        <f>IF('Recensement des Equipes'!C126="","",IF('Recensement des Equipes'!C126='Recensement des Equipes'!C125,"",'Recensement des Equipes'!C126))</f>
        <v/>
      </c>
      <c r="D126" s="580" t="str">
        <f>IF('Recensement des Equipes'!D126="","",IF(C126="","",'Recensement des Equipes'!D126))</f>
        <v/>
      </c>
      <c r="E126" s="23" t="str">
        <f>IF('Recensement des Equipes'!E126="","",IF(C126="","",'Recensement des Equipes'!E126))</f>
        <v/>
      </c>
      <c r="F126" s="604" t="str">
        <f>IF('Recensement des Equipes'!G126="","",IF('Recensement des Equipes'!G126='Recensement des Equipes'!G125,"",'Recensement des Equipes'!G126))</f>
        <v/>
      </c>
      <c r="G126" s="589" t="str">
        <f>IF('Recensement des Equipes'!H126="","",'Recensement des Equipes'!H126)</f>
        <v/>
      </c>
      <c r="H126" s="590" t="str">
        <f>IF('Recensement des Equipes'!I126="","",'Recensement des Equipes'!I126)</f>
        <v/>
      </c>
      <c r="I126" s="590" t="str">
        <f>IF('Recensement des Equipes'!J126="","",'Recensement des Equipes'!J126)</f>
        <v/>
      </c>
      <c r="J126" s="591" t="str">
        <f>IF('Recensement des Equipes'!K126="","",'Recensement des Equipes'!K126)</f>
        <v/>
      </c>
      <c r="K126" s="592" t="str">
        <f>IF('Recensement des Equipes'!L126="","",'Recensement des Equipes'!L126)</f>
        <v/>
      </c>
      <c r="L126" s="593" t="str">
        <f>IF('Recensement des Equipes'!M126="","",'Recensement des Equipes'!M126)</f>
        <v/>
      </c>
      <c r="M126" s="593" t="str">
        <f>IF('Recensement des Equipes'!N126="","",'Recensement des Equipes'!N126)</f>
        <v/>
      </c>
      <c r="N126" s="594" t="str">
        <f>IF('Recensement des Equipes'!O126="","",'Recensement des Equipes'!O126)</f>
        <v/>
      </c>
      <c r="O126" s="589" t="str">
        <f>IF('Recensement des Equipes'!P126="","",'Recensement des Equipes'!P126)</f>
        <v/>
      </c>
      <c r="P126" s="590" t="str">
        <f>IF('Recensement des Equipes'!Q126="","",'Recensement des Equipes'!Q126)</f>
        <v/>
      </c>
      <c r="Q126" s="590" t="str">
        <f>IF('Recensement des Equipes'!R126="","",'Recensement des Equipes'!R126)</f>
        <v/>
      </c>
      <c r="R126" s="591" t="str">
        <f>IF('Recensement des Equipes'!S126="","",'Recensement des Equipes'!S126)</f>
        <v/>
      </c>
      <c r="S126" s="119"/>
      <c r="T126" s="110"/>
      <c r="U126" s="110"/>
      <c r="V126" s="110"/>
      <c r="W126" s="112"/>
      <c r="X126" s="276"/>
      <c r="Y126" s="110"/>
      <c r="Z126" s="247"/>
      <c r="AA126" s="252"/>
    </row>
    <row r="127" spans="1:27" ht="33" customHeight="1" x14ac:dyDescent="0.3">
      <c r="A127" s="581" t="str">
        <f>IF('Recensement des Equipes'!A127="","",IF('Recensement des Equipes'!A127='Recensement des Equipes'!A126,"",'Recensement des Equipes'!A127))</f>
        <v/>
      </c>
      <c r="B127" s="21" t="str">
        <f>IF('Recensement des Equipes'!B127="","",IF('Recensement des Equipes'!B127='Recensement des Equipes'!B126,"",'Recensement des Equipes'!B127))</f>
        <v/>
      </c>
      <c r="C127" s="580" t="str">
        <f>IF('Recensement des Equipes'!C127="","",IF('Recensement des Equipes'!C127='Recensement des Equipes'!C126,"",'Recensement des Equipes'!C127))</f>
        <v/>
      </c>
      <c r="D127" s="580" t="str">
        <f>IF('Recensement des Equipes'!D127="","",IF(C127="","",'Recensement des Equipes'!D127))</f>
        <v/>
      </c>
      <c r="E127" s="23" t="str">
        <f>IF('Recensement des Equipes'!E127="","",IF(C127="","",'Recensement des Equipes'!E127))</f>
        <v/>
      </c>
      <c r="F127" s="604" t="str">
        <f>IF('Recensement des Equipes'!G127="","",IF('Recensement des Equipes'!G127='Recensement des Equipes'!G126,"",'Recensement des Equipes'!G127))</f>
        <v/>
      </c>
      <c r="G127" s="589" t="str">
        <f>IF('Recensement des Equipes'!H127="","",'Recensement des Equipes'!H127)</f>
        <v/>
      </c>
      <c r="H127" s="590" t="str">
        <f>IF('Recensement des Equipes'!I127="","",'Recensement des Equipes'!I127)</f>
        <v/>
      </c>
      <c r="I127" s="590" t="str">
        <f>IF('Recensement des Equipes'!J127="","",'Recensement des Equipes'!J127)</f>
        <v/>
      </c>
      <c r="J127" s="591" t="str">
        <f>IF('Recensement des Equipes'!K127="","",'Recensement des Equipes'!K127)</f>
        <v/>
      </c>
      <c r="K127" s="592" t="str">
        <f>IF('Recensement des Equipes'!L127="","",'Recensement des Equipes'!L127)</f>
        <v/>
      </c>
      <c r="L127" s="593" t="str">
        <f>IF('Recensement des Equipes'!M127="","",'Recensement des Equipes'!M127)</f>
        <v/>
      </c>
      <c r="M127" s="593" t="str">
        <f>IF('Recensement des Equipes'!N127="","",'Recensement des Equipes'!N127)</f>
        <v/>
      </c>
      <c r="N127" s="594" t="str">
        <f>IF('Recensement des Equipes'!O127="","",'Recensement des Equipes'!O127)</f>
        <v/>
      </c>
      <c r="O127" s="589" t="str">
        <f>IF('Recensement des Equipes'!P127="","",'Recensement des Equipes'!P127)</f>
        <v/>
      </c>
      <c r="P127" s="590" t="str">
        <f>IF('Recensement des Equipes'!Q127="","",'Recensement des Equipes'!Q127)</f>
        <v/>
      </c>
      <c r="Q127" s="590" t="str">
        <f>IF('Recensement des Equipes'!R127="","",'Recensement des Equipes'!R127)</f>
        <v/>
      </c>
      <c r="R127" s="591" t="str">
        <f>IF('Recensement des Equipes'!S127="","",'Recensement des Equipes'!S127)</f>
        <v/>
      </c>
      <c r="S127" s="119"/>
      <c r="T127" s="110"/>
      <c r="U127" s="110"/>
      <c r="V127" s="110"/>
      <c r="W127" s="112"/>
      <c r="X127" s="276"/>
      <c r="Y127" s="110"/>
      <c r="Z127" s="247"/>
      <c r="AA127" s="606"/>
    </row>
    <row r="128" spans="1:27" ht="33" customHeight="1" x14ac:dyDescent="0.3">
      <c r="A128" s="581" t="str">
        <f>IF('Recensement des Equipes'!A128="","",IF('Recensement des Equipes'!A128='Recensement des Equipes'!A127,"",'Recensement des Equipes'!A128))</f>
        <v/>
      </c>
      <c r="B128" s="21" t="str">
        <f>IF('Recensement des Equipes'!B128="","",IF('Recensement des Equipes'!B128='Recensement des Equipes'!B127,"",'Recensement des Equipes'!B128))</f>
        <v/>
      </c>
      <c r="C128" s="580" t="str">
        <f>IF('Recensement des Equipes'!C128="","",IF('Recensement des Equipes'!C128='Recensement des Equipes'!C127,"",'Recensement des Equipes'!C128))</f>
        <v/>
      </c>
      <c r="D128" s="580" t="str">
        <f>IF('Recensement des Equipes'!D128="","",IF(C128="","",'Recensement des Equipes'!D128))</f>
        <v/>
      </c>
      <c r="E128" s="23" t="str">
        <f>IF('Recensement des Equipes'!E128="","",IF(C128="","",'Recensement des Equipes'!E128))</f>
        <v/>
      </c>
      <c r="F128" s="604" t="str">
        <f>IF('Recensement des Equipes'!G128="","",IF('Recensement des Equipes'!G128='Recensement des Equipes'!G127,"",'Recensement des Equipes'!G128))</f>
        <v/>
      </c>
      <c r="G128" s="589" t="str">
        <f>IF('Recensement des Equipes'!H128="","",'Recensement des Equipes'!H128)</f>
        <v/>
      </c>
      <c r="H128" s="590" t="str">
        <f>IF('Recensement des Equipes'!I128="","",'Recensement des Equipes'!I128)</f>
        <v/>
      </c>
      <c r="I128" s="590" t="str">
        <f>IF('Recensement des Equipes'!J128="","",'Recensement des Equipes'!J128)</f>
        <v/>
      </c>
      <c r="J128" s="591" t="str">
        <f>IF('Recensement des Equipes'!K128="","",'Recensement des Equipes'!K128)</f>
        <v/>
      </c>
      <c r="K128" s="592" t="str">
        <f>IF('Recensement des Equipes'!L128="","",'Recensement des Equipes'!L128)</f>
        <v/>
      </c>
      <c r="L128" s="593" t="str">
        <f>IF('Recensement des Equipes'!M128="","",'Recensement des Equipes'!M128)</f>
        <v/>
      </c>
      <c r="M128" s="593" t="str">
        <f>IF('Recensement des Equipes'!N128="","",'Recensement des Equipes'!N128)</f>
        <v/>
      </c>
      <c r="N128" s="594" t="str">
        <f>IF('Recensement des Equipes'!O128="","",'Recensement des Equipes'!O128)</f>
        <v/>
      </c>
      <c r="O128" s="589" t="str">
        <f>IF('Recensement des Equipes'!P128="","",'Recensement des Equipes'!P128)</f>
        <v/>
      </c>
      <c r="P128" s="590" t="str">
        <f>IF('Recensement des Equipes'!Q128="","",'Recensement des Equipes'!Q128)</f>
        <v/>
      </c>
      <c r="Q128" s="590" t="str">
        <f>IF('Recensement des Equipes'!R128="","",'Recensement des Equipes'!R128)</f>
        <v/>
      </c>
      <c r="R128" s="591" t="str">
        <f>IF('Recensement des Equipes'!S128="","",'Recensement des Equipes'!S128)</f>
        <v/>
      </c>
      <c r="S128" s="119"/>
      <c r="T128" s="110"/>
      <c r="U128" s="110"/>
      <c r="V128" s="110"/>
      <c r="W128" s="112"/>
      <c r="X128" s="276"/>
      <c r="Y128" s="110"/>
      <c r="Z128" s="247"/>
      <c r="AA128" s="252"/>
    </row>
    <row r="129" spans="1:27" ht="33" customHeight="1" x14ac:dyDescent="0.3">
      <c r="A129" s="581" t="str">
        <f>IF('Recensement des Equipes'!A129="","",IF('Recensement des Equipes'!A129='Recensement des Equipes'!A128,"",'Recensement des Equipes'!A129))</f>
        <v/>
      </c>
      <c r="B129" s="21" t="str">
        <f>IF('Recensement des Equipes'!B129="","",IF('Recensement des Equipes'!B129='Recensement des Equipes'!B128,"",'Recensement des Equipes'!B129))</f>
        <v/>
      </c>
      <c r="C129" s="580" t="str">
        <f>IF('Recensement des Equipes'!C129="","",IF('Recensement des Equipes'!C129='Recensement des Equipes'!C128,"",'Recensement des Equipes'!C129))</f>
        <v/>
      </c>
      <c r="D129" s="580" t="str">
        <f>IF('Recensement des Equipes'!D129="","",IF(C129="","",'Recensement des Equipes'!D129))</f>
        <v/>
      </c>
      <c r="E129" s="23" t="str">
        <f>IF('Recensement des Equipes'!E129="","",IF(C129="","",'Recensement des Equipes'!E129))</f>
        <v/>
      </c>
      <c r="F129" s="604" t="str">
        <f>IF('Recensement des Equipes'!G129="","",IF('Recensement des Equipes'!G129='Recensement des Equipes'!G128,"",'Recensement des Equipes'!G129))</f>
        <v/>
      </c>
      <c r="G129" s="589" t="str">
        <f>IF('Recensement des Equipes'!H129="","",'Recensement des Equipes'!H129)</f>
        <v/>
      </c>
      <c r="H129" s="590" t="str">
        <f>IF('Recensement des Equipes'!I129="","",'Recensement des Equipes'!I129)</f>
        <v/>
      </c>
      <c r="I129" s="590" t="str">
        <f>IF('Recensement des Equipes'!J129="","",'Recensement des Equipes'!J129)</f>
        <v/>
      </c>
      <c r="J129" s="591" t="str">
        <f>IF('Recensement des Equipes'!K129="","",'Recensement des Equipes'!K129)</f>
        <v/>
      </c>
      <c r="K129" s="592" t="str">
        <f>IF('Recensement des Equipes'!L129="","",'Recensement des Equipes'!L129)</f>
        <v/>
      </c>
      <c r="L129" s="593" t="str">
        <f>IF('Recensement des Equipes'!M129="","",'Recensement des Equipes'!M129)</f>
        <v/>
      </c>
      <c r="M129" s="593" t="str">
        <f>IF('Recensement des Equipes'!N129="","",'Recensement des Equipes'!N129)</f>
        <v/>
      </c>
      <c r="N129" s="594" t="str">
        <f>IF('Recensement des Equipes'!O129="","",'Recensement des Equipes'!O129)</f>
        <v/>
      </c>
      <c r="O129" s="589" t="str">
        <f>IF('Recensement des Equipes'!P129="","",'Recensement des Equipes'!P129)</f>
        <v/>
      </c>
      <c r="P129" s="590" t="str">
        <f>IF('Recensement des Equipes'!Q129="","",'Recensement des Equipes'!Q129)</f>
        <v/>
      </c>
      <c r="Q129" s="590" t="str">
        <f>IF('Recensement des Equipes'!R129="","",'Recensement des Equipes'!R129)</f>
        <v/>
      </c>
      <c r="R129" s="591" t="str">
        <f>IF('Recensement des Equipes'!S129="","",'Recensement des Equipes'!S129)</f>
        <v/>
      </c>
      <c r="S129" s="119"/>
      <c r="T129" s="110"/>
      <c r="U129" s="110"/>
      <c r="V129" s="110"/>
      <c r="W129" s="112"/>
      <c r="X129" s="276"/>
      <c r="Y129" s="110"/>
      <c r="Z129" s="247"/>
      <c r="AA129" s="606"/>
    </row>
    <row r="130" spans="1:27" ht="33" customHeight="1" x14ac:dyDescent="0.3">
      <c r="A130" s="581" t="str">
        <f>IF('Recensement des Equipes'!A130="","",IF('Recensement des Equipes'!A130='Recensement des Equipes'!A129,"",'Recensement des Equipes'!A130))</f>
        <v/>
      </c>
      <c r="B130" s="21" t="str">
        <f>IF('Recensement des Equipes'!B130="","",IF('Recensement des Equipes'!B130='Recensement des Equipes'!B129,"",'Recensement des Equipes'!B130))</f>
        <v/>
      </c>
      <c r="C130" s="580" t="str">
        <f>IF('Recensement des Equipes'!C130="","",IF('Recensement des Equipes'!C130='Recensement des Equipes'!C129,"",'Recensement des Equipes'!C130))</f>
        <v/>
      </c>
      <c r="D130" s="580" t="str">
        <f>IF('Recensement des Equipes'!D130="","",IF(C130="","",'Recensement des Equipes'!D130))</f>
        <v/>
      </c>
      <c r="E130" s="23" t="str">
        <f>IF('Recensement des Equipes'!E130="","",IF(C130="","",'Recensement des Equipes'!E130))</f>
        <v/>
      </c>
      <c r="F130" s="604" t="str">
        <f>IF('Recensement des Equipes'!G130="","",IF('Recensement des Equipes'!G130='Recensement des Equipes'!G129,"",'Recensement des Equipes'!G130))</f>
        <v/>
      </c>
      <c r="G130" s="589" t="str">
        <f>IF('Recensement des Equipes'!H130="","",'Recensement des Equipes'!H130)</f>
        <v/>
      </c>
      <c r="H130" s="590" t="str">
        <f>IF('Recensement des Equipes'!I130="","",'Recensement des Equipes'!I130)</f>
        <v/>
      </c>
      <c r="I130" s="590" t="str">
        <f>IF('Recensement des Equipes'!J130="","",'Recensement des Equipes'!J130)</f>
        <v/>
      </c>
      <c r="J130" s="591" t="str">
        <f>IF('Recensement des Equipes'!K130="","",'Recensement des Equipes'!K130)</f>
        <v/>
      </c>
      <c r="K130" s="592" t="str">
        <f>IF('Recensement des Equipes'!L130="","",'Recensement des Equipes'!L130)</f>
        <v/>
      </c>
      <c r="L130" s="593" t="str">
        <f>IF('Recensement des Equipes'!M130="","",'Recensement des Equipes'!M130)</f>
        <v/>
      </c>
      <c r="M130" s="593" t="str">
        <f>IF('Recensement des Equipes'!N130="","",'Recensement des Equipes'!N130)</f>
        <v/>
      </c>
      <c r="N130" s="594" t="str">
        <f>IF('Recensement des Equipes'!O130="","",'Recensement des Equipes'!O130)</f>
        <v/>
      </c>
      <c r="O130" s="589" t="str">
        <f>IF('Recensement des Equipes'!P130="","",'Recensement des Equipes'!P130)</f>
        <v/>
      </c>
      <c r="P130" s="590" t="str">
        <f>IF('Recensement des Equipes'!Q130="","",'Recensement des Equipes'!Q130)</f>
        <v/>
      </c>
      <c r="Q130" s="590" t="str">
        <f>IF('Recensement des Equipes'!R130="","",'Recensement des Equipes'!R130)</f>
        <v/>
      </c>
      <c r="R130" s="591" t="str">
        <f>IF('Recensement des Equipes'!S130="","",'Recensement des Equipes'!S130)</f>
        <v/>
      </c>
      <c r="S130" s="119"/>
      <c r="T130" s="110"/>
      <c r="U130" s="110"/>
      <c r="V130" s="110"/>
      <c r="W130" s="112"/>
      <c r="X130" s="276"/>
      <c r="Y130" s="110"/>
      <c r="Z130" s="247"/>
      <c r="AA130" s="252"/>
    </row>
    <row r="131" spans="1:27" ht="33" customHeight="1" x14ac:dyDescent="0.3">
      <c r="A131" s="581" t="str">
        <f>IF('Recensement des Equipes'!A131="","",IF('Recensement des Equipes'!A131='Recensement des Equipes'!A130,"",'Recensement des Equipes'!A131))</f>
        <v/>
      </c>
      <c r="B131" s="21" t="str">
        <f>IF('Recensement des Equipes'!B131="","",IF('Recensement des Equipes'!B131='Recensement des Equipes'!B130,"",'Recensement des Equipes'!B131))</f>
        <v/>
      </c>
      <c r="C131" s="580" t="str">
        <f>IF('Recensement des Equipes'!C131="","",IF('Recensement des Equipes'!C131='Recensement des Equipes'!C130,"",'Recensement des Equipes'!C131))</f>
        <v/>
      </c>
      <c r="D131" s="580" t="str">
        <f>IF('Recensement des Equipes'!D131="","",IF(C131="","",'Recensement des Equipes'!D131))</f>
        <v/>
      </c>
      <c r="E131" s="23" t="str">
        <f>IF('Recensement des Equipes'!E131="","",IF(C131="","",'Recensement des Equipes'!E131))</f>
        <v/>
      </c>
      <c r="F131" s="604" t="str">
        <f>IF('Recensement des Equipes'!G131="","",IF('Recensement des Equipes'!G131='Recensement des Equipes'!G130,"",'Recensement des Equipes'!G131))</f>
        <v/>
      </c>
      <c r="G131" s="589" t="str">
        <f>IF('Recensement des Equipes'!H131="","",'Recensement des Equipes'!H131)</f>
        <v/>
      </c>
      <c r="H131" s="590" t="str">
        <f>IF('Recensement des Equipes'!I131="","",'Recensement des Equipes'!I131)</f>
        <v/>
      </c>
      <c r="I131" s="590" t="str">
        <f>IF('Recensement des Equipes'!J131="","",'Recensement des Equipes'!J131)</f>
        <v/>
      </c>
      <c r="J131" s="591" t="str">
        <f>IF('Recensement des Equipes'!K131="","",'Recensement des Equipes'!K131)</f>
        <v/>
      </c>
      <c r="K131" s="592" t="str">
        <f>IF('Recensement des Equipes'!L131="","",'Recensement des Equipes'!L131)</f>
        <v/>
      </c>
      <c r="L131" s="593" t="str">
        <f>IF('Recensement des Equipes'!M131="","",'Recensement des Equipes'!M131)</f>
        <v/>
      </c>
      <c r="M131" s="593" t="str">
        <f>IF('Recensement des Equipes'!N131="","",'Recensement des Equipes'!N131)</f>
        <v/>
      </c>
      <c r="N131" s="594" t="str">
        <f>IF('Recensement des Equipes'!O131="","",'Recensement des Equipes'!O131)</f>
        <v/>
      </c>
      <c r="O131" s="589" t="str">
        <f>IF('Recensement des Equipes'!P131="","",'Recensement des Equipes'!P131)</f>
        <v/>
      </c>
      <c r="P131" s="590" t="str">
        <f>IF('Recensement des Equipes'!Q131="","",'Recensement des Equipes'!Q131)</f>
        <v/>
      </c>
      <c r="Q131" s="590" t="str">
        <f>IF('Recensement des Equipes'!R131="","",'Recensement des Equipes'!R131)</f>
        <v/>
      </c>
      <c r="R131" s="591" t="str">
        <f>IF('Recensement des Equipes'!S131="","",'Recensement des Equipes'!S131)</f>
        <v/>
      </c>
      <c r="S131" s="119"/>
      <c r="T131" s="110"/>
      <c r="U131" s="110"/>
      <c r="V131" s="110"/>
      <c r="W131" s="112"/>
      <c r="X131" s="276"/>
      <c r="Y131" s="110"/>
      <c r="Z131" s="247"/>
      <c r="AA131" s="606"/>
    </row>
    <row r="132" spans="1:27" ht="33" customHeight="1" x14ac:dyDescent="0.3">
      <c r="A132" s="581" t="str">
        <f>IF('Recensement des Equipes'!A132="","",IF('Recensement des Equipes'!A132='Recensement des Equipes'!A131,"",'Recensement des Equipes'!A132))</f>
        <v/>
      </c>
      <c r="B132" s="21" t="str">
        <f>IF('Recensement des Equipes'!B132="","",IF('Recensement des Equipes'!B132='Recensement des Equipes'!B131,"",'Recensement des Equipes'!B132))</f>
        <v/>
      </c>
      <c r="C132" s="580" t="str">
        <f>IF('Recensement des Equipes'!C132="","",IF('Recensement des Equipes'!C132='Recensement des Equipes'!C131,"",'Recensement des Equipes'!C132))</f>
        <v/>
      </c>
      <c r="D132" s="580" t="str">
        <f>IF('Recensement des Equipes'!D132="","",IF(C132="","",'Recensement des Equipes'!D132))</f>
        <v/>
      </c>
      <c r="E132" s="23" t="str">
        <f>IF('Recensement des Equipes'!E132="","",IF(C132="","",'Recensement des Equipes'!E132))</f>
        <v/>
      </c>
      <c r="F132" s="604" t="str">
        <f>IF('Recensement des Equipes'!G132="","",IF('Recensement des Equipes'!G132='Recensement des Equipes'!G131,"",'Recensement des Equipes'!G132))</f>
        <v/>
      </c>
      <c r="G132" s="589" t="str">
        <f>IF('Recensement des Equipes'!H132="","",'Recensement des Equipes'!H132)</f>
        <v/>
      </c>
      <c r="H132" s="590" t="str">
        <f>IF('Recensement des Equipes'!I132="","",'Recensement des Equipes'!I132)</f>
        <v/>
      </c>
      <c r="I132" s="590" t="str">
        <f>IF('Recensement des Equipes'!J132="","",'Recensement des Equipes'!J132)</f>
        <v/>
      </c>
      <c r="J132" s="591" t="str">
        <f>IF('Recensement des Equipes'!K132="","",'Recensement des Equipes'!K132)</f>
        <v/>
      </c>
      <c r="K132" s="592" t="str">
        <f>IF('Recensement des Equipes'!L132="","",'Recensement des Equipes'!L132)</f>
        <v/>
      </c>
      <c r="L132" s="593" t="str">
        <f>IF('Recensement des Equipes'!M132="","",'Recensement des Equipes'!M132)</f>
        <v/>
      </c>
      <c r="M132" s="593" t="str">
        <f>IF('Recensement des Equipes'!N132="","",'Recensement des Equipes'!N132)</f>
        <v/>
      </c>
      <c r="N132" s="594" t="str">
        <f>IF('Recensement des Equipes'!O132="","",'Recensement des Equipes'!O132)</f>
        <v/>
      </c>
      <c r="O132" s="589" t="str">
        <f>IF('Recensement des Equipes'!P132="","",'Recensement des Equipes'!P132)</f>
        <v/>
      </c>
      <c r="P132" s="590" t="str">
        <f>IF('Recensement des Equipes'!Q132="","",'Recensement des Equipes'!Q132)</f>
        <v/>
      </c>
      <c r="Q132" s="590" t="str">
        <f>IF('Recensement des Equipes'!R132="","",'Recensement des Equipes'!R132)</f>
        <v/>
      </c>
      <c r="R132" s="591" t="str">
        <f>IF('Recensement des Equipes'!S132="","",'Recensement des Equipes'!S132)</f>
        <v/>
      </c>
      <c r="S132" s="119"/>
      <c r="T132" s="110"/>
      <c r="U132" s="110"/>
      <c r="V132" s="110"/>
      <c r="W132" s="112"/>
      <c r="X132" s="276"/>
      <c r="Y132" s="110"/>
      <c r="Z132" s="247"/>
      <c r="AA132" s="252"/>
    </row>
    <row r="133" spans="1:27" ht="33" customHeight="1" x14ac:dyDescent="0.3">
      <c r="A133" s="581" t="str">
        <f>IF('Recensement des Equipes'!A133="","",IF('Recensement des Equipes'!A133='Recensement des Equipes'!A132,"",'Recensement des Equipes'!A133))</f>
        <v/>
      </c>
      <c r="B133" s="21" t="str">
        <f>IF('Recensement des Equipes'!B133="","",IF('Recensement des Equipes'!B133='Recensement des Equipes'!B132,"",'Recensement des Equipes'!B133))</f>
        <v/>
      </c>
      <c r="C133" s="580" t="str">
        <f>IF('Recensement des Equipes'!C133="","",IF('Recensement des Equipes'!C133='Recensement des Equipes'!C132,"",'Recensement des Equipes'!C133))</f>
        <v/>
      </c>
      <c r="D133" s="580" t="str">
        <f>IF('Recensement des Equipes'!D133="","",IF(C133="","",'Recensement des Equipes'!D133))</f>
        <v/>
      </c>
      <c r="E133" s="23" t="str">
        <f>IF('Recensement des Equipes'!E133="","",IF(C133="","",'Recensement des Equipes'!E133))</f>
        <v/>
      </c>
      <c r="F133" s="604" t="str">
        <f>IF('Recensement des Equipes'!G133="","",IF('Recensement des Equipes'!G133='Recensement des Equipes'!G132,"",'Recensement des Equipes'!G133))</f>
        <v/>
      </c>
      <c r="G133" s="589" t="str">
        <f>IF('Recensement des Equipes'!H133="","",'Recensement des Equipes'!H133)</f>
        <v/>
      </c>
      <c r="H133" s="590" t="str">
        <f>IF('Recensement des Equipes'!I133="","",'Recensement des Equipes'!I133)</f>
        <v/>
      </c>
      <c r="I133" s="590" t="str">
        <f>IF('Recensement des Equipes'!J133="","",'Recensement des Equipes'!J133)</f>
        <v/>
      </c>
      <c r="J133" s="591" t="str">
        <f>IF('Recensement des Equipes'!K133="","",'Recensement des Equipes'!K133)</f>
        <v/>
      </c>
      <c r="K133" s="592" t="str">
        <f>IF('Recensement des Equipes'!L133="","",'Recensement des Equipes'!L133)</f>
        <v/>
      </c>
      <c r="L133" s="593" t="str">
        <f>IF('Recensement des Equipes'!M133="","",'Recensement des Equipes'!M133)</f>
        <v/>
      </c>
      <c r="M133" s="593" t="str">
        <f>IF('Recensement des Equipes'!N133="","",'Recensement des Equipes'!N133)</f>
        <v/>
      </c>
      <c r="N133" s="594" t="str">
        <f>IF('Recensement des Equipes'!O133="","",'Recensement des Equipes'!O133)</f>
        <v/>
      </c>
      <c r="O133" s="589" t="str">
        <f>IF('Recensement des Equipes'!P133="","",'Recensement des Equipes'!P133)</f>
        <v/>
      </c>
      <c r="P133" s="590" t="str">
        <f>IF('Recensement des Equipes'!Q133="","",'Recensement des Equipes'!Q133)</f>
        <v/>
      </c>
      <c r="Q133" s="590" t="str">
        <f>IF('Recensement des Equipes'!R133="","",'Recensement des Equipes'!R133)</f>
        <v/>
      </c>
      <c r="R133" s="591" t="str">
        <f>IF('Recensement des Equipes'!S133="","",'Recensement des Equipes'!S133)</f>
        <v/>
      </c>
      <c r="S133" s="119"/>
      <c r="T133" s="110"/>
      <c r="U133" s="110"/>
      <c r="V133" s="110"/>
      <c r="W133" s="112"/>
      <c r="X133" s="276"/>
      <c r="Y133" s="110"/>
      <c r="Z133" s="247"/>
      <c r="AA133" s="606"/>
    </row>
    <row r="134" spans="1:27" ht="33" customHeight="1" x14ac:dyDescent="0.3">
      <c r="A134" s="581" t="str">
        <f>IF('Recensement des Equipes'!A134="","",IF('Recensement des Equipes'!A134='Recensement des Equipes'!A133,"",'Recensement des Equipes'!A134))</f>
        <v/>
      </c>
      <c r="B134" s="21" t="str">
        <f>IF('Recensement des Equipes'!B134="","",IF('Recensement des Equipes'!B134='Recensement des Equipes'!B133,"",'Recensement des Equipes'!B134))</f>
        <v/>
      </c>
      <c r="C134" s="580" t="str">
        <f>IF('Recensement des Equipes'!C134="","",IF('Recensement des Equipes'!C134='Recensement des Equipes'!C133,"",'Recensement des Equipes'!C134))</f>
        <v/>
      </c>
      <c r="D134" s="580" t="str">
        <f>IF('Recensement des Equipes'!D134="","",IF(C134="","",'Recensement des Equipes'!D134))</f>
        <v/>
      </c>
      <c r="E134" s="23" t="str">
        <f>IF('Recensement des Equipes'!E134="","",IF(C134="","",'Recensement des Equipes'!E134))</f>
        <v/>
      </c>
      <c r="F134" s="604" t="str">
        <f>IF('Recensement des Equipes'!G134="","",IF('Recensement des Equipes'!G134='Recensement des Equipes'!G133,"",'Recensement des Equipes'!G134))</f>
        <v/>
      </c>
      <c r="G134" s="589" t="str">
        <f>IF('Recensement des Equipes'!H134="","",'Recensement des Equipes'!H134)</f>
        <v/>
      </c>
      <c r="H134" s="590" t="str">
        <f>IF('Recensement des Equipes'!I134="","",'Recensement des Equipes'!I134)</f>
        <v/>
      </c>
      <c r="I134" s="590" t="str">
        <f>IF('Recensement des Equipes'!J134="","",'Recensement des Equipes'!J134)</f>
        <v/>
      </c>
      <c r="J134" s="591" t="str">
        <f>IF('Recensement des Equipes'!K134="","",'Recensement des Equipes'!K134)</f>
        <v/>
      </c>
      <c r="K134" s="592" t="str">
        <f>IF('Recensement des Equipes'!L134="","",'Recensement des Equipes'!L134)</f>
        <v/>
      </c>
      <c r="L134" s="593" t="str">
        <f>IF('Recensement des Equipes'!M134="","",'Recensement des Equipes'!M134)</f>
        <v/>
      </c>
      <c r="M134" s="593" t="str">
        <f>IF('Recensement des Equipes'!N134="","",'Recensement des Equipes'!N134)</f>
        <v/>
      </c>
      <c r="N134" s="594" t="str">
        <f>IF('Recensement des Equipes'!O134="","",'Recensement des Equipes'!O134)</f>
        <v/>
      </c>
      <c r="O134" s="589" t="str">
        <f>IF('Recensement des Equipes'!P134="","",'Recensement des Equipes'!P134)</f>
        <v/>
      </c>
      <c r="P134" s="590" t="str">
        <f>IF('Recensement des Equipes'!Q134="","",'Recensement des Equipes'!Q134)</f>
        <v/>
      </c>
      <c r="Q134" s="590" t="str">
        <f>IF('Recensement des Equipes'!R134="","",'Recensement des Equipes'!R134)</f>
        <v/>
      </c>
      <c r="R134" s="591" t="str">
        <f>IF('Recensement des Equipes'!S134="","",'Recensement des Equipes'!S134)</f>
        <v/>
      </c>
      <c r="S134" s="119"/>
      <c r="T134" s="110"/>
      <c r="U134" s="110"/>
      <c r="V134" s="110"/>
      <c r="W134" s="112"/>
      <c r="X134" s="276"/>
      <c r="Y134" s="110"/>
      <c r="Z134" s="247"/>
      <c r="AA134" s="252"/>
    </row>
    <row r="135" spans="1:27" ht="33" customHeight="1" x14ac:dyDescent="0.3">
      <c r="A135" s="581" t="str">
        <f>IF('Recensement des Equipes'!A135="","",IF('Recensement des Equipes'!A135='Recensement des Equipes'!A134,"",'Recensement des Equipes'!A135))</f>
        <v/>
      </c>
      <c r="B135" s="21" t="str">
        <f>IF('Recensement des Equipes'!B135="","",IF('Recensement des Equipes'!B135='Recensement des Equipes'!B134,"",'Recensement des Equipes'!B135))</f>
        <v/>
      </c>
      <c r="C135" s="580" t="str">
        <f>IF('Recensement des Equipes'!C135="","",IF('Recensement des Equipes'!C135='Recensement des Equipes'!C134,"",'Recensement des Equipes'!C135))</f>
        <v/>
      </c>
      <c r="D135" s="580" t="str">
        <f>IF('Recensement des Equipes'!D135="","",IF(C135="","",'Recensement des Equipes'!D135))</f>
        <v/>
      </c>
      <c r="E135" s="23" t="str">
        <f>IF('Recensement des Equipes'!E135="","",IF(C135="","",'Recensement des Equipes'!E135))</f>
        <v/>
      </c>
      <c r="F135" s="604" t="str">
        <f>IF('Recensement des Equipes'!G135="","",IF('Recensement des Equipes'!G135='Recensement des Equipes'!G134,"",'Recensement des Equipes'!G135))</f>
        <v/>
      </c>
      <c r="G135" s="589" t="str">
        <f>IF('Recensement des Equipes'!H135="","",'Recensement des Equipes'!H135)</f>
        <v/>
      </c>
      <c r="H135" s="590" t="str">
        <f>IF('Recensement des Equipes'!I135="","",'Recensement des Equipes'!I135)</f>
        <v/>
      </c>
      <c r="I135" s="590" t="str">
        <f>IF('Recensement des Equipes'!J135="","",'Recensement des Equipes'!J135)</f>
        <v/>
      </c>
      <c r="J135" s="591" t="str">
        <f>IF('Recensement des Equipes'!K135="","",'Recensement des Equipes'!K135)</f>
        <v/>
      </c>
      <c r="K135" s="592" t="str">
        <f>IF('Recensement des Equipes'!L135="","",'Recensement des Equipes'!L135)</f>
        <v/>
      </c>
      <c r="L135" s="593" t="str">
        <f>IF('Recensement des Equipes'!M135="","",'Recensement des Equipes'!M135)</f>
        <v/>
      </c>
      <c r="M135" s="593" t="str">
        <f>IF('Recensement des Equipes'!N135="","",'Recensement des Equipes'!N135)</f>
        <v/>
      </c>
      <c r="N135" s="594" t="str">
        <f>IF('Recensement des Equipes'!O135="","",'Recensement des Equipes'!O135)</f>
        <v/>
      </c>
      <c r="O135" s="589" t="str">
        <f>IF('Recensement des Equipes'!P135="","",'Recensement des Equipes'!P135)</f>
        <v/>
      </c>
      <c r="P135" s="590" t="str">
        <f>IF('Recensement des Equipes'!Q135="","",'Recensement des Equipes'!Q135)</f>
        <v/>
      </c>
      <c r="Q135" s="590" t="str">
        <f>IF('Recensement des Equipes'!R135="","",'Recensement des Equipes'!R135)</f>
        <v/>
      </c>
      <c r="R135" s="591" t="str">
        <f>IF('Recensement des Equipes'!S135="","",'Recensement des Equipes'!S135)</f>
        <v/>
      </c>
      <c r="S135" s="119"/>
      <c r="T135" s="110"/>
      <c r="U135" s="110"/>
      <c r="V135" s="110"/>
      <c r="W135" s="112"/>
      <c r="X135" s="276"/>
      <c r="Y135" s="110"/>
      <c r="Z135" s="247"/>
      <c r="AA135" s="606"/>
    </row>
    <row r="136" spans="1:27" ht="33" customHeight="1" x14ac:dyDescent="0.3">
      <c r="A136" s="581" t="str">
        <f>IF('Recensement des Equipes'!A136="","",IF('Recensement des Equipes'!A136='Recensement des Equipes'!A135,"",'Recensement des Equipes'!A136))</f>
        <v/>
      </c>
      <c r="B136" s="21" t="str">
        <f>IF('Recensement des Equipes'!B136="","",IF('Recensement des Equipes'!B136='Recensement des Equipes'!B135,"",'Recensement des Equipes'!B136))</f>
        <v/>
      </c>
      <c r="C136" s="580" t="str">
        <f>IF('Recensement des Equipes'!C136="","",IF('Recensement des Equipes'!C136='Recensement des Equipes'!C135,"",'Recensement des Equipes'!C136))</f>
        <v/>
      </c>
      <c r="D136" s="580" t="str">
        <f>IF('Recensement des Equipes'!D136="","",IF(C136="","",'Recensement des Equipes'!D136))</f>
        <v/>
      </c>
      <c r="E136" s="23" t="str">
        <f>IF('Recensement des Equipes'!E136="","",IF(C136="","",'Recensement des Equipes'!E136))</f>
        <v/>
      </c>
      <c r="F136" s="604" t="str">
        <f>IF('Recensement des Equipes'!G136="","",IF('Recensement des Equipes'!G136='Recensement des Equipes'!G135,"",'Recensement des Equipes'!G136))</f>
        <v/>
      </c>
      <c r="G136" s="589" t="str">
        <f>IF('Recensement des Equipes'!H136="","",'Recensement des Equipes'!H136)</f>
        <v/>
      </c>
      <c r="H136" s="590" t="str">
        <f>IF('Recensement des Equipes'!I136="","",'Recensement des Equipes'!I136)</f>
        <v/>
      </c>
      <c r="I136" s="590" t="str">
        <f>IF('Recensement des Equipes'!J136="","",'Recensement des Equipes'!J136)</f>
        <v/>
      </c>
      <c r="J136" s="591" t="str">
        <f>IF('Recensement des Equipes'!K136="","",'Recensement des Equipes'!K136)</f>
        <v/>
      </c>
      <c r="K136" s="592" t="str">
        <f>IF('Recensement des Equipes'!L136="","",'Recensement des Equipes'!L136)</f>
        <v/>
      </c>
      <c r="L136" s="593" t="str">
        <f>IF('Recensement des Equipes'!M136="","",'Recensement des Equipes'!M136)</f>
        <v/>
      </c>
      <c r="M136" s="593" t="str">
        <f>IF('Recensement des Equipes'!N136="","",'Recensement des Equipes'!N136)</f>
        <v/>
      </c>
      <c r="N136" s="594" t="str">
        <f>IF('Recensement des Equipes'!O136="","",'Recensement des Equipes'!O136)</f>
        <v/>
      </c>
      <c r="O136" s="589" t="str">
        <f>IF('Recensement des Equipes'!P136="","",'Recensement des Equipes'!P136)</f>
        <v/>
      </c>
      <c r="P136" s="590" t="str">
        <f>IF('Recensement des Equipes'!Q136="","",'Recensement des Equipes'!Q136)</f>
        <v/>
      </c>
      <c r="Q136" s="590" t="str">
        <f>IF('Recensement des Equipes'!R136="","",'Recensement des Equipes'!R136)</f>
        <v/>
      </c>
      <c r="R136" s="591" t="str">
        <f>IF('Recensement des Equipes'!S136="","",'Recensement des Equipes'!S136)</f>
        <v/>
      </c>
      <c r="S136" s="119"/>
      <c r="T136" s="110"/>
      <c r="U136" s="110"/>
      <c r="V136" s="110"/>
      <c r="W136" s="112"/>
      <c r="X136" s="276"/>
      <c r="Y136" s="110"/>
      <c r="Z136" s="247"/>
      <c r="AA136" s="252"/>
    </row>
    <row r="137" spans="1:27" ht="33" customHeight="1" x14ac:dyDescent="0.3">
      <c r="A137" s="581" t="str">
        <f>IF('Recensement des Equipes'!A137="","",IF('Recensement des Equipes'!A137='Recensement des Equipes'!A136,"",'Recensement des Equipes'!A137))</f>
        <v/>
      </c>
      <c r="B137" s="21" t="str">
        <f>IF('Recensement des Equipes'!B137="","",IF('Recensement des Equipes'!B137='Recensement des Equipes'!B136,"",'Recensement des Equipes'!B137))</f>
        <v/>
      </c>
      <c r="C137" s="580" t="str">
        <f>IF('Recensement des Equipes'!C137="","",IF('Recensement des Equipes'!C137='Recensement des Equipes'!C136,"",'Recensement des Equipes'!C137))</f>
        <v/>
      </c>
      <c r="D137" s="580" t="str">
        <f>IF('Recensement des Equipes'!D137="","",IF(C137="","",'Recensement des Equipes'!D137))</f>
        <v/>
      </c>
      <c r="E137" s="23" t="str">
        <f>IF('Recensement des Equipes'!E137="","",IF(C137="","",'Recensement des Equipes'!E137))</f>
        <v/>
      </c>
      <c r="F137" s="604" t="str">
        <f>IF('Recensement des Equipes'!G137="","",IF('Recensement des Equipes'!G137='Recensement des Equipes'!G136,"",'Recensement des Equipes'!G137))</f>
        <v/>
      </c>
      <c r="G137" s="589" t="str">
        <f>IF('Recensement des Equipes'!H137="","",'Recensement des Equipes'!H137)</f>
        <v/>
      </c>
      <c r="H137" s="590" t="str">
        <f>IF('Recensement des Equipes'!I137="","",'Recensement des Equipes'!I137)</f>
        <v/>
      </c>
      <c r="I137" s="590" t="str">
        <f>IF('Recensement des Equipes'!J137="","",'Recensement des Equipes'!J137)</f>
        <v/>
      </c>
      <c r="J137" s="591" t="str">
        <f>IF('Recensement des Equipes'!K137="","",'Recensement des Equipes'!K137)</f>
        <v/>
      </c>
      <c r="K137" s="592" t="str">
        <f>IF('Recensement des Equipes'!L137="","",'Recensement des Equipes'!L137)</f>
        <v/>
      </c>
      <c r="L137" s="593" t="str">
        <f>IF('Recensement des Equipes'!M137="","",'Recensement des Equipes'!M137)</f>
        <v/>
      </c>
      <c r="M137" s="593" t="str">
        <f>IF('Recensement des Equipes'!N137="","",'Recensement des Equipes'!N137)</f>
        <v/>
      </c>
      <c r="N137" s="594" t="str">
        <f>IF('Recensement des Equipes'!O137="","",'Recensement des Equipes'!O137)</f>
        <v/>
      </c>
      <c r="O137" s="589" t="str">
        <f>IF('Recensement des Equipes'!P137="","",'Recensement des Equipes'!P137)</f>
        <v/>
      </c>
      <c r="P137" s="590" t="str">
        <f>IF('Recensement des Equipes'!Q137="","",'Recensement des Equipes'!Q137)</f>
        <v/>
      </c>
      <c r="Q137" s="590" t="str">
        <f>IF('Recensement des Equipes'!R137="","",'Recensement des Equipes'!R137)</f>
        <v/>
      </c>
      <c r="R137" s="591" t="str">
        <f>IF('Recensement des Equipes'!S137="","",'Recensement des Equipes'!S137)</f>
        <v/>
      </c>
      <c r="S137" s="119"/>
      <c r="T137" s="110"/>
      <c r="U137" s="110"/>
      <c r="V137" s="110"/>
      <c r="W137" s="112"/>
      <c r="X137" s="276"/>
      <c r="Y137" s="110"/>
      <c r="Z137" s="247"/>
      <c r="AA137" s="606"/>
    </row>
    <row r="138" spans="1:27" ht="33" customHeight="1" x14ac:dyDescent="0.3">
      <c r="A138" s="581" t="str">
        <f>IF('Recensement des Equipes'!A138="","",IF('Recensement des Equipes'!A138='Recensement des Equipes'!A137,"",'Recensement des Equipes'!A138))</f>
        <v/>
      </c>
      <c r="B138" s="21" t="str">
        <f>IF('Recensement des Equipes'!B138="","",IF('Recensement des Equipes'!B138='Recensement des Equipes'!B137,"",'Recensement des Equipes'!B138))</f>
        <v/>
      </c>
      <c r="C138" s="580" t="str">
        <f>IF('Recensement des Equipes'!C138="","",IF('Recensement des Equipes'!C138='Recensement des Equipes'!C137,"",'Recensement des Equipes'!C138))</f>
        <v/>
      </c>
      <c r="D138" s="580" t="str">
        <f>IF('Recensement des Equipes'!D138="","",IF(C138="","",'Recensement des Equipes'!D138))</f>
        <v/>
      </c>
      <c r="E138" s="23" t="str">
        <f>IF('Recensement des Equipes'!E138="","",IF(C138="","",'Recensement des Equipes'!E138))</f>
        <v/>
      </c>
      <c r="F138" s="604" t="str">
        <f>IF('Recensement des Equipes'!G138="","",IF('Recensement des Equipes'!G138='Recensement des Equipes'!G137,"",'Recensement des Equipes'!G138))</f>
        <v/>
      </c>
      <c r="G138" s="589" t="str">
        <f>IF('Recensement des Equipes'!H138="","",'Recensement des Equipes'!H138)</f>
        <v/>
      </c>
      <c r="H138" s="590" t="str">
        <f>IF('Recensement des Equipes'!I138="","",'Recensement des Equipes'!I138)</f>
        <v/>
      </c>
      <c r="I138" s="590" t="str">
        <f>IF('Recensement des Equipes'!J138="","",'Recensement des Equipes'!J138)</f>
        <v/>
      </c>
      <c r="J138" s="591" t="str">
        <f>IF('Recensement des Equipes'!K138="","",'Recensement des Equipes'!K138)</f>
        <v/>
      </c>
      <c r="K138" s="592" t="str">
        <f>IF('Recensement des Equipes'!L138="","",'Recensement des Equipes'!L138)</f>
        <v/>
      </c>
      <c r="L138" s="593" t="str">
        <f>IF('Recensement des Equipes'!M138="","",'Recensement des Equipes'!M138)</f>
        <v/>
      </c>
      <c r="M138" s="593" t="str">
        <f>IF('Recensement des Equipes'!N138="","",'Recensement des Equipes'!N138)</f>
        <v/>
      </c>
      <c r="N138" s="594" t="str">
        <f>IF('Recensement des Equipes'!O138="","",'Recensement des Equipes'!O138)</f>
        <v/>
      </c>
      <c r="O138" s="589" t="str">
        <f>IF('Recensement des Equipes'!P138="","",'Recensement des Equipes'!P138)</f>
        <v/>
      </c>
      <c r="P138" s="590" t="str">
        <f>IF('Recensement des Equipes'!Q138="","",'Recensement des Equipes'!Q138)</f>
        <v/>
      </c>
      <c r="Q138" s="590" t="str">
        <f>IF('Recensement des Equipes'!R138="","",'Recensement des Equipes'!R138)</f>
        <v/>
      </c>
      <c r="R138" s="591" t="str">
        <f>IF('Recensement des Equipes'!S138="","",'Recensement des Equipes'!S138)</f>
        <v/>
      </c>
      <c r="S138" s="119"/>
      <c r="T138" s="110"/>
      <c r="U138" s="110"/>
      <c r="V138" s="110"/>
      <c r="W138" s="112"/>
      <c r="X138" s="276"/>
      <c r="Y138" s="110"/>
      <c r="Z138" s="247"/>
      <c r="AA138" s="252"/>
    </row>
    <row r="139" spans="1:27" ht="33" customHeight="1" x14ac:dyDescent="0.3">
      <c r="A139" s="581" t="str">
        <f>IF('Recensement des Equipes'!A139="","",IF('Recensement des Equipes'!A139='Recensement des Equipes'!A138,"",'Recensement des Equipes'!A139))</f>
        <v/>
      </c>
      <c r="B139" s="21" t="str">
        <f>IF('Recensement des Equipes'!B139="","",IF('Recensement des Equipes'!B139='Recensement des Equipes'!B138,"",'Recensement des Equipes'!B139))</f>
        <v/>
      </c>
      <c r="C139" s="580" t="str">
        <f>IF('Recensement des Equipes'!C139="","",IF('Recensement des Equipes'!C139='Recensement des Equipes'!C138,"",'Recensement des Equipes'!C139))</f>
        <v/>
      </c>
      <c r="D139" s="580" t="str">
        <f>IF('Recensement des Equipes'!D139="","",IF(C139="","",'Recensement des Equipes'!D139))</f>
        <v/>
      </c>
      <c r="E139" s="23" t="str">
        <f>IF('Recensement des Equipes'!E139="","",IF(C139="","",'Recensement des Equipes'!E139))</f>
        <v/>
      </c>
      <c r="F139" s="604" t="str">
        <f>IF('Recensement des Equipes'!G139="","",IF('Recensement des Equipes'!G139='Recensement des Equipes'!G138,"",'Recensement des Equipes'!G139))</f>
        <v/>
      </c>
      <c r="G139" s="589" t="str">
        <f>IF('Recensement des Equipes'!H139="","",'Recensement des Equipes'!H139)</f>
        <v/>
      </c>
      <c r="H139" s="590" t="str">
        <f>IF('Recensement des Equipes'!I139="","",'Recensement des Equipes'!I139)</f>
        <v/>
      </c>
      <c r="I139" s="590" t="str">
        <f>IF('Recensement des Equipes'!J139="","",'Recensement des Equipes'!J139)</f>
        <v/>
      </c>
      <c r="J139" s="591" t="str">
        <f>IF('Recensement des Equipes'!K139="","",'Recensement des Equipes'!K139)</f>
        <v/>
      </c>
      <c r="K139" s="592" t="str">
        <f>IF('Recensement des Equipes'!L139="","",'Recensement des Equipes'!L139)</f>
        <v/>
      </c>
      <c r="L139" s="593" t="str">
        <f>IF('Recensement des Equipes'!M139="","",'Recensement des Equipes'!M139)</f>
        <v/>
      </c>
      <c r="M139" s="593" t="str">
        <f>IF('Recensement des Equipes'!N139="","",'Recensement des Equipes'!N139)</f>
        <v/>
      </c>
      <c r="N139" s="594" t="str">
        <f>IF('Recensement des Equipes'!O139="","",'Recensement des Equipes'!O139)</f>
        <v/>
      </c>
      <c r="O139" s="589" t="str">
        <f>IF('Recensement des Equipes'!P139="","",'Recensement des Equipes'!P139)</f>
        <v/>
      </c>
      <c r="P139" s="590" t="str">
        <f>IF('Recensement des Equipes'!Q139="","",'Recensement des Equipes'!Q139)</f>
        <v/>
      </c>
      <c r="Q139" s="590" t="str">
        <f>IF('Recensement des Equipes'!R139="","",'Recensement des Equipes'!R139)</f>
        <v/>
      </c>
      <c r="R139" s="591" t="str">
        <f>IF('Recensement des Equipes'!S139="","",'Recensement des Equipes'!S139)</f>
        <v/>
      </c>
      <c r="S139" s="119"/>
      <c r="T139" s="110"/>
      <c r="U139" s="110"/>
      <c r="V139" s="110"/>
      <c r="W139" s="112"/>
      <c r="X139" s="276"/>
      <c r="Y139" s="110"/>
      <c r="Z139" s="247"/>
      <c r="AA139" s="606"/>
    </row>
    <row r="140" spans="1:27" ht="33" customHeight="1" x14ac:dyDescent="0.3">
      <c r="A140" s="581" t="str">
        <f>IF('Recensement des Equipes'!A140="","",IF('Recensement des Equipes'!A140='Recensement des Equipes'!A139,"",'Recensement des Equipes'!A140))</f>
        <v/>
      </c>
      <c r="B140" s="21" t="str">
        <f>IF('Recensement des Equipes'!B140="","",IF('Recensement des Equipes'!B140='Recensement des Equipes'!B139,"",'Recensement des Equipes'!B140))</f>
        <v/>
      </c>
      <c r="C140" s="580" t="str">
        <f>IF('Recensement des Equipes'!C140="","",IF('Recensement des Equipes'!C140='Recensement des Equipes'!C139,"",'Recensement des Equipes'!C140))</f>
        <v/>
      </c>
      <c r="D140" s="580" t="str">
        <f>IF('Recensement des Equipes'!D140="","",IF(C140="","",'Recensement des Equipes'!D140))</f>
        <v/>
      </c>
      <c r="E140" s="23" t="str">
        <f>IF('Recensement des Equipes'!E140="","",IF(C140="","",'Recensement des Equipes'!E140))</f>
        <v/>
      </c>
      <c r="F140" s="604" t="str">
        <f>IF('Recensement des Equipes'!G140="","",IF('Recensement des Equipes'!G140='Recensement des Equipes'!G139,"",'Recensement des Equipes'!G140))</f>
        <v/>
      </c>
      <c r="G140" s="589" t="str">
        <f>IF('Recensement des Equipes'!H140="","",'Recensement des Equipes'!H140)</f>
        <v/>
      </c>
      <c r="H140" s="590" t="str">
        <f>IF('Recensement des Equipes'!I140="","",'Recensement des Equipes'!I140)</f>
        <v/>
      </c>
      <c r="I140" s="590" t="str">
        <f>IF('Recensement des Equipes'!J140="","",'Recensement des Equipes'!J140)</f>
        <v/>
      </c>
      <c r="J140" s="591" t="str">
        <f>IF('Recensement des Equipes'!K140="","",'Recensement des Equipes'!K140)</f>
        <v/>
      </c>
      <c r="K140" s="592" t="str">
        <f>IF('Recensement des Equipes'!L140="","",'Recensement des Equipes'!L140)</f>
        <v/>
      </c>
      <c r="L140" s="593" t="str">
        <f>IF('Recensement des Equipes'!M140="","",'Recensement des Equipes'!M140)</f>
        <v/>
      </c>
      <c r="M140" s="593" t="str">
        <f>IF('Recensement des Equipes'!N140="","",'Recensement des Equipes'!N140)</f>
        <v/>
      </c>
      <c r="N140" s="594" t="str">
        <f>IF('Recensement des Equipes'!O140="","",'Recensement des Equipes'!O140)</f>
        <v/>
      </c>
      <c r="O140" s="589" t="str">
        <f>IF('Recensement des Equipes'!P140="","",'Recensement des Equipes'!P140)</f>
        <v/>
      </c>
      <c r="P140" s="590" t="str">
        <f>IF('Recensement des Equipes'!Q140="","",'Recensement des Equipes'!Q140)</f>
        <v/>
      </c>
      <c r="Q140" s="590" t="str">
        <f>IF('Recensement des Equipes'!R140="","",'Recensement des Equipes'!R140)</f>
        <v/>
      </c>
      <c r="R140" s="591" t="str">
        <f>IF('Recensement des Equipes'!S140="","",'Recensement des Equipes'!S140)</f>
        <v/>
      </c>
      <c r="S140" s="119"/>
      <c r="T140" s="110"/>
      <c r="U140" s="110"/>
      <c r="V140" s="110"/>
      <c r="W140" s="112"/>
      <c r="X140" s="276"/>
      <c r="Y140" s="110"/>
      <c r="Z140" s="247"/>
      <c r="AA140" s="252"/>
    </row>
    <row r="141" spans="1:27" ht="33" customHeight="1" x14ac:dyDescent="0.3">
      <c r="A141" s="581" t="str">
        <f>IF('Recensement des Equipes'!A141="","",IF('Recensement des Equipes'!A141='Recensement des Equipes'!A140,"",'Recensement des Equipes'!A141))</f>
        <v/>
      </c>
      <c r="B141" s="21" t="str">
        <f>IF('Recensement des Equipes'!B141="","",IF('Recensement des Equipes'!B141='Recensement des Equipes'!B140,"",'Recensement des Equipes'!B141))</f>
        <v/>
      </c>
      <c r="C141" s="580" t="str">
        <f>IF('Recensement des Equipes'!C141="","",IF('Recensement des Equipes'!C141='Recensement des Equipes'!C140,"",'Recensement des Equipes'!C141))</f>
        <v/>
      </c>
      <c r="D141" s="580" t="str">
        <f>IF('Recensement des Equipes'!D141="","",IF(C141="","",'Recensement des Equipes'!D141))</f>
        <v/>
      </c>
      <c r="E141" s="23" t="str">
        <f>IF('Recensement des Equipes'!E141="","",IF(C141="","",'Recensement des Equipes'!E141))</f>
        <v/>
      </c>
      <c r="F141" s="604" t="str">
        <f>IF('Recensement des Equipes'!G141="","",IF('Recensement des Equipes'!G141='Recensement des Equipes'!G140,"",'Recensement des Equipes'!G141))</f>
        <v/>
      </c>
      <c r="G141" s="589" t="str">
        <f>IF('Recensement des Equipes'!H141="","",'Recensement des Equipes'!H141)</f>
        <v/>
      </c>
      <c r="H141" s="590" t="str">
        <f>IF('Recensement des Equipes'!I141="","",'Recensement des Equipes'!I141)</f>
        <v/>
      </c>
      <c r="I141" s="590" t="str">
        <f>IF('Recensement des Equipes'!J141="","",'Recensement des Equipes'!J141)</f>
        <v/>
      </c>
      <c r="J141" s="591" t="str">
        <f>IF('Recensement des Equipes'!K141="","",'Recensement des Equipes'!K141)</f>
        <v/>
      </c>
      <c r="K141" s="592" t="str">
        <f>IF('Recensement des Equipes'!L141="","",'Recensement des Equipes'!L141)</f>
        <v/>
      </c>
      <c r="L141" s="593" t="str">
        <f>IF('Recensement des Equipes'!M141="","",'Recensement des Equipes'!M141)</f>
        <v/>
      </c>
      <c r="M141" s="593" t="str">
        <f>IF('Recensement des Equipes'!N141="","",'Recensement des Equipes'!N141)</f>
        <v/>
      </c>
      <c r="N141" s="594" t="str">
        <f>IF('Recensement des Equipes'!O141="","",'Recensement des Equipes'!O141)</f>
        <v/>
      </c>
      <c r="O141" s="589" t="str">
        <f>IF('Recensement des Equipes'!P141="","",'Recensement des Equipes'!P141)</f>
        <v/>
      </c>
      <c r="P141" s="590" t="str">
        <f>IF('Recensement des Equipes'!Q141="","",'Recensement des Equipes'!Q141)</f>
        <v/>
      </c>
      <c r="Q141" s="590" t="str">
        <f>IF('Recensement des Equipes'!R141="","",'Recensement des Equipes'!R141)</f>
        <v/>
      </c>
      <c r="R141" s="591" t="str">
        <f>IF('Recensement des Equipes'!S141="","",'Recensement des Equipes'!S141)</f>
        <v/>
      </c>
      <c r="S141" s="119"/>
      <c r="T141" s="110"/>
      <c r="U141" s="110"/>
      <c r="V141" s="110"/>
      <c r="W141" s="112"/>
      <c r="X141" s="276"/>
      <c r="Y141" s="110"/>
      <c r="Z141" s="247"/>
      <c r="AA141" s="606"/>
    </row>
    <row r="142" spans="1:27" ht="33" customHeight="1" x14ac:dyDescent="0.3">
      <c r="A142" s="581" t="str">
        <f>IF('Recensement des Equipes'!A142="","",IF('Recensement des Equipes'!A142='Recensement des Equipes'!A141,"",'Recensement des Equipes'!A142))</f>
        <v/>
      </c>
      <c r="B142" s="21" t="str">
        <f>IF('Recensement des Equipes'!B142="","",IF('Recensement des Equipes'!B142='Recensement des Equipes'!B141,"",'Recensement des Equipes'!B142))</f>
        <v/>
      </c>
      <c r="C142" s="580" t="str">
        <f>IF('Recensement des Equipes'!C142="","",IF('Recensement des Equipes'!C142='Recensement des Equipes'!C141,"",'Recensement des Equipes'!C142))</f>
        <v/>
      </c>
      <c r="D142" s="580" t="str">
        <f>IF('Recensement des Equipes'!D142="","",IF(C142="","",'Recensement des Equipes'!D142))</f>
        <v/>
      </c>
      <c r="E142" s="23" t="str">
        <f>IF('Recensement des Equipes'!E142="","",IF(C142="","",'Recensement des Equipes'!E142))</f>
        <v/>
      </c>
      <c r="F142" s="604" t="str">
        <f>IF('Recensement des Equipes'!G142="","",IF('Recensement des Equipes'!G142='Recensement des Equipes'!G141,"",'Recensement des Equipes'!G142))</f>
        <v/>
      </c>
      <c r="G142" s="589" t="str">
        <f>IF('Recensement des Equipes'!H142="","",'Recensement des Equipes'!H142)</f>
        <v/>
      </c>
      <c r="H142" s="590" t="str">
        <f>IF('Recensement des Equipes'!I142="","",'Recensement des Equipes'!I142)</f>
        <v/>
      </c>
      <c r="I142" s="590" t="str">
        <f>IF('Recensement des Equipes'!J142="","",'Recensement des Equipes'!J142)</f>
        <v/>
      </c>
      <c r="J142" s="591" t="str">
        <f>IF('Recensement des Equipes'!K142="","",'Recensement des Equipes'!K142)</f>
        <v/>
      </c>
      <c r="K142" s="592" t="str">
        <f>IF('Recensement des Equipes'!L142="","",'Recensement des Equipes'!L142)</f>
        <v/>
      </c>
      <c r="L142" s="593" t="str">
        <f>IF('Recensement des Equipes'!M142="","",'Recensement des Equipes'!M142)</f>
        <v/>
      </c>
      <c r="M142" s="593" t="str">
        <f>IF('Recensement des Equipes'!N142="","",'Recensement des Equipes'!N142)</f>
        <v/>
      </c>
      <c r="N142" s="594" t="str">
        <f>IF('Recensement des Equipes'!O142="","",'Recensement des Equipes'!O142)</f>
        <v/>
      </c>
      <c r="O142" s="589" t="str">
        <f>IF('Recensement des Equipes'!P142="","",'Recensement des Equipes'!P142)</f>
        <v/>
      </c>
      <c r="P142" s="590" t="str">
        <f>IF('Recensement des Equipes'!Q142="","",'Recensement des Equipes'!Q142)</f>
        <v/>
      </c>
      <c r="Q142" s="590" t="str">
        <f>IF('Recensement des Equipes'!R142="","",'Recensement des Equipes'!R142)</f>
        <v/>
      </c>
      <c r="R142" s="591" t="str">
        <f>IF('Recensement des Equipes'!S142="","",'Recensement des Equipes'!S142)</f>
        <v/>
      </c>
      <c r="S142" s="119"/>
      <c r="T142" s="110"/>
      <c r="U142" s="110"/>
      <c r="V142" s="110"/>
      <c r="W142" s="112"/>
      <c r="X142" s="276"/>
      <c r="Y142" s="110"/>
      <c r="Z142" s="247"/>
      <c r="AA142" s="252"/>
    </row>
    <row r="143" spans="1:27" ht="33" customHeight="1" x14ac:dyDescent="0.3">
      <c r="A143" s="581" t="str">
        <f>IF('Recensement des Equipes'!A143="","",IF('Recensement des Equipes'!A143='Recensement des Equipes'!A142,"",'Recensement des Equipes'!A143))</f>
        <v/>
      </c>
      <c r="B143" s="21" t="str">
        <f>IF('Recensement des Equipes'!B143="","",IF('Recensement des Equipes'!B143='Recensement des Equipes'!B142,"",'Recensement des Equipes'!B143))</f>
        <v/>
      </c>
      <c r="C143" s="580" t="str">
        <f>IF('Recensement des Equipes'!C143="","",IF('Recensement des Equipes'!C143='Recensement des Equipes'!C142,"",'Recensement des Equipes'!C143))</f>
        <v/>
      </c>
      <c r="D143" s="580" t="str">
        <f>IF('Recensement des Equipes'!D143="","",IF(C143="","",'Recensement des Equipes'!D143))</f>
        <v/>
      </c>
      <c r="E143" s="23" t="str">
        <f>IF('Recensement des Equipes'!E143="","",IF(C143="","",'Recensement des Equipes'!E143))</f>
        <v/>
      </c>
      <c r="F143" s="604" t="str">
        <f>IF('Recensement des Equipes'!G143="","",IF('Recensement des Equipes'!G143='Recensement des Equipes'!G142,"",'Recensement des Equipes'!G143))</f>
        <v/>
      </c>
      <c r="G143" s="589" t="str">
        <f>IF('Recensement des Equipes'!H143="","",'Recensement des Equipes'!H143)</f>
        <v/>
      </c>
      <c r="H143" s="590" t="str">
        <f>IF('Recensement des Equipes'!I143="","",'Recensement des Equipes'!I143)</f>
        <v/>
      </c>
      <c r="I143" s="590" t="str">
        <f>IF('Recensement des Equipes'!J143="","",'Recensement des Equipes'!J143)</f>
        <v/>
      </c>
      <c r="J143" s="591" t="str">
        <f>IF('Recensement des Equipes'!K143="","",'Recensement des Equipes'!K143)</f>
        <v/>
      </c>
      <c r="K143" s="592" t="str">
        <f>IF('Recensement des Equipes'!L143="","",'Recensement des Equipes'!L143)</f>
        <v/>
      </c>
      <c r="L143" s="593" t="str">
        <f>IF('Recensement des Equipes'!M143="","",'Recensement des Equipes'!M143)</f>
        <v/>
      </c>
      <c r="M143" s="593" t="str">
        <f>IF('Recensement des Equipes'!N143="","",'Recensement des Equipes'!N143)</f>
        <v/>
      </c>
      <c r="N143" s="594" t="str">
        <f>IF('Recensement des Equipes'!O143="","",'Recensement des Equipes'!O143)</f>
        <v/>
      </c>
      <c r="O143" s="589" t="str">
        <f>IF('Recensement des Equipes'!P143="","",'Recensement des Equipes'!P143)</f>
        <v/>
      </c>
      <c r="P143" s="590" t="str">
        <f>IF('Recensement des Equipes'!Q143="","",'Recensement des Equipes'!Q143)</f>
        <v/>
      </c>
      <c r="Q143" s="590" t="str">
        <f>IF('Recensement des Equipes'!R143="","",'Recensement des Equipes'!R143)</f>
        <v/>
      </c>
      <c r="R143" s="591" t="str">
        <f>IF('Recensement des Equipes'!S143="","",'Recensement des Equipes'!S143)</f>
        <v/>
      </c>
      <c r="S143" s="119"/>
      <c r="T143" s="110"/>
      <c r="U143" s="110"/>
      <c r="V143" s="110"/>
      <c r="W143" s="112"/>
      <c r="X143" s="276"/>
      <c r="Y143" s="110"/>
      <c r="Z143" s="247"/>
      <c r="AA143" s="606"/>
    </row>
    <row r="144" spans="1:27" ht="33" customHeight="1" x14ac:dyDescent="0.3">
      <c r="A144" s="581" t="str">
        <f>IF('Recensement des Equipes'!A144="","",IF('Recensement des Equipes'!A144='Recensement des Equipes'!A143,"",'Recensement des Equipes'!A144))</f>
        <v/>
      </c>
      <c r="B144" s="21" t="str">
        <f>IF('Recensement des Equipes'!B144="","",IF('Recensement des Equipes'!B144='Recensement des Equipes'!B143,"",'Recensement des Equipes'!B144))</f>
        <v/>
      </c>
      <c r="C144" s="580" t="str">
        <f>IF('Recensement des Equipes'!C144="","",IF('Recensement des Equipes'!C144='Recensement des Equipes'!C143,"",'Recensement des Equipes'!C144))</f>
        <v/>
      </c>
      <c r="D144" s="580" t="str">
        <f>IF('Recensement des Equipes'!D144="","",IF(C144="","",'Recensement des Equipes'!D144))</f>
        <v/>
      </c>
      <c r="E144" s="23" t="str">
        <f>IF('Recensement des Equipes'!E144="","",IF(C144="","",'Recensement des Equipes'!E144))</f>
        <v/>
      </c>
      <c r="F144" s="604" t="str">
        <f>IF('Recensement des Equipes'!G144="","",IF('Recensement des Equipes'!G144='Recensement des Equipes'!G143,"",'Recensement des Equipes'!G144))</f>
        <v/>
      </c>
      <c r="G144" s="589" t="str">
        <f>IF('Recensement des Equipes'!H144="","",'Recensement des Equipes'!H144)</f>
        <v/>
      </c>
      <c r="H144" s="590" t="str">
        <f>IF('Recensement des Equipes'!I144="","",'Recensement des Equipes'!I144)</f>
        <v/>
      </c>
      <c r="I144" s="590" t="str">
        <f>IF('Recensement des Equipes'!J144="","",'Recensement des Equipes'!J144)</f>
        <v/>
      </c>
      <c r="J144" s="591" t="str">
        <f>IF('Recensement des Equipes'!K144="","",'Recensement des Equipes'!K144)</f>
        <v/>
      </c>
      <c r="K144" s="592" t="str">
        <f>IF('Recensement des Equipes'!L144="","",'Recensement des Equipes'!L144)</f>
        <v/>
      </c>
      <c r="L144" s="593" t="str">
        <f>IF('Recensement des Equipes'!M144="","",'Recensement des Equipes'!M144)</f>
        <v/>
      </c>
      <c r="M144" s="593" t="str">
        <f>IF('Recensement des Equipes'!N144="","",'Recensement des Equipes'!N144)</f>
        <v/>
      </c>
      <c r="N144" s="594" t="str">
        <f>IF('Recensement des Equipes'!O144="","",'Recensement des Equipes'!O144)</f>
        <v/>
      </c>
      <c r="O144" s="589" t="str">
        <f>IF('Recensement des Equipes'!P144="","",'Recensement des Equipes'!P144)</f>
        <v/>
      </c>
      <c r="P144" s="590" t="str">
        <f>IF('Recensement des Equipes'!Q144="","",'Recensement des Equipes'!Q144)</f>
        <v/>
      </c>
      <c r="Q144" s="590" t="str">
        <f>IF('Recensement des Equipes'!R144="","",'Recensement des Equipes'!R144)</f>
        <v/>
      </c>
      <c r="R144" s="591" t="str">
        <f>IF('Recensement des Equipes'!S144="","",'Recensement des Equipes'!S144)</f>
        <v/>
      </c>
      <c r="S144" s="119"/>
      <c r="T144" s="110"/>
      <c r="U144" s="110"/>
      <c r="V144" s="110"/>
      <c r="W144" s="112"/>
      <c r="X144" s="276"/>
      <c r="Y144" s="110"/>
      <c r="Z144" s="247"/>
      <c r="AA144" s="252"/>
    </row>
    <row r="145" spans="1:27" ht="33" customHeight="1" x14ac:dyDescent="0.3">
      <c r="A145" s="581" t="str">
        <f>IF('Recensement des Equipes'!A145="","",IF('Recensement des Equipes'!A145='Recensement des Equipes'!A144,"",'Recensement des Equipes'!A145))</f>
        <v/>
      </c>
      <c r="B145" s="21" t="str">
        <f>IF('Recensement des Equipes'!B145="","",IF('Recensement des Equipes'!B145='Recensement des Equipes'!B144,"",'Recensement des Equipes'!B145))</f>
        <v/>
      </c>
      <c r="C145" s="580" t="str">
        <f>IF('Recensement des Equipes'!C145="","",IF('Recensement des Equipes'!C145='Recensement des Equipes'!C144,"",'Recensement des Equipes'!C145))</f>
        <v/>
      </c>
      <c r="D145" s="580" t="str">
        <f>IF('Recensement des Equipes'!D145="","",IF(C145="","",'Recensement des Equipes'!D145))</f>
        <v/>
      </c>
      <c r="E145" s="23" t="str">
        <f>IF('Recensement des Equipes'!E145="","",IF(C145="","",'Recensement des Equipes'!E145))</f>
        <v/>
      </c>
      <c r="F145" s="604" t="str">
        <f>IF('Recensement des Equipes'!G145="","",IF('Recensement des Equipes'!G145='Recensement des Equipes'!G144,"",'Recensement des Equipes'!G145))</f>
        <v/>
      </c>
      <c r="G145" s="589" t="str">
        <f>IF('Recensement des Equipes'!H145="","",'Recensement des Equipes'!H145)</f>
        <v/>
      </c>
      <c r="H145" s="590" t="str">
        <f>IF('Recensement des Equipes'!I145="","",'Recensement des Equipes'!I145)</f>
        <v/>
      </c>
      <c r="I145" s="590" t="str">
        <f>IF('Recensement des Equipes'!J145="","",'Recensement des Equipes'!J145)</f>
        <v/>
      </c>
      <c r="J145" s="591" t="str">
        <f>IF('Recensement des Equipes'!K145="","",'Recensement des Equipes'!K145)</f>
        <v/>
      </c>
      <c r="K145" s="592" t="str">
        <f>IF('Recensement des Equipes'!L145="","",'Recensement des Equipes'!L145)</f>
        <v/>
      </c>
      <c r="L145" s="593" t="str">
        <f>IF('Recensement des Equipes'!M145="","",'Recensement des Equipes'!M145)</f>
        <v/>
      </c>
      <c r="M145" s="593" t="str">
        <f>IF('Recensement des Equipes'!N145="","",'Recensement des Equipes'!N145)</f>
        <v/>
      </c>
      <c r="N145" s="594" t="str">
        <f>IF('Recensement des Equipes'!O145="","",'Recensement des Equipes'!O145)</f>
        <v/>
      </c>
      <c r="O145" s="589" t="str">
        <f>IF('Recensement des Equipes'!P145="","",'Recensement des Equipes'!P145)</f>
        <v/>
      </c>
      <c r="P145" s="590" t="str">
        <f>IF('Recensement des Equipes'!Q145="","",'Recensement des Equipes'!Q145)</f>
        <v/>
      </c>
      <c r="Q145" s="590" t="str">
        <f>IF('Recensement des Equipes'!R145="","",'Recensement des Equipes'!R145)</f>
        <v/>
      </c>
      <c r="R145" s="591" t="str">
        <f>IF('Recensement des Equipes'!S145="","",'Recensement des Equipes'!S145)</f>
        <v/>
      </c>
      <c r="S145" s="119"/>
      <c r="T145" s="110"/>
      <c r="U145" s="110"/>
      <c r="V145" s="110"/>
      <c r="W145" s="112"/>
      <c r="X145" s="276"/>
      <c r="Y145" s="110"/>
      <c r="Z145" s="247"/>
      <c r="AA145" s="606"/>
    </row>
    <row r="146" spans="1:27" ht="33" customHeight="1" x14ac:dyDescent="0.3">
      <c r="A146" s="581" t="str">
        <f>IF('Recensement des Equipes'!A146="","",IF('Recensement des Equipes'!A146='Recensement des Equipes'!A145,"",'Recensement des Equipes'!A146))</f>
        <v/>
      </c>
      <c r="B146" s="21" t="str">
        <f>IF('Recensement des Equipes'!B146="","",IF('Recensement des Equipes'!B146='Recensement des Equipes'!B145,"",'Recensement des Equipes'!B146))</f>
        <v/>
      </c>
      <c r="C146" s="580" t="str">
        <f>IF('Recensement des Equipes'!C146="","",IF('Recensement des Equipes'!C146='Recensement des Equipes'!C145,"",'Recensement des Equipes'!C146))</f>
        <v/>
      </c>
      <c r="D146" s="580" t="str">
        <f>IF('Recensement des Equipes'!D146="","",IF(C146="","",'Recensement des Equipes'!D146))</f>
        <v/>
      </c>
      <c r="E146" s="23" t="str">
        <f>IF('Recensement des Equipes'!E146="","",IF(C146="","",'Recensement des Equipes'!E146))</f>
        <v/>
      </c>
      <c r="F146" s="604" t="str">
        <f>IF('Recensement des Equipes'!G146="","",IF('Recensement des Equipes'!G146='Recensement des Equipes'!G145,"",'Recensement des Equipes'!G146))</f>
        <v/>
      </c>
      <c r="G146" s="589" t="str">
        <f>IF('Recensement des Equipes'!H146="","",'Recensement des Equipes'!H146)</f>
        <v/>
      </c>
      <c r="H146" s="590" t="str">
        <f>IF('Recensement des Equipes'!I146="","",'Recensement des Equipes'!I146)</f>
        <v/>
      </c>
      <c r="I146" s="590" t="str">
        <f>IF('Recensement des Equipes'!J146="","",'Recensement des Equipes'!J146)</f>
        <v/>
      </c>
      <c r="J146" s="591" t="str">
        <f>IF('Recensement des Equipes'!K146="","",'Recensement des Equipes'!K146)</f>
        <v/>
      </c>
      <c r="K146" s="592" t="str">
        <f>IF('Recensement des Equipes'!L146="","",'Recensement des Equipes'!L146)</f>
        <v/>
      </c>
      <c r="L146" s="593" t="str">
        <f>IF('Recensement des Equipes'!M146="","",'Recensement des Equipes'!M146)</f>
        <v/>
      </c>
      <c r="M146" s="593" t="str">
        <f>IF('Recensement des Equipes'!N146="","",'Recensement des Equipes'!N146)</f>
        <v/>
      </c>
      <c r="N146" s="594" t="str">
        <f>IF('Recensement des Equipes'!O146="","",'Recensement des Equipes'!O146)</f>
        <v/>
      </c>
      <c r="O146" s="589" t="str">
        <f>IF('Recensement des Equipes'!P146="","",'Recensement des Equipes'!P146)</f>
        <v/>
      </c>
      <c r="P146" s="590" t="str">
        <f>IF('Recensement des Equipes'!Q146="","",'Recensement des Equipes'!Q146)</f>
        <v/>
      </c>
      <c r="Q146" s="590" t="str">
        <f>IF('Recensement des Equipes'!R146="","",'Recensement des Equipes'!R146)</f>
        <v/>
      </c>
      <c r="R146" s="591" t="str">
        <f>IF('Recensement des Equipes'!S146="","",'Recensement des Equipes'!S146)</f>
        <v/>
      </c>
      <c r="S146" s="119"/>
      <c r="T146" s="110"/>
      <c r="U146" s="110"/>
      <c r="V146" s="110"/>
      <c r="W146" s="112"/>
      <c r="X146" s="276"/>
      <c r="Y146" s="110"/>
      <c r="Z146" s="247"/>
      <c r="AA146" s="252"/>
    </row>
    <row r="147" spans="1:27" ht="33" customHeight="1" x14ac:dyDescent="0.3">
      <c r="A147" s="581" t="str">
        <f>IF('Recensement des Equipes'!A147="","",IF('Recensement des Equipes'!A147='Recensement des Equipes'!A146,"",'Recensement des Equipes'!A147))</f>
        <v/>
      </c>
      <c r="B147" s="21" t="str">
        <f>IF('Recensement des Equipes'!B147="","",IF('Recensement des Equipes'!B147='Recensement des Equipes'!B146,"",'Recensement des Equipes'!B147))</f>
        <v/>
      </c>
      <c r="C147" s="580" t="str">
        <f>IF('Recensement des Equipes'!C147="","",IF('Recensement des Equipes'!C147='Recensement des Equipes'!C146,"",'Recensement des Equipes'!C147))</f>
        <v/>
      </c>
      <c r="D147" s="580" t="str">
        <f>IF('Recensement des Equipes'!D147="","",IF(C147="","",'Recensement des Equipes'!D147))</f>
        <v/>
      </c>
      <c r="E147" s="23" t="str">
        <f>IF('Recensement des Equipes'!E147="","",IF(C147="","",'Recensement des Equipes'!E147))</f>
        <v/>
      </c>
      <c r="F147" s="604" t="str">
        <f>IF('Recensement des Equipes'!G147="","",IF('Recensement des Equipes'!G147='Recensement des Equipes'!G146,"",'Recensement des Equipes'!G147))</f>
        <v/>
      </c>
      <c r="G147" s="589" t="str">
        <f>IF('Recensement des Equipes'!H147="","",'Recensement des Equipes'!H147)</f>
        <v/>
      </c>
      <c r="H147" s="590" t="str">
        <f>IF('Recensement des Equipes'!I147="","",'Recensement des Equipes'!I147)</f>
        <v/>
      </c>
      <c r="I147" s="590" t="str">
        <f>IF('Recensement des Equipes'!J147="","",'Recensement des Equipes'!J147)</f>
        <v/>
      </c>
      <c r="J147" s="591" t="str">
        <f>IF('Recensement des Equipes'!K147="","",'Recensement des Equipes'!K147)</f>
        <v/>
      </c>
      <c r="K147" s="592" t="str">
        <f>IF('Recensement des Equipes'!L147="","",'Recensement des Equipes'!L147)</f>
        <v/>
      </c>
      <c r="L147" s="593" t="str">
        <f>IF('Recensement des Equipes'!M147="","",'Recensement des Equipes'!M147)</f>
        <v/>
      </c>
      <c r="M147" s="593" t="str">
        <f>IF('Recensement des Equipes'!N147="","",'Recensement des Equipes'!N147)</f>
        <v/>
      </c>
      <c r="N147" s="594" t="str">
        <f>IF('Recensement des Equipes'!O147="","",'Recensement des Equipes'!O147)</f>
        <v/>
      </c>
      <c r="O147" s="589" t="str">
        <f>IF('Recensement des Equipes'!P147="","",'Recensement des Equipes'!P147)</f>
        <v/>
      </c>
      <c r="P147" s="590" t="str">
        <f>IF('Recensement des Equipes'!Q147="","",'Recensement des Equipes'!Q147)</f>
        <v/>
      </c>
      <c r="Q147" s="590" t="str">
        <f>IF('Recensement des Equipes'!R147="","",'Recensement des Equipes'!R147)</f>
        <v/>
      </c>
      <c r="R147" s="591" t="str">
        <f>IF('Recensement des Equipes'!S147="","",'Recensement des Equipes'!S147)</f>
        <v/>
      </c>
      <c r="S147" s="119"/>
      <c r="T147" s="110"/>
      <c r="U147" s="110"/>
      <c r="V147" s="110"/>
      <c r="W147" s="112"/>
      <c r="X147" s="276"/>
      <c r="Y147" s="110"/>
      <c r="Z147" s="247"/>
      <c r="AA147" s="606"/>
    </row>
    <row r="148" spans="1:27" ht="33" customHeight="1" x14ac:dyDescent="0.3">
      <c r="A148" s="581" t="str">
        <f>IF('Recensement des Equipes'!A148="","",IF('Recensement des Equipes'!A148='Recensement des Equipes'!A147,"",'Recensement des Equipes'!A148))</f>
        <v/>
      </c>
      <c r="B148" s="21" t="str">
        <f>IF('Recensement des Equipes'!B148="","",IF('Recensement des Equipes'!B148='Recensement des Equipes'!B147,"",'Recensement des Equipes'!B148))</f>
        <v/>
      </c>
      <c r="C148" s="580" t="str">
        <f>IF('Recensement des Equipes'!C148="","",IF('Recensement des Equipes'!C148='Recensement des Equipes'!C147,"",'Recensement des Equipes'!C148))</f>
        <v/>
      </c>
      <c r="D148" s="580" t="str">
        <f>IF('Recensement des Equipes'!D148="","",IF(C148="","",'Recensement des Equipes'!D148))</f>
        <v/>
      </c>
      <c r="E148" s="23" t="str">
        <f>IF('Recensement des Equipes'!E148="","",IF(C148="","",'Recensement des Equipes'!E148))</f>
        <v/>
      </c>
      <c r="F148" s="604" t="str">
        <f>IF('Recensement des Equipes'!G148="","",IF('Recensement des Equipes'!G148='Recensement des Equipes'!G147,"",'Recensement des Equipes'!G148))</f>
        <v/>
      </c>
      <c r="G148" s="589" t="str">
        <f>IF('Recensement des Equipes'!H148="","",'Recensement des Equipes'!H148)</f>
        <v/>
      </c>
      <c r="H148" s="590" t="str">
        <f>IF('Recensement des Equipes'!I148="","",'Recensement des Equipes'!I148)</f>
        <v/>
      </c>
      <c r="I148" s="590" t="str">
        <f>IF('Recensement des Equipes'!J148="","",'Recensement des Equipes'!J148)</f>
        <v/>
      </c>
      <c r="J148" s="591" t="str">
        <f>IF('Recensement des Equipes'!K148="","",'Recensement des Equipes'!K148)</f>
        <v/>
      </c>
      <c r="K148" s="592" t="str">
        <f>IF('Recensement des Equipes'!L148="","",'Recensement des Equipes'!L148)</f>
        <v/>
      </c>
      <c r="L148" s="593" t="str">
        <f>IF('Recensement des Equipes'!M148="","",'Recensement des Equipes'!M148)</f>
        <v/>
      </c>
      <c r="M148" s="593" t="str">
        <f>IF('Recensement des Equipes'!N148="","",'Recensement des Equipes'!N148)</f>
        <v/>
      </c>
      <c r="N148" s="594" t="str">
        <f>IF('Recensement des Equipes'!O148="","",'Recensement des Equipes'!O148)</f>
        <v/>
      </c>
      <c r="O148" s="589" t="str">
        <f>IF('Recensement des Equipes'!P148="","",'Recensement des Equipes'!P148)</f>
        <v/>
      </c>
      <c r="P148" s="590" t="str">
        <f>IF('Recensement des Equipes'!Q148="","",'Recensement des Equipes'!Q148)</f>
        <v/>
      </c>
      <c r="Q148" s="590" t="str">
        <f>IF('Recensement des Equipes'!R148="","",'Recensement des Equipes'!R148)</f>
        <v/>
      </c>
      <c r="R148" s="591" t="str">
        <f>IF('Recensement des Equipes'!S148="","",'Recensement des Equipes'!S148)</f>
        <v/>
      </c>
      <c r="S148" s="119"/>
      <c r="T148" s="110"/>
      <c r="U148" s="110"/>
      <c r="V148" s="110"/>
      <c r="W148" s="112"/>
      <c r="X148" s="276"/>
      <c r="Y148" s="110"/>
      <c r="Z148" s="247"/>
      <c r="AA148" s="252"/>
    </row>
    <row r="149" spans="1:27" ht="33" customHeight="1" x14ac:dyDescent="0.3">
      <c r="A149" s="581" t="str">
        <f>IF('Recensement des Equipes'!A149="","",IF('Recensement des Equipes'!A149='Recensement des Equipes'!A148,"",'Recensement des Equipes'!A149))</f>
        <v/>
      </c>
      <c r="B149" s="21" t="str">
        <f>IF('Recensement des Equipes'!B149="","",IF('Recensement des Equipes'!B149='Recensement des Equipes'!B148,"",'Recensement des Equipes'!B149))</f>
        <v/>
      </c>
      <c r="C149" s="580" t="str">
        <f>IF('Recensement des Equipes'!C149="","",IF('Recensement des Equipes'!C149='Recensement des Equipes'!C148,"",'Recensement des Equipes'!C149))</f>
        <v/>
      </c>
      <c r="D149" s="580" t="str">
        <f>IF('Recensement des Equipes'!D149="","",IF(C149="","",'Recensement des Equipes'!D149))</f>
        <v/>
      </c>
      <c r="E149" s="23" t="str">
        <f>IF('Recensement des Equipes'!E149="","",IF(C149="","",'Recensement des Equipes'!E149))</f>
        <v/>
      </c>
      <c r="F149" s="604" t="str">
        <f>IF('Recensement des Equipes'!G149="","",IF('Recensement des Equipes'!G149='Recensement des Equipes'!G148,"",'Recensement des Equipes'!G149))</f>
        <v/>
      </c>
      <c r="G149" s="589" t="str">
        <f>IF('Recensement des Equipes'!H149="","",'Recensement des Equipes'!H149)</f>
        <v/>
      </c>
      <c r="H149" s="590" t="str">
        <f>IF('Recensement des Equipes'!I149="","",'Recensement des Equipes'!I149)</f>
        <v/>
      </c>
      <c r="I149" s="590" t="str">
        <f>IF('Recensement des Equipes'!J149="","",'Recensement des Equipes'!J149)</f>
        <v/>
      </c>
      <c r="J149" s="591" t="str">
        <f>IF('Recensement des Equipes'!K149="","",'Recensement des Equipes'!K149)</f>
        <v/>
      </c>
      <c r="K149" s="592" t="str">
        <f>IF('Recensement des Equipes'!L149="","",'Recensement des Equipes'!L149)</f>
        <v/>
      </c>
      <c r="L149" s="593" t="str">
        <f>IF('Recensement des Equipes'!M149="","",'Recensement des Equipes'!M149)</f>
        <v/>
      </c>
      <c r="M149" s="593" t="str">
        <f>IF('Recensement des Equipes'!N149="","",'Recensement des Equipes'!N149)</f>
        <v/>
      </c>
      <c r="N149" s="594" t="str">
        <f>IF('Recensement des Equipes'!O149="","",'Recensement des Equipes'!O149)</f>
        <v/>
      </c>
      <c r="O149" s="589" t="str">
        <f>IF('Recensement des Equipes'!P149="","",'Recensement des Equipes'!P149)</f>
        <v/>
      </c>
      <c r="P149" s="590" t="str">
        <f>IF('Recensement des Equipes'!Q149="","",'Recensement des Equipes'!Q149)</f>
        <v/>
      </c>
      <c r="Q149" s="590" t="str">
        <f>IF('Recensement des Equipes'!R149="","",'Recensement des Equipes'!R149)</f>
        <v/>
      </c>
      <c r="R149" s="591" t="str">
        <f>IF('Recensement des Equipes'!S149="","",'Recensement des Equipes'!S149)</f>
        <v/>
      </c>
      <c r="S149" s="119"/>
      <c r="T149" s="110"/>
      <c r="U149" s="110"/>
      <c r="V149" s="110"/>
      <c r="W149" s="112"/>
      <c r="X149" s="276"/>
      <c r="Y149" s="110"/>
      <c r="Z149" s="247"/>
      <c r="AA149" s="606"/>
    </row>
    <row r="150" spans="1:27" ht="33" customHeight="1" x14ac:dyDescent="0.3">
      <c r="A150" s="581" t="str">
        <f>IF('Recensement des Equipes'!A150="","",IF('Recensement des Equipes'!A150='Recensement des Equipes'!A149,"",'Recensement des Equipes'!A150))</f>
        <v/>
      </c>
      <c r="B150" s="21" t="str">
        <f>IF('Recensement des Equipes'!B150="","",IF('Recensement des Equipes'!B150='Recensement des Equipes'!B149,"",'Recensement des Equipes'!B150))</f>
        <v/>
      </c>
      <c r="C150" s="580" t="str">
        <f>IF('Recensement des Equipes'!C150="","",IF('Recensement des Equipes'!C150='Recensement des Equipes'!C149,"",'Recensement des Equipes'!C150))</f>
        <v/>
      </c>
      <c r="D150" s="580" t="str">
        <f>IF('Recensement des Equipes'!D150="","",IF(C150="","",'Recensement des Equipes'!D150))</f>
        <v/>
      </c>
      <c r="E150" s="23" t="str">
        <f>IF('Recensement des Equipes'!E150="","",IF(C150="","",'Recensement des Equipes'!E150))</f>
        <v/>
      </c>
      <c r="F150" s="604" t="str">
        <f>IF('Recensement des Equipes'!G150="","",IF('Recensement des Equipes'!G150='Recensement des Equipes'!G149,"",'Recensement des Equipes'!G150))</f>
        <v/>
      </c>
      <c r="G150" s="589" t="str">
        <f>IF('Recensement des Equipes'!H150="","",'Recensement des Equipes'!H150)</f>
        <v/>
      </c>
      <c r="H150" s="590" t="str">
        <f>IF('Recensement des Equipes'!I150="","",'Recensement des Equipes'!I150)</f>
        <v/>
      </c>
      <c r="I150" s="590" t="str">
        <f>IF('Recensement des Equipes'!J150="","",'Recensement des Equipes'!J150)</f>
        <v/>
      </c>
      <c r="J150" s="591" t="str">
        <f>IF('Recensement des Equipes'!K150="","",'Recensement des Equipes'!K150)</f>
        <v/>
      </c>
      <c r="K150" s="592" t="str">
        <f>IF('Recensement des Equipes'!L150="","",'Recensement des Equipes'!L150)</f>
        <v/>
      </c>
      <c r="L150" s="593" t="str">
        <f>IF('Recensement des Equipes'!M150="","",'Recensement des Equipes'!M150)</f>
        <v/>
      </c>
      <c r="M150" s="593" t="str">
        <f>IF('Recensement des Equipes'!N150="","",'Recensement des Equipes'!N150)</f>
        <v/>
      </c>
      <c r="N150" s="594" t="str">
        <f>IF('Recensement des Equipes'!O150="","",'Recensement des Equipes'!O150)</f>
        <v/>
      </c>
      <c r="O150" s="589" t="str">
        <f>IF('Recensement des Equipes'!P150="","",'Recensement des Equipes'!P150)</f>
        <v/>
      </c>
      <c r="P150" s="590" t="str">
        <f>IF('Recensement des Equipes'!Q150="","",'Recensement des Equipes'!Q150)</f>
        <v/>
      </c>
      <c r="Q150" s="590" t="str">
        <f>IF('Recensement des Equipes'!R150="","",'Recensement des Equipes'!R150)</f>
        <v/>
      </c>
      <c r="R150" s="591" t="str">
        <f>IF('Recensement des Equipes'!S150="","",'Recensement des Equipes'!S150)</f>
        <v/>
      </c>
      <c r="S150" s="119"/>
      <c r="T150" s="110"/>
      <c r="U150" s="110"/>
      <c r="V150" s="110"/>
      <c r="W150" s="112"/>
      <c r="X150" s="276"/>
      <c r="Y150" s="110"/>
      <c r="Z150" s="247"/>
      <c r="AA150" s="252"/>
    </row>
    <row r="151" spans="1:27" ht="33" customHeight="1" x14ac:dyDescent="0.3">
      <c r="A151" s="581" t="str">
        <f>IF('Recensement des Equipes'!A151="","",IF('Recensement des Equipes'!A151='Recensement des Equipes'!A150,"",'Recensement des Equipes'!A151))</f>
        <v/>
      </c>
      <c r="B151" s="21" t="str">
        <f>IF('Recensement des Equipes'!B151="","",IF('Recensement des Equipes'!B151='Recensement des Equipes'!B150,"",'Recensement des Equipes'!B151))</f>
        <v/>
      </c>
      <c r="C151" s="580" t="str">
        <f>IF('Recensement des Equipes'!C151="","",IF('Recensement des Equipes'!C151='Recensement des Equipes'!C150,"",'Recensement des Equipes'!C151))</f>
        <v/>
      </c>
      <c r="D151" s="580" t="str">
        <f>IF('Recensement des Equipes'!D151="","",IF(C151="","",'Recensement des Equipes'!D151))</f>
        <v/>
      </c>
      <c r="E151" s="23" t="str">
        <f>IF('Recensement des Equipes'!E151="","",IF(C151="","",'Recensement des Equipes'!E151))</f>
        <v/>
      </c>
      <c r="F151" s="604" t="str">
        <f>IF('Recensement des Equipes'!G151="","",IF('Recensement des Equipes'!G151='Recensement des Equipes'!G150,"",'Recensement des Equipes'!G151))</f>
        <v/>
      </c>
      <c r="G151" s="589" t="str">
        <f>IF('Recensement des Equipes'!H151="","",'Recensement des Equipes'!H151)</f>
        <v/>
      </c>
      <c r="H151" s="590" t="str">
        <f>IF('Recensement des Equipes'!I151="","",'Recensement des Equipes'!I151)</f>
        <v/>
      </c>
      <c r="I151" s="590" t="str">
        <f>IF('Recensement des Equipes'!J151="","",'Recensement des Equipes'!J151)</f>
        <v/>
      </c>
      <c r="J151" s="591" t="str">
        <f>IF('Recensement des Equipes'!K151="","",'Recensement des Equipes'!K151)</f>
        <v/>
      </c>
      <c r="K151" s="592" t="str">
        <f>IF('Recensement des Equipes'!L151="","",'Recensement des Equipes'!L151)</f>
        <v/>
      </c>
      <c r="L151" s="593" t="str">
        <f>IF('Recensement des Equipes'!M151="","",'Recensement des Equipes'!M151)</f>
        <v/>
      </c>
      <c r="M151" s="593" t="str">
        <f>IF('Recensement des Equipes'!N151="","",'Recensement des Equipes'!N151)</f>
        <v/>
      </c>
      <c r="N151" s="594" t="str">
        <f>IF('Recensement des Equipes'!O151="","",'Recensement des Equipes'!O151)</f>
        <v/>
      </c>
      <c r="O151" s="589" t="str">
        <f>IF('Recensement des Equipes'!P151="","",'Recensement des Equipes'!P151)</f>
        <v/>
      </c>
      <c r="P151" s="590" t="str">
        <f>IF('Recensement des Equipes'!Q151="","",'Recensement des Equipes'!Q151)</f>
        <v/>
      </c>
      <c r="Q151" s="590" t="str">
        <f>IF('Recensement des Equipes'!R151="","",'Recensement des Equipes'!R151)</f>
        <v/>
      </c>
      <c r="R151" s="591" t="str">
        <f>IF('Recensement des Equipes'!S151="","",'Recensement des Equipes'!S151)</f>
        <v/>
      </c>
      <c r="S151" s="119"/>
      <c r="T151" s="110"/>
      <c r="U151" s="110"/>
      <c r="V151" s="110"/>
      <c r="W151" s="112"/>
      <c r="X151" s="276"/>
      <c r="Y151" s="110"/>
      <c r="Z151" s="247"/>
      <c r="AA151" s="606"/>
    </row>
    <row r="152" spans="1:27" ht="33" customHeight="1" x14ac:dyDescent="0.3">
      <c r="A152" s="581" t="str">
        <f>IF('Recensement des Equipes'!A152="","",IF('Recensement des Equipes'!A152='Recensement des Equipes'!A151,"",'Recensement des Equipes'!A152))</f>
        <v/>
      </c>
      <c r="B152" s="21" t="str">
        <f>IF('Recensement des Equipes'!B152="","",IF('Recensement des Equipes'!B152='Recensement des Equipes'!B151,"",'Recensement des Equipes'!B152))</f>
        <v/>
      </c>
      <c r="C152" s="580" t="str">
        <f>IF('Recensement des Equipes'!C152="","",IF('Recensement des Equipes'!C152='Recensement des Equipes'!C151,"",'Recensement des Equipes'!C152))</f>
        <v/>
      </c>
      <c r="D152" s="580" t="str">
        <f>IF('Recensement des Equipes'!D152="","",IF(C152="","",'Recensement des Equipes'!D152))</f>
        <v/>
      </c>
      <c r="E152" s="23" t="str">
        <f>IF('Recensement des Equipes'!E152="","",IF(C152="","",'Recensement des Equipes'!E152))</f>
        <v/>
      </c>
      <c r="F152" s="604" t="str">
        <f>IF('Recensement des Equipes'!G152="","",IF('Recensement des Equipes'!G152='Recensement des Equipes'!G151,"",'Recensement des Equipes'!G152))</f>
        <v/>
      </c>
      <c r="G152" s="589" t="str">
        <f>IF('Recensement des Equipes'!H152="","",'Recensement des Equipes'!H152)</f>
        <v/>
      </c>
      <c r="H152" s="590" t="str">
        <f>IF('Recensement des Equipes'!I152="","",'Recensement des Equipes'!I152)</f>
        <v/>
      </c>
      <c r="I152" s="590" t="str">
        <f>IF('Recensement des Equipes'!J152="","",'Recensement des Equipes'!J152)</f>
        <v/>
      </c>
      <c r="J152" s="591" t="str">
        <f>IF('Recensement des Equipes'!K152="","",'Recensement des Equipes'!K152)</f>
        <v/>
      </c>
      <c r="K152" s="592" t="str">
        <f>IF('Recensement des Equipes'!L152="","",'Recensement des Equipes'!L152)</f>
        <v/>
      </c>
      <c r="L152" s="593" t="str">
        <f>IF('Recensement des Equipes'!M152="","",'Recensement des Equipes'!M152)</f>
        <v/>
      </c>
      <c r="M152" s="593" t="str">
        <f>IF('Recensement des Equipes'!N152="","",'Recensement des Equipes'!N152)</f>
        <v/>
      </c>
      <c r="N152" s="594" t="str">
        <f>IF('Recensement des Equipes'!O152="","",'Recensement des Equipes'!O152)</f>
        <v/>
      </c>
      <c r="O152" s="589" t="str">
        <f>IF('Recensement des Equipes'!P152="","",'Recensement des Equipes'!P152)</f>
        <v/>
      </c>
      <c r="P152" s="590" t="str">
        <f>IF('Recensement des Equipes'!Q152="","",'Recensement des Equipes'!Q152)</f>
        <v/>
      </c>
      <c r="Q152" s="590" t="str">
        <f>IF('Recensement des Equipes'!R152="","",'Recensement des Equipes'!R152)</f>
        <v/>
      </c>
      <c r="R152" s="591" t="str">
        <f>IF('Recensement des Equipes'!S152="","",'Recensement des Equipes'!S152)</f>
        <v/>
      </c>
      <c r="S152" s="119"/>
      <c r="T152" s="110"/>
      <c r="U152" s="110"/>
      <c r="V152" s="110"/>
      <c r="W152" s="112"/>
      <c r="X152" s="276"/>
      <c r="Y152" s="110"/>
      <c r="Z152" s="247"/>
      <c r="AA152" s="252"/>
    </row>
    <row r="153" spans="1:27" ht="33" customHeight="1" x14ac:dyDescent="0.3">
      <c r="A153" s="581" t="str">
        <f>IF('Recensement des Equipes'!A153="","",IF('Recensement des Equipes'!A153='Recensement des Equipes'!A152,"",'Recensement des Equipes'!A153))</f>
        <v/>
      </c>
      <c r="B153" s="21" t="str">
        <f>IF('Recensement des Equipes'!B153="","",IF('Recensement des Equipes'!B153='Recensement des Equipes'!B152,"",'Recensement des Equipes'!B153))</f>
        <v/>
      </c>
      <c r="C153" s="580" t="str">
        <f>IF('Recensement des Equipes'!C153="","",IF('Recensement des Equipes'!C153='Recensement des Equipes'!C152,"",'Recensement des Equipes'!C153))</f>
        <v/>
      </c>
      <c r="D153" s="580" t="str">
        <f>IF('Recensement des Equipes'!D153="","",IF(C153="","",'Recensement des Equipes'!D153))</f>
        <v/>
      </c>
      <c r="E153" s="23" t="str">
        <f>IF('Recensement des Equipes'!E153="","",IF(C153="","",'Recensement des Equipes'!E153))</f>
        <v/>
      </c>
      <c r="F153" s="604" t="str">
        <f>IF('Recensement des Equipes'!G153="","",IF('Recensement des Equipes'!G153='Recensement des Equipes'!G152,"",'Recensement des Equipes'!G153))</f>
        <v/>
      </c>
      <c r="G153" s="589" t="str">
        <f>IF('Recensement des Equipes'!H153="","",'Recensement des Equipes'!H153)</f>
        <v/>
      </c>
      <c r="H153" s="590" t="str">
        <f>IF('Recensement des Equipes'!I153="","",'Recensement des Equipes'!I153)</f>
        <v/>
      </c>
      <c r="I153" s="590" t="str">
        <f>IF('Recensement des Equipes'!J153="","",'Recensement des Equipes'!J153)</f>
        <v/>
      </c>
      <c r="J153" s="591" t="str">
        <f>IF('Recensement des Equipes'!K153="","",'Recensement des Equipes'!K153)</f>
        <v/>
      </c>
      <c r="K153" s="592" t="str">
        <f>IF('Recensement des Equipes'!L153="","",'Recensement des Equipes'!L153)</f>
        <v/>
      </c>
      <c r="L153" s="593" t="str">
        <f>IF('Recensement des Equipes'!M153="","",'Recensement des Equipes'!M153)</f>
        <v/>
      </c>
      <c r="M153" s="593" t="str">
        <f>IF('Recensement des Equipes'!N153="","",'Recensement des Equipes'!N153)</f>
        <v/>
      </c>
      <c r="N153" s="594" t="str">
        <f>IF('Recensement des Equipes'!O153="","",'Recensement des Equipes'!O153)</f>
        <v/>
      </c>
      <c r="O153" s="589" t="str">
        <f>IF('Recensement des Equipes'!P153="","",'Recensement des Equipes'!P153)</f>
        <v/>
      </c>
      <c r="P153" s="590" t="str">
        <f>IF('Recensement des Equipes'!Q153="","",'Recensement des Equipes'!Q153)</f>
        <v/>
      </c>
      <c r="Q153" s="590" t="str">
        <f>IF('Recensement des Equipes'!R153="","",'Recensement des Equipes'!R153)</f>
        <v/>
      </c>
      <c r="R153" s="591" t="str">
        <f>IF('Recensement des Equipes'!S153="","",'Recensement des Equipes'!S153)</f>
        <v/>
      </c>
      <c r="S153" s="119"/>
      <c r="T153" s="110"/>
      <c r="U153" s="110"/>
      <c r="V153" s="110"/>
      <c r="W153" s="112"/>
      <c r="X153" s="276"/>
      <c r="Y153" s="110"/>
      <c r="Z153" s="247"/>
      <c r="AA153" s="606"/>
    </row>
    <row r="154" spans="1:27" ht="33" customHeight="1" x14ac:dyDescent="0.3">
      <c r="A154" s="581" t="str">
        <f>IF('Recensement des Equipes'!A154="","",IF('Recensement des Equipes'!A154='Recensement des Equipes'!A153,"",'Recensement des Equipes'!A154))</f>
        <v/>
      </c>
      <c r="B154" s="21" t="str">
        <f>IF('Recensement des Equipes'!B154="","",IF('Recensement des Equipes'!B154='Recensement des Equipes'!B153,"",'Recensement des Equipes'!B154))</f>
        <v/>
      </c>
      <c r="C154" s="580" t="str">
        <f>IF('Recensement des Equipes'!C154="","",IF('Recensement des Equipes'!C154='Recensement des Equipes'!C153,"",'Recensement des Equipes'!C154))</f>
        <v/>
      </c>
      <c r="D154" s="580" t="str">
        <f>IF('Recensement des Equipes'!D154="","",IF(C154="","",'Recensement des Equipes'!D154))</f>
        <v/>
      </c>
      <c r="E154" s="23" t="str">
        <f>IF('Recensement des Equipes'!E154="","",IF(C154="","",'Recensement des Equipes'!E154))</f>
        <v/>
      </c>
      <c r="F154" s="604" t="str">
        <f>IF('Recensement des Equipes'!G154="","",IF('Recensement des Equipes'!G154='Recensement des Equipes'!G153,"",'Recensement des Equipes'!G154))</f>
        <v/>
      </c>
      <c r="G154" s="589" t="str">
        <f>IF('Recensement des Equipes'!H154="","",'Recensement des Equipes'!H154)</f>
        <v/>
      </c>
      <c r="H154" s="590" t="str">
        <f>IF('Recensement des Equipes'!I154="","",'Recensement des Equipes'!I154)</f>
        <v/>
      </c>
      <c r="I154" s="590" t="str">
        <f>IF('Recensement des Equipes'!J154="","",'Recensement des Equipes'!J154)</f>
        <v/>
      </c>
      <c r="J154" s="591" t="str">
        <f>IF('Recensement des Equipes'!K154="","",'Recensement des Equipes'!K154)</f>
        <v/>
      </c>
      <c r="K154" s="592" t="str">
        <f>IF('Recensement des Equipes'!L154="","",'Recensement des Equipes'!L154)</f>
        <v/>
      </c>
      <c r="L154" s="593" t="str">
        <f>IF('Recensement des Equipes'!M154="","",'Recensement des Equipes'!M154)</f>
        <v/>
      </c>
      <c r="M154" s="593" t="str">
        <f>IF('Recensement des Equipes'!N154="","",'Recensement des Equipes'!N154)</f>
        <v/>
      </c>
      <c r="N154" s="594" t="str">
        <f>IF('Recensement des Equipes'!O154="","",'Recensement des Equipes'!O154)</f>
        <v/>
      </c>
      <c r="O154" s="589" t="str">
        <f>IF('Recensement des Equipes'!P154="","",'Recensement des Equipes'!P154)</f>
        <v/>
      </c>
      <c r="P154" s="590" t="str">
        <f>IF('Recensement des Equipes'!Q154="","",'Recensement des Equipes'!Q154)</f>
        <v/>
      </c>
      <c r="Q154" s="590" t="str">
        <f>IF('Recensement des Equipes'!R154="","",'Recensement des Equipes'!R154)</f>
        <v/>
      </c>
      <c r="R154" s="591" t="str">
        <f>IF('Recensement des Equipes'!S154="","",'Recensement des Equipes'!S154)</f>
        <v/>
      </c>
      <c r="S154" s="119"/>
      <c r="T154" s="110"/>
      <c r="U154" s="110"/>
      <c r="V154" s="110"/>
      <c r="W154" s="112"/>
      <c r="X154" s="276"/>
      <c r="Y154" s="110"/>
      <c r="Z154" s="247"/>
      <c r="AA154" s="252"/>
    </row>
    <row r="155" spans="1:27" ht="33" customHeight="1" x14ac:dyDescent="0.3">
      <c r="A155" s="581" t="str">
        <f>IF('Recensement des Equipes'!A155="","",IF('Recensement des Equipes'!A155='Recensement des Equipes'!A154,"",'Recensement des Equipes'!A155))</f>
        <v/>
      </c>
      <c r="B155" s="21" t="str">
        <f>IF('Recensement des Equipes'!B155="","",IF('Recensement des Equipes'!B155='Recensement des Equipes'!B154,"",'Recensement des Equipes'!B155))</f>
        <v/>
      </c>
      <c r="C155" s="580" t="str">
        <f>IF('Recensement des Equipes'!C155="","",IF('Recensement des Equipes'!C155='Recensement des Equipes'!C154,"",'Recensement des Equipes'!C155))</f>
        <v/>
      </c>
      <c r="D155" s="580" t="str">
        <f>IF('Recensement des Equipes'!D155="","",IF(C155="","",'Recensement des Equipes'!D155))</f>
        <v/>
      </c>
      <c r="E155" s="23" t="str">
        <f>IF('Recensement des Equipes'!E155="","",IF(C155="","",'Recensement des Equipes'!E155))</f>
        <v/>
      </c>
      <c r="F155" s="604" t="str">
        <f>IF('Recensement des Equipes'!G155="","",IF('Recensement des Equipes'!G155='Recensement des Equipes'!G154,"",'Recensement des Equipes'!G155))</f>
        <v/>
      </c>
      <c r="G155" s="589" t="str">
        <f>IF('Recensement des Equipes'!H155="","",'Recensement des Equipes'!H155)</f>
        <v/>
      </c>
      <c r="H155" s="590" t="str">
        <f>IF('Recensement des Equipes'!I155="","",'Recensement des Equipes'!I155)</f>
        <v/>
      </c>
      <c r="I155" s="590" t="str">
        <f>IF('Recensement des Equipes'!J155="","",'Recensement des Equipes'!J155)</f>
        <v/>
      </c>
      <c r="J155" s="591" t="str">
        <f>IF('Recensement des Equipes'!K155="","",'Recensement des Equipes'!K155)</f>
        <v/>
      </c>
      <c r="K155" s="592" t="str">
        <f>IF('Recensement des Equipes'!L155="","",'Recensement des Equipes'!L155)</f>
        <v/>
      </c>
      <c r="L155" s="593" t="str">
        <f>IF('Recensement des Equipes'!M155="","",'Recensement des Equipes'!M155)</f>
        <v/>
      </c>
      <c r="M155" s="593" t="str">
        <f>IF('Recensement des Equipes'!N155="","",'Recensement des Equipes'!N155)</f>
        <v/>
      </c>
      <c r="N155" s="594" t="str">
        <f>IF('Recensement des Equipes'!O155="","",'Recensement des Equipes'!O155)</f>
        <v/>
      </c>
      <c r="O155" s="589" t="str">
        <f>IF('Recensement des Equipes'!P155="","",'Recensement des Equipes'!P155)</f>
        <v/>
      </c>
      <c r="P155" s="590" t="str">
        <f>IF('Recensement des Equipes'!Q155="","",'Recensement des Equipes'!Q155)</f>
        <v/>
      </c>
      <c r="Q155" s="590" t="str">
        <f>IF('Recensement des Equipes'!R155="","",'Recensement des Equipes'!R155)</f>
        <v/>
      </c>
      <c r="R155" s="591" t="str">
        <f>IF('Recensement des Equipes'!S155="","",'Recensement des Equipes'!S155)</f>
        <v/>
      </c>
      <c r="S155" s="119"/>
      <c r="T155" s="110"/>
      <c r="U155" s="110"/>
      <c r="V155" s="110"/>
      <c r="W155" s="112"/>
      <c r="X155" s="276"/>
      <c r="Y155" s="110"/>
      <c r="Z155" s="247"/>
      <c r="AA155" s="606"/>
    </row>
    <row r="156" spans="1:27" ht="33" customHeight="1" x14ac:dyDescent="0.3">
      <c r="A156" s="581" t="str">
        <f>IF('Recensement des Equipes'!A156="","",IF('Recensement des Equipes'!A156='Recensement des Equipes'!A155,"",'Recensement des Equipes'!A156))</f>
        <v/>
      </c>
      <c r="B156" s="21" t="str">
        <f>IF('Recensement des Equipes'!B156="","",IF('Recensement des Equipes'!B156='Recensement des Equipes'!B155,"",'Recensement des Equipes'!B156))</f>
        <v/>
      </c>
      <c r="C156" s="580" t="str">
        <f>IF('Recensement des Equipes'!C156="","",IF('Recensement des Equipes'!C156='Recensement des Equipes'!C155,"",'Recensement des Equipes'!C156))</f>
        <v/>
      </c>
      <c r="D156" s="580" t="str">
        <f>IF('Recensement des Equipes'!D156="","",IF(C156="","",'Recensement des Equipes'!D156))</f>
        <v/>
      </c>
      <c r="E156" s="23" t="str">
        <f>IF('Recensement des Equipes'!E156="","",IF(C156="","",'Recensement des Equipes'!E156))</f>
        <v/>
      </c>
      <c r="F156" s="604" t="str">
        <f>IF('Recensement des Equipes'!G156="","",IF('Recensement des Equipes'!G156='Recensement des Equipes'!G155,"",'Recensement des Equipes'!G156))</f>
        <v/>
      </c>
      <c r="G156" s="589" t="str">
        <f>IF('Recensement des Equipes'!H156="","",'Recensement des Equipes'!H156)</f>
        <v/>
      </c>
      <c r="H156" s="590" t="str">
        <f>IF('Recensement des Equipes'!I156="","",'Recensement des Equipes'!I156)</f>
        <v/>
      </c>
      <c r="I156" s="590" t="str">
        <f>IF('Recensement des Equipes'!J156="","",'Recensement des Equipes'!J156)</f>
        <v/>
      </c>
      <c r="J156" s="591" t="str">
        <f>IF('Recensement des Equipes'!K156="","",'Recensement des Equipes'!K156)</f>
        <v/>
      </c>
      <c r="K156" s="592" t="str">
        <f>IF('Recensement des Equipes'!L156="","",'Recensement des Equipes'!L156)</f>
        <v/>
      </c>
      <c r="L156" s="593" t="str">
        <f>IF('Recensement des Equipes'!M156="","",'Recensement des Equipes'!M156)</f>
        <v/>
      </c>
      <c r="M156" s="593" t="str">
        <f>IF('Recensement des Equipes'!N156="","",'Recensement des Equipes'!N156)</f>
        <v/>
      </c>
      <c r="N156" s="594" t="str">
        <f>IF('Recensement des Equipes'!O156="","",'Recensement des Equipes'!O156)</f>
        <v/>
      </c>
      <c r="O156" s="589" t="str">
        <f>IF('Recensement des Equipes'!P156="","",'Recensement des Equipes'!P156)</f>
        <v/>
      </c>
      <c r="P156" s="590" t="str">
        <f>IF('Recensement des Equipes'!Q156="","",'Recensement des Equipes'!Q156)</f>
        <v/>
      </c>
      <c r="Q156" s="590" t="str">
        <f>IF('Recensement des Equipes'!R156="","",'Recensement des Equipes'!R156)</f>
        <v/>
      </c>
      <c r="R156" s="591" t="str">
        <f>IF('Recensement des Equipes'!S156="","",'Recensement des Equipes'!S156)</f>
        <v/>
      </c>
      <c r="S156" s="119"/>
      <c r="T156" s="110"/>
      <c r="U156" s="110"/>
      <c r="V156" s="110"/>
      <c r="W156" s="112"/>
      <c r="X156" s="276"/>
      <c r="Y156" s="110"/>
      <c r="Z156" s="247"/>
      <c r="AA156" s="252"/>
    </row>
    <row r="157" spans="1:27" ht="33" customHeight="1" x14ac:dyDescent="0.3">
      <c r="A157" s="581" t="str">
        <f>IF('Recensement des Equipes'!A157="","",IF('Recensement des Equipes'!A157='Recensement des Equipes'!A156,"",'Recensement des Equipes'!A157))</f>
        <v/>
      </c>
      <c r="B157" s="21" t="str">
        <f>IF('Recensement des Equipes'!B157="","",IF('Recensement des Equipes'!B157='Recensement des Equipes'!B156,"",'Recensement des Equipes'!B157))</f>
        <v/>
      </c>
      <c r="C157" s="580" t="str">
        <f>IF('Recensement des Equipes'!C157="","",IF('Recensement des Equipes'!C157='Recensement des Equipes'!C156,"",'Recensement des Equipes'!C157))</f>
        <v/>
      </c>
      <c r="D157" s="580" t="str">
        <f>IF('Recensement des Equipes'!D157="","",IF(C157="","",'Recensement des Equipes'!D157))</f>
        <v/>
      </c>
      <c r="E157" s="23" t="str">
        <f>IF('Recensement des Equipes'!E157="","",IF(C157="","",'Recensement des Equipes'!E157))</f>
        <v/>
      </c>
      <c r="F157" s="604" t="str">
        <f>IF('Recensement des Equipes'!G157="","",IF('Recensement des Equipes'!G157='Recensement des Equipes'!G156,"",'Recensement des Equipes'!G157))</f>
        <v/>
      </c>
      <c r="G157" s="589" t="str">
        <f>IF('Recensement des Equipes'!H157="","",'Recensement des Equipes'!H157)</f>
        <v/>
      </c>
      <c r="H157" s="590" t="str">
        <f>IF('Recensement des Equipes'!I157="","",'Recensement des Equipes'!I157)</f>
        <v/>
      </c>
      <c r="I157" s="590" t="str">
        <f>IF('Recensement des Equipes'!J157="","",'Recensement des Equipes'!J157)</f>
        <v/>
      </c>
      <c r="J157" s="591" t="str">
        <f>IF('Recensement des Equipes'!K157="","",'Recensement des Equipes'!K157)</f>
        <v/>
      </c>
      <c r="K157" s="592" t="str">
        <f>IF('Recensement des Equipes'!L157="","",'Recensement des Equipes'!L157)</f>
        <v/>
      </c>
      <c r="L157" s="593" t="str">
        <f>IF('Recensement des Equipes'!M157="","",'Recensement des Equipes'!M157)</f>
        <v/>
      </c>
      <c r="M157" s="593" t="str">
        <f>IF('Recensement des Equipes'!N157="","",'Recensement des Equipes'!N157)</f>
        <v/>
      </c>
      <c r="N157" s="594" t="str">
        <f>IF('Recensement des Equipes'!O157="","",'Recensement des Equipes'!O157)</f>
        <v/>
      </c>
      <c r="O157" s="589" t="str">
        <f>IF('Recensement des Equipes'!P157="","",'Recensement des Equipes'!P157)</f>
        <v/>
      </c>
      <c r="P157" s="590" t="str">
        <f>IF('Recensement des Equipes'!Q157="","",'Recensement des Equipes'!Q157)</f>
        <v/>
      </c>
      <c r="Q157" s="590" t="str">
        <f>IF('Recensement des Equipes'!R157="","",'Recensement des Equipes'!R157)</f>
        <v/>
      </c>
      <c r="R157" s="591" t="str">
        <f>IF('Recensement des Equipes'!S157="","",'Recensement des Equipes'!S157)</f>
        <v/>
      </c>
      <c r="S157" s="119"/>
      <c r="T157" s="110"/>
      <c r="U157" s="110"/>
      <c r="V157" s="110"/>
      <c r="W157" s="112"/>
      <c r="X157" s="276"/>
      <c r="Y157" s="110"/>
      <c r="Z157" s="247"/>
      <c r="AA157" s="606"/>
    </row>
    <row r="158" spans="1:27" ht="33" customHeight="1" x14ac:dyDescent="0.3">
      <c r="A158" s="581" t="str">
        <f>IF('Recensement des Equipes'!A158="","",IF('Recensement des Equipes'!A158='Recensement des Equipes'!A157,"",'Recensement des Equipes'!A158))</f>
        <v/>
      </c>
      <c r="B158" s="21" t="str">
        <f>IF('Recensement des Equipes'!B158="","",IF('Recensement des Equipes'!B158='Recensement des Equipes'!B157,"",'Recensement des Equipes'!B158))</f>
        <v/>
      </c>
      <c r="C158" s="580" t="str">
        <f>IF('Recensement des Equipes'!C158="","",IF('Recensement des Equipes'!C158='Recensement des Equipes'!C157,"",'Recensement des Equipes'!C158))</f>
        <v/>
      </c>
      <c r="D158" s="580" t="str">
        <f>IF('Recensement des Equipes'!D158="","",IF(C158="","",'Recensement des Equipes'!D158))</f>
        <v/>
      </c>
      <c r="E158" s="23" t="str">
        <f>IF('Recensement des Equipes'!E158="","",IF(C158="","",'Recensement des Equipes'!E158))</f>
        <v/>
      </c>
      <c r="F158" s="604" t="str">
        <f>IF('Recensement des Equipes'!G158="","",IF('Recensement des Equipes'!G158='Recensement des Equipes'!G157,"",'Recensement des Equipes'!G158))</f>
        <v/>
      </c>
      <c r="G158" s="589" t="str">
        <f>IF('Recensement des Equipes'!H158="","",'Recensement des Equipes'!H158)</f>
        <v/>
      </c>
      <c r="H158" s="590" t="str">
        <f>IF('Recensement des Equipes'!I158="","",'Recensement des Equipes'!I158)</f>
        <v/>
      </c>
      <c r="I158" s="590" t="str">
        <f>IF('Recensement des Equipes'!J158="","",'Recensement des Equipes'!J158)</f>
        <v/>
      </c>
      <c r="J158" s="591" t="str">
        <f>IF('Recensement des Equipes'!K158="","",'Recensement des Equipes'!K158)</f>
        <v/>
      </c>
      <c r="K158" s="592" t="str">
        <f>IF('Recensement des Equipes'!L158="","",'Recensement des Equipes'!L158)</f>
        <v/>
      </c>
      <c r="L158" s="593" t="str">
        <f>IF('Recensement des Equipes'!M158="","",'Recensement des Equipes'!M158)</f>
        <v/>
      </c>
      <c r="M158" s="593" t="str">
        <f>IF('Recensement des Equipes'!N158="","",'Recensement des Equipes'!N158)</f>
        <v/>
      </c>
      <c r="N158" s="594" t="str">
        <f>IF('Recensement des Equipes'!O158="","",'Recensement des Equipes'!O158)</f>
        <v/>
      </c>
      <c r="O158" s="589" t="str">
        <f>IF('Recensement des Equipes'!P158="","",'Recensement des Equipes'!P158)</f>
        <v/>
      </c>
      <c r="P158" s="590" t="str">
        <f>IF('Recensement des Equipes'!Q158="","",'Recensement des Equipes'!Q158)</f>
        <v/>
      </c>
      <c r="Q158" s="590" t="str">
        <f>IF('Recensement des Equipes'!R158="","",'Recensement des Equipes'!R158)</f>
        <v/>
      </c>
      <c r="R158" s="591" t="str">
        <f>IF('Recensement des Equipes'!S158="","",'Recensement des Equipes'!S158)</f>
        <v/>
      </c>
      <c r="S158" s="119"/>
      <c r="T158" s="110"/>
      <c r="U158" s="110"/>
      <c r="V158" s="110"/>
      <c r="W158" s="112"/>
      <c r="X158" s="276"/>
      <c r="Y158" s="110"/>
      <c r="Z158" s="247"/>
      <c r="AA158" s="252"/>
    </row>
    <row r="159" spans="1:27" ht="33" customHeight="1" x14ac:dyDescent="0.3">
      <c r="A159" s="581" t="str">
        <f>IF('Recensement des Equipes'!A159="","",IF('Recensement des Equipes'!A159='Recensement des Equipes'!A158,"",'Recensement des Equipes'!A159))</f>
        <v/>
      </c>
      <c r="B159" s="21" t="str">
        <f>IF('Recensement des Equipes'!B159="","",IF('Recensement des Equipes'!B159='Recensement des Equipes'!B158,"",'Recensement des Equipes'!B159))</f>
        <v/>
      </c>
      <c r="C159" s="580" t="str">
        <f>IF('Recensement des Equipes'!C159="","",IF('Recensement des Equipes'!C159='Recensement des Equipes'!C158,"",'Recensement des Equipes'!C159))</f>
        <v/>
      </c>
      <c r="D159" s="580" t="str">
        <f>IF('Recensement des Equipes'!D159="","",IF(C159="","",'Recensement des Equipes'!D159))</f>
        <v/>
      </c>
      <c r="E159" s="23" t="str">
        <f>IF('Recensement des Equipes'!E159="","",IF(C159="","",'Recensement des Equipes'!E159))</f>
        <v/>
      </c>
      <c r="F159" s="604" t="str">
        <f>IF('Recensement des Equipes'!G159="","",IF('Recensement des Equipes'!G159='Recensement des Equipes'!G158,"",'Recensement des Equipes'!G159))</f>
        <v/>
      </c>
      <c r="G159" s="589" t="str">
        <f>IF('Recensement des Equipes'!H159="","",'Recensement des Equipes'!H159)</f>
        <v/>
      </c>
      <c r="H159" s="590" t="str">
        <f>IF('Recensement des Equipes'!I159="","",'Recensement des Equipes'!I159)</f>
        <v/>
      </c>
      <c r="I159" s="590" t="str">
        <f>IF('Recensement des Equipes'!J159="","",'Recensement des Equipes'!J159)</f>
        <v/>
      </c>
      <c r="J159" s="591" t="str">
        <f>IF('Recensement des Equipes'!K159="","",'Recensement des Equipes'!K159)</f>
        <v/>
      </c>
      <c r="K159" s="592" t="str">
        <f>IF('Recensement des Equipes'!L159="","",'Recensement des Equipes'!L159)</f>
        <v/>
      </c>
      <c r="L159" s="593" t="str">
        <f>IF('Recensement des Equipes'!M159="","",'Recensement des Equipes'!M159)</f>
        <v/>
      </c>
      <c r="M159" s="593" t="str">
        <f>IF('Recensement des Equipes'!N159="","",'Recensement des Equipes'!N159)</f>
        <v/>
      </c>
      <c r="N159" s="594" t="str">
        <f>IF('Recensement des Equipes'!O159="","",'Recensement des Equipes'!O159)</f>
        <v/>
      </c>
      <c r="O159" s="589" t="str">
        <f>IF('Recensement des Equipes'!P159="","",'Recensement des Equipes'!P159)</f>
        <v/>
      </c>
      <c r="P159" s="590" t="str">
        <f>IF('Recensement des Equipes'!Q159="","",'Recensement des Equipes'!Q159)</f>
        <v/>
      </c>
      <c r="Q159" s="590" t="str">
        <f>IF('Recensement des Equipes'!R159="","",'Recensement des Equipes'!R159)</f>
        <v/>
      </c>
      <c r="R159" s="591" t="str">
        <f>IF('Recensement des Equipes'!S159="","",'Recensement des Equipes'!S159)</f>
        <v/>
      </c>
      <c r="S159" s="119"/>
      <c r="T159" s="110"/>
      <c r="U159" s="110"/>
      <c r="V159" s="110"/>
      <c r="W159" s="112"/>
      <c r="X159" s="276"/>
      <c r="Y159" s="110"/>
      <c r="Z159" s="247"/>
      <c r="AA159" s="606"/>
    </row>
    <row r="160" spans="1:27" ht="33" customHeight="1" x14ac:dyDescent="0.3">
      <c r="A160" s="581" t="str">
        <f>IF('Recensement des Equipes'!A160="","",IF('Recensement des Equipes'!A160='Recensement des Equipes'!A159,"",'Recensement des Equipes'!A160))</f>
        <v/>
      </c>
      <c r="B160" s="21" t="str">
        <f>IF('Recensement des Equipes'!B160="","",IF('Recensement des Equipes'!B160='Recensement des Equipes'!B159,"",'Recensement des Equipes'!B160))</f>
        <v/>
      </c>
      <c r="C160" s="580" t="str">
        <f>IF('Recensement des Equipes'!C160="","",IF('Recensement des Equipes'!C160='Recensement des Equipes'!C159,"",'Recensement des Equipes'!C160))</f>
        <v/>
      </c>
      <c r="D160" s="580" t="str">
        <f>IF('Recensement des Equipes'!D160="","",IF(C160="","",'Recensement des Equipes'!D160))</f>
        <v/>
      </c>
      <c r="E160" s="23" t="str">
        <f>IF('Recensement des Equipes'!E160="","",IF(C160="","",'Recensement des Equipes'!E160))</f>
        <v/>
      </c>
      <c r="F160" s="604" t="str">
        <f>IF('Recensement des Equipes'!G160="","",IF('Recensement des Equipes'!G160='Recensement des Equipes'!G159,"",'Recensement des Equipes'!G160))</f>
        <v/>
      </c>
      <c r="G160" s="589" t="str">
        <f>IF('Recensement des Equipes'!H160="","",'Recensement des Equipes'!H160)</f>
        <v/>
      </c>
      <c r="H160" s="590" t="str">
        <f>IF('Recensement des Equipes'!I160="","",'Recensement des Equipes'!I160)</f>
        <v/>
      </c>
      <c r="I160" s="590" t="str">
        <f>IF('Recensement des Equipes'!J160="","",'Recensement des Equipes'!J160)</f>
        <v/>
      </c>
      <c r="J160" s="591" t="str">
        <f>IF('Recensement des Equipes'!K160="","",'Recensement des Equipes'!K160)</f>
        <v/>
      </c>
      <c r="K160" s="592" t="str">
        <f>IF('Recensement des Equipes'!L160="","",'Recensement des Equipes'!L160)</f>
        <v/>
      </c>
      <c r="L160" s="593" t="str">
        <f>IF('Recensement des Equipes'!M160="","",'Recensement des Equipes'!M160)</f>
        <v/>
      </c>
      <c r="M160" s="593" t="str">
        <f>IF('Recensement des Equipes'!N160="","",'Recensement des Equipes'!N160)</f>
        <v/>
      </c>
      <c r="N160" s="594" t="str">
        <f>IF('Recensement des Equipes'!O160="","",'Recensement des Equipes'!O160)</f>
        <v/>
      </c>
      <c r="O160" s="589" t="str">
        <f>IF('Recensement des Equipes'!P160="","",'Recensement des Equipes'!P160)</f>
        <v/>
      </c>
      <c r="P160" s="590" t="str">
        <f>IF('Recensement des Equipes'!Q160="","",'Recensement des Equipes'!Q160)</f>
        <v/>
      </c>
      <c r="Q160" s="590" t="str">
        <f>IF('Recensement des Equipes'!R160="","",'Recensement des Equipes'!R160)</f>
        <v/>
      </c>
      <c r="R160" s="591" t="str">
        <f>IF('Recensement des Equipes'!S160="","",'Recensement des Equipes'!S160)</f>
        <v/>
      </c>
      <c r="S160" s="119"/>
      <c r="T160" s="110"/>
      <c r="U160" s="110"/>
      <c r="V160" s="110"/>
      <c r="W160" s="112"/>
      <c r="X160" s="276"/>
      <c r="Y160" s="110"/>
      <c r="Z160" s="247"/>
      <c r="AA160" s="252"/>
    </row>
    <row r="161" spans="1:27" ht="33" customHeight="1" x14ac:dyDescent="0.3">
      <c r="A161" s="581" t="str">
        <f>IF('Recensement des Equipes'!A161="","",IF('Recensement des Equipes'!A161='Recensement des Equipes'!A160,"",'Recensement des Equipes'!A161))</f>
        <v/>
      </c>
      <c r="B161" s="21" t="str">
        <f>IF('Recensement des Equipes'!B161="","",IF('Recensement des Equipes'!B161='Recensement des Equipes'!B160,"",'Recensement des Equipes'!B161))</f>
        <v/>
      </c>
      <c r="C161" s="580" t="str">
        <f>IF('Recensement des Equipes'!C161="","",IF('Recensement des Equipes'!C161='Recensement des Equipes'!C160,"",'Recensement des Equipes'!C161))</f>
        <v/>
      </c>
      <c r="D161" s="580" t="str">
        <f>IF('Recensement des Equipes'!D161="","",IF(C161="","",'Recensement des Equipes'!D161))</f>
        <v/>
      </c>
      <c r="E161" s="23" t="str">
        <f>IF('Recensement des Equipes'!E161="","",IF(C161="","",'Recensement des Equipes'!E161))</f>
        <v/>
      </c>
      <c r="F161" s="604" t="str">
        <f>IF('Recensement des Equipes'!G161="","",IF('Recensement des Equipes'!G161='Recensement des Equipes'!G160,"",'Recensement des Equipes'!G161))</f>
        <v/>
      </c>
      <c r="G161" s="589" t="str">
        <f>IF('Recensement des Equipes'!H161="","",'Recensement des Equipes'!H161)</f>
        <v/>
      </c>
      <c r="H161" s="590" t="str">
        <f>IF('Recensement des Equipes'!I161="","",'Recensement des Equipes'!I161)</f>
        <v/>
      </c>
      <c r="I161" s="590" t="str">
        <f>IF('Recensement des Equipes'!J161="","",'Recensement des Equipes'!J161)</f>
        <v/>
      </c>
      <c r="J161" s="591" t="str">
        <f>IF('Recensement des Equipes'!K161="","",'Recensement des Equipes'!K161)</f>
        <v/>
      </c>
      <c r="K161" s="592" t="str">
        <f>IF('Recensement des Equipes'!L161="","",'Recensement des Equipes'!L161)</f>
        <v/>
      </c>
      <c r="L161" s="593" t="str">
        <f>IF('Recensement des Equipes'!M161="","",'Recensement des Equipes'!M161)</f>
        <v/>
      </c>
      <c r="M161" s="593" t="str">
        <f>IF('Recensement des Equipes'!N161="","",'Recensement des Equipes'!N161)</f>
        <v/>
      </c>
      <c r="N161" s="594" t="str">
        <f>IF('Recensement des Equipes'!O161="","",'Recensement des Equipes'!O161)</f>
        <v/>
      </c>
      <c r="O161" s="589" t="str">
        <f>IF('Recensement des Equipes'!P161="","",'Recensement des Equipes'!P161)</f>
        <v/>
      </c>
      <c r="P161" s="590" t="str">
        <f>IF('Recensement des Equipes'!Q161="","",'Recensement des Equipes'!Q161)</f>
        <v/>
      </c>
      <c r="Q161" s="590" t="str">
        <f>IF('Recensement des Equipes'!R161="","",'Recensement des Equipes'!R161)</f>
        <v/>
      </c>
      <c r="R161" s="591" t="str">
        <f>IF('Recensement des Equipes'!S161="","",'Recensement des Equipes'!S161)</f>
        <v/>
      </c>
      <c r="S161" s="119"/>
      <c r="T161" s="110"/>
      <c r="U161" s="110"/>
      <c r="V161" s="110"/>
      <c r="W161" s="112"/>
      <c r="X161" s="276"/>
      <c r="Y161" s="110"/>
      <c r="Z161" s="247"/>
      <c r="AA161" s="606"/>
    </row>
    <row r="162" spans="1:27" ht="33" customHeight="1" x14ac:dyDescent="0.3">
      <c r="A162" s="581" t="str">
        <f>IF('Recensement des Equipes'!A162="","",IF('Recensement des Equipes'!A162='Recensement des Equipes'!A161,"",'Recensement des Equipes'!A162))</f>
        <v/>
      </c>
      <c r="B162" s="21" t="str">
        <f>IF('Recensement des Equipes'!B162="","",IF('Recensement des Equipes'!B162='Recensement des Equipes'!B161,"",'Recensement des Equipes'!B162))</f>
        <v/>
      </c>
      <c r="C162" s="580" t="str">
        <f>IF('Recensement des Equipes'!C162="","",IF('Recensement des Equipes'!C162='Recensement des Equipes'!C161,"",'Recensement des Equipes'!C162))</f>
        <v/>
      </c>
      <c r="D162" s="580" t="str">
        <f>IF('Recensement des Equipes'!D162="","",IF(C162="","",'Recensement des Equipes'!D162))</f>
        <v/>
      </c>
      <c r="E162" s="23" t="str">
        <f>IF('Recensement des Equipes'!E162="","",IF(C162="","",'Recensement des Equipes'!E162))</f>
        <v/>
      </c>
      <c r="F162" s="604" t="str">
        <f>IF('Recensement des Equipes'!G162="","",IF('Recensement des Equipes'!G162='Recensement des Equipes'!G161,"",'Recensement des Equipes'!G162))</f>
        <v/>
      </c>
      <c r="G162" s="589" t="str">
        <f>IF('Recensement des Equipes'!H162="","",'Recensement des Equipes'!H162)</f>
        <v/>
      </c>
      <c r="H162" s="590" t="str">
        <f>IF('Recensement des Equipes'!I162="","",'Recensement des Equipes'!I162)</f>
        <v/>
      </c>
      <c r="I162" s="590" t="str">
        <f>IF('Recensement des Equipes'!J162="","",'Recensement des Equipes'!J162)</f>
        <v/>
      </c>
      <c r="J162" s="591" t="str">
        <f>IF('Recensement des Equipes'!K162="","",'Recensement des Equipes'!K162)</f>
        <v/>
      </c>
      <c r="K162" s="592" t="str">
        <f>IF('Recensement des Equipes'!L162="","",'Recensement des Equipes'!L162)</f>
        <v/>
      </c>
      <c r="L162" s="593" t="str">
        <f>IF('Recensement des Equipes'!M162="","",'Recensement des Equipes'!M162)</f>
        <v/>
      </c>
      <c r="M162" s="593" t="str">
        <f>IF('Recensement des Equipes'!N162="","",'Recensement des Equipes'!N162)</f>
        <v/>
      </c>
      <c r="N162" s="594" t="str">
        <f>IF('Recensement des Equipes'!O162="","",'Recensement des Equipes'!O162)</f>
        <v/>
      </c>
      <c r="O162" s="589" t="str">
        <f>IF('Recensement des Equipes'!P162="","",'Recensement des Equipes'!P162)</f>
        <v/>
      </c>
      <c r="P162" s="590" t="str">
        <f>IF('Recensement des Equipes'!Q162="","",'Recensement des Equipes'!Q162)</f>
        <v/>
      </c>
      <c r="Q162" s="590" t="str">
        <f>IF('Recensement des Equipes'!R162="","",'Recensement des Equipes'!R162)</f>
        <v/>
      </c>
      <c r="R162" s="591" t="str">
        <f>IF('Recensement des Equipes'!S162="","",'Recensement des Equipes'!S162)</f>
        <v/>
      </c>
      <c r="S162" s="119"/>
      <c r="T162" s="110"/>
      <c r="U162" s="110"/>
      <c r="V162" s="110"/>
      <c r="W162" s="112"/>
      <c r="X162" s="276"/>
      <c r="Y162" s="110"/>
      <c r="Z162" s="247"/>
      <c r="AA162" s="252"/>
    </row>
    <row r="163" spans="1:27" ht="33" customHeight="1" x14ac:dyDescent="0.3">
      <c r="A163" s="581" t="str">
        <f>IF('Recensement des Equipes'!A163="","",IF('Recensement des Equipes'!A163='Recensement des Equipes'!A162,"",'Recensement des Equipes'!A163))</f>
        <v/>
      </c>
      <c r="B163" s="21" t="str">
        <f>IF('Recensement des Equipes'!B163="","",IF('Recensement des Equipes'!B163='Recensement des Equipes'!B162,"",'Recensement des Equipes'!B163))</f>
        <v/>
      </c>
      <c r="C163" s="580" t="str">
        <f>IF('Recensement des Equipes'!C163="","",IF('Recensement des Equipes'!C163='Recensement des Equipes'!C162,"",'Recensement des Equipes'!C163))</f>
        <v/>
      </c>
      <c r="D163" s="580" t="str">
        <f>IF('Recensement des Equipes'!D163="","",IF(C163="","",'Recensement des Equipes'!D163))</f>
        <v/>
      </c>
      <c r="E163" s="23" t="str">
        <f>IF('Recensement des Equipes'!E163="","",IF(C163="","",'Recensement des Equipes'!E163))</f>
        <v/>
      </c>
      <c r="F163" s="604" t="str">
        <f>IF('Recensement des Equipes'!G163="","",IF('Recensement des Equipes'!G163='Recensement des Equipes'!G162,"",'Recensement des Equipes'!G163))</f>
        <v/>
      </c>
      <c r="G163" s="589" t="str">
        <f>IF('Recensement des Equipes'!H163="","",'Recensement des Equipes'!H163)</f>
        <v/>
      </c>
      <c r="H163" s="590" t="str">
        <f>IF('Recensement des Equipes'!I163="","",'Recensement des Equipes'!I163)</f>
        <v/>
      </c>
      <c r="I163" s="590" t="str">
        <f>IF('Recensement des Equipes'!J163="","",'Recensement des Equipes'!J163)</f>
        <v/>
      </c>
      <c r="J163" s="591" t="str">
        <f>IF('Recensement des Equipes'!K163="","",'Recensement des Equipes'!K163)</f>
        <v/>
      </c>
      <c r="K163" s="592" t="str">
        <f>IF('Recensement des Equipes'!L163="","",'Recensement des Equipes'!L163)</f>
        <v/>
      </c>
      <c r="L163" s="593" t="str">
        <f>IF('Recensement des Equipes'!M163="","",'Recensement des Equipes'!M163)</f>
        <v/>
      </c>
      <c r="M163" s="593" t="str">
        <f>IF('Recensement des Equipes'!N163="","",'Recensement des Equipes'!N163)</f>
        <v/>
      </c>
      <c r="N163" s="594" t="str">
        <f>IF('Recensement des Equipes'!O163="","",'Recensement des Equipes'!O163)</f>
        <v/>
      </c>
      <c r="O163" s="589" t="str">
        <f>IF('Recensement des Equipes'!P163="","",'Recensement des Equipes'!P163)</f>
        <v/>
      </c>
      <c r="P163" s="590" t="str">
        <f>IF('Recensement des Equipes'!Q163="","",'Recensement des Equipes'!Q163)</f>
        <v/>
      </c>
      <c r="Q163" s="590" t="str">
        <f>IF('Recensement des Equipes'!R163="","",'Recensement des Equipes'!R163)</f>
        <v/>
      </c>
      <c r="R163" s="591" t="str">
        <f>IF('Recensement des Equipes'!S163="","",'Recensement des Equipes'!S163)</f>
        <v/>
      </c>
      <c r="S163" s="119"/>
      <c r="T163" s="110"/>
      <c r="U163" s="110"/>
      <c r="V163" s="110"/>
      <c r="W163" s="112"/>
      <c r="X163" s="276"/>
      <c r="Y163" s="110"/>
      <c r="Z163" s="247"/>
      <c r="AA163" s="606"/>
    </row>
    <row r="164" spans="1:27" ht="33" customHeight="1" x14ac:dyDescent="0.3">
      <c r="A164" s="581" t="str">
        <f>IF('Recensement des Equipes'!A164="","",IF('Recensement des Equipes'!A164='Recensement des Equipes'!A163,"",'Recensement des Equipes'!A164))</f>
        <v/>
      </c>
      <c r="B164" s="21" t="str">
        <f>IF('Recensement des Equipes'!B164="","",IF('Recensement des Equipes'!B164='Recensement des Equipes'!B163,"",'Recensement des Equipes'!B164))</f>
        <v/>
      </c>
      <c r="C164" s="580" t="str">
        <f>IF('Recensement des Equipes'!C164="","",IF('Recensement des Equipes'!C164='Recensement des Equipes'!C163,"",'Recensement des Equipes'!C164))</f>
        <v/>
      </c>
      <c r="D164" s="580" t="str">
        <f>IF('Recensement des Equipes'!D164="","",IF(C164="","",'Recensement des Equipes'!D164))</f>
        <v/>
      </c>
      <c r="E164" s="23" t="str">
        <f>IF('Recensement des Equipes'!E164="","",IF(C164="","",'Recensement des Equipes'!E164))</f>
        <v/>
      </c>
      <c r="F164" s="604" t="str">
        <f>IF('Recensement des Equipes'!G164="","",IF('Recensement des Equipes'!G164='Recensement des Equipes'!G163,"",'Recensement des Equipes'!G164))</f>
        <v/>
      </c>
      <c r="G164" s="589" t="str">
        <f>IF('Recensement des Equipes'!H164="","",'Recensement des Equipes'!H164)</f>
        <v/>
      </c>
      <c r="H164" s="590" t="str">
        <f>IF('Recensement des Equipes'!I164="","",'Recensement des Equipes'!I164)</f>
        <v/>
      </c>
      <c r="I164" s="590" t="str">
        <f>IF('Recensement des Equipes'!J164="","",'Recensement des Equipes'!J164)</f>
        <v/>
      </c>
      <c r="J164" s="591" t="str">
        <f>IF('Recensement des Equipes'!K164="","",'Recensement des Equipes'!K164)</f>
        <v/>
      </c>
      <c r="K164" s="592" t="str">
        <f>IF('Recensement des Equipes'!L164="","",'Recensement des Equipes'!L164)</f>
        <v/>
      </c>
      <c r="L164" s="593" t="str">
        <f>IF('Recensement des Equipes'!M164="","",'Recensement des Equipes'!M164)</f>
        <v/>
      </c>
      <c r="M164" s="593" t="str">
        <f>IF('Recensement des Equipes'!N164="","",'Recensement des Equipes'!N164)</f>
        <v/>
      </c>
      <c r="N164" s="594" t="str">
        <f>IF('Recensement des Equipes'!O164="","",'Recensement des Equipes'!O164)</f>
        <v/>
      </c>
      <c r="O164" s="589" t="str">
        <f>IF('Recensement des Equipes'!P164="","",'Recensement des Equipes'!P164)</f>
        <v/>
      </c>
      <c r="P164" s="590" t="str">
        <f>IF('Recensement des Equipes'!Q164="","",'Recensement des Equipes'!Q164)</f>
        <v/>
      </c>
      <c r="Q164" s="590" t="str">
        <f>IF('Recensement des Equipes'!R164="","",'Recensement des Equipes'!R164)</f>
        <v/>
      </c>
      <c r="R164" s="591" t="str">
        <f>IF('Recensement des Equipes'!S164="","",'Recensement des Equipes'!S164)</f>
        <v/>
      </c>
      <c r="S164" s="119"/>
      <c r="T164" s="110"/>
      <c r="U164" s="110"/>
      <c r="V164" s="110"/>
      <c r="W164" s="112"/>
      <c r="X164" s="276"/>
      <c r="Y164" s="110"/>
      <c r="Z164" s="247"/>
      <c r="AA164" s="252"/>
    </row>
    <row r="165" spans="1:27" ht="33" customHeight="1" x14ac:dyDescent="0.3">
      <c r="A165" s="581" t="str">
        <f>IF('Recensement des Equipes'!A165="","",IF('Recensement des Equipes'!A165='Recensement des Equipes'!A164,"",'Recensement des Equipes'!A165))</f>
        <v/>
      </c>
      <c r="B165" s="21" t="str">
        <f>IF('Recensement des Equipes'!B165="","",IF('Recensement des Equipes'!B165='Recensement des Equipes'!B164,"",'Recensement des Equipes'!B165))</f>
        <v/>
      </c>
      <c r="C165" s="580" t="str">
        <f>IF('Recensement des Equipes'!C165="","",IF('Recensement des Equipes'!C165='Recensement des Equipes'!C164,"",'Recensement des Equipes'!C165))</f>
        <v/>
      </c>
      <c r="D165" s="580" t="str">
        <f>IF('Recensement des Equipes'!D165="","",IF(C165="","",'Recensement des Equipes'!D165))</f>
        <v/>
      </c>
      <c r="E165" s="23" t="str">
        <f>IF('Recensement des Equipes'!E165="","",IF(C165="","",'Recensement des Equipes'!E165))</f>
        <v/>
      </c>
      <c r="F165" s="604" t="str">
        <f>IF('Recensement des Equipes'!G165="","",IF('Recensement des Equipes'!G165='Recensement des Equipes'!G164,"",'Recensement des Equipes'!G165))</f>
        <v/>
      </c>
      <c r="G165" s="589" t="str">
        <f>IF('Recensement des Equipes'!H165="","",'Recensement des Equipes'!H165)</f>
        <v/>
      </c>
      <c r="H165" s="590" t="str">
        <f>IF('Recensement des Equipes'!I165="","",'Recensement des Equipes'!I165)</f>
        <v/>
      </c>
      <c r="I165" s="590" t="str">
        <f>IF('Recensement des Equipes'!J165="","",'Recensement des Equipes'!J165)</f>
        <v/>
      </c>
      <c r="J165" s="591" t="str">
        <f>IF('Recensement des Equipes'!K165="","",'Recensement des Equipes'!K165)</f>
        <v/>
      </c>
      <c r="K165" s="592" t="str">
        <f>IF('Recensement des Equipes'!L165="","",'Recensement des Equipes'!L165)</f>
        <v/>
      </c>
      <c r="L165" s="593" t="str">
        <f>IF('Recensement des Equipes'!M165="","",'Recensement des Equipes'!M165)</f>
        <v/>
      </c>
      <c r="M165" s="593" t="str">
        <f>IF('Recensement des Equipes'!N165="","",'Recensement des Equipes'!N165)</f>
        <v/>
      </c>
      <c r="N165" s="594" t="str">
        <f>IF('Recensement des Equipes'!O165="","",'Recensement des Equipes'!O165)</f>
        <v/>
      </c>
      <c r="O165" s="589" t="str">
        <f>IF('Recensement des Equipes'!P165="","",'Recensement des Equipes'!P165)</f>
        <v/>
      </c>
      <c r="P165" s="590" t="str">
        <f>IF('Recensement des Equipes'!Q165="","",'Recensement des Equipes'!Q165)</f>
        <v/>
      </c>
      <c r="Q165" s="590" t="str">
        <f>IF('Recensement des Equipes'!R165="","",'Recensement des Equipes'!R165)</f>
        <v/>
      </c>
      <c r="R165" s="591" t="str">
        <f>IF('Recensement des Equipes'!S165="","",'Recensement des Equipes'!S165)</f>
        <v/>
      </c>
      <c r="S165" s="119"/>
      <c r="T165" s="110"/>
      <c r="U165" s="110"/>
      <c r="V165" s="110"/>
      <c r="W165" s="112"/>
      <c r="X165" s="276"/>
      <c r="Y165" s="110"/>
      <c r="Z165" s="247"/>
      <c r="AA165" s="606"/>
    </row>
    <row r="166" spans="1:27" ht="33" customHeight="1" x14ac:dyDescent="0.3">
      <c r="A166" s="581" t="str">
        <f>IF('Recensement des Equipes'!A166="","",IF('Recensement des Equipes'!A166='Recensement des Equipes'!A165,"",'Recensement des Equipes'!A166))</f>
        <v/>
      </c>
      <c r="B166" s="21" t="str">
        <f>IF('Recensement des Equipes'!B166="","",IF('Recensement des Equipes'!B166='Recensement des Equipes'!B165,"",'Recensement des Equipes'!B166))</f>
        <v/>
      </c>
      <c r="C166" s="580" t="str">
        <f>IF('Recensement des Equipes'!C166="","",IF('Recensement des Equipes'!C166='Recensement des Equipes'!C165,"",'Recensement des Equipes'!C166))</f>
        <v/>
      </c>
      <c r="D166" s="580" t="str">
        <f>IF('Recensement des Equipes'!D166="","",IF(C166="","",'Recensement des Equipes'!D166))</f>
        <v/>
      </c>
      <c r="E166" s="23" t="str">
        <f>IF('Recensement des Equipes'!E166="","",IF(C166="","",'Recensement des Equipes'!E166))</f>
        <v/>
      </c>
      <c r="F166" s="604" t="str">
        <f>IF('Recensement des Equipes'!G166="","",IF('Recensement des Equipes'!G166='Recensement des Equipes'!G165,"",'Recensement des Equipes'!G166))</f>
        <v/>
      </c>
      <c r="G166" s="589" t="str">
        <f>IF('Recensement des Equipes'!H166="","",'Recensement des Equipes'!H166)</f>
        <v/>
      </c>
      <c r="H166" s="590" t="str">
        <f>IF('Recensement des Equipes'!I166="","",'Recensement des Equipes'!I166)</f>
        <v/>
      </c>
      <c r="I166" s="590" t="str">
        <f>IF('Recensement des Equipes'!J166="","",'Recensement des Equipes'!J166)</f>
        <v/>
      </c>
      <c r="J166" s="591" t="str">
        <f>IF('Recensement des Equipes'!K166="","",'Recensement des Equipes'!K166)</f>
        <v/>
      </c>
      <c r="K166" s="592" t="str">
        <f>IF('Recensement des Equipes'!L166="","",'Recensement des Equipes'!L166)</f>
        <v/>
      </c>
      <c r="L166" s="593" t="str">
        <f>IF('Recensement des Equipes'!M166="","",'Recensement des Equipes'!M166)</f>
        <v/>
      </c>
      <c r="M166" s="593" t="str">
        <f>IF('Recensement des Equipes'!N166="","",'Recensement des Equipes'!N166)</f>
        <v/>
      </c>
      <c r="N166" s="594" t="str">
        <f>IF('Recensement des Equipes'!O166="","",'Recensement des Equipes'!O166)</f>
        <v/>
      </c>
      <c r="O166" s="589" t="str">
        <f>IF('Recensement des Equipes'!P166="","",'Recensement des Equipes'!P166)</f>
        <v/>
      </c>
      <c r="P166" s="590" t="str">
        <f>IF('Recensement des Equipes'!Q166="","",'Recensement des Equipes'!Q166)</f>
        <v/>
      </c>
      <c r="Q166" s="590" t="str">
        <f>IF('Recensement des Equipes'!R166="","",'Recensement des Equipes'!R166)</f>
        <v/>
      </c>
      <c r="R166" s="591" t="str">
        <f>IF('Recensement des Equipes'!S166="","",'Recensement des Equipes'!S166)</f>
        <v/>
      </c>
      <c r="S166" s="119"/>
      <c r="T166" s="110"/>
      <c r="U166" s="110"/>
      <c r="V166" s="110"/>
      <c r="W166" s="112"/>
      <c r="X166" s="276"/>
      <c r="Y166" s="110"/>
      <c r="Z166" s="247"/>
      <c r="AA166" s="252"/>
    </row>
    <row r="167" spans="1:27" ht="33" customHeight="1" x14ac:dyDescent="0.3">
      <c r="A167" s="581" t="str">
        <f>IF('Recensement des Equipes'!A167="","",IF('Recensement des Equipes'!A167='Recensement des Equipes'!A166,"",'Recensement des Equipes'!A167))</f>
        <v/>
      </c>
      <c r="B167" s="21" t="str">
        <f>IF('Recensement des Equipes'!B167="","",IF('Recensement des Equipes'!B167='Recensement des Equipes'!B166,"",'Recensement des Equipes'!B167))</f>
        <v/>
      </c>
      <c r="C167" s="580" t="str">
        <f>IF('Recensement des Equipes'!C167="","",IF('Recensement des Equipes'!C167='Recensement des Equipes'!C166,"",'Recensement des Equipes'!C167))</f>
        <v/>
      </c>
      <c r="D167" s="580" t="str">
        <f>IF('Recensement des Equipes'!D167="","",IF(C167="","",'Recensement des Equipes'!D167))</f>
        <v/>
      </c>
      <c r="E167" s="23" t="str">
        <f>IF('Recensement des Equipes'!E167="","",IF(C167="","",'Recensement des Equipes'!E167))</f>
        <v/>
      </c>
      <c r="F167" s="604" t="str">
        <f>IF('Recensement des Equipes'!G167="","",IF('Recensement des Equipes'!G167='Recensement des Equipes'!G166,"",'Recensement des Equipes'!G167))</f>
        <v/>
      </c>
      <c r="G167" s="589" t="str">
        <f>IF('Recensement des Equipes'!H167="","",'Recensement des Equipes'!H167)</f>
        <v/>
      </c>
      <c r="H167" s="590" t="str">
        <f>IF('Recensement des Equipes'!I167="","",'Recensement des Equipes'!I167)</f>
        <v/>
      </c>
      <c r="I167" s="590" t="str">
        <f>IF('Recensement des Equipes'!J167="","",'Recensement des Equipes'!J167)</f>
        <v/>
      </c>
      <c r="J167" s="591" t="str">
        <f>IF('Recensement des Equipes'!K167="","",'Recensement des Equipes'!K167)</f>
        <v/>
      </c>
      <c r="K167" s="592" t="str">
        <f>IF('Recensement des Equipes'!L167="","",'Recensement des Equipes'!L167)</f>
        <v/>
      </c>
      <c r="L167" s="593" t="str">
        <f>IF('Recensement des Equipes'!M167="","",'Recensement des Equipes'!M167)</f>
        <v/>
      </c>
      <c r="M167" s="593" t="str">
        <f>IF('Recensement des Equipes'!N167="","",'Recensement des Equipes'!N167)</f>
        <v/>
      </c>
      <c r="N167" s="594" t="str">
        <f>IF('Recensement des Equipes'!O167="","",'Recensement des Equipes'!O167)</f>
        <v/>
      </c>
      <c r="O167" s="589" t="str">
        <f>IF('Recensement des Equipes'!P167="","",'Recensement des Equipes'!P167)</f>
        <v/>
      </c>
      <c r="P167" s="590" t="str">
        <f>IF('Recensement des Equipes'!Q167="","",'Recensement des Equipes'!Q167)</f>
        <v/>
      </c>
      <c r="Q167" s="590" t="str">
        <f>IF('Recensement des Equipes'!R167="","",'Recensement des Equipes'!R167)</f>
        <v/>
      </c>
      <c r="R167" s="591" t="str">
        <f>IF('Recensement des Equipes'!S167="","",'Recensement des Equipes'!S167)</f>
        <v/>
      </c>
      <c r="S167" s="119"/>
      <c r="T167" s="110"/>
      <c r="U167" s="110"/>
      <c r="V167" s="110"/>
      <c r="W167" s="112"/>
      <c r="X167" s="276"/>
      <c r="Y167" s="110"/>
      <c r="Z167" s="247"/>
      <c r="AA167" s="606"/>
    </row>
    <row r="168" spans="1:27" ht="33" customHeight="1" x14ac:dyDescent="0.3">
      <c r="A168" s="581" t="str">
        <f>IF('Recensement des Equipes'!A168="","",IF('Recensement des Equipes'!A168='Recensement des Equipes'!A167,"",'Recensement des Equipes'!A168))</f>
        <v/>
      </c>
      <c r="B168" s="21" t="str">
        <f>IF('Recensement des Equipes'!B168="","",IF('Recensement des Equipes'!B168='Recensement des Equipes'!B167,"",'Recensement des Equipes'!B168))</f>
        <v/>
      </c>
      <c r="C168" s="580" t="str">
        <f>IF('Recensement des Equipes'!C168="","",IF('Recensement des Equipes'!C168='Recensement des Equipes'!C167,"",'Recensement des Equipes'!C168))</f>
        <v/>
      </c>
      <c r="D168" s="580" t="str">
        <f>IF('Recensement des Equipes'!D168="","",IF(C168="","",'Recensement des Equipes'!D168))</f>
        <v/>
      </c>
      <c r="E168" s="23" t="str">
        <f>IF('Recensement des Equipes'!E168="","",IF(C168="","",'Recensement des Equipes'!E168))</f>
        <v/>
      </c>
      <c r="F168" s="604" t="str">
        <f>IF('Recensement des Equipes'!G168="","",IF('Recensement des Equipes'!G168='Recensement des Equipes'!G167,"",'Recensement des Equipes'!G168))</f>
        <v/>
      </c>
      <c r="G168" s="589" t="str">
        <f>IF('Recensement des Equipes'!H168="","",'Recensement des Equipes'!H168)</f>
        <v/>
      </c>
      <c r="H168" s="590" t="str">
        <f>IF('Recensement des Equipes'!I168="","",'Recensement des Equipes'!I168)</f>
        <v/>
      </c>
      <c r="I168" s="590" t="str">
        <f>IF('Recensement des Equipes'!J168="","",'Recensement des Equipes'!J168)</f>
        <v/>
      </c>
      <c r="J168" s="591" t="str">
        <f>IF('Recensement des Equipes'!K168="","",'Recensement des Equipes'!K168)</f>
        <v/>
      </c>
      <c r="K168" s="592" t="str">
        <f>IF('Recensement des Equipes'!L168="","",'Recensement des Equipes'!L168)</f>
        <v/>
      </c>
      <c r="L168" s="593" t="str">
        <f>IF('Recensement des Equipes'!M168="","",'Recensement des Equipes'!M168)</f>
        <v/>
      </c>
      <c r="M168" s="593" t="str">
        <f>IF('Recensement des Equipes'!N168="","",'Recensement des Equipes'!N168)</f>
        <v/>
      </c>
      <c r="N168" s="594" t="str">
        <f>IF('Recensement des Equipes'!O168="","",'Recensement des Equipes'!O168)</f>
        <v/>
      </c>
      <c r="O168" s="589" t="str">
        <f>IF('Recensement des Equipes'!P168="","",'Recensement des Equipes'!P168)</f>
        <v/>
      </c>
      <c r="P168" s="590" t="str">
        <f>IF('Recensement des Equipes'!Q168="","",'Recensement des Equipes'!Q168)</f>
        <v/>
      </c>
      <c r="Q168" s="590" t="str">
        <f>IF('Recensement des Equipes'!R168="","",'Recensement des Equipes'!R168)</f>
        <v/>
      </c>
      <c r="R168" s="591" t="str">
        <f>IF('Recensement des Equipes'!S168="","",'Recensement des Equipes'!S168)</f>
        <v/>
      </c>
      <c r="S168" s="119"/>
      <c r="T168" s="110"/>
      <c r="U168" s="110"/>
      <c r="V168" s="110"/>
      <c r="W168" s="112"/>
      <c r="X168" s="276"/>
      <c r="Y168" s="110"/>
      <c r="Z168" s="247"/>
      <c r="AA168" s="252"/>
    </row>
    <row r="169" spans="1:27" ht="33" customHeight="1" x14ac:dyDescent="0.3">
      <c r="A169" s="581" t="str">
        <f>IF('Recensement des Equipes'!A169="","",IF('Recensement des Equipes'!A169='Recensement des Equipes'!A168,"",'Recensement des Equipes'!A169))</f>
        <v/>
      </c>
      <c r="B169" s="21" t="str">
        <f>IF('Recensement des Equipes'!B169="","",IF('Recensement des Equipes'!B169='Recensement des Equipes'!B168,"",'Recensement des Equipes'!B169))</f>
        <v/>
      </c>
      <c r="C169" s="580" t="str">
        <f>IF('Recensement des Equipes'!C169="","",IF('Recensement des Equipes'!C169='Recensement des Equipes'!C168,"",'Recensement des Equipes'!C169))</f>
        <v/>
      </c>
      <c r="D169" s="580" t="str">
        <f>IF('Recensement des Equipes'!D169="","",IF(C169="","",'Recensement des Equipes'!D169))</f>
        <v/>
      </c>
      <c r="E169" s="23" t="str">
        <f>IF('Recensement des Equipes'!E169="","",IF(C169="","",'Recensement des Equipes'!E169))</f>
        <v/>
      </c>
      <c r="F169" s="604" t="str">
        <f>IF('Recensement des Equipes'!G169="","",IF('Recensement des Equipes'!G169='Recensement des Equipes'!G168,"",'Recensement des Equipes'!G169))</f>
        <v/>
      </c>
      <c r="G169" s="589" t="str">
        <f>IF('Recensement des Equipes'!H169="","",'Recensement des Equipes'!H169)</f>
        <v/>
      </c>
      <c r="H169" s="590" t="str">
        <f>IF('Recensement des Equipes'!I169="","",'Recensement des Equipes'!I169)</f>
        <v/>
      </c>
      <c r="I169" s="590" t="str">
        <f>IF('Recensement des Equipes'!J169="","",'Recensement des Equipes'!J169)</f>
        <v/>
      </c>
      <c r="J169" s="591" t="str">
        <f>IF('Recensement des Equipes'!K169="","",'Recensement des Equipes'!K169)</f>
        <v/>
      </c>
      <c r="K169" s="592" t="str">
        <f>IF('Recensement des Equipes'!L169="","",'Recensement des Equipes'!L169)</f>
        <v/>
      </c>
      <c r="L169" s="593" t="str">
        <f>IF('Recensement des Equipes'!M169="","",'Recensement des Equipes'!M169)</f>
        <v/>
      </c>
      <c r="M169" s="593" t="str">
        <f>IF('Recensement des Equipes'!N169="","",'Recensement des Equipes'!N169)</f>
        <v/>
      </c>
      <c r="N169" s="594" t="str">
        <f>IF('Recensement des Equipes'!O169="","",'Recensement des Equipes'!O169)</f>
        <v/>
      </c>
      <c r="O169" s="589" t="str">
        <f>IF('Recensement des Equipes'!P169="","",'Recensement des Equipes'!P169)</f>
        <v/>
      </c>
      <c r="P169" s="590" t="str">
        <f>IF('Recensement des Equipes'!Q169="","",'Recensement des Equipes'!Q169)</f>
        <v/>
      </c>
      <c r="Q169" s="590" t="str">
        <f>IF('Recensement des Equipes'!R169="","",'Recensement des Equipes'!R169)</f>
        <v/>
      </c>
      <c r="R169" s="591" t="str">
        <f>IF('Recensement des Equipes'!S169="","",'Recensement des Equipes'!S169)</f>
        <v/>
      </c>
      <c r="S169" s="119"/>
      <c r="T169" s="110"/>
      <c r="U169" s="110"/>
      <c r="V169" s="110"/>
      <c r="W169" s="112"/>
      <c r="X169" s="276"/>
      <c r="Y169" s="110"/>
      <c r="Z169" s="247"/>
      <c r="AA169" s="606"/>
    </row>
    <row r="170" spans="1:27" ht="33" customHeight="1" x14ac:dyDescent="0.3">
      <c r="A170" s="581" t="str">
        <f>IF('Recensement des Equipes'!A170="","",IF('Recensement des Equipes'!A170='Recensement des Equipes'!A169,"",'Recensement des Equipes'!A170))</f>
        <v/>
      </c>
      <c r="B170" s="21" t="str">
        <f>IF('Recensement des Equipes'!B170="","",IF('Recensement des Equipes'!B170='Recensement des Equipes'!B169,"",'Recensement des Equipes'!B170))</f>
        <v/>
      </c>
      <c r="C170" s="580" t="str">
        <f>IF('Recensement des Equipes'!C170="","",IF('Recensement des Equipes'!C170='Recensement des Equipes'!C169,"",'Recensement des Equipes'!C170))</f>
        <v/>
      </c>
      <c r="D170" s="580" t="str">
        <f>IF('Recensement des Equipes'!D170="","",IF(C170="","",'Recensement des Equipes'!D170))</f>
        <v/>
      </c>
      <c r="E170" s="23" t="str">
        <f>IF('Recensement des Equipes'!E170="","",IF(C170="","",'Recensement des Equipes'!E170))</f>
        <v/>
      </c>
      <c r="F170" s="604" t="str">
        <f>IF('Recensement des Equipes'!G170="","",IF('Recensement des Equipes'!G170='Recensement des Equipes'!G169,"",'Recensement des Equipes'!G170))</f>
        <v/>
      </c>
      <c r="G170" s="589" t="str">
        <f>IF('Recensement des Equipes'!H170="","",'Recensement des Equipes'!H170)</f>
        <v/>
      </c>
      <c r="H170" s="590" t="str">
        <f>IF('Recensement des Equipes'!I170="","",'Recensement des Equipes'!I170)</f>
        <v/>
      </c>
      <c r="I170" s="590" t="str">
        <f>IF('Recensement des Equipes'!J170="","",'Recensement des Equipes'!J170)</f>
        <v/>
      </c>
      <c r="J170" s="591" t="str">
        <f>IF('Recensement des Equipes'!K170="","",'Recensement des Equipes'!K170)</f>
        <v/>
      </c>
      <c r="K170" s="592" t="str">
        <f>IF('Recensement des Equipes'!L170="","",'Recensement des Equipes'!L170)</f>
        <v/>
      </c>
      <c r="L170" s="593" t="str">
        <f>IF('Recensement des Equipes'!M170="","",'Recensement des Equipes'!M170)</f>
        <v/>
      </c>
      <c r="M170" s="593" t="str">
        <f>IF('Recensement des Equipes'!N170="","",'Recensement des Equipes'!N170)</f>
        <v/>
      </c>
      <c r="N170" s="594" t="str">
        <f>IF('Recensement des Equipes'!O170="","",'Recensement des Equipes'!O170)</f>
        <v/>
      </c>
      <c r="O170" s="589" t="str">
        <f>IF('Recensement des Equipes'!P170="","",'Recensement des Equipes'!P170)</f>
        <v/>
      </c>
      <c r="P170" s="590" t="str">
        <f>IF('Recensement des Equipes'!Q170="","",'Recensement des Equipes'!Q170)</f>
        <v/>
      </c>
      <c r="Q170" s="590" t="str">
        <f>IF('Recensement des Equipes'!R170="","",'Recensement des Equipes'!R170)</f>
        <v/>
      </c>
      <c r="R170" s="591" t="str">
        <f>IF('Recensement des Equipes'!S170="","",'Recensement des Equipes'!S170)</f>
        <v/>
      </c>
      <c r="S170" s="119"/>
      <c r="T170" s="110"/>
      <c r="U170" s="110"/>
      <c r="V170" s="110"/>
      <c r="W170" s="112"/>
      <c r="X170" s="276"/>
      <c r="Y170" s="110"/>
      <c r="Z170" s="247"/>
      <c r="AA170" s="252"/>
    </row>
    <row r="171" spans="1:27" ht="33" customHeight="1" x14ac:dyDescent="0.3">
      <c r="A171" s="581" t="str">
        <f>IF('Recensement des Equipes'!A171="","",IF('Recensement des Equipes'!A171='Recensement des Equipes'!A170,"",'Recensement des Equipes'!A171))</f>
        <v/>
      </c>
      <c r="B171" s="21" t="str">
        <f>IF('Recensement des Equipes'!B171="","",IF('Recensement des Equipes'!B171='Recensement des Equipes'!B170,"",'Recensement des Equipes'!B171))</f>
        <v/>
      </c>
      <c r="C171" s="580" t="str">
        <f>IF('Recensement des Equipes'!C171="","",IF('Recensement des Equipes'!C171='Recensement des Equipes'!C170,"",'Recensement des Equipes'!C171))</f>
        <v/>
      </c>
      <c r="D171" s="580" t="str">
        <f>IF('Recensement des Equipes'!D171="","",IF(C171="","",'Recensement des Equipes'!D171))</f>
        <v/>
      </c>
      <c r="E171" s="23" t="str">
        <f>IF('Recensement des Equipes'!E171="","",IF(C171="","",'Recensement des Equipes'!E171))</f>
        <v/>
      </c>
      <c r="F171" s="604" t="str">
        <f>IF('Recensement des Equipes'!G171="","",IF('Recensement des Equipes'!G171='Recensement des Equipes'!G170,"",'Recensement des Equipes'!G171))</f>
        <v/>
      </c>
      <c r="G171" s="589" t="str">
        <f>IF('Recensement des Equipes'!H171="","",'Recensement des Equipes'!H171)</f>
        <v/>
      </c>
      <c r="H171" s="590" t="str">
        <f>IF('Recensement des Equipes'!I171="","",'Recensement des Equipes'!I171)</f>
        <v/>
      </c>
      <c r="I171" s="590" t="str">
        <f>IF('Recensement des Equipes'!J171="","",'Recensement des Equipes'!J171)</f>
        <v/>
      </c>
      <c r="J171" s="591" t="str">
        <f>IF('Recensement des Equipes'!K171="","",'Recensement des Equipes'!K171)</f>
        <v/>
      </c>
      <c r="K171" s="592" t="str">
        <f>IF('Recensement des Equipes'!L171="","",'Recensement des Equipes'!L171)</f>
        <v/>
      </c>
      <c r="L171" s="593" t="str">
        <f>IF('Recensement des Equipes'!M171="","",'Recensement des Equipes'!M171)</f>
        <v/>
      </c>
      <c r="M171" s="593" t="str">
        <f>IF('Recensement des Equipes'!N171="","",'Recensement des Equipes'!N171)</f>
        <v/>
      </c>
      <c r="N171" s="594" t="str">
        <f>IF('Recensement des Equipes'!O171="","",'Recensement des Equipes'!O171)</f>
        <v/>
      </c>
      <c r="O171" s="589" t="str">
        <f>IF('Recensement des Equipes'!P171="","",'Recensement des Equipes'!P171)</f>
        <v/>
      </c>
      <c r="P171" s="590" t="str">
        <f>IF('Recensement des Equipes'!Q171="","",'Recensement des Equipes'!Q171)</f>
        <v/>
      </c>
      <c r="Q171" s="590" t="str">
        <f>IF('Recensement des Equipes'!R171="","",'Recensement des Equipes'!R171)</f>
        <v/>
      </c>
      <c r="R171" s="591" t="str">
        <f>IF('Recensement des Equipes'!S171="","",'Recensement des Equipes'!S171)</f>
        <v/>
      </c>
      <c r="S171" s="119"/>
      <c r="T171" s="110"/>
      <c r="U171" s="110"/>
      <c r="V171" s="110"/>
      <c r="W171" s="112"/>
      <c r="X171" s="276"/>
      <c r="Y171" s="110"/>
      <c r="Z171" s="247"/>
      <c r="AA171" s="606"/>
    </row>
    <row r="172" spans="1:27" ht="33" customHeight="1" x14ac:dyDescent="0.3">
      <c r="A172" s="581" t="str">
        <f>IF('Recensement des Equipes'!A172="","",IF('Recensement des Equipes'!A172='Recensement des Equipes'!A171,"",'Recensement des Equipes'!A172))</f>
        <v/>
      </c>
      <c r="B172" s="21" t="str">
        <f>IF('Recensement des Equipes'!B172="","",IF('Recensement des Equipes'!B172='Recensement des Equipes'!B171,"",'Recensement des Equipes'!B172))</f>
        <v/>
      </c>
      <c r="C172" s="580" t="str">
        <f>IF('Recensement des Equipes'!C172="","",IF('Recensement des Equipes'!C172='Recensement des Equipes'!C171,"",'Recensement des Equipes'!C172))</f>
        <v/>
      </c>
      <c r="D172" s="580" t="str">
        <f>IF('Recensement des Equipes'!D172="","",IF(C172="","",'Recensement des Equipes'!D172))</f>
        <v/>
      </c>
      <c r="E172" s="23" t="str">
        <f>IF('Recensement des Equipes'!E172="","",IF(C172="","",'Recensement des Equipes'!E172))</f>
        <v/>
      </c>
      <c r="F172" s="604" t="str">
        <f>IF('Recensement des Equipes'!G172="","",IF('Recensement des Equipes'!G172='Recensement des Equipes'!G171,"",'Recensement des Equipes'!G172))</f>
        <v/>
      </c>
      <c r="G172" s="589" t="str">
        <f>IF('Recensement des Equipes'!H172="","",'Recensement des Equipes'!H172)</f>
        <v/>
      </c>
      <c r="H172" s="590" t="str">
        <f>IF('Recensement des Equipes'!I172="","",'Recensement des Equipes'!I172)</f>
        <v/>
      </c>
      <c r="I172" s="590" t="str">
        <f>IF('Recensement des Equipes'!J172="","",'Recensement des Equipes'!J172)</f>
        <v/>
      </c>
      <c r="J172" s="591" t="str">
        <f>IF('Recensement des Equipes'!K172="","",'Recensement des Equipes'!K172)</f>
        <v/>
      </c>
      <c r="K172" s="592" t="str">
        <f>IF('Recensement des Equipes'!L172="","",'Recensement des Equipes'!L172)</f>
        <v/>
      </c>
      <c r="L172" s="593" t="str">
        <f>IF('Recensement des Equipes'!M172="","",'Recensement des Equipes'!M172)</f>
        <v/>
      </c>
      <c r="M172" s="593" t="str">
        <f>IF('Recensement des Equipes'!N172="","",'Recensement des Equipes'!N172)</f>
        <v/>
      </c>
      <c r="N172" s="594" t="str">
        <f>IF('Recensement des Equipes'!O172="","",'Recensement des Equipes'!O172)</f>
        <v/>
      </c>
      <c r="O172" s="589" t="str">
        <f>IF('Recensement des Equipes'!P172="","",'Recensement des Equipes'!P172)</f>
        <v/>
      </c>
      <c r="P172" s="590" t="str">
        <f>IF('Recensement des Equipes'!Q172="","",'Recensement des Equipes'!Q172)</f>
        <v/>
      </c>
      <c r="Q172" s="590" t="str">
        <f>IF('Recensement des Equipes'!R172="","",'Recensement des Equipes'!R172)</f>
        <v/>
      </c>
      <c r="R172" s="591" t="str">
        <f>IF('Recensement des Equipes'!S172="","",'Recensement des Equipes'!S172)</f>
        <v/>
      </c>
      <c r="S172" s="119"/>
      <c r="T172" s="110"/>
      <c r="U172" s="110"/>
      <c r="V172" s="110"/>
      <c r="W172" s="112"/>
      <c r="X172" s="276"/>
      <c r="Y172" s="110"/>
      <c r="Z172" s="247"/>
      <c r="AA172" s="252"/>
    </row>
    <row r="173" spans="1:27" ht="33" customHeight="1" x14ac:dyDescent="0.3">
      <c r="A173" s="581" t="str">
        <f>IF('Recensement des Equipes'!A173="","",IF('Recensement des Equipes'!A173='Recensement des Equipes'!A172,"",'Recensement des Equipes'!A173))</f>
        <v/>
      </c>
      <c r="B173" s="21" t="str">
        <f>IF('Recensement des Equipes'!B173="","",IF('Recensement des Equipes'!B173='Recensement des Equipes'!B172,"",'Recensement des Equipes'!B173))</f>
        <v/>
      </c>
      <c r="C173" s="580" t="str">
        <f>IF('Recensement des Equipes'!C173="","",IF('Recensement des Equipes'!C173='Recensement des Equipes'!C172,"",'Recensement des Equipes'!C173))</f>
        <v/>
      </c>
      <c r="D173" s="580" t="str">
        <f>IF('Recensement des Equipes'!D173="","",IF(C173="","",'Recensement des Equipes'!D173))</f>
        <v/>
      </c>
      <c r="E173" s="23" t="str">
        <f>IF('Recensement des Equipes'!E173="","",IF(C173="","",'Recensement des Equipes'!E173))</f>
        <v/>
      </c>
      <c r="F173" s="604" t="str">
        <f>IF('Recensement des Equipes'!G173="","",IF('Recensement des Equipes'!G173='Recensement des Equipes'!G172,"",'Recensement des Equipes'!G173))</f>
        <v/>
      </c>
      <c r="G173" s="589" t="str">
        <f>IF('Recensement des Equipes'!H173="","",'Recensement des Equipes'!H173)</f>
        <v/>
      </c>
      <c r="H173" s="590" t="str">
        <f>IF('Recensement des Equipes'!I173="","",'Recensement des Equipes'!I173)</f>
        <v/>
      </c>
      <c r="I173" s="590" t="str">
        <f>IF('Recensement des Equipes'!J173="","",'Recensement des Equipes'!J173)</f>
        <v/>
      </c>
      <c r="J173" s="591" t="str">
        <f>IF('Recensement des Equipes'!K173="","",'Recensement des Equipes'!K173)</f>
        <v/>
      </c>
      <c r="K173" s="592" t="str">
        <f>IF('Recensement des Equipes'!L173="","",'Recensement des Equipes'!L173)</f>
        <v/>
      </c>
      <c r="L173" s="593" t="str">
        <f>IF('Recensement des Equipes'!M173="","",'Recensement des Equipes'!M173)</f>
        <v/>
      </c>
      <c r="M173" s="593" t="str">
        <f>IF('Recensement des Equipes'!N173="","",'Recensement des Equipes'!N173)</f>
        <v/>
      </c>
      <c r="N173" s="594" t="str">
        <f>IF('Recensement des Equipes'!O173="","",'Recensement des Equipes'!O173)</f>
        <v/>
      </c>
      <c r="O173" s="589" t="str">
        <f>IF('Recensement des Equipes'!P173="","",'Recensement des Equipes'!P173)</f>
        <v/>
      </c>
      <c r="P173" s="590" t="str">
        <f>IF('Recensement des Equipes'!Q173="","",'Recensement des Equipes'!Q173)</f>
        <v/>
      </c>
      <c r="Q173" s="590" t="str">
        <f>IF('Recensement des Equipes'!R173="","",'Recensement des Equipes'!R173)</f>
        <v/>
      </c>
      <c r="R173" s="591" t="str">
        <f>IF('Recensement des Equipes'!S173="","",'Recensement des Equipes'!S173)</f>
        <v/>
      </c>
      <c r="S173" s="119"/>
      <c r="T173" s="110"/>
      <c r="U173" s="110"/>
      <c r="V173" s="110"/>
      <c r="W173" s="112"/>
      <c r="X173" s="276"/>
      <c r="Y173" s="110"/>
      <c r="Z173" s="247"/>
      <c r="AA173" s="606"/>
    </row>
    <row r="174" spans="1:27" ht="33" customHeight="1" x14ac:dyDescent="0.3">
      <c r="A174" s="581" t="str">
        <f>IF('Recensement des Equipes'!A174="","",IF('Recensement des Equipes'!A174='Recensement des Equipes'!A173,"",'Recensement des Equipes'!A174))</f>
        <v/>
      </c>
      <c r="B174" s="21" t="str">
        <f>IF('Recensement des Equipes'!B174="","",IF('Recensement des Equipes'!B174='Recensement des Equipes'!B173,"",'Recensement des Equipes'!B174))</f>
        <v/>
      </c>
      <c r="C174" s="580" t="str">
        <f>IF('Recensement des Equipes'!C174="","",IF('Recensement des Equipes'!C174='Recensement des Equipes'!C173,"",'Recensement des Equipes'!C174))</f>
        <v/>
      </c>
      <c r="D174" s="580" t="str">
        <f>IF('Recensement des Equipes'!D174="","",IF(C174="","",'Recensement des Equipes'!D174))</f>
        <v/>
      </c>
      <c r="E174" s="23" t="str">
        <f>IF('Recensement des Equipes'!E174="","",IF(C174="","",'Recensement des Equipes'!E174))</f>
        <v/>
      </c>
      <c r="F174" s="604" t="str">
        <f>IF('Recensement des Equipes'!G174="","",IF('Recensement des Equipes'!G174='Recensement des Equipes'!G173,"",'Recensement des Equipes'!G174))</f>
        <v/>
      </c>
      <c r="G174" s="589" t="str">
        <f>IF('Recensement des Equipes'!H174="","",'Recensement des Equipes'!H174)</f>
        <v/>
      </c>
      <c r="H174" s="590" t="str">
        <f>IF('Recensement des Equipes'!I174="","",'Recensement des Equipes'!I174)</f>
        <v/>
      </c>
      <c r="I174" s="590" t="str">
        <f>IF('Recensement des Equipes'!J174="","",'Recensement des Equipes'!J174)</f>
        <v/>
      </c>
      <c r="J174" s="591" t="str">
        <f>IF('Recensement des Equipes'!K174="","",'Recensement des Equipes'!K174)</f>
        <v/>
      </c>
      <c r="K174" s="592" t="str">
        <f>IF('Recensement des Equipes'!L174="","",'Recensement des Equipes'!L174)</f>
        <v/>
      </c>
      <c r="L174" s="593" t="str">
        <f>IF('Recensement des Equipes'!M174="","",'Recensement des Equipes'!M174)</f>
        <v/>
      </c>
      <c r="M174" s="593" t="str">
        <f>IF('Recensement des Equipes'!N174="","",'Recensement des Equipes'!N174)</f>
        <v/>
      </c>
      <c r="N174" s="594" t="str">
        <f>IF('Recensement des Equipes'!O174="","",'Recensement des Equipes'!O174)</f>
        <v/>
      </c>
      <c r="O174" s="589" t="str">
        <f>IF('Recensement des Equipes'!P174="","",'Recensement des Equipes'!P174)</f>
        <v/>
      </c>
      <c r="P174" s="590" t="str">
        <f>IF('Recensement des Equipes'!Q174="","",'Recensement des Equipes'!Q174)</f>
        <v/>
      </c>
      <c r="Q174" s="590" t="str">
        <f>IF('Recensement des Equipes'!R174="","",'Recensement des Equipes'!R174)</f>
        <v/>
      </c>
      <c r="R174" s="591" t="str">
        <f>IF('Recensement des Equipes'!S174="","",'Recensement des Equipes'!S174)</f>
        <v/>
      </c>
      <c r="S174" s="119"/>
      <c r="T174" s="110"/>
      <c r="U174" s="110"/>
      <c r="V174" s="110"/>
      <c r="W174" s="112"/>
      <c r="X174" s="276"/>
      <c r="Y174" s="110"/>
      <c r="Z174" s="247"/>
      <c r="AA174" s="252"/>
    </row>
    <row r="175" spans="1:27" ht="33" customHeight="1" x14ac:dyDescent="0.3">
      <c r="A175" s="581" t="str">
        <f>IF('Recensement des Equipes'!A175="","",IF('Recensement des Equipes'!A175='Recensement des Equipes'!A174,"",'Recensement des Equipes'!A175))</f>
        <v/>
      </c>
      <c r="B175" s="21" t="str">
        <f>IF('Recensement des Equipes'!B175="","",IF('Recensement des Equipes'!B175='Recensement des Equipes'!B174,"",'Recensement des Equipes'!B175))</f>
        <v/>
      </c>
      <c r="C175" s="580" t="str">
        <f>IF('Recensement des Equipes'!C175="","",IF('Recensement des Equipes'!C175='Recensement des Equipes'!C174,"",'Recensement des Equipes'!C175))</f>
        <v/>
      </c>
      <c r="D175" s="580" t="str">
        <f>IF('Recensement des Equipes'!D175="","",IF(C175="","",'Recensement des Equipes'!D175))</f>
        <v/>
      </c>
      <c r="E175" s="23" t="str">
        <f>IF('Recensement des Equipes'!E175="","",IF(C175="","",'Recensement des Equipes'!E175))</f>
        <v/>
      </c>
      <c r="F175" s="604" t="str">
        <f>IF('Recensement des Equipes'!G175="","",IF('Recensement des Equipes'!G175='Recensement des Equipes'!G174,"",'Recensement des Equipes'!G175))</f>
        <v/>
      </c>
      <c r="G175" s="589" t="str">
        <f>IF('Recensement des Equipes'!H175="","",'Recensement des Equipes'!H175)</f>
        <v/>
      </c>
      <c r="H175" s="590" t="str">
        <f>IF('Recensement des Equipes'!I175="","",'Recensement des Equipes'!I175)</f>
        <v/>
      </c>
      <c r="I175" s="590" t="str">
        <f>IF('Recensement des Equipes'!J175="","",'Recensement des Equipes'!J175)</f>
        <v/>
      </c>
      <c r="J175" s="591" t="str">
        <f>IF('Recensement des Equipes'!K175="","",'Recensement des Equipes'!K175)</f>
        <v/>
      </c>
      <c r="K175" s="592" t="str">
        <f>IF('Recensement des Equipes'!L175="","",'Recensement des Equipes'!L175)</f>
        <v/>
      </c>
      <c r="L175" s="593" t="str">
        <f>IF('Recensement des Equipes'!M175="","",'Recensement des Equipes'!M175)</f>
        <v/>
      </c>
      <c r="M175" s="593" t="str">
        <f>IF('Recensement des Equipes'!N175="","",'Recensement des Equipes'!N175)</f>
        <v/>
      </c>
      <c r="N175" s="594" t="str">
        <f>IF('Recensement des Equipes'!O175="","",'Recensement des Equipes'!O175)</f>
        <v/>
      </c>
      <c r="O175" s="589" t="str">
        <f>IF('Recensement des Equipes'!P175="","",'Recensement des Equipes'!P175)</f>
        <v/>
      </c>
      <c r="P175" s="590" t="str">
        <f>IF('Recensement des Equipes'!Q175="","",'Recensement des Equipes'!Q175)</f>
        <v/>
      </c>
      <c r="Q175" s="590" t="str">
        <f>IF('Recensement des Equipes'!R175="","",'Recensement des Equipes'!R175)</f>
        <v/>
      </c>
      <c r="R175" s="591" t="str">
        <f>IF('Recensement des Equipes'!S175="","",'Recensement des Equipes'!S175)</f>
        <v/>
      </c>
      <c r="S175" s="119"/>
      <c r="T175" s="110"/>
      <c r="U175" s="110"/>
      <c r="V175" s="110"/>
      <c r="W175" s="112"/>
      <c r="X175" s="276"/>
      <c r="Y175" s="110"/>
      <c r="Z175" s="247"/>
      <c r="AA175" s="606"/>
    </row>
    <row r="176" spans="1:27" ht="33" customHeight="1" x14ac:dyDescent="0.3">
      <c r="A176" s="581" t="str">
        <f>IF('Recensement des Equipes'!A176="","",IF('Recensement des Equipes'!A176='Recensement des Equipes'!A175,"",'Recensement des Equipes'!A176))</f>
        <v/>
      </c>
      <c r="B176" s="21" t="str">
        <f>IF('Recensement des Equipes'!B176="","",IF('Recensement des Equipes'!B176='Recensement des Equipes'!B175,"",'Recensement des Equipes'!B176))</f>
        <v/>
      </c>
      <c r="C176" s="580" t="str">
        <f>IF('Recensement des Equipes'!C176="","",IF('Recensement des Equipes'!C176='Recensement des Equipes'!C175,"",'Recensement des Equipes'!C176))</f>
        <v/>
      </c>
      <c r="D176" s="580" t="str">
        <f>IF('Recensement des Equipes'!D176="","",IF(C176="","",'Recensement des Equipes'!D176))</f>
        <v/>
      </c>
      <c r="E176" s="23" t="str">
        <f>IF('Recensement des Equipes'!E176="","",IF(C176="","",'Recensement des Equipes'!E176))</f>
        <v/>
      </c>
      <c r="F176" s="604" t="str">
        <f>IF('Recensement des Equipes'!G176="","",IF('Recensement des Equipes'!G176='Recensement des Equipes'!G175,"",'Recensement des Equipes'!G176))</f>
        <v/>
      </c>
      <c r="G176" s="589" t="str">
        <f>IF('Recensement des Equipes'!H176="","",'Recensement des Equipes'!H176)</f>
        <v/>
      </c>
      <c r="H176" s="590" t="str">
        <f>IF('Recensement des Equipes'!I176="","",'Recensement des Equipes'!I176)</f>
        <v/>
      </c>
      <c r="I176" s="590" t="str">
        <f>IF('Recensement des Equipes'!J176="","",'Recensement des Equipes'!J176)</f>
        <v/>
      </c>
      <c r="J176" s="591" t="str">
        <f>IF('Recensement des Equipes'!K176="","",'Recensement des Equipes'!K176)</f>
        <v/>
      </c>
      <c r="K176" s="592" t="str">
        <f>IF('Recensement des Equipes'!L176="","",'Recensement des Equipes'!L176)</f>
        <v/>
      </c>
      <c r="L176" s="593" t="str">
        <f>IF('Recensement des Equipes'!M176="","",'Recensement des Equipes'!M176)</f>
        <v/>
      </c>
      <c r="M176" s="593" t="str">
        <f>IF('Recensement des Equipes'!N176="","",'Recensement des Equipes'!N176)</f>
        <v/>
      </c>
      <c r="N176" s="594" t="str">
        <f>IF('Recensement des Equipes'!O176="","",'Recensement des Equipes'!O176)</f>
        <v/>
      </c>
      <c r="O176" s="589" t="str">
        <f>IF('Recensement des Equipes'!P176="","",'Recensement des Equipes'!P176)</f>
        <v/>
      </c>
      <c r="P176" s="590" t="str">
        <f>IF('Recensement des Equipes'!Q176="","",'Recensement des Equipes'!Q176)</f>
        <v/>
      </c>
      <c r="Q176" s="590" t="str">
        <f>IF('Recensement des Equipes'!R176="","",'Recensement des Equipes'!R176)</f>
        <v/>
      </c>
      <c r="R176" s="591" t="str">
        <f>IF('Recensement des Equipes'!S176="","",'Recensement des Equipes'!S176)</f>
        <v/>
      </c>
      <c r="S176" s="119"/>
      <c r="T176" s="110"/>
      <c r="U176" s="110"/>
      <c r="V176" s="110"/>
      <c r="W176" s="112"/>
      <c r="X176" s="276"/>
      <c r="Y176" s="110"/>
      <c r="Z176" s="247"/>
      <c r="AA176" s="252"/>
    </row>
    <row r="177" spans="1:27" ht="33" customHeight="1" x14ac:dyDescent="0.3">
      <c r="A177" s="581" t="str">
        <f>IF('Recensement des Equipes'!A177="","",IF('Recensement des Equipes'!A177='Recensement des Equipes'!A176,"",'Recensement des Equipes'!A177))</f>
        <v/>
      </c>
      <c r="B177" s="21" t="str">
        <f>IF('Recensement des Equipes'!B177="","",IF('Recensement des Equipes'!B177='Recensement des Equipes'!B176,"",'Recensement des Equipes'!B177))</f>
        <v/>
      </c>
      <c r="C177" s="580" t="str">
        <f>IF('Recensement des Equipes'!C177="","",IF('Recensement des Equipes'!C177='Recensement des Equipes'!C176,"",'Recensement des Equipes'!C177))</f>
        <v/>
      </c>
      <c r="D177" s="580" t="str">
        <f>IF('Recensement des Equipes'!D177="","",IF(C177="","",'Recensement des Equipes'!D177))</f>
        <v/>
      </c>
      <c r="E177" s="23" t="str">
        <f>IF('Recensement des Equipes'!E177="","",IF(C177="","",'Recensement des Equipes'!E177))</f>
        <v/>
      </c>
      <c r="F177" s="604" t="str">
        <f>IF('Recensement des Equipes'!G177="","",IF('Recensement des Equipes'!G177='Recensement des Equipes'!G176,"",'Recensement des Equipes'!G177))</f>
        <v/>
      </c>
      <c r="G177" s="589" t="str">
        <f>IF('Recensement des Equipes'!H177="","",'Recensement des Equipes'!H177)</f>
        <v/>
      </c>
      <c r="H177" s="590" t="str">
        <f>IF('Recensement des Equipes'!I177="","",'Recensement des Equipes'!I177)</f>
        <v/>
      </c>
      <c r="I177" s="590" t="str">
        <f>IF('Recensement des Equipes'!J177="","",'Recensement des Equipes'!J177)</f>
        <v/>
      </c>
      <c r="J177" s="591" t="str">
        <f>IF('Recensement des Equipes'!K177="","",'Recensement des Equipes'!K177)</f>
        <v/>
      </c>
      <c r="K177" s="592" t="str">
        <f>IF('Recensement des Equipes'!L177="","",'Recensement des Equipes'!L177)</f>
        <v/>
      </c>
      <c r="L177" s="593" t="str">
        <f>IF('Recensement des Equipes'!M177="","",'Recensement des Equipes'!M177)</f>
        <v/>
      </c>
      <c r="M177" s="593" t="str">
        <f>IF('Recensement des Equipes'!N177="","",'Recensement des Equipes'!N177)</f>
        <v/>
      </c>
      <c r="N177" s="594" t="str">
        <f>IF('Recensement des Equipes'!O177="","",'Recensement des Equipes'!O177)</f>
        <v/>
      </c>
      <c r="O177" s="589" t="str">
        <f>IF('Recensement des Equipes'!P177="","",'Recensement des Equipes'!P177)</f>
        <v/>
      </c>
      <c r="P177" s="590" t="str">
        <f>IF('Recensement des Equipes'!Q177="","",'Recensement des Equipes'!Q177)</f>
        <v/>
      </c>
      <c r="Q177" s="590" t="str">
        <f>IF('Recensement des Equipes'!R177="","",'Recensement des Equipes'!R177)</f>
        <v/>
      </c>
      <c r="R177" s="591" t="str">
        <f>IF('Recensement des Equipes'!S177="","",'Recensement des Equipes'!S177)</f>
        <v/>
      </c>
      <c r="S177" s="119"/>
      <c r="T177" s="110"/>
      <c r="U177" s="110"/>
      <c r="V177" s="110"/>
      <c r="W177" s="112"/>
      <c r="X177" s="276"/>
      <c r="Y177" s="110"/>
      <c r="Z177" s="247"/>
      <c r="AA177" s="606"/>
    </row>
    <row r="178" spans="1:27" ht="33" customHeight="1" x14ac:dyDescent="0.3">
      <c r="A178" s="581" t="str">
        <f>IF('Recensement des Equipes'!A178="","",IF('Recensement des Equipes'!A178='Recensement des Equipes'!A177,"",'Recensement des Equipes'!A178))</f>
        <v/>
      </c>
      <c r="B178" s="21" t="str">
        <f>IF('Recensement des Equipes'!B178="","",IF('Recensement des Equipes'!B178='Recensement des Equipes'!B177,"",'Recensement des Equipes'!B178))</f>
        <v/>
      </c>
      <c r="C178" s="580" t="str">
        <f>IF('Recensement des Equipes'!C178="","",IF('Recensement des Equipes'!C178='Recensement des Equipes'!C177,"",'Recensement des Equipes'!C178))</f>
        <v/>
      </c>
      <c r="D178" s="580" t="str">
        <f>IF('Recensement des Equipes'!D178="","",IF(C178="","",'Recensement des Equipes'!D178))</f>
        <v/>
      </c>
      <c r="E178" s="23" t="str">
        <f>IF('Recensement des Equipes'!E178="","",IF(C178="","",'Recensement des Equipes'!E178))</f>
        <v/>
      </c>
      <c r="F178" s="604" t="str">
        <f>IF('Recensement des Equipes'!G178="","",IF('Recensement des Equipes'!G178='Recensement des Equipes'!G177,"",'Recensement des Equipes'!G178))</f>
        <v/>
      </c>
      <c r="G178" s="589" t="str">
        <f>IF('Recensement des Equipes'!H178="","",'Recensement des Equipes'!H178)</f>
        <v/>
      </c>
      <c r="H178" s="590" t="str">
        <f>IF('Recensement des Equipes'!I178="","",'Recensement des Equipes'!I178)</f>
        <v/>
      </c>
      <c r="I178" s="590" t="str">
        <f>IF('Recensement des Equipes'!J178="","",'Recensement des Equipes'!J178)</f>
        <v/>
      </c>
      <c r="J178" s="591" t="str">
        <f>IF('Recensement des Equipes'!K178="","",'Recensement des Equipes'!K178)</f>
        <v/>
      </c>
      <c r="K178" s="592" t="str">
        <f>IF('Recensement des Equipes'!L178="","",'Recensement des Equipes'!L178)</f>
        <v/>
      </c>
      <c r="L178" s="593" t="str">
        <f>IF('Recensement des Equipes'!M178="","",'Recensement des Equipes'!M178)</f>
        <v/>
      </c>
      <c r="M178" s="593" t="str">
        <f>IF('Recensement des Equipes'!N178="","",'Recensement des Equipes'!N178)</f>
        <v/>
      </c>
      <c r="N178" s="594" t="str">
        <f>IF('Recensement des Equipes'!O178="","",'Recensement des Equipes'!O178)</f>
        <v/>
      </c>
      <c r="O178" s="589" t="str">
        <f>IF('Recensement des Equipes'!P178="","",'Recensement des Equipes'!P178)</f>
        <v/>
      </c>
      <c r="P178" s="590" t="str">
        <f>IF('Recensement des Equipes'!Q178="","",'Recensement des Equipes'!Q178)</f>
        <v/>
      </c>
      <c r="Q178" s="590" t="str">
        <f>IF('Recensement des Equipes'!R178="","",'Recensement des Equipes'!R178)</f>
        <v/>
      </c>
      <c r="R178" s="591" t="str">
        <f>IF('Recensement des Equipes'!S178="","",'Recensement des Equipes'!S178)</f>
        <v/>
      </c>
      <c r="S178" s="119"/>
      <c r="T178" s="110"/>
      <c r="U178" s="110"/>
      <c r="V178" s="110"/>
      <c r="W178" s="112"/>
      <c r="X178" s="276"/>
      <c r="Y178" s="110"/>
      <c r="Z178" s="247"/>
      <c r="AA178" s="252"/>
    </row>
    <row r="179" spans="1:27" ht="33" customHeight="1" x14ac:dyDescent="0.3">
      <c r="A179" s="581" t="str">
        <f>IF('Recensement des Equipes'!A179="","",IF('Recensement des Equipes'!A179='Recensement des Equipes'!A178,"",'Recensement des Equipes'!A179))</f>
        <v/>
      </c>
      <c r="B179" s="21" t="str">
        <f>IF('Recensement des Equipes'!B179="","",IF('Recensement des Equipes'!B179='Recensement des Equipes'!B178,"",'Recensement des Equipes'!B179))</f>
        <v/>
      </c>
      <c r="C179" s="580" t="str">
        <f>IF('Recensement des Equipes'!C179="","",IF('Recensement des Equipes'!C179='Recensement des Equipes'!C178,"",'Recensement des Equipes'!C179))</f>
        <v/>
      </c>
      <c r="D179" s="580" t="str">
        <f>IF('Recensement des Equipes'!D179="","",IF(C179="","",'Recensement des Equipes'!D179))</f>
        <v/>
      </c>
      <c r="E179" s="23" t="str">
        <f>IF('Recensement des Equipes'!E179="","",IF(C179="","",'Recensement des Equipes'!E179))</f>
        <v/>
      </c>
      <c r="F179" s="604" t="str">
        <f>IF('Recensement des Equipes'!G179="","",IF('Recensement des Equipes'!G179='Recensement des Equipes'!G178,"",'Recensement des Equipes'!G179))</f>
        <v/>
      </c>
      <c r="G179" s="589" t="str">
        <f>IF('Recensement des Equipes'!H179="","",'Recensement des Equipes'!H179)</f>
        <v/>
      </c>
      <c r="H179" s="590" t="str">
        <f>IF('Recensement des Equipes'!I179="","",'Recensement des Equipes'!I179)</f>
        <v/>
      </c>
      <c r="I179" s="590" t="str">
        <f>IF('Recensement des Equipes'!J179="","",'Recensement des Equipes'!J179)</f>
        <v/>
      </c>
      <c r="J179" s="591" t="str">
        <f>IF('Recensement des Equipes'!K179="","",'Recensement des Equipes'!K179)</f>
        <v/>
      </c>
      <c r="K179" s="592" t="str">
        <f>IF('Recensement des Equipes'!L179="","",'Recensement des Equipes'!L179)</f>
        <v/>
      </c>
      <c r="L179" s="593" t="str">
        <f>IF('Recensement des Equipes'!M179="","",'Recensement des Equipes'!M179)</f>
        <v/>
      </c>
      <c r="M179" s="593" t="str">
        <f>IF('Recensement des Equipes'!N179="","",'Recensement des Equipes'!N179)</f>
        <v/>
      </c>
      <c r="N179" s="594" t="str">
        <f>IF('Recensement des Equipes'!O179="","",'Recensement des Equipes'!O179)</f>
        <v/>
      </c>
      <c r="O179" s="589" t="str">
        <f>IF('Recensement des Equipes'!P179="","",'Recensement des Equipes'!P179)</f>
        <v/>
      </c>
      <c r="P179" s="590" t="str">
        <f>IF('Recensement des Equipes'!Q179="","",'Recensement des Equipes'!Q179)</f>
        <v/>
      </c>
      <c r="Q179" s="590" t="str">
        <f>IF('Recensement des Equipes'!R179="","",'Recensement des Equipes'!R179)</f>
        <v/>
      </c>
      <c r="R179" s="591" t="str">
        <f>IF('Recensement des Equipes'!S179="","",'Recensement des Equipes'!S179)</f>
        <v/>
      </c>
      <c r="S179" s="119"/>
      <c r="T179" s="110"/>
      <c r="U179" s="110"/>
      <c r="V179" s="110"/>
      <c r="W179" s="112"/>
      <c r="X179" s="276"/>
      <c r="Y179" s="110"/>
      <c r="Z179" s="247"/>
      <c r="AA179" s="606"/>
    </row>
    <row r="180" spans="1:27" ht="33" customHeight="1" x14ac:dyDescent="0.3">
      <c r="A180" s="581" t="str">
        <f>IF('Recensement des Equipes'!A180="","",IF('Recensement des Equipes'!A180='Recensement des Equipes'!A179,"",'Recensement des Equipes'!A180))</f>
        <v/>
      </c>
      <c r="B180" s="21" t="str">
        <f>IF('Recensement des Equipes'!B180="","",IF('Recensement des Equipes'!B180='Recensement des Equipes'!B179,"",'Recensement des Equipes'!B180))</f>
        <v/>
      </c>
      <c r="C180" s="580" t="str">
        <f>IF('Recensement des Equipes'!C180="","",IF('Recensement des Equipes'!C180='Recensement des Equipes'!C179,"",'Recensement des Equipes'!C180))</f>
        <v/>
      </c>
      <c r="D180" s="580" t="str">
        <f>IF('Recensement des Equipes'!D180="","",IF(C180="","",'Recensement des Equipes'!D180))</f>
        <v/>
      </c>
      <c r="E180" s="23" t="str">
        <f>IF('Recensement des Equipes'!E180="","",IF(C180="","",'Recensement des Equipes'!E180))</f>
        <v/>
      </c>
      <c r="F180" s="604" t="str">
        <f>IF('Recensement des Equipes'!G180="","",IF('Recensement des Equipes'!G180='Recensement des Equipes'!G179,"",'Recensement des Equipes'!G180))</f>
        <v/>
      </c>
      <c r="G180" s="589" t="str">
        <f>IF('Recensement des Equipes'!H180="","",'Recensement des Equipes'!H180)</f>
        <v/>
      </c>
      <c r="H180" s="590" t="str">
        <f>IF('Recensement des Equipes'!I180="","",'Recensement des Equipes'!I180)</f>
        <v/>
      </c>
      <c r="I180" s="590" t="str">
        <f>IF('Recensement des Equipes'!J180="","",'Recensement des Equipes'!J180)</f>
        <v/>
      </c>
      <c r="J180" s="591" t="str">
        <f>IF('Recensement des Equipes'!K180="","",'Recensement des Equipes'!K180)</f>
        <v/>
      </c>
      <c r="K180" s="592" t="str">
        <f>IF('Recensement des Equipes'!L180="","",'Recensement des Equipes'!L180)</f>
        <v/>
      </c>
      <c r="L180" s="593" t="str">
        <f>IF('Recensement des Equipes'!M180="","",'Recensement des Equipes'!M180)</f>
        <v/>
      </c>
      <c r="M180" s="593" t="str">
        <f>IF('Recensement des Equipes'!N180="","",'Recensement des Equipes'!N180)</f>
        <v/>
      </c>
      <c r="N180" s="594" t="str">
        <f>IF('Recensement des Equipes'!O180="","",'Recensement des Equipes'!O180)</f>
        <v/>
      </c>
      <c r="O180" s="589" t="str">
        <f>IF('Recensement des Equipes'!P180="","",'Recensement des Equipes'!P180)</f>
        <v/>
      </c>
      <c r="P180" s="590" t="str">
        <f>IF('Recensement des Equipes'!Q180="","",'Recensement des Equipes'!Q180)</f>
        <v/>
      </c>
      <c r="Q180" s="590" t="str">
        <f>IF('Recensement des Equipes'!R180="","",'Recensement des Equipes'!R180)</f>
        <v/>
      </c>
      <c r="R180" s="591" t="str">
        <f>IF('Recensement des Equipes'!S180="","",'Recensement des Equipes'!S180)</f>
        <v/>
      </c>
      <c r="S180" s="119"/>
      <c r="T180" s="110"/>
      <c r="U180" s="110"/>
      <c r="V180" s="110"/>
      <c r="W180" s="112"/>
      <c r="X180" s="276"/>
      <c r="Y180" s="110"/>
      <c r="Z180" s="247"/>
      <c r="AA180" s="252"/>
    </row>
    <row r="181" spans="1:27" ht="33" customHeight="1" x14ac:dyDescent="0.3">
      <c r="A181" s="581" t="str">
        <f>IF('Recensement des Equipes'!A181="","",IF('Recensement des Equipes'!A181='Recensement des Equipes'!A180,"",'Recensement des Equipes'!A181))</f>
        <v/>
      </c>
      <c r="B181" s="21" t="str">
        <f>IF('Recensement des Equipes'!B181="","",IF('Recensement des Equipes'!B181='Recensement des Equipes'!B180,"",'Recensement des Equipes'!B181))</f>
        <v/>
      </c>
      <c r="C181" s="580" t="str">
        <f>IF('Recensement des Equipes'!C181="","",IF('Recensement des Equipes'!C181='Recensement des Equipes'!C180,"",'Recensement des Equipes'!C181))</f>
        <v/>
      </c>
      <c r="D181" s="580" t="str">
        <f>IF('Recensement des Equipes'!D181="","",IF(C181="","",'Recensement des Equipes'!D181))</f>
        <v/>
      </c>
      <c r="E181" s="23" t="str">
        <f>IF('Recensement des Equipes'!E181="","",IF(C181="","",'Recensement des Equipes'!E181))</f>
        <v/>
      </c>
      <c r="F181" s="604" t="str">
        <f>IF('Recensement des Equipes'!G181="","",IF('Recensement des Equipes'!G181='Recensement des Equipes'!G180,"",'Recensement des Equipes'!G181))</f>
        <v/>
      </c>
      <c r="G181" s="589" t="str">
        <f>IF('Recensement des Equipes'!H181="","",'Recensement des Equipes'!H181)</f>
        <v/>
      </c>
      <c r="H181" s="590" t="str">
        <f>IF('Recensement des Equipes'!I181="","",'Recensement des Equipes'!I181)</f>
        <v/>
      </c>
      <c r="I181" s="590" t="str">
        <f>IF('Recensement des Equipes'!J181="","",'Recensement des Equipes'!J181)</f>
        <v/>
      </c>
      <c r="J181" s="591" t="str">
        <f>IF('Recensement des Equipes'!K181="","",'Recensement des Equipes'!K181)</f>
        <v/>
      </c>
      <c r="K181" s="592" t="str">
        <f>IF('Recensement des Equipes'!L181="","",'Recensement des Equipes'!L181)</f>
        <v/>
      </c>
      <c r="L181" s="593" t="str">
        <f>IF('Recensement des Equipes'!M181="","",'Recensement des Equipes'!M181)</f>
        <v/>
      </c>
      <c r="M181" s="593" t="str">
        <f>IF('Recensement des Equipes'!N181="","",'Recensement des Equipes'!N181)</f>
        <v/>
      </c>
      <c r="N181" s="594" t="str">
        <f>IF('Recensement des Equipes'!O181="","",'Recensement des Equipes'!O181)</f>
        <v/>
      </c>
      <c r="O181" s="589" t="str">
        <f>IF('Recensement des Equipes'!P181="","",'Recensement des Equipes'!P181)</f>
        <v/>
      </c>
      <c r="P181" s="590" t="str">
        <f>IF('Recensement des Equipes'!Q181="","",'Recensement des Equipes'!Q181)</f>
        <v/>
      </c>
      <c r="Q181" s="590" t="str">
        <f>IF('Recensement des Equipes'!R181="","",'Recensement des Equipes'!R181)</f>
        <v/>
      </c>
      <c r="R181" s="591" t="str">
        <f>IF('Recensement des Equipes'!S181="","",'Recensement des Equipes'!S181)</f>
        <v/>
      </c>
      <c r="S181" s="119"/>
      <c r="T181" s="110"/>
      <c r="U181" s="110"/>
      <c r="V181" s="110"/>
      <c r="W181" s="112"/>
      <c r="X181" s="276"/>
      <c r="Y181" s="110"/>
      <c r="Z181" s="247"/>
      <c r="AA181" s="606"/>
    </row>
    <row r="182" spans="1:27" ht="33" customHeight="1" x14ac:dyDescent="0.3">
      <c r="A182" s="581" t="str">
        <f>IF('Recensement des Equipes'!A182="","",IF('Recensement des Equipes'!A182='Recensement des Equipes'!A181,"",'Recensement des Equipes'!A182))</f>
        <v/>
      </c>
      <c r="B182" s="21" t="str">
        <f>IF('Recensement des Equipes'!B182="","",IF('Recensement des Equipes'!B182='Recensement des Equipes'!B181,"",'Recensement des Equipes'!B182))</f>
        <v/>
      </c>
      <c r="C182" s="580" t="str">
        <f>IF('Recensement des Equipes'!C182="","",IF('Recensement des Equipes'!C182='Recensement des Equipes'!C181,"",'Recensement des Equipes'!C182))</f>
        <v/>
      </c>
      <c r="D182" s="580" t="str">
        <f>IF('Recensement des Equipes'!D182="","",IF(C182="","",'Recensement des Equipes'!D182))</f>
        <v/>
      </c>
      <c r="E182" s="23" t="str">
        <f>IF('Recensement des Equipes'!E182="","",IF(C182="","",'Recensement des Equipes'!E182))</f>
        <v/>
      </c>
      <c r="F182" s="604" t="str">
        <f>IF('Recensement des Equipes'!G182="","",IF('Recensement des Equipes'!G182='Recensement des Equipes'!G181,"",'Recensement des Equipes'!G182))</f>
        <v/>
      </c>
      <c r="G182" s="589" t="str">
        <f>IF('Recensement des Equipes'!H182="","",'Recensement des Equipes'!H182)</f>
        <v/>
      </c>
      <c r="H182" s="590" t="str">
        <f>IF('Recensement des Equipes'!I182="","",'Recensement des Equipes'!I182)</f>
        <v/>
      </c>
      <c r="I182" s="590" t="str">
        <f>IF('Recensement des Equipes'!J182="","",'Recensement des Equipes'!J182)</f>
        <v/>
      </c>
      <c r="J182" s="591" t="str">
        <f>IF('Recensement des Equipes'!K182="","",'Recensement des Equipes'!K182)</f>
        <v/>
      </c>
      <c r="K182" s="592" t="str">
        <f>IF('Recensement des Equipes'!L182="","",'Recensement des Equipes'!L182)</f>
        <v/>
      </c>
      <c r="L182" s="593" t="str">
        <f>IF('Recensement des Equipes'!M182="","",'Recensement des Equipes'!M182)</f>
        <v/>
      </c>
      <c r="M182" s="593" t="str">
        <f>IF('Recensement des Equipes'!N182="","",'Recensement des Equipes'!N182)</f>
        <v/>
      </c>
      <c r="N182" s="594" t="str">
        <f>IF('Recensement des Equipes'!O182="","",'Recensement des Equipes'!O182)</f>
        <v/>
      </c>
      <c r="O182" s="589" t="str">
        <f>IF('Recensement des Equipes'!P182="","",'Recensement des Equipes'!P182)</f>
        <v/>
      </c>
      <c r="P182" s="590" t="str">
        <f>IF('Recensement des Equipes'!Q182="","",'Recensement des Equipes'!Q182)</f>
        <v/>
      </c>
      <c r="Q182" s="590" t="str">
        <f>IF('Recensement des Equipes'!R182="","",'Recensement des Equipes'!R182)</f>
        <v/>
      </c>
      <c r="R182" s="591" t="str">
        <f>IF('Recensement des Equipes'!S182="","",'Recensement des Equipes'!S182)</f>
        <v/>
      </c>
      <c r="S182" s="119"/>
      <c r="T182" s="110"/>
      <c r="U182" s="110"/>
      <c r="V182" s="110"/>
      <c r="W182" s="112"/>
      <c r="X182" s="276"/>
      <c r="Y182" s="110"/>
      <c r="Z182" s="247"/>
      <c r="AA182" s="252"/>
    </row>
    <row r="183" spans="1:27" ht="33" customHeight="1" x14ac:dyDescent="0.3">
      <c r="A183" s="581" t="str">
        <f>IF('Recensement des Equipes'!A183="","",IF('Recensement des Equipes'!A183='Recensement des Equipes'!A182,"",'Recensement des Equipes'!A183))</f>
        <v/>
      </c>
      <c r="B183" s="21" t="str">
        <f>IF('Recensement des Equipes'!B183="","",IF('Recensement des Equipes'!B183='Recensement des Equipes'!B182,"",'Recensement des Equipes'!B183))</f>
        <v/>
      </c>
      <c r="C183" s="580" t="str">
        <f>IF('Recensement des Equipes'!C183="","",IF('Recensement des Equipes'!C183='Recensement des Equipes'!C182,"",'Recensement des Equipes'!C183))</f>
        <v/>
      </c>
      <c r="D183" s="580" t="str">
        <f>IF('Recensement des Equipes'!D183="","",IF(C183="","",'Recensement des Equipes'!D183))</f>
        <v/>
      </c>
      <c r="E183" s="23" t="str">
        <f>IF('Recensement des Equipes'!E183="","",IF(C183="","",'Recensement des Equipes'!E183))</f>
        <v/>
      </c>
      <c r="F183" s="604" t="str">
        <f>IF('Recensement des Equipes'!G183="","",IF('Recensement des Equipes'!G183='Recensement des Equipes'!G182,"",'Recensement des Equipes'!G183))</f>
        <v/>
      </c>
      <c r="G183" s="589" t="str">
        <f>IF('Recensement des Equipes'!H183="","",'Recensement des Equipes'!H183)</f>
        <v/>
      </c>
      <c r="H183" s="590" t="str">
        <f>IF('Recensement des Equipes'!I183="","",'Recensement des Equipes'!I183)</f>
        <v/>
      </c>
      <c r="I183" s="590" t="str">
        <f>IF('Recensement des Equipes'!J183="","",'Recensement des Equipes'!J183)</f>
        <v/>
      </c>
      <c r="J183" s="591" t="str">
        <f>IF('Recensement des Equipes'!K183="","",'Recensement des Equipes'!K183)</f>
        <v/>
      </c>
      <c r="K183" s="592" t="str">
        <f>IF('Recensement des Equipes'!L183="","",'Recensement des Equipes'!L183)</f>
        <v/>
      </c>
      <c r="L183" s="593" t="str">
        <f>IF('Recensement des Equipes'!M183="","",'Recensement des Equipes'!M183)</f>
        <v/>
      </c>
      <c r="M183" s="593" t="str">
        <f>IF('Recensement des Equipes'!N183="","",'Recensement des Equipes'!N183)</f>
        <v/>
      </c>
      <c r="N183" s="594" t="str">
        <f>IF('Recensement des Equipes'!O183="","",'Recensement des Equipes'!O183)</f>
        <v/>
      </c>
      <c r="O183" s="589" t="str">
        <f>IF('Recensement des Equipes'!P183="","",'Recensement des Equipes'!P183)</f>
        <v/>
      </c>
      <c r="P183" s="590" t="str">
        <f>IF('Recensement des Equipes'!Q183="","",'Recensement des Equipes'!Q183)</f>
        <v/>
      </c>
      <c r="Q183" s="590" t="str">
        <f>IF('Recensement des Equipes'!R183="","",'Recensement des Equipes'!R183)</f>
        <v/>
      </c>
      <c r="R183" s="591" t="str">
        <f>IF('Recensement des Equipes'!S183="","",'Recensement des Equipes'!S183)</f>
        <v/>
      </c>
      <c r="S183" s="119"/>
      <c r="T183" s="110"/>
      <c r="U183" s="110"/>
      <c r="V183" s="110"/>
      <c r="W183" s="112"/>
      <c r="X183" s="276"/>
      <c r="Y183" s="110"/>
      <c r="Z183" s="247"/>
      <c r="AA183" s="606"/>
    </row>
    <row r="184" spans="1:27" ht="33" customHeight="1" x14ac:dyDescent="0.3">
      <c r="A184" s="581" t="str">
        <f>IF('Recensement des Equipes'!A184="","",IF('Recensement des Equipes'!A184='Recensement des Equipes'!A183,"",'Recensement des Equipes'!A184))</f>
        <v/>
      </c>
      <c r="B184" s="21" t="str">
        <f>IF('Recensement des Equipes'!B184="","",IF('Recensement des Equipes'!B184='Recensement des Equipes'!B183,"",'Recensement des Equipes'!B184))</f>
        <v/>
      </c>
      <c r="C184" s="580" t="str">
        <f>IF('Recensement des Equipes'!C184="","",IF('Recensement des Equipes'!C184='Recensement des Equipes'!C183,"",'Recensement des Equipes'!C184))</f>
        <v/>
      </c>
      <c r="D184" s="580" t="str">
        <f>IF('Recensement des Equipes'!D184="","",IF(C184="","",'Recensement des Equipes'!D184))</f>
        <v/>
      </c>
      <c r="E184" s="23" t="str">
        <f>IF('Recensement des Equipes'!E184="","",IF(C184="","",'Recensement des Equipes'!E184))</f>
        <v/>
      </c>
      <c r="F184" s="604" t="str">
        <f>IF('Recensement des Equipes'!G184="","",IF('Recensement des Equipes'!G184='Recensement des Equipes'!G183,"",'Recensement des Equipes'!G184))</f>
        <v/>
      </c>
      <c r="G184" s="589" t="str">
        <f>IF('Recensement des Equipes'!H184="","",'Recensement des Equipes'!H184)</f>
        <v/>
      </c>
      <c r="H184" s="590" t="str">
        <f>IF('Recensement des Equipes'!I184="","",'Recensement des Equipes'!I184)</f>
        <v/>
      </c>
      <c r="I184" s="590" t="str">
        <f>IF('Recensement des Equipes'!J184="","",'Recensement des Equipes'!J184)</f>
        <v/>
      </c>
      <c r="J184" s="591" t="str">
        <f>IF('Recensement des Equipes'!K184="","",'Recensement des Equipes'!K184)</f>
        <v/>
      </c>
      <c r="K184" s="592" t="str">
        <f>IF('Recensement des Equipes'!L184="","",'Recensement des Equipes'!L184)</f>
        <v/>
      </c>
      <c r="L184" s="593" t="str">
        <f>IF('Recensement des Equipes'!M184="","",'Recensement des Equipes'!M184)</f>
        <v/>
      </c>
      <c r="M184" s="593" t="str">
        <f>IF('Recensement des Equipes'!N184="","",'Recensement des Equipes'!N184)</f>
        <v/>
      </c>
      <c r="N184" s="594" t="str">
        <f>IF('Recensement des Equipes'!O184="","",'Recensement des Equipes'!O184)</f>
        <v/>
      </c>
      <c r="O184" s="589" t="str">
        <f>IF('Recensement des Equipes'!P184="","",'Recensement des Equipes'!P184)</f>
        <v/>
      </c>
      <c r="P184" s="590" t="str">
        <f>IF('Recensement des Equipes'!Q184="","",'Recensement des Equipes'!Q184)</f>
        <v/>
      </c>
      <c r="Q184" s="590" t="str">
        <f>IF('Recensement des Equipes'!R184="","",'Recensement des Equipes'!R184)</f>
        <v/>
      </c>
      <c r="R184" s="591" t="str">
        <f>IF('Recensement des Equipes'!S184="","",'Recensement des Equipes'!S184)</f>
        <v/>
      </c>
      <c r="S184" s="119"/>
      <c r="T184" s="110"/>
      <c r="U184" s="110"/>
      <c r="V184" s="110"/>
      <c r="W184" s="112"/>
      <c r="X184" s="276"/>
      <c r="Y184" s="110"/>
      <c r="Z184" s="247"/>
      <c r="AA184" s="252"/>
    </row>
    <row r="185" spans="1:27" ht="33" customHeight="1" x14ac:dyDescent="0.3">
      <c r="A185" s="581" t="str">
        <f>IF('Recensement des Equipes'!A185="","",IF('Recensement des Equipes'!A185='Recensement des Equipes'!A184,"",'Recensement des Equipes'!A185))</f>
        <v/>
      </c>
      <c r="B185" s="21" t="str">
        <f>IF('Recensement des Equipes'!B185="","",IF('Recensement des Equipes'!B185='Recensement des Equipes'!B184,"",'Recensement des Equipes'!B185))</f>
        <v/>
      </c>
      <c r="C185" s="580" t="str">
        <f>IF('Recensement des Equipes'!C185="","",IF('Recensement des Equipes'!C185='Recensement des Equipes'!C184,"",'Recensement des Equipes'!C185))</f>
        <v/>
      </c>
      <c r="D185" s="580" t="str">
        <f>IF('Recensement des Equipes'!D185="","",IF(C185="","",'Recensement des Equipes'!D185))</f>
        <v/>
      </c>
      <c r="E185" s="23" t="str">
        <f>IF('Recensement des Equipes'!E185="","",IF(C185="","",'Recensement des Equipes'!E185))</f>
        <v/>
      </c>
      <c r="F185" s="604" t="str">
        <f>IF('Recensement des Equipes'!G185="","",IF('Recensement des Equipes'!G185='Recensement des Equipes'!G184,"",'Recensement des Equipes'!G185))</f>
        <v/>
      </c>
      <c r="G185" s="589" t="str">
        <f>IF('Recensement des Equipes'!H185="","",'Recensement des Equipes'!H185)</f>
        <v/>
      </c>
      <c r="H185" s="590" t="str">
        <f>IF('Recensement des Equipes'!I185="","",'Recensement des Equipes'!I185)</f>
        <v/>
      </c>
      <c r="I185" s="590" t="str">
        <f>IF('Recensement des Equipes'!J185="","",'Recensement des Equipes'!J185)</f>
        <v/>
      </c>
      <c r="J185" s="591" t="str">
        <f>IF('Recensement des Equipes'!K185="","",'Recensement des Equipes'!K185)</f>
        <v/>
      </c>
      <c r="K185" s="592" t="str">
        <f>IF('Recensement des Equipes'!L185="","",'Recensement des Equipes'!L185)</f>
        <v/>
      </c>
      <c r="L185" s="593" t="str">
        <f>IF('Recensement des Equipes'!M185="","",'Recensement des Equipes'!M185)</f>
        <v/>
      </c>
      <c r="M185" s="593" t="str">
        <f>IF('Recensement des Equipes'!N185="","",'Recensement des Equipes'!N185)</f>
        <v/>
      </c>
      <c r="N185" s="594" t="str">
        <f>IF('Recensement des Equipes'!O185="","",'Recensement des Equipes'!O185)</f>
        <v/>
      </c>
      <c r="O185" s="589" t="str">
        <f>IF('Recensement des Equipes'!P185="","",'Recensement des Equipes'!P185)</f>
        <v/>
      </c>
      <c r="P185" s="590" t="str">
        <f>IF('Recensement des Equipes'!Q185="","",'Recensement des Equipes'!Q185)</f>
        <v/>
      </c>
      <c r="Q185" s="590" t="str">
        <f>IF('Recensement des Equipes'!R185="","",'Recensement des Equipes'!R185)</f>
        <v/>
      </c>
      <c r="R185" s="591" t="str">
        <f>IF('Recensement des Equipes'!S185="","",'Recensement des Equipes'!S185)</f>
        <v/>
      </c>
      <c r="S185" s="119"/>
      <c r="T185" s="110"/>
      <c r="U185" s="110"/>
      <c r="V185" s="110"/>
      <c r="W185" s="112"/>
      <c r="X185" s="276"/>
      <c r="Y185" s="110"/>
      <c r="Z185" s="247"/>
      <c r="AA185" s="606"/>
    </row>
    <row r="186" spans="1:27" ht="33" customHeight="1" x14ac:dyDescent="0.3">
      <c r="A186" s="581" t="str">
        <f>IF('Recensement des Equipes'!A186="","",IF('Recensement des Equipes'!A186='Recensement des Equipes'!A185,"",'Recensement des Equipes'!A186))</f>
        <v/>
      </c>
      <c r="B186" s="21" t="str">
        <f>IF('Recensement des Equipes'!B186="","",IF('Recensement des Equipes'!B186='Recensement des Equipes'!B185,"",'Recensement des Equipes'!B186))</f>
        <v/>
      </c>
      <c r="C186" s="580" t="str">
        <f>IF('Recensement des Equipes'!C186="","",IF('Recensement des Equipes'!C186='Recensement des Equipes'!C185,"",'Recensement des Equipes'!C186))</f>
        <v/>
      </c>
      <c r="D186" s="580" t="str">
        <f>IF('Recensement des Equipes'!D186="","",IF(C186="","",'Recensement des Equipes'!D186))</f>
        <v/>
      </c>
      <c r="E186" s="23" t="str">
        <f>IF('Recensement des Equipes'!E186="","",IF(C186="","",'Recensement des Equipes'!E186))</f>
        <v/>
      </c>
      <c r="F186" s="604" t="str">
        <f>IF('Recensement des Equipes'!G186="","",IF('Recensement des Equipes'!G186='Recensement des Equipes'!G185,"",'Recensement des Equipes'!G186))</f>
        <v/>
      </c>
      <c r="G186" s="589" t="str">
        <f>IF('Recensement des Equipes'!H186="","",'Recensement des Equipes'!H186)</f>
        <v/>
      </c>
      <c r="H186" s="590" t="str">
        <f>IF('Recensement des Equipes'!I186="","",'Recensement des Equipes'!I186)</f>
        <v/>
      </c>
      <c r="I186" s="590" t="str">
        <f>IF('Recensement des Equipes'!J186="","",'Recensement des Equipes'!J186)</f>
        <v/>
      </c>
      <c r="J186" s="591" t="str">
        <f>IF('Recensement des Equipes'!K186="","",'Recensement des Equipes'!K186)</f>
        <v/>
      </c>
      <c r="K186" s="592" t="str">
        <f>IF('Recensement des Equipes'!L186="","",'Recensement des Equipes'!L186)</f>
        <v/>
      </c>
      <c r="L186" s="593" t="str">
        <f>IF('Recensement des Equipes'!M186="","",'Recensement des Equipes'!M186)</f>
        <v/>
      </c>
      <c r="M186" s="593" t="str">
        <f>IF('Recensement des Equipes'!N186="","",'Recensement des Equipes'!N186)</f>
        <v/>
      </c>
      <c r="N186" s="594" t="str">
        <f>IF('Recensement des Equipes'!O186="","",'Recensement des Equipes'!O186)</f>
        <v/>
      </c>
      <c r="O186" s="589" t="str">
        <f>IF('Recensement des Equipes'!P186="","",'Recensement des Equipes'!P186)</f>
        <v/>
      </c>
      <c r="P186" s="590" t="str">
        <f>IF('Recensement des Equipes'!Q186="","",'Recensement des Equipes'!Q186)</f>
        <v/>
      </c>
      <c r="Q186" s="590" t="str">
        <f>IF('Recensement des Equipes'!R186="","",'Recensement des Equipes'!R186)</f>
        <v/>
      </c>
      <c r="R186" s="591" t="str">
        <f>IF('Recensement des Equipes'!S186="","",'Recensement des Equipes'!S186)</f>
        <v/>
      </c>
      <c r="S186" s="119"/>
      <c r="T186" s="110"/>
      <c r="U186" s="110"/>
      <c r="V186" s="110"/>
      <c r="W186" s="112"/>
      <c r="X186" s="276"/>
      <c r="Y186" s="110"/>
      <c r="Z186" s="247"/>
      <c r="AA186" s="252"/>
    </row>
    <row r="187" spans="1:27" ht="33" customHeight="1" x14ac:dyDescent="0.3">
      <c r="A187" s="581" t="str">
        <f>IF('Recensement des Equipes'!A187="","",IF('Recensement des Equipes'!A187='Recensement des Equipes'!A186,"",'Recensement des Equipes'!A187))</f>
        <v/>
      </c>
      <c r="B187" s="21" t="str">
        <f>IF('Recensement des Equipes'!B187="","",IF('Recensement des Equipes'!B187='Recensement des Equipes'!B186,"",'Recensement des Equipes'!B187))</f>
        <v/>
      </c>
      <c r="C187" s="580" t="str">
        <f>IF('Recensement des Equipes'!C187="","",IF('Recensement des Equipes'!C187='Recensement des Equipes'!C186,"",'Recensement des Equipes'!C187))</f>
        <v/>
      </c>
      <c r="D187" s="580" t="str">
        <f>IF('Recensement des Equipes'!D187="","",IF(C187="","",'Recensement des Equipes'!D187))</f>
        <v/>
      </c>
      <c r="E187" s="23" t="str">
        <f>IF('Recensement des Equipes'!E187="","",IF(C187="","",'Recensement des Equipes'!E187))</f>
        <v/>
      </c>
      <c r="F187" s="604" t="str">
        <f>IF('Recensement des Equipes'!G187="","",IF('Recensement des Equipes'!G187='Recensement des Equipes'!G186,"",'Recensement des Equipes'!G187))</f>
        <v/>
      </c>
      <c r="G187" s="589" t="str">
        <f>IF('Recensement des Equipes'!H187="","",'Recensement des Equipes'!H187)</f>
        <v/>
      </c>
      <c r="H187" s="590" t="str">
        <f>IF('Recensement des Equipes'!I187="","",'Recensement des Equipes'!I187)</f>
        <v/>
      </c>
      <c r="I187" s="590" t="str">
        <f>IF('Recensement des Equipes'!J187="","",'Recensement des Equipes'!J187)</f>
        <v/>
      </c>
      <c r="J187" s="591" t="str">
        <f>IF('Recensement des Equipes'!K187="","",'Recensement des Equipes'!K187)</f>
        <v/>
      </c>
      <c r="K187" s="592" t="str">
        <f>IF('Recensement des Equipes'!L187="","",'Recensement des Equipes'!L187)</f>
        <v/>
      </c>
      <c r="L187" s="593" t="str">
        <f>IF('Recensement des Equipes'!M187="","",'Recensement des Equipes'!M187)</f>
        <v/>
      </c>
      <c r="M187" s="593" t="str">
        <f>IF('Recensement des Equipes'!N187="","",'Recensement des Equipes'!N187)</f>
        <v/>
      </c>
      <c r="N187" s="594" t="str">
        <f>IF('Recensement des Equipes'!O187="","",'Recensement des Equipes'!O187)</f>
        <v/>
      </c>
      <c r="O187" s="589" t="str">
        <f>IF('Recensement des Equipes'!P187="","",'Recensement des Equipes'!P187)</f>
        <v/>
      </c>
      <c r="P187" s="590" t="str">
        <f>IF('Recensement des Equipes'!Q187="","",'Recensement des Equipes'!Q187)</f>
        <v/>
      </c>
      <c r="Q187" s="590" t="str">
        <f>IF('Recensement des Equipes'!R187="","",'Recensement des Equipes'!R187)</f>
        <v/>
      </c>
      <c r="R187" s="591" t="str">
        <f>IF('Recensement des Equipes'!S187="","",'Recensement des Equipes'!S187)</f>
        <v/>
      </c>
      <c r="S187" s="119"/>
      <c r="T187" s="110"/>
      <c r="U187" s="110"/>
      <c r="V187" s="110"/>
      <c r="W187" s="112"/>
      <c r="X187" s="276"/>
      <c r="Y187" s="110"/>
      <c r="Z187" s="247"/>
      <c r="AA187" s="606"/>
    </row>
    <row r="188" spans="1:27" ht="33" customHeight="1" x14ac:dyDescent="0.3">
      <c r="A188" s="581" t="str">
        <f>IF('Recensement des Equipes'!A188="","",IF('Recensement des Equipes'!A188='Recensement des Equipes'!A187,"",'Recensement des Equipes'!A188))</f>
        <v/>
      </c>
      <c r="B188" s="21" t="str">
        <f>IF('Recensement des Equipes'!B188="","",IF('Recensement des Equipes'!B188='Recensement des Equipes'!B187,"",'Recensement des Equipes'!B188))</f>
        <v/>
      </c>
      <c r="C188" s="580" t="str">
        <f>IF('Recensement des Equipes'!C188="","",IF('Recensement des Equipes'!C188='Recensement des Equipes'!C187,"",'Recensement des Equipes'!C188))</f>
        <v/>
      </c>
      <c r="D188" s="580" t="str">
        <f>IF('Recensement des Equipes'!D188="","",IF(C188="","",'Recensement des Equipes'!D188))</f>
        <v/>
      </c>
      <c r="E188" s="23" t="str">
        <f>IF('Recensement des Equipes'!E188="","",IF(C188="","",'Recensement des Equipes'!E188))</f>
        <v/>
      </c>
      <c r="F188" s="604" t="str">
        <f>IF('Recensement des Equipes'!G188="","",IF('Recensement des Equipes'!G188='Recensement des Equipes'!G187,"",'Recensement des Equipes'!G188))</f>
        <v/>
      </c>
      <c r="G188" s="589" t="str">
        <f>IF('Recensement des Equipes'!H188="","",'Recensement des Equipes'!H188)</f>
        <v/>
      </c>
      <c r="H188" s="590" t="str">
        <f>IF('Recensement des Equipes'!I188="","",'Recensement des Equipes'!I188)</f>
        <v/>
      </c>
      <c r="I188" s="590" t="str">
        <f>IF('Recensement des Equipes'!J188="","",'Recensement des Equipes'!J188)</f>
        <v/>
      </c>
      <c r="J188" s="591" t="str">
        <f>IF('Recensement des Equipes'!K188="","",'Recensement des Equipes'!K188)</f>
        <v/>
      </c>
      <c r="K188" s="592" t="str">
        <f>IF('Recensement des Equipes'!L188="","",'Recensement des Equipes'!L188)</f>
        <v/>
      </c>
      <c r="L188" s="593" t="str">
        <f>IF('Recensement des Equipes'!M188="","",'Recensement des Equipes'!M188)</f>
        <v/>
      </c>
      <c r="M188" s="593" t="str">
        <f>IF('Recensement des Equipes'!N188="","",'Recensement des Equipes'!N188)</f>
        <v/>
      </c>
      <c r="N188" s="594" t="str">
        <f>IF('Recensement des Equipes'!O188="","",'Recensement des Equipes'!O188)</f>
        <v/>
      </c>
      <c r="O188" s="589" t="str">
        <f>IF('Recensement des Equipes'!P188="","",'Recensement des Equipes'!P188)</f>
        <v/>
      </c>
      <c r="P188" s="590" t="str">
        <f>IF('Recensement des Equipes'!Q188="","",'Recensement des Equipes'!Q188)</f>
        <v/>
      </c>
      <c r="Q188" s="590" t="str">
        <f>IF('Recensement des Equipes'!R188="","",'Recensement des Equipes'!R188)</f>
        <v/>
      </c>
      <c r="R188" s="591" t="str">
        <f>IF('Recensement des Equipes'!S188="","",'Recensement des Equipes'!S188)</f>
        <v/>
      </c>
      <c r="S188" s="119"/>
      <c r="T188" s="110"/>
      <c r="U188" s="110"/>
      <c r="V188" s="110"/>
      <c r="W188" s="112"/>
      <c r="X188" s="276"/>
      <c r="Y188" s="110"/>
      <c r="Z188" s="247"/>
      <c r="AA188" s="252"/>
    </row>
    <row r="189" spans="1:27" ht="33" customHeight="1" x14ac:dyDescent="0.3">
      <c r="A189" s="581" t="str">
        <f>IF('Recensement des Equipes'!A189="","",IF('Recensement des Equipes'!A189='Recensement des Equipes'!A188,"",'Recensement des Equipes'!A189))</f>
        <v/>
      </c>
      <c r="B189" s="21" t="str">
        <f>IF('Recensement des Equipes'!B189="","",IF('Recensement des Equipes'!B189='Recensement des Equipes'!B188,"",'Recensement des Equipes'!B189))</f>
        <v/>
      </c>
      <c r="C189" s="580" t="str">
        <f>IF('Recensement des Equipes'!C189="","",IF('Recensement des Equipes'!C189='Recensement des Equipes'!C188,"",'Recensement des Equipes'!C189))</f>
        <v/>
      </c>
      <c r="D189" s="580" t="str">
        <f>IF('Recensement des Equipes'!D189="","",IF(C189="","",'Recensement des Equipes'!D189))</f>
        <v/>
      </c>
      <c r="E189" s="23" t="str">
        <f>IF('Recensement des Equipes'!E189="","",IF(C189="","",'Recensement des Equipes'!E189))</f>
        <v/>
      </c>
      <c r="F189" s="604" t="str">
        <f>IF('Recensement des Equipes'!G189="","",IF('Recensement des Equipes'!G189='Recensement des Equipes'!G188,"",'Recensement des Equipes'!G189))</f>
        <v/>
      </c>
      <c r="G189" s="589" t="str">
        <f>IF('Recensement des Equipes'!H189="","",'Recensement des Equipes'!H189)</f>
        <v/>
      </c>
      <c r="H189" s="590" t="str">
        <f>IF('Recensement des Equipes'!I189="","",'Recensement des Equipes'!I189)</f>
        <v/>
      </c>
      <c r="I189" s="590" t="str">
        <f>IF('Recensement des Equipes'!J189="","",'Recensement des Equipes'!J189)</f>
        <v/>
      </c>
      <c r="J189" s="591" t="str">
        <f>IF('Recensement des Equipes'!K189="","",'Recensement des Equipes'!K189)</f>
        <v/>
      </c>
      <c r="K189" s="592" t="str">
        <f>IF('Recensement des Equipes'!L189="","",'Recensement des Equipes'!L189)</f>
        <v/>
      </c>
      <c r="L189" s="593" t="str">
        <f>IF('Recensement des Equipes'!M189="","",'Recensement des Equipes'!M189)</f>
        <v/>
      </c>
      <c r="M189" s="593" t="str">
        <f>IF('Recensement des Equipes'!N189="","",'Recensement des Equipes'!N189)</f>
        <v/>
      </c>
      <c r="N189" s="594" t="str">
        <f>IF('Recensement des Equipes'!O189="","",'Recensement des Equipes'!O189)</f>
        <v/>
      </c>
      <c r="O189" s="589" t="str">
        <f>IF('Recensement des Equipes'!P189="","",'Recensement des Equipes'!P189)</f>
        <v/>
      </c>
      <c r="P189" s="590" t="str">
        <f>IF('Recensement des Equipes'!Q189="","",'Recensement des Equipes'!Q189)</f>
        <v/>
      </c>
      <c r="Q189" s="590" t="str">
        <f>IF('Recensement des Equipes'!R189="","",'Recensement des Equipes'!R189)</f>
        <v/>
      </c>
      <c r="R189" s="591" t="str">
        <f>IF('Recensement des Equipes'!S189="","",'Recensement des Equipes'!S189)</f>
        <v/>
      </c>
      <c r="S189" s="119"/>
      <c r="T189" s="110"/>
      <c r="U189" s="110"/>
      <c r="V189" s="110"/>
      <c r="W189" s="112"/>
      <c r="X189" s="276"/>
      <c r="Y189" s="110"/>
      <c r="Z189" s="247"/>
      <c r="AA189" s="606"/>
    </row>
    <row r="190" spans="1:27" ht="33" customHeight="1" x14ac:dyDescent="0.3">
      <c r="A190" s="581" t="str">
        <f>IF('Recensement des Equipes'!A190="","",IF('Recensement des Equipes'!A190='Recensement des Equipes'!A189,"",'Recensement des Equipes'!A190))</f>
        <v/>
      </c>
      <c r="B190" s="21" t="str">
        <f>IF('Recensement des Equipes'!B190="","",IF('Recensement des Equipes'!B190='Recensement des Equipes'!B189,"",'Recensement des Equipes'!B190))</f>
        <v/>
      </c>
      <c r="C190" s="580" t="str">
        <f>IF('Recensement des Equipes'!C190="","",IF('Recensement des Equipes'!C190='Recensement des Equipes'!C189,"",'Recensement des Equipes'!C190))</f>
        <v/>
      </c>
      <c r="D190" s="580" t="str">
        <f>IF('Recensement des Equipes'!D190="","",IF(C190="","",'Recensement des Equipes'!D190))</f>
        <v/>
      </c>
      <c r="E190" s="23" t="str">
        <f>IF('Recensement des Equipes'!E190="","",IF(C190="","",'Recensement des Equipes'!E190))</f>
        <v/>
      </c>
      <c r="F190" s="604" t="str">
        <f>IF('Recensement des Equipes'!G190="","",IF('Recensement des Equipes'!G190='Recensement des Equipes'!G189,"",'Recensement des Equipes'!G190))</f>
        <v/>
      </c>
      <c r="G190" s="589" t="str">
        <f>IF('Recensement des Equipes'!H190="","",'Recensement des Equipes'!H190)</f>
        <v/>
      </c>
      <c r="H190" s="590" t="str">
        <f>IF('Recensement des Equipes'!I190="","",'Recensement des Equipes'!I190)</f>
        <v/>
      </c>
      <c r="I190" s="590" t="str">
        <f>IF('Recensement des Equipes'!J190="","",'Recensement des Equipes'!J190)</f>
        <v/>
      </c>
      <c r="J190" s="591" t="str">
        <f>IF('Recensement des Equipes'!K190="","",'Recensement des Equipes'!K190)</f>
        <v/>
      </c>
      <c r="K190" s="592" t="str">
        <f>IF('Recensement des Equipes'!L190="","",'Recensement des Equipes'!L190)</f>
        <v/>
      </c>
      <c r="L190" s="593" t="str">
        <f>IF('Recensement des Equipes'!M190="","",'Recensement des Equipes'!M190)</f>
        <v/>
      </c>
      <c r="M190" s="593" t="str">
        <f>IF('Recensement des Equipes'!N190="","",'Recensement des Equipes'!N190)</f>
        <v/>
      </c>
      <c r="N190" s="594" t="str">
        <f>IF('Recensement des Equipes'!O190="","",'Recensement des Equipes'!O190)</f>
        <v/>
      </c>
      <c r="O190" s="589" t="str">
        <f>IF('Recensement des Equipes'!P190="","",'Recensement des Equipes'!P190)</f>
        <v/>
      </c>
      <c r="P190" s="590" t="str">
        <f>IF('Recensement des Equipes'!Q190="","",'Recensement des Equipes'!Q190)</f>
        <v/>
      </c>
      <c r="Q190" s="590" t="str">
        <f>IF('Recensement des Equipes'!R190="","",'Recensement des Equipes'!R190)</f>
        <v/>
      </c>
      <c r="R190" s="591" t="str">
        <f>IF('Recensement des Equipes'!S190="","",'Recensement des Equipes'!S190)</f>
        <v/>
      </c>
      <c r="S190" s="119"/>
      <c r="T190" s="110"/>
      <c r="U190" s="110"/>
      <c r="V190" s="110"/>
      <c r="W190" s="112"/>
      <c r="X190" s="276"/>
      <c r="Y190" s="110"/>
      <c r="Z190" s="247"/>
      <c r="AA190" s="252"/>
    </row>
    <row r="191" spans="1:27" ht="33" customHeight="1" x14ac:dyDescent="0.3">
      <c r="A191" s="581" t="str">
        <f>IF('Recensement des Equipes'!A191="","",IF('Recensement des Equipes'!A191='Recensement des Equipes'!A190,"",'Recensement des Equipes'!A191))</f>
        <v/>
      </c>
      <c r="B191" s="21" t="str">
        <f>IF('Recensement des Equipes'!B191="","",IF('Recensement des Equipes'!B191='Recensement des Equipes'!B190,"",'Recensement des Equipes'!B191))</f>
        <v/>
      </c>
      <c r="C191" s="580" t="str">
        <f>IF('Recensement des Equipes'!C191="","",IF('Recensement des Equipes'!C191='Recensement des Equipes'!C190,"",'Recensement des Equipes'!C191))</f>
        <v/>
      </c>
      <c r="D191" s="580" t="str">
        <f>IF('Recensement des Equipes'!D191="","",IF(C191="","",'Recensement des Equipes'!D191))</f>
        <v/>
      </c>
      <c r="E191" s="23" t="str">
        <f>IF('Recensement des Equipes'!E191="","",IF(C191="","",'Recensement des Equipes'!E191))</f>
        <v/>
      </c>
      <c r="F191" s="604" t="str">
        <f>IF('Recensement des Equipes'!G191="","",IF('Recensement des Equipes'!G191='Recensement des Equipes'!G190,"",'Recensement des Equipes'!G191))</f>
        <v/>
      </c>
      <c r="G191" s="589" t="str">
        <f>IF('Recensement des Equipes'!H191="","",'Recensement des Equipes'!H191)</f>
        <v/>
      </c>
      <c r="H191" s="590" t="str">
        <f>IF('Recensement des Equipes'!I191="","",'Recensement des Equipes'!I191)</f>
        <v/>
      </c>
      <c r="I191" s="590" t="str">
        <f>IF('Recensement des Equipes'!J191="","",'Recensement des Equipes'!J191)</f>
        <v/>
      </c>
      <c r="J191" s="591" t="str">
        <f>IF('Recensement des Equipes'!K191="","",'Recensement des Equipes'!K191)</f>
        <v/>
      </c>
      <c r="K191" s="592" t="str">
        <f>IF('Recensement des Equipes'!L191="","",'Recensement des Equipes'!L191)</f>
        <v/>
      </c>
      <c r="L191" s="593" t="str">
        <f>IF('Recensement des Equipes'!M191="","",'Recensement des Equipes'!M191)</f>
        <v/>
      </c>
      <c r="M191" s="593" t="str">
        <f>IF('Recensement des Equipes'!N191="","",'Recensement des Equipes'!N191)</f>
        <v/>
      </c>
      <c r="N191" s="594" t="str">
        <f>IF('Recensement des Equipes'!O191="","",'Recensement des Equipes'!O191)</f>
        <v/>
      </c>
      <c r="O191" s="589" t="str">
        <f>IF('Recensement des Equipes'!P191="","",'Recensement des Equipes'!P191)</f>
        <v/>
      </c>
      <c r="P191" s="590" t="str">
        <f>IF('Recensement des Equipes'!Q191="","",'Recensement des Equipes'!Q191)</f>
        <v/>
      </c>
      <c r="Q191" s="590" t="str">
        <f>IF('Recensement des Equipes'!R191="","",'Recensement des Equipes'!R191)</f>
        <v/>
      </c>
      <c r="R191" s="591" t="str">
        <f>IF('Recensement des Equipes'!S191="","",'Recensement des Equipes'!S191)</f>
        <v/>
      </c>
      <c r="S191" s="119"/>
      <c r="T191" s="110"/>
      <c r="U191" s="110"/>
      <c r="V191" s="110"/>
      <c r="W191" s="112"/>
      <c r="X191" s="276"/>
      <c r="Y191" s="110"/>
      <c r="Z191" s="247"/>
      <c r="AA191" s="606"/>
    </row>
    <row r="192" spans="1:27" ht="33" customHeight="1" x14ac:dyDescent="0.3">
      <c r="A192" s="581" t="str">
        <f>IF('Recensement des Equipes'!A192="","",IF('Recensement des Equipes'!A192='Recensement des Equipes'!A191,"",'Recensement des Equipes'!A192))</f>
        <v/>
      </c>
      <c r="B192" s="21" t="str">
        <f>IF('Recensement des Equipes'!B192="","",IF('Recensement des Equipes'!B192='Recensement des Equipes'!B191,"",'Recensement des Equipes'!B192))</f>
        <v/>
      </c>
      <c r="C192" s="580" t="str">
        <f>IF('Recensement des Equipes'!C192="","",IF('Recensement des Equipes'!C192='Recensement des Equipes'!C191,"",'Recensement des Equipes'!C192))</f>
        <v/>
      </c>
      <c r="D192" s="580" t="str">
        <f>IF('Recensement des Equipes'!D192="","",IF(C192="","",'Recensement des Equipes'!D192))</f>
        <v/>
      </c>
      <c r="E192" s="23" t="str">
        <f>IF('Recensement des Equipes'!E192="","",IF(C192="","",'Recensement des Equipes'!E192))</f>
        <v/>
      </c>
      <c r="F192" s="604" t="str">
        <f>IF('Recensement des Equipes'!G192="","",IF('Recensement des Equipes'!G192='Recensement des Equipes'!G191,"",'Recensement des Equipes'!G192))</f>
        <v/>
      </c>
      <c r="G192" s="589" t="str">
        <f>IF('Recensement des Equipes'!H192="","",'Recensement des Equipes'!H192)</f>
        <v/>
      </c>
      <c r="H192" s="590" t="str">
        <f>IF('Recensement des Equipes'!I192="","",'Recensement des Equipes'!I192)</f>
        <v/>
      </c>
      <c r="I192" s="590" t="str">
        <f>IF('Recensement des Equipes'!J192="","",'Recensement des Equipes'!J192)</f>
        <v/>
      </c>
      <c r="J192" s="591" t="str">
        <f>IF('Recensement des Equipes'!K192="","",'Recensement des Equipes'!K192)</f>
        <v/>
      </c>
      <c r="K192" s="592" t="str">
        <f>IF('Recensement des Equipes'!L192="","",'Recensement des Equipes'!L192)</f>
        <v/>
      </c>
      <c r="L192" s="593" t="str">
        <f>IF('Recensement des Equipes'!M192="","",'Recensement des Equipes'!M192)</f>
        <v/>
      </c>
      <c r="M192" s="593" t="str">
        <f>IF('Recensement des Equipes'!N192="","",'Recensement des Equipes'!N192)</f>
        <v/>
      </c>
      <c r="N192" s="594" t="str">
        <f>IF('Recensement des Equipes'!O192="","",'Recensement des Equipes'!O192)</f>
        <v/>
      </c>
      <c r="O192" s="589" t="str">
        <f>IF('Recensement des Equipes'!P192="","",'Recensement des Equipes'!P192)</f>
        <v/>
      </c>
      <c r="P192" s="590" t="str">
        <f>IF('Recensement des Equipes'!Q192="","",'Recensement des Equipes'!Q192)</f>
        <v/>
      </c>
      <c r="Q192" s="590" t="str">
        <f>IF('Recensement des Equipes'!R192="","",'Recensement des Equipes'!R192)</f>
        <v/>
      </c>
      <c r="R192" s="591" t="str">
        <f>IF('Recensement des Equipes'!S192="","",'Recensement des Equipes'!S192)</f>
        <v/>
      </c>
      <c r="S192" s="119"/>
      <c r="T192" s="110"/>
      <c r="U192" s="110"/>
      <c r="V192" s="110"/>
      <c r="W192" s="112"/>
      <c r="X192" s="276"/>
      <c r="Y192" s="110"/>
      <c r="Z192" s="247"/>
      <c r="AA192" s="252"/>
    </row>
    <row r="193" spans="1:27" ht="33" customHeight="1" x14ac:dyDescent="0.3">
      <c r="A193" s="581" t="str">
        <f>IF('Recensement des Equipes'!A193="","",IF('Recensement des Equipes'!A193='Recensement des Equipes'!A192,"",'Recensement des Equipes'!A193))</f>
        <v/>
      </c>
      <c r="B193" s="21" t="str">
        <f>IF('Recensement des Equipes'!B193="","",IF('Recensement des Equipes'!B193='Recensement des Equipes'!B192,"",'Recensement des Equipes'!B193))</f>
        <v/>
      </c>
      <c r="C193" s="580" t="str">
        <f>IF('Recensement des Equipes'!C193="","",IF('Recensement des Equipes'!C193='Recensement des Equipes'!C192,"",'Recensement des Equipes'!C193))</f>
        <v/>
      </c>
      <c r="D193" s="580" t="str">
        <f>IF('Recensement des Equipes'!D193="","",IF(C193="","",'Recensement des Equipes'!D193))</f>
        <v/>
      </c>
      <c r="E193" s="23" t="str">
        <f>IF('Recensement des Equipes'!E193="","",IF(C193="","",'Recensement des Equipes'!E193))</f>
        <v/>
      </c>
      <c r="F193" s="604" t="str">
        <f>IF('Recensement des Equipes'!G193="","",IF('Recensement des Equipes'!G193='Recensement des Equipes'!G192,"",'Recensement des Equipes'!G193))</f>
        <v/>
      </c>
      <c r="G193" s="589" t="str">
        <f>IF('Recensement des Equipes'!H193="","",'Recensement des Equipes'!H193)</f>
        <v/>
      </c>
      <c r="H193" s="590" t="str">
        <f>IF('Recensement des Equipes'!I193="","",'Recensement des Equipes'!I193)</f>
        <v/>
      </c>
      <c r="I193" s="590" t="str">
        <f>IF('Recensement des Equipes'!J193="","",'Recensement des Equipes'!J193)</f>
        <v/>
      </c>
      <c r="J193" s="591" t="str">
        <f>IF('Recensement des Equipes'!K193="","",'Recensement des Equipes'!K193)</f>
        <v/>
      </c>
      <c r="K193" s="592" t="str">
        <f>IF('Recensement des Equipes'!L193="","",'Recensement des Equipes'!L193)</f>
        <v/>
      </c>
      <c r="L193" s="593" t="str">
        <f>IF('Recensement des Equipes'!M193="","",'Recensement des Equipes'!M193)</f>
        <v/>
      </c>
      <c r="M193" s="593" t="str">
        <f>IF('Recensement des Equipes'!N193="","",'Recensement des Equipes'!N193)</f>
        <v/>
      </c>
      <c r="N193" s="594" t="str">
        <f>IF('Recensement des Equipes'!O193="","",'Recensement des Equipes'!O193)</f>
        <v/>
      </c>
      <c r="O193" s="589" t="str">
        <f>IF('Recensement des Equipes'!P193="","",'Recensement des Equipes'!P193)</f>
        <v/>
      </c>
      <c r="P193" s="590" t="str">
        <f>IF('Recensement des Equipes'!Q193="","",'Recensement des Equipes'!Q193)</f>
        <v/>
      </c>
      <c r="Q193" s="590" t="str">
        <f>IF('Recensement des Equipes'!R193="","",'Recensement des Equipes'!R193)</f>
        <v/>
      </c>
      <c r="R193" s="591" t="str">
        <f>IF('Recensement des Equipes'!S193="","",'Recensement des Equipes'!S193)</f>
        <v/>
      </c>
      <c r="S193" s="119"/>
      <c r="T193" s="110"/>
      <c r="U193" s="110"/>
      <c r="V193" s="110"/>
      <c r="W193" s="112"/>
      <c r="X193" s="276"/>
      <c r="Y193" s="110"/>
      <c r="Z193" s="247"/>
      <c r="AA193" s="606"/>
    </row>
    <row r="194" spans="1:27" ht="33" customHeight="1" x14ac:dyDescent="0.3">
      <c r="A194" s="581" t="str">
        <f>IF('Recensement des Equipes'!A194="","",IF('Recensement des Equipes'!A194='Recensement des Equipes'!A193,"",'Recensement des Equipes'!A194))</f>
        <v/>
      </c>
      <c r="B194" s="21" t="str">
        <f>IF('Recensement des Equipes'!B194="","",IF('Recensement des Equipes'!B194='Recensement des Equipes'!B193,"",'Recensement des Equipes'!B194))</f>
        <v/>
      </c>
      <c r="C194" s="580" t="str">
        <f>IF('Recensement des Equipes'!C194="","",IF('Recensement des Equipes'!C194='Recensement des Equipes'!C193,"",'Recensement des Equipes'!C194))</f>
        <v/>
      </c>
      <c r="D194" s="580" t="str">
        <f>IF('Recensement des Equipes'!D194="","",IF(C194="","",'Recensement des Equipes'!D194))</f>
        <v/>
      </c>
      <c r="E194" s="23" t="str">
        <f>IF('Recensement des Equipes'!E194="","",IF(C194="","",'Recensement des Equipes'!E194))</f>
        <v/>
      </c>
      <c r="F194" s="604" t="str">
        <f>IF('Recensement des Equipes'!G194="","",IF('Recensement des Equipes'!G194='Recensement des Equipes'!G193,"",'Recensement des Equipes'!G194))</f>
        <v/>
      </c>
      <c r="G194" s="589" t="str">
        <f>IF('Recensement des Equipes'!H194="","",'Recensement des Equipes'!H194)</f>
        <v/>
      </c>
      <c r="H194" s="590" t="str">
        <f>IF('Recensement des Equipes'!I194="","",'Recensement des Equipes'!I194)</f>
        <v/>
      </c>
      <c r="I194" s="590" t="str">
        <f>IF('Recensement des Equipes'!J194="","",'Recensement des Equipes'!J194)</f>
        <v/>
      </c>
      <c r="J194" s="591" t="str">
        <f>IF('Recensement des Equipes'!K194="","",'Recensement des Equipes'!K194)</f>
        <v/>
      </c>
      <c r="K194" s="592" t="str">
        <f>IF('Recensement des Equipes'!L194="","",'Recensement des Equipes'!L194)</f>
        <v/>
      </c>
      <c r="L194" s="593" t="str">
        <f>IF('Recensement des Equipes'!M194="","",'Recensement des Equipes'!M194)</f>
        <v/>
      </c>
      <c r="M194" s="593" t="str">
        <f>IF('Recensement des Equipes'!N194="","",'Recensement des Equipes'!N194)</f>
        <v/>
      </c>
      <c r="N194" s="594" t="str">
        <f>IF('Recensement des Equipes'!O194="","",'Recensement des Equipes'!O194)</f>
        <v/>
      </c>
      <c r="O194" s="589" t="str">
        <f>IF('Recensement des Equipes'!P194="","",'Recensement des Equipes'!P194)</f>
        <v/>
      </c>
      <c r="P194" s="590" t="str">
        <f>IF('Recensement des Equipes'!Q194="","",'Recensement des Equipes'!Q194)</f>
        <v/>
      </c>
      <c r="Q194" s="590" t="str">
        <f>IF('Recensement des Equipes'!R194="","",'Recensement des Equipes'!R194)</f>
        <v/>
      </c>
      <c r="R194" s="591" t="str">
        <f>IF('Recensement des Equipes'!S194="","",'Recensement des Equipes'!S194)</f>
        <v/>
      </c>
      <c r="S194" s="119"/>
      <c r="T194" s="110"/>
      <c r="U194" s="110"/>
      <c r="V194" s="110"/>
      <c r="W194" s="112"/>
      <c r="X194" s="276"/>
      <c r="Y194" s="110"/>
      <c r="Z194" s="247"/>
      <c r="AA194" s="252"/>
    </row>
    <row r="195" spans="1:27" ht="33" customHeight="1" x14ac:dyDescent="0.3">
      <c r="A195" s="581" t="str">
        <f>IF('Recensement des Equipes'!A195="","",IF('Recensement des Equipes'!A195='Recensement des Equipes'!A194,"",'Recensement des Equipes'!A195))</f>
        <v/>
      </c>
      <c r="B195" s="21" t="str">
        <f>IF('Recensement des Equipes'!B195="","",IF('Recensement des Equipes'!B195='Recensement des Equipes'!B194,"",'Recensement des Equipes'!B195))</f>
        <v/>
      </c>
      <c r="C195" s="580" t="str">
        <f>IF('Recensement des Equipes'!C195="","",IF('Recensement des Equipes'!C195='Recensement des Equipes'!C194,"",'Recensement des Equipes'!C195))</f>
        <v/>
      </c>
      <c r="D195" s="580" t="str">
        <f>IF('Recensement des Equipes'!D195="","",IF(C195="","",'Recensement des Equipes'!D195))</f>
        <v/>
      </c>
      <c r="E195" s="23" t="str">
        <f>IF('Recensement des Equipes'!E195="","",IF(C195="","",'Recensement des Equipes'!E195))</f>
        <v/>
      </c>
      <c r="F195" s="604" t="str">
        <f>IF('Recensement des Equipes'!G195="","",IF('Recensement des Equipes'!G195='Recensement des Equipes'!G194,"",'Recensement des Equipes'!G195))</f>
        <v/>
      </c>
      <c r="G195" s="589" t="str">
        <f>IF('Recensement des Equipes'!H195="","",'Recensement des Equipes'!H195)</f>
        <v/>
      </c>
      <c r="H195" s="590" t="str">
        <f>IF('Recensement des Equipes'!I195="","",'Recensement des Equipes'!I195)</f>
        <v/>
      </c>
      <c r="I195" s="590" t="str">
        <f>IF('Recensement des Equipes'!J195="","",'Recensement des Equipes'!J195)</f>
        <v/>
      </c>
      <c r="J195" s="591" t="str">
        <f>IF('Recensement des Equipes'!K195="","",'Recensement des Equipes'!K195)</f>
        <v/>
      </c>
      <c r="K195" s="592" t="str">
        <f>IF('Recensement des Equipes'!L195="","",'Recensement des Equipes'!L195)</f>
        <v/>
      </c>
      <c r="L195" s="593" t="str">
        <f>IF('Recensement des Equipes'!M195="","",'Recensement des Equipes'!M195)</f>
        <v/>
      </c>
      <c r="M195" s="593" t="str">
        <f>IF('Recensement des Equipes'!N195="","",'Recensement des Equipes'!N195)</f>
        <v/>
      </c>
      <c r="N195" s="594" t="str">
        <f>IF('Recensement des Equipes'!O195="","",'Recensement des Equipes'!O195)</f>
        <v/>
      </c>
      <c r="O195" s="589" t="str">
        <f>IF('Recensement des Equipes'!P195="","",'Recensement des Equipes'!P195)</f>
        <v/>
      </c>
      <c r="P195" s="590" t="str">
        <f>IF('Recensement des Equipes'!Q195="","",'Recensement des Equipes'!Q195)</f>
        <v/>
      </c>
      <c r="Q195" s="590" t="str">
        <f>IF('Recensement des Equipes'!R195="","",'Recensement des Equipes'!R195)</f>
        <v/>
      </c>
      <c r="R195" s="591" t="str">
        <f>IF('Recensement des Equipes'!S195="","",'Recensement des Equipes'!S195)</f>
        <v/>
      </c>
      <c r="S195" s="119"/>
      <c r="T195" s="110"/>
      <c r="U195" s="110"/>
      <c r="V195" s="110"/>
      <c r="W195" s="112"/>
      <c r="X195" s="276"/>
      <c r="Y195" s="110"/>
      <c r="Z195" s="247"/>
      <c r="AA195" s="606"/>
    </row>
    <row r="196" spans="1:27" ht="33" customHeight="1" x14ac:dyDescent="0.3">
      <c r="A196" s="581" t="str">
        <f>IF('Recensement des Equipes'!A196="","",IF('Recensement des Equipes'!A196='Recensement des Equipes'!A195,"",'Recensement des Equipes'!A196))</f>
        <v/>
      </c>
      <c r="B196" s="21" t="str">
        <f>IF('Recensement des Equipes'!B196="","",IF('Recensement des Equipes'!B196='Recensement des Equipes'!B195,"",'Recensement des Equipes'!B196))</f>
        <v/>
      </c>
      <c r="C196" s="580" t="str">
        <f>IF('Recensement des Equipes'!C196="","",IF('Recensement des Equipes'!C196='Recensement des Equipes'!C195,"",'Recensement des Equipes'!C196))</f>
        <v/>
      </c>
      <c r="D196" s="580" t="str">
        <f>IF('Recensement des Equipes'!D196="","",IF(C196="","",'Recensement des Equipes'!D196))</f>
        <v/>
      </c>
      <c r="E196" s="23" t="str">
        <f>IF('Recensement des Equipes'!E196="","",IF(C196="","",'Recensement des Equipes'!E196))</f>
        <v/>
      </c>
      <c r="F196" s="604" t="str">
        <f>IF('Recensement des Equipes'!G196="","",IF('Recensement des Equipes'!G196='Recensement des Equipes'!G195,"",'Recensement des Equipes'!G196))</f>
        <v/>
      </c>
      <c r="G196" s="589" t="str">
        <f>IF('Recensement des Equipes'!H196="","",'Recensement des Equipes'!H196)</f>
        <v/>
      </c>
      <c r="H196" s="590" t="str">
        <f>IF('Recensement des Equipes'!I196="","",'Recensement des Equipes'!I196)</f>
        <v/>
      </c>
      <c r="I196" s="590" t="str">
        <f>IF('Recensement des Equipes'!J196="","",'Recensement des Equipes'!J196)</f>
        <v/>
      </c>
      <c r="J196" s="591" t="str">
        <f>IF('Recensement des Equipes'!K196="","",'Recensement des Equipes'!K196)</f>
        <v/>
      </c>
      <c r="K196" s="592" t="str">
        <f>IF('Recensement des Equipes'!L196="","",'Recensement des Equipes'!L196)</f>
        <v/>
      </c>
      <c r="L196" s="593" t="str">
        <f>IF('Recensement des Equipes'!M196="","",'Recensement des Equipes'!M196)</f>
        <v/>
      </c>
      <c r="M196" s="593" t="str">
        <f>IF('Recensement des Equipes'!N196="","",'Recensement des Equipes'!N196)</f>
        <v/>
      </c>
      <c r="N196" s="594" t="str">
        <f>IF('Recensement des Equipes'!O196="","",'Recensement des Equipes'!O196)</f>
        <v/>
      </c>
      <c r="O196" s="589" t="str">
        <f>IF('Recensement des Equipes'!P196="","",'Recensement des Equipes'!P196)</f>
        <v/>
      </c>
      <c r="P196" s="590" t="str">
        <f>IF('Recensement des Equipes'!Q196="","",'Recensement des Equipes'!Q196)</f>
        <v/>
      </c>
      <c r="Q196" s="590" t="str">
        <f>IF('Recensement des Equipes'!R196="","",'Recensement des Equipes'!R196)</f>
        <v/>
      </c>
      <c r="R196" s="591" t="str">
        <f>IF('Recensement des Equipes'!S196="","",'Recensement des Equipes'!S196)</f>
        <v/>
      </c>
      <c r="S196" s="119"/>
      <c r="T196" s="110"/>
      <c r="U196" s="110"/>
      <c r="V196" s="110"/>
      <c r="W196" s="112"/>
      <c r="X196" s="276"/>
      <c r="Y196" s="110"/>
      <c r="Z196" s="247"/>
      <c r="AA196" s="252"/>
    </row>
    <row r="197" spans="1:27" ht="33" customHeight="1" x14ac:dyDescent="0.3">
      <c r="A197" s="581" t="str">
        <f>IF('Recensement des Equipes'!A197="","",IF('Recensement des Equipes'!A197='Recensement des Equipes'!A196,"",'Recensement des Equipes'!A197))</f>
        <v/>
      </c>
      <c r="B197" s="21" t="str">
        <f>IF('Recensement des Equipes'!B197="","",IF('Recensement des Equipes'!B197='Recensement des Equipes'!B196,"",'Recensement des Equipes'!B197))</f>
        <v/>
      </c>
      <c r="C197" s="580" t="str">
        <f>IF('Recensement des Equipes'!C197="","",IF('Recensement des Equipes'!C197='Recensement des Equipes'!C196,"",'Recensement des Equipes'!C197))</f>
        <v/>
      </c>
      <c r="D197" s="580" t="str">
        <f>IF('Recensement des Equipes'!D197="","",IF(C197="","",'Recensement des Equipes'!D197))</f>
        <v/>
      </c>
      <c r="E197" s="23" t="str">
        <f>IF('Recensement des Equipes'!E197="","",IF(C197="","",'Recensement des Equipes'!E197))</f>
        <v/>
      </c>
      <c r="F197" s="604" t="str">
        <f>IF('Recensement des Equipes'!G197="","",IF('Recensement des Equipes'!G197='Recensement des Equipes'!G196,"",'Recensement des Equipes'!G197))</f>
        <v/>
      </c>
      <c r="G197" s="589" t="str">
        <f>IF('Recensement des Equipes'!H197="","",'Recensement des Equipes'!H197)</f>
        <v/>
      </c>
      <c r="H197" s="590" t="str">
        <f>IF('Recensement des Equipes'!I197="","",'Recensement des Equipes'!I197)</f>
        <v/>
      </c>
      <c r="I197" s="590" t="str">
        <f>IF('Recensement des Equipes'!J197="","",'Recensement des Equipes'!J197)</f>
        <v/>
      </c>
      <c r="J197" s="591" t="str">
        <f>IF('Recensement des Equipes'!K197="","",'Recensement des Equipes'!K197)</f>
        <v/>
      </c>
      <c r="K197" s="592" t="str">
        <f>IF('Recensement des Equipes'!L197="","",'Recensement des Equipes'!L197)</f>
        <v/>
      </c>
      <c r="L197" s="593" t="str">
        <f>IF('Recensement des Equipes'!M197="","",'Recensement des Equipes'!M197)</f>
        <v/>
      </c>
      <c r="M197" s="593" t="str">
        <f>IF('Recensement des Equipes'!N197="","",'Recensement des Equipes'!N197)</f>
        <v/>
      </c>
      <c r="N197" s="594" t="str">
        <f>IF('Recensement des Equipes'!O197="","",'Recensement des Equipes'!O197)</f>
        <v/>
      </c>
      <c r="O197" s="589" t="str">
        <f>IF('Recensement des Equipes'!P197="","",'Recensement des Equipes'!P197)</f>
        <v/>
      </c>
      <c r="P197" s="590" t="str">
        <f>IF('Recensement des Equipes'!Q197="","",'Recensement des Equipes'!Q197)</f>
        <v/>
      </c>
      <c r="Q197" s="590" t="str">
        <f>IF('Recensement des Equipes'!R197="","",'Recensement des Equipes'!R197)</f>
        <v/>
      </c>
      <c r="R197" s="591" t="str">
        <f>IF('Recensement des Equipes'!S197="","",'Recensement des Equipes'!S197)</f>
        <v/>
      </c>
      <c r="S197" s="119"/>
      <c r="T197" s="110"/>
      <c r="U197" s="110"/>
      <c r="V197" s="110"/>
      <c r="W197" s="112"/>
      <c r="X197" s="276"/>
      <c r="Y197" s="110"/>
      <c r="Z197" s="247"/>
      <c r="AA197" s="606"/>
    </row>
    <row r="198" spans="1:27" ht="33" customHeight="1" x14ac:dyDescent="0.3">
      <c r="A198" s="581" t="str">
        <f>IF('Recensement des Equipes'!A198="","",IF('Recensement des Equipes'!A198='Recensement des Equipes'!A197,"",'Recensement des Equipes'!A198))</f>
        <v/>
      </c>
      <c r="B198" s="21" t="str">
        <f>IF('Recensement des Equipes'!B198="","",IF('Recensement des Equipes'!B198='Recensement des Equipes'!B197,"",'Recensement des Equipes'!B198))</f>
        <v/>
      </c>
      <c r="C198" s="580" t="str">
        <f>IF('Recensement des Equipes'!C198="","",IF('Recensement des Equipes'!C198='Recensement des Equipes'!C197,"",'Recensement des Equipes'!C198))</f>
        <v/>
      </c>
      <c r="D198" s="580" t="str">
        <f>IF('Recensement des Equipes'!D198="","",IF(C198="","",'Recensement des Equipes'!D198))</f>
        <v/>
      </c>
      <c r="E198" s="23" t="str">
        <f>IF('Recensement des Equipes'!E198="","",IF(C198="","",'Recensement des Equipes'!E198))</f>
        <v/>
      </c>
      <c r="F198" s="604" t="str">
        <f>IF('Recensement des Equipes'!G198="","",IF('Recensement des Equipes'!G198='Recensement des Equipes'!G197,"",'Recensement des Equipes'!G198))</f>
        <v/>
      </c>
      <c r="G198" s="589" t="str">
        <f>IF('Recensement des Equipes'!H198="","",'Recensement des Equipes'!H198)</f>
        <v/>
      </c>
      <c r="H198" s="590" t="str">
        <f>IF('Recensement des Equipes'!I198="","",'Recensement des Equipes'!I198)</f>
        <v/>
      </c>
      <c r="I198" s="590" t="str">
        <f>IF('Recensement des Equipes'!J198="","",'Recensement des Equipes'!J198)</f>
        <v/>
      </c>
      <c r="J198" s="591" t="str">
        <f>IF('Recensement des Equipes'!K198="","",'Recensement des Equipes'!K198)</f>
        <v/>
      </c>
      <c r="K198" s="592" t="str">
        <f>IF('Recensement des Equipes'!L198="","",'Recensement des Equipes'!L198)</f>
        <v/>
      </c>
      <c r="L198" s="593" t="str">
        <f>IF('Recensement des Equipes'!M198="","",'Recensement des Equipes'!M198)</f>
        <v/>
      </c>
      <c r="M198" s="593" t="str">
        <f>IF('Recensement des Equipes'!N198="","",'Recensement des Equipes'!N198)</f>
        <v/>
      </c>
      <c r="N198" s="594" t="str">
        <f>IF('Recensement des Equipes'!O198="","",'Recensement des Equipes'!O198)</f>
        <v/>
      </c>
      <c r="O198" s="589" t="str">
        <f>IF('Recensement des Equipes'!P198="","",'Recensement des Equipes'!P198)</f>
        <v/>
      </c>
      <c r="P198" s="590" t="str">
        <f>IF('Recensement des Equipes'!Q198="","",'Recensement des Equipes'!Q198)</f>
        <v/>
      </c>
      <c r="Q198" s="590" t="str">
        <f>IF('Recensement des Equipes'!R198="","",'Recensement des Equipes'!R198)</f>
        <v/>
      </c>
      <c r="R198" s="591" t="str">
        <f>IF('Recensement des Equipes'!S198="","",'Recensement des Equipes'!S198)</f>
        <v/>
      </c>
      <c r="S198" s="119"/>
      <c r="T198" s="110"/>
      <c r="U198" s="110"/>
      <c r="V198" s="110"/>
      <c r="W198" s="112"/>
      <c r="X198" s="276"/>
      <c r="Y198" s="110"/>
      <c r="Z198" s="247"/>
      <c r="AA198" s="252"/>
    </row>
    <row r="199" spans="1:27" ht="33" customHeight="1" x14ac:dyDescent="0.3">
      <c r="A199" s="581" t="str">
        <f>IF('Recensement des Equipes'!A199="","",IF('Recensement des Equipes'!A199='Recensement des Equipes'!A198,"",'Recensement des Equipes'!A199))</f>
        <v/>
      </c>
      <c r="B199" s="21" t="str">
        <f>IF('Recensement des Equipes'!B199="","",IF('Recensement des Equipes'!B199='Recensement des Equipes'!B198,"",'Recensement des Equipes'!B199))</f>
        <v/>
      </c>
      <c r="C199" s="580" t="str">
        <f>IF('Recensement des Equipes'!C199="","",IF('Recensement des Equipes'!C199='Recensement des Equipes'!C198,"",'Recensement des Equipes'!C199))</f>
        <v/>
      </c>
      <c r="D199" s="580" t="str">
        <f>IF('Recensement des Equipes'!D199="","",IF(C199="","",'Recensement des Equipes'!D199))</f>
        <v/>
      </c>
      <c r="E199" s="23" t="str">
        <f>IF('Recensement des Equipes'!E199="","",IF(C199="","",'Recensement des Equipes'!E199))</f>
        <v/>
      </c>
      <c r="F199" s="604" t="str">
        <f>IF('Recensement des Equipes'!G199="","",IF('Recensement des Equipes'!G199='Recensement des Equipes'!G198,"",'Recensement des Equipes'!G199))</f>
        <v/>
      </c>
      <c r="G199" s="589" t="str">
        <f>IF('Recensement des Equipes'!H199="","",'Recensement des Equipes'!H199)</f>
        <v/>
      </c>
      <c r="H199" s="590" t="str">
        <f>IF('Recensement des Equipes'!I199="","",'Recensement des Equipes'!I199)</f>
        <v/>
      </c>
      <c r="I199" s="590" t="str">
        <f>IF('Recensement des Equipes'!J199="","",'Recensement des Equipes'!J199)</f>
        <v/>
      </c>
      <c r="J199" s="591" t="str">
        <f>IF('Recensement des Equipes'!K199="","",'Recensement des Equipes'!K199)</f>
        <v/>
      </c>
      <c r="K199" s="592" t="str">
        <f>IF('Recensement des Equipes'!L199="","",'Recensement des Equipes'!L199)</f>
        <v/>
      </c>
      <c r="L199" s="593" t="str">
        <f>IF('Recensement des Equipes'!M199="","",'Recensement des Equipes'!M199)</f>
        <v/>
      </c>
      <c r="M199" s="593" t="str">
        <f>IF('Recensement des Equipes'!N199="","",'Recensement des Equipes'!N199)</f>
        <v/>
      </c>
      <c r="N199" s="594" t="str">
        <f>IF('Recensement des Equipes'!O199="","",'Recensement des Equipes'!O199)</f>
        <v/>
      </c>
      <c r="O199" s="589" t="str">
        <f>IF('Recensement des Equipes'!P199="","",'Recensement des Equipes'!P199)</f>
        <v/>
      </c>
      <c r="P199" s="590" t="str">
        <f>IF('Recensement des Equipes'!Q199="","",'Recensement des Equipes'!Q199)</f>
        <v/>
      </c>
      <c r="Q199" s="590" t="str">
        <f>IF('Recensement des Equipes'!R199="","",'Recensement des Equipes'!R199)</f>
        <v/>
      </c>
      <c r="R199" s="591" t="str">
        <f>IF('Recensement des Equipes'!S199="","",'Recensement des Equipes'!S199)</f>
        <v/>
      </c>
      <c r="S199" s="119"/>
      <c r="T199" s="110"/>
      <c r="U199" s="110"/>
      <c r="V199" s="110"/>
      <c r="W199" s="112"/>
      <c r="X199" s="276"/>
      <c r="Y199" s="110"/>
      <c r="Z199" s="247"/>
      <c r="AA199" s="606"/>
    </row>
    <row r="200" spans="1:27" ht="33" customHeight="1" x14ac:dyDescent="0.3">
      <c r="A200" s="581" t="str">
        <f>IF('Recensement des Equipes'!A200="","",IF('Recensement des Equipes'!A200='Recensement des Equipes'!A199,"",'Recensement des Equipes'!A200))</f>
        <v/>
      </c>
      <c r="B200" s="21" t="str">
        <f>IF('Recensement des Equipes'!B200="","",IF('Recensement des Equipes'!B200='Recensement des Equipes'!B199,"",'Recensement des Equipes'!B200))</f>
        <v/>
      </c>
      <c r="C200" s="580" t="str">
        <f>IF('Recensement des Equipes'!C200="","",IF('Recensement des Equipes'!C200='Recensement des Equipes'!C199,"",'Recensement des Equipes'!C200))</f>
        <v/>
      </c>
      <c r="D200" s="580" t="str">
        <f>IF('Recensement des Equipes'!D200="","",IF(C200="","",'Recensement des Equipes'!D200))</f>
        <v/>
      </c>
      <c r="E200" s="23" t="str">
        <f>IF('Recensement des Equipes'!E200="","",IF(C200="","",'Recensement des Equipes'!E200))</f>
        <v/>
      </c>
      <c r="F200" s="604" t="str">
        <f>IF('Recensement des Equipes'!G200="","",IF('Recensement des Equipes'!G200='Recensement des Equipes'!G199,"",'Recensement des Equipes'!G200))</f>
        <v/>
      </c>
      <c r="G200" s="589" t="str">
        <f>IF('Recensement des Equipes'!H200="","",'Recensement des Equipes'!H200)</f>
        <v/>
      </c>
      <c r="H200" s="590" t="str">
        <f>IF('Recensement des Equipes'!I200="","",'Recensement des Equipes'!I200)</f>
        <v/>
      </c>
      <c r="I200" s="590" t="str">
        <f>IF('Recensement des Equipes'!J200="","",'Recensement des Equipes'!J200)</f>
        <v/>
      </c>
      <c r="J200" s="591" t="str">
        <f>IF('Recensement des Equipes'!K200="","",'Recensement des Equipes'!K200)</f>
        <v/>
      </c>
      <c r="K200" s="592" t="str">
        <f>IF('Recensement des Equipes'!L200="","",'Recensement des Equipes'!L200)</f>
        <v/>
      </c>
      <c r="L200" s="593" t="str">
        <f>IF('Recensement des Equipes'!M200="","",'Recensement des Equipes'!M200)</f>
        <v/>
      </c>
      <c r="M200" s="593" t="str">
        <f>IF('Recensement des Equipes'!N200="","",'Recensement des Equipes'!N200)</f>
        <v/>
      </c>
      <c r="N200" s="594" t="str">
        <f>IF('Recensement des Equipes'!O200="","",'Recensement des Equipes'!O200)</f>
        <v/>
      </c>
      <c r="O200" s="589" t="str">
        <f>IF('Recensement des Equipes'!P200="","",'Recensement des Equipes'!P200)</f>
        <v/>
      </c>
      <c r="P200" s="590" t="str">
        <f>IF('Recensement des Equipes'!Q200="","",'Recensement des Equipes'!Q200)</f>
        <v/>
      </c>
      <c r="Q200" s="590" t="str">
        <f>IF('Recensement des Equipes'!R200="","",'Recensement des Equipes'!R200)</f>
        <v/>
      </c>
      <c r="R200" s="591" t="str">
        <f>IF('Recensement des Equipes'!S200="","",'Recensement des Equipes'!S200)</f>
        <v/>
      </c>
      <c r="S200" s="119"/>
      <c r="T200" s="110"/>
      <c r="U200" s="110"/>
      <c r="V200" s="110"/>
      <c r="W200" s="112"/>
      <c r="X200" s="276"/>
      <c r="Y200" s="110"/>
      <c r="Z200" s="247"/>
      <c r="AA200" s="252"/>
    </row>
    <row r="201" spans="1:27" ht="33" customHeight="1" x14ac:dyDescent="0.3">
      <c r="A201" s="581" t="str">
        <f>IF('Recensement des Equipes'!A201="","",IF('Recensement des Equipes'!A201='Recensement des Equipes'!A200,"",'Recensement des Equipes'!A201))</f>
        <v/>
      </c>
      <c r="B201" s="21" t="str">
        <f>IF('Recensement des Equipes'!B201="","",IF('Recensement des Equipes'!B201='Recensement des Equipes'!B200,"",'Recensement des Equipes'!B201))</f>
        <v/>
      </c>
      <c r="C201" s="580" t="str">
        <f>IF('Recensement des Equipes'!C201="","",IF('Recensement des Equipes'!C201='Recensement des Equipes'!C200,"",'Recensement des Equipes'!C201))</f>
        <v/>
      </c>
      <c r="D201" s="580" t="str">
        <f>IF('Recensement des Equipes'!D201="","",IF(C201="","",'Recensement des Equipes'!D201))</f>
        <v/>
      </c>
      <c r="E201" s="23" t="str">
        <f>IF('Recensement des Equipes'!E201="","",IF(C201="","",'Recensement des Equipes'!E201))</f>
        <v/>
      </c>
      <c r="F201" s="604" t="str">
        <f>IF('Recensement des Equipes'!G201="","",IF('Recensement des Equipes'!G201='Recensement des Equipes'!G200,"",'Recensement des Equipes'!G201))</f>
        <v/>
      </c>
      <c r="G201" s="589" t="str">
        <f>IF('Recensement des Equipes'!H201="","",'Recensement des Equipes'!H201)</f>
        <v/>
      </c>
      <c r="H201" s="590" t="str">
        <f>IF('Recensement des Equipes'!I201="","",'Recensement des Equipes'!I201)</f>
        <v/>
      </c>
      <c r="I201" s="590" t="str">
        <f>IF('Recensement des Equipes'!J201="","",'Recensement des Equipes'!J201)</f>
        <v/>
      </c>
      <c r="J201" s="591" t="str">
        <f>IF('Recensement des Equipes'!K201="","",'Recensement des Equipes'!K201)</f>
        <v/>
      </c>
      <c r="K201" s="592" t="str">
        <f>IF('Recensement des Equipes'!L201="","",'Recensement des Equipes'!L201)</f>
        <v/>
      </c>
      <c r="L201" s="593" t="str">
        <f>IF('Recensement des Equipes'!M201="","",'Recensement des Equipes'!M201)</f>
        <v/>
      </c>
      <c r="M201" s="593" t="str">
        <f>IF('Recensement des Equipes'!N201="","",'Recensement des Equipes'!N201)</f>
        <v/>
      </c>
      <c r="N201" s="594" t="str">
        <f>IF('Recensement des Equipes'!O201="","",'Recensement des Equipes'!O201)</f>
        <v/>
      </c>
      <c r="O201" s="589" t="str">
        <f>IF('Recensement des Equipes'!P201="","",'Recensement des Equipes'!P201)</f>
        <v/>
      </c>
      <c r="P201" s="590" t="str">
        <f>IF('Recensement des Equipes'!Q201="","",'Recensement des Equipes'!Q201)</f>
        <v/>
      </c>
      <c r="Q201" s="590" t="str">
        <f>IF('Recensement des Equipes'!R201="","",'Recensement des Equipes'!R201)</f>
        <v/>
      </c>
      <c r="R201" s="591" t="str">
        <f>IF('Recensement des Equipes'!S201="","",'Recensement des Equipes'!S201)</f>
        <v/>
      </c>
      <c r="S201" s="119"/>
      <c r="T201" s="110"/>
      <c r="U201" s="110"/>
      <c r="V201" s="110"/>
      <c r="W201" s="112"/>
      <c r="X201" s="276"/>
      <c r="Y201" s="110"/>
      <c r="Z201" s="247"/>
      <c r="AA201" s="606"/>
    </row>
    <row r="202" spans="1:27" ht="33" customHeight="1" x14ac:dyDescent="0.3">
      <c r="A202" s="581" t="str">
        <f>IF('Recensement des Equipes'!A202="","",IF('Recensement des Equipes'!A202='Recensement des Equipes'!A201,"",'Recensement des Equipes'!A202))</f>
        <v/>
      </c>
      <c r="B202" s="21" t="str">
        <f>IF('Recensement des Equipes'!B202="","",IF('Recensement des Equipes'!B202='Recensement des Equipes'!B201,"",'Recensement des Equipes'!B202))</f>
        <v/>
      </c>
      <c r="C202" s="580" t="str">
        <f>IF('Recensement des Equipes'!C202="","",IF('Recensement des Equipes'!C202='Recensement des Equipes'!C201,"",'Recensement des Equipes'!C202))</f>
        <v/>
      </c>
      <c r="D202" s="580" t="str">
        <f>IF('Recensement des Equipes'!D202="","",IF(C202="","",'Recensement des Equipes'!D202))</f>
        <v/>
      </c>
      <c r="E202" s="23" t="str">
        <f>IF('Recensement des Equipes'!E202="","",IF(C202="","",'Recensement des Equipes'!E202))</f>
        <v/>
      </c>
      <c r="F202" s="604" t="str">
        <f>IF('Recensement des Equipes'!G202="","",IF('Recensement des Equipes'!G202='Recensement des Equipes'!G201,"",'Recensement des Equipes'!G202))</f>
        <v/>
      </c>
      <c r="G202" s="589" t="str">
        <f>IF('Recensement des Equipes'!H202="","",'Recensement des Equipes'!H202)</f>
        <v/>
      </c>
      <c r="H202" s="590" t="str">
        <f>IF('Recensement des Equipes'!I202="","",'Recensement des Equipes'!I202)</f>
        <v/>
      </c>
      <c r="I202" s="590" t="str">
        <f>IF('Recensement des Equipes'!J202="","",'Recensement des Equipes'!J202)</f>
        <v/>
      </c>
      <c r="J202" s="591" t="str">
        <f>IF('Recensement des Equipes'!K202="","",'Recensement des Equipes'!K202)</f>
        <v/>
      </c>
      <c r="K202" s="592" t="str">
        <f>IF('Recensement des Equipes'!L202="","",'Recensement des Equipes'!L202)</f>
        <v/>
      </c>
      <c r="L202" s="593" t="str">
        <f>IF('Recensement des Equipes'!M202="","",'Recensement des Equipes'!M202)</f>
        <v/>
      </c>
      <c r="M202" s="593" t="str">
        <f>IF('Recensement des Equipes'!N202="","",'Recensement des Equipes'!N202)</f>
        <v/>
      </c>
      <c r="N202" s="594" t="str">
        <f>IF('Recensement des Equipes'!O202="","",'Recensement des Equipes'!O202)</f>
        <v/>
      </c>
      <c r="O202" s="589" t="str">
        <f>IF('Recensement des Equipes'!P202="","",'Recensement des Equipes'!P202)</f>
        <v/>
      </c>
      <c r="P202" s="590" t="str">
        <f>IF('Recensement des Equipes'!Q202="","",'Recensement des Equipes'!Q202)</f>
        <v/>
      </c>
      <c r="Q202" s="590" t="str">
        <f>IF('Recensement des Equipes'!R202="","",'Recensement des Equipes'!R202)</f>
        <v/>
      </c>
      <c r="R202" s="591" t="str">
        <f>IF('Recensement des Equipes'!S202="","",'Recensement des Equipes'!S202)</f>
        <v/>
      </c>
      <c r="S202" s="119"/>
      <c r="T202" s="110"/>
      <c r="U202" s="110"/>
      <c r="V202" s="110"/>
      <c r="W202" s="112"/>
      <c r="X202" s="276"/>
      <c r="Y202" s="110"/>
      <c r="Z202" s="247"/>
      <c r="AA202" s="252"/>
    </row>
    <row r="203" spans="1:27" ht="33" customHeight="1" x14ac:dyDescent="0.3">
      <c r="A203" s="581" t="str">
        <f>IF('Recensement des Equipes'!A203="","",IF('Recensement des Equipes'!A203='Recensement des Equipes'!A202,"",'Recensement des Equipes'!A203))</f>
        <v/>
      </c>
      <c r="B203" s="21" t="str">
        <f>IF('Recensement des Equipes'!B203="","",IF('Recensement des Equipes'!B203='Recensement des Equipes'!B202,"",'Recensement des Equipes'!B203))</f>
        <v/>
      </c>
      <c r="C203" s="580" t="str">
        <f>IF('Recensement des Equipes'!C203="","",IF('Recensement des Equipes'!C203='Recensement des Equipes'!C202,"",'Recensement des Equipes'!C203))</f>
        <v/>
      </c>
      <c r="D203" s="580" t="str">
        <f>IF('Recensement des Equipes'!D203="","",IF(C203="","",'Recensement des Equipes'!D203))</f>
        <v/>
      </c>
      <c r="E203" s="23" t="str">
        <f>IF('Recensement des Equipes'!E203="","",IF(C203="","",'Recensement des Equipes'!E203))</f>
        <v/>
      </c>
      <c r="F203" s="604" t="str">
        <f>IF('Recensement des Equipes'!G203="","",IF('Recensement des Equipes'!G203='Recensement des Equipes'!G202,"",'Recensement des Equipes'!G203))</f>
        <v/>
      </c>
      <c r="G203" s="589" t="str">
        <f>IF('Recensement des Equipes'!H203="","",'Recensement des Equipes'!H203)</f>
        <v/>
      </c>
      <c r="H203" s="590" t="str">
        <f>IF('Recensement des Equipes'!I203="","",'Recensement des Equipes'!I203)</f>
        <v/>
      </c>
      <c r="I203" s="590" t="str">
        <f>IF('Recensement des Equipes'!J203="","",'Recensement des Equipes'!J203)</f>
        <v/>
      </c>
      <c r="J203" s="591" t="str">
        <f>IF('Recensement des Equipes'!K203="","",'Recensement des Equipes'!K203)</f>
        <v/>
      </c>
      <c r="K203" s="592" t="str">
        <f>IF('Recensement des Equipes'!L203="","",'Recensement des Equipes'!L203)</f>
        <v/>
      </c>
      <c r="L203" s="593" t="str">
        <f>IF('Recensement des Equipes'!M203="","",'Recensement des Equipes'!M203)</f>
        <v/>
      </c>
      <c r="M203" s="593" t="str">
        <f>IF('Recensement des Equipes'!N203="","",'Recensement des Equipes'!N203)</f>
        <v/>
      </c>
      <c r="N203" s="594" t="str">
        <f>IF('Recensement des Equipes'!O203="","",'Recensement des Equipes'!O203)</f>
        <v/>
      </c>
      <c r="O203" s="589" t="str">
        <f>IF('Recensement des Equipes'!P203="","",'Recensement des Equipes'!P203)</f>
        <v/>
      </c>
      <c r="P203" s="590" t="str">
        <f>IF('Recensement des Equipes'!Q203="","",'Recensement des Equipes'!Q203)</f>
        <v/>
      </c>
      <c r="Q203" s="590" t="str">
        <f>IF('Recensement des Equipes'!R203="","",'Recensement des Equipes'!R203)</f>
        <v/>
      </c>
      <c r="R203" s="591" t="str">
        <f>IF('Recensement des Equipes'!S203="","",'Recensement des Equipes'!S203)</f>
        <v/>
      </c>
      <c r="S203" s="119"/>
      <c r="T203" s="110"/>
      <c r="U203" s="110"/>
      <c r="V203" s="110"/>
      <c r="W203" s="112"/>
      <c r="X203" s="276"/>
      <c r="Y203" s="110"/>
      <c r="Z203" s="247"/>
      <c r="AA203" s="606"/>
    </row>
    <row r="204" spans="1:27" ht="33" customHeight="1" x14ac:dyDescent="0.3">
      <c r="A204" s="581" t="str">
        <f>IF('Recensement des Equipes'!A204="","",IF('Recensement des Equipes'!A204='Recensement des Equipes'!A203,"",'Recensement des Equipes'!A204))</f>
        <v/>
      </c>
      <c r="B204" s="21" t="str">
        <f>IF('Recensement des Equipes'!B204="","",IF('Recensement des Equipes'!B204='Recensement des Equipes'!B203,"",'Recensement des Equipes'!B204))</f>
        <v/>
      </c>
      <c r="C204" s="580" t="str">
        <f>IF('Recensement des Equipes'!C204="","",IF('Recensement des Equipes'!C204='Recensement des Equipes'!C203,"",'Recensement des Equipes'!C204))</f>
        <v/>
      </c>
      <c r="D204" s="580" t="str">
        <f>IF('Recensement des Equipes'!D204="","",IF(C204="","",'Recensement des Equipes'!D204))</f>
        <v/>
      </c>
      <c r="E204" s="23" t="str">
        <f>IF('Recensement des Equipes'!E204="","",IF(C204="","",'Recensement des Equipes'!E204))</f>
        <v/>
      </c>
      <c r="F204" s="604" t="str">
        <f>IF('Recensement des Equipes'!G204="","",IF('Recensement des Equipes'!G204='Recensement des Equipes'!G203,"",'Recensement des Equipes'!G204))</f>
        <v/>
      </c>
      <c r="G204" s="589" t="str">
        <f>IF('Recensement des Equipes'!H204="","",'Recensement des Equipes'!H204)</f>
        <v/>
      </c>
      <c r="H204" s="590" t="str">
        <f>IF('Recensement des Equipes'!I204="","",'Recensement des Equipes'!I204)</f>
        <v/>
      </c>
      <c r="I204" s="590" t="str">
        <f>IF('Recensement des Equipes'!J204="","",'Recensement des Equipes'!J204)</f>
        <v/>
      </c>
      <c r="J204" s="591" t="str">
        <f>IF('Recensement des Equipes'!K204="","",'Recensement des Equipes'!K204)</f>
        <v/>
      </c>
      <c r="K204" s="592" t="str">
        <f>IF('Recensement des Equipes'!L204="","",'Recensement des Equipes'!L204)</f>
        <v/>
      </c>
      <c r="L204" s="593" t="str">
        <f>IF('Recensement des Equipes'!M204="","",'Recensement des Equipes'!M204)</f>
        <v/>
      </c>
      <c r="M204" s="593" t="str">
        <f>IF('Recensement des Equipes'!N204="","",'Recensement des Equipes'!N204)</f>
        <v/>
      </c>
      <c r="N204" s="594" t="str">
        <f>IF('Recensement des Equipes'!O204="","",'Recensement des Equipes'!O204)</f>
        <v/>
      </c>
      <c r="O204" s="589" t="str">
        <f>IF('Recensement des Equipes'!P204="","",'Recensement des Equipes'!P204)</f>
        <v/>
      </c>
      <c r="P204" s="590" t="str">
        <f>IF('Recensement des Equipes'!Q204="","",'Recensement des Equipes'!Q204)</f>
        <v/>
      </c>
      <c r="Q204" s="590" t="str">
        <f>IF('Recensement des Equipes'!R204="","",'Recensement des Equipes'!R204)</f>
        <v/>
      </c>
      <c r="R204" s="591" t="str">
        <f>IF('Recensement des Equipes'!S204="","",'Recensement des Equipes'!S204)</f>
        <v/>
      </c>
      <c r="S204" s="119"/>
      <c r="T204" s="110"/>
      <c r="U204" s="110"/>
      <c r="V204" s="110"/>
      <c r="W204" s="112"/>
      <c r="X204" s="276"/>
      <c r="Y204" s="110"/>
      <c r="Z204" s="247"/>
      <c r="AA204" s="252"/>
    </row>
    <row r="205" spans="1:27" ht="33" customHeight="1" x14ac:dyDescent="0.3">
      <c r="A205" s="581" t="str">
        <f>IF('Recensement des Equipes'!A205="","",IF('Recensement des Equipes'!A205='Recensement des Equipes'!A204,"",'Recensement des Equipes'!A205))</f>
        <v/>
      </c>
      <c r="B205" s="21" t="str">
        <f>IF('Recensement des Equipes'!B205="","",IF('Recensement des Equipes'!B205='Recensement des Equipes'!B204,"",'Recensement des Equipes'!B205))</f>
        <v/>
      </c>
      <c r="C205" s="580" t="str">
        <f>IF('Recensement des Equipes'!C205="","",IF('Recensement des Equipes'!C205='Recensement des Equipes'!C204,"",'Recensement des Equipes'!C205))</f>
        <v/>
      </c>
      <c r="D205" s="580" t="str">
        <f>IF('Recensement des Equipes'!D205="","",IF(C205="","",'Recensement des Equipes'!D205))</f>
        <v/>
      </c>
      <c r="E205" s="23" t="str">
        <f>IF('Recensement des Equipes'!E205="","",IF(C205="","",'Recensement des Equipes'!E205))</f>
        <v/>
      </c>
      <c r="F205" s="604" t="str">
        <f>IF('Recensement des Equipes'!G205="","",IF('Recensement des Equipes'!G205='Recensement des Equipes'!G204,"",'Recensement des Equipes'!G205))</f>
        <v/>
      </c>
      <c r="G205" s="589" t="str">
        <f>IF('Recensement des Equipes'!H205="","",'Recensement des Equipes'!H205)</f>
        <v/>
      </c>
      <c r="H205" s="590" t="str">
        <f>IF('Recensement des Equipes'!I205="","",'Recensement des Equipes'!I205)</f>
        <v/>
      </c>
      <c r="I205" s="590" t="str">
        <f>IF('Recensement des Equipes'!J205="","",'Recensement des Equipes'!J205)</f>
        <v/>
      </c>
      <c r="J205" s="591" t="str">
        <f>IF('Recensement des Equipes'!K205="","",'Recensement des Equipes'!K205)</f>
        <v/>
      </c>
      <c r="K205" s="592" t="str">
        <f>IF('Recensement des Equipes'!L205="","",'Recensement des Equipes'!L205)</f>
        <v/>
      </c>
      <c r="L205" s="593" t="str">
        <f>IF('Recensement des Equipes'!M205="","",'Recensement des Equipes'!M205)</f>
        <v/>
      </c>
      <c r="M205" s="593" t="str">
        <f>IF('Recensement des Equipes'!N205="","",'Recensement des Equipes'!N205)</f>
        <v/>
      </c>
      <c r="N205" s="594" t="str">
        <f>IF('Recensement des Equipes'!O205="","",'Recensement des Equipes'!O205)</f>
        <v/>
      </c>
      <c r="O205" s="589" t="str">
        <f>IF('Recensement des Equipes'!P205="","",'Recensement des Equipes'!P205)</f>
        <v/>
      </c>
      <c r="P205" s="590" t="str">
        <f>IF('Recensement des Equipes'!Q205="","",'Recensement des Equipes'!Q205)</f>
        <v/>
      </c>
      <c r="Q205" s="590" t="str">
        <f>IF('Recensement des Equipes'!R205="","",'Recensement des Equipes'!R205)</f>
        <v/>
      </c>
      <c r="R205" s="591" t="str">
        <f>IF('Recensement des Equipes'!S205="","",'Recensement des Equipes'!S205)</f>
        <v/>
      </c>
      <c r="S205" s="119"/>
      <c r="T205" s="110"/>
      <c r="U205" s="110"/>
      <c r="V205" s="110"/>
      <c r="W205" s="112"/>
      <c r="X205" s="276"/>
      <c r="Y205" s="110"/>
      <c r="Z205" s="247"/>
      <c r="AA205" s="606"/>
    </row>
    <row r="206" spans="1:27" ht="33" customHeight="1" thickBot="1" x14ac:dyDescent="0.35">
      <c r="A206" s="582" t="str">
        <f>IF('Recensement des Equipes'!A206="","",IF('Recensement des Equipes'!A206='Recensement des Equipes'!A205,"",'Recensement des Equipes'!A206))</f>
        <v/>
      </c>
      <c r="B206" s="583" t="str">
        <f>IF('Recensement des Equipes'!B206="","",IF('Recensement des Equipes'!B206='Recensement des Equipes'!B205,"",'Recensement des Equipes'!B206))</f>
        <v/>
      </c>
      <c r="C206" s="584" t="str">
        <f>IF('Recensement des Equipes'!C206="","",IF('Recensement des Equipes'!C206='Recensement des Equipes'!C205,"",'Recensement des Equipes'!C206))</f>
        <v/>
      </c>
      <c r="D206" s="584" t="str">
        <f>IF('Recensement des Equipes'!D206="","",IF(C206="","",'Recensement des Equipes'!D206))</f>
        <v/>
      </c>
      <c r="E206" s="585" t="str">
        <f>IF('Recensement des Equipes'!E206="","",IF(C206="","",'Recensement des Equipes'!E206))</f>
        <v/>
      </c>
      <c r="F206" s="605" t="str">
        <f>IF('Recensement des Equipes'!G206="","",IF('Recensement des Equipes'!G206='Recensement des Equipes'!G205,"",'Recensement des Equipes'!G206))</f>
        <v/>
      </c>
      <c r="G206" s="598" t="str">
        <f>IF('Recensement des Equipes'!H206="","",'Recensement des Equipes'!H206)</f>
        <v/>
      </c>
      <c r="H206" s="599" t="str">
        <f>IF('Recensement des Equipes'!I206="","",'Recensement des Equipes'!I206)</f>
        <v/>
      </c>
      <c r="I206" s="599" t="str">
        <f>IF('Recensement des Equipes'!J206="","",'Recensement des Equipes'!J206)</f>
        <v/>
      </c>
      <c r="J206" s="600" t="str">
        <f>IF('Recensement des Equipes'!K206="","",'Recensement des Equipes'!K206)</f>
        <v/>
      </c>
      <c r="K206" s="601" t="str">
        <f>IF('Recensement des Equipes'!L206="","",'Recensement des Equipes'!L206)</f>
        <v/>
      </c>
      <c r="L206" s="602" t="str">
        <f>IF('Recensement des Equipes'!M206="","",'Recensement des Equipes'!M206)</f>
        <v/>
      </c>
      <c r="M206" s="602" t="str">
        <f>IF('Recensement des Equipes'!N206="","",'Recensement des Equipes'!N206)</f>
        <v/>
      </c>
      <c r="N206" s="603" t="str">
        <f>IF('Recensement des Equipes'!O206="","",'Recensement des Equipes'!O206)</f>
        <v/>
      </c>
      <c r="O206" s="598" t="str">
        <f>IF('Recensement des Equipes'!P206="","",'Recensement des Equipes'!P206)</f>
        <v/>
      </c>
      <c r="P206" s="599" t="str">
        <f>IF('Recensement des Equipes'!Q206="","",'Recensement des Equipes'!Q206)</f>
        <v/>
      </c>
      <c r="Q206" s="599" t="str">
        <f>IF('Recensement des Equipes'!R206="","",'Recensement des Equipes'!R206)</f>
        <v/>
      </c>
      <c r="R206" s="600" t="str">
        <f>IF('Recensement des Equipes'!S206="","",'Recensement des Equipes'!S206)</f>
        <v/>
      </c>
      <c r="S206" s="2"/>
      <c r="T206" s="3"/>
      <c r="U206" s="3"/>
      <c r="V206" s="3"/>
      <c r="W206" s="4"/>
      <c r="X206" s="5"/>
      <c r="Y206" s="3"/>
      <c r="Z206" s="9"/>
      <c r="AA206" s="607"/>
    </row>
  </sheetData>
  <sheetProtection autoFilter="0"/>
  <autoFilter ref="A4:AA4"/>
  <mergeCells count="12">
    <mergeCell ref="A1:AA1"/>
    <mergeCell ref="AA2:AA3"/>
    <mergeCell ref="S2:W2"/>
    <mergeCell ref="X2:Z2"/>
    <mergeCell ref="A2:A3"/>
    <mergeCell ref="B2:E2"/>
    <mergeCell ref="F2:F3"/>
    <mergeCell ref="G2:J2"/>
    <mergeCell ref="K2:N3"/>
    <mergeCell ref="O2:R2"/>
    <mergeCell ref="G3:J3"/>
    <mergeCell ref="O3:R3"/>
  </mergeCells>
  <conditionalFormatting sqref="A6:A206">
    <cfRule type="cellIs" dxfId="136" priority="2" operator="notEqual">
      <formula>""</formula>
    </cfRule>
  </conditionalFormatting>
  <conditionalFormatting sqref="B5:E206">
    <cfRule type="cellIs" dxfId="135" priority="1" operator="notEqual">
      <formula>""</formula>
    </cfRule>
  </conditionalFormatting>
  <printOptions horizontalCentered="1" verticalCentered="1"/>
  <pageMargins left="0" right="0" top="0" bottom="0" header="0.31496062992125984" footer="0.31496062992125984"/>
  <pageSetup paperSize="8" scale="62" fitToHeight="4" orientation="landscape" r:id="rId1"/>
  <rowBreaks count="3" manualBreakCount="3">
    <brk id="34" max="16383" man="1"/>
    <brk id="64" max="16383" man="1"/>
    <brk id="9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V544"/>
  <sheetViews>
    <sheetView view="pageBreakPreview" zoomScale="60" zoomScaleNormal="75" workbookViewId="0">
      <selection activeCell="E4" sqref="E4:F6"/>
    </sheetView>
  </sheetViews>
  <sheetFormatPr baseColWidth="10" defaultRowHeight="18" customHeight="1" x14ac:dyDescent="0.25"/>
  <cols>
    <col min="1" max="1" width="10.5703125" style="632" customWidth="1"/>
    <col min="2" max="2" width="6.5703125" style="632" customWidth="1"/>
    <col min="3" max="3" width="28.7109375" customWidth="1"/>
    <col min="5" max="6" width="17.7109375" customWidth="1"/>
    <col min="7" max="7" width="6.5703125" style="632" customWidth="1"/>
    <col min="8" max="8" width="10.5703125" style="632" customWidth="1"/>
    <col min="9" max="9" width="6.5703125" style="632" customWidth="1"/>
    <col min="10" max="10" width="28.7109375" customWidth="1"/>
    <col min="12" max="13" width="17.7109375" customWidth="1"/>
    <col min="14" max="14" width="6.5703125" style="632" customWidth="1"/>
    <col min="15" max="15" width="10.5703125" style="632" customWidth="1"/>
    <col min="16" max="16" width="6.5703125" style="632" customWidth="1"/>
    <col min="17" max="17" width="28.7109375" customWidth="1"/>
    <col min="19" max="20" width="17.7109375" customWidth="1"/>
    <col min="21" max="21" width="6.5703125" style="610" customWidth="1"/>
    <col min="22" max="22" width="10.5703125" style="610" customWidth="1"/>
  </cols>
  <sheetData>
    <row r="1" spans="1:22" ht="24" customHeight="1" thickBot="1" x14ac:dyDescent="0.3">
      <c r="A1" s="651"/>
      <c r="B1" s="652"/>
      <c r="C1" s="653"/>
      <c r="D1" s="653"/>
      <c r="E1" s="653"/>
      <c r="F1" s="653"/>
      <c r="G1" s="654"/>
      <c r="H1" s="651"/>
      <c r="I1" s="652"/>
      <c r="J1" s="653"/>
      <c r="K1" s="653"/>
      <c r="L1" s="653"/>
      <c r="M1" s="653"/>
      <c r="N1" s="654"/>
      <c r="O1" s="651"/>
      <c r="P1" s="652"/>
      <c r="Q1" s="653"/>
      <c r="R1" s="653"/>
      <c r="S1" s="653"/>
      <c r="T1" s="653"/>
      <c r="U1" s="655"/>
      <c r="V1" s="656"/>
    </row>
    <row r="2" spans="1:22" ht="18" customHeight="1" x14ac:dyDescent="0.25">
      <c r="A2" s="633"/>
      <c r="B2" s="629">
        <v>0</v>
      </c>
      <c r="C2" s="746" t="s">
        <v>428</v>
      </c>
      <c r="D2" s="748" t="s">
        <v>532</v>
      </c>
      <c r="E2" s="749"/>
      <c r="F2" s="750"/>
      <c r="G2" s="634"/>
      <c r="H2" s="635"/>
      <c r="I2" s="629">
        <v>1</v>
      </c>
      <c r="J2" s="746" t="s">
        <v>428</v>
      </c>
      <c r="K2" s="748" t="s">
        <v>532</v>
      </c>
      <c r="L2" s="749"/>
      <c r="M2" s="750"/>
      <c r="N2" s="634"/>
      <c r="O2" s="635"/>
      <c r="P2" s="629">
        <f>I2+1</f>
        <v>2</v>
      </c>
      <c r="Q2" s="746" t="s">
        <v>428</v>
      </c>
      <c r="R2" s="748" t="s">
        <v>532</v>
      </c>
      <c r="S2" s="749"/>
      <c r="T2" s="750"/>
      <c r="U2" s="620"/>
      <c r="V2" s="625"/>
    </row>
    <row r="3" spans="1:22" ht="18" customHeight="1" x14ac:dyDescent="0.25">
      <c r="A3" s="633"/>
      <c r="B3" s="629"/>
      <c r="C3" s="747"/>
      <c r="D3" s="751"/>
      <c r="E3" s="752"/>
      <c r="F3" s="753"/>
      <c r="G3" s="634"/>
      <c r="H3" s="635"/>
      <c r="I3" s="629"/>
      <c r="J3" s="747"/>
      <c r="K3" s="751"/>
      <c r="L3" s="752"/>
      <c r="M3" s="753"/>
      <c r="N3" s="634"/>
      <c r="O3" s="635"/>
      <c r="P3" s="629"/>
      <c r="Q3" s="747"/>
      <c r="R3" s="751"/>
      <c r="S3" s="752"/>
      <c r="T3" s="753"/>
      <c r="U3" s="620"/>
      <c r="V3" s="625"/>
    </row>
    <row r="4" spans="1:22" ht="18" customHeight="1" x14ac:dyDescent="0.3">
      <c r="A4" s="633"/>
      <c r="B4" s="629"/>
      <c r="C4" s="739"/>
      <c r="D4" s="742" t="s">
        <v>11</v>
      </c>
      <c r="E4" s="735" t="str">
        <f ca="1">IF(OFFSET(Apnéistes!$A$5,'Badges (COMPETITEURS)'!B2,0)=0,"",OFFSET(Apnéistes!$A$5,'Badges (COMPETITEURS)'!B2,0))</f>
        <v>Apneaman, Praha, Czech Republic</v>
      </c>
      <c r="F4" s="736"/>
      <c r="G4" s="636"/>
      <c r="H4" s="637"/>
      <c r="I4" s="629"/>
      <c r="J4" s="743"/>
      <c r="K4" s="742" t="s">
        <v>11</v>
      </c>
      <c r="L4" s="735" t="str">
        <f ca="1">IF(OFFSET(Apnéistes!$A$5,'Badges (COMPETITEURS)'!I2,0)=0,"",OFFSET(Apnéistes!$A$5,'Badges (COMPETITEURS)'!I2,0))</f>
        <v>Apneaman, Praha, Czech Republic</v>
      </c>
      <c r="M4" s="736"/>
      <c r="N4" s="636"/>
      <c r="O4" s="637"/>
      <c r="P4" s="629"/>
      <c r="Q4" s="743"/>
      <c r="R4" s="742" t="s">
        <v>11</v>
      </c>
      <c r="S4" s="735" t="str">
        <f ca="1">IF(OFFSET(Apnéistes!$A$5,'Badges (COMPETITEURS)'!P2,0)=0,"",OFFSET(Apnéistes!$A$5,'Badges (COMPETITEURS)'!P2,0))</f>
        <v>Apneaman, Praha, Czech Republic</v>
      </c>
      <c r="T4" s="736"/>
      <c r="U4" s="621"/>
      <c r="V4" s="626"/>
    </row>
    <row r="5" spans="1:22" ht="18" customHeight="1" x14ac:dyDescent="0.3">
      <c r="A5" s="633"/>
      <c r="B5" s="629"/>
      <c r="C5" s="740"/>
      <c r="D5" s="734"/>
      <c r="E5" s="737"/>
      <c r="F5" s="738"/>
      <c r="G5" s="636"/>
      <c r="H5" s="637"/>
      <c r="I5" s="629"/>
      <c r="J5" s="744"/>
      <c r="K5" s="734"/>
      <c r="L5" s="737"/>
      <c r="M5" s="738"/>
      <c r="N5" s="636"/>
      <c r="O5" s="637"/>
      <c r="P5" s="629"/>
      <c r="Q5" s="744"/>
      <c r="R5" s="734"/>
      <c r="S5" s="737"/>
      <c r="T5" s="738"/>
      <c r="U5" s="621"/>
      <c r="V5" s="626"/>
    </row>
    <row r="6" spans="1:22" ht="18" customHeight="1" x14ac:dyDescent="0.3">
      <c r="A6" s="633"/>
      <c r="B6" s="629"/>
      <c r="C6" s="740"/>
      <c r="D6" s="734"/>
      <c r="E6" s="737"/>
      <c r="F6" s="738"/>
      <c r="G6" s="636"/>
      <c r="H6" s="637"/>
      <c r="I6" s="629"/>
      <c r="J6" s="744"/>
      <c r="K6" s="734"/>
      <c r="L6" s="737"/>
      <c r="M6" s="738"/>
      <c r="N6" s="636"/>
      <c r="O6" s="637"/>
      <c r="P6" s="629"/>
      <c r="Q6" s="744"/>
      <c r="R6" s="734"/>
      <c r="S6" s="737"/>
      <c r="T6" s="738"/>
      <c r="U6" s="621"/>
      <c r="V6" s="626"/>
    </row>
    <row r="7" spans="1:22" ht="18" customHeight="1" x14ac:dyDescent="0.25">
      <c r="A7" s="633"/>
      <c r="B7" s="629"/>
      <c r="C7" s="740"/>
      <c r="D7" s="734" t="s">
        <v>1</v>
      </c>
      <c r="E7" s="735" t="str">
        <f ca="1">IF(OFFSET(Apnéistes!$C$5,'Badges (COMPETITEURS)'!B2,0)=0,"",OFFSET(Apnéistes!$C$5,'Badges (COMPETITEURS)'!B2,0))</f>
        <v>ZAJAC</v>
      </c>
      <c r="F7" s="736"/>
      <c r="G7" s="638"/>
      <c r="H7" s="639"/>
      <c r="I7" s="629"/>
      <c r="J7" s="744"/>
      <c r="K7" s="734" t="s">
        <v>1</v>
      </c>
      <c r="L7" s="735" t="str">
        <f ca="1">IF(OFFSET(Apnéistes!$C$5,'Badges (COMPETITEURS)'!I2,0)=0,"",OFFSET(Apnéistes!$C$5,'Badges (COMPETITEURS)'!I2,0))</f>
        <v>RISIAN</v>
      </c>
      <c r="M7" s="736"/>
      <c r="N7" s="638"/>
      <c r="O7" s="639"/>
      <c r="P7" s="629"/>
      <c r="Q7" s="744"/>
      <c r="R7" s="734" t="s">
        <v>1</v>
      </c>
      <c r="S7" s="735" t="str">
        <f ca="1">IF(OFFSET(Apnéistes!$C$5,'Badges (COMPETITEURS)'!P2,0)=0,"",OFFSET(Apnéistes!$C$5,'Badges (COMPETITEURS)'!P2,0))</f>
        <v>SVADLENKA</v>
      </c>
      <c r="T7" s="736"/>
      <c r="U7" s="622"/>
      <c r="V7" s="627"/>
    </row>
    <row r="8" spans="1:22" ht="18" customHeight="1" x14ac:dyDescent="0.25">
      <c r="A8" s="633"/>
      <c r="B8" s="629"/>
      <c r="C8" s="740"/>
      <c r="D8" s="734"/>
      <c r="E8" s="737"/>
      <c r="F8" s="738"/>
      <c r="G8" s="638"/>
      <c r="H8" s="639"/>
      <c r="I8" s="629"/>
      <c r="J8" s="744"/>
      <c r="K8" s="734"/>
      <c r="L8" s="737"/>
      <c r="M8" s="738"/>
      <c r="N8" s="638"/>
      <c r="O8" s="639"/>
      <c r="P8" s="629"/>
      <c r="Q8" s="744"/>
      <c r="R8" s="734"/>
      <c r="S8" s="737"/>
      <c r="T8" s="738"/>
      <c r="U8" s="622"/>
      <c r="V8" s="627"/>
    </row>
    <row r="9" spans="1:22" ht="18" customHeight="1" x14ac:dyDescent="0.25">
      <c r="A9" s="633"/>
      <c r="B9" s="629"/>
      <c r="C9" s="740"/>
      <c r="D9" s="734"/>
      <c r="E9" s="737"/>
      <c r="F9" s="738"/>
      <c r="G9" s="638"/>
      <c r="H9" s="639"/>
      <c r="I9" s="629"/>
      <c r="J9" s="744"/>
      <c r="K9" s="734"/>
      <c r="L9" s="737"/>
      <c r="M9" s="738"/>
      <c r="N9" s="638"/>
      <c r="O9" s="639"/>
      <c r="P9" s="630"/>
      <c r="Q9" s="744"/>
      <c r="R9" s="734"/>
      <c r="S9" s="737"/>
      <c r="T9" s="738"/>
      <c r="U9" s="622"/>
      <c r="V9" s="627"/>
    </row>
    <row r="10" spans="1:22" ht="18" customHeight="1" x14ac:dyDescent="0.25">
      <c r="A10" s="643"/>
      <c r="B10" s="630"/>
      <c r="C10" s="740"/>
      <c r="D10" s="734" t="s">
        <v>2</v>
      </c>
      <c r="E10" s="735" t="str">
        <f ca="1">IF(OFFSET(Apnéistes!$D$5,'Badges (COMPETITEURS)'!B2,0)=0,"",OFFSET(Apnéistes!$D$5,'Badges (COMPETITEURS)'!B2,0))</f>
        <v>Martin</v>
      </c>
      <c r="F10" s="736"/>
      <c r="G10" s="638"/>
      <c r="H10" s="639"/>
      <c r="I10" s="630"/>
      <c r="J10" s="744"/>
      <c r="K10" s="734" t="s">
        <v>2</v>
      </c>
      <c r="L10" s="735" t="str">
        <f ca="1">IF(OFFSET(Apnéistes!$D$5,'Badges (COMPETITEURS)'!I2,0)=0,"",OFFSET(Apnéistes!$D$5,'Badges (COMPETITEURS)'!I2,0))</f>
        <v>Michal</v>
      </c>
      <c r="M10" s="736"/>
      <c r="N10" s="638"/>
      <c r="O10" s="639"/>
      <c r="P10" s="630"/>
      <c r="Q10" s="744"/>
      <c r="R10" s="734" t="s">
        <v>2</v>
      </c>
      <c r="S10" s="735" t="str">
        <f ca="1">IF(OFFSET(Apnéistes!$D$5,'Badges (COMPETITEURS)'!P2,0)=0,"",OFFSET(Apnéistes!$D$5,'Badges (COMPETITEURS)'!P2,0))</f>
        <v>Michal</v>
      </c>
      <c r="T10" s="736"/>
      <c r="U10" s="622"/>
      <c r="V10" s="627"/>
    </row>
    <row r="11" spans="1:22" ht="18" customHeight="1" x14ac:dyDescent="0.25">
      <c r="A11" s="643"/>
      <c r="B11" s="630"/>
      <c r="C11" s="741"/>
      <c r="D11" s="734"/>
      <c r="E11" s="737"/>
      <c r="F11" s="738"/>
      <c r="G11" s="638"/>
      <c r="H11" s="639"/>
      <c r="I11" s="630"/>
      <c r="J11" s="745"/>
      <c r="K11" s="734"/>
      <c r="L11" s="737"/>
      <c r="M11" s="738"/>
      <c r="N11" s="638"/>
      <c r="O11" s="639"/>
      <c r="P11" s="630"/>
      <c r="Q11" s="745"/>
      <c r="R11" s="734"/>
      <c r="S11" s="737"/>
      <c r="T11" s="738"/>
      <c r="U11" s="622"/>
      <c r="V11" s="627"/>
    </row>
    <row r="12" spans="1:22" ht="18" customHeight="1" x14ac:dyDescent="0.25">
      <c r="A12" s="643"/>
      <c r="B12" s="630"/>
      <c r="C12" s="760" t="s">
        <v>531</v>
      </c>
      <c r="D12" s="734"/>
      <c r="E12" s="737"/>
      <c r="F12" s="738"/>
      <c r="G12" s="638"/>
      <c r="H12" s="639"/>
      <c r="I12" s="630"/>
      <c r="J12" s="763" t="s">
        <v>531</v>
      </c>
      <c r="K12" s="734"/>
      <c r="L12" s="737"/>
      <c r="M12" s="738"/>
      <c r="N12" s="638"/>
      <c r="O12" s="639"/>
      <c r="P12" s="630"/>
      <c r="Q12" s="763" t="s">
        <v>531</v>
      </c>
      <c r="R12" s="734"/>
      <c r="S12" s="737"/>
      <c r="T12" s="738"/>
      <c r="U12" s="622"/>
      <c r="V12" s="627"/>
    </row>
    <row r="13" spans="1:22" ht="18" customHeight="1" x14ac:dyDescent="0.25">
      <c r="A13" s="643"/>
      <c r="B13" s="630"/>
      <c r="C13" s="760"/>
      <c r="D13" s="734" t="s">
        <v>533</v>
      </c>
      <c r="E13" s="754" t="str">
        <f ca="1">IF(OFFSET(Apnéistes!$B$5,'Badges (COMPETITEURS)'!B2,0)=0,"",OFFSET(Apnéistes!$B$5,'Badges (COMPETITEURS)'!B2,0))</f>
        <v>N°1 Capitaine</v>
      </c>
      <c r="F13" s="755"/>
      <c r="G13" s="638"/>
      <c r="H13" s="639"/>
      <c r="I13" s="630"/>
      <c r="J13" s="763"/>
      <c r="K13" s="734" t="s">
        <v>533</v>
      </c>
      <c r="L13" s="754" t="str">
        <f ca="1">IF(OFFSET(Apnéistes!$B$5,'Badges (COMPETITEURS)'!I2,0)=0,"",OFFSET(Apnéistes!$B$5,'Badges (COMPETITEURS)'!I2,0))</f>
        <v xml:space="preserve">N°2 </v>
      </c>
      <c r="M13" s="755"/>
      <c r="N13" s="638"/>
      <c r="O13" s="639"/>
      <c r="P13" s="630"/>
      <c r="Q13" s="763"/>
      <c r="R13" s="734" t="s">
        <v>533</v>
      </c>
      <c r="S13" s="754" t="str">
        <f ca="1">IF(OFFSET(Apnéistes!$B$5,'Badges (COMPETITEURS)'!P2,0)=0,"",OFFSET(Apnéistes!$B$5,'Badges (COMPETITEURS)'!P2,0))</f>
        <v xml:space="preserve">N°3 </v>
      </c>
      <c r="T13" s="755"/>
      <c r="U13" s="622"/>
      <c r="V13" s="627"/>
    </row>
    <row r="14" spans="1:22" ht="18" customHeight="1" x14ac:dyDescent="0.25">
      <c r="A14" s="643"/>
      <c r="B14" s="630"/>
      <c r="C14" s="761"/>
      <c r="D14" s="766"/>
      <c r="E14" s="756"/>
      <c r="F14" s="757"/>
      <c r="G14" s="638"/>
      <c r="H14" s="639"/>
      <c r="I14" s="630"/>
      <c r="J14" s="764"/>
      <c r="K14" s="766"/>
      <c r="L14" s="756"/>
      <c r="M14" s="757"/>
      <c r="N14" s="638"/>
      <c r="O14" s="639"/>
      <c r="P14" s="630"/>
      <c r="Q14" s="764"/>
      <c r="R14" s="766"/>
      <c r="S14" s="756"/>
      <c r="T14" s="757"/>
      <c r="U14" s="622"/>
      <c r="V14" s="627"/>
    </row>
    <row r="15" spans="1:22" ht="18" customHeight="1" thickBot="1" x14ac:dyDescent="0.3">
      <c r="A15" s="643"/>
      <c r="B15" s="630"/>
      <c r="C15" s="762"/>
      <c r="D15" s="767"/>
      <c r="E15" s="758"/>
      <c r="F15" s="759"/>
      <c r="G15" s="638"/>
      <c r="H15" s="639"/>
      <c r="I15" s="630"/>
      <c r="J15" s="765"/>
      <c r="K15" s="767"/>
      <c r="L15" s="758"/>
      <c r="M15" s="759"/>
      <c r="N15" s="638"/>
      <c r="O15" s="639"/>
      <c r="P15" s="630"/>
      <c r="Q15" s="765"/>
      <c r="R15" s="767"/>
      <c r="S15" s="758"/>
      <c r="T15" s="759"/>
      <c r="U15" s="622"/>
      <c r="V15" s="627"/>
    </row>
    <row r="16" spans="1:22" ht="24" customHeight="1" x14ac:dyDescent="0.25">
      <c r="A16" s="641"/>
      <c r="B16" s="631"/>
      <c r="C16" s="611"/>
      <c r="D16" s="612"/>
      <c r="E16" s="613"/>
      <c r="F16" s="613"/>
      <c r="G16" s="640"/>
      <c r="H16" s="641"/>
      <c r="I16" s="631"/>
      <c r="J16" s="611"/>
      <c r="K16" s="612"/>
      <c r="L16" s="613"/>
      <c r="M16" s="613"/>
      <c r="N16" s="644"/>
      <c r="O16" s="645"/>
      <c r="P16" s="631"/>
      <c r="Q16" s="611"/>
      <c r="R16" s="612"/>
      <c r="S16" s="613"/>
      <c r="T16" s="613"/>
      <c r="U16" s="623"/>
      <c r="V16" s="623"/>
    </row>
    <row r="17" spans="1:22" ht="24" customHeight="1" thickBot="1" x14ac:dyDescent="0.3">
      <c r="A17" s="643"/>
      <c r="B17" s="630"/>
      <c r="D17" s="608"/>
      <c r="E17" s="609"/>
      <c r="F17" s="609"/>
      <c r="G17" s="642"/>
      <c r="H17" s="643"/>
      <c r="I17" s="630"/>
      <c r="K17" s="608"/>
      <c r="L17" s="609"/>
      <c r="M17" s="609"/>
      <c r="N17" s="642"/>
      <c r="O17" s="643"/>
      <c r="R17" s="608"/>
      <c r="S17" s="609"/>
      <c r="T17" s="609"/>
      <c r="U17" s="624"/>
      <c r="V17" s="628"/>
    </row>
    <row r="18" spans="1:22" ht="18" customHeight="1" x14ac:dyDescent="0.25">
      <c r="A18" s="633"/>
      <c r="B18" s="629">
        <f>P2+1</f>
        <v>3</v>
      </c>
      <c r="C18" s="746" t="s">
        <v>428</v>
      </c>
      <c r="D18" s="748" t="s">
        <v>532</v>
      </c>
      <c r="E18" s="749"/>
      <c r="F18" s="750"/>
      <c r="G18" s="634"/>
      <c r="H18" s="635"/>
      <c r="I18" s="629">
        <f>B18+1</f>
        <v>4</v>
      </c>
      <c r="J18" s="746" t="s">
        <v>428</v>
      </c>
      <c r="K18" s="748" t="s">
        <v>532</v>
      </c>
      <c r="L18" s="749"/>
      <c r="M18" s="750"/>
      <c r="N18" s="634"/>
      <c r="O18" s="635"/>
      <c r="P18" s="629">
        <f>I18+1</f>
        <v>5</v>
      </c>
      <c r="Q18" s="746" t="s">
        <v>428</v>
      </c>
      <c r="R18" s="748" t="s">
        <v>532</v>
      </c>
      <c r="S18" s="749"/>
      <c r="T18" s="750"/>
      <c r="U18" s="620"/>
      <c r="V18" s="625"/>
    </row>
    <row r="19" spans="1:22" ht="18" customHeight="1" x14ac:dyDescent="0.25">
      <c r="A19" s="633"/>
      <c r="B19" s="629"/>
      <c r="C19" s="747"/>
      <c r="D19" s="751"/>
      <c r="E19" s="752"/>
      <c r="F19" s="753"/>
      <c r="G19" s="634"/>
      <c r="H19" s="635"/>
      <c r="I19" s="629"/>
      <c r="J19" s="747"/>
      <c r="K19" s="751"/>
      <c r="L19" s="752"/>
      <c r="M19" s="753"/>
      <c r="N19" s="634"/>
      <c r="O19" s="635"/>
      <c r="P19" s="629"/>
      <c r="Q19" s="747"/>
      <c r="R19" s="751"/>
      <c r="S19" s="752"/>
      <c r="T19" s="753"/>
      <c r="U19" s="620"/>
      <c r="V19" s="625"/>
    </row>
    <row r="20" spans="1:22" ht="18" customHeight="1" x14ac:dyDescent="0.3">
      <c r="A20" s="633"/>
      <c r="B20" s="629"/>
      <c r="C20" s="743"/>
      <c r="D20" s="742" t="s">
        <v>11</v>
      </c>
      <c r="E20" s="735" t="str">
        <f ca="1">IF(OFFSET(Apnéistes!$A$5,'Badges (COMPETITEURS)'!B18,0)=0,"",OFFSET(Apnéistes!$A$5,'Badges (COMPETITEURS)'!B18,0))</f>
        <v>Apneaman, Praha, Czech Republic</v>
      </c>
      <c r="F20" s="736"/>
      <c r="G20" s="636"/>
      <c r="H20" s="637"/>
      <c r="I20" s="629"/>
      <c r="J20" s="743"/>
      <c r="K20" s="742" t="s">
        <v>11</v>
      </c>
      <c r="L20" s="735" t="str">
        <f ca="1">IF(OFFSET(Apnéistes!$A$5,'Badges (COMPETITEURS)'!I18,0)=0,"",OFFSET(Apnéistes!$A$5,'Badges (COMPETITEURS)'!I18,0))</f>
        <v>Apneaman, Praha, Czech Republic</v>
      </c>
      <c r="M20" s="736"/>
      <c r="N20" s="636"/>
      <c r="O20" s="637"/>
      <c r="P20" s="629"/>
      <c r="Q20" s="743"/>
      <c r="R20" s="742" t="s">
        <v>11</v>
      </c>
      <c r="S20" s="735" t="str">
        <f ca="1">IF(OFFSET(Apnéistes!$A$5,'Badges (COMPETITEURS)'!P18,0)=0,"",OFFSET(Apnéistes!$A$5,'Badges (COMPETITEURS)'!P18,0))</f>
        <v>CYRNEA</v>
      </c>
      <c r="T20" s="736"/>
      <c r="U20" s="621"/>
      <c r="V20" s="626"/>
    </row>
    <row r="21" spans="1:22" ht="18" customHeight="1" x14ac:dyDescent="0.3">
      <c r="A21" s="633"/>
      <c r="B21" s="629"/>
      <c r="C21" s="744"/>
      <c r="D21" s="734"/>
      <c r="E21" s="737"/>
      <c r="F21" s="738"/>
      <c r="G21" s="636"/>
      <c r="H21" s="637"/>
      <c r="I21" s="629"/>
      <c r="J21" s="744"/>
      <c r="K21" s="734"/>
      <c r="L21" s="737"/>
      <c r="M21" s="738"/>
      <c r="N21" s="636"/>
      <c r="O21" s="637"/>
      <c r="P21" s="629"/>
      <c r="Q21" s="744"/>
      <c r="R21" s="734"/>
      <c r="S21" s="737"/>
      <c r="T21" s="738"/>
      <c r="U21" s="621"/>
      <c r="V21" s="626"/>
    </row>
    <row r="22" spans="1:22" ht="18" customHeight="1" x14ac:dyDescent="0.3">
      <c r="A22" s="633"/>
      <c r="B22" s="629"/>
      <c r="C22" s="744"/>
      <c r="D22" s="734"/>
      <c r="E22" s="737"/>
      <c r="F22" s="738"/>
      <c r="G22" s="636"/>
      <c r="H22" s="637"/>
      <c r="I22" s="629"/>
      <c r="J22" s="744"/>
      <c r="K22" s="734"/>
      <c r="L22" s="737"/>
      <c r="M22" s="738"/>
      <c r="N22" s="636"/>
      <c r="O22" s="637"/>
      <c r="P22" s="629"/>
      <c r="Q22" s="744"/>
      <c r="R22" s="734"/>
      <c r="S22" s="737"/>
      <c r="T22" s="738"/>
      <c r="U22" s="621"/>
      <c r="V22" s="626"/>
    </row>
    <row r="23" spans="1:22" ht="18" customHeight="1" x14ac:dyDescent="0.25">
      <c r="A23" s="633"/>
      <c r="B23" s="629"/>
      <c r="C23" s="744"/>
      <c r="D23" s="734" t="s">
        <v>1</v>
      </c>
      <c r="E23" s="735" t="str">
        <f ca="1">IF(OFFSET(Apnéistes!$C$5,'Badges (COMPETITEURS)'!B18,0)=0,"",OFFSET(Apnéistes!$C$5,'Badges (COMPETITEURS)'!B18,0))</f>
        <v>SURANSKA</v>
      </c>
      <c r="F23" s="736"/>
      <c r="G23" s="638"/>
      <c r="H23" s="639"/>
      <c r="I23" s="629"/>
      <c r="J23" s="744"/>
      <c r="K23" s="734" t="s">
        <v>1</v>
      </c>
      <c r="L23" s="735" t="str">
        <f ca="1">IF(OFFSET(Apnéistes!$C$5,'Badges (COMPETITEURS)'!I18,0)=0,"",OFFSET(Apnéistes!$C$5,'Badges (COMPETITEURS)'!I18,0))</f>
        <v>SKROBOVA</v>
      </c>
      <c r="M23" s="736"/>
      <c r="N23" s="638"/>
      <c r="O23" s="639"/>
      <c r="P23" s="629"/>
      <c r="Q23" s="744"/>
      <c r="R23" s="734" t="s">
        <v>1</v>
      </c>
      <c r="S23" s="735" t="str">
        <f ca="1">IF(OFFSET(Apnéistes!$C$5,'Badges (COMPETITEURS)'!P18,0)=0,"",OFFSET(Apnéistes!$C$5,'Badges (COMPETITEURS)'!P18,0))</f>
        <v>SOULA</v>
      </c>
      <c r="T23" s="736"/>
      <c r="U23" s="622"/>
      <c r="V23" s="627"/>
    </row>
    <row r="24" spans="1:22" ht="18" customHeight="1" x14ac:dyDescent="0.25">
      <c r="A24" s="633"/>
      <c r="B24" s="629"/>
      <c r="C24" s="744"/>
      <c r="D24" s="734"/>
      <c r="E24" s="737"/>
      <c r="F24" s="738"/>
      <c r="G24" s="638"/>
      <c r="H24" s="639"/>
      <c r="I24" s="629"/>
      <c r="J24" s="744"/>
      <c r="K24" s="734"/>
      <c r="L24" s="737"/>
      <c r="M24" s="738"/>
      <c r="N24" s="638"/>
      <c r="O24" s="639"/>
      <c r="P24" s="629"/>
      <c r="Q24" s="744"/>
      <c r="R24" s="734"/>
      <c r="S24" s="737"/>
      <c r="T24" s="738"/>
      <c r="U24" s="622"/>
      <c r="V24" s="627"/>
    </row>
    <row r="25" spans="1:22" ht="18" customHeight="1" x14ac:dyDescent="0.25">
      <c r="A25" s="633"/>
      <c r="B25" s="629"/>
      <c r="C25" s="744"/>
      <c r="D25" s="734"/>
      <c r="E25" s="737"/>
      <c r="F25" s="738"/>
      <c r="G25" s="638"/>
      <c r="H25" s="639"/>
      <c r="I25" s="629"/>
      <c r="J25" s="744"/>
      <c r="K25" s="734"/>
      <c r="L25" s="737"/>
      <c r="M25" s="738"/>
      <c r="N25" s="638"/>
      <c r="O25" s="639"/>
      <c r="P25" s="630"/>
      <c r="Q25" s="744"/>
      <c r="R25" s="734"/>
      <c r="S25" s="737"/>
      <c r="T25" s="738"/>
      <c r="U25" s="622"/>
      <c r="V25" s="627"/>
    </row>
    <row r="26" spans="1:22" ht="18" customHeight="1" x14ac:dyDescent="0.25">
      <c r="A26" s="643"/>
      <c r="B26" s="630"/>
      <c r="C26" s="744"/>
      <c r="D26" s="734" t="s">
        <v>2</v>
      </c>
      <c r="E26" s="735" t="str">
        <f ca="1">IF(OFFSET(Apnéistes!$D$5,'Badges (COMPETITEURS)'!B18,0)=0,"",OFFSET(Apnéistes!$D$5,'Badges (COMPETITEURS)'!B18,0))</f>
        <v>Katerina</v>
      </c>
      <c r="F26" s="736"/>
      <c r="G26" s="638"/>
      <c r="H26" s="639"/>
      <c r="I26" s="630"/>
      <c r="J26" s="744"/>
      <c r="K26" s="734" t="s">
        <v>2</v>
      </c>
      <c r="L26" s="735" t="str">
        <f ca="1">IF(OFFSET(Apnéistes!$D$5,'Badges (COMPETITEURS)'!I18,0)=0,"",OFFSET(Apnéistes!$D$5,'Badges (COMPETITEURS)'!I18,0))</f>
        <v>Jana</v>
      </c>
      <c r="M26" s="736"/>
      <c r="N26" s="638"/>
      <c r="O26" s="639"/>
      <c r="P26" s="630"/>
      <c r="Q26" s="744"/>
      <c r="R26" s="734" t="s">
        <v>2</v>
      </c>
      <c r="S26" s="735" t="str">
        <f ca="1">IF(OFFSET(Apnéistes!$D$5,'Badges (COMPETITEURS)'!P18,0)=0,"",OFFSET(Apnéistes!$D$5,'Badges (COMPETITEURS)'!P18,0))</f>
        <v>jean-david</v>
      </c>
      <c r="T26" s="736"/>
      <c r="U26" s="622"/>
      <c r="V26" s="627"/>
    </row>
    <row r="27" spans="1:22" ht="18" customHeight="1" x14ac:dyDescent="0.25">
      <c r="A27" s="643"/>
      <c r="B27" s="630"/>
      <c r="C27" s="745"/>
      <c r="D27" s="734"/>
      <c r="E27" s="737"/>
      <c r="F27" s="738"/>
      <c r="G27" s="638"/>
      <c r="H27" s="639"/>
      <c r="I27" s="630"/>
      <c r="J27" s="745"/>
      <c r="K27" s="734"/>
      <c r="L27" s="737"/>
      <c r="M27" s="738"/>
      <c r="N27" s="638"/>
      <c r="O27" s="639"/>
      <c r="P27" s="630"/>
      <c r="Q27" s="745"/>
      <c r="R27" s="734"/>
      <c r="S27" s="737"/>
      <c r="T27" s="738"/>
      <c r="U27" s="622"/>
      <c r="V27" s="627"/>
    </row>
    <row r="28" spans="1:22" ht="18" customHeight="1" x14ac:dyDescent="0.25">
      <c r="A28" s="643"/>
      <c r="B28" s="630"/>
      <c r="C28" s="763" t="s">
        <v>531</v>
      </c>
      <c r="D28" s="734"/>
      <c r="E28" s="737"/>
      <c r="F28" s="738"/>
      <c r="G28" s="638"/>
      <c r="H28" s="639"/>
      <c r="I28" s="630"/>
      <c r="J28" s="763" t="s">
        <v>531</v>
      </c>
      <c r="K28" s="734"/>
      <c r="L28" s="737"/>
      <c r="M28" s="738"/>
      <c r="N28" s="638"/>
      <c r="O28" s="639"/>
      <c r="P28" s="630"/>
      <c r="Q28" s="763" t="s">
        <v>531</v>
      </c>
      <c r="R28" s="734"/>
      <c r="S28" s="737"/>
      <c r="T28" s="738"/>
      <c r="U28" s="622"/>
      <c r="V28" s="627"/>
    </row>
    <row r="29" spans="1:22" ht="18" customHeight="1" x14ac:dyDescent="0.25">
      <c r="A29" s="643"/>
      <c r="B29" s="630"/>
      <c r="C29" s="763"/>
      <c r="D29" s="734" t="s">
        <v>533</v>
      </c>
      <c r="E29" s="754" t="str">
        <f ca="1">IF(OFFSET(Apnéistes!$B$5,'Badges (COMPETITEURS)'!B18,0)=0,"",OFFSET(Apnéistes!$B$5,'Badges (COMPETITEURS)'!B18,0))</f>
        <v xml:space="preserve">N°4 </v>
      </c>
      <c r="F29" s="755"/>
      <c r="G29" s="638"/>
      <c r="H29" s="639"/>
      <c r="I29" s="630"/>
      <c r="J29" s="763"/>
      <c r="K29" s="734" t="s">
        <v>533</v>
      </c>
      <c r="L29" s="754" t="str">
        <f ca="1">IF(OFFSET(Apnéistes!$B$5,'Badges (COMPETITEURS)'!I18,0)=0,"",OFFSET(Apnéistes!$B$5,'Badges (COMPETITEURS)'!I18,0))</f>
        <v xml:space="preserve">N°5 </v>
      </c>
      <c r="M29" s="755"/>
      <c r="N29" s="638"/>
      <c r="O29" s="639"/>
      <c r="P29" s="630"/>
      <c r="Q29" s="763"/>
      <c r="R29" s="734" t="s">
        <v>533</v>
      </c>
      <c r="S29" s="754" t="str">
        <f ca="1">IF(OFFSET(Apnéistes!$B$5,'Badges (COMPETITEURS)'!P18,0)=0,"",OFFSET(Apnéistes!$B$5,'Badges (COMPETITEURS)'!P18,0))</f>
        <v>N°1 Capitaine</v>
      </c>
      <c r="T29" s="755"/>
      <c r="U29" s="622"/>
      <c r="V29" s="627"/>
    </row>
    <row r="30" spans="1:22" ht="18" customHeight="1" x14ac:dyDescent="0.25">
      <c r="A30" s="643"/>
      <c r="B30" s="630"/>
      <c r="C30" s="764"/>
      <c r="D30" s="766"/>
      <c r="E30" s="756"/>
      <c r="F30" s="757"/>
      <c r="G30" s="638"/>
      <c r="H30" s="639"/>
      <c r="I30" s="630"/>
      <c r="J30" s="764"/>
      <c r="K30" s="766"/>
      <c r="L30" s="756"/>
      <c r="M30" s="757"/>
      <c r="N30" s="638"/>
      <c r="O30" s="639"/>
      <c r="P30" s="630"/>
      <c r="Q30" s="764"/>
      <c r="R30" s="766"/>
      <c r="S30" s="756"/>
      <c r="T30" s="757"/>
      <c r="U30" s="622"/>
      <c r="V30" s="627"/>
    </row>
    <row r="31" spans="1:22" ht="18" customHeight="1" thickBot="1" x14ac:dyDescent="0.3">
      <c r="A31" s="643"/>
      <c r="B31" s="630"/>
      <c r="C31" s="765"/>
      <c r="D31" s="767"/>
      <c r="E31" s="758"/>
      <c r="F31" s="759"/>
      <c r="G31" s="638"/>
      <c r="H31" s="639"/>
      <c r="I31" s="630"/>
      <c r="J31" s="765"/>
      <c r="K31" s="767"/>
      <c r="L31" s="758"/>
      <c r="M31" s="759"/>
      <c r="N31" s="638"/>
      <c r="O31" s="639"/>
      <c r="P31" s="630"/>
      <c r="Q31" s="765"/>
      <c r="R31" s="767"/>
      <c r="S31" s="758"/>
      <c r="T31" s="759"/>
      <c r="U31" s="622"/>
      <c r="V31" s="627"/>
    </row>
    <row r="32" spans="1:22" ht="24" customHeight="1" x14ac:dyDescent="0.25">
      <c r="A32" s="641"/>
      <c r="B32" s="631"/>
      <c r="C32" s="611"/>
      <c r="D32" s="612"/>
      <c r="E32" s="613"/>
      <c r="F32" s="613"/>
      <c r="G32" s="640"/>
      <c r="H32" s="641"/>
      <c r="I32" s="631"/>
      <c r="J32" s="611"/>
      <c r="K32" s="612"/>
      <c r="L32" s="613"/>
      <c r="M32" s="613"/>
      <c r="N32" s="640"/>
      <c r="O32" s="641"/>
      <c r="P32" s="631"/>
      <c r="Q32" s="611"/>
      <c r="R32" s="612"/>
      <c r="S32" s="613"/>
      <c r="T32" s="613"/>
      <c r="U32" s="623"/>
      <c r="V32" s="623"/>
    </row>
    <row r="33" spans="1:22" ht="24" customHeight="1" thickBot="1" x14ac:dyDescent="0.3">
      <c r="A33" s="643"/>
      <c r="B33" s="630"/>
      <c r="D33" s="608"/>
      <c r="E33" s="609"/>
      <c r="F33" s="609"/>
      <c r="G33" s="642"/>
      <c r="H33" s="643"/>
      <c r="I33" s="630"/>
      <c r="K33" s="608"/>
      <c r="L33" s="609"/>
      <c r="M33" s="609"/>
      <c r="N33" s="642"/>
      <c r="O33" s="643"/>
      <c r="R33" s="608"/>
      <c r="S33" s="609"/>
      <c r="T33" s="609"/>
      <c r="U33" s="624"/>
      <c r="V33" s="628"/>
    </row>
    <row r="34" spans="1:22" ht="18" customHeight="1" x14ac:dyDescent="0.25">
      <c r="A34" s="633"/>
      <c r="B34" s="629">
        <f>P18+1</f>
        <v>6</v>
      </c>
      <c r="C34" s="746" t="s">
        <v>428</v>
      </c>
      <c r="D34" s="748" t="s">
        <v>532</v>
      </c>
      <c r="E34" s="749"/>
      <c r="F34" s="750"/>
      <c r="G34" s="634"/>
      <c r="H34" s="635"/>
      <c r="I34" s="629">
        <f>B34+1</f>
        <v>7</v>
      </c>
      <c r="J34" s="746" t="s">
        <v>428</v>
      </c>
      <c r="K34" s="748" t="s">
        <v>532</v>
      </c>
      <c r="L34" s="749"/>
      <c r="M34" s="750"/>
      <c r="N34" s="634"/>
      <c r="O34" s="635"/>
      <c r="P34" s="629">
        <f>I34+1</f>
        <v>8</v>
      </c>
      <c r="Q34" s="746" t="s">
        <v>428</v>
      </c>
      <c r="R34" s="748" t="s">
        <v>532</v>
      </c>
      <c r="S34" s="749"/>
      <c r="T34" s="750"/>
      <c r="U34" s="620"/>
      <c r="V34" s="625"/>
    </row>
    <row r="35" spans="1:22" ht="18" customHeight="1" x14ac:dyDescent="0.25">
      <c r="A35" s="633"/>
      <c r="B35" s="629"/>
      <c r="C35" s="747"/>
      <c r="D35" s="751"/>
      <c r="E35" s="752"/>
      <c r="F35" s="753"/>
      <c r="G35" s="634"/>
      <c r="H35" s="635"/>
      <c r="I35" s="629"/>
      <c r="J35" s="747"/>
      <c r="K35" s="751"/>
      <c r="L35" s="752"/>
      <c r="M35" s="753"/>
      <c r="N35" s="634"/>
      <c r="O35" s="635"/>
      <c r="P35" s="629"/>
      <c r="Q35" s="747"/>
      <c r="R35" s="751"/>
      <c r="S35" s="752"/>
      <c r="T35" s="753"/>
      <c r="U35" s="620"/>
      <c r="V35" s="625"/>
    </row>
    <row r="36" spans="1:22" ht="18" customHeight="1" x14ac:dyDescent="0.3">
      <c r="A36" s="633"/>
      <c r="B36" s="629"/>
      <c r="C36" s="743"/>
      <c r="D36" s="742" t="s">
        <v>11</v>
      </c>
      <c r="E36" s="735" t="str">
        <f ca="1">IF(OFFSET(Apnéistes!$A$5,'Badges (COMPETITEURS)'!B34,0)=0,"",OFFSET(Apnéistes!$A$5,'Badges (COMPETITEURS)'!B34,0))</f>
        <v>CYRNEA</v>
      </c>
      <c r="F36" s="736"/>
      <c r="G36" s="636"/>
      <c r="H36" s="637"/>
      <c r="I36" s="629"/>
      <c r="J36" s="743"/>
      <c r="K36" s="742" t="s">
        <v>11</v>
      </c>
      <c r="L36" s="735" t="str">
        <f ca="1">IF(OFFSET(Apnéistes!$A$5,'Badges (COMPETITEURS)'!I34,0)=0,"",OFFSET(Apnéistes!$A$5,'Badges (COMPETITEURS)'!I34,0))</f>
        <v>CYRNEA</v>
      </c>
      <c r="M36" s="736"/>
      <c r="N36" s="636"/>
      <c r="O36" s="637"/>
      <c r="P36" s="629"/>
      <c r="Q36" s="743"/>
      <c r="R36" s="742" t="s">
        <v>11</v>
      </c>
      <c r="S36" s="735" t="str">
        <f ca="1">IF(OFFSET(Apnéistes!$A$5,'Badges (COMPETITEURS)'!P34,0)=0,"",OFFSET(Apnéistes!$A$5,'Badges (COMPETITEURS)'!P34,0))</f>
        <v>CYRNEA</v>
      </c>
      <c r="T36" s="736"/>
      <c r="U36" s="621"/>
      <c r="V36" s="626"/>
    </row>
    <row r="37" spans="1:22" ht="18" customHeight="1" x14ac:dyDescent="0.3">
      <c r="A37" s="633"/>
      <c r="B37" s="629"/>
      <c r="C37" s="744"/>
      <c r="D37" s="734"/>
      <c r="E37" s="737"/>
      <c r="F37" s="738"/>
      <c r="G37" s="636"/>
      <c r="H37" s="637"/>
      <c r="I37" s="629"/>
      <c r="J37" s="744"/>
      <c r="K37" s="734"/>
      <c r="L37" s="737"/>
      <c r="M37" s="738"/>
      <c r="N37" s="636"/>
      <c r="O37" s="637"/>
      <c r="P37" s="629"/>
      <c r="Q37" s="744"/>
      <c r="R37" s="734"/>
      <c r="S37" s="737"/>
      <c r="T37" s="738"/>
      <c r="U37" s="621"/>
      <c r="V37" s="626"/>
    </row>
    <row r="38" spans="1:22" ht="18" customHeight="1" x14ac:dyDescent="0.3">
      <c r="A38" s="633"/>
      <c r="B38" s="629"/>
      <c r="C38" s="744"/>
      <c r="D38" s="734"/>
      <c r="E38" s="737"/>
      <c r="F38" s="738"/>
      <c r="G38" s="636"/>
      <c r="H38" s="637"/>
      <c r="I38" s="629"/>
      <c r="J38" s="744"/>
      <c r="K38" s="734"/>
      <c r="L38" s="737"/>
      <c r="M38" s="738"/>
      <c r="N38" s="636"/>
      <c r="O38" s="637"/>
      <c r="P38" s="629"/>
      <c r="Q38" s="744"/>
      <c r="R38" s="734"/>
      <c r="S38" s="737"/>
      <c r="T38" s="738"/>
      <c r="U38" s="621"/>
      <c r="V38" s="626"/>
    </row>
    <row r="39" spans="1:22" ht="18" customHeight="1" x14ac:dyDescent="0.25">
      <c r="A39" s="633"/>
      <c r="B39" s="629"/>
      <c r="C39" s="744"/>
      <c r="D39" s="734" t="s">
        <v>1</v>
      </c>
      <c r="E39" s="735" t="str">
        <f ca="1">IF(OFFSET(Apnéistes!$C$5,'Badges (COMPETITEURS)'!B34,0)=0,"",OFFSET(Apnéistes!$C$5,'Badges (COMPETITEURS)'!B34,0))</f>
        <v>BORGAT</v>
      </c>
      <c r="F39" s="736"/>
      <c r="G39" s="638"/>
      <c r="H39" s="639"/>
      <c r="I39" s="629"/>
      <c r="J39" s="744"/>
      <c r="K39" s="734" t="s">
        <v>1</v>
      </c>
      <c r="L39" s="735" t="str">
        <f ca="1">IF(OFFSET(Apnéistes!$C$5,'Badges (COMPETITEURS)'!I34,0)=0,"",OFFSET(Apnéistes!$C$5,'Badges (COMPETITEURS)'!I34,0))</f>
        <v>RIGAUD</v>
      </c>
      <c r="M39" s="736"/>
      <c r="N39" s="638"/>
      <c r="O39" s="639"/>
      <c r="P39" s="629"/>
      <c r="Q39" s="744"/>
      <c r="R39" s="734" t="s">
        <v>1</v>
      </c>
      <c r="S39" s="735" t="str">
        <f ca="1">IF(OFFSET(Apnéistes!$C$5,'Badges (COMPETITEURS)'!P34,0)=0,"",OFFSET(Apnéistes!$C$5,'Badges (COMPETITEURS)'!P34,0))</f>
        <v>CARCHI</v>
      </c>
      <c r="T39" s="736"/>
      <c r="U39" s="622"/>
      <c r="V39" s="627"/>
    </row>
    <row r="40" spans="1:22" ht="18" customHeight="1" x14ac:dyDescent="0.25">
      <c r="A40" s="633"/>
      <c r="B40" s="629"/>
      <c r="C40" s="744"/>
      <c r="D40" s="734"/>
      <c r="E40" s="737"/>
      <c r="F40" s="738"/>
      <c r="G40" s="638"/>
      <c r="H40" s="639"/>
      <c r="I40" s="629"/>
      <c r="J40" s="744"/>
      <c r="K40" s="734"/>
      <c r="L40" s="737"/>
      <c r="M40" s="738"/>
      <c r="N40" s="638"/>
      <c r="O40" s="639"/>
      <c r="P40" s="629"/>
      <c r="Q40" s="744"/>
      <c r="R40" s="734"/>
      <c r="S40" s="737"/>
      <c r="T40" s="738"/>
      <c r="U40" s="622"/>
      <c r="V40" s="627"/>
    </row>
    <row r="41" spans="1:22" ht="18" customHeight="1" x14ac:dyDescent="0.25">
      <c r="A41" s="633"/>
      <c r="B41" s="629"/>
      <c r="C41" s="744"/>
      <c r="D41" s="734"/>
      <c r="E41" s="737"/>
      <c r="F41" s="738"/>
      <c r="G41" s="638"/>
      <c r="H41" s="639"/>
      <c r="I41" s="629"/>
      <c r="J41" s="744"/>
      <c r="K41" s="734"/>
      <c r="L41" s="737"/>
      <c r="M41" s="738"/>
      <c r="N41" s="638"/>
      <c r="O41" s="639"/>
      <c r="P41" s="630"/>
      <c r="Q41" s="744"/>
      <c r="R41" s="734"/>
      <c r="S41" s="737"/>
      <c r="T41" s="738"/>
      <c r="U41" s="622"/>
      <c r="V41" s="627"/>
    </row>
    <row r="42" spans="1:22" ht="18" customHeight="1" x14ac:dyDescent="0.25">
      <c r="A42" s="643"/>
      <c r="B42" s="630"/>
      <c r="C42" s="744"/>
      <c r="D42" s="734" t="s">
        <v>2</v>
      </c>
      <c r="E42" s="735" t="str">
        <f ca="1">IF(OFFSET(Apnéistes!$D$5,'Badges (COMPETITEURS)'!B34,0)=0,"",OFFSET(Apnéistes!$D$5,'Badges (COMPETITEURS)'!B34,0))</f>
        <v>Anne</v>
      </c>
      <c r="F42" s="736"/>
      <c r="G42" s="638"/>
      <c r="H42" s="639"/>
      <c r="I42" s="630"/>
      <c r="J42" s="744"/>
      <c r="K42" s="734" t="s">
        <v>2</v>
      </c>
      <c r="L42" s="735" t="str">
        <f ca="1">IF(OFFSET(Apnéistes!$D$5,'Badges (COMPETITEURS)'!I34,0)=0,"",OFFSET(Apnéistes!$D$5,'Badges (COMPETITEURS)'!I34,0))</f>
        <v>Estelle</v>
      </c>
      <c r="M42" s="736"/>
      <c r="N42" s="638"/>
      <c r="O42" s="639"/>
      <c r="P42" s="630"/>
      <c r="Q42" s="744"/>
      <c r="R42" s="734" t="s">
        <v>2</v>
      </c>
      <c r="S42" s="735" t="str">
        <f ca="1">IF(OFFSET(Apnéistes!$D$5,'Badges (COMPETITEURS)'!P34,0)=0,"",OFFSET(Apnéistes!$D$5,'Badges (COMPETITEURS)'!P34,0))</f>
        <v>Mathieu</v>
      </c>
      <c r="T42" s="736"/>
      <c r="U42" s="622"/>
      <c r="V42" s="627"/>
    </row>
    <row r="43" spans="1:22" ht="18" customHeight="1" x14ac:dyDescent="0.25">
      <c r="A43" s="643"/>
      <c r="B43" s="630"/>
      <c r="C43" s="745"/>
      <c r="D43" s="734"/>
      <c r="E43" s="737"/>
      <c r="F43" s="738"/>
      <c r="G43" s="638"/>
      <c r="H43" s="639"/>
      <c r="I43" s="630"/>
      <c r="J43" s="745"/>
      <c r="K43" s="734"/>
      <c r="L43" s="737"/>
      <c r="M43" s="738"/>
      <c r="N43" s="638"/>
      <c r="O43" s="639"/>
      <c r="P43" s="630"/>
      <c r="Q43" s="745"/>
      <c r="R43" s="734"/>
      <c r="S43" s="737"/>
      <c r="T43" s="738"/>
      <c r="U43" s="622"/>
      <c r="V43" s="627"/>
    </row>
    <row r="44" spans="1:22" ht="18" customHeight="1" x14ac:dyDescent="0.25">
      <c r="A44" s="643"/>
      <c r="B44" s="630"/>
      <c r="C44" s="763" t="s">
        <v>531</v>
      </c>
      <c r="D44" s="734"/>
      <c r="E44" s="737"/>
      <c r="F44" s="738"/>
      <c r="G44" s="638"/>
      <c r="H44" s="639"/>
      <c r="I44" s="630"/>
      <c r="J44" s="763" t="s">
        <v>531</v>
      </c>
      <c r="K44" s="734"/>
      <c r="L44" s="737"/>
      <c r="M44" s="738"/>
      <c r="N44" s="638"/>
      <c r="O44" s="639"/>
      <c r="P44" s="630"/>
      <c r="Q44" s="763" t="s">
        <v>531</v>
      </c>
      <c r="R44" s="734"/>
      <c r="S44" s="737"/>
      <c r="T44" s="738"/>
      <c r="U44" s="622"/>
      <c r="V44" s="627"/>
    </row>
    <row r="45" spans="1:22" ht="18" customHeight="1" x14ac:dyDescent="0.25">
      <c r="A45" s="643"/>
      <c r="B45" s="630"/>
      <c r="C45" s="763"/>
      <c r="D45" s="734" t="s">
        <v>533</v>
      </c>
      <c r="E45" s="754" t="str">
        <f ca="1">IF(OFFSET(Apnéistes!$B$5,'Badges (COMPETITEURS)'!B34,0)=0,"",OFFSET(Apnéistes!$B$5,'Badges (COMPETITEURS)'!B34,0))</f>
        <v xml:space="preserve">N°2 </v>
      </c>
      <c r="F45" s="755"/>
      <c r="G45" s="638"/>
      <c r="H45" s="639"/>
      <c r="I45" s="630"/>
      <c r="J45" s="763"/>
      <c r="K45" s="734" t="s">
        <v>533</v>
      </c>
      <c r="L45" s="754" t="str">
        <f ca="1">IF(OFFSET(Apnéistes!$B$5,'Badges (COMPETITEURS)'!I34,0)=0,"",OFFSET(Apnéistes!$B$5,'Badges (COMPETITEURS)'!I34,0))</f>
        <v xml:space="preserve">N°3 </v>
      </c>
      <c r="M45" s="755"/>
      <c r="N45" s="638"/>
      <c r="O45" s="639"/>
      <c r="P45" s="630"/>
      <c r="Q45" s="763"/>
      <c r="R45" s="734" t="s">
        <v>533</v>
      </c>
      <c r="S45" s="754" t="str">
        <f ca="1">IF(OFFSET(Apnéistes!$B$5,'Badges (COMPETITEURS)'!P34,0)=0,"",OFFSET(Apnéistes!$B$5,'Badges (COMPETITEURS)'!P34,0))</f>
        <v xml:space="preserve">N°4 </v>
      </c>
      <c r="T45" s="755"/>
      <c r="U45" s="622"/>
      <c r="V45" s="627"/>
    </row>
    <row r="46" spans="1:22" ht="18" customHeight="1" x14ac:dyDescent="0.25">
      <c r="A46" s="643"/>
      <c r="B46" s="630"/>
      <c r="C46" s="764"/>
      <c r="D46" s="766"/>
      <c r="E46" s="756"/>
      <c r="F46" s="757"/>
      <c r="G46" s="638"/>
      <c r="H46" s="639"/>
      <c r="I46" s="630"/>
      <c r="J46" s="764"/>
      <c r="K46" s="766"/>
      <c r="L46" s="756"/>
      <c r="M46" s="757"/>
      <c r="N46" s="638"/>
      <c r="O46" s="639"/>
      <c r="P46" s="630"/>
      <c r="Q46" s="764"/>
      <c r="R46" s="766"/>
      <c r="S46" s="756"/>
      <c r="T46" s="757"/>
      <c r="U46" s="622"/>
      <c r="V46" s="627"/>
    </row>
    <row r="47" spans="1:22" ht="18" customHeight="1" thickBot="1" x14ac:dyDescent="0.3">
      <c r="A47" s="643"/>
      <c r="B47" s="630"/>
      <c r="C47" s="765"/>
      <c r="D47" s="767"/>
      <c r="E47" s="758"/>
      <c r="F47" s="759"/>
      <c r="G47" s="638"/>
      <c r="H47" s="639"/>
      <c r="I47" s="630"/>
      <c r="J47" s="765"/>
      <c r="K47" s="767"/>
      <c r="L47" s="758"/>
      <c r="M47" s="759"/>
      <c r="N47" s="638"/>
      <c r="O47" s="639"/>
      <c r="P47" s="630"/>
      <c r="Q47" s="765"/>
      <c r="R47" s="767"/>
      <c r="S47" s="758"/>
      <c r="T47" s="759"/>
      <c r="U47" s="622"/>
      <c r="V47" s="627"/>
    </row>
    <row r="48" spans="1:22" ht="24" customHeight="1" x14ac:dyDescent="0.25">
      <c r="A48" s="641"/>
      <c r="B48" s="631"/>
      <c r="C48" s="611"/>
      <c r="D48" s="612"/>
      <c r="E48" s="613"/>
      <c r="F48" s="613"/>
      <c r="G48" s="640"/>
      <c r="H48" s="641"/>
      <c r="I48" s="631"/>
      <c r="J48" s="611"/>
      <c r="K48" s="612"/>
      <c r="L48" s="613"/>
      <c r="M48" s="613"/>
      <c r="N48" s="640"/>
      <c r="O48" s="641"/>
      <c r="P48" s="631"/>
      <c r="Q48" s="611"/>
      <c r="R48" s="612"/>
      <c r="S48" s="613"/>
      <c r="T48" s="613"/>
      <c r="U48" s="623"/>
      <c r="V48" s="623"/>
    </row>
    <row r="49" spans="1:22" ht="24" customHeight="1" thickBot="1" x14ac:dyDescent="0.3">
      <c r="A49" s="643"/>
      <c r="B49" s="630"/>
      <c r="D49" s="608"/>
      <c r="E49" s="609"/>
      <c r="F49" s="609"/>
      <c r="G49" s="642"/>
      <c r="H49" s="643"/>
      <c r="I49" s="630"/>
      <c r="K49" s="608"/>
      <c r="L49" s="609"/>
      <c r="M49" s="609"/>
      <c r="N49" s="642"/>
      <c r="O49" s="643"/>
      <c r="R49" s="608"/>
      <c r="S49" s="609"/>
      <c r="T49" s="609"/>
      <c r="U49" s="624"/>
      <c r="V49" s="628"/>
    </row>
    <row r="50" spans="1:22" ht="18" customHeight="1" x14ac:dyDescent="0.25">
      <c r="A50" s="633"/>
      <c r="B50" s="629">
        <f>P34+1</f>
        <v>9</v>
      </c>
      <c r="C50" s="746" t="s">
        <v>428</v>
      </c>
      <c r="D50" s="748" t="s">
        <v>532</v>
      </c>
      <c r="E50" s="749"/>
      <c r="F50" s="750"/>
      <c r="G50" s="634"/>
      <c r="H50" s="635"/>
      <c r="I50" s="629">
        <f>B50+1</f>
        <v>10</v>
      </c>
      <c r="J50" s="746" t="s">
        <v>428</v>
      </c>
      <c r="K50" s="748" t="s">
        <v>532</v>
      </c>
      <c r="L50" s="749"/>
      <c r="M50" s="750"/>
      <c r="N50" s="634"/>
      <c r="O50" s="635"/>
      <c r="P50" s="629">
        <f>I50+1</f>
        <v>11</v>
      </c>
      <c r="Q50" s="746" t="s">
        <v>428</v>
      </c>
      <c r="R50" s="748" t="s">
        <v>532</v>
      </c>
      <c r="S50" s="749"/>
      <c r="T50" s="750"/>
      <c r="U50" s="620"/>
      <c r="V50" s="625"/>
    </row>
    <row r="51" spans="1:22" ht="18" customHeight="1" x14ac:dyDescent="0.25">
      <c r="A51" s="633"/>
      <c r="B51" s="629"/>
      <c r="C51" s="747"/>
      <c r="D51" s="751"/>
      <c r="E51" s="752"/>
      <c r="F51" s="753"/>
      <c r="G51" s="634"/>
      <c r="H51" s="635"/>
      <c r="I51" s="629"/>
      <c r="J51" s="747"/>
      <c r="K51" s="751"/>
      <c r="L51" s="752"/>
      <c r="M51" s="753"/>
      <c r="N51" s="634"/>
      <c r="O51" s="635"/>
      <c r="P51" s="629"/>
      <c r="Q51" s="747"/>
      <c r="R51" s="751"/>
      <c r="S51" s="752"/>
      <c r="T51" s="753"/>
      <c r="U51" s="620"/>
      <c r="V51" s="625"/>
    </row>
    <row r="52" spans="1:22" ht="18" customHeight="1" x14ac:dyDescent="0.3">
      <c r="A52" s="633"/>
      <c r="B52" s="629"/>
      <c r="C52" s="743"/>
      <c r="D52" s="742" t="s">
        <v>11</v>
      </c>
      <c r="E52" s="735" t="str">
        <f ca="1">IF(OFFSET(Apnéistes!$A$5,'Badges (COMPETITEURS)'!B50,0)=0,"",OFFSET(Apnéistes!$A$5,'Badges (COMPETITEURS)'!B50,0))</f>
        <v>CYRNEA</v>
      </c>
      <c r="F52" s="736"/>
      <c r="G52" s="636"/>
      <c r="H52" s="637"/>
      <c r="I52" s="629"/>
      <c r="J52" s="743"/>
      <c r="K52" s="742" t="s">
        <v>11</v>
      </c>
      <c r="L52" s="735" t="str">
        <f ca="1">IF(OFFSET(Apnéistes!$A$5,'Badges (COMPETITEURS)'!I50,0)=0,"",OFFSET(Apnéistes!$A$5,'Badges (COMPETITEURS)'!I50,0))</f>
        <v>Enjoy And Relax</v>
      </c>
      <c r="M52" s="736"/>
      <c r="N52" s="636"/>
      <c r="O52" s="637"/>
      <c r="P52" s="629"/>
      <c r="Q52" s="743"/>
      <c r="R52" s="742" t="s">
        <v>11</v>
      </c>
      <c r="S52" s="735" t="str">
        <f ca="1">IF(OFFSET(Apnéistes!$A$5,'Badges (COMPETITEURS)'!P50,0)=0,"",OFFSET(Apnéistes!$A$5,'Badges (COMPETITEURS)'!P50,0))</f>
        <v>Enjoy And Relax</v>
      </c>
      <c r="T52" s="736"/>
      <c r="U52" s="621"/>
      <c r="V52" s="626"/>
    </row>
    <row r="53" spans="1:22" ht="18" customHeight="1" x14ac:dyDescent="0.3">
      <c r="A53" s="633"/>
      <c r="B53" s="629"/>
      <c r="C53" s="744"/>
      <c r="D53" s="734"/>
      <c r="E53" s="737"/>
      <c r="F53" s="738"/>
      <c r="G53" s="636"/>
      <c r="H53" s="637"/>
      <c r="I53" s="629"/>
      <c r="J53" s="744"/>
      <c r="K53" s="734"/>
      <c r="L53" s="737"/>
      <c r="M53" s="738"/>
      <c r="N53" s="636"/>
      <c r="O53" s="637"/>
      <c r="P53" s="629"/>
      <c r="Q53" s="744"/>
      <c r="R53" s="734"/>
      <c r="S53" s="737"/>
      <c r="T53" s="738"/>
      <c r="U53" s="621"/>
      <c r="V53" s="626"/>
    </row>
    <row r="54" spans="1:22" ht="18" customHeight="1" x14ac:dyDescent="0.3">
      <c r="A54" s="633"/>
      <c r="B54" s="629"/>
      <c r="C54" s="744"/>
      <c r="D54" s="734"/>
      <c r="E54" s="737"/>
      <c r="F54" s="738"/>
      <c r="G54" s="636"/>
      <c r="H54" s="637"/>
      <c r="I54" s="629"/>
      <c r="J54" s="744"/>
      <c r="K54" s="734"/>
      <c r="L54" s="737"/>
      <c r="M54" s="738"/>
      <c r="N54" s="636"/>
      <c r="O54" s="637"/>
      <c r="P54" s="629"/>
      <c r="Q54" s="744"/>
      <c r="R54" s="734"/>
      <c r="S54" s="737"/>
      <c r="T54" s="738"/>
      <c r="U54" s="621"/>
      <c r="V54" s="626"/>
    </row>
    <row r="55" spans="1:22" ht="18" customHeight="1" x14ac:dyDescent="0.25">
      <c r="A55" s="633"/>
      <c r="B55" s="629"/>
      <c r="C55" s="744"/>
      <c r="D55" s="734" t="s">
        <v>1</v>
      </c>
      <c r="E55" s="735" t="str">
        <f ca="1">IF(OFFSET(Apnéistes!$C$5,'Badges (COMPETITEURS)'!B50,0)=0,"",OFFSET(Apnéistes!$C$5,'Badges (COMPETITEURS)'!B50,0))</f>
        <v>ROUX</v>
      </c>
      <c r="F55" s="736"/>
      <c r="G55" s="638"/>
      <c r="H55" s="639"/>
      <c r="I55" s="629"/>
      <c r="J55" s="744"/>
      <c r="K55" s="734" t="s">
        <v>1</v>
      </c>
      <c r="L55" s="735" t="str">
        <f ca="1">IF(OFFSET(Apnéistes!$C$5,'Badges (COMPETITEURS)'!I50,0)=0,"",OFFSET(Apnéistes!$C$5,'Badges (COMPETITEURS)'!I50,0))</f>
        <v>HURON</v>
      </c>
      <c r="M55" s="736"/>
      <c r="N55" s="638"/>
      <c r="O55" s="639"/>
      <c r="P55" s="629"/>
      <c r="Q55" s="744"/>
      <c r="R55" s="734" t="s">
        <v>1</v>
      </c>
      <c r="S55" s="735" t="str">
        <f ca="1">IF(OFFSET(Apnéistes!$C$5,'Badges (COMPETITEURS)'!P50,0)=0,"",OFFSET(Apnéistes!$C$5,'Badges (COMPETITEURS)'!P50,0))</f>
        <v>SGARRA</v>
      </c>
      <c r="T55" s="736"/>
      <c r="U55" s="622"/>
      <c r="V55" s="627"/>
    </row>
    <row r="56" spans="1:22" ht="18" customHeight="1" x14ac:dyDescent="0.25">
      <c r="A56" s="633"/>
      <c r="B56" s="629"/>
      <c r="C56" s="744"/>
      <c r="D56" s="734"/>
      <c r="E56" s="737"/>
      <c r="F56" s="738"/>
      <c r="G56" s="638"/>
      <c r="H56" s="639"/>
      <c r="I56" s="629"/>
      <c r="J56" s="744"/>
      <c r="K56" s="734"/>
      <c r="L56" s="737"/>
      <c r="M56" s="738"/>
      <c r="N56" s="638"/>
      <c r="O56" s="639"/>
      <c r="P56" s="629"/>
      <c r="Q56" s="744"/>
      <c r="R56" s="734"/>
      <c r="S56" s="737"/>
      <c r="T56" s="738"/>
      <c r="U56" s="622"/>
      <c r="V56" s="627"/>
    </row>
    <row r="57" spans="1:22" ht="18" customHeight="1" x14ac:dyDescent="0.25">
      <c r="A57" s="633"/>
      <c r="B57" s="629"/>
      <c r="C57" s="744"/>
      <c r="D57" s="734"/>
      <c r="E57" s="737"/>
      <c r="F57" s="738"/>
      <c r="G57" s="638"/>
      <c r="H57" s="639"/>
      <c r="I57" s="629"/>
      <c r="J57" s="744"/>
      <c r="K57" s="734"/>
      <c r="L57" s="737"/>
      <c r="M57" s="738"/>
      <c r="N57" s="638"/>
      <c r="O57" s="639"/>
      <c r="P57" s="630"/>
      <c r="Q57" s="744"/>
      <c r="R57" s="734"/>
      <c r="S57" s="737"/>
      <c r="T57" s="738"/>
      <c r="U57" s="622"/>
      <c r="V57" s="627"/>
    </row>
    <row r="58" spans="1:22" ht="18" customHeight="1" x14ac:dyDescent="0.25">
      <c r="A58" s="643"/>
      <c r="B58" s="630"/>
      <c r="C58" s="744"/>
      <c r="D58" s="734" t="s">
        <v>2</v>
      </c>
      <c r="E58" s="735" t="str">
        <f ca="1">IF(OFFSET(Apnéistes!$D$5,'Badges (COMPETITEURS)'!B50,0)=0,"",OFFSET(Apnéistes!$D$5,'Badges (COMPETITEURS)'!B50,0))</f>
        <v>Benoît</v>
      </c>
      <c r="F58" s="736"/>
      <c r="G58" s="638"/>
      <c r="H58" s="639"/>
      <c r="I58" s="630"/>
      <c r="J58" s="744"/>
      <c r="K58" s="734" t="s">
        <v>2</v>
      </c>
      <c r="L58" s="735" t="str">
        <f ca="1">IF(OFFSET(Apnéistes!$D$5,'Badges (COMPETITEURS)'!I50,0)=0,"",OFFSET(Apnéistes!$D$5,'Badges (COMPETITEURS)'!I50,0))</f>
        <v>Pascal</v>
      </c>
      <c r="M58" s="736"/>
      <c r="N58" s="638"/>
      <c r="O58" s="639"/>
      <c r="P58" s="630"/>
      <c r="Q58" s="744"/>
      <c r="R58" s="734" t="s">
        <v>2</v>
      </c>
      <c r="S58" s="735" t="str">
        <f ca="1">IF(OFFSET(Apnéistes!$D$5,'Badges (COMPETITEURS)'!P50,0)=0,"",OFFSET(Apnéistes!$D$5,'Badges (COMPETITEURS)'!P50,0))</f>
        <v>Michel</v>
      </c>
      <c r="T58" s="736"/>
      <c r="U58" s="622"/>
      <c r="V58" s="627"/>
    </row>
    <row r="59" spans="1:22" ht="18" customHeight="1" x14ac:dyDescent="0.25">
      <c r="A59" s="643"/>
      <c r="B59" s="630"/>
      <c r="C59" s="745"/>
      <c r="D59" s="734"/>
      <c r="E59" s="737"/>
      <c r="F59" s="738"/>
      <c r="G59" s="638"/>
      <c r="H59" s="639"/>
      <c r="I59" s="630"/>
      <c r="J59" s="745"/>
      <c r="K59" s="734"/>
      <c r="L59" s="737"/>
      <c r="M59" s="738"/>
      <c r="N59" s="638"/>
      <c r="O59" s="639"/>
      <c r="P59" s="630"/>
      <c r="Q59" s="745"/>
      <c r="R59" s="734"/>
      <c r="S59" s="737"/>
      <c r="T59" s="738"/>
      <c r="U59" s="622"/>
      <c r="V59" s="627"/>
    </row>
    <row r="60" spans="1:22" ht="18" customHeight="1" x14ac:dyDescent="0.25">
      <c r="A60" s="643"/>
      <c r="B60" s="630"/>
      <c r="C60" s="763" t="s">
        <v>531</v>
      </c>
      <c r="D60" s="734"/>
      <c r="E60" s="737"/>
      <c r="F60" s="738"/>
      <c r="G60" s="638"/>
      <c r="H60" s="639"/>
      <c r="I60" s="630"/>
      <c r="J60" s="763" t="s">
        <v>531</v>
      </c>
      <c r="K60" s="734"/>
      <c r="L60" s="737"/>
      <c r="M60" s="738"/>
      <c r="N60" s="638"/>
      <c r="O60" s="639"/>
      <c r="P60" s="630"/>
      <c r="Q60" s="763" t="s">
        <v>531</v>
      </c>
      <c r="R60" s="734"/>
      <c r="S60" s="737"/>
      <c r="T60" s="738"/>
      <c r="U60" s="622"/>
      <c r="V60" s="627"/>
    </row>
    <row r="61" spans="1:22" ht="18" customHeight="1" x14ac:dyDescent="0.25">
      <c r="A61" s="643"/>
      <c r="B61" s="630"/>
      <c r="C61" s="763"/>
      <c r="D61" s="734" t="s">
        <v>533</v>
      </c>
      <c r="E61" s="754" t="str">
        <f ca="1">IF(OFFSET(Apnéistes!$B$5,'Badges (COMPETITEURS)'!B50,0)=0,"",OFFSET(Apnéistes!$B$5,'Badges (COMPETITEURS)'!B50,0))</f>
        <v xml:space="preserve">N°5 </v>
      </c>
      <c r="F61" s="755"/>
      <c r="G61" s="638"/>
      <c r="H61" s="639"/>
      <c r="I61" s="630"/>
      <c r="J61" s="763"/>
      <c r="K61" s="734" t="s">
        <v>533</v>
      </c>
      <c r="L61" s="754" t="str">
        <f ca="1">IF(OFFSET(Apnéistes!$B$5,'Badges (COMPETITEURS)'!I50,0)=0,"",OFFSET(Apnéistes!$B$5,'Badges (COMPETITEURS)'!I50,0))</f>
        <v>N°1 Capitaine</v>
      </c>
      <c r="M61" s="755"/>
      <c r="N61" s="638"/>
      <c r="O61" s="639"/>
      <c r="P61" s="630"/>
      <c r="Q61" s="763"/>
      <c r="R61" s="734" t="s">
        <v>533</v>
      </c>
      <c r="S61" s="754" t="str">
        <f ca="1">IF(OFFSET(Apnéistes!$B$5,'Badges (COMPETITEURS)'!P50,0)=0,"",OFFSET(Apnéistes!$B$5,'Badges (COMPETITEURS)'!P50,0))</f>
        <v xml:space="preserve">N°2 </v>
      </c>
      <c r="T61" s="755"/>
      <c r="U61" s="622"/>
      <c r="V61" s="627"/>
    </row>
    <row r="62" spans="1:22" ht="18" customHeight="1" x14ac:dyDescent="0.25">
      <c r="A62" s="643"/>
      <c r="B62" s="630"/>
      <c r="C62" s="764"/>
      <c r="D62" s="766"/>
      <c r="E62" s="756"/>
      <c r="F62" s="757"/>
      <c r="G62" s="638"/>
      <c r="H62" s="639"/>
      <c r="I62" s="630"/>
      <c r="J62" s="764"/>
      <c r="K62" s="766"/>
      <c r="L62" s="756"/>
      <c r="M62" s="757"/>
      <c r="N62" s="638"/>
      <c r="O62" s="639"/>
      <c r="P62" s="630"/>
      <c r="Q62" s="764"/>
      <c r="R62" s="766"/>
      <c r="S62" s="756"/>
      <c r="T62" s="757"/>
      <c r="U62" s="622"/>
      <c r="V62" s="627"/>
    </row>
    <row r="63" spans="1:22" ht="18" customHeight="1" thickBot="1" x14ac:dyDescent="0.3">
      <c r="A63" s="643"/>
      <c r="B63" s="630"/>
      <c r="C63" s="765"/>
      <c r="D63" s="767"/>
      <c r="E63" s="758"/>
      <c r="F63" s="759"/>
      <c r="G63" s="638"/>
      <c r="H63" s="639"/>
      <c r="I63" s="630"/>
      <c r="J63" s="765"/>
      <c r="K63" s="767"/>
      <c r="L63" s="758"/>
      <c r="M63" s="759"/>
      <c r="N63" s="638"/>
      <c r="O63" s="639"/>
      <c r="P63" s="630"/>
      <c r="Q63" s="765"/>
      <c r="R63" s="767"/>
      <c r="S63" s="758"/>
      <c r="T63" s="759"/>
      <c r="U63" s="622"/>
      <c r="V63" s="627"/>
    </row>
    <row r="64" spans="1:22" ht="24" customHeight="1" x14ac:dyDescent="0.25">
      <c r="A64" s="641"/>
      <c r="B64" s="631"/>
      <c r="C64" s="611"/>
      <c r="D64" s="612"/>
      <c r="E64" s="613"/>
      <c r="F64" s="613"/>
      <c r="G64" s="640"/>
      <c r="H64" s="641"/>
      <c r="I64" s="631"/>
      <c r="J64" s="611"/>
      <c r="K64" s="612"/>
      <c r="L64" s="613"/>
      <c r="M64" s="613"/>
      <c r="N64" s="640"/>
      <c r="O64" s="641"/>
      <c r="P64" s="631"/>
      <c r="Q64" s="611"/>
      <c r="R64" s="612"/>
      <c r="S64" s="613"/>
      <c r="T64" s="613"/>
      <c r="U64" s="623"/>
      <c r="V64" s="623"/>
    </row>
    <row r="65" spans="1:22" ht="24" customHeight="1" thickBot="1" x14ac:dyDescent="0.3">
      <c r="A65" s="643"/>
      <c r="B65" s="630"/>
      <c r="D65" s="608"/>
      <c r="E65" s="609"/>
      <c r="F65" s="609"/>
      <c r="G65" s="642"/>
      <c r="H65" s="643"/>
      <c r="I65" s="630"/>
      <c r="K65" s="608"/>
      <c r="L65" s="609"/>
      <c r="M65" s="609"/>
      <c r="N65" s="642"/>
      <c r="O65" s="643"/>
      <c r="R65" s="608"/>
      <c r="S65" s="609"/>
      <c r="T65" s="609"/>
      <c r="U65" s="624"/>
      <c r="V65" s="628"/>
    </row>
    <row r="66" spans="1:22" ht="18" customHeight="1" x14ac:dyDescent="0.25">
      <c r="A66" s="633"/>
      <c r="B66" s="629">
        <f>P50+1</f>
        <v>12</v>
      </c>
      <c r="C66" s="746" t="s">
        <v>428</v>
      </c>
      <c r="D66" s="748" t="s">
        <v>532</v>
      </c>
      <c r="E66" s="749"/>
      <c r="F66" s="750"/>
      <c r="G66" s="634"/>
      <c r="H66" s="635"/>
      <c r="I66" s="629">
        <f>B66+1</f>
        <v>13</v>
      </c>
      <c r="J66" s="746" t="s">
        <v>428</v>
      </c>
      <c r="K66" s="748" t="s">
        <v>532</v>
      </c>
      <c r="L66" s="749"/>
      <c r="M66" s="750"/>
      <c r="N66" s="634"/>
      <c r="O66" s="635"/>
      <c r="P66" s="629">
        <f>I66+1</f>
        <v>14</v>
      </c>
      <c r="Q66" s="746" t="s">
        <v>428</v>
      </c>
      <c r="R66" s="748" t="s">
        <v>532</v>
      </c>
      <c r="S66" s="749"/>
      <c r="T66" s="750"/>
      <c r="U66" s="620"/>
      <c r="V66" s="625"/>
    </row>
    <row r="67" spans="1:22" ht="18" customHeight="1" x14ac:dyDescent="0.25">
      <c r="A67" s="633"/>
      <c r="B67" s="629"/>
      <c r="C67" s="747"/>
      <c r="D67" s="751"/>
      <c r="E67" s="752"/>
      <c r="F67" s="753"/>
      <c r="G67" s="634"/>
      <c r="H67" s="635"/>
      <c r="I67" s="629"/>
      <c r="J67" s="747"/>
      <c r="K67" s="751"/>
      <c r="L67" s="752"/>
      <c r="M67" s="753"/>
      <c r="N67" s="634"/>
      <c r="O67" s="635"/>
      <c r="P67" s="629"/>
      <c r="Q67" s="747"/>
      <c r="R67" s="751"/>
      <c r="S67" s="752"/>
      <c r="T67" s="753"/>
      <c r="U67" s="620"/>
      <c r="V67" s="625"/>
    </row>
    <row r="68" spans="1:22" ht="18" customHeight="1" x14ac:dyDescent="0.3">
      <c r="A68" s="633"/>
      <c r="B68" s="629"/>
      <c r="C68" s="743"/>
      <c r="D68" s="742" t="s">
        <v>11</v>
      </c>
      <c r="E68" s="735" t="str">
        <f ca="1">IF(OFFSET(Apnéistes!$A$5,'Badges (COMPETITEURS)'!B66,0)=0,"",OFFSET(Apnéistes!$A$5,'Badges (COMPETITEURS)'!B66,0))</f>
        <v>Enjoy And Relax</v>
      </c>
      <c r="F68" s="736"/>
      <c r="G68" s="636"/>
      <c r="H68" s="637"/>
      <c r="I68" s="629"/>
      <c r="J68" s="743"/>
      <c r="K68" s="742" t="s">
        <v>11</v>
      </c>
      <c r="L68" s="735" t="str">
        <f ca="1">IF(OFFSET(Apnéistes!$A$5,'Badges (COMPETITEURS)'!I66,0)=0,"",OFFSET(Apnéistes!$A$5,'Badges (COMPETITEURS)'!I66,0))</f>
        <v>Enjoy And Relax</v>
      </c>
      <c r="M68" s="736"/>
      <c r="N68" s="636"/>
      <c r="O68" s="637"/>
      <c r="P68" s="629"/>
      <c r="Q68" s="743"/>
      <c r="R68" s="742" t="s">
        <v>11</v>
      </c>
      <c r="S68" s="735" t="str">
        <f ca="1">IF(OFFSET(Apnéistes!$A$5,'Badges (COMPETITEURS)'!P66,0)=0,"",OFFSET(Apnéistes!$A$5,'Badges (COMPETITEURS)'!P66,0))</f>
        <v>Enjoy And Relax</v>
      </c>
      <c r="T68" s="736"/>
      <c r="U68" s="621"/>
      <c r="V68" s="626"/>
    </row>
    <row r="69" spans="1:22" ht="18" customHeight="1" x14ac:dyDescent="0.3">
      <c r="A69" s="633"/>
      <c r="B69" s="629"/>
      <c r="C69" s="744"/>
      <c r="D69" s="734"/>
      <c r="E69" s="737"/>
      <c r="F69" s="738"/>
      <c r="G69" s="636"/>
      <c r="H69" s="637"/>
      <c r="I69" s="629"/>
      <c r="J69" s="744"/>
      <c r="K69" s="734"/>
      <c r="L69" s="737"/>
      <c r="M69" s="738"/>
      <c r="N69" s="636"/>
      <c r="O69" s="637"/>
      <c r="P69" s="629"/>
      <c r="Q69" s="744"/>
      <c r="R69" s="734"/>
      <c r="S69" s="737"/>
      <c r="T69" s="738"/>
      <c r="U69" s="621"/>
      <c r="V69" s="626"/>
    </row>
    <row r="70" spans="1:22" ht="18" customHeight="1" x14ac:dyDescent="0.3">
      <c r="A70" s="633"/>
      <c r="B70" s="629"/>
      <c r="C70" s="744"/>
      <c r="D70" s="734"/>
      <c r="E70" s="737"/>
      <c r="F70" s="738"/>
      <c r="G70" s="636"/>
      <c r="H70" s="637"/>
      <c r="I70" s="629"/>
      <c r="J70" s="744"/>
      <c r="K70" s="734"/>
      <c r="L70" s="737"/>
      <c r="M70" s="738"/>
      <c r="N70" s="636"/>
      <c r="O70" s="637"/>
      <c r="P70" s="629"/>
      <c r="Q70" s="744"/>
      <c r="R70" s="734"/>
      <c r="S70" s="737"/>
      <c r="T70" s="738"/>
      <c r="U70" s="621"/>
      <c r="V70" s="626"/>
    </row>
    <row r="71" spans="1:22" ht="18" customHeight="1" x14ac:dyDescent="0.25">
      <c r="A71" s="633"/>
      <c r="B71" s="629"/>
      <c r="C71" s="744"/>
      <c r="D71" s="734" t="s">
        <v>1</v>
      </c>
      <c r="E71" s="735" t="str">
        <f ca="1">IF(OFFSET(Apnéistes!$C$5,'Badges (COMPETITEURS)'!B66,0)=0,"",OFFSET(Apnéistes!$C$5,'Badges (COMPETITEURS)'!B66,0))</f>
        <v>DUCRUIX</v>
      </c>
      <c r="F71" s="736"/>
      <c r="G71" s="638"/>
      <c r="H71" s="639"/>
      <c r="I71" s="629"/>
      <c r="J71" s="744"/>
      <c r="K71" s="734" t="s">
        <v>1</v>
      </c>
      <c r="L71" s="735" t="str">
        <f ca="1">IF(OFFSET(Apnéistes!$C$5,'Badges (COMPETITEURS)'!I66,0)=0,"",OFFSET(Apnéistes!$C$5,'Badges (COMPETITEURS)'!I66,0))</f>
        <v>GATA</v>
      </c>
      <c r="M71" s="736"/>
      <c r="N71" s="638"/>
      <c r="O71" s="639"/>
      <c r="P71" s="629"/>
      <c r="Q71" s="744"/>
      <c r="R71" s="734" t="s">
        <v>1</v>
      </c>
      <c r="S71" s="735" t="str">
        <f ca="1">IF(OFFSET(Apnéistes!$C$5,'Badges (COMPETITEURS)'!P66,0)=0,"",OFFSET(Apnéistes!$C$5,'Badges (COMPETITEURS)'!P66,0))</f>
        <v>DELICOURT</v>
      </c>
      <c r="T71" s="736"/>
      <c r="U71" s="622"/>
      <c r="V71" s="627"/>
    </row>
    <row r="72" spans="1:22" ht="18" customHeight="1" x14ac:dyDescent="0.25">
      <c r="A72" s="633"/>
      <c r="B72" s="629"/>
      <c r="C72" s="744"/>
      <c r="D72" s="734"/>
      <c r="E72" s="737"/>
      <c r="F72" s="738"/>
      <c r="G72" s="638"/>
      <c r="H72" s="639"/>
      <c r="I72" s="629"/>
      <c r="J72" s="744"/>
      <c r="K72" s="734"/>
      <c r="L72" s="737"/>
      <c r="M72" s="738"/>
      <c r="N72" s="638"/>
      <c r="O72" s="639"/>
      <c r="P72" s="629"/>
      <c r="Q72" s="744"/>
      <c r="R72" s="734"/>
      <c r="S72" s="737"/>
      <c r="T72" s="738"/>
      <c r="U72" s="622"/>
      <c r="V72" s="627"/>
    </row>
    <row r="73" spans="1:22" ht="18" customHeight="1" x14ac:dyDescent="0.25">
      <c r="A73" s="633"/>
      <c r="B73" s="629"/>
      <c r="C73" s="744"/>
      <c r="D73" s="734"/>
      <c r="E73" s="737"/>
      <c r="F73" s="738"/>
      <c r="G73" s="638"/>
      <c r="H73" s="639"/>
      <c r="I73" s="629"/>
      <c r="J73" s="744"/>
      <c r="K73" s="734"/>
      <c r="L73" s="737"/>
      <c r="M73" s="738"/>
      <c r="N73" s="638"/>
      <c r="O73" s="639"/>
      <c r="P73" s="630"/>
      <c r="Q73" s="744"/>
      <c r="R73" s="734"/>
      <c r="S73" s="737"/>
      <c r="T73" s="738"/>
      <c r="U73" s="622"/>
      <c r="V73" s="627"/>
    </row>
    <row r="74" spans="1:22" ht="18" customHeight="1" x14ac:dyDescent="0.25">
      <c r="A74" s="643"/>
      <c r="B74" s="630"/>
      <c r="C74" s="744"/>
      <c r="D74" s="734" t="s">
        <v>2</v>
      </c>
      <c r="E74" s="735" t="str">
        <f ca="1">IF(OFFSET(Apnéistes!$D$5,'Badges (COMPETITEURS)'!B66,0)=0,"",OFFSET(Apnéistes!$D$5,'Badges (COMPETITEURS)'!B66,0))</f>
        <v>Rodoplhe</v>
      </c>
      <c r="F74" s="736"/>
      <c r="G74" s="638"/>
      <c r="H74" s="639"/>
      <c r="I74" s="630"/>
      <c r="J74" s="744"/>
      <c r="K74" s="734" t="s">
        <v>2</v>
      </c>
      <c r="L74" s="735" t="str">
        <f ca="1">IF(OFFSET(Apnéistes!$D$5,'Badges (COMPETITEURS)'!I66,0)=0,"",OFFSET(Apnéistes!$D$5,'Badges (COMPETITEURS)'!I66,0))</f>
        <v>Aude</v>
      </c>
      <c r="M74" s="736"/>
      <c r="N74" s="638"/>
      <c r="O74" s="639"/>
      <c r="P74" s="630"/>
      <c r="Q74" s="744"/>
      <c r="R74" s="734" t="s">
        <v>2</v>
      </c>
      <c r="S74" s="735" t="str">
        <f ca="1">IF(OFFSET(Apnéistes!$D$5,'Badges (COMPETITEURS)'!P66,0)=0,"",OFFSET(Apnéistes!$D$5,'Badges (COMPETITEURS)'!P66,0))</f>
        <v>Stephanie</v>
      </c>
      <c r="T74" s="736"/>
      <c r="U74" s="622"/>
      <c r="V74" s="627"/>
    </row>
    <row r="75" spans="1:22" ht="18" customHeight="1" x14ac:dyDescent="0.25">
      <c r="A75" s="643"/>
      <c r="B75" s="630"/>
      <c r="C75" s="745"/>
      <c r="D75" s="734"/>
      <c r="E75" s="737"/>
      <c r="F75" s="738"/>
      <c r="G75" s="638"/>
      <c r="H75" s="639"/>
      <c r="I75" s="630"/>
      <c r="J75" s="745"/>
      <c r="K75" s="734"/>
      <c r="L75" s="737"/>
      <c r="M75" s="738"/>
      <c r="N75" s="638"/>
      <c r="O75" s="639"/>
      <c r="P75" s="630"/>
      <c r="Q75" s="745"/>
      <c r="R75" s="734"/>
      <c r="S75" s="737"/>
      <c r="T75" s="738"/>
      <c r="U75" s="622"/>
      <c r="V75" s="627"/>
    </row>
    <row r="76" spans="1:22" ht="18" customHeight="1" x14ac:dyDescent="0.25">
      <c r="A76" s="643"/>
      <c r="B76" s="630"/>
      <c r="C76" s="763" t="s">
        <v>531</v>
      </c>
      <c r="D76" s="734"/>
      <c r="E76" s="737"/>
      <c r="F76" s="738"/>
      <c r="G76" s="638"/>
      <c r="H76" s="639"/>
      <c r="I76" s="630"/>
      <c r="J76" s="763" t="s">
        <v>531</v>
      </c>
      <c r="K76" s="734"/>
      <c r="L76" s="737"/>
      <c r="M76" s="738"/>
      <c r="N76" s="638"/>
      <c r="O76" s="639"/>
      <c r="P76" s="630"/>
      <c r="Q76" s="763" t="s">
        <v>531</v>
      </c>
      <c r="R76" s="734"/>
      <c r="S76" s="737"/>
      <c r="T76" s="738"/>
      <c r="U76" s="622"/>
      <c r="V76" s="627"/>
    </row>
    <row r="77" spans="1:22" ht="18" customHeight="1" x14ac:dyDescent="0.25">
      <c r="A77" s="643"/>
      <c r="B77" s="630"/>
      <c r="C77" s="763"/>
      <c r="D77" s="734" t="s">
        <v>533</v>
      </c>
      <c r="E77" s="754" t="str">
        <f ca="1">IF(OFFSET(Apnéistes!$B$5,'Badges (COMPETITEURS)'!B66,0)=0,"",OFFSET(Apnéistes!$B$5,'Badges (COMPETITEURS)'!B66,0))</f>
        <v xml:space="preserve">N°3 </v>
      </c>
      <c r="F77" s="755"/>
      <c r="G77" s="638"/>
      <c r="H77" s="639"/>
      <c r="I77" s="630"/>
      <c r="J77" s="763"/>
      <c r="K77" s="734" t="s">
        <v>533</v>
      </c>
      <c r="L77" s="754" t="str">
        <f ca="1">IF(OFFSET(Apnéistes!$B$5,'Badges (COMPETITEURS)'!I66,0)=0,"",OFFSET(Apnéistes!$B$5,'Badges (COMPETITEURS)'!I66,0))</f>
        <v xml:space="preserve">N°4 </v>
      </c>
      <c r="M77" s="755"/>
      <c r="N77" s="638"/>
      <c r="O77" s="639"/>
      <c r="P77" s="630"/>
      <c r="Q77" s="763"/>
      <c r="R77" s="734" t="s">
        <v>533</v>
      </c>
      <c r="S77" s="754" t="str">
        <f ca="1">IF(OFFSET(Apnéistes!$B$5,'Badges (COMPETITEURS)'!P66,0)=0,"",OFFSET(Apnéistes!$B$5,'Badges (COMPETITEURS)'!P66,0))</f>
        <v xml:space="preserve">N°5 </v>
      </c>
      <c r="T77" s="755"/>
      <c r="U77" s="622"/>
      <c r="V77" s="627"/>
    </row>
    <row r="78" spans="1:22" ht="18" customHeight="1" x14ac:dyDescent="0.25">
      <c r="A78" s="643"/>
      <c r="B78" s="630"/>
      <c r="C78" s="764"/>
      <c r="D78" s="766"/>
      <c r="E78" s="756"/>
      <c r="F78" s="757"/>
      <c r="G78" s="638"/>
      <c r="H78" s="639"/>
      <c r="I78" s="630"/>
      <c r="J78" s="764"/>
      <c r="K78" s="766"/>
      <c r="L78" s="756"/>
      <c r="M78" s="757"/>
      <c r="N78" s="638"/>
      <c r="O78" s="639"/>
      <c r="P78" s="630"/>
      <c r="Q78" s="764"/>
      <c r="R78" s="766"/>
      <c r="S78" s="756"/>
      <c r="T78" s="757"/>
      <c r="U78" s="622"/>
      <c r="V78" s="627"/>
    </row>
    <row r="79" spans="1:22" ht="18" customHeight="1" thickBot="1" x14ac:dyDescent="0.3">
      <c r="A79" s="643"/>
      <c r="B79" s="630"/>
      <c r="C79" s="765"/>
      <c r="D79" s="767"/>
      <c r="E79" s="758"/>
      <c r="F79" s="759"/>
      <c r="G79" s="638"/>
      <c r="H79" s="639"/>
      <c r="I79" s="630"/>
      <c r="J79" s="765"/>
      <c r="K79" s="767"/>
      <c r="L79" s="758"/>
      <c r="M79" s="759"/>
      <c r="N79" s="638"/>
      <c r="O79" s="639"/>
      <c r="P79" s="630"/>
      <c r="Q79" s="765"/>
      <c r="R79" s="767"/>
      <c r="S79" s="758"/>
      <c r="T79" s="759"/>
      <c r="U79" s="622"/>
      <c r="V79" s="627"/>
    </row>
    <row r="80" spans="1:22" ht="24" customHeight="1" x14ac:dyDescent="0.25">
      <c r="A80" s="641"/>
      <c r="B80" s="631"/>
      <c r="C80" s="611"/>
      <c r="D80" s="612"/>
      <c r="E80" s="613"/>
      <c r="F80" s="613"/>
      <c r="G80" s="640"/>
      <c r="H80" s="641"/>
      <c r="I80" s="631"/>
      <c r="J80" s="611"/>
      <c r="K80" s="612"/>
      <c r="L80" s="613"/>
      <c r="M80" s="613"/>
      <c r="N80" s="640"/>
      <c r="O80" s="641"/>
      <c r="P80" s="631"/>
      <c r="Q80" s="611"/>
      <c r="R80" s="612"/>
      <c r="S80" s="613"/>
      <c r="T80" s="613"/>
      <c r="U80" s="623"/>
      <c r="V80" s="623"/>
    </row>
    <row r="81" spans="1:22" ht="24" customHeight="1" thickBot="1" x14ac:dyDescent="0.3">
      <c r="A81" s="643"/>
      <c r="B81" s="630"/>
      <c r="D81" s="608"/>
      <c r="E81" s="609"/>
      <c r="F81" s="609"/>
      <c r="G81" s="642"/>
      <c r="H81" s="643"/>
      <c r="I81" s="630"/>
      <c r="K81" s="608"/>
      <c r="L81" s="609"/>
      <c r="M81" s="609"/>
      <c r="N81" s="642"/>
      <c r="O81" s="643"/>
      <c r="R81" s="608"/>
      <c r="S81" s="609"/>
      <c r="T81" s="609"/>
      <c r="U81" s="624"/>
      <c r="V81" s="628"/>
    </row>
    <row r="82" spans="1:22" ht="18" customHeight="1" x14ac:dyDescent="0.25">
      <c r="A82" s="633"/>
      <c r="B82" s="629">
        <f>P66+1</f>
        <v>15</v>
      </c>
      <c r="C82" s="746" t="s">
        <v>428</v>
      </c>
      <c r="D82" s="748" t="s">
        <v>532</v>
      </c>
      <c r="E82" s="749"/>
      <c r="F82" s="750"/>
      <c r="G82" s="634"/>
      <c r="H82" s="635"/>
      <c r="I82" s="629">
        <f>B82+1</f>
        <v>16</v>
      </c>
      <c r="J82" s="746" t="s">
        <v>428</v>
      </c>
      <c r="K82" s="748" t="s">
        <v>532</v>
      </c>
      <c r="L82" s="749"/>
      <c r="M82" s="750"/>
      <c r="N82" s="634"/>
      <c r="O82" s="635"/>
      <c r="P82" s="629">
        <f>I82+1</f>
        <v>17</v>
      </c>
      <c r="Q82" s="746" t="s">
        <v>428</v>
      </c>
      <c r="R82" s="748" t="s">
        <v>532</v>
      </c>
      <c r="S82" s="749"/>
      <c r="T82" s="750"/>
      <c r="U82" s="620"/>
      <c r="V82" s="625"/>
    </row>
    <row r="83" spans="1:22" ht="18" customHeight="1" x14ac:dyDescent="0.25">
      <c r="A83" s="633"/>
      <c r="B83" s="629"/>
      <c r="C83" s="747"/>
      <c r="D83" s="751"/>
      <c r="E83" s="752"/>
      <c r="F83" s="753"/>
      <c r="G83" s="634"/>
      <c r="H83" s="635"/>
      <c r="I83" s="629"/>
      <c r="J83" s="747"/>
      <c r="K83" s="751"/>
      <c r="L83" s="752"/>
      <c r="M83" s="753"/>
      <c r="N83" s="634"/>
      <c r="O83" s="635"/>
      <c r="P83" s="629"/>
      <c r="Q83" s="747"/>
      <c r="R83" s="751"/>
      <c r="S83" s="752"/>
      <c r="T83" s="753"/>
      <c r="U83" s="620"/>
      <c r="V83" s="625"/>
    </row>
    <row r="84" spans="1:22" ht="18" customHeight="1" x14ac:dyDescent="0.3">
      <c r="A84" s="633"/>
      <c r="B84" s="629"/>
      <c r="C84" s="743"/>
      <c r="D84" s="742" t="s">
        <v>11</v>
      </c>
      <c r="E84" s="735" t="str">
        <f ca="1">IF(OFFSET(Apnéistes!$A$5,'Badges (COMPETITEURS)'!B82,0)=0,"",OFFSET(Apnéistes!$A$5,'Badges (COMPETITEURS)'!B82,0))</f>
        <v>Imashi</v>
      </c>
      <c r="F84" s="736"/>
      <c r="G84" s="636"/>
      <c r="H84" s="637"/>
      <c r="I84" s="629"/>
      <c r="J84" s="743"/>
      <c r="K84" s="742" t="s">
        <v>11</v>
      </c>
      <c r="L84" s="735" t="str">
        <f ca="1">IF(OFFSET(Apnéistes!$A$5,'Badges (COMPETITEURS)'!I82,0)=0,"",OFFSET(Apnéistes!$A$5,'Badges (COMPETITEURS)'!I82,0))</f>
        <v>Imashi</v>
      </c>
      <c r="M84" s="736"/>
      <c r="N84" s="636"/>
      <c r="O84" s="637"/>
      <c r="P84" s="629"/>
      <c r="Q84" s="743"/>
      <c r="R84" s="742" t="s">
        <v>11</v>
      </c>
      <c r="S84" s="735" t="str">
        <f ca="1">IF(OFFSET(Apnéistes!$A$5,'Badges (COMPETITEURS)'!P82,0)=0,"",OFFSET(Apnéistes!$A$5,'Badges (COMPETITEURS)'!P82,0))</f>
        <v>Imashi</v>
      </c>
      <c r="T84" s="736"/>
      <c r="U84" s="621"/>
      <c r="V84" s="626"/>
    </row>
    <row r="85" spans="1:22" ht="18" customHeight="1" x14ac:dyDescent="0.3">
      <c r="A85" s="633"/>
      <c r="B85" s="629"/>
      <c r="C85" s="744"/>
      <c r="D85" s="734"/>
      <c r="E85" s="737"/>
      <c r="F85" s="738"/>
      <c r="G85" s="636"/>
      <c r="H85" s="637"/>
      <c r="I85" s="629"/>
      <c r="J85" s="744"/>
      <c r="K85" s="734"/>
      <c r="L85" s="737"/>
      <c r="M85" s="738"/>
      <c r="N85" s="636"/>
      <c r="O85" s="637"/>
      <c r="P85" s="629"/>
      <c r="Q85" s="744"/>
      <c r="R85" s="734"/>
      <c r="S85" s="737"/>
      <c r="T85" s="738"/>
      <c r="U85" s="621"/>
      <c r="V85" s="626"/>
    </row>
    <row r="86" spans="1:22" ht="18" customHeight="1" x14ac:dyDescent="0.3">
      <c r="A86" s="633"/>
      <c r="B86" s="629"/>
      <c r="C86" s="744"/>
      <c r="D86" s="734"/>
      <c r="E86" s="737"/>
      <c r="F86" s="738"/>
      <c r="G86" s="636"/>
      <c r="H86" s="637"/>
      <c r="I86" s="629"/>
      <c r="J86" s="744"/>
      <c r="K86" s="734"/>
      <c r="L86" s="737"/>
      <c r="M86" s="738"/>
      <c r="N86" s="636"/>
      <c r="O86" s="637"/>
      <c r="P86" s="629"/>
      <c r="Q86" s="744"/>
      <c r="R86" s="734"/>
      <c r="S86" s="737"/>
      <c r="T86" s="738"/>
      <c r="U86" s="621"/>
      <c r="V86" s="626"/>
    </row>
    <row r="87" spans="1:22" ht="18" customHeight="1" x14ac:dyDescent="0.25">
      <c r="A87" s="633"/>
      <c r="B87" s="629"/>
      <c r="C87" s="744"/>
      <c r="D87" s="734" t="s">
        <v>1</v>
      </c>
      <c r="E87" s="735" t="str">
        <f ca="1">IF(OFFSET(Apnéistes!$C$5,'Badges (COMPETITEURS)'!B82,0)=0,"",OFFSET(Apnéistes!$C$5,'Badges (COMPETITEURS)'!B82,0))</f>
        <v>GAUBERT</v>
      </c>
      <c r="F87" s="736"/>
      <c r="G87" s="638"/>
      <c r="H87" s="639"/>
      <c r="I87" s="629"/>
      <c r="J87" s="744"/>
      <c r="K87" s="734" t="s">
        <v>1</v>
      </c>
      <c r="L87" s="735" t="str">
        <f ca="1">IF(OFFSET(Apnéistes!$C$5,'Badges (COMPETITEURS)'!I82,0)=0,"",OFFSET(Apnéistes!$C$5,'Badges (COMPETITEURS)'!I82,0))</f>
        <v>REGNARD</v>
      </c>
      <c r="M87" s="736"/>
      <c r="N87" s="638"/>
      <c r="O87" s="639"/>
      <c r="P87" s="629"/>
      <c r="Q87" s="744"/>
      <c r="R87" s="734" t="s">
        <v>1</v>
      </c>
      <c r="S87" s="735" t="str">
        <f ca="1">IF(OFFSET(Apnéistes!$C$5,'Badges (COMPETITEURS)'!P82,0)=0,"",OFFSET(Apnéistes!$C$5,'Badges (COMPETITEURS)'!P82,0))</f>
        <v>OLLIVO</v>
      </c>
      <c r="T87" s="736"/>
      <c r="U87" s="622"/>
      <c r="V87" s="627"/>
    </row>
    <row r="88" spans="1:22" ht="18" customHeight="1" x14ac:dyDescent="0.25">
      <c r="A88" s="633"/>
      <c r="B88" s="629"/>
      <c r="C88" s="744"/>
      <c r="D88" s="734"/>
      <c r="E88" s="737"/>
      <c r="F88" s="738"/>
      <c r="G88" s="638"/>
      <c r="H88" s="639"/>
      <c r="I88" s="629"/>
      <c r="J88" s="744"/>
      <c r="K88" s="734"/>
      <c r="L88" s="737"/>
      <c r="M88" s="738"/>
      <c r="N88" s="638"/>
      <c r="O88" s="639"/>
      <c r="P88" s="629"/>
      <c r="Q88" s="744"/>
      <c r="R88" s="734"/>
      <c r="S88" s="737"/>
      <c r="T88" s="738"/>
      <c r="U88" s="622"/>
      <c r="V88" s="627"/>
    </row>
    <row r="89" spans="1:22" ht="18" customHeight="1" x14ac:dyDescent="0.25">
      <c r="A89" s="633"/>
      <c r="B89" s="629"/>
      <c r="C89" s="744"/>
      <c r="D89" s="734"/>
      <c r="E89" s="737"/>
      <c r="F89" s="738"/>
      <c r="G89" s="638"/>
      <c r="H89" s="639"/>
      <c r="I89" s="629"/>
      <c r="J89" s="744"/>
      <c r="K89" s="734"/>
      <c r="L89" s="737"/>
      <c r="M89" s="738"/>
      <c r="N89" s="638"/>
      <c r="O89" s="639"/>
      <c r="P89" s="630"/>
      <c r="Q89" s="744"/>
      <c r="R89" s="734"/>
      <c r="S89" s="737"/>
      <c r="T89" s="738"/>
      <c r="U89" s="622"/>
      <c r="V89" s="627"/>
    </row>
    <row r="90" spans="1:22" ht="18" customHeight="1" x14ac:dyDescent="0.25">
      <c r="A90" s="643"/>
      <c r="B90" s="630"/>
      <c r="C90" s="744"/>
      <c r="D90" s="734" t="s">
        <v>2</v>
      </c>
      <c r="E90" s="735" t="str">
        <f ca="1">IF(OFFSET(Apnéistes!$D$5,'Badges (COMPETITEURS)'!B82,0)=0,"",OFFSET(Apnéistes!$D$5,'Badges (COMPETITEURS)'!B82,0))</f>
        <v>Albane</v>
      </c>
      <c r="F90" s="736"/>
      <c r="G90" s="638"/>
      <c r="H90" s="639"/>
      <c r="I90" s="630"/>
      <c r="J90" s="744"/>
      <c r="K90" s="734" t="s">
        <v>2</v>
      </c>
      <c r="L90" s="735" t="str">
        <f ca="1">IF(OFFSET(Apnéistes!$D$5,'Badges (COMPETITEURS)'!I82,0)=0,"",OFFSET(Apnéistes!$D$5,'Badges (COMPETITEURS)'!I82,0))</f>
        <v>Caroline</v>
      </c>
      <c r="M90" s="736"/>
      <c r="N90" s="638"/>
      <c r="O90" s="639"/>
      <c r="P90" s="630"/>
      <c r="Q90" s="744"/>
      <c r="R90" s="734" t="s">
        <v>2</v>
      </c>
      <c r="S90" s="735" t="str">
        <f ca="1">IF(OFFSET(Apnéistes!$D$5,'Badges (COMPETITEURS)'!P82,0)=0,"",OFFSET(Apnéistes!$D$5,'Badges (COMPETITEURS)'!P82,0))</f>
        <v>Kevin</v>
      </c>
      <c r="T90" s="736"/>
      <c r="U90" s="622"/>
      <c r="V90" s="627"/>
    </row>
    <row r="91" spans="1:22" ht="18" customHeight="1" x14ac:dyDescent="0.25">
      <c r="A91" s="643"/>
      <c r="B91" s="630"/>
      <c r="C91" s="745"/>
      <c r="D91" s="734"/>
      <c r="E91" s="737"/>
      <c r="F91" s="738"/>
      <c r="G91" s="638"/>
      <c r="H91" s="639"/>
      <c r="I91" s="630"/>
      <c r="J91" s="745"/>
      <c r="K91" s="734"/>
      <c r="L91" s="737"/>
      <c r="M91" s="738"/>
      <c r="N91" s="638"/>
      <c r="O91" s="639"/>
      <c r="P91" s="630"/>
      <c r="Q91" s="745"/>
      <c r="R91" s="734"/>
      <c r="S91" s="737"/>
      <c r="T91" s="738"/>
      <c r="U91" s="622"/>
      <c r="V91" s="627"/>
    </row>
    <row r="92" spans="1:22" ht="18" customHeight="1" x14ac:dyDescent="0.25">
      <c r="A92" s="643"/>
      <c r="B92" s="630"/>
      <c r="C92" s="763" t="s">
        <v>531</v>
      </c>
      <c r="D92" s="734"/>
      <c r="E92" s="737"/>
      <c r="F92" s="738"/>
      <c r="G92" s="638"/>
      <c r="H92" s="639"/>
      <c r="I92" s="630"/>
      <c r="J92" s="763" t="s">
        <v>531</v>
      </c>
      <c r="K92" s="734"/>
      <c r="L92" s="737"/>
      <c r="M92" s="738"/>
      <c r="N92" s="638"/>
      <c r="O92" s="639"/>
      <c r="P92" s="630"/>
      <c r="Q92" s="763" t="s">
        <v>531</v>
      </c>
      <c r="R92" s="734"/>
      <c r="S92" s="737"/>
      <c r="T92" s="738"/>
      <c r="U92" s="622"/>
      <c r="V92" s="627"/>
    </row>
    <row r="93" spans="1:22" ht="18" customHeight="1" x14ac:dyDescent="0.25">
      <c r="A93" s="643"/>
      <c r="B93" s="630"/>
      <c r="C93" s="763"/>
      <c r="D93" s="734" t="s">
        <v>533</v>
      </c>
      <c r="E93" s="754" t="str">
        <f ca="1">IF(OFFSET(Apnéistes!$B$5,'Badges (COMPETITEURS)'!B82,0)=0,"",OFFSET(Apnéistes!$B$5,'Badges (COMPETITEURS)'!B82,0))</f>
        <v>N°1 Capitaine</v>
      </c>
      <c r="F93" s="755"/>
      <c r="G93" s="638"/>
      <c r="H93" s="639"/>
      <c r="I93" s="630"/>
      <c r="J93" s="763"/>
      <c r="K93" s="734" t="s">
        <v>533</v>
      </c>
      <c r="L93" s="754" t="str">
        <f ca="1">IF(OFFSET(Apnéistes!$B$5,'Badges (COMPETITEURS)'!I82,0)=0,"",OFFSET(Apnéistes!$B$5,'Badges (COMPETITEURS)'!I82,0))</f>
        <v xml:space="preserve">N°2 </v>
      </c>
      <c r="M93" s="755"/>
      <c r="N93" s="638"/>
      <c r="O93" s="639"/>
      <c r="P93" s="630"/>
      <c r="Q93" s="763"/>
      <c r="R93" s="734" t="s">
        <v>533</v>
      </c>
      <c r="S93" s="754" t="str">
        <f ca="1">IF(OFFSET(Apnéistes!$B$5,'Badges (COMPETITEURS)'!P82,0)=0,"",OFFSET(Apnéistes!$B$5,'Badges (COMPETITEURS)'!P82,0))</f>
        <v xml:space="preserve">N°3 </v>
      </c>
      <c r="T93" s="755"/>
      <c r="U93" s="622"/>
      <c r="V93" s="627"/>
    </row>
    <row r="94" spans="1:22" ht="18" customHeight="1" x14ac:dyDescent="0.25">
      <c r="A94" s="643"/>
      <c r="B94" s="630"/>
      <c r="C94" s="764"/>
      <c r="D94" s="766"/>
      <c r="E94" s="756"/>
      <c r="F94" s="757"/>
      <c r="G94" s="638"/>
      <c r="H94" s="639"/>
      <c r="I94" s="630"/>
      <c r="J94" s="764"/>
      <c r="K94" s="766"/>
      <c r="L94" s="756"/>
      <c r="M94" s="757"/>
      <c r="N94" s="638"/>
      <c r="O94" s="639"/>
      <c r="P94" s="630"/>
      <c r="Q94" s="764"/>
      <c r="R94" s="766"/>
      <c r="S94" s="756"/>
      <c r="T94" s="757"/>
      <c r="U94" s="622"/>
      <c r="V94" s="627"/>
    </row>
    <row r="95" spans="1:22" ht="18" customHeight="1" thickBot="1" x14ac:dyDescent="0.3">
      <c r="A95" s="643"/>
      <c r="B95" s="630"/>
      <c r="C95" s="765"/>
      <c r="D95" s="767"/>
      <c r="E95" s="758"/>
      <c r="F95" s="759"/>
      <c r="G95" s="638"/>
      <c r="H95" s="639"/>
      <c r="I95" s="630"/>
      <c r="J95" s="765"/>
      <c r="K95" s="767"/>
      <c r="L95" s="758"/>
      <c r="M95" s="759"/>
      <c r="N95" s="638"/>
      <c r="O95" s="639"/>
      <c r="P95" s="630"/>
      <c r="Q95" s="765"/>
      <c r="R95" s="767"/>
      <c r="S95" s="758"/>
      <c r="T95" s="759"/>
      <c r="U95" s="622"/>
      <c r="V95" s="627"/>
    </row>
    <row r="96" spans="1:22" ht="24" customHeight="1" x14ac:dyDescent="0.25">
      <c r="A96" s="641"/>
      <c r="B96" s="631"/>
      <c r="C96" s="611"/>
      <c r="D96" s="612"/>
      <c r="E96" s="613"/>
      <c r="F96" s="613"/>
      <c r="G96" s="640"/>
      <c r="H96" s="641"/>
      <c r="I96" s="631"/>
      <c r="J96" s="611"/>
      <c r="K96" s="612"/>
      <c r="L96" s="613"/>
      <c r="M96" s="613"/>
      <c r="N96" s="640"/>
      <c r="O96" s="641"/>
      <c r="P96" s="631"/>
      <c r="Q96" s="611"/>
      <c r="R96" s="612"/>
      <c r="S96" s="613"/>
      <c r="T96" s="613"/>
      <c r="U96" s="623"/>
      <c r="V96" s="623"/>
    </row>
    <row r="97" spans="1:22" ht="24" customHeight="1" thickBot="1" x14ac:dyDescent="0.3">
      <c r="A97" s="643"/>
      <c r="B97" s="630"/>
      <c r="D97" s="608"/>
      <c r="E97" s="609"/>
      <c r="F97" s="609"/>
      <c r="G97" s="642"/>
      <c r="H97" s="643"/>
      <c r="I97" s="630"/>
      <c r="K97" s="608"/>
      <c r="L97" s="609"/>
      <c r="M97" s="609"/>
      <c r="N97" s="642"/>
      <c r="O97" s="643"/>
      <c r="R97" s="608"/>
      <c r="S97" s="609"/>
      <c r="T97" s="609"/>
      <c r="U97" s="624"/>
      <c r="V97" s="628"/>
    </row>
    <row r="98" spans="1:22" ht="18" customHeight="1" x14ac:dyDescent="0.25">
      <c r="A98" s="633"/>
      <c r="B98" s="629">
        <f>P82+1</f>
        <v>18</v>
      </c>
      <c r="C98" s="746" t="s">
        <v>428</v>
      </c>
      <c r="D98" s="748" t="s">
        <v>532</v>
      </c>
      <c r="E98" s="749"/>
      <c r="F98" s="750"/>
      <c r="G98" s="634"/>
      <c r="H98" s="635"/>
      <c r="I98" s="629">
        <f>B98+1</f>
        <v>19</v>
      </c>
      <c r="J98" s="746" t="s">
        <v>428</v>
      </c>
      <c r="K98" s="748" t="s">
        <v>532</v>
      </c>
      <c r="L98" s="749"/>
      <c r="M98" s="750"/>
      <c r="N98" s="634"/>
      <c r="O98" s="635"/>
      <c r="P98" s="629">
        <f>I98+1</f>
        <v>20</v>
      </c>
      <c r="Q98" s="746" t="s">
        <v>428</v>
      </c>
      <c r="R98" s="748" t="s">
        <v>532</v>
      </c>
      <c r="S98" s="749"/>
      <c r="T98" s="750"/>
      <c r="U98" s="620"/>
      <c r="V98" s="625"/>
    </row>
    <row r="99" spans="1:22" ht="18" customHeight="1" x14ac:dyDescent="0.25">
      <c r="A99" s="633"/>
      <c r="B99" s="629"/>
      <c r="C99" s="747"/>
      <c r="D99" s="751"/>
      <c r="E99" s="752"/>
      <c r="F99" s="753"/>
      <c r="G99" s="634"/>
      <c r="H99" s="635"/>
      <c r="I99" s="629"/>
      <c r="J99" s="747"/>
      <c r="K99" s="751"/>
      <c r="L99" s="752"/>
      <c r="M99" s="753"/>
      <c r="N99" s="634"/>
      <c r="O99" s="635"/>
      <c r="P99" s="629"/>
      <c r="Q99" s="747"/>
      <c r="R99" s="751"/>
      <c r="S99" s="752"/>
      <c r="T99" s="753"/>
      <c r="U99" s="620"/>
      <c r="V99" s="625"/>
    </row>
    <row r="100" spans="1:22" ht="18" customHeight="1" x14ac:dyDescent="0.3">
      <c r="A100" s="633"/>
      <c r="B100" s="629"/>
      <c r="C100" s="743"/>
      <c r="D100" s="742" t="s">
        <v>11</v>
      </c>
      <c r="E100" s="735" t="str">
        <f ca="1">IF(OFFSET(Apnéistes!$A$5,'Badges (COMPETITEURS)'!B98,0)=0,"",OFFSET(Apnéistes!$A$5,'Badges (COMPETITEURS)'!B98,0))</f>
        <v>Imashi</v>
      </c>
      <c r="F100" s="736"/>
      <c r="G100" s="636"/>
      <c r="H100" s="637"/>
      <c r="I100" s="629"/>
      <c r="J100" s="743"/>
      <c r="K100" s="742" t="s">
        <v>11</v>
      </c>
      <c r="L100" s="735" t="str">
        <f ca="1">IF(OFFSET(Apnéistes!$A$5,'Badges (COMPETITEURS)'!I98,0)=0,"",OFFSET(Apnéistes!$A$5,'Badges (COMPETITEURS)'!I98,0))</f>
        <v>Imashi</v>
      </c>
      <c r="M100" s="736"/>
      <c r="N100" s="636"/>
      <c r="O100" s="637"/>
      <c r="P100" s="629"/>
      <c r="Q100" s="743"/>
      <c r="R100" s="742" t="s">
        <v>11</v>
      </c>
      <c r="S100" s="735" t="str">
        <f ca="1">IF(OFFSET(Apnéistes!$A$5,'Badges (COMPETITEURS)'!P98,0)=0,"",OFFSET(Apnéistes!$A$5,'Badges (COMPETITEURS)'!P98,0))</f>
        <v>Les Cormorans 1</v>
      </c>
      <c r="T100" s="736"/>
      <c r="U100" s="621"/>
      <c r="V100" s="626"/>
    </row>
    <row r="101" spans="1:22" ht="18" customHeight="1" x14ac:dyDescent="0.3">
      <c r="A101" s="633"/>
      <c r="B101" s="629"/>
      <c r="C101" s="744"/>
      <c r="D101" s="734"/>
      <c r="E101" s="737"/>
      <c r="F101" s="738"/>
      <c r="G101" s="636"/>
      <c r="H101" s="637"/>
      <c r="I101" s="629"/>
      <c r="J101" s="744"/>
      <c r="K101" s="734"/>
      <c r="L101" s="737"/>
      <c r="M101" s="738"/>
      <c r="N101" s="636"/>
      <c r="O101" s="637"/>
      <c r="P101" s="629"/>
      <c r="Q101" s="744"/>
      <c r="R101" s="734"/>
      <c r="S101" s="737"/>
      <c r="T101" s="738"/>
      <c r="U101" s="621"/>
      <c r="V101" s="626"/>
    </row>
    <row r="102" spans="1:22" ht="18" customHeight="1" x14ac:dyDescent="0.3">
      <c r="A102" s="633"/>
      <c r="B102" s="629"/>
      <c r="C102" s="744"/>
      <c r="D102" s="734"/>
      <c r="E102" s="737"/>
      <c r="F102" s="738"/>
      <c r="G102" s="636"/>
      <c r="H102" s="637"/>
      <c r="I102" s="629"/>
      <c r="J102" s="744"/>
      <c r="K102" s="734"/>
      <c r="L102" s="737"/>
      <c r="M102" s="738"/>
      <c r="N102" s="636"/>
      <c r="O102" s="637"/>
      <c r="P102" s="629"/>
      <c r="Q102" s="744"/>
      <c r="R102" s="734"/>
      <c r="S102" s="737"/>
      <c r="T102" s="738"/>
      <c r="U102" s="621"/>
      <c r="V102" s="626"/>
    </row>
    <row r="103" spans="1:22" ht="18" customHeight="1" x14ac:dyDescent="0.25">
      <c r="A103" s="633"/>
      <c r="B103" s="629"/>
      <c r="C103" s="744"/>
      <c r="D103" s="734" t="s">
        <v>1</v>
      </c>
      <c r="E103" s="735" t="str">
        <f ca="1">IF(OFFSET(Apnéistes!$C$5,'Badges (COMPETITEURS)'!B98,0)=0,"",OFFSET(Apnéistes!$C$5,'Badges (COMPETITEURS)'!B98,0))</f>
        <v>TISSOT</v>
      </c>
      <c r="F103" s="736"/>
      <c r="G103" s="638"/>
      <c r="H103" s="639"/>
      <c r="I103" s="629"/>
      <c r="J103" s="744"/>
      <c r="K103" s="734" t="s">
        <v>1</v>
      </c>
      <c r="L103" s="735" t="str">
        <f ca="1">IF(OFFSET(Apnéistes!$C$5,'Badges (COMPETITEURS)'!I98,0)=0,"",OFFSET(Apnéistes!$C$5,'Badges (COMPETITEURS)'!I98,0))</f>
        <v>JAUFFRAUD</v>
      </c>
      <c r="M103" s="736"/>
      <c r="N103" s="638"/>
      <c r="O103" s="639"/>
      <c r="P103" s="629"/>
      <c r="Q103" s="744"/>
      <c r="R103" s="734" t="s">
        <v>1</v>
      </c>
      <c r="S103" s="735" t="str">
        <f ca="1">IF(OFFSET(Apnéistes!$C$5,'Badges (COMPETITEURS)'!P98,0)=0,"",OFFSET(Apnéistes!$C$5,'Badges (COMPETITEURS)'!P98,0))</f>
        <v>BRATANIC</v>
      </c>
      <c r="T103" s="736"/>
      <c r="U103" s="622"/>
      <c r="V103" s="627"/>
    </row>
    <row r="104" spans="1:22" ht="18" customHeight="1" x14ac:dyDescent="0.25">
      <c r="A104" s="633"/>
      <c r="B104" s="629"/>
      <c r="C104" s="744"/>
      <c r="D104" s="734"/>
      <c r="E104" s="737"/>
      <c r="F104" s="738"/>
      <c r="G104" s="638"/>
      <c r="H104" s="639"/>
      <c r="I104" s="629"/>
      <c r="J104" s="744"/>
      <c r="K104" s="734"/>
      <c r="L104" s="737"/>
      <c r="M104" s="738"/>
      <c r="N104" s="638"/>
      <c r="O104" s="639"/>
      <c r="P104" s="629"/>
      <c r="Q104" s="744"/>
      <c r="R104" s="734"/>
      <c r="S104" s="737"/>
      <c r="T104" s="738"/>
      <c r="U104" s="622"/>
      <c r="V104" s="627"/>
    </row>
    <row r="105" spans="1:22" ht="18" customHeight="1" x14ac:dyDescent="0.25">
      <c r="A105" s="633"/>
      <c r="B105" s="629"/>
      <c r="C105" s="744"/>
      <c r="D105" s="734"/>
      <c r="E105" s="737"/>
      <c r="F105" s="738"/>
      <c r="G105" s="638"/>
      <c r="H105" s="639"/>
      <c r="I105" s="629"/>
      <c r="J105" s="744"/>
      <c r="K105" s="734"/>
      <c r="L105" s="737"/>
      <c r="M105" s="738"/>
      <c r="N105" s="638"/>
      <c r="O105" s="639"/>
      <c r="P105" s="630"/>
      <c r="Q105" s="744"/>
      <c r="R105" s="734"/>
      <c r="S105" s="737"/>
      <c r="T105" s="738"/>
      <c r="U105" s="622"/>
      <c r="V105" s="627"/>
    </row>
    <row r="106" spans="1:22" ht="18" customHeight="1" x14ac:dyDescent="0.25">
      <c r="A106" s="643"/>
      <c r="B106" s="630"/>
      <c r="C106" s="744"/>
      <c r="D106" s="734" t="s">
        <v>2</v>
      </c>
      <c r="E106" s="735" t="str">
        <f ca="1">IF(OFFSET(Apnéistes!$D$5,'Badges (COMPETITEURS)'!B98,0)=0,"",OFFSET(Apnéistes!$D$5,'Badges (COMPETITEURS)'!B98,0))</f>
        <v>Charles</v>
      </c>
      <c r="F106" s="736"/>
      <c r="G106" s="638"/>
      <c r="H106" s="639"/>
      <c r="I106" s="630"/>
      <c r="J106" s="744"/>
      <c r="K106" s="734" t="s">
        <v>2</v>
      </c>
      <c r="L106" s="735" t="str">
        <f ca="1">IF(OFFSET(Apnéistes!$D$5,'Badges (COMPETITEURS)'!I98,0)=0,"",OFFSET(Apnéistes!$D$5,'Badges (COMPETITEURS)'!I98,0))</f>
        <v>Richard</v>
      </c>
      <c r="M106" s="736"/>
      <c r="N106" s="638"/>
      <c r="O106" s="639"/>
      <c r="P106" s="630"/>
      <c r="Q106" s="744"/>
      <c r="R106" s="734" t="s">
        <v>2</v>
      </c>
      <c r="S106" s="735" t="str">
        <f ca="1">IF(OFFSET(Apnéistes!$D$5,'Badges (COMPETITEURS)'!P98,0)=0,"",OFFSET(Apnéistes!$D$5,'Badges (COMPETITEURS)'!P98,0))</f>
        <v>Alexandre</v>
      </c>
      <c r="T106" s="736"/>
      <c r="U106" s="622"/>
      <c r="V106" s="627"/>
    </row>
    <row r="107" spans="1:22" ht="18" customHeight="1" x14ac:dyDescent="0.25">
      <c r="A107" s="643"/>
      <c r="B107" s="630"/>
      <c r="C107" s="745"/>
      <c r="D107" s="734"/>
      <c r="E107" s="737"/>
      <c r="F107" s="738"/>
      <c r="G107" s="638"/>
      <c r="H107" s="639"/>
      <c r="I107" s="630"/>
      <c r="J107" s="745"/>
      <c r="K107" s="734"/>
      <c r="L107" s="737"/>
      <c r="M107" s="738"/>
      <c r="N107" s="638"/>
      <c r="O107" s="639"/>
      <c r="P107" s="630"/>
      <c r="Q107" s="745"/>
      <c r="R107" s="734"/>
      <c r="S107" s="737"/>
      <c r="T107" s="738"/>
      <c r="U107" s="622"/>
      <c r="V107" s="627"/>
    </row>
    <row r="108" spans="1:22" ht="18" customHeight="1" x14ac:dyDescent="0.25">
      <c r="A108" s="643"/>
      <c r="B108" s="630"/>
      <c r="C108" s="763" t="s">
        <v>531</v>
      </c>
      <c r="D108" s="734"/>
      <c r="E108" s="737"/>
      <c r="F108" s="738"/>
      <c r="G108" s="638"/>
      <c r="H108" s="639"/>
      <c r="I108" s="630"/>
      <c r="J108" s="763" t="s">
        <v>531</v>
      </c>
      <c r="K108" s="734"/>
      <c r="L108" s="737"/>
      <c r="M108" s="738"/>
      <c r="N108" s="638"/>
      <c r="O108" s="639"/>
      <c r="P108" s="630"/>
      <c r="Q108" s="763" t="s">
        <v>531</v>
      </c>
      <c r="R108" s="734"/>
      <c r="S108" s="737"/>
      <c r="T108" s="738"/>
      <c r="U108" s="622"/>
      <c r="V108" s="627"/>
    </row>
    <row r="109" spans="1:22" ht="18" customHeight="1" x14ac:dyDescent="0.25">
      <c r="A109" s="643"/>
      <c r="B109" s="630"/>
      <c r="C109" s="763"/>
      <c r="D109" s="734" t="s">
        <v>533</v>
      </c>
      <c r="E109" s="754" t="str">
        <f ca="1">IF(OFFSET(Apnéistes!$B$5,'Badges (COMPETITEURS)'!B98,0)=0,"",OFFSET(Apnéistes!$B$5,'Badges (COMPETITEURS)'!B98,0))</f>
        <v xml:space="preserve">N°4 </v>
      </c>
      <c r="F109" s="755"/>
      <c r="G109" s="638"/>
      <c r="H109" s="639"/>
      <c r="I109" s="630"/>
      <c r="J109" s="763"/>
      <c r="K109" s="734" t="s">
        <v>533</v>
      </c>
      <c r="L109" s="754" t="str">
        <f ca="1">IF(OFFSET(Apnéistes!$B$5,'Badges (COMPETITEURS)'!I98,0)=0,"",OFFSET(Apnéistes!$B$5,'Badges (COMPETITEURS)'!I98,0))</f>
        <v xml:space="preserve">N°5 </v>
      </c>
      <c r="M109" s="755"/>
      <c r="N109" s="638"/>
      <c r="O109" s="639"/>
      <c r="P109" s="630"/>
      <c r="Q109" s="763"/>
      <c r="R109" s="734" t="s">
        <v>533</v>
      </c>
      <c r="S109" s="754" t="str">
        <f ca="1">IF(OFFSET(Apnéistes!$B$5,'Badges (COMPETITEURS)'!P98,0)=0,"",OFFSET(Apnéistes!$B$5,'Badges (COMPETITEURS)'!P98,0))</f>
        <v>N°1 Capitaine</v>
      </c>
      <c r="T109" s="755"/>
      <c r="U109" s="622"/>
      <c r="V109" s="627"/>
    </row>
    <row r="110" spans="1:22" ht="18" customHeight="1" x14ac:dyDescent="0.25">
      <c r="A110" s="643"/>
      <c r="B110" s="630"/>
      <c r="C110" s="764"/>
      <c r="D110" s="766"/>
      <c r="E110" s="756"/>
      <c r="F110" s="757"/>
      <c r="G110" s="638"/>
      <c r="H110" s="639"/>
      <c r="I110" s="630"/>
      <c r="J110" s="764"/>
      <c r="K110" s="766"/>
      <c r="L110" s="756"/>
      <c r="M110" s="757"/>
      <c r="N110" s="638"/>
      <c r="O110" s="639"/>
      <c r="P110" s="630"/>
      <c r="Q110" s="764"/>
      <c r="R110" s="766"/>
      <c r="S110" s="756"/>
      <c r="T110" s="757"/>
      <c r="U110" s="622"/>
      <c r="V110" s="627"/>
    </row>
    <row r="111" spans="1:22" ht="18" customHeight="1" thickBot="1" x14ac:dyDescent="0.3">
      <c r="A111" s="643"/>
      <c r="B111" s="630"/>
      <c r="C111" s="765"/>
      <c r="D111" s="767"/>
      <c r="E111" s="758"/>
      <c r="F111" s="759"/>
      <c r="G111" s="638"/>
      <c r="H111" s="639"/>
      <c r="I111" s="630"/>
      <c r="J111" s="765"/>
      <c r="K111" s="767"/>
      <c r="L111" s="758"/>
      <c r="M111" s="759"/>
      <c r="N111" s="638"/>
      <c r="O111" s="639"/>
      <c r="P111" s="630"/>
      <c r="Q111" s="765"/>
      <c r="R111" s="767"/>
      <c r="S111" s="758"/>
      <c r="T111" s="759"/>
      <c r="U111" s="622"/>
      <c r="V111" s="627"/>
    </row>
    <row r="112" spans="1:22" ht="24" customHeight="1" x14ac:dyDescent="0.25">
      <c r="A112" s="641"/>
      <c r="B112" s="631"/>
      <c r="C112" s="611"/>
      <c r="D112" s="612"/>
      <c r="E112" s="613"/>
      <c r="F112" s="613"/>
      <c r="G112" s="640"/>
      <c r="H112" s="641"/>
      <c r="I112" s="631"/>
      <c r="J112" s="611"/>
      <c r="K112" s="612"/>
      <c r="L112" s="613"/>
      <c r="M112" s="613"/>
      <c r="N112" s="640"/>
      <c r="O112" s="641"/>
      <c r="P112" s="631"/>
      <c r="Q112" s="611"/>
      <c r="R112" s="612"/>
      <c r="S112" s="613"/>
      <c r="T112" s="613"/>
      <c r="U112" s="623"/>
      <c r="V112" s="623"/>
    </row>
    <row r="113" spans="1:22" ht="24" customHeight="1" thickBot="1" x14ac:dyDescent="0.3">
      <c r="A113" s="643"/>
      <c r="B113" s="630"/>
      <c r="D113" s="608"/>
      <c r="E113" s="609"/>
      <c r="F113" s="609"/>
      <c r="G113" s="642"/>
      <c r="H113" s="643"/>
      <c r="I113" s="630"/>
      <c r="K113" s="608"/>
      <c r="L113" s="609"/>
      <c r="M113" s="609"/>
      <c r="N113" s="642"/>
      <c r="O113" s="643"/>
      <c r="R113" s="608"/>
      <c r="S113" s="609"/>
      <c r="T113" s="609"/>
      <c r="U113" s="624"/>
      <c r="V113" s="628"/>
    </row>
    <row r="114" spans="1:22" ht="18" customHeight="1" x14ac:dyDescent="0.25">
      <c r="A114" s="633"/>
      <c r="B114" s="629">
        <f>P98+1</f>
        <v>21</v>
      </c>
      <c r="C114" s="746" t="s">
        <v>428</v>
      </c>
      <c r="D114" s="748" t="s">
        <v>532</v>
      </c>
      <c r="E114" s="749"/>
      <c r="F114" s="750"/>
      <c r="G114" s="634"/>
      <c r="H114" s="635"/>
      <c r="I114" s="629">
        <f>B114+1</f>
        <v>22</v>
      </c>
      <c r="J114" s="746" t="s">
        <v>428</v>
      </c>
      <c r="K114" s="748" t="s">
        <v>532</v>
      </c>
      <c r="L114" s="749"/>
      <c r="M114" s="750"/>
      <c r="N114" s="634"/>
      <c r="O114" s="635"/>
      <c r="P114" s="629">
        <f>I114+1</f>
        <v>23</v>
      </c>
      <c r="Q114" s="746" t="s">
        <v>428</v>
      </c>
      <c r="R114" s="748" t="s">
        <v>532</v>
      </c>
      <c r="S114" s="749"/>
      <c r="T114" s="750"/>
      <c r="U114" s="620"/>
      <c r="V114" s="625"/>
    </row>
    <row r="115" spans="1:22" ht="18" customHeight="1" x14ac:dyDescent="0.25">
      <c r="A115" s="633"/>
      <c r="B115" s="629"/>
      <c r="C115" s="747"/>
      <c r="D115" s="751"/>
      <c r="E115" s="752"/>
      <c r="F115" s="753"/>
      <c r="G115" s="634"/>
      <c r="H115" s="635"/>
      <c r="I115" s="629"/>
      <c r="J115" s="747"/>
      <c r="K115" s="751"/>
      <c r="L115" s="752"/>
      <c r="M115" s="753"/>
      <c r="N115" s="634"/>
      <c r="O115" s="635"/>
      <c r="P115" s="629"/>
      <c r="Q115" s="747"/>
      <c r="R115" s="751"/>
      <c r="S115" s="752"/>
      <c r="T115" s="753"/>
      <c r="U115" s="620"/>
      <c r="V115" s="625"/>
    </row>
    <row r="116" spans="1:22" ht="18" customHeight="1" x14ac:dyDescent="0.3">
      <c r="A116" s="633"/>
      <c r="B116" s="629"/>
      <c r="C116" s="743"/>
      <c r="D116" s="742" t="s">
        <v>11</v>
      </c>
      <c r="E116" s="735" t="str">
        <f ca="1">IF(OFFSET(Apnéistes!$A$5,'Badges (COMPETITEURS)'!B114,0)=0,"",OFFSET(Apnéistes!$A$5,'Badges (COMPETITEURS)'!B114,0))</f>
        <v>Les Cormorans 1</v>
      </c>
      <c r="F116" s="736"/>
      <c r="G116" s="636"/>
      <c r="H116" s="637"/>
      <c r="I116" s="629"/>
      <c r="J116" s="743"/>
      <c r="K116" s="742" t="s">
        <v>11</v>
      </c>
      <c r="L116" s="735" t="str">
        <f ca="1">IF(OFFSET(Apnéistes!$A$5,'Badges (COMPETITEURS)'!I114,0)=0,"",OFFSET(Apnéistes!$A$5,'Badges (COMPETITEURS)'!I114,0))</f>
        <v>Les Cormorans 1</v>
      </c>
      <c r="M116" s="736"/>
      <c r="N116" s="636"/>
      <c r="O116" s="637"/>
      <c r="P116" s="629"/>
      <c r="Q116" s="743"/>
      <c r="R116" s="742" t="s">
        <v>11</v>
      </c>
      <c r="S116" s="735" t="str">
        <f ca="1">IF(OFFSET(Apnéistes!$A$5,'Badges (COMPETITEURS)'!P114,0)=0,"",OFFSET(Apnéistes!$A$5,'Badges (COMPETITEURS)'!P114,0))</f>
        <v>Les Cormorans 1</v>
      </c>
      <c r="T116" s="736"/>
      <c r="U116" s="621"/>
      <c r="V116" s="626"/>
    </row>
    <row r="117" spans="1:22" ht="18" customHeight="1" x14ac:dyDescent="0.3">
      <c r="A117" s="633"/>
      <c r="B117" s="629"/>
      <c r="C117" s="744"/>
      <c r="D117" s="734"/>
      <c r="E117" s="737"/>
      <c r="F117" s="738"/>
      <c r="G117" s="636"/>
      <c r="H117" s="637"/>
      <c r="I117" s="629"/>
      <c r="J117" s="744"/>
      <c r="K117" s="734"/>
      <c r="L117" s="737"/>
      <c r="M117" s="738"/>
      <c r="N117" s="636"/>
      <c r="O117" s="637"/>
      <c r="P117" s="629"/>
      <c r="Q117" s="744"/>
      <c r="R117" s="734"/>
      <c r="S117" s="737"/>
      <c r="T117" s="738"/>
      <c r="U117" s="621"/>
      <c r="V117" s="626"/>
    </row>
    <row r="118" spans="1:22" ht="18" customHeight="1" x14ac:dyDescent="0.3">
      <c r="A118" s="633"/>
      <c r="B118" s="629"/>
      <c r="C118" s="744"/>
      <c r="D118" s="734"/>
      <c r="E118" s="737"/>
      <c r="F118" s="738"/>
      <c r="G118" s="636"/>
      <c r="H118" s="637"/>
      <c r="I118" s="629"/>
      <c r="J118" s="744"/>
      <c r="K118" s="734"/>
      <c r="L118" s="737"/>
      <c r="M118" s="738"/>
      <c r="N118" s="636"/>
      <c r="O118" s="637"/>
      <c r="P118" s="629"/>
      <c r="Q118" s="744"/>
      <c r="R118" s="734"/>
      <c r="S118" s="737"/>
      <c r="T118" s="738"/>
      <c r="U118" s="621"/>
      <c r="V118" s="626"/>
    </row>
    <row r="119" spans="1:22" ht="18" customHeight="1" x14ac:dyDescent="0.25">
      <c r="A119" s="633"/>
      <c r="B119" s="629"/>
      <c r="C119" s="744"/>
      <c r="D119" s="734" t="s">
        <v>1</v>
      </c>
      <c r="E119" s="735" t="str">
        <f ca="1">IF(OFFSET(Apnéistes!$C$5,'Badges (COMPETITEURS)'!B114,0)=0,"",OFFSET(Apnéistes!$C$5,'Badges (COMPETITEURS)'!B114,0))</f>
        <v>GASS</v>
      </c>
      <c r="F119" s="736"/>
      <c r="G119" s="638"/>
      <c r="H119" s="639"/>
      <c r="I119" s="629"/>
      <c r="J119" s="744"/>
      <c r="K119" s="734" t="s">
        <v>1</v>
      </c>
      <c r="L119" s="735" t="str">
        <f ca="1">IF(OFFSET(Apnéistes!$C$5,'Badges (COMPETITEURS)'!I114,0)=0,"",OFFSET(Apnéistes!$C$5,'Badges (COMPETITEURS)'!I114,0))</f>
        <v>ELU</v>
      </c>
      <c r="M119" s="736"/>
      <c r="N119" s="638"/>
      <c r="O119" s="639"/>
      <c r="P119" s="629"/>
      <c r="Q119" s="744"/>
      <c r="R119" s="734" t="s">
        <v>1</v>
      </c>
      <c r="S119" s="735" t="str">
        <f ca="1">IF(OFFSET(Apnéistes!$C$5,'Badges (COMPETITEURS)'!P114,0)=0,"",OFFSET(Apnéistes!$C$5,'Badges (COMPETITEURS)'!P114,0))</f>
        <v>HARTMANN</v>
      </c>
      <c r="T119" s="736"/>
      <c r="U119" s="622"/>
      <c r="V119" s="627"/>
    </row>
    <row r="120" spans="1:22" ht="18" customHeight="1" x14ac:dyDescent="0.25">
      <c r="A120" s="633"/>
      <c r="B120" s="629"/>
      <c r="C120" s="744"/>
      <c r="D120" s="734"/>
      <c r="E120" s="737"/>
      <c r="F120" s="738"/>
      <c r="G120" s="638"/>
      <c r="H120" s="639"/>
      <c r="I120" s="629"/>
      <c r="J120" s="744"/>
      <c r="K120" s="734"/>
      <c r="L120" s="737"/>
      <c r="M120" s="738"/>
      <c r="N120" s="638"/>
      <c r="O120" s="639"/>
      <c r="P120" s="629"/>
      <c r="Q120" s="744"/>
      <c r="R120" s="734"/>
      <c r="S120" s="737"/>
      <c r="T120" s="738"/>
      <c r="U120" s="622"/>
      <c r="V120" s="627"/>
    </row>
    <row r="121" spans="1:22" ht="18" customHeight="1" x14ac:dyDescent="0.25">
      <c r="A121" s="633"/>
      <c r="B121" s="629"/>
      <c r="C121" s="744"/>
      <c r="D121" s="734"/>
      <c r="E121" s="737"/>
      <c r="F121" s="738"/>
      <c r="G121" s="638"/>
      <c r="H121" s="639"/>
      <c r="I121" s="629"/>
      <c r="J121" s="744"/>
      <c r="K121" s="734"/>
      <c r="L121" s="737"/>
      <c r="M121" s="738"/>
      <c r="N121" s="638"/>
      <c r="O121" s="639"/>
      <c r="P121" s="630"/>
      <c r="Q121" s="744"/>
      <c r="R121" s="734"/>
      <c r="S121" s="737"/>
      <c r="T121" s="738"/>
      <c r="U121" s="622"/>
      <c r="V121" s="627"/>
    </row>
    <row r="122" spans="1:22" ht="18" customHeight="1" x14ac:dyDescent="0.25">
      <c r="A122" s="643"/>
      <c r="B122" s="630"/>
      <c r="C122" s="744"/>
      <c r="D122" s="734" t="s">
        <v>2</v>
      </c>
      <c r="E122" s="735" t="str">
        <f ca="1">IF(OFFSET(Apnéistes!$D$5,'Badges (COMPETITEURS)'!B114,0)=0,"",OFFSET(Apnéistes!$D$5,'Badges (COMPETITEURS)'!B114,0))</f>
        <v>Alexandre</v>
      </c>
      <c r="F122" s="736"/>
      <c r="G122" s="638"/>
      <c r="H122" s="639"/>
      <c r="I122" s="630"/>
      <c r="J122" s="744"/>
      <c r="K122" s="734" t="s">
        <v>2</v>
      </c>
      <c r="L122" s="735" t="str">
        <f ca="1">IF(OFFSET(Apnéistes!$D$5,'Badges (COMPETITEURS)'!I114,0)=0,"",OFFSET(Apnéistes!$D$5,'Badges (COMPETITEURS)'!I114,0))</f>
        <v>Olivier</v>
      </c>
      <c r="M122" s="736"/>
      <c r="N122" s="638"/>
      <c r="O122" s="639"/>
      <c r="P122" s="630"/>
      <c r="Q122" s="744"/>
      <c r="R122" s="734" t="s">
        <v>2</v>
      </c>
      <c r="S122" s="735" t="str">
        <f ca="1">IF(OFFSET(Apnéistes!$D$5,'Badges (COMPETITEURS)'!P114,0)=0,"",OFFSET(Apnéistes!$D$5,'Badges (COMPETITEURS)'!P114,0))</f>
        <v>Loraine</v>
      </c>
      <c r="T122" s="736"/>
      <c r="U122" s="622"/>
      <c r="V122" s="627"/>
    </row>
    <row r="123" spans="1:22" ht="18" customHeight="1" x14ac:dyDescent="0.25">
      <c r="A123" s="643"/>
      <c r="B123" s="630"/>
      <c r="C123" s="745"/>
      <c r="D123" s="734"/>
      <c r="E123" s="737"/>
      <c r="F123" s="738"/>
      <c r="G123" s="638"/>
      <c r="H123" s="639"/>
      <c r="I123" s="630"/>
      <c r="J123" s="745"/>
      <c r="K123" s="734"/>
      <c r="L123" s="737"/>
      <c r="M123" s="738"/>
      <c r="N123" s="638"/>
      <c r="O123" s="639"/>
      <c r="P123" s="630"/>
      <c r="Q123" s="745"/>
      <c r="R123" s="734"/>
      <c r="S123" s="737"/>
      <c r="T123" s="738"/>
      <c r="U123" s="622"/>
      <c r="V123" s="627"/>
    </row>
    <row r="124" spans="1:22" ht="18" customHeight="1" x14ac:dyDescent="0.25">
      <c r="A124" s="643"/>
      <c r="B124" s="630"/>
      <c r="C124" s="763" t="s">
        <v>531</v>
      </c>
      <c r="D124" s="734"/>
      <c r="E124" s="737"/>
      <c r="F124" s="738"/>
      <c r="G124" s="638"/>
      <c r="H124" s="639"/>
      <c r="I124" s="630"/>
      <c r="J124" s="763" t="s">
        <v>531</v>
      </c>
      <c r="K124" s="734"/>
      <c r="L124" s="737"/>
      <c r="M124" s="738"/>
      <c r="N124" s="638"/>
      <c r="O124" s="639"/>
      <c r="P124" s="630"/>
      <c r="Q124" s="763" t="s">
        <v>531</v>
      </c>
      <c r="R124" s="734"/>
      <c r="S124" s="737"/>
      <c r="T124" s="738"/>
      <c r="U124" s="622"/>
      <c r="V124" s="627"/>
    </row>
    <row r="125" spans="1:22" ht="18" customHeight="1" x14ac:dyDescent="0.25">
      <c r="A125" s="643"/>
      <c r="B125" s="630"/>
      <c r="C125" s="763"/>
      <c r="D125" s="734" t="s">
        <v>533</v>
      </c>
      <c r="E125" s="754" t="str">
        <f ca="1">IF(OFFSET(Apnéistes!$B$5,'Badges (COMPETITEURS)'!B114,0)=0,"",OFFSET(Apnéistes!$B$5,'Badges (COMPETITEURS)'!B114,0))</f>
        <v xml:space="preserve">N°2 </v>
      </c>
      <c r="F125" s="755"/>
      <c r="G125" s="638"/>
      <c r="H125" s="639"/>
      <c r="I125" s="630"/>
      <c r="J125" s="763"/>
      <c r="K125" s="734" t="s">
        <v>533</v>
      </c>
      <c r="L125" s="754" t="str">
        <f ca="1">IF(OFFSET(Apnéistes!$B$5,'Badges (COMPETITEURS)'!I114,0)=0,"",OFFSET(Apnéistes!$B$5,'Badges (COMPETITEURS)'!I114,0))</f>
        <v xml:space="preserve">N°3 </v>
      </c>
      <c r="M125" s="755"/>
      <c r="N125" s="638"/>
      <c r="O125" s="639"/>
      <c r="P125" s="630"/>
      <c r="Q125" s="763"/>
      <c r="R125" s="734" t="s">
        <v>533</v>
      </c>
      <c r="S125" s="754" t="str">
        <f ca="1">IF(OFFSET(Apnéistes!$B$5,'Badges (COMPETITEURS)'!P114,0)=0,"",OFFSET(Apnéistes!$B$5,'Badges (COMPETITEURS)'!P114,0))</f>
        <v xml:space="preserve">N°4 </v>
      </c>
      <c r="T125" s="755"/>
      <c r="U125" s="622"/>
      <c r="V125" s="627"/>
    </row>
    <row r="126" spans="1:22" ht="18" customHeight="1" x14ac:dyDescent="0.25">
      <c r="A126" s="643"/>
      <c r="B126" s="630"/>
      <c r="C126" s="764"/>
      <c r="D126" s="766"/>
      <c r="E126" s="756"/>
      <c r="F126" s="757"/>
      <c r="G126" s="638"/>
      <c r="H126" s="639"/>
      <c r="I126" s="630"/>
      <c r="J126" s="764"/>
      <c r="K126" s="766"/>
      <c r="L126" s="756"/>
      <c r="M126" s="757"/>
      <c r="N126" s="638"/>
      <c r="O126" s="639"/>
      <c r="P126" s="630"/>
      <c r="Q126" s="764"/>
      <c r="R126" s="766"/>
      <c r="S126" s="756"/>
      <c r="T126" s="757"/>
      <c r="U126" s="622"/>
      <c r="V126" s="627"/>
    </row>
    <row r="127" spans="1:22" ht="18" customHeight="1" thickBot="1" x14ac:dyDescent="0.3">
      <c r="A127" s="643"/>
      <c r="B127" s="630"/>
      <c r="C127" s="765"/>
      <c r="D127" s="767"/>
      <c r="E127" s="758"/>
      <c r="F127" s="759"/>
      <c r="G127" s="638"/>
      <c r="H127" s="639"/>
      <c r="I127" s="630"/>
      <c r="J127" s="765"/>
      <c r="K127" s="767"/>
      <c r="L127" s="758"/>
      <c r="M127" s="759"/>
      <c r="N127" s="638"/>
      <c r="O127" s="639"/>
      <c r="P127" s="630"/>
      <c r="Q127" s="765"/>
      <c r="R127" s="767"/>
      <c r="S127" s="758"/>
      <c r="T127" s="759"/>
      <c r="U127" s="622"/>
      <c r="V127" s="627"/>
    </row>
    <row r="128" spans="1:22" ht="24" customHeight="1" x14ac:dyDescent="0.25">
      <c r="A128" s="641"/>
      <c r="B128" s="631"/>
      <c r="C128" s="611"/>
      <c r="D128" s="612"/>
      <c r="E128" s="613"/>
      <c r="F128" s="613"/>
      <c r="G128" s="640"/>
      <c r="H128" s="641"/>
      <c r="I128" s="631"/>
      <c r="J128" s="611"/>
      <c r="K128" s="612"/>
      <c r="L128" s="613"/>
      <c r="M128" s="613"/>
      <c r="N128" s="640"/>
      <c r="O128" s="641"/>
      <c r="P128" s="631"/>
      <c r="Q128" s="611"/>
      <c r="R128" s="612"/>
      <c r="S128" s="613"/>
      <c r="T128" s="613"/>
      <c r="U128" s="623"/>
      <c r="V128" s="623"/>
    </row>
    <row r="129" spans="1:22" ht="24" customHeight="1" thickBot="1" x14ac:dyDescent="0.3">
      <c r="A129" s="643"/>
      <c r="B129" s="630"/>
      <c r="D129" s="608"/>
      <c r="E129" s="609"/>
      <c r="F129" s="609"/>
      <c r="G129" s="642"/>
      <c r="H129" s="643"/>
      <c r="I129" s="630"/>
      <c r="K129" s="608"/>
      <c r="L129" s="609"/>
      <c r="M129" s="609"/>
      <c r="N129" s="642"/>
      <c r="O129" s="643"/>
      <c r="R129" s="608"/>
      <c r="S129" s="609"/>
      <c r="T129" s="609"/>
      <c r="U129" s="624"/>
      <c r="V129" s="628"/>
    </row>
    <row r="130" spans="1:22" ht="18" customHeight="1" x14ac:dyDescent="0.25">
      <c r="A130" s="633"/>
      <c r="B130" s="629">
        <f>P114+1</f>
        <v>24</v>
      </c>
      <c r="C130" s="746" t="s">
        <v>428</v>
      </c>
      <c r="D130" s="748" t="s">
        <v>532</v>
      </c>
      <c r="E130" s="749"/>
      <c r="F130" s="750"/>
      <c r="G130" s="634"/>
      <c r="H130" s="635"/>
      <c r="I130" s="629">
        <f>B130+1</f>
        <v>25</v>
      </c>
      <c r="J130" s="746" t="s">
        <v>428</v>
      </c>
      <c r="K130" s="748" t="s">
        <v>532</v>
      </c>
      <c r="L130" s="749"/>
      <c r="M130" s="750"/>
      <c r="N130" s="634"/>
      <c r="O130" s="635"/>
      <c r="P130" s="629">
        <f>I130+1</f>
        <v>26</v>
      </c>
      <c r="Q130" s="746" t="s">
        <v>428</v>
      </c>
      <c r="R130" s="748" t="s">
        <v>532</v>
      </c>
      <c r="S130" s="749"/>
      <c r="T130" s="750"/>
      <c r="U130" s="620"/>
      <c r="V130" s="625"/>
    </row>
    <row r="131" spans="1:22" ht="18" customHeight="1" x14ac:dyDescent="0.25">
      <c r="A131" s="633"/>
      <c r="B131" s="629"/>
      <c r="C131" s="747"/>
      <c r="D131" s="751"/>
      <c r="E131" s="752"/>
      <c r="F131" s="753"/>
      <c r="G131" s="634"/>
      <c r="H131" s="635"/>
      <c r="I131" s="629"/>
      <c r="J131" s="747"/>
      <c r="K131" s="751"/>
      <c r="L131" s="752"/>
      <c r="M131" s="753"/>
      <c r="N131" s="634"/>
      <c r="O131" s="635"/>
      <c r="P131" s="629"/>
      <c r="Q131" s="747"/>
      <c r="R131" s="751"/>
      <c r="S131" s="752"/>
      <c r="T131" s="753"/>
      <c r="U131" s="620"/>
      <c r="V131" s="625"/>
    </row>
    <row r="132" spans="1:22" ht="18" customHeight="1" x14ac:dyDescent="0.3">
      <c r="A132" s="633"/>
      <c r="B132" s="629"/>
      <c r="C132" s="743"/>
      <c r="D132" s="742" t="s">
        <v>11</v>
      </c>
      <c r="E132" s="735" t="str">
        <f ca="1">IF(OFFSET(Apnéistes!$A$5,'Badges (COMPETITEURS)'!B130,0)=0,"",OFFSET(Apnéistes!$A$5,'Badges (COMPETITEURS)'!B130,0))</f>
        <v>Les Cormorans 1</v>
      </c>
      <c r="F132" s="736"/>
      <c r="G132" s="636"/>
      <c r="H132" s="637"/>
      <c r="I132" s="629"/>
      <c r="J132" s="743"/>
      <c r="K132" s="742" t="s">
        <v>11</v>
      </c>
      <c r="L132" s="735" t="str">
        <f ca="1">IF(OFFSET(Apnéistes!$A$5,'Badges (COMPETITEURS)'!I130,0)=0,"",OFFSET(Apnéistes!$A$5,'Badges (COMPETITEURS)'!I130,0))</f>
        <v>Les Cormorans 2</v>
      </c>
      <c r="M132" s="736"/>
      <c r="N132" s="636"/>
      <c r="O132" s="637"/>
      <c r="P132" s="629"/>
      <c r="Q132" s="743"/>
      <c r="R132" s="742" t="s">
        <v>11</v>
      </c>
      <c r="S132" s="735" t="str">
        <f ca="1">IF(OFFSET(Apnéistes!$A$5,'Badges (COMPETITEURS)'!P130,0)=0,"",OFFSET(Apnéistes!$A$5,'Badges (COMPETITEURS)'!P130,0))</f>
        <v>Les Cormorans 2</v>
      </c>
      <c r="T132" s="736"/>
      <c r="U132" s="621"/>
      <c r="V132" s="626"/>
    </row>
    <row r="133" spans="1:22" ht="18" customHeight="1" x14ac:dyDescent="0.3">
      <c r="A133" s="633"/>
      <c r="B133" s="629"/>
      <c r="C133" s="744"/>
      <c r="D133" s="734"/>
      <c r="E133" s="737"/>
      <c r="F133" s="738"/>
      <c r="G133" s="636"/>
      <c r="H133" s="637"/>
      <c r="I133" s="629"/>
      <c r="J133" s="744"/>
      <c r="K133" s="734"/>
      <c r="L133" s="737"/>
      <c r="M133" s="738"/>
      <c r="N133" s="636"/>
      <c r="O133" s="637"/>
      <c r="P133" s="629"/>
      <c r="Q133" s="744"/>
      <c r="R133" s="734"/>
      <c r="S133" s="737"/>
      <c r="T133" s="738"/>
      <c r="U133" s="621"/>
      <c r="V133" s="626"/>
    </row>
    <row r="134" spans="1:22" ht="18" customHeight="1" x14ac:dyDescent="0.3">
      <c r="A134" s="633"/>
      <c r="B134" s="629"/>
      <c r="C134" s="744"/>
      <c r="D134" s="734"/>
      <c r="E134" s="737"/>
      <c r="F134" s="738"/>
      <c r="G134" s="636"/>
      <c r="H134" s="637"/>
      <c r="I134" s="629"/>
      <c r="J134" s="744"/>
      <c r="K134" s="734"/>
      <c r="L134" s="737"/>
      <c r="M134" s="738"/>
      <c r="N134" s="636"/>
      <c r="O134" s="637"/>
      <c r="P134" s="629"/>
      <c r="Q134" s="744"/>
      <c r="R134" s="734"/>
      <c r="S134" s="737"/>
      <c r="T134" s="738"/>
      <c r="U134" s="621"/>
      <c r="V134" s="626"/>
    </row>
    <row r="135" spans="1:22" ht="18" customHeight="1" x14ac:dyDescent="0.25">
      <c r="A135" s="633"/>
      <c r="B135" s="629"/>
      <c r="C135" s="744"/>
      <c r="D135" s="734" t="s">
        <v>1</v>
      </c>
      <c r="E135" s="735" t="str">
        <f ca="1">IF(OFFSET(Apnéistes!$C$5,'Badges (COMPETITEURS)'!B130,0)=0,"",OFFSET(Apnéistes!$C$5,'Badges (COMPETITEURS)'!B130,0))</f>
        <v>QUERY</v>
      </c>
      <c r="F135" s="736"/>
      <c r="G135" s="638"/>
      <c r="H135" s="639"/>
      <c r="I135" s="629"/>
      <c r="J135" s="744"/>
      <c r="K135" s="734" t="s">
        <v>1</v>
      </c>
      <c r="L135" s="735" t="str">
        <f ca="1">IF(OFFSET(Apnéistes!$C$5,'Badges (COMPETITEURS)'!I130,0)=0,"",OFFSET(Apnéistes!$C$5,'Badges (COMPETITEURS)'!I130,0))</f>
        <v>LEITNER</v>
      </c>
      <c r="M135" s="736"/>
      <c r="N135" s="638"/>
      <c r="O135" s="639"/>
      <c r="P135" s="629"/>
      <c r="Q135" s="744"/>
      <c r="R135" s="734" t="s">
        <v>1</v>
      </c>
      <c r="S135" s="735" t="str">
        <f ca="1">IF(OFFSET(Apnéistes!$C$5,'Badges (COMPETITEURS)'!P130,0)=0,"",OFFSET(Apnéistes!$C$5,'Badges (COMPETITEURS)'!P130,0))</f>
        <v>BRATANIC</v>
      </c>
      <c r="T135" s="736"/>
      <c r="U135" s="622"/>
      <c r="V135" s="627"/>
    </row>
    <row r="136" spans="1:22" ht="18" customHeight="1" x14ac:dyDescent="0.25">
      <c r="A136" s="633"/>
      <c r="B136" s="629"/>
      <c r="C136" s="744"/>
      <c r="D136" s="734"/>
      <c r="E136" s="737"/>
      <c r="F136" s="738"/>
      <c r="G136" s="638"/>
      <c r="H136" s="639"/>
      <c r="I136" s="629"/>
      <c r="J136" s="744"/>
      <c r="K136" s="734"/>
      <c r="L136" s="737"/>
      <c r="M136" s="738"/>
      <c r="N136" s="638"/>
      <c r="O136" s="639"/>
      <c r="P136" s="629"/>
      <c r="Q136" s="744"/>
      <c r="R136" s="734"/>
      <c r="S136" s="737"/>
      <c r="T136" s="738"/>
      <c r="U136" s="622"/>
      <c r="V136" s="627"/>
    </row>
    <row r="137" spans="1:22" ht="18" customHeight="1" x14ac:dyDescent="0.25">
      <c r="A137" s="633"/>
      <c r="B137" s="629"/>
      <c r="C137" s="744"/>
      <c r="D137" s="734"/>
      <c r="E137" s="737"/>
      <c r="F137" s="738"/>
      <c r="G137" s="638"/>
      <c r="H137" s="639"/>
      <c r="I137" s="629"/>
      <c r="J137" s="744"/>
      <c r="K137" s="734"/>
      <c r="L137" s="737"/>
      <c r="M137" s="738"/>
      <c r="N137" s="638"/>
      <c r="O137" s="639"/>
      <c r="P137" s="630"/>
      <c r="Q137" s="744"/>
      <c r="R137" s="734"/>
      <c r="S137" s="737"/>
      <c r="T137" s="738"/>
      <c r="U137" s="622"/>
      <c r="V137" s="627"/>
    </row>
    <row r="138" spans="1:22" ht="18" customHeight="1" x14ac:dyDescent="0.25">
      <c r="A138" s="643"/>
      <c r="B138" s="630"/>
      <c r="C138" s="744"/>
      <c r="D138" s="734" t="s">
        <v>2</v>
      </c>
      <c r="E138" s="735" t="str">
        <f ca="1">IF(OFFSET(Apnéistes!$D$5,'Badges (COMPETITEURS)'!B130,0)=0,"",OFFSET(Apnéistes!$D$5,'Badges (COMPETITEURS)'!B130,0))</f>
        <v>Michelle</v>
      </c>
      <c r="F138" s="736"/>
      <c r="G138" s="638"/>
      <c r="H138" s="639"/>
      <c r="I138" s="630"/>
      <c r="J138" s="744"/>
      <c r="K138" s="734" t="s">
        <v>2</v>
      </c>
      <c r="L138" s="735" t="str">
        <f ca="1">IF(OFFSET(Apnéistes!$D$5,'Badges (COMPETITEURS)'!I130,0)=0,"",OFFSET(Apnéistes!$D$5,'Badges (COMPETITEURS)'!I130,0))</f>
        <v>Rachel</v>
      </c>
      <c r="M138" s="736"/>
      <c r="N138" s="638"/>
      <c r="O138" s="639"/>
      <c r="P138" s="630"/>
      <c r="Q138" s="744"/>
      <c r="R138" s="734" t="s">
        <v>2</v>
      </c>
      <c r="S138" s="735" t="str">
        <f ca="1">IF(OFFSET(Apnéistes!$D$5,'Badges (COMPETITEURS)'!P130,0)=0,"",OFFSET(Apnéistes!$D$5,'Badges (COMPETITEURS)'!P130,0))</f>
        <v>Christopher</v>
      </c>
      <c r="T138" s="736"/>
      <c r="U138" s="622"/>
      <c r="V138" s="627"/>
    </row>
    <row r="139" spans="1:22" ht="18" customHeight="1" x14ac:dyDescent="0.25">
      <c r="A139" s="643"/>
      <c r="B139" s="630"/>
      <c r="C139" s="745"/>
      <c r="D139" s="734"/>
      <c r="E139" s="737"/>
      <c r="F139" s="738"/>
      <c r="G139" s="638"/>
      <c r="H139" s="639"/>
      <c r="I139" s="630"/>
      <c r="J139" s="745"/>
      <c r="K139" s="734"/>
      <c r="L139" s="737"/>
      <c r="M139" s="738"/>
      <c r="N139" s="638"/>
      <c r="O139" s="639"/>
      <c r="P139" s="630"/>
      <c r="Q139" s="745"/>
      <c r="R139" s="734"/>
      <c r="S139" s="737"/>
      <c r="T139" s="738"/>
      <c r="U139" s="622"/>
      <c r="V139" s="627"/>
    </row>
    <row r="140" spans="1:22" ht="18" customHeight="1" x14ac:dyDescent="0.25">
      <c r="A140" s="643"/>
      <c r="B140" s="630"/>
      <c r="C140" s="763" t="s">
        <v>531</v>
      </c>
      <c r="D140" s="734"/>
      <c r="E140" s="737"/>
      <c r="F140" s="738"/>
      <c r="G140" s="638"/>
      <c r="H140" s="639"/>
      <c r="I140" s="630"/>
      <c r="J140" s="763" t="s">
        <v>531</v>
      </c>
      <c r="K140" s="734"/>
      <c r="L140" s="737"/>
      <c r="M140" s="738"/>
      <c r="N140" s="638"/>
      <c r="O140" s="639"/>
      <c r="P140" s="630"/>
      <c r="Q140" s="763" t="s">
        <v>531</v>
      </c>
      <c r="R140" s="734"/>
      <c r="S140" s="737"/>
      <c r="T140" s="738"/>
      <c r="U140" s="622"/>
      <c r="V140" s="627"/>
    </row>
    <row r="141" spans="1:22" ht="18" customHeight="1" x14ac:dyDescent="0.25">
      <c r="A141" s="643"/>
      <c r="B141" s="630"/>
      <c r="C141" s="763"/>
      <c r="D141" s="734" t="s">
        <v>533</v>
      </c>
      <c r="E141" s="754" t="str">
        <f ca="1">IF(OFFSET(Apnéistes!$B$5,'Badges (COMPETITEURS)'!B130,0)=0,"",OFFSET(Apnéistes!$B$5,'Badges (COMPETITEURS)'!B130,0))</f>
        <v xml:space="preserve">N°5 </v>
      </c>
      <c r="F141" s="755"/>
      <c r="G141" s="638"/>
      <c r="H141" s="639"/>
      <c r="I141" s="630"/>
      <c r="J141" s="763"/>
      <c r="K141" s="734" t="s">
        <v>533</v>
      </c>
      <c r="L141" s="754" t="str">
        <f ca="1">IF(OFFSET(Apnéistes!$B$5,'Badges (COMPETITEURS)'!I130,0)=0,"",OFFSET(Apnéistes!$B$5,'Badges (COMPETITEURS)'!I130,0))</f>
        <v>N°1 Capitaine</v>
      </c>
      <c r="M141" s="755"/>
      <c r="N141" s="638"/>
      <c r="O141" s="639"/>
      <c r="P141" s="630"/>
      <c r="Q141" s="763"/>
      <c r="R141" s="734" t="s">
        <v>533</v>
      </c>
      <c r="S141" s="754" t="str">
        <f ca="1">IF(OFFSET(Apnéistes!$B$5,'Badges (COMPETITEURS)'!P130,0)=0,"",OFFSET(Apnéistes!$B$5,'Badges (COMPETITEURS)'!P130,0))</f>
        <v xml:space="preserve">N°2 </v>
      </c>
      <c r="T141" s="755"/>
      <c r="U141" s="622"/>
      <c r="V141" s="627"/>
    </row>
    <row r="142" spans="1:22" ht="18" customHeight="1" x14ac:dyDescent="0.25">
      <c r="A142" s="643"/>
      <c r="B142" s="630"/>
      <c r="C142" s="764"/>
      <c r="D142" s="766"/>
      <c r="E142" s="756"/>
      <c r="F142" s="757"/>
      <c r="G142" s="638"/>
      <c r="H142" s="639"/>
      <c r="I142" s="630"/>
      <c r="J142" s="764"/>
      <c r="K142" s="766"/>
      <c r="L142" s="756"/>
      <c r="M142" s="757"/>
      <c r="N142" s="638"/>
      <c r="O142" s="639"/>
      <c r="P142" s="630"/>
      <c r="Q142" s="764"/>
      <c r="R142" s="766"/>
      <c r="S142" s="756"/>
      <c r="T142" s="757"/>
      <c r="U142" s="622"/>
      <c r="V142" s="627"/>
    </row>
    <row r="143" spans="1:22" ht="18" customHeight="1" thickBot="1" x14ac:dyDescent="0.3">
      <c r="A143" s="643"/>
      <c r="B143" s="630"/>
      <c r="C143" s="765"/>
      <c r="D143" s="767"/>
      <c r="E143" s="758"/>
      <c r="F143" s="759"/>
      <c r="G143" s="638"/>
      <c r="H143" s="639"/>
      <c r="I143" s="630"/>
      <c r="J143" s="765"/>
      <c r="K143" s="767"/>
      <c r="L143" s="758"/>
      <c r="M143" s="759"/>
      <c r="N143" s="638"/>
      <c r="O143" s="639"/>
      <c r="P143" s="630"/>
      <c r="Q143" s="765"/>
      <c r="R143" s="767"/>
      <c r="S143" s="758"/>
      <c r="T143" s="759"/>
      <c r="U143" s="622"/>
      <c r="V143" s="627"/>
    </row>
    <row r="144" spans="1:22" ht="24" customHeight="1" x14ac:dyDescent="0.25">
      <c r="A144" s="641"/>
      <c r="B144" s="631"/>
      <c r="C144" s="611"/>
      <c r="D144" s="612"/>
      <c r="E144" s="613"/>
      <c r="F144" s="613"/>
      <c r="G144" s="640"/>
      <c r="H144" s="641"/>
      <c r="I144" s="631"/>
      <c r="J144" s="611"/>
      <c r="K144" s="612"/>
      <c r="L144" s="613"/>
      <c r="M144" s="613"/>
      <c r="N144" s="640"/>
      <c r="O144" s="641"/>
      <c r="P144" s="631"/>
      <c r="Q144" s="611"/>
      <c r="R144" s="612"/>
      <c r="S144" s="613"/>
      <c r="T144" s="613"/>
      <c r="U144" s="623"/>
      <c r="V144" s="623"/>
    </row>
    <row r="145" spans="1:22" ht="24" customHeight="1" thickBot="1" x14ac:dyDescent="0.3">
      <c r="A145" s="643"/>
      <c r="B145" s="630"/>
      <c r="D145" s="608"/>
      <c r="E145" s="609"/>
      <c r="F145" s="609"/>
      <c r="G145" s="642"/>
      <c r="H145" s="643"/>
      <c r="I145" s="630"/>
      <c r="K145" s="608"/>
      <c r="L145" s="609"/>
      <c r="M145" s="609"/>
      <c r="N145" s="642"/>
      <c r="O145" s="643"/>
      <c r="R145" s="608"/>
      <c r="S145" s="609"/>
      <c r="T145" s="609"/>
      <c r="U145" s="624"/>
      <c r="V145" s="628"/>
    </row>
    <row r="146" spans="1:22" ht="18" customHeight="1" x14ac:dyDescent="0.25">
      <c r="A146" s="633"/>
      <c r="B146" s="629">
        <f>P130+1</f>
        <v>27</v>
      </c>
      <c r="C146" s="746" t="s">
        <v>428</v>
      </c>
      <c r="D146" s="748" t="s">
        <v>532</v>
      </c>
      <c r="E146" s="749"/>
      <c r="F146" s="750"/>
      <c r="G146" s="634"/>
      <c r="H146" s="635"/>
      <c r="I146" s="629">
        <f>B146+1</f>
        <v>28</v>
      </c>
      <c r="J146" s="746" t="s">
        <v>428</v>
      </c>
      <c r="K146" s="748" t="s">
        <v>532</v>
      </c>
      <c r="L146" s="749"/>
      <c r="M146" s="750"/>
      <c r="N146" s="634"/>
      <c r="O146" s="635"/>
      <c r="P146" s="629">
        <f>I146+1</f>
        <v>29</v>
      </c>
      <c r="Q146" s="746" t="s">
        <v>428</v>
      </c>
      <c r="R146" s="748" t="s">
        <v>532</v>
      </c>
      <c r="S146" s="749"/>
      <c r="T146" s="750"/>
      <c r="U146" s="620"/>
      <c r="V146" s="625"/>
    </row>
    <row r="147" spans="1:22" ht="18" customHeight="1" x14ac:dyDescent="0.25">
      <c r="A147" s="633"/>
      <c r="B147" s="629"/>
      <c r="C147" s="747"/>
      <c r="D147" s="751"/>
      <c r="E147" s="752"/>
      <c r="F147" s="753"/>
      <c r="G147" s="634"/>
      <c r="H147" s="635"/>
      <c r="I147" s="629"/>
      <c r="J147" s="747"/>
      <c r="K147" s="751"/>
      <c r="L147" s="752"/>
      <c r="M147" s="753"/>
      <c r="N147" s="634"/>
      <c r="O147" s="635"/>
      <c r="P147" s="629"/>
      <c r="Q147" s="747"/>
      <c r="R147" s="751"/>
      <c r="S147" s="752"/>
      <c r="T147" s="753"/>
      <c r="U147" s="620"/>
      <c r="V147" s="625"/>
    </row>
    <row r="148" spans="1:22" ht="18" customHeight="1" x14ac:dyDescent="0.3">
      <c r="A148" s="633"/>
      <c r="B148" s="629"/>
      <c r="C148" s="743"/>
      <c r="D148" s="742" t="s">
        <v>11</v>
      </c>
      <c r="E148" s="735" t="str">
        <f ca="1">IF(OFFSET(Apnéistes!$A$5,'Badges (COMPETITEURS)'!B146,0)=0,"",OFFSET(Apnéistes!$A$5,'Badges (COMPETITEURS)'!B146,0))</f>
        <v>Les Cormorans 2</v>
      </c>
      <c r="F148" s="736"/>
      <c r="G148" s="636"/>
      <c r="H148" s="637"/>
      <c r="I148" s="629"/>
      <c r="J148" s="743"/>
      <c r="K148" s="742" t="s">
        <v>11</v>
      </c>
      <c r="L148" s="735" t="str">
        <f ca="1">IF(OFFSET(Apnéistes!$A$5,'Badges (COMPETITEURS)'!I146,0)=0,"",OFFSET(Apnéistes!$A$5,'Badges (COMPETITEURS)'!I146,0))</f>
        <v>Les Cormorans 2</v>
      </c>
      <c r="M148" s="736"/>
      <c r="N148" s="636"/>
      <c r="O148" s="637"/>
      <c r="P148" s="629"/>
      <c r="Q148" s="743"/>
      <c r="R148" s="742" t="s">
        <v>11</v>
      </c>
      <c r="S148" s="735" t="str">
        <f ca="1">IF(OFFSET(Apnéistes!$A$5,'Badges (COMPETITEURS)'!P146,0)=0,"",OFFSET(Apnéistes!$A$5,'Badges (COMPETITEURS)'!P146,0))</f>
        <v>Les Cormorans 2</v>
      </c>
      <c r="T148" s="736"/>
      <c r="U148" s="621"/>
      <c r="V148" s="626"/>
    </row>
    <row r="149" spans="1:22" ht="18" customHeight="1" x14ac:dyDescent="0.3">
      <c r="A149" s="633"/>
      <c r="B149" s="629"/>
      <c r="C149" s="744"/>
      <c r="D149" s="734"/>
      <c r="E149" s="737"/>
      <c r="F149" s="738"/>
      <c r="G149" s="636"/>
      <c r="H149" s="637"/>
      <c r="I149" s="629"/>
      <c r="J149" s="744"/>
      <c r="K149" s="734"/>
      <c r="L149" s="737"/>
      <c r="M149" s="738"/>
      <c r="N149" s="636"/>
      <c r="O149" s="637"/>
      <c r="P149" s="629"/>
      <c r="Q149" s="744"/>
      <c r="R149" s="734"/>
      <c r="S149" s="737"/>
      <c r="T149" s="738"/>
      <c r="U149" s="621"/>
      <c r="V149" s="626"/>
    </row>
    <row r="150" spans="1:22" ht="18" customHeight="1" x14ac:dyDescent="0.3">
      <c r="A150" s="633"/>
      <c r="B150" s="629"/>
      <c r="C150" s="744"/>
      <c r="D150" s="734"/>
      <c r="E150" s="737"/>
      <c r="F150" s="738"/>
      <c r="G150" s="636"/>
      <c r="H150" s="637"/>
      <c r="I150" s="629"/>
      <c r="J150" s="744"/>
      <c r="K150" s="734"/>
      <c r="L150" s="737"/>
      <c r="M150" s="738"/>
      <c r="N150" s="636"/>
      <c r="O150" s="637"/>
      <c r="P150" s="629"/>
      <c r="Q150" s="744"/>
      <c r="R150" s="734"/>
      <c r="S150" s="737"/>
      <c r="T150" s="738"/>
      <c r="U150" s="621"/>
      <c r="V150" s="626"/>
    </row>
    <row r="151" spans="1:22" ht="18" customHeight="1" x14ac:dyDescent="0.25">
      <c r="A151" s="633"/>
      <c r="B151" s="629"/>
      <c r="C151" s="744"/>
      <c r="D151" s="734" t="s">
        <v>1</v>
      </c>
      <c r="E151" s="735" t="str">
        <f ca="1">IF(OFFSET(Apnéistes!$C$5,'Badges (COMPETITEURS)'!B146,0)=0,"",OFFSET(Apnéistes!$C$5,'Badges (COMPETITEURS)'!B146,0))</f>
        <v>BUZET</v>
      </c>
      <c r="F151" s="736"/>
      <c r="G151" s="638"/>
      <c r="H151" s="639"/>
      <c r="I151" s="629"/>
      <c r="J151" s="744"/>
      <c r="K151" s="734" t="s">
        <v>1</v>
      </c>
      <c r="L151" s="735" t="str">
        <f ca="1">IF(OFFSET(Apnéistes!$C$5,'Badges (COMPETITEURS)'!I146,0)=0,"",OFFSET(Apnéistes!$C$5,'Badges (COMPETITEURS)'!I146,0))</f>
        <v>HERENT</v>
      </c>
      <c r="M151" s="736"/>
      <c r="N151" s="638"/>
      <c r="O151" s="639"/>
      <c r="P151" s="629"/>
      <c r="Q151" s="744"/>
      <c r="R151" s="734" t="s">
        <v>1</v>
      </c>
      <c r="S151" s="735" t="str">
        <f ca="1">IF(OFFSET(Apnéistes!$C$5,'Badges (COMPETITEURS)'!P146,0)=0,"",OFFSET(Apnéistes!$C$5,'Badges (COMPETITEURS)'!P146,0))</f>
        <v>REIN</v>
      </c>
      <c r="T151" s="736"/>
      <c r="U151" s="622"/>
      <c r="V151" s="627"/>
    </row>
    <row r="152" spans="1:22" ht="18" customHeight="1" x14ac:dyDescent="0.25">
      <c r="A152" s="633"/>
      <c r="B152" s="629"/>
      <c r="C152" s="744"/>
      <c r="D152" s="734"/>
      <c r="E152" s="737"/>
      <c r="F152" s="738"/>
      <c r="G152" s="638"/>
      <c r="H152" s="639"/>
      <c r="I152" s="629"/>
      <c r="J152" s="744"/>
      <c r="K152" s="734"/>
      <c r="L152" s="737"/>
      <c r="M152" s="738"/>
      <c r="N152" s="638"/>
      <c r="O152" s="639"/>
      <c r="P152" s="629"/>
      <c r="Q152" s="744"/>
      <c r="R152" s="734"/>
      <c r="S152" s="737"/>
      <c r="T152" s="738"/>
      <c r="U152" s="622"/>
      <c r="V152" s="627"/>
    </row>
    <row r="153" spans="1:22" ht="18" customHeight="1" x14ac:dyDescent="0.25">
      <c r="A153" s="633"/>
      <c r="B153" s="629"/>
      <c r="C153" s="744"/>
      <c r="D153" s="734"/>
      <c r="E153" s="737"/>
      <c r="F153" s="738"/>
      <c r="G153" s="638"/>
      <c r="H153" s="639"/>
      <c r="I153" s="629"/>
      <c r="J153" s="744"/>
      <c r="K153" s="734"/>
      <c r="L153" s="737"/>
      <c r="M153" s="738"/>
      <c r="N153" s="638"/>
      <c r="O153" s="639"/>
      <c r="P153" s="630"/>
      <c r="Q153" s="744"/>
      <c r="R153" s="734"/>
      <c r="S153" s="737"/>
      <c r="T153" s="738"/>
      <c r="U153" s="622"/>
      <c r="V153" s="627"/>
    </row>
    <row r="154" spans="1:22" ht="18" customHeight="1" x14ac:dyDescent="0.25">
      <c r="A154" s="643"/>
      <c r="B154" s="630"/>
      <c r="C154" s="744"/>
      <c r="D154" s="734" t="s">
        <v>2</v>
      </c>
      <c r="E154" s="735" t="str">
        <f ca="1">IF(OFFSET(Apnéistes!$D$5,'Badges (COMPETITEURS)'!B146,0)=0,"",OFFSET(Apnéistes!$D$5,'Badges (COMPETITEURS)'!B146,0))</f>
        <v>François</v>
      </c>
      <c r="F154" s="736"/>
      <c r="G154" s="638"/>
      <c r="H154" s="639"/>
      <c r="I154" s="630"/>
      <c r="J154" s="744"/>
      <c r="K154" s="734" t="s">
        <v>2</v>
      </c>
      <c r="L154" s="735" t="str">
        <f ca="1">IF(OFFSET(Apnéistes!$D$5,'Badges (COMPETITEURS)'!I146,0)=0,"",OFFSET(Apnéistes!$D$5,'Badges (COMPETITEURS)'!I146,0))</f>
        <v>Xavier</v>
      </c>
      <c r="M154" s="736"/>
      <c r="N154" s="638"/>
      <c r="O154" s="639"/>
      <c r="P154" s="630"/>
      <c r="Q154" s="744"/>
      <c r="R154" s="734" t="s">
        <v>2</v>
      </c>
      <c r="S154" s="735" t="str">
        <f ca="1">IF(OFFSET(Apnéistes!$D$5,'Badges (COMPETITEURS)'!P146,0)=0,"",OFFSET(Apnéistes!$D$5,'Badges (COMPETITEURS)'!P146,0))</f>
        <v>Melissa</v>
      </c>
      <c r="T154" s="736"/>
      <c r="U154" s="622"/>
      <c r="V154" s="627"/>
    </row>
    <row r="155" spans="1:22" ht="18" customHeight="1" x14ac:dyDescent="0.25">
      <c r="A155" s="643"/>
      <c r="B155" s="630"/>
      <c r="C155" s="745"/>
      <c r="D155" s="734"/>
      <c r="E155" s="737"/>
      <c r="F155" s="738"/>
      <c r="G155" s="638"/>
      <c r="H155" s="639"/>
      <c r="I155" s="630"/>
      <c r="J155" s="745"/>
      <c r="K155" s="734"/>
      <c r="L155" s="737"/>
      <c r="M155" s="738"/>
      <c r="N155" s="638"/>
      <c r="O155" s="639"/>
      <c r="P155" s="630"/>
      <c r="Q155" s="745"/>
      <c r="R155" s="734"/>
      <c r="S155" s="737"/>
      <c r="T155" s="738"/>
      <c r="U155" s="622"/>
      <c r="V155" s="627"/>
    </row>
    <row r="156" spans="1:22" ht="18" customHeight="1" x14ac:dyDescent="0.25">
      <c r="A156" s="643"/>
      <c r="B156" s="630"/>
      <c r="C156" s="763" t="s">
        <v>531</v>
      </c>
      <c r="D156" s="734"/>
      <c r="E156" s="737"/>
      <c r="F156" s="738"/>
      <c r="G156" s="638"/>
      <c r="H156" s="639"/>
      <c r="I156" s="630"/>
      <c r="J156" s="763" t="s">
        <v>531</v>
      </c>
      <c r="K156" s="734"/>
      <c r="L156" s="737"/>
      <c r="M156" s="738"/>
      <c r="N156" s="638"/>
      <c r="O156" s="639"/>
      <c r="P156" s="630"/>
      <c r="Q156" s="763" t="s">
        <v>531</v>
      </c>
      <c r="R156" s="734"/>
      <c r="S156" s="737"/>
      <c r="T156" s="738"/>
      <c r="U156" s="622"/>
      <c r="V156" s="627"/>
    </row>
    <row r="157" spans="1:22" ht="18" customHeight="1" x14ac:dyDescent="0.25">
      <c r="A157" s="643"/>
      <c r="B157" s="630"/>
      <c r="C157" s="763"/>
      <c r="D157" s="734" t="s">
        <v>533</v>
      </c>
      <c r="E157" s="754" t="str">
        <f ca="1">IF(OFFSET(Apnéistes!$B$5,'Badges (COMPETITEURS)'!B146,0)=0,"",OFFSET(Apnéistes!$B$5,'Badges (COMPETITEURS)'!B146,0))</f>
        <v xml:space="preserve">N°3 </v>
      </c>
      <c r="F157" s="755"/>
      <c r="G157" s="638"/>
      <c r="H157" s="639"/>
      <c r="I157" s="630"/>
      <c r="J157" s="763"/>
      <c r="K157" s="734" t="s">
        <v>533</v>
      </c>
      <c r="L157" s="754" t="str">
        <f ca="1">IF(OFFSET(Apnéistes!$B$5,'Badges (COMPETITEURS)'!I146,0)=0,"",OFFSET(Apnéistes!$B$5,'Badges (COMPETITEURS)'!I146,0))</f>
        <v xml:space="preserve">N°4 </v>
      </c>
      <c r="M157" s="755"/>
      <c r="N157" s="638"/>
      <c r="O157" s="639"/>
      <c r="P157" s="630"/>
      <c r="Q157" s="763"/>
      <c r="R157" s="734" t="s">
        <v>533</v>
      </c>
      <c r="S157" s="754" t="str">
        <f ca="1">IF(OFFSET(Apnéistes!$B$5,'Badges (COMPETITEURS)'!P146,0)=0,"",OFFSET(Apnéistes!$B$5,'Badges (COMPETITEURS)'!P146,0))</f>
        <v xml:space="preserve">N°5 </v>
      </c>
      <c r="T157" s="755"/>
      <c r="U157" s="622"/>
      <c r="V157" s="627"/>
    </row>
    <row r="158" spans="1:22" ht="18" customHeight="1" x14ac:dyDescent="0.25">
      <c r="A158" s="643"/>
      <c r="B158" s="630"/>
      <c r="C158" s="764"/>
      <c r="D158" s="766"/>
      <c r="E158" s="756"/>
      <c r="F158" s="757"/>
      <c r="G158" s="638"/>
      <c r="H158" s="639"/>
      <c r="I158" s="630"/>
      <c r="J158" s="764"/>
      <c r="K158" s="766"/>
      <c r="L158" s="756"/>
      <c r="M158" s="757"/>
      <c r="N158" s="638"/>
      <c r="O158" s="639"/>
      <c r="P158" s="630"/>
      <c r="Q158" s="764"/>
      <c r="R158" s="766"/>
      <c r="S158" s="756"/>
      <c r="T158" s="757"/>
      <c r="U158" s="622"/>
      <c r="V158" s="627"/>
    </row>
    <row r="159" spans="1:22" ht="18" customHeight="1" thickBot="1" x14ac:dyDescent="0.3">
      <c r="A159" s="643"/>
      <c r="B159" s="630"/>
      <c r="C159" s="765"/>
      <c r="D159" s="767"/>
      <c r="E159" s="758"/>
      <c r="F159" s="759"/>
      <c r="G159" s="638"/>
      <c r="H159" s="639"/>
      <c r="I159" s="630"/>
      <c r="J159" s="765"/>
      <c r="K159" s="767"/>
      <c r="L159" s="758"/>
      <c r="M159" s="759"/>
      <c r="N159" s="638"/>
      <c r="O159" s="639"/>
      <c r="P159" s="630"/>
      <c r="Q159" s="765"/>
      <c r="R159" s="767"/>
      <c r="S159" s="758"/>
      <c r="T159" s="759"/>
      <c r="U159" s="622"/>
      <c r="V159" s="627"/>
    </row>
    <row r="160" spans="1:22" ht="24" customHeight="1" x14ac:dyDescent="0.25">
      <c r="A160" s="641"/>
      <c r="B160" s="631"/>
      <c r="C160" s="611"/>
      <c r="D160" s="612"/>
      <c r="E160" s="613"/>
      <c r="F160" s="613"/>
      <c r="G160" s="640"/>
      <c r="H160" s="641"/>
      <c r="I160" s="631"/>
      <c r="J160" s="611"/>
      <c r="K160" s="612"/>
      <c r="L160" s="613"/>
      <c r="M160" s="613"/>
      <c r="N160" s="640"/>
      <c r="O160" s="641"/>
      <c r="P160" s="631"/>
      <c r="Q160" s="611"/>
      <c r="R160" s="612"/>
      <c r="S160" s="613"/>
      <c r="T160" s="613"/>
      <c r="U160" s="623"/>
      <c r="V160" s="623"/>
    </row>
    <row r="161" spans="1:22" ht="24" customHeight="1" thickBot="1" x14ac:dyDescent="0.3">
      <c r="A161" s="643"/>
      <c r="B161" s="630"/>
      <c r="D161" s="608"/>
      <c r="E161" s="609"/>
      <c r="F161" s="609"/>
      <c r="G161" s="642"/>
      <c r="H161" s="643"/>
      <c r="I161" s="630"/>
      <c r="K161" s="608"/>
      <c r="L161" s="609"/>
      <c r="M161" s="609"/>
      <c r="N161" s="642"/>
      <c r="O161" s="643"/>
      <c r="R161" s="608"/>
      <c r="S161" s="609"/>
      <c r="T161" s="609"/>
      <c r="U161" s="624"/>
      <c r="V161" s="628"/>
    </row>
    <row r="162" spans="1:22" ht="18" customHeight="1" x14ac:dyDescent="0.25">
      <c r="A162" s="633"/>
      <c r="B162" s="629">
        <f>P146+1</f>
        <v>30</v>
      </c>
      <c r="C162" s="746" t="s">
        <v>428</v>
      </c>
      <c r="D162" s="748" t="s">
        <v>532</v>
      </c>
      <c r="E162" s="749"/>
      <c r="F162" s="750"/>
      <c r="G162" s="634"/>
      <c r="H162" s="635"/>
      <c r="I162" s="629">
        <f>B162+1</f>
        <v>31</v>
      </c>
      <c r="J162" s="746" t="s">
        <v>428</v>
      </c>
      <c r="K162" s="748" t="s">
        <v>532</v>
      </c>
      <c r="L162" s="749"/>
      <c r="M162" s="750"/>
      <c r="N162" s="634"/>
      <c r="O162" s="635"/>
      <c r="P162" s="629">
        <f>I162+1</f>
        <v>32</v>
      </c>
      <c r="Q162" s="746" t="s">
        <v>428</v>
      </c>
      <c r="R162" s="748" t="s">
        <v>532</v>
      </c>
      <c r="S162" s="749"/>
      <c r="T162" s="750"/>
      <c r="U162" s="620"/>
      <c r="V162" s="625"/>
    </row>
    <row r="163" spans="1:22" ht="18" customHeight="1" x14ac:dyDescent="0.25">
      <c r="A163" s="633"/>
      <c r="B163" s="629"/>
      <c r="C163" s="747"/>
      <c r="D163" s="751"/>
      <c r="E163" s="752"/>
      <c r="F163" s="753"/>
      <c r="G163" s="634"/>
      <c r="H163" s="635"/>
      <c r="I163" s="629"/>
      <c r="J163" s="747"/>
      <c r="K163" s="751"/>
      <c r="L163" s="752"/>
      <c r="M163" s="753"/>
      <c r="N163" s="634"/>
      <c r="O163" s="635"/>
      <c r="P163" s="629"/>
      <c r="Q163" s="747"/>
      <c r="R163" s="751"/>
      <c r="S163" s="752"/>
      <c r="T163" s="753"/>
      <c r="U163" s="620"/>
      <c r="V163" s="625"/>
    </row>
    <row r="164" spans="1:22" ht="18" customHeight="1" x14ac:dyDescent="0.3">
      <c r="A164" s="633"/>
      <c r="B164" s="629"/>
      <c r="C164" s="743"/>
      <c r="D164" s="742" t="s">
        <v>11</v>
      </c>
      <c r="E164" s="735" t="str">
        <f ca="1">IF(OFFSET(Apnéistes!$A$5,'Badges (COMPETITEURS)'!B162,0)=0,"",OFFSET(Apnéistes!$A$5,'Badges (COMPETITEURS)'!B162,0))</f>
        <v>LIMULES</v>
      </c>
      <c r="F164" s="736"/>
      <c r="G164" s="636"/>
      <c r="H164" s="637"/>
      <c r="I164" s="629"/>
      <c r="J164" s="743"/>
      <c r="K164" s="742" t="s">
        <v>11</v>
      </c>
      <c r="L164" s="735" t="str">
        <f ca="1">IF(OFFSET(Apnéistes!$A$5,'Badges (COMPETITEURS)'!I162,0)=0,"",OFFSET(Apnéistes!$A$5,'Badges (COMPETITEURS)'!I162,0))</f>
        <v>LIMULES</v>
      </c>
      <c r="M164" s="736"/>
      <c r="N164" s="636"/>
      <c r="O164" s="637"/>
      <c r="P164" s="629"/>
      <c r="Q164" s="743"/>
      <c r="R164" s="742" t="s">
        <v>11</v>
      </c>
      <c r="S164" s="735" t="str">
        <f ca="1">IF(OFFSET(Apnéistes!$A$5,'Badges (COMPETITEURS)'!P162,0)=0,"",OFFSET(Apnéistes!$A$5,'Badges (COMPETITEURS)'!P162,0))</f>
        <v>LIMULES</v>
      </c>
      <c r="T164" s="736"/>
      <c r="U164" s="621"/>
      <c r="V164" s="626"/>
    </row>
    <row r="165" spans="1:22" ht="18" customHeight="1" x14ac:dyDescent="0.3">
      <c r="A165" s="633"/>
      <c r="B165" s="629"/>
      <c r="C165" s="744"/>
      <c r="D165" s="734"/>
      <c r="E165" s="737"/>
      <c r="F165" s="738"/>
      <c r="G165" s="636"/>
      <c r="H165" s="637"/>
      <c r="I165" s="629"/>
      <c r="J165" s="744"/>
      <c r="K165" s="734"/>
      <c r="L165" s="737"/>
      <c r="M165" s="738"/>
      <c r="N165" s="636"/>
      <c r="O165" s="637"/>
      <c r="P165" s="629"/>
      <c r="Q165" s="744"/>
      <c r="R165" s="734"/>
      <c r="S165" s="737"/>
      <c r="T165" s="738"/>
      <c r="U165" s="621"/>
      <c r="V165" s="626"/>
    </row>
    <row r="166" spans="1:22" ht="18" customHeight="1" x14ac:dyDescent="0.3">
      <c r="A166" s="633"/>
      <c r="B166" s="629"/>
      <c r="C166" s="744"/>
      <c r="D166" s="734"/>
      <c r="E166" s="737"/>
      <c r="F166" s="738"/>
      <c r="G166" s="636"/>
      <c r="H166" s="637"/>
      <c r="I166" s="629"/>
      <c r="J166" s="744"/>
      <c r="K166" s="734"/>
      <c r="L166" s="737"/>
      <c r="M166" s="738"/>
      <c r="N166" s="636"/>
      <c r="O166" s="637"/>
      <c r="P166" s="629"/>
      <c r="Q166" s="744"/>
      <c r="R166" s="734"/>
      <c r="S166" s="737"/>
      <c r="T166" s="738"/>
      <c r="U166" s="621"/>
      <c r="V166" s="626"/>
    </row>
    <row r="167" spans="1:22" ht="18" customHeight="1" x14ac:dyDescent="0.25">
      <c r="A167" s="633"/>
      <c r="B167" s="629"/>
      <c r="C167" s="744"/>
      <c r="D167" s="734" t="s">
        <v>1</v>
      </c>
      <c r="E167" s="735" t="str">
        <f ca="1">IF(OFFSET(Apnéistes!$C$5,'Badges (COMPETITEURS)'!B162,0)=0,"",OFFSET(Apnéistes!$C$5,'Badges (COMPETITEURS)'!B162,0))</f>
        <v>DURET</v>
      </c>
      <c r="F167" s="736"/>
      <c r="G167" s="638"/>
      <c r="H167" s="639"/>
      <c r="I167" s="629"/>
      <c r="J167" s="744"/>
      <c r="K167" s="734" t="s">
        <v>1</v>
      </c>
      <c r="L167" s="735" t="str">
        <f ca="1">IF(OFFSET(Apnéistes!$C$5,'Badges (COMPETITEURS)'!I162,0)=0,"",OFFSET(Apnéistes!$C$5,'Badges (COMPETITEURS)'!I162,0))</f>
        <v>BERRUCAZ</v>
      </c>
      <c r="M167" s="736"/>
      <c r="N167" s="638"/>
      <c r="O167" s="639"/>
      <c r="P167" s="629"/>
      <c r="Q167" s="744"/>
      <c r="R167" s="734" t="s">
        <v>1</v>
      </c>
      <c r="S167" s="735" t="str">
        <f ca="1">IF(OFFSET(Apnéistes!$C$5,'Badges (COMPETITEURS)'!P162,0)=0,"",OFFSET(Apnéistes!$C$5,'Badges (COMPETITEURS)'!P162,0))</f>
        <v>CORDIER</v>
      </c>
      <c r="T167" s="736"/>
      <c r="U167" s="622"/>
      <c r="V167" s="627"/>
    </row>
    <row r="168" spans="1:22" ht="18" customHeight="1" x14ac:dyDescent="0.25">
      <c r="A168" s="633"/>
      <c r="B168" s="629"/>
      <c r="C168" s="744"/>
      <c r="D168" s="734"/>
      <c r="E168" s="737"/>
      <c r="F168" s="738"/>
      <c r="G168" s="638"/>
      <c r="H168" s="639"/>
      <c r="I168" s="629"/>
      <c r="J168" s="744"/>
      <c r="K168" s="734"/>
      <c r="L168" s="737"/>
      <c r="M168" s="738"/>
      <c r="N168" s="638"/>
      <c r="O168" s="639"/>
      <c r="P168" s="629"/>
      <c r="Q168" s="744"/>
      <c r="R168" s="734"/>
      <c r="S168" s="737"/>
      <c r="T168" s="738"/>
      <c r="U168" s="622"/>
      <c r="V168" s="627"/>
    </row>
    <row r="169" spans="1:22" ht="18" customHeight="1" x14ac:dyDescent="0.25">
      <c r="A169" s="633"/>
      <c r="B169" s="629"/>
      <c r="C169" s="744"/>
      <c r="D169" s="734"/>
      <c r="E169" s="737"/>
      <c r="F169" s="738"/>
      <c r="G169" s="638"/>
      <c r="H169" s="639"/>
      <c r="I169" s="629"/>
      <c r="J169" s="744"/>
      <c r="K169" s="734"/>
      <c r="L169" s="737"/>
      <c r="M169" s="738"/>
      <c r="N169" s="638"/>
      <c r="O169" s="639"/>
      <c r="P169" s="630"/>
      <c r="Q169" s="744"/>
      <c r="R169" s="734"/>
      <c r="S169" s="737"/>
      <c r="T169" s="738"/>
      <c r="U169" s="622"/>
      <c r="V169" s="627"/>
    </row>
    <row r="170" spans="1:22" ht="18" customHeight="1" x14ac:dyDescent="0.25">
      <c r="A170" s="643"/>
      <c r="B170" s="630"/>
      <c r="C170" s="744"/>
      <c r="D170" s="734" t="s">
        <v>2</v>
      </c>
      <c r="E170" s="735" t="str">
        <f ca="1">IF(OFFSET(Apnéistes!$D$5,'Badges (COMPETITEURS)'!B162,0)=0,"",OFFSET(Apnéistes!$D$5,'Badges (COMPETITEURS)'!B162,0))</f>
        <v>Olivier</v>
      </c>
      <c r="F170" s="736"/>
      <c r="G170" s="638"/>
      <c r="H170" s="639"/>
      <c r="I170" s="630"/>
      <c r="J170" s="744"/>
      <c r="K170" s="734" t="s">
        <v>2</v>
      </c>
      <c r="L170" s="735" t="str">
        <f ca="1">IF(OFFSET(Apnéistes!$D$5,'Badges (COMPETITEURS)'!I162,0)=0,"",OFFSET(Apnéistes!$D$5,'Badges (COMPETITEURS)'!I162,0))</f>
        <v>Stéphane</v>
      </c>
      <c r="M170" s="736"/>
      <c r="N170" s="638"/>
      <c r="O170" s="639"/>
      <c r="P170" s="630"/>
      <c r="Q170" s="744"/>
      <c r="R170" s="734" t="s">
        <v>2</v>
      </c>
      <c r="S170" s="735" t="str">
        <f ca="1">IF(OFFSET(Apnéistes!$D$5,'Badges (COMPETITEURS)'!P162,0)=0,"",OFFSET(Apnéistes!$D$5,'Badges (COMPETITEURS)'!P162,0))</f>
        <v>Frédérique</v>
      </c>
      <c r="T170" s="736"/>
      <c r="U170" s="622"/>
      <c r="V170" s="627"/>
    </row>
    <row r="171" spans="1:22" ht="18" customHeight="1" x14ac:dyDescent="0.25">
      <c r="A171" s="643"/>
      <c r="B171" s="630"/>
      <c r="C171" s="745"/>
      <c r="D171" s="734"/>
      <c r="E171" s="737"/>
      <c r="F171" s="738"/>
      <c r="G171" s="638"/>
      <c r="H171" s="639"/>
      <c r="I171" s="630"/>
      <c r="J171" s="745"/>
      <c r="K171" s="734"/>
      <c r="L171" s="737"/>
      <c r="M171" s="738"/>
      <c r="N171" s="638"/>
      <c r="O171" s="639"/>
      <c r="P171" s="630"/>
      <c r="Q171" s="745"/>
      <c r="R171" s="734"/>
      <c r="S171" s="737"/>
      <c r="T171" s="738"/>
      <c r="U171" s="622"/>
      <c r="V171" s="627"/>
    </row>
    <row r="172" spans="1:22" ht="18" customHeight="1" x14ac:dyDescent="0.25">
      <c r="A172" s="643"/>
      <c r="B172" s="630"/>
      <c r="C172" s="763" t="s">
        <v>531</v>
      </c>
      <c r="D172" s="734"/>
      <c r="E172" s="737"/>
      <c r="F172" s="738"/>
      <c r="G172" s="638"/>
      <c r="H172" s="639"/>
      <c r="I172" s="630"/>
      <c r="J172" s="763" t="s">
        <v>531</v>
      </c>
      <c r="K172" s="734"/>
      <c r="L172" s="737"/>
      <c r="M172" s="738"/>
      <c r="N172" s="638"/>
      <c r="O172" s="639"/>
      <c r="P172" s="630"/>
      <c r="Q172" s="763" t="s">
        <v>531</v>
      </c>
      <c r="R172" s="734"/>
      <c r="S172" s="737"/>
      <c r="T172" s="738"/>
      <c r="U172" s="622"/>
      <c r="V172" s="627"/>
    </row>
    <row r="173" spans="1:22" ht="18" customHeight="1" x14ac:dyDescent="0.25">
      <c r="A173" s="643"/>
      <c r="B173" s="630"/>
      <c r="C173" s="763"/>
      <c r="D173" s="734" t="s">
        <v>533</v>
      </c>
      <c r="E173" s="754" t="str">
        <f ca="1">IF(OFFSET(Apnéistes!$B$5,'Badges (COMPETITEURS)'!B162,0)=0,"",OFFSET(Apnéistes!$B$5,'Badges (COMPETITEURS)'!B162,0))</f>
        <v>N°1 Capitaine</v>
      </c>
      <c r="F173" s="755"/>
      <c r="G173" s="638"/>
      <c r="H173" s="639"/>
      <c r="I173" s="630"/>
      <c r="J173" s="763"/>
      <c r="K173" s="734" t="s">
        <v>533</v>
      </c>
      <c r="L173" s="754" t="str">
        <f ca="1">IF(OFFSET(Apnéistes!$B$5,'Badges (COMPETITEURS)'!I162,0)=0,"",OFFSET(Apnéistes!$B$5,'Badges (COMPETITEURS)'!I162,0))</f>
        <v xml:space="preserve">N°2 </v>
      </c>
      <c r="M173" s="755"/>
      <c r="N173" s="638"/>
      <c r="O173" s="639"/>
      <c r="P173" s="630"/>
      <c r="Q173" s="763"/>
      <c r="R173" s="734" t="s">
        <v>533</v>
      </c>
      <c r="S173" s="754" t="str">
        <f ca="1">IF(OFFSET(Apnéistes!$B$5,'Badges (COMPETITEURS)'!P162,0)=0,"",OFFSET(Apnéistes!$B$5,'Badges (COMPETITEURS)'!P162,0))</f>
        <v xml:space="preserve">N°3 </v>
      </c>
      <c r="T173" s="755"/>
      <c r="U173" s="622"/>
      <c r="V173" s="627"/>
    </row>
    <row r="174" spans="1:22" ht="18" customHeight="1" x14ac:dyDescent="0.25">
      <c r="A174" s="643"/>
      <c r="B174" s="630"/>
      <c r="C174" s="764"/>
      <c r="D174" s="766"/>
      <c r="E174" s="756"/>
      <c r="F174" s="757"/>
      <c r="G174" s="638"/>
      <c r="H174" s="639"/>
      <c r="I174" s="630"/>
      <c r="J174" s="764"/>
      <c r="K174" s="766"/>
      <c r="L174" s="756"/>
      <c r="M174" s="757"/>
      <c r="N174" s="638"/>
      <c r="O174" s="639"/>
      <c r="P174" s="630"/>
      <c r="Q174" s="764"/>
      <c r="R174" s="766"/>
      <c r="S174" s="756"/>
      <c r="T174" s="757"/>
      <c r="U174" s="622"/>
      <c r="V174" s="627"/>
    </row>
    <row r="175" spans="1:22" ht="18" customHeight="1" thickBot="1" x14ac:dyDescent="0.3">
      <c r="A175" s="643"/>
      <c r="B175" s="630"/>
      <c r="C175" s="765"/>
      <c r="D175" s="767"/>
      <c r="E175" s="758"/>
      <c r="F175" s="759"/>
      <c r="G175" s="638"/>
      <c r="H175" s="639"/>
      <c r="I175" s="630"/>
      <c r="J175" s="765"/>
      <c r="K175" s="767"/>
      <c r="L175" s="758"/>
      <c r="M175" s="759"/>
      <c r="N175" s="638"/>
      <c r="O175" s="639"/>
      <c r="P175" s="630"/>
      <c r="Q175" s="765"/>
      <c r="R175" s="767"/>
      <c r="S175" s="758"/>
      <c r="T175" s="759"/>
      <c r="U175" s="622"/>
      <c r="V175" s="627"/>
    </row>
    <row r="176" spans="1:22" ht="24" customHeight="1" x14ac:dyDescent="0.25">
      <c r="A176" s="641"/>
      <c r="B176" s="631"/>
      <c r="C176" s="611"/>
      <c r="D176" s="612"/>
      <c r="E176" s="613"/>
      <c r="F176" s="613"/>
      <c r="G176" s="640"/>
      <c r="H176" s="641"/>
      <c r="I176" s="631"/>
      <c r="J176" s="611"/>
      <c r="K176" s="612"/>
      <c r="L176" s="613"/>
      <c r="M176" s="613"/>
      <c r="N176" s="640"/>
      <c r="O176" s="641"/>
      <c r="P176" s="631"/>
      <c r="Q176" s="611"/>
      <c r="R176" s="612"/>
      <c r="S176" s="613"/>
      <c r="T176" s="613"/>
      <c r="U176" s="623"/>
      <c r="V176" s="623"/>
    </row>
    <row r="177" spans="1:22" ht="24" customHeight="1" thickBot="1" x14ac:dyDescent="0.3">
      <c r="A177" s="643"/>
      <c r="B177" s="630"/>
      <c r="D177" s="608"/>
      <c r="E177" s="609"/>
      <c r="F177" s="609"/>
      <c r="G177" s="642"/>
      <c r="H177" s="643"/>
      <c r="I177" s="630"/>
      <c r="K177" s="608"/>
      <c r="L177" s="609"/>
      <c r="M177" s="609"/>
      <c r="N177" s="642"/>
      <c r="O177" s="643"/>
      <c r="R177" s="608"/>
      <c r="S177" s="609"/>
      <c r="T177" s="609"/>
      <c r="U177" s="624"/>
      <c r="V177" s="628"/>
    </row>
    <row r="178" spans="1:22" ht="18" customHeight="1" x14ac:dyDescent="0.25">
      <c r="A178" s="633"/>
      <c r="B178" s="629">
        <f>P162+1</f>
        <v>33</v>
      </c>
      <c r="C178" s="746" t="s">
        <v>428</v>
      </c>
      <c r="D178" s="748" t="s">
        <v>532</v>
      </c>
      <c r="E178" s="749"/>
      <c r="F178" s="750"/>
      <c r="G178" s="634"/>
      <c r="H178" s="635"/>
      <c r="I178" s="629">
        <f>B178+1</f>
        <v>34</v>
      </c>
      <c r="J178" s="746" t="s">
        <v>428</v>
      </c>
      <c r="K178" s="748" t="s">
        <v>532</v>
      </c>
      <c r="L178" s="749"/>
      <c r="M178" s="750"/>
      <c r="N178" s="634"/>
      <c r="O178" s="635"/>
      <c r="P178" s="629">
        <f>I178+1</f>
        <v>35</v>
      </c>
      <c r="Q178" s="746" t="s">
        <v>428</v>
      </c>
      <c r="R178" s="748" t="s">
        <v>532</v>
      </c>
      <c r="S178" s="749"/>
      <c r="T178" s="750"/>
      <c r="U178" s="620"/>
      <c r="V178" s="625"/>
    </row>
    <row r="179" spans="1:22" ht="18" customHeight="1" x14ac:dyDescent="0.25">
      <c r="A179" s="633"/>
      <c r="B179" s="629"/>
      <c r="C179" s="747"/>
      <c r="D179" s="751"/>
      <c r="E179" s="752"/>
      <c r="F179" s="753"/>
      <c r="G179" s="634"/>
      <c r="H179" s="635"/>
      <c r="I179" s="629"/>
      <c r="J179" s="747"/>
      <c r="K179" s="751"/>
      <c r="L179" s="752"/>
      <c r="M179" s="753"/>
      <c r="N179" s="634"/>
      <c r="O179" s="635"/>
      <c r="P179" s="629"/>
      <c r="Q179" s="747"/>
      <c r="R179" s="751"/>
      <c r="S179" s="752"/>
      <c r="T179" s="753"/>
      <c r="U179" s="620"/>
      <c r="V179" s="625"/>
    </row>
    <row r="180" spans="1:22" ht="18" customHeight="1" x14ac:dyDescent="0.3">
      <c r="A180" s="633"/>
      <c r="B180" s="629"/>
      <c r="C180" s="743"/>
      <c r="D180" s="742" t="s">
        <v>11</v>
      </c>
      <c r="E180" s="735" t="str">
        <f ca="1">IF(OFFSET(Apnéistes!$A$5,'Badges (COMPETITEURS)'!B178,0)=0,"",OFFSET(Apnéistes!$A$5,'Badges (COMPETITEURS)'!B178,0))</f>
        <v>LIMULES</v>
      </c>
      <c r="F180" s="736"/>
      <c r="G180" s="636"/>
      <c r="H180" s="637"/>
      <c r="I180" s="629"/>
      <c r="J180" s="743"/>
      <c r="K180" s="742" t="s">
        <v>11</v>
      </c>
      <c r="L180" s="735" t="str">
        <f ca="1">IF(OFFSET(Apnéistes!$A$5,'Badges (COMPETITEURS)'!I178,0)=0,"",OFFSET(Apnéistes!$A$5,'Badges (COMPETITEURS)'!I178,0))</f>
        <v>LIMULES</v>
      </c>
      <c r="M180" s="736"/>
      <c r="N180" s="636"/>
      <c r="O180" s="637"/>
      <c r="P180" s="629"/>
      <c r="Q180" s="743"/>
      <c r="R180" s="742" t="s">
        <v>11</v>
      </c>
      <c r="S180" s="735" t="str">
        <f ca="1">IF(OFFSET(Apnéistes!$A$5,'Badges (COMPETITEURS)'!P178,0)=0,"",OFFSET(Apnéistes!$A$5,'Badges (COMPETITEURS)'!P178,0))</f>
        <v>Savoy'OuBien?</v>
      </c>
      <c r="T180" s="736"/>
      <c r="U180" s="621"/>
      <c r="V180" s="626"/>
    </row>
    <row r="181" spans="1:22" ht="18" customHeight="1" x14ac:dyDescent="0.3">
      <c r="A181" s="633"/>
      <c r="B181" s="629"/>
      <c r="C181" s="744"/>
      <c r="D181" s="734"/>
      <c r="E181" s="737"/>
      <c r="F181" s="738"/>
      <c r="G181" s="636"/>
      <c r="H181" s="637"/>
      <c r="I181" s="629"/>
      <c r="J181" s="744"/>
      <c r="K181" s="734"/>
      <c r="L181" s="737"/>
      <c r="M181" s="738"/>
      <c r="N181" s="636"/>
      <c r="O181" s="637"/>
      <c r="P181" s="629"/>
      <c r="Q181" s="744"/>
      <c r="R181" s="734"/>
      <c r="S181" s="737"/>
      <c r="T181" s="738"/>
      <c r="U181" s="621"/>
      <c r="V181" s="626"/>
    </row>
    <row r="182" spans="1:22" ht="18" customHeight="1" x14ac:dyDescent="0.3">
      <c r="A182" s="633"/>
      <c r="B182" s="629"/>
      <c r="C182" s="744"/>
      <c r="D182" s="734"/>
      <c r="E182" s="737"/>
      <c r="F182" s="738"/>
      <c r="G182" s="636"/>
      <c r="H182" s="637"/>
      <c r="I182" s="629"/>
      <c r="J182" s="744"/>
      <c r="K182" s="734"/>
      <c r="L182" s="737"/>
      <c r="M182" s="738"/>
      <c r="N182" s="636"/>
      <c r="O182" s="637"/>
      <c r="P182" s="629"/>
      <c r="Q182" s="744"/>
      <c r="R182" s="734"/>
      <c r="S182" s="737"/>
      <c r="T182" s="738"/>
      <c r="U182" s="621"/>
      <c r="V182" s="626"/>
    </row>
    <row r="183" spans="1:22" ht="18" customHeight="1" x14ac:dyDescent="0.25">
      <c r="A183" s="633"/>
      <c r="B183" s="629"/>
      <c r="C183" s="744"/>
      <c r="D183" s="734" t="s">
        <v>1</v>
      </c>
      <c r="E183" s="735" t="str">
        <f ca="1">IF(OFFSET(Apnéistes!$C$5,'Badges (COMPETITEURS)'!B178,0)=0,"",OFFSET(Apnéistes!$C$5,'Badges (COMPETITEURS)'!B178,0))</f>
        <v>PETTENUZZO</v>
      </c>
      <c r="F183" s="736"/>
      <c r="G183" s="638"/>
      <c r="H183" s="639"/>
      <c r="I183" s="629"/>
      <c r="J183" s="744"/>
      <c r="K183" s="734" t="s">
        <v>1</v>
      </c>
      <c r="L183" s="735" t="str">
        <f ca="1">IF(OFFSET(Apnéistes!$C$5,'Badges (COMPETITEURS)'!I178,0)=0,"",OFFSET(Apnéistes!$C$5,'Badges (COMPETITEURS)'!I178,0))</f>
        <v>DEVANLAY</v>
      </c>
      <c r="M183" s="736"/>
      <c r="N183" s="638"/>
      <c r="O183" s="639"/>
      <c r="P183" s="629"/>
      <c r="Q183" s="744"/>
      <c r="R183" s="734" t="s">
        <v>1</v>
      </c>
      <c r="S183" s="735" t="str">
        <f ca="1">IF(OFFSET(Apnéistes!$C$5,'Badges (COMPETITEURS)'!P178,0)=0,"",OFFSET(Apnéistes!$C$5,'Badges (COMPETITEURS)'!P178,0))</f>
        <v>GUEHRIA</v>
      </c>
      <c r="T183" s="736"/>
      <c r="U183" s="622"/>
      <c r="V183" s="627"/>
    </row>
    <row r="184" spans="1:22" ht="18" customHeight="1" x14ac:dyDescent="0.25">
      <c r="A184" s="633"/>
      <c r="B184" s="629"/>
      <c r="C184" s="744"/>
      <c r="D184" s="734"/>
      <c r="E184" s="737"/>
      <c r="F184" s="738"/>
      <c r="G184" s="638"/>
      <c r="H184" s="639"/>
      <c r="I184" s="629"/>
      <c r="J184" s="744"/>
      <c r="K184" s="734"/>
      <c r="L184" s="737"/>
      <c r="M184" s="738"/>
      <c r="N184" s="638"/>
      <c r="O184" s="639"/>
      <c r="P184" s="629"/>
      <c r="Q184" s="744"/>
      <c r="R184" s="734"/>
      <c r="S184" s="737"/>
      <c r="T184" s="738"/>
      <c r="U184" s="622"/>
      <c r="V184" s="627"/>
    </row>
    <row r="185" spans="1:22" ht="18" customHeight="1" x14ac:dyDescent="0.25">
      <c r="A185" s="633"/>
      <c r="B185" s="629"/>
      <c r="C185" s="744"/>
      <c r="D185" s="734"/>
      <c r="E185" s="737"/>
      <c r="F185" s="738"/>
      <c r="G185" s="638"/>
      <c r="H185" s="639"/>
      <c r="I185" s="629"/>
      <c r="J185" s="744"/>
      <c r="K185" s="734"/>
      <c r="L185" s="737"/>
      <c r="M185" s="738"/>
      <c r="N185" s="638"/>
      <c r="O185" s="639"/>
      <c r="P185" s="630"/>
      <c r="Q185" s="744"/>
      <c r="R185" s="734"/>
      <c r="S185" s="737"/>
      <c r="T185" s="738"/>
      <c r="U185" s="622"/>
      <c r="V185" s="627"/>
    </row>
    <row r="186" spans="1:22" ht="18" customHeight="1" x14ac:dyDescent="0.25">
      <c r="A186" s="643"/>
      <c r="B186" s="630"/>
      <c r="C186" s="744"/>
      <c r="D186" s="734" t="s">
        <v>2</v>
      </c>
      <c r="E186" s="735" t="str">
        <f ca="1">IF(OFFSET(Apnéistes!$D$5,'Badges (COMPETITEURS)'!B178,0)=0,"",OFFSET(Apnéistes!$D$5,'Badges (COMPETITEURS)'!B178,0))</f>
        <v>Stéphane</v>
      </c>
      <c r="F186" s="736"/>
      <c r="G186" s="638"/>
      <c r="H186" s="639"/>
      <c r="I186" s="630"/>
      <c r="J186" s="744"/>
      <c r="K186" s="734" t="s">
        <v>2</v>
      </c>
      <c r="L186" s="735" t="str">
        <f ca="1">IF(OFFSET(Apnéistes!$D$5,'Badges (COMPETITEURS)'!I178,0)=0,"",OFFSET(Apnéistes!$D$5,'Badges (COMPETITEURS)'!I178,0))</f>
        <v>Marie</v>
      </c>
      <c r="M186" s="736"/>
      <c r="N186" s="638"/>
      <c r="O186" s="639"/>
      <c r="P186" s="630"/>
      <c r="Q186" s="744"/>
      <c r="R186" s="734" t="s">
        <v>2</v>
      </c>
      <c r="S186" s="735" t="str">
        <f ca="1">IF(OFFSET(Apnéistes!$D$5,'Badges (COMPETITEURS)'!P178,0)=0,"",OFFSET(Apnéistes!$D$5,'Badges (COMPETITEURS)'!P178,0))</f>
        <v>Réda</v>
      </c>
      <c r="T186" s="736"/>
      <c r="U186" s="622"/>
      <c r="V186" s="627"/>
    </row>
    <row r="187" spans="1:22" ht="18" customHeight="1" x14ac:dyDescent="0.25">
      <c r="A187" s="643"/>
      <c r="B187" s="630"/>
      <c r="C187" s="745"/>
      <c r="D187" s="734"/>
      <c r="E187" s="737"/>
      <c r="F187" s="738"/>
      <c r="G187" s="638"/>
      <c r="H187" s="639"/>
      <c r="I187" s="630"/>
      <c r="J187" s="745"/>
      <c r="K187" s="734"/>
      <c r="L187" s="737"/>
      <c r="M187" s="738"/>
      <c r="N187" s="638"/>
      <c r="O187" s="639"/>
      <c r="P187" s="630"/>
      <c r="Q187" s="745"/>
      <c r="R187" s="734"/>
      <c r="S187" s="737"/>
      <c r="T187" s="738"/>
      <c r="U187" s="622"/>
      <c r="V187" s="627"/>
    </row>
    <row r="188" spans="1:22" ht="18" customHeight="1" x14ac:dyDescent="0.25">
      <c r="A188" s="643"/>
      <c r="B188" s="630"/>
      <c r="C188" s="763" t="s">
        <v>531</v>
      </c>
      <c r="D188" s="734"/>
      <c r="E188" s="737"/>
      <c r="F188" s="738"/>
      <c r="G188" s="638"/>
      <c r="H188" s="639"/>
      <c r="I188" s="630"/>
      <c r="J188" s="763" t="s">
        <v>531</v>
      </c>
      <c r="K188" s="734"/>
      <c r="L188" s="737"/>
      <c r="M188" s="738"/>
      <c r="N188" s="638"/>
      <c r="O188" s="639"/>
      <c r="P188" s="630"/>
      <c r="Q188" s="763" t="s">
        <v>531</v>
      </c>
      <c r="R188" s="734"/>
      <c r="S188" s="737"/>
      <c r="T188" s="738"/>
      <c r="U188" s="622"/>
      <c r="V188" s="627"/>
    </row>
    <row r="189" spans="1:22" ht="18" customHeight="1" x14ac:dyDescent="0.25">
      <c r="A189" s="643"/>
      <c r="B189" s="630"/>
      <c r="C189" s="763"/>
      <c r="D189" s="734" t="s">
        <v>533</v>
      </c>
      <c r="E189" s="754" t="str">
        <f ca="1">IF(OFFSET(Apnéistes!$B$5,'Badges (COMPETITEURS)'!B178,0)=0,"",OFFSET(Apnéistes!$B$5,'Badges (COMPETITEURS)'!B178,0))</f>
        <v xml:space="preserve">N°4 </v>
      </c>
      <c r="F189" s="755"/>
      <c r="G189" s="638"/>
      <c r="H189" s="639"/>
      <c r="I189" s="630"/>
      <c r="J189" s="763"/>
      <c r="K189" s="734" t="s">
        <v>533</v>
      </c>
      <c r="L189" s="754" t="str">
        <f ca="1">IF(OFFSET(Apnéistes!$B$5,'Badges (COMPETITEURS)'!I178,0)=0,"",OFFSET(Apnéistes!$B$5,'Badges (COMPETITEURS)'!I178,0))</f>
        <v xml:space="preserve">N°5 </v>
      </c>
      <c r="M189" s="755"/>
      <c r="N189" s="638"/>
      <c r="O189" s="639"/>
      <c r="P189" s="630"/>
      <c r="Q189" s="763"/>
      <c r="R189" s="734" t="s">
        <v>533</v>
      </c>
      <c r="S189" s="754" t="str">
        <f ca="1">IF(OFFSET(Apnéistes!$B$5,'Badges (COMPETITEURS)'!P178,0)=0,"",OFFSET(Apnéistes!$B$5,'Badges (COMPETITEURS)'!P178,0))</f>
        <v>N°1 Capitaine</v>
      </c>
      <c r="T189" s="755"/>
      <c r="U189" s="622"/>
      <c r="V189" s="627"/>
    </row>
    <row r="190" spans="1:22" ht="18" customHeight="1" x14ac:dyDescent="0.25">
      <c r="A190" s="643"/>
      <c r="B190" s="630"/>
      <c r="C190" s="764"/>
      <c r="D190" s="766"/>
      <c r="E190" s="756"/>
      <c r="F190" s="757"/>
      <c r="G190" s="638"/>
      <c r="H190" s="639"/>
      <c r="I190" s="630"/>
      <c r="J190" s="764"/>
      <c r="K190" s="766"/>
      <c r="L190" s="756"/>
      <c r="M190" s="757"/>
      <c r="N190" s="638"/>
      <c r="O190" s="639"/>
      <c r="P190" s="630"/>
      <c r="Q190" s="764"/>
      <c r="R190" s="766"/>
      <c r="S190" s="756"/>
      <c r="T190" s="757"/>
      <c r="U190" s="622"/>
      <c r="V190" s="627"/>
    </row>
    <row r="191" spans="1:22" ht="18" customHeight="1" thickBot="1" x14ac:dyDescent="0.3">
      <c r="A191" s="643"/>
      <c r="B191" s="630"/>
      <c r="C191" s="765"/>
      <c r="D191" s="767"/>
      <c r="E191" s="758"/>
      <c r="F191" s="759"/>
      <c r="G191" s="638"/>
      <c r="H191" s="639"/>
      <c r="I191" s="630"/>
      <c r="J191" s="765"/>
      <c r="K191" s="767"/>
      <c r="L191" s="758"/>
      <c r="M191" s="759"/>
      <c r="N191" s="638"/>
      <c r="O191" s="639"/>
      <c r="P191" s="630"/>
      <c r="Q191" s="765"/>
      <c r="R191" s="767"/>
      <c r="S191" s="758"/>
      <c r="T191" s="759"/>
      <c r="U191" s="622"/>
      <c r="V191" s="627"/>
    </row>
    <row r="192" spans="1:22" ht="24" customHeight="1" x14ac:dyDescent="0.25">
      <c r="A192" s="641"/>
      <c r="B192" s="631"/>
      <c r="C192" s="611"/>
      <c r="D192" s="612"/>
      <c r="E192" s="613"/>
      <c r="F192" s="613"/>
      <c r="G192" s="640"/>
      <c r="H192" s="641"/>
      <c r="I192" s="631"/>
      <c r="J192" s="611"/>
      <c r="K192" s="612"/>
      <c r="L192" s="613"/>
      <c r="M192" s="613"/>
      <c r="N192" s="640"/>
      <c r="O192" s="641"/>
      <c r="P192" s="631"/>
      <c r="Q192" s="611"/>
      <c r="R192" s="612"/>
      <c r="S192" s="613"/>
      <c r="T192" s="613"/>
      <c r="U192" s="623"/>
      <c r="V192" s="623"/>
    </row>
    <row r="193" spans="1:22" ht="24" customHeight="1" thickBot="1" x14ac:dyDescent="0.3">
      <c r="A193" s="643"/>
      <c r="B193" s="630"/>
      <c r="D193" s="608"/>
      <c r="E193" s="609"/>
      <c r="F193" s="609"/>
      <c r="G193" s="642"/>
      <c r="H193" s="643"/>
      <c r="I193" s="630"/>
      <c r="K193" s="608"/>
      <c r="L193" s="609"/>
      <c r="M193" s="609"/>
      <c r="N193" s="642"/>
      <c r="O193" s="643"/>
      <c r="R193" s="608"/>
      <c r="S193" s="609"/>
      <c r="T193" s="609"/>
      <c r="U193" s="624"/>
      <c r="V193" s="628"/>
    </row>
    <row r="194" spans="1:22" ht="18" customHeight="1" x14ac:dyDescent="0.25">
      <c r="A194" s="633"/>
      <c r="B194" s="629">
        <f>P178+1</f>
        <v>36</v>
      </c>
      <c r="C194" s="746" t="s">
        <v>428</v>
      </c>
      <c r="D194" s="748" t="s">
        <v>532</v>
      </c>
      <c r="E194" s="749"/>
      <c r="F194" s="750"/>
      <c r="G194" s="634"/>
      <c r="H194" s="635"/>
      <c r="I194" s="629">
        <f>B194+1</f>
        <v>37</v>
      </c>
      <c r="J194" s="746" t="s">
        <v>428</v>
      </c>
      <c r="K194" s="748" t="s">
        <v>532</v>
      </c>
      <c r="L194" s="749"/>
      <c r="M194" s="750"/>
      <c r="N194" s="634"/>
      <c r="O194" s="635"/>
      <c r="P194" s="629">
        <f>I194+1</f>
        <v>38</v>
      </c>
      <c r="Q194" s="746" t="s">
        <v>428</v>
      </c>
      <c r="R194" s="748" t="s">
        <v>532</v>
      </c>
      <c r="S194" s="749"/>
      <c r="T194" s="750"/>
      <c r="U194" s="620"/>
      <c r="V194" s="625"/>
    </row>
    <row r="195" spans="1:22" ht="18" customHeight="1" x14ac:dyDescent="0.25">
      <c r="A195" s="633"/>
      <c r="B195" s="629"/>
      <c r="C195" s="747"/>
      <c r="D195" s="751"/>
      <c r="E195" s="752"/>
      <c r="F195" s="753"/>
      <c r="G195" s="634"/>
      <c r="H195" s="635"/>
      <c r="I195" s="629"/>
      <c r="J195" s="747"/>
      <c r="K195" s="751"/>
      <c r="L195" s="752"/>
      <c r="M195" s="753"/>
      <c r="N195" s="634"/>
      <c r="O195" s="635"/>
      <c r="P195" s="629"/>
      <c r="Q195" s="747"/>
      <c r="R195" s="751"/>
      <c r="S195" s="752"/>
      <c r="T195" s="753"/>
      <c r="U195" s="620"/>
      <c r="V195" s="625"/>
    </row>
    <row r="196" spans="1:22" ht="18" customHeight="1" x14ac:dyDescent="0.3">
      <c r="A196" s="633"/>
      <c r="B196" s="629"/>
      <c r="C196" s="743"/>
      <c r="D196" s="742" t="s">
        <v>11</v>
      </c>
      <c r="E196" s="735" t="str">
        <f ca="1">IF(OFFSET(Apnéistes!$A$5,'Badges (COMPETITEURS)'!B194,0)=0,"",OFFSET(Apnéistes!$A$5,'Badges (COMPETITEURS)'!B194,0))</f>
        <v>Savoy'OuBien?</v>
      </c>
      <c r="F196" s="736"/>
      <c r="G196" s="636"/>
      <c r="H196" s="637"/>
      <c r="I196" s="629"/>
      <c r="J196" s="743"/>
      <c r="K196" s="742" t="s">
        <v>11</v>
      </c>
      <c r="L196" s="735" t="str">
        <f ca="1">IF(OFFSET(Apnéistes!$A$5,'Badges (COMPETITEURS)'!I194,0)=0,"",OFFSET(Apnéistes!$A$5,'Badges (COMPETITEURS)'!I194,0))</f>
        <v>Savoy'OuBien?</v>
      </c>
      <c r="M196" s="736"/>
      <c r="N196" s="636"/>
      <c r="O196" s="637"/>
      <c r="P196" s="629"/>
      <c r="Q196" s="743"/>
      <c r="R196" s="742" t="s">
        <v>11</v>
      </c>
      <c r="S196" s="735" t="str">
        <f ca="1">IF(OFFSET(Apnéistes!$A$5,'Badges (COMPETITEURS)'!P194,0)=0,"",OFFSET(Apnéistes!$A$5,'Badges (COMPETITEURS)'!P194,0))</f>
        <v>Savoy'OuBien?</v>
      </c>
      <c r="T196" s="736"/>
      <c r="U196" s="621"/>
      <c r="V196" s="626"/>
    </row>
    <row r="197" spans="1:22" ht="18" customHeight="1" x14ac:dyDescent="0.3">
      <c r="A197" s="633"/>
      <c r="B197" s="629"/>
      <c r="C197" s="744"/>
      <c r="D197" s="734"/>
      <c r="E197" s="737"/>
      <c r="F197" s="738"/>
      <c r="G197" s="636"/>
      <c r="H197" s="637"/>
      <c r="I197" s="629"/>
      <c r="J197" s="744"/>
      <c r="K197" s="734"/>
      <c r="L197" s="737"/>
      <c r="M197" s="738"/>
      <c r="N197" s="636"/>
      <c r="O197" s="637"/>
      <c r="P197" s="629"/>
      <c r="Q197" s="744"/>
      <c r="R197" s="734"/>
      <c r="S197" s="737"/>
      <c r="T197" s="738"/>
      <c r="U197" s="621"/>
      <c r="V197" s="626"/>
    </row>
    <row r="198" spans="1:22" ht="18" customHeight="1" x14ac:dyDescent="0.3">
      <c r="A198" s="633"/>
      <c r="B198" s="629"/>
      <c r="C198" s="744"/>
      <c r="D198" s="734"/>
      <c r="E198" s="737"/>
      <c r="F198" s="738"/>
      <c r="G198" s="636"/>
      <c r="H198" s="637"/>
      <c r="I198" s="629"/>
      <c r="J198" s="744"/>
      <c r="K198" s="734"/>
      <c r="L198" s="737"/>
      <c r="M198" s="738"/>
      <c r="N198" s="636"/>
      <c r="O198" s="637"/>
      <c r="P198" s="629"/>
      <c r="Q198" s="744"/>
      <c r="R198" s="734"/>
      <c r="S198" s="737"/>
      <c r="T198" s="738"/>
      <c r="U198" s="621"/>
      <c r="V198" s="626"/>
    </row>
    <row r="199" spans="1:22" ht="18" customHeight="1" x14ac:dyDescent="0.25">
      <c r="A199" s="633"/>
      <c r="B199" s="629"/>
      <c r="C199" s="744"/>
      <c r="D199" s="734" t="s">
        <v>1</v>
      </c>
      <c r="E199" s="735" t="str">
        <f ca="1">IF(OFFSET(Apnéistes!$C$5,'Badges (COMPETITEURS)'!B194,0)=0,"",OFFSET(Apnéistes!$C$5,'Badges (COMPETITEURS)'!B194,0))</f>
        <v>LANOISELIER</v>
      </c>
      <c r="F199" s="736"/>
      <c r="G199" s="638"/>
      <c r="H199" s="639"/>
      <c r="I199" s="629"/>
      <c r="J199" s="744"/>
      <c r="K199" s="734" t="s">
        <v>1</v>
      </c>
      <c r="L199" s="735" t="str">
        <f ca="1">IF(OFFSET(Apnéistes!$C$5,'Badges (COMPETITEURS)'!I194,0)=0,"",OFFSET(Apnéistes!$C$5,'Badges (COMPETITEURS)'!I194,0))</f>
        <v>GUILLOUX</v>
      </c>
      <c r="M199" s="736"/>
      <c r="N199" s="638"/>
      <c r="O199" s="639"/>
      <c r="P199" s="629"/>
      <c r="Q199" s="744"/>
      <c r="R199" s="734" t="s">
        <v>1</v>
      </c>
      <c r="S199" s="735" t="str">
        <f ca="1">IF(OFFSET(Apnéistes!$C$5,'Badges (COMPETITEURS)'!P194,0)=0,"",OFFSET(Apnéistes!$C$5,'Badges (COMPETITEURS)'!P194,0))</f>
        <v>EKSTETS</v>
      </c>
      <c r="T199" s="736"/>
      <c r="U199" s="622"/>
      <c r="V199" s="627"/>
    </row>
    <row r="200" spans="1:22" ht="18" customHeight="1" x14ac:dyDescent="0.25">
      <c r="A200" s="633"/>
      <c r="B200" s="629"/>
      <c r="C200" s="744"/>
      <c r="D200" s="734"/>
      <c r="E200" s="737"/>
      <c r="F200" s="738"/>
      <c r="G200" s="638"/>
      <c r="H200" s="639"/>
      <c r="I200" s="629"/>
      <c r="J200" s="744"/>
      <c r="K200" s="734"/>
      <c r="L200" s="737"/>
      <c r="M200" s="738"/>
      <c r="N200" s="638"/>
      <c r="O200" s="639"/>
      <c r="P200" s="629"/>
      <c r="Q200" s="744"/>
      <c r="R200" s="734"/>
      <c r="S200" s="737"/>
      <c r="T200" s="738"/>
      <c r="U200" s="622"/>
      <c r="V200" s="627"/>
    </row>
    <row r="201" spans="1:22" ht="18" customHeight="1" x14ac:dyDescent="0.25">
      <c r="A201" s="633"/>
      <c r="B201" s="629"/>
      <c r="C201" s="744"/>
      <c r="D201" s="734"/>
      <c r="E201" s="737"/>
      <c r="F201" s="738"/>
      <c r="G201" s="638"/>
      <c r="H201" s="639"/>
      <c r="I201" s="629"/>
      <c r="J201" s="744"/>
      <c r="K201" s="734"/>
      <c r="L201" s="737"/>
      <c r="M201" s="738"/>
      <c r="N201" s="638"/>
      <c r="O201" s="639"/>
      <c r="P201" s="630"/>
      <c r="Q201" s="744"/>
      <c r="R201" s="734"/>
      <c r="S201" s="737"/>
      <c r="T201" s="738"/>
      <c r="U201" s="622"/>
      <c r="V201" s="627"/>
    </row>
    <row r="202" spans="1:22" ht="18" customHeight="1" x14ac:dyDescent="0.25">
      <c r="A202" s="643"/>
      <c r="B202" s="630"/>
      <c r="C202" s="744"/>
      <c r="D202" s="734" t="s">
        <v>2</v>
      </c>
      <c r="E202" s="735" t="str">
        <f ca="1">IF(OFFSET(Apnéistes!$D$5,'Badges (COMPETITEURS)'!B194,0)=0,"",OFFSET(Apnéistes!$D$5,'Badges (COMPETITEURS)'!B194,0))</f>
        <v>Aurélien</v>
      </c>
      <c r="F202" s="736"/>
      <c r="G202" s="638"/>
      <c r="H202" s="639"/>
      <c r="I202" s="630"/>
      <c r="J202" s="744"/>
      <c r="K202" s="734" t="s">
        <v>2</v>
      </c>
      <c r="L202" s="735" t="str">
        <f ca="1">IF(OFFSET(Apnéistes!$D$5,'Badges (COMPETITEURS)'!I194,0)=0,"",OFFSET(Apnéistes!$D$5,'Badges (COMPETITEURS)'!I194,0))</f>
        <v>Philippe</v>
      </c>
      <c r="M202" s="736"/>
      <c r="N202" s="638"/>
      <c r="O202" s="639"/>
      <c r="P202" s="630"/>
      <c r="Q202" s="744"/>
      <c r="R202" s="734" t="s">
        <v>2</v>
      </c>
      <c r="S202" s="735" t="str">
        <f ca="1">IF(OFFSET(Apnéistes!$D$5,'Badges (COMPETITEURS)'!P194,0)=0,"",OFFSET(Apnéistes!$D$5,'Badges (COMPETITEURS)'!P194,0))</f>
        <v>Marie-pierre</v>
      </c>
      <c r="T202" s="736"/>
      <c r="U202" s="622"/>
      <c r="V202" s="627"/>
    </row>
    <row r="203" spans="1:22" ht="18" customHeight="1" x14ac:dyDescent="0.25">
      <c r="A203" s="643"/>
      <c r="B203" s="630"/>
      <c r="C203" s="745"/>
      <c r="D203" s="734"/>
      <c r="E203" s="737"/>
      <c r="F203" s="738"/>
      <c r="G203" s="638"/>
      <c r="H203" s="639"/>
      <c r="I203" s="630"/>
      <c r="J203" s="745"/>
      <c r="K203" s="734"/>
      <c r="L203" s="737"/>
      <c r="M203" s="738"/>
      <c r="N203" s="638"/>
      <c r="O203" s="639"/>
      <c r="P203" s="630"/>
      <c r="Q203" s="745"/>
      <c r="R203" s="734"/>
      <c r="S203" s="737"/>
      <c r="T203" s="738"/>
      <c r="U203" s="622"/>
      <c r="V203" s="627"/>
    </row>
    <row r="204" spans="1:22" ht="18" customHeight="1" x14ac:dyDescent="0.25">
      <c r="A204" s="643"/>
      <c r="B204" s="630"/>
      <c r="C204" s="763" t="s">
        <v>531</v>
      </c>
      <c r="D204" s="734"/>
      <c r="E204" s="737"/>
      <c r="F204" s="738"/>
      <c r="G204" s="638"/>
      <c r="H204" s="639"/>
      <c r="I204" s="630"/>
      <c r="J204" s="763" t="s">
        <v>531</v>
      </c>
      <c r="K204" s="734"/>
      <c r="L204" s="737"/>
      <c r="M204" s="738"/>
      <c r="N204" s="638"/>
      <c r="O204" s="639"/>
      <c r="P204" s="630"/>
      <c r="Q204" s="763" t="s">
        <v>531</v>
      </c>
      <c r="R204" s="734"/>
      <c r="S204" s="737"/>
      <c r="T204" s="738"/>
      <c r="U204" s="622"/>
      <c r="V204" s="627"/>
    </row>
    <row r="205" spans="1:22" ht="18" customHeight="1" x14ac:dyDescent="0.25">
      <c r="A205" s="643"/>
      <c r="B205" s="630"/>
      <c r="C205" s="763"/>
      <c r="D205" s="734" t="s">
        <v>533</v>
      </c>
      <c r="E205" s="754" t="str">
        <f ca="1">IF(OFFSET(Apnéistes!$B$5,'Badges (COMPETITEURS)'!B194,0)=0,"",OFFSET(Apnéistes!$B$5,'Badges (COMPETITEURS)'!B194,0))</f>
        <v xml:space="preserve">N°2 </v>
      </c>
      <c r="F205" s="755"/>
      <c r="G205" s="638"/>
      <c r="H205" s="639"/>
      <c r="I205" s="630"/>
      <c r="J205" s="763"/>
      <c r="K205" s="734" t="s">
        <v>533</v>
      </c>
      <c r="L205" s="754" t="str">
        <f ca="1">IF(OFFSET(Apnéistes!$B$5,'Badges (COMPETITEURS)'!I194,0)=0,"",OFFSET(Apnéistes!$B$5,'Badges (COMPETITEURS)'!I194,0))</f>
        <v xml:space="preserve">N°3 </v>
      </c>
      <c r="M205" s="755"/>
      <c r="N205" s="638"/>
      <c r="O205" s="639"/>
      <c r="P205" s="630"/>
      <c r="Q205" s="763"/>
      <c r="R205" s="734" t="s">
        <v>533</v>
      </c>
      <c r="S205" s="754" t="str">
        <f ca="1">IF(OFFSET(Apnéistes!$B$5,'Badges (COMPETITEURS)'!P194,0)=0,"",OFFSET(Apnéistes!$B$5,'Badges (COMPETITEURS)'!P194,0))</f>
        <v xml:space="preserve">N°4 </v>
      </c>
      <c r="T205" s="755"/>
      <c r="U205" s="622"/>
      <c r="V205" s="627"/>
    </row>
    <row r="206" spans="1:22" ht="18" customHeight="1" x14ac:dyDescent="0.25">
      <c r="A206" s="643"/>
      <c r="B206" s="630"/>
      <c r="C206" s="764"/>
      <c r="D206" s="766"/>
      <c r="E206" s="756"/>
      <c r="F206" s="757"/>
      <c r="G206" s="638"/>
      <c r="H206" s="639"/>
      <c r="I206" s="630"/>
      <c r="J206" s="764"/>
      <c r="K206" s="766"/>
      <c r="L206" s="756"/>
      <c r="M206" s="757"/>
      <c r="N206" s="638"/>
      <c r="O206" s="639"/>
      <c r="P206" s="630"/>
      <c r="Q206" s="764"/>
      <c r="R206" s="766"/>
      <c r="S206" s="756"/>
      <c r="T206" s="757"/>
      <c r="U206" s="622"/>
      <c r="V206" s="627"/>
    </row>
    <row r="207" spans="1:22" ht="18" customHeight="1" thickBot="1" x14ac:dyDescent="0.3">
      <c r="A207" s="643"/>
      <c r="B207" s="630"/>
      <c r="C207" s="765"/>
      <c r="D207" s="767"/>
      <c r="E207" s="758"/>
      <c r="F207" s="759"/>
      <c r="G207" s="638"/>
      <c r="H207" s="639"/>
      <c r="I207" s="630"/>
      <c r="J207" s="765"/>
      <c r="K207" s="767"/>
      <c r="L207" s="758"/>
      <c r="M207" s="759"/>
      <c r="N207" s="638"/>
      <c r="O207" s="639"/>
      <c r="P207" s="630"/>
      <c r="Q207" s="765"/>
      <c r="R207" s="767"/>
      <c r="S207" s="758"/>
      <c r="T207" s="759"/>
      <c r="U207" s="622"/>
      <c r="V207" s="627"/>
    </row>
    <row r="208" spans="1:22" ht="24" customHeight="1" x14ac:dyDescent="0.25">
      <c r="A208" s="641"/>
      <c r="B208" s="631"/>
      <c r="C208" s="611"/>
      <c r="D208" s="612"/>
      <c r="E208" s="613"/>
      <c r="F208" s="613"/>
      <c r="G208" s="640"/>
      <c r="H208" s="641"/>
      <c r="I208" s="631"/>
      <c r="J208" s="611"/>
      <c r="K208" s="612"/>
      <c r="L208" s="613"/>
      <c r="M208" s="613"/>
      <c r="N208" s="640"/>
      <c r="O208" s="641"/>
      <c r="P208" s="631"/>
      <c r="Q208" s="611"/>
      <c r="R208" s="612"/>
      <c r="S208" s="613"/>
      <c r="T208" s="613"/>
      <c r="U208" s="623"/>
      <c r="V208" s="623"/>
    </row>
    <row r="209" spans="1:22" ht="24" customHeight="1" thickBot="1" x14ac:dyDescent="0.3">
      <c r="A209" s="643"/>
      <c r="B209" s="630"/>
      <c r="D209" s="608"/>
      <c r="E209" s="609"/>
      <c r="F209" s="609"/>
      <c r="G209" s="642"/>
      <c r="H209" s="643"/>
      <c r="I209" s="630"/>
      <c r="K209" s="608"/>
      <c r="L209" s="609"/>
      <c r="M209" s="609"/>
      <c r="N209" s="642"/>
      <c r="O209" s="643"/>
      <c r="R209" s="608"/>
      <c r="S209" s="609"/>
      <c r="T209" s="609"/>
      <c r="U209" s="624"/>
      <c r="V209" s="628"/>
    </row>
    <row r="210" spans="1:22" ht="18" customHeight="1" x14ac:dyDescent="0.25">
      <c r="A210" s="633"/>
      <c r="B210" s="629">
        <f>P194+1</f>
        <v>39</v>
      </c>
      <c r="C210" s="746" t="s">
        <v>428</v>
      </c>
      <c r="D210" s="748" t="s">
        <v>532</v>
      </c>
      <c r="E210" s="749"/>
      <c r="F210" s="750"/>
      <c r="G210" s="634"/>
      <c r="H210" s="635"/>
      <c r="I210" s="629">
        <f>B210+1</f>
        <v>40</v>
      </c>
      <c r="J210" s="746" t="s">
        <v>428</v>
      </c>
      <c r="K210" s="748" t="s">
        <v>532</v>
      </c>
      <c r="L210" s="749"/>
      <c r="M210" s="750"/>
      <c r="N210" s="634"/>
      <c r="O210" s="635"/>
      <c r="P210" s="629">
        <f>I210+1</f>
        <v>41</v>
      </c>
      <c r="Q210" s="746" t="s">
        <v>428</v>
      </c>
      <c r="R210" s="748" t="s">
        <v>532</v>
      </c>
      <c r="S210" s="749"/>
      <c r="T210" s="750"/>
      <c r="U210" s="620"/>
      <c r="V210" s="625"/>
    </row>
    <row r="211" spans="1:22" ht="18" customHeight="1" x14ac:dyDescent="0.25">
      <c r="A211" s="633"/>
      <c r="B211" s="629"/>
      <c r="C211" s="747"/>
      <c r="D211" s="751"/>
      <c r="E211" s="752"/>
      <c r="F211" s="753"/>
      <c r="G211" s="634"/>
      <c r="H211" s="635"/>
      <c r="I211" s="629"/>
      <c r="J211" s="747"/>
      <c r="K211" s="751"/>
      <c r="L211" s="752"/>
      <c r="M211" s="753"/>
      <c r="N211" s="634"/>
      <c r="O211" s="635"/>
      <c r="P211" s="629"/>
      <c r="Q211" s="747"/>
      <c r="R211" s="751"/>
      <c r="S211" s="752"/>
      <c r="T211" s="753"/>
      <c r="U211" s="620"/>
      <c r="V211" s="625"/>
    </row>
    <row r="212" spans="1:22" ht="18" customHeight="1" x14ac:dyDescent="0.3">
      <c r="A212" s="633"/>
      <c r="B212" s="629"/>
      <c r="C212" s="743"/>
      <c r="D212" s="742" t="s">
        <v>11</v>
      </c>
      <c r="E212" s="735" t="str">
        <f ca="1">IF(OFFSET(Apnéistes!$A$5,'Badges (COMPETITEURS)'!B210,0)=0,"",OFFSET(Apnéistes!$A$5,'Badges (COMPETITEURS)'!B210,0))</f>
        <v>Savoy'OuBien?</v>
      </c>
      <c r="F212" s="736"/>
      <c r="G212" s="636"/>
      <c r="H212" s="637"/>
      <c r="I212" s="629"/>
      <c r="J212" s="743"/>
      <c r="K212" s="742" t="s">
        <v>11</v>
      </c>
      <c r="L212" s="735" t="str">
        <f ca="1">IF(OFFSET(Apnéistes!$A$5,'Badges (COMPETITEURS)'!I210,0)=0,"",OFFSET(Apnéistes!$A$5,'Badges (COMPETITEURS)'!I210,0))</f>
        <v>SOLO</v>
      </c>
      <c r="M212" s="736"/>
      <c r="N212" s="636"/>
      <c r="O212" s="637"/>
      <c r="P212" s="629"/>
      <c r="Q212" s="743"/>
      <c r="R212" s="742" t="s">
        <v>11</v>
      </c>
      <c r="S212" s="735" t="str">
        <f ca="1">IF(OFFSET(Apnéistes!$A$5,'Badges (COMPETITEURS)'!P210,0)=0,"",OFFSET(Apnéistes!$A$5,'Badges (COMPETITEURS)'!P210,0))</f>
        <v>Sportpleizh</v>
      </c>
      <c r="T212" s="736"/>
      <c r="U212" s="621"/>
      <c r="V212" s="626"/>
    </row>
    <row r="213" spans="1:22" ht="18" customHeight="1" x14ac:dyDescent="0.3">
      <c r="A213" s="633"/>
      <c r="B213" s="629"/>
      <c r="C213" s="744"/>
      <c r="D213" s="734"/>
      <c r="E213" s="737"/>
      <c r="F213" s="738"/>
      <c r="G213" s="636"/>
      <c r="H213" s="637"/>
      <c r="I213" s="629"/>
      <c r="J213" s="744"/>
      <c r="K213" s="734"/>
      <c r="L213" s="737"/>
      <c r="M213" s="738"/>
      <c r="N213" s="636"/>
      <c r="O213" s="637"/>
      <c r="P213" s="629"/>
      <c r="Q213" s="744"/>
      <c r="R213" s="734"/>
      <c r="S213" s="737"/>
      <c r="T213" s="738"/>
      <c r="U213" s="621"/>
      <c r="V213" s="626"/>
    </row>
    <row r="214" spans="1:22" ht="18" customHeight="1" x14ac:dyDescent="0.3">
      <c r="A214" s="633"/>
      <c r="B214" s="629"/>
      <c r="C214" s="744"/>
      <c r="D214" s="734"/>
      <c r="E214" s="737"/>
      <c r="F214" s="738"/>
      <c r="G214" s="636"/>
      <c r="H214" s="637"/>
      <c r="I214" s="629"/>
      <c r="J214" s="744"/>
      <c r="K214" s="734"/>
      <c r="L214" s="737"/>
      <c r="M214" s="738"/>
      <c r="N214" s="636"/>
      <c r="O214" s="637"/>
      <c r="P214" s="629"/>
      <c r="Q214" s="744"/>
      <c r="R214" s="734"/>
      <c r="S214" s="737"/>
      <c r="T214" s="738"/>
      <c r="U214" s="621"/>
      <c r="V214" s="626"/>
    </row>
    <row r="215" spans="1:22" ht="18" customHeight="1" x14ac:dyDescent="0.25">
      <c r="A215" s="633"/>
      <c r="B215" s="629"/>
      <c r="C215" s="744"/>
      <c r="D215" s="734" t="s">
        <v>1</v>
      </c>
      <c r="E215" s="735" t="str">
        <f ca="1">IF(OFFSET(Apnéistes!$C$5,'Badges (COMPETITEURS)'!B210,0)=0,"",OFFSET(Apnéistes!$C$5,'Badges (COMPETITEURS)'!B210,0))</f>
        <v>VERNIER</v>
      </c>
      <c r="F215" s="736"/>
      <c r="G215" s="638"/>
      <c r="H215" s="639"/>
      <c r="I215" s="629"/>
      <c r="J215" s="744"/>
      <c r="K215" s="734" t="s">
        <v>1</v>
      </c>
      <c r="L215" s="735" t="str">
        <f ca="1">IF(OFFSET(Apnéistes!$C$5,'Badges (COMPETITEURS)'!I210,0)=0,"",OFFSET(Apnéistes!$C$5,'Badges (COMPETITEURS)'!I210,0))</f>
        <v>SALEH</v>
      </c>
      <c r="M215" s="736"/>
      <c r="N215" s="638"/>
      <c r="O215" s="639"/>
      <c r="P215" s="629"/>
      <c r="Q215" s="744"/>
      <c r="R215" s="734" t="s">
        <v>1</v>
      </c>
      <c r="S215" s="735" t="str">
        <f ca="1">IF(OFFSET(Apnéistes!$C$5,'Badges (COMPETITEURS)'!P210,0)=0,"",OFFSET(Apnéistes!$C$5,'Badges (COMPETITEURS)'!P210,0))</f>
        <v>VOGLER</v>
      </c>
      <c r="T215" s="736"/>
      <c r="U215" s="622"/>
      <c r="V215" s="627"/>
    </row>
    <row r="216" spans="1:22" ht="18" customHeight="1" x14ac:dyDescent="0.25">
      <c r="A216" s="633"/>
      <c r="B216" s="629"/>
      <c r="C216" s="744"/>
      <c r="D216" s="734"/>
      <c r="E216" s="737"/>
      <c r="F216" s="738"/>
      <c r="G216" s="638"/>
      <c r="H216" s="639"/>
      <c r="I216" s="629"/>
      <c r="J216" s="744"/>
      <c r="K216" s="734"/>
      <c r="L216" s="737"/>
      <c r="M216" s="738"/>
      <c r="N216" s="638"/>
      <c r="O216" s="639"/>
      <c r="P216" s="629"/>
      <c r="Q216" s="744"/>
      <c r="R216" s="734"/>
      <c r="S216" s="737"/>
      <c r="T216" s="738"/>
      <c r="U216" s="622"/>
      <c r="V216" s="627"/>
    </row>
    <row r="217" spans="1:22" ht="18" customHeight="1" x14ac:dyDescent="0.25">
      <c r="A217" s="633"/>
      <c r="B217" s="629"/>
      <c r="C217" s="744"/>
      <c r="D217" s="734"/>
      <c r="E217" s="737"/>
      <c r="F217" s="738"/>
      <c r="G217" s="638"/>
      <c r="H217" s="639"/>
      <c r="I217" s="629"/>
      <c r="J217" s="744"/>
      <c r="K217" s="734"/>
      <c r="L217" s="737"/>
      <c r="M217" s="738"/>
      <c r="N217" s="638"/>
      <c r="O217" s="639"/>
      <c r="P217" s="630"/>
      <c r="Q217" s="744"/>
      <c r="R217" s="734"/>
      <c r="S217" s="737"/>
      <c r="T217" s="738"/>
      <c r="U217" s="622"/>
      <c r="V217" s="627"/>
    </row>
    <row r="218" spans="1:22" ht="18" customHeight="1" x14ac:dyDescent="0.25">
      <c r="A218" s="643"/>
      <c r="B218" s="630"/>
      <c r="C218" s="744"/>
      <c r="D218" s="734" t="s">
        <v>2</v>
      </c>
      <c r="E218" s="735" t="str">
        <f ca="1">IF(OFFSET(Apnéistes!$D$5,'Badges (COMPETITEURS)'!B210,0)=0,"",OFFSET(Apnéistes!$D$5,'Badges (COMPETITEURS)'!B210,0))</f>
        <v>Emilie</v>
      </c>
      <c r="F218" s="736"/>
      <c r="G218" s="638"/>
      <c r="H218" s="639"/>
      <c r="I218" s="630"/>
      <c r="J218" s="744"/>
      <c r="K218" s="734" t="s">
        <v>2</v>
      </c>
      <c r="L218" s="735" t="str">
        <f ca="1">IF(OFFSET(Apnéistes!$D$5,'Badges (COMPETITEURS)'!I210,0)=0,"",OFFSET(Apnéistes!$D$5,'Badges (COMPETITEURS)'!I210,0))</f>
        <v>Omr</v>
      </c>
      <c r="M218" s="736"/>
      <c r="N218" s="638"/>
      <c r="O218" s="639"/>
      <c r="P218" s="630"/>
      <c r="Q218" s="744"/>
      <c r="R218" s="734" t="s">
        <v>2</v>
      </c>
      <c r="S218" s="735" t="str">
        <f ca="1">IF(OFFSET(Apnéistes!$D$5,'Badges (COMPETITEURS)'!P210,0)=0,"",OFFSET(Apnéistes!$D$5,'Badges (COMPETITEURS)'!P210,0))</f>
        <v>Christian</v>
      </c>
      <c r="T218" s="736"/>
      <c r="U218" s="622"/>
      <c r="V218" s="627"/>
    </row>
    <row r="219" spans="1:22" ht="18" customHeight="1" x14ac:dyDescent="0.25">
      <c r="A219" s="643"/>
      <c r="B219" s="630"/>
      <c r="C219" s="745"/>
      <c r="D219" s="734"/>
      <c r="E219" s="737"/>
      <c r="F219" s="738"/>
      <c r="G219" s="638"/>
      <c r="H219" s="639"/>
      <c r="I219" s="630"/>
      <c r="J219" s="745"/>
      <c r="K219" s="734"/>
      <c r="L219" s="737"/>
      <c r="M219" s="738"/>
      <c r="N219" s="638"/>
      <c r="O219" s="639"/>
      <c r="P219" s="630"/>
      <c r="Q219" s="745"/>
      <c r="R219" s="734"/>
      <c r="S219" s="737"/>
      <c r="T219" s="738"/>
      <c r="U219" s="622"/>
      <c r="V219" s="627"/>
    </row>
    <row r="220" spans="1:22" ht="18" customHeight="1" x14ac:dyDescent="0.25">
      <c r="A220" s="643"/>
      <c r="B220" s="630"/>
      <c r="C220" s="763" t="s">
        <v>531</v>
      </c>
      <c r="D220" s="734"/>
      <c r="E220" s="737"/>
      <c r="F220" s="738"/>
      <c r="G220" s="638"/>
      <c r="H220" s="639"/>
      <c r="I220" s="630"/>
      <c r="J220" s="763" t="s">
        <v>531</v>
      </c>
      <c r="K220" s="734"/>
      <c r="L220" s="737"/>
      <c r="M220" s="738"/>
      <c r="N220" s="638"/>
      <c r="O220" s="639"/>
      <c r="P220" s="630"/>
      <c r="Q220" s="763" t="s">
        <v>531</v>
      </c>
      <c r="R220" s="734"/>
      <c r="S220" s="737"/>
      <c r="T220" s="738"/>
      <c r="U220" s="622"/>
      <c r="V220" s="627"/>
    </row>
    <row r="221" spans="1:22" ht="18" customHeight="1" x14ac:dyDescent="0.25">
      <c r="A221" s="643"/>
      <c r="B221" s="630"/>
      <c r="C221" s="763"/>
      <c r="D221" s="734" t="s">
        <v>533</v>
      </c>
      <c r="E221" s="754" t="str">
        <f ca="1">IF(OFFSET(Apnéistes!$B$5,'Badges (COMPETITEURS)'!B210,0)=0,"",OFFSET(Apnéistes!$B$5,'Badges (COMPETITEURS)'!B210,0))</f>
        <v xml:space="preserve">N°5 </v>
      </c>
      <c r="F221" s="755"/>
      <c r="G221" s="638"/>
      <c r="H221" s="639"/>
      <c r="I221" s="630"/>
      <c r="J221" s="763"/>
      <c r="K221" s="734" t="s">
        <v>533</v>
      </c>
      <c r="L221" s="754" t="str">
        <f ca="1">IF(OFFSET(Apnéistes!$B$5,'Badges (COMPETITEURS)'!I210,0)=0,"",OFFSET(Apnéistes!$B$5,'Badges (COMPETITEURS)'!I210,0))</f>
        <v>N°1</v>
      </c>
      <c r="M221" s="755"/>
      <c r="N221" s="638"/>
      <c r="O221" s="639"/>
      <c r="P221" s="630"/>
      <c r="Q221" s="763"/>
      <c r="R221" s="734" t="s">
        <v>533</v>
      </c>
      <c r="S221" s="754" t="str">
        <f ca="1">IF(OFFSET(Apnéistes!$B$5,'Badges (COMPETITEURS)'!P210,0)=0,"",OFFSET(Apnéistes!$B$5,'Badges (COMPETITEURS)'!P210,0))</f>
        <v>N°1 Capitaine</v>
      </c>
      <c r="T221" s="755"/>
      <c r="U221" s="622"/>
      <c r="V221" s="627"/>
    </row>
    <row r="222" spans="1:22" ht="18" customHeight="1" x14ac:dyDescent="0.25">
      <c r="A222" s="643"/>
      <c r="B222" s="630"/>
      <c r="C222" s="764"/>
      <c r="D222" s="766"/>
      <c r="E222" s="756"/>
      <c r="F222" s="757"/>
      <c r="G222" s="638"/>
      <c r="H222" s="639"/>
      <c r="I222" s="630"/>
      <c r="J222" s="764"/>
      <c r="K222" s="766"/>
      <c r="L222" s="756"/>
      <c r="M222" s="757"/>
      <c r="N222" s="638"/>
      <c r="O222" s="639"/>
      <c r="P222" s="630"/>
      <c r="Q222" s="764"/>
      <c r="R222" s="766"/>
      <c r="S222" s="756"/>
      <c r="T222" s="757"/>
      <c r="U222" s="622"/>
      <c r="V222" s="627"/>
    </row>
    <row r="223" spans="1:22" ht="18" customHeight="1" thickBot="1" x14ac:dyDescent="0.3">
      <c r="A223" s="643"/>
      <c r="B223" s="630"/>
      <c r="C223" s="765"/>
      <c r="D223" s="767"/>
      <c r="E223" s="758"/>
      <c r="F223" s="759"/>
      <c r="G223" s="638"/>
      <c r="H223" s="639"/>
      <c r="I223" s="630"/>
      <c r="J223" s="765"/>
      <c r="K223" s="767"/>
      <c r="L223" s="758"/>
      <c r="M223" s="759"/>
      <c r="N223" s="638"/>
      <c r="O223" s="639"/>
      <c r="P223" s="630"/>
      <c r="Q223" s="765"/>
      <c r="R223" s="767"/>
      <c r="S223" s="758"/>
      <c r="T223" s="759"/>
      <c r="U223" s="622"/>
      <c r="V223" s="627"/>
    </row>
    <row r="224" spans="1:22" ht="24" customHeight="1" x14ac:dyDescent="0.25">
      <c r="A224" s="641"/>
      <c r="B224" s="631"/>
      <c r="C224" s="611"/>
      <c r="D224" s="612"/>
      <c r="E224" s="613"/>
      <c r="F224" s="613"/>
      <c r="G224" s="640"/>
      <c r="H224" s="641"/>
      <c r="I224" s="631"/>
      <c r="J224" s="611"/>
      <c r="K224" s="612"/>
      <c r="L224" s="613"/>
      <c r="M224" s="613"/>
      <c r="N224" s="640"/>
      <c r="O224" s="641"/>
      <c r="P224" s="631"/>
      <c r="Q224" s="611"/>
      <c r="R224" s="612"/>
      <c r="S224" s="613"/>
      <c r="T224" s="613"/>
      <c r="U224" s="623"/>
      <c r="V224" s="623"/>
    </row>
    <row r="225" spans="1:22" ht="24" customHeight="1" thickBot="1" x14ac:dyDescent="0.3">
      <c r="A225" s="643"/>
      <c r="B225" s="630"/>
      <c r="D225" s="608"/>
      <c r="E225" s="609"/>
      <c r="F225" s="609"/>
      <c r="G225" s="642"/>
      <c r="H225" s="643"/>
      <c r="I225" s="630"/>
      <c r="K225" s="608"/>
      <c r="L225" s="609"/>
      <c r="M225" s="609"/>
      <c r="N225" s="642"/>
      <c r="O225" s="643"/>
      <c r="R225" s="608"/>
      <c r="S225" s="609"/>
      <c r="T225" s="609"/>
      <c r="U225" s="624"/>
      <c r="V225" s="628"/>
    </row>
    <row r="226" spans="1:22" ht="18" customHeight="1" x14ac:dyDescent="0.25">
      <c r="A226" s="633"/>
      <c r="B226" s="629">
        <f>P210+1</f>
        <v>42</v>
      </c>
      <c r="C226" s="746" t="s">
        <v>428</v>
      </c>
      <c r="D226" s="748" t="s">
        <v>532</v>
      </c>
      <c r="E226" s="749"/>
      <c r="F226" s="750"/>
      <c r="G226" s="634"/>
      <c r="H226" s="635"/>
      <c r="I226" s="629">
        <f>B226+1</f>
        <v>43</v>
      </c>
      <c r="J226" s="746" t="s">
        <v>428</v>
      </c>
      <c r="K226" s="748" t="s">
        <v>532</v>
      </c>
      <c r="L226" s="749"/>
      <c r="M226" s="750"/>
      <c r="N226" s="634"/>
      <c r="O226" s="635"/>
      <c r="P226" s="629">
        <f>I226+1</f>
        <v>44</v>
      </c>
      <c r="Q226" s="746" t="s">
        <v>428</v>
      </c>
      <c r="R226" s="748" t="s">
        <v>532</v>
      </c>
      <c r="S226" s="749"/>
      <c r="T226" s="750"/>
      <c r="U226" s="620"/>
      <c r="V226" s="625"/>
    </row>
    <row r="227" spans="1:22" ht="18" customHeight="1" x14ac:dyDescent="0.25">
      <c r="A227" s="633"/>
      <c r="B227" s="629"/>
      <c r="C227" s="747"/>
      <c r="D227" s="751"/>
      <c r="E227" s="752"/>
      <c r="F227" s="753"/>
      <c r="G227" s="634"/>
      <c r="H227" s="635"/>
      <c r="I227" s="629"/>
      <c r="J227" s="747"/>
      <c r="K227" s="751"/>
      <c r="L227" s="752"/>
      <c r="M227" s="753"/>
      <c r="N227" s="634"/>
      <c r="O227" s="635"/>
      <c r="P227" s="629"/>
      <c r="Q227" s="747"/>
      <c r="R227" s="751"/>
      <c r="S227" s="752"/>
      <c r="T227" s="753"/>
      <c r="U227" s="620"/>
      <c r="V227" s="625"/>
    </row>
    <row r="228" spans="1:22" ht="18" customHeight="1" x14ac:dyDescent="0.3">
      <c r="A228" s="633"/>
      <c r="B228" s="629"/>
      <c r="C228" s="743"/>
      <c r="D228" s="742" t="s">
        <v>11</v>
      </c>
      <c r="E228" s="735" t="str">
        <f ca="1">IF(OFFSET(Apnéistes!$A$5,'Badges (COMPETITEURS)'!B226,0)=0,"",OFFSET(Apnéistes!$A$5,'Badges (COMPETITEURS)'!B226,0))</f>
        <v>Sportpleizh</v>
      </c>
      <c r="F228" s="736"/>
      <c r="G228" s="636"/>
      <c r="H228" s="637"/>
      <c r="I228" s="629"/>
      <c r="J228" s="743"/>
      <c r="K228" s="742" t="s">
        <v>11</v>
      </c>
      <c r="L228" s="735" t="str">
        <f ca="1">IF(OFFSET(Apnéistes!$A$5,'Badges (COMPETITEURS)'!I226,0)=0,"",OFFSET(Apnéistes!$A$5,'Badges (COMPETITEURS)'!I226,0))</f>
        <v>Sportpleizh</v>
      </c>
      <c r="M228" s="736"/>
      <c r="N228" s="636"/>
      <c r="O228" s="637"/>
      <c r="P228" s="629"/>
      <c r="Q228" s="743"/>
      <c r="R228" s="742" t="s">
        <v>11</v>
      </c>
      <c r="S228" s="735" t="str">
        <f ca="1">IF(OFFSET(Apnéistes!$A$5,'Badges (COMPETITEURS)'!P226,0)=0,"",OFFSET(Apnéistes!$A$5,'Badges (COMPETITEURS)'!P226,0))</f>
        <v>Sportpleizh</v>
      </c>
      <c r="T228" s="736"/>
      <c r="U228" s="621"/>
      <c r="V228" s="626"/>
    </row>
    <row r="229" spans="1:22" ht="18" customHeight="1" x14ac:dyDescent="0.3">
      <c r="A229" s="633"/>
      <c r="B229" s="629"/>
      <c r="C229" s="744"/>
      <c r="D229" s="734"/>
      <c r="E229" s="737"/>
      <c r="F229" s="738"/>
      <c r="G229" s="636"/>
      <c r="H229" s="637"/>
      <c r="I229" s="629"/>
      <c r="J229" s="744"/>
      <c r="K229" s="734"/>
      <c r="L229" s="737"/>
      <c r="M229" s="738"/>
      <c r="N229" s="636"/>
      <c r="O229" s="637"/>
      <c r="P229" s="629"/>
      <c r="Q229" s="744"/>
      <c r="R229" s="734"/>
      <c r="S229" s="737"/>
      <c r="T229" s="738"/>
      <c r="U229" s="621"/>
      <c r="V229" s="626"/>
    </row>
    <row r="230" spans="1:22" ht="18" customHeight="1" x14ac:dyDescent="0.3">
      <c r="A230" s="633"/>
      <c r="B230" s="629"/>
      <c r="C230" s="744"/>
      <c r="D230" s="734"/>
      <c r="E230" s="737"/>
      <c r="F230" s="738"/>
      <c r="G230" s="636"/>
      <c r="H230" s="637"/>
      <c r="I230" s="629"/>
      <c r="J230" s="744"/>
      <c r="K230" s="734"/>
      <c r="L230" s="737"/>
      <c r="M230" s="738"/>
      <c r="N230" s="636"/>
      <c r="O230" s="637"/>
      <c r="P230" s="629"/>
      <c r="Q230" s="744"/>
      <c r="R230" s="734"/>
      <c r="S230" s="737"/>
      <c r="T230" s="738"/>
      <c r="U230" s="621"/>
      <c r="V230" s="626"/>
    </row>
    <row r="231" spans="1:22" ht="18" customHeight="1" x14ac:dyDescent="0.25">
      <c r="A231" s="633"/>
      <c r="B231" s="629"/>
      <c r="C231" s="744"/>
      <c r="D231" s="734" t="s">
        <v>1</v>
      </c>
      <c r="E231" s="735" t="str">
        <f ca="1">IF(OFFSET(Apnéistes!$C$5,'Badges (COMPETITEURS)'!B226,0)=0,"",OFFSET(Apnéistes!$C$5,'Badges (COMPETITEURS)'!B226,0))</f>
        <v>ORSKI SIMONET</v>
      </c>
      <c r="F231" s="736"/>
      <c r="G231" s="638"/>
      <c r="H231" s="639"/>
      <c r="I231" s="629"/>
      <c r="J231" s="744"/>
      <c r="K231" s="734" t="s">
        <v>1</v>
      </c>
      <c r="L231" s="735" t="str">
        <f ca="1">IF(OFFSET(Apnéistes!$C$5,'Badges (COMPETITEURS)'!I226,0)=0,"",OFFSET(Apnéistes!$C$5,'Badges (COMPETITEURS)'!I226,0))</f>
        <v>PIERRAT</v>
      </c>
      <c r="M231" s="736"/>
      <c r="N231" s="638"/>
      <c r="O231" s="639"/>
      <c r="P231" s="629"/>
      <c r="Q231" s="744"/>
      <c r="R231" s="734" t="s">
        <v>1</v>
      </c>
      <c r="S231" s="735" t="str">
        <f ca="1">IF(OFFSET(Apnéistes!$C$5,'Badges (COMPETITEURS)'!P226,0)=0,"",OFFSET(Apnéistes!$C$5,'Badges (COMPETITEURS)'!P226,0))</f>
        <v>AUBRY</v>
      </c>
      <c r="T231" s="736"/>
      <c r="U231" s="622"/>
      <c r="V231" s="627"/>
    </row>
    <row r="232" spans="1:22" ht="18" customHeight="1" x14ac:dyDescent="0.25">
      <c r="A232" s="633"/>
      <c r="B232" s="629"/>
      <c r="C232" s="744"/>
      <c r="D232" s="734"/>
      <c r="E232" s="737"/>
      <c r="F232" s="738"/>
      <c r="G232" s="638"/>
      <c r="H232" s="639"/>
      <c r="I232" s="629"/>
      <c r="J232" s="744"/>
      <c r="K232" s="734"/>
      <c r="L232" s="737"/>
      <c r="M232" s="738"/>
      <c r="N232" s="638"/>
      <c r="O232" s="639"/>
      <c r="P232" s="629"/>
      <c r="Q232" s="744"/>
      <c r="R232" s="734"/>
      <c r="S232" s="737"/>
      <c r="T232" s="738"/>
      <c r="U232" s="622"/>
      <c r="V232" s="627"/>
    </row>
    <row r="233" spans="1:22" ht="18" customHeight="1" x14ac:dyDescent="0.25">
      <c r="A233" s="633"/>
      <c r="B233" s="629"/>
      <c r="C233" s="744"/>
      <c r="D233" s="734"/>
      <c r="E233" s="737"/>
      <c r="F233" s="738"/>
      <c r="G233" s="638"/>
      <c r="H233" s="639"/>
      <c r="I233" s="629"/>
      <c r="J233" s="744"/>
      <c r="K233" s="734"/>
      <c r="L233" s="737"/>
      <c r="M233" s="738"/>
      <c r="N233" s="638"/>
      <c r="O233" s="639"/>
      <c r="P233" s="630"/>
      <c r="Q233" s="744"/>
      <c r="R233" s="734"/>
      <c r="S233" s="737"/>
      <c r="T233" s="738"/>
      <c r="U233" s="622"/>
      <c r="V233" s="627"/>
    </row>
    <row r="234" spans="1:22" ht="18" customHeight="1" x14ac:dyDescent="0.25">
      <c r="A234" s="643"/>
      <c r="B234" s="630"/>
      <c r="C234" s="744"/>
      <c r="D234" s="734" t="s">
        <v>2</v>
      </c>
      <c r="E234" s="735" t="str">
        <f ca="1">IF(OFFSET(Apnéistes!$D$5,'Badges (COMPETITEURS)'!B226,0)=0,"",OFFSET(Apnéistes!$D$5,'Badges (COMPETITEURS)'!B226,0))</f>
        <v>Laetitia</v>
      </c>
      <c r="F234" s="736"/>
      <c r="G234" s="638"/>
      <c r="H234" s="639"/>
      <c r="I234" s="630"/>
      <c r="J234" s="744"/>
      <c r="K234" s="734" t="s">
        <v>2</v>
      </c>
      <c r="L234" s="735" t="str">
        <f ca="1">IF(OFFSET(Apnéistes!$D$5,'Badges (COMPETITEURS)'!I226,0)=0,"",OFFSET(Apnéistes!$D$5,'Badges (COMPETITEURS)'!I226,0))</f>
        <v>Patrice</v>
      </c>
      <c r="M234" s="736"/>
      <c r="N234" s="638"/>
      <c r="O234" s="639"/>
      <c r="P234" s="630"/>
      <c r="Q234" s="744"/>
      <c r="R234" s="734" t="s">
        <v>2</v>
      </c>
      <c r="S234" s="735" t="str">
        <f ca="1">IF(OFFSET(Apnéistes!$D$5,'Badges (COMPETITEURS)'!P226,0)=0,"",OFFSET(Apnéistes!$D$5,'Badges (COMPETITEURS)'!P226,0))</f>
        <v>Pascale</v>
      </c>
      <c r="T234" s="736"/>
      <c r="U234" s="622"/>
      <c r="V234" s="627"/>
    </row>
    <row r="235" spans="1:22" ht="18" customHeight="1" x14ac:dyDescent="0.25">
      <c r="A235" s="643"/>
      <c r="B235" s="630"/>
      <c r="C235" s="745"/>
      <c r="D235" s="734"/>
      <c r="E235" s="737"/>
      <c r="F235" s="738"/>
      <c r="G235" s="638"/>
      <c r="H235" s="639"/>
      <c r="I235" s="630"/>
      <c r="J235" s="745"/>
      <c r="K235" s="734"/>
      <c r="L235" s="737"/>
      <c r="M235" s="738"/>
      <c r="N235" s="638"/>
      <c r="O235" s="639"/>
      <c r="P235" s="630"/>
      <c r="Q235" s="745"/>
      <c r="R235" s="734"/>
      <c r="S235" s="737"/>
      <c r="T235" s="738"/>
      <c r="U235" s="622"/>
      <c r="V235" s="627"/>
    </row>
    <row r="236" spans="1:22" ht="18" customHeight="1" x14ac:dyDescent="0.25">
      <c r="A236" s="643"/>
      <c r="B236" s="630"/>
      <c r="C236" s="763" t="s">
        <v>531</v>
      </c>
      <c r="D236" s="734"/>
      <c r="E236" s="737"/>
      <c r="F236" s="738"/>
      <c r="G236" s="638"/>
      <c r="H236" s="639"/>
      <c r="I236" s="630"/>
      <c r="J236" s="763" t="s">
        <v>531</v>
      </c>
      <c r="K236" s="734"/>
      <c r="L236" s="737"/>
      <c r="M236" s="738"/>
      <c r="N236" s="638"/>
      <c r="O236" s="639"/>
      <c r="P236" s="630"/>
      <c r="Q236" s="763" t="s">
        <v>531</v>
      </c>
      <c r="R236" s="734"/>
      <c r="S236" s="737"/>
      <c r="T236" s="738"/>
      <c r="U236" s="622"/>
      <c r="V236" s="627"/>
    </row>
    <row r="237" spans="1:22" ht="18" customHeight="1" x14ac:dyDescent="0.25">
      <c r="A237" s="643"/>
      <c r="B237" s="630"/>
      <c r="C237" s="763"/>
      <c r="D237" s="734" t="s">
        <v>533</v>
      </c>
      <c r="E237" s="754" t="str">
        <f ca="1">IF(OFFSET(Apnéistes!$B$5,'Badges (COMPETITEURS)'!B226,0)=0,"",OFFSET(Apnéistes!$B$5,'Badges (COMPETITEURS)'!B226,0))</f>
        <v xml:space="preserve">N°2 </v>
      </c>
      <c r="F237" s="755"/>
      <c r="G237" s="638"/>
      <c r="H237" s="639"/>
      <c r="I237" s="630"/>
      <c r="J237" s="763"/>
      <c r="K237" s="734" t="s">
        <v>533</v>
      </c>
      <c r="L237" s="754" t="str">
        <f ca="1">IF(OFFSET(Apnéistes!$B$5,'Badges (COMPETITEURS)'!I226,0)=0,"",OFFSET(Apnéistes!$B$5,'Badges (COMPETITEURS)'!I226,0))</f>
        <v xml:space="preserve">N°3 </v>
      </c>
      <c r="M237" s="755"/>
      <c r="N237" s="638"/>
      <c r="O237" s="639"/>
      <c r="P237" s="630"/>
      <c r="Q237" s="763"/>
      <c r="R237" s="734" t="s">
        <v>533</v>
      </c>
      <c r="S237" s="754" t="str">
        <f ca="1">IF(OFFSET(Apnéistes!$B$5,'Badges (COMPETITEURS)'!P226,0)=0,"",OFFSET(Apnéistes!$B$5,'Badges (COMPETITEURS)'!P226,0))</f>
        <v xml:space="preserve">N°4 </v>
      </c>
      <c r="T237" s="755"/>
      <c r="U237" s="622"/>
      <c r="V237" s="627"/>
    </row>
    <row r="238" spans="1:22" ht="18" customHeight="1" x14ac:dyDescent="0.25">
      <c r="A238" s="643"/>
      <c r="B238" s="630"/>
      <c r="C238" s="764"/>
      <c r="D238" s="766"/>
      <c r="E238" s="756"/>
      <c r="F238" s="757"/>
      <c r="G238" s="638"/>
      <c r="H238" s="639"/>
      <c r="I238" s="630"/>
      <c r="J238" s="764"/>
      <c r="K238" s="766"/>
      <c r="L238" s="756"/>
      <c r="M238" s="757"/>
      <c r="N238" s="638"/>
      <c r="O238" s="639"/>
      <c r="P238" s="630"/>
      <c r="Q238" s="764"/>
      <c r="R238" s="766"/>
      <c r="S238" s="756"/>
      <c r="T238" s="757"/>
      <c r="U238" s="622"/>
      <c r="V238" s="627"/>
    </row>
    <row r="239" spans="1:22" ht="18" customHeight="1" thickBot="1" x14ac:dyDescent="0.3">
      <c r="A239" s="643"/>
      <c r="B239" s="630"/>
      <c r="C239" s="765"/>
      <c r="D239" s="767"/>
      <c r="E239" s="758"/>
      <c r="F239" s="759"/>
      <c r="G239" s="638"/>
      <c r="H239" s="639"/>
      <c r="I239" s="630"/>
      <c r="J239" s="765"/>
      <c r="K239" s="767"/>
      <c r="L239" s="758"/>
      <c r="M239" s="759"/>
      <c r="N239" s="638"/>
      <c r="O239" s="639"/>
      <c r="P239" s="630"/>
      <c r="Q239" s="765"/>
      <c r="R239" s="767"/>
      <c r="S239" s="758"/>
      <c r="T239" s="759"/>
      <c r="U239" s="622"/>
      <c r="V239" s="627"/>
    </row>
    <row r="240" spans="1:22" ht="24" customHeight="1" x14ac:dyDescent="0.25">
      <c r="A240" s="641"/>
      <c r="B240" s="631"/>
      <c r="C240" s="611"/>
      <c r="D240" s="612"/>
      <c r="E240" s="613"/>
      <c r="F240" s="613"/>
      <c r="G240" s="640"/>
      <c r="H240" s="641"/>
      <c r="I240" s="631"/>
      <c r="J240" s="611"/>
      <c r="K240" s="612"/>
      <c r="L240" s="613"/>
      <c r="M240" s="613"/>
      <c r="N240" s="640"/>
      <c r="O240" s="641"/>
      <c r="P240" s="631"/>
      <c r="Q240" s="611"/>
      <c r="R240" s="612"/>
      <c r="S240" s="613"/>
      <c r="T240" s="613"/>
      <c r="U240" s="623"/>
      <c r="V240" s="623"/>
    </row>
    <row r="241" spans="1:22" ht="24" customHeight="1" thickBot="1" x14ac:dyDescent="0.3">
      <c r="A241" s="643"/>
      <c r="B241" s="630"/>
      <c r="D241" s="608"/>
      <c r="E241" s="609"/>
      <c r="F241" s="609"/>
      <c r="G241" s="642"/>
      <c r="H241" s="643"/>
      <c r="I241" s="630"/>
      <c r="K241" s="608"/>
      <c r="L241" s="609"/>
      <c r="M241" s="609"/>
      <c r="N241" s="642"/>
      <c r="O241" s="643"/>
      <c r="R241" s="608"/>
      <c r="S241" s="609"/>
      <c r="T241" s="609"/>
      <c r="U241" s="624"/>
      <c r="V241" s="628"/>
    </row>
    <row r="242" spans="1:22" ht="18" customHeight="1" x14ac:dyDescent="0.25">
      <c r="A242" s="633"/>
      <c r="B242" s="629">
        <f>P226+1</f>
        <v>45</v>
      </c>
      <c r="C242" s="746" t="s">
        <v>428</v>
      </c>
      <c r="D242" s="748" t="s">
        <v>532</v>
      </c>
      <c r="E242" s="749"/>
      <c r="F242" s="750"/>
      <c r="G242" s="634"/>
      <c r="H242" s="635"/>
      <c r="I242" s="629">
        <f>B242+1</f>
        <v>46</v>
      </c>
      <c r="J242" s="746" t="s">
        <v>428</v>
      </c>
      <c r="K242" s="748" t="s">
        <v>532</v>
      </c>
      <c r="L242" s="749"/>
      <c r="M242" s="750"/>
      <c r="N242" s="634"/>
      <c r="O242" s="635"/>
      <c r="P242" s="629">
        <f>I242+1</f>
        <v>47</v>
      </c>
      <c r="Q242" s="746" t="s">
        <v>428</v>
      </c>
      <c r="R242" s="748" t="s">
        <v>532</v>
      </c>
      <c r="S242" s="749"/>
      <c r="T242" s="750"/>
      <c r="U242" s="620"/>
      <c r="V242" s="625"/>
    </row>
    <row r="243" spans="1:22" ht="18" customHeight="1" x14ac:dyDescent="0.25">
      <c r="A243" s="633"/>
      <c r="B243" s="629"/>
      <c r="C243" s="747"/>
      <c r="D243" s="751"/>
      <c r="E243" s="752"/>
      <c r="F243" s="753"/>
      <c r="G243" s="634"/>
      <c r="H243" s="635"/>
      <c r="I243" s="629"/>
      <c r="J243" s="747"/>
      <c r="K243" s="751"/>
      <c r="L243" s="752"/>
      <c r="M243" s="753"/>
      <c r="N243" s="634"/>
      <c r="O243" s="635"/>
      <c r="P243" s="629"/>
      <c r="Q243" s="747"/>
      <c r="R243" s="751"/>
      <c r="S243" s="752"/>
      <c r="T243" s="753"/>
      <c r="U243" s="620"/>
      <c r="V243" s="625"/>
    </row>
    <row r="244" spans="1:22" ht="18" customHeight="1" x14ac:dyDescent="0.3">
      <c r="A244" s="633"/>
      <c r="B244" s="629"/>
      <c r="C244" s="743"/>
      <c r="D244" s="742" t="s">
        <v>11</v>
      </c>
      <c r="E244" s="735" t="str">
        <f ca="1">IF(OFFSET(Apnéistes!$A$5,'Badges (COMPETITEURS)'!B242,0)=0,"",OFFSET(Apnéistes!$A$5,'Badges (COMPETITEURS)'!B242,0))</f>
        <v>Sportpleizh</v>
      </c>
      <c r="F244" s="736"/>
      <c r="G244" s="636"/>
      <c r="H244" s="637"/>
      <c r="I244" s="629"/>
      <c r="J244" s="743"/>
      <c r="K244" s="742" t="s">
        <v>11</v>
      </c>
      <c r="L244" s="735" t="str">
        <f ca="1">IF(OFFSET(Apnéistes!$A$5,'Badges (COMPETITEURS)'!I242,0)=0,"",OFFSET(Apnéistes!$A$5,'Badges (COMPETITEURS)'!I242,0))</f>
        <v/>
      </c>
      <c r="M244" s="736"/>
      <c r="N244" s="636"/>
      <c r="O244" s="637"/>
      <c r="P244" s="629"/>
      <c r="Q244" s="743"/>
      <c r="R244" s="742" t="s">
        <v>11</v>
      </c>
      <c r="S244" s="735" t="str">
        <f ca="1">IF(OFFSET(Apnéistes!$A$5,'Badges (COMPETITEURS)'!P242,0)=0,"",OFFSET(Apnéistes!$A$5,'Badges (COMPETITEURS)'!P242,0))</f>
        <v/>
      </c>
      <c r="T244" s="736"/>
      <c r="U244" s="621"/>
      <c r="V244" s="626"/>
    </row>
    <row r="245" spans="1:22" ht="18" customHeight="1" x14ac:dyDescent="0.3">
      <c r="A245" s="633"/>
      <c r="B245" s="629"/>
      <c r="C245" s="744"/>
      <c r="D245" s="734"/>
      <c r="E245" s="737"/>
      <c r="F245" s="738"/>
      <c r="G245" s="636"/>
      <c r="H245" s="637"/>
      <c r="I245" s="629"/>
      <c r="J245" s="744"/>
      <c r="K245" s="734"/>
      <c r="L245" s="737"/>
      <c r="M245" s="738"/>
      <c r="N245" s="636"/>
      <c r="O245" s="637"/>
      <c r="P245" s="629"/>
      <c r="Q245" s="744"/>
      <c r="R245" s="734"/>
      <c r="S245" s="737"/>
      <c r="T245" s="738"/>
      <c r="U245" s="621"/>
      <c r="V245" s="626"/>
    </row>
    <row r="246" spans="1:22" ht="18" customHeight="1" x14ac:dyDescent="0.3">
      <c r="A246" s="633"/>
      <c r="B246" s="629"/>
      <c r="C246" s="744"/>
      <c r="D246" s="734"/>
      <c r="E246" s="737"/>
      <c r="F246" s="738"/>
      <c r="G246" s="636"/>
      <c r="H246" s="637"/>
      <c r="I246" s="629"/>
      <c r="J246" s="744"/>
      <c r="K246" s="734"/>
      <c r="L246" s="737"/>
      <c r="M246" s="738"/>
      <c r="N246" s="636"/>
      <c r="O246" s="637"/>
      <c r="P246" s="629"/>
      <c r="Q246" s="744"/>
      <c r="R246" s="734"/>
      <c r="S246" s="737"/>
      <c r="T246" s="738"/>
      <c r="U246" s="621"/>
      <c r="V246" s="626"/>
    </row>
    <row r="247" spans="1:22" ht="18" customHeight="1" x14ac:dyDescent="0.25">
      <c r="A247" s="633"/>
      <c r="B247" s="629"/>
      <c r="C247" s="744"/>
      <c r="D247" s="734" t="s">
        <v>1</v>
      </c>
      <c r="E247" s="735" t="str">
        <f ca="1">IF(OFFSET(Apnéistes!$C$5,'Badges (COMPETITEURS)'!B242,0)=0,"",OFFSET(Apnéistes!$C$5,'Badges (COMPETITEURS)'!B242,0))</f>
        <v>MARIE</v>
      </c>
      <c r="F247" s="736"/>
      <c r="G247" s="638"/>
      <c r="H247" s="639"/>
      <c r="I247" s="629"/>
      <c r="J247" s="744"/>
      <c r="K247" s="734" t="s">
        <v>1</v>
      </c>
      <c r="L247" s="735" t="str">
        <f ca="1">IF(OFFSET(Apnéistes!$C$5,'Badges (COMPETITEURS)'!I242,0)=0,"",OFFSET(Apnéistes!$C$5,'Badges (COMPETITEURS)'!I242,0))</f>
        <v/>
      </c>
      <c r="M247" s="736"/>
      <c r="N247" s="638"/>
      <c r="O247" s="639"/>
      <c r="P247" s="629"/>
      <c r="Q247" s="744"/>
      <c r="R247" s="734" t="s">
        <v>1</v>
      </c>
      <c r="S247" s="735" t="str">
        <f ca="1">IF(OFFSET(Apnéistes!$C$5,'Badges (COMPETITEURS)'!P242,0)=0,"",OFFSET(Apnéistes!$C$5,'Badges (COMPETITEURS)'!P242,0))</f>
        <v/>
      </c>
      <c r="T247" s="736"/>
      <c r="U247" s="622"/>
      <c r="V247" s="627"/>
    </row>
    <row r="248" spans="1:22" ht="18" customHeight="1" x14ac:dyDescent="0.25">
      <c r="A248" s="633"/>
      <c r="B248" s="629"/>
      <c r="C248" s="744"/>
      <c r="D248" s="734"/>
      <c r="E248" s="737"/>
      <c r="F248" s="738"/>
      <c r="G248" s="638"/>
      <c r="H248" s="639"/>
      <c r="I248" s="629"/>
      <c r="J248" s="744"/>
      <c r="K248" s="734"/>
      <c r="L248" s="737"/>
      <c r="M248" s="738"/>
      <c r="N248" s="638"/>
      <c r="O248" s="639"/>
      <c r="P248" s="629"/>
      <c r="Q248" s="744"/>
      <c r="R248" s="734"/>
      <c r="S248" s="737"/>
      <c r="T248" s="738"/>
      <c r="U248" s="622"/>
      <c r="V248" s="627"/>
    </row>
    <row r="249" spans="1:22" ht="18" customHeight="1" x14ac:dyDescent="0.25">
      <c r="A249" s="633"/>
      <c r="B249" s="629"/>
      <c r="C249" s="744"/>
      <c r="D249" s="734"/>
      <c r="E249" s="737"/>
      <c r="F249" s="738"/>
      <c r="G249" s="638"/>
      <c r="H249" s="639"/>
      <c r="I249" s="629"/>
      <c r="J249" s="744"/>
      <c r="K249" s="734"/>
      <c r="L249" s="737"/>
      <c r="M249" s="738"/>
      <c r="N249" s="638"/>
      <c r="O249" s="639"/>
      <c r="P249" s="630"/>
      <c r="Q249" s="744"/>
      <c r="R249" s="734"/>
      <c r="S249" s="737"/>
      <c r="T249" s="738"/>
      <c r="U249" s="622"/>
      <c r="V249" s="627"/>
    </row>
    <row r="250" spans="1:22" ht="18" customHeight="1" x14ac:dyDescent="0.25">
      <c r="A250" s="643"/>
      <c r="B250" s="630"/>
      <c r="C250" s="744"/>
      <c r="D250" s="734" t="s">
        <v>2</v>
      </c>
      <c r="E250" s="735" t="str">
        <f ca="1">IF(OFFSET(Apnéistes!$D$5,'Badges (COMPETITEURS)'!B242,0)=0,"",OFFSET(Apnéistes!$D$5,'Badges (COMPETITEURS)'!B242,0))</f>
        <v>coralie</v>
      </c>
      <c r="F250" s="736"/>
      <c r="G250" s="638"/>
      <c r="H250" s="639"/>
      <c r="I250" s="630"/>
      <c r="J250" s="744"/>
      <c r="K250" s="734" t="s">
        <v>2</v>
      </c>
      <c r="L250" s="735" t="str">
        <f ca="1">IF(OFFSET(Apnéistes!$D$5,'Badges (COMPETITEURS)'!I242,0)=0,"",OFFSET(Apnéistes!$D$5,'Badges (COMPETITEURS)'!I242,0))</f>
        <v/>
      </c>
      <c r="M250" s="736"/>
      <c r="N250" s="638"/>
      <c r="O250" s="639"/>
      <c r="P250" s="630"/>
      <c r="Q250" s="744"/>
      <c r="R250" s="734" t="s">
        <v>2</v>
      </c>
      <c r="S250" s="735" t="str">
        <f ca="1">IF(OFFSET(Apnéistes!$D$5,'Badges (COMPETITEURS)'!P242,0)=0,"",OFFSET(Apnéistes!$D$5,'Badges (COMPETITEURS)'!P242,0))</f>
        <v/>
      </c>
      <c r="T250" s="736"/>
      <c r="U250" s="622"/>
      <c r="V250" s="627"/>
    </row>
    <row r="251" spans="1:22" ht="18" customHeight="1" x14ac:dyDescent="0.25">
      <c r="A251" s="643"/>
      <c r="B251" s="630"/>
      <c r="C251" s="745"/>
      <c r="D251" s="734"/>
      <c r="E251" s="737"/>
      <c r="F251" s="738"/>
      <c r="G251" s="638"/>
      <c r="H251" s="639"/>
      <c r="I251" s="630"/>
      <c r="J251" s="745"/>
      <c r="K251" s="734"/>
      <c r="L251" s="737"/>
      <c r="M251" s="738"/>
      <c r="N251" s="638"/>
      <c r="O251" s="639"/>
      <c r="P251" s="630"/>
      <c r="Q251" s="745"/>
      <c r="R251" s="734"/>
      <c r="S251" s="737"/>
      <c r="T251" s="738"/>
      <c r="U251" s="622"/>
      <c r="V251" s="627"/>
    </row>
    <row r="252" spans="1:22" ht="18" customHeight="1" x14ac:dyDescent="0.25">
      <c r="A252" s="643"/>
      <c r="B252" s="630"/>
      <c r="C252" s="763" t="s">
        <v>531</v>
      </c>
      <c r="D252" s="734"/>
      <c r="E252" s="737"/>
      <c r="F252" s="738"/>
      <c r="G252" s="638"/>
      <c r="H252" s="639"/>
      <c r="I252" s="630"/>
      <c r="J252" s="763" t="s">
        <v>531</v>
      </c>
      <c r="K252" s="734"/>
      <c r="L252" s="737"/>
      <c r="M252" s="738"/>
      <c r="N252" s="638"/>
      <c r="O252" s="639"/>
      <c r="P252" s="630"/>
      <c r="Q252" s="763" t="s">
        <v>531</v>
      </c>
      <c r="R252" s="734"/>
      <c r="S252" s="737"/>
      <c r="T252" s="738"/>
      <c r="U252" s="622"/>
      <c r="V252" s="627"/>
    </row>
    <row r="253" spans="1:22" ht="18" customHeight="1" x14ac:dyDescent="0.25">
      <c r="A253" s="643"/>
      <c r="B253" s="630"/>
      <c r="C253" s="763"/>
      <c r="D253" s="734" t="s">
        <v>533</v>
      </c>
      <c r="E253" s="754" t="str">
        <f ca="1">IF(OFFSET(Apnéistes!$B$5,'Badges (COMPETITEURS)'!B242,0)=0,"",OFFSET(Apnéistes!$B$5,'Badges (COMPETITEURS)'!B242,0))</f>
        <v xml:space="preserve">N°5 </v>
      </c>
      <c r="F253" s="755"/>
      <c r="G253" s="638"/>
      <c r="H253" s="639"/>
      <c r="I253" s="630"/>
      <c r="J253" s="763"/>
      <c r="K253" s="734" t="s">
        <v>533</v>
      </c>
      <c r="L253" s="754" t="str">
        <f ca="1">IF(OFFSET(Apnéistes!$B$5,'Badges (COMPETITEURS)'!I242,0)=0,"",OFFSET(Apnéistes!$B$5,'Badges (COMPETITEURS)'!I242,0))</f>
        <v/>
      </c>
      <c r="M253" s="755"/>
      <c r="N253" s="638"/>
      <c r="O253" s="639"/>
      <c r="P253" s="630"/>
      <c r="Q253" s="763"/>
      <c r="R253" s="734" t="s">
        <v>533</v>
      </c>
      <c r="S253" s="754" t="str">
        <f ca="1">IF(OFFSET(Apnéistes!$B$5,'Badges (COMPETITEURS)'!P242,0)=0,"",OFFSET(Apnéistes!$B$5,'Badges (COMPETITEURS)'!P242,0))</f>
        <v/>
      </c>
      <c r="T253" s="755"/>
      <c r="U253" s="622"/>
      <c r="V253" s="627"/>
    </row>
    <row r="254" spans="1:22" ht="18" customHeight="1" x14ac:dyDescent="0.25">
      <c r="A254" s="643"/>
      <c r="B254" s="630"/>
      <c r="C254" s="764"/>
      <c r="D254" s="766"/>
      <c r="E254" s="756"/>
      <c r="F254" s="757"/>
      <c r="G254" s="638"/>
      <c r="H254" s="639"/>
      <c r="I254" s="630"/>
      <c r="J254" s="764"/>
      <c r="K254" s="766"/>
      <c r="L254" s="756"/>
      <c r="M254" s="757"/>
      <c r="N254" s="638"/>
      <c r="O254" s="639"/>
      <c r="P254" s="630"/>
      <c r="Q254" s="764"/>
      <c r="R254" s="766"/>
      <c r="S254" s="756"/>
      <c r="T254" s="757"/>
      <c r="U254" s="622"/>
      <c r="V254" s="627"/>
    </row>
    <row r="255" spans="1:22" ht="18" customHeight="1" thickBot="1" x14ac:dyDescent="0.3">
      <c r="A255" s="643"/>
      <c r="B255" s="630"/>
      <c r="C255" s="765"/>
      <c r="D255" s="767"/>
      <c r="E255" s="758"/>
      <c r="F255" s="759"/>
      <c r="G255" s="638"/>
      <c r="H255" s="639"/>
      <c r="I255" s="630"/>
      <c r="J255" s="765"/>
      <c r="K255" s="767"/>
      <c r="L255" s="758"/>
      <c r="M255" s="759"/>
      <c r="N255" s="638"/>
      <c r="O255" s="639"/>
      <c r="P255" s="630"/>
      <c r="Q255" s="765"/>
      <c r="R255" s="767"/>
      <c r="S255" s="758"/>
      <c r="T255" s="759"/>
      <c r="U255" s="622"/>
      <c r="V255" s="627"/>
    </row>
    <row r="256" spans="1:22" ht="24" customHeight="1" x14ac:dyDescent="0.25">
      <c r="A256" s="641"/>
      <c r="B256" s="631"/>
      <c r="C256" s="611"/>
      <c r="D256" s="612"/>
      <c r="E256" s="613"/>
      <c r="F256" s="613"/>
      <c r="G256" s="640"/>
      <c r="H256" s="641"/>
      <c r="I256" s="631"/>
      <c r="J256" s="611"/>
      <c r="K256" s="612"/>
      <c r="L256" s="613"/>
      <c r="M256" s="613"/>
      <c r="N256" s="640"/>
      <c r="O256" s="641"/>
      <c r="P256" s="631"/>
      <c r="Q256" s="611"/>
      <c r="R256" s="612"/>
      <c r="S256" s="613"/>
      <c r="T256" s="613"/>
      <c r="U256" s="623"/>
      <c r="V256" s="623"/>
    </row>
    <row r="257" spans="1:22" ht="24" customHeight="1" thickBot="1" x14ac:dyDescent="0.3">
      <c r="A257" s="643"/>
      <c r="B257" s="630"/>
      <c r="D257" s="608"/>
      <c r="E257" s="609"/>
      <c r="F257" s="609"/>
      <c r="G257" s="642"/>
      <c r="H257" s="643"/>
      <c r="I257" s="630"/>
      <c r="K257" s="608"/>
      <c r="L257" s="609"/>
      <c r="M257" s="609"/>
      <c r="N257" s="642"/>
      <c r="O257" s="643"/>
      <c r="R257" s="608"/>
      <c r="S257" s="609"/>
      <c r="T257" s="609"/>
      <c r="U257" s="624"/>
      <c r="V257" s="628"/>
    </row>
    <row r="258" spans="1:22" ht="18" customHeight="1" x14ac:dyDescent="0.25">
      <c r="A258" s="633"/>
      <c r="B258" s="629">
        <f>P242+1</f>
        <v>48</v>
      </c>
      <c r="C258" s="746" t="s">
        <v>428</v>
      </c>
      <c r="D258" s="748" t="s">
        <v>532</v>
      </c>
      <c r="E258" s="749"/>
      <c r="F258" s="750"/>
      <c r="G258" s="634"/>
      <c r="H258" s="635"/>
      <c r="I258" s="629">
        <f>B258+1</f>
        <v>49</v>
      </c>
      <c r="J258" s="746" t="s">
        <v>428</v>
      </c>
      <c r="K258" s="748" t="s">
        <v>532</v>
      </c>
      <c r="L258" s="749"/>
      <c r="M258" s="750"/>
      <c r="N258" s="634"/>
      <c r="O258" s="635"/>
      <c r="P258" s="629">
        <f>I258+1</f>
        <v>50</v>
      </c>
      <c r="Q258" s="746" t="s">
        <v>428</v>
      </c>
      <c r="R258" s="748" t="s">
        <v>532</v>
      </c>
      <c r="S258" s="749"/>
      <c r="T258" s="750"/>
      <c r="U258" s="620"/>
      <c r="V258" s="625"/>
    </row>
    <row r="259" spans="1:22" ht="18" customHeight="1" x14ac:dyDescent="0.25">
      <c r="A259" s="633"/>
      <c r="B259" s="629"/>
      <c r="C259" s="747"/>
      <c r="D259" s="751"/>
      <c r="E259" s="752"/>
      <c r="F259" s="753"/>
      <c r="G259" s="634"/>
      <c r="H259" s="635"/>
      <c r="I259" s="629"/>
      <c r="J259" s="747"/>
      <c r="K259" s="751"/>
      <c r="L259" s="752"/>
      <c r="M259" s="753"/>
      <c r="N259" s="634"/>
      <c r="O259" s="635"/>
      <c r="P259" s="629"/>
      <c r="Q259" s="747"/>
      <c r="R259" s="751"/>
      <c r="S259" s="752"/>
      <c r="T259" s="753"/>
      <c r="U259" s="620"/>
      <c r="V259" s="625"/>
    </row>
    <row r="260" spans="1:22" ht="18" customHeight="1" x14ac:dyDescent="0.3">
      <c r="A260" s="633"/>
      <c r="B260" s="629"/>
      <c r="C260" s="743"/>
      <c r="D260" s="742" t="s">
        <v>11</v>
      </c>
      <c r="E260" s="735" t="str">
        <f ca="1">IF(OFFSET(Apnéistes!$A$5,'Badges (COMPETITEURS)'!B258,0)=0,"",OFFSET(Apnéistes!$A$5,'Badges (COMPETITEURS)'!B258,0))</f>
        <v/>
      </c>
      <c r="F260" s="736"/>
      <c r="G260" s="636"/>
      <c r="H260" s="637"/>
      <c r="I260" s="629"/>
      <c r="J260" s="743"/>
      <c r="K260" s="742" t="s">
        <v>11</v>
      </c>
      <c r="L260" s="735" t="str">
        <f ca="1">IF(OFFSET(Apnéistes!$A$5,'Badges (COMPETITEURS)'!I258,0)=0,"",OFFSET(Apnéistes!$A$5,'Badges (COMPETITEURS)'!I258,0))</f>
        <v/>
      </c>
      <c r="M260" s="736"/>
      <c r="N260" s="636"/>
      <c r="O260" s="637"/>
      <c r="P260" s="629"/>
      <c r="Q260" s="743"/>
      <c r="R260" s="742" t="s">
        <v>11</v>
      </c>
      <c r="S260" s="735" t="str">
        <f ca="1">IF(OFFSET(Apnéistes!$A$5,'Badges (COMPETITEURS)'!P258,0)=0,"",OFFSET(Apnéistes!$A$5,'Badges (COMPETITEURS)'!P258,0))</f>
        <v/>
      </c>
      <c r="T260" s="736"/>
      <c r="U260" s="621"/>
      <c r="V260" s="626"/>
    </row>
    <row r="261" spans="1:22" ht="18" customHeight="1" x14ac:dyDescent="0.3">
      <c r="A261" s="633"/>
      <c r="B261" s="629"/>
      <c r="C261" s="744"/>
      <c r="D261" s="734"/>
      <c r="E261" s="737"/>
      <c r="F261" s="738"/>
      <c r="G261" s="636"/>
      <c r="H261" s="637"/>
      <c r="I261" s="629"/>
      <c r="J261" s="744"/>
      <c r="K261" s="734"/>
      <c r="L261" s="737"/>
      <c r="M261" s="738"/>
      <c r="N261" s="636"/>
      <c r="O261" s="637"/>
      <c r="P261" s="629"/>
      <c r="Q261" s="744"/>
      <c r="R261" s="734"/>
      <c r="S261" s="737"/>
      <c r="T261" s="738"/>
      <c r="U261" s="621"/>
      <c r="V261" s="626"/>
    </row>
    <row r="262" spans="1:22" ht="18" customHeight="1" x14ac:dyDescent="0.3">
      <c r="A262" s="633"/>
      <c r="B262" s="629"/>
      <c r="C262" s="744"/>
      <c r="D262" s="734"/>
      <c r="E262" s="737"/>
      <c r="F262" s="738"/>
      <c r="G262" s="636"/>
      <c r="H262" s="637"/>
      <c r="I262" s="629"/>
      <c r="J262" s="744"/>
      <c r="K262" s="734"/>
      <c r="L262" s="737"/>
      <c r="M262" s="738"/>
      <c r="N262" s="636"/>
      <c r="O262" s="637"/>
      <c r="P262" s="629"/>
      <c r="Q262" s="744"/>
      <c r="R262" s="734"/>
      <c r="S262" s="737"/>
      <c r="T262" s="738"/>
      <c r="U262" s="621"/>
      <c r="V262" s="626"/>
    </row>
    <row r="263" spans="1:22" ht="18" customHeight="1" x14ac:dyDescent="0.25">
      <c r="A263" s="633"/>
      <c r="B263" s="629"/>
      <c r="C263" s="744"/>
      <c r="D263" s="734" t="s">
        <v>1</v>
      </c>
      <c r="E263" s="735" t="str">
        <f ca="1">IF(OFFSET(Apnéistes!$C$5,'Badges (COMPETITEURS)'!B258,0)=0,"",OFFSET(Apnéistes!$C$5,'Badges (COMPETITEURS)'!B258,0))</f>
        <v/>
      </c>
      <c r="F263" s="736"/>
      <c r="G263" s="638"/>
      <c r="H263" s="639"/>
      <c r="I263" s="629"/>
      <c r="J263" s="744"/>
      <c r="K263" s="734" t="s">
        <v>1</v>
      </c>
      <c r="L263" s="735" t="str">
        <f ca="1">IF(OFFSET(Apnéistes!$C$5,'Badges (COMPETITEURS)'!I258,0)=0,"",OFFSET(Apnéistes!$C$5,'Badges (COMPETITEURS)'!I258,0))</f>
        <v/>
      </c>
      <c r="M263" s="736"/>
      <c r="N263" s="638"/>
      <c r="O263" s="639"/>
      <c r="P263" s="629"/>
      <c r="Q263" s="744"/>
      <c r="R263" s="734" t="s">
        <v>1</v>
      </c>
      <c r="S263" s="735" t="str">
        <f ca="1">IF(OFFSET(Apnéistes!$C$5,'Badges (COMPETITEURS)'!P258,0)=0,"",OFFSET(Apnéistes!$C$5,'Badges (COMPETITEURS)'!P258,0))</f>
        <v/>
      </c>
      <c r="T263" s="736"/>
      <c r="U263" s="622"/>
      <c r="V263" s="627"/>
    </row>
    <row r="264" spans="1:22" ht="18" customHeight="1" x14ac:dyDescent="0.25">
      <c r="A264" s="633"/>
      <c r="B264" s="629"/>
      <c r="C264" s="744"/>
      <c r="D264" s="734"/>
      <c r="E264" s="737"/>
      <c r="F264" s="738"/>
      <c r="G264" s="638"/>
      <c r="H264" s="639"/>
      <c r="I264" s="629"/>
      <c r="J264" s="744"/>
      <c r="K264" s="734"/>
      <c r="L264" s="737"/>
      <c r="M264" s="738"/>
      <c r="N264" s="638"/>
      <c r="O264" s="639"/>
      <c r="P264" s="629"/>
      <c r="Q264" s="744"/>
      <c r="R264" s="734"/>
      <c r="S264" s="737"/>
      <c r="T264" s="738"/>
      <c r="U264" s="622"/>
      <c r="V264" s="627"/>
    </row>
    <row r="265" spans="1:22" ht="18" customHeight="1" x14ac:dyDescent="0.25">
      <c r="A265" s="633"/>
      <c r="B265" s="629"/>
      <c r="C265" s="744"/>
      <c r="D265" s="734"/>
      <c r="E265" s="737"/>
      <c r="F265" s="738"/>
      <c r="G265" s="638"/>
      <c r="H265" s="639"/>
      <c r="I265" s="629"/>
      <c r="J265" s="744"/>
      <c r="K265" s="734"/>
      <c r="L265" s="737"/>
      <c r="M265" s="738"/>
      <c r="N265" s="638"/>
      <c r="O265" s="639"/>
      <c r="P265" s="630"/>
      <c r="Q265" s="744"/>
      <c r="R265" s="734"/>
      <c r="S265" s="737"/>
      <c r="T265" s="738"/>
      <c r="U265" s="622"/>
      <c r="V265" s="627"/>
    </row>
    <row r="266" spans="1:22" ht="18" customHeight="1" x14ac:dyDescent="0.25">
      <c r="A266" s="643"/>
      <c r="B266" s="630"/>
      <c r="C266" s="744"/>
      <c r="D266" s="734" t="s">
        <v>2</v>
      </c>
      <c r="E266" s="735" t="str">
        <f ca="1">IF(OFFSET(Apnéistes!$D$5,'Badges (COMPETITEURS)'!B258,0)=0,"",OFFSET(Apnéistes!$D$5,'Badges (COMPETITEURS)'!B258,0))</f>
        <v/>
      </c>
      <c r="F266" s="736"/>
      <c r="G266" s="638"/>
      <c r="H266" s="639"/>
      <c r="I266" s="630"/>
      <c r="J266" s="744"/>
      <c r="K266" s="734" t="s">
        <v>2</v>
      </c>
      <c r="L266" s="735" t="str">
        <f ca="1">IF(OFFSET(Apnéistes!$D$5,'Badges (COMPETITEURS)'!I258,0)=0,"",OFFSET(Apnéistes!$D$5,'Badges (COMPETITEURS)'!I258,0))</f>
        <v/>
      </c>
      <c r="M266" s="736"/>
      <c r="N266" s="638"/>
      <c r="O266" s="639"/>
      <c r="P266" s="630"/>
      <c r="Q266" s="744"/>
      <c r="R266" s="734" t="s">
        <v>2</v>
      </c>
      <c r="S266" s="735" t="str">
        <f ca="1">IF(OFFSET(Apnéistes!$D$5,'Badges (COMPETITEURS)'!P258,0)=0,"",OFFSET(Apnéistes!$D$5,'Badges (COMPETITEURS)'!P258,0))</f>
        <v/>
      </c>
      <c r="T266" s="736"/>
      <c r="U266" s="622"/>
      <c r="V266" s="627"/>
    </row>
    <row r="267" spans="1:22" ht="18" customHeight="1" x14ac:dyDescent="0.25">
      <c r="A267" s="643"/>
      <c r="B267" s="630"/>
      <c r="C267" s="745"/>
      <c r="D267" s="734"/>
      <c r="E267" s="737"/>
      <c r="F267" s="738"/>
      <c r="G267" s="638"/>
      <c r="H267" s="639"/>
      <c r="I267" s="630"/>
      <c r="J267" s="745"/>
      <c r="K267" s="734"/>
      <c r="L267" s="737"/>
      <c r="M267" s="738"/>
      <c r="N267" s="638"/>
      <c r="O267" s="639"/>
      <c r="P267" s="630"/>
      <c r="Q267" s="745"/>
      <c r="R267" s="734"/>
      <c r="S267" s="737"/>
      <c r="T267" s="738"/>
      <c r="U267" s="622"/>
      <c r="V267" s="627"/>
    </row>
    <row r="268" spans="1:22" ht="18" customHeight="1" x14ac:dyDescent="0.25">
      <c r="A268" s="643"/>
      <c r="B268" s="630"/>
      <c r="C268" s="763" t="s">
        <v>531</v>
      </c>
      <c r="D268" s="734"/>
      <c r="E268" s="737"/>
      <c r="F268" s="738"/>
      <c r="G268" s="638"/>
      <c r="H268" s="639"/>
      <c r="I268" s="630"/>
      <c r="J268" s="763" t="s">
        <v>531</v>
      </c>
      <c r="K268" s="734"/>
      <c r="L268" s="737"/>
      <c r="M268" s="738"/>
      <c r="N268" s="638"/>
      <c r="O268" s="639"/>
      <c r="P268" s="630"/>
      <c r="Q268" s="763" t="s">
        <v>531</v>
      </c>
      <c r="R268" s="734"/>
      <c r="S268" s="737"/>
      <c r="T268" s="738"/>
      <c r="U268" s="622"/>
      <c r="V268" s="627"/>
    </row>
    <row r="269" spans="1:22" ht="18" customHeight="1" x14ac:dyDescent="0.25">
      <c r="A269" s="643"/>
      <c r="B269" s="630"/>
      <c r="C269" s="763"/>
      <c r="D269" s="734" t="s">
        <v>533</v>
      </c>
      <c r="E269" s="754" t="str">
        <f ca="1">IF(OFFSET(Apnéistes!$B$5,'Badges (COMPETITEURS)'!B258,0)=0,"",OFFSET(Apnéistes!$B$5,'Badges (COMPETITEURS)'!B258,0))</f>
        <v/>
      </c>
      <c r="F269" s="755"/>
      <c r="G269" s="638"/>
      <c r="H269" s="639"/>
      <c r="I269" s="630"/>
      <c r="J269" s="763"/>
      <c r="K269" s="734" t="s">
        <v>533</v>
      </c>
      <c r="L269" s="754" t="str">
        <f ca="1">IF(OFFSET(Apnéistes!$B$5,'Badges (COMPETITEURS)'!I258,0)=0,"",OFFSET(Apnéistes!$B$5,'Badges (COMPETITEURS)'!I258,0))</f>
        <v/>
      </c>
      <c r="M269" s="755"/>
      <c r="N269" s="638"/>
      <c r="O269" s="639"/>
      <c r="P269" s="630"/>
      <c r="Q269" s="763"/>
      <c r="R269" s="734" t="s">
        <v>533</v>
      </c>
      <c r="S269" s="754" t="str">
        <f ca="1">IF(OFFSET(Apnéistes!$B$5,'Badges (COMPETITEURS)'!P258,0)=0,"",OFFSET(Apnéistes!$B$5,'Badges (COMPETITEURS)'!P258,0))</f>
        <v/>
      </c>
      <c r="T269" s="755"/>
      <c r="U269" s="622"/>
      <c r="V269" s="627"/>
    </row>
    <row r="270" spans="1:22" ht="18" customHeight="1" x14ac:dyDescent="0.25">
      <c r="A270" s="643"/>
      <c r="B270" s="630"/>
      <c r="C270" s="764"/>
      <c r="D270" s="766"/>
      <c r="E270" s="756"/>
      <c r="F270" s="757"/>
      <c r="G270" s="638"/>
      <c r="H270" s="639"/>
      <c r="I270" s="630"/>
      <c r="J270" s="764"/>
      <c r="K270" s="766"/>
      <c r="L270" s="756"/>
      <c r="M270" s="757"/>
      <c r="N270" s="638"/>
      <c r="O270" s="639"/>
      <c r="P270" s="630"/>
      <c r="Q270" s="764"/>
      <c r="R270" s="766"/>
      <c r="S270" s="756"/>
      <c r="T270" s="757"/>
      <c r="U270" s="622"/>
      <c r="V270" s="627"/>
    </row>
    <row r="271" spans="1:22" ht="18" customHeight="1" thickBot="1" x14ac:dyDescent="0.3">
      <c r="A271" s="643"/>
      <c r="B271" s="630"/>
      <c r="C271" s="765"/>
      <c r="D271" s="767"/>
      <c r="E271" s="758"/>
      <c r="F271" s="759"/>
      <c r="G271" s="638"/>
      <c r="H271" s="639"/>
      <c r="I271" s="630"/>
      <c r="J271" s="765"/>
      <c r="K271" s="767"/>
      <c r="L271" s="758"/>
      <c r="M271" s="759"/>
      <c r="N271" s="638"/>
      <c r="O271" s="639"/>
      <c r="P271" s="630"/>
      <c r="Q271" s="765"/>
      <c r="R271" s="767"/>
      <c r="S271" s="758"/>
      <c r="T271" s="759"/>
      <c r="U271" s="622"/>
      <c r="V271" s="627"/>
    </row>
    <row r="272" spans="1:22" ht="24" customHeight="1" x14ac:dyDescent="0.25">
      <c r="A272" s="641"/>
      <c r="B272" s="631"/>
      <c r="C272" s="611"/>
      <c r="D272" s="612"/>
      <c r="E272" s="613"/>
      <c r="F272" s="613"/>
      <c r="G272" s="640"/>
      <c r="H272" s="641"/>
      <c r="I272" s="631"/>
      <c r="J272" s="611"/>
      <c r="K272" s="612"/>
      <c r="L272" s="613"/>
      <c r="M272" s="613"/>
      <c r="N272" s="640"/>
      <c r="O272" s="641"/>
      <c r="P272" s="631"/>
      <c r="Q272" s="611"/>
      <c r="R272" s="612"/>
      <c r="S272" s="613"/>
      <c r="T272" s="613"/>
      <c r="U272" s="623"/>
      <c r="V272" s="623"/>
    </row>
    <row r="273" spans="1:22" ht="24" customHeight="1" thickBot="1" x14ac:dyDescent="0.3">
      <c r="A273" s="643"/>
      <c r="B273" s="630"/>
      <c r="D273" s="608"/>
      <c r="E273" s="609"/>
      <c r="F273" s="609"/>
      <c r="G273" s="642"/>
      <c r="H273" s="643"/>
      <c r="I273" s="630"/>
      <c r="K273" s="608"/>
      <c r="L273" s="609"/>
      <c r="M273" s="609"/>
      <c r="N273" s="642"/>
      <c r="O273" s="643"/>
      <c r="R273" s="608"/>
      <c r="S273" s="609"/>
      <c r="T273" s="609"/>
      <c r="U273" s="624"/>
      <c r="V273" s="628"/>
    </row>
    <row r="274" spans="1:22" ht="18" customHeight="1" x14ac:dyDescent="0.25">
      <c r="A274" s="633"/>
      <c r="B274" s="629">
        <f>P258+1</f>
        <v>51</v>
      </c>
      <c r="C274" s="746" t="s">
        <v>428</v>
      </c>
      <c r="D274" s="748" t="s">
        <v>532</v>
      </c>
      <c r="E274" s="749"/>
      <c r="F274" s="750"/>
      <c r="G274" s="634"/>
      <c r="H274" s="635"/>
      <c r="I274" s="629">
        <f>B274+1</f>
        <v>52</v>
      </c>
      <c r="J274" s="746" t="s">
        <v>428</v>
      </c>
      <c r="K274" s="748" t="s">
        <v>532</v>
      </c>
      <c r="L274" s="749"/>
      <c r="M274" s="750"/>
      <c r="N274" s="634"/>
      <c r="O274" s="635"/>
      <c r="P274" s="629">
        <f>I274+1</f>
        <v>53</v>
      </c>
      <c r="Q274" s="746" t="s">
        <v>428</v>
      </c>
      <c r="R274" s="748" t="s">
        <v>532</v>
      </c>
      <c r="S274" s="749"/>
      <c r="T274" s="750"/>
      <c r="U274" s="620"/>
      <c r="V274" s="625"/>
    </row>
    <row r="275" spans="1:22" ht="18" customHeight="1" x14ac:dyDescent="0.25">
      <c r="A275" s="633"/>
      <c r="B275" s="629"/>
      <c r="C275" s="747"/>
      <c r="D275" s="751"/>
      <c r="E275" s="752"/>
      <c r="F275" s="753"/>
      <c r="G275" s="634"/>
      <c r="H275" s="635"/>
      <c r="I275" s="629"/>
      <c r="J275" s="747"/>
      <c r="K275" s="751"/>
      <c r="L275" s="752"/>
      <c r="M275" s="753"/>
      <c r="N275" s="634"/>
      <c r="O275" s="635"/>
      <c r="P275" s="629"/>
      <c r="Q275" s="747"/>
      <c r="R275" s="751"/>
      <c r="S275" s="752"/>
      <c r="T275" s="753"/>
      <c r="U275" s="620"/>
      <c r="V275" s="625"/>
    </row>
    <row r="276" spans="1:22" ht="18" customHeight="1" x14ac:dyDescent="0.3">
      <c r="A276" s="633"/>
      <c r="B276" s="629"/>
      <c r="C276" s="743"/>
      <c r="D276" s="742" t="s">
        <v>11</v>
      </c>
      <c r="E276" s="735" t="str">
        <f ca="1">IF(OFFSET(Apnéistes!$A$5,'Badges (COMPETITEURS)'!B274,0)=0,"",OFFSET(Apnéistes!$A$5,'Badges (COMPETITEURS)'!B274,0))</f>
        <v/>
      </c>
      <c r="F276" s="736"/>
      <c r="G276" s="636"/>
      <c r="H276" s="637"/>
      <c r="I276" s="629"/>
      <c r="J276" s="743"/>
      <c r="K276" s="742" t="s">
        <v>11</v>
      </c>
      <c r="L276" s="735" t="str">
        <f ca="1">IF(OFFSET(Apnéistes!$A$5,'Badges (COMPETITEURS)'!I274,0)=0,"",OFFSET(Apnéistes!$A$5,'Badges (COMPETITEURS)'!I274,0))</f>
        <v/>
      </c>
      <c r="M276" s="736"/>
      <c r="N276" s="636"/>
      <c r="O276" s="637"/>
      <c r="P276" s="629"/>
      <c r="Q276" s="743"/>
      <c r="R276" s="742" t="s">
        <v>11</v>
      </c>
      <c r="S276" s="735" t="str">
        <f ca="1">IF(OFFSET(Apnéistes!$A$5,'Badges (COMPETITEURS)'!P274,0)=0,"",OFFSET(Apnéistes!$A$5,'Badges (COMPETITEURS)'!P274,0))</f>
        <v/>
      </c>
      <c r="T276" s="736"/>
      <c r="U276" s="621"/>
      <c r="V276" s="626"/>
    </row>
    <row r="277" spans="1:22" ht="18" customHeight="1" x14ac:dyDescent="0.3">
      <c r="A277" s="633"/>
      <c r="B277" s="629"/>
      <c r="C277" s="744"/>
      <c r="D277" s="734"/>
      <c r="E277" s="737"/>
      <c r="F277" s="738"/>
      <c r="G277" s="636"/>
      <c r="H277" s="637"/>
      <c r="I277" s="629"/>
      <c r="J277" s="744"/>
      <c r="K277" s="734"/>
      <c r="L277" s="737"/>
      <c r="M277" s="738"/>
      <c r="N277" s="636"/>
      <c r="O277" s="637"/>
      <c r="P277" s="629"/>
      <c r="Q277" s="744"/>
      <c r="R277" s="734"/>
      <c r="S277" s="737"/>
      <c r="T277" s="738"/>
      <c r="U277" s="621"/>
      <c r="V277" s="626"/>
    </row>
    <row r="278" spans="1:22" ht="18" customHeight="1" x14ac:dyDescent="0.3">
      <c r="A278" s="633"/>
      <c r="B278" s="629"/>
      <c r="C278" s="744"/>
      <c r="D278" s="734"/>
      <c r="E278" s="737"/>
      <c r="F278" s="738"/>
      <c r="G278" s="636"/>
      <c r="H278" s="637"/>
      <c r="I278" s="629"/>
      <c r="J278" s="744"/>
      <c r="K278" s="734"/>
      <c r="L278" s="737"/>
      <c r="M278" s="738"/>
      <c r="N278" s="636"/>
      <c r="O278" s="637"/>
      <c r="P278" s="629"/>
      <c r="Q278" s="744"/>
      <c r="R278" s="734"/>
      <c r="S278" s="737"/>
      <c r="T278" s="738"/>
      <c r="U278" s="621"/>
      <c r="V278" s="626"/>
    </row>
    <row r="279" spans="1:22" ht="18" customHeight="1" x14ac:dyDescent="0.25">
      <c r="A279" s="633"/>
      <c r="B279" s="629"/>
      <c r="C279" s="744"/>
      <c r="D279" s="734" t="s">
        <v>1</v>
      </c>
      <c r="E279" s="735" t="str">
        <f ca="1">IF(OFFSET(Apnéistes!$C$5,'Badges (COMPETITEURS)'!B274,0)=0,"",OFFSET(Apnéistes!$C$5,'Badges (COMPETITEURS)'!B274,0))</f>
        <v/>
      </c>
      <c r="F279" s="736"/>
      <c r="G279" s="638"/>
      <c r="H279" s="639"/>
      <c r="I279" s="629"/>
      <c r="J279" s="744"/>
      <c r="K279" s="734" t="s">
        <v>1</v>
      </c>
      <c r="L279" s="735" t="str">
        <f ca="1">IF(OFFSET(Apnéistes!$C$5,'Badges (COMPETITEURS)'!I274,0)=0,"",OFFSET(Apnéistes!$C$5,'Badges (COMPETITEURS)'!I274,0))</f>
        <v/>
      </c>
      <c r="M279" s="736"/>
      <c r="N279" s="638"/>
      <c r="O279" s="639"/>
      <c r="P279" s="629"/>
      <c r="Q279" s="744"/>
      <c r="R279" s="734" t="s">
        <v>1</v>
      </c>
      <c r="S279" s="735" t="str">
        <f ca="1">IF(OFFSET(Apnéistes!$C$5,'Badges (COMPETITEURS)'!P274,0)=0,"",OFFSET(Apnéistes!$C$5,'Badges (COMPETITEURS)'!P274,0))</f>
        <v/>
      </c>
      <c r="T279" s="736"/>
      <c r="U279" s="622"/>
      <c r="V279" s="627"/>
    </row>
    <row r="280" spans="1:22" ht="18" customHeight="1" x14ac:dyDescent="0.25">
      <c r="A280" s="633"/>
      <c r="B280" s="629"/>
      <c r="C280" s="744"/>
      <c r="D280" s="734"/>
      <c r="E280" s="737"/>
      <c r="F280" s="738"/>
      <c r="G280" s="638"/>
      <c r="H280" s="639"/>
      <c r="I280" s="629"/>
      <c r="J280" s="744"/>
      <c r="K280" s="734"/>
      <c r="L280" s="737"/>
      <c r="M280" s="738"/>
      <c r="N280" s="638"/>
      <c r="O280" s="639"/>
      <c r="P280" s="629"/>
      <c r="Q280" s="744"/>
      <c r="R280" s="734"/>
      <c r="S280" s="737"/>
      <c r="T280" s="738"/>
      <c r="U280" s="622"/>
      <c r="V280" s="627"/>
    </row>
    <row r="281" spans="1:22" ht="18" customHeight="1" x14ac:dyDescent="0.25">
      <c r="A281" s="633"/>
      <c r="B281" s="629"/>
      <c r="C281" s="744"/>
      <c r="D281" s="734"/>
      <c r="E281" s="737"/>
      <c r="F281" s="738"/>
      <c r="G281" s="638"/>
      <c r="H281" s="639"/>
      <c r="I281" s="629"/>
      <c r="J281" s="744"/>
      <c r="K281" s="734"/>
      <c r="L281" s="737"/>
      <c r="M281" s="738"/>
      <c r="N281" s="638"/>
      <c r="O281" s="639"/>
      <c r="P281" s="630"/>
      <c r="Q281" s="744"/>
      <c r="R281" s="734"/>
      <c r="S281" s="737"/>
      <c r="T281" s="738"/>
      <c r="U281" s="622"/>
      <c r="V281" s="627"/>
    </row>
    <row r="282" spans="1:22" ht="18" customHeight="1" x14ac:dyDescent="0.25">
      <c r="A282" s="643"/>
      <c r="B282" s="630"/>
      <c r="C282" s="744"/>
      <c r="D282" s="734" t="s">
        <v>2</v>
      </c>
      <c r="E282" s="735" t="str">
        <f ca="1">IF(OFFSET(Apnéistes!$D$5,'Badges (COMPETITEURS)'!B274,0)=0,"",OFFSET(Apnéistes!$D$5,'Badges (COMPETITEURS)'!B274,0))</f>
        <v/>
      </c>
      <c r="F282" s="736"/>
      <c r="G282" s="638"/>
      <c r="H282" s="639"/>
      <c r="I282" s="630"/>
      <c r="J282" s="744"/>
      <c r="K282" s="734" t="s">
        <v>2</v>
      </c>
      <c r="L282" s="735" t="str">
        <f ca="1">IF(OFFSET(Apnéistes!$D$5,'Badges (COMPETITEURS)'!I274,0)=0,"",OFFSET(Apnéistes!$D$5,'Badges (COMPETITEURS)'!I274,0))</f>
        <v/>
      </c>
      <c r="M282" s="736"/>
      <c r="N282" s="638"/>
      <c r="O282" s="639"/>
      <c r="P282" s="630"/>
      <c r="Q282" s="744"/>
      <c r="R282" s="734" t="s">
        <v>2</v>
      </c>
      <c r="S282" s="735" t="str">
        <f ca="1">IF(OFFSET(Apnéistes!$D$5,'Badges (COMPETITEURS)'!P274,0)=0,"",OFFSET(Apnéistes!$D$5,'Badges (COMPETITEURS)'!P274,0))</f>
        <v/>
      </c>
      <c r="T282" s="736"/>
      <c r="U282" s="622"/>
      <c r="V282" s="627"/>
    </row>
    <row r="283" spans="1:22" ht="18" customHeight="1" x14ac:dyDescent="0.25">
      <c r="A283" s="643"/>
      <c r="B283" s="630"/>
      <c r="C283" s="745"/>
      <c r="D283" s="734"/>
      <c r="E283" s="737"/>
      <c r="F283" s="738"/>
      <c r="G283" s="638"/>
      <c r="H283" s="639"/>
      <c r="I283" s="630"/>
      <c r="J283" s="745"/>
      <c r="K283" s="734"/>
      <c r="L283" s="737"/>
      <c r="M283" s="738"/>
      <c r="N283" s="638"/>
      <c r="O283" s="639"/>
      <c r="P283" s="630"/>
      <c r="Q283" s="745"/>
      <c r="R283" s="734"/>
      <c r="S283" s="737"/>
      <c r="T283" s="738"/>
      <c r="U283" s="622"/>
      <c r="V283" s="627"/>
    </row>
    <row r="284" spans="1:22" ht="18" customHeight="1" x14ac:dyDescent="0.25">
      <c r="A284" s="643"/>
      <c r="B284" s="630"/>
      <c r="C284" s="763" t="s">
        <v>531</v>
      </c>
      <c r="D284" s="734"/>
      <c r="E284" s="737"/>
      <c r="F284" s="738"/>
      <c r="G284" s="638"/>
      <c r="H284" s="639"/>
      <c r="I284" s="630"/>
      <c r="J284" s="763" t="s">
        <v>531</v>
      </c>
      <c r="K284" s="734"/>
      <c r="L284" s="737"/>
      <c r="M284" s="738"/>
      <c r="N284" s="638"/>
      <c r="O284" s="639"/>
      <c r="P284" s="630"/>
      <c r="Q284" s="763" t="s">
        <v>531</v>
      </c>
      <c r="R284" s="734"/>
      <c r="S284" s="737"/>
      <c r="T284" s="738"/>
      <c r="U284" s="622"/>
      <c r="V284" s="627"/>
    </row>
    <row r="285" spans="1:22" ht="18" customHeight="1" x14ac:dyDescent="0.25">
      <c r="A285" s="643"/>
      <c r="B285" s="630"/>
      <c r="C285" s="763"/>
      <c r="D285" s="734" t="s">
        <v>533</v>
      </c>
      <c r="E285" s="754" t="str">
        <f ca="1">IF(OFFSET(Apnéistes!$B$5,'Badges (COMPETITEURS)'!B274,0)=0,"",OFFSET(Apnéistes!$B$5,'Badges (COMPETITEURS)'!B274,0))</f>
        <v/>
      </c>
      <c r="F285" s="755"/>
      <c r="G285" s="638"/>
      <c r="H285" s="639"/>
      <c r="I285" s="630"/>
      <c r="J285" s="763"/>
      <c r="K285" s="734" t="s">
        <v>533</v>
      </c>
      <c r="L285" s="754" t="str">
        <f ca="1">IF(OFFSET(Apnéistes!$B$5,'Badges (COMPETITEURS)'!I274,0)=0,"",OFFSET(Apnéistes!$B$5,'Badges (COMPETITEURS)'!I274,0))</f>
        <v/>
      </c>
      <c r="M285" s="755"/>
      <c r="N285" s="638"/>
      <c r="O285" s="639"/>
      <c r="P285" s="630"/>
      <c r="Q285" s="763"/>
      <c r="R285" s="734" t="s">
        <v>533</v>
      </c>
      <c r="S285" s="754" t="str">
        <f ca="1">IF(OFFSET(Apnéistes!$B$5,'Badges (COMPETITEURS)'!P274,0)=0,"",OFFSET(Apnéistes!$B$5,'Badges (COMPETITEURS)'!P274,0))</f>
        <v/>
      </c>
      <c r="T285" s="755"/>
      <c r="U285" s="622"/>
      <c r="V285" s="627"/>
    </row>
    <row r="286" spans="1:22" ht="18" customHeight="1" x14ac:dyDescent="0.25">
      <c r="A286" s="643"/>
      <c r="B286" s="630"/>
      <c r="C286" s="764"/>
      <c r="D286" s="766"/>
      <c r="E286" s="756"/>
      <c r="F286" s="757"/>
      <c r="G286" s="638"/>
      <c r="H286" s="639"/>
      <c r="I286" s="630"/>
      <c r="J286" s="764"/>
      <c r="K286" s="766"/>
      <c r="L286" s="756"/>
      <c r="M286" s="757"/>
      <c r="N286" s="638"/>
      <c r="O286" s="639"/>
      <c r="P286" s="630"/>
      <c r="Q286" s="764"/>
      <c r="R286" s="766"/>
      <c r="S286" s="756"/>
      <c r="T286" s="757"/>
      <c r="U286" s="622"/>
      <c r="V286" s="627"/>
    </row>
    <row r="287" spans="1:22" ht="18" customHeight="1" thickBot="1" x14ac:dyDescent="0.3">
      <c r="A287" s="643"/>
      <c r="B287" s="630"/>
      <c r="C287" s="765"/>
      <c r="D287" s="767"/>
      <c r="E287" s="758"/>
      <c r="F287" s="759"/>
      <c r="G287" s="638"/>
      <c r="H287" s="639"/>
      <c r="I287" s="630"/>
      <c r="J287" s="765"/>
      <c r="K287" s="767"/>
      <c r="L287" s="758"/>
      <c r="M287" s="759"/>
      <c r="N287" s="638"/>
      <c r="O287" s="639"/>
      <c r="P287" s="630"/>
      <c r="Q287" s="765"/>
      <c r="R287" s="767"/>
      <c r="S287" s="758"/>
      <c r="T287" s="759"/>
      <c r="U287" s="622"/>
      <c r="V287" s="627"/>
    </row>
    <row r="288" spans="1:22" ht="24" customHeight="1" x14ac:dyDescent="0.25">
      <c r="A288" s="641"/>
      <c r="B288" s="631"/>
      <c r="C288" s="611"/>
      <c r="D288" s="612"/>
      <c r="E288" s="613"/>
      <c r="F288" s="613"/>
      <c r="G288" s="640"/>
      <c r="H288" s="641"/>
      <c r="I288" s="631"/>
      <c r="J288" s="611"/>
      <c r="K288" s="612"/>
      <c r="L288" s="613"/>
      <c r="M288" s="613"/>
      <c r="N288" s="640"/>
      <c r="O288" s="641"/>
      <c r="P288" s="631"/>
      <c r="Q288" s="611"/>
      <c r="R288" s="612"/>
      <c r="S288" s="613"/>
      <c r="T288" s="613"/>
      <c r="U288" s="623"/>
      <c r="V288" s="623"/>
    </row>
    <row r="289" spans="1:22" ht="24" customHeight="1" thickBot="1" x14ac:dyDescent="0.3">
      <c r="A289" s="643"/>
      <c r="B289" s="630"/>
      <c r="D289" s="608"/>
      <c r="E289" s="609"/>
      <c r="F289" s="609"/>
      <c r="G289" s="642"/>
      <c r="H289" s="643"/>
      <c r="I289" s="630"/>
      <c r="K289" s="608"/>
      <c r="L289" s="609"/>
      <c r="M289" s="609"/>
      <c r="N289" s="642"/>
      <c r="O289" s="643"/>
      <c r="R289" s="608"/>
      <c r="S289" s="609"/>
      <c r="T289" s="609"/>
      <c r="U289" s="624"/>
      <c r="V289" s="628"/>
    </row>
    <row r="290" spans="1:22" ht="18" customHeight="1" x14ac:dyDescent="0.25">
      <c r="A290" s="633"/>
      <c r="B290" s="629">
        <f>P274+1</f>
        <v>54</v>
      </c>
      <c r="C290" s="746" t="s">
        <v>428</v>
      </c>
      <c r="D290" s="748" t="s">
        <v>532</v>
      </c>
      <c r="E290" s="749"/>
      <c r="F290" s="750"/>
      <c r="G290" s="634"/>
      <c r="H290" s="635"/>
      <c r="I290" s="629">
        <f>B290+1</f>
        <v>55</v>
      </c>
      <c r="J290" s="746" t="s">
        <v>428</v>
      </c>
      <c r="K290" s="748" t="s">
        <v>532</v>
      </c>
      <c r="L290" s="749"/>
      <c r="M290" s="750"/>
      <c r="N290" s="634"/>
      <c r="O290" s="635"/>
      <c r="P290" s="629">
        <f>I290+1</f>
        <v>56</v>
      </c>
      <c r="Q290" s="746" t="s">
        <v>428</v>
      </c>
      <c r="R290" s="748" t="s">
        <v>532</v>
      </c>
      <c r="S290" s="749"/>
      <c r="T290" s="750"/>
      <c r="U290" s="620"/>
      <c r="V290" s="625"/>
    </row>
    <row r="291" spans="1:22" ht="18" customHeight="1" x14ac:dyDescent="0.25">
      <c r="A291" s="633"/>
      <c r="B291" s="629"/>
      <c r="C291" s="747"/>
      <c r="D291" s="751"/>
      <c r="E291" s="752"/>
      <c r="F291" s="753"/>
      <c r="G291" s="634"/>
      <c r="H291" s="635"/>
      <c r="I291" s="629"/>
      <c r="J291" s="747"/>
      <c r="K291" s="751"/>
      <c r="L291" s="752"/>
      <c r="M291" s="753"/>
      <c r="N291" s="634"/>
      <c r="O291" s="635"/>
      <c r="P291" s="629"/>
      <c r="Q291" s="747"/>
      <c r="R291" s="751"/>
      <c r="S291" s="752"/>
      <c r="T291" s="753"/>
      <c r="U291" s="620"/>
      <c r="V291" s="625"/>
    </row>
    <row r="292" spans="1:22" ht="18" customHeight="1" x14ac:dyDescent="0.3">
      <c r="A292" s="633"/>
      <c r="B292" s="629"/>
      <c r="C292" s="743"/>
      <c r="D292" s="742" t="s">
        <v>11</v>
      </c>
      <c r="E292" s="735" t="str">
        <f ca="1">IF(OFFSET(Apnéistes!$A$5,'Badges (COMPETITEURS)'!B290,0)=0,"",OFFSET(Apnéistes!$A$5,'Badges (COMPETITEURS)'!B290,0))</f>
        <v/>
      </c>
      <c r="F292" s="736"/>
      <c r="G292" s="636"/>
      <c r="H292" s="637"/>
      <c r="I292" s="629"/>
      <c r="J292" s="743"/>
      <c r="K292" s="742" t="s">
        <v>11</v>
      </c>
      <c r="L292" s="735" t="str">
        <f ca="1">IF(OFFSET(Apnéistes!$A$5,'Badges (COMPETITEURS)'!I290,0)=0,"",OFFSET(Apnéistes!$A$5,'Badges (COMPETITEURS)'!I290,0))</f>
        <v/>
      </c>
      <c r="M292" s="736"/>
      <c r="N292" s="636"/>
      <c r="O292" s="637"/>
      <c r="P292" s="629"/>
      <c r="Q292" s="743"/>
      <c r="R292" s="742" t="s">
        <v>11</v>
      </c>
      <c r="S292" s="735" t="str">
        <f ca="1">IF(OFFSET(Apnéistes!$A$5,'Badges (COMPETITEURS)'!P290,0)=0,"",OFFSET(Apnéistes!$A$5,'Badges (COMPETITEURS)'!P290,0))</f>
        <v/>
      </c>
      <c r="T292" s="736"/>
      <c r="U292" s="621"/>
      <c r="V292" s="626"/>
    </row>
    <row r="293" spans="1:22" ht="18" customHeight="1" x14ac:dyDescent="0.3">
      <c r="A293" s="633"/>
      <c r="B293" s="629"/>
      <c r="C293" s="744"/>
      <c r="D293" s="734"/>
      <c r="E293" s="737"/>
      <c r="F293" s="738"/>
      <c r="G293" s="636"/>
      <c r="H293" s="637"/>
      <c r="I293" s="629"/>
      <c r="J293" s="744"/>
      <c r="K293" s="734"/>
      <c r="L293" s="737"/>
      <c r="M293" s="738"/>
      <c r="N293" s="636"/>
      <c r="O293" s="637"/>
      <c r="P293" s="629"/>
      <c r="Q293" s="744"/>
      <c r="R293" s="734"/>
      <c r="S293" s="737"/>
      <c r="T293" s="738"/>
      <c r="U293" s="621"/>
      <c r="V293" s="626"/>
    </row>
    <row r="294" spans="1:22" ht="18" customHeight="1" x14ac:dyDescent="0.3">
      <c r="A294" s="633"/>
      <c r="B294" s="629"/>
      <c r="C294" s="744"/>
      <c r="D294" s="734"/>
      <c r="E294" s="737"/>
      <c r="F294" s="738"/>
      <c r="G294" s="636"/>
      <c r="H294" s="637"/>
      <c r="I294" s="629"/>
      <c r="J294" s="744"/>
      <c r="K294" s="734"/>
      <c r="L294" s="737"/>
      <c r="M294" s="738"/>
      <c r="N294" s="636"/>
      <c r="O294" s="637"/>
      <c r="P294" s="629"/>
      <c r="Q294" s="744"/>
      <c r="R294" s="734"/>
      <c r="S294" s="737"/>
      <c r="T294" s="738"/>
      <c r="U294" s="621"/>
      <c r="V294" s="626"/>
    </row>
    <row r="295" spans="1:22" ht="18" customHeight="1" x14ac:dyDescent="0.25">
      <c r="A295" s="633"/>
      <c r="B295" s="629"/>
      <c r="C295" s="744"/>
      <c r="D295" s="734" t="s">
        <v>1</v>
      </c>
      <c r="E295" s="735" t="str">
        <f ca="1">IF(OFFSET(Apnéistes!$C$5,'Badges (COMPETITEURS)'!B290,0)=0,"",OFFSET(Apnéistes!$C$5,'Badges (COMPETITEURS)'!B290,0))</f>
        <v/>
      </c>
      <c r="F295" s="736"/>
      <c r="G295" s="638"/>
      <c r="H295" s="639"/>
      <c r="I295" s="629"/>
      <c r="J295" s="744"/>
      <c r="K295" s="734" t="s">
        <v>1</v>
      </c>
      <c r="L295" s="735" t="str">
        <f ca="1">IF(OFFSET(Apnéistes!$C$5,'Badges (COMPETITEURS)'!I290,0)=0,"",OFFSET(Apnéistes!$C$5,'Badges (COMPETITEURS)'!I290,0))</f>
        <v/>
      </c>
      <c r="M295" s="736"/>
      <c r="N295" s="638"/>
      <c r="O295" s="639"/>
      <c r="P295" s="629"/>
      <c r="Q295" s="744"/>
      <c r="R295" s="734" t="s">
        <v>1</v>
      </c>
      <c r="S295" s="735" t="str">
        <f ca="1">IF(OFFSET(Apnéistes!$C$5,'Badges (COMPETITEURS)'!P290,0)=0,"",OFFSET(Apnéistes!$C$5,'Badges (COMPETITEURS)'!P290,0))</f>
        <v/>
      </c>
      <c r="T295" s="736"/>
      <c r="U295" s="622"/>
      <c r="V295" s="627"/>
    </row>
    <row r="296" spans="1:22" ht="18" customHeight="1" x14ac:dyDescent="0.25">
      <c r="A296" s="633"/>
      <c r="B296" s="629"/>
      <c r="C296" s="744"/>
      <c r="D296" s="734"/>
      <c r="E296" s="737"/>
      <c r="F296" s="738"/>
      <c r="G296" s="638"/>
      <c r="H296" s="639"/>
      <c r="I296" s="629"/>
      <c r="J296" s="744"/>
      <c r="K296" s="734"/>
      <c r="L296" s="737"/>
      <c r="M296" s="738"/>
      <c r="N296" s="638"/>
      <c r="O296" s="639"/>
      <c r="P296" s="629"/>
      <c r="Q296" s="744"/>
      <c r="R296" s="734"/>
      <c r="S296" s="737"/>
      <c r="T296" s="738"/>
      <c r="U296" s="622"/>
      <c r="V296" s="627"/>
    </row>
    <row r="297" spans="1:22" ht="18" customHeight="1" x14ac:dyDescent="0.25">
      <c r="A297" s="633"/>
      <c r="B297" s="629"/>
      <c r="C297" s="744"/>
      <c r="D297" s="734"/>
      <c r="E297" s="737"/>
      <c r="F297" s="738"/>
      <c r="G297" s="638"/>
      <c r="H297" s="639"/>
      <c r="I297" s="629"/>
      <c r="J297" s="744"/>
      <c r="K297" s="734"/>
      <c r="L297" s="737"/>
      <c r="M297" s="738"/>
      <c r="N297" s="638"/>
      <c r="O297" s="639"/>
      <c r="P297" s="630"/>
      <c r="Q297" s="744"/>
      <c r="R297" s="734"/>
      <c r="S297" s="737"/>
      <c r="T297" s="738"/>
      <c r="U297" s="622"/>
      <c r="V297" s="627"/>
    </row>
    <row r="298" spans="1:22" ht="18" customHeight="1" x14ac:dyDescent="0.25">
      <c r="A298" s="643"/>
      <c r="B298" s="630"/>
      <c r="C298" s="744"/>
      <c r="D298" s="734" t="s">
        <v>2</v>
      </c>
      <c r="E298" s="735" t="str">
        <f ca="1">IF(OFFSET(Apnéistes!$D$5,'Badges (COMPETITEURS)'!B290,0)=0,"",OFFSET(Apnéistes!$D$5,'Badges (COMPETITEURS)'!B290,0))</f>
        <v/>
      </c>
      <c r="F298" s="736"/>
      <c r="G298" s="638"/>
      <c r="H298" s="639"/>
      <c r="I298" s="630"/>
      <c r="J298" s="744"/>
      <c r="K298" s="734" t="s">
        <v>2</v>
      </c>
      <c r="L298" s="735" t="str">
        <f ca="1">IF(OFFSET(Apnéistes!$D$5,'Badges (COMPETITEURS)'!I290,0)=0,"",OFFSET(Apnéistes!$D$5,'Badges (COMPETITEURS)'!I290,0))</f>
        <v/>
      </c>
      <c r="M298" s="736"/>
      <c r="N298" s="638"/>
      <c r="O298" s="639"/>
      <c r="P298" s="630"/>
      <c r="Q298" s="744"/>
      <c r="R298" s="734" t="s">
        <v>2</v>
      </c>
      <c r="S298" s="735" t="str">
        <f ca="1">IF(OFFSET(Apnéistes!$D$5,'Badges (COMPETITEURS)'!P290,0)=0,"",OFFSET(Apnéistes!$D$5,'Badges (COMPETITEURS)'!P290,0))</f>
        <v/>
      </c>
      <c r="T298" s="736"/>
      <c r="U298" s="622"/>
      <c r="V298" s="627"/>
    </row>
    <row r="299" spans="1:22" ht="18" customHeight="1" x14ac:dyDescent="0.25">
      <c r="A299" s="643"/>
      <c r="B299" s="630"/>
      <c r="C299" s="745"/>
      <c r="D299" s="734"/>
      <c r="E299" s="737"/>
      <c r="F299" s="738"/>
      <c r="G299" s="638"/>
      <c r="H299" s="639"/>
      <c r="I299" s="630"/>
      <c r="J299" s="745"/>
      <c r="K299" s="734"/>
      <c r="L299" s="737"/>
      <c r="M299" s="738"/>
      <c r="N299" s="638"/>
      <c r="O299" s="639"/>
      <c r="P299" s="630"/>
      <c r="Q299" s="745"/>
      <c r="R299" s="734"/>
      <c r="S299" s="737"/>
      <c r="T299" s="738"/>
      <c r="U299" s="622"/>
      <c r="V299" s="627"/>
    </row>
    <row r="300" spans="1:22" ht="18" customHeight="1" x14ac:dyDescent="0.25">
      <c r="A300" s="643"/>
      <c r="B300" s="630"/>
      <c r="C300" s="763" t="s">
        <v>531</v>
      </c>
      <c r="D300" s="734"/>
      <c r="E300" s="737"/>
      <c r="F300" s="738"/>
      <c r="G300" s="638"/>
      <c r="H300" s="639"/>
      <c r="I300" s="630"/>
      <c r="J300" s="763" t="s">
        <v>531</v>
      </c>
      <c r="K300" s="734"/>
      <c r="L300" s="737"/>
      <c r="M300" s="738"/>
      <c r="N300" s="638"/>
      <c r="O300" s="639"/>
      <c r="P300" s="630"/>
      <c r="Q300" s="763" t="s">
        <v>531</v>
      </c>
      <c r="R300" s="734"/>
      <c r="S300" s="737"/>
      <c r="T300" s="738"/>
      <c r="U300" s="622"/>
      <c r="V300" s="627"/>
    </row>
    <row r="301" spans="1:22" ht="18" customHeight="1" x14ac:dyDescent="0.25">
      <c r="A301" s="643"/>
      <c r="B301" s="630"/>
      <c r="C301" s="763"/>
      <c r="D301" s="734" t="s">
        <v>533</v>
      </c>
      <c r="E301" s="754" t="str">
        <f ca="1">IF(OFFSET(Apnéistes!$B$5,'Badges (COMPETITEURS)'!B290,0)=0,"",OFFSET(Apnéistes!$B$5,'Badges (COMPETITEURS)'!B290,0))</f>
        <v/>
      </c>
      <c r="F301" s="755"/>
      <c r="G301" s="638"/>
      <c r="H301" s="639"/>
      <c r="I301" s="630"/>
      <c r="J301" s="763"/>
      <c r="K301" s="734" t="s">
        <v>533</v>
      </c>
      <c r="L301" s="754" t="str">
        <f ca="1">IF(OFFSET(Apnéistes!$B$5,'Badges (COMPETITEURS)'!I290,0)=0,"",OFFSET(Apnéistes!$B$5,'Badges (COMPETITEURS)'!I290,0))</f>
        <v/>
      </c>
      <c r="M301" s="755"/>
      <c r="N301" s="638"/>
      <c r="O301" s="639"/>
      <c r="P301" s="630"/>
      <c r="Q301" s="763"/>
      <c r="R301" s="734" t="s">
        <v>533</v>
      </c>
      <c r="S301" s="754" t="str">
        <f ca="1">IF(OFFSET(Apnéistes!$B$5,'Badges (COMPETITEURS)'!P290,0)=0,"",OFFSET(Apnéistes!$B$5,'Badges (COMPETITEURS)'!P290,0))</f>
        <v/>
      </c>
      <c r="T301" s="755"/>
      <c r="U301" s="622"/>
      <c r="V301" s="627"/>
    </row>
    <row r="302" spans="1:22" ht="18" customHeight="1" x14ac:dyDescent="0.25">
      <c r="A302" s="643"/>
      <c r="B302" s="630"/>
      <c r="C302" s="764"/>
      <c r="D302" s="766"/>
      <c r="E302" s="756"/>
      <c r="F302" s="757"/>
      <c r="G302" s="638"/>
      <c r="H302" s="639"/>
      <c r="I302" s="630"/>
      <c r="J302" s="764"/>
      <c r="K302" s="766"/>
      <c r="L302" s="756"/>
      <c r="M302" s="757"/>
      <c r="N302" s="638"/>
      <c r="O302" s="639"/>
      <c r="P302" s="630"/>
      <c r="Q302" s="764"/>
      <c r="R302" s="766"/>
      <c r="S302" s="756"/>
      <c r="T302" s="757"/>
      <c r="U302" s="622"/>
      <c r="V302" s="627"/>
    </row>
    <row r="303" spans="1:22" ht="18" customHeight="1" thickBot="1" x14ac:dyDescent="0.3">
      <c r="A303" s="643"/>
      <c r="B303" s="630"/>
      <c r="C303" s="765"/>
      <c r="D303" s="767"/>
      <c r="E303" s="758"/>
      <c r="F303" s="759"/>
      <c r="G303" s="638"/>
      <c r="H303" s="639"/>
      <c r="I303" s="630"/>
      <c r="J303" s="765"/>
      <c r="K303" s="767"/>
      <c r="L303" s="758"/>
      <c r="M303" s="759"/>
      <c r="N303" s="638"/>
      <c r="O303" s="639"/>
      <c r="P303" s="630"/>
      <c r="Q303" s="765"/>
      <c r="R303" s="767"/>
      <c r="S303" s="758"/>
      <c r="T303" s="759"/>
      <c r="U303" s="622"/>
      <c r="V303" s="627"/>
    </row>
    <row r="304" spans="1:22" ht="24" customHeight="1" x14ac:dyDescent="0.25">
      <c r="A304" s="641"/>
      <c r="B304" s="631"/>
      <c r="C304" s="611"/>
      <c r="D304" s="612"/>
      <c r="E304" s="613"/>
      <c r="F304" s="613"/>
      <c r="G304" s="640"/>
      <c r="H304" s="641"/>
      <c r="I304" s="631"/>
      <c r="J304" s="611"/>
      <c r="K304" s="612"/>
      <c r="L304" s="613"/>
      <c r="M304" s="613"/>
      <c r="N304" s="640"/>
      <c r="O304" s="641"/>
      <c r="P304" s="631"/>
      <c r="Q304" s="611"/>
      <c r="R304" s="612"/>
      <c r="S304" s="613"/>
      <c r="T304" s="613"/>
      <c r="U304" s="623"/>
      <c r="V304" s="623"/>
    </row>
    <row r="305" spans="1:22" ht="24" customHeight="1" thickBot="1" x14ac:dyDescent="0.3">
      <c r="A305" s="643"/>
      <c r="B305" s="630"/>
      <c r="D305" s="608"/>
      <c r="E305" s="609"/>
      <c r="F305" s="609"/>
      <c r="G305" s="642"/>
      <c r="H305" s="643"/>
      <c r="I305" s="630"/>
      <c r="K305" s="608"/>
      <c r="L305" s="609"/>
      <c r="M305" s="609"/>
      <c r="N305" s="642"/>
      <c r="O305" s="643"/>
      <c r="R305" s="608"/>
      <c r="S305" s="609"/>
      <c r="T305" s="609"/>
      <c r="U305" s="624"/>
      <c r="V305" s="628"/>
    </row>
    <row r="306" spans="1:22" ht="18" customHeight="1" x14ac:dyDescent="0.25">
      <c r="A306" s="633"/>
      <c r="B306" s="629">
        <f>P290+1</f>
        <v>57</v>
      </c>
      <c r="C306" s="746" t="s">
        <v>428</v>
      </c>
      <c r="D306" s="748" t="s">
        <v>532</v>
      </c>
      <c r="E306" s="749"/>
      <c r="F306" s="750"/>
      <c r="G306" s="634"/>
      <c r="H306" s="635"/>
      <c r="I306" s="629">
        <f>B306+1</f>
        <v>58</v>
      </c>
      <c r="J306" s="746" t="s">
        <v>428</v>
      </c>
      <c r="K306" s="748" t="s">
        <v>532</v>
      </c>
      <c r="L306" s="749"/>
      <c r="M306" s="750"/>
      <c r="N306" s="634"/>
      <c r="O306" s="635"/>
      <c r="P306" s="629">
        <f>I306+1</f>
        <v>59</v>
      </c>
      <c r="Q306" s="746" t="s">
        <v>428</v>
      </c>
      <c r="R306" s="748" t="s">
        <v>532</v>
      </c>
      <c r="S306" s="749"/>
      <c r="T306" s="750"/>
      <c r="U306" s="620"/>
      <c r="V306" s="625"/>
    </row>
    <row r="307" spans="1:22" ht="18" customHeight="1" x14ac:dyDescent="0.25">
      <c r="A307" s="633"/>
      <c r="B307" s="629"/>
      <c r="C307" s="747"/>
      <c r="D307" s="751"/>
      <c r="E307" s="752"/>
      <c r="F307" s="753"/>
      <c r="G307" s="634"/>
      <c r="H307" s="635"/>
      <c r="I307" s="629"/>
      <c r="J307" s="747"/>
      <c r="K307" s="751"/>
      <c r="L307" s="752"/>
      <c r="M307" s="753"/>
      <c r="N307" s="634"/>
      <c r="O307" s="635"/>
      <c r="P307" s="629"/>
      <c r="Q307" s="747"/>
      <c r="R307" s="751"/>
      <c r="S307" s="752"/>
      <c r="T307" s="753"/>
      <c r="U307" s="620"/>
      <c r="V307" s="625"/>
    </row>
    <row r="308" spans="1:22" ht="18" customHeight="1" x14ac:dyDescent="0.3">
      <c r="A308" s="633"/>
      <c r="B308" s="629"/>
      <c r="C308" s="743"/>
      <c r="D308" s="742" t="s">
        <v>11</v>
      </c>
      <c r="E308" s="735" t="str">
        <f ca="1">IF(OFFSET(Apnéistes!$A$5,'Badges (COMPETITEURS)'!B306,0)=0,"",OFFSET(Apnéistes!$A$5,'Badges (COMPETITEURS)'!B306,0))</f>
        <v/>
      </c>
      <c r="F308" s="736"/>
      <c r="G308" s="636"/>
      <c r="H308" s="637"/>
      <c r="I308" s="629"/>
      <c r="J308" s="743"/>
      <c r="K308" s="742" t="s">
        <v>11</v>
      </c>
      <c r="L308" s="735" t="str">
        <f ca="1">IF(OFFSET(Apnéistes!$A$5,'Badges (COMPETITEURS)'!I306,0)=0,"",OFFSET(Apnéistes!$A$5,'Badges (COMPETITEURS)'!I306,0))</f>
        <v/>
      </c>
      <c r="M308" s="736"/>
      <c r="N308" s="636"/>
      <c r="O308" s="637"/>
      <c r="P308" s="629"/>
      <c r="Q308" s="743"/>
      <c r="R308" s="742" t="s">
        <v>11</v>
      </c>
      <c r="S308" s="735" t="str">
        <f ca="1">IF(OFFSET(Apnéistes!$A$5,'Badges (COMPETITEURS)'!P306,0)=0,"",OFFSET(Apnéistes!$A$5,'Badges (COMPETITEURS)'!P306,0))</f>
        <v/>
      </c>
      <c r="T308" s="736"/>
      <c r="U308" s="621"/>
      <c r="V308" s="626"/>
    </row>
    <row r="309" spans="1:22" ht="18" customHeight="1" x14ac:dyDescent="0.3">
      <c r="A309" s="633"/>
      <c r="B309" s="629"/>
      <c r="C309" s="744"/>
      <c r="D309" s="734"/>
      <c r="E309" s="737"/>
      <c r="F309" s="738"/>
      <c r="G309" s="636"/>
      <c r="H309" s="637"/>
      <c r="I309" s="629"/>
      <c r="J309" s="744"/>
      <c r="K309" s="734"/>
      <c r="L309" s="737"/>
      <c r="M309" s="738"/>
      <c r="N309" s="636"/>
      <c r="O309" s="637"/>
      <c r="P309" s="629"/>
      <c r="Q309" s="744"/>
      <c r="R309" s="734"/>
      <c r="S309" s="737"/>
      <c r="T309" s="738"/>
      <c r="U309" s="621"/>
      <c r="V309" s="626"/>
    </row>
    <row r="310" spans="1:22" ht="18" customHeight="1" x14ac:dyDescent="0.3">
      <c r="A310" s="633"/>
      <c r="B310" s="629"/>
      <c r="C310" s="744"/>
      <c r="D310" s="734"/>
      <c r="E310" s="737"/>
      <c r="F310" s="738"/>
      <c r="G310" s="636"/>
      <c r="H310" s="637"/>
      <c r="I310" s="629"/>
      <c r="J310" s="744"/>
      <c r="K310" s="734"/>
      <c r="L310" s="737"/>
      <c r="M310" s="738"/>
      <c r="N310" s="636"/>
      <c r="O310" s="637"/>
      <c r="P310" s="629"/>
      <c r="Q310" s="744"/>
      <c r="R310" s="734"/>
      <c r="S310" s="737"/>
      <c r="T310" s="738"/>
      <c r="U310" s="621"/>
      <c r="V310" s="626"/>
    </row>
    <row r="311" spans="1:22" ht="18" customHeight="1" x14ac:dyDescent="0.25">
      <c r="A311" s="633"/>
      <c r="B311" s="629"/>
      <c r="C311" s="744"/>
      <c r="D311" s="734" t="s">
        <v>1</v>
      </c>
      <c r="E311" s="735" t="str">
        <f ca="1">IF(OFFSET(Apnéistes!$C$5,'Badges (COMPETITEURS)'!B306,0)=0,"",OFFSET(Apnéistes!$C$5,'Badges (COMPETITEURS)'!B306,0))</f>
        <v/>
      </c>
      <c r="F311" s="736"/>
      <c r="G311" s="638"/>
      <c r="H311" s="639"/>
      <c r="I311" s="629"/>
      <c r="J311" s="744"/>
      <c r="K311" s="734" t="s">
        <v>1</v>
      </c>
      <c r="L311" s="735" t="str">
        <f ca="1">IF(OFFSET(Apnéistes!$C$5,'Badges (COMPETITEURS)'!I306,0)=0,"",OFFSET(Apnéistes!$C$5,'Badges (COMPETITEURS)'!I306,0))</f>
        <v/>
      </c>
      <c r="M311" s="736"/>
      <c r="N311" s="638"/>
      <c r="O311" s="639"/>
      <c r="P311" s="629"/>
      <c r="Q311" s="744"/>
      <c r="R311" s="734" t="s">
        <v>1</v>
      </c>
      <c r="S311" s="735" t="str">
        <f ca="1">IF(OFFSET(Apnéistes!$C$5,'Badges (COMPETITEURS)'!P306,0)=0,"",OFFSET(Apnéistes!$C$5,'Badges (COMPETITEURS)'!P306,0))</f>
        <v/>
      </c>
      <c r="T311" s="736"/>
      <c r="U311" s="622"/>
      <c r="V311" s="627"/>
    </row>
    <row r="312" spans="1:22" ht="18" customHeight="1" x14ac:dyDescent="0.25">
      <c r="A312" s="633"/>
      <c r="B312" s="629"/>
      <c r="C312" s="744"/>
      <c r="D312" s="734"/>
      <c r="E312" s="737"/>
      <c r="F312" s="738"/>
      <c r="G312" s="638"/>
      <c r="H312" s="639"/>
      <c r="I312" s="629"/>
      <c r="J312" s="744"/>
      <c r="K312" s="734"/>
      <c r="L312" s="737"/>
      <c r="M312" s="738"/>
      <c r="N312" s="638"/>
      <c r="O312" s="639"/>
      <c r="P312" s="629"/>
      <c r="Q312" s="744"/>
      <c r="R312" s="734"/>
      <c r="S312" s="737"/>
      <c r="T312" s="738"/>
      <c r="U312" s="622"/>
      <c r="V312" s="627"/>
    </row>
    <row r="313" spans="1:22" ht="18" customHeight="1" x14ac:dyDescent="0.25">
      <c r="A313" s="633"/>
      <c r="B313" s="629"/>
      <c r="C313" s="744"/>
      <c r="D313" s="734"/>
      <c r="E313" s="737"/>
      <c r="F313" s="738"/>
      <c r="G313" s="638"/>
      <c r="H313" s="639"/>
      <c r="I313" s="629"/>
      <c r="J313" s="744"/>
      <c r="K313" s="734"/>
      <c r="L313" s="737"/>
      <c r="M313" s="738"/>
      <c r="N313" s="638"/>
      <c r="O313" s="639"/>
      <c r="P313" s="630"/>
      <c r="Q313" s="744"/>
      <c r="R313" s="734"/>
      <c r="S313" s="737"/>
      <c r="T313" s="738"/>
      <c r="U313" s="622"/>
      <c r="V313" s="627"/>
    </row>
    <row r="314" spans="1:22" ht="18" customHeight="1" x14ac:dyDescent="0.25">
      <c r="A314" s="643"/>
      <c r="B314" s="630"/>
      <c r="C314" s="744"/>
      <c r="D314" s="734" t="s">
        <v>2</v>
      </c>
      <c r="E314" s="735" t="str">
        <f ca="1">IF(OFFSET(Apnéistes!$D$5,'Badges (COMPETITEURS)'!B306,0)=0,"",OFFSET(Apnéistes!$D$5,'Badges (COMPETITEURS)'!B306,0))</f>
        <v/>
      </c>
      <c r="F314" s="736"/>
      <c r="G314" s="638"/>
      <c r="H314" s="639"/>
      <c r="I314" s="630"/>
      <c r="J314" s="744"/>
      <c r="K314" s="734" t="s">
        <v>2</v>
      </c>
      <c r="L314" s="735" t="str">
        <f ca="1">IF(OFFSET(Apnéistes!$D$5,'Badges (COMPETITEURS)'!I306,0)=0,"",OFFSET(Apnéistes!$D$5,'Badges (COMPETITEURS)'!I306,0))</f>
        <v/>
      </c>
      <c r="M314" s="736"/>
      <c r="N314" s="638"/>
      <c r="O314" s="639"/>
      <c r="P314" s="630"/>
      <c r="Q314" s="744"/>
      <c r="R314" s="734" t="s">
        <v>2</v>
      </c>
      <c r="S314" s="735" t="str">
        <f ca="1">IF(OFFSET(Apnéistes!$D$5,'Badges (COMPETITEURS)'!P306,0)=0,"",OFFSET(Apnéistes!$D$5,'Badges (COMPETITEURS)'!P306,0))</f>
        <v/>
      </c>
      <c r="T314" s="736"/>
      <c r="U314" s="622"/>
      <c r="V314" s="627"/>
    </row>
    <row r="315" spans="1:22" ht="18" customHeight="1" x14ac:dyDescent="0.25">
      <c r="A315" s="643"/>
      <c r="B315" s="630"/>
      <c r="C315" s="745"/>
      <c r="D315" s="734"/>
      <c r="E315" s="737"/>
      <c r="F315" s="738"/>
      <c r="G315" s="638"/>
      <c r="H315" s="639"/>
      <c r="I315" s="630"/>
      <c r="J315" s="745"/>
      <c r="K315" s="734"/>
      <c r="L315" s="737"/>
      <c r="M315" s="738"/>
      <c r="N315" s="638"/>
      <c r="O315" s="639"/>
      <c r="P315" s="630"/>
      <c r="Q315" s="745"/>
      <c r="R315" s="734"/>
      <c r="S315" s="737"/>
      <c r="T315" s="738"/>
      <c r="U315" s="622"/>
      <c r="V315" s="627"/>
    </row>
    <row r="316" spans="1:22" ht="18" customHeight="1" x14ac:dyDescent="0.25">
      <c r="A316" s="643"/>
      <c r="B316" s="630"/>
      <c r="C316" s="763" t="s">
        <v>531</v>
      </c>
      <c r="D316" s="734"/>
      <c r="E316" s="737"/>
      <c r="F316" s="738"/>
      <c r="G316" s="638"/>
      <c r="H316" s="639"/>
      <c r="I316" s="630"/>
      <c r="J316" s="763" t="s">
        <v>531</v>
      </c>
      <c r="K316" s="734"/>
      <c r="L316" s="737"/>
      <c r="M316" s="738"/>
      <c r="N316" s="638"/>
      <c r="O316" s="639"/>
      <c r="P316" s="630"/>
      <c r="Q316" s="763" t="s">
        <v>531</v>
      </c>
      <c r="R316" s="734"/>
      <c r="S316" s="737"/>
      <c r="T316" s="738"/>
      <c r="U316" s="622"/>
      <c r="V316" s="627"/>
    </row>
    <row r="317" spans="1:22" ht="18" customHeight="1" x14ac:dyDescent="0.25">
      <c r="A317" s="643"/>
      <c r="B317" s="630"/>
      <c r="C317" s="763"/>
      <c r="D317" s="734" t="s">
        <v>533</v>
      </c>
      <c r="E317" s="754" t="str">
        <f ca="1">IF(OFFSET(Apnéistes!$B$5,'Badges (COMPETITEURS)'!B306,0)=0,"",OFFSET(Apnéistes!$B$5,'Badges (COMPETITEURS)'!B306,0))</f>
        <v/>
      </c>
      <c r="F317" s="755"/>
      <c r="G317" s="638"/>
      <c r="H317" s="639"/>
      <c r="I317" s="630"/>
      <c r="J317" s="763"/>
      <c r="K317" s="734" t="s">
        <v>533</v>
      </c>
      <c r="L317" s="754" t="str">
        <f ca="1">IF(OFFSET(Apnéistes!$B$5,'Badges (COMPETITEURS)'!I306,0)=0,"",OFFSET(Apnéistes!$B$5,'Badges (COMPETITEURS)'!I306,0))</f>
        <v/>
      </c>
      <c r="M317" s="755"/>
      <c r="N317" s="638"/>
      <c r="O317" s="639"/>
      <c r="P317" s="630"/>
      <c r="Q317" s="763"/>
      <c r="R317" s="734" t="s">
        <v>533</v>
      </c>
      <c r="S317" s="754" t="str">
        <f ca="1">IF(OFFSET(Apnéistes!$B$5,'Badges (COMPETITEURS)'!P306,0)=0,"",OFFSET(Apnéistes!$B$5,'Badges (COMPETITEURS)'!P306,0))</f>
        <v/>
      </c>
      <c r="T317" s="755"/>
      <c r="U317" s="622"/>
      <c r="V317" s="627"/>
    </row>
    <row r="318" spans="1:22" ht="18" customHeight="1" x14ac:dyDescent="0.25">
      <c r="A318" s="643"/>
      <c r="B318" s="630"/>
      <c r="C318" s="764"/>
      <c r="D318" s="766"/>
      <c r="E318" s="756"/>
      <c r="F318" s="757"/>
      <c r="G318" s="638"/>
      <c r="H318" s="639"/>
      <c r="I318" s="630"/>
      <c r="J318" s="764"/>
      <c r="K318" s="766"/>
      <c r="L318" s="756"/>
      <c r="M318" s="757"/>
      <c r="N318" s="638"/>
      <c r="O318" s="639"/>
      <c r="P318" s="630"/>
      <c r="Q318" s="764"/>
      <c r="R318" s="766"/>
      <c r="S318" s="756"/>
      <c r="T318" s="757"/>
      <c r="U318" s="622"/>
      <c r="V318" s="627"/>
    </row>
    <row r="319" spans="1:22" ht="18" customHeight="1" thickBot="1" x14ac:dyDescent="0.3">
      <c r="A319" s="643"/>
      <c r="B319" s="630"/>
      <c r="C319" s="765"/>
      <c r="D319" s="767"/>
      <c r="E319" s="758"/>
      <c r="F319" s="759"/>
      <c r="G319" s="638"/>
      <c r="H319" s="639"/>
      <c r="I319" s="630"/>
      <c r="J319" s="765"/>
      <c r="K319" s="767"/>
      <c r="L319" s="758"/>
      <c r="M319" s="759"/>
      <c r="N319" s="638"/>
      <c r="O319" s="639"/>
      <c r="P319" s="630"/>
      <c r="Q319" s="765"/>
      <c r="R319" s="767"/>
      <c r="S319" s="758"/>
      <c r="T319" s="759"/>
      <c r="U319" s="622"/>
      <c r="V319" s="627"/>
    </row>
    <row r="320" spans="1:22" ht="24" customHeight="1" x14ac:dyDescent="0.25">
      <c r="A320" s="641"/>
      <c r="B320" s="631"/>
      <c r="C320" s="611"/>
      <c r="D320" s="612"/>
      <c r="E320" s="613"/>
      <c r="F320" s="613"/>
      <c r="G320" s="640"/>
      <c r="H320" s="641"/>
      <c r="I320" s="631"/>
      <c r="J320" s="611"/>
      <c r="K320" s="612"/>
      <c r="L320" s="613"/>
      <c r="M320" s="613"/>
      <c r="N320" s="640"/>
      <c r="O320" s="641"/>
      <c r="P320" s="631"/>
      <c r="Q320" s="611"/>
      <c r="R320" s="612"/>
      <c r="S320" s="613"/>
      <c r="T320" s="613"/>
      <c r="U320" s="623"/>
      <c r="V320" s="623"/>
    </row>
    <row r="321" spans="1:22" ht="24" customHeight="1" thickBot="1" x14ac:dyDescent="0.3">
      <c r="A321" s="643"/>
      <c r="B321" s="630"/>
      <c r="D321" s="608"/>
      <c r="E321" s="609"/>
      <c r="F321" s="609"/>
      <c r="G321" s="642"/>
      <c r="H321" s="643"/>
      <c r="I321" s="630"/>
      <c r="K321" s="608"/>
      <c r="L321" s="609"/>
      <c r="M321" s="609"/>
      <c r="N321" s="642"/>
      <c r="O321" s="643"/>
      <c r="R321" s="608"/>
      <c r="S321" s="609"/>
      <c r="T321" s="609"/>
      <c r="U321" s="624"/>
      <c r="V321" s="628"/>
    </row>
    <row r="322" spans="1:22" ht="18" customHeight="1" x14ac:dyDescent="0.25">
      <c r="A322" s="633"/>
      <c r="B322" s="629">
        <f>P306+1</f>
        <v>60</v>
      </c>
      <c r="C322" s="746" t="s">
        <v>428</v>
      </c>
      <c r="D322" s="748" t="s">
        <v>532</v>
      </c>
      <c r="E322" s="749"/>
      <c r="F322" s="750"/>
      <c r="G322" s="634"/>
      <c r="H322" s="635"/>
      <c r="I322" s="629">
        <f>B322+1</f>
        <v>61</v>
      </c>
      <c r="J322" s="746" t="s">
        <v>428</v>
      </c>
      <c r="K322" s="748" t="s">
        <v>532</v>
      </c>
      <c r="L322" s="749"/>
      <c r="M322" s="750"/>
      <c r="N322" s="634"/>
      <c r="O322" s="635"/>
      <c r="P322" s="629">
        <f>I322+1</f>
        <v>62</v>
      </c>
      <c r="Q322" s="746" t="s">
        <v>428</v>
      </c>
      <c r="R322" s="748" t="s">
        <v>532</v>
      </c>
      <c r="S322" s="749"/>
      <c r="T322" s="750"/>
      <c r="U322" s="620"/>
      <c r="V322" s="625"/>
    </row>
    <row r="323" spans="1:22" ht="18" customHeight="1" x14ac:dyDescent="0.25">
      <c r="A323" s="633"/>
      <c r="B323" s="629"/>
      <c r="C323" s="747"/>
      <c r="D323" s="751"/>
      <c r="E323" s="752"/>
      <c r="F323" s="753"/>
      <c r="G323" s="634"/>
      <c r="H323" s="635"/>
      <c r="I323" s="629"/>
      <c r="J323" s="747"/>
      <c r="K323" s="751"/>
      <c r="L323" s="752"/>
      <c r="M323" s="753"/>
      <c r="N323" s="634"/>
      <c r="O323" s="635"/>
      <c r="P323" s="629"/>
      <c r="Q323" s="747"/>
      <c r="R323" s="751"/>
      <c r="S323" s="752"/>
      <c r="T323" s="753"/>
      <c r="U323" s="620"/>
      <c r="V323" s="625"/>
    </row>
    <row r="324" spans="1:22" ht="18" customHeight="1" x14ac:dyDescent="0.3">
      <c r="A324" s="633"/>
      <c r="B324" s="629"/>
      <c r="C324" s="743"/>
      <c r="D324" s="742" t="s">
        <v>11</v>
      </c>
      <c r="E324" s="735" t="str">
        <f ca="1">IF(OFFSET(Apnéistes!$A$5,'Badges (COMPETITEURS)'!B322,0)=0,"",OFFSET(Apnéistes!$A$5,'Badges (COMPETITEURS)'!B322,0))</f>
        <v/>
      </c>
      <c r="F324" s="736"/>
      <c r="G324" s="636"/>
      <c r="H324" s="637"/>
      <c r="I324" s="629"/>
      <c r="J324" s="743"/>
      <c r="K324" s="742" t="s">
        <v>11</v>
      </c>
      <c r="L324" s="735" t="str">
        <f ca="1">IF(OFFSET(Apnéistes!$A$5,'Badges (COMPETITEURS)'!I322,0)=0,"",OFFSET(Apnéistes!$A$5,'Badges (COMPETITEURS)'!I322,0))</f>
        <v/>
      </c>
      <c r="M324" s="736"/>
      <c r="N324" s="636"/>
      <c r="O324" s="637"/>
      <c r="P324" s="629"/>
      <c r="Q324" s="743"/>
      <c r="R324" s="742" t="s">
        <v>11</v>
      </c>
      <c r="S324" s="735" t="str">
        <f ca="1">IF(OFFSET(Apnéistes!$A$5,'Badges (COMPETITEURS)'!P322,0)=0,"",OFFSET(Apnéistes!$A$5,'Badges (COMPETITEURS)'!P322,0))</f>
        <v/>
      </c>
      <c r="T324" s="736"/>
      <c r="U324" s="621"/>
      <c r="V324" s="626"/>
    </row>
    <row r="325" spans="1:22" ht="18" customHeight="1" x14ac:dyDescent="0.3">
      <c r="A325" s="633"/>
      <c r="B325" s="629"/>
      <c r="C325" s="744"/>
      <c r="D325" s="734"/>
      <c r="E325" s="737"/>
      <c r="F325" s="738"/>
      <c r="G325" s="636"/>
      <c r="H325" s="637"/>
      <c r="I325" s="629"/>
      <c r="J325" s="744"/>
      <c r="K325" s="734"/>
      <c r="L325" s="737"/>
      <c r="M325" s="738"/>
      <c r="N325" s="636"/>
      <c r="O325" s="637"/>
      <c r="P325" s="629"/>
      <c r="Q325" s="744"/>
      <c r="R325" s="734"/>
      <c r="S325" s="737"/>
      <c r="T325" s="738"/>
      <c r="U325" s="621"/>
      <c r="V325" s="626"/>
    </row>
    <row r="326" spans="1:22" ht="18" customHeight="1" x14ac:dyDescent="0.3">
      <c r="A326" s="633"/>
      <c r="B326" s="629"/>
      <c r="C326" s="744"/>
      <c r="D326" s="734"/>
      <c r="E326" s="737"/>
      <c r="F326" s="738"/>
      <c r="G326" s="636"/>
      <c r="H326" s="637"/>
      <c r="I326" s="629"/>
      <c r="J326" s="744"/>
      <c r="K326" s="734"/>
      <c r="L326" s="737"/>
      <c r="M326" s="738"/>
      <c r="N326" s="636"/>
      <c r="O326" s="637"/>
      <c r="P326" s="629"/>
      <c r="Q326" s="744"/>
      <c r="R326" s="734"/>
      <c r="S326" s="737"/>
      <c r="T326" s="738"/>
      <c r="U326" s="621"/>
      <c r="V326" s="626"/>
    </row>
    <row r="327" spans="1:22" ht="18" customHeight="1" x14ac:dyDescent="0.25">
      <c r="A327" s="633"/>
      <c r="B327" s="629"/>
      <c r="C327" s="744"/>
      <c r="D327" s="734" t="s">
        <v>1</v>
      </c>
      <c r="E327" s="735" t="str">
        <f ca="1">IF(OFFSET(Apnéistes!$C$5,'Badges (COMPETITEURS)'!B322,0)=0,"",OFFSET(Apnéistes!$C$5,'Badges (COMPETITEURS)'!B322,0))</f>
        <v/>
      </c>
      <c r="F327" s="736"/>
      <c r="G327" s="638"/>
      <c r="H327" s="639"/>
      <c r="I327" s="629"/>
      <c r="J327" s="744"/>
      <c r="K327" s="734" t="s">
        <v>1</v>
      </c>
      <c r="L327" s="735" t="str">
        <f ca="1">IF(OFFSET(Apnéistes!$C$5,'Badges (COMPETITEURS)'!I322,0)=0,"",OFFSET(Apnéistes!$C$5,'Badges (COMPETITEURS)'!I322,0))</f>
        <v/>
      </c>
      <c r="M327" s="736"/>
      <c r="N327" s="638"/>
      <c r="O327" s="639"/>
      <c r="P327" s="629"/>
      <c r="Q327" s="744"/>
      <c r="R327" s="734" t="s">
        <v>1</v>
      </c>
      <c r="S327" s="735" t="str">
        <f ca="1">IF(OFFSET(Apnéistes!$C$5,'Badges (COMPETITEURS)'!P322,0)=0,"",OFFSET(Apnéistes!$C$5,'Badges (COMPETITEURS)'!P322,0))</f>
        <v/>
      </c>
      <c r="T327" s="736"/>
      <c r="U327" s="622"/>
      <c r="V327" s="627"/>
    </row>
    <row r="328" spans="1:22" ht="18" customHeight="1" x14ac:dyDescent="0.25">
      <c r="A328" s="633"/>
      <c r="B328" s="629"/>
      <c r="C328" s="744"/>
      <c r="D328" s="734"/>
      <c r="E328" s="737"/>
      <c r="F328" s="738"/>
      <c r="G328" s="638"/>
      <c r="H328" s="639"/>
      <c r="I328" s="629"/>
      <c r="J328" s="744"/>
      <c r="K328" s="734"/>
      <c r="L328" s="737"/>
      <c r="M328" s="738"/>
      <c r="N328" s="638"/>
      <c r="O328" s="639"/>
      <c r="P328" s="629"/>
      <c r="Q328" s="744"/>
      <c r="R328" s="734"/>
      <c r="S328" s="737"/>
      <c r="T328" s="738"/>
      <c r="U328" s="622"/>
      <c r="V328" s="627"/>
    </row>
    <row r="329" spans="1:22" ht="18" customHeight="1" x14ac:dyDescent="0.25">
      <c r="A329" s="633"/>
      <c r="B329" s="629"/>
      <c r="C329" s="744"/>
      <c r="D329" s="734"/>
      <c r="E329" s="737"/>
      <c r="F329" s="738"/>
      <c r="G329" s="638"/>
      <c r="H329" s="639"/>
      <c r="I329" s="629"/>
      <c r="J329" s="744"/>
      <c r="K329" s="734"/>
      <c r="L329" s="737"/>
      <c r="M329" s="738"/>
      <c r="N329" s="638"/>
      <c r="O329" s="639"/>
      <c r="P329" s="630"/>
      <c r="Q329" s="744"/>
      <c r="R329" s="734"/>
      <c r="S329" s="737"/>
      <c r="T329" s="738"/>
      <c r="U329" s="622"/>
      <c r="V329" s="627"/>
    </row>
    <row r="330" spans="1:22" ht="18" customHeight="1" x14ac:dyDescent="0.25">
      <c r="A330" s="643"/>
      <c r="B330" s="630"/>
      <c r="C330" s="744"/>
      <c r="D330" s="734" t="s">
        <v>2</v>
      </c>
      <c r="E330" s="735" t="str">
        <f ca="1">IF(OFFSET(Apnéistes!$D$5,'Badges (COMPETITEURS)'!B322,0)=0,"",OFFSET(Apnéistes!$D$5,'Badges (COMPETITEURS)'!B322,0))</f>
        <v/>
      </c>
      <c r="F330" s="736"/>
      <c r="G330" s="638"/>
      <c r="H330" s="639"/>
      <c r="I330" s="630"/>
      <c r="J330" s="744"/>
      <c r="K330" s="734" t="s">
        <v>2</v>
      </c>
      <c r="L330" s="735" t="str">
        <f ca="1">IF(OFFSET(Apnéistes!$D$5,'Badges (COMPETITEURS)'!I322,0)=0,"",OFFSET(Apnéistes!$D$5,'Badges (COMPETITEURS)'!I322,0))</f>
        <v/>
      </c>
      <c r="M330" s="736"/>
      <c r="N330" s="638"/>
      <c r="O330" s="639"/>
      <c r="P330" s="630"/>
      <c r="Q330" s="744"/>
      <c r="R330" s="734" t="s">
        <v>2</v>
      </c>
      <c r="S330" s="735" t="str">
        <f ca="1">IF(OFFSET(Apnéistes!$D$5,'Badges (COMPETITEURS)'!P322,0)=0,"",OFFSET(Apnéistes!$D$5,'Badges (COMPETITEURS)'!P322,0))</f>
        <v/>
      </c>
      <c r="T330" s="736"/>
      <c r="U330" s="622"/>
      <c r="V330" s="627"/>
    </row>
    <row r="331" spans="1:22" ht="18" customHeight="1" x14ac:dyDescent="0.25">
      <c r="A331" s="643"/>
      <c r="B331" s="630"/>
      <c r="C331" s="745"/>
      <c r="D331" s="734"/>
      <c r="E331" s="737"/>
      <c r="F331" s="738"/>
      <c r="G331" s="638"/>
      <c r="H331" s="639"/>
      <c r="I331" s="630"/>
      <c r="J331" s="745"/>
      <c r="K331" s="734"/>
      <c r="L331" s="737"/>
      <c r="M331" s="738"/>
      <c r="N331" s="638"/>
      <c r="O331" s="639"/>
      <c r="P331" s="630"/>
      <c r="Q331" s="745"/>
      <c r="R331" s="734"/>
      <c r="S331" s="737"/>
      <c r="T331" s="738"/>
      <c r="U331" s="622"/>
      <c r="V331" s="627"/>
    </row>
    <row r="332" spans="1:22" ht="18" customHeight="1" x14ac:dyDescent="0.25">
      <c r="A332" s="643"/>
      <c r="B332" s="630"/>
      <c r="C332" s="763" t="s">
        <v>531</v>
      </c>
      <c r="D332" s="734"/>
      <c r="E332" s="737"/>
      <c r="F332" s="738"/>
      <c r="G332" s="638"/>
      <c r="H332" s="639"/>
      <c r="I332" s="630"/>
      <c r="J332" s="763" t="s">
        <v>531</v>
      </c>
      <c r="K332" s="734"/>
      <c r="L332" s="737"/>
      <c r="M332" s="738"/>
      <c r="N332" s="638"/>
      <c r="O332" s="639"/>
      <c r="P332" s="630"/>
      <c r="Q332" s="763" t="s">
        <v>531</v>
      </c>
      <c r="R332" s="734"/>
      <c r="S332" s="737"/>
      <c r="T332" s="738"/>
      <c r="U332" s="622"/>
      <c r="V332" s="627"/>
    </row>
    <row r="333" spans="1:22" ht="18" customHeight="1" x14ac:dyDescent="0.25">
      <c r="A333" s="643"/>
      <c r="B333" s="630"/>
      <c r="C333" s="763"/>
      <c r="D333" s="734" t="s">
        <v>533</v>
      </c>
      <c r="E333" s="754" t="str">
        <f ca="1">IF(OFFSET(Apnéistes!$B$5,'Badges (COMPETITEURS)'!B322,0)=0,"",OFFSET(Apnéistes!$B$5,'Badges (COMPETITEURS)'!B322,0))</f>
        <v/>
      </c>
      <c r="F333" s="755"/>
      <c r="G333" s="638"/>
      <c r="H333" s="639"/>
      <c r="I333" s="630"/>
      <c r="J333" s="763"/>
      <c r="K333" s="734" t="s">
        <v>533</v>
      </c>
      <c r="L333" s="754" t="str">
        <f ca="1">IF(OFFSET(Apnéistes!$B$5,'Badges (COMPETITEURS)'!I322,0)=0,"",OFFSET(Apnéistes!$B$5,'Badges (COMPETITEURS)'!I322,0))</f>
        <v/>
      </c>
      <c r="M333" s="755"/>
      <c r="N333" s="638"/>
      <c r="O333" s="639"/>
      <c r="P333" s="630"/>
      <c r="Q333" s="763"/>
      <c r="R333" s="734" t="s">
        <v>533</v>
      </c>
      <c r="S333" s="754" t="str">
        <f ca="1">IF(OFFSET(Apnéistes!$B$5,'Badges (COMPETITEURS)'!P322,0)=0,"",OFFSET(Apnéistes!$B$5,'Badges (COMPETITEURS)'!P322,0))</f>
        <v/>
      </c>
      <c r="T333" s="755"/>
      <c r="U333" s="622"/>
      <c r="V333" s="627"/>
    </row>
    <row r="334" spans="1:22" ht="18" customHeight="1" x14ac:dyDescent="0.25">
      <c r="A334" s="643"/>
      <c r="B334" s="630"/>
      <c r="C334" s="764"/>
      <c r="D334" s="766"/>
      <c r="E334" s="756"/>
      <c r="F334" s="757"/>
      <c r="G334" s="638"/>
      <c r="H334" s="639"/>
      <c r="I334" s="630"/>
      <c r="J334" s="764"/>
      <c r="K334" s="766"/>
      <c r="L334" s="756"/>
      <c r="M334" s="757"/>
      <c r="N334" s="638"/>
      <c r="O334" s="639"/>
      <c r="P334" s="630"/>
      <c r="Q334" s="764"/>
      <c r="R334" s="766"/>
      <c r="S334" s="756"/>
      <c r="T334" s="757"/>
      <c r="U334" s="622"/>
      <c r="V334" s="627"/>
    </row>
    <row r="335" spans="1:22" ht="18" customHeight="1" thickBot="1" x14ac:dyDescent="0.3">
      <c r="A335" s="643"/>
      <c r="B335" s="630"/>
      <c r="C335" s="765"/>
      <c r="D335" s="767"/>
      <c r="E335" s="758"/>
      <c r="F335" s="759"/>
      <c r="G335" s="638"/>
      <c r="H335" s="639"/>
      <c r="I335" s="630"/>
      <c r="J335" s="765"/>
      <c r="K335" s="767"/>
      <c r="L335" s="758"/>
      <c r="M335" s="759"/>
      <c r="N335" s="638"/>
      <c r="O335" s="639"/>
      <c r="P335" s="630"/>
      <c r="Q335" s="765"/>
      <c r="R335" s="767"/>
      <c r="S335" s="758"/>
      <c r="T335" s="759"/>
      <c r="U335" s="622"/>
      <c r="V335" s="627"/>
    </row>
    <row r="336" spans="1:22" ht="24" customHeight="1" x14ac:dyDescent="0.25">
      <c r="A336" s="641"/>
      <c r="B336" s="631"/>
      <c r="C336" s="611"/>
      <c r="D336" s="612"/>
      <c r="E336" s="613"/>
      <c r="F336" s="613"/>
      <c r="G336" s="640"/>
      <c r="H336" s="641"/>
      <c r="I336" s="631"/>
      <c r="J336" s="611"/>
      <c r="K336" s="612"/>
      <c r="L336" s="613"/>
      <c r="M336" s="613"/>
      <c r="N336" s="640"/>
      <c r="O336" s="641"/>
      <c r="P336" s="631"/>
      <c r="Q336" s="611"/>
      <c r="R336" s="612"/>
      <c r="S336" s="613"/>
      <c r="T336" s="613"/>
      <c r="U336" s="623"/>
      <c r="V336" s="623"/>
    </row>
    <row r="337" spans="1:22" ht="24" customHeight="1" thickBot="1" x14ac:dyDescent="0.3">
      <c r="A337" s="643"/>
      <c r="B337" s="630"/>
      <c r="D337" s="608"/>
      <c r="E337" s="609"/>
      <c r="F337" s="609"/>
      <c r="G337" s="642"/>
      <c r="H337" s="643"/>
      <c r="I337" s="630"/>
      <c r="K337" s="608"/>
      <c r="L337" s="609"/>
      <c r="M337" s="609"/>
      <c r="N337" s="642"/>
      <c r="O337" s="643"/>
      <c r="R337" s="608"/>
      <c r="S337" s="609"/>
      <c r="T337" s="609"/>
      <c r="U337" s="624"/>
      <c r="V337" s="628"/>
    </row>
    <row r="338" spans="1:22" ht="18" customHeight="1" x14ac:dyDescent="0.25">
      <c r="A338" s="633"/>
      <c r="B338" s="629">
        <f>P322+1</f>
        <v>63</v>
      </c>
      <c r="C338" s="746" t="s">
        <v>428</v>
      </c>
      <c r="D338" s="748" t="s">
        <v>532</v>
      </c>
      <c r="E338" s="749"/>
      <c r="F338" s="750"/>
      <c r="G338" s="634"/>
      <c r="H338" s="635"/>
      <c r="I338" s="629">
        <f>B338+1</f>
        <v>64</v>
      </c>
      <c r="J338" s="746" t="s">
        <v>428</v>
      </c>
      <c r="K338" s="748" t="s">
        <v>532</v>
      </c>
      <c r="L338" s="749"/>
      <c r="M338" s="750"/>
      <c r="N338" s="634"/>
      <c r="O338" s="635"/>
      <c r="P338" s="629">
        <f>I338+1</f>
        <v>65</v>
      </c>
      <c r="Q338" s="746" t="s">
        <v>428</v>
      </c>
      <c r="R338" s="748" t="s">
        <v>532</v>
      </c>
      <c r="S338" s="749"/>
      <c r="T338" s="750"/>
      <c r="U338" s="620"/>
      <c r="V338" s="625"/>
    </row>
    <row r="339" spans="1:22" ht="18" customHeight="1" x14ac:dyDescent="0.25">
      <c r="A339" s="633"/>
      <c r="B339" s="629"/>
      <c r="C339" s="747"/>
      <c r="D339" s="751"/>
      <c r="E339" s="752"/>
      <c r="F339" s="753"/>
      <c r="G339" s="634"/>
      <c r="H339" s="635"/>
      <c r="I339" s="629"/>
      <c r="J339" s="747"/>
      <c r="K339" s="751"/>
      <c r="L339" s="752"/>
      <c r="M339" s="753"/>
      <c r="N339" s="634"/>
      <c r="O339" s="635"/>
      <c r="P339" s="629"/>
      <c r="Q339" s="747"/>
      <c r="R339" s="751"/>
      <c r="S339" s="752"/>
      <c r="T339" s="753"/>
      <c r="U339" s="620"/>
      <c r="V339" s="625"/>
    </row>
    <row r="340" spans="1:22" ht="18" customHeight="1" x14ac:dyDescent="0.3">
      <c r="A340" s="633"/>
      <c r="B340" s="629"/>
      <c r="C340" s="743"/>
      <c r="D340" s="742" t="s">
        <v>11</v>
      </c>
      <c r="E340" s="735" t="str">
        <f ca="1">IF(OFFSET(Apnéistes!$A$5,'Badges (COMPETITEURS)'!B338,0)=0,"",OFFSET(Apnéistes!$A$5,'Badges (COMPETITEURS)'!B338,0))</f>
        <v/>
      </c>
      <c r="F340" s="736"/>
      <c r="G340" s="636"/>
      <c r="H340" s="637"/>
      <c r="I340" s="629"/>
      <c r="J340" s="743"/>
      <c r="K340" s="742" t="s">
        <v>11</v>
      </c>
      <c r="L340" s="735" t="str">
        <f ca="1">IF(OFFSET(Apnéistes!$A$5,'Badges (COMPETITEURS)'!I338,0)=0,"",OFFSET(Apnéistes!$A$5,'Badges (COMPETITEURS)'!I338,0))</f>
        <v/>
      </c>
      <c r="M340" s="736"/>
      <c r="N340" s="636"/>
      <c r="O340" s="637"/>
      <c r="P340" s="629"/>
      <c r="Q340" s="743"/>
      <c r="R340" s="742" t="s">
        <v>11</v>
      </c>
      <c r="S340" s="735" t="str">
        <f ca="1">IF(OFFSET(Apnéistes!$A$5,'Badges (COMPETITEURS)'!P338,0)=0,"",OFFSET(Apnéistes!$A$5,'Badges (COMPETITEURS)'!P338,0))</f>
        <v/>
      </c>
      <c r="T340" s="736"/>
      <c r="U340" s="621"/>
      <c r="V340" s="626"/>
    </row>
    <row r="341" spans="1:22" ht="18" customHeight="1" x14ac:dyDescent="0.3">
      <c r="A341" s="633"/>
      <c r="B341" s="629"/>
      <c r="C341" s="744"/>
      <c r="D341" s="734"/>
      <c r="E341" s="737"/>
      <c r="F341" s="738"/>
      <c r="G341" s="636"/>
      <c r="H341" s="637"/>
      <c r="I341" s="629"/>
      <c r="J341" s="744"/>
      <c r="K341" s="734"/>
      <c r="L341" s="737"/>
      <c r="M341" s="738"/>
      <c r="N341" s="636"/>
      <c r="O341" s="637"/>
      <c r="P341" s="629"/>
      <c r="Q341" s="744"/>
      <c r="R341" s="734"/>
      <c r="S341" s="737"/>
      <c r="T341" s="738"/>
      <c r="U341" s="621"/>
      <c r="V341" s="626"/>
    </row>
    <row r="342" spans="1:22" ht="18" customHeight="1" x14ac:dyDescent="0.3">
      <c r="A342" s="633"/>
      <c r="B342" s="629"/>
      <c r="C342" s="744"/>
      <c r="D342" s="734"/>
      <c r="E342" s="737"/>
      <c r="F342" s="738"/>
      <c r="G342" s="636"/>
      <c r="H342" s="637"/>
      <c r="I342" s="629"/>
      <c r="J342" s="744"/>
      <c r="K342" s="734"/>
      <c r="L342" s="737"/>
      <c r="M342" s="738"/>
      <c r="N342" s="636"/>
      <c r="O342" s="637"/>
      <c r="P342" s="629"/>
      <c r="Q342" s="744"/>
      <c r="R342" s="734"/>
      <c r="S342" s="737"/>
      <c r="T342" s="738"/>
      <c r="U342" s="621"/>
      <c r="V342" s="626"/>
    </row>
    <row r="343" spans="1:22" ht="18" customHeight="1" x14ac:dyDescent="0.25">
      <c r="A343" s="633"/>
      <c r="B343" s="629"/>
      <c r="C343" s="744"/>
      <c r="D343" s="734" t="s">
        <v>1</v>
      </c>
      <c r="E343" s="735" t="str">
        <f ca="1">IF(OFFSET(Apnéistes!$C$5,'Badges (COMPETITEURS)'!B338,0)=0,"",OFFSET(Apnéistes!$C$5,'Badges (COMPETITEURS)'!B338,0))</f>
        <v/>
      </c>
      <c r="F343" s="736"/>
      <c r="G343" s="638"/>
      <c r="H343" s="639"/>
      <c r="I343" s="629"/>
      <c r="J343" s="744"/>
      <c r="K343" s="734" t="s">
        <v>1</v>
      </c>
      <c r="L343" s="735" t="str">
        <f ca="1">IF(OFFSET(Apnéistes!$C$5,'Badges (COMPETITEURS)'!I338,0)=0,"",OFFSET(Apnéistes!$C$5,'Badges (COMPETITEURS)'!I338,0))</f>
        <v/>
      </c>
      <c r="M343" s="736"/>
      <c r="N343" s="638"/>
      <c r="O343" s="639"/>
      <c r="P343" s="629"/>
      <c r="Q343" s="744"/>
      <c r="R343" s="734" t="s">
        <v>1</v>
      </c>
      <c r="S343" s="735" t="str">
        <f ca="1">IF(OFFSET(Apnéistes!$C$5,'Badges (COMPETITEURS)'!P338,0)=0,"",OFFSET(Apnéistes!$C$5,'Badges (COMPETITEURS)'!P338,0))</f>
        <v/>
      </c>
      <c r="T343" s="736"/>
      <c r="U343" s="622"/>
      <c r="V343" s="627"/>
    </row>
    <row r="344" spans="1:22" ht="18" customHeight="1" x14ac:dyDescent="0.25">
      <c r="A344" s="633"/>
      <c r="B344" s="629"/>
      <c r="C344" s="744"/>
      <c r="D344" s="734"/>
      <c r="E344" s="737"/>
      <c r="F344" s="738"/>
      <c r="G344" s="638"/>
      <c r="H344" s="639"/>
      <c r="I344" s="629"/>
      <c r="J344" s="744"/>
      <c r="K344" s="734"/>
      <c r="L344" s="737"/>
      <c r="M344" s="738"/>
      <c r="N344" s="638"/>
      <c r="O344" s="639"/>
      <c r="P344" s="629"/>
      <c r="Q344" s="744"/>
      <c r="R344" s="734"/>
      <c r="S344" s="737"/>
      <c r="T344" s="738"/>
      <c r="U344" s="622"/>
      <c r="V344" s="627"/>
    </row>
    <row r="345" spans="1:22" ht="18" customHeight="1" x14ac:dyDescent="0.25">
      <c r="A345" s="633"/>
      <c r="B345" s="629"/>
      <c r="C345" s="744"/>
      <c r="D345" s="734"/>
      <c r="E345" s="737"/>
      <c r="F345" s="738"/>
      <c r="G345" s="638"/>
      <c r="H345" s="639"/>
      <c r="I345" s="629"/>
      <c r="J345" s="744"/>
      <c r="K345" s="734"/>
      <c r="L345" s="737"/>
      <c r="M345" s="738"/>
      <c r="N345" s="638"/>
      <c r="O345" s="639"/>
      <c r="P345" s="630"/>
      <c r="Q345" s="744"/>
      <c r="R345" s="734"/>
      <c r="S345" s="737"/>
      <c r="T345" s="738"/>
      <c r="U345" s="622"/>
      <c r="V345" s="627"/>
    </row>
    <row r="346" spans="1:22" ht="18" customHeight="1" x14ac:dyDescent="0.25">
      <c r="A346" s="643"/>
      <c r="B346" s="630"/>
      <c r="C346" s="744"/>
      <c r="D346" s="734" t="s">
        <v>2</v>
      </c>
      <c r="E346" s="735" t="str">
        <f ca="1">IF(OFFSET(Apnéistes!$D$5,'Badges (COMPETITEURS)'!B338,0)=0,"",OFFSET(Apnéistes!$D$5,'Badges (COMPETITEURS)'!B338,0))</f>
        <v/>
      </c>
      <c r="F346" s="736"/>
      <c r="G346" s="638"/>
      <c r="H346" s="639"/>
      <c r="I346" s="630"/>
      <c r="J346" s="744"/>
      <c r="K346" s="734" t="s">
        <v>2</v>
      </c>
      <c r="L346" s="735" t="str">
        <f ca="1">IF(OFFSET(Apnéistes!$D$5,'Badges (COMPETITEURS)'!I338,0)=0,"",OFFSET(Apnéistes!$D$5,'Badges (COMPETITEURS)'!I338,0))</f>
        <v/>
      </c>
      <c r="M346" s="736"/>
      <c r="N346" s="638"/>
      <c r="O346" s="639"/>
      <c r="P346" s="630"/>
      <c r="Q346" s="744"/>
      <c r="R346" s="734" t="s">
        <v>2</v>
      </c>
      <c r="S346" s="735" t="str">
        <f ca="1">IF(OFFSET(Apnéistes!$D$5,'Badges (COMPETITEURS)'!P338,0)=0,"",OFFSET(Apnéistes!$D$5,'Badges (COMPETITEURS)'!P338,0))</f>
        <v/>
      </c>
      <c r="T346" s="736"/>
      <c r="U346" s="622"/>
      <c r="V346" s="627"/>
    </row>
    <row r="347" spans="1:22" ht="18" customHeight="1" x14ac:dyDescent="0.25">
      <c r="A347" s="643"/>
      <c r="B347" s="630"/>
      <c r="C347" s="745"/>
      <c r="D347" s="734"/>
      <c r="E347" s="737"/>
      <c r="F347" s="738"/>
      <c r="G347" s="638"/>
      <c r="H347" s="639"/>
      <c r="I347" s="630"/>
      <c r="J347" s="745"/>
      <c r="K347" s="734"/>
      <c r="L347" s="737"/>
      <c r="M347" s="738"/>
      <c r="N347" s="638"/>
      <c r="O347" s="639"/>
      <c r="P347" s="630"/>
      <c r="Q347" s="745"/>
      <c r="R347" s="734"/>
      <c r="S347" s="737"/>
      <c r="T347" s="738"/>
      <c r="U347" s="622"/>
      <c r="V347" s="627"/>
    </row>
    <row r="348" spans="1:22" ht="18" customHeight="1" x14ac:dyDescent="0.25">
      <c r="A348" s="643"/>
      <c r="B348" s="630"/>
      <c r="C348" s="763" t="s">
        <v>531</v>
      </c>
      <c r="D348" s="734"/>
      <c r="E348" s="737"/>
      <c r="F348" s="738"/>
      <c r="G348" s="638"/>
      <c r="H348" s="639"/>
      <c r="I348" s="630"/>
      <c r="J348" s="763" t="s">
        <v>531</v>
      </c>
      <c r="K348" s="734"/>
      <c r="L348" s="737"/>
      <c r="M348" s="738"/>
      <c r="N348" s="638"/>
      <c r="O348" s="639"/>
      <c r="P348" s="630"/>
      <c r="Q348" s="763" t="s">
        <v>531</v>
      </c>
      <c r="R348" s="734"/>
      <c r="S348" s="737"/>
      <c r="T348" s="738"/>
      <c r="U348" s="622"/>
      <c r="V348" s="627"/>
    </row>
    <row r="349" spans="1:22" ht="18" customHeight="1" x14ac:dyDescent="0.25">
      <c r="A349" s="643"/>
      <c r="B349" s="630"/>
      <c r="C349" s="763"/>
      <c r="D349" s="734" t="s">
        <v>533</v>
      </c>
      <c r="E349" s="754" t="str">
        <f ca="1">IF(OFFSET(Apnéistes!$B$5,'Badges (COMPETITEURS)'!B338,0)=0,"",OFFSET(Apnéistes!$B$5,'Badges (COMPETITEURS)'!B338,0))</f>
        <v/>
      </c>
      <c r="F349" s="755"/>
      <c r="G349" s="638"/>
      <c r="H349" s="639"/>
      <c r="I349" s="630"/>
      <c r="J349" s="763"/>
      <c r="K349" s="734" t="s">
        <v>533</v>
      </c>
      <c r="L349" s="754" t="str">
        <f ca="1">IF(OFFSET(Apnéistes!$B$5,'Badges (COMPETITEURS)'!I338,0)=0,"",OFFSET(Apnéistes!$B$5,'Badges (COMPETITEURS)'!I338,0))</f>
        <v/>
      </c>
      <c r="M349" s="755"/>
      <c r="N349" s="638"/>
      <c r="O349" s="639"/>
      <c r="P349" s="630"/>
      <c r="Q349" s="763"/>
      <c r="R349" s="734" t="s">
        <v>533</v>
      </c>
      <c r="S349" s="754" t="str">
        <f ca="1">IF(OFFSET(Apnéistes!$B$5,'Badges (COMPETITEURS)'!P338,0)=0,"",OFFSET(Apnéistes!$B$5,'Badges (COMPETITEURS)'!P338,0))</f>
        <v/>
      </c>
      <c r="T349" s="755"/>
      <c r="U349" s="622"/>
      <c r="V349" s="627"/>
    </row>
    <row r="350" spans="1:22" ht="18" customHeight="1" x14ac:dyDescent="0.25">
      <c r="A350" s="643"/>
      <c r="B350" s="630"/>
      <c r="C350" s="764"/>
      <c r="D350" s="766"/>
      <c r="E350" s="756"/>
      <c r="F350" s="757"/>
      <c r="G350" s="638"/>
      <c r="H350" s="639"/>
      <c r="I350" s="630"/>
      <c r="J350" s="764"/>
      <c r="K350" s="766"/>
      <c r="L350" s="756"/>
      <c r="M350" s="757"/>
      <c r="N350" s="638"/>
      <c r="O350" s="639"/>
      <c r="P350" s="630"/>
      <c r="Q350" s="764"/>
      <c r="R350" s="766"/>
      <c r="S350" s="756"/>
      <c r="T350" s="757"/>
      <c r="U350" s="622"/>
      <c r="V350" s="627"/>
    </row>
    <row r="351" spans="1:22" ht="18" customHeight="1" thickBot="1" x14ac:dyDescent="0.3">
      <c r="A351" s="643"/>
      <c r="B351" s="630"/>
      <c r="C351" s="765"/>
      <c r="D351" s="767"/>
      <c r="E351" s="758"/>
      <c r="F351" s="759"/>
      <c r="G351" s="638"/>
      <c r="H351" s="639"/>
      <c r="I351" s="630"/>
      <c r="J351" s="765"/>
      <c r="K351" s="767"/>
      <c r="L351" s="758"/>
      <c r="M351" s="759"/>
      <c r="N351" s="638"/>
      <c r="O351" s="639"/>
      <c r="P351" s="630"/>
      <c r="Q351" s="765"/>
      <c r="R351" s="767"/>
      <c r="S351" s="758"/>
      <c r="T351" s="759"/>
      <c r="U351" s="622"/>
      <c r="V351" s="627"/>
    </row>
    <row r="352" spans="1:22" ht="24" customHeight="1" x14ac:dyDescent="0.25">
      <c r="A352" s="641"/>
      <c r="B352" s="631"/>
      <c r="C352" s="611"/>
      <c r="D352" s="612"/>
      <c r="E352" s="613"/>
      <c r="F352" s="613"/>
      <c r="G352" s="640"/>
      <c r="H352" s="641"/>
      <c r="I352" s="631"/>
      <c r="J352" s="611"/>
      <c r="K352" s="612"/>
      <c r="L352" s="613"/>
      <c r="M352" s="613"/>
      <c r="N352" s="640"/>
      <c r="O352" s="641"/>
      <c r="P352" s="631"/>
      <c r="Q352" s="611"/>
      <c r="R352" s="612"/>
      <c r="S352" s="613"/>
      <c r="T352" s="613"/>
      <c r="U352" s="623"/>
      <c r="V352" s="623"/>
    </row>
    <row r="353" spans="1:22" ht="24" customHeight="1" thickBot="1" x14ac:dyDescent="0.3">
      <c r="A353" s="643"/>
      <c r="B353" s="630"/>
      <c r="D353" s="608"/>
      <c r="E353" s="609"/>
      <c r="F353" s="609"/>
      <c r="G353" s="642"/>
      <c r="H353" s="643"/>
      <c r="I353" s="630"/>
      <c r="K353" s="608"/>
      <c r="L353" s="609"/>
      <c r="M353" s="609"/>
      <c r="N353" s="642"/>
      <c r="O353" s="643"/>
      <c r="R353" s="608"/>
      <c r="S353" s="609"/>
      <c r="T353" s="609"/>
      <c r="U353" s="624"/>
      <c r="V353" s="628"/>
    </row>
    <row r="354" spans="1:22" ht="18" customHeight="1" x14ac:dyDescent="0.25">
      <c r="A354" s="633"/>
      <c r="B354" s="629">
        <f>P338+1</f>
        <v>66</v>
      </c>
      <c r="C354" s="746" t="s">
        <v>428</v>
      </c>
      <c r="D354" s="748" t="s">
        <v>532</v>
      </c>
      <c r="E354" s="749"/>
      <c r="F354" s="750"/>
      <c r="G354" s="634"/>
      <c r="H354" s="635"/>
      <c r="I354" s="629">
        <f>B354+1</f>
        <v>67</v>
      </c>
      <c r="J354" s="746" t="s">
        <v>428</v>
      </c>
      <c r="K354" s="748" t="s">
        <v>532</v>
      </c>
      <c r="L354" s="749"/>
      <c r="M354" s="750"/>
      <c r="N354" s="634"/>
      <c r="O354" s="635"/>
      <c r="P354" s="629">
        <f>I354+1</f>
        <v>68</v>
      </c>
      <c r="Q354" s="746" t="s">
        <v>428</v>
      </c>
      <c r="R354" s="748" t="s">
        <v>532</v>
      </c>
      <c r="S354" s="749"/>
      <c r="T354" s="750"/>
      <c r="U354" s="620"/>
      <c r="V354" s="625"/>
    </row>
    <row r="355" spans="1:22" ht="18" customHeight="1" x14ac:dyDescent="0.25">
      <c r="A355" s="633"/>
      <c r="B355" s="629"/>
      <c r="C355" s="747"/>
      <c r="D355" s="751"/>
      <c r="E355" s="752"/>
      <c r="F355" s="753"/>
      <c r="G355" s="634"/>
      <c r="H355" s="635"/>
      <c r="I355" s="629"/>
      <c r="J355" s="747"/>
      <c r="K355" s="751"/>
      <c r="L355" s="752"/>
      <c r="M355" s="753"/>
      <c r="N355" s="634"/>
      <c r="O355" s="635"/>
      <c r="P355" s="629"/>
      <c r="Q355" s="747"/>
      <c r="R355" s="751"/>
      <c r="S355" s="752"/>
      <c r="T355" s="753"/>
      <c r="U355" s="620"/>
      <c r="V355" s="625"/>
    </row>
    <row r="356" spans="1:22" ht="18" customHeight="1" x14ac:dyDescent="0.3">
      <c r="A356" s="633"/>
      <c r="B356" s="629"/>
      <c r="C356" s="743"/>
      <c r="D356" s="742" t="s">
        <v>11</v>
      </c>
      <c r="E356" s="735" t="str">
        <f ca="1">IF(OFFSET(Apnéistes!$A$5,'Badges (COMPETITEURS)'!B354,0)=0,"",OFFSET(Apnéistes!$A$5,'Badges (COMPETITEURS)'!B354,0))</f>
        <v/>
      </c>
      <c r="F356" s="736"/>
      <c r="G356" s="636"/>
      <c r="H356" s="637"/>
      <c r="I356" s="629"/>
      <c r="J356" s="743"/>
      <c r="K356" s="742" t="s">
        <v>11</v>
      </c>
      <c r="L356" s="735" t="str">
        <f ca="1">IF(OFFSET(Apnéistes!$A$5,'Badges (COMPETITEURS)'!I354,0)=0,"",OFFSET(Apnéistes!$A$5,'Badges (COMPETITEURS)'!I354,0))</f>
        <v/>
      </c>
      <c r="M356" s="736"/>
      <c r="N356" s="636"/>
      <c r="O356" s="637"/>
      <c r="P356" s="629"/>
      <c r="Q356" s="743"/>
      <c r="R356" s="742" t="s">
        <v>11</v>
      </c>
      <c r="S356" s="735" t="str">
        <f ca="1">IF(OFFSET(Apnéistes!$A$5,'Badges (COMPETITEURS)'!P354,0)=0,"",OFFSET(Apnéistes!$A$5,'Badges (COMPETITEURS)'!P354,0))</f>
        <v/>
      </c>
      <c r="T356" s="736"/>
      <c r="U356" s="621"/>
      <c r="V356" s="626"/>
    </row>
    <row r="357" spans="1:22" ht="18" customHeight="1" x14ac:dyDescent="0.3">
      <c r="A357" s="633"/>
      <c r="B357" s="629"/>
      <c r="C357" s="744"/>
      <c r="D357" s="734"/>
      <c r="E357" s="737"/>
      <c r="F357" s="738"/>
      <c r="G357" s="636"/>
      <c r="H357" s="637"/>
      <c r="I357" s="629"/>
      <c r="J357" s="744"/>
      <c r="K357" s="734"/>
      <c r="L357" s="737"/>
      <c r="M357" s="738"/>
      <c r="N357" s="636"/>
      <c r="O357" s="637"/>
      <c r="P357" s="629"/>
      <c r="Q357" s="744"/>
      <c r="R357" s="734"/>
      <c r="S357" s="737"/>
      <c r="T357" s="738"/>
      <c r="U357" s="621"/>
      <c r="V357" s="626"/>
    </row>
    <row r="358" spans="1:22" ht="18" customHeight="1" x14ac:dyDescent="0.3">
      <c r="A358" s="633"/>
      <c r="B358" s="629"/>
      <c r="C358" s="744"/>
      <c r="D358" s="734"/>
      <c r="E358" s="737"/>
      <c r="F358" s="738"/>
      <c r="G358" s="636"/>
      <c r="H358" s="637"/>
      <c r="I358" s="629"/>
      <c r="J358" s="744"/>
      <c r="K358" s="734"/>
      <c r="L358" s="737"/>
      <c r="M358" s="738"/>
      <c r="N358" s="636"/>
      <c r="O358" s="637"/>
      <c r="P358" s="629"/>
      <c r="Q358" s="744"/>
      <c r="R358" s="734"/>
      <c r="S358" s="737"/>
      <c r="T358" s="738"/>
      <c r="U358" s="621"/>
      <c r="V358" s="626"/>
    </row>
    <row r="359" spans="1:22" ht="18" customHeight="1" x14ac:dyDescent="0.25">
      <c r="A359" s="633"/>
      <c r="B359" s="629"/>
      <c r="C359" s="744"/>
      <c r="D359" s="734" t="s">
        <v>1</v>
      </c>
      <c r="E359" s="735" t="str">
        <f ca="1">IF(OFFSET(Apnéistes!$C$5,'Badges (COMPETITEURS)'!B354,0)=0,"",OFFSET(Apnéistes!$C$5,'Badges (COMPETITEURS)'!B354,0))</f>
        <v/>
      </c>
      <c r="F359" s="736"/>
      <c r="G359" s="638"/>
      <c r="H359" s="639"/>
      <c r="I359" s="629"/>
      <c r="J359" s="744"/>
      <c r="K359" s="734" t="s">
        <v>1</v>
      </c>
      <c r="L359" s="735" t="str">
        <f ca="1">IF(OFFSET(Apnéistes!$C$5,'Badges (COMPETITEURS)'!I354,0)=0,"",OFFSET(Apnéistes!$C$5,'Badges (COMPETITEURS)'!I354,0))</f>
        <v/>
      </c>
      <c r="M359" s="736"/>
      <c r="N359" s="638"/>
      <c r="O359" s="639"/>
      <c r="P359" s="629"/>
      <c r="Q359" s="744"/>
      <c r="R359" s="734" t="s">
        <v>1</v>
      </c>
      <c r="S359" s="735" t="str">
        <f ca="1">IF(OFFSET(Apnéistes!$C$5,'Badges (COMPETITEURS)'!P354,0)=0,"",OFFSET(Apnéistes!$C$5,'Badges (COMPETITEURS)'!P354,0))</f>
        <v/>
      </c>
      <c r="T359" s="736"/>
      <c r="U359" s="622"/>
      <c r="V359" s="627"/>
    </row>
    <row r="360" spans="1:22" ht="18" customHeight="1" x14ac:dyDescent="0.25">
      <c r="A360" s="633"/>
      <c r="B360" s="629"/>
      <c r="C360" s="744"/>
      <c r="D360" s="734"/>
      <c r="E360" s="737"/>
      <c r="F360" s="738"/>
      <c r="G360" s="638"/>
      <c r="H360" s="639"/>
      <c r="I360" s="629"/>
      <c r="J360" s="744"/>
      <c r="K360" s="734"/>
      <c r="L360" s="737"/>
      <c r="M360" s="738"/>
      <c r="N360" s="638"/>
      <c r="O360" s="639"/>
      <c r="P360" s="629"/>
      <c r="Q360" s="744"/>
      <c r="R360" s="734"/>
      <c r="S360" s="737"/>
      <c r="T360" s="738"/>
      <c r="U360" s="622"/>
      <c r="V360" s="627"/>
    </row>
    <row r="361" spans="1:22" ht="18" customHeight="1" x14ac:dyDescent="0.25">
      <c r="A361" s="633"/>
      <c r="B361" s="629"/>
      <c r="C361" s="744"/>
      <c r="D361" s="734"/>
      <c r="E361" s="737"/>
      <c r="F361" s="738"/>
      <c r="G361" s="638"/>
      <c r="H361" s="639"/>
      <c r="I361" s="629"/>
      <c r="J361" s="744"/>
      <c r="K361" s="734"/>
      <c r="L361" s="737"/>
      <c r="M361" s="738"/>
      <c r="N361" s="638"/>
      <c r="O361" s="639"/>
      <c r="P361" s="630"/>
      <c r="Q361" s="744"/>
      <c r="R361" s="734"/>
      <c r="S361" s="737"/>
      <c r="T361" s="738"/>
      <c r="U361" s="622"/>
      <c r="V361" s="627"/>
    </row>
    <row r="362" spans="1:22" ht="18" customHeight="1" x14ac:dyDescent="0.25">
      <c r="A362" s="643"/>
      <c r="B362" s="630"/>
      <c r="C362" s="744"/>
      <c r="D362" s="734" t="s">
        <v>2</v>
      </c>
      <c r="E362" s="735" t="str">
        <f ca="1">IF(OFFSET(Apnéistes!$D$5,'Badges (COMPETITEURS)'!B354,0)=0,"",OFFSET(Apnéistes!$D$5,'Badges (COMPETITEURS)'!B354,0))</f>
        <v/>
      </c>
      <c r="F362" s="736"/>
      <c r="G362" s="638"/>
      <c r="H362" s="639"/>
      <c r="I362" s="630"/>
      <c r="J362" s="744"/>
      <c r="K362" s="734" t="s">
        <v>2</v>
      </c>
      <c r="L362" s="735" t="str">
        <f ca="1">IF(OFFSET(Apnéistes!$D$5,'Badges (COMPETITEURS)'!I354,0)=0,"",OFFSET(Apnéistes!$D$5,'Badges (COMPETITEURS)'!I354,0))</f>
        <v/>
      </c>
      <c r="M362" s="736"/>
      <c r="N362" s="638"/>
      <c r="O362" s="639"/>
      <c r="P362" s="630"/>
      <c r="Q362" s="744"/>
      <c r="R362" s="734" t="s">
        <v>2</v>
      </c>
      <c r="S362" s="735" t="str">
        <f ca="1">IF(OFFSET(Apnéistes!$D$5,'Badges (COMPETITEURS)'!P354,0)=0,"",OFFSET(Apnéistes!$D$5,'Badges (COMPETITEURS)'!P354,0))</f>
        <v/>
      </c>
      <c r="T362" s="736"/>
      <c r="U362" s="622"/>
      <c r="V362" s="627"/>
    </row>
    <row r="363" spans="1:22" ht="18" customHeight="1" x14ac:dyDescent="0.25">
      <c r="A363" s="643"/>
      <c r="B363" s="630"/>
      <c r="C363" s="745"/>
      <c r="D363" s="734"/>
      <c r="E363" s="737"/>
      <c r="F363" s="738"/>
      <c r="G363" s="638"/>
      <c r="H363" s="639"/>
      <c r="I363" s="630"/>
      <c r="J363" s="745"/>
      <c r="K363" s="734"/>
      <c r="L363" s="737"/>
      <c r="M363" s="738"/>
      <c r="N363" s="638"/>
      <c r="O363" s="639"/>
      <c r="P363" s="630"/>
      <c r="Q363" s="745"/>
      <c r="R363" s="734"/>
      <c r="S363" s="737"/>
      <c r="T363" s="738"/>
      <c r="U363" s="622"/>
      <c r="V363" s="627"/>
    </row>
    <row r="364" spans="1:22" ht="18" customHeight="1" x14ac:dyDescent="0.25">
      <c r="A364" s="643"/>
      <c r="B364" s="630"/>
      <c r="C364" s="763" t="s">
        <v>531</v>
      </c>
      <c r="D364" s="734"/>
      <c r="E364" s="737"/>
      <c r="F364" s="738"/>
      <c r="G364" s="638"/>
      <c r="H364" s="639"/>
      <c r="I364" s="630"/>
      <c r="J364" s="763" t="s">
        <v>531</v>
      </c>
      <c r="K364" s="734"/>
      <c r="L364" s="737"/>
      <c r="M364" s="738"/>
      <c r="N364" s="638"/>
      <c r="O364" s="639"/>
      <c r="P364" s="630"/>
      <c r="Q364" s="763" t="s">
        <v>531</v>
      </c>
      <c r="R364" s="734"/>
      <c r="S364" s="737"/>
      <c r="T364" s="738"/>
      <c r="U364" s="622"/>
      <c r="V364" s="627"/>
    </row>
    <row r="365" spans="1:22" ht="18" customHeight="1" x14ac:dyDescent="0.25">
      <c r="A365" s="643"/>
      <c r="B365" s="630"/>
      <c r="C365" s="763"/>
      <c r="D365" s="734" t="s">
        <v>533</v>
      </c>
      <c r="E365" s="754" t="str">
        <f ca="1">IF(OFFSET(Apnéistes!$B$5,'Badges (COMPETITEURS)'!B354,0)=0,"",OFFSET(Apnéistes!$B$5,'Badges (COMPETITEURS)'!B354,0))</f>
        <v/>
      </c>
      <c r="F365" s="755"/>
      <c r="G365" s="638"/>
      <c r="H365" s="639"/>
      <c r="I365" s="630"/>
      <c r="J365" s="763"/>
      <c r="K365" s="734" t="s">
        <v>533</v>
      </c>
      <c r="L365" s="754" t="str">
        <f ca="1">IF(OFFSET(Apnéistes!$B$5,'Badges (COMPETITEURS)'!I354,0)=0,"",OFFSET(Apnéistes!$B$5,'Badges (COMPETITEURS)'!I354,0))</f>
        <v/>
      </c>
      <c r="M365" s="755"/>
      <c r="N365" s="638"/>
      <c r="O365" s="639"/>
      <c r="P365" s="630"/>
      <c r="Q365" s="763"/>
      <c r="R365" s="734" t="s">
        <v>533</v>
      </c>
      <c r="S365" s="754" t="str">
        <f ca="1">IF(OFFSET(Apnéistes!$B$5,'Badges (COMPETITEURS)'!P354,0)=0,"",OFFSET(Apnéistes!$B$5,'Badges (COMPETITEURS)'!P354,0))</f>
        <v/>
      </c>
      <c r="T365" s="755"/>
      <c r="U365" s="622"/>
      <c r="V365" s="627"/>
    </row>
    <row r="366" spans="1:22" ht="18" customHeight="1" x14ac:dyDescent="0.25">
      <c r="A366" s="643"/>
      <c r="B366" s="630"/>
      <c r="C366" s="764"/>
      <c r="D366" s="766"/>
      <c r="E366" s="756"/>
      <c r="F366" s="757"/>
      <c r="G366" s="638"/>
      <c r="H366" s="639"/>
      <c r="I366" s="630"/>
      <c r="J366" s="764"/>
      <c r="K366" s="766"/>
      <c r="L366" s="756"/>
      <c r="M366" s="757"/>
      <c r="N366" s="638"/>
      <c r="O366" s="639"/>
      <c r="P366" s="630"/>
      <c r="Q366" s="764"/>
      <c r="R366" s="766"/>
      <c r="S366" s="756"/>
      <c r="T366" s="757"/>
      <c r="U366" s="622"/>
      <c r="V366" s="627"/>
    </row>
    <row r="367" spans="1:22" ht="18" customHeight="1" thickBot="1" x14ac:dyDescent="0.3">
      <c r="A367" s="643"/>
      <c r="B367" s="630"/>
      <c r="C367" s="765"/>
      <c r="D367" s="767"/>
      <c r="E367" s="758"/>
      <c r="F367" s="759"/>
      <c r="G367" s="638"/>
      <c r="H367" s="639"/>
      <c r="I367" s="630"/>
      <c r="J367" s="765"/>
      <c r="K367" s="767"/>
      <c r="L367" s="758"/>
      <c r="M367" s="759"/>
      <c r="N367" s="638"/>
      <c r="O367" s="639"/>
      <c r="P367" s="630"/>
      <c r="Q367" s="765"/>
      <c r="R367" s="767"/>
      <c r="S367" s="758"/>
      <c r="T367" s="759"/>
      <c r="U367" s="622"/>
      <c r="V367" s="627"/>
    </row>
    <row r="368" spans="1:22" ht="24" customHeight="1" x14ac:dyDescent="0.25">
      <c r="A368" s="641"/>
      <c r="B368" s="631"/>
      <c r="C368" s="611"/>
      <c r="D368" s="612"/>
      <c r="E368" s="613"/>
      <c r="F368" s="613"/>
      <c r="G368" s="640"/>
      <c r="H368" s="641"/>
      <c r="I368" s="631"/>
      <c r="J368" s="611"/>
      <c r="K368" s="612"/>
      <c r="L368" s="613"/>
      <c r="M368" s="613"/>
      <c r="N368" s="640"/>
      <c r="O368" s="641"/>
      <c r="P368" s="631"/>
      <c r="Q368" s="611"/>
      <c r="R368" s="612"/>
      <c r="S368" s="613"/>
      <c r="T368" s="613"/>
      <c r="U368" s="623"/>
      <c r="V368" s="623"/>
    </row>
    <row r="369" spans="1:22" ht="24" customHeight="1" thickBot="1" x14ac:dyDescent="0.3">
      <c r="A369" s="643"/>
      <c r="B369" s="630"/>
      <c r="D369" s="608"/>
      <c r="E369" s="609"/>
      <c r="F369" s="609"/>
      <c r="G369" s="642"/>
      <c r="H369" s="643"/>
      <c r="I369" s="630"/>
      <c r="K369" s="608"/>
      <c r="L369" s="609"/>
      <c r="M369" s="609"/>
      <c r="N369" s="642"/>
      <c r="O369" s="643"/>
      <c r="R369" s="608"/>
      <c r="S369" s="609"/>
      <c r="T369" s="609"/>
      <c r="U369" s="624"/>
      <c r="V369" s="628"/>
    </row>
    <row r="370" spans="1:22" ht="18" customHeight="1" x14ac:dyDescent="0.25">
      <c r="A370" s="633"/>
      <c r="B370" s="629">
        <f>P354+1</f>
        <v>69</v>
      </c>
      <c r="C370" s="746" t="s">
        <v>428</v>
      </c>
      <c r="D370" s="748" t="s">
        <v>532</v>
      </c>
      <c r="E370" s="749"/>
      <c r="F370" s="750"/>
      <c r="G370" s="634"/>
      <c r="H370" s="635"/>
      <c r="I370" s="629">
        <f>B370+1</f>
        <v>70</v>
      </c>
      <c r="J370" s="746" t="s">
        <v>428</v>
      </c>
      <c r="K370" s="748" t="s">
        <v>532</v>
      </c>
      <c r="L370" s="749"/>
      <c r="M370" s="750"/>
      <c r="N370" s="634"/>
      <c r="O370" s="635"/>
      <c r="P370" s="629">
        <f>I370+1</f>
        <v>71</v>
      </c>
      <c r="Q370" s="746" t="s">
        <v>428</v>
      </c>
      <c r="R370" s="748" t="s">
        <v>532</v>
      </c>
      <c r="S370" s="749"/>
      <c r="T370" s="750"/>
      <c r="U370" s="620"/>
      <c r="V370" s="625"/>
    </row>
    <row r="371" spans="1:22" ht="18" customHeight="1" x14ac:dyDescent="0.25">
      <c r="A371" s="633"/>
      <c r="B371" s="629"/>
      <c r="C371" s="747"/>
      <c r="D371" s="751"/>
      <c r="E371" s="752"/>
      <c r="F371" s="753"/>
      <c r="G371" s="634"/>
      <c r="H371" s="635"/>
      <c r="I371" s="629"/>
      <c r="J371" s="747"/>
      <c r="K371" s="751"/>
      <c r="L371" s="752"/>
      <c r="M371" s="753"/>
      <c r="N371" s="634"/>
      <c r="O371" s="635"/>
      <c r="P371" s="629"/>
      <c r="Q371" s="747"/>
      <c r="R371" s="751"/>
      <c r="S371" s="752"/>
      <c r="T371" s="753"/>
      <c r="U371" s="620"/>
      <c r="V371" s="625"/>
    </row>
    <row r="372" spans="1:22" ht="18" customHeight="1" x14ac:dyDescent="0.3">
      <c r="A372" s="633"/>
      <c r="B372" s="629"/>
      <c r="C372" s="743"/>
      <c r="D372" s="742" t="s">
        <v>11</v>
      </c>
      <c r="E372" s="735" t="str">
        <f ca="1">IF(OFFSET(Apnéistes!$A$5,'Badges (COMPETITEURS)'!B370,0)=0,"",OFFSET(Apnéistes!$A$5,'Badges (COMPETITEURS)'!B370,0))</f>
        <v/>
      </c>
      <c r="F372" s="736"/>
      <c r="G372" s="636"/>
      <c r="H372" s="637"/>
      <c r="I372" s="629"/>
      <c r="J372" s="743"/>
      <c r="K372" s="742" t="s">
        <v>11</v>
      </c>
      <c r="L372" s="735" t="str">
        <f ca="1">IF(OFFSET(Apnéistes!$A$5,'Badges (COMPETITEURS)'!I370,0)=0,"",OFFSET(Apnéistes!$A$5,'Badges (COMPETITEURS)'!I370,0))</f>
        <v/>
      </c>
      <c r="M372" s="736"/>
      <c r="N372" s="636"/>
      <c r="O372" s="637"/>
      <c r="P372" s="629"/>
      <c r="Q372" s="743"/>
      <c r="R372" s="742" t="s">
        <v>11</v>
      </c>
      <c r="S372" s="735" t="str">
        <f ca="1">IF(OFFSET(Apnéistes!$A$5,'Badges (COMPETITEURS)'!P370,0)=0,"",OFFSET(Apnéistes!$A$5,'Badges (COMPETITEURS)'!P370,0))</f>
        <v/>
      </c>
      <c r="T372" s="736"/>
      <c r="U372" s="621"/>
      <c r="V372" s="626"/>
    </row>
    <row r="373" spans="1:22" ht="18" customHeight="1" x14ac:dyDescent="0.3">
      <c r="A373" s="633"/>
      <c r="B373" s="629"/>
      <c r="C373" s="744"/>
      <c r="D373" s="734"/>
      <c r="E373" s="737"/>
      <c r="F373" s="738"/>
      <c r="G373" s="636"/>
      <c r="H373" s="637"/>
      <c r="I373" s="629"/>
      <c r="J373" s="744"/>
      <c r="K373" s="734"/>
      <c r="L373" s="737"/>
      <c r="M373" s="738"/>
      <c r="N373" s="636"/>
      <c r="O373" s="637"/>
      <c r="P373" s="629"/>
      <c r="Q373" s="744"/>
      <c r="R373" s="734"/>
      <c r="S373" s="737"/>
      <c r="T373" s="738"/>
      <c r="U373" s="621"/>
      <c r="V373" s="626"/>
    </row>
    <row r="374" spans="1:22" ht="18" customHeight="1" x14ac:dyDescent="0.3">
      <c r="A374" s="633"/>
      <c r="B374" s="629"/>
      <c r="C374" s="744"/>
      <c r="D374" s="734"/>
      <c r="E374" s="737"/>
      <c r="F374" s="738"/>
      <c r="G374" s="636"/>
      <c r="H374" s="637"/>
      <c r="I374" s="629"/>
      <c r="J374" s="744"/>
      <c r="K374" s="734"/>
      <c r="L374" s="737"/>
      <c r="M374" s="738"/>
      <c r="N374" s="636"/>
      <c r="O374" s="637"/>
      <c r="P374" s="629"/>
      <c r="Q374" s="744"/>
      <c r="R374" s="734"/>
      <c r="S374" s="737"/>
      <c r="T374" s="738"/>
      <c r="U374" s="621"/>
      <c r="V374" s="626"/>
    </row>
    <row r="375" spans="1:22" ht="18" customHeight="1" x14ac:dyDescent="0.25">
      <c r="A375" s="633"/>
      <c r="B375" s="629"/>
      <c r="C375" s="744"/>
      <c r="D375" s="734" t="s">
        <v>1</v>
      </c>
      <c r="E375" s="735" t="str">
        <f ca="1">IF(OFFSET(Apnéistes!$C$5,'Badges (COMPETITEURS)'!B370,0)=0,"",OFFSET(Apnéistes!$C$5,'Badges (COMPETITEURS)'!B370,0))</f>
        <v/>
      </c>
      <c r="F375" s="736"/>
      <c r="G375" s="638"/>
      <c r="H375" s="639"/>
      <c r="I375" s="629"/>
      <c r="J375" s="744"/>
      <c r="K375" s="734" t="s">
        <v>1</v>
      </c>
      <c r="L375" s="735" t="str">
        <f ca="1">IF(OFFSET(Apnéistes!$C$5,'Badges (COMPETITEURS)'!I370,0)=0,"",OFFSET(Apnéistes!$C$5,'Badges (COMPETITEURS)'!I370,0))</f>
        <v/>
      </c>
      <c r="M375" s="736"/>
      <c r="N375" s="638"/>
      <c r="O375" s="639"/>
      <c r="P375" s="629"/>
      <c r="Q375" s="744"/>
      <c r="R375" s="734" t="s">
        <v>1</v>
      </c>
      <c r="S375" s="735" t="str">
        <f ca="1">IF(OFFSET(Apnéistes!$C$5,'Badges (COMPETITEURS)'!P370,0)=0,"",OFFSET(Apnéistes!$C$5,'Badges (COMPETITEURS)'!P370,0))</f>
        <v/>
      </c>
      <c r="T375" s="736"/>
      <c r="U375" s="622"/>
      <c r="V375" s="627"/>
    </row>
    <row r="376" spans="1:22" ht="18" customHeight="1" x14ac:dyDescent="0.25">
      <c r="A376" s="633"/>
      <c r="B376" s="629"/>
      <c r="C376" s="744"/>
      <c r="D376" s="734"/>
      <c r="E376" s="737"/>
      <c r="F376" s="738"/>
      <c r="G376" s="638"/>
      <c r="H376" s="639"/>
      <c r="I376" s="629"/>
      <c r="J376" s="744"/>
      <c r="K376" s="734"/>
      <c r="L376" s="737"/>
      <c r="M376" s="738"/>
      <c r="N376" s="638"/>
      <c r="O376" s="639"/>
      <c r="P376" s="629"/>
      <c r="Q376" s="744"/>
      <c r="R376" s="734"/>
      <c r="S376" s="737"/>
      <c r="T376" s="738"/>
      <c r="U376" s="622"/>
      <c r="V376" s="627"/>
    </row>
    <row r="377" spans="1:22" ht="18" customHeight="1" x14ac:dyDescent="0.25">
      <c r="A377" s="633"/>
      <c r="B377" s="629"/>
      <c r="C377" s="744"/>
      <c r="D377" s="734"/>
      <c r="E377" s="737"/>
      <c r="F377" s="738"/>
      <c r="G377" s="638"/>
      <c r="H377" s="639"/>
      <c r="I377" s="629"/>
      <c r="J377" s="744"/>
      <c r="K377" s="734"/>
      <c r="L377" s="737"/>
      <c r="M377" s="738"/>
      <c r="N377" s="638"/>
      <c r="O377" s="639"/>
      <c r="P377" s="630"/>
      <c r="Q377" s="744"/>
      <c r="R377" s="734"/>
      <c r="S377" s="737"/>
      <c r="T377" s="738"/>
      <c r="U377" s="622"/>
      <c r="V377" s="627"/>
    </row>
    <row r="378" spans="1:22" ht="18" customHeight="1" x14ac:dyDescent="0.25">
      <c r="A378" s="643"/>
      <c r="B378" s="630"/>
      <c r="C378" s="744"/>
      <c r="D378" s="734" t="s">
        <v>2</v>
      </c>
      <c r="E378" s="735" t="str">
        <f ca="1">IF(OFFSET(Apnéistes!$D$5,'Badges (COMPETITEURS)'!B370,0)=0,"",OFFSET(Apnéistes!$D$5,'Badges (COMPETITEURS)'!B370,0))</f>
        <v/>
      </c>
      <c r="F378" s="736"/>
      <c r="G378" s="638"/>
      <c r="H378" s="639"/>
      <c r="I378" s="630"/>
      <c r="J378" s="744"/>
      <c r="K378" s="734" t="s">
        <v>2</v>
      </c>
      <c r="L378" s="735" t="str">
        <f ca="1">IF(OFFSET(Apnéistes!$D$5,'Badges (COMPETITEURS)'!I370,0)=0,"",OFFSET(Apnéistes!$D$5,'Badges (COMPETITEURS)'!I370,0))</f>
        <v/>
      </c>
      <c r="M378" s="736"/>
      <c r="N378" s="638"/>
      <c r="O378" s="639"/>
      <c r="P378" s="630"/>
      <c r="Q378" s="744"/>
      <c r="R378" s="734" t="s">
        <v>2</v>
      </c>
      <c r="S378" s="735" t="str">
        <f ca="1">IF(OFFSET(Apnéistes!$D$5,'Badges (COMPETITEURS)'!P370,0)=0,"",OFFSET(Apnéistes!$D$5,'Badges (COMPETITEURS)'!P370,0))</f>
        <v/>
      </c>
      <c r="T378" s="736"/>
      <c r="U378" s="622"/>
      <c r="V378" s="627"/>
    </row>
    <row r="379" spans="1:22" ht="18" customHeight="1" x14ac:dyDescent="0.25">
      <c r="A379" s="643"/>
      <c r="B379" s="630"/>
      <c r="C379" s="745"/>
      <c r="D379" s="734"/>
      <c r="E379" s="737"/>
      <c r="F379" s="738"/>
      <c r="G379" s="638"/>
      <c r="H379" s="639"/>
      <c r="I379" s="630"/>
      <c r="J379" s="745"/>
      <c r="K379" s="734"/>
      <c r="L379" s="737"/>
      <c r="M379" s="738"/>
      <c r="N379" s="638"/>
      <c r="O379" s="639"/>
      <c r="P379" s="630"/>
      <c r="Q379" s="745"/>
      <c r="R379" s="734"/>
      <c r="S379" s="737"/>
      <c r="T379" s="738"/>
      <c r="U379" s="622"/>
      <c r="V379" s="627"/>
    </row>
    <row r="380" spans="1:22" ht="18" customHeight="1" x14ac:dyDescent="0.25">
      <c r="A380" s="643"/>
      <c r="B380" s="630"/>
      <c r="C380" s="763" t="s">
        <v>531</v>
      </c>
      <c r="D380" s="734"/>
      <c r="E380" s="737"/>
      <c r="F380" s="738"/>
      <c r="G380" s="638"/>
      <c r="H380" s="639"/>
      <c r="I380" s="630"/>
      <c r="J380" s="763" t="s">
        <v>531</v>
      </c>
      <c r="K380" s="734"/>
      <c r="L380" s="737"/>
      <c r="M380" s="738"/>
      <c r="N380" s="638"/>
      <c r="O380" s="639"/>
      <c r="P380" s="630"/>
      <c r="Q380" s="763" t="s">
        <v>531</v>
      </c>
      <c r="R380" s="734"/>
      <c r="S380" s="737"/>
      <c r="T380" s="738"/>
      <c r="U380" s="622"/>
      <c r="V380" s="627"/>
    </row>
    <row r="381" spans="1:22" ht="18" customHeight="1" x14ac:dyDescent="0.25">
      <c r="A381" s="643"/>
      <c r="B381" s="630"/>
      <c r="C381" s="763"/>
      <c r="D381" s="734" t="s">
        <v>533</v>
      </c>
      <c r="E381" s="754" t="str">
        <f ca="1">IF(OFFSET(Apnéistes!$B$5,'Badges (COMPETITEURS)'!B370,0)=0,"",OFFSET(Apnéistes!$B$5,'Badges (COMPETITEURS)'!B370,0))</f>
        <v/>
      </c>
      <c r="F381" s="755"/>
      <c r="G381" s="638"/>
      <c r="H381" s="639"/>
      <c r="I381" s="630"/>
      <c r="J381" s="763"/>
      <c r="K381" s="734" t="s">
        <v>533</v>
      </c>
      <c r="L381" s="754" t="str">
        <f ca="1">IF(OFFSET(Apnéistes!$B$5,'Badges (COMPETITEURS)'!I370,0)=0,"",OFFSET(Apnéistes!$B$5,'Badges (COMPETITEURS)'!I370,0))</f>
        <v/>
      </c>
      <c r="M381" s="755"/>
      <c r="N381" s="638"/>
      <c r="O381" s="639"/>
      <c r="P381" s="630"/>
      <c r="Q381" s="763"/>
      <c r="R381" s="734" t="s">
        <v>533</v>
      </c>
      <c r="S381" s="754" t="str">
        <f ca="1">IF(OFFSET(Apnéistes!$B$5,'Badges (COMPETITEURS)'!P370,0)=0,"",OFFSET(Apnéistes!$B$5,'Badges (COMPETITEURS)'!P370,0))</f>
        <v/>
      </c>
      <c r="T381" s="755"/>
      <c r="U381" s="622"/>
      <c r="V381" s="627"/>
    </row>
    <row r="382" spans="1:22" ht="18" customHeight="1" x14ac:dyDescent="0.25">
      <c r="A382" s="643"/>
      <c r="B382" s="630"/>
      <c r="C382" s="764"/>
      <c r="D382" s="766"/>
      <c r="E382" s="756"/>
      <c r="F382" s="757"/>
      <c r="G382" s="638"/>
      <c r="H382" s="639"/>
      <c r="I382" s="630"/>
      <c r="J382" s="764"/>
      <c r="K382" s="766"/>
      <c r="L382" s="756"/>
      <c r="M382" s="757"/>
      <c r="N382" s="638"/>
      <c r="O382" s="639"/>
      <c r="P382" s="630"/>
      <c r="Q382" s="764"/>
      <c r="R382" s="766"/>
      <c r="S382" s="756"/>
      <c r="T382" s="757"/>
      <c r="U382" s="622"/>
      <c r="V382" s="627"/>
    </row>
    <row r="383" spans="1:22" ht="18" customHeight="1" thickBot="1" x14ac:dyDescent="0.3">
      <c r="A383" s="643"/>
      <c r="B383" s="630"/>
      <c r="C383" s="765"/>
      <c r="D383" s="767"/>
      <c r="E383" s="758"/>
      <c r="F383" s="759"/>
      <c r="G383" s="638"/>
      <c r="H383" s="639"/>
      <c r="I383" s="630"/>
      <c r="J383" s="765"/>
      <c r="K383" s="767"/>
      <c r="L383" s="758"/>
      <c r="M383" s="759"/>
      <c r="N383" s="638"/>
      <c r="O383" s="639"/>
      <c r="P383" s="630"/>
      <c r="Q383" s="765"/>
      <c r="R383" s="767"/>
      <c r="S383" s="758"/>
      <c r="T383" s="759"/>
      <c r="U383" s="622"/>
      <c r="V383" s="627"/>
    </row>
    <row r="384" spans="1:22" ht="24" customHeight="1" x14ac:dyDescent="0.25">
      <c r="A384" s="641"/>
      <c r="B384" s="631"/>
      <c r="C384" s="611"/>
      <c r="D384" s="612"/>
      <c r="E384" s="613"/>
      <c r="F384" s="613"/>
      <c r="G384" s="640"/>
      <c r="H384" s="641"/>
      <c r="I384" s="631"/>
      <c r="J384" s="611"/>
      <c r="K384" s="612"/>
      <c r="L384" s="613"/>
      <c r="M384" s="613"/>
      <c r="N384" s="640"/>
      <c r="O384" s="641"/>
      <c r="P384" s="631"/>
      <c r="Q384" s="611"/>
      <c r="R384" s="612"/>
      <c r="S384" s="613"/>
      <c r="T384" s="613"/>
      <c r="U384" s="623"/>
      <c r="V384" s="623"/>
    </row>
    <row r="385" spans="1:22" ht="24" customHeight="1" thickBot="1" x14ac:dyDescent="0.3">
      <c r="A385" s="643"/>
      <c r="B385" s="630"/>
      <c r="D385" s="608"/>
      <c r="E385" s="609"/>
      <c r="F385" s="609"/>
      <c r="G385" s="642"/>
      <c r="H385" s="643"/>
      <c r="I385" s="630"/>
      <c r="K385" s="608"/>
      <c r="L385" s="609"/>
      <c r="M385" s="609"/>
      <c r="N385" s="642"/>
      <c r="O385" s="643"/>
      <c r="R385" s="608"/>
      <c r="S385" s="609"/>
      <c r="T385" s="609"/>
      <c r="U385" s="624"/>
      <c r="V385" s="628"/>
    </row>
    <row r="386" spans="1:22" ht="18" customHeight="1" x14ac:dyDescent="0.25">
      <c r="A386" s="633"/>
      <c r="B386" s="629">
        <f>P370+1</f>
        <v>72</v>
      </c>
      <c r="C386" s="746" t="s">
        <v>428</v>
      </c>
      <c r="D386" s="748" t="s">
        <v>532</v>
      </c>
      <c r="E386" s="749"/>
      <c r="F386" s="750"/>
      <c r="G386" s="634"/>
      <c r="H386" s="635"/>
      <c r="I386" s="629">
        <f>B386+1</f>
        <v>73</v>
      </c>
      <c r="J386" s="746" t="s">
        <v>428</v>
      </c>
      <c r="K386" s="748" t="s">
        <v>532</v>
      </c>
      <c r="L386" s="749"/>
      <c r="M386" s="750"/>
      <c r="N386" s="634"/>
      <c r="O386" s="635"/>
      <c r="P386" s="629">
        <f>I386+1</f>
        <v>74</v>
      </c>
      <c r="Q386" s="746" t="s">
        <v>428</v>
      </c>
      <c r="R386" s="748" t="s">
        <v>532</v>
      </c>
      <c r="S386" s="749"/>
      <c r="T386" s="750"/>
      <c r="U386" s="620"/>
      <c r="V386" s="625"/>
    </row>
    <row r="387" spans="1:22" ht="18" customHeight="1" x14ac:dyDescent="0.25">
      <c r="A387" s="633"/>
      <c r="B387" s="629"/>
      <c r="C387" s="747"/>
      <c r="D387" s="751"/>
      <c r="E387" s="752"/>
      <c r="F387" s="753"/>
      <c r="G387" s="634"/>
      <c r="H387" s="635"/>
      <c r="I387" s="629"/>
      <c r="J387" s="747"/>
      <c r="K387" s="751"/>
      <c r="L387" s="752"/>
      <c r="M387" s="753"/>
      <c r="N387" s="634"/>
      <c r="O387" s="635"/>
      <c r="P387" s="629"/>
      <c r="Q387" s="747"/>
      <c r="R387" s="751"/>
      <c r="S387" s="752"/>
      <c r="T387" s="753"/>
      <c r="U387" s="620"/>
      <c r="V387" s="625"/>
    </row>
    <row r="388" spans="1:22" ht="18" customHeight="1" x14ac:dyDescent="0.3">
      <c r="A388" s="633"/>
      <c r="B388" s="629"/>
      <c r="C388" s="743"/>
      <c r="D388" s="742" t="s">
        <v>11</v>
      </c>
      <c r="E388" s="735" t="str">
        <f ca="1">IF(OFFSET(Apnéistes!$A$5,'Badges (COMPETITEURS)'!B386,0)=0,"",OFFSET(Apnéistes!$A$5,'Badges (COMPETITEURS)'!B386,0))</f>
        <v/>
      </c>
      <c r="F388" s="736"/>
      <c r="G388" s="636"/>
      <c r="H388" s="637"/>
      <c r="I388" s="629"/>
      <c r="J388" s="743"/>
      <c r="K388" s="742" t="s">
        <v>11</v>
      </c>
      <c r="L388" s="735" t="str">
        <f ca="1">IF(OFFSET(Apnéistes!$A$5,'Badges (COMPETITEURS)'!I386,0)=0,"",OFFSET(Apnéistes!$A$5,'Badges (COMPETITEURS)'!I386,0))</f>
        <v/>
      </c>
      <c r="M388" s="736"/>
      <c r="N388" s="636"/>
      <c r="O388" s="637"/>
      <c r="P388" s="629"/>
      <c r="Q388" s="743"/>
      <c r="R388" s="742" t="s">
        <v>11</v>
      </c>
      <c r="S388" s="735" t="str">
        <f ca="1">IF(OFFSET(Apnéistes!$A$5,'Badges (COMPETITEURS)'!P386,0)=0,"",OFFSET(Apnéistes!$A$5,'Badges (COMPETITEURS)'!P386,0))</f>
        <v/>
      </c>
      <c r="T388" s="736"/>
      <c r="U388" s="621"/>
      <c r="V388" s="626"/>
    </row>
    <row r="389" spans="1:22" ht="18" customHeight="1" x14ac:dyDescent="0.3">
      <c r="A389" s="633"/>
      <c r="B389" s="629"/>
      <c r="C389" s="744"/>
      <c r="D389" s="734"/>
      <c r="E389" s="737"/>
      <c r="F389" s="738"/>
      <c r="G389" s="636"/>
      <c r="H389" s="637"/>
      <c r="I389" s="629"/>
      <c r="J389" s="744"/>
      <c r="K389" s="734"/>
      <c r="L389" s="737"/>
      <c r="M389" s="738"/>
      <c r="N389" s="636"/>
      <c r="O389" s="637"/>
      <c r="P389" s="629"/>
      <c r="Q389" s="744"/>
      <c r="R389" s="734"/>
      <c r="S389" s="737"/>
      <c r="T389" s="738"/>
      <c r="U389" s="621"/>
      <c r="V389" s="626"/>
    </row>
    <row r="390" spans="1:22" ht="18" customHeight="1" x14ac:dyDescent="0.3">
      <c r="A390" s="633"/>
      <c r="B390" s="629"/>
      <c r="C390" s="744"/>
      <c r="D390" s="734"/>
      <c r="E390" s="737"/>
      <c r="F390" s="738"/>
      <c r="G390" s="636"/>
      <c r="H390" s="637"/>
      <c r="I390" s="629"/>
      <c r="J390" s="744"/>
      <c r="K390" s="734"/>
      <c r="L390" s="737"/>
      <c r="M390" s="738"/>
      <c r="N390" s="636"/>
      <c r="O390" s="637"/>
      <c r="P390" s="629"/>
      <c r="Q390" s="744"/>
      <c r="R390" s="734"/>
      <c r="S390" s="737"/>
      <c r="T390" s="738"/>
      <c r="U390" s="621"/>
      <c r="V390" s="626"/>
    </row>
    <row r="391" spans="1:22" ht="18" customHeight="1" x14ac:dyDescent="0.25">
      <c r="A391" s="633"/>
      <c r="B391" s="629"/>
      <c r="C391" s="744"/>
      <c r="D391" s="734" t="s">
        <v>1</v>
      </c>
      <c r="E391" s="735" t="str">
        <f ca="1">IF(OFFSET(Apnéistes!$C$5,'Badges (COMPETITEURS)'!B386,0)=0,"",OFFSET(Apnéistes!$C$5,'Badges (COMPETITEURS)'!B386,0))</f>
        <v/>
      </c>
      <c r="F391" s="736"/>
      <c r="G391" s="638"/>
      <c r="H391" s="639"/>
      <c r="I391" s="629"/>
      <c r="J391" s="744"/>
      <c r="K391" s="734" t="s">
        <v>1</v>
      </c>
      <c r="L391" s="735" t="str">
        <f ca="1">IF(OFFSET(Apnéistes!$C$5,'Badges (COMPETITEURS)'!I386,0)=0,"",OFFSET(Apnéistes!$C$5,'Badges (COMPETITEURS)'!I386,0))</f>
        <v/>
      </c>
      <c r="M391" s="736"/>
      <c r="N391" s="638"/>
      <c r="O391" s="639"/>
      <c r="P391" s="629"/>
      <c r="Q391" s="744"/>
      <c r="R391" s="734" t="s">
        <v>1</v>
      </c>
      <c r="S391" s="735" t="str">
        <f ca="1">IF(OFFSET(Apnéistes!$C$5,'Badges (COMPETITEURS)'!P386,0)=0,"",OFFSET(Apnéistes!$C$5,'Badges (COMPETITEURS)'!P386,0))</f>
        <v/>
      </c>
      <c r="T391" s="736"/>
      <c r="U391" s="622"/>
      <c r="V391" s="627"/>
    </row>
    <row r="392" spans="1:22" ht="18" customHeight="1" x14ac:dyDescent="0.25">
      <c r="A392" s="633"/>
      <c r="B392" s="629"/>
      <c r="C392" s="744"/>
      <c r="D392" s="734"/>
      <c r="E392" s="737"/>
      <c r="F392" s="738"/>
      <c r="G392" s="638"/>
      <c r="H392" s="639"/>
      <c r="I392" s="629"/>
      <c r="J392" s="744"/>
      <c r="K392" s="734"/>
      <c r="L392" s="737"/>
      <c r="M392" s="738"/>
      <c r="N392" s="638"/>
      <c r="O392" s="639"/>
      <c r="P392" s="629"/>
      <c r="Q392" s="744"/>
      <c r="R392" s="734"/>
      <c r="S392" s="737"/>
      <c r="T392" s="738"/>
      <c r="U392" s="622"/>
      <c r="V392" s="627"/>
    </row>
    <row r="393" spans="1:22" ht="18" customHeight="1" x14ac:dyDescent="0.25">
      <c r="A393" s="633"/>
      <c r="B393" s="629"/>
      <c r="C393" s="744"/>
      <c r="D393" s="734"/>
      <c r="E393" s="737"/>
      <c r="F393" s="738"/>
      <c r="G393" s="638"/>
      <c r="H393" s="639"/>
      <c r="I393" s="629"/>
      <c r="J393" s="744"/>
      <c r="K393" s="734"/>
      <c r="L393" s="737"/>
      <c r="M393" s="738"/>
      <c r="N393" s="638"/>
      <c r="O393" s="639"/>
      <c r="P393" s="630"/>
      <c r="Q393" s="744"/>
      <c r="R393" s="734"/>
      <c r="S393" s="737"/>
      <c r="T393" s="738"/>
      <c r="U393" s="622"/>
      <c r="V393" s="627"/>
    </row>
    <row r="394" spans="1:22" ht="18" customHeight="1" x14ac:dyDescent="0.25">
      <c r="A394" s="643"/>
      <c r="B394" s="630"/>
      <c r="C394" s="744"/>
      <c r="D394" s="734" t="s">
        <v>2</v>
      </c>
      <c r="E394" s="735" t="str">
        <f ca="1">IF(OFFSET(Apnéistes!$D$5,'Badges (COMPETITEURS)'!B386,0)=0,"",OFFSET(Apnéistes!$D$5,'Badges (COMPETITEURS)'!B386,0))</f>
        <v/>
      </c>
      <c r="F394" s="736"/>
      <c r="G394" s="638"/>
      <c r="H394" s="639"/>
      <c r="I394" s="630"/>
      <c r="J394" s="744"/>
      <c r="K394" s="734" t="s">
        <v>2</v>
      </c>
      <c r="L394" s="735" t="str">
        <f ca="1">IF(OFFSET(Apnéistes!$D$5,'Badges (COMPETITEURS)'!I386,0)=0,"",OFFSET(Apnéistes!$D$5,'Badges (COMPETITEURS)'!I386,0))</f>
        <v/>
      </c>
      <c r="M394" s="736"/>
      <c r="N394" s="638"/>
      <c r="O394" s="639"/>
      <c r="P394" s="630"/>
      <c r="Q394" s="744"/>
      <c r="R394" s="734" t="s">
        <v>2</v>
      </c>
      <c r="S394" s="735" t="str">
        <f ca="1">IF(OFFSET(Apnéistes!$D$5,'Badges (COMPETITEURS)'!P386,0)=0,"",OFFSET(Apnéistes!$D$5,'Badges (COMPETITEURS)'!P386,0))</f>
        <v/>
      </c>
      <c r="T394" s="736"/>
      <c r="U394" s="622"/>
      <c r="V394" s="627"/>
    </row>
    <row r="395" spans="1:22" ht="18" customHeight="1" x14ac:dyDescent="0.25">
      <c r="A395" s="643"/>
      <c r="B395" s="630"/>
      <c r="C395" s="745"/>
      <c r="D395" s="734"/>
      <c r="E395" s="737"/>
      <c r="F395" s="738"/>
      <c r="G395" s="638"/>
      <c r="H395" s="639"/>
      <c r="I395" s="630"/>
      <c r="J395" s="745"/>
      <c r="K395" s="734"/>
      <c r="L395" s="737"/>
      <c r="M395" s="738"/>
      <c r="N395" s="638"/>
      <c r="O395" s="639"/>
      <c r="P395" s="630"/>
      <c r="Q395" s="745"/>
      <c r="R395" s="734"/>
      <c r="S395" s="737"/>
      <c r="T395" s="738"/>
      <c r="U395" s="622"/>
      <c r="V395" s="627"/>
    </row>
    <row r="396" spans="1:22" ht="18" customHeight="1" x14ac:dyDescent="0.25">
      <c r="A396" s="643"/>
      <c r="B396" s="630"/>
      <c r="C396" s="763" t="s">
        <v>531</v>
      </c>
      <c r="D396" s="734"/>
      <c r="E396" s="737"/>
      <c r="F396" s="738"/>
      <c r="G396" s="638"/>
      <c r="H396" s="639"/>
      <c r="I396" s="630"/>
      <c r="J396" s="763" t="s">
        <v>531</v>
      </c>
      <c r="K396" s="734"/>
      <c r="L396" s="737"/>
      <c r="M396" s="738"/>
      <c r="N396" s="638"/>
      <c r="O396" s="639"/>
      <c r="P396" s="630"/>
      <c r="Q396" s="763" t="s">
        <v>531</v>
      </c>
      <c r="R396" s="734"/>
      <c r="S396" s="737"/>
      <c r="T396" s="738"/>
      <c r="U396" s="622"/>
      <c r="V396" s="627"/>
    </row>
    <row r="397" spans="1:22" ht="18" customHeight="1" x14ac:dyDescent="0.25">
      <c r="A397" s="643"/>
      <c r="B397" s="630"/>
      <c r="C397" s="763"/>
      <c r="D397" s="734" t="s">
        <v>533</v>
      </c>
      <c r="E397" s="754" t="str">
        <f ca="1">IF(OFFSET(Apnéistes!$B$5,'Badges (COMPETITEURS)'!B386,0)=0,"",OFFSET(Apnéistes!$B$5,'Badges (COMPETITEURS)'!B386,0))</f>
        <v/>
      </c>
      <c r="F397" s="755"/>
      <c r="G397" s="638"/>
      <c r="H397" s="639"/>
      <c r="I397" s="630"/>
      <c r="J397" s="763"/>
      <c r="K397" s="734" t="s">
        <v>533</v>
      </c>
      <c r="L397" s="754" t="str">
        <f ca="1">IF(OFFSET(Apnéistes!$B$5,'Badges (COMPETITEURS)'!I386,0)=0,"",OFFSET(Apnéistes!$B$5,'Badges (COMPETITEURS)'!I386,0))</f>
        <v/>
      </c>
      <c r="M397" s="755"/>
      <c r="N397" s="638"/>
      <c r="O397" s="639"/>
      <c r="P397" s="630"/>
      <c r="Q397" s="763"/>
      <c r="R397" s="734" t="s">
        <v>533</v>
      </c>
      <c r="S397" s="754" t="str">
        <f ca="1">IF(OFFSET(Apnéistes!$B$5,'Badges (COMPETITEURS)'!P386,0)=0,"",OFFSET(Apnéistes!$B$5,'Badges (COMPETITEURS)'!P386,0))</f>
        <v/>
      </c>
      <c r="T397" s="755"/>
      <c r="U397" s="622"/>
      <c r="V397" s="627"/>
    </row>
    <row r="398" spans="1:22" ht="18" customHeight="1" x14ac:dyDescent="0.25">
      <c r="A398" s="643"/>
      <c r="B398" s="630"/>
      <c r="C398" s="764"/>
      <c r="D398" s="766"/>
      <c r="E398" s="756"/>
      <c r="F398" s="757"/>
      <c r="G398" s="638"/>
      <c r="H398" s="639"/>
      <c r="I398" s="630"/>
      <c r="J398" s="764"/>
      <c r="K398" s="766"/>
      <c r="L398" s="756"/>
      <c r="M398" s="757"/>
      <c r="N398" s="638"/>
      <c r="O398" s="639"/>
      <c r="P398" s="630"/>
      <c r="Q398" s="764"/>
      <c r="R398" s="766"/>
      <c r="S398" s="756"/>
      <c r="T398" s="757"/>
      <c r="U398" s="622"/>
      <c r="V398" s="627"/>
    </row>
    <row r="399" spans="1:22" ht="18" customHeight="1" thickBot="1" x14ac:dyDescent="0.3">
      <c r="A399" s="643"/>
      <c r="B399" s="630"/>
      <c r="C399" s="765"/>
      <c r="D399" s="767"/>
      <c r="E399" s="758"/>
      <c r="F399" s="759"/>
      <c r="G399" s="638"/>
      <c r="H399" s="639"/>
      <c r="I399" s="630"/>
      <c r="J399" s="765"/>
      <c r="K399" s="767"/>
      <c r="L399" s="758"/>
      <c r="M399" s="759"/>
      <c r="N399" s="638"/>
      <c r="O399" s="639"/>
      <c r="P399" s="630"/>
      <c r="Q399" s="765"/>
      <c r="R399" s="767"/>
      <c r="S399" s="758"/>
      <c r="T399" s="759"/>
      <c r="U399" s="622"/>
      <c r="V399" s="627"/>
    </row>
    <row r="400" spans="1:22" ht="24" customHeight="1" x14ac:dyDescent="0.25">
      <c r="A400" s="641"/>
      <c r="B400" s="631"/>
      <c r="C400" s="611"/>
      <c r="D400" s="612"/>
      <c r="E400" s="613"/>
      <c r="F400" s="613"/>
      <c r="G400" s="640"/>
      <c r="H400" s="641"/>
      <c r="I400" s="631"/>
      <c r="J400" s="611"/>
      <c r="K400" s="612"/>
      <c r="L400" s="613"/>
      <c r="M400" s="613"/>
      <c r="N400" s="640"/>
      <c r="O400" s="641"/>
      <c r="P400" s="631"/>
      <c r="Q400" s="611"/>
      <c r="R400" s="612"/>
      <c r="S400" s="613"/>
      <c r="T400" s="613"/>
      <c r="U400" s="623"/>
      <c r="V400" s="623"/>
    </row>
    <row r="401" spans="1:22" ht="24" customHeight="1" thickBot="1" x14ac:dyDescent="0.3">
      <c r="A401" s="643"/>
      <c r="B401" s="630"/>
      <c r="D401" s="608"/>
      <c r="E401" s="609"/>
      <c r="F401" s="609"/>
      <c r="G401" s="642"/>
      <c r="H401" s="643"/>
      <c r="I401" s="630"/>
      <c r="K401" s="608"/>
      <c r="L401" s="609"/>
      <c r="M401" s="609"/>
      <c r="N401" s="642"/>
      <c r="O401" s="643"/>
      <c r="R401" s="608"/>
      <c r="S401" s="609"/>
      <c r="T401" s="609"/>
      <c r="U401" s="624"/>
      <c r="V401" s="628"/>
    </row>
    <row r="402" spans="1:22" ht="18" customHeight="1" x14ac:dyDescent="0.25">
      <c r="A402" s="633"/>
      <c r="B402" s="629">
        <f>P386+1</f>
        <v>75</v>
      </c>
      <c r="C402" s="746" t="s">
        <v>428</v>
      </c>
      <c r="D402" s="748" t="s">
        <v>532</v>
      </c>
      <c r="E402" s="749"/>
      <c r="F402" s="750"/>
      <c r="G402" s="634"/>
      <c r="H402" s="635"/>
      <c r="I402" s="629">
        <f>B402+1</f>
        <v>76</v>
      </c>
      <c r="J402" s="746" t="s">
        <v>428</v>
      </c>
      <c r="K402" s="748" t="s">
        <v>532</v>
      </c>
      <c r="L402" s="749"/>
      <c r="M402" s="750"/>
      <c r="N402" s="634"/>
      <c r="O402" s="635"/>
      <c r="P402" s="629">
        <f>I402+1</f>
        <v>77</v>
      </c>
      <c r="Q402" s="746" t="s">
        <v>428</v>
      </c>
      <c r="R402" s="748" t="s">
        <v>532</v>
      </c>
      <c r="S402" s="749"/>
      <c r="T402" s="750"/>
      <c r="U402" s="620"/>
      <c r="V402" s="625"/>
    </row>
    <row r="403" spans="1:22" ht="18" customHeight="1" x14ac:dyDescent="0.25">
      <c r="A403" s="633"/>
      <c r="B403" s="629"/>
      <c r="C403" s="747"/>
      <c r="D403" s="751"/>
      <c r="E403" s="752"/>
      <c r="F403" s="753"/>
      <c r="G403" s="634"/>
      <c r="H403" s="635"/>
      <c r="I403" s="629"/>
      <c r="J403" s="747"/>
      <c r="K403" s="751"/>
      <c r="L403" s="752"/>
      <c r="M403" s="753"/>
      <c r="N403" s="634"/>
      <c r="O403" s="635"/>
      <c r="P403" s="629"/>
      <c r="Q403" s="747"/>
      <c r="R403" s="751"/>
      <c r="S403" s="752"/>
      <c r="T403" s="753"/>
      <c r="U403" s="620"/>
      <c r="V403" s="625"/>
    </row>
    <row r="404" spans="1:22" ht="18" customHeight="1" x14ac:dyDescent="0.3">
      <c r="A404" s="633"/>
      <c r="B404" s="629"/>
      <c r="C404" s="743"/>
      <c r="D404" s="742" t="s">
        <v>11</v>
      </c>
      <c r="E404" s="735" t="str">
        <f ca="1">IF(OFFSET(Apnéistes!$A$5,'Badges (COMPETITEURS)'!B402,0)=0,"",OFFSET(Apnéistes!$A$5,'Badges (COMPETITEURS)'!B402,0))</f>
        <v/>
      </c>
      <c r="F404" s="736"/>
      <c r="G404" s="636"/>
      <c r="H404" s="637"/>
      <c r="I404" s="629"/>
      <c r="J404" s="743"/>
      <c r="K404" s="742" t="s">
        <v>11</v>
      </c>
      <c r="L404" s="735" t="str">
        <f ca="1">IF(OFFSET(Apnéistes!$A$5,'Badges (COMPETITEURS)'!I402,0)=0,"",OFFSET(Apnéistes!$A$5,'Badges (COMPETITEURS)'!I402,0))</f>
        <v/>
      </c>
      <c r="M404" s="736"/>
      <c r="N404" s="636"/>
      <c r="O404" s="637"/>
      <c r="P404" s="629"/>
      <c r="Q404" s="743"/>
      <c r="R404" s="742" t="s">
        <v>11</v>
      </c>
      <c r="S404" s="735" t="str">
        <f ca="1">IF(OFFSET(Apnéistes!$A$5,'Badges (COMPETITEURS)'!P402,0)=0,"",OFFSET(Apnéistes!$A$5,'Badges (COMPETITEURS)'!P402,0))</f>
        <v/>
      </c>
      <c r="T404" s="736"/>
      <c r="U404" s="621"/>
      <c r="V404" s="626"/>
    </row>
    <row r="405" spans="1:22" ht="18" customHeight="1" x14ac:dyDescent="0.3">
      <c r="A405" s="633"/>
      <c r="B405" s="629"/>
      <c r="C405" s="744"/>
      <c r="D405" s="734"/>
      <c r="E405" s="737"/>
      <c r="F405" s="738"/>
      <c r="G405" s="636"/>
      <c r="H405" s="637"/>
      <c r="I405" s="629"/>
      <c r="J405" s="744"/>
      <c r="K405" s="734"/>
      <c r="L405" s="737"/>
      <c r="M405" s="738"/>
      <c r="N405" s="636"/>
      <c r="O405" s="637"/>
      <c r="P405" s="629"/>
      <c r="Q405" s="744"/>
      <c r="R405" s="734"/>
      <c r="S405" s="737"/>
      <c r="T405" s="738"/>
      <c r="U405" s="621"/>
      <c r="V405" s="626"/>
    </row>
    <row r="406" spans="1:22" ht="18" customHeight="1" x14ac:dyDescent="0.3">
      <c r="A406" s="633"/>
      <c r="B406" s="629"/>
      <c r="C406" s="744"/>
      <c r="D406" s="734"/>
      <c r="E406" s="737"/>
      <c r="F406" s="738"/>
      <c r="G406" s="636"/>
      <c r="H406" s="637"/>
      <c r="I406" s="629"/>
      <c r="J406" s="744"/>
      <c r="K406" s="734"/>
      <c r="L406" s="737"/>
      <c r="M406" s="738"/>
      <c r="N406" s="636"/>
      <c r="O406" s="637"/>
      <c r="P406" s="629"/>
      <c r="Q406" s="744"/>
      <c r="R406" s="734"/>
      <c r="S406" s="737"/>
      <c r="T406" s="738"/>
      <c r="U406" s="621"/>
      <c r="V406" s="626"/>
    </row>
    <row r="407" spans="1:22" ht="18" customHeight="1" x14ac:dyDescent="0.25">
      <c r="A407" s="633"/>
      <c r="B407" s="629"/>
      <c r="C407" s="744"/>
      <c r="D407" s="734" t="s">
        <v>1</v>
      </c>
      <c r="E407" s="735" t="str">
        <f ca="1">IF(OFFSET(Apnéistes!$C$5,'Badges (COMPETITEURS)'!B402,0)=0,"",OFFSET(Apnéistes!$C$5,'Badges (COMPETITEURS)'!B402,0))</f>
        <v/>
      </c>
      <c r="F407" s="736"/>
      <c r="G407" s="638"/>
      <c r="H407" s="639"/>
      <c r="I407" s="629"/>
      <c r="J407" s="744"/>
      <c r="K407" s="734" t="s">
        <v>1</v>
      </c>
      <c r="L407" s="735" t="str">
        <f ca="1">IF(OFFSET(Apnéistes!$C$5,'Badges (COMPETITEURS)'!I402,0)=0,"",OFFSET(Apnéistes!$C$5,'Badges (COMPETITEURS)'!I402,0))</f>
        <v/>
      </c>
      <c r="M407" s="736"/>
      <c r="N407" s="638"/>
      <c r="O407" s="639"/>
      <c r="P407" s="629"/>
      <c r="Q407" s="744"/>
      <c r="R407" s="734" t="s">
        <v>1</v>
      </c>
      <c r="S407" s="735" t="str">
        <f ca="1">IF(OFFSET(Apnéistes!$C$5,'Badges (COMPETITEURS)'!P402,0)=0,"",OFFSET(Apnéistes!$C$5,'Badges (COMPETITEURS)'!P402,0))</f>
        <v/>
      </c>
      <c r="T407" s="736"/>
      <c r="U407" s="622"/>
      <c r="V407" s="627"/>
    </row>
    <row r="408" spans="1:22" ht="18" customHeight="1" x14ac:dyDescent="0.25">
      <c r="A408" s="633"/>
      <c r="B408" s="629"/>
      <c r="C408" s="744"/>
      <c r="D408" s="734"/>
      <c r="E408" s="737"/>
      <c r="F408" s="738"/>
      <c r="G408" s="638"/>
      <c r="H408" s="639"/>
      <c r="I408" s="629"/>
      <c r="J408" s="744"/>
      <c r="K408" s="734"/>
      <c r="L408" s="737"/>
      <c r="M408" s="738"/>
      <c r="N408" s="638"/>
      <c r="O408" s="639"/>
      <c r="P408" s="629"/>
      <c r="Q408" s="744"/>
      <c r="R408" s="734"/>
      <c r="S408" s="737"/>
      <c r="T408" s="738"/>
      <c r="U408" s="622"/>
      <c r="V408" s="627"/>
    </row>
    <row r="409" spans="1:22" ht="18" customHeight="1" x14ac:dyDescent="0.25">
      <c r="A409" s="633"/>
      <c r="B409" s="629"/>
      <c r="C409" s="744"/>
      <c r="D409" s="734"/>
      <c r="E409" s="737"/>
      <c r="F409" s="738"/>
      <c r="G409" s="638"/>
      <c r="H409" s="639"/>
      <c r="I409" s="629"/>
      <c r="J409" s="744"/>
      <c r="K409" s="734"/>
      <c r="L409" s="737"/>
      <c r="M409" s="738"/>
      <c r="N409" s="638"/>
      <c r="O409" s="639"/>
      <c r="P409" s="630"/>
      <c r="Q409" s="744"/>
      <c r="R409" s="734"/>
      <c r="S409" s="737"/>
      <c r="T409" s="738"/>
      <c r="U409" s="622"/>
      <c r="V409" s="627"/>
    </row>
    <row r="410" spans="1:22" ht="18" customHeight="1" x14ac:dyDescent="0.25">
      <c r="A410" s="643"/>
      <c r="B410" s="630"/>
      <c r="C410" s="744"/>
      <c r="D410" s="734" t="s">
        <v>2</v>
      </c>
      <c r="E410" s="735" t="str">
        <f ca="1">IF(OFFSET(Apnéistes!$D$5,'Badges (COMPETITEURS)'!B402,0)=0,"",OFFSET(Apnéistes!$D$5,'Badges (COMPETITEURS)'!B402,0))</f>
        <v/>
      </c>
      <c r="F410" s="736"/>
      <c r="G410" s="638"/>
      <c r="H410" s="639"/>
      <c r="I410" s="630"/>
      <c r="J410" s="744"/>
      <c r="K410" s="734" t="s">
        <v>2</v>
      </c>
      <c r="L410" s="735" t="str">
        <f ca="1">IF(OFFSET(Apnéistes!$D$5,'Badges (COMPETITEURS)'!I402,0)=0,"",OFFSET(Apnéistes!$D$5,'Badges (COMPETITEURS)'!I402,0))</f>
        <v/>
      </c>
      <c r="M410" s="736"/>
      <c r="N410" s="638"/>
      <c r="O410" s="639"/>
      <c r="P410" s="630"/>
      <c r="Q410" s="744"/>
      <c r="R410" s="734" t="s">
        <v>2</v>
      </c>
      <c r="S410" s="735" t="str">
        <f ca="1">IF(OFFSET(Apnéistes!$D$5,'Badges (COMPETITEURS)'!P402,0)=0,"",OFFSET(Apnéistes!$D$5,'Badges (COMPETITEURS)'!P402,0))</f>
        <v/>
      </c>
      <c r="T410" s="736"/>
      <c r="U410" s="622"/>
      <c r="V410" s="627"/>
    </row>
    <row r="411" spans="1:22" ht="18" customHeight="1" x14ac:dyDescent="0.25">
      <c r="A411" s="643"/>
      <c r="B411" s="630"/>
      <c r="C411" s="745"/>
      <c r="D411" s="734"/>
      <c r="E411" s="737"/>
      <c r="F411" s="738"/>
      <c r="G411" s="638"/>
      <c r="H411" s="639"/>
      <c r="I411" s="630"/>
      <c r="J411" s="745"/>
      <c r="K411" s="734"/>
      <c r="L411" s="737"/>
      <c r="M411" s="738"/>
      <c r="N411" s="638"/>
      <c r="O411" s="639"/>
      <c r="P411" s="630"/>
      <c r="Q411" s="745"/>
      <c r="R411" s="734"/>
      <c r="S411" s="737"/>
      <c r="T411" s="738"/>
      <c r="U411" s="622"/>
      <c r="V411" s="627"/>
    </row>
    <row r="412" spans="1:22" ht="18" customHeight="1" x14ac:dyDescent="0.25">
      <c r="A412" s="643"/>
      <c r="B412" s="630"/>
      <c r="C412" s="763" t="s">
        <v>531</v>
      </c>
      <c r="D412" s="734"/>
      <c r="E412" s="737"/>
      <c r="F412" s="738"/>
      <c r="G412" s="638"/>
      <c r="H412" s="639"/>
      <c r="I412" s="630"/>
      <c r="J412" s="763" t="s">
        <v>531</v>
      </c>
      <c r="K412" s="734"/>
      <c r="L412" s="737"/>
      <c r="M412" s="738"/>
      <c r="N412" s="638"/>
      <c r="O412" s="639"/>
      <c r="P412" s="630"/>
      <c r="Q412" s="763" t="s">
        <v>531</v>
      </c>
      <c r="R412" s="734"/>
      <c r="S412" s="737"/>
      <c r="T412" s="738"/>
      <c r="U412" s="622"/>
      <c r="V412" s="627"/>
    </row>
    <row r="413" spans="1:22" ht="18" customHeight="1" x14ac:dyDescent="0.25">
      <c r="A413" s="643"/>
      <c r="B413" s="630"/>
      <c r="C413" s="763"/>
      <c r="D413" s="734" t="s">
        <v>533</v>
      </c>
      <c r="E413" s="754" t="str">
        <f ca="1">IF(OFFSET(Apnéistes!$B$5,'Badges (COMPETITEURS)'!B402,0)=0,"",OFFSET(Apnéistes!$B$5,'Badges (COMPETITEURS)'!B402,0))</f>
        <v/>
      </c>
      <c r="F413" s="755"/>
      <c r="G413" s="638"/>
      <c r="H413" s="639"/>
      <c r="I413" s="630"/>
      <c r="J413" s="763"/>
      <c r="K413" s="734" t="s">
        <v>533</v>
      </c>
      <c r="L413" s="754" t="str">
        <f ca="1">IF(OFFSET(Apnéistes!$B$5,'Badges (COMPETITEURS)'!I402,0)=0,"",OFFSET(Apnéistes!$B$5,'Badges (COMPETITEURS)'!I402,0))</f>
        <v/>
      </c>
      <c r="M413" s="755"/>
      <c r="N413" s="638"/>
      <c r="O413" s="639"/>
      <c r="P413" s="630"/>
      <c r="Q413" s="763"/>
      <c r="R413" s="734" t="s">
        <v>533</v>
      </c>
      <c r="S413" s="754" t="str">
        <f ca="1">IF(OFFSET(Apnéistes!$B$5,'Badges (COMPETITEURS)'!P402,0)=0,"",OFFSET(Apnéistes!$B$5,'Badges (COMPETITEURS)'!P402,0))</f>
        <v/>
      </c>
      <c r="T413" s="755"/>
      <c r="U413" s="622"/>
      <c r="V413" s="627"/>
    </row>
    <row r="414" spans="1:22" ht="18" customHeight="1" x14ac:dyDescent="0.25">
      <c r="A414" s="643"/>
      <c r="B414" s="630"/>
      <c r="C414" s="764"/>
      <c r="D414" s="766"/>
      <c r="E414" s="756"/>
      <c r="F414" s="757"/>
      <c r="G414" s="638"/>
      <c r="H414" s="639"/>
      <c r="I414" s="630"/>
      <c r="J414" s="764"/>
      <c r="K414" s="766"/>
      <c r="L414" s="756"/>
      <c r="M414" s="757"/>
      <c r="N414" s="638"/>
      <c r="O414" s="639"/>
      <c r="P414" s="630"/>
      <c r="Q414" s="764"/>
      <c r="R414" s="766"/>
      <c r="S414" s="756"/>
      <c r="T414" s="757"/>
      <c r="U414" s="622"/>
      <c r="V414" s="627"/>
    </row>
    <row r="415" spans="1:22" ht="18" customHeight="1" thickBot="1" x14ac:dyDescent="0.3">
      <c r="A415" s="643"/>
      <c r="B415" s="630"/>
      <c r="C415" s="765"/>
      <c r="D415" s="767"/>
      <c r="E415" s="758"/>
      <c r="F415" s="759"/>
      <c r="G415" s="638"/>
      <c r="H415" s="639"/>
      <c r="I415" s="630"/>
      <c r="J415" s="765"/>
      <c r="K415" s="767"/>
      <c r="L415" s="758"/>
      <c r="M415" s="759"/>
      <c r="N415" s="638"/>
      <c r="O415" s="639"/>
      <c r="P415" s="630"/>
      <c r="Q415" s="765"/>
      <c r="R415" s="767"/>
      <c r="S415" s="758"/>
      <c r="T415" s="759"/>
      <c r="U415" s="622"/>
      <c r="V415" s="627"/>
    </row>
    <row r="416" spans="1:22" ht="24" customHeight="1" x14ac:dyDescent="0.25">
      <c r="A416" s="641"/>
      <c r="B416" s="631"/>
      <c r="C416" s="611"/>
      <c r="D416" s="612"/>
      <c r="E416" s="613"/>
      <c r="F416" s="613"/>
      <c r="G416" s="640"/>
      <c r="H416" s="641"/>
      <c r="I416" s="631"/>
      <c r="J416" s="611"/>
      <c r="K416" s="612"/>
      <c r="L416" s="613"/>
      <c r="M416" s="613"/>
      <c r="N416" s="640"/>
      <c r="O416" s="641"/>
      <c r="P416" s="631"/>
      <c r="Q416" s="611"/>
      <c r="R416" s="612"/>
      <c r="S416" s="613"/>
      <c r="T416" s="613"/>
      <c r="U416" s="623"/>
      <c r="V416" s="623"/>
    </row>
    <row r="417" spans="1:22" ht="24" customHeight="1" thickBot="1" x14ac:dyDescent="0.3">
      <c r="A417" s="643"/>
      <c r="B417" s="630"/>
      <c r="D417" s="608"/>
      <c r="E417" s="609"/>
      <c r="F417" s="609"/>
      <c r="G417" s="642"/>
      <c r="H417" s="643"/>
      <c r="I417" s="630"/>
      <c r="K417" s="608"/>
      <c r="L417" s="609"/>
      <c r="M417" s="609"/>
      <c r="N417" s="642"/>
      <c r="O417" s="643"/>
      <c r="R417" s="608"/>
      <c r="S417" s="609"/>
      <c r="T417" s="609"/>
      <c r="U417" s="624"/>
      <c r="V417" s="628"/>
    </row>
    <row r="418" spans="1:22" ht="18" customHeight="1" x14ac:dyDescent="0.25">
      <c r="A418" s="633"/>
      <c r="B418" s="629">
        <f>P402+1</f>
        <v>78</v>
      </c>
      <c r="C418" s="746" t="s">
        <v>428</v>
      </c>
      <c r="D418" s="748" t="s">
        <v>532</v>
      </c>
      <c r="E418" s="749"/>
      <c r="F418" s="750"/>
      <c r="G418" s="634"/>
      <c r="H418" s="635"/>
      <c r="I418" s="629">
        <f>B418+1</f>
        <v>79</v>
      </c>
      <c r="J418" s="746" t="s">
        <v>428</v>
      </c>
      <c r="K418" s="748" t="s">
        <v>532</v>
      </c>
      <c r="L418" s="749"/>
      <c r="M418" s="750"/>
      <c r="N418" s="634"/>
      <c r="O418" s="635"/>
      <c r="P418" s="629">
        <f>I418+1</f>
        <v>80</v>
      </c>
      <c r="Q418" s="746" t="s">
        <v>428</v>
      </c>
      <c r="R418" s="748" t="s">
        <v>532</v>
      </c>
      <c r="S418" s="749"/>
      <c r="T418" s="750"/>
      <c r="U418" s="620"/>
      <c r="V418" s="625"/>
    </row>
    <row r="419" spans="1:22" ht="18" customHeight="1" x14ac:dyDescent="0.25">
      <c r="A419" s="633"/>
      <c r="B419" s="629"/>
      <c r="C419" s="747"/>
      <c r="D419" s="751"/>
      <c r="E419" s="752"/>
      <c r="F419" s="753"/>
      <c r="G419" s="634"/>
      <c r="H419" s="635"/>
      <c r="I419" s="629"/>
      <c r="J419" s="747"/>
      <c r="K419" s="751"/>
      <c r="L419" s="752"/>
      <c r="M419" s="753"/>
      <c r="N419" s="634"/>
      <c r="O419" s="635"/>
      <c r="P419" s="629"/>
      <c r="Q419" s="747"/>
      <c r="R419" s="751"/>
      <c r="S419" s="752"/>
      <c r="T419" s="753"/>
      <c r="U419" s="620"/>
      <c r="V419" s="625"/>
    </row>
    <row r="420" spans="1:22" ht="18" customHeight="1" x14ac:dyDescent="0.3">
      <c r="A420" s="633"/>
      <c r="B420" s="629"/>
      <c r="C420" s="743"/>
      <c r="D420" s="742" t="s">
        <v>11</v>
      </c>
      <c r="E420" s="735" t="str">
        <f ca="1">IF(OFFSET(Apnéistes!$A$5,'Badges (COMPETITEURS)'!B418,0)=0,"",OFFSET(Apnéistes!$A$5,'Badges (COMPETITEURS)'!B418,0))</f>
        <v/>
      </c>
      <c r="F420" s="736"/>
      <c r="G420" s="636"/>
      <c r="H420" s="637"/>
      <c r="I420" s="629"/>
      <c r="J420" s="743"/>
      <c r="K420" s="742" t="s">
        <v>11</v>
      </c>
      <c r="L420" s="735" t="str">
        <f ca="1">IF(OFFSET(Apnéistes!$A$5,'Badges (COMPETITEURS)'!I418,0)=0,"",OFFSET(Apnéistes!$A$5,'Badges (COMPETITEURS)'!I418,0))</f>
        <v/>
      </c>
      <c r="M420" s="736"/>
      <c r="N420" s="636"/>
      <c r="O420" s="637"/>
      <c r="P420" s="629"/>
      <c r="Q420" s="743"/>
      <c r="R420" s="742" t="s">
        <v>11</v>
      </c>
      <c r="S420" s="735" t="str">
        <f ca="1">IF(OFFSET(Apnéistes!$A$5,'Badges (COMPETITEURS)'!P418,0)=0,"",OFFSET(Apnéistes!$A$5,'Badges (COMPETITEURS)'!P418,0))</f>
        <v/>
      </c>
      <c r="T420" s="736"/>
      <c r="U420" s="621"/>
      <c r="V420" s="626"/>
    </row>
    <row r="421" spans="1:22" ht="18" customHeight="1" x14ac:dyDescent="0.3">
      <c r="A421" s="633"/>
      <c r="B421" s="629"/>
      <c r="C421" s="744"/>
      <c r="D421" s="734"/>
      <c r="E421" s="737"/>
      <c r="F421" s="738"/>
      <c r="G421" s="636"/>
      <c r="H421" s="637"/>
      <c r="I421" s="629"/>
      <c r="J421" s="744"/>
      <c r="K421" s="734"/>
      <c r="L421" s="737"/>
      <c r="M421" s="738"/>
      <c r="N421" s="636"/>
      <c r="O421" s="637"/>
      <c r="P421" s="629"/>
      <c r="Q421" s="744"/>
      <c r="R421" s="734"/>
      <c r="S421" s="737"/>
      <c r="T421" s="738"/>
      <c r="U421" s="621"/>
      <c r="V421" s="626"/>
    </row>
    <row r="422" spans="1:22" ht="18" customHeight="1" x14ac:dyDescent="0.3">
      <c r="A422" s="633"/>
      <c r="B422" s="629"/>
      <c r="C422" s="744"/>
      <c r="D422" s="734"/>
      <c r="E422" s="737"/>
      <c r="F422" s="738"/>
      <c r="G422" s="636"/>
      <c r="H422" s="637"/>
      <c r="I422" s="629"/>
      <c r="J422" s="744"/>
      <c r="K422" s="734"/>
      <c r="L422" s="737"/>
      <c r="M422" s="738"/>
      <c r="N422" s="636"/>
      <c r="O422" s="637"/>
      <c r="P422" s="629"/>
      <c r="Q422" s="744"/>
      <c r="R422" s="734"/>
      <c r="S422" s="737"/>
      <c r="T422" s="738"/>
      <c r="U422" s="621"/>
      <c r="V422" s="626"/>
    </row>
    <row r="423" spans="1:22" ht="18" customHeight="1" x14ac:dyDescent="0.25">
      <c r="A423" s="633"/>
      <c r="B423" s="629"/>
      <c r="C423" s="744"/>
      <c r="D423" s="734" t="s">
        <v>1</v>
      </c>
      <c r="E423" s="735" t="str">
        <f ca="1">IF(OFFSET(Apnéistes!$C$5,'Badges (COMPETITEURS)'!B418,0)=0,"",OFFSET(Apnéistes!$C$5,'Badges (COMPETITEURS)'!B418,0))</f>
        <v/>
      </c>
      <c r="F423" s="736"/>
      <c r="G423" s="638"/>
      <c r="H423" s="639"/>
      <c r="I423" s="629"/>
      <c r="J423" s="744"/>
      <c r="K423" s="734" t="s">
        <v>1</v>
      </c>
      <c r="L423" s="735" t="str">
        <f ca="1">IF(OFFSET(Apnéistes!$C$5,'Badges (COMPETITEURS)'!I418,0)=0,"",OFFSET(Apnéistes!$C$5,'Badges (COMPETITEURS)'!I418,0))</f>
        <v/>
      </c>
      <c r="M423" s="736"/>
      <c r="N423" s="638"/>
      <c r="O423" s="639"/>
      <c r="P423" s="629"/>
      <c r="Q423" s="744"/>
      <c r="R423" s="734" t="s">
        <v>1</v>
      </c>
      <c r="S423" s="735" t="str">
        <f ca="1">IF(OFFSET(Apnéistes!$C$5,'Badges (COMPETITEURS)'!P418,0)=0,"",OFFSET(Apnéistes!$C$5,'Badges (COMPETITEURS)'!P418,0))</f>
        <v/>
      </c>
      <c r="T423" s="736"/>
      <c r="U423" s="622"/>
      <c r="V423" s="627"/>
    </row>
    <row r="424" spans="1:22" ht="18" customHeight="1" x14ac:dyDescent="0.25">
      <c r="A424" s="633"/>
      <c r="B424" s="629"/>
      <c r="C424" s="744"/>
      <c r="D424" s="734"/>
      <c r="E424" s="737"/>
      <c r="F424" s="738"/>
      <c r="G424" s="638"/>
      <c r="H424" s="639"/>
      <c r="I424" s="629"/>
      <c r="J424" s="744"/>
      <c r="K424" s="734"/>
      <c r="L424" s="737"/>
      <c r="M424" s="738"/>
      <c r="N424" s="638"/>
      <c r="O424" s="639"/>
      <c r="P424" s="629"/>
      <c r="Q424" s="744"/>
      <c r="R424" s="734"/>
      <c r="S424" s="737"/>
      <c r="T424" s="738"/>
      <c r="U424" s="622"/>
      <c r="V424" s="627"/>
    </row>
    <row r="425" spans="1:22" ht="18" customHeight="1" x14ac:dyDescent="0.25">
      <c r="A425" s="633"/>
      <c r="B425" s="629"/>
      <c r="C425" s="744"/>
      <c r="D425" s="734"/>
      <c r="E425" s="737"/>
      <c r="F425" s="738"/>
      <c r="G425" s="638"/>
      <c r="H425" s="639"/>
      <c r="I425" s="629"/>
      <c r="J425" s="744"/>
      <c r="K425" s="734"/>
      <c r="L425" s="737"/>
      <c r="M425" s="738"/>
      <c r="N425" s="638"/>
      <c r="O425" s="639"/>
      <c r="P425" s="630"/>
      <c r="Q425" s="744"/>
      <c r="R425" s="734"/>
      <c r="S425" s="737"/>
      <c r="T425" s="738"/>
      <c r="U425" s="622"/>
      <c r="V425" s="627"/>
    </row>
    <row r="426" spans="1:22" ht="18" customHeight="1" x14ac:dyDescent="0.25">
      <c r="A426" s="643"/>
      <c r="B426" s="630"/>
      <c r="C426" s="744"/>
      <c r="D426" s="734" t="s">
        <v>2</v>
      </c>
      <c r="E426" s="735" t="str">
        <f ca="1">IF(OFFSET(Apnéistes!$D$5,'Badges (COMPETITEURS)'!B418,0)=0,"",OFFSET(Apnéistes!$D$5,'Badges (COMPETITEURS)'!B418,0))</f>
        <v/>
      </c>
      <c r="F426" s="736"/>
      <c r="G426" s="638"/>
      <c r="H426" s="639"/>
      <c r="I426" s="630"/>
      <c r="J426" s="744"/>
      <c r="K426" s="734" t="s">
        <v>2</v>
      </c>
      <c r="L426" s="735" t="str">
        <f ca="1">IF(OFFSET(Apnéistes!$D$5,'Badges (COMPETITEURS)'!I418,0)=0,"",OFFSET(Apnéistes!$D$5,'Badges (COMPETITEURS)'!I418,0))</f>
        <v/>
      </c>
      <c r="M426" s="736"/>
      <c r="N426" s="638"/>
      <c r="O426" s="639"/>
      <c r="P426" s="630"/>
      <c r="Q426" s="744"/>
      <c r="R426" s="734" t="s">
        <v>2</v>
      </c>
      <c r="S426" s="735" t="str">
        <f ca="1">IF(OFFSET(Apnéistes!$D$5,'Badges (COMPETITEURS)'!P418,0)=0,"",OFFSET(Apnéistes!$D$5,'Badges (COMPETITEURS)'!P418,0))</f>
        <v/>
      </c>
      <c r="T426" s="736"/>
      <c r="U426" s="622"/>
      <c r="V426" s="627"/>
    </row>
    <row r="427" spans="1:22" ht="18" customHeight="1" x14ac:dyDescent="0.25">
      <c r="A427" s="643"/>
      <c r="B427" s="630"/>
      <c r="C427" s="745"/>
      <c r="D427" s="734"/>
      <c r="E427" s="737"/>
      <c r="F427" s="738"/>
      <c r="G427" s="638"/>
      <c r="H427" s="639"/>
      <c r="I427" s="630"/>
      <c r="J427" s="745"/>
      <c r="K427" s="734"/>
      <c r="L427" s="737"/>
      <c r="M427" s="738"/>
      <c r="N427" s="638"/>
      <c r="O427" s="639"/>
      <c r="P427" s="630"/>
      <c r="Q427" s="745"/>
      <c r="R427" s="734"/>
      <c r="S427" s="737"/>
      <c r="T427" s="738"/>
      <c r="U427" s="622"/>
      <c r="V427" s="627"/>
    </row>
    <row r="428" spans="1:22" ht="18" customHeight="1" x14ac:dyDescent="0.25">
      <c r="A428" s="643"/>
      <c r="B428" s="630"/>
      <c r="C428" s="763" t="s">
        <v>531</v>
      </c>
      <c r="D428" s="734"/>
      <c r="E428" s="737"/>
      <c r="F428" s="738"/>
      <c r="G428" s="638"/>
      <c r="H428" s="639"/>
      <c r="I428" s="630"/>
      <c r="J428" s="763" t="s">
        <v>531</v>
      </c>
      <c r="K428" s="734"/>
      <c r="L428" s="737"/>
      <c r="M428" s="738"/>
      <c r="N428" s="638"/>
      <c r="O428" s="639"/>
      <c r="P428" s="630"/>
      <c r="Q428" s="763" t="s">
        <v>531</v>
      </c>
      <c r="R428" s="734"/>
      <c r="S428" s="737"/>
      <c r="T428" s="738"/>
      <c r="U428" s="622"/>
      <c r="V428" s="627"/>
    </row>
    <row r="429" spans="1:22" ht="18" customHeight="1" x14ac:dyDescent="0.25">
      <c r="A429" s="643"/>
      <c r="B429" s="630"/>
      <c r="C429" s="763"/>
      <c r="D429" s="734" t="s">
        <v>533</v>
      </c>
      <c r="E429" s="754" t="str">
        <f ca="1">IF(OFFSET(Apnéistes!$B$5,'Badges (COMPETITEURS)'!B418,0)=0,"",OFFSET(Apnéistes!$B$5,'Badges (COMPETITEURS)'!B418,0))</f>
        <v/>
      </c>
      <c r="F429" s="755"/>
      <c r="G429" s="638"/>
      <c r="H429" s="639"/>
      <c r="I429" s="630"/>
      <c r="J429" s="763"/>
      <c r="K429" s="734" t="s">
        <v>533</v>
      </c>
      <c r="L429" s="754" t="str">
        <f ca="1">IF(OFFSET(Apnéistes!$B$5,'Badges (COMPETITEURS)'!I418,0)=0,"",OFFSET(Apnéistes!$B$5,'Badges (COMPETITEURS)'!I418,0))</f>
        <v/>
      </c>
      <c r="M429" s="755"/>
      <c r="N429" s="638"/>
      <c r="O429" s="639"/>
      <c r="P429" s="630"/>
      <c r="Q429" s="763"/>
      <c r="R429" s="734" t="s">
        <v>533</v>
      </c>
      <c r="S429" s="754" t="str">
        <f ca="1">IF(OFFSET(Apnéistes!$B$5,'Badges (COMPETITEURS)'!P418,0)=0,"",OFFSET(Apnéistes!$B$5,'Badges (COMPETITEURS)'!P418,0))</f>
        <v/>
      </c>
      <c r="T429" s="755"/>
      <c r="U429" s="622"/>
      <c r="V429" s="627"/>
    </row>
    <row r="430" spans="1:22" ht="18" customHeight="1" x14ac:dyDescent="0.25">
      <c r="A430" s="643"/>
      <c r="B430" s="630"/>
      <c r="C430" s="764"/>
      <c r="D430" s="766"/>
      <c r="E430" s="756"/>
      <c r="F430" s="757"/>
      <c r="G430" s="638"/>
      <c r="H430" s="639"/>
      <c r="I430" s="630"/>
      <c r="J430" s="764"/>
      <c r="K430" s="766"/>
      <c r="L430" s="756"/>
      <c r="M430" s="757"/>
      <c r="N430" s="638"/>
      <c r="O430" s="639"/>
      <c r="P430" s="630"/>
      <c r="Q430" s="764"/>
      <c r="R430" s="766"/>
      <c r="S430" s="756"/>
      <c r="T430" s="757"/>
      <c r="U430" s="622"/>
      <c r="V430" s="627"/>
    </row>
    <row r="431" spans="1:22" ht="18" customHeight="1" thickBot="1" x14ac:dyDescent="0.3">
      <c r="A431" s="643"/>
      <c r="B431" s="630"/>
      <c r="C431" s="765"/>
      <c r="D431" s="767"/>
      <c r="E431" s="758"/>
      <c r="F431" s="759"/>
      <c r="G431" s="638"/>
      <c r="H431" s="639"/>
      <c r="I431" s="630"/>
      <c r="J431" s="765"/>
      <c r="K431" s="767"/>
      <c r="L431" s="758"/>
      <c r="M431" s="759"/>
      <c r="N431" s="638"/>
      <c r="O431" s="639"/>
      <c r="P431" s="630"/>
      <c r="Q431" s="765"/>
      <c r="R431" s="767"/>
      <c r="S431" s="758"/>
      <c r="T431" s="759"/>
      <c r="U431" s="622"/>
      <c r="V431" s="627"/>
    </row>
    <row r="432" spans="1:22" ht="24" customHeight="1" x14ac:dyDescent="0.25">
      <c r="A432" s="641"/>
      <c r="B432" s="631"/>
      <c r="C432" s="611"/>
      <c r="D432" s="612"/>
      <c r="E432" s="613"/>
      <c r="F432" s="613"/>
      <c r="G432" s="640"/>
      <c r="H432" s="641"/>
      <c r="I432" s="631"/>
      <c r="J432" s="611"/>
      <c r="K432" s="612"/>
      <c r="L432" s="613"/>
      <c r="M432" s="613"/>
      <c r="N432" s="640"/>
      <c r="O432" s="641"/>
      <c r="P432" s="631"/>
      <c r="Q432" s="611"/>
      <c r="R432" s="612"/>
      <c r="S432" s="613"/>
      <c r="T432" s="613"/>
      <c r="U432" s="623"/>
      <c r="V432" s="623"/>
    </row>
    <row r="433" spans="1:22" ht="24" customHeight="1" thickBot="1" x14ac:dyDescent="0.3">
      <c r="A433" s="643"/>
      <c r="B433" s="630"/>
      <c r="D433" s="608"/>
      <c r="E433" s="609"/>
      <c r="F433" s="609"/>
      <c r="G433" s="642"/>
      <c r="H433" s="643"/>
      <c r="I433" s="630"/>
      <c r="K433" s="608"/>
      <c r="L433" s="609"/>
      <c r="M433" s="609"/>
      <c r="N433" s="642"/>
      <c r="O433" s="643"/>
      <c r="R433" s="608"/>
      <c r="S433" s="609"/>
      <c r="T433" s="609"/>
      <c r="U433" s="624"/>
      <c r="V433" s="628"/>
    </row>
    <row r="434" spans="1:22" ht="18" customHeight="1" x14ac:dyDescent="0.25">
      <c r="A434" s="633"/>
      <c r="B434" s="629">
        <f>P418+1</f>
        <v>81</v>
      </c>
      <c r="C434" s="746" t="s">
        <v>428</v>
      </c>
      <c r="D434" s="748" t="s">
        <v>532</v>
      </c>
      <c r="E434" s="749"/>
      <c r="F434" s="750"/>
      <c r="G434" s="634"/>
      <c r="H434" s="635"/>
      <c r="I434" s="629">
        <f>B434+1</f>
        <v>82</v>
      </c>
      <c r="J434" s="746" t="s">
        <v>428</v>
      </c>
      <c r="K434" s="748" t="s">
        <v>532</v>
      </c>
      <c r="L434" s="749"/>
      <c r="M434" s="750"/>
      <c r="N434" s="634"/>
      <c r="O434" s="635"/>
      <c r="P434" s="629">
        <f>I434+1</f>
        <v>83</v>
      </c>
      <c r="Q434" s="746" t="s">
        <v>428</v>
      </c>
      <c r="R434" s="748" t="s">
        <v>532</v>
      </c>
      <c r="S434" s="749"/>
      <c r="T434" s="750"/>
      <c r="U434" s="620"/>
      <c r="V434" s="625"/>
    </row>
    <row r="435" spans="1:22" ht="18" customHeight="1" x14ac:dyDescent="0.25">
      <c r="A435" s="633"/>
      <c r="B435" s="629"/>
      <c r="C435" s="747"/>
      <c r="D435" s="751"/>
      <c r="E435" s="752"/>
      <c r="F435" s="753"/>
      <c r="G435" s="634"/>
      <c r="H435" s="635"/>
      <c r="I435" s="629"/>
      <c r="J435" s="747"/>
      <c r="K435" s="751"/>
      <c r="L435" s="752"/>
      <c r="M435" s="753"/>
      <c r="N435" s="634"/>
      <c r="O435" s="635"/>
      <c r="P435" s="629"/>
      <c r="Q435" s="747"/>
      <c r="R435" s="751"/>
      <c r="S435" s="752"/>
      <c r="T435" s="753"/>
      <c r="U435" s="620"/>
      <c r="V435" s="625"/>
    </row>
    <row r="436" spans="1:22" ht="18" customHeight="1" x14ac:dyDescent="0.3">
      <c r="A436" s="633"/>
      <c r="B436" s="629"/>
      <c r="C436" s="743"/>
      <c r="D436" s="742" t="s">
        <v>11</v>
      </c>
      <c r="E436" s="735" t="str">
        <f ca="1">IF(OFFSET(Apnéistes!$A$5,'Badges (COMPETITEURS)'!B434,0)=0,"",OFFSET(Apnéistes!$A$5,'Badges (COMPETITEURS)'!B434,0))</f>
        <v/>
      </c>
      <c r="F436" s="736"/>
      <c r="G436" s="636"/>
      <c r="H436" s="637"/>
      <c r="I436" s="629"/>
      <c r="J436" s="743"/>
      <c r="K436" s="742" t="s">
        <v>11</v>
      </c>
      <c r="L436" s="735" t="str">
        <f ca="1">IF(OFFSET(Apnéistes!$A$5,'Badges (COMPETITEURS)'!I434,0)=0,"",OFFSET(Apnéistes!$A$5,'Badges (COMPETITEURS)'!I434,0))</f>
        <v/>
      </c>
      <c r="M436" s="736"/>
      <c r="N436" s="636"/>
      <c r="O436" s="637"/>
      <c r="P436" s="629"/>
      <c r="Q436" s="743"/>
      <c r="R436" s="742" t="s">
        <v>11</v>
      </c>
      <c r="S436" s="735" t="str">
        <f ca="1">IF(OFFSET(Apnéistes!$A$5,'Badges (COMPETITEURS)'!P434,0)=0,"",OFFSET(Apnéistes!$A$5,'Badges (COMPETITEURS)'!P434,0))</f>
        <v/>
      </c>
      <c r="T436" s="736"/>
      <c r="U436" s="621"/>
      <c r="V436" s="626"/>
    </row>
    <row r="437" spans="1:22" ht="18" customHeight="1" x14ac:dyDescent="0.3">
      <c r="A437" s="633"/>
      <c r="B437" s="629"/>
      <c r="C437" s="744"/>
      <c r="D437" s="734"/>
      <c r="E437" s="737"/>
      <c r="F437" s="738"/>
      <c r="G437" s="636"/>
      <c r="H437" s="637"/>
      <c r="I437" s="629"/>
      <c r="J437" s="744"/>
      <c r="K437" s="734"/>
      <c r="L437" s="737"/>
      <c r="M437" s="738"/>
      <c r="N437" s="636"/>
      <c r="O437" s="637"/>
      <c r="P437" s="629"/>
      <c r="Q437" s="744"/>
      <c r="R437" s="734"/>
      <c r="S437" s="737"/>
      <c r="T437" s="738"/>
      <c r="U437" s="621"/>
      <c r="V437" s="626"/>
    </row>
    <row r="438" spans="1:22" ht="18" customHeight="1" x14ac:dyDescent="0.3">
      <c r="A438" s="633"/>
      <c r="B438" s="629"/>
      <c r="C438" s="744"/>
      <c r="D438" s="734"/>
      <c r="E438" s="737"/>
      <c r="F438" s="738"/>
      <c r="G438" s="636"/>
      <c r="H438" s="637"/>
      <c r="I438" s="629"/>
      <c r="J438" s="744"/>
      <c r="K438" s="734"/>
      <c r="L438" s="737"/>
      <c r="M438" s="738"/>
      <c r="N438" s="636"/>
      <c r="O438" s="637"/>
      <c r="P438" s="629"/>
      <c r="Q438" s="744"/>
      <c r="R438" s="734"/>
      <c r="S438" s="737"/>
      <c r="T438" s="738"/>
      <c r="U438" s="621"/>
      <c r="V438" s="626"/>
    </row>
    <row r="439" spans="1:22" ht="18" customHeight="1" x14ac:dyDescent="0.25">
      <c r="A439" s="633"/>
      <c r="B439" s="629"/>
      <c r="C439" s="744"/>
      <c r="D439" s="734" t="s">
        <v>1</v>
      </c>
      <c r="E439" s="735" t="str">
        <f ca="1">IF(OFFSET(Apnéistes!$C$5,'Badges (COMPETITEURS)'!B434,0)=0,"",OFFSET(Apnéistes!$C$5,'Badges (COMPETITEURS)'!B434,0))</f>
        <v/>
      </c>
      <c r="F439" s="736"/>
      <c r="G439" s="638"/>
      <c r="H439" s="639"/>
      <c r="I439" s="629"/>
      <c r="J439" s="744"/>
      <c r="K439" s="734" t="s">
        <v>1</v>
      </c>
      <c r="L439" s="735" t="str">
        <f ca="1">IF(OFFSET(Apnéistes!$C$5,'Badges (COMPETITEURS)'!I434,0)=0,"",OFFSET(Apnéistes!$C$5,'Badges (COMPETITEURS)'!I434,0))</f>
        <v/>
      </c>
      <c r="M439" s="736"/>
      <c r="N439" s="638"/>
      <c r="O439" s="639"/>
      <c r="P439" s="629"/>
      <c r="Q439" s="744"/>
      <c r="R439" s="734" t="s">
        <v>1</v>
      </c>
      <c r="S439" s="735" t="str">
        <f ca="1">IF(OFFSET(Apnéistes!$C$5,'Badges (COMPETITEURS)'!P434,0)=0,"",OFFSET(Apnéistes!$C$5,'Badges (COMPETITEURS)'!P434,0))</f>
        <v/>
      </c>
      <c r="T439" s="736"/>
      <c r="U439" s="622"/>
      <c r="V439" s="627"/>
    </row>
    <row r="440" spans="1:22" ht="18" customHeight="1" x14ac:dyDescent="0.25">
      <c r="A440" s="633"/>
      <c r="B440" s="629"/>
      <c r="C440" s="744"/>
      <c r="D440" s="734"/>
      <c r="E440" s="737"/>
      <c r="F440" s="738"/>
      <c r="G440" s="638"/>
      <c r="H440" s="639"/>
      <c r="I440" s="629"/>
      <c r="J440" s="744"/>
      <c r="K440" s="734"/>
      <c r="L440" s="737"/>
      <c r="M440" s="738"/>
      <c r="N440" s="638"/>
      <c r="O440" s="639"/>
      <c r="P440" s="629"/>
      <c r="Q440" s="744"/>
      <c r="R440" s="734"/>
      <c r="S440" s="737"/>
      <c r="T440" s="738"/>
      <c r="U440" s="622"/>
      <c r="V440" s="627"/>
    </row>
    <row r="441" spans="1:22" ht="18" customHeight="1" x14ac:dyDescent="0.25">
      <c r="A441" s="633"/>
      <c r="B441" s="629"/>
      <c r="C441" s="744"/>
      <c r="D441" s="734"/>
      <c r="E441" s="737"/>
      <c r="F441" s="738"/>
      <c r="G441" s="638"/>
      <c r="H441" s="639"/>
      <c r="I441" s="629"/>
      <c r="J441" s="744"/>
      <c r="K441" s="734"/>
      <c r="L441" s="737"/>
      <c r="M441" s="738"/>
      <c r="N441" s="638"/>
      <c r="O441" s="639"/>
      <c r="P441" s="630"/>
      <c r="Q441" s="744"/>
      <c r="R441" s="734"/>
      <c r="S441" s="737"/>
      <c r="T441" s="738"/>
      <c r="U441" s="622"/>
      <c r="V441" s="627"/>
    </row>
    <row r="442" spans="1:22" ht="18" customHeight="1" x14ac:dyDescent="0.25">
      <c r="A442" s="643"/>
      <c r="B442" s="630"/>
      <c r="C442" s="744"/>
      <c r="D442" s="734" t="s">
        <v>2</v>
      </c>
      <c r="E442" s="735" t="str">
        <f ca="1">IF(OFFSET(Apnéistes!$D$5,'Badges (COMPETITEURS)'!B434,0)=0,"",OFFSET(Apnéistes!$D$5,'Badges (COMPETITEURS)'!B434,0))</f>
        <v/>
      </c>
      <c r="F442" s="736"/>
      <c r="G442" s="638"/>
      <c r="H442" s="639"/>
      <c r="I442" s="630"/>
      <c r="J442" s="744"/>
      <c r="K442" s="734" t="s">
        <v>2</v>
      </c>
      <c r="L442" s="735" t="str">
        <f ca="1">IF(OFFSET(Apnéistes!$D$5,'Badges (COMPETITEURS)'!I434,0)=0,"",OFFSET(Apnéistes!$D$5,'Badges (COMPETITEURS)'!I434,0))</f>
        <v/>
      </c>
      <c r="M442" s="736"/>
      <c r="N442" s="638"/>
      <c r="O442" s="639"/>
      <c r="P442" s="630"/>
      <c r="Q442" s="744"/>
      <c r="R442" s="734" t="s">
        <v>2</v>
      </c>
      <c r="S442" s="735" t="str">
        <f ca="1">IF(OFFSET(Apnéistes!$D$5,'Badges (COMPETITEURS)'!P434,0)=0,"",OFFSET(Apnéistes!$D$5,'Badges (COMPETITEURS)'!P434,0))</f>
        <v/>
      </c>
      <c r="T442" s="736"/>
      <c r="U442" s="622"/>
      <c r="V442" s="627"/>
    </row>
    <row r="443" spans="1:22" ht="18" customHeight="1" x14ac:dyDescent="0.25">
      <c r="A443" s="643"/>
      <c r="B443" s="630"/>
      <c r="C443" s="745"/>
      <c r="D443" s="734"/>
      <c r="E443" s="737"/>
      <c r="F443" s="738"/>
      <c r="G443" s="638"/>
      <c r="H443" s="639"/>
      <c r="I443" s="630"/>
      <c r="J443" s="745"/>
      <c r="K443" s="734"/>
      <c r="L443" s="737"/>
      <c r="M443" s="738"/>
      <c r="N443" s="638"/>
      <c r="O443" s="639"/>
      <c r="P443" s="630"/>
      <c r="Q443" s="745"/>
      <c r="R443" s="734"/>
      <c r="S443" s="737"/>
      <c r="T443" s="738"/>
      <c r="U443" s="622"/>
      <c r="V443" s="627"/>
    </row>
    <row r="444" spans="1:22" ht="18" customHeight="1" x14ac:dyDescent="0.25">
      <c r="A444" s="643"/>
      <c r="B444" s="630"/>
      <c r="C444" s="763" t="s">
        <v>531</v>
      </c>
      <c r="D444" s="734"/>
      <c r="E444" s="737"/>
      <c r="F444" s="738"/>
      <c r="G444" s="638"/>
      <c r="H444" s="639"/>
      <c r="I444" s="630"/>
      <c r="J444" s="763" t="s">
        <v>531</v>
      </c>
      <c r="K444" s="734"/>
      <c r="L444" s="737"/>
      <c r="M444" s="738"/>
      <c r="N444" s="638"/>
      <c r="O444" s="639"/>
      <c r="P444" s="630"/>
      <c r="Q444" s="763" t="s">
        <v>531</v>
      </c>
      <c r="R444" s="734"/>
      <c r="S444" s="737"/>
      <c r="T444" s="738"/>
      <c r="U444" s="622"/>
      <c r="V444" s="627"/>
    </row>
    <row r="445" spans="1:22" ht="18" customHeight="1" x14ac:dyDescent="0.25">
      <c r="A445" s="643"/>
      <c r="B445" s="630"/>
      <c r="C445" s="763"/>
      <c r="D445" s="734" t="s">
        <v>533</v>
      </c>
      <c r="E445" s="754" t="str">
        <f ca="1">IF(OFFSET(Apnéistes!$B$5,'Badges (COMPETITEURS)'!B434,0)=0,"",OFFSET(Apnéistes!$B$5,'Badges (COMPETITEURS)'!B434,0))</f>
        <v/>
      </c>
      <c r="F445" s="755"/>
      <c r="G445" s="638"/>
      <c r="H445" s="639"/>
      <c r="I445" s="630"/>
      <c r="J445" s="763"/>
      <c r="K445" s="734" t="s">
        <v>533</v>
      </c>
      <c r="L445" s="754" t="str">
        <f ca="1">IF(OFFSET(Apnéistes!$B$5,'Badges (COMPETITEURS)'!I434,0)=0,"",OFFSET(Apnéistes!$B$5,'Badges (COMPETITEURS)'!I434,0))</f>
        <v/>
      </c>
      <c r="M445" s="755"/>
      <c r="N445" s="638"/>
      <c r="O445" s="639"/>
      <c r="P445" s="630"/>
      <c r="Q445" s="763"/>
      <c r="R445" s="734" t="s">
        <v>533</v>
      </c>
      <c r="S445" s="754" t="str">
        <f ca="1">IF(OFFSET(Apnéistes!$B$5,'Badges (COMPETITEURS)'!P434,0)=0,"",OFFSET(Apnéistes!$B$5,'Badges (COMPETITEURS)'!P434,0))</f>
        <v/>
      </c>
      <c r="T445" s="755"/>
      <c r="U445" s="622"/>
      <c r="V445" s="627"/>
    </row>
    <row r="446" spans="1:22" ht="18" customHeight="1" x14ac:dyDescent="0.25">
      <c r="A446" s="643"/>
      <c r="B446" s="630"/>
      <c r="C446" s="764"/>
      <c r="D446" s="766"/>
      <c r="E446" s="756"/>
      <c r="F446" s="757"/>
      <c r="G446" s="638"/>
      <c r="H446" s="639"/>
      <c r="I446" s="630"/>
      <c r="J446" s="764"/>
      <c r="K446" s="766"/>
      <c r="L446" s="756"/>
      <c r="M446" s="757"/>
      <c r="N446" s="638"/>
      <c r="O446" s="639"/>
      <c r="P446" s="630"/>
      <c r="Q446" s="764"/>
      <c r="R446" s="766"/>
      <c r="S446" s="756"/>
      <c r="T446" s="757"/>
      <c r="U446" s="622"/>
      <c r="V446" s="627"/>
    </row>
    <row r="447" spans="1:22" ht="18" customHeight="1" thickBot="1" x14ac:dyDescent="0.3">
      <c r="A447" s="643"/>
      <c r="B447" s="630"/>
      <c r="C447" s="765"/>
      <c r="D447" s="767"/>
      <c r="E447" s="758"/>
      <c r="F447" s="759"/>
      <c r="G447" s="638"/>
      <c r="H447" s="639"/>
      <c r="I447" s="630"/>
      <c r="J447" s="765"/>
      <c r="K447" s="767"/>
      <c r="L447" s="758"/>
      <c r="M447" s="759"/>
      <c r="N447" s="638"/>
      <c r="O447" s="639"/>
      <c r="P447" s="630"/>
      <c r="Q447" s="765"/>
      <c r="R447" s="767"/>
      <c r="S447" s="758"/>
      <c r="T447" s="759"/>
      <c r="U447" s="622"/>
      <c r="V447" s="627"/>
    </row>
    <row r="448" spans="1:22" ht="24" customHeight="1" x14ac:dyDescent="0.25">
      <c r="A448" s="641"/>
      <c r="B448" s="631"/>
      <c r="C448" s="611"/>
      <c r="D448" s="612"/>
      <c r="E448" s="613"/>
      <c r="F448" s="613"/>
      <c r="G448" s="640"/>
      <c r="H448" s="641"/>
      <c r="I448" s="631"/>
      <c r="J448" s="611"/>
      <c r="K448" s="612"/>
      <c r="L448" s="613"/>
      <c r="M448" s="613"/>
      <c r="N448" s="640"/>
      <c r="O448" s="641"/>
      <c r="P448" s="631"/>
      <c r="Q448" s="611"/>
      <c r="R448" s="612"/>
      <c r="S448" s="613"/>
      <c r="T448" s="613"/>
      <c r="U448" s="623"/>
      <c r="V448" s="623"/>
    </row>
    <row r="449" spans="1:22" ht="24" customHeight="1" thickBot="1" x14ac:dyDescent="0.3">
      <c r="A449" s="643"/>
      <c r="B449" s="630"/>
      <c r="D449" s="608"/>
      <c r="E449" s="609"/>
      <c r="F449" s="609"/>
      <c r="G449" s="642"/>
      <c r="H449" s="643"/>
      <c r="I449" s="630"/>
      <c r="K449" s="608"/>
      <c r="L449" s="609"/>
      <c r="M449" s="609"/>
      <c r="N449" s="642"/>
      <c r="O449" s="643"/>
      <c r="R449" s="608"/>
      <c r="S449" s="609"/>
      <c r="T449" s="609"/>
      <c r="U449" s="624"/>
      <c r="V449" s="628"/>
    </row>
    <row r="450" spans="1:22" ht="18" customHeight="1" x14ac:dyDescent="0.25">
      <c r="A450" s="633"/>
      <c r="B450" s="629">
        <f>P434+1</f>
        <v>84</v>
      </c>
      <c r="C450" s="746" t="s">
        <v>428</v>
      </c>
      <c r="D450" s="748" t="s">
        <v>532</v>
      </c>
      <c r="E450" s="749"/>
      <c r="F450" s="750"/>
      <c r="G450" s="634"/>
      <c r="H450" s="635"/>
      <c r="I450" s="629">
        <f>B450+1</f>
        <v>85</v>
      </c>
      <c r="J450" s="746" t="s">
        <v>428</v>
      </c>
      <c r="K450" s="748" t="s">
        <v>532</v>
      </c>
      <c r="L450" s="749"/>
      <c r="M450" s="750"/>
      <c r="N450" s="634"/>
      <c r="O450" s="635"/>
      <c r="P450" s="629">
        <f>I450+1</f>
        <v>86</v>
      </c>
      <c r="Q450" s="746" t="s">
        <v>428</v>
      </c>
      <c r="R450" s="748" t="s">
        <v>532</v>
      </c>
      <c r="S450" s="749"/>
      <c r="T450" s="750"/>
      <c r="U450" s="620"/>
      <c r="V450" s="625"/>
    </row>
    <row r="451" spans="1:22" ht="18" customHeight="1" x14ac:dyDescent="0.25">
      <c r="A451" s="633"/>
      <c r="B451" s="629"/>
      <c r="C451" s="747"/>
      <c r="D451" s="751"/>
      <c r="E451" s="752"/>
      <c r="F451" s="753"/>
      <c r="G451" s="634"/>
      <c r="H451" s="635"/>
      <c r="I451" s="629"/>
      <c r="J451" s="747"/>
      <c r="K451" s="751"/>
      <c r="L451" s="752"/>
      <c r="M451" s="753"/>
      <c r="N451" s="634"/>
      <c r="O451" s="635"/>
      <c r="P451" s="629"/>
      <c r="Q451" s="747"/>
      <c r="R451" s="751"/>
      <c r="S451" s="752"/>
      <c r="T451" s="753"/>
      <c r="U451" s="620"/>
      <c r="V451" s="625"/>
    </row>
    <row r="452" spans="1:22" ht="18" customHeight="1" x14ac:dyDescent="0.3">
      <c r="A452" s="633"/>
      <c r="B452" s="629"/>
      <c r="C452" s="743"/>
      <c r="D452" s="742" t="s">
        <v>11</v>
      </c>
      <c r="E452" s="735" t="str">
        <f ca="1">IF(OFFSET(Apnéistes!$A$5,'Badges (COMPETITEURS)'!B450,0)=0,"",OFFSET(Apnéistes!$A$5,'Badges (COMPETITEURS)'!B450,0))</f>
        <v/>
      </c>
      <c r="F452" s="736"/>
      <c r="G452" s="636"/>
      <c r="H452" s="637"/>
      <c r="I452" s="629"/>
      <c r="J452" s="743"/>
      <c r="K452" s="742" t="s">
        <v>11</v>
      </c>
      <c r="L452" s="735" t="str">
        <f ca="1">IF(OFFSET(Apnéistes!$A$5,'Badges (COMPETITEURS)'!I450,0)=0,"",OFFSET(Apnéistes!$A$5,'Badges (COMPETITEURS)'!I450,0))</f>
        <v/>
      </c>
      <c r="M452" s="736"/>
      <c r="N452" s="636"/>
      <c r="O452" s="637"/>
      <c r="P452" s="629"/>
      <c r="Q452" s="743"/>
      <c r="R452" s="742" t="s">
        <v>11</v>
      </c>
      <c r="S452" s="735" t="str">
        <f ca="1">IF(OFFSET(Apnéistes!$A$5,'Badges (COMPETITEURS)'!P450,0)=0,"",OFFSET(Apnéistes!$A$5,'Badges (COMPETITEURS)'!P450,0))</f>
        <v/>
      </c>
      <c r="T452" s="736"/>
      <c r="U452" s="621"/>
      <c r="V452" s="626"/>
    </row>
    <row r="453" spans="1:22" ht="18" customHeight="1" x14ac:dyDescent="0.3">
      <c r="A453" s="633"/>
      <c r="B453" s="629"/>
      <c r="C453" s="744"/>
      <c r="D453" s="734"/>
      <c r="E453" s="737"/>
      <c r="F453" s="738"/>
      <c r="G453" s="636"/>
      <c r="H453" s="637"/>
      <c r="I453" s="629"/>
      <c r="J453" s="744"/>
      <c r="K453" s="734"/>
      <c r="L453" s="737"/>
      <c r="M453" s="738"/>
      <c r="N453" s="636"/>
      <c r="O453" s="637"/>
      <c r="P453" s="629"/>
      <c r="Q453" s="744"/>
      <c r="R453" s="734"/>
      <c r="S453" s="737"/>
      <c r="T453" s="738"/>
      <c r="U453" s="621"/>
      <c r="V453" s="626"/>
    </row>
    <row r="454" spans="1:22" ht="18" customHeight="1" x14ac:dyDescent="0.3">
      <c r="A454" s="633"/>
      <c r="B454" s="629"/>
      <c r="C454" s="744"/>
      <c r="D454" s="734"/>
      <c r="E454" s="737"/>
      <c r="F454" s="738"/>
      <c r="G454" s="636"/>
      <c r="H454" s="637"/>
      <c r="I454" s="629"/>
      <c r="J454" s="744"/>
      <c r="K454" s="734"/>
      <c r="L454" s="737"/>
      <c r="M454" s="738"/>
      <c r="N454" s="636"/>
      <c r="O454" s="637"/>
      <c r="P454" s="629"/>
      <c r="Q454" s="744"/>
      <c r="R454" s="734"/>
      <c r="S454" s="737"/>
      <c r="T454" s="738"/>
      <c r="U454" s="621"/>
      <c r="V454" s="626"/>
    </row>
    <row r="455" spans="1:22" ht="18" customHeight="1" x14ac:dyDescent="0.25">
      <c r="A455" s="633"/>
      <c r="B455" s="629"/>
      <c r="C455" s="744"/>
      <c r="D455" s="734" t="s">
        <v>1</v>
      </c>
      <c r="E455" s="735" t="str">
        <f ca="1">IF(OFFSET(Apnéistes!$C$5,'Badges (COMPETITEURS)'!B450,0)=0,"",OFFSET(Apnéistes!$C$5,'Badges (COMPETITEURS)'!B450,0))</f>
        <v/>
      </c>
      <c r="F455" s="736"/>
      <c r="G455" s="638"/>
      <c r="H455" s="639"/>
      <c r="I455" s="629"/>
      <c r="J455" s="744"/>
      <c r="K455" s="734" t="s">
        <v>1</v>
      </c>
      <c r="L455" s="735" t="str">
        <f ca="1">IF(OFFSET(Apnéistes!$C$5,'Badges (COMPETITEURS)'!I450,0)=0,"",OFFSET(Apnéistes!$C$5,'Badges (COMPETITEURS)'!I450,0))</f>
        <v/>
      </c>
      <c r="M455" s="736"/>
      <c r="N455" s="638"/>
      <c r="O455" s="639"/>
      <c r="P455" s="629"/>
      <c r="Q455" s="744"/>
      <c r="R455" s="734" t="s">
        <v>1</v>
      </c>
      <c r="S455" s="735" t="str">
        <f ca="1">IF(OFFSET(Apnéistes!$C$5,'Badges (COMPETITEURS)'!P450,0)=0,"",OFFSET(Apnéistes!$C$5,'Badges (COMPETITEURS)'!P450,0))</f>
        <v/>
      </c>
      <c r="T455" s="736"/>
      <c r="U455" s="622"/>
      <c r="V455" s="627"/>
    </row>
    <row r="456" spans="1:22" ht="18" customHeight="1" x14ac:dyDescent="0.25">
      <c r="A456" s="633"/>
      <c r="B456" s="629"/>
      <c r="C456" s="744"/>
      <c r="D456" s="734"/>
      <c r="E456" s="737"/>
      <c r="F456" s="738"/>
      <c r="G456" s="638"/>
      <c r="H456" s="639"/>
      <c r="I456" s="629"/>
      <c r="J456" s="744"/>
      <c r="K456" s="734"/>
      <c r="L456" s="737"/>
      <c r="M456" s="738"/>
      <c r="N456" s="638"/>
      <c r="O456" s="639"/>
      <c r="P456" s="629"/>
      <c r="Q456" s="744"/>
      <c r="R456" s="734"/>
      <c r="S456" s="737"/>
      <c r="T456" s="738"/>
      <c r="U456" s="622"/>
      <c r="V456" s="627"/>
    </row>
    <row r="457" spans="1:22" ht="18" customHeight="1" x14ac:dyDescent="0.25">
      <c r="A457" s="633"/>
      <c r="B457" s="629"/>
      <c r="C457" s="744"/>
      <c r="D457" s="734"/>
      <c r="E457" s="737"/>
      <c r="F457" s="738"/>
      <c r="G457" s="638"/>
      <c r="H457" s="639"/>
      <c r="I457" s="629"/>
      <c r="J457" s="744"/>
      <c r="K457" s="734"/>
      <c r="L457" s="737"/>
      <c r="M457" s="738"/>
      <c r="N457" s="638"/>
      <c r="O457" s="639"/>
      <c r="P457" s="630"/>
      <c r="Q457" s="744"/>
      <c r="R457" s="734"/>
      <c r="S457" s="737"/>
      <c r="T457" s="738"/>
      <c r="U457" s="622"/>
      <c r="V457" s="627"/>
    </row>
    <row r="458" spans="1:22" ht="18" customHeight="1" x14ac:dyDescent="0.25">
      <c r="A458" s="643"/>
      <c r="B458" s="630"/>
      <c r="C458" s="744"/>
      <c r="D458" s="734" t="s">
        <v>2</v>
      </c>
      <c r="E458" s="735" t="str">
        <f ca="1">IF(OFFSET(Apnéistes!$D$5,'Badges (COMPETITEURS)'!B450,0)=0,"",OFFSET(Apnéistes!$D$5,'Badges (COMPETITEURS)'!B450,0))</f>
        <v/>
      </c>
      <c r="F458" s="736"/>
      <c r="G458" s="638"/>
      <c r="H458" s="639"/>
      <c r="I458" s="630"/>
      <c r="J458" s="744"/>
      <c r="K458" s="734" t="s">
        <v>2</v>
      </c>
      <c r="L458" s="735" t="str">
        <f ca="1">IF(OFFSET(Apnéistes!$D$5,'Badges (COMPETITEURS)'!I450,0)=0,"",OFFSET(Apnéistes!$D$5,'Badges (COMPETITEURS)'!I450,0))</f>
        <v/>
      </c>
      <c r="M458" s="736"/>
      <c r="N458" s="638"/>
      <c r="O458" s="639"/>
      <c r="P458" s="630"/>
      <c r="Q458" s="744"/>
      <c r="R458" s="734" t="s">
        <v>2</v>
      </c>
      <c r="S458" s="735" t="str">
        <f ca="1">IF(OFFSET(Apnéistes!$D$5,'Badges (COMPETITEURS)'!P450,0)=0,"",OFFSET(Apnéistes!$D$5,'Badges (COMPETITEURS)'!P450,0))</f>
        <v/>
      </c>
      <c r="T458" s="736"/>
      <c r="U458" s="622"/>
      <c r="V458" s="627"/>
    </row>
    <row r="459" spans="1:22" ht="18" customHeight="1" x14ac:dyDescent="0.25">
      <c r="A459" s="643"/>
      <c r="B459" s="630"/>
      <c r="C459" s="745"/>
      <c r="D459" s="734"/>
      <c r="E459" s="737"/>
      <c r="F459" s="738"/>
      <c r="G459" s="638"/>
      <c r="H459" s="639"/>
      <c r="I459" s="630"/>
      <c r="J459" s="745"/>
      <c r="K459" s="734"/>
      <c r="L459" s="737"/>
      <c r="M459" s="738"/>
      <c r="N459" s="638"/>
      <c r="O459" s="639"/>
      <c r="P459" s="630"/>
      <c r="Q459" s="745"/>
      <c r="R459" s="734"/>
      <c r="S459" s="737"/>
      <c r="T459" s="738"/>
      <c r="U459" s="622"/>
      <c r="V459" s="627"/>
    </row>
    <row r="460" spans="1:22" ht="18" customHeight="1" x14ac:dyDescent="0.25">
      <c r="A460" s="643"/>
      <c r="B460" s="630"/>
      <c r="C460" s="763" t="s">
        <v>531</v>
      </c>
      <c r="D460" s="734"/>
      <c r="E460" s="737"/>
      <c r="F460" s="738"/>
      <c r="G460" s="638"/>
      <c r="H460" s="639"/>
      <c r="I460" s="630"/>
      <c r="J460" s="763" t="s">
        <v>531</v>
      </c>
      <c r="K460" s="734"/>
      <c r="L460" s="737"/>
      <c r="M460" s="738"/>
      <c r="N460" s="638"/>
      <c r="O460" s="639"/>
      <c r="P460" s="630"/>
      <c r="Q460" s="763" t="s">
        <v>531</v>
      </c>
      <c r="R460" s="734"/>
      <c r="S460" s="737"/>
      <c r="T460" s="738"/>
      <c r="U460" s="622"/>
      <c r="V460" s="627"/>
    </row>
    <row r="461" spans="1:22" ht="18" customHeight="1" x14ac:dyDescent="0.25">
      <c r="A461" s="643"/>
      <c r="B461" s="630"/>
      <c r="C461" s="763"/>
      <c r="D461" s="734" t="s">
        <v>533</v>
      </c>
      <c r="E461" s="754" t="str">
        <f ca="1">IF(OFFSET(Apnéistes!$B$5,'Badges (COMPETITEURS)'!B450,0)=0,"",OFFSET(Apnéistes!$B$5,'Badges (COMPETITEURS)'!B450,0))</f>
        <v/>
      </c>
      <c r="F461" s="755"/>
      <c r="G461" s="638"/>
      <c r="H461" s="639"/>
      <c r="I461" s="630"/>
      <c r="J461" s="763"/>
      <c r="K461" s="734" t="s">
        <v>533</v>
      </c>
      <c r="L461" s="754" t="str">
        <f ca="1">IF(OFFSET(Apnéistes!$B$5,'Badges (COMPETITEURS)'!I450,0)=0,"",OFFSET(Apnéistes!$B$5,'Badges (COMPETITEURS)'!I450,0))</f>
        <v/>
      </c>
      <c r="M461" s="755"/>
      <c r="N461" s="638"/>
      <c r="O461" s="639"/>
      <c r="P461" s="630"/>
      <c r="Q461" s="763"/>
      <c r="R461" s="734" t="s">
        <v>533</v>
      </c>
      <c r="S461" s="754" t="str">
        <f ca="1">IF(OFFSET(Apnéistes!$B$5,'Badges (COMPETITEURS)'!P450,0)=0,"",OFFSET(Apnéistes!$B$5,'Badges (COMPETITEURS)'!P450,0))</f>
        <v/>
      </c>
      <c r="T461" s="755"/>
      <c r="U461" s="622"/>
      <c r="V461" s="627"/>
    </row>
    <row r="462" spans="1:22" ht="18" customHeight="1" x14ac:dyDescent="0.25">
      <c r="A462" s="643"/>
      <c r="B462" s="630"/>
      <c r="C462" s="764"/>
      <c r="D462" s="766"/>
      <c r="E462" s="756"/>
      <c r="F462" s="757"/>
      <c r="G462" s="638"/>
      <c r="H462" s="639"/>
      <c r="I462" s="630"/>
      <c r="J462" s="764"/>
      <c r="K462" s="766"/>
      <c r="L462" s="756"/>
      <c r="M462" s="757"/>
      <c r="N462" s="638"/>
      <c r="O462" s="639"/>
      <c r="P462" s="630"/>
      <c r="Q462" s="764"/>
      <c r="R462" s="766"/>
      <c r="S462" s="756"/>
      <c r="T462" s="757"/>
      <c r="U462" s="622"/>
      <c r="V462" s="627"/>
    </row>
    <row r="463" spans="1:22" ht="18" customHeight="1" thickBot="1" x14ac:dyDescent="0.3">
      <c r="A463" s="643"/>
      <c r="B463" s="630"/>
      <c r="C463" s="765"/>
      <c r="D463" s="767"/>
      <c r="E463" s="758"/>
      <c r="F463" s="759"/>
      <c r="G463" s="638"/>
      <c r="H463" s="639"/>
      <c r="I463" s="630"/>
      <c r="J463" s="765"/>
      <c r="K463" s="767"/>
      <c r="L463" s="758"/>
      <c r="M463" s="759"/>
      <c r="N463" s="638"/>
      <c r="O463" s="639"/>
      <c r="P463" s="630"/>
      <c r="Q463" s="765"/>
      <c r="R463" s="767"/>
      <c r="S463" s="758"/>
      <c r="T463" s="759"/>
      <c r="U463" s="622"/>
      <c r="V463" s="627"/>
    </row>
    <row r="464" spans="1:22" ht="24" customHeight="1" x14ac:dyDescent="0.25">
      <c r="A464" s="641"/>
      <c r="B464" s="631"/>
      <c r="C464" s="611"/>
      <c r="D464" s="612"/>
      <c r="E464" s="613"/>
      <c r="F464" s="613"/>
      <c r="G464" s="640"/>
      <c r="H464" s="641"/>
      <c r="I464" s="631"/>
      <c r="J464" s="611"/>
      <c r="K464" s="612"/>
      <c r="L464" s="613"/>
      <c r="M464" s="613"/>
      <c r="N464" s="640"/>
      <c r="O464" s="641"/>
      <c r="P464" s="631"/>
      <c r="Q464" s="611"/>
      <c r="R464" s="612"/>
      <c r="S464" s="613"/>
      <c r="T464" s="613"/>
      <c r="U464" s="623"/>
      <c r="V464" s="623"/>
    </row>
    <row r="465" spans="1:22" ht="24" customHeight="1" thickBot="1" x14ac:dyDescent="0.3">
      <c r="A465" s="643"/>
      <c r="B465" s="630"/>
      <c r="D465" s="608"/>
      <c r="E465" s="609"/>
      <c r="F465" s="609"/>
      <c r="G465" s="642"/>
      <c r="H465" s="643"/>
      <c r="I465" s="630"/>
      <c r="K465" s="608"/>
      <c r="L465" s="609"/>
      <c r="M465" s="609"/>
      <c r="N465" s="642"/>
      <c r="O465" s="643"/>
      <c r="R465" s="608"/>
      <c r="S465" s="609"/>
      <c r="T465" s="609"/>
      <c r="U465" s="624"/>
      <c r="V465" s="628"/>
    </row>
    <row r="466" spans="1:22" ht="18" customHeight="1" x14ac:dyDescent="0.25">
      <c r="A466" s="633"/>
      <c r="B466" s="629">
        <f>P450+1</f>
        <v>87</v>
      </c>
      <c r="C466" s="746" t="s">
        <v>428</v>
      </c>
      <c r="D466" s="748" t="s">
        <v>532</v>
      </c>
      <c r="E466" s="749"/>
      <c r="F466" s="750"/>
      <c r="G466" s="634"/>
      <c r="H466" s="635"/>
      <c r="I466" s="629">
        <f>B466+1</f>
        <v>88</v>
      </c>
      <c r="J466" s="746" t="s">
        <v>428</v>
      </c>
      <c r="K466" s="748" t="s">
        <v>532</v>
      </c>
      <c r="L466" s="749"/>
      <c r="M466" s="750"/>
      <c r="N466" s="634"/>
      <c r="O466" s="635"/>
      <c r="P466" s="629">
        <f>I466+1</f>
        <v>89</v>
      </c>
      <c r="Q466" s="746" t="s">
        <v>428</v>
      </c>
      <c r="R466" s="748" t="s">
        <v>532</v>
      </c>
      <c r="S466" s="749"/>
      <c r="T466" s="750"/>
      <c r="U466" s="620"/>
      <c r="V466" s="625"/>
    </row>
    <row r="467" spans="1:22" ht="18" customHeight="1" x14ac:dyDescent="0.25">
      <c r="A467" s="633"/>
      <c r="B467" s="629"/>
      <c r="C467" s="747"/>
      <c r="D467" s="751"/>
      <c r="E467" s="752"/>
      <c r="F467" s="753"/>
      <c r="G467" s="634"/>
      <c r="H467" s="635"/>
      <c r="I467" s="629"/>
      <c r="J467" s="747"/>
      <c r="K467" s="751"/>
      <c r="L467" s="752"/>
      <c r="M467" s="753"/>
      <c r="N467" s="634"/>
      <c r="O467" s="635"/>
      <c r="P467" s="629"/>
      <c r="Q467" s="747"/>
      <c r="R467" s="751"/>
      <c r="S467" s="752"/>
      <c r="T467" s="753"/>
      <c r="U467" s="620"/>
      <c r="V467" s="625"/>
    </row>
    <row r="468" spans="1:22" ht="18" customHeight="1" x14ac:dyDescent="0.3">
      <c r="A468" s="633"/>
      <c r="B468" s="629"/>
      <c r="C468" s="743"/>
      <c r="D468" s="742" t="s">
        <v>11</v>
      </c>
      <c r="E468" s="735" t="str">
        <f ca="1">IF(OFFSET(Apnéistes!$A$5,'Badges (COMPETITEURS)'!B466,0)=0,"",OFFSET(Apnéistes!$A$5,'Badges (COMPETITEURS)'!B466,0))</f>
        <v/>
      </c>
      <c r="F468" s="736"/>
      <c r="G468" s="636"/>
      <c r="H468" s="637"/>
      <c r="I468" s="629"/>
      <c r="J468" s="743"/>
      <c r="K468" s="742" t="s">
        <v>11</v>
      </c>
      <c r="L468" s="735" t="str">
        <f ca="1">IF(OFFSET(Apnéistes!$A$5,'Badges (COMPETITEURS)'!I466,0)=0,"",OFFSET(Apnéistes!$A$5,'Badges (COMPETITEURS)'!I466,0))</f>
        <v/>
      </c>
      <c r="M468" s="736"/>
      <c r="N468" s="636"/>
      <c r="O468" s="637"/>
      <c r="P468" s="629"/>
      <c r="Q468" s="743"/>
      <c r="R468" s="742" t="s">
        <v>11</v>
      </c>
      <c r="S468" s="735" t="str">
        <f ca="1">IF(OFFSET(Apnéistes!$A$5,'Badges (COMPETITEURS)'!P466,0)=0,"",OFFSET(Apnéistes!$A$5,'Badges (COMPETITEURS)'!P466,0))</f>
        <v/>
      </c>
      <c r="T468" s="736"/>
      <c r="U468" s="621"/>
      <c r="V468" s="626"/>
    </row>
    <row r="469" spans="1:22" ht="18" customHeight="1" x14ac:dyDescent="0.3">
      <c r="A469" s="633"/>
      <c r="B469" s="629"/>
      <c r="C469" s="744"/>
      <c r="D469" s="734"/>
      <c r="E469" s="737"/>
      <c r="F469" s="738"/>
      <c r="G469" s="636"/>
      <c r="H469" s="637"/>
      <c r="I469" s="629"/>
      <c r="J469" s="744"/>
      <c r="K469" s="734"/>
      <c r="L469" s="737"/>
      <c r="M469" s="738"/>
      <c r="N469" s="636"/>
      <c r="O469" s="637"/>
      <c r="P469" s="629"/>
      <c r="Q469" s="744"/>
      <c r="R469" s="734"/>
      <c r="S469" s="737"/>
      <c r="T469" s="738"/>
      <c r="U469" s="621"/>
      <c r="V469" s="626"/>
    </row>
    <row r="470" spans="1:22" ht="18" customHeight="1" x14ac:dyDescent="0.3">
      <c r="A470" s="633"/>
      <c r="B470" s="629"/>
      <c r="C470" s="744"/>
      <c r="D470" s="734"/>
      <c r="E470" s="737"/>
      <c r="F470" s="738"/>
      <c r="G470" s="636"/>
      <c r="H470" s="637"/>
      <c r="I470" s="629"/>
      <c r="J470" s="744"/>
      <c r="K470" s="734"/>
      <c r="L470" s="737"/>
      <c r="M470" s="738"/>
      <c r="N470" s="636"/>
      <c r="O470" s="637"/>
      <c r="P470" s="629"/>
      <c r="Q470" s="744"/>
      <c r="R470" s="734"/>
      <c r="S470" s="737"/>
      <c r="T470" s="738"/>
      <c r="U470" s="621"/>
      <c r="V470" s="626"/>
    </row>
    <row r="471" spans="1:22" ht="18" customHeight="1" x14ac:dyDescent="0.25">
      <c r="A471" s="633"/>
      <c r="B471" s="629"/>
      <c r="C471" s="744"/>
      <c r="D471" s="734" t="s">
        <v>1</v>
      </c>
      <c r="E471" s="735" t="str">
        <f ca="1">IF(OFFSET(Apnéistes!$C$5,'Badges (COMPETITEURS)'!B466,0)=0,"",OFFSET(Apnéistes!$C$5,'Badges (COMPETITEURS)'!B466,0))</f>
        <v/>
      </c>
      <c r="F471" s="736"/>
      <c r="G471" s="638"/>
      <c r="H471" s="639"/>
      <c r="I471" s="629"/>
      <c r="J471" s="744"/>
      <c r="K471" s="734" t="s">
        <v>1</v>
      </c>
      <c r="L471" s="735" t="str">
        <f ca="1">IF(OFFSET(Apnéistes!$C$5,'Badges (COMPETITEURS)'!I466,0)=0,"",OFFSET(Apnéistes!$C$5,'Badges (COMPETITEURS)'!I466,0))</f>
        <v/>
      </c>
      <c r="M471" s="736"/>
      <c r="N471" s="638"/>
      <c r="O471" s="639"/>
      <c r="P471" s="629"/>
      <c r="Q471" s="744"/>
      <c r="R471" s="734" t="s">
        <v>1</v>
      </c>
      <c r="S471" s="735" t="str">
        <f ca="1">IF(OFFSET(Apnéistes!$C$5,'Badges (COMPETITEURS)'!P466,0)=0,"",OFFSET(Apnéistes!$C$5,'Badges (COMPETITEURS)'!P466,0))</f>
        <v/>
      </c>
      <c r="T471" s="736"/>
      <c r="U471" s="622"/>
      <c r="V471" s="627"/>
    </row>
    <row r="472" spans="1:22" ht="18" customHeight="1" x14ac:dyDescent="0.25">
      <c r="A472" s="633"/>
      <c r="B472" s="629"/>
      <c r="C472" s="744"/>
      <c r="D472" s="734"/>
      <c r="E472" s="737"/>
      <c r="F472" s="738"/>
      <c r="G472" s="638"/>
      <c r="H472" s="639"/>
      <c r="I472" s="629"/>
      <c r="J472" s="744"/>
      <c r="K472" s="734"/>
      <c r="L472" s="737"/>
      <c r="M472" s="738"/>
      <c r="N472" s="638"/>
      <c r="O472" s="639"/>
      <c r="P472" s="629"/>
      <c r="Q472" s="744"/>
      <c r="R472" s="734"/>
      <c r="S472" s="737"/>
      <c r="T472" s="738"/>
      <c r="U472" s="622"/>
      <c r="V472" s="627"/>
    </row>
    <row r="473" spans="1:22" ht="18" customHeight="1" x14ac:dyDescent="0.25">
      <c r="A473" s="633"/>
      <c r="B473" s="629"/>
      <c r="C473" s="744"/>
      <c r="D473" s="734"/>
      <c r="E473" s="737"/>
      <c r="F473" s="738"/>
      <c r="G473" s="638"/>
      <c r="H473" s="639"/>
      <c r="I473" s="629"/>
      <c r="J473" s="744"/>
      <c r="K473" s="734"/>
      <c r="L473" s="737"/>
      <c r="M473" s="738"/>
      <c r="N473" s="638"/>
      <c r="O473" s="639"/>
      <c r="P473" s="630"/>
      <c r="Q473" s="744"/>
      <c r="R473" s="734"/>
      <c r="S473" s="737"/>
      <c r="T473" s="738"/>
      <c r="U473" s="622"/>
      <c r="V473" s="627"/>
    </row>
    <row r="474" spans="1:22" ht="18" customHeight="1" x14ac:dyDescent="0.25">
      <c r="A474" s="643"/>
      <c r="B474" s="630"/>
      <c r="C474" s="744"/>
      <c r="D474" s="734" t="s">
        <v>2</v>
      </c>
      <c r="E474" s="735" t="str">
        <f ca="1">IF(OFFSET(Apnéistes!$D$5,'Badges (COMPETITEURS)'!B466,0)=0,"",OFFSET(Apnéistes!$D$5,'Badges (COMPETITEURS)'!B466,0))</f>
        <v/>
      </c>
      <c r="F474" s="736"/>
      <c r="G474" s="638"/>
      <c r="H474" s="639"/>
      <c r="I474" s="630"/>
      <c r="J474" s="744"/>
      <c r="K474" s="734" t="s">
        <v>2</v>
      </c>
      <c r="L474" s="735" t="str">
        <f ca="1">IF(OFFSET(Apnéistes!$D$5,'Badges (COMPETITEURS)'!I466,0)=0,"",OFFSET(Apnéistes!$D$5,'Badges (COMPETITEURS)'!I466,0))</f>
        <v/>
      </c>
      <c r="M474" s="736"/>
      <c r="N474" s="638"/>
      <c r="O474" s="639"/>
      <c r="P474" s="630"/>
      <c r="Q474" s="744"/>
      <c r="R474" s="734" t="s">
        <v>2</v>
      </c>
      <c r="S474" s="735" t="str">
        <f ca="1">IF(OFFSET(Apnéistes!$D$5,'Badges (COMPETITEURS)'!P466,0)=0,"",OFFSET(Apnéistes!$D$5,'Badges (COMPETITEURS)'!P466,0))</f>
        <v/>
      </c>
      <c r="T474" s="736"/>
      <c r="U474" s="622"/>
      <c r="V474" s="627"/>
    </row>
    <row r="475" spans="1:22" ht="18" customHeight="1" x14ac:dyDescent="0.25">
      <c r="A475" s="643"/>
      <c r="B475" s="630"/>
      <c r="C475" s="745"/>
      <c r="D475" s="734"/>
      <c r="E475" s="737"/>
      <c r="F475" s="738"/>
      <c r="G475" s="638"/>
      <c r="H475" s="639"/>
      <c r="I475" s="630"/>
      <c r="J475" s="745"/>
      <c r="K475" s="734"/>
      <c r="L475" s="737"/>
      <c r="M475" s="738"/>
      <c r="N475" s="638"/>
      <c r="O475" s="639"/>
      <c r="P475" s="630"/>
      <c r="Q475" s="745"/>
      <c r="R475" s="734"/>
      <c r="S475" s="737"/>
      <c r="T475" s="738"/>
      <c r="U475" s="622"/>
      <c r="V475" s="627"/>
    </row>
    <row r="476" spans="1:22" ht="18" customHeight="1" x14ac:dyDescent="0.25">
      <c r="A476" s="643"/>
      <c r="B476" s="630"/>
      <c r="C476" s="763" t="s">
        <v>531</v>
      </c>
      <c r="D476" s="734"/>
      <c r="E476" s="737"/>
      <c r="F476" s="738"/>
      <c r="G476" s="638"/>
      <c r="H476" s="639"/>
      <c r="I476" s="630"/>
      <c r="J476" s="763" t="s">
        <v>531</v>
      </c>
      <c r="K476" s="734"/>
      <c r="L476" s="737"/>
      <c r="M476" s="738"/>
      <c r="N476" s="638"/>
      <c r="O476" s="639"/>
      <c r="P476" s="630"/>
      <c r="Q476" s="763" t="s">
        <v>531</v>
      </c>
      <c r="R476" s="734"/>
      <c r="S476" s="737"/>
      <c r="T476" s="738"/>
      <c r="U476" s="622"/>
      <c r="V476" s="627"/>
    </row>
    <row r="477" spans="1:22" ht="18" customHeight="1" x14ac:dyDescent="0.25">
      <c r="A477" s="643"/>
      <c r="B477" s="630"/>
      <c r="C477" s="763"/>
      <c r="D477" s="734" t="s">
        <v>533</v>
      </c>
      <c r="E477" s="754" t="str">
        <f ca="1">IF(OFFSET(Apnéistes!$B$5,'Badges (COMPETITEURS)'!B466,0)=0,"",OFFSET(Apnéistes!$B$5,'Badges (COMPETITEURS)'!B466,0))</f>
        <v/>
      </c>
      <c r="F477" s="755"/>
      <c r="G477" s="638"/>
      <c r="H477" s="639"/>
      <c r="I477" s="630"/>
      <c r="J477" s="763"/>
      <c r="K477" s="734" t="s">
        <v>533</v>
      </c>
      <c r="L477" s="754" t="str">
        <f ca="1">IF(OFFSET(Apnéistes!$B$5,'Badges (COMPETITEURS)'!I466,0)=0,"",OFFSET(Apnéistes!$B$5,'Badges (COMPETITEURS)'!I466,0))</f>
        <v/>
      </c>
      <c r="M477" s="755"/>
      <c r="N477" s="638"/>
      <c r="O477" s="639"/>
      <c r="P477" s="630"/>
      <c r="Q477" s="763"/>
      <c r="R477" s="734" t="s">
        <v>533</v>
      </c>
      <c r="S477" s="754" t="str">
        <f ca="1">IF(OFFSET(Apnéistes!$B$5,'Badges (COMPETITEURS)'!P466,0)=0,"",OFFSET(Apnéistes!$B$5,'Badges (COMPETITEURS)'!P466,0))</f>
        <v/>
      </c>
      <c r="T477" s="755"/>
      <c r="U477" s="622"/>
      <c r="V477" s="627"/>
    </row>
    <row r="478" spans="1:22" ht="18" customHeight="1" x14ac:dyDescent="0.25">
      <c r="A478" s="643"/>
      <c r="B478" s="630"/>
      <c r="C478" s="764"/>
      <c r="D478" s="766"/>
      <c r="E478" s="756"/>
      <c r="F478" s="757"/>
      <c r="G478" s="638"/>
      <c r="H478" s="639"/>
      <c r="I478" s="630"/>
      <c r="J478" s="764"/>
      <c r="K478" s="766"/>
      <c r="L478" s="756"/>
      <c r="M478" s="757"/>
      <c r="N478" s="638"/>
      <c r="O478" s="639"/>
      <c r="P478" s="630"/>
      <c r="Q478" s="764"/>
      <c r="R478" s="766"/>
      <c r="S478" s="756"/>
      <c r="T478" s="757"/>
      <c r="U478" s="622"/>
      <c r="V478" s="627"/>
    </row>
    <row r="479" spans="1:22" ht="18" customHeight="1" thickBot="1" x14ac:dyDescent="0.3">
      <c r="A479" s="643"/>
      <c r="B479" s="630"/>
      <c r="C479" s="765"/>
      <c r="D479" s="767"/>
      <c r="E479" s="758"/>
      <c r="F479" s="759"/>
      <c r="G479" s="638"/>
      <c r="H479" s="639"/>
      <c r="I479" s="630"/>
      <c r="J479" s="765"/>
      <c r="K479" s="767"/>
      <c r="L479" s="758"/>
      <c r="M479" s="759"/>
      <c r="N479" s="638"/>
      <c r="O479" s="639"/>
      <c r="P479" s="630"/>
      <c r="Q479" s="765"/>
      <c r="R479" s="767"/>
      <c r="S479" s="758"/>
      <c r="T479" s="759"/>
      <c r="U479" s="622"/>
      <c r="V479" s="627"/>
    </row>
    <row r="480" spans="1:22" ht="24" customHeight="1" x14ac:dyDescent="0.25">
      <c r="A480" s="641"/>
      <c r="B480" s="631"/>
      <c r="C480" s="611"/>
      <c r="D480" s="612"/>
      <c r="E480" s="613"/>
      <c r="F480" s="613"/>
      <c r="G480" s="640"/>
      <c r="H480" s="641"/>
      <c r="I480" s="631"/>
      <c r="J480" s="611"/>
      <c r="K480" s="612"/>
      <c r="L480" s="613"/>
      <c r="M480" s="613"/>
      <c r="N480" s="640"/>
      <c r="O480" s="641"/>
      <c r="P480" s="631"/>
      <c r="Q480" s="611"/>
      <c r="R480" s="612"/>
      <c r="S480" s="613"/>
      <c r="T480" s="613"/>
      <c r="U480" s="623"/>
      <c r="V480" s="623"/>
    </row>
    <row r="481" spans="1:22" ht="24" customHeight="1" thickBot="1" x14ac:dyDescent="0.3">
      <c r="A481" s="643"/>
      <c r="B481" s="630"/>
      <c r="D481" s="608"/>
      <c r="E481" s="609"/>
      <c r="F481" s="609"/>
      <c r="G481" s="642"/>
      <c r="H481" s="643"/>
      <c r="I481" s="630"/>
      <c r="K481" s="608"/>
      <c r="L481" s="609"/>
      <c r="M481" s="609"/>
      <c r="N481" s="642"/>
      <c r="O481" s="643"/>
      <c r="R481" s="608"/>
      <c r="S481" s="609"/>
      <c r="T481" s="609"/>
      <c r="U481" s="624"/>
      <c r="V481" s="628"/>
    </row>
    <row r="482" spans="1:22" ht="18" customHeight="1" x14ac:dyDescent="0.25">
      <c r="A482" s="633"/>
      <c r="B482" s="629">
        <f>P466+1</f>
        <v>90</v>
      </c>
      <c r="C482" s="746" t="s">
        <v>428</v>
      </c>
      <c r="D482" s="748" t="s">
        <v>532</v>
      </c>
      <c r="E482" s="749"/>
      <c r="F482" s="750"/>
      <c r="G482" s="634"/>
      <c r="H482" s="635"/>
      <c r="I482" s="629">
        <f>B482+1</f>
        <v>91</v>
      </c>
      <c r="J482" s="746" t="s">
        <v>428</v>
      </c>
      <c r="K482" s="748" t="s">
        <v>532</v>
      </c>
      <c r="L482" s="749"/>
      <c r="M482" s="750"/>
      <c r="N482" s="634"/>
      <c r="O482" s="635"/>
      <c r="P482" s="629">
        <f>I482+1</f>
        <v>92</v>
      </c>
      <c r="Q482" s="746" t="s">
        <v>428</v>
      </c>
      <c r="R482" s="748" t="s">
        <v>532</v>
      </c>
      <c r="S482" s="749"/>
      <c r="T482" s="750"/>
      <c r="U482" s="620"/>
      <c r="V482" s="625"/>
    </row>
    <row r="483" spans="1:22" ht="18" customHeight="1" x14ac:dyDescent="0.25">
      <c r="A483" s="633"/>
      <c r="B483" s="629"/>
      <c r="C483" s="747"/>
      <c r="D483" s="751"/>
      <c r="E483" s="752"/>
      <c r="F483" s="753"/>
      <c r="G483" s="634"/>
      <c r="H483" s="635"/>
      <c r="I483" s="629"/>
      <c r="J483" s="747"/>
      <c r="K483" s="751"/>
      <c r="L483" s="752"/>
      <c r="M483" s="753"/>
      <c r="N483" s="634"/>
      <c r="O483" s="635"/>
      <c r="P483" s="629"/>
      <c r="Q483" s="747"/>
      <c r="R483" s="751"/>
      <c r="S483" s="752"/>
      <c r="T483" s="753"/>
      <c r="U483" s="620"/>
      <c r="V483" s="625"/>
    </row>
    <row r="484" spans="1:22" ht="18" customHeight="1" x14ac:dyDescent="0.3">
      <c r="A484" s="633"/>
      <c r="B484" s="629"/>
      <c r="C484" s="743"/>
      <c r="D484" s="742" t="s">
        <v>11</v>
      </c>
      <c r="E484" s="735" t="str">
        <f ca="1">IF(OFFSET(Apnéistes!$A$5,'Badges (COMPETITEURS)'!B482,0)=0,"",OFFSET(Apnéistes!$A$5,'Badges (COMPETITEURS)'!B482,0))</f>
        <v/>
      </c>
      <c r="F484" s="736"/>
      <c r="G484" s="636"/>
      <c r="H484" s="637"/>
      <c r="I484" s="629"/>
      <c r="J484" s="743"/>
      <c r="K484" s="742" t="s">
        <v>11</v>
      </c>
      <c r="L484" s="735" t="str">
        <f ca="1">IF(OFFSET(Apnéistes!$A$5,'Badges (COMPETITEURS)'!I482,0)=0,"",OFFSET(Apnéistes!$A$5,'Badges (COMPETITEURS)'!I482,0))</f>
        <v/>
      </c>
      <c r="M484" s="736"/>
      <c r="N484" s="636"/>
      <c r="O484" s="637"/>
      <c r="P484" s="629"/>
      <c r="Q484" s="743"/>
      <c r="R484" s="742" t="s">
        <v>11</v>
      </c>
      <c r="S484" s="735" t="str">
        <f ca="1">IF(OFFSET(Apnéistes!$A$5,'Badges (COMPETITEURS)'!P482,0)=0,"",OFFSET(Apnéistes!$A$5,'Badges (COMPETITEURS)'!P482,0))</f>
        <v/>
      </c>
      <c r="T484" s="736"/>
      <c r="U484" s="621"/>
      <c r="V484" s="626"/>
    </row>
    <row r="485" spans="1:22" ht="18" customHeight="1" x14ac:dyDescent="0.3">
      <c r="A485" s="633"/>
      <c r="B485" s="629"/>
      <c r="C485" s="744"/>
      <c r="D485" s="734"/>
      <c r="E485" s="737"/>
      <c r="F485" s="738"/>
      <c r="G485" s="636"/>
      <c r="H485" s="637"/>
      <c r="I485" s="629"/>
      <c r="J485" s="744"/>
      <c r="K485" s="734"/>
      <c r="L485" s="737"/>
      <c r="M485" s="738"/>
      <c r="N485" s="636"/>
      <c r="O485" s="637"/>
      <c r="P485" s="629"/>
      <c r="Q485" s="744"/>
      <c r="R485" s="734"/>
      <c r="S485" s="737"/>
      <c r="T485" s="738"/>
      <c r="U485" s="621"/>
      <c r="V485" s="626"/>
    </row>
    <row r="486" spans="1:22" ht="18" customHeight="1" x14ac:dyDescent="0.3">
      <c r="A486" s="633"/>
      <c r="B486" s="629"/>
      <c r="C486" s="744"/>
      <c r="D486" s="734"/>
      <c r="E486" s="737"/>
      <c r="F486" s="738"/>
      <c r="G486" s="636"/>
      <c r="H486" s="637"/>
      <c r="I486" s="629"/>
      <c r="J486" s="744"/>
      <c r="K486" s="734"/>
      <c r="L486" s="737"/>
      <c r="M486" s="738"/>
      <c r="N486" s="636"/>
      <c r="O486" s="637"/>
      <c r="P486" s="629"/>
      <c r="Q486" s="744"/>
      <c r="R486" s="734"/>
      <c r="S486" s="737"/>
      <c r="T486" s="738"/>
      <c r="U486" s="621"/>
      <c r="V486" s="626"/>
    </row>
    <row r="487" spans="1:22" ht="18" customHeight="1" x14ac:dyDescent="0.25">
      <c r="A487" s="633"/>
      <c r="B487" s="629"/>
      <c r="C487" s="744"/>
      <c r="D487" s="734" t="s">
        <v>1</v>
      </c>
      <c r="E487" s="735" t="str">
        <f ca="1">IF(OFFSET(Apnéistes!$C$5,'Badges (COMPETITEURS)'!B482,0)=0,"",OFFSET(Apnéistes!$C$5,'Badges (COMPETITEURS)'!B482,0))</f>
        <v/>
      </c>
      <c r="F487" s="736"/>
      <c r="G487" s="638"/>
      <c r="H487" s="639"/>
      <c r="I487" s="629"/>
      <c r="J487" s="744"/>
      <c r="K487" s="734" t="s">
        <v>1</v>
      </c>
      <c r="L487" s="735" t="str">
        <f ca="1">IF(OFFSET(Apnéistes!$C$5,'Badges (COMPETITEURS)'!I482,0)=0,"",OFFSET(Apnéistes!$C$5,'Badges (COMPETITEURS)'!I482,0))</f>
        <v/>
      </c>
      <c r="M487" s="736"/>
      <c r="N487" s="638"/>
      <c r="O487" s="639"/>
      <c r="P487" s="629"/>
      <c r="Q487" s="744"/>
      <c r="R487" s="734" t="s">
        <v>1</v>
      </c>
      <c r="S487" s="735" t="str">
        <f ca="1">IF(OFFSET(Apnéistes!$C$5,'Badges (COMPETITEURS)'!P482,0)=0,"",OFFSET(Apnéistes!$C$5,'Badges (COMPETITEURS)'!P482,0))</f>
        <v/>
      </c>
      <c r="T487" s="736"/>
      <c r="U487" s="622"/>
      <c r="V487" s="627"/>
    </row>
    <row r="488" spans="1:22" ht="18" customHeight="1" x14ac:dyDescent="0.25">
      <c r="A488" s="633"/>
      <c r="B488" s="629"/>
      <c r="C488" s="744"/>
      <c r="D488" s="734"/>
      <c r="E488" s="737"/>
      <c r="F488" s="738"/>
      <c r="G488" s="638"/>
      <c r="H488" s="639"/>
      <c r="I488" s="629"/>
      <c r="J488" s="744"/>
      <c r="K488" s="734"/>
      <c r="L488" s="737"/>
      <c r="M488" s="738"/>
      <c r="N488" s="638"/>
      <c r="O488" s="639"/>
      <c r="P488" s="629"/>
      <c r="Q488" s="744"/>
      <c r="R488" s="734"/>
      <c r="S488" s="737"/>
      <c r="T488" s="738"/>
      <c r="U488" s="622"/>
      <c r="V488" s="627"/>
    </row>
    <row r="489" spans="1:22" ht="18" customHeight="1" x14ac:dyDescent="0.25">
      <c r="A489" s="633"/>
      <c r="B489" s="629"/>
      <c r="C489" s="744"/>
      <c r="D489" s="734"/>
      <c r="E489" s="737"/>
      <c r="F489" s="738"/>
      <c r="G489" s="638"/>
      <c r="H489" s="639"/>
      <c r="I489" s="629"/>
      <c r="J489" s="744"/>
      <c r="K489" s="734"/>
      <c r="L489" s="737"/>
      <c r="M489" s="738"/>
      <c r="N489" s="638"/>
      <c r="O489" s="639"/>
      <c r="P489" s="630"/>
      <c r="Q489" s="744"/>
      <c r="R489" s="734"/>
      <c r="S489" s="737"/>
      <c r="T489" s="738"/>
      <c r="U489" s="622"/>
      <c r="V489" s="627"/>
    </row>
    <row r="490" spans="1:22" ht="18" customHeight="1" x14ac:dyDescent="0.25">
      <c r="A490" s="643"/>
      <c r="B490" s="630"/>
      <c r="C490" s="744"/>
      <c r="D490" s="734" t="s">
        <v>2</v>
      </c>
      <c r="E490" s="735" t="str">
        <f ca="1">IF(OFFSET(Apnéistes!$D$5,'Badges (COMPETITEURS)'!B482,0)=0,"",OFFSET(Apnéistes!$D$5,'Badges (COMPETITEURS)'!B482,0))</f>
        <v/>
      </c>
      <c r="F490" s="736"/>
      <c r="G490" s="638"/>
      <c r="H490" s="639"/>
      <c r="I490" s="630"/>
      <c r="J490" s="744"/>
      <c r="K490" s="734" t="s">
        <v>2</v>
      </c>
      <c r="L490" s="735" t="str">
        <f ca="1">IF(OFFSET(Apnéistes!$D$5,'Badges (COMPETITEURS)'!I482,0)=0,"",OFFSET(Apnéistes!$D$5,'Badges (COMPETITEURS)'!I482,0))</f>
        <v/>
      </c>
      <c r="M490" s="736"/>
      <c r="N490" s="638"/>
      <c r="O490" s="639"/>
      <c r="P490" s="630"/>
      <c r="Q490" s="744"/>
      <c r="R490" s="734" t="s">
        <v>2</v>
      </c>
      <c r="S490" s="735" t="str">
        <f ca="1">IF(OFFSET(Apnéistes!$D$5,'Badges (COMPETITEURS)'!P482,0)=0,"",OFFSET(Apnéistes!$D$5,'Badges (COMPETITEURS)'!P482,0))</f>
        <v/>
      </c>
      <c r="T490" s="736"/>
      <c r="U490" s="622"/>
      <c r="V490" s="627"/>
    </row>
    <row r="491" spans="1:22" ht="18" customHeight="1" x14ac:dyDescent="0.25">
      <c r="A491" s="643"/>
      <c r="B491" s="630"/>
      <c r="C491" s="745"/>
      <c r="D491" s="734"/>
      <c r="E491" s="737"/>
      <c r="F491" s="738"/>
      <c r="G491" s="638"/>
      <c r="H491" s="639"/>
      <c r="I491" s="630"/>
      <c r="J491" s="745"/>
      <c r="K491" s="734"/>
      <c r="L491" s="737"/>
      <c r="M491" s="738"/>
      <c r="N491" s="638"/>
      <c r="O491" s="639"/>
      <c r="P491" s="630"/>
      <c r="Q491" s="745"/>
      <c r="R491" s="734"/>
      <c r="S491" s="737"/>
      <c r="T491" s="738"/>
      <c r="U491" s="622"/>
      <c r="V491" s="627"/>
    </row>
    <row r="492" spans="1:22" ht="18" customHeight="1" x14ac:dyDescent="0.25">
      <c r="A492" s="643"/>
      <c r="B492" s="630"/>
      <c r="C492" s="763" t="s">
        <v>531</v>
      </c>
      <c r="D492" s="734"/>
      <c r="E492" s="737"/>
      <c r="F492" s="738"/>
      <c r="G492" s="638"/>
      <c r="H492" s="639"/>
      <c r="I492" s="630"/>
      <c r="J492" s="763" t="s">
        <v>531</v>
      </c>
      <c r="K492" s="734"/>
      <c r="L492" s="737"/>
      <c r="M492" s="738"/>
      <c r="N492" s="638"/>
      <c r="O492" s="639"/>
      <c r="P492" s="630"/>
      <c r="Q492" s="763" t="s">
        <v>531</v>
      </c>
      <c r="R492" s="734"/>
      <c r="S492" s="737"/>
      <c r="T492" s="738"/>
      <c r="U492" s="622"/>
      <c r="V492" s="627"/>
    </row>
    <row r="493" spans="1:22" ht="18" customHeight="1" x14ac:dyDescent="0.25">
      <c r="A493" s="643"/>
      <c r="B493" s="630"/>
      <c r="C493" s="763"/>
      <c r="D493" s="734" t="s">
        <v>533</v>
      </c>
      <c r="E493" s="754" t="str">
        <f ca="1">IF(OFFSET(Apnéistes!$B$5,'Badges (COMPETITEURS)'!B482,0)=0,"",OFFSET(Apnéistes!$B$5,'Badges (COMPETITEURS)'!B482,0))</f>
        <v/>
      </c>
      <c r="F493" s="755"/>
      <c r="G493" s="638"/>
      <c r="H493" s="639"/>
      <c r="I493" s="630"/>
      <c r="J493" s="763"/>
      <c r="K493" s="734" t="s">
        <v>533</v>
      </c>
      <c r="L493" s="754" t="str">
        <f ca="1">IF(OFFSET(Apnéistes!$B$5,'Badges (COMPETITEURS)'!I482,0)=0,"",OFFSET(Apnéistes!$B$5,'Badges (COMPETITEURS)'!I482,0))</f>
        <v/>
      </c>
      <c r="M493" s="755"/>
      <c r="N493" s="638"/>
      <c r="O493" s="639"/>
      <c r="P493" s="630"/>
      <c r="Q493" s="763"/>
      <c r="R493" s="734" t="s">
        <v>533</v>
      </c>
      <c r="S493" s="754" t="str">
        <f ca="1">IF(OFFSET(Apnéistes!$B$5,'Badges (COMPETITEURS)'!P482,0)=0,"",OFFSET(Apnéistes!$B$5,'Badges (COMPETITEURS)'!P482,0))</f>
        <v/>
      </c>
      <c r="T493" s="755"/>
      <c r="U493" s="622"/>
      <c r="V493" s="627"/>
    </row>
    <row r="494" spans="1:22" ht="18" customHeight="1" x14ac:dyDescent="0.25">
      <c r="A494" s="643"/>
      <c r="B494" s="630"/>
      <c r="C494" s="764"/>
      <c r="D494" s="766"/>
      <c r="E494" s="756"/>
      <c r="F494" s="757"/>
      <c r="G494" s="638"/>
      <c r="H494" s="639"/>
      <c r="I494" s="630"/>
      <c r="J494" s="764"/>
      <c r="K494" s="766"/>
      <c r="L494" s="756"/>
      <c r="M494" s="757"/>
      <c r="N494" s="638"/>
      <c r="O494" s="639"/>
      <c r="P494" s="630"/>
      <c r="Q494" s="764"/>
      <c r="R494" s="766"/>
      <c r="S494" s="756"/>
      <c r="T494" s="757"/>
      <c r="U494" s="622"/>
      <c r="V494" s="627"/>
    </row>
    <row r="495" spans="1:22" ht="18" customHeight="1" thickBot="1" x14ac:dyDescent="0.3">
      <c r="A495" s="643"/>
      <c r="B495" s="630"/>
      <c r="C495" s="765"/>
      <c r="D495" s="767"/>
      <c r="E495" s="758"/>
      <c r="F495" s="759"/>
      <c r="G495" s="638"/>
      <c r="H495" s="639"/>
      <c r="I495" s="630"/>
      <c r="J495" s="765"/>
      <c r="K495" s="767"/>
      <c r="L495" s="758"/>
      <c r="M495" s="759"/>
      <c r="N495" s="638"/>
      <c r="O495" s="639"/>
      <c r="P495" s="630"/>
      <c r="Q495" s="765"/>
      <c r="R495" s="767"/>
      <c r="S495" s="758"/>
      <c r="T495" s="759"/>
      <c r="U495" s="622"/>
      <c r="V495" s="627"/>
    </row>
    <row r="496" spans="1:22" ht="24" customHeight="1" x14ac:dyDescent="0.25">
      <c r="A496" s="641"/>
      <c r="B496" s="631"/>
      <c r="C496" s="611"/>
      <c r="D496" s="612"/>
      <c r="E496" s="613"/>
      <c r="F496" s="613"/>
      <c r="G496" s="640"/>
      <c r="H496" s="641"/>
      <c r="I496" s="631"/>
      <c r="J496" s="611"/>
      <c r="K496" s="612"/>
      <c r="L496" s="613"/>
      <c r="M496" s="613"/>
      <c r="N496" s="640"/>
      <c r="O496" s="641"/>
      <c r="P496" s="631"/>
      <c r="Q496" s="611"/>
      <c r="R496" s="612"/>
      <c r="S496" s="613"/>
      <c r="T496" s="613"/>
      <c r="U496" s="623"/>
      <c r="V496" s="623"/>
    </row>
    <row r="497" spans="1:22" ht="24" customHeight="1" thickBot="1" x14ac:dyDescent="0.3">
      <c r="A497" s="643"/>
      <c r="B497" s="630"/>
      <c r="D497" s="608"/>
      <c r="E497" s="609"/>
      <c r="F497" s="609"/>
      <c r="G497" s="642"/>
      <c r="H497" s="643"/>
      <c r="I497" s="630"/>
      <c r="K497" s="608"/>
      <c r="L497" s="609"/>
      <c r="M497" s="609"/>
      <c r="N497" s="642"/>
      <c r="O497" s="643"/>
      <c r="R497" s="608"/>
      <c r="S497" s="609"/>
      <c r="T497" s="609"/>
      <c r="U497" s="624"/>
      <c r="V497" s="628"/>
    </row>
    <row r="498" spans="1:22" ht="18" customHeight="1" x14ac:dyDescent="0.25">
      <c r="A498" s="633"/>
      <c r="B498" s="629">
        <f>P482+1</f>
        <v>93</v>
      </c>
      <c r="C498" s="746" t="s">
        <v>428</v>
      </c>
      <c r="D498" s="748" t="s">
        <v>532</v>
      </c>
      <c r="E498" s="749"/>
      <c r="F498" s="750"/>
      <c r="G498" s="634"/>
      <c r="H498" s="635"/>
      <c r="I498" s="629">
        <f>B498+1</f>
        <v>94</v>
      </c>
      <c r="J498" s="746" t="s">
        <v>428</v>
      </c>
      <c r="K498" s="748" t="s">
        <v>532</v>
      </c>
      <c r="L498" s="749"/>
      <c r="M498" s="750"/>
      <c r="N498" s="634"/>
      <c r="O498" s="635"/>
      <c r="P498" s="629">
        <f>I498+1</f>
        <v>95</v>
      </c>
      <c r="Q498" s="746" t="s">
        <v>428</v>
      </c>
      <c r="R498" s="748" t="s">
        <v>532</v>
      </c>
      <c r="S498" s="749"/>
      <c r="T498" s="750"/>
      <c r="U498" s="620"/>
      <c r="V498" s="625"/>
    </row>
    <row r="499" spans="1:22" ht="18" customHeight="1" x14ac:dyDescent="0.25">
      <c r="A499" s="633"/>
      <c r="B499" s="629"/>
      <c r="C499" s="747"/>
      <c r="D499" s="751"/>
      <c r="E499" s="752"/>
      <c r="F499" s="753"/>
      <c r="G499" s="634"/>
      <c r="H499" s="635"/>
      <c r="I499" s="629"/>
      <c r="J499" s="747"/>
      <c r="K499" s="751"/>
      <c r="L499" s="752"/>
      <c r="M499" s="753"/>
      <c r="N499" s="634"/>
      <c r="O499" s="635"/>
      <c r="P499" s="629"/>
      <c r="Q499" s="747"/>
      <c r="R499" s="751"/>
      <c r="S499" s="752"/>
      <c r="T499" s="753"/>
      <c r="U499" s="620"/>
      <c r="V499" s="625"/>
    </row>
    <row r="500" spans="1:22" ht="18" customHeight="1" x14ac:dyDescent="0.3">
      <c r="A500" s="633"/>
      <c r="B500" s="629"/>
      <c r="C500" s="743"/>
      <c r="D500" s="742" t="s">
        <v>11</v>
      </c>
      <c r="E500" s="735" t="str">
        <f ca="1">IF(OFFSET(Apnéistes!$A$5,'Badges (COMPETITEURS)'!B498,0)=0,"",OFFSET(Apnéistes!$A$5,'Badges (COMPETITEURS)'!B498,0))</f>
        <v/>
      </c>
      <c r="F500" s="736"/>
      <c r="G500" s="636"/>
      <c r="H500" s="637"/>
      <c r="I500" s="629"/>
      <c r="J500" s="743"/>
      <c r="K500" s="742" t="s">
        <v>11</v>
      </c>
      <c r="L500" s="735" t="str">
        <f ca="1">IF(OFFSET(Apnéistes!$A$5,'Badges (COMPETITEURS)'!I498,0)=0,"",OFFSET(Apnéistes!$A$5,'Badges (COMPETITEURS)'!I498,0))</f>
        <v/>
      </c>
      <c r="M500" s="736"/>
      <c r="N500" s="636"/>
      <c r="O500" s="637"/>
      <c r="P500" s="629"/>
      <c r="Q500" s="743"/>
      <c r="R500" s="742" t="s">
        <v>11</v>
      </c>
      <c r="S500" s="735" t="str">
        <f ca="1">IF(OFFSET(Apnéistes!$A$5,'Badges (COMPETITEURS)'!P498,0)=0,"",OFFSET(Apnéistes!$A$5,'Badges (COMPETITEURS)'!P498,0))</f>
        <v/>
      </c>
      <c r="T500" s="736"/>
      <c r="U500" s="621"/>
      <c r="V500" s="626"/>
    </row>
    <row r="501" spans="1:22" ht="18" customHeight="1" x14ac:dyDescent="0.3">
      <c r="A501" s="633"/>
      <c r="B501" s="629"/>
      <c r="C501" s="744"/>
      <c r="D501" s="734"/>
      <c r="E501" s="737"/>
      <c r="F501" s="738"/>
      <c r="G501" s="636"/>
      <c r="H501" s="637"/>
      <c r="I501" s="629"/>
      <c r="J501" s="744"/>
      <c r="K501" s="734"/>
      <c r="L501" s="737"/>
      <c r="M501" s="738"/>
      <c r="N501" s="636"/>
      <c r="O501" s="637"/>
      <c r="P501" s="629"/>
      <c r="Q501" s="744"/>
      <c r="R501" s="734"/>
      <c r="S501" s="737"/>
      <c r="T501" s="738"/>
      <c r="U501" s="621"/>
      <c r="V501" s="626"/>
    </row>
    <row r="502" spans="1:22" ht="18" customHeight="1" x14ac:dyDescent="0.3">
      <c r="A502" s="633"/>
      <c r="B502" s="629"/>
      <c r="C502" s="744"/>
      <c r="D502" s="734"/>
      <c r="E502" s="737"/>
      <c r="F502" s="738"/>
      <c r="G502" s="636"/>
      <c r="H502" s="637"/>
      <c r="I502" s="629"/>
      <c r="J502" s="744"/>
      <c r="K502" s="734"/>
      <c r="L502" s="737"/>
      <c r="M502" s="738"/>
      <c r="N502" s="636"/>
      <c r="O502" s="637"/>
      <c r="P502" s="629"/>
      <c r="Q502" s="744"/>
      <c r="R502" s="734"/>
      <c r="S502" s="737"/>
      <c r="T502" s="738"/>
      <c r="U502" s="621"/>
      <c r="V502" s="626"/>
    </row>
    <row r="503" spans="1:22" ht="18" customHeight="1" x14ac:dyDescent="0.25">
      <c r="A503" s="633"/>
      <c r="B503" s="629"/>
      <c r="C503" s="744"/>
      <c r="D503" s="734" t="s">
        <v>1</v>
      </c>
      <c r="E503" s="735" t="str">
        <f ca="1">IF(OFFSET(Apnéistes!$C$5,'Badges (COMPETITEURS)'!B498,0)=0,"",OFFSET(Apnéistes!$C$5,'Badges (COMPETITEURS)'!B498,0))</f>
        <v/>
      </c>
      <c r="F503" s="736"/>
      <c r="G503" s="638"/>
      <c r="H503" s="639"/>
      <c r="I503" s="629"/>
      <c r="J503" s="744"/>
      <c r="K503" s="734" t="s">
        <v>1</v>
      </c>
      <c r="L503" s="735" t="str">
        <f ca="1">IF(OFFSET(Apnéistes!$C$5,'Badges (COMPETITEURS)'!I498,0)=0,"",OFFSET(Apnéistes!$C$5,'Badges (COMPETITEURS)'!I498,0))</f>
        <v/>
      </c>
      <c r="M503" s="736"/>
      <c r="N503" s="638"/>
      <c r="O503" s="639"/>
      <c r="P503" s="629"/>
      <c r="Q503" s="744"/>
      <c r="R503" s="734" t="s">
        <v>1</v>
      </c>
      <c r="S503" s="735" t="str">
        <f ca="1">IF(OFFSET(Apnéistes!$C$5,'Badges (COMPETITEURS)'!P498,0)=0,"",OFFSET(Apnéistes!$C$5,'Badges (COMPETITEURS)'!P498,0))</f>
        <v/>
      </c>
      <c r="T503" s="736"/>
      <c r="U503" s="622"/>
      <c r="V503" s="627"/>
    </row>
    <row r="504" spans="1:22" ht="18" customHeight="1" x14ac:dyDescent="0.25">
      <c r="A504" s="633"/>
      <c r="B504" s="629"/>
      <c r="C504" s="744"/>
      <c r="D504" s="734"/>
      <c r="E504" s="737"/>
      <c r="F504" s="738"/>
      <c r="G504" s="638"/>
      <c r="H504" s="639"/>
      <c r="I504" s="629"/>
      <c r="J504" s="744"/>
      <c r="K504" s="734"/>
      <c r="L504" s="737"/>
      <c r="M504" s="738"/>
      <c r="N504" s="638"/>
      <c r="O504" s="639"/>
      <c r="P504" s="629"/>
      <c r="Q504" s="744"/>
      <c r="R504" s="734"/>
      <c r="S504" s="737"/>
      <c r="T504" s="738"/>
      <c r="U504" s="622"/>
      <c r="V504" s="627"/>
    </row>
    <row r="505" spans="1:22" ht="18" customHeight="1" x14ac:dyDescent="0.25">
      <c r="A505" s="633"/>
      <c r="B505" s="629"/>
      <c r="C505" s="744"/>
      <c r="D505" s="734"/>
      <c r="E505" s="737"/>
      <c r="F505" s="738"/>
      <c r="G505" s="638"/>
      <c r="H505" s="639"/>
      <c r="I505" s="629"/>
      <c r="J505" s="744"/>
      <c r="K505" s="734"/>
      <c r="L505" s="737"/>
      <c r="M505" s="738"/>
      <c r="N505" s="638"/>
      <c r="O505" s="639"/>
      <c r="P505" s="630"/>
      <c r="Q505" s="744"/>
      <c r="R505" s="734"/>
      <c r="S505" s="737"/>
      <c r="T505" s="738"/>
      <c r="U505" s="622"/>
      <c r="V505" s="627"/>
    </row>
    <row r="506" spans="1:22" ht="18" customHeight="1" x14ac:dyDescent="0.25">
      <c r="A506" s="643"/>
      <c r="B506" s="630"/>
      <c r="C506" s="744"/>
      <c r="D506" s="734" t="s">
        <v>2</v>
      </c>
      <c r="E506" s="735" t="str">
        <f ca="1">IF(OFFSET(Apnéistes!$D$5,'Badges (COMPETITEURS)'!B498,0)=0,"",OFFSET(Apnéistes!$D$5,'Badges (COMPETITEURS)'!B498,0))</f>
        <v/>
      </c>
      <c r="F506" s="736"/>
      <c r="G506" s="638"/>
      <c r="H506" s="639"/>
      <c r="I506" s="630"/>
      <c r="J506" s="744"/>
      <c r="K506" s="734" t="s">
        <v>2</v>
      </c>
      <c r="L506" s="735" t="str">
        <f ca="1">IF(OFFSET(Apnéistes!$D$5,'Badges (COMPETITEURS)'!I498,0)=0,"",OFFSET(Apnéistes!$D$5,'Badges (COMPETITEURS)'!I498,0))</f>
        <v/>
      </c>
      <c r="M506" s="736"/>
      <c r="N506" s="638"/>
      <c r="O506" s="639"/>
      <c r="P506" s="630"/>
      <c r="Q506" s="744"/>
      <c r="R506" s="734" t="s">
        <v>2</v>
      </c>
      <c r="S506" s="735" t="str">
        <f ca="1">IF(OFFSET(Apnéistes!$D$5,'Badges (COMPETITEURS)'!P498,0)=0,"",OFFSET(Apnéistes!$D$5,'Badges (COMPETITEURS)'!P498,0))</f>
        <v/>
      </c>
      <c r="T506" s="736"/>
      <c r="U506" s="622"/>
      <c r="V506" s="627"/>
    </row>
    <row r="507" spans="1:22" ht="18" customHeight="1" x14ac:dyDescent="0.25">
      <c r="A507" s="643"/>
      <c r="B507" s="630"/>
      <c r="C507" s="745"/>
      <c r="D507" s="734"/>
      <c r="E507" s="737"/>
      <c r="F507" s="738"/>
      <c r="G507" s="638"/>
      <c r="H507" s="639"/>
      <c r="I507" s="630"/>
      <c r="J507" s="745"/>
      <c r="K507" s="734"/>
      <c r="L507" s="737"/>
      <c r="M507" s="738"/>
      <c r="N507" s="638"/>
      <c r="O507" s="639"/>
      <c r="P507" s="630"/>
      <c r="Q507" s="745"/>
      <c r="R507" s="734"/>
      <c r="S507" s="737"/>
      <c r="T507" s="738"/>
      <c r="U507" s="622"/>
      <c r="V507" s="627"/>
    </row>
    <row r="508" spans="1:22" ht="18" customHeight="1" x14ac:dyDescent="0.25">
      <c r="A508" s="643"/>
      <c r="B508" s="630"/>
      <c r="C508" s="763" t="s">
        <v>531</v>
      </c>
      <c r="D508" s="734"/>
      <c r="E508" s="737"/>
      <c r="F508" s="738"/>
      <c r="G508" s="638"/>
      <c r="H508" s="639"/>
      <c r="I508" s="630"/>
      <c r="J508" s="763" t="s">
        <v>531</v>
      </c>
      <c r="K508" s="734"/>
      <c r="L508" s="737"/>
      <c r="M508" s="738"/>
      <c r="N508" s="638"/>
      <c r="O508" s="639"/>
      <c r="P508" s="630"/>
      <c r="Q508" s="763" t="s">
        <v>531</v>
      </c>
      <c r="R508" s="734"/>
      <c r="S508" s="737"/>
      <c r="T508" s="738"/>
      <c r="U508" s="622"/>
      <c r="V508" s="627"/>
    </row>
    <row r="509" spans="1:22" ht="18" customHeight="1" x14ac:dyDescent="0.25">
      <c r="A509" s="643"/>
      <c r="B509" s="630"/>
      <c r="C509" s="763"/>
      <c r="D509" s="734" t="s">
        <v>533</v>
      </c>
      <c r="E509" s="754" t="str">
        <f ca="1">IF(OFFSET(Apnéistes!$B$5,'Badges (COMPETITEURS)'!B498,0)=0,"",OFFSET(Apnéistes!$B$5,'Badges (COMPETITEURS)'!B498,0))</f>
        <v/>
      </c>
      <c r="F509" s="755"/>
      <c r="G509" s="638"/>
      <c r="H509" s="639"/>
      <c r="I509" s="630"/>
      <c r="J509" s="763"/>
      <c r="K509" s="734" t="s">
        <v>533</v>
      </c>
      <c r="L509" s="754" t="str">
        <f ca="1">IF(OFFSET(Apnéistes!$B$5,'Badges (COMPETITEURS)'!I498,0)=0,"",OFFSET(Apnéistes!$B$5,'Badges (COMPETITEURS)'!I498,0))</f>
        <v/>
      </c>
      <c r="M509" s="755"/>
      <c r="N509" s="638"/>
      <c r="O509" s="639"/>
      <c r="P509" s="630"/>
      <c r="Q509" s="763"/>
      <c r="R509" s="734" t="s">
        <v>533</v>
      </c>
      <c r="S509" s="754" t="str">
        <f ca="1">IF(OFFSET(Apnéistes!$B$5,'Badges (COMPETITEURS)'!P498,0)=0,"",OFFSET(Apnéistes!$B$5,'Badges (COMPETITEURS)'!P498,0))</f>
        <v/>
      </c>
      <c r="T509" s="755"/>
      <c r="U509" s="622"/>
      <c r="V509" s="627"/>
    </row>
    <row r="510" spans="1:22" ht="18" customHeight="1" x14ac:dyDescent="0.25">
      <c r="A510" s="643"/>
      <c r="B510" s="630"/>
      <c r="C510" s="764"/>
      <c r="D510" s="766"/>
      <c r="E510" s="756"/>
      <c r="F510" s="757"/>
      <c r="G510" s="638"/>
      <c r="H510" s="639"/>
      <c r="I510" s="630"/>
      <c r="J510" s="764"/>
      <c r="K510" s="766"/>
      <c r="L510" s="756"/>
      <c r="M510" s="757"/>
      <c r="N510" s="638"/>
      <c r="O510" s="639"/>
      <c r="P510" s="630"/>
      <c r="Q510" s="764"/>
      <c r="R510" s="766"/>
      <c r="S510" s="756"/>
      <c r="T510" s="757"/>
      <c r="U510" s="622"/>
      <c r="V510" s="627"/>
    </row>
    <row r="511" spans="1:22" ht="18" customHeight="1" thickBot="1" x14ac:dyDescent="0.3">
      <c r="A511" s="643"/>
      <c r="B511" s="630"/>
      <c r="C511" s="765"/>
      <c r="D511" s="767"/>
      <c r="E511" s="758"/>
      <c r="F511" s="759"/>
      <c r="G511" s="638"/>
      <c r="H511" s="639"/>
      <c r="I511" s="630"/>
      <c r="J511" s="765"/>
      <c r="K511" s="767"/>
      <c r="L511" s="758"/>
      <c r="M511" s="759"/>
      <c r="N511" s="638"/>
      <c r="O511" s="639"/>
      <c r="P511" s="630"/>
      <c r="Q511" s="765"/>
      <c r="R511" s="767"/>
      <c r="S511" s="758"/>
      <c r="T511" s="759"/>
      <c r="U511" s="622"/>
      <c r="V511" s="627"/>
    </row>
    <row r="512" spans="1:22" ht="24" customHeight="1" x14ac:dyDescent="0.25">
      <c r="A512" s="641"/>
      <c r="B512" s="631"/>
      <c r="C512" s="611"/>
      <c r="D512" s="612"/>
      <c r="E512" s="613"/>
      <c r="F512" s="613"/>
      <c r="G512" s="640"/>
      <c r="H512" s="641"/>
      <c r="I512" s="631"/>
      <c r="J512" s="611"/>
      <c r="K512" s="612"/>
      <c r="L512" s="613"/>
      <c r="M512" s="613"/>
      <c r="N512" s="640"/>
      <c r="O512" s="641"/>
      <c r="P512" s="631"/>
      <c r="Q512" s="611"/>
      <c r="R512" s="612"/>
      <c r="S512" s="613"/>
      <c r="T512" s="613"/>
      <c r="U512" s="623"/>
      <c r="V512" s="623"/>
    </row>
    <row r="513" spans="1:22" ht="24" customHeight="1" thickBot="1" x14ac:dyDescent="0.3">
      <c r="A513" s="643"/>
      <c r="B513" s="630"/>
      <c r="D513" s="608"/>
      <c r="E513" s="609"/>
      <c r="F513" s="609"/>
      <c r="G513" s="642"/>
      <c r="H513" s="643"/>
      <c r="I513" s="630"/>
      <c r="K513" s="608"/>
      <c r="L513" s="609"/>
      <c r="M513" s="609"/>
      <c r="N513" s="642"/>
      <c r="O513" s="643"/>
      <c r="R513" s="608"/>
      <c r="S513" s="609"/>
      <c r="T513" s="609"/>
      <c r="U513" s="624"/>
      <c r="V513" s="628"/>
    </row>
    <row r="514" spans="1:22" ht="18" customHeight="1" x14ac:dyDescent="0.25">
      <c r="A514" s="633"/>
      <c r="B514" s="629">
        <f>P498+1</f>
        <v>96</v>
      </c>
      <c r="C514" s="746" t="s">
        <v>428</v>
      </c>
      <c r="D514" s="748" t="s">
        <v>532</v>
      </c>
      <c r="E514" s="749"/>
      <c r="F514" s="750"/>
      <c r="G514" s="634"/>
      <c r="H514" s="635"/>
      <c r="I514" s="629">
        <f>B514+1</f>
        <v>97</v>
      </c>
      <c r="J514" s="746" t="s">
        <v>428</v>
      </c>
      <c r="K514" s="748" t="s">
        <v>532</v>
      </c>
      <c r="L514" s="749"/>
      <c r="M514" s="750"/>
      <c r="N514" s="634"/>
      <c r="O514" s="635"/>
      <c r="P514" s="629">
        <f>I514+1</f>
        <v>98</v>
      </c>
      <c r="Q514" s="746" t="s">
        <v>428</v>
      </c>
      <c r="R514" s="748" t="s">
        <v>532</v>
      </c>
      <c r="S514" s="749"/>
      <c r="T514" s="750"/>
      <c r="U514" s="620"/>
      <c r="V514" s="625"/>
    </row>
    <row r="515" spans="1:22" ht="18" customHeight="1" x14ac:dyDescent="0.25">
      <c r="A515" s="633"/>
      <c r="B515" s="629"/>
      <c r="C515" s="747"/>
      <c r="D515" s="751"/>
      <c r="E515" s="752"/>
      <c r="F515" s="753"/>
      <c r="G515" s="634"/>
      <c r="H515" s="635"/>
      <c r="I515" s="629"/>
      <c r="J515" s="747"/>
      <c r="K515" s="751"/>
      <c r="L515" s="752"/>
      <c r="M515" s="753"/>
      <c r="N515" s="634"/>
      <c r="O515" s="635"/>
      <c r="P515" s="629"/>
      <c r="Q515" s="747"/>
      <c r="R515" s="751"/>
      <c r="S515" s="752"/>
      <c r="T515" s="753"/>
      <c r="U515" s="620"/>
      <c r="V515" s="625"/>
    </row>
    <row r="516" spans="1:22" ht="18" customHeight="1" x14ac:dyDescent="0.3">
      <c r="A516" s="633"/>
      <c r="B516" s="629"/>
      <c r="C516" s="743"/>
      <c r="D516" s="742" t="s">
        <v>11</v>
      </c>
      <c r="E516" s="735" t="str">
        <f ca="1">IF(OFFSET(Apnéistes!$A$5,'Badges (COMPETITEURS)'!B514,0)=0,"",OFFSET(Apnéistes!$A$5,'Badges (COMPETITEURS)'!B514,0))</f>
        <v/>
      </c>
      <c r="F516" s="736"/>
      <c r="G516" s="636"/>
      <c r="H516" s="637"/>
      <c r="I516" s="629"/>
      <c r="J516" s="743"/>
      <c r="K516" s="742" t="s">
        <v>11</v>
      </c>
      <c r="L516" s="735" t="str">
        <f ca="1">IF(OFFSET(Apnéistes!$A$5,'Badges (COMPETITEURS)'!I514,0)=0,"",OFFSET(Apnéistes!$A$5,'Badges (COMPETITEURS)'!I514,0))</f>
        <v/>
      </c>
      <c r="M516" s="736"/>
      <c r="N516" s="636"/>
      <c r="O516" s="637"/>
      <c r="P516" s="629"/>
      <c r="Q516" s="743"/>
      <c r="R516" s="742" t="s">
        <v>11</v>
      </c>
      <c r="S516" s="735" t="str">
        <f ca="1">IF(OFFSET(Apnéistes!$A$5,'Badges (COMPETITEURS)'!P514,0)=0,"",OFFSET(Apnéistes!$A$5,'Badges (COMPETITEURS)'!P514,0))</f>
        <v/>
      </c>
      <c r="T516" s="736"/>
      <c r="U516" s="621"/>
      <c r="V516" s="626"/>
    </row>
    <row r="517" spans="1:22" ht="18" customHeight="1" x14ac:dyDescent="0.3">
      <c r="A517" s="633"/>
      <c r="B517" s="629"/>
      <c r="C517" s="744"/>
      <c r="D517" s="734"/>
      <c r="E517" s="737"/>
      <c r="F517" s="738"/>
      <c r="G517" s="636"/>
      <c r="H517" s="637"/>
      <c r="I517" s="629"/>
      <c r="J517" s="744"/>
      <c r="K517" s="734"/>
      <c r="L517" s="737"/>
      <c r="M517" s="738"/>
      <c r="N517" s="636"/>
      <c r="O517" s="637"/>
      <c r="P517" s="629"/>
      <c r="Q517" s="744"/>
      <c r="R517" s="734"/>
      <c r="S517" s="737"/>
      <c r="T517" s="738"/>
      <c r="U517" s="621"/>
      <c r="V517" s="626"/>
    </row>
    <row r="518" spans="1:22" ht="18" customHeight="1" x14ac:dyDescent="0.3">
      <c r="A518" s="633"/>
      <c r="B518" s="629"/>
      <c r="C518" s="744"/>
      <c r="D518" s="734"/>
      <c r="E518" s="737"/>
      <c r="F518" s="738"/>
      <c r="G518" s="636"/>
      <c r="H518" s="637"/>
      <c r="I518" s="629"/>
      <c r="J518" s="744"/>
      <c r="K518" s="734"/>
      <c r="L518" s="737"/>
      <c r="M518" s="738"/>
      <c r="N518" s="636"/>
      <c r="O518" s="637"/>
      <c r="P518" s="629"/>
      <c r="Q518" s="744"/>
      <c r="R518" s="734"/>
      <c r="S518" s="737"/>
      <c r="T518" s="738"/>
      <c r="U518" s="621"/>
      <c r="V518" s="626"/>
    </row>
    <row r="519" spans="1:22" ht="18" customHeight="1" x14ac:dyDescent="0.25">
      <c r="A519" s="633"/>
      <c r="B519" s="629"/>
      <c r="C519" s="744"/>
      <c r="D519" s="734" t="s">
        <v>1</v>
      </c>
      <c r="E519" s="735" t="str">
        <f ca="1">IF(OFFSET(Apnéistes!$C$5,'Badges (COMPETITEURS)'!B514,0)=0,"",OFFSET(Apnéistes!$C$5,'Badges (COMPETITEURS)'!B514,0))</f>
        <v/>
      </c>
      <c r="F519" s="736"/>
      <c r="G519" s="638"/>
      <c r="H519" s="639"/>
      <c r="I519" s="629"/>
      <c r="J519" s="744"/>
      <c r="K519" s="734" t="s">
        <v>1</v>
      </c>
      <c r="L519" s="735" t="str">
        <f ca="1">IF(OFFSET(Apnéistes!$C$5,'Badges (COMPETITEURS)'!I514,0)=0,"",OFFSET(Apnéistes!$C$5,'Badges (COMPETITEURS)'!I514,0))</f>
        <v/>
      </c>
      <c r="M519" s="736"/>
      <c r="N519" s="638"/>
      <c r="O519" s="639"/>
      <c r="P519" s="629"/>
      <c r="Q519" s="744"/>
      <c r="R519" s="734" t="s">
        <v>1</v>
      </c>
      <c r="S519" s="735" t="str">
        <f ca="1">IF(OFFSET(Apnéistes!$C$5,'Badges (COMPETITEURS)'!P514,0)=0,"",OFFSET(Apnéistes!$C$5,'Badges (COMPETITEURS)'!P514,0))</f>
        <v/>
      </c>
      <c r="T519" s="736"/>
      <c r="U519" s="622"/>
      <c r="V519" s="627"/>
    </row>
    <row r="520" spans="1:22" ht="18" customHeight="1" x14ac:dyDescent="0.25">
      <c r="A520" s="633"/>
      <c r="B520" s="629"/>
      <c r="C520" s="744"/>
      <c r="D520" s="734"/>
      <c r="E520" s="737"/>
      <c r="F520" s="738"/>
      <c r="G520" s="638"/>
      <c r="H520" s="639"/>
      <c r="I520" s="629"/>
      <c r="J520" s="744"/>
      <c r="K520" s="734"/>
      <c r="L520" s="737"/>
      <c r="M520" s="738"/>
      <c r="N520" s="638"/>
      <c r="O520" s="639"/>
      <c r="P520" s="629"/>
      <c r="Q520" s="744"/>
      <c r="R520" s="734"/>
      <c r="S520" s="737"/>
      <c r="T520" s="738"/>
      <c r="U520" s="622"/>
      <c r="V520" s="627"/>
    </row>
    <row r="521" spans="1:22" ht="18" customHeight="1" x14ac:dyDescent="0.25">
      <c r="A521" s="633"/>
      <c r="B521" s="629"/>
      <c r="C521" s="744"/>
      <c r="D521" s="734"/>
      <c r="E521" s="737"/>
      <c r="F521" s="738"/>
      <c r="G521" s="638"/>
      <c r="H521" s="639"/>
      <c r="I521" s="629"/>
      <c r="J521" s="744"/>
      <c r="K521" s="734"/>
      <c r="L521" s="737"/>
      <c r="M521" s="738"/>
      <c r="N521" s="638"/>
      <c r="O521" s="639"/>
      <c r="P521" s="630"/>
      <c r="Q521" s="744"/>
      <c r="R521" s="734"/>
      <c r="S521" s="737"/>
      <c r="T521" s="738"/>
      <c r="U521" s="622"/>
      <c r="V521" s="627"/>
    </row>
    <row r="522" spans="1:22" ht="18" customHeight="1" x14ac:dyDescent="0.25">
      <c r="A522" s="643"/>
      <c r="B522" s="630"/>
      <c r="C522" s="744"/>
      <c r="D522" s="734" t="s">
        <v>2</v>
      </c>
      <c r="E522" s="735" t="str">
        <f ca="1">IF(OFFSET(Apnéistes!$D$5,'Badges (COMPETITEURS)'!B514,0)=0,"",OFFSET(Apnéistes!$D$5,'Badges (COMPETITEURS)'!B514,0))</f>
        <v/>
      </c>
      <c r="F522" s="736"/>
      <c r="G522" s="638"/>
      <c r="H522" s="639"/>
      <c r="I522" s="630"/>
      <c r="J522" s="744"/>
      <c r="K522" s="734" t="s">
        <v>2</v>
      </c>
      <c r="L522" s="735" t="str">
        <f ca="1">IF(OFFSET(Apnéistes!$D$5,'Badges (COMPETITEURS)'!I514,0)=0,"",OFFSET(Apnéistes!$D$5,'Badges (COMPETITEURS)'!I514,0))</f>
        <v/>
      </c>
      <c r="M522" s="736"/>
      <c r="N522" s="638"/>
      <c r="O522" s="639"/>
      <c r="P522" s="630"/>
      <c r="Q522" s="744"/>
      <c r="R522" s="734" t="s">
        <v>2</v>
      </c>
      <c r="S522" s="735" t="str">
        <f ca="1">IF(OFFSET(Apnéistes!$D$5,'Badges (COMPETITEURS)'!P514,0)=0,"",OFFSET(Apnéistes!$D$5,'Badges (COMPETITEURS)'!P514,0))</f>
        <v/>
      </c>
      <c r="T522" s="736"/>
      <c r="U522" s="622"/>
      <c r="V522" s="627"/>
    </row>
    <row r="523" spans="1:22" ht="18" customHeight="1" x14ac:dyDescent="0.25">
      <c r="A523" s="643"/>
      <c r="B523" s="630"/>
      <c r="C523" s="745"/>
      <c r="D523" s="734"/>
      <c r="E523" s="737"/>
      <c r="F523" s="738"/>
      <c r="G523" s="638"/>
      <c r="H523" s="639"/>
      <c r="I523" s="630"/>
      <c r="J523" s="745"/>
      <c r="K523" s="734"/>
      <c r="L523" s="737"/>
      <c r="M523" s="738"/>
      <c r="N523" s="638"/>
      <c r="O523" s="639"/>
      <c r="P523" s="630"/>
      <c r="Q523" s="745"/>
      <c r="R523" s="734"/>
      <c r="S523" s="737"/>
      <c r="T523" s="738"/>
      <c r="U523" s="622"/>
      <c r="V523" s="627"/>
    </row>
    <row r="524" spans="1:22" ht="18" customHeight="1" x14ac:dyDescent="0.25">
      <c r="A524" s="643"/>
      <c r="B524" s="630"/>
      <c r="C524" s="763" t="s">
        <v>531</v>
      </c>
      <c r="D524" s="734"/>
      <c r="E524" s="737"/>
      <c r="F524" s="738"/>
      <c r="G524" s="638"/>
      <c r="H524" s="639"/>
      <c r="I524" s="630"/>
      <c r="J524" s="763" t="s">
        <v>531</v>
      </c>
      <c r="K524" s="734"/>
      <c r="L524" s="737"/>
      <c r="M524" s="738"/>
      <c r="N524" s="638"/>
      <c r="O524" s="639"/>
      <c r="P524" s="630"/>
      <c r="Q524" s="763" t="s">
        <v>531</v>
      </c>
      <c r="R524" s="734"/>
      <c r="S524" s="737"/>
      <c r="T524" s="738"/>
      <c r="U524" s="622"/>
      <c r="V524" s="627"/>
    </row>
    <row r="525" spans="1:22" ht="18" customHeight="1" x14ac:dyDescent="0.25">
      <c r="A525" s="643"/>
      <c r="B525" s="630"/>
      <c r="C525" s="763"/>
      <c r="D525" s="734" t="s">
        <v>533</v>
      </c>
      <c r="E525" s="754" t="str">
        <f ca="1">IF(OFFSET(Apnéistes!$B$5,'Badges (COMPETITEURS)'!B514,0)=0,"",OFFSET(Apnéistes!$B$5,'Badges (COMPETITEURS)'!B514,0))</f>
        <v/>
      </c>
      <c r="F525" s="755"/>
      <c r="G525" s="638"/>
      <c r="H525" s="639"/>
      <c r="I525" s="630"/>
      <c r="J525" s="763"/>
      <c r="K525" s="734" t="s">
        <v>533</v>
      </c>
      <c r="L525" s="754" t="str">
        <f ca="1">IF(OFFSET(Apnéistes!$B$5,'Badges (COMPETITEURS)'!I514,0)=0,"",OFFSET(Apnéistes!$B$5,'Badges (COMPETITEURS)'!I514,0))</f>
        <v/>
      </c>
      <c r="M525" s="755"/>
      <c r="N525" s="638"/>
      <c r="O525" s="639"/>
      <c r="P525" s="630"/>
      <c r="Q525" s="763"/>
      <c r="R525" s="734" t="s">
        <v>533</v>
      </c>
      <c r="S525" s="754" t="str">
        <f ca="1">IF(OFFSET(Apnéistes!$B$5,'Badges (COMPETITEURS)'!P514,0)=0,"",OFFSET(Apnéistes!$B$5,'Badges (COMPETITEURS)'!P514,0))</f>
        <v/>
      </c>
      <c r="T525" s="755"/>
      <c r="U525" s="622"/>
      <c r="V525" s="627"/>
    </row>
    <row r="526" spans="1:22" ht="18" customHeight="1" x14ac:dyDescent="0.25">
      <c r="A526" s="643"/>
      <c r="B526" s="630"/>
      <c r="C526" s="764"/>
      <c r="D526" s="766"/>
      <c r="E526" s="756"/>
      <c r="F526" s="757"/>
      <c r="G526" s="638"/>
      <c r="H526" s="639"/>
      <c r="I526" s="630"/>
      <c r="J526" s="764"/>
      <c r="K526" s="766"/>
      <c r="L526" s="756"/>
      <c r="M526" s="757"/>
      <c r="N526" s="638"/>
      <c r="O526" s="639"/>
      <c r="P526" s="630"/>
      <c r="Q526" s="764"/>
      <c r="R526" s="766"/>
      <c r="S526" s="756"/>
      <c r="T526" s="757"/>
      <c r="U526" s="622"/>
      <c r="V526" s="627"/>
    </row>
    <row r="527" spans="1:22" ht="18" customHeight="1" thickBot="1" x14ac:dyDescent="0.3">
      <c r="A527" s="643"/>
      <c r="B527" s="630"/>
      <c r="C527" s="765"/>
      <c r="D527" s="767"/>
      <c r="E527" s="758"/>
      <c r="F527" s="759"/>
      <c r="G527" s="638"/>
      <c r="H527" s="639"/>
      <c r="I527" s="630"/>
      <c r="J527" s="765"/>
      <c r="K527" s="767"/>
      <c r="L527" s="758"/>
      <c r="M527" s="759"/>
      <c r="N527" s="638"/>
      <c r="O527" s="639"/>
      <c r="P527" s="630"/>
      <c r="Q527" s="765"/>
      <c r="R527" s="767"/>
      <c r="S527" s="758"/>
      <c r="T527" s="759"/>
      <c r="U527" s="622"/>
      <c r="V527" s="627"/>
    </row>
    <row r="528" spans="1:22" ht="24" customHeight="1" x14ac:dyDescent="0.25">
      <c r="A528" s="641"/>
      <c r="B528" s="631"/>
      <c r="C528" s="611"/>
      <c r="D528" s="612"/>
      <c r="E528" s="613"/>
      <c r="F528" s="613"/>
      <c r="G528" s="640"/>
      <c r="H528" s="641"/>
      <c r="I528" s="631"/>
      <c r="J528" s="611"/>
      <c r="K528" s="612"/>
      <c r="L528" s="613"/>
      <c r="M528" s="613"/>
      <c r="N528" s="640"/>
      <c r="O528" s="641"/>
      <c r="P528" s="631"/>
      <c r="Q528" s="611"/>
      <c r="R528" s="612"/>
      <c r="S528" s="613"/>
      <c r="T528" s="613"/>
      <c r="U528" s="623"/>
      <c r="V528" s="623"/>
    </row>
    <row r="529" spans="1:22" ht="24" customHeight="1" thickBot="1" x14ac:dyDescent="0.3">
      <c r="A529" s="643"/>
      <c r="B529" s="630"/>
      <c r="D529" s="608"/>
      <c r="E529" s="609"/>
      <c r="F529" s="609"/>
      <c r="G529" s="642"/>
      <c r="H529" s="643"/>
      <c r="I529" s="646"/>
      <c r="J529" s="647"/>
      <c r="K529" s="647"/>
      <c r="L529" s="647"/>
      <c r="M529" s="647"/>
      <c r="N529" s="647"/>
      <c r="O529" s="647"/>
      <c r="P529" s="647"/>
      <c r="Q529" s="647"/>
      <c r="R529" s="647"/>
      <c r="S529" s="647"/>
      <c r="T529" s="647"/>
      <c r="U529" s="647"/>
      <c r="V529" s="648"/>
    </row>
    <row r="530" spans="1:22" ht="18" customHeight="1" x14ac:dyDescent="0.25">
      <c r="A530" s="633"/>
      <c r="B530" s="629">
        <f>P514+1</f>
        <v>99</v>
      </c>
      <c r="C530" s="746" t="s">
        <v>428</v>
      </c>
      <c r="D530" s="748" t="s">
        <v>532</v>
      </c>
      <c r="E530" s="749"/>
      <c r="F530" s="750"/>
      <c r="G530" s="634"/>
      <c r="H530" s="635"/>
      <c r="I530" s="630"/>
      <c r="J530" s="642"/>
      <c r="K530" s="642"/>
      <c r="L530" s="642"/>
      <c r="M530" s="642"/>
      <c r="N530" s="642"/>
      <c r="O530" s="642"/>
      <c r="P530" s="642"/>
      <c r="Q530" s="642"/>
      <c r="R530" s="642"/>
      <c r="S530" s="642"/>
      <c r="T530" s="642"/>
      <c r="U530" s="642"/>
      <c r="V530" s="649"/>
    </row>
    <row r="531" spans="1:22" ht="18" customHeight="1" x14ac:dyDescent="0.25">
      <c r="A531" s="633"/>
      <c r="B531" s="629"/>
      <c r="C531" s="747"/>
      <c r="D531" s="751"/>
      <c r="E531" s="752"/>
      <c r="F531" s="753"/>
      <c r="G531" s="634"/>
      <c r="H531" s="635"/>
      <c r="I531" s="630"/>
      <c r="J531" s="642"/>
      <c r="K531" s="642"/>
      <c r="L531" s="642"/>
      <c r="M531" s="642"/>
      <c r="N531" s="642"/>
      <c r="O531" s="642"/>
      <c r="P531" s="642"/>
      <c r="Q531" s="642"/>
      <c r="R531" s="642"/>
      <c r="S531" s="642"/>
      <c r="T531" s="642"/>
      <c r="U531" s="642"/>
      <c r="V531" s="649"/>
    </row>
    <row r="532" spans="1:22" ht="18" customHeight="1" x14ac:dyDescent="0.3">
      <c r="A532" s="633"/>
      <c r="B532" s="629"/>
      <c r="C532" s="743"/>
      <c r="D532" s="742" t="s">
        <v>11</v>
      </c>
      <c r="E532" s="735" t="str">
        <f ca="1">IF(OFFSET(Apnéistes!$A$5,'Badges (COMPETITEURS)'!B530,0)=0,"",OFFSET(Apnéistes!$A$5,'Badges (COMPETITEURS)'!B530,0))</f>
        <v/>
      </c>
      <c r="F532" s="736"/>
      <c r="G532" s="636"/>
      <c r="H532" s="637"/>
      <c r="I532" s="630"/>
      <c r="J532" s="642"/>
      <c r="K532" s="642"/>
      <c r="L532" s="642"/>
      <c r="M532" s="642"/>
      <c r="N532" s="642"/>
      <c r="O532" s="642"/>
      <c r="P532" s="642"/>
      <c r="Q532" s="642"/>
      <c r="R532" s="642"/>
      <c r="S532" s="642"/>
      <c r="T532" s="642"/>
      <c r="U532" s="642"/>
      <c r="V532" s="649"/>
    </row>
    <row r="533" spans="1:22" ht="18" customHeight="1" x14ac:dyDescent="0.3">
      <c r="A533" s="633"/>
      <c r="B533" s="629"/>
      <c r="C533" s="744"/>
      <c r="D533" s="734"/>
      <c r="E533" s="737"/>
      <c r="F533" s="738"/>
      <c r="G533" s="636"/>
      <c r="H533" s="637"/>
      <c r="I533" s="630"/>
      <c r="J533" s="642"/>
      <c r="K533" s="642"/>
      <c r="L533" s="642"/>
      <c r="M533" s="642"/>
      <c r="N533" s="642"/>
      <c r="O533" s="642"/>
      <c r="P533" s="642"/>
      <c r="Q533" s="642"/>
      <c r="R533" s="642"/>
      <c r="S533" s="642"/>
      <c r="T533" s="642"/>
      <c r="U533" s="642"/>
      <c r="V533" s="649"/>
    </row>
    <row r="534" spans="1:22" ht="18" customHeight="1" x14ac:dyDescent="0.3">
      <c r="A534" s="633"/>
      <c r="B534" s="629"/>
      <c r="C534" s="744"/>
      <c r="D534" s="734"/>
      <c r="E534" s="737"/>
      <c r="F534" s="738"/>
      <c r="G534" s="636"/>
      <c r="H534" s="637"/>
      <c r="I534" s="630"/>
      <c r="J534" s="642"/>
      <c r="K534" s="642"/>
      <c r="L534" s="642"/>
      <c r="M534" s="642"/>
      <c r="N534" s="642"/>
      <c r="O534" s="642"/>
      <c r="P534" s="642"/>
      <c r="Q534" s="642"/>
      <c r="R534" s="642"/>
      <c r="S534" s="642"/>
      <c r="T534" s="642"/>
      <c r="U534" s="642"/>
      <c r="V534" s="649"/>
    </row>
    <row r="535" spans="1:22" ht="18" customHeight="1" x14ac:dyDescent="0.25">
      <c r="A535" s="633"/>
      <c r="B535" s="629"/>
      <c r="C535" s="744"/>
      <c r="D535" s="734" t="s">
        <v>1</v>
      </c>
      <c r="E535" s="735" t="str">
        <f ca="1">IF(OFFSET(Apnéistes!$C$5,'Badges (COMPETITEURS)'!B530,0)=0,"",OFFSET(Apnéistes!$C$5,'Badges (COMPETITEURS)'!B530,0))</f>
        <v/>
      </c>
      <c r="F535" s="736"/>
      <c r="G535" s="638"/>
      <c r="H535" s="639"/>
      <c r="I535" s="630"/>
      <c r="J535" s="642"/>
      <c r="K535" s="642"/>
      <c r="L535" s="642"/>
      <c r="M535" s="642"/>
      <c r="N535" s="642"/>
      <c r="O535" s="642"/>
      <c r="P535" s="642"/>
      <c r="Q535" s="642"/>
      <c r="R535" s="642"/>
      <c r="S535" s="642"/>
      <c r="T535" s="642"/>
      <c r="U535" s="642"/>
      <c r="V535" s="649"/>
    </row>
    <row r="536" spans="1:22" ht="18" customHeight="1" x14ac:dyDescent="0.25">
      <c r="A536" s="633"/>
      <c r="B536" s="629"/>
      <c r="C536" s="744"/>
      <c r="D536" s="734"/>
      <c r="E536" s="737"/>
      <c r="F536" s="738"/>
      <c r="G536" s="638"/>
      <c r="H536" s="639"/>
      <c r="I536" s="630"/>
      <c r="J536" s="642"/>
      <c r="K536" s="642"/>
      <c r="L536" s="642"/>
      <c r="M536" s="642"/>
      <c r="N536" s="642"/>
      <c r="O536" s="642"/>
      <c r="P536" s="642"/>
      <c r="Q536" s="642"/>
      <c r="R536" s="642"/>
      <c r="S536" s="642"/>
      <c r="T536" s="642"/>
      <c r="U536" s="642"/>
      <c r="V536" s="649"/>
    </row>
    <row r="537" spans="1:22" ht="18" customHeight="1" x14ac:dyDescent="0.25">
      <c r="A537" s="633"/>
      <c r="B537" s="629"/>
      <c r="C537" s="744"/>
      <c r="D537" s="734"/>
      <c r="E537" s="737"/>
      <c r="F537" s="738"/>
      <c r="G537" s="638"/>
      <c r="H537" s="639"/>
      <c r="I537" s="630"/>
      <c r="J537" s="642"/>
      <c r="K537" s="642"/>
      <c r="L537" s="642"/>
      <c r="M537" s="642"/>
      <c r="N537" s="642"/>
      <c r="O537" s="642"/>
      <c r="P537" s="642"/>
      <c r="Q537" s="642"/>
      <c r="R537" s="642"/>
      <c r="S537" s="642"/>
      <c r="T537" s="642"/>
      <c r="U537" s="642"/>
      <c r="V537" s="649"/>
    </row>
    <row r="538" spans="1:22" ht="18" customHeight="1" x14ac:dyDescent="0.25">
      <c r="A538" s="643"/>
      <c r="B538" s="630"/>
      <c r="C538" s="744"/>
      <c r="D538" s="734" t="s">
        <v>2</v>
      </c>
      <c r="E538" s="735" t="str">
        <f ca="1">IF(OFFSET(Apnéistes!$D$5,'Badges (COMPETITEURS)'!B530,0)=0,"",OFFSET(Apnéistes!$D$5,'Badges (COMPETITEURS)'!B530,0))</f>
        <v/>
      </c>
      <c r="F538" s="736"/>
      <c r="G538" s="638"/>
      <c r="H538" s="639"/>
      <c r="I538" s="630"/>
      <c r="J538" s="642"/>
      <c r="K538" s="642"/>
      <c r="L538" s="642"/>
      <c r="M538" s="642"/>
      <c r="N538" s="642"/>
      <c r="O538" s="642"/>
      <c r="P538" s="642"/>
      <c r="Q538" s="642"/>
      <c r="R538" s="642"/>
      <c r="S538" s="642"/>
      <c r="T538" s="642"/>
      <c r="U538" s="642"/>
      <c r="V538" s="649"/>
    </row>
    <row r="539" spans="1:22" ht="18" customHeight="1" x14ac:dyDescent="0.25">
      <c r="A539" s="643"/>
      <c r="B539" s="630"/>
      <c r="C539" s="745"/>
      <c r="D539" s="734"/>
      <c r="E539" s="737"/>
      <c r="F539" s="738"/>
      <c r="G539" s="638"/>
      <c r="H539" s="639"/>
      <c r="I539" s="630"/>
      <c r="J539" s="642"/>
      <c r="K539" s="642"/>
      <c r="L539" s="642"/>
      <c r="M539" s="642"/>
      <c r="N539" s="642"/>
      <c r="O539" s="642"/>
      <c r="P539" s="642"/>
      <c r="Q539" s="642"/>
      <c r="R539" s="642"/>
      <c r="S539" s="642"/>
      <c r="T539" s="642"/>
      <c r="U539" s="642"/>
      <c r="V539" s="649"/>
    </row>
    <row r="540" spans="1:22" ht="18" customHeight="1" x14ac:dyDescent="0.25">
      <c r="A540" s="643"/>
      <c r="B540" s="630"/>
      <c r="C540" s="763" t="s">
        <v>531</v>
      </c>
      <c r="D540" s="734"/>
      <c r="E540" s="737"/>
      <c r="F540" s="738"/>
      <c r="G540" s="638"/>
      <c r="H540" s="639"/>
      <c r="I540" s="630"/>
      <c r="J540" s="642"/>
      <c r="K540" s="642"/>
      <c r="L540" s="642"/>
      <c r="M540" s="642"/>
      <c r="N540" s="642"/>
      <c r="O540" s="642"/>
      <c r="P540" s="642"/>
      <c r="Q540" s="642"/>
      <c r="R540" s="642"/>
      <c r="S540" s="642"/>
      <c r="T540" s="642"/>
      <c r="U540" s="642"/>
      <c r="V540" s="649"/>
    </row>
    <row r="541" spans="1:22" ht="18" customHeight="1" x14ac:dyDescent="0.25">
      <c r="A541" s="643"/>
      <c r="B541" s="630"/>
      <c r="C541" s="763"/>
      <c r="D541" s="734" t="s">
        <v>533</v>
      </c>
      <c r="E541" s="754" t="str">
        <f ca="1">IF(OFFSET(Apnéistes!$B$5,'Badges (COMPETITEURS)'!B530,0)=0,"",OFFSET(Apnéistes!$B$5,'Badges (COMPETITEURS)'!B530,0))</f>
        <v/>
      </c>
      <c r="F541" s="755"/>
      <c r="G541" s="638"/>
      <c r="H541" s="639"/>
      <c r="I541" s="630"/>
      <c r="J541" s="642"/>
      <c r="K541" s="642"/>
      <c r="L541" s="642"/>
      <c r="M541" s="642"/>
      <c r="N541" s="642"/>
      <c r="O541" s="642"/>
      <c r="P541" s="642"/>
      <c r="Q541" s="642"/>
      <c r="R541" s="642"/>
      <c r="S541" s="642"/>
      <c r="T541" s="642"/>
      <c r="U541" s="642"/>
      <c r="V541" s="649"/>
    </row>
    <row r="542" spans="1:22" ht="18" customHeight="1" x14ac:dyDescent="0.25">
      <c r="A542" s="643"/>
      <c r="B542" s="630"/>
      <c r="C542" s="764"/>
      <c r="D542" s="766"/>
      <c r="E542" s="756"/>
      <c r="F542" s="757"/>
      <c r="G542" s="638"/>
      <c r="H542" s="639"/>
      <c r="I542" s="630"/>
      <c r="J542" s="642"/>
      <c r="K542" s="642"/>
      <c r="L542" s="642"/>
      <c r="M542" s="642"/>
      <c r="N542" s="642"/>
      <c r="O542" s="642"/>
      <c r="P542" s="642"/>
      <c r="Q542" s="642"/>
      <c r="R542" s="642"/>
      <c r="S542" s="642"/>
      <c r="T542" s="642"/>
      <c r="U542" s="642"/>
      <c r="V542" s="649"/>
    </row>
    <row r="543" spans="1:22" ht="18" customHeight="1" thickBot="1" x14ac:dyDescent="0.3">
      <c r="A543" s="643"/>
      <c r="B543" s="630"/>
      <c r="C543" s="765"/>
      <c r="D543" s="767"/>
      <c r="E543" s="758"/>
      <c r="F543" s="759"/>
      <c r="G543" s="638"/>
      <c r="H543" s="639"/>
      <c r="I543" s="630"/>
      <c r="J543" s="642"/>
      <c r="K543" s="642"/>
      <c r="L543" s="642"/>
      <c r="M543" s="642"/>
      <c r="N543" s="642"/>
      <c r="O543" s="642"/>
      <c r="P543" s="642"/>
      <c r="Q543" s="642"/>
      <c r="R543" s="642"/>
      <c r="S543" s="642"/>
      <c r="T543" s="642"/>
      <c r="U543" s="642"/>
      <c r="V543" s="649"/>
    </row>
    <row r="544" spans="1:22" ht="24" customHeight="1" x14ac:dyDescent="0.25">
      <c r="A544" s="641"/>
      <c r="B544" s="631"/>
      <c r="C544" s="611"/>
      <c r="D544" s="612"/>
      <c r="E544" s="613"/>
      <c r="F544" s="613"/>
      <c r="G544" s="640"/>
      <c r="H544" s="641"/>
      <c r="I544" s="631"/>
      <c r="J544" s="640"/>
      <c r="K544" s="640"/>
      <c r="L544" s="640"/>
      <c r="M544" s="640"/>
      <c r="N544" s="640"/>
      <c r="O544" s="640"/>
      <c r="P544" s="640"/>
      <c r="Q544" s="640"/>
      <c r="R544" s="640"/>
      <c r="S544" s="640"/>
      <c r="T544" s="640"/>
      <c r="U544" s="640"/>
      <c r="V544" s="650"/>
    </row>
  </sheetData>
  <mergeCells count="1200">
    <mergeCell ref="C540:C543"/>
    <mergeCell ref="D541:D543"/>
    <mergeCell ref="E541:F543"/>
    <mergeCell ref="D535:D537"/>
    <mergeCell ref="E535:F537"/>
    <mergeCell ref="D538:D540"/>
    <mergeCell ref="C532:C539"/>
    <mergeCell ref="D532:D534"/>
    <mergeCell ref="E532:F534"/>
    <mergeCell ref="E538:F540"/>
    <mergeCell ref="S525:T527"/>
    <mergeCell ref="C530:C531"/>
    <mergeCell ref="D530:F531"/>
    <mergeCell ref="R522:R524"/>
    <mergeCell ref="S522:T524"/>
    <mergeCell ref="C524:C527"/>
    <mergeCell ref="J524:J527"/>
    <mergeCell ref="Q524:Q527"/>
    <mergeCell ref="D525:D527"/>
    <mergeCell ref="E525:F527"/>
    <mergeCell ref="K525:K527"/>
    <mergeCell ref="L525:M527"/>
    <mergeCell ref="R525:R527"/>
    <mergeCell ref="Q516:Q523"/>
    <mergeCell ref="R516:R518"/>
    <mergeCell ref="S516:T518"/>
    <mergeCell ref="D519:D521"/>
    <mergeCell ref="E519:F521"/>
    <mergeCell ref="K519:K521"/>
    <mergeCell ref="L519:M521"/>
    <mergeCell ref="R519:R521"/>
    <mergeCell ref="S519:T521"/>
    <mergeCell ref="D522:D524"/>
    <mergeCell ref="C516:C523"/>
    <mergeCell ref="D516:D518"/>
    <mergeCell ref="E516:F518"/>
    <mergeCell ref="J516:J523"/>
    <mergeCell ref="K516:K518"/>
    <mergeCell ref="L516:M518"/>
    <mergeCell ref="E522:F524"/>
    <mergeCell ref="K522:K524"/>
    <mergeCell ref="L522:M524"/>
    <mergeCell ref="S509:T511"/>
    <mergeCell ref="C514:C515"/>
    <mergeCell ref="D514:F515"/>
    <mergeCell ref="J514:J515"/>
    <mergeCell ref="K514:M515"/>
    <mergeCell ref="Q514:Q515"/>
    <mergeCell ref="R514:T515"/>
    <mergeCell ref="R506:R508"/>
    <mergeCell ref="S506:T508"/>
    <mergeCell ref="C508:C511"/>
    <mergeCell ref="J508:J511"/>
    <mergeCell ref="Q508:Q511"/>
    <mergeCell ref="D509:D511"/>
    <mergeCell ref="E509:F511"/>
    <mergeCell ref="K509:K511"/>
    <mergeCell ref="L509:M511"/>
    <mergeCell ref="R509:R511"/>
    <mergeCell ref="Q500:Q507"/>
    <mergeCell ref="R500:R502"/>
    <mergeCell ref="S500:T502"/>
    <mergeCell ref="D503:D505"/>
    <mergeCell ref="E503:F505"/>
    <mergeCell ref="K503:K505"/>
    <mergeCell ref="L503:M505"/>
    <mergeCell ref="R503:R505"/>
    <mergeCell ref="S503:T505"/>
    <mergeCell ref="D506:D508"/>
    <mergeCell ref="C500:C507"/>
    <mergeCell ref="D500:D502"/>
    <mergeCell ref="E500:F502"/>
    <mergeCell ref="J500:J507"/>
    <mergeCell ref="K500:K502"/>
    <mergeCell ref="L500:M502"/>
    <mergeCell ref="E506:F508"/>
    <mergeCell ref="K506:K508"/>
    <mergeCell ref="L506:M508"/>
    <mergeCell ref="S493:T495"/>
    <mergeCell ref="C498:C499"/>
    <mergeCell ref="D498:F499"/>
    <mergeCell ref="J498:J499"/>
    <mergeCell ref="K498:M499"/>
    <mergeCell ref="Q498:Q499"/>
    <mergeCell ref="R498:T499"/>
    <mergeCell ref="R490:R492"/>
    <mergeCell ref="S490:T492"/>
    <mergeCell ref="C492:C495"/>
    <mergeCell ref="J492:J495"/>
    <mergeCell ref="Q492:Q495"/>
    <mergeCell ref="D493:D495"/>
    <mergeCell ref="E493:F495"/>
    <mergeCell ref="K493:K495"/>
    <mergeCell ref="L493:M495"/>
    <mergeCell ref="R493:R495"/>
    <mergeCell ref="Q484:Q491"/>
    <mergeCell ref="R484:R486"/>
    <mergeCell ref="S484:T486"/>
    <mergeCell ref="D487:D489"/>
    <mergeCell ref="E487:F489"/>
    <mergeCell ref="K487:K489"/>
    <mergeCell ref="L487:M489"/>
    <mergeCell ref="R487:R489"/>
    <mergeCell ref="S487:T489"/>
    <mergeCell ref="D490:D492"/>
    <mergeCell ref="C484:C491"/>
    <mergeCell ref="D484:D486"/>
    <mergeCell ref="E484:F486"/>
    <mergeCell ref="J484:J491"/>
    <mergeCell ref="K484:K486"/>
    <mergeCell ref="L484:M486"/>
    <mergeCell ref="E490:F492"/>
    <mergeCell ref="K490:K492"/>
    <mergeCell ref="L490:M492"/>
    <mergeCell ref="S477:T479"/>
    <mergeCell ref="C482:C483"/>
    <mergeCell ref="D482:F483"/>
    <mergeCell ref="J482:J483"/>
    <mergeCell ref="K482:M483"/>
    <mergeCell ref="Q482:Q483"/>
    <mergeCell ref="R482:T483"/>
    <mergeCell ref="R474:R476"/>
    <mergeCell ref="S474:T476"/>
    <mergeCell ref="C476:C479"/>
    <mergeCell ref="J476:J479"/>
    <mergeCell ref="Q476:Q479"/>
    <mergeCell ref="D477:D479"/>
    <mergeCell ref="E477:F479"/>
    <mergeCell ref="K477:K479"/>
    <mergeCell ref="L477:M479"/>
    <mergeCell ref="R477:R479"/>
    <mergeCell ref="Q468:Q475"/>
    <mergeCell ref="R468:R470"/>
    <mergeCell ref="S468:T470"/>
    <mergeCell ref="D471:D473"/>
    <mergeCell ref="E471:F473"/>
    <mergeCell ref="K471:K473"/>
    <mergeCell ref="L471:M473"/>
    <mergeCell ref="R471:R473"/>
    <mergeCell ref="S471:T473"/>
    <mergeCell ref="D474:D476"/>
    <mergeCell ref="C468:C475"/>
    <mergeCell ref="D468:D470"/>
    <mergeCell ref="E468:F470"/>
    <mergeCell ref="J468:J475"/>
    <mergeCell ref="K468:K470"/>
    <mergeCell ref="L468:M470"/>
    <mergeCell ref="E474:F476"/>
    <mergeCell ref="K474:K476"/>
    <mergeCell ref="L474:M476"/>
    <mergeCell ref="S461:T463"/>
    <mergeCell ref="C466:C467"/>
    <mergeCell ref="D466:F467"/>
    <mergeCell ref="J466:J467"/>
    <mergeCell ref="K466:M467"/>
    <mergeCell ref="Q466:Q467"/>
    <mergeCell ref="R466:T467"/>
    <mergeCell ref="R458:R460"/>
    <mergeCell ref="S458:T460"/>
    <mergeCell ref="C460:C463"/>
    <mergeCell ref="J460:J463"/>
    <mergeCell ref="Q460:Q463"/>
    <mergeCell ref="D461:D463"/>
    <mergeCell ref="E461:F463"/>
    <mergeCell ref="K461:K463"/>
    <mergeCell ref="L461:M463"/>
    <mergeCell ref="R461:R463"/>
    <mergeCell ref="Q452:Q459"/>
    <mergeCell ref="R452:R454"/>
    <mergeCell ref="S452:T454"/>
    <mergeCell ref="D455:D457"/>
    <mergeCell ref="E455:F457"/>
    <mergeCell ref="K455:K457"/>
    <mergeCell ref="L455:M457"/>
    <mergeCell ref="R455:R457"/>
    <mergeCell ref="S455:T457"/>
    <mergeCell ref="D458:D460"/>
    <mergeCell ref="C452:C459"/>
    <mergeCell ref="D452:D454"/>
    <mergeCell ref="E452:F454"/>
    <mergeCell ref="J452:J459"/>
    <mergeCell ref="K452:K454"/>
    <mergeCell ref="L452:M454"/>
    <mergeCell ref="E458:F460"/>
    <mergeCell ref="K458:K460"/>
    <mergeCell ref="L458:M460"/>
    <mergeCell ref="S445:T447"/>
    <mergeCell ref="C450:C451"/>
    <mergeCell ref="D450:F451"/>
    <mergeCell ref="J450:J451"/>
    <mergeCell ref="K450:M451"/>
    <mergeCell ref="Q450:Q451"/>
    <mergeCell ref="R450:T451"/>
    <mergeCell ref="R442:R444"/>
    <mergeCell ref="S442:T444"/>
    <mergeCell ref="C444:C447"/>
    <mergeCell ref="J444:J447"/>
    <mergeCell ref="Q444:Q447"/>
    <mergeCell ref="D445:D447"/>
    <mergeCell ref="E445:F447"/>
    <mergeCell ref="K445:K447"/>
    <mergeCell ref="L445:M447"/>
    <mergeCell ref="R445:R447"/>
    <mergeCell ref="Q436:Q443"/>
    <mergeCell ref="R436:R438"/>
    <mergeCell ref="S436:T438"/>
    <mergeCell ref="D439:D441"/>
    <mergeCell ref="E439:F441"/>
    <mergeCell ref="K439:K441"/>
    <mergeCell ref="L439:M441"/>
    <mergeCell ref="R439:R441"/>
    <mergeCell ref="S439:T441"/>
    <mergeCell ref="D442:D444"/>
    <mergeCell ref="C436:C443"/>
    <mergeCell ref="D436:D438"/>
    <mergeCell ref="E436:F438"/>
    <mergeCell ref="J436:J443"/>
    <mergeCell ref="K436:K438"/>
    <mergeCell ref="L436:M438"/>
    <mergeCell ref="E442:F444"/>
    <mergeCell ref="K442:K444"/>
    <mergeCell ref="L442:M444"/>
    <mergeCell ref="S429:T431"/>
    <mergeCell ref="C434:C435"/>
    <mergeCell ref="D434:F435"/>
    <mergeCell ref="J434:J435"/>
    <mergeCell ref="K434:M435"/>
    <mergeCell ref="Q434:Q435"/>
    <mergeCell ref="R434:T435"/>
    <mergeCell ref="R426:R428"/>
    <mergeCell ref="S426:T428"/>
    <mergeCell ref="C428:C431"/>
    <mergeCell ref="J428:J431"/>
    <mergeCell ref="Q428:Q431"/>
    <mergeCell ref="D429:D431"/>
    <mergeCell ref="E429:F431"/>
    <mergeCell ref="K429:K431"/>
    <mergeCell ref="L429:M431"/>
    <mergeCell ref="R429:R431"/>
    <mergeCell ref="Q420:Q427"/>
    <mergeCell ref="R420:R422"/>
    <mergeCell ref="S420:T422"/>
    <mergeCell ref="D423:D425"/>
    <mergeCell ref="E423:F425"/>
    <mergeCell ref="K423:K425"/>
    <mergeCell ref="L423:M425"/>
    <mergeCell ref="R423:R425"/>
    <mergeCell ref="S423:T425"/>
    <mergeCell ref="D426:D428"/>
    <mergeCell ref="C420:C427"/>
    <mergeCell ref="D420:D422"/>
    <mergeCell ref="E420:F422"/>
    <mergeCell ref="J420:J427"/>
    <mergeCell ref="K420:K422"/>
    <mergeCell ref="L420:M422"/>
    <mergeCell ref="E426:F428"/>
    <mergeCell ref="K426:K428"/>
    <mergeCell ref="L426:M428"/>
    <mergeCell ref="S413:T415"/>
    <mergeCell ref="C418:C419"/>
    <mergeCell ref="D418:F419"/>
    <mergeCell ref="J418:J419"/>
    <mergeCell ref="K418:M419"/>
    <mergeCell ref="Q418:Q419"/>
    <mergeCell ref="R418:T419"/>
    <mergeCell ref="R410:R412"/>
    <mergeCell ref="S410:T412"/>
    <mergeCell ref="C412:C415"/>
    <mergeCell ref="J412:J415"/>
    <mergeCell ref="Q412:Q415"/>
    <mergeCell ref="D413:D415"/>
    <mergeCell ref="E413:F415"/>
    <mergeCell ref="K413:K415"/>
    <mergeCell ref="L413:M415"/>
    <mergeCell ref="R413:R415"/>
    <mergeCell ref="Q404:Q411"/>
    <mergeCell ref="R404:R406"/>
    <mergeCell ref="S404:T406"/>
    <mergeCell ref="D407:D409"/>
    <mergeCell ref="E407:F409"/>
    <mergeCell ref="K407:K409"/>
    <mergeCell ref="L407:M409"/>
    <mergeCell ref="R407:R409"/>
    <mergeCell ref="S407:T409"/>
    <mergeCell ref="D410:D412"/>
    <mergeCell ref="C404:C411"/>
    <mergeCell ref="D404:D406"/>
    <mergeCell ref="E404:F406"/>
    <mergeCell ref="J404:J411"/>
    <mergeCell ref="K404:K406"/>
    <mergeCell ref="L404:M406"/>
    <mergeCell ref="E410:F412"/>
    <mergeCell ref="K410:K412"/>
    <mergeCell ref="L410:M412"/>
    <mergeCell ref="S397:T399"/>
    <mergeCell ref="C402:C403"/>
    <mergeCell ref="D402:F403"/>
    <mergeCell ref="J402:J403"/>
    <mergeCell ref="K402:M403"/>
    <mergeCell ref="Q402:Q403"/>
    <mergeCell ref="R402:T403"/>
    <mergeCell ref="R394:R396"/>
    <mergeCell ref="S394:T396"/>
    <mergeCell ref="C396:C399"/>
    <mergeCell ref="J396:J399"/>
    <mergeCell ref="Q396:Q399"/>
    <mergeCell ref="D397:D399"/>
    <mergeCell ref="E397:F399"/>
    <mergeCell ref="K397:K399"/>
    <mergeCell ref="L397:M399"/>
    <mergeCell ref="R397:R399"/>
    <mergeCell ref="Q388:Q395"/>
    <mergeCell ref="R388:R390"/>
    <mergeCell ref="S388:T390"/>
    <mergeCell ref="D391:D393"/>
    <mergeCell ref="E391:F393"/>
    <mergeCell ref="K391:K393"/>
    <mergeCell ref="L391:M393"/>
    <mergeCell ref="R391:R393"/>
    <mergeCell ref="S391:T393"/>
    <mergeCell ref="D394:D396"/>
    <mergeCell ref="C388:C395"/>
    <mergeCell ref="D388:D390"/>
    <mergeCell ref="E388:F390"/>
    <mergeCell ref="J388:J395"/>
    <mergeCell ref="K388:K390"/>
    <mergeCell ref="L388:M390"/>
    <mergeCell ref="E394:F396"/>
    <mergeCell ref="K394:K396"/>
    <mergeCell ref="L394:M396"/>
    <mergeCell ref="S381:T383"/>
    <mergeCell ref="C386:C387"/>
    <mergeCell ref="D386:F387"/>
    <mergeCell ref="J386:J387"/>
    <mergeCell ref="K386:M387"/>
    <mergeCell ref="Q386:Q387"/>
    <mergeCell ref="R386:T387"/>
    <mergeCell ref="R378:R380"/>
    <mergeCell ref="S378:T380"/>
    <mergeCell ref="C380:C383"/>
    <mergeCell ref="J380:J383"/>
    <mergeCell ref="Q380:Q383"/>
    <mergeCell ref="D381:D383"/>
    <mergeCell ref="E381:F383"/>
    <mergeCell ref="K381:K383"/>
    <mergeCell ref="L381:M383"/>
    <mergeCell ref="R381:R383"/>
    <mergeCell ref="Q372:Q379"/>
    <mergeCell ref="R372:R374"/>
    <mergeCell ref="S372:T374"/>
    <mergeCell ref="D375:D377"/>
    <mergeCell ref="E375:F377"/>
    <mergeCell ref="K375:K377"/>
    <mergeCell ref="L375:M377"/>
    <mergeCell ref="R375:R377"/>
    <mergeCell ref="S375:T377"/>
    <mergeCell ref="D378:D380"/>
    <mergeCell ref="C372:C379"/>
    <mergeCell ref="D372:D374"/>
    <mergeCell ref="E372:F374"/>
    <mergeCell ref="J372:J379"/>
    <mergeCell ref="K372:K374"/>
    <mergeCell ref="L372:M374"/>
    <mergeCell ref="E378:F380"/>
    <mergeCell ref="K378:K380"/>
    <mergeCell ref="L378:M380"/>
    <mergeCell ref="S365:T367"/>
    <mergeCell ref="C370:C371"/>
    <mergeCell ref="D370:F371"/>
    <mergeCell ref="J370:J371"/>
    <mergeCell ref="K370:M371"/>
    <mergeCell ref="Q370:Q371"/>
    <mergeCell ref="R370:T371"/>
    <mergeCell ref="R362:R364"/>
    <mergeCell ref="S362:T364"/>
    <mergeCell ref="C364:C367"/>
    <mergeCell ref="J364:J367"/>
    <mergeCell ref="Q364:Q367"/>
    <mergeCell ref="D365:D367"/>
    <mergeCell ref="E365:F367"/>
    <mergeCell ref="K365:K367"/>
    <mergeCell ref="L365:M367"/>
    <mergeCell ref="R365:R367"/>
    <mergeCell ref="Q356:Q363"/>
    <mergeCell ref="R356:R358"/>
    <mergeCell ref="S356:T358"/>
    <mergeCell ref="D359:D361"/>
    <mergeCell ref="E359:F361"/>
    <mergeCell ref="K359:K361"/>
    <mergeCell ref="L359:M361"/>
    <mergeCell ref="R359:R361"/>
    <mergeCell ref="S359:T361"/>
    <mergeCell ref="D362:D364"/>
    <mergeCell ref="C356:C363"/>
    <mergeCell ref="D356:D358"/>
    <mergeCell ref="E356:F358"/>
    <mergeCell ref="J356:J363"/>
    <mergeCell ref="K356:K358"/>
    <mergeCell ref="L356:M358"/>
    <mergeCell ref="E362:F364"/>
    <mergeCell ref="K362:K364"/>
    <mergeCell ref="L362:M364"/>
    <mergeCell ref="S349:T351"/>
    <mergeCell ref="C354:C355"/>
    <mergeCell ref="D354:F355"/>
    <mergeCell ref="J354:J355"/>
    <mergeCell ref="K354:M355"/>
    <mergeCell ref="Q354:Q355"/>
    <mergeCell ref="R354:T355"/>
    <mergeCell ref="R346:R348"/>
    <mergeCell ref="S346:T348"/>
    <mergeCell ref="C348:C351"/>
    <mergeCell ref="J348:J351"/>
    <mergeCell ref="Q348:Q351"/>
    <mergeCell ref="D349:D351"/>
    <mergeCell ref="E349:F351"/>
    <mergeCell ref="K349:K351"/>
    <mergeCell ref="L349:M351"/>
    <mergeCell ref="R349:R351"/>
    <mergeCell ref="Q340:Q347"/>
    <mergeCell ref="R340:R342"/>
    <mergeCell ref="S340:T342"/>
    <mergeCell ref="D343:D345"/>
    <mergeCell ref="E343:F345"/>
    <mergeCell ref="K343:K345"/>
    <mergeCell ref="L343:M345"/>
    <mergeCell ref="R343:R345"/>
    <mergeCell ref="S343:T345"/>
    <mergeCell ref="D346:D348"/>
    <mergeCell ref="C340:C347"/>
    <mergeCell ref="D340:D342"/>
    <mergeCell ref="E340:F342"/>
    <mergeCell ref="J340:J347"/>
    <mergeCell ref="K340:K342"/>
    <mergeCell ref="L340:M342"/>
    <mergeCell ref="E346:F348"/>
    <mergeCell ref="K346:K348"/>
    <mergeCell ref="L346:M348"/>
    <mergeCell ref="S333:T335"/>
    <mergeCell ref="C338:C339"/>
    <mergeCell ref="D338:F339"/>
    <mergeCell ref="J338:J339"/>
    <mergeCell ref="K338:M339"/>
    <mergeCell ref="Q338:Q339"/>
    <mergeCell ref="R338:T339"/>
    <mergeCell ref="R330:R332"/>
    <mergeCell ref="S330:T332"/>
    <mergeCell ref="C332:C335"/>
    <mergeCell ref="J332:J335"/>
    <mergeCell ref="Q332:Q335"/>
    <mergeCell ref="D333:D335"/>
    <mergeCell ref="E333:F335"/>
    <mergeCell ref="K333:K335"/>
    <mergeCell ref="L333:M335"/>
    <mergeCell ref="R333:R335"/>
    <mergeCell ref="Q324:Q331"/>
    <mergeCell ref="R324:R326"/>
    <mergeCell ref="S324:T326"/>
    <mergeCell ref="D327:D329"/>
    <mergeCell ref="E327:F329"/>
    <mergeCell ref="K327:K329"/>
    <mergeCell ref="L327:M329"/>
    <mergeCell ref="R327:R329"/>
    <mergeCell ref="S327:T329"/>
    <mergeCell ref="D330:D332"/>
    <mergeCell ref="C324:C331"/>
    <mergeCell ref="D324:D326"/>
    <mergeCell ref="E324:F326"/>
    <mergeCell ref="J324:J331"/>
    <mergeCell ref="K324:K326"/>
    <mergeCell ref="L324:M326"/>
    <mergeCell ref="E330:F332"/>
    <mergeCell ref="K330:K332"/>
    <mergeCell ref="L330:M332"/>
    <mergeCell ref="S317:T319"/>
    <mergeCell ref="C322:C323"/>
    <mergeCell ref="D322:F323"/>
    <mergeCell ref="J322:J323"/>
    <mergeCell ref="K322:M323"/>
    <mergeCell ref="Q322:Q323"/>
    <mergeCell ref="R322:T323"/>
    <mergeCell ref="R314:R316"/>
    <mergeCell ref="S314:T316"/>
    <mergeCell ref="C316:C319"/>
    <mergeCell ref="J316:J319"/>
    <mergeCell ref="Q316:Q319"/>
    <mergeCell ref="D317:D319"/>
    <mergeCell ref="E317:F319"/>
    <mergeCell ref="K317:K319"/>
    <mergeCell ref="L317:M319"/>
    <mergeCell ref="R317:R319"/>
    <mergeCell ref="Q308:Q315"/>
    <mergeCell ref="R308:R310"/>
    <mergeCell ref="S308:T310"/>
    <mergeCell ref="D311:D313"/>
    <mergeCell ref="E311:F313"/>
    <mergeCell ref="K311:K313"/>
    <mergeCell ref="L311:M313"/>
    <mergeCell ref="R311:R313"/>
    <mergeCell ref="S311:T313"/>
    <mergeCell ref="D314:D316"/>
    <mergeCell ref="C308:C315"/>
    <mergeCell ref="D308:D310"/>
    <mergeCell ref="E308:F310"/>
    <mergeCell ref="J308:J315"/>
    <mergeCell ref="K308:K310"/>
    <mergeCell ref="L308:M310"/>
    <mergeCell ref="E314:F316"/>
    <mergeCell ref="K314:K316"/>
    <mergeCell ref="L314:M316"/>
    <mergeCell ref="S301:T303"/>
    <mergeCell ref="C306:C307"/>
    <mergeCell ref="D306:F307"/>
    <mergeCell ref="J306:J307"/>
    <mergeCell ref="K306:M307"/>
    <mergeCell ref="Q306:Q307"/>
    <mergeCell ref="R306:T307"/>
    <mergeCell ref="R298:R300"/>
    <mergeCell ref="S298:T300"/>
    <mergeCell ref="C300:C303"/>
    <mergeCell ref="J300:J303"/>
    <mergeCell ref="Q300:Q303"/>
    <mergeCell ref="D301:D303"/>
    <mergeCell ref="E301:F303"/>
    <mergeCell ref="K301:K303"/>
    <mergeCell ref="L301:M303"/>
    <mergeCell ref="R301:R303"/>
    <mergeCell ref="Q292:Q299"/>
    <mergeCell ref="R292:R294"/>
    <mergeCell ref="S292:T294"/>
    <mergeCell ref="D295:D297"/>
    <mergeCell ref="E295:F297"/>
    <mergeCell ref="K295:K297"/>
    <mergeCell ref="L295:M297"/>
    <mergeCell ref="R295:R297"/>
    <mergeCell ref="S295:T297"/>
    <mergeCell ref="D298:D300"/>
    <mergeCell ref="C292:C299"/>
    <mergeCell ref="D292:D294"/>
    <mergeCell ref="E292:F294"/>
    <mergeCell ref="J292:J299"/>
    <mergeCell ref="K292:K294"/>
    <mergeCell ref="L292:M294"/>
    <mergeCell ref="E298:F300"/>
    <mergeCell ref="K298:K300"/>
    <mergeCell ref="L298:M300"/>
    <mergeCell ref="S285:T287"/>
    <mergeCell ref="C290:C291"/>
    <mergeCell ref="D290:F291"/>
    <mergeCell ref="J290:J291"/>
    <mergeCell ref="K290:M291"/>
    <mergeCell ref="Q290:Q291"/>
    <mergeCell ref="R290:T291"/>
    <mergeCell ref="R282:R284"/>
    <mergeCell ref="S282:T284"/>
    <mergeCell ref="C284:C287"/>
    <mergeCell ref="J284:J287"/>
    <mergeCell ref="Q284:Q287"/>
    <mergeCell ref="D285:D287"/>
    <mergeCell ref="E285:F287"/>
    <mergeCell ref="K285:K287"/>
    <mergeCell ref="L285:M287"/>
    <mergeCell ref="R285:R287"/>
    <mergeCell ref="Q276:Q283"/>
    <mergeCell ref="R276:R278"/>
    <mergeCell ref="S276:T278"/>
    <mergeCell ref="D279:D281"/>
    <mergeCell ref="E279:F281"/>
    <mergeCell ref="K279:K281"/>
    <mergeCell ref="L279:M281"/>
    <mergeCell ref="R279:R281"/>
    <mergeCell ref="S279:T281"/>
    <mergeCell ref="D282:D284"/>
    <mergeCell ref="C276:C283"/>
    <mergeCell ref="D276:D278"/>
    <mergeCell ref="E276:F278"/>
    <mergeCell ref="J276:J283"/>
    <mergeCell ref="K276:K278"/>
    <mergeCell ref="L276:M278"/>
    <mergeCell ref="E282:F284"/>
    <mergeCell ref="K282:K284"/>
    <mergeCell ref="L282:M284"/>
    <mergeCell ref="S269:T271"/>
    <mergeCell ref="C274:C275"/>
    <mergeCell ref="D274:F275"/>
    <mergeCell ref="J274:J275"/>
    <mergeCell ref="K274:M275"/>
    <mergeCell ref="Q274:Q275"/>
    <mergeCell ref="R274:T275"/>
    <mergeCell ref="R266:R268"/>
    <mergeCell ref="S266:T268"/>
    <mergeCell ref="C268:C271"/>
    <mergeCell ref="J268:J271"/>
    <mergeCell ref="Q268:Q271"/>
    <mergeCell ref="D269:D271"/>
    <mergeCell ref="E269:F271"/>
    <mergeCell ref="K269:K271"/>
    <mergeCell ref="L269:M271"/>
    <mergeCell ref="R269:R271"/>
    <mergeCell ref="Q260:Q267"/>
    <mergeCell ref="R260:R262"/>
    <mergeCell ref="S260:T262"/>
    <mergeCell ref="D263:D265"/>
    <mergeCell ref="E263:F265"/>
    <mergeCell ref="K263:K265"/>
    <mergeCell ref="L263:M265"/>
    <mergeCell ref="R263:R265"/>
    <mergeCell ref="S263:T265"/>
    <mergeCell ref="D266:D268"/>
    <mergeCell ref="C260:C267"/>
    <mergeCell ref="D260:D262"/>
    <mergeCell ref="E260:F262"/>
    <mergeCell ref="J260:J267"/>
    <mergeCell ref="K260:K262"/>
    <mergeCell ref="L260:M262"/>
    <mergeCell ref="E266:F268"/>
    <mergeCell ref="K266:K268"/>
    <mergeCell ref="L266:M268"/>
    <mergeCell ref="S253:T255"/>
    <mergeCell ref="C258:C259"/>
    <mergeCell ref="D258:F259"/>
    <mergeCell ref="J258:J259"/>
    <mergeCell ref="K258:M259"/>
    <mergeCell ref="Q258:Q259"/>
    <mergeCell ref="R258:T259"/>
    <mergeCell ref="R250:R252"/>
    <mergeCell ref="S250:T252"/>
    <mergeCell ref="C252:C255"/>
    <mergeCell ref="J252:J255"/>
    <mergeCell ref="Q252:Q255"/>
    <mergeCell ref="D253:D255"/>
    <mergeCell ref="E253:F255"/>
    <mergeCell ref="K253:K255"/>
    <mergeCell ref="L253:M255"/>
    <mergeCell ref="R253:R255"/>
    <mergeCell ref="Q244:Q251"/>
    <mergeCell ref="R244:R246"/>
    <mergeCell ref="S244:T246"/>
    <mergeCell ref="D247:D249"/>
    <mergeCell ref="E247:F249"/>
    <mergeCell ref="K247:K249"/>
    <mergeCell ref="L247:M249"/>
    <mergeCell ref="R247:R249"/>
    <mergeCell ref="S247:T249"/>
    <mergeCell ref="D250:D252"/>
    <mergeCell ref="C244:C251"/>
    <mergeCell ref="D244:D246"/>
    <mergeCell ref="E244:F246"/>
    <mergeCell ref="J244:J251"/>
    <mergeCell ref="K244:K246"/>
    <mergeCell ref="L244:M246"/>
    <mergeCell ref="E250:F252"/>
    <mergeCell ref="K250:K252"/>
    <mergeCell ref="L250:M252"/>
    <mergeCell ref="S237:T239"/>
    <mergeCell ref="C242:C243"/>
    <mergeCell ref="D242:F243"/>
    <mergeCell ref="J242:J243"/>
    <mergeCell ref="K242:M243"/>
    <mergeCell ref="Q242:Q243"/>
    <mergeCell ref="R242:T243"/>
    <mergeCell ref="R234:R236"/>
    <mergeCell ref="S234:T236"/>
    <mergeCell ref="C236:C239"/>
    <mergeCell ref="J236:J239"/>
    <mergeCell ref="Q236:Q239"/>
    <mergeCell ref="D237:D239"/>
    <mergeCell ref="E237:F239"/>
    <mergeCell ref="K237:K239"/>
    <mergeCell ref="L237:M239"/>
    <mergeCell ref="R237:R239"/>
    <mergeCell ref="Q228:Q235"/>
    <mergeCell ref="R228:R230"/>
    <mergeCell ref="S228:T230"/>
    <mergeCell ref="D231:D233"/>
    <mergeCell ref="E231:F233"/>
    <mergeCell ref="K231:K233"/>
    <mergeCell ref="L231:M233"/>
    <mergeCell ref="R231:R233"/>
    <mergeCell ref="S231:T233"/>
    <mergeCell ref="D234:D236"/>
    <mergeCell ref="C228:C235"/>
    <mergeCell ref="D228:D230"/>
    <mergeCell ref="E228:F230"/>
    <mergeCell ref="J228:J235"/>
    <mergeCell ref="K228:K230"/>
    <mergeCell ref="L228:M230"/>
    <mergeCell ref="E234:F236"/>
    <mergeCell ref="K234:K236"/>
    <mergeCell ref="L234:M236"/>
    <mergeCell ref="S221:T223"/>
    <mergeCell ref="C226:C227"/>
    <mergeCell ref="D226:F227"/>
    <mergeCell ref="J226:J227"/>
    <mergeCell ref="K226:M227"/>
    <mergeCell ref="Q226:Q227"/>
    <mergeCell ref="R226:T227"/>
    <mergeCell ref="R218:R220"/>
    <mergeCell ref="S218:T220"/>
    <mergeCell ref="C220:C223"/>
    <mergeCell ref="J220:J223"/>
    <mergeCell ref="Q220:Q223"/>
    <mergeCell ref="D221:D223"/>
    <mergeCell ref="E221:F223"/>
    <mergeCell ref="K221:K223"/>
    <mergeCell ref="L221:M223"/>
    <mergeCell ref="R221:R223"/>
    <mergeCell ref="Q212:Q219"/>
    <mergeCell ref="R212:R214"/>
    <mergeCell ref="S212:T214"/>
    <mergeCell ref="D215:D217"/>
    <mergeCell ref="E215:F217"/>
    <mergeCell ref="K215:K217"/>
    <mergeCell ref="L215:M217"/>
    <mergeCell ref="R215:R217"/>
    <mergeCell ref="S215:T217"/>
    <mergeCell ref="D218:D220"/>
    <mergeCell ref="C212:C219"/>
    <mergeCell ref="D212:D214"/>
    <mergeCell ref="E212:F214"/>
    <mergeCell ref="J212:J219"/>
    <mergeCell ref="K212:K214"/>
    <mergeCell ref="L212:M214"/>
    <mergeCell ref="E218:F220"/>
    <mergeCell ref="K218:K220"/>
    <mergeCell ref="L218:M220"/>
    <mergeCell ref="S205:T207"/>
    <mergeCell ref="C210:C211"/>
    <mergeCell ref="D210:F211"/>
    <mergeCell ref="J210:J211"/>
    <mergeCell ref="K210:M211"/>
    <mergeCell ref="Q210:Q211"/>
    <mergeCell ref="R210:T211"/>
    <mergeCell ref="R202:R204"/>
    <mergeCell ref="S202:T204"/>
    <mergeCell ref="C204:C207"/>
    <mergeCell ref="J204:J207"/>
    <mergeCell ref="Q204:Q207"/>
    <mergeCell ref="D205:D207"/>
    <mergeCell ref="E205:F207"/>
    <mergeCell ref="K205:K207"/>
    <mergeCell ref="L205:M207"/>
    <mergeCell ref="R205:R207"/>
    <mergeCell ref="Q196:Q203"/>
    <mergeCell ref="R196:R198"/>
    <mergeCell ref="S196:T198"/>
    <mergeCell ref="D199:D201"/>
    <mergeCell ref="E199:F201"/>
    <mergeCell ref="K199:K201"/>
    <mergeCell ref="L199:M201"/>
    <mergeCell ref="R199:R201"/>
    <mergeCell ref="S199:T201"/>
    <mergeCell ref="D202:D204"/>
    <mergeCell ref="C196:C203"/>
    <mergeCell ref="D196:D198"/>
    <mergeCell ref="E196:F198"/>
    <mergeCell ref="J196:J203"/>
    <mergeCell ref="K196:K198"/>
    <mergeCell ref="L196:M198"/>
    <mergeCell ref="E202:F204"/>
    <mergeCell ref="K202:K204"/>
    <mergeCell ref="L202:M204"/>
    <mergeCell ref="S189:T191"/>
    <mergeCell ref="C194:C195"/>
    <mergeCell ref="D194:F195"/>
    <mergeCell ref="J194:J195"/>
    <mergeCell ref="K194:M195"/>
    <mergeCell ref="Q194:Q195"/>
    <mergeCell ref="R194:T195"/>
    <mergeCell ref="R186:R188"/>
    <mergeCell ref="S186:T188"/>
    <mergeCell ref="C188:C191"/>
    <mergeCell ref="J188:J191"/>
    <mergeCell ref="Q188:Q191"/>
    <mergeCell ref="D189:D191"/>
    <mergeCell ref="E189:F191"/>
    <mergeCell ref="K189:K191"/>
    <mergeCell ref="L189:M191"/>
    <mergeCell ref="R189:R191"/>
    <mergeCell ref="Q180:Q187"/>
    <mergeCell ref="R180:R182"/>
    <mergeCell ref="S180:T182"/>
    <mergeCell ref="D183:D185"/>
    <mergeCell ref="E183:F185"/>
    <mergeCell ref="K183:K185"/>
    <mergeCell ref="L183:M185"/>
    <mergeCell ref="R183:R185"/>
    <mergeCell ref="S183:T185"/>
    <mergeCell ref="D186:D188"/>
    <mergeCell ref="C180:C187"/>
    <mergeCell ref="D180:D182"/>
    <mergeCell ref="E180:F182"/>
    <mergeCell ref="J180:J187"/>
    <mergeCell ref="K180:K182"/>
    <mergeCell ref="L180:M182"/>
    <mergeCell ref="E186:F188"/>
    <mergeCell ref="K186:K188"/>
    <mergeCell ref="L186:M188"/>
    <mergeCell ref="S173:T175"/>
    <mergeCell ref="C178:C179"/>
    <mergeCell ref="D178:F179"/>
    <mergeCell ref="J178:J179"/>
    <mergeCell ref="K178:M179"/>
    <mergeCell ref="Q178:Q179"/>
    <mergeCell ref="R178:T179"/>
    <mergeCell ref="R170:R172"/>
    <mergeCell ref="S170:T172"/>
    <mergeCell ref="C172:C175"/>
    <mergeCell ref="J172:J175"/>
    <mergeCell ref="Q172:Q175"/>
    <mergeCell ref="D173:D175"/>
    <mergeCell ref="E173:F175"/>
    <mergeCell ref="K173:K175"/>
    <mergeCell ref="L173:M175"/>
    <mergeCell ref="R173:R175"/>
    <mergeCell ref="Q164:Q171"/>
    <mergeCell ref="R164:R166"/>
    <mergeCell ref="S164:T166"/>
    <mergeCell ref="D167:D169"/>
    <mergeCell ref="E167:F169"/>
    <mergeCell ref="K167:K169"/>
    <mergeCell ref="L167:M169"/>
    <mergeCell ref="R167:R169"/>
    <mergeCell ref="S167:T169"/>
    <mergeCell ref="D170:D172"/>
    <mergeCell ref="C164:C171"/>
    <mergeCell ref="D164:D166"/>
    <mergeCell ref="E164:F166"/>
    <mergeCell ref="J164:J171"/>
    <mergeCell ref="K164:K166"/>
    <mergeCell ref="L164:M166"/>
    <mergeCell ref="E170:F172"/>
    <mergeCell ref="K170:K172"/>
    <mergeCell ref="L170:M172"/>
    <mergeCell ref="S157:T159"/>
    <mergeCell ref="C162:C163"/>
    <mergeCell ref="D162:F163"/>
    <mergeCell ref="J162:J163"/>
    <mergeCell ref="K162:M163"/>
    <mergeCell ref="Q162:Q163"/>
    <mergeCell ref="R162:T163"/>
    <mergeCell ref="R154:R156"/>
    <mergeCell ref="S154:T156"/>
    <mergeCell ref="C156:C159"/>
    <mergeCell ref="J156:J159"/>
    <mergeCell ref="Q156:Q159"/>
    <mergeCell ref="D157:D159"/>
    <mergeCell ref="E157:F159"/>
    <mergeCell ref="K157:K159"/>
    <mergeCell ref="L157:M159"/>
    <mergeCell ref="R157:R159"/>
    <mergeCell ref="Q148:Q155"/>
    <mergeCell ref="R148:R150"/>
    <mergeCell ref="S148:T150"/>
    <mergeCell ref="D151:D153"/>
    <mergeCell ref="E151:F153"/>
    <mergeCell ref="K151:K153"/>
    <mergeCell ref="L151:M153"/>
    <mergeCell ref="R151:R153"/>
    <mergeCell ref="S151:T153"/>
    <mergeCell ref="D154:D156"/>
    <mergeCell ref="C148:C155"/>
    <mergeCell ref="D148:D150"/>
    <mergeCell ref="E148:F150"/>
    <mergeCell ref="J148:J155"/>
    <mergeCell ref="K148:K150"/>
    <mergeCell ref="L148:M150"/>
    <mergeCell ref="E154:F156"/>
    <mergeCell ref="K154:K156"/>
    <mergeCell ref="L154:M156"/>
    <mergeCell ref="S141:T143"/>
    <mergeCell ref="C146:C147"/>
    <mergeCell ref="D146:F147"/>
    <mergeCell ref="J146:J147"/>
    <mergeCell ref="K146:M147"/>
    <mergeCell ref="Q146:Q147"/>
    <mergeCell ref="R146:T147"/>
    <mergeCell ref="R138:R140"/>
    <mergeCell ref="S138:T140"/>
    <mergeCell ref="C140:C143"/>
    <mergeCell ref="J140:J143"/>
    <mergeCell ref="Q140:Q143"/>
    <mergeCell ref="D141:D143"/>
    <mergeCell ref="E141:F143"/>
    <mergeCell ref="K141:K143"/>
    <mergeCell ref="L141:M143"/>
    <mergeCell ref="R141:R143"/>
    <mergeCell ref="Q132:Q139"/>
    <mergeCell ref="R132:R134"/>
    <mergeCell ref="S132:T134"/>
    <mergeCell ref="D135:D137"/>
    <mergeCell ref="E135:F137"/>
    <mergeCell ref="K135:K137"/>
    <mergeCell ref="L135:M137"/>
    <mergeCell ref="R135:R137"/>
    <mergeCell ref="S135:T137"/>
    <mergeCell ref="D138:D140"/>
    <mergeCell ref="C132:C139"/>
    <mergeCell ref="D132:D134"/>
    <mergeCell ref="E132:F134"/>
    <mergeCell ref="J132:J139"/>
    <mergeCell ref="K132:K134"/>
    <mergeCell ref="L132:M134"/>
    <mergeCell ref="E138:F140"/>
    <mergeCell ref="K138:K140"/>
    <mergeCell ref="L138:M140"/>
    <mergeCell ref="S125:T127"/>
    <mergeCell ref="C130:C131"/>
    <mergeCell ref="D130:F131"/>
    <mergeCell ref="J130:J131"/>
    <mergeCell ref="K130:M131"/>
    <mergeCell ref="Q130:Q131"/>
    <mergeCell ref="R130:T131"/>
    <mergeCell ref="R122:R124"/>
    <mergeCell ref="S122:T124"/>
    <mergeCell ref="C124:C127"/>
    <mergeCell ref="J124:J127"/>
    <mergeCell ref="Q124:Q127"/>
    <mergeCell ref="D125:D127"/>
    <mergeCell ref="E125:F127"/>
    <mergeCell ref="K125:K127"/>
    <mergeCell ref="L125:M127"/>
    <mergeCell ref="R125:R127"/>
    <mergeCell ref="Q116:Q123"/>
    <mergeCell ref="R116:R118"/>
    <mergeCell ref="S116:T118"/>
    <mergeCell ref="D119:D121"/>
    <mergeCell ref="E119:F121"/>
    <mergeCell ref="K119:K121"/>
    <mergeCell ref="L119:M121"/>
    <mergeCell ref="R119:R121"/>
    <mergeCell ref="S119:T121"/>
    <mergeCell ref="D122:D124"/>
    <mergeCell ref="C116:C123"/>
    <mergeCell ref="D116:D118"/>
    <mergeCell ref="E116:F118"/>
    <mergeCell ref="J116:J123"/>
    <mergeCell ref="K116:K118"/>
    <mergeCell ref="L116:M118"/>
    <mergeCell ref="E122:F124"/>
    <mergeCell ref="K122:K124"/>
    <mergeCell ref="L122:M124"/>
    <mergeCell ref="S109:T111"/>
    <mergeCell ref="C114:C115"/>
    <mergeCell ref="D114:F115"/>
    <mergeCell ref="J114:J115"/>
    <mergeCell ref="K114:M115"/>
    <mergeCell ref="Q114:Q115"/>
    <mergeCell ref="R114:T115"/>
    <mergeCell ref="R106:R108"/>
    <mergeCell ref="S106:T108"/>
    <mergeCell ref="C108:C111"/>
    <mergeCell ref="J108:J111"/>
    <mergeCell ref="Q108:Q111"/>
    <mergeCell ref="D109:D111"/>
    <mergeCell ref="E109:F111"/>
    <mergeCell ref="K109:K111"/>
    <mergeCell ref="L109:M111"/>
    <mergeCell ref="R109:R111"/>
    <mergeCell ref="Q100:Q107"/>
    <mergeCell ref="R100:R102"/>
    <mergeCell ref="S100:T102"/>
    <mergeCell ref="D103:D105"/>
    <mergeCell ref="E103:F105"/>
    <mergeCell ref="K103:K105"/>
    <mergeCell ref="L103:M105"/>
    <mergeCell ref="R103:R105"/>
    <mergeCell ref="S103:T105"/>
    <mergeCell ref="D106:D108"/>
    <mergeCell ref="C100:C107"/>
    <mergeCell ref="D100:D102"/>
    <mergeCell ref="E100:F102"/>
    <mergeCell ref="J100:J107"/>
    <mergeCell ref="K100:K102"/>
    <mergeCell ref="L100:M102"/>
    <mergeCell ref="E106:F108"/>
    <mergeCell ref="K106:K108"/>
    <mergeCell ref="L106:M108"/>
    <mergeCell ref="S93:T95"/>
    <mergeCell ref="C98:C99"/>
    <mergeCell ref="D98:F99"/>
    <mergeCell ref="J98:J99"/>
    <mergeCell ref="K98:M99"/>
    <mergeCell ref="Q98:Q99"/>
    <mergeCell ref="R98:T99"/>
    <mergeCell ref="R90:R92"/>
    <mergeCell ref="S90:T92"/>
    <mergeCell ref="C92:C95"/>
    <mergeCell ref="J92:J95"/>
    <mergeCell ref="Q92:Q95"/>
    <mergeCell ref="D93:D95"/>
    <mergeCell ref="E93:F95"/>
    <mergeCell ref="K93:K95"/>
    <mergeCell ref="L93:M95"/>
    <mergeCell ref="R93:R95"/>
    <mergeCell ref="Q84:Q91"/>
    <mergeCell ref="R84:R86"/>
    <mergeCell ref="S84:T86"/>
    <mergeCell ref="D87:D89"/>
    <mergeCell ref="E87:F89"/>
    <mergeCell ref="K87:K89"/>
    <mergeCell ref="L87:M89"/>
    <mergeCell ref="R87:R89"/>
    <mergeCell ref="S87:T89"/>
    <mergeCell ref="D90:D92"/>
    <mergeCell ref="C84:C91"/>
    <mergeCell ref="D84:D86"/>
    <mergeCell ref="E84:F86"/>
    <mergeCell ref="J84:J91"/>
    <mergeCell ref="K84:K86"/>
    <mergeCell ref="L84:M86"/>
    <mergeCell ref="E90:F92"/>
    <mergeCell ref="K90:K92"/>
    <mergeCell ref="L90:M92"/>
    <mergeCell ref="S77:T79"/>
    <mergeCell ref="C82:C83"/>
    <mergeCell ref="D82:F83"/>
    <mergeCell ref="J82:J83"/>
    <mergeCell ref="K82:M83"/>
    <mergeCell ref="Q82:Q83"/>
    <mergeCell ref="R82:T83"/>
    <mergeCell ref="R74:R76"/>
    <mergeCell ref="S74:T76"/>
    <mergeCell ref="C76:C79"/>
    <mergeCell ref="J76:J79"/>
    <mergeCell ref="Q76:Q79"/>
    <mergeCell ref="D77:D79"/>
    <mergeCell ref="E77:F79"/>
    <mergeCell ref="K77:K79"/>
    <mergeCell ref="L77:M79"/>
    <mergeCell ref="R77:R79"/>
    <mergeCell ref="Q68:Q75"/>
    <mergeCell ref="R68:R70"/>
    <mergeCell ref="S68:T70"/>
    <mergeCell ref="D71:D73"/>
    <mergeCell ref="E71:F73"/>
    <mergeCell ref="K71:K73"/>
    <mergeCell ref="L71:M73"/>
    <mergeCell ref="R71:R73"/>
    <mergeCell ref="S71:T73"/>
    <mergeCell ref="D74:D76"/>
    <mergeCell ref="C68:C75"/>
    <mergeCell ref="D68:D70"/>
    <mergeCell ref="E68:F70"/>
    <mergeCell ref="J68:J75"/>
    <mergeCell ref="K68:K70"/>
    <mergeCell ref="L68:M70"/>
    <mergeCell ref="E74:F76"/>
    <mergeCell ref="K74:K76"/>
    <mergeCell ref="L74:M76"/>
    <mergeCell ref="S61:T63"/>
    <mergeCell ref="C66:C67"/>
    <mergeCell ref="D66:F67"/>
    <mergeCell ref="J66:J67"/>
    <mergeCell ref="K66:M67"/>
    <mergeCell ref="Q66:Q67"/>
    <mergeCell ref="R66:T67"/>
    <mergeCell ref="R58:R60"/>
    <mergeCell ref="S58:T60"/>
    <mergeCell ref="C60:C63"/>
    <mergeCell ref="J60:J63"/>
    <mergeCell ref="Q60:Q63"/>
    <mergeCell ref="D61:D63"/>
    <mergeCell ref="E61:F63"/>
    <mergeCell ref="K61:K63"/>
    <mergeCell ref="L61:M63"/>
    <mergeCell ref="R61:R63"/>
    <mergeCell ref="Q52:Q59"/>
    <mergeCell ref="R52:R54"/>
    <mergeCell ref="S52:T54"/>
    <mergeCell ref="D55:D57"/>
    <mergeCell ref="E55:F57"/>
    <mergeCell ref="K55:K57"/>
    <mergeCell ref="L55:M57"/>
    <mergeCell ref="R55:R57"/>
    <mergeCell ref="S55:T57"/>
    <mergeCell ref="D58:D60"/>
    <mergeCell ref="C52:C59"/>
    <mergeCell ref="D52:D54"/>
    <mergeCell ref="E52:F54"/>
    <mergeCell ref="J52:J59"/>
    <mergeCell ref="K52:K54"/>
    <mergeCell ref="L52:M54"/>
    <mergeCell ref="E58:F60"/>
    <mergeCell ref="K58:K60"/>
    <mergeCell ref="L58:M60"/>
    <mergeCell ref="C50:C51"/>
    <mergeCell ref="D50:F51"/>
    <mergeCell ref="J50:J51"/>
    <mergeCell ref="K50:M51"/>
    <mergeCell ref="Q50:Q51"/>
    <mergeCell ref="R50:T51"/>
    <mergeCell ref="S45:T47"/>
    <mergeCell ref="C34:C35"/>
    <mergeCell ref="D34:F35"/>
    <mergeCell ref="J34:J35"/>
    <mergeCell ref="K34:M35"/>
    <mergeCell ref="Q34:Q35"/>
    <mergeCell ref="R34:T35"/>
    <mergeCell ref="R42:R44"/>
    <mergeCell ref="S42:T44"/>
    <mergeCell ref="C44:C47"/>
    <mergeCell ref="J44:J47"/>
    <mergeCell ref="Q44:Q47"/>
    <mergeCell ref="D45:D47"/>
    <mergeCell ref="E45:F47"/>
    <mergeCell ref="K45:K47"/>
    <mergeCell ref="L45:M47"/>
    <mergeCell ref="R45:R47"/>
    <mergeCell ref="Q36:Q43"/>
    <mergeCell ref="R36:R38"/>
    <mergeCell ref="S36:T38"/>
    <mergeCell ref="D39:D41"/>
    <mergeCell ref="E39:F41"/>
    <mergeCell ref="K39:K41"/>
    <mergeCell ref="L39:M41"/>
    <mergeCell ref="R39:R41"/>
    <mergeCell ref="S39:T41"/>
    <mergeCell ref="D42:D44"/>
    <mergeCell ref="C36:C43"/>
    <mergeCell ref="D36:D38"/>
    <mergeCell ref="E36:F38"/>
    <mergeCell ref="J36:J43"/>
    <mergeCell ref="K36:K38"/>
    <mergeCell ref="L36:M38"/>
    <mergeCell ref="E42:F44"/>
    <mergeCell ref="K42:K44"/>
    <mergeCell ref="L42:M44"/>
    <mergeCell ref="S29:T31"/>
    <mergeCell ref="R26:R28"/>
    <mergeCell ref="S26:T28"/>
    <mergeCell ref="C28:C31"/>
    <mergeCell ref="J28:J31"/>
    <mergeCell ref="Q28:Q31"/>
    <mergeCell ref="D29:D31"/>
    <mergeCell ref="E29:F31"/>
    <mergeCell ref="K29:K31"/>
    <mergeCell ref="L29:M31"/>
    <mergeCell ref="R29:R31"/>
    <mergeCell ref="Q20:Q27"/>
    <mergeCell ref="R20:R22"/>
    <mergeCell ref="S20:T22"/>
    <mergeCell ref="D23:D25"/>
    <mergeCell ref="E23:F25"/>
    <mergeCell ref="K23:K25"/>
    <mergeCell ref="L23:M25"/>
    <mergeCell ref="R23:R25"/>
    <mergeCell ref="S23:T25"/>
    <mergeCell ref="D26:D28"/>
    <mergeCell ref="C20:C27"/>
    <mergeCell ref="D20:D22"/>
    <mergeCell ref="E20:F22"/>
    <mergeCell ref="J20:J27"/>
    <mergeCell ref="K20:K22"/>
    <mergeCell ref="L20:M22"/>
    <mergeCell ref="E26:F28"/>
    <mergeCell ref="K26:K28"/>
    <mergeCell ref="L26:M28"/>
    <mergeCell ref="S13:T15"/>
    <mergeCell ref="C18:C19"/>
    <mergeCell ref="D18:F19"/>
    <mergeCell ref="J18:J19"/>
    <mergeCell ref="K18:M19"/>
    <mergeCell ref="Q18:Q19"/>
    <mergeCell ref="R18:T19"/>
    <mergeCell ref="R10:R12"/>
    <mergeCell ref="S10:T12"/>
    <mergeCell ref="C12:C15"/>
    <mergeCell ref="J12:J15"/>
    <mergeCell ref="Q12:Q15"/>
    <mergeCell ref="D13:D15"/>
    <mergeCell ref="E13:F15"/>
    <mergeCell ref="K13:K15"/>
    <mergeCell ref="L13:M15"/>
    <mergeCell ref="R13:R15"/>
    <mergeCell ref="Q4:Q11"/>
    <mergeCell ref="R4:R6"/>
    <mergeCell ref="S4:T6"/>
    <mergeCell ref="D7:D9"/>
    <mergeCell ref="E7:F9"/>
    <mergeCell ref="K7:K9"/>
    <mergeCell ref="L7:M9"/>
    <mergeCell ref="R7:R9"/>
    <mergeCell ref="S7:T9"/>
    <mergeCell ref="D10:D12"/>
    <mergeCell ref="C4:C11"/>
    <mergeCell ref="D4:D6"/>
    <mergeCell ref="E4:F6"/>
    <mergeCell ref="J4:J11"/>
    <mergeCell ref="K4:K6"/>
    <mergeCell ref="L4:M6"/>
    <mergeCell ref="E10:F12"/>
    <mergeCell ref="K10:K12"/>
    <mergeCell ref="L10:M12"/>
    <mergeCell ref="C2:C3"/>
    <mergeCell ref="D2:F3"/>
    <mergeCell ref="J2:J3"/>
    <mergeCell ref="K2:M3"/>
    <mergeCell ref="Q2:Q3"/>
    <mergeCell ref="R2:T3"/>
  </mergeCells>
  <printOptions horizontalCentered="1"/>
  <pageMargins left="0.19685039370078741" right="0.19685039370078741" top="0.59055118110236227" bottom="0.59055118110236227" header="0.31496062992125984" footer="0.31496062992125984"/>
  <pageSetup paperSize="8" scale="46" fitToHeight="5" orientation="portrait" r:id="rId1"/>
  <rowBreaks count="4" manualBreakCount="4">
    <brk id="128" max="16383" man="1"/>
    <brk id="256" max="16383" man="1"/>
    <brk id="384" max="16383" man="1"/>
    <brk id="51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R52"/>
  <sheetViews>
    <sheetView workbookViewId="0">
      <pane ySplit="2" topLeftCell="A3" activePane="bottomLeft" state="frozen"/>
      <selection pane="bottomLeft" activeCell="F2" sqref="F2"/>
    </sheetView>
  </sheetViews>
  <sheetFormatPr baseColWidth="10" defaultColWidth="14.42578125" defaultRowHeight="15.75" customHeight="1" x14ac:dyDescent="0.2"/>
  <cols>
    <col min="1" max="1" width="15.140625" style="616" customWidth="1"/>
    <col min="2" max="2" width="14.28515625" style="616" customWidth="1"/>
    <col min="3" max="3" width="17.7109375" style="619" customWidth="1"/>
    <col min="4" max="16384" width="14.42578125" style="616"/>
  </cols>
  <sheetData>
    <row r="1" spans="1:6" ht="15.75" customHeight="1" x14ac:dyDescent="0.2">
      <c r="A1" s="616" t="s">
        <v>604</v>
      </c>
      <c r="B1" s="616" t="s">
        <v>2</v>
      </c>
      <c r="C1" s="619" t="s">
        <v>605</v>
      </c>
      <c r="E1" s="616" t="s">
        <v>606</v>
      </c>
      <c r="F1" s="657" t="s">
        <v>533</v>
      </c>
    </row>
    <row r="2" spans="1:6" ht="15.75" customHeight="1" x14ac:dyDescent="0.2">
      <c r="A2" s="617" t="s">
        <v>553</v>
      </c>
      <c r="B2" s="617" t="s">
        <v>554</v>
      </c>
      <c r="C2" s="615" t="s">
        <v>546</v>
      </c>
      <c r="D2" s="615" t="s">
        <v>555</v>
      </c>
      <c r="E2" s="616" t="str">
        <f t="shared" ref="E2:E33" si="0">IF(D2="",C2,D2)</f>
        <v>Jury</v>
      </c>
      <c r="F2" s="616">
        <v>1</v>
      </c>
    </row>
    <row r="3" spans="1:6" ht="15.75" customHeight="1" x14ac:dyDescent="0.2">
      <c r="A3" s="615" t="s">
        <v>578</v>
      </c>
      <c r="B3" s="615" t="s">
        <v>579</v>
      </c>
      <c r="D3" s="616" t="s">
        <v>555</v>
      </c>
      <c r="E3" s="616" t="str">
        <f t="shared" si="0"/>
        <v>Jury</v>
      </c>
      <c r="F3" s="616">
        <v>1</v>
      </c>
    </row>
    <row r="4" spans="1:6" ht="15.75" customHeight="1" x14ac:dyDescent="0.2">
      <c r="A4" s="617" t="s">
        <v>602</v>
      </c>
      <c r="B4" s="617" t="s">
        <v>603</v>
      </c>
      <c r="C4" s="615" t="s">
        <v>546</v>
      </c>
      <c r="D4" s="615" t="s">
        <v>555</v>
      </c>
      <c r="E4" s="616" t="str">
        <f t="shared" si="0"/>
        <v>Jury</v>
      </c>
      <c r="F4" s="616">
        <v>1</v>
      </c>
    </row>
    <row r="5" spans="1:6" ht="15.75" customHeight="1" x14ac:dyDescent="0.2">
      <c r="A5" s="617" t="s">
        <v>628</v>
      </c>
      <c r="B5" s="617" t="s">
        <v>388</v>
      </c>
      <c r="C5" s="615" t="s">
        <v>546</v>
      </c>
      <c r="D5" s="615" t="s">
        <v>555</v>
      </c>
      <c r="E5" s="616" t="str">
        <f t="shared" si="0"/>
        <v>Jury</v>
      </c>
      <c r="F5" s="618">
        <v>1</v>
      </c>
    </row>
    <row r="6" spans="1:6" ht="15.75" customHeight="1" x14ac:dyDescent="0.2">
      <c r="A6" s="617" t="s">
        <v>631</v>
      </c>
      <c r="B6" s="617" t="s">
        <v>632</v>
      </c>
      <c r="C6" s="615" t="s">
        <v>546</v>
      </c>
      <c r="D6" s="615" t="s">
        <v>555</v>
      </c>
      <c r="E6" s="616" t="str">
        <f t="shared" si="0"/>
        <v>Jury</v>
      </c>
      <c r="F6" s="616">
        <v>1</v>
      </c>
    </row>
    <row r="7" spans="1:6" ht="15.75" customHeight="1" x14ac:dyDescent="0.2">
      <c r="A7" s="617" t="s">
        <v>544</v>
      </c>
      <c r="B7" s="617" t="s">
        <v>545</v>
      </c>
      <c r="C7" s="615" t="s">
        <v>546</v>
      </c>
      <c r="E7" s="616" t="str">
        <f t="shared" si="0"/>
        <v>Juge</v>
      </c>
      <c r="F7" s="616">
        <v>2</v>
      </c>
    </row>
    <row r="8" spans="1:6" ht="15.75" customHeight="1" x14ac:dyDescent="0.2">
      <c r="A8" s="617" t="s">
        <v>570</v>
      </c>
      <c r="B8" s="617" t="s">
        <v>571</v>
      </c>
      <c r="C8" s="615" t="s">
        <v>546</v>
      </c>
      <c r="E8" s="616" t="str">
        <f t="shared" si="0"/>
        <v>Juge</v>
      </c>
      <c r="F8" s="616">
        <v>2</v>
      </c>
    </row>
    <row r="9" spans="1:6" ht="15.75" customHeight="1" x14ac:dyDescent="0.2">
      <c r="A9" s="617" t="s">
        <v>570</v>
      </c>
      <c r="B9" s="617" t="s">
        <v>470</v>
      </c>
      <c r="C9" s="615" t="s">
        <v>546</v>
      </c>
      <c r="E9" s="616" t="str">
        <f t="shared" si="0"/>
        <v>Juge</v>
      </c>
      <c r="F9" s="616">
        <v>2</v>
      </c>
    </row>
    <row r="10" spans="1:6" ht="15.75" customHeight="1" x14ac:dyDescent="0.2">
      <c r="A10" s="617" t="s">
        <v>574</v>
      </c>
      <c r="B10" s="617" t="s">
        <v>466</v>
      </c>
      <c r="C10" s="615" t="s">
        <v>546</v>
      </c>
      <c r="E10" s="616" t="str">
        <f t="shared" si="0"/>
        <v>Juge</v>
      </c>
      <c r="F10" s="616">
        <v>2</v>
      </c>
    </row>
    <row r="11" spans="1:6" ht="15.75" customHeight="1" x14ac:dyDescent="0.2">
      <c r="A11" s="617" t="s">
        <v>577</v>
      </c>
      <c r="B11" s="617" t="s">
        <v>400</v>
      </c>
      <c r="C11" s="615" t="s">
        <v>546</v>
      </c>
      <c r="E11" s="616" t="str">
        <f t="shared" si="0"/>
        <v>Juge</v>
      </c>
      <c r="F11" s="616">
        <v>2</v>
      </c>
    </row>
    <row r="12" spans="1:6" ht="15.75" customHeight="1" x14ac:dyDescent="0.2">
      <c r="A12" s="617" t="s">
        <v>582</v>
      </c>
      <c r="B12" s="617" t="s">
        <v>583</v>
      </c>
      <c r="C12" s="615" t="s">
        <v>546</v>
      </c>
      <c r="E12" s="616" t="str">
        <f t="shared" si="0"/>
        <v>Juge</v>
      </c>
      <c r="F12" s="616">
        <v>2</v>
      </c>
    </row>
    <row r="13" spans="1:6" ht="15.75" customHeight="1" x14ac:dyDescent="0.2">
      <c r="A13" s="617" t="s">
        <v>598</v>
      </c>
      <c r="B13" s="617" t="s">
        <v>599</v>
      </c>
      <c r="C13" s="615" t="s">
        <v>546</v>
      </c>
      <c r="E13" s="616" t="str">
        <f t="shared" si="0"/>
        <v>Juge</v>
      </c>
      <c r="F13" s="616">
        <v>2</v>
      </c>
    </row>
    <row r="14" spans="1:6" ht="15.75" customHeight="1" x14ac:dyDescent="0.2">
      <c r="A14" s="617" t="s">
        <v>600</v>
      </c>
      <c r="B14" s="617" t="s">
        <v>601</v>
      </c>
      <c r="C14" s="615" t="s">
        <v>546</v>
      </c>
      <c r="E14" s="616" t="str">
        <f t="shared" si="0"/>
        <v>Juge</v>
      </c>
      <c r="F14" s="616">
        <v>2</v>
      </c>
    </row>
    <row r="15" spans="1:6" ht="15.75" customHeight="1" x14ac:dyDescent="0.2">
      <c r="A15" s="617" t="s">
        <v>613</v>
      </c>
      <c r="B15" s="617" t="s">
        <v>614</v>
      </c>
      <c r="C15" s="615" t="s">
        <v>546</v>
      </c>
      <c r="E15" s="616" t="str">
        <f t="shared" si="0"/>
        <v>Juge</v>
      </c>
      <c r="F15" s="616">
        <v>2</v>
      </c>
    </row>
    <row r="16" spans="1:6" ht="15.75" customHeight="1" x14ac:dyDescent="0.2">
      <c r="A16" s="617" t="s">
        <v>628</v>
      </c>
      <c r="B16" s="617" t="s">
        <v>629</v>
      </c>
      <c r="C16" s="615" t="s">
        <v>546</v>
      </c>
      <c r="E16" s="616" t="str">
        <f t="shared" si="0"/>
        <v>Juge</v>
      </c>
      <c r="F16" s="616">
        <v>2</v>
      </c>
    </row>
    <row r="17" spans="1:6" ht="15.75" customHeight="1" x14ac:dyDescent="0.2">
      <c r="A17" s="617" t="s">
        <v>549</v>
      </c>
      <c r="B17" s="617" t="s">
        <v>550</v>
      </c>
      <c r="C17" s="615" t="s">
        <v>551</v>
      </c>
      <c r="E17" s="616" t="str">
        <f t="shared" si="0"/>
        <v>Apnéiste de Sécu</v>
      </c>
      <c r="F17" s="616">
        <v>3</v>
      </c>
    </row>
    <row r="18" spans="1:6" ht="15.75" customHeight="1" x14ac:dyDescent="0.2">
      <c r="A18" s="617" t="s">
        <v>558</v>
      </c>
      <c r="B18" s="617" t="s">
        <v>559</v>
      </c>
      <c r="C18" s="615" t="s">
        <v>551</v>
      </c>
      <c r="E18" s="616" t="str">
        <f t="shared" si="0"/>
        <v>Apnéiste de Sécu</v>
      </c>
      <c r="F18" s="616">
        <v>3</v>
      </c>
    </row>
    <row r="19" spans="1:6" ht="15.75" customHeight="1" x14ac:dyDescent="0.2">
      <c r="A19" s="617" t="s">
        <v>560</v>
      </c>
      <c r="B19" s="617" t="s">
        <v>561</v>
      </c>
      <c r="C19" s="615" t="s">
        <v>551</v>
      </c>
      <c r="E19" s="616" t="str">
        <f t="shared" si="0"/>
        <v>Apnéiste de Sécu</v>
      </c>
      <c r="F19" s="616">
        <v>3</v>
      </c>
    </row>
    <row r="20" spans="1:6" ht="15.75" customHeight="1" x14ac:dyDescent="0.2">
      <c r="A20" s="617" t="s">
        <v>572</v>
      </c>
      <c r="B20" s="617" t="s">
        <v>573</v>
      </c>
      <c r="C20" s="615" t="s">
        <v>551</v>
      </c>
      <c r="E20" s="616" t="str">
        <f t="shared" si="0"/>
        <v>Apnéiste de Sécu</v>
      </c>
      <c r="F20" s="616">
        <v>3</v>
      </c>
    </row>
    <row r="21" spans="1:6" ht="15.75" customHeight="1" x14ac:dyDescent="0.2">
      <c r="A21" s="617" t="s">
        <v>580</v>
      </c>
      <c r="B21" s="617" t="s">
        <v>581</v>
      </c>
      <c r="C21" s="615" t="s">
        <v>551</v>
      </c>
      <c r="E21" s="616" t="str">
        <f t="shared" si="0"/>
        <v>Apnéiste de Sécu</v>
      </c>
      <c r="F21" s="616">
        <v>3</v>
      </c>
    </row>
    <row r="22" spans="1:6" ht="15.75" customHeight="1" x14ac:dyDescent="0.2">
      <c r="A22" s="617" t="s">
        <v>586</v>
      </c>
      <c r="B22" s="617" t="s">
        <v>587</v>
      </c>
      <c r="C22" s="615" t="s">
        <v>551</v>
      </c>
      <c r="E22" s="616" t="str">
        <f t="shared" si="0"/>
        <v>Apnéiste de Sécu</v>
      </c>
      <c r="F22" s="616">
        <v>3</v>
      </c>
    </row>
    <row r="23" spans="1:6" ht="15.75" customHeight="1" x14ac:dyDescent="0.2">
      <c r="A23" s="617" t="s">
        <v>595</v>
      </c>
      <c r="B23" s="617" t="s">
        <v>461</v>
      </c>
      <c r="C23" s="615" t="s">
        <v>551</v>
      </c>
      <c r="E23" s="616" t="str">
        <f t="shared" si="0"/>
        <v>Apnéiste de Sécu</v>
      </c>
      <c r="F23" s="616">
        <v>3</v>
      </c>
    </row>
    <row r="24" spans="1:6" ht="15.75" customHeight="1" x14ac:dyDescent="0.2">
      <c r="A24" s="617" t="s">
        <v>607</v>
      </c>
      <c r="B24" s="617" t="s">
        <v>608</v>
      </c>
      <c r="C24" s="615" t="s">
        <v>551</v>
      </c>
      <c r="E24" s="616" t="str">
        <f t="shared" si="0"/>
        <v>Apnéiste de Sécu</v>
      </c>
      <c r="F24" s="616">
        <v>3</v>
      </c>
    </row>
    <row r="25" spans="1:6" ht="15.75" customHeight="1" x14ac:dyDescent="0.2">
      <c r="A25" s="617" t="s">
        <v>609</v>
      </c>
      <c r="B25" s="617" t="s">
        <v>610</v>
      </c>
      <c r="C25" s="615" t="s">
        <v>551</v>
      </c>
      <c r="E25" s="616" t="str">
        <f t="shared" si="0"/>
        <v>Apnéiste de Sécu</v>
      </c>
      <c r="F25" s="616">
        <v>3</v>
      </c>
    </row>
    <row r="26" spans="1:6" ht="15.75" customHeight="1" x14ac:dyDescent="0.2">
      <c r="A26" s="617" t="s">
        <v>615</v>
      </c>
      <c r="B26" s="617" t="s">
        <v>616</v>
      </c>
      <c r="C26" s="615" t="s">
        <v>551</v>
      </c>
      <c r="E26" s="616" t="str">
        <f t="shared" si="0"/>
        <v>Apnéiste de Sécu</v>
      </c>
      <c r="F26" s="616">
        <v>3</v>
      </c>
    </row>
    <row r="27" spans="1:6" ht="15.75" customHeight="1" x14ac:dyDescent="0.2">
      <c r="A27" s="617" t="s">
        <v>618</v>
      </c>
      <c r="B27" s="617" t="s">
        <v>619</v>
      </c>
      <c r="C27" s="615" t="s">
        <v>551</v>
      </c>
      <c r="E27" s="616" t="str">
        <f t="shared" si="0"/>
        <v>Apnéiste de Sécu</v>
      </c>
      <c r="F27" s="616">
        <v>3</v>
      </c>
    </row>
    <row r="28" spans="1:6" ht="15.75" customHeight="1" x14ac:dyDescent="0.2">
      <c r="A28" s="617" t="s">
        <v>620</v>
      </c>
      <c r="B28" s="617" t="s">
        <v>621</v>
      </c>
      <c r="C28" s="615" t="s">
        <v>551</v>
      </c>
      <c r="E28" s="616" t="str">
        <f t="shared" si="0"/>
        <v>Apnéiste de Sécu</v>
      </c>
      <c r="F28" s="616">
        <v>3</v>
      </c>
    </row>
    <row r="29" spans="1:6" ht="15.75" customHeight="1" x14ac:dyDescent="0.2">
      <c r="A29" s="617" t="s">
        <v>623</v>
      </c>
      <c r="B29" s="617" t="s">
        <v>624</v>
      </c>
      <c r="C29" s="615" t="s">
        <v>551</v>
      </c>
      <c r="E29" s="616" t="str">
        <f t="shared" si="0"/>
        <v>Apnéiste de Sécu</v>
      </c>
      <c r="F29" s="616">
        <v>3</v>
      </c>
    </row>
    <row r="30" spans="1:6" ht="15.75" customHeight="1" x14ac:dyDescent="0.2">
      <c r="A30" s="617" t="s">
        <v>625</v>
      </c>
      <c r="B30" s="617" t="s">
        <v>626</v>
      </c>
      <c r="C30" s="615" t="s">
        <v>551</v>
      </c>
      <c r="E30" s="616" t="str">
        <f t="shared" si="0"/>
        <v>Apnéiste de Sécu</v>
      </c>
      <c r="F30" s="616">
        <v>3</v>
      </c>
    </row>
    <row r="31" spans="1:6" ht="15.75" customHeight="1" x14ac:dyDescent="0.2">
      <c r="A31" s="617" t="s">
        <v>627</v>
      </c>
      <c r="B31" s="617" t="s">
        <v>466</v>
      </c>
      <c r="C31" s="615" t="s">
        <v>551</v>
      </c>
      <c r="E31" s="616" t="str">
        <f t="shared" si="0"/>
        <v>Apnéiste de Sécu</v>
      </c>
      <c r="F31" s="616">
        <v>3</v>
      </c>
    </row>
    <row r="32" spans="1:6" ht="15.75" customHeight="1" x14ac:dyDescent="0.2">
      <c r="A32" s="615" t="s">
        <v>541</v>
      </c>
      <c r="B32" s="615" t="s">
        <v>542</v>
      </c>
      <c r="C32" s="615" t="s">
        <v>543</v>
      </c>
      <c r="E32" s="616" t="str">
        <f t="shared" si="0"/>
        <v>Autre</v>
      </c>
      <c r="F32" s="616">
        <v>4</v>
      </c>
    </row>
    <row r="33" spans="1:6" ht="15.75" customHeight="1" x14ac:dyDescent="0.2">
      <c r="A33" s="617" t="s">
        <v>547</v>
      </c>
      <c r="B33" s="617" t="s">
        <v>548</v>
      </c>
      <c r="C33" s="615" t="s">
        <v>543</v>
      </c>
      <c r="E33" s="616" t="str">
        <f t="shared" si="0"/>
        <v>Autre</v>
      </c>
      <c r="F33" s="616">
        <v>4</v>
      </c>
    </row>
    <row r="34" spans="1:6" ht="15.75" customHeight="1" x14ac:dyDescent="0.2">
      <c r="A34" s="617" t="s">
        <v>549</v>
      </c>
      <c r="B34" s="617" t="s">
        <v>552</v>
      </c>
      <c r="C34" s="615" t="s">
        <v>543</v>
      </c>
      <c r="E34" s="616" t="str">
        <f t="shared" ref="E34:E51" si="1">IF(D34="",C34,D34)</f>
        <v>Autre</v>
      </c>
      <c r="F34" s="616">
        <v>4</v>
      </c>
    </row>
    <row r="35" spans="1:6" ht="15.75" customHeight="1" x14ac:dyDescent="0.2">
      <c r="A35" s="617" t="s">
        <v>556</v>
      </c>
      <c r="B35" s="617" t="s">
        <v>557</v>
      </c>
      <c r="C35" s="615" t="s">
        <v>543</v>
      </c>
      <c r="E35" s="616" t="str">
        <f t="shared" si="1"/>
        <v>Autre</v>
      </c>
      <c r="F35" s="616">
        <v>4</v>
      </c>
    </row>
    <row r="36" spans="1:6" ht="15.75" customHeight="1" x14ac:dyDescent="0.2">
      <c r="A36" s="617" t="s">
        <v>562</v>
      </c>
      <c r="B36" s="617" t="s">
        <v>563</v>
      </c>
      <c r="C36" s="615" t="s">
        <v>543</v>
      </c>
      <c r="E36" s="616" t="str">
        <f t="shared" si="1"/>
        <v>Autre</v>
      </c>
      <c r="F36" s="616">
        <v>4</v>
      </c>
    </row>
    <row r="37" spans="1:6" ht="15.75" customHeight="1" x14ac:dyDescent="0.2">
      <c r="A37" s="617" t="s">
        <v>564</v>
      </c>
      <c r="B37" s="617" t="s">
        <v>565</v>
      </c>
      <c r="C37" s="615" t="s">
        <v>543</v>
      </c>
      <c r="E37" s="616" t="str">
        <f t="shared" si="1"/>
        <v>Autre</v>
      </c>
      <c r="F37" s="616">
        <v>4</v>
      </c>
    </row>
    <row r="38" spans="1:6" ht="15.75" customHeight="1" x14ac:dyDescent="0.2">
      <c r="A38" s="617" t="s">
        <v>566</v>
      </c>
      <c r="B38" s="617" t="s">
        <v>567</v>
      </c>
      <c r="C38" s="615" t="s">
        <v>543</v>
      </c>
      <c r="E38" s="616" t="str">
        <f t="shared" si="1"/>
        <v>Autre</v>
      </c>
      <c r="F38" s="616">
        <v>4</v>
      </c>
    </row>
    <row r="39" spans="1:6" ht="15.75" customHeight="1" x14ac:dyDescent="0.2">
      <c r="A39" s="615" t="s">
        <v>568</v>
      </c>
      <c r="B39" s="615" t="s">
        <v>569</v>
      </c>
      <c r="C39" s="615" t="s">
        <v>543</v>
      </c>
      <c r="D39" s="618"/>
      <c r="E39" s="616" t="str">
        <f t="shared" si="1"/>
        <v>Autre</v>
      </c>
      <c r="F39" s="616">
        <v>4</v>
      </c>
    </row>
    <row r="40" spans="1:6" ht="15.75" customHeight="1" x14ac:dyDescent="0.2">
      <c r="A40" s="617" t="s">
        <v>575</v>
      </c>
      <c r="B40" s="617" t="s">
        <v>576</v>
      </c>
      <c r="C40" s="615" t="s">
        <v>543</v>
      </c>
      <c r="E40" s="616" t="str">
        <f t="shared" si="1"/>
        <v>Autre</v>
      </c>
      <c r="F40" s="616">
        <v>4</v>
      </c>
    </row>
    <row r="41" spans="1:6" ht="15.75" customHeight="1" x14ac:dyDescent="0.2">
      <c r="A41" s="617" t="s">
        <v>584</v>
      </c>
      <c r="B41" s="617" t="s">
        <v>585</v>
      </c>
      <c r="C41" s="615" t="s">
        <v>543</v>
      </c>
      <c r="E41" s="616" t="str">
        <f t="shared" si="1"/>
        <v>Autre</v>
      </c>
      <c r="F41" s="616">
        <v>4</v>
      </c>
    </row>
    <row r="42" spans="1:6" ht="15.75" customHeight="1" x14ac:dyDescent="0.2">
      <c r="A42" s="617" t="s">
        <v>588</v>
      </c>
      <c r="B42" s="617" t="s">
        <v>589</v>
      </c>
      <c r="C42" s="615" t="s">
        <v>543</v>
      </c>
      <c r="E42" s="616" t="str">
        <f t="shared" si="1"/>
        <v>Autre</v>
      </c>
      <c r="F42" s="616">
        <v>4</v>
      </c>
    </row>
    <row r="43" spans="1:6" ht="15.75" customHeight="1" x14ac:dyDescent="0.2">
      <c r="A43" s="617" t="s">
        <v>590</v>
      </c>
      <c r="B43" s="617" t="s">
        <v>591</v>
      </c>
      <c r="C43" s="615" t="s">
        <v>543</v>
      </c>
      <c r="E43" s="616" t="str">
        <f t="shared" si="1"/>
        <v>Autre</v>
      </c>
      <c r="F43" s="616">
        <v>4</v>
      </c>
    </row>
    <row r="44" spans="1:6" ht="15.75" customHeight="1" x14ac:dyDescent="0.2">
      <c r="A44" s="617" t="s">
        <v>592</v>
      </c>
      <c r="B44" s="617" t="s">
        <v>581</v>
      </c>
      <c r="C44" s="615" t="s">
        <v>543</v>
      </c>
      <c r="E44" s="616" t="str">
        <f t="shared" si="1"/>
        <v>Autre</v>
      </c>
      <c r="F44" s="616">
        <v>4</v>
      </c>
    </row>
    <row r="45" spans="1:6" ht="15.75" customHeight="1" x14ac:dyDescent="0.2">
      <c r="A45" s="615" t="s">
        <v>593</v>
      </c>
      <c r="B45" s="615" t="s">
        <v>594</v>
      </c>
      <c r="C45" s="615" t="s">
        <v>543</v>
      </c>
      <c r="D45" s="618"/>
      <c r="E45" s="616" t="str">
        <f t="shared" si="1"/>
        <v>Autre</v>
      </c>
      <c r="F45" s="616">
        <v>4</v>
      </c>
    </row>
    <row r="46" spans="1:6" ht="15.75" customHeight="1" x14ac:dyDescent="0.2">
      <c r="A46" s="617" t="s">
        <v>596</v>
      </c>
      <c r="B46" s="617" t="s">
        <v>597</v>
      </c>
      <c r="C46" s="615" t="s">
        <v>543</v>
      </c>
      <c r="E46" s="616" t="str">
        <f t="shared" si="1"/>
        <v>Autre</v>
      </c>
      <c r="F46" s="616">
        <v>4</v>
      </c>
    </row>
    <row r="47" spans="1:6" ht="15.75" customHeight="1" x14ac:dyDescent="0.2">
      <c r="A47" s="617" t="s">
        <v>611</v>
      </c>
      <c r="B47" s="617" t="s">
        <v>612</v>
      </c>
      <c r="C47" s="615" t="s">
        <v>543</v>
      </c>
      <c r="E47" s="616" t="str">
        <f t="shared" si="1"/>
        <v>Autre</v>
      </c>
      <c r="F47" s="616">
        <v>4</v>
      </c>
    </row>
    <row r="48" spans="1:6" ht="15.75" customHeight="1" x14ac:dyDescent="0.2">
      <c r="A48" s="617" t="s">
        <v>617</v>
      </c>
      <c r="B48" s="617" t="s">
        <v>603</v>
      </c>
      <c r="C48" s="615" t="s">
        <v>543</v>
      </c>
      <c r="E48" s="616" t="str">
        <f t="shared" si="1"/>
        <v>Autre</v>
      </c>
      <c r="F48" s="616">
        <v>4</v>
      </c>
    </row>
    <row r="49" spans="1:18" s="619" customFormat="1" ht="15.75" customHeight="1" x14ac:dyDescent="0.2">
      <c r="A49" s="617" t="s">
        <v>622</v>
      </c>
      <c r="B49" s="617" t="s">
        <v>389</v>
      </c>
      <c r="C49" s="615" t="s">
        <v>543</v>
      </c>
      <c r="D49" s="616"/>
      <c r="E49" s="616" t="str">
        <f t="shared" si="1"/>
        <v>Autre</v>
      </c>
      <c r="F49" s="616">
        <v>4</v>
      </c>
      <c r="G49" s="618"/>
      <c r="H49" s="618"/>
      <c r="I49" s="618"/>
      <c r="J49" s="618"/>
      <c r="K49" s="618"/>
      <c r="L49" s="618"/>
      <c r="M49" s="618"/>
      <c r="N49" s="618"/>
      <c r="O49" s="618"/>
      <c r="P49" s="618"/>
      <c r="Q49" s="618"/>
      <c r="R49" s="618"/>
    </row>
    <row r="50" spans="1:18" s="619" customFormat="1" ht="15.75" customHeight="1" x14ac:dyDescent="0.2">
      <c r="A50" s="617" t="s">
        <v>628</v>
      </c>
      <c r="B50" s="617" t="s">
        <v>630</v>
      </c>
      <c r="C50" s="615" t="s">
        <v>543</v>
      </c>
      <c r="D50" s="616"/>
      <c r="E50" s="616" t="str">
        <f t="shared" si="1"/>
        <v>Autre</v>
      </c>
      <c r="F50" s="618">
        <v>4</v>
      </c>
      <c r="G50" s="618"/>
      <c r="H50" s="618"/>
      <c r="I50" s="618"/>
      <c r="J50" s="618"/>
      <c r="K50" s="618"/>
      <c r="L50" s="618"/>
      <c r="M50" s="618"/>
      <c r="N50" s="618"/>
      <c r="O50" s="618"/>
      <c r="P50" s="618"/>
      <c r="Q50" s="618"/>
      <c r="R50" s="618"/>
    </row>
    <row r="51" spans="1:18" ht="15.75" customHeight="1" x14ac:dyDescent="0.2">
      <c r="A51" s="617" t="s">
        <v>633</v>
      </c>
      <c r="B51" s="617" t="s">
        <v>634</v>
      </c>
      <c r="C51" s="615" t="s">
        <v>543</v>
      </c>
      <c r="E51" s="616" t="str">
        <f t="shared" si="1"/>
        <v>Autre</v>
      </c>
      <c r="F51" s="616">
        <v>4</v>
      </c>
    </row>
    <row r="52" spans="1:18" ht="15.75" customHeight="1" x14ac:dyDescent="0.2">
      <c r="A52" s="616" t="s">
        <v>604</v>
      </c>
      <c r="B52" s="616" t="s">
        <v>2</v>
      </c>
      <c r="C52" s="619" t="s">
        <v>605</v>
      </c>
      <c r="E52" s="616" t="s">
        <v>606</v>
      </c>
    </row>
  </sheetData>
  <autoFilter ref="A1:F1"/>
  <sortState ref="A2:F52">
    <sortCondition ref="F2:F52"/>
    <sortCondition ref="A2:A52"/>
    <sortCondition ref="B2:B5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V272"/>
  <sheetViews>
    <sheetView view="pageBreakPreview" topLeftCell="A73" zoomScale="60" zoomScaleNormal="75" workbookViewId="0">
      <selection activeCell="H10" sqref="H10"/>
    </sheetView>
  </sheetViews>
  <sheetFormatPr baseColWidth="10" defaultRowHeight="18" customHeight="1" x14ac:dyDescent="0.25"/>
  <cols>
    <col min="1" max="1" width="10.5703125" style="632" customWidth="1"/>
    <col min="2" max="2" width="6.5703125" style="632" customWidth="1"/>
    <col min="3" max="3" width="28.7109375" customWidth="1"/>
    <col min="5" max="6" width="17.7109375" customWidth="1"/>
    <col min="7" max="7" width="6.5703125" style="632" customWidth="1"/>
    <col min="8" max="8" width="10.5703125" style="632" customWidth="1"/>
    <col min="9" max="9" width="6.5703125" style="632" customWidth="1"/>
    <col min="10" max="10" width="28.7109375" customWidth="1"/>
    <col min="12" max="13" width="17.7109375" customWidth="1"/>
    <col min="14" max="14" width="6.5703125" style="632" customWidth="1"/>
    <col min="15" max="15" width="10.5703125" style="632" customWidth="1"/>
    <col min="16" max="16" width="6.5703125" style="632" customWidth="1"/>
    <col min="17" max="17" width="28.7109375" customWidth="1"/>
    <col min="19" max="20" width="17.7109375" customWidth="1"/>
    <col min="21" max="21" width="6.5703125" style="610" customWidth="1"/>
    <col min="22" max="22" width="10.5703125" style="610" customWidth="1"/>
  </cols>
  <sheetData>
    <row r="1" spans="1:22" ht="24" customHeight="1" thickBot="1" x14ac:dyDescent="0.3">
      <c r="A1" s="651"/>
      <c r="B1" s="652"/>
      <c r="C1" s="653"/>
      <c r="D1" s="653"/>
      <c r="E1" s="653"/>
      <c r="F1" s="653"/>
      <c r="G1" s="654"/>
      <c r="H1" s="651"/>
      <c r="I1" s="652"/>
      <c r="J1" s="653"/>
      <c r="K1" s="653"/>
      <c r="L1" s="653"/>
      <c r="M1" s="653"/>
      <c r="N1" s="654"/>
      <c r="O1" s="651"/>
      <c r="P1" s="652"/>
      <c r="Q1" s="653"/>
      <c r="R1" s="653"/>
      <c r="S1" s="653"/>
      <c r="T1" s="653"/>
      <c r="U1" s="655"/>
      <c r="V1" s="656"/>
    </row>
    <row r="2" spans="1:22" ht="18" customHeight="1" x14ac:dyDescent="0.25">
      <c r="A2" s="633"/>
      <c r="B2" s="629">
        <v>0</v>
      </c>
      <c r="C2" s="746" t="s">
        <v>428</v>
      </c>
      <c r="D2" s="768" t="s">
        <v>534</v>
      </c>
      <c r="E2" s="769"/>
      <c r="F2" s="770"/>
      <c r="G2" s="634"/>
      <c r="H2" s="635"/>
      <c r="I2" s="629">
        <v>1</v>
      </c>
      <c r="J2" s="746" t="s">
        <v>428</v>
      </c>
      <c r="K2" s="768" t="s">
        <v>534</v>
      </c>
      <c r="L2" s="769"/>
      <c r="M2" s="770"/>
      <c r="N2" s="634"/>
      <c r="O2" s="635"/>
      <c r="P2" s="629">
        <f>I2+1</f>
        <v>2</v>
      </c>
      <c r="Q2" s="746" t="s">
        <v>428</v>
      </c>
      <c r="R2" s="768" t="s">
        <v>534</v>
      </c>
      <c r="S2" s="769"/>
      <c r="T2" s="770"/>
      <c r="U2" s="620"/>
      <c r="V2" s="625"/>
    </row>
    <row r="3" spans="1:22" ht="18" customHeight="1" x14ac:dyDescent="0.25">
      <c r="A3" s="633"/>
      <c r="B3" s="629"/>
      <c r="C3" s="747"/>
      <c r="D3" s="771"/>
      <c r="E3" s="772"/>
      <c r="F3" s="773"/>
      <c r="G3" s="634"/>
      <c r="H3" s="635"/>
      <c r="I3" s="629"/>
      <c r="J3" s="747"/>
      <c r="K3" s="771"/>
      <c r="L3" s="772"/>
      <c r="M3" s="773"/>
      <c r="N3" s="634"/>
      <c r="O3" s="635"/>
      <c r="P3" s="629"/>
      <c r="Q3" s="747"/>
      <c r="R3" s="771"/>
      <c r="S3" s="772"/>
      <c r="T3" s="773"/>
      <c r="U3" s="620"/>
      <c r="V3" s="625"/>
    </row>
    <row r="4" spans="1:22" ht="18" customHeight="1" x14ac:dyDescent="0.3">
      <c r="A4" s="633"/>
      <c r="B4" s="629"/>
      <c r="C4" s="739"/>
      <c r="D4" s="774" t="s">
        <v>606</v>
      </c>
      <c r="E4" s="776" t="str">
        <f ca="1">IF(OFFSET('Liste Bénévoles'!$E$2,'Badges (BENEVOLES)'!B2,0)=0,"",OFFSET('Liste Bénévoles'!$E$2,'Badges (BENEVOLES)'!B2,0))</f>
        <v>Jury</v>
      </c>
      <c r="F4" s="777"/>
      <c r="G4" s="636"/>
      <c r="H4" s="637"/>
      <c r="I4" s="629"/>
      <c r="J4" s="743"/>
      <c r="K4" s="774" t="s">
        <v>606</v>
      </c>
      <c r="L4" s="776" t="str">
        <f ca="1">IF(OFFSET('Liste Bénévoles'!$E$2,'Badges (BENEVOLES)'!I2,0)=0,"",OFFSET('Liste Bénévoles'!$E$2,'Badges (BENEVOLES)'!I2,0))</f>
        <v>Jury</v>
      </c>
      <c r="M4" s="777"/>
      <c r="N4" s="636"/>
      <c r="O4" s="637"/>
      <c r="P4" s="629"/>
      <c r="Q4" s="743"/>
      <c r="R4" s="774" t="s">
        <v>606</v>
      </c>
      <c r="S4" s="776" t="str">
        <f ca="1">IF(OFFSET('Liste Bénévoles'!$E$2,'Badges (BENEVOLES)'!P2,0)=0,"",OFFSET('Liste Bénévoles'!$E$2,'Badges (BENEVOLES)'!P2,0))</f>
        <v>Jury</v>
      </c>
      <c r="T4" s="777"/>
      <c r="U4" s="621"/>
      <c r="V4" s="626"/>
    </row>
    <row r="5" spans="1:22" ht="18" customHeight="1" x14ac:dyDescent="0.3">
      <c r="A5" s="633"/>
      <c r="B5" s="629"/>
      <c r="C5" s="740"/>
      <c r="D5" s="775"/>
      <c r="E5" s="778"/>
      <c r="F5" s="779"/>
      <c r="G5" s="636"/>
      <c r="H5" s="637"/>
      <c r="I5" s="629"/>
      <c r="J5" s="744"/>
      <c r="K5" s="775"/>
      <c r="L5" s="778"/>
      <c r="M5" s="779"/>
      <c r="N5" s="636"/>
      <c r="O5" s="637"/>
      <c r="P5" s="629"/>
      <c r="Q5" s="744"/>
      <c r="R5" s="775"/>
      <c r="S5" s="778"/>
      <c r="T5" s="779"/>
      <c r="U5" s="621"/>
      <c r="V5" s="626"/>
    </row>
    <row r="6" spans="1:22" ht="18" customHeight="1" x14ac:dyDescent="0.3">
      <c r="A6" s="633"/>
      <c r="B6" s="629"/>
      <c r="C6" s="740"/>
      <c r="D6" s="775"/>
      <c r="E6" s="778"/>
      <c r="F6" s="779"/>
      <c r="G6" s="636"/>
      <c r="H6" s="637"/>
      <c r="I6" s="629"/>
      <c r="J6" s="744"/>
      <c r="K6" s="775"/>
      <c r="L6" s="778"/>
      <c r="M6" s="779"/>
      <c r="N6" s="636"/>
      <c r="O6" s="637"/>
      <c r="P6" s="629"/>
      <c r="Q6" s="744"/>
      <c r="R6" s="775"/>
      <c r="S6" s="778"/>
      <c r="T6" s="779"/>
      <c r="U6" s="621"/>
      <c r="V6" s="626"/>
    </row>
    <row r="7" spans="1:22" ht="18" customHeight="1" x14ac:dyDescent="0.25">
      <c r="A7" s="633"/>
      <c r="B7" s="629"/>
      <c r="C7" s="740"/>
      <c r="D7" s="775" t="s">
        <v>1</v>
      </c>
      <c r="E7" s="776" t="str">
        <f ca="1">IF(OFFSET('Liste Bénévoles'!$A$2,'Badges (BENEVOLES)'!B2,0)=0,"",OFFSET('Liste Bénévoles'!$A$2,'Badges (BENEVOLES)'!B2,0))</f>
        <v>BETRAND</v>
      </c>
      <c r="F7" s="777"/>
      <c r="G7" s="638"/>
      <c r="H7" s="639"/>
      <c r="I7" s="629"/>
      <c r="J7" s="744"/>
      <c r="K7" s="775" t="s">
        <v>1</v>
      </c>
      <c r="L7" s="776" t="str">
        <f ca="1">IF(OFFSET('Liste Bénévoles'!$A$2,'Badges (BENEVOLES)'!I2,0)=0,"",OFFSET('Liste Bénévoles'!$A$2,'Badges (BENEVOLES)'!I2,0))</f>
        <v>FLORENT</v>
      </c>
      <c r="M7" s="777"/>
      <c r="N7" s="638"/>
      <c r="O7" s="639"/>
      <c r="P7" s="629"/>
      <c r="Q7" s="744"/>
      <c r="R7" s="775" t="s">
        <v>1</v>
      </c>
      <c r="S7" s="776" t="str">
        <f ca="1">IF(OFFSET('Liste Bénévoles'!$A$2,'Badges (BENEVOLES)'!P2,0)=0,"",OFFSET('Liste Bénévoles'!$A$2,'Badges (BENEVOLES)'!P2,0))</f>
        <v>NEBOUD</v>
      </c>
      <c r="T7" s="777"/>
      <c r="U7" s="622"/>
      <c r="V7" s="627"/>
    </row>
    <row r="8" spans="1:22" ht="18" customHeight="1" x14ac:dyDescent="0.25">
      <c r="A8" s="633"/>
      <c r="B8" s="629"/>
      <c r="C8" s="740"/>
      <c r="D8" s="775"/>
      <c r="E8" s="778"/>
      <c r="F8" s="779"/>
      <c r="G8" s="638"/>
      <c r="H8" s="639"/>
      <c r="I8" s="629"/>
      <c r="J8" s="744"/>
      <c r="K8" s="775"/>
      <c r="L8" s="778"/>
      <c r="M8" s="779"/>
      <c r="N8" s="638"/>
      <c r="O8" s="639"/>
      <c r="P8" s="629"/>
      <c r="Q8" s="744"/>
      <c r="R8" s="775"/>
      <c r="S8" s="778"/>
      <c r="T8" s="779"/>
      <c r="U8" s="622"/>
      <c r="V8" s="627"/>
    </row>
    <row r="9" spans="1:22" ht="18" customHeight="1" x14ac:dyDescent="0.25">
      <c r="A9" s="633"/>
      <c r="B9" s="629"/>
      <c r="C9" s="740"/>
      <c r="D9" s="775"/>
      <c r="E9" s="778"/>
      <c r="F9" s="779"/>
      <c r="G9" s="638"/>
      <c r="H9" s="639"/>
      <c r="I9" s="629"/>
      <c r="J9" s="744"/>
      <c r="K9" s="775"/>
      <c r="L9" s="778"/>
      <c r="M9" s="779"/>
      <c r="N9" s="638"/>
      <c r="O9" s="639"/>
      <c r="P9" s="630"/>
      <c r="Q9" s="744"/>
      <c r="R9" s="775"/>
      <c r="S9" s="778"/>
      <c r="T9" s="779"/>
      <c r="U9" s="622"/>
      <c r="V9" s="627"/>
    </row>
    <row r="10" spans="1:22" ht="18" customHeight="1" x14ac:dyDescent="0.25">
      <c r="A10" s="643"/>
      <c r="B10" s="630"/>
      <c r="C10" s="740"/>
      <c r="D10" s="775" t="s">
        <v>2</v>
      </c>
      <c r="E10" s="776" t="str">
        <f ca="1">IF(OFFSET('Liste Bénévoles'!$B$2,'Badges (BENEVOLES)'!B2,0)=0,"",OFFSET('Liste Bénévoles'!$B$2,'Badges (BENEVOLES)'!B2,0))</f>
        <v xml:space="preserve">Thiery </v>
      </c>
      <c r="F10" s="777"/>
      <c r="G10" s="638"/>
      <c r="H10" s="639"/>
      <c r="I10" s="630"/>
      <c r="J10" s="744"/>
      <c r="K10" s="775" t="s">
        <v>2</v>
      </c>
      <c r="L10" s="776" t="str">
        <f ca="1">IF(OFFSET('Liste Bénévoles'!$B$2,'Badges (BENEVOLES)'!I2,0)=0,"",OFFSET('Liste Bénévoles'!$B$2,'Badges (BENEVOLES)'!I2,0))</f>
        <v>Bonnet</v>
      </c>
      <c r="M10" s="777"/>
      <c r="N10" s="638"/>
      <c r="O10" s="639"/>
      <c r="P10" s="630"/>
      <c r="Q10" s="744"/>
      <c r="R10" s="775" t="s">
        <v>2</v>
      </c>
      <c r="S10" s="776" t="str">
        <f ca="1">IF(OFFSET('Liste Bénévoles'!$B$2,'Badges (BENEVOLES)'!P2,0)=0,"",OFFSET('Liste Bénévoles'!$B$2,'Badges (BENEVOLES)'!P2,0))</f>
        <v>Alain</v>
      </c>
      <c r="T10" s="777"/>
      <c r="U10" s="622"/>
      <c r="V10" s="627"/>
    </row>
    <row r="11" spans="1:22" ht="18" customHeight="1" x14ac:dyDescent="0.25">
      <c r="A11" s="643"/>
      <c r="B11" s="630"/>
      <c r="C11" s="741"/>
      <c r="D11" s="775"/>
      <c r="E11" s="778"/>
      <c r="F11" s="779"/>
      <c r="G11" s="638"/>
      <c r="H11" s="639"/>
      <c r="I11" s="630"/>
      <c r="J11" s="745"/>
      <c r="K11" s="775"/>
      <c r="L11" s="778"/>
      <c r="M11" s="779"/>
      <c r="N11" s="638"/>
      <c r="O11" s="639"/>
      <c r="P11" s="630"/>
      <c r="Q11" s="745"/>
      <c r="R11" s="775"/>
      <c r="S11" s="778"/>
      <c r="T11" s="779"/>
      <c r="U11" s="622"/>
      <c r="V11" s="627"/>
    </row>
    <row r="12" spans="1:22" ht="18" customHeight="1" x14ac:dyDescent="0.25">
      <c r="A12" s="643"/>
      <c r="B12" s="630"/>
      <c r="C12" s="760" t="s">
        <v>531</v>
      </c>
      <c r="D12" s="775"/>
      <c r="E12" s="778"/>
      <c r="F12" s="779"/>
      <c r="G12" s="638"/>
      <c r="H12" s="639"/>
      <c r="I12" s="630"/>
      <c r="J12" s="763" t="s">
        <v>531</v>
      </c>
      <c r="K12" s="775"/>
      <c r="L12" s="778"/>
      <c r="M12" s="779"/>
      <c r="N12" s="638"/>
      <c r="O12" s="639"/>
      <c r="P12" s="630"/>
      <c r="Q12" s="763" t="s">
        <v>531</v>
      </c>
      <c r="R12" s="775"/>
      <c r="S12" s="778"/>
      <c r="T12" s="779"/>
      <c r="U12" s="622"/>
      <c r="V12" s="627"/>
    </row>
    <row r="13" spans="1:22" ht="18" customHeight="1" x14ac:dyDescent="0.25">
      <c r="A13" s="643"/>
      <c r="B13" s="630"/>
      <c r="C13" s="760"/>
      <c r="D13" s="775"/>
      <c r="E13" s="778"/>
      <c r="F13" s="779"/>
      <c r="G13" s="638"/>
      <c r="H13" s="639"/>
      <c r="I13" s="630"/>
      <c r="J13" s="763"/>
      <c r="K13" s="775"/>
      <c r="L13" s="778"/>
      <c r="M13" s="779"/>
      <c r="N13" s="638"/>
      <c r="O13" s="639"/>
      <c r="P13" s="630"/>
      <c r="Q13" s="763"/>
      <c r="R13" s="775"/>
      <c r="S13" s="778"/>
      <c r="T13" s="779"/>
      <c r="U13" s="622"/>
      <c r="V13" s="627"/>
    </row>
    <row r="14" spans="1:22" ht="18" customHeight="1" x14ac:dyDescent="0.25">
      <c r="A14" s="643"/>
      <c r="B14" s="630"/>
      <c r="C14" s="761"/>
      <c r="D14" s="780"/>
      <c r="E14" s="778"/>
      <c r="F14" s="779"/>
      <c r="G14" s="638"/>
      <c r="H14" s="639"/>
      <c r="I14" s="630"/>
      <c r="J14" s="764"/>
      <c r="K14" s="780"/>
      <c r="L14" s="778"/>
      <c r="M14" s="779"/>
      <c r="N14" s="638"/>
      <c r="O14" s="639"/>
      <c r="P14" s="630"/>
      <c r="Q14" s="764"/>
      <c r="R14" s="780"/>
      <c r="S14" s="778"/>
      <c r="T14" s="779"/>
      <c r="U14" s="622"/>
      <c r="V14" s="627"/>
    </row>
    <row r="15" spans="1:22" ht="18" customHeight="1" thickBot="1" x14ac:dyDescent="0.3">
      <c r="A15" s="643"/>
      <c r="B15" s="630"/>
      <c r="C15" s="762"/>
      <c r="D15" s="781"/>
      <c r="E15" s="782"/>
      <c r="F15" s="783"/>
      <c r="G15" s="638"/>
      <c r="H15" s="639"/>
      <c r="I15" s="630"/>
      <c r="J15" s="765"/>
      <c r="K15" s="781"/>
      <c r="L15" s="782"/>
      <c r="M15" s="783"/>
      <c r="N15" s="638"/>
      <c r="O15" s="639"/>
      <c r="P15" s="630"/>
      <c r="Q15" s="765"/>
      <c r="R15" s="781"/>
      <c r="S15" s="782"/>
      <c r="T15" s="783"/>
      <c r="U15" s="622"/>
      <c r="V15" s="627"/>
    </row>
    <row r="16" spans="1:22" ht="24" customHeight="1" x14ac:dyDescent="0.25">
      <c r="A16" s="641"/>
      <c r="B16" s="631"/>
      <c r="C16" s="611"/>
      <c r="D16" s="612"/>
      <c r="E16" s="613"/>
      <c r="F16" s="613"/>
      <c r="G16" s="640"/>
      <c r="H16" s="641"/>
      <c r="I16" s="631"/>
      <c r="J16" s="611"/>
      <c r="K16" s="612"/>
      <c r="L16" s="613"/>
      <c r="M16" s="613"/>
      <c r="N16" s="644"/>
      <c r="O16" s="645"/>
      <c r="P16" s="631"/>
      <c r="Q16" s="611"/>
      <c r="R16" s="612"/>
      <c r="S16" s="613"/>
      <c r="T16" s="613"/>
      <c r="U16" s="623"/>
      <c r="V16" s="623"/>
    </row>
    <row r="17" spans="1:22" ht="24" customHeight="1" thickBot="1" x14ac:dyDescent="0.3">
      <c r="A17" s="643"/>
      <c r="B17" s="630"/>
      <c r="D17" s="608"/>
      <c r="E17" s="609"/>
      <c r="F17" s="609"/>
      <c r="G17" s="642"/>
      <c r="H17" s="643"/>
      <c r="I17" s="630"/>
      <c r="K17" s="608"/>
      <c r="L17" s="609"/>
      <c r="M17" s="609"/>
      <c r="N17" s="642"/>
      <c r="O17" s="643"/>
      <c r="R17" s="608"/>
      <c r="S17" s="609"/>
      <c r="T17" s="609"/>
      <c r="U17" s="624"/>
      <c r="V17" s="628"/>
    </row>
    <row r="18" spans="1:22" ht="18" customHeight="1" x14ac:dyDescent="0.25">
      <c r="A18" s="633"/>
      <c r="B18" s="629">
        <f>P2+1</f>
        <v>3</v>
      </c>
      <c r="C18" s="746" t="s">
        <v>428</v>
      </c>
      <c r="D18" s="768" t="s">
        <v>534</v>
      </c>
      <c r="E18" s="769"/>
      <c r="F18" s="770"/>
      <c r="G18" s="634"/>
      <c r="H18" s="635"/>
      <c r="I18" s="629">
        <f>B18+1</f>
        <v>4</v>
      </c>
      <c r="J18" s="746" t="s">
        <v>428</v>
      </c>
      <c r="K18" s="768" t="s">
        <v>534</v>
      </c>
      <c r="L18" s="769"/>
      <c r="M18" s="770"/>
      <c r="N18" s="634"/>
      <c r="O18" s="635"/>
      <c r="P18" s="629">
        <f>I18+1</f>
        <v>5</v>
      </c>
      <c r="Q18" s="746" t="s">
        <v>428</v>
      </c>
      <c r="R18" s="784" t="s">
        <v>534</v>
      </c>
      <c r="S18" s="785"/>
      <c r="T18" s="786"/>
      <c r="U18" s="620"/>
      <c r="V18" s="625"/>
    </row>
    <row r="19" spans="1:22" ht="18" customHeight="1" x14ac:dyDescent="0.25">
      <c r="A19" s="633"/>
      <c r="B19" s="629"/>
      <c r="C19" s="747"/>
      <c r="D19" s="771"/>
      <c r="E19" s="772"/>
      <c r="F19" s="773"/>
      <c r="G19" s="634"/>
      <c r="H19" s="635"/>
      <c r="I19" s="629"/>
      <c r="J19" s="747"/>
      <c r="K19" s="771"/>
      <c r="L19" s="772"/>
      <c r="M19" s="773"/>
      <c r="N19" s="634"/>
      <c r="O19" s="635"/>
      <c r="P19" s="629"/>
      <c r="Q19" s="747"/>
      <c r="R19" s="787"/>
      <c r="S19" s="788"/>
      <c r="T19" s="789"/>
      <c r="U19" s="620"/>
      <c r="V19" s="625"/>
    </row>
    <row r="20" spans="1:22" ht="18" customHeight="1" x14ac:dyDescent="0.3">
      <c r="A20" s="633"/>
      <c r="B20" s="629"/>
      <c r="C20" s="743"/>
      <c r="D20" s="774" t="s">
        <v>606</v>
      </c>
      <c r="E20" s="776" t="str">
        <f ca="1">IF(OFFSET('Liste Bénévoles'!$E$2,'Badges (BENEVOLES)'!B18,0)=0,"",OFFSET('Liste Bénévoles'!$E$2,'Badges (BENEVOLES)'!B18,0))</f>
        <v>Jury</v>
      </c>
      <c r="F20" s="777"/>
      <c r="G20" s="636"/>
      <c r="H20" s="637"/>
      <c r="I20" s="629"/>
      <c r="J20" s="743"/>
      <c r="K20" s="774" t="s">
        <v>606</v>
      </c>
      <c r="L20" s="776" t="str">
        <f ca="1">IF(OFFSET('Liste Bénévoles'!$E$2,'Badges (BENEVOLES)'!I18,0)=0,"",OFFSET('Liste Bénévoles'!$E$2,'Badges (BENEVOLES)'!I18,0))</f>
        <v>Jury</v>
      </c>
      <c r="M20" s="777"/>
      <c r="N20" s="636"/>
      <c r="O20" s="637"/>
      <c r="P20" s="629"/>
      <c r="Q20" s="743"/>
      <c r="R20" s="799" t="s">
        <v>606</v>
      </c>
      <c r="S20" s="795" t="str">
        <f ca="1">IF(OFFSET('Liste Bénévoles'!$E$2,'Badges (BENEVOLES)'!P18,0)=0,"",OFFSET('Liste Bénévoles'!$E$2,'Badges (BENEVOLES)'!P18,0))</f>
        <v>Juge</v>
      </c>
      <c r="T20" s="796"/>
      <c r="U20" s="621"/>
      <c r="V20" s="626"/>
    </row>
    <row r="21" spans="1:22" ht="18" customHeight="1" x14ac:dyDescent="0.3">
      <c r="A21" s="633"/>
      <c r="B21" s="629"/>
      <c r="C21" s="744"/>
      <c r="D21" s="775"/>
      <c r="E21" s="778"/>
      <c r="F21" s="779"/>
      <c r="G21" s="636"/>
      <c r="H21" s="637"/>
      <c r="I21" s="629"/>
      <c r="J21" s="744"/>
      <c r="K21" s="775"/>
      <c r="L21" s="778"/>
      <c r="M21" s="779"/>
      <c r="N21" s="636"/>
      <c r="O21" s="637"/>
      <c r="P21" s="629"/>
      <c r="Q21" s="744"/>
      <c r="R21" s="794"/>
      <c r="S21" s="790"/>
      <c r="T21" s="791"/>
      <c r="U21" s="621"/>
      <c r="V21" s="626"/>
    </row>
    <row r="22" spans="1:22" ht="18" customHeight="1" x14ac:dyDescent="0.3">
      <c r="A22" s="633"/>
      <c r="B22" s="629"/>
      <c r="C22" s="744"/>
      <c r="D22" s="775"/>
      <c r="E22" s="778"/>
      <c r="F22" s="779"/>
      <c r="G22" s="636"/>
      <c r="H22" s="637"/>
      <c r="I22" s="629"/>
      <c r="J22" s="744"/>
      <c r="K22" s="775"/>
      <c r="L22" s="778"/>
      <c r="M22" s="779"/>
      <c r="N22" s="636"/>
      <c r="O22" s="637"/>
      <c r="P22" s="629"/>
      <c r="Q22" s="744"/>
      <c r="R22" s="794"/>
      <c r="S22" s="790"/>
      <c r="T22" s="791"/>
      <c r="U22" s="621"/>
      <c r="V22" s="626"/>
    </row>
    <row r="23" spans="1:22" ht="18" customHeight="1" x14ac:dyDescent="0.25">
      <c r="A23" s="633"/>
      <c r="B23" s="629"/>
      <c r="C23" s="744"/>
      <c r="D23" s="775" t="s">
        <v>1</v>
      </c>
      <c r="E23" s="776" t="str">
        <f ca="1">IF(OFFSET('Liste Bénévoles'!$A$2,'Badges (BENEVOLES)'!B18,0)=0,"",OFFSET('Liste Bénévoles'!$A$2,'Badges (BENEVOLES)'!B18,0))</f>
        <v>VALLOT</v>
      </c>
      <c r="F23" s="777"/>
      <c r="G23" s="638"/>
      <c r="H23" s="639"/>
      <c r="I23" s="629"/>
      <c r="J23" s="744"/>
      <c r="K23" s="775" t="s">
        <v>1</v>
      </c>
      <c r="L23" s="776" t="str">
        <f ca="1">IF(OFFSET('Liste Bénévoles'!$A$2,'Badges (BENEVOLES)'!I18,0)=0,"",OFFSET('Liste Bénévoles'!$A$2,'Badges (BENEVOLES)'!I18,0))</f>
        <v>VILAR</v>
      </c>
      <c r="M23" s="777"/>
      <c r="N23" s="638"/>
      <c r="O23" s="639"/>
      <c r="P23" s="629"/>
      <c r="Q23" s="744"/>
      <c r="R23" s="794" t="s">
        <v>1</v>
      </c>
      <c r="S23" s="795" t="str">
        <f ca="1">IF(OFFSET('Liste Bénévoles'!$A$2,'Badges (BENEVOLES)'!P18,0)=0,"",OFFSET('Liste Bénévoles'!$A$2,'Badges (BENEVOLES)'!P18,0))</f>
        <v>BELHEURE</v>
      </c>
      <c r="T23" s="796"/>
      <c r="U23" s="622"/>
      <c r="V23" s="627"/>
    </row>
    <row r="24" spans="1:22" ht="18" customHeight="1" x14ac:dyDescent="0.25">
      <c r="A24" s="633"/>
      <c r="B24" s="629"/>
      <c r="C24" s="744"/>
      <c r="D24" s="775"/>
      <c r="E24" s="778"/>
      <c r="F24" s="779"/>
      <c r="G24" s="638"/>
      <c r="H24" s="639"/>
      <c r="I24" s="629"/>
      <c r="J24" s="744"/>
      <c r="K24" s="775"/>
      <c r="L24" s="778"/>
      <c r="M24" s="779"/>
      <c r="N24" s="638"/>
      <c r="O24" s="639"/>
      <c r="P24" s="629"/>
      <c r="Q24" s="744"/>
      <c r="R24" s="794"/>
      <c r="S24" s="790"/>
      <c r="T24" s="791"/>
      <c r="U24" s="622"/>
      <c r="V24" s="627"/>
    </row>
    <row r="25" spans="1:22" ht="18" customHeight="1" x14ac:dyDescent="0.25">
      <c r="A25" s="633"/>
      <c r="B25" s="629"/>
      <c r="C25" s="744"/>
      <c r="D25" s="775"/>
      <c r="E25" s="778"/>
      <c r="F25" s="779"/>
      <c r="G25" s="638"/>
      <c r="H25" s="639"/>
      <c r="I25" s="629"/>
      <c r="J25" s="744"/>
      <c r="K25" s="775"/>
      <c r="L25" s="778"/>
      <c r="M25" s="779"/>
      <c r="N25" s="638"/>
      <c r="O25" s="639"/>
      <c r="P25" s="630"/>
      <c r="Q25" s="744"/>
      <c r="R25" s="794"/>
      <c r="S25" s="790"/>
      <c r="T25" s="791"/>
      <c r="U25" s="622"/>
      <c r="V25" s="627"/>
    </row>
    <row r="26" spans="1:22" ht="18" customHeight="1" x14ac:dyDescent="0.25">
      <c r="A26" s="643"/>
      <c r="B26" s="630"/>
      <c r="C26" s="744"/>
      <c r="D26" s="775" t="s">
        <v>2</v>
      </c>
      <c r="E26" s="776" t="str">
        <f ca="1">IF(OFFSET('Liste Bénévoles'!$B$2,'Badges (BENEVOLES)'!B18,0)=0,"",OFFSET('Liste Bénévoles'!$B$2,'Badges (BENEVOLES)'!B18,0))</f>
        <v>Patrice</v>
      </c>
      <c r="F26" s="777"/>
      <c r="G26" s="638"/>
      <c r="H26" s="639"/>
      <c r="I26" s="630"/>
      <c r="J26" s="744"/>
      <c r="K26" s="775" t="s">
        <v>2</v>
      </c>
      <c r="L26" s="776" t="str">
        <f ca="1">IF(OFFSET('Liste Bénévoles'!$B$2,'Badges (BENEVOLES)'!I18,0)=0,"",OFFSET('Liste Bénévoles'!$B$2,'Badges (BENEVOLES)'!I18,0))</f>
        <v>Fernand</v>
      </c>
      <c r="M26" s="777"/>
      <c r="N26" s="638"/>
      <c r="O26" s="639"/>
      <c r="P26" s="630"/>
      <c r="Q26" s="744"/>
      <c r="R26" s="794" t="s">
        <v>2</v>
      </c>
      <c r="S26" s="795" t="str">
        <f ca="1">IF(OFFSET('Liste Bénévoles'!$B$2,'Badges (BENEVOLES)'!P18,0)=0,"",OFFSET('Liste Bénévoles'!$B$2,'Badges (BENEVOLES)'!P18,0))</f>
        <v>Jean-Marc</v>
      </c>
      <c r="T26" s="796"/>
      <c r="U26" s="622"/>
      <c r="V26" s="627"/>
    </row>
    <row r="27" spans="1:22" ht="18" customHeight="1" x14ac:dyDescent="0.25">
      <c r="A27" s="643"/>
      <c r="B27" s="630"/>
      <c r="C27" s="745"/>
      <c r="D27" s="775"/>
      <c r="E27" s="778"/>
      <c r="F27" s="779"/>
      <c r="G27" s="638"/>
      <c r="H27" s="639"/>
      <c r="I27" s="630"/>
      <c r="J27" s="745"/>
      <c r="K27" s="775"/>
      <c r="L27" s="778"/>
      <c r="M27" s="779"/>
      <c r="N27" s="638"/>
      <c r="O27" s="639"/>
      <c r="P27" s="630"/>
      <c r="Q27" s="745"/>
      <c r="R27" s="794"/>
      <c r="S27" s="790"/>
      <c r="T27" s="791"/>
      <c r="U27" s="622"/>
      <c r="V27" s="627"/>
    </row>
    <row r="28" spans="1:22" ht="18" customHeight="1" x14ac:dyDescent="0.25">
      <c r="A28" s="643"/>
      <c r="B28" s="630"/>
      <c r="C28" s="763" t="s">
        <v>531</v>
      </c>
      <c r="D28" s="775"/>
      <c r="E28" s="778"/>
      <c r="F28" s="779"/>
      <c r="G28" s="638"/>
      <c r="H28" s="639"/>
      <c r="I28" s="630"/>
      <c r="J28" s="763" t="s">
        <v>531</v>
      </c>
      <c r="K28" s="775"/>
      <c r="L28" s="778"/>
      <c r="M28" s="779"/>
      <c r="N28" s="638"/>
      <c r="O28" s="639"/>
      <c r="P28" s="630"/>
      <c r="Q28" s="763" t="s">
        <v>531</v>
      </c>
      <c r="R28" s="794"/>
      <c r="S28" s="790"/>
      <c r="T28" s="791"/>
      <c r="U28" s="622"/>
      <c r="V28" s="627"/>
    </row>
    <row r="29" spans="1:22" ht="18" customHeight="1" x14ac:dyDescent="0.25">
      <c r="A29" s="643"/>
      <c r="B29" s="630"/>
      <c r="C29" s="763"/>
      <c r="D29" s="775"/>
      <c r="E29" s="778"/>
      <c r="F29" s="779"/>
      <c r="G29" s="638"/>
      <c r="H29" s="639"/>
      <c r="I29" s="630"/>
      <c r="J29" s="763"/>
      <c r="K29" s="775"/>
      <c r="L29" s="778"/>
      <c r="M29" s="779"/>
      <c r="N29" s="638"/>
      <c r="O29" s="639"/>
      <c r="P29" s="630"/>
      <c r="Q29" s="763"/>
      <c r="R29" s="794"/>
      <c r="S29" s="790"/>
      <c r="T29" s="791"/>
      <c r="U29" s="622"/>
      <c r="V29" s="627"/>
    </row>
    <row r="30" spans="1:22" ht="18" customHeight="1" x14ac:dyDescent="0.25">
      <c r="A30" s="643"/>
      <c r="B30" s="630"/>
      <c r="C30" s="764"/>
      <c r="D30" s="780"/>
      <c r="E30" s="778"/>
      <c r="F30" s="779"/>
      <c r="G30" s="638"/>
      <c r="H30" s="639"/>
      <c r="I30" s="630"/>
      <c r="J30" s="764"/>
      <c r="K30" s="780"/>
      <c r="L30" s="778"/>
      <c r="M30" s="779"/>
      <c r="N30" s="638"/>
      <c r="O30" s="639"/>
      <c r="P30" s="630"/>
      <c r="Q30" s="764"/>
      <c r="R30" s="797"/>
      <c r="S30" s="790"/>
      <c r="T30" s="791"/>
      <c r="U30" s="622"/>
      <c r="V30" s="627"/>
    </row>
    <row r="31" spans="1:22" ht="18" customHeight="1" thickBot="1" x14ac:dyDescent="0.3">
      <c r="A31" s="643"/>
      <c r="B31" s="630"/>
      <c r="C31" s="765"/>
      <c r="D31" s="781"/>
      <c r="E31" s="782"/>
      <c r="F31" s="783"/>
      <c r="G31" s="638"/>
      <c r="H31" s="639"/>
      <c r="I31" s="630"/>
      <c r="J31" s="765"/>
      <c r="K31" s="781"/>
      <c r="L31" s="782"/>
      <c r="M31" s="783"/>
      <c r="N31" s="638"/>
      <c r="O31" s="639"/>
      <c r="P31" s="630"/>
      <c r="Q31" s="765"/>
      <c r="R31" s="798"/>
      <c r="S31" s="792"/>
      <c r="T31" s="793"/>
      <c r="U31" s="622"/>
      <c r="V31" s="627"/>
    </row>
    <row r="32" spans="1:22" ht="24" customHeight="1" x14ac:dyDescent="0.25">
      <c r="A32" s="641"/>
      <c r="B32" s="631"/>
      <c r="C32" s="611"/>
      <c r="D32" s="612"/>
      <c r="E32" s="613"/>
      <c r="F32" s="613"/>
      <c r="G32" s="640"/>
      <c r="H32" s="641"/>
      <c r="I32" s="631"/>
      <c r="J32" s="611"/>
      <c r="K32" s="612"/>
      <c r="L32" s="613"/>
      <c r="M32" s="613"/>
      <c r="N32" s="640"/>
      <c r="O32" s="641"/>
      <c r="P32" s="631"/>
      <c r="Q32" s="611"/>
      <c r="R32" s="612"/>
      <c r="S32" s="613"/>
      <c r="T32" s="613"/>
      <c r="U32" s="623"/>
      <c r="V32" s="623"/>
    </row>
    <row r="33" spans="1:22" ht="24" customHeight="1" thickBot="1" x14ac:dyDescent="0.3">
      <c r="A33" s="643"/>
      <c r="B33" s="630"/>
      <c r="D33" s="608"/>
      <c r="E33" s="609"/>
      <c r="F33" s="609"/>
      <c r="G33" s="642"/>
      <c r="H33" s="643"/>
      <c r="I33" s="630"/>
      <c r="K33" s="608"/>
      <c r="L33" s="609"/>
      <c r="M33" s="609"/>
      <c r="N33" s="642"/>
      <c r="O33" s="643"/>
      <c r="R33" s="608"/>
      <c r="S33" s="609"/>
      <c r="T33" s="609"/>
      <c r="U33" s="624"/>
      <c r="V33" s="628"/>
    </row>
    <row r="34" spans="1:22" ht="18" customHeight="1" x14ac:dyDescent="0.25">
      <c r="A34" s="633"/>
      <c r="B34" s="629">
        <f>P18+1</f>
        <v>6</v>
      </c>
      <c r="C34" s="746" t="s">
        <v>428</v>
      </c>
      <c r="D34" s="784" t="s">
        <v>534</v>
      </c>
      <c r="E34" s="785"/>
      <c r="F34" s="786"/>
      <c r="G34" s="634"/>
      <c r="H34" s="635"/>
      <c r="I34" s="629">
        <f>B34+1</f>
        <v>7</v>
      </c>
      <c r="J34" s="746" t="s">
        <v>428</v>
      </c>
      <c r="K34" s="784" t="s">
        <v>534</v>
      </c>
      <c r="L34" s="785"/>
      <c r="M34" s="786"/>
      <c r="N34" s="634"/>
      <c r="O34" s="635"/>
      <c r="P34" s="629">
        <f>I34+1</f>
        <v>8</v>
      </c>
      <c r="Q34" s="746" t="s">
        <v>428</v>
      </c>
      <c r="R34" s="784" t="s">
        <v>534</v>
      </c>
      <c r="S34" s="785"/>
      <c r="T34" s="786"/>
      <c r="U34" s="620"/>
      <c r="V34" s="625"/>
    </row>
    <row r="35" spans="1:22" ht="18" customHeight="1" x14ac:dyDescent="0.25">
      <c r="A35" s="633"/>
      <c r="B35" s="629"/>
      <c r="C35" s="747"/>
      <c r="D35" s="787"/>
      <c r="E35" s="788"/>
      <c r="F35" s="789"/>
      <c r="G35" s="634"/>
      <c r="H35" s="635"/>
      <c r="I35" s="629"/>
      <c r="J35" s="747"/>
      <c r="K35" s="787"/>
      <c r="L35" s="788"/>
      <c r="M35" s="789"/>
      <c r="N35" s="634"/>
      <c r="O35" s="635"/>
      <c r="P35" s="629"/>
      <c r="Q35" s="747"/>
      <c r="R35" s="787"/>
      <c r="S35" s="788"/>
      <c r="T35" s="789"/>
      <c r="U35" s="620"/>
      <c r="V35" s="625"/>
    </row>
    <row r="36" spans="1:22" ht="18" customHeight="1" x14ac:dyDescent="0.3">
      <c r="A36" s="633"/>
      <c r="B36" s="629"/>
      <c r="C36" s="743"/>
      <c r="D36" s="799" t="s">
        <v>606</v>
      </c>
      <c r="E36" s="795" t="str">
        <f ca="1">IF(OFFSET('Liste Bénévoles'!$E$2,'Badges (BENEVOLES)'!B34,0)=0,"",OFFSET('Liste Bénévoles'!$E$2,'Badges (BENEVOLES)'!B34,0))</f>
        <v>Juge</v>
      </c>
      <c r="F36" s="796"/>
      <c r="G36" s="636"/>
      <c r="H36" s="637"/>
      <c r="I36" s="629"/>
      <c r="J36" s="743"/>
      <c r="K36" s="799" t="s">
        <v>606</v>
      </c>
      <c r="L36" s="795" t="str">
        <f ca="1">IF(OFFSET('Liste Bénévoles'!$E$2,'Badges (BENEVOLES)'!I34,0)=0,"",OFFSET('Liste Bénévoles'!$E$2,'Badges (BENEVOLES)'!I34,0))</f>
        <v>Juge</v>
      </c>
      <c r="M36" s="796"/>
      <c r="N36" s="636"/>
      <c r="O36" s="637"/>
      <c r="P36" s="629"/>
      <c r="Q36" s="743"/>
      <c r="R36" s="799" t="s">
        <v>606</v>
      </c>
      <c r="S36" s="795" t="str">
        <f ca="1">IF(OFFSET('Liste Bénévoles'!$E$2,'Badges (BENEVOLES)'!P34,0)=0,"",OFFSET('Liste Bénévoles'!$E$2,'Badges (BENEVOLES)'!P34,0))</f>
        <v>Juge</v>
      </c>
      <c r="T36" s="796"/>
      <c r="U36" s="621"/>
      <c r="V36" s="626"/>
    </row>
    <row r="37" spans="1:22" ht="18" customHeight="1" x14ac:dyDescent="0.3">
      <c r="A37" s="633"/>
      <c r="B37" s="629"/>
      <c r="C37" s="744"/>
      <c r="D37" s="794"/>
      <c r="E37" s="790"/>
      <c r="F37" s="791"/>
      <c r="G37" s="636"/>
      <c r="H37" s="637"/>
      <c r="I37" s="629"/>
      <c r="J37" s="744"/>
      <c r="K37" s="794"/>
      <c r="L37" s="790"/>
      <c r="M37" s="791"/>
      <c r="N37" s="636"/>
      <c r="O37" s="637"/>
      <c r="P37" s="629"/>
      <c r="Q37" s="744"/>
      <c r="R37" s="794"/>
      <c r="S37" s="790"/>
      <c r="T37" s="791"/>
      <c r="U37" s="621"/>
      <c r="V37" s="626"/>
    </row>
    <row r="38" spans="1:22" ht="18" customHeight="1" x14ac:dyDescent="0.3">
      <c r="A38" s="633"/>
      <c r="B38" s="629"/>
      <c r="C38" s="744"/>
      <c r="D38" s="794"/>
      <c r="E38" s="790"/>
      <c r="F38" s="791"/>
      <c r="G38" s="636"/>
      <c r="H38" s="637"/>
      <c r="I38" s="629"/>
      <c r="J38" s="744"/>
      <c r="K38" s="794"/>
      <c r="L38" s="790"/>
      <c r="M38" s="791"/>
      <c r="N38" s="636"/>
      <c r="O38" s="637"/>
      <c r="P38" s="629"/>
      <c r="Q38" s="744"/>
      <c r="R38" s="794"/>
      <c r="S38" s="790"/>
      <c r="T38" s="791"/>
      <c r="U38" s="621"/>
      <c r="V38" s="626"/>
    </row>
    <row r="39" spans="1:22" ht="18" customHeight="1" x14ac:dyDescent="0.25">
      <c r="A39" s="633"/>
      <c r="B39" s="629"/>
      <c r="C39" s="744"/>
      <c r="D39" s="794" t="s">
        <v>1</v>
      </c>
      <c r="E39" s="795" t="str">
        <f ca="1">IF(OFFSET('Liste Bénévoles'!$A$2,'Badges (BENEVOLES)'!B34,0)=0,"",OFFSET('Liste Bénévoles'!$A$2,'Badges (BENEVOLES)'!B34,0))</f>
        <v>DUBE</v>
      </c>
      <c r="F39" s="796"/>
      <c r="G39" s="638"/>
      <c r="H39" s="639"/>
      <c r="I39" s="629"/>
      <c r="J39" s="744"/>
      <c r="K39" s="794" t="s">
        <v>1</v>
      </c>
      <c r="L39" s="795" t="str">
        <f ca="1">IF(OFFSET('Liste Bénévoles'!$A$2,'Badges (BENEVOLES)'!I34,0)=0,"",OFFSET('Liste Bénévoles'!$A$2,'Badges (BENEVOLES)'!I34,0))</f>
        <v>DUBE</v>
      </c>
      <c r="M39" s="796"/>
      <c r="N39" s="638"/>
      <c r="O39" s="639"/>
      <c r="P39" s="629"/>
      <c r="Q39" s="744"/>
      <c r="R39" s="794" t="s">
        <v>1</v>
      </c>
      <c r="S39" s="795" t="str">
        <f ca="1">IF(OFFSET('Liste Bénévoles'!$A$2,'Badges (BENEVOLES)'!P34,0)=0,"",OFFSET('Liste Bénévoles'!$A$2,'Badges (BENEVOLES)'!P34,0))</f>
        <v>ESCRIVA</v>
      </c>
      <c r="T39" s="796"/>
      <c r="U39" s="622"/>
      <c r="V39" s="627"/>
    </row>
    <row r="40" spans="1:22" ht="18" customHeight="1" x14ac:dyDescent="0.25">
      <c r="A40" s="633"/>
      <c r="B40" s="629"/>
      <c r="C40" s="744"/>
      <c r="D40" s="794"/>
      <c r="E40" s="790"/>
      <c r="F40" s="791"/>
      <c r="G40" s="638"/>
      <c r="H40" s="639"/>
      <c r="I40" s="629"/>
      <c r="J40" s="744"/>
      <c r="K40" s="794"/>
      <c r="L40" s="790"/>
      <c r="M40" s="791"/>
      <c r="N40" s="638"/>
      <c r="O40" s="639"/>
      <c r="P40" s="629"/>
      <c r="Q40" s="744"/>
      <c r="R40" s="794"/>
      <c r="S40" s="790"/>
      <c r="T40" s="791"/>
      <c r="U40" s="622"/>
      <c r="V40" s="627"/>
    </row>
    <row r="41" spans="1:22" ht="18" customHeight="1" x14ac:dyDescent="0.25">
      <c r="A41" s="633"/>
      <c r="B41" s="629"/>
      <c r="C41" s="744"/>
      <c r="D41" s="794"/>
      <c r="E41" s="790"/>
      <c r="F41" s="791"/>
      <c r="G41" s="638"/>
      <c r="H41" s="639"/>
      <c r="I41" s="629"/>
      <c r="J41" s="744"/>
      <c r="K41" s="794"/>
      <c r="L41" s="790"/>
      <c r="M41" s="791"/>
      <c r="N41" s="638"/>
      <c r="O41" s="639"/>
      <c r="P41" s="630"/>
      <c r="Q41" s="744"/>
      <c r="R41" s="794"/>
      <c r="S41" s="790"/>
      <c r="T41" s="791"/>
      <c r="U41" s="622"/>
      <c r="V41" s="627"/>
    </row>
    <row r="42" spans="1:22" ht="18" customHeight="1" x14ac:dyDescent="0.25">
      <c r="A42" s="643"/>
      <c r="B42" s="630"/>
      <c r="C42" s="744"/>
      <c r="D42" s="794" t="s">
        <v>2</v>
      </c>
      <c r="E42" s="795" t="str">
        <f ca="1">IF(OFFSET('Liste Bénévoles'!$B$2,'Badges (BENEVOLES)'!B34,0)=0,"",OFFSET('Liste Bénévoles'!$B$2,'Badges (BENEVOLES)'!B34,0))</f>
        <v>Claudine</v>
      </c>
      <c r="F42" s="796"/>
      <c r="G42" s="638"/>
      <c r="H42" s="639"/>
      <c r="I42" s="630"/>
      <c r="J42" s="744"/>
      <c r="K42" s="794" t="s">
        <v>2</v>
      </c>
      <c r="L42" s="795" t="str">
        <f ca="1">IF(OFFSET('Liste Bénévoles'!$B$2,'Badges (BENEVOLES)'!I34,0)=0,"",OFFSET('Liste Bénévoles'!$B$2,'Badges (BENEVOLES)'!I34,0))</f>
        <v>Philippe</v>
      </c>
      <c r="M42" s="796"/>
      <c r="N42" s="638"/>
      <c r="O42" s="639"/>
      <c r="P42" s="630"/>
      <c r="Q42" s="744"/>
      <c r="R42" s="794" t="s">
        <v>2</v>
      </c>
      <c r="S42" s="795" t="str">
        <f ca="1">IF(OFFSET('Liste Bénévoles'!$B$2,'Badges (BENEVOLES)'!P34,0)=0,"",OFFSET('Liste Bénévoles'!$B$2,'Badges (BENEVOLES)'!P34,0))</f>
        <v>Xavier</v>
      </c>
      <c r="T42" s="796"/>
      <c r="U42" s="622"/>
      <c r="V42" s="627"/>
    </row>
    <row r="43" spans="1:22" ht="18" customHeight="1" x14ac:dyDescent="0.25">
      <c r="A43" s="643"/>
      <c r="B43" s="630"/>
      <c r="C43" s="745"/>
      <c r="D43" s="794"/>
      <c r="E43" s="790"/>
      <c r="F43" s="791"/>
      <c r="G43" s="638"/>
      <c r="H43" s="639"/>
      <c r="I43" s="630"/>
      <c r="J43" s="745"/>
      <c r="K43" s="794"/>
      <c r="L43" s="790"/>
      <c r="M43" s="791"/>
      <c r="N43" s="638"/>
      <c r="O43" s="639"/>
      <c r="P43" s="630"/>
      <c r="Q43" s="745"/>
      <c r="R43" s="794"/>
      <c r="S43" s="790"/>
      <c r="T43" s="791"/>
      <c r="U43" s="622"/>
      <c r="V43" s="627"/>
    </row>
    <row r="44" spans="1:22" ht="18" customHeight="1" x14ac:dyDescent="0.25">
      <c r="A44" s="643"/>
      <c r="B44" s="630"/>
      <c r="C44" s="763" t="s">
        <v>531</v>
      </c>
      <c r="D44" s="794"/>
      <c r="E44" s="790"/>
      <c r="F44" s="791"/>
      <c r="G44" s="638"/>
      <c r="H44" s="639"/>
      <c r="I44" s="630"/>
      <c r="J44" s="763" t="s">
        <v>531</v>
      </c>
      <c r="K44" s="794"/>
      <c r="L44" s="790"/>
      <c r="M44" s="791"/>
      <c r="N44" s="638"/>
      <c r="O44" s="639"/>
      <c r="P44" s="630"/>
      <c r="Q44" s="763" t="s">
        <v>531</v>
      </c>
      <c r="R44" s="794"/>
      <c r="S44" s="790"/>
      <c r="T44" s="791"/>
      <c r="U44" s="622"/>
      <c r="V44" s="627"/>
    </row>
    <row r="45" spans="1:22" ht="18" customHeight="1" x14ac:dyDescent="0.25">
      <c r="A45" s="643"/>
      <c r="B45" s="630"/>
      <c r="C45" s="763"/>
      <c r="D45" s="794"/>
      <c r="E45" s="790"/>
      <c r="F45" s="791"/>
      <c r="G45" s="638"/>
      <c r="H45" s="639"/>
      <c r="I45" s="630"/>
      <c r="J45" s="763"/>
      <c r="K45" s="794"/>
      <c r="L45" s="790"/>
      <c r="M45" s="791"/>
      <c r="N45" s="638"/>
      <c r="O45" s="639"/>
      <c r="P45" s="630"/>
      <c r="Q45" s="763"/>
      <c r="R45" s="794"/>
      <c r="S45" s="790"/>
      <c r="T45" s="791"/>
      <c r="U45" s="622"/>
      <c r="V45" s="627"/>
    </row>
    <row r="46" spans="1:22" ht="18" customHeight="1" x14ac:dyDescent="0.25">
      <c r="A46" s="643"/>
      <c r="B46" s="630"/>
      <c r="C46" s="764"/>
      <c r="D46" s="797"/>
      <c r="E46" s="790"/>
      <c r="F46" s="791"/>
      <c r="G46" s="638"/>
      <c r="H46" s="639"/>
      <c r="I46" s="630"/>
      <c r="J46" s="764"/>
      <c r="K46" s="797"/>
      <c r="L46" s="790"/>
      <c r="M46" s="791"/>
      <c r="N46" s="638"/>
      <c r="O46" s="639"/>
      <c r="P46" s="630"/>
      <c r="Q46" s="764"/>
      <c r="R46" s="797"/>
      <c r="S46" s="790"/>
      <c r="T46" s="791"/>
      <c r="U46" s="622"/>
      <c r="V46" s="627"/>
    </row>
    <row r="47" spans="1:22" ht="18" customHeight="1" thickBot="1" x14ac:dyDescent="0.3">
      <c r="A47" s="643"/>
      <c r="B47" s="630"/>
      <c r="C47" s="765"/>
      <c r="D47" s="798"/>
      <c r="E47" s="792"/>
      <c r="F47" s="793"/>
      <c r="G47" s="638"/>
      <c r="H47" s="639"/>
      <c r="I47" s="630"/>
      <c r="J47" s="765"/>
      <c r="K47" s="798"/>
      <c r="L47" s="792"/>
      <c r="M47" s="793"/>
      <c r="N47" s="638"/>
      <c r="O47" s="639"/>
      <c r="P47" s="630"/>
      <c r="Q47" s="765"/>
      <c r="R47" s="798"/>
      <c r="S47" s="792"/>
      <c r="T47" s="793"/>
      <c r="U47" s="622"/>
      <c r="V47" s="627"/>
    </row>
    <row r="48" spans="1:22" ht="24" customHeight="1" x14ac:dyDescent="0.25">
      <c r="A48" s="641"/>
      <c r="B48" s="631"/>
      <c r="C48" s="611"/>
      <c r="D48" s="612"/>
      <c r="E48" s="613"/>
      <c r="F48" s="613"/>
      <c r="G48" s="640"/>
      <c r="H48" s="641"/>
      <c r="I48" s="631"/>
      <c r="J48" s="611"/>
      <c r="K48" s="612"/>
      <c r="L48" s="613"/>
      <c r="M48" s="613"/>
      <c r="N48" s="640"/>
      <c r="O48" s="641"/>
      <c r="P48" s="631"/>
      <c r="Q48" s="611"/>
      <c r="R48" s="612"/>
      <c r="S48" s="613"/>
      <c r="T48" s="613"/>
      <c r="U48" s="623"/>
      <c r="V48" s="623"/>
    </row>
    <row r="49" spans="1:22" ht="24" customHeight="1" thickBot="1" x14ac:dyDescent="0.3">
      <c r="A49" s="643"/>
      <c r="B49" s="630"/>
      <c r="D49" s="608"/>
      <c r="E49" s="609"/>
      <c r="F49" s="609"/>
      <c r="G49" s="642"/>
      <c r="H49" s="643"/>
      <c r="I49" s="630"/>
      <c r="K49" s="608"/>
      <c r="L49" s="609"/>
      <c r="M49" s="609"/>
      <c r="N49" s="642"/>
      <c r="O49" s="643"/>
      <c r="R49" s="608"/>
      <c r="S49" s="609"/>
      <c r="T49" s="609"/>
      <c r="U49" s="624"/>
      <c r="V49" s="628"/>
    </row>
    <row r="50" spans="1:22" ht="18" customHeight="1" x14ac:dyDescent="0.25">
      <c r="A50" s="633"/>
      <c r="B50" s="629">
        <f>P34+1</f>
        <v>9</v>
      </c>
      <c r="C50" s="746" t="s">
        <v>428</v>
      </c>
      <c r="D50" s="784" t="s">
        <v>534</v>
      </c>
      <c r="E50" s="785"/>
      <c r="F50" s="786"/>
      <c r="G50" s="634"/>
      <c r="H50" s="635"/>
      <c r="I50" s="629">
        <f>B50+1</f>
        <v>10</v>
      </c>
      <c r="J50" s="746" t="s">
        <v>428</v>
      </c>
      <c r="K50" s="784" t="s">
        <v>534</v>
      </c>
      <c r="L50" s="785"/>
      <c r="M50" s="786"/>
      <c r="N50" s="634"/>
      <c r="O50" s="635"/>
      <c r="P50" s="629">
        <f>I50+1</f>
        <v>11</v>
      </c>
      <c r="Q50" s="746" t="s">
        <v>428</v>
      </c>
      <c r="R50" s="784" t="s">
        <v>534</v>
      </c>
      <c r="S50" s="785"/>
      <c r="T50" s="786"/>
      <c r="U50" s="620"/>
      <c r="V50" s="625"/>
    </row>
    <row r="51" spans="1:22" ht="18" customHeight="1" x14ac:dyDescent="0.25">
      <c r="A51" s="633"/>
      <c r="B51" s="629"/>
      <c r="C51" s="747"/>
      <c r="D51" s="787"/>
      <c r="E51" s="788"/>
      <c r="F51" s="789"/>
      <c r="G51" s="634"/>
      <c r="H51" s="635"/>
      <c r="I51" s="629"/>
      <c r="J51" s="747"/>
      <c r="K51" s="787"/>
      <c r="L51" s="788"/>
      <c r="M51" s="789"/>
      <c r="N51" s="634"/>
      <c r="O51" s="635"/>
      <c r="P51" s="629"/>
      <c r="Q51" s="747"/>
      <c r="R51" s="787"/>
      <c r="S51" s="788"/>
      <c r="T51" s="789"/>
      <c r="U51" s="620"/>
      <c r="V51" s="625"/>
    </row>
    <row r="52" spans="1:22" ht="18" customHeight="1" x14ac:dyDescent="0.3">
      <c r="A52" s="633"/>
      <c r="B52" s="629"/>
      <c r="C52" s="743"/>
      <c r="D52" s="799" t="s">
        <v>606</v>
      </c>
      <c r="E52" s="795" t="str">
        <f ca="1">IF(OFFSET('Liste Bénévoles'!$E$2,'Badges (BENEVOLES)'!B50,0)=0,"",OFFSET('Liste Bénévoles'!$E$2,'Badges (BENEVOLES)'!B50,0))</f>
        <v>Juge</v>
      </c>
      <c r="F52" s="796"/>
      <c r="G52" s="636"/>
      <c r="H52" s="637"/>
      <c r="I52" s="629"/>
      <c r="J52" s="743"/>
      <c r="K52" s="799" t="s">
        <v>606</v>
      </c>
      <c r="L52" s="795" t="str">
        <f ca="1">IF(OFFSET('Liste Bénévoles'!$E$2,'Badges (BENEVOLES)'!I50,0)=0,"",OFFSET('Liste Bénévoles'!$E$2,'Badges (BENEVOLES)'!I50,0))</f>
        <v>Juge</v>
      </c>
      <c r="M52" s="796"/>
      <c r="N52" s="636"/>
      <c r="O52" s="637"/>
      <c r="P52" s="629"/>
      <c r="Q52" s="743"/>
      <c r="R52" s="799" t="s">
        <v>606</v>
      </c>
      <c r="S52" s="795" t="str">
        <f ca="1">IF(OFFSET('Liste Bénévoles'!$E$2,'Badges (BENEVOLES)'!P50,0)=0,"",OFFSET('Liste Bénévoles'!$E$2,'Badges (BENEVOLES)'!P50,0))</f>
        <v>Juge</v>
      </c>
      <c r="T52" s="796"/>
      <c r="U52" s="621"/>
      <c r="V52" s="626"/>
    </row>
    <row r="53" spans="1:22" ht="18" customHeight="1" x14ac:dyDescent="0.3">
      <c r="A53" s="633"/>
      <c r="B53" s="629"/>
      <c r="C53" s="744"/>
      <c r="D53" s="794"/>
      <c r="E53" s="790"/>
      <c r="F53" s="791"/>
      <c r="G53" s="636"/>
      <c r="H53" s="637"/>
      <c r="I53" s="629"/>
      <c r="J53" s="744"/>
      <c r="K53" s="794"/>
      <c r="L53" s="790"/>
      <c r="M53" s="791"/>
      <c r="N53" s="636"/>
      <c r="O53" s="637"/>
      <c r="P53" s="629"/>
      <c r="Q53" s="744"/>
      <c r="R53" s="794"/>
      <c r="S53" s="790"/>
      <c r="T53" s="791"/>
      <c r="U53" s="621"/>
      <c r="V53" s="626"/>
    </row>
    <row r="54" spans="1:22" ht="18" customHeight="1" x14ac:dyDescent="0.3">
      <c r="A54" s="633"/>
      <c r="B54" s="629"/>
      <c r="C54" s="744"/>
      <c r="D54" s="794"/>
      <c r="E54" s="790"/>
      <c r="F54" s="791"/>
      <c r="G54" s="636"/>
      <c r="H54" s="637"/>
      <c r="I54" s="629"/>
      <c r="J54" s="744"/>
      <c r="K54" s="794"/>
      <c r="L54" s="790"/>
      <c r="M54" s="791"/>
      <c r="N54" s="636"/>
      <c r="O54" s="637"/>
      <c r="P54" s="629"/>
      <c r="Q54" s="744"/>
      <c r="R54" s="794"/>
      <c r="S54" s="790"/>
      <c r="T54" s="791"/>
      <c r="U54" s="621"/>
      <c r="V54" s="626"/>
    </row>
    <row r="55" spans="1:22" ht="18" customHeight="1" x14ac:dyDescent="0.25">
      <c r="A55" s="633"/>
      <c r="B55" s="629"/>
      <c r="C55" s="744"/>
      <c r="D55" s="794" t="s">
        <v>1</v>
      </c>
      <c r="E55" s="795" t="str">
        <f ca="1">IF(OFFSET('Liste Bénévoles'!$A$2,'Badges (BENEVOLES)'!B50,0)=0,"",OFFSET('Liste Bénévoles'!$A$2,'Badges (BENEVOLES)'!B50,0))</f>
        <v>FELIX FORTUNATO</v>
      </c>
      <c r="F55" s="796"/>
      <c r="G55" s="638"/>
      <c r="H55" s="639"/>
      <c r="I55" s="629"/>
      <c r="J55" s="744"/>
      <c r="K55" s="794" t="s">
        <v>1</v>
      </c>
      <c r="L55" s="795" t="str">
        <f ca="1">IF(OFFSET('Liste Bénévoles'!$A$2,'Badges (BENEVOLES)'!I50,0)=0,"",OFFSET('Liste Bénévoles'!$A$2,'Badges (BENEVOLES)'!I50,0))</f>
        <v>FRANCOIS</v>
      </c>
      <c r="M55" s="796"/>
      <c r="N55" s="638"/>
      <c r="O55" s="639"/>
      <c r="P55" s="629"/>
      <c r="Q55" s="744"/>
      <c r="R55" s="794" t="s">
        <v>1</v>
      </c>
      <c r="S55" s="795" t="str">
        <f ca="1">IF(OFFSET('Liste Bénévoles'!$A$2,'Badges (BENEVOLES)'!P50,0)=0,"",OFFSET('Liste Bénévoles'!$A$2,'Badges (BENEVOLES)'!P50,0))</f>
        <v>MOREL</v>
      </c>
      <c r="T55" s="796"/>
      <c r="U55" s="622"/>
      <c r="V55" s="627"/>
    </row>
    <row r="56" spans="1:22" ht="18" customHeight="1" x14ac:dyDescent="0.25">
      <c r="A56" s="633"/>
      <c r="B56" s="629"/>
      <c r="C56" s="744"/>
      <c r="D56" s="794"/>
      <c r="E56" s="790"/>
      <c r="F56" s="791"/>
      <c r="G56" s="638"/>
      <c r="H56" s="639"/>
      <c r="I56" s="629"/>
      <c r="J56" s="744"/>
      <c r="K56" s="794"/>
      <c r="L56" s="790"/>
      <c r="M56" s="791"/>
      <c r="N56" s="638"/>
      <c r="O56" s="639"/>
      <c r="P56" s="629"/>
      <c r="Q56" s="744"/>
      <c r="R56" s="794"/>
      <c r="S56" s="790"/>
      <c r="T56" s="791"/>
      <c r="U56" s="622"/>
      <c r="V56" s="627"/>
    </row>
    <row r="57" spans="1:22" ht="18" customHeight="1" x14ac:dyDescent="0.25">
      <c r="A57" s="633"/>
      <c r="B57" s="629"/>
      <c r="C57" s="744"/>
      <c r="D57" s="794"/>
      <c r="E57" s="790"/>
      <c r="F57" s="791"/>
      <c r="G57" s="638"/>
      <c r="H57" s="639"/>
      <c r="I57" s="629"/>
      <c r="J57" s="744"/>
      <c r="K57" s="794"/>
      <c r="L57" s="790"/>
      <c r="M57" s="791"/>
      <c r="N57" s="638"/>
      <c r="O57" s="639"/>
      <c r="P57" s="630"/>
      <c r="Q57" s="744"/>
      <c r="R57" s="794"/>
      <c r="S57" s="790"/>
      <c r="T57" s="791"/>
      <c r="U57" s="622"/>
      <c r="V57" s="627"/>
    </row>
    <row r="58" spans="1:22" ht="18" customHeight="1" x14ac:dyDescent="0.25">
      <c r="A58" s="643"/>
      <c r="B58" s="630"/>
      <c r="C58" s="744"/>
      <c r="D58" s="794" t="s">
        <v>2</v>
      </c>
      <c r="E58" s="795" t="str">
        <f ca="1">IF(OFFSET('Liste Bénévoles'!$B$2,'Badges (BENEVOLES)'!B50,0)=0,"",OFFSET('Liste Bénévoles'!$B$2,'Badges (BENEVOLES)'!B50,0))</f>
        <v>Marie</v>
      </c>
      <c r="F58" s="796"/>
      <c r="G58" s="638"/>
      <c r="H58" s="639"/>
      <c r="I58" s="630"/>
      <c r="J58" s="744"/>
      <c r="K58" s="794" t="s">
        <v>2</v>
      </c>
      <c r="L58" s="795" t="str">
        <f ca="1">IF(OFFSET('Liste Bénévoles'!$B$2,'Badges (BENEVOLES)'!I50,0)=0,"",OFFSET('Liste Bénévoles'!$B$2,'Badges (BENEVOLES)'!I50,0))</f>
        <v>Denis</v>
      </c>
      <c r="M58" s="796"/>
      <c r="N58" s="638"/>
      <c r="O58" s="639"/>
      <c r="P58" s="630"/>
      <c r="Q58" s="744"/>
      <c r="R58" s="794" t="s">
        <v>2</v>
      </c>
      <c r="S58" s="795" t="str">
        <f ca="1">IF(OFFSET('Liste Bénévoles'!$B$2,'Badges (BENEVOLES)'!P50,0)=0,"",OFFSET('Liste Bénévoles'!$B$2,'Badges (BENEVOLES)'!P50,0))</f>
        <v xml:space="preserve">Francois </v>
      </c>
      <c r="T58" s="796"/>
      <c r="U58" s="622"/>
      <c r="V58" s="627"/>
    </row>
    <row r="59" spans="1:22" ht="18" customHeight="1" x14ac:dyDescent="0.25">
      <c r="A59" s="643"/>
      <c r="B59" s="630"/>
      <c r="C59" s="745"/>
      <c r="D59" s="794"/>
      <c r="E59" s="790"/>
      <c r="F59" s="791"/>
      <c r="G59" s="638"/>
      <c r="H59" s="639"/>
      <c r="I59" s="630"/>
      <c r="J59" s="745"/>
      <c r="K59" s="794"/>
      <c r="L59" s="790"/>
      <c r="M59" s="791"/>
      <c r="N59" s="638"/>
      <c r="O59" s="639"/>
      <c r="P59" s="630"/>
      <c r="Q59" s="745"/>
      <c r="R59" s="794"/>
      <c r="S59" s="790"/>
      <c r="T59" s="791"/>
      <c r="U59" s="622"/>
      <c r="V59" s="627"/>
    </row>
    <row r="60" spans="1:22" ht="18" customHeight="1" x14ac:dyDescent="0.25">
      <c r="A60" s="643"/>
      <c r="B60" s="630"/>
      <c r="C60" s="763" t="s">
        <v>531</v>
      </c>
      <c r="D60" s="794"/>
      <c r="E60" s="790"/>
      <c r="F60" s="791"/>
      <c r="G60" s="638"/>
      <c r="H60" s="639"/>
      <c r="I60" s="630"/>
      <c r="J60" s="763" t="s">
        <v>531</v>
      </c>
      <c r="K60" s="794"/>
      <c r="L60" s="790"/>
      <c r="M60" s="791"/>
      <c r="N60" s="638"/>
      <c r="O60" s="639"/>
      <c r="P60" s="630"/>
      <c r="Q60" s="763" t="s">
        <v>531</v>
      </c>
      <c r="R60" s="794"/>
      <c r="S60" s="790"/>
      <c r="T60" s="791"/>
      <c r="U60" s="622"/>
      <c r="V60" s="627"/>
    </row>
    <row r="61" spans="1:22" ht="18" customHeight="1" x14ac:dyDescent="0.25">
      <c r="A61" s="643"/>
      <c r="B61" s="630"/>
      <c r="C61" s="763"/>
      <c r="D61" s="794"/>
      <c r="E61" s="790"/>
      <c r="F61" s="791"/>
      <c r="G61" s="638"/>
      <c r="H61" s="639"/>
      <c r="I61" s="630"/>
      <c r="J61" s="763"/>
      <c r="K61" s="794"/>
      <c r="L61" s="790"/>
      <c r="M61" s="791"/>
      <c r="N61" s="638"/>
      <c r="O61" s="639"/>
      <c r="P61" s="630"/>
      <c r="Q61" s="763"/>
      <c r="R61" s="794"/>
      <c r="S61" s="790"/>
      <c r="T61" s="791"/>
      <c r="U61" s="622"/>
      <c r="V61" s="627"/>
    </row>
    <row r="62" spans="1:22" ht="18" customHeight="1" x14ac:dyDescent="0.25">
      <c r="A62" s="643"/>
      <c r="B62" s="630"/>
      <c r="C62" s="764"/>
      <c r="D62" s="797"/>
      <c r="E62" s="790"/>
      <c r="F62" s="791"/>
      <c r="G62" s="638"/>
      <c r="H62" s="639"/>
      <c r="I62" s="630"/>
      <c r="J62" s="764"/>
      <c r="K62" s="797"/>
      <c r="L62" s="790"/>
      <c r="M62" s="791"/>
      <c r="N62" s="638"/>
      <c r="O62" s="639"/>
      <c r="P62" s="630"/>
      <c r="Q62" s="764"/>
      <c r="R62" s="797"/>
      <c r="S62" s="790"/>
      <c r="T62" s="791"/>
      <c r="U62" s="622"/>
      <c r="V62" s="627"/>
    </row>
    <row r="63" spans="1:22" ht="18" customHeight="1" thickBot="1" x14ac:dyDescent="0.3">
      <c r="A63" s="643"/>
      <c r="B63" s="630"/>
      <c r="C63" s="765"/>
      <c r="D63" s="798"/>
      <c r="E63" s="792"/>
      <c r="F63" s="793"/>
      <c r="G63" s="638"/>
      <c r="H63" s="639"/>
      <c r="I63" s="630"/>
      <c r="J63" s="765"/>
      <c r="K63" s="798"/>
      <c r="L63" s="792"/>
      <c r="M63" s="793"/>
      <c r="N63" s="638"/>
      <c r="O63" s="639"/>
      <c r="P63" s="630"/>
      <c r="Q63" s="765"/>
      <c r="R63" s="798"/>
      <c r="S63" s="792"/>
      <c r="T63" s="793"/>
      <c r="U63" s="622"/>
      <c r="V63" s="627"/>
    </row>
    <row r="64" spans="1:22" ht="24" customHeight="1" x14ac:dyDescent="0.25">
      <c r="A64" s="641"/>
      <c r="B64" s="631"/>
      <c r="C64" s="611"/>
      <c r="D64" s="612"/>
      <c r="E64" s="613"/>
      <c r="F64" s="613"/>
      <c r="G64" s="640"/>
      <c r="H64" s="641"/>
      <c r="I64" s="631"/>
      <c r="J64" s="611"/>
      <c r="K64" s="612"/>
      <c r="L64" s="613"/>
      <c r="M64" s="613"/>
      <c r="N64" s="640"/>
      <c r="O64" s="641"/>
      <c r="P64" s="631"/>
      <c r="Q64" s="611"/>
      <c r="R64" s="612"/>
      <c r="S64" s="613"/>
      <c r="T64" s="613"/>
      <c r="U64" s="623"/>
      <c r="V64" s="623"/>
    </row>
    <row r="65" spans="1:22" ht="24" customHeight="1" thickBot="1" x14ac:dyDescent="0.3">
      <c r="A65" s="643"/>
      <c r="B65" s="630"/>
      <c r="D65" s="608"/>
      <c r="E65" s="609"/>
      <c r="F65" s="609"/>
      <c r="G65" s="642"/>
      <c r="H65" s="643"/>
      <c r="I65" s="630"/>
      <c r="K65" s="608"/>
      <c r="L65" s="609"/>
      <c r="M65" s="609"/>
      <c r="N65" s="642"/>
      <c r="O65" s="643"/>
      <c r="R65" s="608"/>
      <c r="S65" s="609"/>
      <c r="T65" s="609"/>
      <c r="U65" s="624"/>
      <c r="V65" s="628"/>
    </row>
    <row r="66" spans="1:22" ht="18" customHeight="1" x14ac:dyDescent="0.25">
      <c r="A66" s="633"/>
      <c r="B66" s="629">
        <f>P50+1</f>
        <v>12</v>
      </c>
      <c r="C66" s="746" t="s">
        <v>428</v>
      </c>
      <c r="D66" s="784" t="s">
        <v>534</v>
      </c>
      <c r="E66" s="785"/>
      <c r="F66" s="786"/>
      <c r="G66" s="634"/>
      <c r="H66" s="635"/>
      <c r="I66" s="629">
        <f>B66+1</f>
        <v>13</v>
      </c>
      <c r="J66" s="746" t="s">
        <v>428</v>
      </c>
      <c r="K66" s="784" t="s">
        <v>534</v>
      </c>
      <c r="L66" s="785"/>
      <c r="M66" s="786"/>
      <c r="N66" s="634"/>
      <c r="O66" s="635"/>
      <c r="P66" s="629">
        <f>I66+1</f>
        <v>14</v>
      </c>
      <c r="Q66" s="746" t="s">
        <v>428</v>
      </c>
      <c r="R66" s="784" t="s">
        <v>534</v>
      </c>
      <c r="S66" s="785"/>
      <c r="T66" s="786"/>
      <c r="U66" s="620"/>
      <c r="V66" s="625"/>
    </row>
    <row r="67" spans="1:22" ht="18" customHeight="1" x14ac:dyDescent="0.25">
      <c r="A67" s="633"/>
      <c r="B67" s="629"/>
      <c r="C67" s="747"/>
      <c r="D67" s="787"/>
      <c r="E67" s="788"/>
      <c r="F67" s="789"/>
      <c r="G67" s="634"/>
      <c r="H67" s="635"/>
      <c r="I67" s="629"/>
      <c r="J67" s="747"/>
      <c r="K67" s="787"/>
      <c r="L67" s="788"/>
      <c r="M67" s="789"/>
      <c r="N67" s="634"/>
      <c r="O67" s="635"/>
      <c r="P67" s="629"/>
      <c r="Q67" s="747"/>
      <c r="R67" s="787"/>
      <c r="S67" s="788"/>
      <c r="T67" s="789"/>
      <c r="U67" s="620"/>
      <c r="V67" s="625"/>
    </row>
    <row r="68" spans="1:22" ht="18" customHeight="1" x14ac:dyDescent="0.3">
      <c r="A68" s="633"/>
      <c r="B68" s="629"/>
      <c r="C68" s="743"/>
      <c r="D68" s="799" t="s">
        <v>606</v>
      </c>
      <c r="E68" s="795" t="str">
        <f ca="1">IF(OFFSET('Liste Bénévoles'!$E$2,'Badges (BENEVOLES)'!B66,0)=0,"",OFFSET('Liste Bénévoles'!$E$2,'Badges (BENEVOLES)'!B66,0))</f>
        <v>Juge</v>
      </c>
      <c r="F68" s="796"/>
      <c r="G68" s="636"/>
      <c r="H68" s="637"/>
      <c r="I68" s="629"/>
      <c r="J68" s="743"/>
      <c r="K68" s="799" t="s">
        <v>606</v>
      </c>
      <c r="L68" s="795" t="str">
        <f ca="1">IF(OFFSET('Liste Bénévoles'!$E$2,'Badges (BENEVOLES)'!I66,0)=0,"",OFFSET('Liste Bénévoles'!$E$2,'Badges (BENEVOLES)'!I66,0))</f>
        <v>Juge</v>
      </c>
      <c r="M68" s="796"/>
      <c r="N68" s="636"/>
      <c r="O68" s="637"/>
      <c r="P68" s="629"/>
      <c r="Q68" s="743"/>
      <c r="R68" s="799" t="s">
        <v>606</v>
      </c>
      <c r="S68" s="795" t="str">
        <f ca="1">IF(OFFSET('Liste Bénévoles'!$E$2,'Badges (BENEVOLES)'!P66,0)=0,"",OFFSET('Liste Bénévoles'!$E$2,'Badges (BENEVOLES)'!P66,0))</f>
        <v>Juge</v>
      </c>
      <c r="T68" s="796"/>
      <c r="U68" s="621"/>
      <c r="V68" s="626"/>
    </row>
    <row r="69" spans="1:22" ht="18" customHeight="1" x14ac:dyDescent="0.3">
      <c r="A69" s="633"/>
      <c r="B69" s="629"/>
      <c r="C69" s="744"/>
      <c r="D69" s="794"/>
      <c r="E69" s="790"/>
      <c r="F69" s="791"/>
      <c r="G69" s="636"/>
      <c r="H69" s="637"/>
      <c r="I69" s="629"/>
      <c r="J69" s="744"/>
      <c r="K69" s="794"/>
      <c r="L69" s="790"/>
      <c r="M69" s="791"/>
      <c r="N69" s="636"/>
      <c r="O69" s="637"/>
      <c r="P69" s="629"/>
      <c r="Q69" s="744"/>
      <c r="R69" s="794"/>
      <c r="S69" s="790"/>
      <c r="T69" s="791"/>
      <c r="U69" s="621"/>
      <c r="V69" s="626"/>
    </row>
    <row r="70" spans="1:22" ht="18" customHeight="1" x14ac:dyDescent="0.3">
      <c r="A70" s="633"/>
      <c r="B70" s="629"/>
      <c r="C70" s="744"/>
      <c r="D70" s="794"/>
      <c r="E70" s="790"/>
      <c r="F70" s="791"/>
      <c r="G70" s="636"/>
      <c r="H70" s="637"/>
      <c r="I70" s="629"/>
      <c r="J70" s="744"/>
      <c r="K70" s="794"/>
      <c r="L70" s="790"/>
      <c r="M70" s="791"/>
      <c r="N70" s="636"/>
      <c r="O70" s="637"/>
      <c r="P70" s="629"/>
      <c r="Q70" s="744"/>
      <c r="R70" s="794"/>
      <c r="S70" s="790"/>
      <c r="T70" s="791"/>
      <c r="U70" s="621"/>
      <c r="V70" s="626"/>
    </row>
    <row r="71" spans="1:22" ht="18" customHeight="1" x14ac:dyDescent="0.25">
      <c r="A71" s="633"/>
      <c r="B71" s="629"/>
      <c r="C71" s="744"/>
      <c r="D71" s="794" t="s">
        <v>1</v>
      </c>
      <c r="E71" s="795" t="str">
        <f ca="1">IF(OFFSET('Liste Bénévoles'!$A$2,'Badges (BENEVOLES)'!B66,0)=0,"",OFFSET('Liste Bénévoles'!$A$2,'Badges (BENEVOLES)'!B66,0))</f>
        <v>MORON</v>
      </c>
      <c r="F71" s="796"/>
      <c r="G71" s="638"/>
      <c r="H71" s="639"/>
      <c r="I71" s="629"/>
      <c r="J71" s="744"/>
      <c r="K71" s="794" t="s">
        <v>1</v>
      </c>
      <c r="L71" s="795" t="str">
        <f ca="1">IF(OFFSET('Liste Bénévoles'!$A$2,'Badges (BENEVOLES)'!I66,0)=0,"",OFFSET('Liste Bénévoles'!$A$2,'Badges (BENEVOLES)'!I66,0))</f>
        <v>QUATRINI</v>
      </c>
      <c r="M71" s="796"/>
      <c r="N71" s="638"/>
      <c r="O71" s="639"/>
      <c r="P71" s="629"/>
      <c r="Q71" s="744"/>
      <c r="R71" s="794" t="s">
        <v>1</v>
      </c>
      <c r="S71" s="795" t="str">
        <f ca="1">IF(OFFSET('Liste Bénévoles'!$A$2,'Badges (BENEVOLES)'!P66,0)=0,"",OFFSET('Liste Bénévoles'!$A$2,'Badges (BENEVOLES)'!P66,0))</f>
        <v>VALLOT</v>
      </c>
      <c r="T71" s="796"/>
      <c r="U71" s="622"/>
      <c r="V71" s="627"/>
    </row>
    <row r="72" spans="1:22" ht="18" customHeight="1" x14ac:dyDescent="0.25">
      <c r="A72" s="633"/>
      <c r="B72" s="629"/>
      <c r="C72" s="744"/>
      <c r="D72" s="794"/>
      <c r="E72" s="790"/>
      <c r="F72" s="791"/>
      <c r="G72" s="638"/>
      <c r="H72" s="639"/>
      <c r="I72" s="629"/>
      <c r="J72" s="744"/>
      <c r="K72" s="794"/>
      <c r="L72" s="790"/>
      <c r="M72" s="791"/>
      <c r="N72" s="638"/>
      <c r="O72" s="639"/>
      <c r="P72" s="629"/>
      <c r="Q72" s="744"/>
      <c r="R72" s="794"/>
      <c r="S72" s="790"/>
      <c r="T72" s="791"/>
      <c r="U72" s="622"/>
      <c r="V72" s="627"/>
    </row>
    <row r="73" spans="1:22" ht="18" customHeight="1" x14ac:dyDescent="0.25">
      <c r="A73" s="633"/>
      <c r="B73" s="629"/>
      <c r="C73" s="744"/>
      <c r="D73" s="794"/>
      <c r="E73" s="790"/>
      <c r="F73" s="791"/>
      <c r="G73" s="638"/>
      <c r="H73" s="639"/>
      <c r="I73" s="629"/>
      <c r="J73" s="744"/>
      <c r="K73" s="794"/>
      <c r="L73" s="790"/>
      <c r="M73" s="791"/>
      <c r="N73" s="638"/>
      <c r="O73" s="639"/>
      <c r="P73" s="630"/>
      <c r="Q73" s="744"/>
      <c r="R73" s="794"/>
      <c r="S73" s="790"/>
      <c r="T73" s="791"/>
      <c r="U73" s="622"/>
      <c r="V73" s="627"/>
    </row>
    <row r="74" spans="1:22" ht="18" customHeight="1" x14ac:dyDescent="0.25">
      <c r="A74" s="643"/>
      <c r="B74" s="630"/>
      <c r="C74" s="744"/>
      <c r="D74" s="794" t="s">
        <v>2</v>
      </c>
      <c r="E74" s="795" t="str">
        <f ca="1">IF(OFFSET('Liste Bénévoles'!$B$2,'Badges (BENEVOLES)'!B66,0)=0,"",OFFSET('Liste Bénévoles'!$B$2,'Badges (BENEVOLES)'!B66,0))</f>
        <v>Joëlle</v>
      </c>
      <c r="F74" s="796"/>
      <c r="G74" s="638"/>
      <c r="H74" s="639"/>
      <c r="I74" s="630"/>
      <c r="J74" s="744"/>
      <c r="K74" s="794" t="s">
        <v>2</v>
      </c>
      <c r="L74" s="795" t="str">
        <f ca="1">IF(OFFSET('Liste Bénévoles'!$B$2,'Badges (BENEVOLES)'!I66,0)=0,"",OFFSET('Liste Bénévoles'!$B$2,'Badges (BENEVOLES)'!I66,0))</f>
        <v>Fabienne</v>
      </c>
      <c r="M74" s="796"/>
      <c r="N74" s="638"/>
      <c r="O74" s="639"/>
      <c r="P74" s="630"/>
      <c r="Q74" s="744"/>
      <c r="R74" s="794" t="s">
        <v>2</v>
      </c>
      <c r="S74" s="795" t="str">
        <f ca="1">IF(OFFSET('Liste Bénévoles'!$B$2,'Badges (BENEVOLES)'!P66,0)=0,"",OFFSET('Liste Bénévoles'!$B$2,'Badges (BENEVOLES)'!P66,0))</f>
        <v>Camille</v>
      </c>
      <c r="T74" s="796"/>
      <c r="U74" s="622"/>
      <c r="V74" s="627"/>
    </row>
    <row r="75" spans="1:22" ht="18" customHeight="1" x14ac:dyDescent="0.25">
      <c r="A75" s="643"/>
      <c r="B75" s="630"/>
      <c r="C75" s="745"/>
      <c r="D75" s="794"/>
      <c r="E75" s="790"/>
      <c r="F75" s="791"/>
      <c r="G75" s="638"/>
      <c r="H75" s="639"/>
      <c r="I75" s="630"/>
      <c r="J75" s="745"/>
      <c r="K75" s="794"/>
      <c r="L75" s="790"/>
      <c r="M75" s="791"/>
      <c r="N75" s="638"/>
      <c r="O75" s="639"/>
      <c r="P75" s="630"/>
      <c r="Q75" s="745"/>
      <c r="R75" s="794"/>
      <c r="S75" s="790"/>
      <c r="T75" s="791"/>
      <c r="U75" s="622"/>
      <c r="V75" s="627"/>
    </row>
    <row r="76" spans="1:22" ht="18" customHeight="1" x14ac:dyDescent="0.25">
      <c r="A76" s="643"/>
      <c r="B76" s="630"/>
      <c r="C76" s="763" t="s">
        <v>531</v>
      </c>
      <c r="D76" s="794"/>
      <c r="E76" s="790"/>
      <c r="F76" s="791"/>
      <c r="G76" s="638"/>
      <c r="H76" s="639"/>
      <c r="I76" s="630"/>
      <c r="J76" s="763" t="s">
        <v>531</v>
      </c>
      <c r="K76" s="794"/>
      <c r="L76" s="790"/>
      <c r="M76" s="791"/>
      <c r="N76" s="638"/>
      <c r="O76" s="639"/>
      <c r="P76" s="630"/>
      <c r="Q76" s="763" t="s">
        <v>531</v>
      </c>
      <c r="R76" s="794"/>
      <c r="S76" s="790"/>
      <c r="T76" s="791"/>
      <c r="U76" s="622"/>
      <c r="V76" s="627"/>
    </row>
    <row r="77" spans="1:22" ht="18" customHeight="1" x14ac:dyDescent="0.25">
      <c r="A77" s="643"/>
      <c r="B77" s="630"/>
      <c r="C77" s="763"/>
      <c r="D77" s="794"/>
      <c r="E77" s="790"/>
      <c r="F77" s="791"/>
      <c r="G77" s="638"/>
      <c r="H77" s="639"/>
      <c r="I77" s="630"/>
      <c r="J77" s="763"/>
      <c r="K77" s="794"/>
      <c r="L77" s="790"/>
      <c r="M77" s="791"/>
      <c r="N77" s="638"/>
      <c r="O77" s="639"/>
      <c r="P77" s="630"/>
      <c r="Q77" s="763"/>
      <c r="R77" s="794"/>
      <c r="S77" s="790"/>
      <c r="T77" s="791"/>
      <c r="U77" s="622"/>
      <c r="V77" s="627"/>
    </row>
    <row r="78" spans="1:22" ht="18" customHeight="1" x14ac:dyDescent="0.25">
      <c r="A78" s="643"/>
      <c r="B78" s="630"/>
      <c r="C78" s="764"/>
      <c r="D78" s="797"/>
      <c r="E78" s="790"/>
      <c r="F78" s="791"/>
      <c r="G78" s="638"/>
      <c r="H78" s="639"/>
      <c r="I78" s="630"/>
      <c r="J78" s="764"/>
      <c r="K78" s="797"/>
      <c r="L78" s="790"/>
      <c r="M78" s="791"/>
      <c r="N78" s="638"/>
      <c r="O78" s="639"/>
      <c r="P78" s="630"/>
      <c r="Q78" s="764"/>
      <c r="R78" s="797"/>
      <c r="S78" s="790"/>
      <c r="T78" s="791"/>
      <c r="U78" s="622"/>
      <c r="V78" s="627"/>
    </row>
    <row r="79" spans="1:22" ht="18" customHeight="1" thickBot="1" x14ac:dyDescent="0.3">
      <c r="A79" s="643"/>
      <c r="B79" s="630"/>
      <c r="C79" s="765"/>
      <c r="D79" s="798"/>
      <c r="E79" s="792"/>
      <c r="F79" s="793"/>
      <c r="G79" s="638"/>
      <c r="H79" s="639"/>
      <c r="I79" s="630"/>
      <c r="J79" s="765"/>
      <c r="K79" s="798"/>
      <c r="L79" s="792"/>
      <c r="M79" s="793"/>
      <c r="N79" s="638"/>
      <c r="O79" s="639"/>
      <c r="P79" s="630"/>
      <c r="Q79" s="765"/>
      <c r="R79" s="798"/>
      <c r="S79" s="792"/>
      <c r="T79" s="793"/>
      <c r="U79" s="622"/>
      <c r="V79" s="627"/>
    </row>
    <row r="80" spans="1:22" ht="24" customHeight="1" x14ac:dyDescent="0.25">
      <c r="A80" s="641"/>
      <c r="B80" s="631"/>
      <c r="C80" s="611"/>
      <c r="D80" s="612"/>
      <c r="E80" s="613"/>
      <c r="F80" s="613"/>
      <c r="G80" s="640"/>
      <c r="H80" s="641"/>
      <c r="I80" s="631"/>
      <c r="J80" s="611"/>
      <c r="K80" s="612"/>
      <c r="L80" s="613"/>
      <c r="M80" s="613"/>
      <c r="N80" s="640"/>
      <c r="O80" s="641"/>
      <c r="P80" s="631"/>
      <c r="Q80" s="611"/>
      <c r="R80" s="612"/>
      <c r="S80" s="613"/>
      <c r="T80" s="613"/>
      <c r="U80" s="623"/>
      <c r="V80" s="623"/>
    </row>
    <row r="81" spans="1:22" ht="24" customHeight="1" thickBot="1" x14ac:dyDescent="0.3">
      <c r="A81" s="643"/>
      <c r="B81" s="630"/>
      <c r="D81" s="608"/>
      <c r="E81" s="609"/>
      <c r="F81" s="609"/>
      <c r="G81" s="642"/>
      <c r="H81" s="643"/>
      <c r="I81" s="630"/>
      <c r="K81" s="608"/>
      <c r="L81" s="609"/>
      <c r="M81" s="609"/>
      <c r="N81" s="642"/>
      <c r="O81" s="643"/>
      <c r="R81" s="608"/>
      <c r="S81" s="609"/>
      <c r="T81" s="609"/>
      <c r="U81" s="624"/>
      <c r="V81" s="628"/>
    </row>
    <row r="82" spans="1:22" ht="18" customHeight="1" x14ac:dyDescent="0.25">
      <c r="A82" s="633"/>
      <c r="B82" s="629">
        <f>P66+1</f>
        <v>15</v>
      </c>
      <c r="C82" s="746" t="s">
        <v>428</v>
      </c>
      <c r="D82" s="784" t="s">
        <v>534</v>
      </c>
      <c r="E82" s="785"/>
      <c r="F82" s="786"/>
      <c r="G82" s="634"/>
      <c r="H82" s="635"/>
      <c r="I82" s="629">
        <f>B82+1</f>
        <v>16</v>
      </c>
      <c r="J82" s="746" t="s">
        <v>428</v>
      </c>
      <c r="K82" s="784" t="s">
        <v>534</v>
      </c>
      <c r="L82" s="785"/>
      <c r="M82" s="786"/>
      <c r="N82" s="634"/>
      <c r="O82" s="635"/>
      <c r="P82" s="629">
        <f>I82+1</f>
        <v>17</v>
      </c>
      <c r="Q82" s="746" t="s">
        <v>428</v>
      </c>
      <c r="R82" s="784" t="s">
        <v>534</v>
      </c>
      <c r="S82" s="785"/>
      <c r="T82" s="786"/>
      <c r="U82" s="620"/>
      <c r="V82" s="625"/>
    </row>
    <row r="83" spans="1:22" ht="18" customHeight="1" x14ac:dyDescent="0.25">
      <c r="A83" s="633"/>
      <c r="B83" s="629"/>
      <c r="C83" s="747"/>
      <c r="D83" s="787"/>
      <c r="E83" s="788"/>
      <c r="F83" s="789"/>
      <c r="G83" s="634"/>
      <c r="H83" s="635"/>
      <c r="I83" s="629"/>
      <c r="J83" s="747"/>
      <c r="K83" s="787"/>
      <c r="L83" s="788"/>
      <c r="M83" s="789"/>
      <c r="N83" s="634"/>
      <c r="O83" s="635"/>
      <c r="P83" s="629"/>
      <c r="Q83" s="747"/>
      <c r="R83" s="787"/>
      <c r="S83" s="788"/>
      <c r="T83" s="789"/>
      <c r="U83" s="620"/>
      <c r="V83" s="625"/>
    </row>
    <row r="84" spans="1:22" ht="18" customHeight="1" x14ac:dyDescent="0.3">
      <c r="A84" s="633"/>
      <c r="B84" s="629"/>
      <c r="C84" s="743"/>
      <c r="D84" s="799" t="s">
        <v>606</v>
      </c>
      <c r="E84" s="795" t="str">
        <f ca="1">IF(OFFSET('Liste Bénévoles'!$E$2,'Badges (BENEVOLES)'!B82,0)=0,"",OFFSET('Liste Bénévoles'!$E$2,'Badges (BENEVOLES)'!B82,0))</f>
        <v>Apnéiste de Sécu</v>
      </c>
      <c r="F84" s="796"/>
      <c r="G84" s="636"/>
      <c r="H84" s="637"/>
      <c r="I84" s="629"/>
      <c r="J84" s="743"/>
      <c r="K84" s="799" t="s">
        <v>606</v>
      </c>
      <c r="L84" s="795" t="str">
        <f ca="1">IF(OFFSET('Liste Bénévoles'!$E$2,'Badges (BENEVOLES)'!I82,0)=0,"",OFFSET('Liste Bénévoles'!$E$2,'Badges (BENEVOLES)'!I82,0))</f>
        <v>Apnéiste de Sécu</v>
      </c>
      <c r="M84" s="796"/>
      <c r="N84" s="636"/>
      <c r="O84" s="637"/>
      <c r="P84" s="629"/>
      <c r="Q84" s="743"/>
      <c r="R84" s="799" t="s">
        <v>606</v>
      </c>
      <c r="S84" s="795" t="str">
        <f ca="1">IF(OFFSET('Liste Bénévoles'!$E$2,'Badges (BENEVOLES)'!P82,0)=0,"",OFFSET('Liste Bénévoles'!$E$2,'Badges (BENEVOLES)'!P82,0))</f>
        <v>Apnéiste de Sécu</v>
      </c>
      <c r="T84" s="796"/>
      <c r="U84" s="621"/>
      <c r="V84" s="626"/>
    </row>
    <row r="85" spans="1:22" ht="18" customHeight="1" x14ac:dyDescent="0.3">
      <c r="A85" s="633"/>
      <c r="B85" s="629"/>
      <c r="C85" s="744"/>
      <c r="D85" s="794"/>
      <c r="E85" s="790"/>
      <c r="F85" s="791"/>
      <c r="G85" s="636"/>
      <c r="H85" s="637"/>
      <c r="I85" s="629"/>
      <c r="J85" s="744"/>
      <c r="K85" s="794"/>
      <c r="L85" s="790"/>
      <c r="M85" s="791"/>
      <c r="N85" s="636"/>
      <c r="O85" s="637"/>
      <c r="P85" s="629"/>
      <c r="Q85" s="744"/>
      <c r="R85" s="794"/>
      <c r="S85" s="790"/>
      <c r="T85" s="791"/>
      <c r="U85" s="621"/>
      <c r="V85" s="626"/>
    </row>
    <row r="86" spans="1:22" ht="18" customHeight="1" x14ac:dyDescent="0.3">
      <c r="A86" s="633"/>
      <c r="B86" s="629"/>
      <c r="C86" s="744"/>
      <c r="D86" s="794"/>
      <c r="E86" s="790"/>
      <c r="F86" s="791"/>
      <c r="G86" s="636"/>
      <c r="H86" s="637"/>
      <c r="I86" s="629"/>
      <c r="J86" s="744"/>
      <c r="K86" s="794"/>
      <c r="L86" s="790"/>
      <c r="M86" s="791"/>
      <c r="N86" s="636"/>
      <c r="O86" s="637"/>
      <c r="P86" s="629"/>
      <c r="Q86" s="744"/>
      <c r="R86" s="794"/>
      <c r="S86" s="790"/>
      <c r="T86" s="791"/>
      <c r="U86" s="621"/>
      <c r="V86" s="626"/>
    </row>
    <row r="87" spans="1:22" ht="18" customHeight="1" x14ac:dyDescent="0.25">
      <c r="A87" s="633"/>
      <c r="B87" s="629"/>
      <c r="C87" s="744"/>
      <c r="D87" s="794" t="s">
        <v>1</v>
      </c>
      <c r="E87" s="795" t="str">
        <f ca="1">IF(OFFSET('Liste Bénévoles'!$A$2,'Badges (BENEVOLES)'!B82,0)=0,"",OFFSET('Liste Bénévoles'!$A$2,'Badges (BENEVOLES)'!B82,0))</f>
        <v>BESSON</v>
      </c>
      <c r="F87" s="796"/>
      <c r="G87" s="638"/>
      <c r="H87" s="639"/>
      <c r="I87" s="629"/>
      <c r="J87" s="744"/>
      <c r="K87" s="794" t="s">
        <v>1</v>
      </c>
      <c r="L87" s="795" t="str">
        <f ca="1">IF(OFFSET('Liste Bénévoles'!$A$2,'Badges (BENEVOLES)'!I82,0)=0,"",OFFSET('Liste Bénévoles'!$A$2,'Badges (BENEVOLES)'!I82,0))</f>
        <v>BUREAU</v>
      </c>
      <c r="M87" s="796"/>
      <c r="N87" s="638"/>
      <c r="O87" s="639"/>
      <c r="P87" s="629"/>
      <c r="Q87" s="744"/>
      <c r="R87" s="794" t="s">
        <v>1</v>
      </c>
      <c r="S87" s="795" t="str">
        <f ca="1">IF(OFFSET('Liste Bénévoles'!$A$2,'Badges (BENEVOLES)'!P82,0)=0,"",OFFSET('Liste Bénévoles'!$A$2,'Badges (BENEVOLES)'!P82,0))</f>
        <v>CHAUMARD</v>
      </c>
      <c r="T87" s="796"/>
      <c r="U87" s="622"/>
      <c r="V87" s="627"/>
    </row>
    <row r="88" spans="1:22" ht="18" customHeight="1" x14ac:dyDescent="0.25">
      <c r="A88" s="633"/>
      <c r="B88" s="629"/>
      <c r="C88" s="744"/>
      <c r="D88" s="794"/>
      <c r="E88" s="790"/>
      <c r="F88" s="791"/>
      <c r="G88" s="638"/>
      <c r="H88" s="639"/>
      <c r="I88" s="629"/>
      <c r="J88" s="744"/>
      <c r="K88" s="794"/>
      <c r="L88" s="790"/>
      <c r="M88" s="791"/>
      <c r="N88" s="638"/>
      <c r="O88" s="639"/>
      <c r="P88" s="629"/>
      <c r="Q88" s="744"/>
      <c r="R88" s="794"/>
      <c r="S88" s="790"/>
      <c r="T88" s="791"/>
      <c r="U88" s="622"/>
      <c r="V88" s="627"/>
    </row>
    <row r="89" spans="1:22" ht="18" customHeight="1" x14ac:dyDescent="0.25">
      <c r="A89" s="633"/>
      <c r="B89" s="629"/>
      <c r="C89" s="744"/>
      <c r="D89" s="794"/>
      <c r="E89" s="790"/>
      <c r="F89" s="791"/>
      <c r="G89" s="638"/>
      <c r="H89" s="639"/>
      <c r="I89" s="629"/>
      <c r="J89" s="744"/>
      <c r="K89" s="794"/>
      <c r="L89" s="790"/>
      <c r="M89" s="791"/>
      <c r="N89" s="638"/>
      <c r="O89" s="639"/>
      <c r="P89" s="630"/>
      <c r="Q89" s="744"/>
      <c r="R89" s="794"/>
      <c r="S89" s="790"/>
      <c r="T89" s="791"/>
      <c r="U89" s="622"/>
      <c r="V89" s="627"/>
    </row>
    <row r="90" spans="1:22" ht="18" customHeight="1" x14ac:dyDescent="0.25">
      <c r="A90" s="643"/>
      <c r="B90" s="630"/>
      <c r="C90" s="744"/>
      <c r="D90" s="794" t="s">
        <v>2</v>
      </c>
      <c r="E90" s="795" t="str">
        <f ca="1">IF(OFFSET('Liste Bénévoles'!$B$2,'Badges (BENEVOLES)'!B82,0)=0,"",OFFSET('Liste Bénévoles'!$B$2,'Badges (BENEVOLES)'!B82,0))</f>
        <v>Didier</v>
      </c>
      <c r="F90" s="796"/>
      <c r="G90" s="638"/>
      <c r="H90" s="639"/>
      <c r="I90" s="630"/>
      <c r="J90" s="744"/>
      <c r="K90" s="794" t="s">
        <v>2</v>
      </c>
      <c r="L90" s="795" t="str">
        <f ca="1">IF(OFFSET('Liste Bénévoles'!$B$2,'Badges (BENEVOLES)'!I82,0)=0,"",OFFSET('Liste Bénévoles'!$B$2,'Badges (BENEVOLES)'!I82,0))</f>
        <v>Lucie</v>
      </c>
      <c r="M90" s="796"/>
      <c r="N90" s="638"/>
      <c r="O90" s="639"/>
      <c r="P90" s="630"/>
      <c r="Q90" s="744"/>
      <c r="R90" s="794" t="s">
        <v>2</v>
      </c>
      <c r="S90" s="795" t="str">
        <f ca="1">IF(OFFSET('Liste Bénévoles'!$B$2,'Badges (BENEVOLES)'!P82,0)=0,"",OFFSET('Liste Bénévoles'!$B$2,'Badges (BENEVOLES)'!P82,0))</f>
        <v>Cédrick</v>
      </c>
      <c r="T90" s="796"/>
      <c r="U90" s="622"/>
      <c r="V90" s="627"/>
    </row>
    <row r="91" spans="1:22" ht="18" customHeight="1" x14ac:dyDescent="0.25">
      <c r="A91" s="643"/>
      <c r="B91" s="630"/>
      <c r="C91" s="745"/>
      <c r="D91" s="794"/>
      <c r="E91" s="790"/>
      <c r="F91" s="791"/>
      <c r="G91" s="638"/>
      <c r="H91" s="639"/>
      <c r="I91" s="630"/>
      <c r="J91" s="745"/>
      <c r="K91" s="794"/>
      <c r="L91" s="790"/>
      <c r="M91" s="791"/>
      <c r="N91" s="638"/>
      <c r="O91" s="639"/>
      <c r="P91" s="630"/>
      <c r="Q91" s="745"/>
      <c r="R91" s="794"/>
      <c r="S91" s="790"/>
      <c r="T91" s="791"/>
      <c r="U91" s="622"/>
      <c r="V91" s="627"/>
    </row>
    <row r="92" spans="1:22" ht="18" customHeight="1" x14ac:dyDescent="0.25">
      <c r="A92" s="643"/>
      <c r="B92" s="630"/>
      <c r="C92" s="763" t="s">
        <v>531</v>
      </c>
      <c r="D92" s="794"/>
      <c r="E92" s="790"/>
      <c r="F92" s="791"/>
      <c r="G92" s="638"/>
      <c r="H92" s="639"/>
      <c r="I92" s="630"/>
      <c r="J92" s="763" t="s">
        <v>531</v>
      </c>
      <c r="K92" s="794"/>
      <c r="L92" s="790"/>
      <c r="M92" s="791"/>
      <c r="N92" s="638"/>
      <c r="O92" s="639"/>
      <c r="P92" s="630"/>
      <c r="Q92" s="763" t="s">
        <v>531</v>
      </c>
      <c r="R92" s="794"/>
      <c r="S92" s="790"/>
      <c r="T92" s="791"/>
      <c r="U92" s="622"/>
      <c r="V92" s="627"/>
    </row>
    <row r="93" spans="1:22" ht="18" customHeight="1" x14ac:dyDescent="0.25">
      <c r="A93" s="643"/>
      <c r="B93" s="630"/>
      <c r="C93" s="763"/>
      <c r="D93" s="794"/>
      <c r="E93" s="790"/>
      <c r="F93" s="791"/>
      <c r="G93" s="638"/>
      <c r="H93" s="639"/>
      <c r="I93" s="630"/>
      <c r="J93" s="763"/>
      <c r="K93" s="794"/>
      <c r="L93" s="790"/>
      <c r="M93" s="791"/>
      <c r="N93" s="638"/>
      <c r="O93" s="639"/>
      <c r="P93" s="630"/>
      <c r="Q93" s="763"/>
      <c r="R93" s="794"/>
      <c r="S93" s="790"/>
      <c r="T93" s="791"/>
      <c r="U93" s="622"/>
      <c r="V93" s="627"/>
    </row>
    <row r="94" spans="1:22" ht="18" customHeight="1" x14ac:dyDescent="0.25">
      <c r="A94" s="643"/>
      <c r="B94" s="630"/>
      <c r="C94" s="764"/>
      <c r="D94" s="797"/>
      <c r="E94" s="790"/>
      <c r="F94" s="791"/>
      <c r="G94" s="638"/>
      <c r="H94" s="639"/>
      <c r="I94" s="630"/>
      <c r="J94" s="764"/>
      <c r="K94" s="797"/>
      <c r="L94" s="790"/>
      <c r="M94" s="791"/>
      <c r="N94" s="638"/>
      <c r="O94" s="639"/>
      <c r="P94" s="630"/>
      <c r="Q94" s="764"/>
      <c r="R94" s="797"/>
      <c r="S94" s="790"/>
      <c r="T94" s="791"/>
      <c r="U94" s="622"/>
      <c r="V94" s="627"/>
    </row>
    <row r="95" spans="1:22" ht="18" customHeight="1" thickBot="1" x14ac:dyDescent="0.3">
      <c r="A95" s="643"/>
      <c r="B95" s="630"/>
      <c r="C95" s="765"/>
      <c r="D95" s="798"/>
      <c r="E95" s="792"/>
      <c r="F95" s="793"/>
      <c r="G95" s="638"/>
      <c r="H95" s="639"/>
      <c r="I95" s="630"/>
      <c r="J95" s="765"/>
      <c r="K95" s="798"/>
      <c r="L95" s="792"/>
      <c r="M95" s="793"/>
      <c r="N95" s="638"/>
      <c r="O95" s="639"/>
      <c r="P95" s="630"/>
      <c r="Q95" s="765"/>
      <c r="R95" s="798"/>
      <c r="S95" s="792"/>
      <c r="T95" s="793"/>
      <c r="U95" s="622"/>
      <c r="V95" s="627"/>
    </row>
    <row r="96" spans="1:22" ht="24" customHeight="1" x14ac:dyDescent="0.25">
      <c r="A96" s="641"/>
      <c r="B96" s="631"/>
      <c r="C96" s="611"/>
      <c r="D96" s="612"/>
      <c r="E96" s="613"/>
      <c r="F96" s="613"/>
      <c r="G96" s="640"/>
      <c r="H96" s="641"/>
      <c r="I96" s="631"/>
      <c r="J96" s="611"/>
      <c r="K96" s="612"/>
      <c r="L96" s="613"/>
      <c r="M96" s="613"/>
      <c r="N96" s="640"/>
      <c r="O96" s="641"/>
      <c r="P96" s="631"/>
      <c r="Q96" s="611"/>
      <c r="R96" s="612"/>
      <c r="S96" s="613"/>
      <c r="T96" s="613"/>
      <c r="U96" s="623"/>
      <c r="V96" s="623"/>
    </row>
    <row r="97" spans="1:22" ht="24" customHeight="1" thickBot="1" x14ac:dyDescent="0.3">
      <c r="A97" s="643"/>
      <c r="B97" s="630"/>
      <c r="D97" s="608"/>
      <c r="E97" s="609"/>
      <c r="F97" s="609"/>
      <c r="G97" s="642"/>
      <c r="H97" s="643"/>
      <c r="I97" s="630"/>
      <c r="K97" s="608"/>
      <c r="L97" s="609"/>
      <c r="M97" s="609"/>
      <c r="N97" s="642"/>
      <c r="O97" s="643"/>
      <c r="R97" s="608"/>
      <c r="S97" s="609"/>
      <c r="T97" s="609"/>
      <c r="U97" s="624"/>
      <c r="V97" s="628"/>
    </row>
    <row r="98" spans="1:22" ht="18" customHeight="1" x14ac:dyDescent="0.25">
      <c r="A98" s="633"/>
      <c r="B98" s="629">
        <f>P82+1</f>
        <v>18</v>
      </c>
      <c r="C98" s="746" t="s">
        <v>428</v>
      </c>
      <c r="D98" s="784" t="s">
        <v>534</v>
      </c>
      <c r="E98" s="785"/>
      <c r="F98" s="786"/>
      <c r="G98" s="634"/>
      <c r="H98" s="635"/>
      <c r="I98" s="629">
        <f>B98+1</f>
        <v>19</v>
      </c>
      <c r="J98" s="746" t="s">
        <v>428</v>
      </c>
      <c r="K98" s="784" t="s">
        <v>534</v>
      </c>
      <c r="L98" s="785"/>
      <c r="M98" s="786"/>
      <c r="N98" s="634"/>
      <c r="O98" s="635"/>
      <c r="P98" s="629">
        <f>I98+1</f>
        <v>20</v>
      </c>
      <c r="Q98" s="746" t="s">
        <v>428</v>
      </c>
      <c r="R98" s="784" t="s">
        <v>534</v>
      </c>
      <c r="S98" s="785"/>
      <c r="T98" s="786"/>
      <c r="U98" s="620"/>
      <c r="V98" s="625"/>
    </row>
    <row r="99" spans="1:22" ht="18" customHeight="1" x14ac:dyDescent="0.25">
      <c r="A99" s="633"/>
      <c r="B99" s="629"/>
      <c r="C99" s="747"/>
      <c r="D99" s="787"/>
      <c r="E99" s="788"/>
      <c r="F99" s="789"/>
      <c r="G99" s="634"/>
      <c r="H99" s="635"/>
      <c r="I99" s="629"/>
      <c r="J99" s="747"/>
      <c r="K99" s="787"/>
      <c r="L99" s="788"/>
      <c r="M99" s="789"/>
      <c r="N99" s="634"/>
      <c r="O99" s="635"/>
      <c r="P99" s="629"/>
      <c r="Q99" s="747"/>
      <c r="R99" s="787"/>
      <c r="S99" s="788"/>
      <c r="T99" s="789"/>
      <c r="U99" s="620"/>
      <c r="V99" s="625"/>
    </row>
    <row r="100" spans="1:22" ht="18" customHeight="1" x14ac:dyDescent="0.3">
      <c r="A100" s="633"/>
      <c r="B100" s="629"/>
      <c r="C100" s="743"/>
      <c r="D100" s="799" t="s">
        <v>606</v>
      </c>
      <c r="E100" s="795" t="str">
        <f ca="1">IF(OFFSET('Liste Bénévoles'!$E$2,'Badges (BENEVOLES)'!B98,0)=0,"",OFFSET('Liste Bénévoles'!$E$2,'Badges (BENEVOLES)'!B98,0))</f>
        <v>Apnéiste de Sécu</v>
      </c>
      <c r="F100" s="796"/>
      <c r="G100" s="636"/>
      <c r="H100" s="637"/>
      <c r="I100" s="629"/>
      <c r="J100" s="743"/>
      <c r="K100" s="799" t="s">
        <v>606</v>
      </c>
      <c r="L100" s="795" t="str">
        <f ca="1">IF(OFFSET('Liste Bénévoles'!$E$2,'Badges (BENEVOLES)'!I98,0)=0,"",OFFSET('Liste Bénévoles'!$E$2,'Badges (BENEVOLES)'!I98,0))</f>
        <v>Apnéiste de Sécu</v>
      </c>
      <c r="M100" s="796"/>
      <c r="N100" s="636"/>
      <c r="O100" s="637"/>
      <c r="P100" s="629"/>
      <c r="Q100" s="743"/>
      <c r="R100" s="799" t="s">
        <v>606</v>
      </c>
      <c r="S100" s="795" t="str">
        <f ca="1">IF(OFFSET('Liste Bénévoles'!$E$2,'Badges (BENEVOLES)'!P98,0)=0,"",OFFSET('Liste Bénévoles'!$E$2,'Badges (BENEVOLES)'!P98,0))</f>
        <v>Apnéiste de Sécu</v>
      </c>
      <c r="T100" s="796"/>
      <c r="U100" s="621"/>
      <c r="V100" s="626"/>
    </row>
    <row r="101" spans="1:22" ht="18" customHeight="1" x14ac:dyDescent="0.3">
      <c r="A101" s="633"/>
      <c r="B101" s="629"/>
      <c r="C101" s="744"/>
      <c r="D101" s="794"/>
      <c r="E101" s="790"/>
      <c r="F101" s="791"/>
      <c r="G101" s="636"/>
      <c r="H101" s="637"/>
      <c r="I101" s="629"/>
      <c r="J101" s="744"/>
      <c r="K101" s="794"/>
      <c r="L101" s="790"/>
      <c r="M101" s="791"/>
      <c r="N101" s="636"/>
      <c r="O101" s="637"/>
      <c r="P101" s="629"/>
      <c r="Q101" s="744"/>
      <c r="R101" s="794"/>
      <c r="S101" s="790"/>
      <c r="T101" s="791"/>
      <c r="U101" s="621"/>
      <c r="V101" s="626"/>
    </row>
    <row r="102" spans="1:22" ht="18" customHeight="1" x14ac:dyDescent="0.3">
      <c r="A102" s="633"/>
      <c r="B102" s="629"/>
      <c r="C102" s="744"/>
      <c r="D102" s="794"/>
      <c r="E102" s="790"/>
      <c r="F102" s="791"/>
      <c r="G102" s="636"/>
      <c r="H102" s="637"/>
      <c r="I102" s="629"/>
      <c r="J102" s="744"/>
      <c r="K102" s="794"/>
      <c r="L102" s="790"/>
      <c r="M102" s="791"/>
      <c r="N102" s="636"/>
      <c r="O102" s="637"/>
      <c r="P102" s="629"/>
      <c r="Q102" s="744"/>
      <c r="R102" s="794"/>
      <c r="S102" s="790"/>
      <c r="T102" s="791"/>
      <c r="U102" s="621"/>
      <c r="V102" s="626"/>
    </row>
    <row r="103" spans="1:22" ht="18" customHeight="1" x14ac:dyDescent="0.25">
      <c r="A103" s="633"/>
      <c r="B103" s="629"/>
      <c r="C103" s="744"/>
      <c r="D103" s="794" t="s">
        <v>1</v>
      </c>
      <c r="E103" s="795" t="str">
        <f ca="1">IF(OFFSET('Liste Bénévoles'!$A$2,'Badges (BENEVOLES)'!B98,0)=0,"",OFFSET('Liste Bénévoles'!$A$2,'Badges (BENEVOLES)'!B98,0))</f>
        <v>DUPONT</v>
      </c>
      <c r="F103" s="796"/>
      <c r="G103" s="638"/>
      <c r="H103" s="639"/>
      <c r="I103" s="629"/>
      <c r="J103" s="744"/>
      <c r="K103" s="794" t="s">
        <v>1</v>
      </c>
      <c r="L103" s="795" t="str">
        <f ca="1">IF(OFFSET('Liste Bénévoles'!$A$2,'Badges (BENEVOLES)'!I98,0)=0,"",OFFSET('Liste Bénévoles'!$A$2,'Badges (BENEVOLES)'!I98,0))</f>
        <v>FORTUNE</v>
      </c>
      <c r="M103" s="796"/>
      <c r="N103" s="638"/>
      <c r="O103" s="639"/>
      <c r="P103" s="629"/>
      <c r="Q103" s="744"/>
      <c r="R103" s="794" t="s">
        <v>1</v>
      </c>
      <c r="S103" s="795" t="str">
        <f ca="1">IF(OFFSET('Liste Bénévoles'!$A$2,'Badges (BENEVOLES)'!P98,0)=0,"",OFFSET('Liste Bénévoles'!$A$2,'Badges (BENEVOLES)'!P98,0))</f>
        <v>GRECO</v>
      </c>
      <c r="T103" s="796"/>
      <c r="U103" s="622"/>
      <c r="V103" s="627"/>
    </row>
    <row r="104" spans="1:22" ht="18" customHeight="1" x14ac:dyDescent="0.25">
      <c r="A104" s="633"/>
      <c r="B104" s="629"/>
      <c r="C104" s="744"/>
      <c r="D104" s="794"/>
      <c r="E104" s="790"/>
      <c r="F104" s="791"/>
      <c r="G104" s="638"/>
      <c r="H104" s="639"/>
      <c r="I104" s="629"/>
      <c r="J104" s="744"/>
      <c r="K104" s="794"/>
      <c r="L104" s="790"/>
      <c r="M104" s="791"/>
      <c r="N104" s="638"/>
      <c r="O104" s="639"/>
      <c r="P104" s="629"/>
      <c r="Q104" s="744"/>
      <c r="R104" s="794"/>
      <c r="S104" s="790"/>
      <c r="T104" s="791"/>
      <c r="U104" s="622"/>
      <c r="V104" s="627"/>
    </row>
    <row r="105" spans="1:22" ht="18" customHeight="1" x14ac:dyDescent="0.25">
      <c r="A105" s="633"/>
      <c r="B105" s="629"/>
      <c r="C105" s="744"/>
      <c r="D105" s="794"/>
      <c r="E105" s="790"/>
      <c r="F105" s="791"/>
      <c r="G105" s="638"/>
      <c r="H105" s="639"/>
      <c r="I105" s="629"/>
      <c r="J105" s="744"/>
      <c r="K105" s="794"/>
      <c r="L105" s="790"/>
      <c r="M105" s="791"/>
      <c r="N105" s="638"/>
      <c r="O105" s="639"/>
      <c r="P105" s="630"/>
      <c r="Q105" s="744"/>
      <c r="R105" s="794"/>
      <c r="S105" s="790"/>
      <c r="T105" s="791"/>
      <c r="U105" s="622"/>
      <c r="V105" s="627"/>
    </row>
    <row r="106" spans="1:22" ht="18" customHeight="1" x14ac:dyDescent="0.25">
      <c r="A106" s="643"/>
      <c r="B106" s="630"/>
      <c r="C106" s="744"/>
      <c r="D106" s="794" t="s">
        <v>2</v>
      </c>
      <c r="E106" s="795" t="str">
        <f ca="1">IF(OFFSET('Liste Bénévoles'!$B$2,'Badges (BENEVOLES)'!B98,0)=0,"",OFFSET('Liste Bénévoles'!$B$2,'Badges (BENEVOLES)'!B98,0))</f>
        <v>Carmen</v>
      </c>
      <c r="F106" s="796"/>
      <c r="G106" s="638"/>
      <c r="H106" s="639"/>
      <c r="I106" s="630"/>
      <c r="J106" s="744"/>
      <c r="K106" s="794" t="s">
        <v>2</v>
      </c>
      <c r="L106" s="795" t="str">
        <f ca="1">IF(OFFSET('Liste Bénévoles'!$B$2,'Badges (BENEVOLES)'!I98,0)=0,"",OFFSET('Liste Bénévoles'!$B$2,'Badges (BENEVOLES)'!I98,0))</f>
        <v>Thierry</v>
      </c>
      <c r="M106" s="796"/>
      <c r="N106" s="638"/>
      <c r="O106" s="639"/>
      <c r="P106" s="630"/>
      <c r="Q106" s="744"/>
      <c r="R106" s="794" t="s">
        <v>2</v>
      </c>
      <c r="S106" s="795" t="str">
        <f ca="1">IF(OFFSET('Liste Bénévoles'!$B$2,'Badges (BENEVOLES)'!P98,0)=0,"",OFFSET('Liste Bénévoles'!$B$2,'Badges (BENEVOLES)'!P98,0))</f>
        <v>Delphine</v>
      </c>
      <c r="T106" s="796"/>
      <c r="U106" s="622"/>
      <c r="V106" s="627"/>
    </row>
    <row r="107" spans="1:22" ht="18" customHeight="1" x14ac:dyDescent="0.25">
      <c r="A107" s="643"/>
      <c r="B107" s="630"/>
      <c r="C107" s="745"/>
      <c r="D107" s="794"/>
      <c r="E107" s="790"/>
      <c r="F107" s="791"/>
      <c r="G107" s="638"/>
      <c r="H107" s="639"/>
      <c r="I107" s="630"/>
      <c r="J107" s="745"/>
      <c r="K107" s="794"/>
      <c r="L107" s="790"/>
      <c r="M107" s="791"/>
      <c r="N107" s="638"/>
      <c r="O107" s="639"/>
      <c r="P107" s="630"/>
      <c r="Q107" s="745"/>
      <c r="R107" s="794"/>
      <c r="S107" s="790"/>
      <c r="T107" s="791"/>
      <c r="U107" s="622"/>
      <c r="V107" s="627"/>
    </row>
    <row r="108" spans="1:22" ht="18" customHeight="1" x14ac:dyDescent="0.25">
      <c r="A108" s="643"/>
      <c r="B108" s="630"/>
      <c r="C108" s="763" t="s">
        <v>531</v>
      </c>
      <c r="D108" s="794"/>
      <c r="E108" s="790"/>
      <c r="F108" s="791"/>
      <c r="G108" s="638"/>
      <c r="H108" s="639"/>
      <c r="I108" s="630"/>
      <c r="J108" s="763" t="s">
        <v>531</v>
      </c>
      <c r="K108" s="794"/>
      <c r="L108" s="790"/>
      <c r="M108" s="791"/>
      <c r="N108" s="638"/>
      <c r="O108" s="639"/>
      <c r="P108" s="630"/>
      <c r="Q108" s="763" t="s">
        <v>531</v>
      </c>
      <c r="R108" s="794"/>
      <c r="S108" s="790"/>
      <c r="T108" s="791"/>
      <c r="U108" s="622"/>
      <c r="V108" s="627"/>
    </row>
    <row r="109" spans="1:22" ht="18" customHeight="1" x14ac:dyDescent="0.25">
      <c r="A109" s="643"/>
      <c r="B109" s="630"/>
      <c r="C109" s="763"/>
      <c r="D109" s="794"/>
      <c r="E109" s="790"/>
      <c r="F109" s="791"/>
      <c r="G109" s="638"/>
      <c r="H109" s="639"/>
      <c r="I109" s="630"/>
      <c r="J109" s="763"/>
      <c r="K109" s="794"/>
      <c r="L109" s="790"/>
      <c r="M109" s="791"/>
      <c r="N109" s="638"/>
      <c r="O109" s="639"/>
      <c r="P109" s="630"/>
      <c r="Q109" s="763"/>
      <c r="R109" s="794"/>
      <c r="S109" s="790"/>
      <c r="T109" s="791"/>
      <c r="U109" s="622"/>
      <c r="V109" s="627"/>
    </row>
    <row r="110" spans="1:22" ht="18" customHeight="1" x14ac:dyDescent="0.25">
      <c r="A110" s="643"/>
      <c r="B110" s="630"/>
      <c r="C110" s="764"/>
      <c r="D110" s="797"/>
      <c r="E110" s="790"/>
      <c r="F110" s="791"/>
      <c r="G110" s="638"/>
      <c r="H110" s="639"/>
      <c r="I110" s="630"/>
      <c r="J110" s="764"/>
      <c r="K110" s="797"/>
      <c r="L110" s="790"/>
      <c r="M110" s="791"/>
      <c r="N110" s="638"/>
      <c r="O110" s="639"/>
      <c r="P110" s="630"/>
      <c r="Q110" s="764"/>
      <c r="R110" s="797"/>
      <c r="S110" s="790"/>
      <c r="T110" s="791"/>
      <c r="U110" s="622"/>
      <c r="V110" s="627"/>
    </row>
    <row r="111" spans="1:22" ht="18" customHeight="1" thickBot="1" x14ac:dyDescent="0.3">
      <c r="A111" s="643"/>
      <c r="B111" s="630"/>
      <c r="C111" s="765"/>
      <c r="D111" s="798"/>
      <c r="E111" s="792"/>
      <c r="F111" s="793"/>
      <c r="G111" s="638"/>
      <c r="H111" s="639"/>
      <c r="I111" s="630"/>
      <c r="J111" s="765"/>
      <c r="K111" s="798"/>
      <c r="L111" s="792"/>
      <c r="M111" s="793"/>
      <c r="N111" s="638"/>
      <c r="O111" s="639"/>
      <c r="P111" s="630"/>
      <c r="Q111" s="765"/>
      <c r="R111" s="798"/>
      <c r="S111" s="792"/>
      <c r="T111" s="793"/>
      <c r="U111" s="622"/>
      <c r="V111" s="627"/>
    </row>
    <row r="112" spans="1:22" ht="24" customHeight="1" x14ac:dyDescent="0.25">
      <c r="A112" s="641"/>
      <c r="B112" s="631"/>
      <c r="C112" s="611"/>
      <c r="D112" s="612"/>
      <c r="E112" s="613"/>
      <c r="F112" s="613"/>
      <c r="G112" s="640"/>
      <c r="H112" s="641"/>
      <c r="I112" s="631"/>
      <c r="J112" s="611"/>
      <c r="K112" s="612"/>
      <c r="L112" s="613"/>
      <c r="M112" s="613"/>
      <c r="N112" s="640"/>
      <c r="O112" s="641"/>
      <c r="P112" s="631"/>
      <c r="Q112" s="611"/>
      <c r="R112" s="612"/>
      <c r="S112" s="613"/>
      <c r="T112" s="613"/>
      <c r="U112" s="623"/>
      <c r="V112" s="623"/>
    </row>
    <row r="113" spans="1:22" ht="24" customHeight="1" thickBot="1" x14ac:dyDescent="0.3">
      <c r="A113" s="643"/>
      <c r="B113" s="630"/>
      <c r="D113" s="608"/>
      <c r="E113" s="609"/>
      <c r="F113" s="609"/>
      <c r="G113" s="642"/>
      <c r="H113" s="643"/>
      <c r="I113" s="630"/>
      <c r="K113" s="608"/>
      <c r="L113" s="609"/>
      <c r="M113" s="609"/>
      <c r="N113" s="642"/>
      <c r="O113" s="643"/>
      <c r="R113" s="608"/>
      <c r="S113" s="609"/>
      <c r="T113" s="609"/>
      <c r="U113" s="624"/>
      <c r="V113" s="628"/>
    </row>
    <row r="114" spans="1:22" ht="18" customHeight="1" x14ac:dyDescent="0.25">
      <c r="A114" s="633"/>
      <c r="B114" s="629">
        <f>P98+1</f>
        <v>21</v>
      </c>
      <c r="C114" s="746" t="s">
        <v>428</v>
      </c>
      <c r="D114" s="784" t="s">
        <v>534</v>
      </c>
      <c r="E114" s="785"/>
      <c r="F114" s="786"/>
      <c r="G114" s="634"/>
      <c r="H114" s="635"/>
      <c r="I114" s="629">
        <f>B114+1</f>
        <v>22</v>
      </c>
      <c r="J114" s="746" t="s">
        <v>428</v>
      </c>
      <c r="K114" s="784" t="s">
        <v>534</v>
      </c>
      <c r="L114" s="785"/>
      <c r="M114" s="786"/>
      <c r="N114" s="634"/>
      <c r="O114" s="635"/>
      <c r="P114" s="629">
        <f>I114+1</f>
        <v>23</v>
      </c>
      <c r="Q114" s="746" t="s">
        <v>428</v>
      </c>
      <c r="R114" s="784" t="s">
        <v>534</v>
      </c>
      <c r="S114" s="785"/>
      <c r="T114" s="786"/>
      <c r="U114" s="620"/>
      <c r="V114" s="625"/>
    </row>
    <row r="115" spans="1:22" ht="18" customHeight="1" x14ac:dyDescent="0.25">
      <c r="A115" s="633"/>
      <c r="B115" s="629"/>
      <c r="C115" s="747"/>
      <c r="D115" s="787"/>
      <c r="E115" s="788"/>
      <c r="F115" s="789"/>
      <c r="G115" s="634"/>
      <c r="H115" s="635"/>
      <c r="I115" s="629"/>
      <c r="J115" s="747"/>
      <c r="K115" s="787"/>
      <c r="L115" s="788"/>
      <c r="M115" s="789"/>
      <c r="N115" s="634"/>
      <c r="O115" s="635"/>
      <c r="P115" s="629"/>
      <c r="Q115" s="747"/>
      <c r="R115" s="787"/>
      <c r="S115" s="788"/>
      <c r="T115" s="789"/>
      <c r="U115" s="620"/>
      <c r="V115" s="625"/>
    </row>
    <row r="116" spans="1:22" ht="18" customHeight="1" x14ac:dyDescent="0.3">
      <c r="A116" s="633"/>
      <c r="B116" s="629"/>
      <c r="C116" s="743"/>
      <c r="D116" s="799" t="s">
        <v>606</v>
      </c>
      <c r="E116" s="795" t="str">
        <f ca="1">IF(OFFSET('Liste Bénévoles'!$E$2,'Badges (BENEVOLES)'!B114,0)=0,"",OFFSET('Liste Bénévoles'!$E$2,'Badges (BENEVOLES)'!B114,0))</f>
        <v>Apnéiste de Sécu</v>
      </c>
      <c r="F116" s="796"/>
      <c r="G116" s="636"/>
      <c r="H116" s="637"/>
      <c r="I116" s="629"/>
      <c r="J116" s="743"/>
      <c r="K116" s="799" t="s">
        <v>606</v>
      </c>
      <c r="L116" s="795" t="str">
        <f ca="1">IF(OFFSET('Liste Bénévoles'!$E$2,'Badges (BENEVOLES)'!I114,0)=0,"",OFFSET('Liste Bénévoles'!$E$2,'Badges (BENEVOLES)'!I114,0))</f>
        <v>Apnéiste de Sécu</v>
      </c>
      <c r="M116" s="796"/>
      <c r="N116" s="636"/>
      <c r="O116" s="637"/>
      <c r="P116" s="629"/>
      <c r="Q116" s="743"/>
      <c r="R116" s="799" t="s">
        <v>606</v>
      </c>
      <c r="S116" s="795" t="str">
        <f ca="1">IF(OFFSET('Liste Bénévoles'!$E$2,'Badges (BENEVOLES)'!P114,0)=0,"",OFFSET('Liste Bénévoles'!$E$2,'Badges (BENEVOLES)'!P114,0))</f>
        <v>Apnéiste de Sécu</v>
      </c>
      <c r="T116" s="796"/>
      <c r="U116" s="621"/>
      <c r="V116" s="626"/>
    </row>
    <row r="117" spans="1:22" ht="18" customHeight="1" x14ac:dyDescent="0.3">
      <c r="A117" s="633"/>
      <c r="B117" s="629"/>
      <c r="C117" s="744"/>
      <c r="D117" s="794"/>
      <c r="E117" s="790"/>
      <c r="F117" s="791"/>
      <c r="G117" s="636"/>
      <c r="H117" s="637"/>
      <c r="I117" s="629"/>
      <c r="J117" s="744"/>
      <c r="K117" s="794"/>
      <c r="L117" s="790"/>
      <c r="M117" s="791"/>
      <c r="N117" s="636"/>
      <c r="O117" s="637"/>
      <c r="P117" s="629"/>
      <c r="Q117" s="744"/>
      <c r="R117" s="794"/>
      <c r="S117" s="790"/>
      <c r="T117" s="791"/>
      <c r="U117" s="621"/>
      <c r="V117" s="626"/>
    </row>
    <row r="118" spans="1:22" ht="18" customHeight="1" x14ac:dyDescent="0.3">
      <c r="A118" s="633"/>
      <c r="B118" s="629"/>
      <c r="C118" s="744"/>
      <c r="D118" s="794"/>
      <c r="E118" s="790"/>
      <c r="F118" s="791"/>
      <c r="G118" s="636"/>
      <c r="H118" s="637"/>
      <c r="I118" s="629"/>
      <c r="J118" s="744"/>
      <c r="K118" s="794"/>
      <c r="L118" s="790"/>
      <c r="M118" s="791"/>
      <c r="N118" s="636"/>
      <c r="O118" s="637"/>
      <c r="P118" s="629"/>
      <c r="Q118" s="744"/>
      <c r="R118" s="794"/>
      <c r="S118" s="790"/>
      <c r="T118" s="791"/>
      <c r="U118" s="621"/>
      <c r="V118" s="626"/>
    </row>
    <row r="119" spans="1:22" ht="18" customHeight="1" x14ac:dyDescent="0.25">
      <c r="A119" s="633"/>
      <c r="B119" s="629"/>
      <c r="C119" s="744"/>
      <c r="D119" s="794" t="s">
        <v>1</v>
      </c>
      <c r="E119" s="795" t="str">
        <f ca="1">IF(OFFSET('Liste Bénévoles'!$A$2,'Badges (BENEVOLES)'!B114,0)=0,"",OFFSET('Liste Bénévoles'!$A$2,'Badges (BENEVOLES)'!B114,0))</f>
        <v>MEYER</v>
      </c>
      <c r="F119" s="796"/>
      <c r="G119" s="638"/>
      <c r="H119" s="639"/>
      <c r="I119" s="629"/>
      <c r="J119" s="744"/>
      <c r="K119" s="794" t="s">
        <v>1</v>
      </c>
      <c r="L119" s="795" t="str">
        <f ca="1">IF(OFFSET('Liste Bénévoles'!$A$2,'Badges (BENEVOLES)'!I114,0)=0,"",OFFSET('Liste Bénévoles'!$A$2,'Badges (BENEVOLES)'!I114,0))</f>
        <v>OJARDIAS</v>
      </c>
      <c r="M119" s="796"/>
      <c r="N119" s="638"/>
      <c r="O119" s="639"/>
      <c r="P119" s="629"/>
      <c r="Q119" s="744"/>
      <c r="R119" s="794" t="s">
        <v>1</v>
      </c>
      <c r="S119" s="795" t="str">
        <f ca="1">IF(OFFSET('Liste Bénévoles'!$A$2,'Badges (BENEVOLES)'!P114,0)=0,"",OFFSET('Liste Bénévoles'!$A$2,'Badges (BENEVOLES)'!P114,0))</f>
        <v>PIERROT</v>
      </c>
      <c r="T119" s="796"/>
      <c r="U119" s="622"/>
      <c r="V119" s="627"/>
    </row>
    <row r="120" spans="1:22" ht="18" customHeight="1" x14ac:dyDescent="0.25">
      <c r="A120" s="633"/>
      <c r="B120" s="629"/>
      <c r="C120" s="744"/>
      <c r="D120" s="794"/>
      <c r="E120" s="790"/>
      <c r="F120" s="791"/>
      <c r="G120" s="638"/>
      <c r="H120" s="639"/>
      <c r="I120" s="629"/>
      <c r="J120" s="744"/>
      <c r="K120" s="794"/>
      <c r="L120" s="790"/>
      <c r="M120" s="791"/>
      <c r="N120" s="638"/>
      <c r="O120" s="639"/>
      <c r="P120" s="629"/>
      <c r="Q120" s="744"/>
      <c r="R120" s="794"/>
      <c r="S120" s="790"/>
      <c r="T120" s="791"/>
      <c r="U120" s="622"/>
      <c r="V120" s="627"/>
    </row>
    <row r="121" spans="1:22" ht="18" customHeight="1" x14ac:dyDescent="0.25">
      <c r="A121" s="633"/>
      <c r="B121" s="629"/>
      <c r="C121" s="744"/>
      <c r="D121" s="794"/>
      <c r="E121" s="790"/>
      <c r="F121" s="791"/>
      <c r="G121" s="638"/>
      <c r="H121" s="639"/>
      <c r="I121" s="629"/>
      <c r="J121" s="744"/>
      <c r="K121" s="794"/>
      <c r="L121" s="790"/>
      <c r="M121" s="791"/>
      <c r="N121" s="638"/>
      <c r="O121" s="639"/>
      <c r="P121" s="630"/>
      <c r="Q121" s="744"/>
      <c r="R121" s="794"/>
      <c r="S121" s="790"/>
      <c r="T121" s="791"/>
      <c r="U121" s="622"/>
      <c r="V121" s="627"/>
    </row>
    <row r="122" spans="1:22" ht="18" customHeight="1" x14ac:dyDescent="0.25">
      <c r="A122" s="643"/>
      <c r="B122" s="630"/>
      <c r="C122" s="744"/>
      <c r="D122" s="794" t="s">
        <v>2</v>
      </c>
      <c r="E122" s="795" t="str">
        <f ca="1">IF(OFFSET('Liste Bénévoles'!$B$2,'Badges (BENEVOLES)'!B114,0)=0,"",OFFSET('Liste Bénévoles'!$B$2,'Badges (BENEVOLES)'!B114,0))</f>
        <v>Alexandre</v>
      </c>
      <c r="F122" s="796"/>
      <c r="G122" s="638"/>
      <c r="H122" s="639"/>
      <c r="I122" s="630"/>
      <c r="J122" s="744"/>
      <c r="K122" s="794" t="s">
        <v>2</v>
      </c>
      <c r="L122" s="795" t="str">
        <f ca="1">IF(OFFSET('Liste Bénévoles'!$B$2,'Badges (BENEVOLES)'!I114,0)=0,"",OFFSET('Liste Bénévoles'!$B$2,'Badges (BENEVOLES)'!I114,0))</f>
        <v>Damien</v>
      </c>
      <c r="M122" s="796"/>
      <c r="N122" s="638"/>
      <c r="O122" s="639"/>
      <c r="P122" s="630"/>
      <c r="Q122" s="744"/>
      <c r="R122" s="794" t="s">
        <v>2</v>
      </c>
      <c r="S122" s="795" t="str">
        <f ca="1">IF(OFFSET('Liste Bénévoles'!$B$2,'Badges (BENEVOLES)'!P114,0)=0,"",OFFSET('Liste Bénévoles'!$B$2,'Badges (BENEVOLES)'!P114,0))</f>
        <v>Bernard</v>
      </c>
      <c r="T122" s="796"/>
      <c r="U122" s="622"/>
      <c r="V122" s="627"/>
    </row>
    <row r="123" spans="1:22" ht="18" customHeight="1" x14ac:dyDescent="0.25">
      <c r="A123" s="643"/>
      <c r="B123" s="630"/>
      <c r="C123" s="745"/>
      <c r="D123" s="794"/>
      <c r="E123" s="790"/>
      <c r="F123" s="791"/>
      <c r="G123" s="638"/>
      <c r="H123" s="639"/>
      <c r="I123" s="630"/>
      <c r="J123" s="745"/>
      <c r="K123" s="794"/>
      <c r="L123" s="790"/>
      <c r="M123" s="791"/>
      <c r="N123" s="638"/>
      <c r="O123" s="639"/>
      <c r="P123" s="630"/>
      <c r="Q123" s="745"/>
      <c r="R123" s="794"/>
      <c r="S123" s="790"/>
      <c r="T123" s="791"/>
      <c r="U123" s="622"/>
      <c r="V123" s="627"/>
    </row>
    <row r="124" spans="1:22" ht="18" customHeight="1" x14ac:dyDescent="0.25">
      <c r="A124" s="643"/>
      <c r="B124" s="630"/>
      <c r="C124" s="763" t="s">
        <v>531</v>
      </c>
      <c r="D124" s="794"/>
      <c r="E124" s="790"/>
      <c r="F124" s="791"/>
      <c r="G124" s="638"/>
      <c r="H124" s="639"/>
      <c r="I124" s="630"/>
      <c r="J124" s="763" t="s">
        <v>531</v>
      </c>
      <c r="K124" s="794"/>
      <c r="L124" s="790"/>
      <c r="M124" s="791"/>
      <c r="N124" s="638"/>
      <c r="O124" s="639"/>
      <c r="P124" s="630"/>
      <c r="Q124" s="763" t="s">
        <v>531</v>
      </c>
      <c r="R124" s="794"/>
      <c r="S124" s="790"/>
      <c r="T124" s="791"/>
      <c r="U124" s="622"/>
      <c r="V124" s="627"/>
    </row>
    <row r="125" spans="1:22" ht="18" customHeight="1" x14ac:dyDescent="0.25">
      <c r="A125" s="643"/>
      <c r="B125" s="630"/>
      <c r="C125" s="763"/>
      <c r="D125" s="794"/>
      <c r="E125" s="790"/>
      <c r="F125" s="791"/>
      <c r="G125" s="638"/>
      <c r="H125" s="639"/>
      <c r="I125" s="630"/>
      <c r="J125" s="763"/>
      <c r="K125" s="794"/>
      <c r="L125" s="790"/>
      <c r="M125" s="791"/>
      <c r="N125" s="638"/>
      <c r="O125" s="639"/>
      <c r="P125" s="630"/>
      <c r="Q125" s="763"/>
      <c r="R125" s="794"/>
      <c r="S125" s="790"/>
      <c r="T125" s="791"/>
      <c r="U125" s="622"/>
      <c r="V125" s="627"/>
    </row>
    <row r="126" spans="1:22" ht="18" customHeight="1" x14ac:dyDescent="0.25">
      <c r="A126" s="643"/>
      <c r="B126" s="630"/>
      <c r="C126" s="764"/>
      <c r="D126" s="797"/>
      <c r="E126" s="790"/>
      <c r="F126" s="791"/>
      <c r="G126" s="638"/>
      <c r="H126" s="639"/>
      <c r="I126" s="630"/>
      <c r="J126" s="764"/>
      <c r="K126" s="797"/>
      <c r="L126" s="790"/>
      <c r="M126" s="791"/>
      <c r="N126" s="638"/>
      <c r="O126" s="639"/>
      <c r="P126" s="630"/>
      <c r="Q126" s="764"/>
      <c r="R126" s="797"/>
      <c r="S126" s="790"/>
      <c r="T126" s="791"/>
      <c r="U126" s="622"/>
      <c r="V126" s="627"/>
    </row>
    <row r="127" spans="1:22" ht="18" customHeight="1" thickBot="1" x14ac:dyDescent="0.3">
      <c r="A127" s="643"/>
      <c r="B127" s="630"/>
      <c r="C127" s="765"/>
      <c r="D127" s="798"/>
      <c r="E127" s="792"/>
      <c r="F127" s="793"/>
      <c r="G127" s="638"/>
      <c r="H127" s="639"/>
      <c r="I127" s="630"/>
      <c r="J127" s="765"/>
      <c r="K127" s="798"/>
      <c r="L127" s="792"/>
      <c r="M127" s="793"/>
      <c r="N127" s="638"/>
      <c r="O127" s="639"/>
      <c r="P127" s="630"/>
      <c r="Q127" s="765"/>
      <c r="R127" s="798"/>
      <c r="S127" s="792"/>
      <c r="T127" s="793"/>
      <c r="U127" s="622"/>
      <c r="V127" s="627"/>
    </row>
    <row r="128" spans="1:22" ht="24" customHeight="1" x14ac:dyDescent="0.25">
      <c r="A128" s="641"/>
      <c r="B128" s="631"/>
      <c r="C128" s="611"/>
      <c r="D128" s="612"/>
      <c r="E128" s="613"/>
      <c r="F128" s="613"/>
      <c r="G128" s="640"/>
      <c r="H128" s="641"/>
      <c r="I128" s="631"/>
      <c r="J128" s="611"/>
      <c r="K128" s="612"/>
      <c r="L128" s="613"/>
      <c r="M128" s="613"/>
      <c r="N128" s="640"/>
      <c r="O128" s="641"/>
      <c r="P128" s="631"/>
      <c r="Q128" s="611"/>
      <c r="R128" s="612"/>
      <c r="S128" s="613"/>
      <c r="T128" s="613"/>
      <c r="U128" s="623"/>
      <c r="V128" s="623"/>
    </row>
    <row r="129" spans="1:22" ht="24" customHeight="1" thickBot="1" x14ac:dyDescent="0.3">
      <c r="A129" s="643"/>
      <c r="B129" s="630"/>
      <c r="D129" s="608"/>
      <c r="E129" s="609"/>
      <c r="F129" s="609"/>
      <c r="G129" s="642"/>
      <c r="H129" s="643"/>
      <c r="I129" s="630"/>
      <c r="K129" s="608"/>
      <c r="L129" s="609"/>
      <c r="M129" s="609"/>
      <c r="N129" s="642"/>
      <c r="O129" s="643"/>
      <c r="R129" s="608"/>
      <c r="S129" s="609"/>
      <c r="T129" s="609"/>
      <c r="U129" s="624"/>
      <c r="V129" s="628"/>
    </row>
    <row r="130" spans="1:22" ht="18" customHeight="1" x14ac:dyDescent="0.25">
      <c r="A130" s="633"/>
      <c r="B130" s="629">
        <f>P114+1</f>
        <v>24</v>
      </c>
      <c r="C130" s="746" t="s">
        <v>428</v>
      </c>
      <c r="D130" s="784" t="s">
        <v>534</v>
      </c>
      <c r="E130" s="785"/>
      <c r="F130" s="786"/>
      <c r="G130" s="634"/>
      <c r="H130" s="635"/>
      <c r="I130" s="629">
        <f>B130+1</f>
        <v>25</v>
      </c>
      <c r="J130" s="746" t="s">
        <v>428</v>
      </c>
      <c r="K130" s="784" t="s">
        <v>534</v>
      </c>
      <c r="L130" s="785"/>
      <c r="M130" s="786"/>
      <c r="N130" s="634"/>
      <c r="O130" s="635"/>
      <c r="P130" s="629">
        <f>I130+1</f>
        <v>26</v>
      </c>
      <c r="Q130" s="746" t="s">
        <v>428</v>
      </c>
      <c r="R130" s="784" t="s">
        <v>534</v>
      </c>
      <c r="S130" s="785"/>
      <c r="T130" s="786"/>
      <c r="U130" s="620"/>
      <c r="V130" s="625"/>
    </row>
    <row r="131" spans="1:22" ht="18" customHeight="1" x14ac:dyDescent="0.25">
      <c r="A131" s="633"/>
      <c r="B131" s="629"/>
      <c r="C131" s="747"/>
      <c r="D131" s="787"/>
      <c r="E131" s="788"/>
      <c r="F131" s="789"/>
      <c r="G131" s="634"/>
      <c r="H131" s="635"/>
      <c r="I131" s="629"/>
      <c r="J131" s="747"/>
      <c r="K131" s="787"/>
      <c r="L131" s="788"/>
      <c r="M131" s="789"/>
      <c r="N131" s="634"/>
      <c r="O131" s="635"/>
      <c r="P131" s="629"/>
      <c r="Q131" s="747"/>
      <c r="R131" s="787"/>
      <c r="S131" s="788"/>
      <c r="T131" s="789"/>
      <c r="U131" s="620"/>
      <c r="V131" s="625"/>
    </row>
    <row r="132" spans="1:22" ht="18" customHeight="1" x14ac:dyDescent="0.3">
      <c r="A132" s="633"/>
      <c r="B132" s="629"/>
      <c r="C132" s="743"/>
      <c r="D132" s="799" t="s">
        <v>606</v>
      </c>
      <c r="E132" s="795" t="str">
        <f ca="1">IF(OFFSET('Liste Bénévoles'!$E$2,'Badges (BENEVOLES)'!B130,0)=0,"",OFFSET('Liste Bénévoles'!$E$2,'Badges (BENEVOLES)'!B130,0))</f>
        <v>Apnéiste de Sécu</v>
      </c>
      <c r="F132" s="796"/>
      <c r="G132" s="636"/>
      <c r="H132" s="637"/>
      <c r="I132" s="629"/>
      <c r="J132" s="743"/>
      <c r="K132" s="799" t="s">
        <v>606</v>
      </c>
      <c r="L132" s="795" t="str">
        <f ca="1">IF(OFFSET('Liste Bénévoles'!$E$2,'Badges (BENEVOLES)'!I130,0)=0,"",OFFSET('Liste Bénévoles'!$E$2,'Badges (BENEVOLES)'!I130,0))</f>
        <v>Apnéiste de Sécu</v>
      </c>
      <c r="M132" s="796"/>
      <c r="N132" s="636"/>
      <c r="O132" s="637"/>
      <c r="P132" s="629"/>
      <c r="Q132" s="743"/>
      <c r="R132" s="799" t="s">
        <v>606</v>
      </c>
      <c r="S132" s="795" t="str">
        <f ca="1">IF(OFFSET('Liste Bénévoles'!$E$2,'Badges (BENEVOLES)'!P130,0)=0,"",OFFSET('Liste Bénévoles'!$E$2,'Badges (BENEVOLES)'!P130,0))</f>
        <v>Apnéiste de Sécu</v>
      </c>
      <c r="T132" s="796"/>
      <c r="U132" s="621"/>
      <c r="V132" s="626"/>
    </row>
    <row r="133" spans="1:22" ht="18" customHeight="1" x14ac:dyDescent="0.3">
      <c r="A133" s="633"/>
      <c r="B133" s="629"/>
      <c r="C133" s="744"/>
      <c r="D133" s="794"/>
      <c r="E133" s="790"/>
      <c r="F133" s="791"/>
      <c r="G133" s="636"/>
      <c r="H133" s="637"/>
      <c r="I133" s="629"/>
      <c r="J133" s="744"/>
      <c r="K133" s="794"/>
      <c r="L133" s="790"/>
      <c r="M133" s="791"/>
      <c r="N133" s="636"/>
      <c r="O133" s="637"/>
      <c r="P133" s="629"/>
      <c r="Q133" s="744"/>
      <c r="R133" s="794"/>
      <c r="S133" s="790"/>
      <c r="T133" s="791"/>
      <c r="U133" s="621"/>
      <c r="V133" s="626"/>
    </row>
    <row r="134" spans="1:22" ht="18" customHeight="1" x14ac:dyDescent="0.3">
      <c r="A134" s="633"/>
      <c r="B134" s="629"/>
      <c r="C134" s="744"/>
      <c r="D134" s="794"/>
      <c r="E134" s="790"/>
      <c r="F134" s="791"/>
      <c r="G134" s="636"/>
      <c r="H134" s="637"/>
      <c r="I134" s="629"/>
      <c r="J134" s="744"/>
      <c r="K134" s="794"/>
      <c r="L134" s="790"/>
      <c r="M134" s="791"/>
      <c r="N134" s="636"/>
      <c r="O134" s="637"/>
      <c r="P134" s="629"/>
      <c r="Q134" s="744"/>
      <c r="R134" s="794"/>
      <c r="S134" s="790"/>
      <c r="T134" s="791"/>
      <c r="U134" s="621"/>
      <c r="V134" s="626"/>
    </row>
    <row r="135" spans="1:22" ht="18" customHeight="1" x14ac:dyDescent="0.25">
      <c r="A135" s="633"/>
      <c r="B135" s="629"/>
      <c r="C135" s="744"/>
      <c r="D135" s="794" t="s">
        <v>1</v>
      </c>
      <c r="E135" s="795" t="str">
        <f ca="1">IF(OFFSET('Liste Bénévoles'!$A$2,'Badges (BENEVOLES)'!B130,0)=0,"",OFFSET('Liste Bénévoles'!$A$2,'Badges (BENEVOLES)'!B130,0))</f>
        <v>RAMOS</v>
      </c>
      <c r="F135" s="796"/>
      <c r="G135" s="638"/>
      <c r="H135" s="639"/>
      <c r="I135" s="629"/>
      <c r="J135" s="744"/>
      <c r="K135" s="794" t="s">
        <v>1</v>
      </c>
      <c r="L135" s="795" t="str">
        <f ca="1">IF(OFFSET('Liste Bénévoles'!$A$2,'Badges (BENEVOLES)'!I130,0)=0,"",OFFSET('Liste Bénévoles'!$A$2,'Badges (BENEVOLES)'!I130,0))</f>
        <v>RYF</v>
      </c>
      <c r="M135" s="796"/>
      <c r="N135" s="638"/>
      <c r="O135" s="639"/>
      <c r="P135" s="629"/>
      <c r="Q135" s="744"/>
      <c r="R135" s="794" t="s">
        <v>1</v>
      </c>
      <c r="S135" s="795" t="str">
        <f ca="1">IF(OFFSET('Liste Bénévoles'!$A$2,'Badges (BENEVOLES)'!P130,0)=0,"",OFFSET('Liste Bénévoles'!$A$2,'Badges (BENEVOLES)'!P130,0))</f>
        <v>SAYEH</v>
      </c>
      <c r="T135" s="796"/>
      <c r="U135" s="622"/>
      <c r="V135" s="627"/>
    </row>
    <row r="136" spans="1:22" ht="18" customHeight="1" x14ac:dyDescent="0.25">
      <c r="A136" s="633"/>
      <c r="B136" s="629"/>
      <c r="C136" s="744"/>
      <c r="D136" s="794"/>
      <c r="E136" s="790"/>
      <c r="F136" s="791"/>
      <c r="G136" s="638"/>
      <c r="H136" s="639"/>
      <c r="I136" s="629"/>
      <c r="J136" s="744"/>
      <c r="K136" s="794"/>
      <c r="L136" s="790"/>
      <c r="M136" s="791"/>
      <c r="N136" s="638"/>
      <c r="O136" s="639"/>
      <c r="P136" s="629"/>
      <c r="Q136" s="744"/>
      <c r="R136" s="794"/>
      <c r="S136" s="790"/>
      <c r="T136" s="791"/>
      <c r="U136" s="622"/>
      <c r="V136" s="627"/>
    </row>
    <row r="137" spans="1:22" ht="18" customHeight="1" x14ac:dyDescent="0.25">
      <c r="A137" s="633"/>
      <c r="B137" s="629"/>
      <c r="C137" s="744"/>
      <c r="D137" s="794"/>
      <c r="E137" s="790"/>
      <c r="F137" s="791"/>
      <c r="G137" s="638"/>
      <c r="H137" s="639"/>
      <c r="I137" s="629"/>
      <c r="J137" s="744"/>
      <c r="K137" s="794"/>
      <c r="L137" s="790"/>
      <c r="M137" s="791"/>
      <c r="N137" s="638"/>
      <c r="O137" s="639"/>
      <c r="P137" s="630"/>
      <c r="Q137" s="744"/>
      <c r="R137" s="794"/>
      <c r="S137" s="790"/>
      <c r="T137" s="791"/>
      <c r="U137" s="622"/>
      <c r="V137" s="627"/>
    </row>
    <row r="138" spans="1:22" ht="18" customHeight="1" x14ac:dyDescent="0.25">
      <c r="A138" s="643"/>
      <c r="B138" s="630"/>
      <c r="C138" s="744"/>
      <c r="D138" s="794" t="s">
        <v>2</v>
      </c>
      <c r="E138" s="795" t="str">
        <f ca="1">IF(OFFSET('Liste Bénévoles'!$B$2,'Badges (BENEVOLES)'!B130,0)=0,"",OFFSET('Liste Bénévoles'!$B$2,'Badges (BENEVOLES)'!B130,0))</f>
        <v>Emil</v>
      </c>
      <c r="F138" s="796"/>
      <c r="G138" s="638"/>
      <c r="H138" s="639"/>
      <c r="I138" s="630"/>
      <c r="J138" s="744"/>
      <c r="K138" s="794" t="s">
        <v>2</v>
      </c>
      <c r="L138" s="795" t="str">
        <f ca="1">IF(OFFSET('Liste Bénévoles'!$B$2,'Badges (BENEVOLES)'!I130,0)=0,"",OFFSET('Liste Bénévoles'!$B$2,'Badges (BENEVOLES)'!I130,0))</f>
        <v>Marie Pierre</v>
      </c>
      <c r="M138" s="796"/>
      <c r="N138" s="638"/>
      <c r="O138" s="639"/>
      <c r="P138" s="630"/>
      <c r="Q138" s="744"/>
      <c r="R138" s="794" t="s">
        <v>2</v>
      </c>
      <c r="S138" s="795" t="str">
        <f ca="1">IF(OFFSET('Liste Bénévoles'!$B$2,'Badges (BENEVOLES)'!P130,0)=0,"",OFFSET('Liste Bénévoles'!$B$2,'Badges (BENEVOLES)'!P130,0))</f>
        <v>Mounir</v>
      </c>
      <c r="T138" s="796"/>
      <c r="U138" s="622"/>
      <c r="V138" s="627"/>
    </row>
    <row r="139" spans="1:22" ht="18" customHeight="1" x14ac:dyDescent="0.25">
      <c r="A139" s="643"/>
      <c r="B139" s="630"/>
      <c r="C139" s="745"/>
      <c r="D139" s="794"/>
      <c r="E139" s="790"/>
      <c r="F139" s="791"/>
      <c r="G139" s="638"/>
      <c r="H139" s="639"/>
      <c r="I139" s="630"/>
      <c r="J139" s="745"/>
      <c r="K139" s="794"/>
      <c r="L139" s="790"/>
      <c r="M139" s="791"/>
      <c r="N139" s="638"/>
      <c r="O139" s="639"/>
      <c r="P139" s="630"/>
      <c r="Q139" s="745"/>
      <c r="R139" s="794"/>
      <c r="S139" s="790"/>
      <c r="T139" s="791"/>
      <c r="U139" s="622"/>
      <c r="V139" s="627"/>
    </row>
    <row r="140" spans="1:22" ht="18" customHeight="1" x14ac:dyDescent="0.25">
      <c r="A140" s="643"/>
      <c r="B140" s="630"/>
      <c r="C140" s="763" t="s">
        <v>531</v>
      </c>
      <c r="D140" s="794"/>
      <c r="E140" s="790"/>
      <c r="F140" s="791"/>
      <c r="G140" s="638"/>
      <c r="H140" s="639"/>
      <c r="I140" s="630"/>
      <c r="J140" s="763" t="s">
        <v>531</v>
      </c>
      <c r="K140" s="794"/>
      <c r="L140" s="790"/>
      <c r="M140" s="791"/>
      <c r="N140" s="638"/>
      <c r="O140" s="639"/>
      <c r="P140" s="630"/>
      <c r="Q140" s="763" t="s">
        <v>531</v>
      </c>
      <c r="R140" s="794"/>
      <c r="S140" s="790"/>
      <c r="T140" s="791"/>
      <c r="U140" s="622"/>
      <c r="V140" s="627"/>
    </row>
    <row r="141" spans="1:22" ht="18" customHeight="1" x14ac:dyDescent="0.25">
      <c r="A141" s="643"/>
      <c r="B141" s="630"/>
      <c r="C141" s="763"/>
      <c r="D141" s="794"/>
      <c r="E141" s="790"/>
      <c r="F141" s="791"/>
      <c r="G141" s="638"/>
      <c r="H141" s="639"/>
      <c r="I141" s="630"/>
      <c r="J141" s="763"/>
      <c r="K141" s="794"/>
      <c r="L141" s="790"/>
      <c r="M141" s="791"/>
      <c r="N141" s="638"/>
      <c r="O141" s="639"/>
      <c r="P141" s="630"/>
      <c r="Q141" s="763"/>
      <c r="R141" s="794"/>
      <c r="S141" s="790"/>
      <c r="T141" s="791"/>
      <c r="U141" s="622"/>
      <c r="V141" s="627"/>
    </row>
    <row r="142" spans="1:22" ht="18" customHeight="1" x14ac:dyDescent="0.25">
      <c r="A142" s="643"/>
      <c r="B142" s="630"/>
      <c r="C142" s="764"/>
      <c r="D142" s="797"/>
      <c r="E142" s="790"/>
      <c r="F142" s="791"/>
      <c r="G142" s="638"/>
      <c r="H142" s="639"/>
      <c r="I142" s="630"/>
      <c r="J142" s="764"/>
      <c r="K142" s="797"/>
      <c r="L142" s="790"/>
      <c r="M142" s="791"/>
      <c r="N142" s="638"/>
      <c r="O142" s="639"/>
      <c r="P142" s="630"/>
      <c r="Q142" s="764"/>
      <c r="R142" s="797"/>
      <c r="S142" s="790"/>
      <c r="T142" s="791"/>
      <c r="U142" s="622"/>
      <c r="V142" s="627"/>
    </row>
    <row r="143" spans="1:22" ht="18" customHeight="1" thickBot="1" x14ac:dyDescent="0.3">
      <c r="A143" s="643"/>
      <c r="B143" s="630"/>
      <c r="C143" s="765"/>
      <c r="D143" s="798"/>
      <c r="E143" s="792"/>
      <c r="F143" s="793"/>
      <c r="G143" s="638"/>
      <c r="H143" s="639"/>
      <c r="I143" s="630"/>
      <c r="J143" s="765"/>
      <c r="K143" s="798"/>
      <c r="L143" s="792"/>
      <c r="M143" s="793"/>
      <c r="N143" s="638"/>
      <c r="O143" s="639"/>
      <c r="P143" s="630"/>
      <c r="Q143" s="765"/>
      <c r="R143" s="798"/>
      <c r="S143" s="792"/>
      <c r="T143" s="793"/>
      <c r="U143" s="622"/>
      <c r="V143" s="627"/>
    </row>
    <row r="144" spans="1:22" ht="24" customHeight="1" x14ac:dyDescent="0.25">
      <c r="A144" s="641"/>
      <c r="B144" s="631"/>
      <c r="C144" s="611"/>
      <c r="D144" s="612"/>
      <c r="E144" s="613"/>
      <c r="F144" s="613"/>
      <c r="G144" s="640"/>
      <c r="H144" s="641"/>
      <c r="I144" s="631"/>
      <c r="J144" s="611"/>
      <c r="K144" s="612"/>
      <c r="L144" s="613"/>
      <c r="M144" s="613"/>
      <c r="N144" s="640"/>
      <c r="O144" s="641"/>
      <c r="P144" s="631"/>
      <c r="Q144" s="611"/>
      <c r="R144" s="612"/>
      <c r="S144" s="613"/>
      <c r="T144" s="613"/>
      <c r="U144" s="623"/>
      <c r="V144" s="623"/>
    </row>
    <row r="145" spans="1:22" ht="24" customHeight="1" thickBot="1" x14ac:dyDescent="0.3">
      <c r="A145" s="643"/>
      <c r="B145" s="630"/>
      <c r="D145" s="608"/>
      <c r="E145" s="609"/>
      <c r="F145" s="609"/>
      <c r="G145" s="642"/>
      <c r="H145" s="643"/>
      <c r="I145" s="630"/>
      <c r="K145" s="608"/>
      <c r="L145" s="609"/>
      <c r="M145" s="609"/>
      <c r="N145" s="642"/>
      <c r="O145" s="643"/>
      <c r="R145" s="608"/>
      <c r="S145" s="609"/>
      <c r="T145" s="609"/>
      <c r="U145" s="624"/>
      <c r="V145" s="628"/>
    </row>
    <row r="146" spans="1:22" ht="18" customHeight="1" x14ac:dyDescent="0.25">
      <c r="A146" s="633"/>
      <c r="B146" s="629">
        <f>P130+1</f>
        <v>27</v>
      </c>
      <c r="C146" s="746" t="s">
        <v>428</v>
      </c>
      <c r="D146" s="784" t="s">
        <v>534</v>
      </c>
      <c r="E146" s="785"/>
      <c r="F146" s="786"/>
      <c r="G146" s="634"/>
      <c r="H146" s="635"/>
      <c r="I146" s="629">
        <f>B146+1</f>
        <v>28</v>
      </c>
      <c r="J146" s="746" t="s">
        <v>428</v>
      </c>
      <c r="K146" s="784" t="s">
        <v>534</v>
      </c>
      <c r="L146" s="785"/>
      <c r="M146" s="786"/>
      <c r="N146" s="634"/>
      <c r="O146" s="635"/>
      <c r="P146" s="629">
        <f>I146+1</f>
        <v>29</v>
      </c>
      <c r="Q146" s="746" t="s">
        <v>428</v>
      </c>
      <c r="R146" s="784" t="s">
        <v>534</v>
      </c>
      <c r="S146" s="785"/>
      <c r="T146" s="786"/>
      <c r="U146" s="620"/>
      <c r="V146" s="625"/>
    </row>
    <row r="147" spans="1:22" ht="18" customHeight="1" x14ac:dyDescent="0.25">
      <c r="A147" s="633"/>
      <c r="B147" s="629"/>
      <c r="C147" s="747"/>
      <c r="D147" s="787"/>
      <c r="E147" s="788"/>
      <c r="F147" s="789"/>
      <c r="G147" s="634"/>
      <c r="H147" s="635"/>
      <c r="I147" s="629"/>
      <c r="J147" s="747"/>
      <c r="K147" s="787"/>
      <c r="L147" s="788"/>
      <c r="M147" s="789"/>
      <c r="N147" s="634"/>
      <c r="O147" s="635"/>
      <c r="P147" s="629"/>
      <c r="Q147" s="747"/>
      <c r="R147" s="787"/>
      <c r="S147" s="788"/>
      <c r="T147" s="789"/>
      <c r="U147" s="620"/>
      <c r="V147" s="625"/>
    </row>
    <row r="148" spans="1:22" ht="18" customHeight="1" x14ac:dyDescent="0.3">
      <c r="A148" s="633"/>
      <c r="B148" s="629"/>
      <c r="C148" s="743"/>
      <c r="D148" s="799" t="s">
        <v>606</v>
      </c>
      <c r="E148" s="795" t="str">
        <f ca="1">IF(OFFSET('Liste Bénévoles'!$E$2,'Badges (BENEVOLES)'!B146,0)=0,"",OFFSET('Liste Bénévoles'!$E$2,'Badges (BENEVOLES)'!B146,0))</f>
        <v>Apnéiste de Sécu</v>
      </c>
      <c r="F148" s="796"/>
      <c r="G148" s="636"/>
      <c r="H148" s="637"/>
      <c r="I148" s="629"/>
      <c r="J148" s="743"/>
      <c r="K148" s="799" t="s">
        <v>606</v>
      </c>
      <c r="L148" s="795" t="str">
        <f ca="1">IF(OFFSET('Liste Bénévoles'!$E$2,'Badges (BENEVOLES)'!I146,0)=0,"",OFFSET('Liste Bénévoles'!$E$2,'Badges (BENEVOLES)'!I146,0))</f>
        <v>Apnéiste de Sécu</v>
      </c>
      <c r="M148" s="796"/>
      <c r="N148" s="636"/>
      <c r="O148" s="637"/>
      <c r="P148" s="629"/>
      <c r="Q148" s="743"/>
      <c r="R148" s="799" t="s">
        <v>606</v>
      </c>
      <c r="S148" s="795" t="str">
        <f ca="1">IF(OFFSET('Liste Bénévoles'!$E$2,'Badges (BENEVOLES)'!P146,0)=0,"",OFFSET('Liste Bénévoles'!$E$2,'Badges (BENEVOLES)'!P146,0))</f>
        <v>Apnéiste de Sécu</v>
      </c>
      <c r="T148" s="796"/>
      <c r="U148" s="621"/>
      <c r="V148" s="626"/>
    </row>
    <row r="149" spans="1:22" ht="18" customHeight="1" x14ac:dyDescent="0.3">
      <c r="A149" s="633"/>
      <c r="B149" s="629"/>
      <c r="C149" s="744"/>
      <c r="D149" s="794"/>
      <c r="E149" s="790"/>
      <c r="F149" s="791"/>
      <c r="G149" s="636"/>
      <c r="H149" s="637"/>
      <c r="I149" s="629"/>
      <c r="J149" s="744"/>
      <c r="K149" s="794"/>
      <c r="L149" s="790"/>
      <c r="M149" s="791"/>
      <c r="N149" s="636"/>
      <c r="O149" s="637"/>
      <c r="P149" s="629"/>
      <c r="Q149" s="744"/>
      <c r="R149" s="794"/>
      <c r="S149" s="790"/>
      <c r="T149" s="791"/>
      <c r="U149" s="621"/>
      <c r="V149" s="626"/>
    </row>
    <row r="150" spans="1:22" ht="18" customHeight="1" x14ac:dyDescent="0.3">
      <c r="A150" s="633"/>
      <c r="B150" s="629"/>
      <c r="C150" s="744"/>
      <c r="D150" s="794"/>
      <c r="E150" s="790"/>
      <c r="F150" s="791"/>
      <c r="G150" s="636"/>
      <c r="H150" s="637"/>
      <c r="I150" s="629"/>
      <c r="J150" s="744"/>
      <c r="K150" s="794"/>
      <c r="L150" s="790"/>
      <c r="M150" s="791"/>
      <c r="N150" s="636"/>
      <c r="O150" s="637"/>
      <c r="P150" s="629"/>
      <c r="Q150" s="744"/>
      <c r="R150" s="794"/>
      <c r="S150" s="790"/>
      <c r="T150" s="791"/>
      <c r="U150" s="621"/>
      <c r="V150" s="626"/>
    </row>
    <row r="151" spans="1:22" ht="18" customHeight="1" x14ac:dyDescent="0.25">
      <c r="A151" s="633"/>
      <c r="B151" s="629"/>
      <c r="C151" s="744"/>
      <c r="D151" s="794" t="s">
        <v>1</v>
      </c>
      <c r="E151" s="795" t="str">
        <f ca="1">IF(OFFSET('Liste Bénévoles'!$A$2,'Badges (BENEVOLES)'!B146,0)=0,"",OFFSET('Liste Bénévoles'!$A$2,'Badges (BENEVOLES)'!B146,0))</f>
        <v>SOBAS</v>
      </c>
      <c r="F151" s="796"/>
      <c r="G151" s="638"/>
      <c r="H151" s="639"/>
      <c r="I151" s="629"/>
      <c r="J151" s="744"/>
      <c r="K151" s="794" t="s">
        <v>1</v>
      </c>
      <c r="L151" s="795" t="str">
        <f ca="1">IF(OFFSET('Liste Bénévoles'!$A$2,'Badges (BENEVOLES)'!I146,0)=0,"",OFFSET('Liste Bénévoles'!$A$2,'Badges (BENEVOLES)'!I146,0))</f>
        <v>SULLIVAN</v>
      </c>
      <c r="M151" s="796"/>
      <c r="N151" s="638"/>
      <c r="O151" s="639"/>
      <c r="P151" s="629"/>
      <c r="Q151" s="744"/>
      <c r="R151" s="794" t="s">
        <v>1</v>
      </c>
      <c r="S151" s="795" t="str">
        <f ca="1">IF(OFFSET('Liste Bénévoles'!$A$2,'Badges (BENEVOLES)'!P146,0)=0,"",OFFSET('Liste Bénévoles'!$A$2,'Badges (BENEVOLES)'!P146,0))</f>
        <v>THAMMAVONGSA</v>
      </c>
      <c r="T151" s="796"/>
      <c r="U151" s="622"/>
      <c r="V151" s="627"/>
    </row>
    <row r="152" spans="1:22" ht="18" customHeight="1" x14ac:dyDescent="0.25">
      <c r="A152" s="633"/>
      <c r="B152" s="629"/>
      <c r="C152" s="744"/>
      <c r="D152" s="794"/>
      <c r="E152" s="790"/>
      <c r="F152" s="791"/>
      <c r="G152" s="638"/>
      <c r="H152" s="639"/>
      <c r="I152" s="629"/>
      <c r="J152" s="744"/>
      <c r="K152" s="794"/>
      <c r="L152" s="790"/>
      <c r="M152" s="791"/>
      <c r="N152" s="638"/>
      <c r="O152" s="639"/>
      <c r="P152" s="629"/>
      <c r="Q152" s="744"/>
      <c r="R152" s="794"/>
      <c r="S152" s="790"/>
      <c r="T152" s="791"/>
      <c r="U152" s="622"/>
      <c r="V152" s="627"/>
    </row>
    <row r="153" spans="1:22" ht="18" customHeight="1" x14ac:dyDescent="0.25">
      <c r="A153" s="633"/>
      <c r="B153" s="629"/>
      <c r="C153" s="744"/>
      <c r="D153" s="794"/>
      <c r="E153" s="790"/>
      <c r="F153" s="791"/>
      <c r="G153" s="638"/>
      <c r="H153" s="639"/>
      <c r="I153" s="629"/>
      <c r="J153" s="744"/>
      <c r="K153" s="794"/>
      <c r="L153" s="790"/>
      <c r="M153" s="791"/>
      <c r="N153" s="638"/>
      <c r="O153" s="639"/>
      <c r="P153" s="630"/>
      <c r="Q153" s="744"/>
      <c r="R153" s="794"/>
      <c r="S153" s="790"/>
      <c r="T153" s="791"/>
      <c r="U153" s="622"/>
      <c r="V153" s="627"/>
    </row>
    <row r="154" spans="1:22" ht="18" customHeight="1" x14ac:dyDescent="0.25">
      <c r="A154" s="643"/>
      <c r="B154" s="630"/>
      <c r="C154" s="744"/>
      <c r="D154" s="794" t="s">
        <v>2</v>
      </c>
      <c r="E154" s="795" t="str">
        <f ca="1">IF(OFFSET('Liste Bénévoles'!$B$2,'Badges (BENEVOLES)'!B146,0)=0,"",OFFSET('Liste Bénévoles'!$B$2,'Badges (BENEVOLES)'!B146,0))</f>
        <v>Frédéric</v>
      </c>
      <c r="F154" s="796"/>
      <c r="G154" s="638"/>
      <c r="H154" s="639"/>
      <c r="I154" s="630"/>
      <c r="J154" s="744"/>
      <c r="K154" s="794" t="s">
        <v>2</v>
      </c>
      <c r="L154" s="795" t="str">
        <f ca="1">IF(OFFSET('Liste Bénévoles'!$B$2,'Badges (BENEVOLES)'!I146,0)=0,"",OFFSET('Liste Bénévoles'!$B$2,'Badges (BENEVOLES)'!I146,0))</f>
        <v>Pierre</v>
      </c>
      <c r="M154" s="796"/>
      <c r="N154" s="638"/>
      <c r="O154" s="639"/>
      <c r="P154" s="630"/>
      <c r="Q154" s="744"/>
      <c r="R154" s="794" t="s">
        <v>2</v>
      </c>
      <c r="S154" s="795" t="str">
        <f ca="1">IF(OFFSET('Liste Bénévoles'!$B$2,'Badges (BENEVOLES)'!P146,0)=0,"",OFFSET('Liste Bénévoles'!$B$2,'Badges (BENEVOLES)'!P146,0))</f>
        <v>Xavier</v>
      </c>
      <c r="T154" s="796"/>
      <c r="U154" s="622"/>
      <c r="V154" s="627"/>
    </row>
    <row r="155" spans="1:22" ht="18" customHeight="1" x14ac:dyDescent="0.25">
      <c r="A155" s="643"/>
      <c r="B155" s="630"/>
      <c r="C155" s="745"/>
      <c r="D155" s="794"/>
      <c r="E155" s="790"/>
      <c r="F155" s="791"/>
      <c r="G155" s="638"/>
      <c r="H155" s="639"/>
      <c r="I155" s="630"/>
      <c r="J155" s="745"/>
      <c r="K155" s="794"/>
      <c r="L155" s="790"/>
      <c r="M155" s="791"/>
      <c r="N155" s="638"/>
      <c r="O155" s="639"/>
      <c r="P155" s="630"/>
      <c r="Q155" s="745"/>
      <c r="R155" s="794"/>
      <c r="S155" s="790"/>
      <c r="T155" s="791"/>
      <c r="U155" s="622"/>
      <c r="V155" s="627"/>
    </row>
    <row r="156" spans="1:22" ht="18" customHeight="1" x14ac:dyDescent="0.25">
      <c r="A156" s="643"/>
      <c r="B156" s="630"/>
      <c r="C156" s="763" t="s">
        <v>531</v>
      </c>
      <c r="D156" s="794"/>
      <c r="E156" s="790"/>
      <c r="F156" s="791"/>
      <c r="G156" s="638"/>
      <c r="H156" s="639"/>
      <c r="I156" s="630"/>
      <c r="J156" s="763" t="s">
        <v>531</v>
      </c>
      <c r="K156" s="794"/>
      <c r="L156" s="790"/>
      <c r="M156" s="791"/>
      <c r="N156" s="638"/>
      <c r="O156" s="639"/>
      <c r="P156" s="630"/>
      <c r="Q156" s="763" t="s">
        <v>531</v>
      </c>
      <c r="R156" s="794"/>
      <c r="S156" s="790"/>
      <c r="T156" s="791"/>
      <c r="U156" s="622"/>
      <c r="V156" s="627"/>
    </row>
    <row r="157" spans="1:22" ht="18" customHeight="1" x14ac:dyDescent="0.25">
      <c r="A157" s="643"/>
      <c r="B157" s="630"/>
      <c r="C157" s="763"/>
      <c r="D157" s="794"/>
      <c r="E157" s="790"/>
      <c r="F157" s="791"/>
      <c r="G157" s="638"/>
      <c r="H157" s="639"/>
      <c r="I157" s="630"/>
      <c r="J157" s="763"/>
      <c r="K157" s="794"/>
      <c r="L157" s="790"/>
      <c r="M157" s="791"/>
      <c r="N157" s="638"/>
      <c r="O157" s="639"/>
      <c r="P157" s="630"/>
      <c r="Q157" s="763"/>
      <c r="R157" s="794"/>
      <c r="S157" s="790"/>
      <c r="T157" s="791"/>
      <c r="U157" s="622"/>
      <c r="V157" s="627"/>
    </row>
    <row r="158" spans="1:22" ht="18" customHeight="1" x14ac:dyDescent="0.25">
      <c r="A158" s="643"/>
      <c r="B158" s="630"/>
      <c r="C158" s="764"/>
      <c r="D158" s="797"/>
      <c r="E158" s="790"/>
      <c r="F158" s="791"/>
      <c r="G158" s="638"/>
      <c r="H158" s="639"/>
      <c r="I158" s="630"/>
      <c r="J158" s="764"/>
      <c r="K158" s="797"/>
      <c r="L158" s="790"/>
      <c r="M158" s="791"/>
      <c r="N158" s="638"/>
      <c r="O158" s="639"/>
      <c r="P158" s="630"/>
      <c r="Q158" s="764"/>
      <c r="R158" s="797"/>
      <c r="S158" s="790"/>
      <c r="T158" s="791"/>
      <c r="U158" s="622"/>
      <c r="V158" s="627"/>
    </row>
    <row r="159" spans="1:22" ht="18" customHeight="1" thickBot="1" x14ac:dyDescent="0.3">
      <c r="A159" s="643"/>
      <c r="B159" s="630"/>
      <c r="C159" s="765"/>
      <c r="D159" s="798"/>
      <c r="E159" s="792"/>
      <c r="F159" s="793"/>
      <c r="G159" s="638"/>
      <c r="H159" s="639"/>
      <c r="I159" s="630"/>
      <c r="J159" s="765"/>
      <c r="K159" s="798"/>
      <c r="L159" s="792"/>
      <c r="M159" s="793"/>
      <c r="N159" s="638"/>
      <c r="O159" s="639"/>
      <c r="P159" s="630"/>
      <c r="Q159" s="765"/>
      <c r="R159" s="798"/>
      <c r="S159" s="792"/>
      <c r="T159" s="793"/>
      <c r="U159" s="622"/>
      <c r="V159" s="627"/>
    </row>
    <row r="160" spans="1:22" ht="24" customHeight="1" x14ac:dyDescent="0.25">
      <c r="A160" s="641"/>
      <c r="B160" s="631"/>
      <c r="C160" s="611"/>
      <c r="D160" s="612"/>
      <c r="E160" s="613"/>
      <c r="F160" s="613"/>
      <c r="G160" s="640"/>
      <c r="H160" s="641"/>
      <c r="I160" s="631"/>
      <c r="J160" s="611"/>
      <c r="K160" s="612"/>
      <c r="L160" s="613"/>
      <c r="M160" s="613"/>
      <c r="N160" s="640"/>
      <c r="O160" s="641"/>
      <c r="P160" s="631"/>
      <c r="Q160" s="611"/>
      <c r="R160" s="612"/>
      <c r="S160" s="613"/>
      <c r="T160" s="613"/>
      <c r="U160" s="623"/>
      <c r="V160" s="623"/>
    </row>
    <row r="161" spans="1:22" ht="24" customHeight="1" thickBot="1" x14ac:dyDescent="0.3">
      <c r="A161" s="643"/>
      <c r="B161" s="630"/>
      <c r="D161" s="608"/>
      <c r="E161" s="609"/>
      <c r="F161" s="609"/>
      <c r="G161" s="642"/>
      <c r="H161" s="643"/>
      <c r="I161" s="630"/>
      <c r="K161" s="608"/>
      <c r="L161" s="609"/>
      <c r="M161" s="609"/>
      <c r="N161" s="642"/>
      <c r="O161" s="643"/>
      <c r="R161" s="608"/>
      <c r="S161" s="609"/>
      <c r="T161" s="609"/>
      <c r="U161" s="624"/>
      <c r="V161" s="628"/>
    </row>
    <row r="162" spans="1:22" ht="18" customHeight="1" x14ac:dyDescent="0.25">
      <c r="A162" s="633"/>
      <c r="B162" s="629">
        <f>P146+1</f>
        <v>30</v>
      </c>
      <c r="C162" s="746" t="s">
        <v>428</v>
      </c>
      <c r="D162" s="784" t="s">
        <v>534</v>
      </c>
      <c r="E162" s="785"/>
      <c r="F162" s="786"/>
      <c r="G162" s="634"/>
      <c r="H162" s="635"/>
      <c r="I162" s="629">
        <f>B162+1</f>
        <v>31</v>
      </c>
      <c r="J162" s="746" t="s">
        <v>428</v>
      </c>
      <c r="K162" s="784" t="s">
        <v>534</v>
      </c>
      <c r="L162" s="785"/>
      <c r="M162" s="786"/>
      <c r="N162" s="634"/>
      <c r="O162" s="635"/>
      <c r="P162" s="629">
        <f>I162+1</f>
        <v>32</v>
      </c>
      <c r="Q162" s="746" t="s">
        <v>428</v>
      </c>
      <c r="R162" s="784" t="s">
        <v>534</v>
      </c>
      <c r="S162" s="785"/>
      <c r="T162" s="786"/>
      <c r="U162" s="620"/>
      <c r="V162" s="625"/>
    </row>
    <row r="163" spans="1:22" ht="18" customHeight="1" x14ac:dyDescent="0.25">
      <c r="A163" s="633"/>
      <c r="B163" s="629"/>
      <c r="C163" s="747"/>
      <c r="D163" s="787"/>
      <c r="E163" s="788"/>
      <c r="F163" s="789"/>
      <c r="G163" s="634"/>
      <c r="H163" s="635"/>
      <c r="I163" s="629"/>
      <c r="J163" s="747"/>
      <c r="K163" s="787"/>
      <c r="L163" s="788"/>
      <c r="M163" s="789"/>
      <c r="N163" s="634"/>
      <c r="O163" s="635"/>
      <c r="P163" s="629"/>
      <c r="Q163" s="747"/>
      <c r="R163" s="787"/>
      <c r="S163" s="788"/>
      <c r="T163" s="789"/>
      <c r="U163" s="620"/>
      <c r="V163" s="625"/>
    </row>
    <row r="164" spans="1:22" ht="18" customHeight="1" x14ac:dyDescent="0.3">
      <c r="A164" s="633"/>
      <c r="B164" s="629"/>
      <c r="C164" s="743"/>
      <c r="D164" s="799" t="s">
        <v>606</v>
      </c>
      <c r="E164" s="795" t="str">
        <f ca="1">IF(OFFSET('Liste Bénévoles'!$E$2,'Badges (BENEVOLES)'!B162,0)=0,"",OFFSET('Liste Bénévoles'!$E$2,'Badges (BENEVOLES)'!B162,0))</f>
        <v>Autre</v>
      </c>
      <c r="F164" s="796"/>
      <c r="G164" s="636"/>
      <c r="H164" s="637"/>
      <c r="I164" s="629"/>
      <c r="J164" s="743"/>
      <c r="K164" s="799" t="s">
        <v>606</v>
      </c>
      <c r="L164" s="795" t="str">
        <f ca="1">IF(OFFSET('Liste Bénévoles'!$E$2,'Badges (BENEVOLES)'!I162,0)=0,"",OFFSET('Liste Bénévoles'!$E$2,'Badges (BENEVOLES)'!I162,0))</f>
        <v>Autre</v>
      </c>
      <c r="M164" s="796"/>
      <c r="N164" s="636"/>
      <c r="O164" s="637"/>
      <c r="P164" s="629"/>
      <c r="Q164" s="743"/>
      <c r="R164" s="799" t="s">
        <v>606</v>
      </c>
      <c r="S164" s="795" t="str">
        <f ca="1">IF(OFFSET('Liste Bénévoles'!$E$2,'Badges (BENEVOLES)'!P162,0)=0,"",OFFSET('Liste Bénévoles'!$E$2,'Badges (BENEVOLES)'!P162,0))</f>
        <v>Autre</v>
      </c>
      <c r="T164" s="796"/>
      <c r="U164" s="621"/>
      <c r="V164" s="626"/>
    </row>
    <row r="165" spans="1:22" ht="18" customHeight="1" x14ac:dyDescent="0.3">
      <c r="A165" s="633"/>
      <c r="B165" s="629"/>
      <c r="C165" s="744"/>
      <c r="D165" s="794"/>
      <c r="E165" s="790"/>
      <c r="F165" s="791"/>
      <c r="G165" s="636"/>
      <c r="H165" s="637"/>
      <c r="I165" s="629"/>
      <c r="J165" s="744"/>
      <c r="K165" s="794"/>
      <c r="L165" s="790"/>
      <c r="M165" s="791"/>
      <c r="N165" s="636"/>
      <c r="O165" s="637"/>
      <c r="P165" s="629"/>
      <c r="Q165" s="744"/>
      <c r="R165" s="794"/>
      <c r="S165" s="790"/>
      <c r="T165" s="791"/>
      <c r="U165" s="621"/>
      <c r="V165" s="626"/>
    </row>
    <row r="166" spans="1:22" ht="18" customHeight="1" x14ac:dyDescent="0.3">
      <c r="A166" s="633"/>
      <c r="B166" s="629"/>
      <c r="C166" s="744"/>
      <c r="D166" s="794"/>
      <c r="E166" s="790"/>
      <c r="F166" s="791"/>
      <c r="G166" s="636"/>
      <c r="H166" s="637"/>
      <c r="I166" s="629"/>
      <c r="J166" s="744"/>
      <c r="K166" s="794"/>
      <c r="L166" s="790"/>
      <c r="M166" s="791"/>
      <c r="N166" s="636"/>
      <c r="O166" s="637"/>
      <c r="P166" s="629"/>
      <c r="Q166" s="744"/>
      <c r="R166" s="794"/>
      <c r="S166" s="790"/>
      <c r="T166" s="791"/>
      <c r="U166" s="621"/>
      <c r="V166" s="626"/>
    </row>
    <row r="167" spans="1:22" ht="18" customHeight="1" x14ac:dyDescent="0.25">
      <c r="A167" s="633"/>
      <c r="B167" s="629"/>
      <c r="C167" s="744"/>
      <c r="D167" s="794" t="s">
        <v>1</v>
      </c>
      <c r="E167" s="795" t="str">
        <f ca="1">IF(OFFSET('Liste Bénévoles'!$A$2,'Badges (BENEVOLES)'!B162,0)=0,"",OFFSET('Liste Bénévoles'!$A$2,'Badges (BENEVOLES)'!B162,0))</f>
        <v>Ami de Robin</v>
      </c>
      <c r="F167" s="796"/>
      <c r="G167" s="638"/>
      <c r="H167" s="639"/>
      <c r="I167" s="629"/>
      <c r="J167" s="744"/>
      <c r="K167" s="794" t="s">
        <v>1</v>
      </c>
      <c r="L167" s="795" t="str">
        <f ca="1">IF(OFFSET('Liste Bénévoles'!$A$2,'Badges (BENEVOLES)'!I162,0)=0,"",OFFSET('Liste Bénévoles'!$A$2,'Badges (BENEVOLES)'!I162,0))</f>
        <v>BERTHELOT</v>
      </c>
      <c r="M167" s="796"/>
      <c r="N167" s="638"/>
      <c r="O167" s="639"/>
      <c r="P167" s="629"/>
      <c r="Q167" s="744"/>
      <c r="R167" s="794" t="s">
        <v>1</v>
      </c>
      <c r="S167" s="795" t="str">
        <f ca="1">IF(OFFSET('Liste Bénévoles'!$A$2,'Badges (BENEVOLES)'!P162,0)=0,"",OFFSET('Liste Bénévoles'!$A$2,'Badges (BENEVOLES)'!P162,0))</f>
        <v>BESSON</v>
      </c>
      <c r="T167" s="796"/>
      <c r="U167" s="622"/>
      <c r="V167" s="627"/>
    </row>
    <row r="168" spans="1:22" ht="18" customHeight="1" x14ac:dyDescent="0.25">
      <c r="A168" s="633"/>
      <c r="B168" s="629"/>
      <c r="C168" s="744"/>
      <c r="D168" s="794"/>
      <c r="E168" s="790"/>
      <c r="F168" s="791"/>
      <c r="G168" s="638"/>
      <c r="H168" s="639"/>
      <c r="I168" s="629"/>
      <c r="J168" s="744"/>
      <c r="K168" s="794"/>
      <c r="L168" s="790"/>
      <c r="M168" s="791"/>
      <c r="N168" s="638"/>
      <c r="O168" s="639"/>
      <c r="P168" s="629"/>
      <c r="Q168" s="744"/>
      <c r="R168" s="794"/>
      <c r="S168" s="790"/>
      <c r="T168" s="791"/>
      <c r="U168" s="622"/>
      <c r="V168" s="627"/>
    </row>
    <row r="169" spans="1:22" ht="18" customHeight="1" x14ac:dyDescent="0.25">
      <c r="A169" s="633"/>
      <c r="B169" s="629"/>
      <c r="C169" s="744"/>
      <c r="D169" s="794"/>
      <c r="E169" s="790"/>
      <c r="F169" s="791"/>
      <c r="G169" s="638"/>
      <c r="H169" s="639"/>
      <c r="I169" s="629"/>
      <c r="J169" s="744"/>
      <c r="K169" s="794"/>
      <c r="L169" s="790"/>
      <c r="M169" s="791"/>
      <c r="N169" s="638"/>
      <c r="O169" s="639"/>
      <c r="P169" s="630"/>
      <c r="Q169" s="744"/>
      <c r="R169" s="794"/>
      <c r="S169" s="790"/>
      <c r="T169" s="791"/>
      <c r="U169" s="622"/>
      <c r="V169" s="627"/>
    </row>
    <row r="170" spans="1:22" ht="18" customHeight="1" x14ac:dyDescent="0.25">
      <c r="A170" s="643"/>
      <c r="B170" s="630"/>
      <c r="C170" s="744"/>
      <c r="D170" s="794" t="s">
        <v>2</v>
      </c>
      <c r="E170" s="795" t="str">
        <f ca="1">IF(OFFSET('Liste Bénévoles'!$B$2,'Badges (BENEVOLES)'!B162,0)=0,"",OFFSET('Liste Bénévoles'!$B$2,'Badges (BENEVOLES)'!B162,0))</f>
        <v>Caméraman</v>
      </c>
      <c r="F170" s="796"/>
      <c r="G170" s="638"/>
      <c r="H170" s="639"/>
      <c r="I170" s="630"/>
      <c r="J170" s="744"/>
      <c r="K170" s="794" t="s">
        <v>2</v>
      </c>
      <c r="L170" s="795" t="str">
        <f ca="1">IF(OFFSET('Liste Bénévoles'!$B$2,'Badges (BENEVOLES)'!I162,0)=0,"",OFFSET('Liste Bénévoles'!$B$2,'Badges (BENEVOLES)'!I162,0))</f>
        <v>Jérôme</v>
      </c>
      <c r="M170" s="796"/>
      <c r="N170" s="638"/>
      <c r="O170" s="639"/>
      <c r="P170" s="630"/>
      <c r="Q170" s="744"/>
      <c r="R170" s="794" t="s">
        <v>2</v>
      </c>
      <c r="S170" s="795" t="str">
        <f ca="1">IF(OFFSET('Liste Bénévoles'!$B$2,'Badges (BENEVOLES)'!P162,0)=0,"",OFFSET('Liste Bénévoles'!$B$2,'Badges (BENEVOLES)'!P162,0))</f>
        <v xml:space="preserve">Véronique </v>
      </c>
      <c r="T170" s="796"/>
      <c r="U170" s="622"/>
      <c r="V170" s="627"/>
    </row>
    <row r="171" spans="1:22" ht="18" customHeight="1" x14ac:dyDescent="0.25">
      <c r="A171" s="643"/>
      <c r="B171" s="630"/>
      <c r="C171" s="745"/>
      <c r="D171" s="794"/>
      <c r="E171" s="790"/>
      <c r="F171" s="791"/>
      <c r="G171" s="638"/>
      <c r="H171" s="639"/>
      <c r="I171" s="630"/>
      <c r="J171" s="745"/>
      <c r="K171" s="794"/>
      <c r="L171" s="790"/>
      <c r="M171" s="791"/>
      <c r="N171" s="638"/>
      <c r="O171" s="639"/>
      <c r="P171" s="630"/>
      <c r="Q171" s="745"/>
      <c r="R171" s="794"/>
      <c r="S171" s="790"/>
      <c r="T171" s="791"/>
      <c r="U171" s="622"/>
      <c r="V171" s="627"/>
    </row>
    <row r="172" spans="1:22" ht="18" customHeight="1" x14ac:dyDescent="0.25">
      <c r="A172" s="643"/>
      <c r="B172" s="630"/>
      <c r="C172" s="763" t="s">
        <v>531</v>
      </c>
      <c r="D172" s="794"/>
      <c r="E172" s="790"/>
      <c r="F172" s="791"/>
      <c r="G172" s="638"/>
      <c r="H172" s="639"/>
      <c r="I172" s="630"/>
      <c r="J172" s="763" t="s">
        <v>531</v>
      </c>
      <c r="K172" s="794"/>
      <c r="L172" s="790"/>
      <c r="M172" s="791"/>
      <c r="N172" s="638"/>
      <c r="O172" s="639"/>
      <c r="P172" s="630"/>
      <c r="Q172" s="763" t="s">
        <v>531</v>
      </c>
      <c r="R172" s="794"/>
      <c r="S172" s="790"/>
      <c r="T172" s="791"/>
      <c r="U172" s="622"/>
      <c r="V172" s="627"/>
    </row>
    <row r="173" spans="1:22" ht="18" customHeight="1" x14ac:dyDescent="0.25">
      <c r="A173" s="643"/>
      <c r="B173" s="630"/>
      <c r="C173" s="763"/>
      <c r="D173" s="794"/>
      <c r="E173" s="790"/>
      <c r="F173" s="791"/>
      <c r="G173" s="638"/>
      <c r="H173" s="639"/>
      <c r="I173" s="630"/>
      <c r="J173" s="763"/>
      <c r="K173" s="794"/>
      <c r="L173" s="790"/>
      <c r="M173" s="791"/>
      <c r="N173" s="638"/>
      <c r="O173" s="639"/>
      <c r="P173" s="630"/>
      <c r="Q173" s="763"/>
      <c r="R173" s="794"/>
      <c r="S173" s="790"/>
      <c r="T173" s="791"/>
      <c r="U173" s="622"/>
      <c r="V173" s="627"/>
    </row>
    <row r="174" spans="1:22" ht="18" customHeight="1" x14ac:dyDescent="0.25">
      <c r="A174" s="643"/>
      <c r="B174" s="630"/>
      <c r="C174" s="764"/>
      <c r="D174" s="797"/>
      <c r="E174" s="790"/>
      <c r="F174" s="791"/>
      <c r="G174" s="638"/>
      <c r="H174" s="639"/>
      <c r="I174" s="630"/>
      <c r="J174" s="764"/>
      <c r="K174" s="797"/>
      <c r="L174" s="790"/>
      <c r="M174" s="791"/>
      <c r="N174" s="638"/>
      <c r="O174" s="639"/>
      <c r="P174" s="630"/>
      <c r="Q174" s="764"/>
      <c r="R174" s="797"/>
      <c r="S174" s="790"/>
      <c r="T174" s="791"/>
      <c r="U174" s="622"/>
      <c r="V174" s="627"/>
    </row>
    <row r="175" spans="1:22" ht="18" customHeight="1" thickBot="1" x14ac:dyDescent="0.3">
      <c r="A175" s="643"/>
      <c r="B175" s="630"/>
      <c r="C175" s="765"/>
      <c r="D175" s="798"/>
      <c r="E175" s="792"/>
      <c r="F175" s="793"/>
      <c r="G175" s="638"/>
      <c r="H175" s="639"/>
      <c r="I175" s="630"/>
      <c r="J175" s="765"/>
      <c r="K175" s="798"/>
      <c r="L175" s="792"/>
      <c r="M175" s="793"/>
      <c r="N175" s="638"/>
      <c r="O175" s="639"/>
      <c r="P175" s="630"/>
      <c r="Q175" s="765"/>
      <c r="R175" s="798"/>
      <c r="S175" s="792"/>
      <c r="T175" s="793"/>
      <c r="U175" s="622"/>
      <c r="V175" s="627"/>
    </row>
    <row r="176" spans="1:22" ht="24" customHeight="1" x14ac:dyDescent="0.25">
      <c r="A176" s="641"/>
      <c r="B176" s="631"/>
      <c r="C176" s="611"/>
      <c r="D176" s="612"/>
      <c r="E176" s="613"/>
      <c r="F176" s="613"/>
      <c r="G176" s="640"/>
      <c r="H176" s="641"/>
      <c r="I176" s="631"/>
      <c r="J176" s="611"/>
      <c r="K176" s="612"/>
      <c r="L176" s="613"/>
      <c r="M176" s="613"/>
      <c r="N176" s="640"/>
      <c r="O176" s="641"/>
      <c r="P176" s="631"/>
      <c r="Q176" s="611"/>
      <c r="R176" s="612"/>
      <c r="S176" s="613"/>
      <c r="T176" s="613"/>
      <c r="U176" s="623"/>
      <c r="V176" s="623"/>
    </row>
    <row r="177" spans="1:22" ht="24" customHeight="1" thickBot="1" x14ac:dyDescent="0.3">
      <c r="A177" s="643"/>
      <c r="B177" s="630"/>
      <c r="D177" s="608"/>
      <c r="E177" s="609"/>
      <c r="F177" s="609"/>
      <c r="G177" s="642"/>
      <c r="H177" s="643"/>
      <c r="I177" s="630"/>
      <c r="K177" s="608"/>
      <c r="L177" s="609"/>
      <c r="M177" s="609"/>
      <c r="N177" s="642"/>
      <c r="O177" s="643"/>
      <c r="R177" s="608"/>
      <c r="S177" s="609"/>
      <c r="T177" s="609"/>
      <c r="U177" s="624"/>
      <c r="V177" s="628"/>
    </row>
    <row r="178" spans="1:22" ht="18" customHeight="1" x14ac:dyDescent="0.25">
      <c r="A178" s="633"/>
      <c r="B178" s="629">
        <f>P162+1</f>
        <v>33</v>
      </c>
      <c r="C178" s="746" t="s">
        <v>428</v>
      </c>
      <c r="D178" s="784" t="s">
        <v>534</v>
      </c>
      <c r="E178" s="785"/>
      <c r="F178" s="786"/>
      <c r="G178" s="634"/>
      <c r="H178" s="635"/>
      <c r="I178" s="629">
        <f>B178+1</f>
        <v>34</v>
      </c>
      <c r="J178" s="746" t="s">
        <v>428</v>
      </c>
      <c r="K178" s="784" t="s">
        <v>534</v>
      </c>
      <c r="L178" s="785"/>
      <c r="M178" s="786"/>
      <c r="N178" s="634"/>
      <c r="O178" s="635"/>
      <c r="P178" s="629">
        <f>I178+1</f>
        <v>35</v>
      </c>
      <c r="Q178" s="746" t="s">
        <v>428</v>
      </c>
      <c r="R178" s="784" t="s">
        <v>534</v>
      </c>
      <c r="S178" s="785"/>
      <c r="T178" s="786"/>
      <c r="U178" s="620"/>
      <c r="V178" s="625"/>
    </row>
    <row r="179" spans="1:22" ht="18" customHeight="1" x14ac:dyDescent="0.25">
      <c r="A179" s="633"/>
      <c r="B179" s="629"/>
      <c r="C179" s="747"/>
      <c r="D179" s="787"/>
      <c r="E179" s="788"/>
      <c r="F179" s="789"/>
      <c r="G179" s="634"/>
      <c r="H179" s="635"/>
      <c r="I179" s="629"/>
      <c r="J179" s="747"/>
      <c r="K179" s="787"/>
      <c r="L179" s="788"/>
      <c r="M179" s="789"/>
      <c r="N179" s="634"/>
      <c r="O179" s="635"/>
      <c r="P179" s="629"/>
      <c r="Q179" s="747"/>
      <c r="R179" s="787"/>
      <c r="S179" s="788"/>
      <c r="T179" s="789"/>
      <c r="U179" s="620"/>
      <c r="V179" s="625"/>
    </row>
    <row r="180" spans="1:22" ht="18" customHeight="1" x14ac:dyDescent="0.3">
      <c r="A180" s="633"/>
      <c r="B180" s="629"/>
      <c r="C180" s="743"/>
      <c r="D180" s="799" t="s">
        <v>606</v>
      </c>
      <c r="E180" s="795" t="str">
        <f ca="1">IF(OFFSET('Liste Bénévoles'!$E$2,'Badges (BENEVOLES)'!B178,0)=0,"",OFFSET('Liste Bénévoles'!$E$2,'Badges (BENEVOLES)'!B178,0))</f>
        <v>Autre</v>
      </c>
      <c r="F180" s="796"/>
      <c r="G180" s="636"/>
      <c r="H180" s="637"/>
      <c r="I180" s="629"/>
      <c r="J180" s="743"/>
      <c r="K180" s="799" t="s">
        <v>606</v>
      </c>
      <c r="L180" s="795" t="str">
        <f ca="1">IF(OFFSET('Liste Bénévoles'!$E$2,'Badges (BENEVOLES)'!I178,0)=0,"",OFFSET('Liste Bénévoles'!$E$2,'Badges (BENEVOLES)'!I178,0))</f>
        <v>Autre</v>
      </c>
      <c r="M180" s="796"/>
      <c r="N180" s="636"/>
      <c r="O180" s="637"/>
      <c r="P180" s="629"/>
      <c r="Q180" s="743"/>
      <c r="R180" s="799" t="s">
        <v>606</v>
      </c>
      <c r="S180" s="795" t="str">
        <f ca="1">IF(OFFSET('Liste Bénévoles'!$E$2,'Badges (BENEVOLES)'!P178,0)=0,"",OFFSET('Liste Bénévoles'!$E$2,'Badges (BENEVOLES)'!P178,0))</f>
        <v>Autre</v>
      </c>
      <c r="T180" s="796"/>
      <c r="U180" s="621"/>
      <c r="V180" s="626"/>
    </row>
    <row r="181" spans="1:22" ht="18" customHeight="1" x14ac:dyDescent="0.3">
      <c r="A181" s="633"/>
      <c r="B181" s="629"/>
      <c r="C181" s="744"/>
      <c r="D181" s="794"/>
      <c r="E181" s="790"/>
      <c r="F181" s="791"/>
      <c r="G181" s="636"/>
      <c r="H181" s="637"/>
      <c r="I181" s="629"/>
      <c r="J181" s="744"/>
      <c r="K181" s="794"/>
      <c r="L181" s="790"/>
      <c r="M181" s="791"/>
      <c r="N181" s="636"/>
      <c r="O181" s="637"/>
      <c r="P181" s="629"/>
      <c r="Q181" s="744"/>
      <c r="R181" s="794"/>
      <c r="S181" s="790"/>
      <c r="T181" s="791"/>
      <c r="U181" s="621"/>
      <c r="V181" s="626"/>
    </row>
    <row r="182" spans="1:22" ht="18" customHeight="1" x14ac:dyDescent="0.3">
      <c r="A182" s="633"/>
      <c r="B182" s="629"/>
      <c r="C182" s="744"/>
      <c r="D182" s="794"/>
      <c r="E182" s="790"/>
      <c r="F182" s="791"/>
      <c r="G182" s="636"/>
      <c r="H182" s="637"/>
      <c r="I182" s="629"/>
      <c r="J182" s="744"/>
      <c r="K182" s="794"/>
      <c r="L182" s="790"/>
      <c r="M182" s="791"/>
      <c r="N182" s="636"/>
      <c r="O182" s="637"/>
      <c r="P182" s="629"/>
      <c r="Q182" s="744"/>
      <c r="R182" s="794"/>
      <c r="S182" s="790"/>
      <c r="T182" s="791"/>
      <c r="U182" s="621"/>
      <c r="V182" s="626"/>
    </row>
    <row r="183" spans="1:22" ht="18" customHeight="1" x14ac:dyDescent="0.25">
      <c r="A183" s="633"/>
      <c r="B183" s="629"/>
      <c r="C183" s="744"/>
      <c r="D183" s="794" t="s">
        <v>1</v>
      </c>
      <c r="E183" s="795" t="str">
        <f ca="1">IF(OFFSET('Liste Bénévoles'!$A$2,'Badges (BENEVOLES)'!B178,0)=0,"",OFFSET('Liste Bénévoles'!$A$2,'Badges (BENEVOLES)'!B178,0))</f>
        <v xml:space="preserve">BIMES </v>
      </c>
      <c r="F183" s="796"/>
      <c r="G183" s="638"/>
      <c r="H183" s="639"/>
      <c r="I183" s="629"/>
      <c r="J183" s="744"/>
      <c r="K183" s="794" t="s">
        <v>1</v>
      </c>
      <c r="L183" s="795" t="str">
        <f ca="1">IF(OFFSET('Liste Bénévoles'!$A$2,'Badges (BENEVOLES)'!I178,0)=0,"",OFFSET('Liste Bénévoles'!$A$2,'Badges (BENEVOLES)'!I178,0))</f>
        <v>COURTOIS</v>
      </c>
      <c r="M183" s="796"/>
      <c r="N183" s="638"/>
      <c r="O183" s="639"/>
      <c r="P183" s="629"/>
      <c r="Q183" s="744"/>
      <c r="R183" s="794" t="s">
        <v>1</v>
      </c>
      <c r="S183" s="795" t="str">
        <f ca="1">IF(OFFSET('Liste Bénévoles'!$A$2,'Badges (BENEVOLES)'!P178,0)=0,"",OFFSET('Liste Bénévoles'!$A$2,'Badges (BENEVOLES)'!P178,0))</f>
        <v>DAUBANNAY</v>
      </c>
      <c r="T183" s="796"/>
      <c r="U183" s="622"/>
      <c r="V183" s="627"/>
    </row>
    <row r="184" spans="1:22" ht="18" customHeight="1" x14ac:dyDescent="0.25">
      <c r="A184" s="633"/>
      <c r="B184" s="629"/>
      <c r="C184" s="744"/>
      <c r="D184" s="794"/>
      <c r="E184" s="790"/>
      <c r="F184" s="791"/>
      <c r="G184" s="638"/>
      <c r="H184" s="639"/>
      <c r="I184" s="629"/>
      <c r="J184" s="744"/>
      <c r="K184" s="794"/>
      <c r="L184" s="790"/>
      <c r="M184" s="791"/>
      <c r="N184" s="638"/>
      <c r="O184" s="639"/>
      <c r="P184" s="629"/>
      <c r="Q184" s="744"/>
      <c r="R184" s="794"/>
      <c r="S184" s="790"/>
      <c r="T184" s="791"/>
      <c r="U184" s="622"/>
      <c r="V184" s="627"/>
    </row>
    <row r="185" spans="1:22" ht="18" customHeight="1" x14ac:dyDescent="0.25">
      <c r="A185" s="633"/>
      <c r="B185" s="629"/>
      <c r="C185" s="744"/>
      <c r="D185" s="794"/>
      <c r="E185" s="790"/>
      <c r="F185" s="791"/>
      <c r="G185" s="638"/>
      <c r="H185" s="639"/>
      <c r="I185" s="629"/>
      <c r="J185" s="744"/>
      <c r="K185" s="794"/>
      <c r="L185" s="790"/>
      <c r="M185" s="791"/>
      <c r="N185" s="638"/>
      <c r="O185" s="639"/>
      <c r="P185" s="630"/>
      <c r="Q185" s="744"/>
      <c r="R185" s="794"/>
      <c r="S185" s="790"/>
      <c r="T185" s="791"/>
      <c r="U185" s="622"/>
      <c r="V185" s="627"/>
    </row>
    <row r="186" spans="1:22" ht="18" customHeight="1" x14ac:dyDescent="0.25">
      <c r="A186" s="643"/>
      <c r="B186" s="630"/>
      <c r="C186" s="744"/>
      <c r="D186" s="794" t="s">
        <v>2</v>
      </c>
      <c r="E186" s="795" t="str">
        <f ca="1">IF(OFFSET('Liste Bénévoles'!$B$2,'Badges (BENEVOLES)'!B178,0)=0,"",OFFSET('Liste Bénévoles'!$B$2,'Badges (BENEVOLES)'!B178,0))</f>
        <v xml:space="preserve">Georges </v>
      </c>
      <c r="F186" s="796"/>
      <c r="G186" s="638"/>
      <c r="H186" s="639"/>
      <c r="I186" s="630"/>
      <c r="J186" s="744"/>
      <c r="K186" s="794" t="s">
        <v>2</v>
      </c>
      <c r="L186" s="795" t="str">
        <f ca="1">IF(OFFSET('Liste Bénévoles'!$B$2,'Badges (BENEVOLES)'!I178,0)=0,"",OFFSET('Liste Bénévoles'!$B$2,'Badges (BENEVOLES)'!I178,0))</f>
        <v>Patricia</v>
      </c>
      <c r="M186" s="796"/>
      <c r="N186" s="638"/>
      <c r="O186" s="639"/>
      <c r="P186" s="630"/>
      <c r="Q186" s="744"/>
      <c r="R186" s="794" t="s">
        <v>2</v>
      </c>
      <c r="S186" s="795" t="str">
        <f ca="1">IF(OFFSET('Liste Bénévoles'!$B$2,'Badges (BENEVOLES)'!P178,0)=0,"",OFFSET('Liste Bénévoles'!$B$2,'Badges (BENEVOLES)'!P178,0))</f>
        <v>Marion</v>
      </c>
      <c r="T186" s="796"/>
      <c r="U186" s="622"/>
      <c r="V186" s="627"/>
    </row>
    <row r="187" spans="1:22" ht="18" customHeight="1" x14ac:dyDescent="0.25">
      <c r="A187" s="643"/>
      <c r="B187" s="630"/>
      <c r="C187" s="745"/>
      <c r="D187" s="794"/>
      <c r="E187" s="790"/>
      <c r="F187" s="791"/>
      <c r="G187" s="638"/>
      <c r="H187" s="639"/>
      <c r="I187" s="630"/>
      <c r="J187" s="745"/>
      <c r="K187" s="794"/>
      <c r="L187" s="790"/>
      <c r="M187" s="791"/>
      <c r="N187" s="638"/>
      <c r="O187" s="639"/>
      <c r="P187" s="630"/>
      <c r="Q187" s="745"/>
      <c r="R187" s="794"/>
      <c r="S187" s="790"/>
      <c r="T187" s="791"/>
      <c r="U187" s="622"/>
      <c r="V187" s="627"/>
    </row>
    <row r="188" spans="1:22" ht="18" customHeight="1" x14ac:dyDescent="0.25">
      <c r="A188" s="643"/>
      <c r="B188" s="630"/>
      <c r="C188" s="763" t="s">
        <v>531</v>
      </c>
      <c r="D188" s="794"/>
      <c r="E188" s="790"/>
      <c r="F188" s="791"/>
      <c r="G188" s="638"/>
      <c r="H188" s="639"/>
      <c r="I188" s="630"/>
      <c r="J188" s="763" t="s">
        <v>531</v>
      </c>
      <c r="K188" s="794"/>
      <c r="L188" s="790"/>
      <c r="M188" s="791"/>
      <c r="N188" s="638"/>
      <c r="O188" s="639"/>
      <c r="P188" s="630"/>
      <c r="Q188" s="763" t="s">
        <v>531</v>
      </c>
      <c r="R188" s="794"/>
      <c r="S188" s="790"/>
      <c r="T188" s="791"/>
      <c r="U188" s="622"/>
      <c r="V188" s="627"/>
    </row>
    <row r="189" spans="1:22" ht="18" customHeight="1" x14ac:dyDescent="0.25">
      <c r="A189" s="643"/>
      <c r="B189" s="630"/>
      <c r="C189" s="763"/>
      <c r="D189" s="794"/>
      <c r="E189" s="790"/>
      <c r="F189" s="791"/>
      <c r="G189" s="638"/>
      <c r="H189" s="639"/>
      <c r="I189" s="630"/>
      <c r="J189" s="763"/>
      <c r="K189" s="794"/>
      <c r="L189" s="790"/>
      <c r="M189" s="791"/>
      <c r="N189" s="638"/>
      <c r="O189" s="639"/>
      <c r="P189" s="630"/>
      <c r="Q189" s="763"/>
      <c r="R189" s="794"/>
      <c r="S189" s="790"/>
      <c r="T189" s="791"/>
      <c r="U189" s="622"/>
      <c r="V189" s="627"/>
    </row>
    <row r="190" spans="1:22" ht="18" customHeight="1" x14ac:dyDescent="0.25">
      <c r="A190" s="643"/>
      <c r="B190" s="630"/>
      <c r="C190" s="764"/>
      <c r="D190" s="797"/>
      <c r="E190" s="790"/>
      <c r="F190" s="791"/>
      <c r="G190" s="638"/>
      <c r="H190" s="639"/>
      <c r="I190" s="630"/>
      <c r="J190" s="764"/>
      <c r="K190" s="797"/>
      <c r="L190" s="790"/>
      <c r="M190" s="791"/>
      <c r="N190" s="638"/>
      <c r="O190" s="639"/>
      <c r="P190" s="630"/>
      <c r="Q190" s="764"/>
      <c r="R190" s="797"/>
      <c r="S190" s="790"/>
      <c r="T190" s="791"/>
      <c r="U190" s="622"/>
      <c r="V190" s="627"/>
    </row>
    <row r="191" spans="1:22" ht="18" customHeight="1" thickBot="1" x14ac:dyDescent="0.3">
      <c r="A191" s="643"/>
      <c r="B191" s="630"/>
      <c r="C191" s="765"/>
      <c r="D191" s="798"/>
      <c r="E191" s="792"/>
      <c r="F191" s="793"/>
      <c r="G191" s="638"/>
      <c r="H191" s="639"/>
      <c r="I191" s="630"/>
      <c r="J191" s="765"/>
      <c r="K191" s="798"/>
      <c r="L191" s="792"/>
      <c r="M191" s="793"/>
      <c r="N191" s="638"/>
      <c r="O191" s="639"/>
      <c r="P191" s="630"/>
      <c r="Q191" s="765"/>
      <c r="R191" s="798"/>
      <c r="S191" s="792"/>
      <c r="T191" s="793"/>
      <c r="U191" s="622"/>
      <c r="V191" s="627"/>
    </row>
    <row r="192" spans="1:22" ht="24" customHeight="1" x14ac:dyDescent="0.25">
      <c r="A192" s="641"/>
      <c r="B192" s="631"/>
      <c r="C192" s="611"/>
      <c r="D192" s="612"/>
      <c r="E192" s="613"/>
      <c r="F192" s="613"/>
      <c r="G192" s="640"/>
      <c r="H192" s="641"/>
      <c r="I192" s="631"/>
      <c r="J192" s="611"/>
      <c r="K192" s="612"/>
      <c r="L192" s="613"/>
      <c r="M192" s="613"/>
      <c r="N192" s="640"/>
      <c r="O192" s="641"/>
      <c r="P192" s="631"/>
      <c r="Q192" s="611"/>
      <c r="R192" s="612"/>
      <c r="S192" s="613"/>
      <c r="T192" s="613"/>
      <c r="U192" s="623"/>
      <c r="V192" s="623"/>
    </row>
    <row r="193" spans="1:22" ht="24" customHeight="1" thickBot="1" x14ac:dyDescent="0.3">
      <c r="A193" s="643"/>
      <c r="B193" s="630"/>
      <c r="D193" s="608"/>
      <c r="E193" s="609"/>
      <c r="F193" s="609"/>
      <c r="G193" s="642"/>
      <c r="H193" s="643"/>
      <c r="I193" s="630"/>
      <c r="K193" s="608"/>
      <c r="L193" s="609"/>
      <c r="M193" s="609"/>
      <c r="N193" s="642"/>
      <c r="O193" s="643"/>
      <c r="R193" s="608"/>
      <c r="S193" s="609"/>
      <c r="T193" s="609"/>
      <c r="U193" s="624"/>
      <c r="V193" s="628"/>
    </row>
    <row r="194" spans="1:22" ht="18" customHeight="1" x14ac:dyDescent="0.25">
      <c r="A194" s="633"/>
      <c r="B194" s="629">
        <f>P178+1</f>
        <v>36</v>
      </c>
      <c r="C194" s="746" t="s">
        <v>428</v>
      </c>
      <c r="D194" s="784" t="s">
        <v>534</v>
      </c>
      <c r="E194" s="785"/>
      <c r="F194" s="786"/>
      <c r="G194" s="634"/>
      <c r="H194" s="635"/>
      <c r="I194" s="629">
        <f>B194+1</f>
        <v>37</v>
      </c>
      <c r="J194" s="746" t="s">
        <v>428</v>
      </c>
      <c r="K194" s="784" t="s">
        <v>534</v>
      </c>
      <c r="L194" s="785"/>
      <c r="M194" s="786"/>
      <c r="N194" s="634"/>
      <c r="O194" s="635"/>
      <c r="P194" s="629">
        <f>I194+1</f>
        <v>38</v>
      </c>
      <c r="Q194" s="746" t="s">
        <v>428</v>
      </c>
      <c r="R194" s="784" t="s">
        <v>534</v>
      </c>
      <c r="S194" s="785"/>
      <c r="T194" s="786"/>
      <c r="U194" s="620"/>
      <c r="V194" s="625"/>
    </row>
    <row r="195" spans="1:22" ht="18" customHeight="1" x14ac:dyDescent="0.25">
      <c r="A195" s="633"/>
      <c r="B195" s="629"/>
      <c r="C195" s="747"/>
      <c r="D195" s="787"/>
      <c r="E195" s="788"/>
      <c r="F195" s="789"/>
      <c r="G195" s="634"/>
      <c r="H195" s="635"/>
      <c r="I195" s="629"/>
      <c r="J195" s="747"/>
      <c r="K195" s="787"/>
      <c r="L195" s="788"/>
      <c r="M195" s="789"/>
      <c r="N195" s="634"/>
      <c r="O195" s="635"/>
      <c r="P195" s="629"/>
      <c r="Q195" s="747"/>
      <c r="R195" s="787"/>
      <c r="S195" s="788"/>
      <c r="T195" s="789"/>
      <c r="U195" s="620"/>
      <c r="V195" s="625"/>
    </row>
    <row r="196" spans="1:22" ht="18" customHeight="1" x14ac:dyDescent="0.3">
      <c r="A196" s="633"/>
      <c r="B196" s="629"/>
      <c r="C196" s="743"/>
      <c r="D196" s="799" t="s">
        <v>606</v>
      </c>
      <c r="E196" s="795" t="str">
        <f ca="1">IF(OFFSET('Liste Bénévoles'!$E$2,'Badges (BENEVOLES)'!B194,0)=0,"",OFFSET('Liste Bénévoles'!$E$2,'Badges (BENEVOLES)'!B194,0))</f>
        <v>Autre</v>
      </c>
      <c r="F196" s="796"/>
      <c r="G196" s="636"/>
      <c r="H196" s="637"/>
      <c r="I196" s="629"/>
      <c r="J196" s="743"/>
      <c r="K196" s="799" t="s">
        <v>606</v>
      </c>
      <c r="L196" s="795" t="str">
        <f ca="1">IF(OFFSET('Liste Bénévoles'!$E$2,'Badges (BENEVOLES)'!I194,0)=0,"",OFFSET('Liste Bénévoles'!$E$2,'Badges (BENEVOLES)'!I194,0))</f>
        <v>Autre</v>
      </c>
      <c r="M196" s="796"/>
      <c r="N196" s="636"/>
      <c r="O196" s="637"/>
      <c r="P196" s="629"/>
      <c r="Q196" s="743"/>
      <c r="R196" s="799" t="s">
        <v>606</v>
      </c>
      <c r="S196" s="795" t="str">
        <f ca="1">IF(OFFSET('Liste Bénévoles'!$E$2,'Badges (BENEVOLES)'!P194,0)=0,"",OFFSET('Liste Bénévoles'!$E$2,'Badges (BENEVOLES)'!P194,0))</f>
        <v>Autre</v>
      </c>
      <c r="T196" s="796"/>
      <c r="U196" s="621"/>
      <c r="V196" s="626"/>
    </row>
    <row r="197" spans="1:22" ht="18" customHeight="1" x14ac:dyDescent="0.3">
      <c r="A197" s="633"/>
      <c r="B197" s="629"/>
      <c r="C197" s="744"/>
      <c r="D197" s="794"/>
      <c r="E197" s="790"/>
      <c r="F197" s="791"/>
      <c r="G197" s="636"/>
      <c r="H197" s="637"/>
      <c r="I197" s="629"/>
      <c r="J197" s="744"/>
      <c r="K197" s="794"/>
      <c r="L197" s="790"/>
      <c r="M197" s="791"/>
      <c r="N197" s="636"/>
      <c r="O197" s="637"/>
      <c r="P197" s="629"/>
      <c r="Q197" s="744"/>
      <c r="R197" s="794"/>
      <c r="S197" s="790"/>
      <c r="T197" s="791"/>
      <c r="U197" s="621"/>
      <c r="V197" s="626"/>
    </row>
    <row r="198" spans="1:22" ht="18" customHeight="1" x14ac:dyDescent="0.3">
      <c r="A198" s="633"/>
      <c r="B198" s="629"/>
      <c r="C198" s="744"/>
      <c r="D198" s="794"/>
      <c r="E198" s="790"/>
      <c r="F198" s="791"/>
      <c r="G198" s="636"/>
      <c r="H198" s="637"/>
      <c r="I198" s="629"/>
      <c r="J198" s="744"/>
      <c r="K198" s="794"/>
      <c r="L198" s="790"/>
      <c r="M198" s="791"/>
      <c r="N198" s="636"/>
      <c r="O198" s="637"/>
      <c r="P198" s="629"/>
      <c r="Q198" s="744"/>
      <c r="R198" s="794"/>
      <c r="S198" s="790"/>
      <c r="T198" s="791"/>
      <c r="U198" s="621"/>
      <c r="V198" s="626"/>
    </row>
    <row r="199" spans="1:22" ht="18" customHeight="1" x14ac:dyDescent="0.25">
      <c r="A199" s="633"/>
      <c r="B199" s="629"/>
      <c r="C199" s="744"/>
      <c r="D199" s="794" t="s">
        <v>1</v>
      </c>
      <c r="E199" s="795" t="str">
        <f ca="1">IF(OFFSET('Liste Bénévoles'!$A$2,'Badges (BENEVOLES)'!B194,0)=0,"",OFFSET('Liste Bénévoles'!$A$2,'Badges (BENEVOLES)'!B194,0))</f>
        <v>DEPELCHIN</v>
      </c>
      <c r="F199" s="796"/>
      <c r="G199" s="638"/>
      <c r="H199" s="639"/>
      <c r="I199" s="629"/>
      <c r="J199" s="744"/>
      <c r="K199" s="794" t="s">
        <v>1</v>
      </c>
      <c r="L199" s="795" t="str">
        <f ca="1">IF(OFFSET('Liste Bénévoles'!$A$2,'Badges (BENEVOLES)'!I194,0)=0,"",OFFSET('Liste Bénévoles'!$A$2,'Badges (BENEVOLES)'!I194,0))</f>
        <v>DESSAIGNE</v>
      </c>
      <c r="M199" s="796"/>
      <c r="N199" s="638"/>
      <c r="O199" s="639"/>
      <c r="P199" s="629"/>
      <c r="Q199" s="744"/>
      <c r="R199" s="794" t="s">
        <v>1</v>
      </c>
      <c r="S199" s="795" t="str">
        <f ca="1">IF(OFFSET('Liste Bénévoles'!$A$2,'Badges (BENEVOLES)'!P194,0)=0,"",OFFSET('Liste Bénévoles'!$A$2,'Badges (BENEVOLES)'!P194,0))</f>
        <v>FANTON</v>
      </c>
      <c r="T199" s="796"/>
      <c r="U199" s="622"/>
      <c r="V199" s="627"/>
    </row>
    <row r="200" spans="1:22" ht="18" customHeight="1" x14ac:dyDescent="0.25">
      <c r="A200" s="633"/>
      <c r="B200" s="629"/>
      <c r="C200" s="744"/>
      <c r="D200" s="794"/>
      <c r="E200" s="790"/>
      <c r="F200" s="791"/>
      <c r="G200" s="638"/>
      <c r="H200" s="639"/>
      <c r="I200" s="629"/>
      <c r="J200" s="744"/>
      <c r="K200" s="794"/>
      <c r="L200" s="790"/>
      <c r="M200" s="791"/>
      <c r="N200" s="638"/>
      <c r="O200" s="639"/>
      <c r="P200" s="629"/>
      <c r="Q200" s="744"/>
      <c r="R200" s="794"/>
      <c r="S200" s="790"/>
      <c r="T200" s="791"/>
      <c r="U200" s="622"/>
      <c r="V200" s="627"/>
    </row>
    <row r="201" spans="1:22" ht="18" customHeight="1" x14ac:dyDescent="0.25">
      <c r="A201" s="633"/>
      <c r="B201" s="629"/>
      <c r="C201" s="744"/>
      <c r="D201" s="794"/>
      <c r="E201" s="790"/>
      <c r="F201" s="791"/>
      <c r="G201" s="638"/>
      <c r="H201" s="639"/>
      <c r="I201" s="629"/>
      <c r="J201" s="744"/>
      <c r="K201" s="794"/>
      <c r="L201" s="790"/>
      <c r="M201" s="791"/>
      <c r="N201" s="638"/>
      <c r="O201" s="639"/>
      <c r="P201" s="630"/>
      <c r="Q201" s="744"/>
      <c r="R201" s="794"/>
      <c r="S201" s="790"/>
      <c r="T201" s="791"/>
      <c r="U201" s="622"/>
      <c r="V201" s="627"/>
    </row>
    <row r="202" spans="1:22" ht="18" customHeight="1" x14ac:dyDescent="0.25">
      <c r="A202" s="643"/>
      <c r="B202" s="630"/>
      <c r="C202" s="744"/>
      <c r="D202" s="794" t="s">
        <v>2</v>
      </c>
      <c r="E202" s="795" t="str">
        <f ca="1">IF(OFFSET('Liste Bénévoles'!$B$2,'Badges (BENEVOLES)'!B194,0)=0,"",OFFSET('Liste Bénévoles'!$B$2,'Badges (BENEVOLES)'!B194,0))</f>
        <v>Nicolas</v>
      </c>
      <c r="F202" s="796"/>
      <c r="G202" s="638"/>
      <c r="H202" s="639"/>
      <c r="I202" s="630"/>
      <c r="J202" s="744"/>
      <c r="K202" s="794" t="s">
        <v>2</v>
      </c>
      <c r="L202" s="795" t="str">
        <f ca="1">IF(OFFSET('Liste Bénévoles'!$B$2,'Badges (BENEVOLES)'!I194,0)=0,"",OFFSET('Liste Bénévoles'!$B$2,'Badges (BENEVOLES)'!I194,0))</f>
        <v>Robin</v>
      </c>
      <c r="M202" s="796"/>
      <c r="N202" s="638"/>
      <c r="O202" s="639"/>
      <c r="P202" s="630"/>
      <c r="Q202" s="744"/>
      <c r="R202" s="794" t="s">
        <v>2</v>
      </c>
      <c r="S202" s="795" t="str">
        <f ca="1">IF(OFFSET('Liste Bénévoles'!$B$2,'Badges (BENEVOLES)'!P194,0)=0,"",OFFSET('Liste Bénévoles'!$B$2,'Badges (BENEVOLES)'!P194,0))</f>
        <v>Henri</v>
      </c>
      <c r="T202" s="796"/>
      <c r="U202" s="622"/>
      <c r="V202" s="627"/>
    </row>
    <row r="203" spans="1:22" ht="18" customHeight="1" x14ac:dyDescent="0.25">
      <c r="A203" s="643"/>
      <c r="B203" s="630"/>
      <c r="C203" s="745"/>
      <c r="D203" s="794"/>
      <c r="E203" s="790"/>
      <c r="F203" s="791"/>
      <c r="G203" s="638"/>
      <c r="H203" s="639"/>
      <c r="I203" s="630"/>
      <c r="J203" s="745"/>
      <c r="K203" s="794"/>
      <c r="L203" s="790"/>
      <c r="M203" s="791"/>
      <c r="N203" s="638"/>
      <c r="O203" s="639"/>
      <c r="P203" s="630"/>
      <c r="Q203" s="745"/>
      <c r="R203" s="794"/>
      <c r="S203" s="790"/>
      <c r="T203" s="791"/>
      <c r="U203" s="622"/>
      <c r="V203" s="627"/>
    </row>
    <row r="204" spans="1:22" ht="18" customHeight="1" x14ac:dyDescent="0.25">
      <c r="A204" s="643"/>
      <c r="B204" s="630"/>
      <c r="C204" s="763" t="s">
        <v>531</v>
      </c>
      <c r="D204" s="794"/>
      <c r="E204" s="790"/>
      <c r="F204" s="791"/>
      <c r="G204" s="638"/>
      <c r="H204" s="639"/>
      <c r="I204" s="630"/>
      <c r="J204" s="763" t="s">
        <v>531</v>
      </c>
      <c r="K204" s="794"/>
      <c r="L204" s="790"/>
      <c r="M204" s="791"/>
      <c r="N204" s="638"/>
      <c r="O204" s="639"/>
      <c r="P204" s="630"/>
      <c r="Q204" s="763" t="s">
        <v>531</v>
      </c>
      <c r="R204" s="794"/>
      <c r="S204" s="790"/>
      <c r="T204" s="791"/>
      <c r="U204" s="622"/>
      <c r="V204" s="627"/>
    </row>
    <row r="205" spans="1:22" ht="18" customHeight="1" x14ac:dyDescent="0.25">
      <c r="A205" s="643"/>
      <c r="B205" s="630"/>
      <c r="C205" s="763"/>
      <c r="D205" s="794"/>
      <c r="E205" s="790"/>
      <c r="F205" s="791"/>
      <c r="G205" s="638"/>
      <c r="H205" s="639"/>
      <c r="I205" s="630"/>
      <c r="J205" s="763"/>
      <c r="K205" s="794"/>
      <c r="L205" s="790"/>
      <c r="M205" s="791"/>
      <c r="N205" s="638"/>
      <c r="O205" s="639"/>
      <c r="P205" s="630"/>
      <c r="Q205" s="763"/>
      <c r="R205" s="794"/>
      <c r="S205" s="790"/>
      <c r="T205" s="791"/>
      <c r="U205" s="622"/>
      <c r="V205" s="627"/>
    </row>
    <row r="206" spans="1:22" ht="18" customHeight="1" x14ac:dyDescent="0.25">
      <c r="A206" s="643"/>
      <c r="B206" s="630"/>
      <c r="C206" s="764"/>
      <c r="D206" s="797"/>
      <c r="E206" s="790"/>
      <c r="F206" s="791"/>
      <c r="G206" s="638"/>
      <c r="H206" s="639"/>
      <c r="I206" s="630"/>
      <c r="J206" s="764"/>
      <c r="K206" s="797"/>
      <c r="L206" s="790"/>
      <c r="M206" s="791"/>
      <c r="N206" s="638"/>
      <c r="O206" s="639"/>
      <c r="P206" s="630"/>
      <c r="Q206" s="764"/>
      <c r="R206" s="797"/>
      <c r="S206" s="790"/>
      <c r="T206" s="791"/>
      <c r="U206" s="622"/>
      <c r="V206" s="627"/>
    </row>
    <row r="207" spans="1:22" ht="18" customHeight="1" thickBot="1" x14ac:dyDescent="0.3">
      <c r="A207" s="643"/>
      <c r="B207" s="630"/>
      <c r="C207" s="765"/>
      <c r="D207" s="798"/>
      <c r="E207" s="792"/>
      <c r="F207" s="793"/>
      <c r="G207" s="638"/>
      <c r="H207" s="639"/>
      <c r="I207" s="630"/>
      <c r="J207" s="765"/>
      <c r="K207" s="798"/>
      <c r="L207" s="792"/>
      <c r="M207" s="793"/>
      <c r="N207" s="638"/>
      <c r="O207" s="639"/>
      <c r="P207" s="630"/>
      <c r="Q207" s="765"/>
      <c r="R207" s="798"/>
      <c r="S207" s="792"/>
      <c r="T207" s="793"/>
      <c r="U207" s="622"/>
      <c r="V207" s="627"/>
    </row>
    <row r="208" spans="1:22" ht="24" customHeight="1" x14ac:dyDescent="0.25">
      <c r="A208" s="641"/>
      <c r="B208" s="631"/>
      <c r="C208" s="611"/>
      <c r="D208" s="612"/>
      <c r="E208" s="613"/>
      <c r="F208" s="613"/>
      <c r="G208" s="640"/>
      <c r="H208" s="641"/>
      <c r="I208" s="631"/>
      <c r="J208" s="611"/>
      <c r="K208" s="612"/>
      <c r="L208" s="613"/>
      <c r="M208" s="613"/>
      <c r="N208" s="640"/>
      <c r="O208" s="641"/>
      <c r="P208" s="631"/>
      <c r="Q208" s="611"/>
      <c r="R208" s="612"/>
      <c r="S208" s="613"/>
      <c r="T208" s="613"/>
      <c r="U208" s="623"/>
      <c r="V208" s="623"/>
    </row>
    <row r="209" spans="1:22" ht="24" customHeight="1" thickBot="1" x14ac:dyDescent="0.3">
      <c r="A209" s="643"/>
      <c r="B209" s="630"/>
      <c r="D209" s="608"/>
      <c r="E209" s="609"/>
      <c r="F209" s="609"/>
      <c r="G209" s="642"/>
      <c r="H209" s="643"/>
      <c r="I209" s="630"/>
      <c r="K209" s="608"/>
      <c r="L209" s="609"/>
      <c r="M209" s="609"/>
      <c r="N209" s="642"/>
      <c r="O209" s="643"/>
      <c r="R209" s="608"/>
      <c r="S209" s="609"/>
      <c r="T209" s="609"/>
      <c r="U209" s="624"/>
      <c r="V209" s="628"/>
    </row>
    <row r="210" spans="1:22" ht="18" customHeight="1" x14ac:dyDescent="0.25">
      <c r="A210" s="633"/>
      <c r="B210" s="629">
        <f>P194+1</f>
        <v>39</v>
      </c>
      <c r="C210" s="746" t="s">
        <v>428</v>
      </c>
      <c r="D210" s="784" t="s">
        <v>534</v>
      </c>
      <c r="E210" s="785"/>
      <c r="F210" s="786"/>
      <c r="G210" s="634"/>
      <c r="H210" s="635"/>
      <c r="I210" s="629">
        <f>B210+1</f>
        <v>40</v>
      </c>
      <c r="J210" s="746" t="s">
        <v>428</v>
      </c>
      <c r="K210" s="784" t="s">
        <v>534</v>
      </c>
      <c r="L210" s="785"/>
      <c r="M210" s="786"/>
      <c r="N210" s="634"/>
      <c r="O210" s="635"/>
      <c r="P210" s="629">
        <f>I210+1</f>
        <v>41</v>
      </c>
      <c r="Q210" s="746" t="s">
        <v>428</v>
      </c>
      <c r="R210" s="784" t="s">
        <v>534</v>
      </c>
      <c r="S210" s="785"/>
      <c r="T210" s="786"/>
      <c r="U210" s="620"/>
      <c r="V210" s="625"/>
    </row>
    <row r="211" spans="1:22" ht="18" customHeight="1" x14ac:dyDescent="0.25">
      <c r="A211" s="633"/>
      <c r="B211" s="629"/>
      <c r="C211" s="747"/>
      <c r="D211" s="787"/>
      <c r="E211" s="788"/>
      <c r="F211" s="789"/>
      <c r="G211" s="634"/>
      <c r="H211" s="635"/>
      <c r="I211" s="629"/>
      <c r="J211" s="747"/>
      <c r="K211" s="787"/>
      <c r="L211" s="788"/>
      <c r="M211" s="789"/>
      <c r="N211" s="634"/>
      <c r="O211" s="635"/>
      <c r="P211" s="629"/>
      <c r="Q211" s="747"/>
      <c r="R211" s="787"/>
      <c r="S211" s="788"/>
      <c r="T211" s="789"/>
      <c r="U211" s="620"/>
      <c r="V211" s="625"/>
    </row>
    <row r="212" spans="1:22" ht="18" customHeight="1" x14ac:dyDescent="0.3">
      <c r="A212" s="633"/>
      <c r="B212" s="629"/>
      <c r="C212" s="743"/>
      <c r="D212" s="799" t="s">
        <v>606</v>
      </c>
      <c r="E212" s="795" t="str">
        <f ca="1">IF(OFFSET('Liste Bénévoles'!$E$2,'Badges (BENEVOLES)'!B210,0)=0,"",OFFSET('Liste Bénévoles'!$E$2,'Badges (BENEVOLES)'!B210,0))</f>
        <v>Autre</v>
      </c>
      <c r="F212" s="796"/>
      <c r="G212" s="636"/>
      <c r="H212" s="637"/>
      <c r="I212" s="629"/>
      <c r="J212" s="743"/>
      <c r="K212" s="799" t="s">
        <v>606</v>
      </c>
      <c r="L212" s="795" t="str">
        <f ca="1">IF(OFFSET('Liste Bénévoles'!$E$2,'Badges (BENEVOLES)'!I210,0)=0,"",OFFSET('Liste Bénévoles'!$E$2,'Badges (BENEVOLES)'!I210,0))</f>
        <v>Autre</v>
      </c>
      <c r="M212" s="796"/>
      <c r="N212" s="636"/>
      <c r="O212" s="637"/>
      <c r="P212" s="629"/>
      <c r="Q212" s="743"/>
      <c r="R212" s="799" t="s">
        <v>606</v>
      </c>
      <c r="S212" s="795" t="str">
        <f ca="1">IF(OFFSET('Liste Bénévoles'!$E$2,'Badges (BENEVOLES)'!P210,0)=0,"",OFFSET('Liste Bénévoles'!$E$2,'Badges (BENEVOLES)'!P210,0))</f>
        <v>Autre</v>
      </c>
      <c r="T212" s="796"/>
      <c r="U212" s="621"/>
      <c r="V212" s="626"/>
    </row>
    <row r="213" spans="1:22" ht="18" customHeight="1" x14ac:dyDescent="0.3">
      <c r="A213" s="633"/>
      <c r="B213" s="629"/>
      <c r="C213" s="744"/>
      <c r="D213" s="794"/>
      <c r="E213" s="790"/>
      <c r="F213" s="791"/>
      <c r="G213" s="636"/>
      <c r="H213" s="637"/>
      <c r="I213" s="629"/>
      <c r="J213" s="744"/>
      <c r="K213" s="794"/>
      <c r="L213" s="790"/>
      <c r="M213" s="791"/>
      <c r="N213" s="636"/>
      <c r="O213" s="637"/>
      <c r="P213" s="629"/>
      <c r="Q213" s="744"/>
      <c r="R213" s="794"/>
      <c r="S213" s="790"/>
      <c r="T213" s="791"/>
      <c r="U213" s="621"/>
      <c r="V213" s="626"/>
    </row>
    <row r="214" spans="1:22" ht="18" customHeight="1" x14ac:dyDescent="0.3">
      <c r="A214" s="633"/>
      <c r="B214" s="629"/>
      <c r="C214" s="744"/>
      <c r="D214" s="794"/>
      <c r="E214" s="790"/>
      <c r="F214" s="791"/>
      <c r="G214" s="636"/>
      <c r="H214" s="637"/>
      <c r="I214" s="629"/>
      <c r="J214" s="744"/>
      <c r="K214" s="794"/>
      <c r="L214" s="790"/>
      <c r="M214" s="791"/>
      <c r="N214" s="636"/>
      <c r="O214" s="637"/>
      <c r="P214" s="629"/>
      <c r="Q214" s="744"/>
      <c r="R214" s="794"/>
      <c r="S214" s="790"/>
      <c r="T214" s="791"/>
      <c r="U214" s="621"/>
      <c r="V214" s="626"/>
    </row>
    <row r="215" spans="1:22" ht="18" customHeight="1" x14ac:dyDescent="0.25">
      <c r="A215" s="633"/>
      <c r="B215" s="629"/>
      <c r="C215" s="744"/>
      <c r="D215" s="794" t="s">
        <v>1</v>
      </c>
      <c r="E215" s="795" t="str">
        <f ca="1">IF(OFFSET('Liste Bénévoles'!$A$2,'Badges (BENEVOLES)'!B210,0)=0,"",OFFSET('Liste Bénévoles'!$A$2,'Badges (BENEVOLES)'!B210,0))</f>
        <v>GRANDJEAN</v>
      </c>
      <c r="F215" s="796"/>
      <c r="G215" s="638"/>
      <c r="H215" s="639"/>
      <c r="I215" s="629"/>
      <c r="J215" s="744"/>
      <c r="K215" s="794" t="s">
        <v>1</v>
      </c>
      <c r="L215" s="795" t="str">
        <f ca="1">IF(OFFSET('Liste Bénévoles'!$A$2,'Badges (BENEVOLES)'!I210,0)=0,"",OFFSET('Liste Bénévoles'!$A$2,'Badges (BENEVOLES)'!I210,0))</f>
        <v>IJJOU</v>
      </c>
      <c r="M215" s="796"/>
      <c r="N215" s="638"/>
      <c r="O215" s="639"/>
      <c r="P215" s="629"/>
      <c r="Q215" s="744"/>
      <c r="R215" s="794" t="s">
        <v>1</v>
      </c>
      <c r="S215" s="795" t="str">
        <f ca="1">IF(OFFSET('Liste Bénévoles'!$A$2,'Badges (BENEVOLES)'!P210,0)=0,"",OFFSET('Liste Bénévoles'!$A$2,'Badges (BENEVOLES)'!P210,0))</f>
        <v>JOUVE</v>
      </c>
      <c r="T215" s="796"/>
      <c r="U215" s="622"/>
      <c r="V215" s="627"/>
    </row>
    <row r="216" spans="1:22" ht="18" customHeight="1" x14ac:dyDescent="0.25">
      <c r="A216" s="633"/>
      <c r="B216" s="629"/>
      <c r="C216" s="744"/>
      <c r="D216" s="794"/>
      <c r="E216" s="790"/>
      <c r="F216" s="791"/>
      <c r="G216" s="638"/>
      <c r="H216" s="639"/>
      <c r="I216" s="629"/>
      <c r="J216" s="744"/>
      <c r="K216" s="794"/>
      <c r="L216" s="790"/>
      <c r="M216" s="791"/>
      <c r="N216" s="638"/>
      <c r="O216" s="639"/>
      <c r="P216" s="629"/>
      <c r="Q216" s="744"/>
      <c r="R216" s="794"/>
      <c r="S216" s="790"/>
      <c r="T216" s="791"/>
      <c r="U216" s="622"/>
      <c r="V216" s="627"/>
    </row>
    <row r="217" spans="1:22" ht="18" customHeight="1" x14ac:dyDescent="0.25">
      <c r="A217" s="633"/>
      <c r="B217" s="629"/>
      <c r="C217" s="744"/>
      <c r="D217" s="794"/>
      <c r="E217" s="790"/>
      <c r="F217" s="791"/>
      <c r="G217" s="638"/>
      <c r="H217" s="639"/>
      <c r="I217" s="629"/>
      <c r="J217" s="744"/>
      <c r="K217" s="794"/>
      <c r="L217" s="790"/>
      <c r="M217" s="791"/>
      <c r="N217" s="638"/>
      <c r="O217" s="639"/>
      <c r="P217" s="630"/>
      <c r="Q217" s="744"/>
      <c r="R217" s="794"/>
      <c r="S217" s="790"/>
      <c r="T217" s="791"/>
      <c r="U217" s="622"/>
      <c r="V217" s="627"/>
    </row>
    <row r="218" spans="1:22" ht="18" customHeight="1" x14ac:dyDescent="0.25">
      <c r="A218" s="643"/>
      <c r="B218" s="630"/>
      <c r="C218" s="744"/>
      <c r="D218" s="794" t="s">
        <v>2</v>
      </c>
      <c r="E218" s="795" t="str">
        <f ca="1">IF(OFFSET('Liste Bénévoles'!$B$2,'Badges (BENEVOLES)'!B210,0)=0,"",OFFSET('Liste Bénévoles'!$B$2,'Badges (BENEVOLES)'!B210,0))</f>
        <v>Véronique</v>
      </c>
      <c r="F218" s="796"/>
      <c r="G218" s="638"/>
      <c r="H218" s="639"/>
      <c r="I218" s="630"/>
      <c r="J218" s="744"/>
      <c r="K218" s="794" t="s">
        <v>2</v>
      </c>
      <c r="L218" s="795" t="str">
        <f ca="1">IF(OFFSET('Liste Bénévoles'!$B$2,'Badges (BENEVOLES)'!I210,0)=0,"",OFFSET('Liste Bénévoles'!$B$2,'Badges (BENEVOLES)'!I210,0))</f>
        <v>Tayeb</v>
      </c>
      <c r="M218" s="796"/>
      <c r="N218" s="638"/>
      <c r="O218" s="639"/>
      <c r="P218" s="630"/>
      <c r="Q218" s="744"/>
      <c r="R218" s="794" t="s">
        <v>2</v>
      </c>
      <c r="S218" s="795" t="str">
        <f ca="1">IF(OFFSET('Liste Bénévoles'!$B$2,'Badges (BENEVOLES)'!P210,0)=0,"",OFFSET('Liste Bénévoles'!$B$2,'Badges (BENEVOLES)'!P210,0))</f>
        <v>Jean-luc</v>
      </c>
      <c r="T218" s="796"/>
      <c r="U218" s="622"/>
      <c r="V218" s="627"/>
    </row>
    <row r="219" spans="1:22" ht="18" customHeight="1" x14ac:dyDescent="0.25">
      <c r="A219" s="643"/>
      <c r="B219" s="630"/>
      <c r="C219" s="745"/>
      <c r="D219" s="794"/>
      <c r="E219" s="790"/>
      <c r="F219" s="791"/>
      <c r="G219" s="638"/>
      <c r="H219" s="639"/>
      <c r="I219" s="630"/>
      <c r="J219" s="745"/>
      <c r="K219" s="794"/>
      <c r="L219" s="790"/>
      <c r="M219" s="791"/>
      <c r="N219" s="638"/>
      <c r="O219" s="639"/>
      <c r="P219" s="630"/>
      <c r="Q219" s="745"/>
      <c r="R219" s="794"/>
      <c r="S219" s="790"/>
      <c r="T219" s="791"/>
      <c r="U219" s="622"/>
      <c r="V219" s="627"/>
    </row>
    <row r="220" spans="1:22" ht="18" customHeight="1" x14ac:dyDescent="0.25">
      <c r="A220" s="643"/>
      <c r="B220" s="630"/>
      <c r="C220" s="763" t="s">
        <v>531</v>
      </c>
      <c r="D220" s="794"/>
      <c r="E220" s="790"/>
      <c r="F220" s="791"/>
      <c r="G220" s="638"/>
      <c r="H220" s="639"/>
      <c r="I220" s="630"/>
      <c r="J220" s="763" t="s">
        <v>531</v>
      </c>
      <c r="K220" s="794"/>
      <c r="L220" s="790"/>
      <c r="M220" s="791"/>
      <c r="N220" s="638"/>
      <c r="O220" s="639"/>
      <c r="P220" s="630"/>
      <c r="Q220" s="763" t="s">
        <v>531</v>
      </c>
      <c r="R220" s="794"/>
      <c r="S220" s="790"/>
      <c r="T220" s="791"/>
      <c r="U220" s="622"/>
      <c r="V220" s="627"/>
    </row>
    <row r="221" spans="1:22" ht="18" customHeight="1" x14ac:dyDescent="0.25">
      <c r="A221" s="643"/>
      <c r="B221" s="630"/>
      <c r="C221" s="763"/>
      <c r="D221" s="794"/>
      <c r="E221" s="790"/>
      <c r="F221" s="791"/>
      <c r="G221" s="638"/>
      <c r="H221" s="639"/>
      <c r="I221" s="630"/>
      <c r="J221" s="763"/>
      <c r="K221" s="794"/>
      <c r="L221" s="790"/>
      <c r="M221" s="791"/>
      <c r="N221" s="638"/>
      <c r="O221" s="639"/>
      <c r="P221" s="630"/>
      <c r="Q221" s="763"/>
      <c r="R221" s="794"/>
      <c r="S221" s="790"/>
      <c r="T221" s="791"/>
      <c r="U221" s="622"/>
      <c r="V221" s="627"/>
    </row>
    <row r="222" spans="1:22" ht="18" customHeight="1" x14ac:dyDescent="0.25">
      <c r="A222" s="643"/>
      <c r="B222" s="630"/>
      <c r="C222" s="764"/>
      <c r="D222" s="797"/>
      <c r="E222" s="790"/>
      <c r="F222" s="791"/>
      <c r="G222" s="638"/>
      <c r="H222" s="639"/>
      <c r="I222" s="630"/>
      <c r="J222" s="764"/>
      <c r="K222" s="797"/>
      <c r="L222" s="790"/>
      <c r="M222" s="791"/>
      <c r="N222" s="638"/>
      <c r="O222" s="639"/>
      <c r="P222" s="630"/>
      <c r="Q222" s="764"/>
      <c r="R222" s="797"/>
      <c r="S222" s="790"/>
      <c r="T222" s="791"/>
      <c r="U222" s="622"/>
      <c r="V222" s="627"/>
    </row>
    <row r="223" spans="1:22" ht="18" customHeight="1" thickBot="1" x14ac:dyDescent="0.3">
      <c r="A223" s="643"/>
      <c r="B223" s="630"/>
      <c r="C223" s="765"/>
      <c r="D223" s="798"/>
      <c r="E223" s="792"/>
      <c r="F223" s="793"/>
      <c r="G223" s="638"/>
      <c r="H223" s="639"/>
      <c r="I223" s="630"/>
      <c r="J223" s="765"/>
      <c r="K223" s="798"/>
      <c r="L223" s="792"/>
      <c r="M223" s="793"/>
      <c r="N223" s="638"/>
      <c r="O223" s="639"/>
      <c r="P223" s="630"/>
      <c r="Q223" s="765"/>
      <c r="R223" s="798"/>
      <c r="S223" s="792"/>
      <c r="T223" s="793"/>
      <c r="U223" s="622"/>
      <c r="V223" s="627"/>
    </row>
    <row r="224" spans="1:22" ht="24" customHeight="1" x14ac:dyDescent="0.25">
      <c r="A224" s="641"/>
      <c r="B224" s="631"/>
      <c r="C224" s="611"/>
      <c r="D224" s="612"/>
      <c r="E224" s="613"/>
      <c r="F224" s="613"/>
      <c r="G224" s="640"/>
      <c r="H224" s="641"/>
      <c r="I224" s="631"/>
      <c r="J224" s="611"/>
      <c r="K224" s="612"/>
      <c r="L224" s="613"/>
      <c r="M224" s="613"/>
      <c r="N224" s="640"/>
      <c r="O224" s="641"/>
      <c r="P224" s="631"/>
      <c r="Q224" s="611"/>
      <c r="R224" s="612"/>
      <c r="S224" s="613"/>
      <c r="T224" s="613"/>
      <c r="U224" s="623"/>
      <c r="V224" s="623"/>
    </row>
    <row r="225" spans="1:22" ht="24" customHeight="1" thickBot="1" x14ac:dyDescent="0.3">
      <c r="A225" s="643"/>
      <c r="B225" s="630"/>
      <c r="D225" s="608"/>
      <c r="E225" s="609"/>
      <c r="F225" s="609"/>
      <c r="G225" s="642"/>
      <c r="H225" s="643"/>
      <c r="I225" s="630"/>
      <c r="K225" s="608"/>
      <c r="L225" s="609"/>
      <c r="M225" s="609"/>
      <c r="N225" s="642"/>
      <c r="O225" s="643"/>
      <c r="R225" s="608"/>
      <c r="S225" s="609"/>
      <c r="T225" s="609"/>
      <c r="U225" s="624"/>
      <c r="V225" s="628"/>
    </row>
    <row r="226" spans="1:22" ht="18" customHeight="1" x14ac:dyDescent="0.25">
      <c r="A226" s="633"/>
      <c r="B226" s="629">
        <f>P210+1</f>
        <v>42</v>
      </c>
      <c r="C226" s="746" t="s">
        <v>428</v>
      </c>
      <c r="D226" s="784" t="s">
        <v>534</v>
      </c>
      <c r="E226" s="785"/>
      <c r="F226" s="786"/>
      <c r="G226" s="634"/>
      <c r="H226" s="635"/>
      <c r="I226" s="629">
        <f>B226+1</f>
        <v>43</v>
      </c>
      <c r="J226" s="746" t="s">
        <v>428</v>
      </c>
      <c r="K226" s="784" t="s">
        <v>534</v>
      </c>
      <c r="L226" s="785"/>
      <c r="M226" s="786"/>
      <c r="N226" s="634"/>
      <c r="O226" s="635"/>
      <c r="P226" s="629">
        <f>I226+1</f>
        <v>44</v>
      </c>
      <c r="Q226" s="746" t="s">
        <v>428</v>
      </c>
      <c r="R226" s="784" t="s">
        <v>534</v>
      </c>
      <c r="S226" s="785"/>
      <c r="T226" s="786"/>
      <c r="U226" s="620"/>
      <c r="V226" s="625"/>
    </row>
    <row r="227" spans="1:22" ht="18" customHeight="1" x14ac:dyDescent="0.25">
      <c r="A227" s="633"/>
      <c r="B227" s="629"/>
      <c r="C227" s="747"/>
      <c r="D227" s="787"/>
      <c r="E227" s="788"/>
      <c r="F227" s="789"/>
      <c r="G227" s="634"/>
      <c r="H227" s="635"/>
      <c r="I227" s="629"/>
      <c r="J227" s="747"/>
      <c r="K227" s="787"/>
      <c r="L227" s="788"/>
      <c r="M227" s="789"/>
      <c r="N227" s="634"/>
      <c r="O227" s="635"/>
      <c r="P227" s="629"/>
      <c r="Q227" s="747"/>
      <c r="R227" s="787"/>
      <c r="S227" s="788"/>
      <c r="T227" s="789"/>
      <c r="U227" s="620"/>
      <c r="V227" s="625"/>
    </row>
    <row r="228" spans="1:22" ht="18" customHeight="1" x14ac:dyDescent="0.3">
      <c r="A228" s="633"/>
      <c r="B228" s="629"/>
      <c r="C228" s="743"/>
      <c r="D228" s="799" t="s">
        <v>606</v>
      </c>
      <c r="E228" s="795" t="str">
        <f ca="1">IF(OFFSET('Liste Bénévoles'!$E$2,'Badges (BENEVOLES)'!B226,0)=0,"",OFFSET('Liste Bénévoles'!$E$2,'Badges (BENEVOLES)'!B226,0))</f>
        <v>Autre</v>
      </c>
      <c r="F228" s="796"/>
      <c r="G228" s="636"/>
      <c r="H228" s="637"/>
      <c r="I228" s="629"/>
      <c r="J228" s="743"/>
      <c r="K228" s="799" t="s">
        <v>606</v>
      </c>
      <c r="L228" s="795" t="str">
        <f ca="1">IF(OFFSET('Liste Bénévoles'!$E$2,'Badges (BENEVOLES)'!I226,0)=0,"",OFFSET('Liste Bénévoles'!$E$2,'Badges (BENEVOLES)'!I226,0))</f>
        <v>Autre</v>
      </c>
      <c r="M228" s="796"/>
      <c r="N228" s="636"/>
      <c r="O228" s="637"/>
      <c r="P228" s="629"/>
      <c r="Q228" s="743"/>
      <c r="R228" s="799" t="s">
        <v>606</v>
      </c>
      <c r="S228" s="795" t="str">
        <f ca="1">IF(OFFSET('Liste Bénévoles'!$E$2,'Badges (BENEVOLES)'!P226,0)=0,"",OFFSET('Liste Bénévoles'!$E$2,'Badges (BENEVOLES)'!P226,0))</f>
        <v>Autre</v>
      </c>
      <c r="T228" s="796"/>
      <c r="U228" s="621"/>
      <c r="V228" s="626"/>
    </row>
    <row r="229" spans="1:22" ht="18" customHeight="1" x14ac:dyDescent="0.3">
      <c r="A229" s="633"/>
      <c r="B229" s="629"/>
      <c r="C229" s="744"/>
      <c r="D229" s="794"/>
      <c r="E229" s="790"/>
      <c r="F229" s="791"/>
      <c r="G229" s="636"/>
      <c r="H229" s="637"/>
      <c r="I229" s="629"/>
      <c r="J229" s="744"/>
      <c r="K229" s="794"/>
      <c r="L229" s="790"/>
      <c r="M229" s="791"/>
      <c r="N229" s="636"/>
      <c r="O229" s="637"/>
      <c r="P229" s="629"/>
      <c r="Q229" s="744"/>
      <c r="R229" s="794"/>
      <c r="S229" s="790"/>
      <c r="T229" s="791"/>
      <c r="U229" s="621"/>
      <c r="V229" s="626"/>
    </row>
    <row r="230" spans="1:22" ht="18" customHeight="1" x14ac:dyDescent="0.3">
      <c r="A230" s="633"/>
      <c r="B230" s="629"/>
      <c r="C230" s="744"/>
      <c r="D230" s="794"/>
      <c r="E230" s="790"/>
      <c r="F230" s="791"/>
      <c r="G230" s="636"/>
      <c r="H230" s="637"/>
      <c r="I230" s="629"/>
      <c r="J230" s="744"/>
      <c r="K230" s="794"/>
      <c r="L230" s="790"/>
      <c r="M230" s="791"/>
      <c r="N230" s="636"/>
      <c r="O230" s="637"/>
      <c r="P230" s="629"/>
      <c r="Q230" s="744"/>
      <c r="R230" s="794"/>
      <c r="S230" s="790"/>
      <c r="T230" s="791"/>
      <c r="U230" s="621"/>
      <c r="V230" s="626"/>
    </row>
    <row r="231" spans="1:22" ht="18" customHeight="1" x14ac:dyDescent="0.25">
      <c r="A231" s="633"/>
      <c r="B231" s="629"/>
      <c r="C231" s="744"/>
      <c r="D231" s="794" t="s">
        <v>1</v>
      </c>
      <c r="E231" s="795" t="str">
        <f ca="1">IF(OFFSET('Liste Bénévoles'!$A$2,'Badges (BENEVOLES)'!B226,0)=0,"",OFFSET('Liste Bénévoles'!$A$2,'Badges (BENEVOLES)'!B226,0))</f>
        <v>LANGOUREAUX</v>
      </c>
      <c r="F231" s="796"/>
      <c r="G231" s="638"/>
      <c r="H231" s="639"/>
      <c r="I231" s="629"/>
      <c r="J231" s="744"/>
      <c r="K231" s="794" t="s">
        <v>1</v>
      </c>
      <c r="L231" s="795" t="str">
        <f ca="1">IF(OFFSET('Liste Bénévoles'!$A$2,'Badges (BENEVOLES)'!I226,0)=0,"",OFFSET('Liste Bénévoles'!$A$2,'Badges (BENEVOLES)'!I226,0))</f>
        <v>MESTRE</v>
      </c>
      <c r="M231" s="796"/>
      <c r="N231" s="638"/>
      <c r="O231" s="639"/>
      <c r="P231" s="629"/>
      <c r="Q231" s="744"/>
      <c r="R231" s="794" t="s">
        <v>1</v>
      </c>
      <c r="S231" s="795" t="str">
        <f ca="1">IF(OFFSET('Liste Bénévoles'!$A$2,'Badges (BENEVOLES)'!P226,0)=0,"",OFFSET('Liste Bénévoles'!$A$2,'Badges (BENEVOLES)'!P226,0))</f>
        <v>MILAN</v>
      </c>
      <c r="T231" s="796"/>
      <c r="U231" s="622"/>
      <c r="V231" s="627"/>
    </row>
    <row r="232" spans="1:22" ht="18" customHeight="1" x14ac:dyDescent="0.25">
      <c r="A232" s="633"/>
      <c r="B232" s="629"/>
      <c r="C232" s="744"/>
      <c r="D232" s="794"/>
      <c r="E232" s="790"/>
      <c r="F232" s="791"/>
      <c r="G232" s="638"/>
      <c r="H232" s="639"/>
      <c r="I232" s="629"/>
      <c r="J232" s="744"/>
      <c r="K232" s="794"/>
      <c r="L232" s="790"/>
      <c r="M232" s="791"/>
      <c r="N232" s="638"/>
      <c r="O232" s="639"/>
      <c r="P232" s="629"/>
      <c r="Q232" s="744"/>
      <c r="R232" s="794"/>
      <c r="S232" s="790"/>
      <c r="T232" s="791"/>
      <c r="U232" s="622"/>
      <c r="V232" s="627"/>
    </row>
    <row r="233" spans="1:22" ht="18" customHeight="1" x14ac:dyDescent="0.25">
      <c r="A233" s="633"/>
      <c r="B233" s="629"/>
      <c r="C233" s="744"/>
      <c r="D233" s="794"/>
      <c r="E233" s="790"/>
      <c r="F233" s="791"/>
      <c r="G233" s="638"/>
      <c r="H233" s="639"/>
      <c r="I233" s="629"/>
      <c r="J233" s="744"/>
      <c r="K233" s="794"/>
      <c r="L233" s="790"/>
      <c r="M233" s="791"/>
      <c r="N233" s="638"/>
      <c r="O233" s="639"/>
      <c r="P233" s="630"/>
      <c r="Q233" s="744"/>
      <c r="R233" s="794"/>
      <c r="S233" s="790"/>
      <c r="T233" s="791"/>
      <c r="U233" s="622"/>
      <c r="V233" s="627"/>
    </row>
    <row r="234" spans="1:22" ht="18" customHeight="1" x14ac:dyDescent="0.25">
      <c r="A234" s="643"/>
      <c r="B234" s="630"/>
      <c r="C234" s="744"/>
      <c r="D234" s="794" t="s">
        <v>2</v>
      </c>
      <c r="E234" s="795" t="str">
        <f ca="1">IF(OFFSET('Liste Bénévoles'!$B$2,'Badges (BENEVOLES)'!B226,0)=0,"",OFFSET('Liste Bénévoles'!$B$2,'Badges (BENEVOLES)'!B226,0))</f>
        <v>Thierry</v>
      </c>
      <c r="F234" s="796"/>
      <c r="G234" s="638"/>
      <c r="H234" s="639"/>
      <c r="I234" s="630"/>
      <c r="J234" s="744"/>
      <c r="K234" s="794" t="s">
        <v>2</v>
      </c>
      <c r="L234" s="795" t="str">
        <f ca="1">IF(OFFSET('Liste Bénévoles'!$B$2,'Badges (BENEVOLES)'!I226,0)=0,"",OFFSET('Liste Bénévoles'!$B$2,'Badges (BENEVOLES)'!I226,0))</f>
        <v>Sylvain</v>
      </c>
      <c r="M234" s="796"/>
      <c r="N234" s="638"/>
      <c r="O234" s="639"/>
      <c r="P234" s="630"/>
      <c r="Q234" s="744"/>
      <c r="R234" s="794" t="s">
        <v>2</v>
      </c>
      <c r="S234" s="795" t="str">
        <f ca="1">IF(OFFSET('Liste Bénévoles'!$B$2,'Badges (BENEVOLES)'!P226,0)=0,"",OFFSET('Liste Bénévoles'!$B$2,'Badges (BENEVOLES)'!P226,0))</f>
        <v>Christophe</v>
      </c>
      <c r="T234" s="796"/>
      <c r="U234" s="622"/>
      <c r="V234" s="627"/>
    </row>
    <row r="235" spans="1:22" ht="18" customHeight="1" x14ac:dyDescent="0.25">
      <c r="A235" s="643"/>
      <c r="B235" s="630"/>
      <c r="C235" s="745"/>
      <c r="D235" s="794"/>
      <c r="E235" s="790"/>
      <c r="F235" s="791"/>
      <c r="G235" s="638"/>
      <c r="H235" s="639"/>
      <c r="I235" s="630"/>
      <c r="J235" s="745"/>
      <c r="K235" s="794"/>
      <c r="L235" s="790"/>
      <c r="M235" s="791"/>
      <c r="N235" s="638"/>
      <c r="O235" s="639"/>
      <c r="P235" s="630"/>
      <c r="Q235" s="745"/>
      <c r="R235" s="794"/>
      <c r="S235" s="790"/>
      <c r="T235" s="791"/>
      <c r="U235" s="622"/>
      <c r="V235" s="627"/>
    </row>
    <row r="236" spans="1:22" ht="18" customHeight="1" x14ac:dyDescent="0.25">
      <c r="A236" s="643"/>
      <c r="B236" s="630"/>
      <c r="C236" s="763" t="s">
        <v>531</v>
      </c>
      <c r="D236" s="794"/>
      <c r="E236" s="790"/>
      <c r="F236" s="791"/>
      <c r="G236" s="638"/>
      <c r="H236" s="639"/>
      <c r="I236" s="630"/>
      <c r="J236" s="763" t="s">
        <v>531</v>
      </c>
      <c r="K236" s="794"/>
      <c r="L236" s="790"/>
      <c r="M236" s="791"/>
      <c r="N236" s="638"/>
      <c r="O236" s="639"/>
      <c r="P236" s="630"/>
      <c r="Q236" s="763" t="s">
        <v>531</v>
      </c>
      <c r="R236" s="794"/>
      <c r="S236" s="790"/>
      <c r="T236" s="791"/>
      <c r="U236" s="622"/>
      <c r="V236" s="627"/>
    </row>
    <row r="237" spans="1:22" ht="18" customHeight="1" x14ac:dyDescent="0.25">
      <c r="A237" s="643"/>
      <c r="B237" s="630"/>
      <c r="C237" s="763"/>
      <c r="D237" s="794"/>
      <c r="E237" s="790"/>
      <c r="F237" s="791"/>
      <c r="G237" s="638"/>
      <c r="H237" s="639"/>
      <c r="I237" s="630"/>
      <c r="J237" s="763"/>
      <c r="K237" s="794"/>
      <c r="L237" s="790"/>
      <c r="M237" s="791"/>
      <c r="N237" s="638"/>
      <c r="O237" s="639"/>
      <c r="P237" s="630"/>
      <c r="Q237" s="763"/>
      <c r="R237" s="794"/>
      <c r="S237" s="790"/>
      <c r="T237" s="791"/>
      <c r="U237" s="622"/>
      <c r="V237" s="627"/>
    </row>
    <row r="238" spans="1:22" ht="18" customHeight="1" x14ac:dyDescent="0.25">
      <c r="A238" s="643"/>
      <c r="B238" s="630"/>
      <c r="C238" s="764"/>
      <c r="D238" s="797"/>
      <c r="E238" s="790"/>
      <c r="F238" s="791"/>
      <c r="G238" s="638"/>
      <c r="H238" s="639"/>
      <c r="I238" s="630"/>
      <c r="J238" s="764"/>
      <c r="K238" s="797"/>
      <c r="L238" s="790"/>
      <c r="M238" s="791"/>
      <c r="N238" s="638"/>
      <c r="O238" s="639"/>
      <c r="P238" s="630"/>
      <c r="Q238" s="764"/>
      <c r="R238" s="797"/>
      <c r="S238" s="790"/>
      <c r="T238" s="791"/>
      <c r="U238" s="622"/>
      <c r="V238" s="627"/>
    </row>
    <row r="239" spans="1:22" ht="18" customHeight="1" thickBot="1" x14ac:dyDescent="0.3">
      <c r="A239" s="643"/>
      <c r="B239" s="630"/>
      <c r="C239" s="765"/>
      <c r="D239" s="798"/>
      <c r="E239" s="792"/>
      <c r="F239" s="793"/>
      <c r="G239" s="638"/>
      <c r="H239" s="639"/>
      <c r="I239" s="630"/>
      <c r="J239" s="765"/>
      <c r="K239" s="798"/>
      <c r="L239" s="792"/>
      <c r="M239" s="793"/>
      <c r="N239" s="638"/>
      <c r="O239" s="639"/>
      <c r="P239" s="630"/>
      <c r="Q239" s="765"/>
      <c r="R239" s="798"/>
      <c r="S239" s="792"/>
      <c r="T239" s="793"/>
      <c r="U239" s="622"/>
      <c r="V239" s="627"/>
    </row>
    <row r="240" spans="1:22" ht="24" customHeight="1" x14ac:dyDescent="0.25">
      <c r="A240" s="641"/>
      <c r="B240" s="631"/>
      <c r="C240" s="611"/>
      <c r="D240" s="612"/>
      <c r="E240" s="613"/>
      <c r="F240" s="613"/>
      <c r="G240" s="640"/>
      <c r="H240" s="641"/>
      <c r="I240" s="631"/>
      <c r="J240" s="611"/>
      <c r="K240" s="612"/>
      <c r="L240" s="613"/>
      <c r="M240" s="613"/>
      <c r="N240" s="640"/>
      <c r="O240" s="641"/>
      <c r="P240" s="631"/>
      <c r="Q240" s="611"/>
      <c r="R240" s="612"/>
      <c r="S240" s="613"/>
      <c r="T240" s="613"/>
      <c r="U240" s="623"/>
      <c r="V240" s="623"/>
    </row>
    <row r="241" spans="1:22" ht="24" customHeight="1" thickBot="1" x14ac:dyDescent="0.3">
      <c r="A241" s="643"/>
      <c r="B241" s="630"/>
      <c r="D241" s="608"/>
      <c r="E241" s="609"/>
      <c r="F241" s="609"/>
      <c r="G241" s="642"/>
      <c r="H241" s="643"/>
      <c r="I241" s="630"/>
      <c r="K241" s="608"/>
      <c r="L241" s="609"/>
      <c r="M241" s="609"/>
      <c r="N241" s="642"/>
      <c r="O241" s="643"/>
      <c r="R241" s="608"/>
      <c r="S241" s="609"/>
      <c r="T241" s="609"/>
      <c r="U241" s="624"/>
      <c r="V241" s="628"/>
    </row>
    <row r="242" spans="1:22" ht="18" customHeight="1" x14ac:dyDescent="0.25">
      <c r="A242" s="633"/>
      <c r="B242" s="629">
        <f>P226+1</f>
        <v>45</v>
      </c>
      <c r="C242" s="746" t="s">
        <v>428</v>
      </c>
      <c r="D242" s="784" t="s">
        <v>534</v>
      </c>
      <c r="E242" s="785"/>
      <c r="F242" s="786"/>
      <c r="G242" s="634"/>
      <c r="H242" s="635"/>
      <c r="I242" s="629">
        <f>B242+1</f>
        <v>46</v>
      </c>
      <c r="J242" s="746" t="s">
        <v>428</v>
      </c>
      <c r="K242" s="784" t="s">
        <v>534</v>
      </c>
      <c r="L242" s="785"/>
      <c r="M242" s="786"/>
      <c r="N242" s="634"/>
      <c r="O242" s="635"/>
      <c r="P242" s="629">
        <f>I242+1</f>
        <v>47</v>
      </c>
      <c r="Q242" s="746" t="s">
        <v>428</v>
      </c>
      <c r="R242" s="784" t="s">
        <v>534</v>
      </c>
      <c r="S242" s="785"/>
      <c r="T242" s="786"/>
      <c r="U242" s="620"/>
      <c r="V242" s="625"/>
    </row>
    <row r="243" spans="1:22" ht="18" customHeight="1" x14ac:dyDescent="0.25">
      <c r="A243" s="633"/>
      <c r="B243" s="629"/>
      <c r="C243" s="747"/>
      <c r="D243" s="787"/>
      <c r="E243" s="788"/>
      <c r="F243" s="789"/>
      <c r="G243" s="634"/>
      <c r="H243" s="635"/>
      <c r="I243" s="629"/>
      <c r="J243" s="747"/>
      <c r="K243" s="787"/>
      <c r="L243" s="788"/>
      <c r="M243" s="789"/>
      <c r="N243" s="634"/>
      <c r="O243" s="635"/>
      <c r="P243" s="629"/>
      <c r="Q243" s="747"/>
      <c r="R243" s="787"/>
      <c r="S243" s="788"/>
      <c r="T243" s="789"/>
      <c r="U243" s="620"/>
      <c r="V243" s="625"/>
    </row>
    <row r="244" spans="1:22" ht="18" customHeight="1" x14ac:dyDescent="0.3">
      <c r="A244" s="633"/>
      <c r="B244" s="629"/>
      <c r="C244" s="743"/>
      <c r="D244" s="799" t="s">
        <v>606</v>
      </c>
      <c r="E244" s="795" t="str">
        <f ca="1">IF(OFFSET('Liste Bénévoles'!$E$2,'Badges (BENEVOLES)'!B242,0)=0,"",OFFSET('Liste Bénévoles'!$E$2,'Badges (BENEVOLES)'!B242,0))</f>
        <v>Autre</v>
      </c>
      <c r="F244" s="796"/>
      <c r="G244" s="636"/>
      <c r="H244" s="637"/>
      <c r="I244" s="629"/>
      <c r="J244" s="743"/>
      <c r="K244" s="799" t="s">
        <v>606</v>
      </c>
      <c r="L244" s="795" t="str">
        <f ca="1">IF(OFFSET('Liste Bénévoles'!$E$2,'Badges (BENEVOLES)'!I242,0)=0,"",OFFSET('Liste Bénévoles'!$E$2,'Badges (BENEVOLES)'!I242,0))</f>
        <v>Autre</v>
      </c>
      <c r="M244" s="796"/>
      <c r="N244" s="636"/>
      <c r="O244" s="637"/>
      <c r="P244" s="629"/>
      <c r="Q244" s="743"/>
      <c r="R244" s="799" t="s">
        <v>606</v>
      </c>
      <c r="S244" s="795" t="str">
        <f ca="1">IF(OFFSET('Liste Bénévoles'!$E$2,'Badges (BENEVOLES)'!P242,0)=0,"",OFFSET('Liste Bénévoles'!$E$2,'Badges (BENEVOLES)'!P242,0))</f>
        <v>Autre</v>
      </c>
      <c r="T244" s="796"/>
      <c r="U244" s="621"/>
      <c r="V244" s="626"/>
    </row>
    <row r="245" spans="1:22" ht="18" customHeight="1" x14ac:dyDescent="0.3">
      <c r="A245" s="633"/>
      <c r="B245" s="629"/>
      <c r="C245" s="744"/>
      <c r="D245" s="794"/>
      <c r="E245" s="790"/>
      <c r="F245" s="791"/>
      <c r="G245" s="636"/>
      <c r="H245" s="637"/>
      <c r="I245" s="629"/>
      <c r="J245" s="744"/>
      <c r="K245" s="794"/>
      <c r="L245" s="790"/>
      <c r="M245" s="791"/>
      <c r="N245" s="636"/>
      <c r="O245" s="637"/>
      <c r="P245" s="629"/>
      <c r="Q245" s="744"/>
      <c r="R245" s="794"/>
      <c r="S245" s="790"/>
      <c r="T245" s="791"/>
      <c r="U245" s="621"/>
      <c r="V245" s="626"/>
    </row>
    <row r="246" spans="1:22" ht="18" customHeight="1" x14ac:dyDescent="0.3">
      <c r="A246" s="633"/>
      <c r="B246" s="629"/>
      <c r="C246" s="744"/>
      <c r="D246" s="794"/>
      <c r="E246" s="790"/>
      <c r="F246" s="791"/>
      <c r="G246" s="636"/>
      <c r="H246" s="637"/>
      <c r="I246" s="629"/>
      <c r="J246" s="744"/>
      <c r="K246" s="794"/>
      <c r="L246" s="790"/>
      <c r="M246" s="791"/>
      <c r="N246" s="636"/>
      <c r="O246" s="637"/>
      <c r="P246" s="629"/>
      <c r="Q246" s="744"/>
      <c r="R246" s="794"/>
      <c r="S246" s="790"/>
      <c r="T246" s="791"/>
      <c r="U246" s="621"/>
      <c r="V246" s="626"/>
    </row>
    <row r="247" spans="1:22" ht="18" customHeight="1" x14ac:dyDescent="0.25">
      <c r="A247" s="633"/>
      <c r="B247" s="629"/>
      <c r="C247" s="744"/>
      <c r="D247" s="794" t="s">
        <v>1</v>
      </c>
      <c r="E247" s="795" t="str">
        <f ca="1">IF(OFFSET('Liste Bénévoles'!$A$2,'Badges (BENEVOLES)'!B242,0)=0,"",OFFSET('Liste Bénévoles'!$A$2,'Badges (BENEVOLES)'!B242,0))</f>
        <v>POULIQUEN</v>
      </c>
      <c r="F247" s="796"/>
      <c r="G247" s="638"/>
      <c r="H247" s="639"/>
      <c r="I247" s="629"/>
      <c r="J247" s="744"/>
      <c r="K247" s="794" t="s">
        <v>1</v>
      </c>
      <c r="L247" s="795" t="str">
        <f ca="1">IF(OFFSET('Liste Bénévoles'!$A$2,'Badges (BENEVOLES)'!I242,0)=0,"",OFFSET('Liste Bénévoles'!$A$2,'Badges (BENEVOLES)'!I242,0))</f>
        <v>RICHIOUD</v>
      </c>
      <c r="M247" s="796"/>
      <c r="N247" s="638"/>
      <c r="O247" s="639"/>
      <c r="P247" s="629"/>
      <c r="Q247" s="744"/>
      <c r="R247" s="794" t="s">
        <v>1</v>
      </c>
      <c r="S247" s="795" t="str">
        <f ca="1">IF(OFFSET('Liste Bénévoles'!$A$2,'Badges (BENEVOLES)'!P242,0)=0,"",OFFSET('Liste Bénévoles'!$A$2,'Badges (BENEVOLES)'!P242,0))</f>
        <v>SENTENAC</v>
      </c>
      <c r="T247" s="796"/>
      <c r="U247" s="622"/>
      <c r="V247" s="627"/>
    </row>
    <row r="248" spans="1:22" ht="18" customHeight="1" x14ac:dyDescent="0.25">
      <c r="A248" s="633"/>
      <c r="B248" s="629"/>
      <c r="C248" s="744"/>
      <c r="D248" s="794"/>
      <c r="E248" s="790"/>
      <c r="F248" s="791"/>
      <c r="G248" s="638"/>
      <c r="H248" s="639"/>
      <c r="I248" s="629"/>
      <c r="J248" s="744"/>
      <c r="K248" s="794"/>
      <c r="L248" s="790"/>
      <c r="M248" s="791"/>
      <c r="N248" s="638"/>
      <c r="O248" s="639"/>
      <c r="P248" s="629"/>
      <c r="Q248" s="744"/>
      <c r="R248" s="794"/>
      <c r="S248" s="790"/>
      <c r="T248" s="791"/>
      <c r="U248" s="622"/>
      <c r="V248" s="627"/>
    </row>
    <row r="249" spans="1:22" ht="18" customHeight="1" x14ac:dyDescent="0.25">
      <c r="A249" s="633"/>
      <c r="B249" s="629"/>
      <c r="C249" s="744"/>
      <c r="D249" s="794"/>
      <c r="E249" s="790"/>
      <c r="F249" s="791"/>
      <c r="G249" s="638"/>
      <c r="H249" s="639"/>
      <c r="I249" s="629"/>
      <c r="J249" s="744"/>
      <c r="K249" s="794"/>
      <c r="L249" s="790"/>
      <c r="M249" s="791"/>
      <c r="N249" s="638"/>
      <c r="O249" s="639"/>
      <c r="P249" s="630"/>
      <c r="Q249" s="744"/>
      <c r="R249" s="794"/>
      <c r="S249" s="790"/>
      <c r="T249" s="791"/>
      <c r="U249" s="622"/>
      <c r="V249" s="627"/>
    </row>
    <row r="250" spans="1:22" ht="18" customHeight="1" x14ac:dyDescent="0.25">
      <c r="A250" s="643"/>
      <c r="B250" s="630"/>
      <c r="C250" s="744"/>
      <c r="D250" s="794" t="s">
        <v>2</v>
      </c>
      <c r="E250" s="795" t="str">
        <f ca="1">IF(OFFSET('Liste Bénévoles'!$B$2,'Badges (BENEVOLES)'!B242,0)=0,"",OFFSET('Liste Bénévoles'!$B$2,'Badges (BENEVOLES)'!B242,0))</f>
        <v>Julie</v>
      </c>
      <c r="F250" s="796"/>
      <c r="G250" s="638"/>
      <c r="H250" s="639"/>
      <c r="I250" s="630"/>
      <c r="J250" s="744"/>
      <c r="K250" s="794" t="s">
        <v>2</v>
      </c>
      <c r="L250" s="795" t="str">
        <f ca="1">IF(OFFSET('Liste Bénévoles'!$B$2,'Badges (BENEVOLES)'!I242,0)=0,"",OFFSET('Liste Bénévoles'!$B$2,'Badges (BENEVOLES)'!I242,0))</f>
        <v>Alain</v>
      </c>
      <c r="M250" s="796"/>
      <c r="N250" s="638"/>
      <c r="O250" s="639"/>
      <c r="P250" s="630"/>
      <c r="Q250" s="744"/>
      <c r="R250" s="794" t="s">
        <v>2</v>
      </c>
      <c r="S250" s="795" t="str">
        <f ca="1">IF(OFFSET('Liste Bénévoles'!$B$2,'Badges (BENEVOLES)'!P242,0)=0,"",OFFSET('Liste Bénévoles'!$B$2,'Badges (BENEVOLES)'!P242,0))</f>
        <v>Pascale</v>
      </c>
      <c r="T250" s="796"/>
      <c r="U250" s="622"/>
      <c r="V250" s="627"/>
    </row>
    <row r="251" spans="1:22" ht="18" customHeight="1" x14ac:dyDescent="0.25">
      <c r="A251" s="643"/>
      <c r="B251" s="630"/>
      <c r="C251" s="745"/>
      <c r="D251" s="794"/>
      <c r="E251" s="790"/>
      <c r="F251" s="791"/>
      <c r="G251" s="638"/>
      <c r="H251" s="639"/>
      <c r="I251" s="630"/>
      <c r="J251" s="745"/>
      <c r="K251" s="794"/>
      <c r="L251" s="790"/>
      <c r="M251" s="791"/>
      <c r="N251" s="638"/>
      <c r="O251" s="639"/>
      <c r="P251" s="630"/>
      <c r="Q251" s="745"/>
      <c r="R251" s="794"/>
      <c r="S251" s="790"/>
      <c r="T251" s="791"/>
      <c r="U251" s="622"/>
      <c r="V251" s="627"/>
    </row>
    <row r="252" spans="1:22" ht="18" customHeight="1" x14ac:dyDescent="0.25">
      <c r="A252" s="643"/>
      <c r="B252" s="630"/>
      <c r="C252" s="763" t="s">
        <v>531</v>
      </c>
      <c r="D252" s="794"/>
      <c r="E252" s="790"/>
      <c r="F252" s="791"/>
      <c r="G252" s="638"/>
      <c r="H252" s="639"/>
      <c r="I252" s="630"/>
      <c r="J252" s="763" t="s">
        <v>531</v>
      </c>
      <c r="K252" s="794"/>
      <c r="L252" s="790"/>
      <c r="M252" s="791"/>
      <c r="N252" s="638"/>
      <c r="O252" s="639"/>
      <c r="P252" s="630"/>
      <c r="Q252" s="763" t="s">
        <v>531</v>
      </c>
      <c r="R252" s="794"/>
      <c r="S252" s="790"/>
      <c r="T252" s="791"/>
      <c r="U252" s="622"/>
      <c r="V252" s="627"/>
    </row>
    <row r="253" spans="1:22" ht="18" customHeight="1" x14ac:dyDescent="0.25">
      <c r="A253" s="643"/>
      <c r="B253" s="630"/>
      <c r="C253" s="763"/>
      <c r="D253" s="794"/>
      <c r="E253" s="790"/>
      <c r="F253" s="791"/>
      <c r="G253" s="638"/>
      <c r="H253" s="639"/>
      <c r="I253" s="630"/>
      <c r="J253" s="763"/>
      <c r="K253" s="794"/>
      <c r="L253" s="790"/>
      <c r="M253" s="791"/>
      <c r="N253" s="638"/>
      <c r="O253" s="639"/>
      <c r="P253" s="630"/>
      <c r="Q253" s="763"/>
      <c r="R253" s="794"/>
      <c r="S253" s="790"/>
      <c r="T253" s="791"/>
      <c r="U253" s="622"/>
      <c r="V253" s="627"/>
    </row>
    <row r="254" spans="1:22" ht="18" customHeight="1" x14ac:dyDescent="0.25">
      <c r="A254" s="643"/>
      <c r="B254" s="630"/>
      <c r="C254" s="764"/>
      <c r="D254" s="797"/>
      <c r="E254" s="790"/>
      <c r="F254" s="791"/>
      <c r="G254" s="638"/>
      <c r="H254" s="639"/>
      <c r="I254" s="630"/>
      <c r="J254" s="764"/>
      <c r="K254" s="797"/>
      <c r="L254" s="790"/>
      <c r="M254" s="791"/>
      <c r="N254" s="638"/>
      <c r="O254" s="639"/>
      <c r="P254" s="630"/>
      <c r="Q254" s="764"/>
      <c r="R254" s="797"/>
      <c r="S254" s="790"/>
      <c r="T254" s="791"/>
      <c r="U254" s="622"/>
      <c r="V254" s="627"/>
    </row>
    <row r="255" spans="1:22" ht="18" customHeight="1" thickBot="1" x14ac:dyDescent="0.3">
      <c r="A255" s="643"/>
      <c r="B255" s="630"/>
      <c r="C255" s="765"/>
      <c r="D255" s="798"/>
      <c r="E255" s="792"/>
      <c r="F255" s="793"/>
      <c r="G255" s="638"/>
      <c r="H255" s="639"/>
      <c r="I255" s="630"/>
      <c r="J255" s="765"/>
      <c r="K255" s="798"/>
      <c r="L255" s="792"/>
      <c r="M255" s="793"/>
      <c r="N255" s="638"/>
      <c r="O255" s="639"/>
      <c r="P255" s="630"/>
      <c r="Q255" s="765"/>
      <c r="R255" s="798"/>
      <c r="S255" s="792"/>
      <c r="T255" s="793"/>
      <c r="U255" s="622"/>
      <c r="V255" s="627"/>
    </row>
    <row r="256" spans="1:22" ht="24" customHeight="1" x14ac:dyDescent="0.25">
      <c r="A256" s="641"/>
      <c r="B256" s="631"/>
      <c r="C256" s="611"/>
      <c r="D256" s="612"/>
      <c r="E256" s="613"/>
      <c r="F256" s="613"/>
      <c r="G256" s="640"/>
      <c r="H256" s="641"/>
      <c r="I256" s="631"/>
      <c r="J256" s="611"/>
      <c r="K256" s="612"/>
      <c r="L256" s="613"/>
      <c r="M256" s="613"/>
      <c r="N256" s="640"/>
      <c r="O256" s="641"/>
      <c r="P256" s="631"/>
      <c r="Q256" s="611"/>
      <c r="R256" s="612"/>
      <c r="S256" s="613"/>
      <c r="T256" s="613"/>
      <c r="U256" s="623"/>
      <c r="V256" s="623"/>
    </row>
    <row r="257" spans="1:22" ht="24" customHeight="1" thickBot="1" x14ac:dyDescent="0.3">
      <c r="A257" s="643"/>
      <c r="B257" s="630"/>
      <c r="D257" s="608"/>
      <c r="E257" s="609"/>
      <c r="F257" s="609"/>
      <c r="G257" s="642"/>
      <c r="H257" s="643"/>
      <c r="I257" s="630"/>
      <c r="K257" s="608"/>
      <c r="L257" s="609"/>
      <c r="M257" s="609"/>
      <c r="N257" s="642"/>
      <c r="O257" s="643"/>
      <c r="R257" s="608"/>
      <c r="S257" s="609"/>
      <c r="T257" s="609"/>
      <c r="U257" s="624"/>
      <c r="V257" s="628"/>
    </row>
    <row r="258" spans="1:22" ht="18" customHeight="1" x14ac:dyDescent="0.25">
      <c r="A258" s="633"/>
      <c r="B258" s="629">
        <f>P242+1</f>
        <v>48</v>
      </c>
      <c r="C258" s="746" t="s">
        <v>428</v>
      </c>
      <c r="D258" s="784" t="s">
        <v>534</v>
      </c>
      <c r="E258" s="785"/>
      <c r="F258" s="786"/>
      <c r="G258" s="634"/>
      <c r="H258" s="635"/>
      <c r="I258" s="629">
        <f>B258+1</f>
        <v>49</v>
      </c>
      <c r="J258" s="746" t="s">
        <v>428</v>
      </c>
      <c r="K258" s="784" t="s">
        <v>534</v>
      </c>
      <c r="L258" s="785"/>
      <c r="M258" s="786"/>
      <c r="N258" s="634"/>
      <c r="O258" s="635"/>
      <c r="P258" s="629">
        <f>I258+1</f>
        <v>50</v>
      </c>
      <c r="Q258" s="746" t="s">
        <v>428</v>
      </c>
      <c r="R258" s="784" t="s">
        <v>534</v>
      </c>
      <c r="S258" s="785"/>
      <c r="T258" s="786"/>
      <c r="U258" s="620"/>
      <c r="V258" s="625"/>
    </row>
    <row r="259" spans="1:22" ht="18" customHeight="1" x14ac:dyDescent="0.25">
      <c r="A259" s="633"/>
      <c r="B259" s="629"/>
      <c r="C259" s="747"/>
      <c r="D259" s="787"/>
      <c r="E259" s="788"/>
      <c r="F259" s="789"/>
      <c r="G259" s="634"/>
      <c r="H259" s="635"/>
      <c r="I259" s="629"/>
      <c r="J259" s="747"/>
      <c r="K259" s="787"/>
      <c r="L259" s="788"/>
      <c r="M259" s="789"/>
      <c r="N259" s="634"/>
      <c r="O259" s="635"/>
      <c r="P259" s="629"/>
      <c r="Q259" s="747"/>
      <c r="R259" s="787"/>
      <c r="S259" s="788"/>
      <c r="T259" s="789"/>
      <c r="U259" s="620"/>
      <c r="V259" s="625"/>
    </row>
    <row r="260" spans="1:22" ht="18" customHeight="1" x14ac:dyDescent="0.3">
      <c r="A260" s="633"/>
      <c r="B260" s="629"/>
      <c r="C260" s="743"/>
      <c r="D260" s="799" t="s">
        <v>606</v>
      </c>
      <c r="E260" s="795" t="str">
        <f ca="1">IF(OFFSET('Liste Bénévoles'!$E$2,'Badges (BENEVOLES)'!B258,0)=0,"",OFFSET('Liste Bénévoles'!$E$2,'Badges (BENEVOLES)'!B258,0))</f>
        <v>Autre</v>
      </c>
      <c r="F260" s="796"/>
      <c r="G260" s="636"/>
      <c r="H260" s="637"/>
      <c r="I260" s="629"/>
      <c r="J260" s="743"/>
      <c r="K260" s="799" t="s">
        <v>606</v>
      </c>
      <c r="L260" s="795" t="str">
        <f ca="1">IF(OFFSET('Liste Bénévoles'!$E$2,'Badges (BENEVOLES)'!I258,0)=0,"",OFFSET('Liste Bénévoles'!$E$2,'Badges (BENEVOLES)'!I258,0))</f>
        <v>Autre</v>
      </c>
      <c r="M260" s="796"/>
      <c r="N260" s="636"/>
      <c r="O260" s="637"/>
      <c r="P260" s="629"/>
      <c r="Q260" s="743"/>
      <c r="R260" s="799" t="s">
        <v>606</v>
      </c>
      <c r="S260" s="795"/>
      <c r="T260" s="796"/>
      <c r="U260" s="621"/>
      <c r="V260" s="626"/>
    </row>
    <row r="261" spans="1:22" ht="18" customHeight="1" x14ac:dyDescent="0.3">
      <c r="A261" s="633"/>
      <c r="B261" s="629"/>
      <c r="C261" s="744"/>
      <c r="D261" s="794"/>
      <c r="E261" s="790"/>
      <c r="F261" s="791"/>
      <c r="G261" s="636"/>
      <c r="H261" s="637"/>
      <c r="I261" s="629"/>
      <c r="J261" s="744"/>
      <c r="K261" s="794"/>
      <c r="L261" s="790"/>
      <c r="M261" s="791"/>
      <c r="N261" s="636"/>
      <c r="O261" s="637"/>
      <c r="P261" s="629"/>
      <c r="Q261" s="744"/>
      <c r="R261" s="794"/>
      <c r="S261" s="790"/>
      <c r="T261" s="791"/>
      <c r="U261" s="621"/>
      <c r="V261" s="626"/>
    </row>
    <row r="262" spans="1:22" ht="18" customHeight="1" x14ac:dyDescent="0.3">
      <c r="A262" s="633"/>
      <c r="B262" s="629"/>
      <c r="C262" s="744"/>
      <c r="D262" s="794"/>
      <c r="E262" s="790"/>
      <c r="F262" s="791"/>
      <c r="G262" s="636"/>
      <c r="H262" s="637"/>
      <c r="I262" s="629"/>
      <c r="J262" s="744"/>
      <c r="K262" s="794"/>
      <c r="L262" s="790"/>
      <c r="M262" s="791"/>
      <c r="N262" s="636"/>
      <c r="O262" s="637"/>
      <c r="P262" s="629"/>
      <c r="Q262" s="744"/>
      <c r="R262" s="794"/>
      <c r="S262" s="790"/>
      <c r="T262" s="791"/>
      <c r="U262" s="621"/>
      <c r="V262" s="626"/>
    </row>
    <row r="263" spans="1:22" ht="18" customHeight="1" x14ac:dyDescent="0.25">
      <c r="A263" s="633"/>
      <c r="B263" s="629"/>
      <c r="C263" s="744"/>
      <c r="D263" s="794" t="s">
        <v>1</v>
      </c>
      <c r="E263" s="795" t="str">
        <f ca="1">IF(OFFSET('Liste Bénévoles'!$A$2,'Badges (BENEVOLES)'!B258,0)=0,"",OFFSET('Liste Bénévoles'!$A$2,'Badges (BENEVOLES)'!B258,0))</f>
        <v>VALLOT</v>
      </c>
      <c r="F263" s="796"/>
      <c r="G263" s="638"/>
      <c r="H263" s="639"/>
      <c r="I263" s="629"/>
      <c r="J263" s="744"/>
      <c r="K263" s="794" t="s">
        <v>1</v>
      </c>
      <c r="L263" s="795" t="str">
        <f ca="1">IF(OFFSET('Liste Bénévoles'!$A$2,'Badges (BENEVOLES)'!I258,0)=0,"",OFFSET('Liste Bénévoles'!$A$2,'Badges (BENEVOLES)'!I258,0))</f>
        <v>VIRIEUX</v>
      </c>
      <c r="M263" s="796"/>
      <c r="N263" s="638"/>
      <c r="O263" s="639"/>
      <c r="P263" s="629"/>
      <c r="Q263" s="744"/>
      <c r="R263" s="794" t="s">
        <v>1</v>
      </c>
      <c r="S263" s="795"/>
      <c r="T263" s="796"/>
      <c r="U263" s="622"/>
      <c r="V263" s="627"/>
    </row>
    <row r="264" spans="1:22" ht="18" customHeight="1" x14ac:dyDescent="0.25">
      <c r="A264" s="633"/>
      <c r="B264" s="629"/>
      <c r="C264" s="744"/>
      <c r="D264" s="794"/>
      <c r="E264" s="790"/>
      <c r="F264" s="791"/>
      <c r="G264" s="638"/>
      <c r="H264" s="639"/>
      <c r="I264" s="629"/>
      <c r="J264" s="744"/>
      <c r="K264" s="794"/>
      <c r="L264" s="790"/>
      <c r="M264" s="791"/>
      <c r="N264" s="638"/>
      <c r="O264" s="639"/>
      <c r="P264" s="629"/>
      <c r="Q264" s="744"/>
      <c r="R264" s="794"/>
      <c r="S264" s="790"/>
      <c r="T264" s="791"/>
      <c r="U264" s="622"/>
      <c r="V264" s="627"/>
    </row>
    <row r="265" spans="1:22" ht="18" customHeight="1" x14ac:dyDescent="0.25">
      <c r="A265" s="633"/>
      <c r="B265" s="629"/>
      <c r="C265" s="744"/>
      <c r="D265" s="794"/>
      <c r="E265" s="790"/>
      <c r="F265" s="791"/>
      <c r="G265" s="638"/>
      <c r="H265" s="639"/>
      <c r="I265" s="629"/>
      <c r="J265" s="744"/>
      <c r="K265" s="794"/>
      <c r="L265" s="790"/>
      <c r="M265" s="791"/>
      <c r="N265" s="638"/>
      <c r="O265" s="639"/>
      <c r="P265" s="630"/>
      <c r="Q265" s="744"/>
      <c r="R265" s="794"/>
      <c r="S265" s="790"/>
      <c r="T265" s="791"/>
      <c r="U265" s="622"/>
      <c r="V265" s="627"/>
    </row>
    <row r="266" spans="1:22" ht="18" customHeight="1" x14ac:dyDescent="0.25">
      <c r="A266" s="643"/>
      <c r="B266" s="630"/>
      <c r="C266" s="744"/>
      <c r="D266" s="794" t="s">
        <v>2</v>
      </c>
      <c r="E266" s="795" t="str">
        <f ca="1">IF(OFFSET('Liste Bénévoles'!$B$2,'Badges (BENEVOLES)'!B258,0)=0,"",OFFSET('Liste Bénévoles'!$B$2,'Badges (BENEVOLES)'!B258,0))</f>
        <v>Romain</v>
      </c>
      <c r="F266" s="796"/>
      <c r="G266" s="638"/>
      <c r="H266" s="639"/>
      <c r="I266" s="630"/>
      <c r="J266" s="744"/>
      <c r="K266" s="794" t="s">
        <v>2</v>
      </c>
      <c r="L266" s="795" t="str">
        <f ca="1">IF(OFFSET('Liste Bénévoles'!$B$2,'Badges (BENEVOLES)'!I258,0)=0,"",OFFSET('Liste Bénévoles'!$B$2,'Badges (BENEVOLES)'!I258,0))</f>
        <v>Gautier</v>
      </c>
      <c r="M266" s="796"/>
      <c r="N266" s="638"/>
      <c r="O266" s="639"/>
      <c r="P266" s="630"/>
      <c r="Q266" s="744"/>
      <c r="R266" s="794" t="s">
        <v>2</v>
      </c>
      <c r="S266" s="795"/>
      <c r="T266" s="796"/>
      <c r="U266" s="622"/>
      <c r="V266" s="627"/>
    </row>
    <row r="267" spans="1:22" ht="18" customHeight="1" x14ac:dyDescent="0.25">
      <c r="A267" s="643"/>
      <c r="B267" s="630"/>
      <c r="C267" s="745"/>
      <c r="D267" s="794"/>
      <c r="E267" s="790"/>
      <c r="F267" s="791"/>
      <c r="G267" s="638"/>
      <c r="H267" s="639"/>
      <c r="I267" s="630"/>
      <c r="J267" s="745"/>
      <c r="K267" s="794"/>
      <c r="L267" s="790"/>
      <c r="M267" s="791"/>
      <c r="N267" s="638"/>
      <c r="O267" s="639"/>
      <c r="P267" s="630"/>
      <c r="Q267" s="745"/>
      <c r="R267" s="794"/>
      <c r="S267" s="790"/>
      <c r="T267" s="791"/>
      <c r="U267" s="622"/>
      <c r="V267" s="627"/>
    </row>
    <row r="268" spans="1:22" ht="18" customHeight="1" x14ac:dyDescent="0.25">
      <c r="A268" s="643"/>
      <c r="B268" s="630"/>
      <c r="C268" s="763" t="s">
        <v>531</v>
      </c>
      <c r="D268" s="794"/>
      <c r="E268" s="790"/>
      <c r="F268" s="791"/>
      <c r="G268" s="638"/>
      <c r="H268" s="639"/>
      <c r="I268" s="630"/>
      <c r="J268" s="763" t="s">
        <v>531</v>
      </c>
      <c r="K268" s="794"/>
      <c r="L268" s="790"/>
      <c r="M268" s="791"/>
      <c r="N268" s="638"/>
      <c r="O268" s="639"/>
      <c r="P268" s="630"/>
      <c r="Q268" s="763" t="s">
        <v>531</v>
      </c>
      <c r="R268" s="794"/>
      <c r="S268" s="790"/>
      <c r="T268" s="791"/>
      <c r="U268" s="622"/>
      <c r="V268" s="627"/>
    </row>
    <row r="269" spans="1:22" ht="18" customHeight="1" x14ac:dyDescent="0.25">
      <c r="A269" s="643"/>
      <c r="B269" s="630"/>
      <c r="C269" s="763"/>
      <c r="D269" s="794"/>
      <c r="E269" s="790"/>
      <c r="F269" s="791"/>
      <c r="G269" s="638"/>
      <c r="H269" s="639"/>
      <c r="I269" s="630"/>
      <c r="J269" s="763"/>
      <c r="K269" s="794"/>
      <c r="L269" s="790"/>
      <c r="M269" s="791"/>
      <c r="N269" s="638"/>
      <c r="O269" s="639"/>
      <c r="P269" s="630"/>
      <c r="Q269" s="763"/>
      <c r="R269" s="794"/>
      <c r="S269" s="790"/>
      <c r="T269" s="791"/>
      <c r="U269" s="622"/>
      <c r="V269" s="627"/>
    </row>
    <row r="270" spans="1:22" ht="18" customHeight="1" x14ac:dyDescent="0.25">
      <c r="A270" s="643"/>
      <c r="B270" s="630"/>
      <c r="C270" s="764"/>
      <c r="D270" s="797"/>
      <c r="E270" s="790"/>
      <c r="F270" s="791"/>
      <c r="G270" s="638"/>
      <c r="H270" s="639"/>
      <c r="I270" s="630"/>
      <c r="J270" s="764"/>
      <c r="K270" s="797"/>
      <c r="L270" s="790"/>
      <c r="M270" s="791"/>
      <c r="N270" s="638"/>
      <c r="O270" s="639"/>
      <c r="P270" s="630"/>
      <c r="Q270" s="764"/>
      <c r="R270" s="797"/>
      <c r="S270" s="790"/>
      <c r="T270" s="791"/>
      <c r="U270" s="622"/>
      <c r="V270" s="627"/>
    </row>
    <row r="271" spans="1:22" ht="18" customHeight="1" thickBot="1" x14ac:dyDescent="0.3">
      <c r="A271" s="643"/>
      <c r="B271" s="630"/>
      <c r="C271" s="765"/>
      <c r="D271" s="798"/>
      <c r="E271" s="792"/>
      <c r="F271" s="793"/>
      <c r="G271" s="638"/>
      <c r="H271" s="639"/>
      <c r="I271" s="630"/>
      <c r="J271" s="765"/>
      <c r="K271" s="798"/>
      <c r="L271" s="792"/>
      <c r="M271" s="793"/>
      <c r="N271" s="638"/>
      <c r="O271" s="639"/>
      <c r="P271" s="630"/>
      <c r="Q271" s="765"/>
      <c r="R271" s="798"/>
      <c r="S271" s="792"/>
      <c r="T271" s="793"/>
      <c r="U271" s="622"/>
      <c r="V271" s="627"/>
    </row>
    <row r="272" spans="1:22" ht="24" customHeight="1" x14ac:dyDescent="0.25">
      <c r="A272" s="641"/>
      <c r="B272" s="631"/>
      <c r="C272" s="611"/>
      <c r="D272" s="612"/>
      <c r="E272" s="613"/>
      <c r="F272" s="613"/>
      <c r="G272" s="640"/>
      <c r="H272" s="641"/>
      <c r="I272" s="631"/>
      <c r="J272" s="611"/>
      <c r="K272" s="612"/>
      <c r="L272" s="613"/>
      <c r="M272" s="613"/>
      <c r="N272" s="640"/>
      <c r="O272" s="641"/>
      <c r="P272" s="631"/>
      <c r="Q272" s="611"/>
      <c r="R272" s="612"/>
      <c r="S272" s="613"/>
      <c r="T272" s="613"/>
      <c r="U272" s="623"/>
      <c r="V272" s="623"/>
    </row>
  </sheetData>
  <mergeCells count="612">
    <mergeCell ref="K34:M35"/>
    <mergeCell ref="Q34:Q35"/>
    <mergeCell ref="R34:T35"/>
    <mergeCell ref="C34:C35"/>
    <mergeCell ref="D34:F35"/>
    <mergeCell ref="J34:J35"/>
    <mergeCell ref="S269:T271"/>
    <mergeCell ref="R266:R268"/>
    <mergeCell ref="S266:T268"/>
    <mergeCell ref="C268:C271"/>
    <mergeCell ref="J268:J271"/>
    <mergeCell ref="Q268:Q271"/>
    <mergeCell ref="D269:D271"/>
    <mergeCell ref="E269:F271"/>
    <mergeCell ref="K269:K271"/>
    <mergeCell ref="L269:M271"/>
    <mergeCell ref="R269:R271"/>
    <mergeCell ref="Q260:Q267"/>
    <mergeCell ref="R260:R262"/>
    <mergeCell ref="S260:T262"/>
    <mergeCell ref="D263:D265"/>
    <mergeCell ref="E263:F265"/>
    <mergeCell ref="K263:K265"/>
    <mergeCell ref="L263:M265"/>
    <mergeCell ref="R263:R265"/>
    <mergeCell ref="S263:T265"/>
    <mergeCell ref="D266:D268"/>
    <mergeCell ref="C260:C267"/>
    <mergeCell ref="D260:D262"/>
    <mergeCell ref="E260:F262"/>
    <mergeCell ref="J260:J267"/>
    <mergeCell ref="K260:K262"/>
    <mergeCell ref="L260:M262"/>
    <mergeCell ref="E266:F268"/>
    <mergeCell ref="K266:K268"/>
    <mergeCell ref="L266:M268"/>
    <mergeCell ref="S253:T255"/>
    <mergeCell ref="C258:C259"/>
    <mergeCell ref="D258:F259"/>
    <mergeCell ref="J258:J259"/>
    <mergeCell ref="K258:M259"/>
    <mergeCell ref="Q258:Q259"/>
    <mergeCell ref="R258:T259"/>
    <mergeCell ref="R250:R252"/>
    <mergeCell ref="S250:T252"/>
    <mergeCell ref="C252:C255"/>
    <mergeCell ref="J252:J255"/>
    <mergeCell ref="Q252:Q255"/>
    <mergeCell ref="D253:D255"/>
    <mergeCell ref="E253:F255"/>
    <mergeCell ref="K253:K255"/>
    <mergeCell ref="L253:M255"/>
    <mergeCell ref="R253:R255"/>
    <mergeCell ref="Q244:Q251"/>
    <mergeCell ref="R244:R246"/>
    <mergeCell ref="S244:T246"/>
    <mergeCell ref="D247:D249"/>
    <mergeCell ref="E247:F249"/>
    <mergeCell ref="K247:K249"/>
    <mergeCell ref="L247:M249"/>
    <mergeCell ref="R247:R249"/>
    <mergeCell ref="S247:T249"/>
    <mergeCell ref="D250:D252"/>
    <mergeCell ref="C244:C251"/>
    <mergeCell ref="D244:D246"/>
    <mergeCell ref="E244:F246"/>
    <mergeCell ref="J244:J251"/>
    <mergeCell ref="K244:K246"/>
    <mergeCell ref="L244:M246"/>
    <mergeCell ref="E250:F252"/>
    <mergeCell ref="K250:K252"/>
    <mergeCell ref="L250:M252"/>
    <mergeCell ref="S237:T239"/>
    <mergeCell ref="C242:C243"/>
    <mergeCell ref="D242:F243"/>
    <mergeCell ref="J242:J243"/>
    <mergeCell ref="K242:M243"/>
    <mergeCell ref="Q242:Q243"/>
    <mergeCell ref="R242:T243"/>
    <mergeCell ref="R234:R236"/>
    <mergeCell ref="S234:T236"/>
    <mergeCell ref="C236:C239"/>
    <mergeCell ref="J236:J239"/>
    <mergeCell ref="Q236:Q239"/>
    <mergeCell ref="D237:D239"/>
    <mergeCell ref="E237:F239"/>
    <mergeCell ref="K237:K239"/>
    <mergeCell ref="L237:M239"/>
    <mergeCell ref="R237:R239"/>
    <mergeCell ref="Q228:Q235"/>
    <mergeCell ref="R228:R230"/>
    <mergeCell ref="S228:T230"/>
    <mergeCell ref="D231:D233"/>
    <mergeCell ref="E231:F233"/>
    <mergeCell ref="K231:K233"/>
    <mergeCell ref="L231:M233"/>
    <mergeCell ref="R231:R233"/>
    <mergeCell ref="S231:T233"/>
    <mergeCell ref="D234:D236"/>
    <mergeCell ref="C228:C235"/>
    <mergeCell ref="D228:D230"/>
    <mergeCell ref="E228:F230"/>
    <mergeCell ref="J228:J235"/>
    <mergeCell ref="K228:K230"/>
    <mergeCell ref="L228:M230"/>
    <mergeCell ref="E234:F236"/>
    <mergeCell ref="K234:K236"/>
    <mergeCell ref="L234:M236"/>
    <mergeCell ref="S221:T223"/>
    <mergeCell ref="C226:C227"/>
    <mergeCell ref="D226:F227"/>
    <mergeCell ref="J226:J227"/>
    <mergeCell ref="K226:M227"/>
    <mergeCell ref="Q226:Q227"/>
    <mergeCell ref="R226:T227"/>
    <mergeCell ref="R218:R220"/>
    <mergeCell ref="S218:T220"/>
    <mergeCell ref="C220:C223"/>
    <mergeCell ref="J220:J223"/>
    <mergeCell ref="Q220:Q223"/>
    <mergeCell ref="D221:D223"/>
    <mergeCell ref="E221:F223"/>
    <mergeCell ref="K221:K223"/>
    <mergeCell ref="L221:M223"/>
    <mergeCell ref="R221:R223"/>
    <mergeCell ref="Q212:Q219"/>
    <mergeCell ref="R212:R214"/>
    <mergeCell ref="S212:T214"/>
    <mergeCell ref="D215:D217"/>
    <mergeCell ref="E215:F217"/>
    <mergeCell ref="K215:K217"/>
    <mergeCell ref="L215:M217"/>
    <mergeCell ref="R215:R217"/>
    <mergeCell ref="S215:T217"/>
    <mergeCell ref="D218:D220"/>
    <mergeCell ref="C212:C219"/>
    <mergeCell ref="D212:D214"/>
    <mergeCell ref="E212:F214"/>
    <mergeCell ref="J212:J219"/>
    <mergeCell ref="K212:K214"/>
    <mergeCell ref="L212:M214"/>
    <mergeCell ref="E218:F220"/>
    <mergeCell ref="K218:K220"/>
    <mergeCell ref="L218:M220"/>
    <mergeCell ref="S205:T207"/>
    <mergeCell ref="C210:C211"/>
    <mergeCell ref="D210:F211"/>
    <mergeCell ref="J210:J211"/>
    <mergeCell ref="K210:M211"/>
    <mergeCell ref="Q210:Q211"/>
    <mergeCell ref="R210:T211"/>
    <mergeCell ref="R202:R204"/>
    <mergeCell ref="S202:T204"/>
    <mergeCell ref="C204:C207"/>
    <mergeCell ref="J204:J207"/>
    <mergeCell ref="Q204:Q207"/>
    <mergeCell ref="D205:D207"/>
    <mergeCell ref="E205:F207"/>
    <mergeCell ref="K205:K207"/>
    <mergeCell ref="L205:M207"/>
    <mergeCell ref="R205:R207"/>
    <mergeCell ref="Q196:Q203"/>
    <mergeCell ref="R196:R198"/>
    <mergeCell ref="S196:T198"/>
    <mergeCell ref="D199:D201"/>
    <mergeCell ref="E199:F201"/>
    <mergeCell ref="K199:K201"/>
    <mergeCell ref="L199:M201"/>
    <mergeCell ref="R199:R201"/>
    <mergeCell ref="S199:T201"/>
    <mergeCell ref="D202:D204"/>
    <mergeCell ref="C196:C203"/>
    <mergeCell ref="D196:D198"/>
    <mergeCell ref="E196:F198"/>
    <mergeCell ref="J196:J203"/>
    <mergeCell ref="K196:K198"/>
    <mergeCell ref="L196:M198"/>
    <mergeCell ref="E202:F204"/>
    <mergeCell ref="K202:K204"/>
    <mergeCell ref="L202:M204"/>
    <mergeCell ref="S189:T191"/>
    <mergeCell ref="C194:C195"/>
    <mergeCell ref="D194:F195"/>
    <mergeCell ref="J194:J195"/>
    <mergeCell ref="K194:M195"/>
    <mergeCell ref="Q194:Q195"/>
    <mergeCell ref="R194:T195"/>
    <mergeCell ref="R186:R188"/>
    <mergeCell ref="S186:T188"/>
    <mergeCell ref="C188:C191"/>
    <mergeCell ref="J188:J191"/>
    <mergeCell ref="Q188:Q191"/>
    <mergeCell ref="D189:D191"/>
    <mergeCell ref="E189:F191"/>
    <mergeCell ref="K189:K191"/>
    <mergeCell ref="L189:M191"/>
    <mergeCell ref="R189:R191"/>
    <mergeCell ref="Q180:Q187"/>
    <mergeCell ref="R180:R182"/>
    <mergeCell ref="S180:T182"/>
    <mergeCell ref="D183:D185"/>
    <mergeCell ref="E183:F185"/>
    <mergeCell ref="K183:K185"/>
    <mergeCell ref="L183:M185"/>
    <mergeCell ref="R183:R185"/>
    <mergeCell ref="S183:T185"/>
    <mergeCell ref="D186:D188"/>
    <mergeCell ref="C180:C187"/>
    <mergeCell ref="D180:D182"/>
    <mergeCell ref="E180:F182"/>
    <mergeCell ref="J180:J187"/>
    <mergeCell ref="K180:K182"/>
    <mergeCell ref="L180:M182"/>
    <mergeCell ref="E186:F188"/>
    <mergeCell ref="K186:K188"/>
    <mergeCell ref="L186:M188"/>
    <mergeCell ref="S173:T175"/>
    <mergeCell ref="C178:C179"/>
    <mergeCell ref="D178:F179"/>
    <mergeCell ref="J178:J179"/>
    <mergeCell ref="K178:M179"/>
    <mergeCell ref="Q178:Q179"/>
    <mergeCell ref="R178:T179"/>
    <mergeCell ref="R170:R172"/>
    <mergeCell ref="S170:T172"/>
    <mergeCell ref="C172:C175"/>
    <mergeCell ref="J172:J175"/>
    <mergeCell ref="Q172:Q175"/>
    <mergeCell ref="D173:D175"/>
    <mergeCell ref="E173:F175"/>
    <mergeCell ref="K173:K175"/>
    <mergeCell ref="L173:M175"/>
    <mergeCell ref="R173:R175"/>
    <mergeCell ref="Q164:Q171"/>
    <mergeCell ref="R164:R166"/>
    <mergeCell ref="S164:T166"/>
    <mergeCell ref="D167:D169"/>
    <mergeCell ref="E167:F169"/>
    <mergeCell ref="K167:K169"/>
    <mergeCell ref="L167:M169"/>
    <mergeCell ref="R167:R169"/>
    <mergeCell ref="S167:T169"/>
    <mergeCell ref="D170:D172"/>
    <mergeCell ref="C164:C171"/>
    <mergeCell ref="D164:D166"/>
    <mergeCell ref="E164:F166"/>
    <mergeCell ref="J164:J171"/>
    <mergeCell ref="K164:K166"/>
    <mergeCell ref="L164:M166"/>
    <mergeCell ref="E170:F172"/>
    <mergeCell ref="K170:K172"/>
    <mergeCell ref="L170:M172"/>
    <mergeCell ref="S157:T159"/>
    <mergeCell ref="C162:C163"/>
    <mergeCell ref="D162:F163"/>
    <mergeCell ref="J162:J163"/>
    <mergeCell ref="K162:M163"/>
    <mergeCell ref="Q162:Q163"/>
    <mergeCell ref="R162:T163"/>
    <mergeCell ref="R154:R156"/>
    <mergeCell ref="S154:T156"/>
    <mergeCell ref="C156:C159"/>
    <mergeCell ref="J156:J159"/>
    <mergeCell ref="Q156:Q159"/>
    <mergeCell ref="D157:D159"/>
    <mergeCell ref="E157:F159"/>
    <mergeCell ref="K157:K159"/>
    <mergeCell ref="L157:M159"/>
    <mergeCell ref="R157:R159"/>
    <mergeCell ref="Q148:Q155"/>
    <mergeCell ref="R148:R150"/>
    <mergeCell ref="S148:T150"/>
    <mergeCell ref="D151:D153"/>
    <mergeCell ref="E151:F153"/>
    <mergeCell ref="K151:K153"/>
    <mergeCell ref="L151:M153"/>
    <mergeCell ref="R151:R153"/>
    <mergeCell ref="S151:T153"/>
    <mergeCell ref="D154:D156"/>
    <mergeCell ref="C148:C155"/>
    <mergeCell ref="D148:D150"/>
    <mergeCell ref="E148:F150"/>
    <mergeCell ref="J148:J155"/>
    <mergeCell ref="K148:K150"/>
    <mergeCell ref="L148:M150"/>
    <mergeCell ref="E154:F156"/>
    <mergeCell ref="K154:K156"/>
    <mergeCell ref="L154:M156"/>
    <mergeCell ref="S141:T143"/>
    <mergeCell ref="C146:C147"/>
    <mergeCell ref="D146:F147"/>
    <mergeCell ref="J146:J147"/>
    <mergeCell ref="K146:M147"/>
    <mergeCell ref="Q146:Q147"/>
    <mergeCell ref="R146:T147"/>
    <mergeCell ref="R138:R140"/>
    <mergeCell ref="S138:T140"/>
    <mergeCell ref="C140:C143"/>
    <mergeCell ref="J140:J143"/>
    <mergeCell ref="Q140:Q143"/>
    <mergeCell ref="D141:D143"/>
    <mergeCell ref="E141:F143"/>
    <mergeCell ref="K141:K143"/>
    <mergeCell ref="L141:M143"/>
    <mergeCell ref="R141:R143"/>
    <mergeCell ref="Q132:Q139"/>
    <mergeCell ref="R132:R134"/>
    <mergeCell ref="S132:T134"/>
    <mergeCell ref="D135:D137"/>
    <mergeCell ref="E135:F137"/>
    <mergeCell ref="K135:K137"/>
    <mergeCell ref="L135:M137"/>
    <mergeCell ref="R135:R137"/>
    <mergeCell ref="S135:T137"/>
    <mergeCell ref="D138:D140"/>
    <mergeCell ref="C132:C139"/>
    <mergeCell ref="D132:D134"/>
    <mergeCell ref="E132:F134"/>
    <mergeCell ref="J132:J139"/>
    <mergeCell ref="K132:K134"/>
    <mergeCell ref="L132:M134"/>
    <mergeCell ref="E138:F140"/>
    <mergeCell ref="K138:K140"/>
    <mergeCell ref="L138:M140"/>
    <mergeCell ref="S125:T127"/>
    <mergeCell ref="C130:C131"/>
    <mergeCell ref="D130:F131"/>
    <mergeCell ref="J130:J131"/>
    <mergeCell ref="K130:M131"/>
    <mergeCell ref="Q130:Q131"/>
    <mergeCell ref="R130:T131"/>
    <mergeCell ref="R122:R124"/>
    <mergeCell ref="S122:T124"/>
    <mergeCell ref="C124:C127"/>
    <mergeCell ref="J124:J127"/>
    <mergeCell ref="Q124:Q127"/>
    <mergeCell ref="D125:D127"/>
    <mergeCell ref="E125:F127"/>
    <mergeCell ref="K125:K127"/>
    <mergeCell ref="L125:M127"/>
    <mergeCell ref="R125:R127"/>
    <mergeCell ref="Q116:Q123"/>
    <mergeCell ref="R116:R118"/>
    <mergeCell ref="S116:T118"/>
    <mergeCell ref="D119:D121"/>
    <mergeCell ref="E119:F121"/>
    <mergeCell ref="K119:K121"/>
    <mergeCell ref="L119:M121"/>
    <mergeCell ref="R119:R121"/>
    <mergeCell ref="S119:T121"/>
    <mergeCell ref="D122:D124"/>
    <mergeCell ref="C116:C123"/>
    <mergeCell ref="D116:D118"/>
    <mergeCell ref="E116:F118"/>
    <mergeCell ref="J116:J123"/>
    <mergeCell ref="K116:K118"/>
    <mergeCell ref="L116:M118"/>
    <mergeCell ref="E122:F124"/>
    <mergeCell ref="K122:K124"/>
    <mergeCell ref="L122:M124"/>
    <mergeCell ref="S109:T111"/>
    <mergeCell ref="C114:C115"/>
    <mergeCell ref="D114:F115"/>
    <mergeCell ref="J114:J115"/>
    <mergeCell ref="K114:M115"/>
    <mergeCell ref="Q114:Q115"/>
    <mergeCell ref="R114:T115"/>
    <mergeCell ref="R106:R108"/>
    <mergeCell ref="S106:T108"/>
    <mergeCell ref="C108:C111"/>
    <mergeCell ref="J108:J111"/>
    <mergeCell ref="Q108:Q111"/>
    <mergeCell ref="D109:D111"/>
    <mergeCell ref="E109:F111"/>
    <mergeCell ref="K109:K111"/>
    <mergeCell ref="L109:M111"/>
    <mergeCell ref="R109:R111"/>
    <mergeCell ref="Q100:Q107"/>
    <mergeCell ref="R100:R102"/>
    <mergeCell ref="S100:T102"/>
    <mergeCell ref="D103:D105"/>
    <mergeCell ref="E103:F105"/>
    <mergeCell ref="K103:K105"/>
    <mergeCell ref="L103:M105"/>
    <mergeCell ref="R103:R105"/>
    <mergeCell ref="S103:T105"/>
    <mergeCell ref="D106:D108"/>
    <mergeCell ref="C100:C107"/>
    <mergeCell ref="D100:D102"/>
    <mergeCell ref="E100:F102"/>
    <mergeCell ref="J100:J107"/>
    <mergeCell ref="K100:K102"/>
    <mergeCell ref="L100:M102"/>
    <mergeCell ref="E106:F108"/>
    <mergeCell ref="K106:K108"/>
    <mergeCell ref="L106:M108"/>
    <mergeCell ref="S93:T95"/>
    <mergeCell ref="C98:C99"/>
    <mergeCell ref="D98:F99"/>
    <mergeCell ref="J98:J99"/>
    <mergeCell ref="K98:M99"/>
    <mergeCell ref="Q98:Q99"/>
    <mergeCell ref="R98:T99"/>
    <mergeCell ref="R90:R92"/>
    <mergeCell ref="S90:T92"/>
    <mergeCell ref="C92:C95"/>
    <mergeCell ref="J92:J95"/>
    <mergeCell ref="Q92:Q95"/>
    <mergeCell ref="D93:D95"/>
    <mergeCell ref="E93:F95"/>
    <mergeCell ref="K93:K95"/>
    <mergeCell ref="L93:M95"/>
    <mergeCell ref="R93:R95"/>
    <mergeCell ref="Q84:Q91"/>
    <mergeCell ref="R84:R86"/>
    <mergeCell ref="S84:T86"/>
    <mergeCell ref="D87:D89"/>
    <mergeCell ref="E87:F89"/>
    <mergeCell ref="K87:K89"/>
    <mergeCell ref="L87:M89"/>
    <mergeCell ref="R87:R89"/>
    <mergeCell ref="S87:T89"/>
    <mergeCell ref="D90:D92"/>
    <mergeCell ref="C84:C91"/>
    <mergeCell ref="D84:D86"/>
    <mergeCell ref="E84:F86"/>
    <mergeCell ref="J84:J91"/>
    <mergeCell ref="K84:K86"/>
    <mergeCell ref="L84:M86"/>
    <mergeCell ref="E90:F92"/>
    <mergeCell ref="K90:K92"/>
    <mergeCell ref="L90:M92"/>
    <mergeCell ref="S77:T79"/>
    <mergeCell ref="C82:C83"/>
    <mergeCell ref="D82:F83"/>
    <mergeCell ref="J82:J83"/>
    <mergeCell ref="K82:M83"/>
    <mergeCell ref="Q82:Q83"/>
    <mergeCell ref="R82:T83"/>
    <mergeCell ref="R74:R76"/>
    <mergeCell ref="S74:T76"/>
    <mergeCell ref="C76:C79"/>
    <mergeCell ref="J76:J79"/>
    <mergeCell ref="Q76:Q79"/>
    <mergeCell ref="D77:D79"/>
    <mergeCell ref="E77:F79"/>
    <mergeCell ref="K77:K79"/>
    <mergeCell ref="L77:M79"/>
    <mergeCell ref="R77:R79"/>
    <mergeCell ref="Q68:Q75"/>
    <mergeCell ref="R68:R70"/>
    <mergeCell ref="S68:T70"/>
    <mergeCell ref="D71:D73"/>
    <mergeCell ref="E71:F73"/>
    <mergeCell ref="K71:K73"/>
    <mergeCell ref="L71:M73"/>
    <mergeCell ref="R71:R73"/>
    <mergeCell ref="S71:T73"/>
    <mergeCell ref="D74:D76"/>
    <mergeCell ref="C68:C75"/>
    <mergeCell ref="D68:D70"/>
    <mergeCell ref="E68:F70"/>
    <mergeCell ref="J68:J75"/>
    <mergeCell ref="K68:K70"/>
    <mergeCell ref="L68:M70"/>
    <mergeCell ref="E74:F76"/>
    <mergeCell ref="K74:K76"/>
    <mergeCell ref="L74:M76"/>
    <mergeCell ref="S61:T63"/>
    <mergeCell ref="C66:C67"/>
    <mergeCell ref="D66:F67"/>
    <mergeCell ref="J66:J67"/>
    <mergeCell ref="K66:M67"/>
    <mergeCell ref="Q66:Q67"/>
    <mergeCell ref="R66:T67"/>
    <mergeCell ref="R58:R60"/>
    <mergeCell ref="S58:T60"/>
    <mergeCell ref="C60:C63"/>
    <mergeCell ref="J60:J63"/>
    <mergeCell ref="Q60:Q63"/>
    <mergeCell ref="D61:D63"/>
    <mergeCell ref="E61:F63"/>
    <mergeCell ref="K61:K63"/>
    <mergeCell ref="L61:M63"/>
    <mergeCell ref="R61:R63"/>
    <mergeCell ref="Q52:Q59"/>
    <mergeCell ref="R52:R54"/>
    <mergeCell ref="S52:T54"/>
    <mergeCell ref="D55:D57"/>
    <mergeCell ref="E55:F57"/>
    <mergeCell ref="K55:K57"/>
    <mergeCell ref="L55:M57"/>
    <mergeCell ref="R55:R57"/>
    <mergeCell ref="S55:T57"/>
    <mergeCell ref="D58:D60"/>
    <mergeCell ref="C52:C59"/>
    <mergeCell ref="D52:D54"/>
    <mergeCell ref="E52:F54"/>
    <mergeCell ref="J52:J59"/>
    <mergeCell ref="K52:K54"/>
    <mergeCell ref="L52:M54"/>
    <mergeCell ref="E58:F60"/>
    <mergeCell ref="K58:K60"/>
    <mergeCell ref="L58:M60"/>
    <mergeCell ref="S45:T47"/>
    <mergeCell ref="C50:C51"/>
    <mergeCell ref="D50:F51"/>
    <mergeCell ref="J50:J51"/>
    <mergeCell ref="K50:M51"/>
    <mergeCell ref="Q50:Q51"/>
    <mergeCell ref="R50:T51"/>
    <mergeCell ref="R42:R44"/>
    <mergeCell ref="S42:T44"/>
    <mergeCell ref="C44:C47"/>
    <mergeCell ref="J44:J47"/>
    <mergeCell ref="Q44:Q47"/>
    <mergeCell ref="D45:D47"/>
    <mergeCell ref="E45:F47"/>
    <mergeCell ref="K45:K47"/>
    <mergeCell ref="L45:M47"/>
    <mergeCell ref="R45:R47"/>
    <mergeCell ref="Q36:Q43"/>
    <mergeCell ref="R36:R38"/>
    <mergeCell ref="S36:T38"/>
    <mergeCell ref="D39:D41"/>
    <mergeCell ref="E39:F41"/>
    <mergeCell ref="K39:K41"/>
    <mergeCell ref="L39:M41"/>
    <mergeCell ref="R39:R41"/>
    <mergeCell ref="S39:T41"/>
    <mergeCell ref="D42:D44"/>
    <mergeCell ref="C36:C43"/>
    <mergeCell ref="D36:D38"/>
    <mergeCell ref="E36:F38"/>
    <mergeCell ref="J36:J43"/>
    <mergeCell ref="K36:K38"/>
    <mergeCell ref="L36:M38"/>
    <mergeCell ref="E42:F44"/>
    <mergeCell ref="K42:K44"/>
    <mergeCell ref="L42:M44"/>
    <mergeCell ref="S29:T31"/>
    <mergeCell ref="R26:R28"/>
    <mergeCell ref="S26:T28"/>
    <mergeCell ref="C28:C31"/>
    <mergeCell ref="J28:J31"/>
    <mergeCell ref="Q28:Q31"/>
    <mergeCell ref="D29:D31"/>
    <mergeCell ref="E29:F31"/>
    <mergeCell ref="K29:K31"/>
    <mergeCell ref="L29:M31"/>
    <mergeCell ref="R29:R31"/>
    <mergeCell ref="Q20:Q27"/>
    <mergeCell ref="R20:R22"/>
    <mergeCell ref="S20:T22"/>
    <mergeCell ref="D23:D25"/>
    <mergeCell ref="E23:F25"/>
    <mergeCell ref="K23:K25"/>
    <mergeCell ref="L23:M25"/>
    <mergeCell ref="R23:R25"/>
    <mergeCell ref="S23:T25"/>
    <mergeCell ref="D26:D28"/>
    <mergeCell ref="C20:C27"/>
    <mergeCell ref="D20:D22"/>
    <mergeCell ref="E20:F22"/>
    <mergeCell ref="J20:J27"/>
    <mergeCell ref="K20:K22"/>
    <mergeCell ref="L20:M22"/>
    <mergeCell ref="E26:F28"/>
    <mergeCell ref="K26:K28"/>
    <mergeCell ref="L26:M28"/>
    <mergeCell ref="S13:T15"/>
    <mergeCell ref="C18:C19"/>
    <mergeCell ref="D18:F19"/>
    <mergeCell ref="J18:J19"/>
    <mergeCell ref="K18:M19"/>
    <mergeCell ref="Q18:Q19"/>
    <mergeCell ref="R18:T19"/>
    <mergeCell ref="D7:D9"/>
    <mergeCell ref="E7:F9"/>
    <mergeCell ref="K7:K9"/>
    <mergeCell ref="L7:M9"/>
    <mergeCell ref="R7:R9"/>
    <mergeCell ref="S7:T9"/>
    <mergeCell ref="D10:D12"/>
    <mergeCell ref="C4:C11"/>
    <mergeCell ref="D4:D6"/>
    <mergeCell ref="E4:F6"/>
    <mergeCell ref="J4:J11"/>
    <mergeCell ref="Q2:Q3"/>
    <mergeCell ref="R2:T3"/>
    <mergeCell ref="K4:K6"/>
    <mergeCell ref="L4:M6"/>
    <mergeCell ref="E10:F12"/>
    <mergeCell ref="K10:K12"/>
    <mergeCell ref="L10:M12"/>
    <mergeCell ref="C2:C3"/>
    <mergeCell ref="D2:F3"/>
    <mergeCell ref="J2:J3"/>
    <mergeCell ref="K2:M3"/>
    <mergeCell ref="R10:R12"/>
    <mergeCell ref="S10:T12"/>
    <mergeCell ref="C12:C15"/>
    <mergeCell ref="J12:J15"/>
    <mergeCell ref="Q12:Q15"/>
    <mergeCell ref="D13:D15"/>
    <mergeCell ref="E13:F15"/>
    <mergeCell ref="K13:K15"/>
    <mergeCell ref="L13:M15"/>
    <mergeCell ref="R13:R15"/>
    <mergeCell ref="Q4:Q11"/>
    <mergeCell ref="R4:R6"/>
    <mergeCell ref="S4:T6"/>
  </mergeCells>
  <printOptions horizontalCentered="1"/>
  <pageMargins left="0.19685039370078741" right="0.19685039370078741" top="0.59055118110236227" bottom="0.59055118110236227" header="0.31496062992125984" footer="0.31496062992125984"/>
  <pageSetup paperSize="8" scale="46" fitToHeight="5" orientation="portrait" r:id="rId1"/>
  <rowBreaks count="2" manualBreakCount="2">
    <brk id="128" max="21" man="1"/>
    <brk id="256" max="2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V256"/>
  <sheetViews>
    <sheetView view="pageBreakPreview" topLeftCell="A221" zoomScale="60" zoomScaleNormal="75" workbookViewId="0">
      <selection activeCell="C257" sqref="C257"/>
    </sheetView>
  </sheetViews>
  <sheetFormatPr baseColWidth="10" defaultRowHeight="18" customHeight="1" x14ac:dyDescent="0.25"/>
  <cols>
    <col min="1" max="1" width="10.5703125" style="632" customWidth="1"/>
    <col min="2" max="2" width="6.5703125" style="632" customWidth="1"/>
    <col min="3" max="3" width="28.7109375" customWidth="1"/>
    <col min="5" max="6" width="17.7109375" customWidth="1"/>
    <col min="7" max="7" width="6.5703125" style="632" customWidth="1"/>
    <col min="8" max="8" width="10.5703125" style="632" customWidth="1"/>
    <col min="9" max="9" width="6.5703125" style="632" customWidth="1"/>
    <col min="10" max="10" width="28.7109375" customWidth="1"/>
    <col min="12" max="13" width="17.7109375" customWidth="1"/>
    <col min="14" max="14" width="6.5703125" style="632" customWidth="1"/>
    <col min="15" max="15" width="10.5703125" style="632" customWidth="1"/>
    <col min="16" max="16" width="6.5703125" style="632" customWidth="1"/>
    <col min="17" max="17" width="28.7109375" customWidth="1"/>
    <col min="19" max="20" width="17.7109375" customWidth="1"/>
    <col min="21" max="21" width="6.5703125" style="610" customWidth="1"/>
    <col min="22" max="22" width="10.5703125" style="610" customWidth="1"/>
  </cols>
  <sheetData>
    <row r="1" spans="1:22" ht="24" customHeight="1" thickBot="1" x14ac:dyDescent="0.3">
      <c r="A1" s="651"/>
      <c r="B1" s="652"/>
      <c r="C1" s="653"/>
      <c r="D1" s="653"/>
      <c r="E1" s="653"/>
      <c r="F1" s="653"/>
      <c r="G1" s="654"/>
      <c r="H1" s="651"/>
      <c r="I1" s="652"/>
      <c r="J1" s="653"/>
      <c r="K1" s="653"/>
      <c r="L1" s="653"/>
      <c r="M1" s="653"/>
      <c r="N1" s="654"/>
      <c r="O1" s="651"/>
      <c r="P1" s="652"/>
      <c r="Q1" s="653"/>
      <c r="R1" s="653"/>
      <c r="S1" s="653"/>
      <c r="T1" s="653"/>
      <c r="U1" s="655"/>
      <c r="V1" s="656"/>
    </row>
    <row r="2" spans="1:22" ht="18" customHeight="1" x14ac:dyDescent="0.25">
      <c r="A2" s="633"/>
      <c r="B2" s="629">
        <v>0</v>
      </c>
      <c r="C2" s="746" t="s">
        <v>428</v>
      </c>
      <c r="D2" s="800" t="s">
        <v>536</v>
      </c>
      <c r="E2" s="801"/>
      <c r="F2" s="802"/>
      <c r="G2" s="634"/>
      <c r="H2" s="635"/>
      <c r="I2" s="629">
        <v>1</v>
      </c>
      <c r="J2" s="746" t="s">
        <v>428</v>
      </c>
      <c r="K2" s="800" t="s">
        <v>536</v>
      </c>
      <c r="L2" s="801"/>
      <c r="M2" s="802"/>
      <c r="N2" s="634"/>
      <c r="O2" s="635"/>
      <c r="P2" s="629">
        <f>I2+1</f>
        <v>2</v>
      </c>
      <c r="Q2" s="746" t="s">
        <v>428</v>
      </c>
      <c r="R2" s="800" t="s">
        <v>536</v>
      </c>
      <c r="S2" s="801"/>
      <c r="T2" s="802"/>
      <c r="U2" s="620"/>
      <c r="V2" s="625"/>
    </row>
    <row r="3" spans="1:22" ht="18" customHeight="1" x14ac:dyDescent="0.25">
      <c r="A3" s="633"/>
      <c r="B3" s="629"/>
      <c r="C3" s="747"/>
      <c r="D3" s="803"/>
      <c r="E3" s="804"/>
      <c r="F3" s="805"/>
      <c r="G3" s="634"/>
      <c r="H3" s="635"/>
      <c r="I3" s="629"/>
      <c r="J3" s="747"/>
      <c r="K3" s="803"/>
      <c r="L3" s="804"/>
      <c r="M3" s="805"/>
      <c r="N3" s="634"/>
      <c r="O3" s="635"/>
      <c r="P3" s="629"/>
      <c r="Q3" s="747"/>
      <c r="R3" s="803"/>
      <c r="S3" s="804"/>
      <c r="T3" s="805"/>
      <c r="U3" s="620"/>
      <c r="V3" s="625"/>
    </row>
    <row r="4" spans="1:22" ht="18" customHeight="1" x14ac:dyDescent="0.3">
      <c r="A4" s="633"/>
      <c r="B4" s="629"/>
      <c r="C4" s="739"/>
      <c r="D4" s="806" t="s">
        <v>635</v>
      </c>
      <c r="E4" s="808"/>
      <c r="F4" s="809"/>
      <c r="G4" s="636"/>
      <c r="H4" s="637"/>
      <c r="I4" s="629"/>
      <c r="J4" s="743"/>
      <c r="K4" s="806" t="s">
        <v>635</v>
      </c>
      <c r="L4" s="808"/>
      <c r="M4" s="809"/>
      <c r="N4" s="636"/>
      <c r="O4" s="637"/>
      <c r="P4" s="629"/>
      <c r="Q4" s="743"/>
      <c r="R4" s="806" t="s">
        <v>635</v>
      </c>
      <c r="S4" s="808"/>
      <c r="T4" s="809"/>
      <c r="U4" s="621"/>
      <c r="V4" s="626"/>
    </row>
    <row r="5" spans="1:22" ht="18" customHeight="1" x14ac:dyDescent="0.3">
      <c r="A5" s="633"/>
      <c r="B5" s="629"/>
      <c r="C5" s="740"/>
      <c r="D5" s="807"/>
      <c r="E5" s="810"/>
      <c r="F5" s="811"/>
      <c r="G5" s="636"/>
      <c r="H5" s="637"/>
      <c r="I5" s="629"/>
      <c r="J5" s="744"/>
      <c r="K5" s="807"/>
      <c r="L5" s="810"/>
      <c r="M5" s="811"/>
      <c r="N5" s="636"/>
      <c r="O5" s="637"/>
      <c r="P5" s="629"/>
      <c r="Q5" s="744"/>
      <c r="R5" s="807"/>
      <c r="S5" s="810"/>
      <c r="T5" s="811"/>
      <c r="U5" s="621"/>
      <c r="V5" s="626"/>
    </row>
    <row r="6" spans="1:22" ht="18" customHeight="1" x14ac:dyDescent="0.3">
      <c r="A6" s="633"/>
      <c r="B6" s="629"/>
      <c r="C6" s="740"/>
      <c r="D6" s="807"/>
      <c r="E6" s="810"/>
      <c r="F6" s="811"/>
      <c r="G6" s="636"/>
      <c r="H6" s="637"/>
      <c r="I6" s="629"/>
      <c r="J6" s="744"/>
      <c r="K6" s="807"/>
      <c r="L6" s="810"/>
      <c r="M6" s="811"/>
      <c r="N6" s="636"/>
      <c r="O6" s="637"/>
      <c r="P6" s="629"/>
      <c r="Q6" s="744"/>
      <c r="R6" s="807"/>
      <c r="S6" s="810"/>
      <c r="T6" s="811"/>
      <c r="U6" s="621"/>
      <c r="V6" s="626"/>
    </row>
    <row r="7" spans="1:22" ht="18" customHeight="1" x14ac:dyDescent="0.25">
      <c r="A7" s="633"/>
      <c r="B7" s="629"/>
      <c r="C7" s="740"/>
      <c r="D7" s="812" t="s">
        <v>1</v>
      </c>
      <c r="E7" s="808"/>
      <c r="F7" s="809"/>
      <c r="G7" s="638"/>
      <c r="H7" s="639"/>
      <c r="I7" s="629"/>
      <c r="J7" s="744"/>
      <c r="K7" s="812" t="s">
        <v>1</v>
      </c>
      <c r="L7" s="808"/>
      <c r="M7" s="809"/>
      <c r="N7" s="638"/>
      <c r="O7" s="639"/>
      <c r="P7" s="629"/>
      <c r="Q7" s="744"/>
      <c r="R7" s="812" t="s">
        <v>1</v>
      </c>
      <c r="S7" s="808"/>
      <c r="T7" s="809"/>
      <c r="U7" s="622"/>
      <c r="V7" s="627"/>
    </row>
    <row r="8" spans="1:22" ht="18" customHeight="1" x14ac:dyDescent="0.25">
      <c r="A8" s="633"/>
      <c r="B8" s="629"/>
      <c r="C8" s="740"/>
      <c r="D8" s="812"/>
      <c r="E8" s="810"/>
      <c r="F8" s="811"/>
      <c r="G8" s="638"/>
      <c r="H8" s="639"/>
      <c r="I8" s="629"/>
      <c r="J8" s="744"/>
      <c r="K8" s="812"/>
      <c r="L8" s="810"/>
      <c r="M8" s="811"/>
      <c r="N8" s="638"/>
      <c r="O8" s="639"/>
      <c r="P8" s="629"/>
      <c r="Q8" s="744"/>
      <c r="R8" s="812"/>
      <c r="S8" s="810"/>
      <c r="T8" s="811"/>
      <c r="U8" s="622"/>
      <c r="V8" s="627"/>
    </row>
    <row r="9" spans="1:22" ht="18" customHeight="1" x14ac:dyDescent="0.25">
      <c r="A9" s="633"/>
      <c r="B9" s="629"/>
      <c r="C9" s="740"/>
      <c r="D9" s="812"/>
      <c r="E9" s="810"/>
      <c r="F9" s="811"/>
      <c r="G9" s="638"/>
      <c r="H9" s="639"/>
      <c r="I9" s="629"/>
      <c r="J9" s="744"/>
      <c r="K9" s="812"/>
      <c r="L9" s="810"/>
      <c r="M9" s="811"/>
      <c r="N9" s="638"/>
      <c r="O9" s="639"/>
      <c r="P9" s="630"/>
      <c r="Q9" s="744"/>
      <c r="R9" s="812"/>
      <c r="S9" s="810"/>
      <c r="T9" s="811"/>
      <c r="U9" s="622"/>
      <c r="V9" s="627"/>
    </row>
    <row r="10" spans="1:22" ht="18" customHeight="1" x14ac:dyDescent="0.25">
      <c r="A10" s="643"/>
      <c r="B10" s="630"/>
      <c r="C10" s="740"/>
      <c r="D10" s="812" t="s">
        <v>2</v>
      </c>
      <c r="E10" s="808"/>
      <c r="F10" s="809"/>
      <c r="G10" s="638"/>
      <c r="H10" s="639"/>
      <c r="I10" s="630"/>
      <c r="J10" s="744"/>
      <c r="K10" s="812" t="s">
        <v>2</v>
      </c>
      <c r="L10" s="808"/>
      <c r="M10" s="809"/>
      <c r="N10" s="638"/>
      <c r="O10" s="639"/>
      <c r="P10" s="630"/>
      <c r="Q10" s="744"/>
      <c r="R10" s="812" t="s">
        <v>2</v>
      </c>
      <c r="S10" s="808"/>
      <c r="T10" s="809"/>
      <c r="U10" s="622"/>
      <c r="V10" s="627"/>
    </row>
    <row r="11" spans="1:22" ht="18" customHeight="1" x14ac:dyDescent="0.25">
      <c r="A11" s="643"/>
      <c r="B11" s="630"/>
      <c r="C11" s="741"/>
      <c r="D11" s="812"/>
      <c r="E11" s="810"/>
      <c r="F11" s="811"/>
      <c r="G11" s="638"/>
      <c r="H11" s="639"/>
      <c r="I11" s="630"/>
      <c r="J11" s="745"/>
      <c r="K11" s="812"/>
      <c r="L11" s="810"/>
      <c r="M11" s="811"/>
      <c r="N11" s="638"/>
      <c r="O11" s="639"/>
      <c r="P11" s="630"/>
      <c r="Q11" s="745"/>
      <c r="R11" s="812"/>
      <c r="S11" s="810"/>
      <c r="T11" s="811"/>
      <c r="U11" s="622"/>
      <c r="V11" s="627"/>
    </row>
    <row r="12" spans="1:22" ht="18" customHeight="1" x14ac:dyDescent="0.25">
      <c r="A12" s="643"/>
      <c r="B12" s="630"/>
      <c r="C12" s="760" t="s">
        <v>531</v>
      </c>
      <c r="D12" s="812"/>
      <c r="E12" s="810"/>
      <c r="F12" s="811"/>
      <c r="G12" s="638"/>
      <c r="H12" s="639"/>
      <c r="I12" s="630"/>
      <c r="J12" s="763" t="s">
        <v>531</v>
      </c>
      <c r="K12" s="812"/>
      <c r="L12" s="810"/>
      <c r="M12" s="811"/>
      <c r="N12" s="638"/>
      <c r="O12" s="639"/>
      <c r="P12" s="630"/>
      <c r="Q12" s="763" t="s">
        <v>531</v>
      </c>
      <c r="R12" s="812"/>
      <c r="S12" s="810"/>
      <c r="T12" s="811"/>
      <c r="U12" s="622"/>
      <c r="V12" s="627"/>
    </row>
    <row r="13" spans="1:22" ht="18" customHeight="1" x14ac:dyDescent="0.25">
      <c r="A13" s="643"/>
      <c r="B13" s="630"/>
      <c r="C13" s="760"/>
      <c r="D13" s="812" t="s">
        <v>535</v>
      </c>
      <c r="E13" s="810"/>
      <c r="F13" s="811"/>
      <c r="G13" s="638"/>
      <c r="H13" s="639"/>
      <c r="I13" s="630"/>
      <c r="J13" s="763"/>
      <c r="K13" s="812" t="s">
        <v>535</v>
      </c>
      <c r="L13" s="810"/>
      <c r="M13" s="811"/>
      <c r="N13" s="638"/>
      <c r="O13" s="639"/>
      <c r="P13" s="630"/>
      <c r="Q13" s="763"/>
      <c r="R13" s="812" t="s">
        <v>535</v>
      </c>
      <c r="S13" s="810"/>
      <c r="T13" s="811"/>
      <c r="U13" s="622"/>
      <c r="V13" s="627"/>
    </row>
    <row r="14" spans="1:22" ht="18" customHeight="1" x14ac:dyDescent="0.25">
      <c r="A14" s="643"/>
      <c r="B14" s="630"/>
      <c r="C14" s="761"/>
      <c r="D14" s="813"/>
      <c r="E14" s="810"/>
      <c r="F14" s="811"/>
      <c r="G14" s="638"/>
      <c r="H14" s="639"/>
      <c r="I14" s="630"/>
      <c r="J14" s="764"/>
      <c r="K14" s="813"/>
      <c r="L14" s="810"/>
      <c r="M14" s="811"/>
      <c r="N14" s="638"/>
      <c r="O14" s="639"/>
      <c r="P14" s="630"/>
      <c r="Q14" s="764"/>
      <c r="R14" s="813"/>
      <c r="S14" s="810"/>
      <c r="T14" s="811"/>
      <c r="U14" s="622"/>
      <c r="V14" s="627"/>
    </row>
    <row r="15" spans="1:22" ht="18" customHeight="1" thickBot="1" x14ac:dyDescent="0.3">
      <c r="A15" s="643"/>
      <c r="B15" s="630"/>
      <c r="C15" s="762"/>
      <c r="D15" s="814"/>
      <c r="E15" s="815"/>
      <c r="F15" s="816"/>
      <c r="G15" s="638"/>
      <c r="H15" s="639"/>
      <c r="I15" s="630"/>
      <c r="J15" s="765"/>
      <c r="K15" s="814"/>
      <c r="L15" s="815"/>
      <c r="M15" s="816"/>
      <c r="N15" s="638"/>
      <c r="O15" s="639"/>
      <c r="P15" s="630"/>
      <c r="Q15" s="765"/>
      <c r="R15" s="814"/>
      <c r="S15" s="815"/>
      <c r="T15" s="816"/>
      <c r="U15" s="622"/>
      <c r="V15" s="627"/>
    </row>
    <row r="16" spans="1:22" ht="24" customHeight="1" x14ac:dyDescent="0.25">
      <c r="A16" s="641"/>
      <c r="B16" s="631"/>
      <c r="C16" s="611"/>
      <c r="D16" s="612"/>
      <c r="E16" s="613"/>
      <c r="F16" s="613"/>
      <c r="G16" s="640"/>
      <c r="H16" s="641"/>
      <c r="I16" s="631"/>
      <c r="J16" s="611"/>
      <c r="K16" s="612"/>
      <c r="L16" s="613"/>
      <c r="M16" s="613"/>
      <c r="N16" s="644"/>
      <c r="O16" s="645"/>
      <c r="P16" s="631"/>
      <c r="Q16" s="611"/>
      <c r="R16" s="612"/>
      <c r="S16" s="613"/>
      <c r="T16" s="613"/>
      <c r="U16" s="623"/>
      <c r="V16" s="623"/>
    </row>
    <row r="17" spans="1:22" ht="24" customHeight="1" thickBot="1" x14ac:dyDescent="0.3">
      <c r="A17" s="643"/>
      <c r="B17" s="630"/>
      <c r="D17" s="608"/>
      <c r="E17" s="609"/>
      <c r="F17" s="609"/>
      <c r="G17" s="642"/>
      <c r="H17" s="643"/>
      <c r="I17" s="630"/>
      <c r="K17" s="608"/>
      <c r="L17" s="609"/>
      <c r="M17" s="609"/>
      <c r="N17" s="642"/>
      <c r="O17" s="643"/>
      <c r="R17" s="608"/>
      <c r="S17" s="609"/>
      <c r="T17" s="609"/>
      <c r="U17" s="624"/>
      <c r="V17" s="628"/>
    </row>
    <row r="18" spans="1:22" ht="18" customHeight="1" x14ac:dyDescent="0.25">
      <c r="A18" s="633"/>
      <c r="B18" s="629">
        <f>P2+1</f>
        <v>3</v>
      </c>
      <c r="C18" s="746" t="s">
        <v>428</v>
      </c>
      <c r="D18" s="800" t="s">
        <v>536</v>
      </c>
      <c r="E18" s="801"/>
      <c r="F18" s="802"/>
      <c r="G18" s="634"/>
      <c r="H18" s="635"/>
      <c r="I18" s="629">
        <f>B18+1</f>
        <v>4</v>
      </c>
      <c r="J18" s="746" t="s">
        <v>428</v>
      </c>
      <c r="K18" s="800" t="s">
        <v>536</v>
      </c>
      <c r="L18" s="801"/>
      <c r="M18" s="802"/>
      <c r="N18" s="634"/>
      <c r="O18" s="635"/>
      <c r="P18" s="629">
        <f>I18+1</f>
        <v>5</v>
      </c>
      <c r="Q18" s="746" t="s">
        <v>428</v>
      </c>
      <c r="R18" s="800" t="s">
        <v>536</v>
      </c>
      <c r="S18" s="801"/>
      <c r="T18" s="802"/>
      <c r="U18" s="620"/>
      <c r="V18" s="625"/>
    </row>
    <row r="19" spans="1:22" ht="18" customHeight="1" x14ac:dyDescent="0.25">
      <c r="A19" s="633"/>
      <c r="B19" s="629"/>
      <c r="C19" s="747"/>
      <c r="D19" s="803"/>
      <c r="E19" s="804"/>
      <c r="F19" s="805"/>
      <c r="G19" s="634"/>
      <c r="H19" s="635"/>
      <c r="I19" s="629"/>
      <c r="J19" s="747"/>
      <c r="K19" s="803"/>
      <c r="L19" s="804"/>
      <c r="M19" s="805"/>
      <c r="N19" s="634"/>
      <c r="O19" s="635"/>
      <c r="P19" s="629"/>
      <c r="Q19" s="747"/>
      <c r="R19" s="803"/>
      <c r="S19" s="804"/>
      <c r="T19" s="805"/>
      <c r="U19" s="620"/>
      <c r="V19" s="625"/>
    </row>
    <row r="20" spans="1:22" ht="18" customHeight="1" x14ac:dyDescent="0.3">
      <c r="A20" s="633"/>
      <c r="B20" s="629"/>
      <c r="C20" s="743"/>
      <c r="D20" s="806" t="s">
        <v>635</v>
      </c>
      <c r="E20" s="808"/>
      <c r="F20" s="809"/>
      <c r="G20" s="636"/>
      <c r="H20" s="637"/>
      <c r="I20" s="629"/>
      <c r="J20" s="743"/>
      <c r="K20" s="806" t="s">
        <v>635</v>
      </c>
      <c r="L20" s="808"/>
      <c r="M20" s="809"/>
      <c r="N20" s="636"/>
      <c r="O20" s="637"/>
      <c r="P20" s="629"/>
      <c r="Q20" s="743"/>
      <c r="R20" s="806" t="s">
        <v>635</v>
      </c>
      <c r="S20" s="808"/>
      <c r="T20" s="809"/>
      <c r="U20" s="621"/>
      <c r="V20" s="626"/>
    </row>
    <row r="21" spans="1:22" ht="18" customHeight="1" x14ac:dyDescent="0.3">
      <c r="A21" s="633"/>
      <c r="B21" s="629"/>
      <c r="C21" s="744"/>
      <c r="D21" s="807"/>
      <c r="E21" s="810"/>
      <c r="F21" s="811"/>
      <c r="G21" s="636"/>
      <c r="H21" s="637"/>
      <c r="I21" s="629"/>
      <c r="J21" s="744"/>
      <c r="K21" s="807"/>
      <c r="L21" s="810"/>
      <c r="M21" s="811"/>
      <c r="N21" s="636"/>
      <c r="O21" s="637"/>
      <c r="P21" s="629"/>
      <c r="Q21" s="744"/>
      <c r="R21" s="807"/>
      <c r="S21" s="810"/>
      <c r="T21" s="811"/>
      <c r="U21" s="621"/>
      <c r="V21" s="626"/>
    </row>
    <row r="22" spans="1:22" ht="18" customHeight="1" x14ac:dyDescent="0.3">
      <c r="A22" s="633"/>
      <c r="B22" s="629"/>
      <c r="C22" s="744"/>
      <c r="D22" s="807"/>
      <c r="E22" s="810"/>
      <c r="F22" s="811"/>
      <c r="G22" s="636"/>
      <c r="H22" s="637"/>
      <c r="I22" s="629"/>
      <c r="J22" s="744"/>
      <c r="K22" s="807"/>
      <c r="L22" s="810"/>
      <c r="M22" s="811"/>
      <c r="N22" s="636"/>
      <c r="O22" s="637"/>
      <c r="P22" s="629"/>
      <c r="Q22" s="744"/>
      <c r="R22" s="807"/>
      <c r="S22" s="810"/>
      <c r="T22" s="811"/>
      <c r="U22" s="621"/>
      <c r="V22" s="626"/>
    </row>
    <row r="23" spans="1:22" ht="18" customHeight="1" x14ac:dyDescent="0.25">
      <c r="A23" s="633"/>
      <c r="B23" s="629"/>
      <c r="C23" s="744"/>
      <c r="D23" s="812" t="s">
        <v>1</v>
      </c>
      <c r="E23" s="808"/>
      <c r="F23" s="809"/>
      <c r="G23" s="638"/>
      <c r="H23" s="639"/>
      <c r="I23" s="629"/>
      <c r="J23" s="744"/>
      <c r="K23" s="812" t="s">
        <v>1</v>
      </c>
      <c r="L23" s="808"/>
      <c r="M23" s="809"/>
      <c r="N23" s="638"/>
      <c r="O23" s="639"/>
      <c r="P23" s="629"/>
      <c r="Q23" s="744"/>
      <c r="R23" s="812" t="s">
        <v>1</v>
      </c>
      <c r="S23" s="808"/>
      <c r="T23" s="809"/>
      <c r="U23" s="622"/>
      <c r="V23" s="627"/>
    </row>
    <row r="24" spans="1:22" ht="18" customHeight="1" x14ac:dyDescent="0.25">
      <c r="A24" s="633"/>
      <c r="B24" s="629"/>
      <c r="C24" s="744"/>
      <c r="D24" s="812"/>
      <c r="E24" s="810"/>
      <c r="F24" s="811"/>
      <c r="G24" s="638"/>
      <c r="H24" s="639"/>
      <c r="I24" s="629"/>
      <c r="J24" s="744"/>
      <c r="K24" s="812"/>
      <c r="L24" s="810"/>
      <c r="M24" s="811"/>
      <c r="N24" s="638"/>
      <c r="O24" s="639"/>
      <c r="P24" s="629"/>
      <c r="Q24" s="744"/>
      <c r="R24" s="812"/>
      <c r="S24" s="810"/>
      <c r="T24" s="811"/>
      <c r="U24" s="622"/>
      <c r="V24" s="627"/>
    </row>
    <row r="25" spans="1:22" ht="18" customHeight="1" x14ac:dyDescent="0.25">
      <c r="A25" s="633"/>
      <c r="B25" s="629"/>
      <c r="C25" s="744"/>
      <c r="D25" s="812"/>
      <c r="E25" s="810"/>
      <c r="F25" s="811"/>
      <c r="G25" s="638"/>
      <c r="H25" s="639"/>
      <c r="I25" s="629"/>
      <c r="J25" s="744"/>
      <c r="K25" s="812"/>
      <c r="L25" s="810"/>
      <c r="M25" s="811"/>
      <c r="N25" s="638"/>
      <c r="O25" s="639"/>
      <c r="P25" s="630"/>
      <c r="Q25" s="744"/>
      <c r="R25" s="812"/>
      <c r="S25" s="810"/>
      <c r="T25" s="811"/>
      <c r="U25" s="622"/>
      <c r="V25" s="627"/>
    </row>
    <row r="26" spans="1:22" ht="18" customHeight="1" x14ac:dyDescent="0.25">
      <c r="A26" s="643"/>
      <c r="B26" s="630"/>
      <c r="C26" s="744"/>
      <c r="D26" s="812" t="s">
        <v>2</v>
      </c>
      <c r="E26" s="808"/>
      <c r="F26" s="809"/>
      <c r="G26" s="638"/>
      <c r="H26" s="639"/>
      <c r="I26" s="630"/>
      <c r="J26" s="744"/>
      <c r="K26" s="812" t="s">
        <v>2</v>
      </c>
      <c r="L26" s="808"/>
      <c r="M26" s="809"/>
      <c r="N26" s="638"/>
      <c r="O26" s="639"/>
      <c r="P26" s="630"/>
      <c r="Q26" s="744"/>
      <c r="R26" s="812" t="s">
        <v>2</v>
      </c>
      <c r="S26" s="808"/>
      <c r="T26" s="809"/>
      <c r="U26" s="622"/>
      <c r="V26" s="627"/>
    </row>
    <row r="27" spans="1:22" ht="18" customHeight="1" x14ac:dyDescent="0.25">
      <c r="A27" s="643"/>
      <c r="B27" s="630"/>
      <c r="C27" s="745"/>
      <c r="D27" s="812"/>
      <c r="E27" s="810"/>
      <c r="F27" s="811"/>
      <c r="G27" s="638"/>
      <c r="H27" s="639"/>
      <c r="I27" s="630"/>
      <c r="J27" s="745"/>
      <c r="K27" s="812"/>
      <c r="L27" s="810"/>
      <c r="M27" s="811"/>
      <c r="N27" s="638"/>
      <c r="O27" s="639"/>
      <c r="P27" s="630"/>
      <c r="Q27" s="745"/>
      <c r="R27" s="812"/>
      <c r="S27" s="810"/>
      <c r="T27" s="811"/>
      <c r="U27" s="622"/>
      <c r="V27" s="627"/>
    </row>
    <row r="28" spans="1:22" ht="18" customHeight="1" x14ac:dyDescent="0.25">
      <c r="A28" s="643"/>
      <c r="B28" s="630"/>
      <c r="C28" s="763" t="s">
        <v>531</v>
      </c>
      <c r="D28" s="812"/>
      <c r="E28" s="810"/>
      <c r="F28" s="811"/>
      <c r="G28" s="638"/>
      <c r="H28" s="639"/>
      <c r="I28" s="630"/>
      <c r="J28" s="763" t="s">
        <v>531</v>
      </c>
      <c r="K28" s="812"/>
      <c r="L28" s="810"/>
      <c r="M28" s="811"/>
      <c r="N28" s="638"/>
      <c r="O28" s="639"/>
      <c r="P28" s="630"/>
      <c r="Q28" s="763" t="s">
        <v>531</v>
      </c>
      <c r="R28" s="812"/>
      <c r="S28" s="810"/>
      <c r="T28" s="811"/>
      <c r="U28" s="622"/>
      <c r="V28" s="627"/>
    </row>
    <row r="29" spans="1:22" ht="18" customHeight="1" x14ac:dyDescent="0.25">
      <c r="A29" s="643"/>
      <c r="B29" s="630"/>
      <c r="C29" s="763"/>
      <c r="D29" s="812" t="s">
        <v>535</v>
      </c>
      <c r="E29" s="810"/>
      <c r="F29" s="811"/>
      <c r="G29" s="638"/>
      <c r="H29" s="639"/>
      <c r="I29" s="630"/>
      <c r="J29" s="763"/>
      <c r="K29" s="812" t="s">
        <v>535</v>
      </c>
      <c r="L29" s="810"/>
      <c r="M29" s="811"/>
      <c r="N29" s="638"/>
      <c r="O29" s="639"/>
      <c r="P29" s="630"/>
      <c r="Q29" s="763"/>
      <c r="R29" s="812" t="s">
        <v>535</v>
      </c>
      <c r="S29" s="810"/>
      <c r="T29" s="811"/>
      <c r="U29" s="622"/>
      <c r="V29" s="627"/>
    </row>
    <row r="30" spans="1:22" ht="18" customHeight="1" x14ac:dyDescent="0.25">
      <c r="A30" s="643"/>
      <c r="B30" s="630"/>
      <c r="C30" s="764"/>
      <c r="D30" s="813"/>
      <c r="E30" s="810"/>
      <c r="F30" s="811"/>
      <c r="G30" s="638"/>
      <c r="H30" s="639"/>
      <c r="I30" s="630"/>
      <c r="J30" s="764"/>
      <c r="K30" s="813"/>
      <c r="L30" s="810"/>
      <c r="M30" s="811"/>
      <c r="N30" s="638"/>
      <c r="O30" s="639"/>
      <c r="P30" s="630"/>
      <c r="Q30" s="764"/>
      <c r="R30" s="813"/>
      <c r="S30" s="810"/>
      <c r="T30" s="811"/>
      <c r="U30" s="622"/>
      <c r="V30" s="627"/>
    </row>
    <row r="31" spans="1:22" ht="18" customHeight="1" thickBot="1" x14ac:dyDescent="0.3">
      <c r="A31" s="643"/>
      <c r="B31" s="630"/>
      <c r="C31" s="765"/>
      <c r="D31" s="814"/>
      <c r="E31" s="815"/>
      <c r="F31" s="816"/>
      <c r="G31" s="638"/>
      <c r="H31" s="639"/>
      <c r="I31" s="630"/>
      <c r="J31" s="765"/>
      <c r="K31" s="814"/>
      <c r="L31" s="815"/>
      <c r="M31" s="816"/>
      <c r="N31" s="638"/>
      <c r="O31" s="639"/>
      <c r="P31" s="630"/>
      <c r="Q31" s="765"/>
      <c r="R31" s="814"/>
      <c r="S31" s="815"/>
      <c r="T31" s="816"/>
      <c r="U31" s="622"/>
      <c r="V31" s="627"/>
    </row>
    <row r="32" spans="1:22" ht="24" customHeight="1" x14ac:dyDescent="0.25">
      <c r="A32" s="641"/>
      <c r="B32" s="631"/>
      <c r="C32" s="611"/>
      <c r="D32" s="612"/>
      <c r="E32" s="613"/>
      <c r="F32" s="613"/>
      <c r="G32" s="640"/>
      <c r="H32" s="641"/>
      <c r="I32" s="631"/>
      <c r="J32" s="611"/>
      <c r="K32" s="612"/>
      <c r="L32" s="613"/>
      <c r="M32" s="613"/>
      <c r="N32" s="640"/>
      <c r="O32" s="641"/>
      <c r="P32" s="631"/>
      <c r="Q32" s="611"/>
      <c r="R32" s="612"/>
      <c r="S32" s="613"/>
      <c r="T32" s="613"/>
      <c r="U32" s="623"/>
      <c r="V32" s="623"/>
    </row>
    <row r="33" spans="1:22" ht="24" customHeight="1" thickBot="1" x14ac:dyDescent="0.3">
      <c r="A33" s="643"/>
      <c r="B33" s="630"/>
      <c r="D33" s="608"/>
      <c r="E33" s="609"/>
      <c r="F33" s="609"/>
      <c r="G33" s="642"/>
      <c r="H33" s="643"/>
      <c r="I33" s="630"/>
      <c r="K33" s="608"/>
      <c r="L33" s="609"/>
      <c r="M33" s="609"/>
      <c r="N33" s="642"/>
      <c r="O33" s="643"/>
      <c r="R33" s="608"/>
      <c r="S33" s="609"/>
      <c r="T33" s="609"/>
      <c r="U33" s="624"/>
      <c r="V33" s="628"/>
    </row>
    <row r="34" spans="1:22" ht="18" customHeight="1" x14ac:dyDescent="0.25">
      <c r="A34" s="633"/>
      <c r="B34" s="629">
        <f>P18+1</f>
        <v>6</v>
      </c>
      <c r="C34" s="746" t="s">
        <v>428</v>
      </c>
      <c r="D34" s="800" t="s">
        <v>536</v>
      </c>
      <c r="E34" s="801"/>
      <c r="F34" s="802"/>
      <c r="G34" s="634"/>
      <c r="H34" s="635"/>
      <c r="I34" s="629">
        <f>B34+1</f>
        <v>7</v>
      </c>
      <c r="J34" s="746" t="s">
        <v>428</v>
      </c>
      <c r="K34" s="800" t="s">
        <v>536</v>
      </c>
      <c r="L34" s="801"/>
      <c r="M34" s="802"/>
      <c r="N34" s="634"/>
      <c r="O34" s="635"/>
      <c r="P34" s="629">
        <f>I34+1</f>
        <v>8</v>
      </c>
      <c r="Q34" s="746" t="s">
        <v>428</v>
      </c>
      <c r="R34" s="800" t="s">
        <v>536</v>
      </c>
      <c r="S34" s="801"/>
      <c r="T34" s="802"/>
      <c r="U34" s="620"/>
      <c r="V34" s="625"/>
    </row>
    <row r="35" spans="1:22" ht="18" customHeight="1" x14ac:dyDescent="0.25">
      <c r="A35" s="633"/>
      <c r="B35" s="629"/>
      <c r="C35" s="747"/>
      <c r="D35" s="803"/>
      <c r="E35" s="804"/>
      <c r="F35" s="805"/>
      <c r="G35" s="634"/>
      <c r="H35" s="635"/>
      <c r="I35" s="629"/>
      <c r="J35" s="747"/>
      <c r="K35" s="803"/>
      <c r="L35" s="804"/>
      <c r="M35" s="805"/>
      <c r="N35" s="634"/>
      <c r="O35" s="635"/>
      <c r="P35" s="629"/>
      <c r="Q35" s="747"/>
      <c r="R35" s="803"/>
      <c r="S35" s="804"/>
      <c r="T35" s="805"/>
      <c r="U35" s="620"/>
      <c r="V35" s="625"/>
    </row>
    <row r="36" spans="1:22" ht="18" customHeight="1" x14ac:dyDescent="0.3">
      <c r="A36" s="633"/>
      <c r="B36" s="629"/>
      <c r="C36" s="743"/>
      <c r="D36" s="806" t="s">
        <v>635</v>
      </c>
      <c r="E36" s="808"/>
      <c r="F36" s="809"/>
      <c r="G36" s="636"/>
      <c r="H36" s="637"/>
      <c r="I36" s="629"/>
      <c r="J36" s="743"/>
      <c r="K36" s="806" t="s">
        <v>635</v>
      </c>
      <c r="L36" s="808"/>
      <c r="M36" s="809"/>
      <c r="N36" s="636"/>
      <c r="O36" s="637"/>
      <c r="P36" s="629"/>
      <c r="Q36" s="743"/>
      <c r="R36" s="806" t="s">
        <v>635</v>
      </c>
      <c r="S36" s="808"/>
      <c r="T36" s="809"/>
      <c r="U36" s="621"/>
      <c r="V36" s="626"/>
    </row>
    <row r="37" spans="1:22" ht="18" customHeight="1" x14ac:dyDescent="0.3">
      <c r="A37" s="633"/>
      <c r="B37" s="629"/>
      <c r="C37" s="744"/>
      <c r="D37" s="807"/>
      <c r="E37" s="810"/>
      <c r="F37" s="811"/>
      <c r="G37" s="636"/>
      <c r="H37" s="637"/>
      <c r="I37" s="629"/>
      <c r="J37" s="744"/>
      <c r="K37" s="807"/>
      <c r="L37" s="810"/>
      <c r="M37" s="811"/>
      <c r="N37" s="636"/>
      <c r="O37" s="637"/>
      <c r="P37" s="629"/>
      <c r="Q37" s="744"/>
      <c r="R37" s="807"/>
      <c r="S37" s="810"/>
      <c r="T37" s="811"/>
      <c r="U37" s="621"/>
      <c r="V37" s="626"/>
    </row>
    <row r="38" spans="1:22" ht="18" customHeight="1" x14ac:dyDescent="0.3">
      <c r="A38" s="633"/>
      <c r="B38" s="629"/>
      <c r="C38" s="744"/>
      <c r="D38" s="807"/>
      <c r="E38" s="810"/>
      <c r="F38" s="811"/>
      <c r="G38" s="636"/>
      <c r="H38" s="637"/>
      <c r="I38" s="629"/>
      <c r="J38" s="744"/>
      <c r="K38" s="807"/>
      <c r="L38" s="810"/>
      <c r="M38" s="811"/>
      <c r="N38" s="636"/>
      <c r="O38" s="637"/>
      <c r="P38" s="629"/>
      <c r="Q38" s="744"/>
      <c r="R38" s="807"/>
      <c r="S38" s="810"/>
      <c r="T38" s="811"/>
      <c r="U38" s="621"/>
      <c r="V38" s="626"/>
    </row>
    <row r="39" spans="1:22" ht="18" customHeight="1" x14ac:dyDescent="0.25">
      <c r="A39" s="633"/>
      <c r="B39" s="629"/>
      <c r="C39" s="744"/>
      <c r="D39" s="812" t="s">
        <v>1</v>
      </c>
      <c r="E39" s="808"/>
      <c r="F39" s="809"/>
      <c r="G39" s="638"/>
      <c r="H39" s="639"/>
      <c r="I39" s="629"/>
      <c r="J39" s="744"/>
      <c r="K39" s="812" t="s">
        <v>1</v>
      </c>
      <c r="L39" s="808"/>
      <c r="M39" s="809"/>
      <c r="N39" s="638"/>
      <c r="O39" s="639"/>
      <c r="P39" s="629"/>
      <c r="Q39" s="744"/>
      <c r="R39" s="812" t="s">
        <v>1</v>
      </c>
      <c r="S39" s="808"/>
      <c r="T39" s="809"/>
      <c r="U39" s="622"/>
      <c r="V39" s="627"/>
    </row>
    <row r="40" spans="1:22" ht="18" customHeight="1" x14ac:dyDescent="0.25">
      <c r="A40" s="633"/>
      <c r="B40" s="629"/>
      <c r="C40" s="744"/>
      <c r="D40" s="812"/>
      <c r="E40" s="810"/>
      <c r="F40" s="811"/>
      <c r="G40" s="638"/>
      <c r="H40" s="639"/>
      <c r="I40" s="629"/>
      <c r="J40" s="744"/>
      <c r="K40" s="812"/>
      <c r="L40" s="810"/>
      <c r="M40" s="811"/>
      <c r="N40" s="638"/>
      <c r="O40" s="639"/>
      <c r="P40" s="629"/>
      <c r="Q40" s="744"/>
      <c r="R40" s="812"/>
      <c r="S40" s="810"/>
      <c r="T40" s="811"/>
      <c r="U40" s="622"/>
      <c r="V40" s="627"/>
    </row>
    <row r="41" spans="1:22" ht="18" customHeight="1" x14ac:dyDescent="0.25">
      <c r="A41" s="633"/>
      <c r="B41" s="629"/>
      <c r="C41" s="744"/>
      <c r="D41" s="812"/>
      <c r="E41" s="810"/>
      <c r="F41" s="811"/>
      <c r="G41" s="638"/>
      <c r="H41" s="639"/>
      <c r="I41" s="629"/>
      <c r="J41" s="744"/>
      <c r="K41" s="812"/>
      <c r="L41" s="810"/>
      <c r="M41" s="811"/>
      <c r="N41" s="638"/>
      <c r="O41" s="639"/>
      <c r="P41" s="630"/>
      <c r="Q41" s="744"/>
      <c r="R41" s="812"/>
      <c r="S41" s="810"/>
      <c r="T41" s="811"/>
      <c r="U41" s="622"/>
      <c r="V41" s="627"/>
    </row>
    <row r="42" spans="1:22" ht="18" customHeight="1" x14ac:dyDescent="0.25">
      <c r="A42" s="643"/>
      <c r="B42" s="630"/>
      <c r="C42" s="744"/>
      <c r="D42" s="812" t="s">
        <v>2</v>
      </c>
      <c r="E42" s="808"/>
      <c r="F42" s="809"/>
      <c r="G42" s="638"/>
      <c r="H42" s="639"/>
      <c r="I42" s="630"/>
      <c r="J42" s="744"/>
      <c r="K42" s="812" t="s">
        <v>2</v>
      </c>
      <c r="L42" s="808"/>
      <c r="M42" s="809"/>
      <c r="N42" s="638"/>
      <c r="O42" s="639"/>
      <c r="P42" s="630"/>
      <c r="Q42" s="744"/>
      <c r="R42" s="812" t="s">
        <v>2</v>
      </c>
      <c r="S42" s="808"/>
      <c r="T42" s="809"/>
      <c r="U42" s="622"/>
      <c r="V42" s="627"/>
    </row>
    <row r="43" spans="1:22" ht="18" customHeight="1" x14ac:dyDescent="0.25">
      <c r="A43" s="643"/>
      <c r="B43" s="630"/>
      <c r="C43" s="745"/>
      <c r="D43" s="812"/>
      <c r="E43" s="810"/>
      <c r="F43" s="811"/>
      <c r="G43" s="638"/>
      <c r="H43" s="639"/>
      <c r="I43" s="630"/>
      <c r="J43" s="745"/>
      <c r="K43" s="812"/>
      <c r="L43" s="810"/>
      <c r="M43" s="811"/>
      <c r="N43" s="638"/>
      <c r="O43" s="639"/>
      <c r="P43" s="630"/>
      <c r="Q43" s="745"/>
      <c r="R43" s="812"/>
      <c r="S43" s="810"/>
      <c r="T43" s="811"/>
      <c r="U43" s="622"/>
      <c r="V43" s="627"/>
    </row>
    <row r="44" spans="1:22" ht="18" customHeight="1" x14ac:dyDescent="0.25">
      <c r="A44" s="643"/>
      <c r="B44" s="630"/>
      <c r="C44" s="763" t="s">
        <v>531</v>
      </c>
      <c r="D44" s="812"/>
      <c r="E44" s="810"/>
      <c r="F44" s="811"/>
      <c r="G44" s="638"/>
      <c r="H44" s="639"/>
      <c r="I44" s="630"/>
      <c r="J44" s="763" t="s">
        <v>531</v>
      </c>
      <c r="K44" s="812"/>
      <c r="L44" s="810"/>
      <c r="M44" s="811"/>
      <c r="N44" s="638"/>
      <c r="O44" s="639"/>
      <c r="P44" s="630"/>
      <c r="Q44" s="763" t="s">
        <v>531</v>
      </c>
      <c r="R44" s="812"/>
      <c r="S44" s="810"/>
      <c r="T44" s="811"/>
      <c r="U44" s="622"/>
      <c r="V44" s="627"/>
    </row>
    <row r="45" spans="1:22" ht="18" customHeight="1" x14ac:dyDescent="0.25">
      <c r="A45" s="643"/>
      <c r="B45" s="630"/>
      <c r="C45" s="763"/>
      <c r="D45" s="812" t="s">
        <v>535</v>
      </c>
      <c r="E45" s="810"/>
      <c r="F45" s="811"/>
      <c r="G45" s="638"/>
      <c r="H45" s="639"/>
      <c r="I45" s="630"/>
      <c r="J45" s="763"/>
      <c r="K45" s="812" t="s">
        <v>535</v>
      </c>
      <c r="L45" s="810"/>
      <c r="M45" s="811"/>
      <c r="N45" s="638"/>
      <c r="O45" s="639"/>
      <c r="P45" s="630"/>
      <c r="Q45" s="763"/>
      <c r="R45" s="812" t="s">
        <v>535</v>
      </c>
      <c r="S45" s="810"/>
      <c r="T45" s="811"/>
      <c r="U45" s="622"/>
      <c r="V45" s="627"/>
    </row>
    <row r="46" spans="1:22" ht="18" customHeight="1" x14ac:dyDescent="0.25">
      <c r="A46" s="643"/>
      <c r="B46" s="630"/>
      <c r="C46" s="764"/>
      <c r="D46" s="813"/>
      <c r="E46" s="810"/>
      <c r="F46" s="811"/>
      <c r="G46" s="638"/>
      <c r="H46" s="639"/>
      <c r="I46" s="630"/>
      <c r="J46" s="764"/>
      <c r="K46" s="813"/>
      <c r="L46" s="810"/>
      <c r="M46" s="811"/>
      <c r="N46" s="638"/>
      <c r="O46" s="639"/>
      <c r="P46" s="630"/>
      <c r="Q46" s="764"/>
      <c r="R46" s="813"/>
      <c r="S46" s="810"/>
      <c r="T46" s="811"/>
      <c r="U46" s="622"/>
      <c r="V46" s="627"/>
    </row>
    <row r="47" spans="1:22" ht="18" customHeight="1" thickBot="1" x14ac:dyDescent="0.3">
      <c r="A47" s="643"/>
      <c r="B47" s="630"/>
      <c r="C47" s="765"/>
      <c r="D47" s="814"/>
      <c r="E47" s="815"/>
      <c r="F47" s="816"/>
      <c r="G47" s="638"/>
      <c r="H47" s="639"/>
      <c r="I47" s="630"/>
      <c r="J47" s="765"/>
      <c r="K47" s="814"/>
      <c r="L47" s="815"/>
      <c r="M47" s="816"/>
      <c r="N47" s="638"/>
      <c r="O47" s="639"/>
      <c r="P47" s="630"/>
      <c r="Q47" s="765"/>
      <c r="R47" s="814"/>
      <c r="S47" s="815"/>
      <c r="T47" s="816"/>
      <c r="U47" s="622"/>
      <c r="V47" s="627"/>
    </row>
    <row r="48" spans="1:22" ht="24" customHeight="1" x14ac:dyDescent="0.25">
      <c r="A48" s="641"/>
      <c r="B48" s="631"/>
      <c r="C48" s="611"/>
      <c r="D48" s="612"/>
      <c r="E48" s="613"/>
      <c r="F48" s="613"/>
      <c r="G48" s="640"/>
      <c r="H48" s="641"/>
      <c r="I48" s="631"/>
      <c r="J48" s="611"/>
      <c r="K48" s="612"/>
      <c r="L48" s="613"/>
      <c r="M48" s="613"/>
      <c r="N48" s="640"/>
      <c r="O48" s="641"/>
      <c r="P48" s="631"/>
      <c r="Q48" s="611"/>
      <c r="R48" s="612"/>
      <c r="S48" s="613"/>
      <c r="T48" s="613"/>
      <c r="U48" s="623"/>
      <c r="V48" s="623"/>
    </row>
    <row r="49" spans="1:22" ht="24" customHeight="1" thickBot="1" x14ac:dyDescent="0.3">
      <c r="A49" s="643"/>
      <c r="B49" s="630"/>
      <c r="D49" s="608"/>
      <c r="E49" s="609"/>
      <c r="F49" s="609"/>
      <c r="G49" s="642"/>
      <c r="H49" s="643"/>
      <c r="I49" s="630"/>
      <c r="K49" s="608"/>
      <c r="L49" s="609"/>
      <c r="M49" s="609"/>
      <c r="N49" s="642"/>
      <c r="O49" s="643"/>
      <c r="R49" s="608"/>
      <c r="S49" s="609"/>
      <c r="T49" s="609"/>
      <c r="U49" s="624"/>
      <c r="V49" s="628"/>
    </row>
    <row r="50" spans="1:22" ht="18" customHeight="1" x14ac:dyDescent="0.25">
      <c r="A50" s="633"/>
      <c r="B50" s="629">
        <f>P34+1</f>
        <v>9</v>
      </c>
      <c r="C50" s="746" t="s">
        <v>428</v>
      </c>
      <c r="D50" s="800" t="s">
        <v>536</v>
      </c>
      <c r="E50" s="801"/>
      <c r="F50" s="802"/>
      <c r="G50" s="634"/>
      <c r="H50" s="635"/>
      <c r="I50" s="629">
        <f>B50+1</f>
        <v>10</v>
      </c>
      <c r="J50" s="746" t="s">
        <v>428</v>
      </c>
      <c r="K50" s="800" t="s">
        <v>536</v>
      </c>
      <c r="L50" s="801"/>
      <c r="M50" s="802"/>
      <c r="N50" s="634"/>
      <c r="O50" s="635"/>
      <c r="P50" s="629">
        <f>I50+1</f>
        <v>11</v>
      </c>
      <c r="Q50" s="746" t="s">
        <v>428</v>
      </c>
      <c r="R50" s="800" t="s">
        <v>536</v>
      </c>
      <c r="S50" s="801"/>
      <c r="T50" s="802"/>
      <c r="U50" s="620"/>
      <c r="V50" s="625"/>
    </row>
    <row r="51" spans="1:22" ht="18" customHeight="1" x14ac:dyDescent="0.25">
      <c r="A51" s="633"/>
      <c r="B51" s="629"/>
      <c r="C51" s="747"/>
      <c r="D51" s="803"/>
      <c r="E51" s="804"/>
      <c r="F51" s="805"/>
      <c r="G51" s="634"/>
      <c r="H51" s="635"/>
      <c r="I51" s="629"/>
      <c r="J51" s="747"/>
      <c r="K51" s="803"/>
      <c r="L51" s="804"/>
      <c r="M51" s="805"/>
      <c r="N51" s="634"/>
      <c r="O51" s="635"/>
      <c r="P51" s="629"/>
      <c r="Q51" s="747"/>
      <c r="R51" s="803"/>
      <c r="S51" s="804"/>
      <c r="T51" s="805"/>
      <c r="U51" s="620"/>
      <c r="V51" s="625"/>
    </row>
    <row r="52" spans="1:22" ht="18" customHeight="1" x14ac:dyDescent="0.3">
      <c r="A52" s="633"/>
      <c r="B52" s="629"/>
      <c r="C52" s="743"/>
      <c r="D52" s="806" t="s">
        <v>635</v>
      </c>
      <c r="E52" s="808"/>
      <c r="F52" s="809"/>
      <c r="G52" s="636"/>
      <c r="H52" s="637"/>
      <c r="I52" s="629"/>
      <c r="J52" s="743"/>
      <c r="K52" s="806" t="s">
        <v>635</v>
      </c>
      <c r="L52" s="808"/>
      <c r="M52" s="809"/>
      <c r="N52" s="636"/>
      <c r="O52" s="637"/>
      <c r="P52" s="629"/>
      <c r="Q52" s="743"/>
      <c r="R52" s="806" t="s">
        <v>635</v>
      </c>
      <c r="S52" s="808"/>
      <c r="T52" s="809"/>
      <c r="U52" s="621"/>
      <c r="V52" s="626"/>
    </row>
    <row r="53" spans="1:22" ht="18" customHeight="1" x14ac:dyDescent="0.3">
      <c r="A53" s="633"/>
      <c r="B53" s="629"/>
      <c r="C53" s="744"/>
      <c r="D53" s="807"/>
      <c r="E53" s="810"/>
      <c r="F53" s="811"/>
      <c r="G53" s="636"/>
      <c r="H53" s="637"/>
      <c r="I53" s="629"/>
      <c r="J53" s="744"/>
      <c r="K53" s="807"/>
      <c r="L53" s="810"/>
      <c r="M53" s="811"/>
      <c r="N53" s="636"/>
      <c r="O53" s="637"/>
      <c r="P53" s="629"/>
      <c r="Q53" s="744"/>
      <c r="R53" s="807"/>
      <c r="S53" s="810"/>
      <c r="T53" s="811"/>
      <c r="U53" s="621"/>
      <c r="V53" s="626"/>
    </row>
    <row r="54" spans="1:22" ht="18" customHeight="1" x14ac:dyDescent="0.3">
      <c r="A54" s="633"/>
      <c r="B54" s="629"/>
      <c r="C54" s="744"/>
      <c r="D54" s="807"/>
      <c r="E54" s="810"/>
      <c r="F54" s="811"/>
      <c r="G54" s="636"/>
      <c r="H54" s="637"/>
      <c r="I54" s="629"/>
      <c r="J54" s="744"/>
      <c r="K54" s="807"/>
      <c r="L54" s="810"/>
      <c r="M54" s="811"/>
      <c r="N54" s="636"/>
      <c r="O54" s="637"/>
      <c r="P54" s="629"/>
      <c r="Q54" s="744"/>
      <c r="R54" s="807"/>
      <c r="S54" s="810"/>
      <c r="T54" s="811"/>
      <c r="U54" s="621"/>
      <c r="V54" s="626"/>
    </row>
    <row r="55" spans="1:22" ht="18" customHeight="1" x14ac:dyDescent="0.25">
      <c r="A55" s="633"/>
      <c r="B55" s="629"/>
      <c r="C55" s="744"/>
      <c r="D55" s="812" t="s">
        <v>1</v>
      </c>
      <c r="E55" s="808"/>
      <c r="F55" s="809"/>
      <c r="G55" s="638"/>
      <c r="H55" s="639"/>
      <c r="I55" s="629"/>
      <c r="J55" s="744"/>
      <c r="K55" s="812" t="s">
        <v>1</v>
      </c>
      <c r="L55" s="808"/>
      <c r="M55" s="809"/>
      <c r="N55" s="638"/>
      <c r="O55" s="639"/>
      <c r="P55" s="629"/>
      <c r="Q55" s="744"/>
      <c r="R55" s="812" t="s">
        <v>1</v>
      </c>
      <c r="S55" s="808"/>
      <c r="T55" s="809"/>
      <c r="U55" s="622"/>
      <c r="V55" s="627"/>
    </row>
    <row r="56" spans="1:22" ht="18" customHeight="1" x14ac:dyDescent="0.25">
      <c r="A56" s="633"/>
      <c r="B56" s="629"/>
      <c r="C56" s="744"/>
      <c r="D56" s="812"/>
      <c r="E56" s="810"/>
      <c r="F56" s="811"/>
      <c r="G56" s="638"/>
      <c r="H56" s="639"/>
      <c r="I56" s="629"/>
      <c r="J56" s="744"/>
      <c r="K56" s="812"/>
      <c r="L56" s="810"/>
      <c r="M56" s="811"/>
      <c r="N56" s="638"/>
      <c r="O56" s="639"/>
      <c r="P56" s="629"/>
      <c r="Q56" s="744"/>
      <c r="R56" s="812"/>
      <c r="S56" s="810"/>
      <c r="T56" s="811"/>
      <c r="U56" s="622"/>
      <c r="V56" s="627"/>
    </row>
    <row r="57" spans="1:22" ht="18" customHeight="1" x14ac:dyDescent="0.25">
      <c r="A57" s="633"/>
      <c r="B57" s="629"/>
      <c r="C57" s="744"/>
      <c r="D57" s="812"/>
      <c r="E57" s="810"/>
      <c r="F57" s="811"/>
      <c r="G57" s="638"/>
      <c r="H57" s="639"/>
      <c r="I57" s="629"/>
      <c r="J57" s="744"/>
      <c r="K57" s="812"/>
      <c r="L57" s="810"/>
      <c r="M57" s="811"/>
      <c r="N57" s="638"/>
      <c r="O57" s="639"/>
      <c r="P57" s="630"/>
      <c r="Q57" s="744"/>
      <c r="R57" s="812"/>
      <c r="S57" s="810"/>
      <c r="T57" s="811"/>
      <c r="U57" s="622"/>
      <c r="V57" s="627"/>
    </row>
    <row r="58" spans="1:22" ht="18" customHeight="1" x14ac:dyDescent="0.25">
      <c r="A58" s="643"/>
      <c r="B58" s="630"/>
      <c r="C58" s="744"/>
      <c r="D58" s="812" t="s">
        <v>2</v>
      </c>
      <c r="E58" s="808"/>
      <c r="F58" s="809"/>
      <c r="G58" s="638"/>
      <c r="H58" s="639"/>
      <c r="I58" s="630"/>
      <c r="J58" s="744"/>
      <c r="K58" s="812" t="s">
        <v>2</v>
      </c>
      <c r="L58" s="808"/>
      <c r="M58" s="809"/>
      <c r="N58" s="638"/>
      <c r="O58" s="639"/>
      <c r="P58" s="630"/>
      <c r="Q58" s="744"/>
      <c r="R58" s="812" t="s">
        <v>2</v>
      </c>
      <c r="S58" s="808"/>
      <c r="T58" s="809"/>
      <c r="U58" s="622"/>
      <c r="V58" s="627"/>
    </row>
    <row r="59" spans="1:22" ht="18" customHeight="1" x14ac:dyDescent="0.25">
      <c r="A59" s="643"/>
      <c r="B59" s="630"/>
      <c r="C59" s="745"/>
      <c r="D59" s="812"/>
      <c r="E59" s="810"/>
      <c r="F59" s="811"/>
      <c r="G59" s="638"/>
      <c r="H59" s="639"/>
      <c r="I59" s="630"/>
      <c r="J59" s="745"/>
      <c r="K59" s="812"/>
      <c r="L59" s="810"/>
      <c r="M59" s="811"/>
      <c r="N59" s="638"/>
      <c r="O59" s="639"/>
      <c r="P59" s="630"/>
      <c r="Q59" s="745"/>
      <c r="R59" s="812"/>
      <c r="S59" s="810"/>
      <c r="T59" s="811"/>
      <c r="U59" s="622"/>
      <c r="V59" s="627"/>
    </row>
    <row r="60" spans="1:22" ht="18" customHeight="1" x14ac:dyDescent="0.25">
      <c r="A60" s="643"/>
      <c r="B60" s="630"/>
      <c r="C60" s="763" t="s">
        <v>531</v>
      </c>
      <c r="D60" s="812"/>
      <c r="E60" s="810"/>
      <c r="F60" s="811"/>
      <c r="G60" s="638"/>
      <c r="H60" s="639"/>
      <c r="I60" s="630"/>
      <c r="J60" s="763" t="s">
        <v>531</v>
      </c>
      <c r="K60" s="812"/>
      <c r="L60" s="810"/>
      <c r="M60" s="811"/>
      <c r="N60" s="638"/>
      <c r="O60" s="639"/>
      <c r="P60" s="630"/>
      <c r="Q60" s="763" t="s">
        <v>531</v>
      </c>
      <c r="R60" s="812"/>
      <c r="S60" s="810"/>
      <c r="T60" s="811"/>
      <c r="U60" s="622"/>
      <c r="V60" s="627"/>
    </row>
    <row r="61" spans="1:22" ht="18" customHeight="1" x14ac:dyDescent="0.25">
      <c r="A61" s="643"/>
      <c r="B61" s="630"/>
      <c r="C61" s="763"/>
      <c r="D61" s="812" t="s">
        <v>535</v>
      </c>
      <c r="E61" s="810"/>
      <c r="F61" s="811"/>
      <c r="G61" s="638"/>
      <c r="H61" s="639"/>
      <c r="I61" s="630"/>
      <c r="J61" s="763"/>
      <c r="K61" s="812" t="s">
        <v>535</v>
      </c>
      <c r="L61" s="810"/>
      <c r="M61" s="811"/>
      <c r="N61" s="638"/>
      <c r="O61" s="639"/>
      <c r="P61" s="630"/>
      <c r="Q61" s="763"/>
      <c r="R61" s="812" t="s">
        <v>535</v>
      </c>
      <c r="S61" s="810"/>
      <c r="T61" s="811"/>
      <c r="U61" s="622"/>
      <c r="V61" s="627"/>
    </row>
    <row r="62" spans="1:22" ht="18" customHeight="1" x14ac:dyDescent="0.25">
      <c r="A62" s="643"/>
      <c r="B62" s="630"/>
      <c r="C62" s="764"/>
      <c r="D62" s="813"/>
      <c r="E62" s="810"/>
      <c r="F62" s="811"/>
      <c r="G62" s="638"/>
      <c r="H62" s="639"/>
      <c r="I62" s="630"/>
      <c r="J62" s="764"/>
      <c r="K62" s="813"/>
      <c r="L62" s="810"/>
      <c r="M62" s="811"/>
      <c r="N62" s="638"/>
      <c r="O62" s="639"/>
      <c r="P62" s="630"/>
      <c r="Q62" s="764"/>
      <c r="R62" s="813"/>
      <c r="S62" s="810"/>
      <c r="T62" s="811"/>
      <c r="U62" s="622"/>
      <c r="V62" s="627"/>
    </row>
    <row r="63" spans="1:22" ht="18" customHeight="1" thickBot="1" x14ac:dyDescent="0.3">
      <c r="A63" s="643"/>
      <c r="B63" s="630"/>
      <c r="C63" s="765"/>
      <c r="D63" s="814"/>
      <c r="E63" s="815"/>
      <c r="F63" s="816"/>
      <c r="G63" s="638"/>
      <c r="H63" s="639"/>
      <c r="I63" s="630"/>
      <c r="J63" s="765"/>
      <c r="K63" s="814"/>
      <c r="L63" s="815"/>
      <c r="M63" s="816"/>
      <c r="N63" s="638"/>
      <c r="O63" s="639"/>
      <c r="P63" s="630"/>
      <c r="Q63" s="765"/>
      <c r="R63" s="814"/>
      <c r="S63" s="815"/>
      <c r="T63" s="816"/>
      <c r="U63" s="622"/>
      <c r="V63" s="627"/>
    </row>
    <row r="64" spans="1:22" ht="24" customHeight="1" x14ac:dyDescent="0.25">
      <c r="A64" s="641"/>
      <c r="B64" s="631"/>
      <c r="C64" s="611"/>
      <c r="D64" s="612"/>
      <c r="E64" s="613"/>
      <c r="F64" s="613"/>
      <c r="G64" s="640"/>
      <c r="H64" s="641"/>
      <c r="I64" s="631"/>
      <c r="J64" s="611"/>
      <c r="K64" s="612"/>
      <c r="L64" s="613"/>
      <c r="M64" s="613"/>
      <c r="N64" s="640"/>
      <c r="O64" s="641"/>
      <c r="P64" s="631"/>
      <c r="Q64" s="611"/>
      <c r="R64" s="612"/>
      <c r="S64" s="613"/>
      <c r="T64" s="613"/>
      <c r="U64" s="623"/>
      <c r="V64" s="623"/>
    </row>
    <row r="65" spans="1:22" ht="24" customHeight="1" thickBot="1" x14ac:dyDescent="0.3">
      <c r="A65" s="643"/>
      <c r="B65" s="630"/>
      <c r="D65" s="608"/>
      <c r="E65" s="609"/>
      <c r="F65" s="609"/>
      <c r="G65" s="642"/>
      <c r="H65" s="643"/>
      <c r="I65" s="630"/>
      <c r="K65" s="608"/>
      <c r="L65" s="609"/>
      <c r="M65" s="609"/>
      <c r="N65" s="642"/>
      <c r="O65" s="643"/>
      <c r="R65" s="608"/>
      <c r="S65" s="609"/>
      <c r="T65" s="609"/>
      <c r="U65" s="624"/>
      <c r="V65" s="628"/>
    </row>
    <row r="66" spans="1:22" ht="18" customHeight="1" x14ac:dyDescent="0.25">
      <c r="A66" s="633"/>
      <c r="B66" s="629">
        <f>P50+1</f>
        <v>12</v>
      </c>
      <c r="C66" s="746" t="s">
        <v>428</v>
      </c>
      <c r="D66" s="800" t="s">
        <v>536</v>
      </c>
      <c r="E66" s="801"/>
      <c r="F66" s="802"/>
      <c r="G66" s="634"/>
      <c r="H66" s="635"/>
      <c r="I66" s="629">
        <f>B66+1</f>
        <v>13</v>
      </c>
      <c r="J66" s="746" t="s">
        <v>428</v>
      </c>
      <c r="K66" s="800" t="s">
        <v>536</v>
      </c>
      <c r="L66" s="801"/>
      <c r="M66" s="802"/>
      <c r="N66" s="634"/>
      <c r="O66" s="635"/>
      <c r="P66" s="629">
        <f>I66+1</f>
        <v>14</v>
      </c>
      <c r="Q66" s="746" t="s">
        <v>428</v>
      </c>
      <c r="R66" s="800" t="s">
        <v>536</v>
      </c>
      <c r="S66" s="801"/>
      <c r="T66" s="802"/>
      <c r="U66" s="620"/>
      <c r="V66" s="625"/>
    </row>
    <row r="67" spans="1:22" ht="18" customHeight="1" x14ac:dyDescent="0.25">
      <c r="A67" s="633"/>
      <c r="B67" s="629"/>
      <c r="C67" s="747"/>
      <c r="D67" s="803"/>
      <c r="E67" s="804"/>
      <c r="F67" s="805"/>
      <c r="G67" s="634"/>
      <c r="H67" s="635"/>
      <c r="I67" s="629"/>
      <c r="J67" s="747"/>
      <c r="K67" s="803"/>
      <c r="L67" s="804"/>
      <c r="M67" s="805"/>
      <c r="N67" s="634"/>
      <c r="O67" s="635"/>
      <c r="P67" s="629"/>
      <c r="Q67" s="747"/>
      <c r="R67" s="803"/>
      <c r="S67" s="804"/>
      <c r="T67" s="805"/>
      <c r="U67" s="620"/>
      <c r="V67" s="625"/>
    </row>
    <row r="68" spans="1:22" ht="18" customHeight="1" x14ac:dyDescent="0.3">
      <c r="A68" s="633"/>
      <c r="B68" s="629"/>
      <c r="C68" s="743"/>
      <c r="D68" s="806" t="s">
        <v>635</v>
      </c>
      <c r="E68" s="808"/>
      <c r="F68" s="809"/>
      <c r="G68" s="636"/>
      <c r="H68" s="637"/>
      <c r="I68" s="629"/>
      <c r="J68" s="743"/>
      <c r="K68" s="806" t="s">
        <v>635</v>
      </c>
      <c r="L68" s="808"/>
      <c r="M68" s="809"/>
      <c r="N68" s="636"/>
      <c r="O68" s="637"/>
      <c r="P68" s="629"/>
      <c r="Q68" s="743"/>
      <c r="R68" s="806" t="s">
        <v>635</v>
      </c>
      <c r="S68" s="808"/>
      <c r="T68" s="809"/>
      <c r="U68" s="621"/>
      <c r="V68" s="626"/>
    </row>
    <row r="69" spans="1:22" ht="18" customHeight="1" x14ac:dyDescent="0.3">
      <c r="A69" s="633"/>
      <c r="B69" s="629"/>
      <c r="C69" s="744"/>
      <c r="D69" s="807"/>
      <c r="E69" s="810"/>
      <c r="F69" s="811"/>
      <c r="G69" s="636"/>
      <c r="H69" s="637"/>
      <c r="I69" s="629"/>
      <c r="J69" s="744"/>
      <c r="K69" s="807"/>
      <c r="L69" s="810"/>
      <c r="M69" s="811"/>
      <c r="N69" s="636"/>
      <c r="O69" s="637"/>
      <c r="P69" s="629"/>
      <c r="Q69" s="744"/>
      <c r="R69" s="807"/>
      <c r="S69" s="810"/>
      <c r="T69" s="811"/>
      <c r="U69" s="621"/>
      <c r="V69" s="626"/>
    </row>
    <row r="70" spans="1:22" ht="18" customHeight="1" x14ac:dyDescent="0.3">
      <c r="A70" s="633"/>
      <c r="B70" s="629"/>
      <c r="C70" s="744"/>
      <c r="D70" s="807"/>
      <c r="E70" s="810"/>
      <c r="F70" s="811"/>
      <c r="G70" s="636"/>
      <c r="H70" s="637"/>
      <c r="I70" s="629"/>
      <c r="J70" s="744"/>
      <c r="K70" s="807"/>
      <c r="L70" s="810"/>
      <c r="M70" s="811"/>
      <c r="N70" s="636"/>
      <c r="O70" s="637"/>
      <c r="P70" s="629"/>
      <c r="Q70" s="744"/>
      <c r="R70" s="807"/>
      <c r="S70" s="810"/>
      <c r="T70" s="811"/>
      <c r="U70" s="621"/>
      <c r="V70" s="626"/>
    </row>
    <row r="71" spans="1:22" ht="18" customHeight="1" x14ac:dyDescent="0.25">
      <c r="A71" s="633"/>
      <c r="B71" s="629"/>
      <c r="C71" s="744"/>
      <c r="D71" s="812" t="s">
        <v>1</v>
      </c>
      <c r="E71" s="808"/>
      <c r="F71" s="809"/>
      <c r="G71" s="638"/>
      <c r="H71" s="639"/>
      <c r="I71" s="629"/>
      <c r="J71" s="744"/>
      <c r="K71" s="812" t="s">
        <v>1</v>
      </c>
      <c r="L71" s="808"/>
      <c r="M71" s="809"/>
      <c r="N71" s="638"/>
      <c r="O71" s="639"/>
      <c r="P71" s="629"/>
      <c r="Q71" s="744"/>
      <c r="R71" s="812" t="s">
        <v>1</v>
      </c>
      <c r="S71" s="808"/>
      <c r="T71" s="809"/>
      <c r="U71" s="622"/>
      <c r="V71" s="627"/>
    </row>
    <row r="72" spans="1:22" ht="18" customHeight="1" x14ac:dyDescent="0.25">
      <c r="A72" s="633"/>
      <c r="B72" s="629"/>
      <c r="C72" s="744"/>
      <c r="D72" s="812"/>
      <c r="E72" s="810"/>
      <c r="F72" s="811"/>
      <c r="G72" s="638"/>
      <c r="H72" s="639"/>
      <c r="I72" s="629"/>
      <c r="J72" s="744"/>
      <c r="K72" s="812"/>
      <c r="L72" s="810"/>
      <c r="M72" s="811"/>
      <c r="N72" s="638"/>
      <c r="O72" s="639"/>
      <c r="P72" s="629"/>
      <c r="Q72" s="744"/>
      <c r="R72" s="812"/>
      <c r="S72" s="810"/>
      <c r="T72" s="811"/>
      <c r="U72" s="622"/>
      <c r="V72" s="627"/>
    </row>
    <row r="73" spans="1:22" ht="18" customHeight="1" x14ac:dyDescent="0.25">
      <c r="A73" s="633"/>
      <c r="B73" s="629"/>
      <c r="C73" s="744"/>
      <c r="D73" s="812"/>
      <c r="E73" s="810"/>
      <c r="F73" s="811"/>
      <c r="G73" s="638"/>
      <c r="H73" s="639"/>
      <c r="I73" s="629"/>
      <c r="J73" s="744"/>
      <c r="K73" s="812"/>
      <c r="L73" s="810"/>
      <c r="M73" s="811"/>
      <c r="N73" s="638"/>
      <c r="O73" s="639"/>
      <c r="P73" s="630"/>
      <c r="Q73" s="744"/>
      <c r="R73" s="812"/>
      <c r="S73" s="810"/>
      <c r="T73" s="811"/>
      <c r="U73" s="622"/>
      <c r="V73" s="627"/>
    </row>
    <row r="74" spans="1:22" ht="18" customHeight="1" x14ac:dyDescent="0.25">
      <c r="A74" s="643"/>
      <c r="B74" s="630"/>
      <c r="C74" s="744"/>
      <c r="D74" s="812" t="s">
        <v>2</v>
      </c>
      <c r="E74" s="808"/>
      <c r="F74" s="809"/>
      <c r="G74" s="638"/>
      <c r="H74" s="639"/>
      <c r="I74" s="630"/>
      <c r="J74" s="744"/>
      <c r="K74" s="812" t="s">
        <v>2</v>
      </c>
      <c r="L74" s="808"/>
      <c r="M74" s="809"/>
      <c r="N74" s="638"/>
      <c r="O74" s="639"/>
      <c r="P74" s="630"/>
      <c r="Q74" s="744"/>
      <c r="R74" s="812" t="s">
        <v>2</v>
      </c>
      <c r="S74" s="808"/>
      <c r="T74" s="809"/>
      <c r="U74" s="622"/>
      <c r="V74" s="627"/>
    </row>
    <row r="75" spans="1:22" ht="18" customHeight="1" x14ac:dyDescent="0.25">
      <c r="A75" s="643"/>
      <c r="B75" s="630"/>
      <c r="C75" s="745"/>
      <c r="D75" s="812"/>
      <c r="E75" s="810"/>
      <c r="F75" s="811"/>
      <c r="G75" s="638"/>
      <c r="H75" s="639"/>
      <c r="I75" s="630"/>
      <c r="J75" s="745"/>
      <c r="K75" s="812"/>
      <c r="L75" s="810"/>
      <c r="M75" s="811"/>
      <c r="N75" s="638"/>
      <c r="O75" s="639"/>
      <c r="P75" s="630"/>
      <c r="Q75" s="745"/>
      <c r="R75" s="812"/>
      <c r="S75" s="810"/>
      <c r="T75" s="811"/>
      <c r="U75" s="622"/>
      <c r="V75" s="627"/>
    </row>
    <row r="76" spans="1:22" ht="18" customHeight="1" x14ac:dyDescent="0.25">
      <c r="A76" s="643"/>
      <c r="B76" s="630"/>
      <c r="C76" s="763" t="s">
        <v>531</v>
      </c>
      <c r="D76" s="812"/>
      <c r="E76" s="810"/>
      <c r="F76" s="811"/>
      <c r="G76" s="638"/>
      <c r="H76" s="639"/>
      <c r="I76" s="630"/>
      <c r="J76" s="763" t="s">
        <v>531</v>
      </c>
      <c r="K76" s="812"/>
      <c r="L76" s="810"/>
      <c r="M76" s="811"/>
      <c r="N76" s="638"/>
      <c r="O76" s="639"/>
      <c r="P76" s="630"/>
      <c r="Q76" s="763" t="s">
        <v>531</v>
      </c>
      <c r="R76" s="812"/>
      <c r="S76" s="810"/>
      <c r="T76" s="811"/>
      <c r="U76" s="622"/>
      <c r="V76" s="627"/>
    </row>
    <row r="77" spans="1:22" ht="18" customHeight="1" x14ac:dyDescent="0.25">
      <c r="A77" s="643"/>
      <c r="B77" s="630"/>
      <c r="C77" s="763"/>
      <c r="D77" s="812" t="s">
        <v>535</v>
      </c>
      <c r="E77" s="810"/>
      <c r="F77" s="811"/>
      <c r="G77" s="638"/>
      <c r="H77" s="639"/>
      <c r="I77" s="630"/>
      <c r="J77" s="763"/>
      <c r="K77" s="812" t="s">
        <v>535</v>
      </c>
      <c r="L77" s="810"/>
      <c r="M77" s="811"/>
      <c r="N77" s="638"/>
      <c r="O77" s="639"/>
      <c r="P77" s="630"/>
      <c r="Q77" s="763"/>
      <c r="R77" s="812" t="s">
        <v>535</v>
      </c>
      <c r="S77" s="810"/>
      <c r="T77" s="811"/>
      <c r="U77" s="622"/>
      <c r="V77" s="627"/>
    </row>
    <row r="78" spans="1:22" ht="18" customHeight="1" x14ac:dyDescent="0.25">
      <c r="A78" s="643"/>
      <c r="B78" s="630"/>
      <c r="C78" s="764"/>
      <c r="D78" s="813"/>
      <c r="E78" s="810"/>
      <c r="F78" s="811"/>
      <c r="G78" s="638"/>
      <c r="H78" s="639"/>
      <c r="I78" s="630"/>
      <c r="J78" s="764"/>
      <c r="K78" s="813"/>
      <c r="L78" s="810"/>
      <c r="M78" s="811"/>
      <c r="N78" s="638"/>
      <c r="O78" s="639"/>
      <c r="P78" s="630"/>
      <c r="Q78" s="764"/>
      <c r="R78" s="813"/>
      <c r="S78" s="810"/>
      <c r="T78" s="811"/>
      <c r="U78" s="622"/>
      <c r="V78" s="627"/>
    </row>
    <row r="79" spans="1:22" ht="18" customHeight="1" thickBot="1" x14ac:dyDescent="0.3">
      <c r="A79" s="643"/>
      <c r="B79" s="630"/>
      <c r="C79" s="765"/>
      <c r="D79" s="814"/>
      <c r="E79" s="815"/>
      <c r="F79" s="816"/>
      <c r="G79" s="638"/>
      <c r="H79" s="639"/>
      <c r="I79" s="630"/>
      <c r="J79" s="765"/>
      <c r="K79" s="814"/>
      <c r="L79" s="815"/>
      <c r="M79" s="816"/>
      <c r="N79" s="638"/>
      <c r="O79" s="639"/>
      <c r="P79" s="630"/>
      <c r="Q79" s="765"/>
      <c r="R79" s="814"/>
      <c r="S79" s="815"/>
      <c r="T79" s="816"/>
      <c r="U79" s="622"/>
      <c r="V79" s="627"/>
    </row>
    <row r="80" spans="1:22" ht="24" customHeight="1" x14ac:dyDescent="0.25">
      <c r="A80" s="641"/>
      <c r="B80" s="631"/>
      <c r="C80" s="611"/>
      <c r="D80" s="612"/>
      <c r="E80" s="613"/>
      <c r="F80" s="613"/>
      <c r="G80" s="640"/>
      <c r="H80" s="641"/>
      <c r="I80" s="631"/>
      <c r="J80" s="611"/>
      <c r="K80" s="612"/>
      <c r="L80" s="613"/>
      <c r="M80" s="613"/>
      <c r="N80" s="640"/>
      <c r="O80" s="641"/>
      <c r="P80" s="631"/>
      <c r="Q80" s="611"/>
      <c r="R80" s="612"/>
      <c r="S80" s="613"/>
      <c r="T80" s="613"/>
      <c r="U80" s="623"/>
      <c r="V80" s="623"/>
    </row>
    <row r="81" spans="1:22" ht="24" customHeight="1" thickBot="1" x14ac:dyDescent="0.3">
      <c r="A81" s="643"/>
      <c r="B81" s="630"/>
      <c r="D81" s="608"/>
      <c r="E81" s="609"/>
      <c r="F81" s="609"/>
      <c r="G81" s="642"/>
      <c r="H81" s="643"/>
      <c r="I81" s="630"/>
      <c r="K81" s="608"/>
      <c r="L81" s="609"/>
      <c r="M81" s="609"/>
      <c r="N81" s="642"/>
      <c r="O81" s="643"/>
      <c r="R81" s="608"/>
      <c r="S81" s="609"/>
      <c r="T81" s="609"/>
      <c r="U81" s="624"/>
      <c r="V81" s="628"/>
    </row>
    <row r="82" spans="1:22" ht="18" customHeight="1" x14ac:dyDescent="0.25">
      <c r="A82" s="633"/>
      <c r="B82" s="629">
        <f>P66+1</f>
        <v>15</v>
      </c>
      <c r="C82" s="746" t="s">
        <v>428</v>
      </c>
      <c r="D82" s="800" t="s">
        <v>536</v>
      </c>
      <c r="E82" s="801"/>
      <c r="F82" s="802"/>
      <c r="G82" s="634"/>
      <c r="H82" s="635"/>
      <c r="I82" s="629">
        <f>B82+1</f>
        <v>16</v>
      </c>
      <c r="J82" s="746" t="s">
        <v>428</v>
      </c>
      <c r="K82" s="800" t="s">
        <v>536</v>
      </c>
      <c r="L82" s="801"/>
      <c r="M82" s="802"/>
      <c r="N82" s="634"/>
      <c r="O82" s="635"/>
      <c r="P82" s="629">
        <f>I82+1</f>
        <v>17</v>
      </c>
      <c r="Q82" s="746" t="s">
        <v>428</v>
      </c>
      <c r="R82" s="800" t="s">
        <v>536</v>
      </c>
      <c r="S82" s="801"/>
      <c r="T82" s="802"/>
      <c r="U82" s="620"/>
      <c r="V82" s="625"/>
    </row>
    <row r="83" spans="1:22" ht="18" customHeight="1" x14ac:dyDescent="0.25">
      <c r="A83" s="633"/>
      <c r="B83" s="629"/>
      <c r="C83" s="747"/>
      <c r="D83" s="803"/>
      <c r="E83" s="804"/>
      <c r="F83" s="805"/>
      <c r="G83" s="634"/>
      <c r="H83" s="635"/>
      <c r="I83" s="629"/>
      <c r="J83" s="747"/>
      <c r="K83" s="803"/>
      <c r="L83" s="804"/>
      <c r="M83" s="805"/>
      <c r="N83" s="634"/>
      <c r="O83" s="635"/>
      <c r="P83" s="629"/>
      <c r="Q83" s="747"/>
      <c r="R83" s="803"/>
      <c r="S83" s="804"/>
      <c r="T83" s="805"/>
      <c r="U83" s="620"/>
      <c r="V83" s="625"/>
    </row>
    <row r="84" spans="1:22" ht="18" customHeight="1" x14ac:dyDescent="0.3">
      <c r="A84" s="633"/>
      <c r="B84" s="629"/>
      <c r="C84" s="743"/>
      <c r="D84" s="806" t="s">
        <v>635</v>
      </c>
      <c r="E84" s="808"/>
      <c r="F84" s="809"/>
      <c r="G84" s="636"/>
      <c r="H84" s="637"/>
      <c r="I84" s="629"/>
      <c r="J84" s="743"/>
      <c r="K84" s="806" t="s">
        <v>635</v>
      </c>
      <c r="L84" s="808"/>
      <c r="M84" s="809"/>
      <c r="N84" s="636"/>
      <c r="O84" s="637"/>
      <c r="P84" s="629"/>
      <c r="Q84" s="743"/>
      <c r="R84" s="806" t="s">
        <v>635</v>
      </c>
      <c r="S84" s="808"/>
      <c r="T84" s="809"/>
      <c r="U84" s="621"/>
      <c r="V84" s="626"/>
    </row>
    <row r="85" spans="1:22" ht="18" customHeight="1" x14ac:dyDescent="0.3">
      <c r="A85" s="633"/>
      <c r="B85" s="629"/>
      <c r="C85" s="744"/>
      <c r="D85" s="807"/>
      <c r="E85" s="810"/>
      <c r="F85" s="811"/>
      <c r="G85" s="636"/>
      <c r="H85" s="637"/>
      <c r="I85" s="629"/>
      <c r="J85" s="744"/>
      <c r="K85" s="807"/>
      <c r="L85" s="810"/>
      <c r="M85" s="811"/>
      <c r="N85" s="636"/>
      <c r="O85" s="637"/>
      <c r="P85" s="629"/>
      <c r="Q85" s="744"/>
      <c r="R85" s="807"/>
      <c r="S85" s="810"/>
      <c r="T85" s="811"/>
      <c r="U85" s="621"/>
      <c r="V85" s="626"/>
    </row>
    <row r="86" spans="1:22" ht="18" customHeight="1" x14ac:dyDescent="0.3">
      <c r="A86" s="633"/>
      <c r="B86" s="629"/>
      <c r="C86" s="744"/>
      <c r="D86" s="807"/>
      <c r="E86" s="810"/>
      <c r="F86" s="811"/>
      <c r="G86" s="636"/>
      <c r="H86" s="637"/>
      <c r="I86" s="629"/>
      <c r="J86" s="744"/>
      <c r="K86" s="807"/>
      <c r="L86" s="810"/>
      <c r="M86" s="811"/>
      <c r="N86" s="636"/>
      <c r="O86" s="637"/>
      <c r="P86" s="629"/>
      <c r="Q86" s="744"/>
      <c r="R86" s="807"/>
      <c r="S86" s="810"/>
      <c r="T86" s="811"/>
      <c r="U86" s="621"/>
      <c r="V86" s="626"/>
    </row>
    <row r="87" spans="1:22" ht="18" customHeight="1" x14ac:dyDescent="0.25">
      <c r="A87" s="633"/>
      <c r="B87" s="629"/>
      <c r="C87" s="744"/>
      <c r="D87" s="812" t="s">
        <v>1</v>
      </c>
      <c r="E87" s="808"/>
      <c r="F87" s="809"/>
      <c r="G87" s="638"/>
      <c r="H87" s="639"/>
      <c r="I87" s="629"/>
      <c r="J87" s="744"/>
      <c r="K87" s="812" t="s">
        <v>1</v>
      </c>
      <c r="L87" s="808"/>
      <c r="M87" s="809"/>
      <c r="N87" s="638"/>
      <c r="O87" s="639"/>
      <c r="P87" s="629"/>
      <c r="Q87" s="744"/>
      <c r="R87" s="812" t="s">
        <v>1</v>
      </c>
      <c r="S87" s="808"/>
      <c r="T87" s="809"/>
      <c r="U87" s="622"/>
      <c r="V87" s="627"/>
    </row>
    <row r="88" spans="1:22" ht="18" customHeight="1" x14ac:dyDescent="0.25">
      <c r="A88" s="633"/>
      <c r="B88" s="629"/>
      <c r="C88" s="744"/>
      <c r="D88" s="812"/>
      <c r="E88" s="810"/>
      <c r="F88" s="811"/>
      <c r="G88" s="638"/>
      <c r="H88" s="639"/>
      <c r="I88" s="629"/>
      <c r="J88" s="744"/>
      <c r="K88" s="812"/>
      <c r="L88" s="810"/>
      <c r="M88" s="811"/>
      <c r="N88" s="638"/>
      <c r="O88" s="639"/>
      <c r="P88" s="629"/>
      <c r="Q88" s="744"/>
      <c r="R88" s="812"/>
      <c r="S88" s="810"/>
      <c r="T88" s="811"/>
      <c r="U88" s="622"/>
      <c r="V88" s="627"/>
    </row>
    <row r="89" spans="1:22" ht="18" customHeight="1" x14ac:dyDescent="0.25">
      <c r="A89" s="633"/>
      <c r="B89" s="629"/>
      <c r="C89" s="744"/>
      <c r="D89" s="812"/>
      <c r="E89" s="810"/>
      <c r="F89" s="811"/>
      <c r="G89" s="638"/>
      <c r="H89" s="639"/>
      <c r="I89" s="629"/>
      <c r="J89" s="744"/>
      <c r="K89" s="812"/>
      <c r="L89" s="810"/>
      <c r="M89" s="811"/>
      <c r="N89" s="638"/>
      <c r="O89" s="639"/>
      <c r="P89" s="630"/>
      <c r="Q89" s="744"/>
      <c r="R89" s="812"/>
      <c r="S89" s="810"/>
      <c r="T89" s="811"/>
      <c r="U89" s="622"/>
      <c r="V89" s="627"/>
    </row>
    <row r="90" spans="1:22" ht="18" customHeight="1" x14ac:dyDescent="0.25">
      <c r="A90" s="643"/>
      <c r="B90" s="630"/>
      <c r="C90" s="744"/>
      <c r="D90" s="812" t="s">
        <v>2</v>
      </c>
      <c r="E90" s="808"/>
      <c r="F90" s="809"/>
      <c r="G90" s="638"/>
      <c r="H90" s="639"/>
      <c r="I90" s="630"/>
      <c r="J90" s="744"/>
      <c r="K90" s="812" t="s">
        <v>2</v>
      </c>
      <c r="L90" s="808"/>
      <c r="M90" s="809"/>
      <c r="N90" s="638"/>
      <c r="O90" s="639"/>
      <c r="P90" s="630"/>
      <c r="Q90" s="744"/>
      <c r="R90" s="812" t="s">
        <v>2</v>
      </c>
      <c r="S90" s="808"/>
      <c r="T90" s="809"/>
      <c r="U90" s="622"/>
      <c r="V90" s="627"/>
    </row>
    <row r="91" spans="1:22" ht="18" customHeight="1" x14ac:dyDescent="0.25">
      <c r="A91" s="643"/>
      <c r="B91" s="630"/>
      <c r="C91" s="745"/>
      <c r="D91" s="812"/>
      <c r="E91" s="810"/>
      <c r="F91" s="811"/>
      <c r="G91" s="638"/>
      <c r="H91" s="639"/>
      <c r="I91" s="630"/>
      <c r="J91" s="745"/>
      <c r="K91" s="812"/>
      <c r="L91" s="810"/>
      <c r="M91" s="811"/>
      <c r="N91" s="638"/>
      <c r="O91" s="639"/>
      <c r="P91" s="630"/>
      <c r="Q91" s="745"/>
      <c r="R91" s="812"/>
      <c r="S91" s="810"/>
      <c r="T91" s="811"/>
      <c r="U91" s="622"/>
      <c r="V91" s="627"/>
    </row>
    <row r="92" spans="1:22" ht="18" customHeight="1" x14ac:dyDescent="0.25">
      <c r="A92" s="643"/>
      <c r="B92" s="630"/>
      <c r="C92" s="763" t="s">
        <v>531</v>
      </c>
      <c r="D92" s="812"/>
      <c r="E92" s="810"/>
      <c r="F92" s="811"/>
      <c r="G92" s="638"/>
      <c r="H92" s="639"/>
      <c r="I92" s="630"/>
      <c r="J92" s="763" t="s">
        <v>531</v>
      </c>
      <c r="K92" s="812"/>
      <c r="L92" s="810"/>
      <c r="M92" s="811"/>
      <c r="N92" s="638"/>
      <c r="O92" s="639"/>
      <c r="P92" s="630"/>
      <c r="Q92" s="763" t="s">
        <v>531</v>
      </c>
      <c r="R92" s="812"/>
      <c r="S92" s="810"/>
      <c r="T92" s="811"/>
      <c r="U92" s="622"/>
      <c r="V92" s="627"/>
    </row>
    <row r="93" spans="1:22" ht="18" customHeight="1" x14ac:dyDescent="0.25">
      <c r="A93" s="643"/>
      <c r="B93" s="630"/>
      <c r="C93" s="763"/>
      <c r="D93" s="812" t="s">
        <v>535</v>
      </c>
      <c r="E93" s="810"/>
      <c r="F93" s="811"/>
      <c r="G93" s="638"/>
      <c r="H93" s="639"/>
      <c r="I93" s="630"/>
      <c r="J93" s="763"/>
      <c r="K93" s="812" t="s">
        <v>535</v>
      </c>
      <c r="L93" s="810"/>
      <c r="M93" s="811"/>
      <c r="N93" s="638"/>
      <c r="O93" s="639"/>
      <c r="P93" s="630"/>
      <c r="Q93" s="763"/>
      <c r="R93" s="812" t="s">
        <v>535</v>
      </c>
      <c r="S93" s="810"/>
      <c r="T93" s="811"/>
      <c r="U93" s="622"/>
      <c r="V93" s="627"/>
    </row>
    <row r="94" spans="1:22" ht="18" customHeight="1" x14ac:dyDescent="0.25">
      <c r="A94" s="643"/>
      <c r="B94" s="630"/>
      <c r="C94" s="764"/>
      <c r="D94" s="813"/>
      <c r="E94" s="810"/>
      <c r="F94" s="811"/>
      <c r="G94" s="638"/>
      <c r="H94" s="639"/>
      <c r="I94" s="630"/>
      <c r="J94" s="764"/>
      <c r="K94" s="813"/>
      <c r="L94" s="810"/>
      <c r="M94" s="811"/>
      <c r="N94" s="638"/>
      <c r="O94" s="639"/>
      <c r="P94" s="630"/>
      <c r="Q94" s="764"/>
      <c r="R94" s="813"/>
      <c r="S94" s="810"/>
      <c r="T94" s="811"/>
      <c r="U94" s="622"/>
      <c r="V94" s="627"/>
    </row>
    <row r="95" spans="1:22" ht="18" customHeight="1" thickBot="1" x14ac:dyDescent="0.3">
      <c r="A95" s="643"/>
      <c r="B95" s="630"/>
      <c r="C95" s="765"/>
      <c r="D95" s="814"/>
      <c r="E95" s="815"/>
      <c r="F95" s="816"/>
      <c r="G95" s="638"/>
      <c r="H95" s="639"/>
      <c r="I95" s="630"/>
      <c r="J95" s="765"/>
      <c r="K95" s="814"/>
      <c r="L95" s="815"/>
      <c r="M95" s="816"/>
      <c r="N95" s="638"/>
      <c r="O95" s="639"/>
      <c r="P95" s="630"/>
      <c r="Q95" s="765"/>
      <c r="R95" s="814"/>
      <c r="S95" s="815"/>
      <c r="T95" s="816"/>
      <c r="U95" s="622"/>
      <c r="V95" s="627"/>
    </row>
    <row r="96" spans="1:22" ht="24" customHeight="1" x14ac:dyDescent="0.25">
      <c r="A96" s="641"/>
      <c r="B96" s="631"/>
      <c r="C96" s="611"/>
      <c r="D96" s="612"/>
      <c r="E96" s="613"/>
      <c r="F96" s="613"/>
      <c r="G96" s="640"/>
      <c r="H96" s="641"/>
      <c r="I96" s="631"/>
      <c r="J96" s="611"/>
      <c r="K96" s="612"/>
      <c r="L96" s="613"/>
      <c r="M96" s="613"/>
      <c r="N96" s="640"/>
      <c r="O96" s="641"/>
      <c r="P96" s="631"/>
      <c r="Q96" s="611"/>
      <c r="R96" s="612"/>
      <c r="S96" s="613"/>
      <c r="T96" s="613"/>
      <c r="U96" s="623"/>
      <c r="V96" s="623"/>
    </row>
    <row r="97" spans="1:22" ht="24" customHeight="1" thickBot="1" x14ac:dyDescent="0.3">
      <c r="A97" s="643"/>
      <c r="B97" s="630"/>
      <c r="D97" s="608"/>
      <c r="E97" s="609"/>
      <c r="F97" s="609"/>
      <c r="G97" s="642"/>
      <c r="H97" s="643"/>
      <c r="I97" s="630"/>
      <c r="K97" s="608"/>
      <c r="L97" s="609"/>
      <c r="M97" s="609"/>
      <c r="N97" s="642"/>
      <c r="O97" s="643"/>
      <c r="R97" s="608"/>
      <c r="S97" s="609"/>
      <c r="T97" s="609"/>
      <c r="U97" s="624"/>
      <c r="V97" s="628"/>
    </row>
    <row r="98" spans="1:22" ht="18" customHeight="1" x14ac:dyDescent="0.25">
      <c r="A98" s="633"/>
      <c r="B98" s="629">
        <f>P82+1</f>
        <v>18</v>
      </c>
      <c r="C98" s="746" t="s">
        <v>428</v>
      </c>
      <c r="D98" s="800" t="s">
        <v>536</v>
      </c>
      <c r="E98" s="801"/>
      <c r="F98" s="802"/>
      <c r="G98" s="634"/>
      <c r="H98" s="635"/>
      <c r="I98" s="629">
        <f>B98+1</f>
        <v>19</v>
      </c>
      <c r="J98" s="746" t="s">
        <v>428</v>
      </c>
      <c r="K98" s="800" t="s">
        <v>536</v>
      </c>
      <c r="L98" s="801"/>
      <c r="M98" s="802"/>
      <c r="N98" s="634"/>
      <c r="O98" s="635"/>
      <c r="P98" s="629">
        <f>I98+1</f>
        <v>20</v>
      </c>
      <c r="Q98" s="746" t="s">
        <v>428</v>
      </c>
      <c r="R98" s="800" t="s">
        <v>536</v>
      </c>
      <c r="S98" s="801"/>
      <c r="T98" s="802"/>
      <c r="U98" s="620"/>
      <c r="V98" s="625"/>
    </row>
    <row r="99" spans="1:22" ht="18" customHeight="1" x14ac:dyDescent="0.25">
      <c r="A99" s="633"/>
      <c r="B99" s="629"/>
      <c r="C99" s="747"/>
      <c r="D99" s="803"/>
      <c r="E99" s="804"/>
      <c r="F99" s="805"/>
      <c r="G99" s="634"/>
      <c r="H99" s="635"/>
      <c r="I99" s="629"/>
      <c r="J99" s="747"/>
      <c r="K99" s="803"/>
      <c r="L99" s="804"/>
      <c r="M99" s="805"/>
      <c r="N99" s="634"/>
      <c r="O99" s="635"/>
      <c r="P99" s="629"/>
      <c r="Q99" s="747"/>
      <c r="R99" s="803"/>
      <c r="S99" s="804"/>
      <c r="T99" s="805"/>
      <c r="U99" s="620"/>
      <c r="V99" s="625"/>
    </row>
    <row r="100" spans="1:22" ht="18" customHeight="1" x14ac:dyDescent="0.3">
      <c r="A100" s="633"/>
      <c r="B100" s="629"/>
      <c r="C100" s="743"/>
      <c r="D100" s="806" t="s">
        <v>635</v>
      </c>
      <c r="E100" s="808"/>
      <c r="F100" s="809"/>
      <c r="G100" s="636"/>
      <c r="H100" s="637"/>
      <c r="I100" s="629"/>
      <c r="J100" s="743"/>
      <c r="K100" s="806" t="s">
        <v>635</v>
      </c>
      <c r="L100" s="808"/>
      <c r="M100" s="809"/>
      <c r="N100" s="636"/>
      <c r="O100" s="637"/>
      <c r="P100" s="629"/>
      <c r="Q100" s="743"/>
      <c r="R100" s="806" t="s">
        <v>635</v>
      </c>
      <c r="S100" s="808"/>
      <c r="T100" s="809"/>
      <c r="U100" s="621"/>
      <c r="V100" s="626"/>
    </row>
    <row r="101" spans="1:22" ht="18" customHeight="1" x14ac:dyDescent="0.3">
      <c r="A101" s="633"/>
      <c r="B101" s="629"/>
      <c r="C101" s="744"/>
      <c r="D101" s="807"/>
      <c r="E101" s="810"/>
      <c r="F101" s="811"/>
      <c r="G101" s="636"/>
      <c r="H101" s="637"/>
      <c r="I101" s="629"/>
      <c r="J101" s="744"/>
      <c r="K101" s="807"/>
      <c r="L101" s="810"/>
      <c r="M101" s="811"/>
      <c r="N101" s="636"/>
      <c r="O101" s="637"/>
      <c r="P101" s="629"/>
      <c r="Q101" s="744"/>
      <c r="R101" s="807"/>
      <c r="S101" s="810"/>
      <c r="T101" s="811"/>
      <c r="U101" s="621"/>
      <c r="V101" s="626"/>
    </row>
    <row r="102" spans="1:22" ht="18" customHeight="1" x14ac:dyDescent="0.3">
      <c r="A102" s="633"/>
      <c r="B102" s="629"/>
      <c r="C102" s="744"/>
      <c r="D102" s="807"/>
      <c r="E102" s="810"/>
      <c r="F102" s="811"/>
      <c r="G102" s="636"/>
      <c r="H102" s="637"/>
      <c r="I102" s="629"/>
      <c r="J102" s="744"/>
      <c r="K102" s="807"/>
      <c r="L102" s="810"/>
      <c r="M102" s="811"/>
      <c r="N102" s="636"/>
      <c r="O102" s="637"/>
      <c r="P102" s="629"/>
      <c r="Q102" s="744"/>
      <c r="R102" s="807"/>
      <c r="S102" s="810"/>
      <c r="T102" s="811"/>
      <c r="U102" s="621"/>
      <c r="V102" s="626"/>
    </row>
    <row r="103" spans="1:22" ht="18" customHeight="1" x14ac:dyDescent="0.25">
      <c r="A103" s="633"/>
      <c r="B103" s="629"/>
      <c r="C103" s="744"/>
      <c r="D103" s="812" t="s">
        <v>1</v>
      </c>
      <c r="E103" s="808"/>
      <c r="F103" s="809"/>
      <c r="G103" s="638"/>
      <c r="H103" s="639"/>
      <c r="I103" s="629"/>
      <c r="J103" s="744"/>
      <c r="K103" s="812" t="s">
        <v>1</v>
      </c>
      <c r="L103" s="808"/>
      <c r="M103" s="809"/>
      <c r="N103" s="638"/>
      <c r="O103" s="639"/>
      <c r="P103" s="629"/>
      <c r="Q103" s="744"/>
      <c r="R103" s="812" t="s">
        <v>1</v>
      </c>
      <c r="S103" s="808"/>
      <c r="T103" s="809"/>
      <c r="U103" s="622"/>
      <c r="V103" s="627"/>
    </row>
    <row r="104" spans="1:22" ht="18" customHeight="1" x14ac:dyDescent="0.25">
      <c r="A104" s="633"/>
      <c r="B104" s="629"/>
      <c r="C104" s="744"/>
      <c r="D104" s="812"/>
      <c r="E104" s="810"/>
      <c r="F104" s="811"/>
      <c r="G104" s="638"/>
      <c r="H104" s="639"/>
      <c r="I104" s="629"/>
      <c r="J104" s="744"/>
      <c r="K104" s="812"/>
      <c r="L104" s="810"/>
      <c r="M104" s="811"/>
      <c r="N104" s="638"/>
      <c r="O104" s="639"/>
      <c r="P104" s="629"/>
      <c r="Q104" s="744"/>
      <c r="R104" s="812"/>
      <c r="S104" s="810"/>
      <c r="T104" s="811"/>
      <c r="U104" s="622"/>
      <c r="V104" s="627"/>
    </row>
    <row r="105" spans="1:22" ht="18" customHeight="1" x14ac:dyDescent="0.25">
      <c r="A105" s="633"/>
      <c r="B105" s="629"/>
      <c r="C105" s="744"/>
      <c r="D105" s="812"/>
      <c r="E105" s="810"/>
      <c r="F105" s="811"/>
      <c r="G105" s="638"/>
      <c r="H105" s="639"/>
      <c r="I105" s="629"/>
      <c r="J105" s="744"/>
      <c r="K105" s="812"/>
      <c r="L105" s="810"/>
      <c r="M105" s="811"/>
      <c r="N105" s="638"/>
      <c r="O105" s="639"/>
      <c r="P105" s="630"/>
      <c r="Q105" s="744"/>
      <c r="R105" s="812"/>
      <c r="S105" s="810"/>
      <c r="T105" s="811"/>
      <c r="U105" s="622"/>
      <c r="V105" s="627"/>
    </row>
    <row r="106" spans="1:22" ht="18" customHeight="1" x14ac:dyDescent="0.25">
      <c r="A106" s="643"/>
      <c r="B106" s="630"/>
      <c r="C106" s="744"/>
      <c r="D106" s="812" t="s">
        <v>2</v>
      </c>
      <c r="E106" s="808"/>
      <c r="F106" s="809"/>
      <c r="G106" s="638"/>
      <c r="H106" s="639"/>
      <c r="I106" s="630"/>
      <c r="J106" s="744"/>
      <c r="K106" s="812" t="s">
        <v>2</v>
      </c>
      <c r="L106" s="808"/>
      <c r="M106" s="809"/>
      <c r="N106" s="638"/>
      <c r="O106" s="639"/>
      <c r="P106" s="630"/>
      <c r="Q106" s="744"/>
      <c r="R106" s="812" t="s">
        <v>2</v>
      </c>
      <c r="S106" s="808"/>
      <c r="T106" s="809"/>
      <c r="U106" s="622"/>
      <c r="V106" s="627"/>
    </row>
    <row r="107" spans="1:22" ht="18" customHeight="1" x14ac:dyDescent="0.25">
      <c r="A107" s="643"/>
      <c r="B107" s="630"/>
      <c r="C107" s="745"/>
      <c r="D107" s="812"/>
      <c r="E107" s="810"/>
      <c r="F107" s="811"/>
      <c r="G107" s="638"/>
      <c r="H107" s="639"/>
      <c r="I107" s="630"/>
      <c r="J107" s="745"/>
      <c r="K107" s="812"/>
      <c r="L107" s="810"/>
      <c r="M107" s="811"/>
      <c r="N107" s="638"/>
      <c r="O107" s="639"/>
      <c r="P107" s="630"/>
      <c r="Q107" s="745"/>
      <c r="R107" s="812"/>
      <c r="S107" s="810"/>
      <c r="T107" s="811"/>
      <c r="U107" s="622"/>
      <c r="V107" s="627"/>
    </row>
    <row r="108" spans="1:22" ht="18" customHeight="1" x14ac:dyDescent="0.25">
      <c r="A108" s="643"/>
      <c r="B108" s="630"/>
      <c r="C108" s="763" t="s">
        <v>531</v>
      </c>
      <c r="D108" s="812"/>
      <c r="E108" s="810"/>
      <c r="F108" s="811"/>
      <c r="G108" s="638"/>
      <c r="H108" s="639"/>
      <c r="I108" s="630"/>
      <c r="J108" s="763" t="s">
        <v>531</v>
      </c>
      <c r="K108" s="812"/>
      <c r="L108" s="810"/>
      <c r="M108" s="811"/>
      <c r="N108" s="638"/>
      <c r="O108" s="639"/>
      <c r="P108" s="630"/>
      <c r="Q108" s="763" t="s">
        <v>531</v>
      </c>
      <c r="R108" s="812"/>
      <c r="S108" s="810"/>
      <c r="T108" s="811"/>
      <c r="U108" s="622"/>
      <c r="V108" s="627"/>
    </row>
    <row r="109" spans="1:22" ht="18" customHeight="1" x14ac:dyDescent="0.25">
      <c r="A109" s="643"/>
      <c r="B109" s="630"/>
      <c r="C109" s="763"/>
      <c r="D109" s="812" t="s">
        <v>535</v>
      </c>
      <c r="E109" s="810"/>
      <c r="F109" s="811"/>
      <c r="G109" s="638"/>
      <c r="H109" s="639"/>
      <c r="I109" s="630"/>
      <c r="J109" s="763"/>
      <c r="K109" s="812" t="s">
        <v>535</v>
      </c>
      <c r="L109" s="810"/>
      <c r="M109" s="811"/>
      <c r="N109" s="638"/>
      <c r="O109" s="639"/>
      <c r="P109" s="630"/>
      <c r="Q109" s="763"/>
      <c r="R109" s="812" t="s">
        <v>535</v>
      </c>
      <c r="S109" s="810"/>
      <c r="T109" s="811"/>
      <c r="U109" s="622"/>
      <c r="V109" s="627"/>
    </row>
    <row r="110" spans="1:22" ht="18" customHeight="1" x14ac:dyDescent="0.25">
      <c r="A110" s="643"/>
      <c r="B110" s="630"/>
      <c r="C110" s="764"/>
      <c r="D110" s="813"/>
      <c r="E110" s="810"/>
      <c r="F110" s="811"/>
      <c r="G110" s="638"/>
      <c r="H110" s="639"/>
      <c r="I110" s="630"/>
      <c r="J110" s="764"/>
      <c r="K110" s="813"/>
      <c r="L110" s="810"/>
      <c r="M110" s="811"/>
      <c r="N110" s="638"/>
      <c r="O110" s="639"/>
      <c r="P110" s="630"/>
      <c r="Q110" s="764"/>
      <c r="R110" s="813"/>
      <c r="S110" s="810"/>
      <c r="T110" s="811"/>
      <c r="U110" s="622"/>
      <c r="V110" s="627"/>
    </row>
    <row r="111" spans="1:22" ht="18" customHeight="1" thickBot="1" x14ac:dyDescent="0.3">
      <c r="A111" s="643"/>
      <c r="B111" s="630"/>
      <c r="C111" s="765"/>
      <c r="D111" s="814"/>
      <c r="E111" s="815"/>
      <c r="F111" s="816"/>
      <c r="G111" s="638"/>
      <c r="H111" s="639"/>
      <c r="I111" s="630"/>
      <c r="J111" s="765"/>
      <c r="K111" s="814"/>
      <c r="L111" s="815"/>
      <c r="M111" s="816"/>
      <c r="N111" s="638"/>
      <c r="O111" s="639"/>
      <c r="P111" s="630"/>
      <c r="Q111" s="765"/>
      <c r="R111" s="814"/>
      <c r="S111" s="815"/>
      <c r="T111" s="816"/>
      <c r="U111" s="622"/>
      <c r="V111" s="627"/>
    </row>
    <row r="112" spans="1:22" ht="24" customHeight="1" x14ac:dyDescent="0.25">
      <c r="A112" s="641"/>
      <c r="B112" s="631"/>
      <c r="C112" s="611"/>
      <c r="D112" s="612"/>
      <c r="E112" s="613"/>
      <c r="F112" s="613"/>
      <c r="G112" s="640"/>
      <c r="H112" s="641"/>
      <c r="I112" s="631"/>
      <c r="J112" s="611"/>
      <c r="K112" s="612"/>
      <c r="L112" s="613"/>
      <c r="M112" s="613"/>
      <c r="N112" s="640"/>
      <c r="O112" s="641"/>
      <c r="P112" s="631"/>
      <c r="Q112" s="611"/>
      <c r="R112" s="612"/>
      <c r="S112" s="613"/>
      <c r="T112" s="613"/>
      <c r="U112" s="623"/>
      <c r="V112" s="623"/>
    </row>
    <row r="113" spans="1:22" ht="24" customHeight="1" thickBot="1" x14ac:dyDescent="0.3">
      <c r="A113" s="643"/>
      <c r="B113" s="630"/>
      <c r="D113" s="608"/>
      <c r="E113" s="609"/>
      <c r="F113" s="609"/>
      <c r="G113" s="642"/>
      <c r="H113" s="643"/>
      <c r="I113" s="630"/>
      <c r="K113" s="608"/>
      <c r="L113" s="609"/>
      <c r="M113" s="609"/>
      <c r="N113" s="642"/>
      <c r="O113" s="643"/>
      <c r="R113" s="608"/>
      <c r="S113" s="609"/>
      <c r="T113" s="609"/>
      <c r="U113" s="624"/>
      <c r="V113" s="628"/>
    </row>
    <row r="114" spans="1:22" ht="18" customHeight="1" x14ac:dyDescent="0.25">
      <c r="A114" s="633"/>
      <c r="B114" s="629">
        <f>P98+1</f>
        <v>21</v>
      </c>
      <c r="C114" s="746" t="s">
        <v>428</v>
      </c>
      <c r="D114" s="800" t="s">
        <v>536</v>
      </c>
      <c r="E114" s="801"/>
      <c r="F114" s="802"/>
      <c r="G114" s="634"/>
      <c r="H114" s="635"/>
      <c r="I114" s="629">
        <f>B114+1</f>
        <v>22</v>
      </c>
      <c r="J114" s="746" t="s">
        <v>428</v>
      </c>
      <c r="K114" s="800" t="s">
        <v>536</v>
      </c>
      <c r="L114" s="801"/>
      <c r="M114" s="802"/>
      <c r="N114" s="634"/>
      <c r="O114" s="635"/>
      <c r="P114" s="629">
        <f>I114+1</f>
        <v>23</v>
      </c>
      <c r="Q114" s="746" t="s">
        <v>428</v>
      </c>
      <c r="R114" s="800" t="s">
        <v>536</v>
      </c>
      <c r="S114" s="801"/>
      <c r="T114" s="802"/>
      <c r="U114" s="620"/>
      <c r="V114" s="625"/>
    </row>
    <row r="115" spans="1:22" ht="18" customHeight="1" x14ac:dyDescent="0.25">
      <c r="A115" s="633"/>
      <c r="B115" s="629"/>
      <c r="C115" s="747"/>
      <c r="D115" s="803"/>
      <c r="E115" s="804"/>
      <c r="F115" s="805"/>
      <c r="G115" s="634"/>
      <c r="H115" s="635"/>
      <c r="I115" s="629"/>
      <c r="J115" s="747"/>
      <c r="K115" s="803"/>
      <c r="L115" s="804"/>
      <c r="M115" s="805"/>
      <c r="N115" s="634"/>
      <c r="O115" s="635"/>
      <c r="P115" s="629"/>
      <c r="Q115" s="747"/>
      <c r="R115" s="803"/>
      <c r="S115" s="804"/>
      <c r="T115" s="805"/>
      <c r="U115" s="620"/>
      <c r="V115" s="625"/>
    </row>
    <row r="116" spans="1:22" ht="18" customHeight="1" x14ac:dyDescent="0.3">
      <c r="A116" s="633"/>
      <c r="B116" s="629"/>
      <c r="C116" s="743"/>
      <c r="D116" s="806" t="s">
        <v>635</v>
      </c>
      <c r="E116" s="808"/>
      <c r="F116" s="809"/>
      <c r="G116" s="636"/>
      <c r="H116" s="637"/>
      <c r="I116" s="629"/>
      <c r="J116" s="743"/>
      <c r="K116" s="806" t="s">
        <v>635</v>
      </c>
      <c r="L116" s="808"/>
      <c r="M116" s="809"/>
      <c r="N116" s="636"/>
      <c r="O116" s="637"/>
      <c r="P116" s="629"/>
      <c r="Q116" s="743"/>
      <c r="R116" s="806" t="s">
        <v>635</v>
      </c>
      <c r="S116" s="808"/>
      <c r="T116" s="809"/>
      <c r="U116" s="621"/>
      <c r="V116" s="626"/>
    </row>
    <row r="117" spans="1:22" ht="18" customHeight="1" x14ac:dyDescent="0.3">
      <c r="A117" s="633"/>
      <c r="B117" s="629"/>
      <c r="C117" s="744"/>
      <c r="D117" s="807"/>
      <c r="E117" s="810"/>
      <c r="F117" s="811"/>
      <c r="G117" s="636"/>
      <c r="H117" s="637"/>
      <c r="I117" s="629"/>
      <c r="J117" s="744"/>
      <c r="K117" s="807"/>
      <c r="L117" s="810"/>
      <c r="M117" s="811"/>
      <c r="N117" s="636"/>
      <c r="O117" s="637"/>
      <c r="P117" s="629"/>
      <c r="Q117" s="744"/>
      <c r="R117" s="807"/>
      <c r="S117" s="810"/>
      <c r="T117" s="811"/>
      <c r="U117" s="621"/>
      <c r="V117" s="626"/>
    </row>
    <row r="118" spans="1:22" ht="18" customHeight="1" x14ac:dyDescent="0.3">
      <c r="A118" s="633"/>
      <c r="B118" s="629"/>
      <c r="C118" s="744"/>
      <c r="D118" s="807"/>
      <c r="E118" s="810"/>
      <c r="F118" s="811"/>
      <c r="G118" s="636"/>
      <c r="H118" s="637"/>
      <c r="I118" s="629"/>
      <c r="J118" s="744"/>
      <c r="K118" s="807"/>
      <c r="L118" s="810"/>
      <c r="M118" s="811"/>
      <c r="N118" s="636"/>
      <c r="O118" s="637"/>
      <c r="P118" s="629"/>
      <c r="Q118" s="744"/>
      <c r="R118" s="807"/>
      <c r="S118" s="810"/>
      <c r="T118" s="811"/>
      <c r="U118" s="621"/>
      <c r="V118" s="626"/>
    </row>
    <row r="119" spans="1:22" ht="18" customHeight="1" x14ac:dyDescent="0.25">
      <c r="A119" s="633"/>
      <c r="B119" s="629"/>
      <c r="C119" s="744"/>
      <c r="D119" s="812" t="s">
        <v>1</v>
      </c>
      <c r="E119" s="808"/>
      <c r="F119" s="809"/>
      <c r="G119" s="638"/>
      <c r="H119" s="639"/>
      <c r="I119" s="629"/>
      <c r="J119" s="744"/>
      <c r="K119" s="812" t="s">
        <v>1</v>
      </c>
      <c r="L119" s="808"/>
      <c r="M119" s="809"/>
      <c r="N119" s="638"/>
      <c r="O119" s="639"/>
      <c r="P119" s="629"/>
      <c r="Q119" s="744"/>
      <c r="R119" s="812" t="s">
        <v>1</v>
      </c>
      <c r="S119" s="808"/>
      <c r="T119" s="809"/>
      <c r="U119" s="622"/>
      <c r="V119" s="627"/>
    </row>
    <row r="120" spans="1:22" ht="18" customHeight="1" x14ac:dyDescent="0.25">
      <c r="A120" s="633"/>
      <c r="B120" s="629"/>
      <c r="C120" s="744"/>
      <c r="D120" s="812"/>
      <c r="E120" s="810"/>
      <c r="F120" s="811"/>
      <c r="G120" s="638"/>
      <c r="H120" s="639"/>
      <c r="I120" s="629"/>
      <c r="J120" s="744"/>
      <c r="K120" s="812"/>
      <c r="L120" s="810"/>
      <c r="M120" s="811"/>
      <c r="N120" s="638"/>
      <c r="O120" s="639"/>
      <c r="P120" s="629"/>
      <c r="Q120" s="744"/>
      <c r="R120" s="812"/>
      <c r="S120" s="810"/>
      <c r="T120" s="811"/>
      <c r="U120" s="622"/>
      <c r="V120" s="627"/>
    </row>
    <row r="121" spans="1:22" ht="18" customHeight="1" x14ac:dyDescent="0.25">
      <c r="A121" s="633"/>
      <c r="B121" s="629"/>
      <c r="C121" s="744"/>
      <c r="D121" s="812"/>
      <c r="E121" s="810"/>
      <c r="F121" s="811"/>
      <c r="G121" s="638"/>
      <c r="H121" s="639"/>
      <c r="I121" s="629"/>
      <c r="J121" s="744"/>
      <c r="K121" s="812"/>
      <c r="L121" s="810"/>
      <c r="M121" s="811"/>
      <c r="N121" s="638"/>
      <c r="O121" s="639"/>
      <c r="P121" s="630"/>
      <c r="Q121" s="744"/>
      <c r="R121" s="812"/>
      <c r="S121" s="810"/>
      <c r="T121" s="811"/>
      <c r="U121" s="622"/>
      <c r="V121" s="627"/>
    </row>
    <row r="122" spans="1:22" ht="18" customHeight="1" x14ac:dyDescent="0.25">
      <c r="A122" s="643"/>
      <c r="B122" s="630"/>
      <c r="C122" s="744"/>
      <c r="D122" s="812" t="s">
        <v>2</v>
      </c>
      <c r="E122" s="808"/>
      <c r="F122" s="809"/>
      <c r="G122" s="638"/>
      <c r="H122" s="639"/>
      <c r="I122" s="630"/>
      <c r="J122" s="744"/>
      <c r="K122" s="812" t="s">
        <v>2</v>
      </c>
      <c r="L122" s="808"/>
      <c r="M122" s="809"/>
      <c r="N122" s="638"/>
      <c r="O122" s="639"/>
      <c r="P122" s="630"/>
      <c r="Q122" s="744"/>
      <c r="R122" s="812" t="s">
        <v>2</v>
      </c>
      <c r="S122" s="808"/>
      <c r="T122" s="809"/>
      <c r="U122" s="622"/>
      <c r="V122" s="627"/>
    </row>
    <row r="123" spans="1:22" ht="18" customHeight="1" x14ac:dyDescent="0.25">
      <c r="A123" s="643"/>
      <c r="B123" s="630"/>
      <c r="C123" s="745"/>
      <c r="D123" s="812"/>
      <c r="E123" s="810"/>
      <c r="F123" s="811"/>
      <c r="G123" s="638"/>
      <c r="H123" s="639"/>
      <c r="I123" s="630"/>
      <c r="J123" s="745"/>
      <c r="K123" s="812"/>
      <c r="L123" s="810"/>
      <c r="M123" s="811"/>
      <c r="N123" s="638"/>
      <c r="O123" s="639"/>
      <c r="P123" s="630"/>
      <c r="Q123" s="745"/>
      <c r="R123" s="812"/>
      <c r="S123" s="810"/>
      <c r="T123" s="811"/>
      <c r="U123" s="622"/>
      <c r="V123" s="627"/>
    </row>
    <row r="124" spans="1:22" ht="18" customHeight="1" x14ac:dyDescent="0.25">
      <c r="A124" s="643"/>
      <c r="B124" s="630"/>
      <c r="C124" s="763" t="s">
        <v>531</v>
      </c>
      <c r="D124" s="812"/>
      <c r="E124" s="810"/>
      <c r="F124" s="811"/>
      <c r="G124" s="638"/>
      <c r="H124" s="639"/>
      <c r="I124" s="630"/>
      <c r="J124" s="763" t="s">
        <v>531</v>
      </c>
      <c r="K124" s="812"/>
      <c r="L124" s="810"/>
      <c r="M124" s="811"/>
      <c r="N124" s="638"/>
      <c r="O124" s="639"/>
      <c r="P124" s="630"/>
      <c r="Q124" s="763" t="s">
        <v>531</v>
      </c>
      <c r="R124" s="812"/>
      <c r="S124" s="810"/>
      <c r="T124" s="811"/>
      <c r="U124" s="622"/>
      <c r="V124" s="627"/>
    </row>
    <row r="125" spans="1:22" ht="18" customHeight="1" x14ac:dyDescent="0.25">
      <c r="A125" s="643"/>
      <c r="B125" s="630"/>
      <c r="C125" s="763"/>
      <c r="D125" s="812" t="s">
        <v>535</v>
      </c>
      <c r="E125" s="810"/>
      <c r="F125" s="811"/>
      <c r="G125" s="638"/>
      <c r="H125" s="639"/>
      <c r="I125" s="630"/>
      <c r="J125" s="763"/>
      <c r="K125" s="812" t="s">
        <v>535</v>
      </c>
      <c r="L125" s="810"/>
      <c r="M125" s="811"/>
      <c r="N125" s="638"/>
      <c r="O125" s="639"/>
      <c r="P125" s="630"/>
      <c r="Q125" s="763"/>
      <c r="R125" s="812" t="s">
        <v>535</v>
      </c>
      <c r="S125" s="810"/>
      <c r="T125" s="811"/>
      <c r="U125" s="622"/>
      <c r="V125" s="627"/>
    </row>
    <row r="126" spans="1:22" ht="18" customHeight="1" x14ac:dyDescent="0.25">
      <c r="A126" s="643"/>
      <c r="B126" s="630"/>
      <c r="C126" s="764"/>
      <c r="D126" s="813"/>
      <c r="E126" s="810"/>
      <c r="F126" s="811"/>
      <c r="G126" s="638"/>
      <c r="H126" s="639"/>
      <c r="I126" s="630"/>
      <c r="J126" s="764"/>
      <c r="K126" s="813"/>
      <c r="L126" s="810"/>
      <c r="M126" s="811"/>
      <c r="N126" s="638"/>
      <c r="O126" s="639"/>
      <c r="P126" s="630"/>
      <c r="Q126" s="764"/>
      <c r="R126" s="813"/>
      <c r="S126" s="810"/>
      <c r="T126" s="811"/>
      <c r="U126" s="622"/>
      <c r="V126" s="627"/>
    </row>
    <row r="127" spans="1:22" ht="18" customHeight="1" thickBot="1" x14ac:dyDescent="0.3">
      <c r="A127" s="643"/>
      <c r="B127" s="630"/>
      <c r="C127" s="765"/>
      <c r="D127" s="814"/>
      <c r="E127" s="815"/>
      <c r="F127" s="816"/>
      <c r="G127" s="638"/>
      <c r="H127" s="639"/>
      <c r="I127" s="630"/>
      <c r="J127" s="765"/>
      <c r="K127" s="814"/>
      <c r="L127" s="815"/>
      <c r="M127" s="816"/>
      <c r="N127" s="638"/>
      <c r="O127" s="639"/>
      <c r="P127" s="630"/>
      <c r="Q127" s="765"/>
      <c r="R127" s="814"/>
      <c r="S127" s="815"/>
      <c r="T127" s="816"/>
      <c r="U127" s="622"/>
      <c r="V127" s="627"/>
    </row>
    <row r="128" spans="1:22" ht="24" customHeight="1" x14ac:dyDescent="0.25">
      <c r="A128" s="641"/>
      <c r="B128" s="631"/>
      <c r="C128" s="611"/>
      <c r="D128" s="612"/>
      <c r="E128" s="613"/>
      <c r="F128" s="613"/>
      <c r="G128" s="640"/>
      <c r="H128" s="641"/>
      <c r="I128" s="631"/>
      <c r="J128" s="611"/>
      <c r="K128" s="612"/>
      <c r="L128" s="613"/>
      <c r="M128" s="613"/>
      <c r="N128" s="640"/>
      <c r="O128" s="641"/>
      <c r="P128" s="631"/>
      <c r="Q128" s="611"/>
      <c r="R128" s="612"/>
      <c r="S128" s="613"/>
      <c r="T128" s="613"/>
      <c r="U128" s="623"/>
      <c r="V128" s="623"/>
    </row>
    <row r="129" spans="1:22" ht="24" customHeight="1" thickBot="1" x14ac:dyDescent="0.3">
      <c r="A129" s="643"/>
      <c r="B129" s="630"/>
      <c r="D129" s="608"/>
      <c r="E129" s="609"/>
      <c r="F129" s="609"/>
      <c r="G129" s="642"/>
      <c r="H129" s="643"/>
      <c r="I129" s="630"/>
      <c r="K129" s="608"/>
      <c r="L129" s="609"/>
      <c r="M129" s="609"/>
      <c r="N129" s="642"/>
      <c r="O129" s="643"/>
      <c r="R129" s="608"/>
      <c r="S129" s="609"/>
      <c r="T129" s="609"/>
      <c r="U129" s="624"/>
      <c r="V129" s="628"/>
    </row>
    <row r="130" spans="1:22" ht="18" customHeight="1" x14ac:dyDescent="0.25">
      <c r="A130" s="633"/>
      <c r="B130" s="629">
        <f>P114+1</f>
        <v>24</v>
      </c>
      <c r="C130" s="746" t="s">
        <v>428</v>
      </c>
      <c r="D130" s="800" t="s">
        <v>536</v>
      </c>
      <c r="E130" s="801"/>
      <c r="F130" s="802"/>
      <c r="G130" s="634"/>
      <c r="H130" s="635"/>
      <c r="I130" s="629">
        <f>B130+1</f>
        <v>25</v>
      </c>
      <c r="J130" s="746" t="s">
        <v>428</v>
      </c>
      <c r="K130" s="800" t="s">
        <v>536</v>
      </c>
      <c r="L130" s="801"/>
      <c r="M130" s="802"/>
      <c r="N130" s="634"/>
      <c r="O130" s="635"/>
      <c r="P130" s="629">
        <f>I130+1</f>
        <v>26</v>
      </c>
      <c r="Q130" s="746" t="s">
        <v>428</v>
      </c>
      <c r="R130" s="800" t="s">
        <v>536</v>
      </c>
      <c r="S130" s="801"/>
      <c r="T130" s="802"/>
      <c r="U130" s="620"/>
      <c r="V130" s="625"/>
    </row>
    <row r="131" spans="1:22" ht="18" customHeight="1" x14ac:dyDescent="0.25">
      <c r="A131" s="633"/>
      <c r="B131" s="629"/>
      <c r="C131" s="747"/>
      <c r="D131" s="803"/>
      <c r="E131" s="804"/>
      <c r="F131" s="805"/>
      <c r="G131" s="634"/>
      <c r="H131" s="635"/>
      <c r="I131" s="629"/>
      <c r="J131" s="747"/>
      <c r="K131" s="803"/>
      <c r="L131" s="804"/>
      <c r="M131" s="805"/>
      <c r="N131" s="634"/>
      <c r="O131" s="635"/>
      <c r="P131" s="629"/>
      <c r="Q131" s="747"/>
      <c r="R131" s="803"/>
      <c r="S131" s="804"/>
      <c r="T131" s="805"/>
      <c r="U131" s="620"/>
      <c r="V131" s="625"/>
    </row>
    <row r="132" spans="1:22" ht="18" customHeight="1" x14ac:dyDescent="0.3">
      <c r="A132" s="633"/>
      <c r="B132" s="629"/>
      <c r="C132" s="743"/>
      <c r="D132" s="806" t="s">
        <v>635</v>
      </c>
      <c r="E132" s="808"/>
      <c r="F132" s="809"/>
      <c r="G132" s="636"/>
      <c r="H132" s="637"/>
      <c r="I132" s="629"/>
      <c r="J132" s="743"/>
      <c r="K132" s="806" t="s">
        <v>635</v>
      </c>
      <c r="L132" s="808"/>
      <c r="M132" s="809"/>
      <c r="N132" s="636"/>
      <c r="O132" s="637"/>
      <c r="P132" s="629"/>
      <c r="Q132" s="743"/>
      <c r="R132" s="806" t="s">
        <v>635</v>
      </c>
      <c r="S132" s="808"/>
      <c r="T132" s="809"/>
      <c r="U132" s="621"/>
      <c r="V132" s="626"/>
    </row>
    <row r="133" spans="1:22" ht="18" customHeight="1" x14ac:dyDescent="0.3">
      <c r="A133" s="633"/>
      <c r="B133" s="629"/>
      <c r="C133" s="744"/>
      <c r="D133" s="807"/>
      <c r="E133" s="810"/>
      <c r="F133" s="811"/>
      <c r="G133" s="636"/>
      <c r="H133" s="637"/>
      <c r="I133" s="629"/>
      <c r="J133" s="744"/>
      <c r="K133" s="807"/>
      <c r="L133" s="810"/>
      <c r="M133" s="811"/>
      <c r="N133" s="636"/>
      <c r="O133" s="637"/>
      <c r="P133" s="629"/>
      <c r="Q133" s="744"/>
      <c r="R133" s="807"/>
      <c r="S133" s="810"/>
      <c r="T133" s="811"/>
      <c r="U133" s="621"/>
      <c r="V133" s="626"/>
    </row>
    <row r="134" spans="1:22" ht="18" customHeight="1" x14ac:dyDescent="0.3">
      <c r="A134" s="633"/>
      <c r="B134" s="629"/>
      <c r="C134" s="744"/>
      <c r="D134" s="807"/>
      <c r="E134" s="810"/>
      <c r="F134" s="811"/>
      <c r="G134" s="636"/>
      <c r="H134" s="637"/>
      <c r="I134" s="629"/>
      <c r="J134" s="744"/>
      <c r="K134" s="807"/>
      <c r="L134" s="810"/>
      <c r="M134" s="811"/>
      <c r="N134" s="636"/>
      <c r="O134" s="637"/>
      <c r="P134" s="629"/>
      <c r="Q134" s="744"/>
      <c r="R134" s="807"/>
      <c r="S134" s="810"/>
      <c r="T134" s="811"/>
      <c r="U134" s="621"/>
      <c r="V134" s="626"/>
    </row>
    <row r="135" spans="1:22" ht="18" customHeight="1" x14ac:dyDescent="0.25">
      <c r="A135" s="633"/>
      <c r="B135" s="629"/>
      <c r="C135" s="744"/>
      <c r="D135" s="812" t="s">
        <v>1</v>
      </c>
      <c r="E135" s="808"/>
      <c r="F135" s="809"/>
      <c r="G135" s="638"/>
      <c r="H135" s="639"/>
      <c r="I135" s="629"/>
      <c r="J135" s="744"/>
      <c r="K135" s="812" t="s">
        <v>1</v>
      </c>
      <c r="L135" s="808"/>
      <c r="M135" s="809"/>
      <c r="N135" s="638"/>
      <c r="O135" s="639"/>
      <c r="P135" s="629"/>
      <c r="Q135" s="744"/>
      <c r="R135" s="812" t="s">
        <v>1</v>
      </c>
      <c r="S135" s="808"/>
      <c r="T135" s="809"/>
      <c r="U135" s="622"/>
      <c r="V135" s="627"/>
    </row>
    <row r="136" spans="1:22" ht="18" customHeight="1" x14ac:dyDescent="0.25">
      <c r="A136" s="633"/>
      <c r="B136" s="629"/>
      <c r="C136" s="744"/>
      <c r="D136" s="812"/>
      <c r="E136" s="810"/>
      <c r="F136" s="811"/>
      <c r="G136" s="638"/>
      <c r="H136" s="639"/>
      <c r="I136" s="629"/>
      <c r="J136" s="744"/>
      <c r="K136" s="812"/>
      <c r="L136" s="810"/>
      <c r="M136" s="811"/>
      <c r="N136" s="638"/>
      <c r="O136" s="639"/>
      <c r="P136" s="629"/>
      <c r="Q136" s="744"/>
      <c r="R136" s="812"/>
      <c r="S136" s="810"/>
      <c r="T136" s="811"/>
      <c r="U136" s="622"/>
      <c r="V136" s="627"/>
    </row>
    <row r="137" spans="1:22" ht="18" customHeight="1" x14ac:dyDescent="0.25">
      <c r="A137" s="633"/>
      <c r="B137" s="629"/>
      <c r="C137" s="744"/>
      <c r="D137" s="812"/>
      <c r="E137" s="810"/>
      <c r="F137" s="811"/>
      <c r="G137" s="638"/>
      <c r="H137" s="639"/>
      <c r="I137" s="629"/>
      <c r="J137" s="744"/>
      <c r="K137" s="812"/>
      <c r="L137" s="810"/>
      <c r="M137" s="811"/>
      <c r="N137" s="638"/>
      <c r="O137" s="639"/>
      <c r="P137" s="630"/>
      <c r="Q137" s="744"/>
      <c r="R137" s="812"/>
      <c r="S137" s="810"/>
      <c r="T137" s="811"/>
      <c r="U137" s="622"/>
      <c r="V137" s="627"/>
    </row>
    <row r="138" spans="1:22" ht="18" customHeight="1" x14ac:dyDescent="0.25">
      <c r="A138" s="643"/>
      <c r="B138" s="630"/>
      <c r="C138" s="744"/>
      <c r="D138" s="812" t="s">
        <v>2</v>
      </c>
      <c r="E138" s="808"/>
      <c r="F138" s="809"/>
      <c r="G138" s="638"/>
      <c r="H138" s="639"/>
      <c r="I138" s="630"/>
      <c r="J138" s="744"/>
      <c r="K138" s="812" t="s">
        <v>2</v>
      </c>
      <c r="L138" s="808"/>
      <c r="M138" s="809"/>
      <c r="N138" s="638"/>
      <c r="O138" s="639"/>
      <c r="P138" s="630"/>
      <c r="Q138" s="744"/>
      <c r="R138" s="812" t="s">
        <v>2</v>
      </c>
      <c r="S138" s="808"/>
      <c r="T138" s="809"/>
      <c r="U138" s="622"/>
      <c r="V138" s="627"/>
    </row>
    <row r="139" spans="1:22" ht="18" customHeight="1" x14ac:dyDescent="0.25">
      <c r="A139" s="643"/>
      <c r="B139" s="630"/>
      <c r="C139" s="745"/>
      <c r="D139" s="812"/>
      <c r="E139" s="810"/>
      <c r="F139" s="811"/>
      <c r="G139" s="638"/>
      <c r="H139" s="639"/>
      <c r="I139" s="630"/>
      <c r="J139" s="745"/>
      <c r="K139" s="812"/>
      <c r="L139" s="810"/>
      <c r="M139" s="811"/>
      <c r="N139" s="638"/>
      <c r="O139" s="639"/>
      <c r="P139" s="630"/>
      <c r="Q139" s="745"/>
      <c r="R139" s="812"/>
      <c r="S139" s="810"/>
      <c r="T139" s="811"/>
      <c r="U139" s="622"/>
      <c r="V139" s="627"/>
    </row>
    <row r="140" spans="1:22" ht="18" customHeight="1" x14ac:dyDescent="0.25">
      <c r="A140" s="643"/>
      <c r="B140" s="630"/>
      <c r="C140" s="763" t="s">
        <v>531</v>
      </c>
      <c r="D140" s="812"/>
      <c r="E140" s="810"/>
      <c r="F140" s="811"/>
      <c r="G140" s="638"/>
      <c r="H140" s="639"/>
      <c r="I140" s="630"/>
      <c r="J140" s="763" t="s">
        <v>531</v>
      </c>
      <c r="K140" s="812"/>
      <c r="L140" s="810"/>
      <c r="M140" s="811"/>
      <c r="N140" s="638"/>
      <c r="O140" s="639"/>
      <c r="P140" s="630"/>
      <c r="Q140" s="763" t="s">
        <v>531</v>
      </c>
      <c r="R140" s="812"/>
      <c r="S140" s="810"/>
      <c r="T140" s="811"/>
      <c r="U140" s="622"/>
      <c r="V140" s="627"/>
    </row>
    <row r="141" spans="1:22" ht="18" customHeight="1" x14ac:dyDescent="0.25">
      <c r="A141" s="643"/>
      <c r="B141" s="630"/>
      <c r="C141" s="763"/>
      <c r="D141" s="812" t="s">
        <v>535</v>
      </c>
      <c r="E141" s="810"/>
      <c r="F141" s="811"/>
      <c r="G141" s="638"/>
      <c r="H141" s="639"/>
      <c r="I141" s="630"/>
      <c r="J141" s="763"/>
      <c r="K141" s="812" t="s">
        <v>535</v>
      </c>
      <c r="L141" s="810"/>
      <c r="M141" s="811"/>
      <c r="N141" s="638"/>
      <c r="O141" s="639"/>
      <c r="P141" s="630"/>
      <c r="Q141" s="763"/>
      <c r="R141" s="812" t="s">
        <v>535</v>
      </c>
      <c r="S141" s="810"/>
      <c r="T141" s="811"/>
      <c r="U141" s="622"/>
      <c r="V141" s="627"/>
    </row>
    <row r="142" spans="1:22" ht="18" customHeight="1" x14ac:dyDescent="0.25">
      <c r="A142" s="643"/>
      <c r="B142" s="630"/>
      <c r="C142" s="764"/>
      <c r="D142" s="813"/>
      <c r="E142" s="810"/>
      <c r="F142" s="811"/>
      <c r="G142" s="638"/>
      <c r="H142" s="639"/>
      <c r="I142" s="630"/>
      <c r="J142" s="764"/>
      <c r="K142" s="813"/>
      <c r="L142" s="810"/>
      <c r="M142" s="811"/>
      <c r="N142" s="638"/>
      <c r="O142" s="639"/>
      <c r="P142" s="630"/>
      <c r="Q142" s="764"/>
      <c r="R142" s="813"/>
      <c r="S142" s="810"/>
      <c r="T142" s="811"/>
      <c r="U142" s="622"/>
      <c r="V142" s="627"/>
    </row>
    <row r="143" spans="1:22" ht="18" customHeight="1" thickBot="1" x14ac:dyDescent="0.3">
      <c r="A143" s="643"/>
      <c r="B143" s="630"/>
      <c r="C143" s="765"/>
      <c r="D143" s="814"/>
      <c r="E143" s="815"/>
      <c r="F143" s="816"/>
      <c r="G143" s="638"/>
      <c r="H143" s="639"/>
      <c r="I143" s="630"/>
      <c r="J143" s="765"/>
      <c r="K143" s="814"/>
      <c r="L143" s="815"/>
      <c r="M143" s="816"/>
      <c r="N143" s="638"/>
      <c r="O143" s="639"/>
      <c r="P143" s="630"/>
      <c r="Q143" s="765"/>
      <c r="R143" s="814"/>
      <c r="S143" s="815"/>
      <c r="T143" s="816"/>
      <c r="U143" s="622"/>
      <c r="V143" s="627"/>
    </row>
    <row r="144" spans="1:22" ht="24" customHeight="1" x14ac:dyDescent="0.25">
      <c r="A144" s="641"/>
      <c r="B144" s="631"/>
      <c r="C144" s="611"/>
      <c r="D144" s="612"/>
      <c r="E144" s="613"/>
      <c r="F144" s="613"/>
      <c r="G144" s="640"/>
      <c r="H144" s="641"/>
      <c r="I144" s="631"/>
      <c r="J144" s="611"/>
      <c r="K144" s="612"/>
      <c r="L144" s="613"/>
      <c r="M144" s="613"/>
      <c r="N144" s="640"/>
      <c r="O144" s="641"/>
      <c r="P144" s="631"/>
      <c r="Q144" s="611"/>
      <c r="R144" s="612"/>
      <c r="S144" s="613"/>
      <c r="T144" s="613"/>
      <c r="U144" s="623"/>
      <c r="V144" s="623"/>
    </row>
    <row r="145" spans="1:22" ht="24" customHeight="1" thickBot="1" x14ac:dyDescent="0.3">
      <c r="A145" s="643"/>
      <c r="B145" s="630"/>
      <c r="D145" s="608"/>
      <c r="E145" s="609"/>
      <c r="F145" s="609"/>
      <c r="G145" s="642"/>
      <c r="H145" s="643"/>
      <c r="I145" s="630"/>
      <c r="K145" s="608"/>
      <c r="L145" s="609"/>
      <c r="M145" s="609"/>
      <c r="N145" s="642"/>
      <c r="O145" s="643"/>
      <c r="R145" s="608"/>
      <c r="S145" s="609"/>
      <c r="T145" s="609"/>
      <c r="U145" s="624"/>
      <c r="V145" s="628"/>
    </row>
    <row r="146" spans="1:22" ht="18" customHeight="1" x14ac:dyDescent="0.25">
      <c r="A146" s="633"/>
      <c r="B146" s="629">
        <f>P130+1</f>
        <v>27</v>
      </c>
      <c r="C146" s="746" t="s">
        <v>428</v>
      </c>
      <c r="D146" s="800" t="s">
        <v>536</v>
      </c>
      <c r="E146" s="801"/>
      <c r="F146" s="802"/>
      <c r="G146" s="634"/>
      <c r="H146" s="635"/>
      <c r="I146" s="629">
        <f>B146+1</f>
        <v>28</v>
      </c>
      <c r="J146" s="746" t="s">
        <v>428</v>
      </c>
      <c r="K146" s="800" t="s">
        <v>536</v>
      </c>
      <c r="L146" s="801"/>
      <c r="M146" s="802"/>
      <c r="N146" s="634"/>
      <c r="O146" s="635"/>
      <c r="P146" s="629">
        <f>I146+1</f>
        <v>29</v>
      </c>
      <c r="Q146" s="746" t="s">
        <v>428</v>
      </c>
      <c r="R146" s="800" t="s">
        <v>536</v>
      </c>
      <c r="S146" s="801"/>
      <c r="T146" s="802"/>
      <c r="U146" s="620"/>
      <c r="V146" s="625"/>
    </row>
    <row r="147" spans="1:22" ht="18" customHeight="1" x14ac:dyDescent="0.25">
      <c r="A147" s="633"/>
      <c r="B147" s="629"/>
      <c r="C147" s="747"/>
      <c r="D147" s="803"/>
      <c r="E147" s="804"/>
      <c r="F147" s="805"/>
      <c r="G147" s="634"/>
      <c r="H147" s="635"/>
      <c r="I147" s="629"/>
      <c r="J147" s="747"/>
      <c r="K147" s="803"/>
      <c r="L147" s="804"/>
      <c r="M147" s="805"/>
      <c r="N147" s="634"/>
      <c r="O147" s="635"/>
      <c r="P147" s="629"/>
      <c r="Q147" s="747"/>
      <c r="R147" s="803"/>
      <c r="S147" s="804"/>
      <c r="T147" s="805"/>
      <c r="U147" s="620"/>
      <c r="V147" s="625"/>
    </row>
    <row r="148" spans="1:22" ht="18" customHeight="1" x14ac:dyDescent="0.3">
      <c r="A148" s="633"/>
      <c r="B148" s="629"/>
      <c r="C148" s="743"/>
      <c r="D148" s="806" t="s">
        <v>635</v>
      </c>
      <c r="E148" s="808"/>
      <c r="F148" s="809"/>
      <c r="G148" s="636"/>
      <c r="H148" s="637"/>
      <c r="I148" s="629"/>
      <c r="J148" s="743"/>
      <c r="K148" s="806" t="s">
        <v>635</v>
      </c>
      <c r="L148" s="808"/>
      <c r="M148" s="809"/>
      <c r="N148" s="636"/>
      <c r="O148" s="637"/>
      <c r="P148" s="629"/>
      <c r="Q148" s="743"/>
      <c r="R148" s="806" t="s">
        <v>635</v>
      </c>
      <c r="S148" s="808"/>
      <c r="T148" s="809"/>
      <c r="U148" s="621"/>
      <c r="V148" s="626"/>
    </row>
    <row r="149" spans="1:22" ht="18" customHeight="1" x14ac:dyDescent="0.3">
      <c r="A149" s="633"/>
      <c r="B149" s="629"/>
      <c r="C149" s="744"/>
      <c r="D149" s="807"/>
      <c r="E149" s="810"/>
      <c r="F149" s="811"/>
      <c r="G149" s="636"/>
      <c r="H149" s="637"/>
      <c r="I149" s="629"/>
      <c r="J149" s="744"/>
      <c r="K149" s="807"/>
      <c r="L149" s="810"/>
      <c r="M149" s="811"/>
      <c r="N149" s="636"/>
      <c r="O149" s="637"/>
      <c r="P149" s="629"/>
      <c r="Q149" s="744"/>
      <c r="R149" s="807"/>
      <c r="S149" s="810"/>
      <c r="T149" s="811"/>
      <c r="U149" s="621"/>
      <c r="V149" s="626"/>
    </row>
    <row r="150" spans="1:22" ht="18" customHeight="1" x14ac:dyDescent="0.3">
      <c r="A150" s="633"/>
      <c r="B150" s="629"/>
      <c r="C150" s="744"/>
      <c r="D150" s="807"/>
      <c r="E150" s="810"/>
      <c r="F150" s="811"/>
      <c r="G150" s="636"/>
      <c r="H150" s="637"/>
      <c r="I150" s="629"/>
      <c r="J150" s="744"/>
      <c r="K150" s="807"/>
      <c r="L150" s="810"/>
      <c r="M150" s="811"/>
      <c r="N150" s="636"/>
      <c r="O150" s="637"/>
      <c r="P150" s="629"/>
      <c r="Q150" s="744"/>
      <c r="R150" s="807"/>
      <c r="S150" s="810"/>
      <c r="T150" s="811"/>
      <c r="U150" s="621"/>
      <c r="V150" s="626"/>
    </row>
    <row r="151" spans="1:22" ht="18" customHeight="1" x14ac:dyDescent="0.25">
      <c r="A151" s="633"/>
      <c r="B151" s="629"/>
      <c r="C151" s="744"/>
      <c r="D151" s="812" t="s">
        <v>1</v>
      </c>
      <c r="E151" s="808"/>
      <c r="F151" s="809"/>
      <c r="G151" s="638"/>
      <c r="H151" s="639"/>
      <c r="I151" s="629"/>
      <c r="J151" s="744"/>
      <c r="K151" s="812" t="s">
        <v>1</v>
      </c>
      <c r="L151" s="808"/>
      <c r="M151" s="809"/>
      <c r="N151" s="638"/>
      <c r="O151" s="639"/>
      <c r="P151" s="629"/>
      <c r="Q151" s="744"/>
      <c r="R151" s="812" t="s">
        <v>1</v>
      </c>
      <c r="S151" s="808"/>
      <c r="T151" s="809"/>
      <c r="U151" s="622"/>
      <c r="V151" s="627"/>
    </row>
    <row r="152" spans="1:22" ht="18" customHeight="1" x14ac:dyDescent="0.25">
      <c r="A152" s="633"/>
      <c r="B152" s="629"/>
      <c r="C152" s="744"/>
      <c r="D152" s="812"/>
      <c r="E152" s="810"/>
      <c r="F152" s="811"/>
      <c r="G152" s="638"/>
      <c r="H152" s="639"/>
      <c r="I152" s="629"/>
      <c r="J152" s="744"/>
      <c r="K152" s="812"/>
      <c r="L152" s="810"/>
      <c r="M152" s="811"/>
      <c r="N152" s="638"/>
      <c r="O152" s="639"/>
      <c r="P152" s="629"/>
      <c r="Q152" s="744"/>
      <c r="R152" s="812"/>
      <c r="S152" s="810"/>
      <c r="T152" s="811"/>
      <c r="U152" s="622"/>
      <c r="V152" s="627"/>
    </row>
    <row r="153" spans="1:22" ht="18" customHeight="1" x14ac:dyDescent="0.25">
      <c r="A153" s="633"/>
      <c r="B153" s="629"/>
      <c r="C153" s="744"/>
      <c r="D153" s="812"/>
      <c r="E153" s="810"/>
      <c r="F153" s="811"/>
      <c r="G153" s="638"/>
      <c r="H153" s="639"/>
      <c r="I153" s="629"/>
      <c r="J153" s="744"/>
      <c r="K153" s="812"/>
      <c r="L153" s="810"/>
      <c r="M153" s="811"/>
      <c r="N153" s="638"/>
      <c r="O153" s="639"/>
      <c r="P153" s="630"/>
      <c r="Q153" s="744"/>
      <c r="R153" s="812"/>
      <c r="S153" s="810"/>
      <c r="T153" s="811"/>
      <c r="U153" s="622"/>
      <c r="V153" s="627"/>
    </row>
    <row r="154" spans="1:22" ht="18" customHeight="1" x14ac:dyDescent="0.25">
      <c r="A154" s="643"/>
      <c r="B154" s="630"/>
      <c r="C154" s="744"/>
      <c r="D154" s="812" t="s">
        <v>2</v>
      </c>
      <c r="E154" s="808"/>
      <c r="F154" s="809"/>
      <c r="G154" s="638"/>
      <c r="H154" s="639"/>
      <c r="I154" s="630"/>
      <c r="J154" s="744"/>
      <c r="K154" s="812" t="s">
        <v>2</v>
      </c>
      <c r="L154" s="808"/>
      <c r="M154" s="809"/>
      <c r="N154" s="638"/>
      <c r="O154" s="639"/>
      <c r="P154" s="630"/>
      <c r="Q154" s="744"/>
      <c r="R154" s="812" t="s">
        <v>2</v>
      </c>
      <c r="S154" s="808"/>
      <c r="T154" s="809"/>
      <c r="U154" s="622"/>
      <c r="V154" s="627"/>
    </row>
    <row r="155" spans="1:22" ht="18" customHeight="1" x14ac:dyDescent="0.25">
      <c r="A155" s="643"/>
      <c r="B155" s="630"/>
      <c r="C155" s="745"/>
      <c r="D155" s="812"/>
      <c r="E155" s="810"/>
      <c r="F155" s="811"/>
      <c r="G155" s="638"/>
      <c r="H155" s="639"/>
      <c r="I155" s="630"/>
      <c r="J155" s="745"/>
      <c r="K155" s="812"/>
      <c r="L155" s="810"/>
      <c r="M155" s="811"/>
      <c r="N155" s="638"/>
      <c r="O155" s="639"/>
      <c r="P155" s="630"/>
      <c r="Q155" s="745"/>
      <c r="R155" s="812"/>
      <c r="S155" s="810"/>
      <c r="T155" s="811"/>
      <c r="U155" s="622"/>
      <c r="V155" s="627"/>
    </row>
    <row r="156" spans="1:22" ht="18" customHeight="1" x14ac:dyDescent="0.25">
      <c r="A156" s="643"/>
      <c r="B156" s="630"/>
      <c r="C156" s="763" t="s">
        <v>531</v>
      </c>
      <c r="D156" s="812"/>
      <c r="E156" s="810"/>
      <c r="F156" s="811"/>
      <c r="G156" s="638"/>
      <c r="H156" s="639"/>
      <c r="I156" s="630"/>
      <c r="J156" s="763" t="s">
        <v>531</v>
      </c>
      <c r="K156" s="812"/>
      <c r="L156" s="810"/>
      <c r="M156" s="811"/>
      <c r="N156" s="638"/>
      <c r="O156" s="639"/>
      <c r="P156" s="630"/>
      <c r="Q156" s="763" t="s">
        <v>531</v>
      </c>
      <c r="R156" s="812"/>
      <c r="S156" s="810"/>
      <c r="T156" s="811"/>
      <c r="U156" s="622"/>
      <c r="V156" s="627"/>
    </row>
    <row r="157" spans="1:22" ht="18" customHeight="1" x14ac:dyDescent="0.25">
      <c r="A157" s="643"/>
      <c r="B157" s="630"/>
      <c r="C157" s="763"/>
      <c r="D157" s="812" t="s">
        <v>535</v>
      </c>
      <c r="E157" s="810"/>
      <c r="F157" s="811"/>
      <c r="G157" s="638"/>
      <c r="H157" s="639"/>
      <c r="I157" s="630"/>
      <c r="J157" s="763"/>
      <c r="K157" s="812" t="s">
        <v>535</v>
      </c>
      <c r="L157" s="810"/>
      <c r="M157" s="811"/>
      <c r="N157" s="638"/>
      <c r="O157" s="639"/>
      <c r="P157" s="630"/>
      <c r="Q157" s="763"/>
      <c r="R157" s="812" t="s">
        <v>535</v>
      </c>
      <c r="S157" s="810"/>
      <c r="T157" s="811"/>
      <c r="U157" s="622"/>
      <c r="V157" s="627"/>
    </row>
    <row r="158" spans="1:22" ht="18" customHeight="1" x14ac:dyDescent="0.25">
      <c r="A158" s="643"/>
      <c r="B158" s="630"/>
      <c r="C158" s="764"/>
      <c r="D158" s="813"/>
      <c r="E158" s="810"/>
      <c r="F158" s="811"/>
      <c r="G158" s="638"/>
      <c r="H158" s="639"/>
      <c r="I158" s="630"/>
      <c r="J158" s="764"/>
      <c r="K158" s="813"/>
      <c r="L158" s="810"/>
      <c r="M158" s="811"/>
      <c r="N158" s="638"/>
      <c r="O158" s="639"/>
      <c r="P158" s="630"/>
      <c r="Q158" s="764"/>
      <c r="R158" s="813"/>
      <c r="S158" s="810"/>
      <c r="T158" s="811"/>
      <c r="U158" s="622"/>
      <c r="V158" s="627"/>
    </row>
    <row r="159" spans="1:22" ht="18" customHeight="1" thickBot="1" x14ac:dyDescent="0.3">
      <c r="A159" s="643"/>
      <c r="B159" s="630"/>
      <c r="C159" s="765"/>
      <c r="D159" s="814"/>
      <c r="E159" s="815"/>
      <c r="F159" s="816"/>
      <c r="G159" s="638"/>
      <c r="H159" s="639"/>
      <c r="I159" s="630"/>
      <c r="J159" s="765"/>
      <c r="K159" s="814"/>
      <c r="L159" s="815"/>
      <c r="M159" s="816"/>
      <c r="N159" s="638"/>
      <c r="O159" s="639"/>
      <c r="P159" s="630"/>
      <c r="Q159" s="765"/>
      <c r="R159" s="814"/>
      <c r="S159" s="815"/>
      <c r="T159" s="816"/>
      <c r="U159" s="622"/>
      <c r="V159" s="627"/>
    </row>
    <row r="160" spans="1:22" ht="24" customHeight="1" x14ac:dyDescent="0.25">
      <c r="A160" s="641"/>
      <c r="B160" s="631"/>
      <c r="C160" s="611"/>
      <c r="D160" s="612"/>
      <c r="E160" s="613"/>
      <c r="F160" s="613"/>
      <c r="G160" s="640"/>
      <c r="H160" s="641"/>
      <c r="I160" s="631"/>
      <c r="J160" s="611"/>
      <c r="K160" s="612"/>
      <c r="L160" s="613"/>
      <c r="M160" s="613"/>
      <c r="N160" s="640"/>
      <c r="O160" s="641"/>
      <c r="P160" s="631"/>
      <c r="Q160" s="611"/>
      <c r="R160" s="612"/>
      <c r="S160" s="613"/>
      <c r="T160" s="613"/>
      <c r="U160" s="623"/>
      <c r="V160" s="623"/>
    </row>
    <row r="161" spans="1:22" ht="24" customHeight="1" thickBot="1" x14ac:dyDescent="0.3">
      <c r="A161" s="643"/>
      <c r="B161" s="630"/>
      <c r="D161" s="608"/>
      <c r="E161" s="609"/>
      <c r="F161" s="609"/>
      <c r="G161" s="642"/>
      <c r="H161" s="643"/>
      <c r="I161" s="630"/>
      <c r="K161" s="608"/>
      <c r="L161" s="609"/>
      <c r="M161" s="609"/>
      <c r="N161" s="642"/>
      <c r="O161" s="643"/>
      <c r="R161" s="608"/>
      <c r="S161" s="609"/>
      <c r="T161" s="609"/>
      <c r="U161" s="624"/>
      <c r="V161" s="628"/>
    </row>
    <row r="162" spans="1:22" ht="18" customHeight="1" x14ac:dyDescent="0.25">
      <c r="A162" s="633"/>
      <c r="B162" s="629">
        <f>P146+1</f>
        <v>30</v>
      </c>
      <c r="C162" s="746" t="s">
        <v>428</v>
      </c>
      <c r="D162" s="800" t="s">
        <v>536</v>
      </c>
      <c r="E162" s="801"/>
      <c r="F162" s="802"/>
      <c r="G162" s="634"/>
      <c r="H162" s="635"/>
      <c r="I162" s="629">
        <f>B162+1</f>
        <v>31</v>
      </c>
      <c r="J162" s="746" t="s">
        <v>428</v>
      </c>
      <c r="K162" s="800" t="s">
        <v>536</v>
      </c>
      <c r="L162" s="801"/>
      <c r="M162" s="802"/>
      <c r="N162" s="634"/>
      <c r="O162" s="635"/>
      <c r="P162" s="629">
        <f>I162+1</f>
        <v>32</v>
      </c>
      <c r="Q162" s="746" t="s">
        <v>428</v>
      </c>
      <c r="R162" s="800" t="s">
        <v>536</v>
      </c>
      <c r="S162" s="801"/>
      <c r="T162" s="802"/>
      <c r="U162" s="620"/>
      <c r="V162" s="625"/>
    </row>
    <row r="163" spans="1:22" ht="18" customHeight="1" x14ac:dyDescent="0.25">
      <c r="A163" s="633"/>
      <c r="B163" s="629"/>
      <c r="C163" s="747"/>
      <c r="D163" s="803"/>
      <c r="E163" s="804"/>
      <c r="F163" s="805"/>
      <c r="G163" s="634"/>
      <c r="H163" s="635"/>
      <c r="I163" s="629"/>
      <c r="J163" s="747"/>
      <c r="K163" s="803"/>
      <c r="L163" s="804"/>
      <c r="M163" s="805"/>
      <c r="N163" s="634"/>
      <c r="O163" s="635"/>
      <c r="P163" s="629"/>
      <c r="Q163" s="747"/>
      <c r="R163" s="803"/>
      <c r="S163" s="804"/>
      <c r="T163" s="805"/>
      <c r="U163" s="620"/>
      <c r="V163" s="625"/>
    </row>
    <row r="164" spans="1:22" ht="18" customHeight="1" x14ac:dyDescent="0.3">
      <c r="A164" s="633"/>
      <c r="B164" s="629"/>
      <c r="C164" s="743"/>
      <c r="D164" s="806" t="s">
        <v>635</v>
      </c>
      <c r="E164" s="808"/>
      <c r="F164" s="809"/>
      <c r="G164" s="636"/>
      <c r="H164" s="637"/>
      <c r="I164" s="629"/>
      <c r="J164" s="743"/>
      <c r="K164" s="806" t="s">
        <v>635</v>
      </c>
      <c r="L164" s="808"/>
      <c r="M164" s="809"/>
      <c r="N164" s="636"/>
      <c r="O164" s="637"/>
      <c r="P164" s="629"/>
      <c r="Q164" s="743"/>
      <c r="R164" s="806" t="s">
        <v>635</v>
      </c>
      <c r="S164" s="808"/>
      <c r="T164" s="809"/>
      <c r="U164" s="621"/>
      <c r="V164" s="626"/>
    </row>
    <row r="165" spans="1:22" ht="18" customHeight="1" x14ac:dyDescent="0.3">
      <c r="A165" s="633"/>
      <c r="B165" s="629"/>
      <c r="C165" s="744"/>
      <c r="D165" s="807"/>
      <c r="E165" s="810"/>
      <c r="F165" s="811"/>
      <c r="G165" s="636"/>
      <c r="H165" s="637"/>
      <c r="I165" s="629"/>
      <c r="J165" s="744"/>
      <c r="K165" s="807"/>
      <c r="L165" s="810"/>
      <c r="M165" s="811"/>
      <c r="N165" s="636"/>
      <c r="O165" s="637"/>
      <c r="P165" s="629"/>
      <c r="Q165" s="744"/>
      <c r="R165" s="807"/>
      <c r="S165" s="810"/>
      <c r="T165" s="811"/>
      <c r="U165" s="621"/>
      <c r="V165" s="626"/>
    </row>
    <row r="166" spans="1:22" ht="18" customHeight="1" x14ac:dyDescent="0.3">
      <c r="A166" s="633"/>
      <c r="B166" s="629"/>
      <c r="C166" s="744"/>
      <c r="D166" s="807"/>
      <c r="E166" s="810"/>
      <c r="F166" s="811"/>
      <c r="G166" s="636"/>
      <c r="H166" s="637"/>
      <c r="I166" s="629"/>
      <c r="J166" s="744"/>
      <c r="K166" s="807"/>
      <c r="L166" s="810"/>
      <c r="M166" s="811"/>
      <c r="N166" s="636"/>
      <c r="O166" s="637"/>
      <c r="P166" s="629"/>
      <c r="Q166" s="744"/>
      <c r="R166" s="807"/>
      <c r="S166" s="810"/>
      <c r="T166" s="811"/>
      <c r="U166" s="621"/>
      <c r="V166" s="626"/>
    </row>
    <row r="167" spans="1:22" ht="18" customHeight="1" x14ac:dyDescent="0.25">
      <c r="A167" s="633"/>
      <c r="B167" s="629"/>
      <c r="C167" s="744"/>
      <c r="D167" s="812" t="s">
        <v>1</v>
      </c>
      <c r="E167" s="808"/>
      <c r="F167" s="809"/>
      <c r="G167" s="638"/>
      <c r="H167" s="639"/>
      <c r="I167" s="629"/>
      <c r="J167" s="744"/>
      <c r="K167" s="812" t="s">
        <v>1</v>
      </c>
      <c r="L167" s="808"/>
      <c r="M167" s="809"/>
      <c r="N167" s="638"/>
      <c r="O167" s="639"/>
      <c r="P167" s="629"/>
      <c r="Q167" s="744"/>
      <c r="R167" s="812" t="s">
        <v>1</v>
      </c>
      <c r="S167" s="808"/>
      <c r="T167" s="809"/>
      <c r="U167" s="622"/>
      <c r="V167" s="627"/>
    </row>
    <row r="168" spans="1:22" ht="18" customHeight="1" x14ac:dyDescent="0.25">
      <c r="A168" s="633"/>
      <c r="B168" s="629"/>
      <c r="C168" s="744"/>
      <c r="D168" s="812"/>
      <c r="E168" s="810"/>
      <c r="F168" s="811"/>
      <c r="G168" s="638"/>
      <c r="H168" s="639"/>
      <c r="I168" s="629"/>
      <c r="J168" s="744"/>
      <c r="K168" s="812"/>
      <c r="L168" s="810"/>
      <c r="M168" s="811"/>
      <c r="N168" s="638"/>
      <c r="O168" s="639"/>
      <c r="P168" s="629"/>
      <c r="Q168" s="744"/>
      <c r="R168" s="812"/>
      <c r="S168" s="810"/>
      <c r="T168" s="811"/>
      <c r="U168" s="622"/>
      <c r="V168" s="627"/>
    </row>
    <row r="169" spans="1:22" ht="18" customHeight="1" x14ac:dyDescent="0.25">
      <c r="A169" s="633"/>
      <c r="B169" s="629"/>
      <c r="C169" s="744"/>
      <c r="D169" s="812"/>
      <c r="E169" s="810"/>
      <c r="F169" s="811"/>
      <c r="G169" s="638"/>
      <c r="H169" s="639"/>
      <c r="I169" s="629"/>
      <c r="J169" s="744"/>
      <c r="K169" s="812"/>
      <c r="L169" s="810"/>
      <c r="M169" s="811"/>
      <c r="N169" s="638"/>
      <c r="O169" s="639"/>
      <c r="P169" s="630"/>
      <c r="Q169" s="744"/>
      <c r="R169" s="812"/>
      <c r="S169" s="810"/>
      <c r="T169" s="811"/>
      <c r="U169" s="622"/>
      <c r="V169" s="627"/>
    </row>
    <row r="170" spans="1:22" ht="18" customHeight="1" x14ac:dyDescent="0.25">
      <c r="A170" s="643"/>
      <c r="B170" s="630"/>
      <c r="C170" s="744"/>
      <c r="D170" s="812" t="s">
        <v>2</v>
      </c>
      <c r="E170" s="808"/>
      <c r="F170" s="809"/>
      <c r="G170" s="638"/>
      <c r="H170" s="639"/>
      <c r="I170" s="630"/>
      <c r="J170" s="744"/>
      <c r="K170" s="812" t="s">
        <v>2</v>
      </c>
      <c r="L170" s="808"/>
      <c r="M170" s="809"/>
      <c r="N170" s="638"/>
      <c r="O170" s="639"/>
      <c r="P170" s="630"/>
      <c r="Q170" s="744"/>
      <c r="R170" s="812" t="s">
        <v>2</v>
      </c>
      <c r="S170" s="808"/>
      <c r="T170" s="809"/>
      <c r="U170" s="622"/>
      <c r="V170" s="627"/>
    </row>
    <row r="171" spans="1:22" ht="18" customHeight="1" x14ac:dyDescent="0.25">
      <c r="A171" s="643"/>
      <c r="B171" s="630"/>
      <c r="C171" s="745"/>
      <c r="D171" s="812"/>
      <c r="E171" s="810"/>
      <c r="F171" s="811"/>
      <c r="G171" s="638"/>
      <c r="H171" s="639"/>
      <c r="I171" s="630"/>
      <c r="J171" s="745"/>
      <c r="K171" s="812"/>
      <c r="L171" s="810"/>
      <c r="M171" s="811"/>
      <c r="N171" s="638"/>
      <c r="O171" s="639"/>
      <c r="P171" s="630"/>
      <c r="Q171" s="745"/>
      <c r="R171" s="812"/>
      <c r="S171" s="810"/>
      <c r="T171" s="811"/>
      <c r="U171" s="622"/>
      <c r="V171" s="627"/>
    </row>
    <row r="172" spans="1:22" ht="18" customHeight="1" x14ac:dyDescent="0.25">
      <c r="A172" s="643"/>
      <c r="B172" s="630"/>
      <c r="C172" s="763" t="s">
        <v>531</v>
      </c>
      <c r="D172" s="812"/>
      <c r="E172" s="810"/>
      <c r="F172" s="811"/>
      <c r="G172" s="638"/>
      <c r="H172" s="639"/>
      <c r="I172" s="630"/>
      <c r="J172" s="763" t="s">
        <v>531</v>
      </c>
      <c r="K172" s="812"/>
      <c r="L172" s="810"/>
      <c r="M172" s="811"/>
      <c r="N172" s="638"/>
      <c r="O172" s="639"/>
      <c r="P172" s="630"/>
      <c r="Q172" s="763" t="s">
        <v>531</v>
      </c>
      <c r="R172" s="812"/>
      <c r="S172" s="810"/>
      <c r="T172" s="811"/>
      <c r="U172" s="622"/>
      <c r="V172" s="627"/>
    </row>
    <row r="173" spans="1:22" ht="18" customHeight="1" x14ac:dyDescent="0.25">
      <c r="A173" s="643"/>
      <c r="B173" s="630"/>
      <c r="C173" s="763"/>
      <c r="D173" s="812" t="s">
        <v>535</v>
      </c>
      <c r="E173" s="810"/>
      <c r="F173" s="811"/>
      <c r="G173" s="638"/>
      <c r="H173" s="639"/>
      <c r="I173" s="630"/>
      <c r="J173" s="763"/>
      <c r="K173" s="812" t="s">
        <v>535</v>
      </c>
      <c r="L173" s="810"/>
      <c r="M173" s="811"/>
      <c r="N173" s="638"/>
      <c r="O173" s="639"/>
      <c r="P173" s="630"/>
      <c r="Q173" s="763"/>
      <c r="R173" s="812" t="s">
        <v>535</v>
      </c>
      <c r="S173" s="810"/>
      <c r="T173" s="811"/>
      <c r="U173" s="622"/>
      <c r="V173" s="627"/>
    </row>
    <row r="174" spans="1:22" ht="18" customHeight="1" x14ac:dyDescent="0.25">
      <c r="A174" s="643"/>
      <c r="B174" s="630"/>
      <c r="C174" s="764"/>
      <c r="D174" s="813"/>
      <c r="E174" s="810"/>
      <c r="F174" s="811"/>
      <c r="G174" s="638"/>
      <c r="H174" s="639"/>
      <c r="I174" s="630"/>
      <c r="J174" s="764"/>
      <c r="K174" s="813"/>
      <c r="L174" s="810"/>
      <c r="M174" s="811"/>
      <c r="N174" s="638"/>
      <c r="O174" s="639"/>
      <c r="P174" s="630"/>
      <c r="Q174" s="764"/>
      <c r="R174" s="813"/>
      <c r="S174" s="810"/>
      <c r="T174" s="811"/>
      <c r="U174" s="622"/>
      <c r="V174" s="627"/>
    </row>
    <row r="175" spans="1:22" ht="18" customHeight="1" thickBot="1" x14ac:dyDescent="0.3">
      <c r="A175" s="643"/>
      <c r="B175" s="630"/>
      <c r="C175" s="765"/>
      <c r="D175" s="814"/>
      <c r="E175" s="815"/>
      <c r="F175" s="816"/>
      <c r="G175" s="638"/>
      <c r="H175" s="639"/>
      <c r="I175" s="630"/>
      <c r="J175" s="765"/>
      <c r="K175" s="814"/>
      <c r="L175" s="815"/>
      <c r="M175" s="816"/>
      <c r="N175" s="638"/>
      <c r="O175" s="639"/>
      <c r="P175" s="630"/>
      <c r="Q175" s="765"/>
      <c r="R175" s="814"/>
      <c r="S175" s="815"/>
      <c r="T175" s="816"/>
      <c r="U175" s="622"/>
      <c r="V175" s="627"/>
    </row>
    <row r="176" spans="1:22" ht="24" customHeight="1" x14ac:dyDescent="0.25">
      <c r="A176" s="641"/>
      <c r="B176" s="631"/>
      <c r="C176" s="611"/>
      <c r="D176" s="612"/>
      <c r="E176" s="613"/>
      <c r="F176" s="613"/>
      <c r="G176" s="640"/>
      <c r="H176" s="641"/>
      <c r="I176" s="631"/>
      <c r="J176" s="611"/>
      <c r="K176" s="612"/>
      <c r="L176" s="613"/>
      <c r="M176" s="613"/>
      <c r="N176" s="640"/>
      <c r="O176" s="641"/>
      <c r="P176" s="631"/>
      <c r="Q176" s="611"/>
      <c r="R176" s="612"/>
      <c r="S176" s="613"/>
      <c r="T176" s="613"/>
      <c r="U176" s="623"/>
      <c r="V176" s="623"/>
    </row>
    <row r="177" spans="1:22" ht="24" customHeight="1" thickBot="1" x14ac:dyDescent="0.3">
      <c r="A177" s="643"/>
      <c r="B177" s="630"/>
      <c r="D177" s="608"/>
      <c r="E177" s="609"/>
      <c r="F177" s="609"/>
      <c r="G177" s="642"/>
      <c r="H177" s="643"/>
      <c r="I177" s="630"/>
      <c r="K177" s="608"/>
      <c r="L177" s="609"/>
      <c r="M177" s="609"/>
      <c r="N177" s="642"/>
      <c r="O177" s="643"/>
      <c r="R177" s="608"/>
      <c r="S177" s="609"/>
      <c r="T177" s="609"/>
      <c r="U177" s="624"/>
      <c r="V177" s="628"/>
    </row>
    <row r="178" spans="1:22" ht="18" customHeight="1" x14ac:dyDescent="0.25">
      <c r="A178" s="633"/>
      <c r="B178" s="629">
        <f>P162+1</f>
        <v>33</v>
      </c>
      <c r="C178" s="746" t="s">
        <v>428</v>
      </c>
      <c r="D178" s="800" t="s">
        <v>536</v>
      </c>
      <c r="E178" s="801"/>
      <c r="F178" s="802"/>
      <c r="G178" s="634"/>
      <c r="H178" s="635"/>
      <c r="I178" s="629">
        <f>B178+1</f>
        <v>34</v>
      </c>
      <c r="J178" s="746" t="s">
        <v>428</v>
      </c>
      <c r="K178" s="800" t="s">
        <v>536</v>
      </c>
      <c r="L178" s="801"/>
      <c r="M178" s="802"/>
      <c r="N178" s="634"/>
      <c r="O178" s="635"/>
      <c r="P178" s="629">
        <f>I178+1</f>
        <v>35</v>
      </c>
      <c r="Q178" s="746" t="s">
        <v>428</v>
      </c>
      <c r="R178" s="800" t="s">
        <v>536</v>
      </c>
      <c r="S178" s="801"/>
      <c r="T178" s="802"/>
      <c r="U178" s="620"/>
      <c r="V178" s="625"/>
    </row>
    <row r="179" spans="1:22" ht="18" customHeight="1" x14ac:dyDescent="0.25">
      <c r="A179" s="633"/>
      <c r="B179" s="629"/>
      <c r="C179" s="747"/>
      <c r="D179" s="803"/>
      <c r="E179" s="804"/>
      <c r="F179" s="805"/>
      <c r="G179" s="634"/>
      <c r="H179" s="635"/>
      <c r="I179" s="629"/>
      <c r="J179" s="747"/>
      <c r="K179" s="803"/>
      <c r="L179" s="804"/>
      <c r="M179" s="805"/>
      <c r="N179" s="634"/>
      <c r="O179" s="635"/>
      <c r="P179" s="629"/>
      <c r="Q179" s="747"/>
      <c r="R179" s="803"/>
      <c r="S179" s="804"/>
      <c r="T179" s="805"/>
      <c r="U179" s="620"/>
      <c r="V179" s="625"/>
    </row>
    <row r="180" spans="1:22" ht="18" customHeight="1" x14ac:dyDescent="0.3">
      <c r="A180" s="633"/>
      <c r="B180" s="629"/>
      <c r="C180" s="743"/>
      <c r="D180" s="806" t="s">
        <v>635</v>
      </c>
      <c r="E180" s="808"/>
      <c r="F180" s="809"/>
      <c r="G180" s="636"/>
      <c r="H180" s="637"/>
      <c r="I180" s="629"/>
      <c r="J180" s="743"/>
      <c r="K180" s="806" t="s">
        <v>635</v>
      </c>
      <c r="L180" s="808"/>
      <c r="M180" s="809"/>
      <c r="N180" s="636"/>
      <c r="O180" s="637"/>
      <c r="P180" s="629"/>
      <c r="Q180" s="743"/>
      <c r="R180" s="806" t="s">
        <v>635</v>
      </c>
      <c r="S180" s="808"/>
      <c r="T180" s="809"/>
      <c r="U180" s="621"/>
      <c r="V180" s="626"/>
    </row>
    <row r="181" spans="1:22" ht="18" customHeight="1" x14ac:dyDescent="0.3">
      <c r="A181" s="633"/>
      <c r="B181" s="629"/>
      <c r="C181" s="744"/>
      <c r="D181" s="807"/>
      <c r="E181" s="810"/>
      <c r="F181" s="811"/>
      <c r="G181" s="636"/>
      <c r="H181" s="637"/>
      <c r="I181" s="629"/>
      <c r="J181" s="744"/>
      <c r="K181" s="807"/>
      <c r="L181" s="810"/>
      <c r="M181" s="811"/>
      <c r="N181" s="636"/>
      <c r="O181" s="637"/>
      <c r="P181" s="629"/>
      <c r="Q181" s="744"/>
      <c r="R181" s="807"/>
      <c r="S181" s="810"/>
      <c r="T181" s="811"/>
      <c r="U181" s="621"/>
      <c r="V181" s="626"/>
    </row>
    <row r="182" spans="1:22" ht="18" customHeight="1" x14ac:dyDescent="0.3">
      <c r="A182" s="633"/>
      <c r="B182" s="629"/>
      <c r="C182" s="744"/>
      <c r="D182" s="807"/>
      <c r="E182" s="810"/>
      <c r="F182" s="811"/>
      <c r="G182" s="636"/>
      <c r="H182" s="637"/>
      <c r="I182" s="629"/>
      <c r="J182" s="744"/>
      <c r="K182" s="807"/>
      <c r="L182" s="810"/>
      <c r="M182" s="811"/>
      <c r="N182" s="636"/>
      <c r="O182" s="637"/>
      <c r="P182" s="629"/>
      <c r="Q182" s="744"/>
      <c r="R182" s="807"/>
      <c r="S182" s="810"/>
      <c r="T182" s="811"/>
      <c r="U182" s="621"/>
      <c r="V182" s="626"/>
    </row>
    <row r="183" spans="1:22" ht="18" customHeight="1" x14ac:dyDescent="0.25">
      <c r="A183" s="633"/>
      <c r="B183" s="629"/>
      <c r="C183" s="744"/>
      <c r="D183" s="812" t="s">
        <v>1</v>
      </c>
      <c r="E183" s="808"/>
      <c r="F183" s="809"/>
      <c r="G183" s="638"/>
      <c r="H183" s="639"/>
      <c r="I183" s="629"/>
      <c r="J183" s="744"/>
      <c r="K183" s="812" t="s">
        <v>1</v>
      </c>
      <c r="L183" s="808"/>
      <c r="M183" s="809"/>
      <c r="N183" s="638"/>
      <c r="O183" s="639"/>
      <c r="P183" s="629"/>
      <c r="Q183" s="744"/>
      <c r="R183" s="812" t="s">
        <v>1</v>
      </c>
      <c r="S183" s="808"/>
      <c r="T183" s="809"/>
      <c r="U183" s="622"/>
      <c r="V183" s="627"/>
    </row>
    <row r="184" spans="1:22" ht="18" customHeight="1" x14ac:dyDescent="0.25">
      <c r="A184" s="633"/>
      <c r="B184" s="629"/>
      <c r="C184" s="744"/>
      <c r="D184" s="812"/>
      <c r="E184" s="810"/>
      <c r="F184" s="811"/>
      <c r="G184" s="638"/>
      <c r="H184" s="639"/>
      <c r="I184" s="629"/>
      <c r="J184" s="744"/>
      <c r="K184" s="812"/>
      <c r="L184" s="810"/>
      <c r="M184" s="811"/>
      <c r="N184" s="638"/>
      <c r="O184" s="639"/>
      <c r="P184" s="629"/>
      <c r="Q184" s="744"/>
      <c r="R184" s="812"/>
      <c r="S184" s="810"/>
      <c r="T184" s="811"/>
      <c r="U184" s="622"/>
      <c r="V184" s="627"/>
    </row>
    <row r="185" spans="1:22" ht="18" customHeight="1" x14ac:dyDescent="0.25">
      <c r="A185" s="633"/>
      <c r="B185" s="629"/>
      <c r="C185" s="744"/>
      <c r="D185" s="812"/>
      <c r="E185" s="810"/>
      <c r="F185" s="811"/>
      <c r="G185" s="638"/>
      <c r="H185" s="639"/>
      <c r="I185" s="629"/>
      <c r="J185" s="744"/>
      <c r="K185" s="812"/>
      <c r="L185" s="810"/>
      <c r="M185" s="811"/>
      <c r="N185" s="638"/>
      <c r="O185" s="639"/>
      <c r="P185" s="630"/>
      <c r="Q185" s="744"/>
      <c r="R185" s="812"/>
      <c r="S185" s="810"/>
      <c r="T185" s="811"/>
      <c r="U185" s="622"/>
      <c r="V185" s="627"/>
    </row>
    <row r="186" spans="1:22" ht="18" customHeight="1" x14ac:dyDescent="0.25">
      <c r="A186" s="643"/>
      <c r="B186" s="630"/>
      <c r="C186" s="744"/>
      <c r="D186" s="812" t="s">
        <v>2</v>
      </c>
      <c r="E186" s="808"/>
      <c r="F186" s="809"/>
      <c r="G186" s="638"/>
      <c r="H186" s="639"/>
      <c r="I186" s="630"/>
      <c r="J186" s="744"/>
      <c r="K186" s="812" t="s">
        <v>2</v>
      </c>
      <c r="L186" s="808"/>
      <c r="M186" s="809"/>
      <c r="N186" s="638"/>
      <c r="O186" s="639"/>
      <c r="P186" s="630"/>
      <c r="Q186" s="744"/>
      <c r="R186" s="812" t="s">
        <v>2</v>
      </c>
      <c r="S186" s="808"/>
      <c r="T186" s="809"/>
      <c r="U186" s="622"/>
      <c r="V186" s="627"/>
    </row>
    <row r="187" spans="1:22" ht="18" customHeight="1" x14ac:dyDescent="0.25">
      <c r="A187" s="643"/>
      <c r="B187" s="630"/>
      <c r="C187" s="745"/>
      <c r="D187" s="812"/>
      <c r="E187" s="810"/>
      <c r="F187" s="811"/>
      <c r="G187" s="638"/>
      <c r="H187" s="639"/>
      <c r="I187" s="630"/>
      <c r="J187" s="745"/>
      <c r="K187" s="812"/>
      <c r="L187" s="810"/>
      <c r="M187" s="811"/>
      <c r="N187" s="638"/>
      <c r="O187" s="639"/>
      <c r="P187" s="630"/>
      <c r="Q187" s="745"/>
      <c r="R187" s="812"/>
      <c r="S187" s="810"/>
      <c r="T187" s="811"/>
      <c r="U187" s="622"/>
      <c r="V187" s="627"/>
    </row>
    <row r="188" spans="1:22" ht="18" customHeight="1" x14ac:dyDescent="0.25">
      <c r="A188" s="643"/>
      <c r="B188" s="630"/>
      <c r="C188" s="763" t="s">
        <v>531</v>
      </c>
      <c r="D188" s="812"/>
      <c r="E188" s="810"/>
      <c r="F188" s="811"/>
      <c r="G188" s="638"/>
      <c r="H188" s="639"/>
      <c r="I188" s="630"/>
      <c r="J188" s="763" t="s">
        <v>531</v>
      </c>
      <c r="K188" s="812"/>
      <c r="L188" s="810"/>
      <c r="M188" s="811"/>
      <c r="N188" s="638"/>
      <c r="O188" s="639"/>
      <c r="P188" s="630"/>
      <c r="Q188" s="763" t="s">
        <v>531</v>
      </c>
      <c r="R188" s="812"/>
      <c r="S188" s="810"/>
      <c r="T188" s="811"/>
      <c r="U188" s="622"/>
      <c r="V188" s="627"/>
    </row>
    <row r="189" spans="1:22" ht="18" customHeight="1" x14ac:dyDescent="0.25">
      <c r="A189" s="643"/>
      <c r="B189" s="630"/>
      <c r="C189" s="763"/>
      <c r="D189" s="812" t="s">
        <v>535</v>
      </c>
      <c r="E189" s="810"/>
      <c r="F189" s="811"/>
      <c r="G189" s="638"/>
      <c r="H189" s="639"/>
      <c r="I189" s="630"/>
      <c r="J189" s="763"/>
      <c r="K189" s="812" t="s">
        <v>535</v>
      </c>
      <c r="L189" s="810"/>
      <c r="M189" s="811"/>
      <c r="N189" s="638"/>
      <c r="O189" s="639"/>
      <c r="P189" s="630"/>
      <c r="Q189" s="763"/>
      <c r="R189" s="812" t="s">
        <v>535</v>
      </c>
      <c r="S189" s="810"/>
      <c r="T189" s="811"/>
      <c r="U189" s="622"/>
      <c r="V189" s="627"/>
    </row>
    <row r="190" spans="1:22" ht="18" customHeight="1" x14ac:dyDescent="0.25">
      <c r="A190" s="643"/>
      <c r="B190" s="630"/>
      <c r="C190" s="764"/>
      <c r="D190" s="813"/>
      <c r="E190" s="810"/>
      <c r="F190" s="811"/>
      <c r="G190" s="638"/>
      <c r="H190" s="639"/>
      <c r="I190" s="630"/>
      <c r="J190" s="764"/>
      <c r="K190" s="813"/>
      <c r="L190" s="810"/>
      <c r="M190" s="811"/>
      <c r="N190" s="638"/>
      <c r="O190" s="639"/>
      <c r="P190" s="630"/>
      <c r="Q190" s="764"/>
      <c r="R190" s="813"/>
      <c r="S190" s="810"/>
      <c r="T190" s="811"/>
      <c r="U190" s="622"/>
      <c r="V190" s="627"/>
    </row>
    <row r="191" spans="1:22" ht="18" customHeight="1" thickBot="1" x14ac:dyDescent="0.3">
      <c r="A191" s="643"/>
      <c r="B191" s="630"/>
      <c r="C191" s="765"/>
      <c r="D191" s="814"/>
      <c r="E191" s="815"/>
      <c r="F191" s="816"/>
      <c r="G191" s="638"/>
      <c r="H191" s="639"/>
      <c r="I191" s="630"/>
      <c r="J191" s="765"/>
      <c r="K191" s="814"/>
      <c r="L191" s="815"/>
      <c r="M191" s="816"/>
      <c r="N191" s="638"/>
      <c r="O191" s="639"/>
      <c r="P191" s="630"/>
      <c r="Q191" s="765"/>
      <c r="R191" s="814"/>
      <c r="S191" s="815"/>
      <c r="T191" s="816"/>
      <c r="U191" s="622"/>
      <c r="V191" s="627"/>
    </row>
    <row r="192" spans="1:22" ht="24" customHeight="1" x14ac:dyDescent="0.25">
      <c r="A192" s="641"/>
      <c r="B192" s="631"/>
      <c r="C192" s="611"/>
      <c r="D192" s="612"/>
      <c r="E192" s="613"/>
      <c r="F192" s="613"/>
      <c r="G192" s="640"/>
      <c r="H192" s="641"/>
      <c r="I192" s="631"/>
      <c r="J192" s="611"/>
      <c r="K192" s="612"/>
      <c r="L192" s="613"/>
      <c r="M192" s="613"/>
      <c r="N192" s="640"/>
      <c r="O192" s="641"/>
      <c r="P192" s="631"/>
      <c r="Q192" s="611"/>
      <c r="R192" s="612"/>
      <c r="S192" s="613"/>
      <c r="T192" s="613"/>
      <c r="U192" s="623"/>
      <c r="V192" s="623"/>
    </row>
    <row r="193" spans="1:22" ht="24" customHeight="1" thickBot="1" x14ac:dyDescent="0.3">
      <c r="A193" s="643"/>
      <c r="B193" s="630"/>
      <c r="D193" s="608"/>
      <c r="E193" s="609"/>
      <c r="F193" s="609"/>
      <c r="G193" s="642"/>
      <c r="H193" s="643"/>
      <c r="I193" s="630"/>
      <c r="K193" s="608"/>
      <c r="L193" s="609"/>
      <c r="M193" s="609"/>
      <c r="N193" s="642"/>
      <c r="O193" s="643"/>
      <c r="R193" s="608"/>
      <c r="S193" s="609"/>
      <c r="T193" s="609"/>
      <c r="U193" s="624"/>
      <c r="V193" s="628"/>
    </row>
    <row r="194" spans="1:22" ht="18" customHeight="1" x14ac:dyDescent="0.25">
      <c r="A194" s="633"/>
      <c r="B194" s="629">
        <f>P178+1</f>
        <v>36</v>
      </c>
      <c r="C194" s="746" t="s">
        <v>428</v>
      </c>
      <c r="D194" s="800" t="s">
        <v>536</v>
      </c>
      <c r="E194" s="801"/>
      <c r="F194" s="802"/>
      <c r="G194" s="634"/>
      <c r="H194" s="635"/>
      <c r="I194" s="629">
        <f>B194+1</f>
        <v>37</v>
      </c>
      <c r="J194" s="746" t="s">
        <v>428</v>
      </c>
      <c r="K194" s="800" t="s">
        <v>536</v>
      </c>
      <c r="L194" s="801"/>
      <c r="M194" s="802"/>
      <c r="N194" s="634"/>
      <c r="O194" s="635"/>
      <c r="P194" s="629">
        <f>I194+1</f>
        <v>38</v>
      </c>
      <c r="Q194" s="746" t="s">
        <v>428</v>
      </c>
      <c r="R194" s="800" t="s">
        <v>536</v>
      </c>
      <c r="S194" s="801"/>
      <c r="T194" s="802"/>
      <c r="U194" s="620"/>
      <c r="V194" s="625"/>
    </row>
    <row r="195" spans="1:22" ht="18" customHeight="1" x14ac:dyDescent="0.25">
      <c r="A195" s="633"/>
      <c r="B195" s="629"/>
      <c r="C195" s="747"/>
      <c r="D195" s="803"/>
      <c r="E195" s="804"/>
      <c r="F195" s="805"/>
      <c r="G195" s="634"/>
      <c r="H195" s="635"/>
      <c r="I195" s="629"/>
      <c r="J195" s="747"/>
      <c r="K195" s="803"/>
      <c r="L195" s="804"/>
      <c r="M195" s="805"/>
      <c r="N195" s="634"/>
      <c r="O195" s="635"/>
      <c r="P195" s="629"/>
      <c r="Q195" s="747"/>
      <c r="R195" s="803"/>
      <c r="S195" s="804"/>
      <c r="T195" s="805"/>
      <c r="U195" s="620"/>
      <c r="V195" s="625"/>
    </row>
    <row r="196" spans="1:22" ht="18" customHeight="1" x14ac:dyDescent="0.3">
      <c r="A196" s="633"/>
      <c r="B196" s="629"/>
      <c r="C196" s="743"/>
      <c r="D196" s="806" t="s">
        <v>635</v>
      </c>
      <c r="E196" s="808"/>
      <c r="F196" s="809"/>
      <c r="G196" s="636"/>
      <c r="H196" s="637"/>
      <c r="I196" s="629"/>
      <c r="J196" s="743"/>
      <c r="K196" s="806" t="s">
        <v>635</v>
      </c>
      <c r="L196" s="808"/>
      <c r="M196" s="809"/>
      <c r="N196" s="636"/>
      <c r="O196" s="637"/>
      <c r="P196" s="629"/>
      <c r="Q196" s="743"/>
      <c r="R196" s="806" t="s">
        <v>635</v>
      </c>
      <c r="S196" s="808"/>
      <c r="T196" s="809"/>
      <c r="U196" s="621"/>
      <c r="V196" s="626"/>
    </row>
    <row r="197" spans="1:22" ht="18" customHeight="1" x14ac:dyDescent="0.3">
      <c r="A197" s="633"/>
      <c r="B197" s="629"/>
      <c r="C197" s="744"/>
      <c r="D197" s="807"/>
      <c r="E197" s="810"/>
      <c r="F197" s="811"/>
      <c r="G197" s="636"/>
      <c r="H197" s="637"/>
      <c r="I197" s="629"/>
      <c r="J197" s="744"/>
      <c r="K197" s="807"/>
      <c r="L197" s="810"/>
      <c r="M197" s="811"/>
      <c r="N197" s="636"/>
      <c r="O197" s="637"/>
      <c r="P197" s="629"/>
      <c r="Q197" s="744"/>
      <c r="R197" s="807"/>
      <c r="S197" s="810"/>
      <c r="T197" s="811"/>
      <c r="U197" s="621"/>
      <c r="V197" s="626"/>
    </row>
    <row r="198" spans="1:22" ht="18" customHeight="1" x14ac:dyDescent="0.3">
      <c r="A198" s="633"/>
      <c r="B198" s="629"/>
      <c r="C198" s="744"/>
      <c r="D198" s="807"/>
      <c r="E198" s="810"/>
      <c r="F198" s="811"/>
      <c r="G198" s="636"/>
      <c r="H198" s="637"/>
      <c r="I198" s="629"/>
      <c r="J198" s="744"/>
      <c r="K198" s="807"/>
      <c r="L198" s="810"/>
      <c r="M198" s="811"/>
      <c r="N198" s="636"/>
      <c r="O198" s="637"/>
      <c r="P198" s="629"/>
      <c r="Q198" s="744"/>
      <c r="R198" s="807"/>
      <c r="S198" s="810"/>
      <c r="T198" s="811"/>
      <c r="U198" s="621"/>
      <c r="V198" s="626"/>
    </row>
    <row r="199" spans="1:22" ht="18" customHeight="1" x14ac:dyDescent="0.25">
      <c r="A199" s="633"/>
      <c r="B199" s="629"/>
      <c r="C199" s="744"/>
      <c r="D199" s="812" t="s">
        <v>1</v>
      </c>
      <c r="E199" s="808"/>
      <c r="F199" s="809"/>
      <c r="G199" s="638"/>
      <c r="H199" s="639"/>
      <c r="I199" s="629"/>
      <c r="J199" s="744"/>
      <c r="K199" s="812" t="s">
        <v>1</v>
      </c>
      <c r="L199" s="808"/>
      <c r="M199" s="809"/>
      <c r="N199" s="638"/>
      <c r="O199" s="639"/>
      <c r="P199" s="629"/>
      <c r="Q199" s="744"/>
      <c r="R199" s="812" t="s">
        <v>1</v>
      </c>
      <c r="S199" s="808"/>
      <c r="T199" s="809"/>
      <c r="U199" s="622"/>
      <c r="V199" s="627"/>
    </row>
    <row r="200" spans="1:22" ht="18" customHeight="1" x14ac:dyDescent="0.25">
      <c r="A200" s="633"/>
      <c r="B200" s="629"/>
      <c r="C200" s="744"/>
      <c r="D200" s="812"/>
      <c r="E200" s="810"/>
      <c r="F200" s="811"/>
      <c r="G200" s="638"/>
      <c r="H200" s="639"/>
      <c r="I200" s="629"/>
      <c r="J200" s="744"/>
      <c r="K200" s="812"/>
      <c r="L200" s="810"/>
      <c r="M200" s="811"/>
      <c r="N200" s="638"/>
      <c r="O200" s="639"/>
      <c r="P200" s="629"/>
      <c r="Q200" s="744"/>
      <c r="R200" s="812"/>
      <c r="S200" s="810"/>
      <c r="T200" s="811"/>
      <c r="U200" s="622"/>
      <c r="V200" s="627"/>
    </row>
    <row r="201" spans="1:22" ht="18" customHeight="1" x14ac:dyDescent="0.25">
      <c r="A201" s="633"/>
      <c r="B201" s="629"/>
      <c r="C201" s="744"/>
      <c r="D201" s="812"/>
      <c r="E201" s="810"/>
      <c r="F201" s="811"/>
      <c r="G201" s="638"/>
      <c r="H201" s="639"/>
      <c r="I201" s="629"/>
      <c r="J201" s="744"/>
      <c r="K201" s="812"/>
      <c r="L201" s="810"/>
      <c r="M201" s="811"/>
      <c r="N201" s="638"/>
      <c r="O201" s="639"/>
      <c r="P201" s="630"/>
      <c r="Q201" s="744"/>
      <c r="R201" s="812"/>
      <c r="S201" s="810"/>
      <c r="T201" s="811"/>
      <c r="U201" s="622"/>
      <c r="V201" s="627"/>
    </row>
    <row r="202" spans="1:22" ht="18" customHeight="1" x14ac:dyDescent="0.25">
      <c r="A202" s="643"/>
      <c r="B202" s="630"/>
      <c r="C202" s="744"/>
      <c r="D202" s="812" t="s">
        <v>2</v>
      </c>
      <c r="E202" s="808"/>
      <c r="F202" s="809"/>
      <c r="G202" s="638"/>
      <c r="H202" s="639"/>
      <c r="I202" s="630"/>
      <c r="J202" s="744"/>
      <c r="K202" s="812" t="s">
        <v>2</v>
      </c>
      <c r="L202" s="808"/>
      <c r="M202" s="809"/>
      <c r="N202" s="638"/>
      <c r="O202" s="639"/>
      <c r="P202" s="630"/>
      <c r="Q202" s="744"/>
      <c r="R202" s="812" t="s">
        <v>2</v>
      </c>
      <c r="S202" s="808"/>
      <c r="T202" s="809"/>
      <c r="U202" s="622"/>
      <c r="V202" s="627"/>
    </row>
    <row r="203" spans="1:22" ht="18" customHeight="1" x14ac:dyDescent="0.25">
      <c r="A203" s="643"/>
      <c r="B203" s="630"/>
      <c r="C203" s="745"/>
      <c r="D203" s="812"/>
      <c r="E203" s="810"/>
      <c r="F203" s="811"/>
      <c r="G203" s="638"/>
      <c r="H203" s="639"/>
      <c r="I203" s="630"/>
      <c r="J203" s="745"/>
      <c r="K203" s="812"/>
      <c r="L203" s="810"/>
      <c r="M203" s="811"/>
      <c r="N203" s="638"/>
      <c r="O203" s="639"/>
      <c r="P203" s="630"/>
      <c r="Q203" s="745"/>
      <c r="R203" s="812"/>
      <c r="S203" s="810"/>
      <c r="T203" s="811"/>
      <c r="U203" s="622"/>
      <c r="V203" s="627"/>
    </row>
    <row r="204" spans="1:22" ht="18" customHeight="1" x14ac:dyDescent="0.25">
      <c r="A204" s="643"/>
      <c r="B204" s="630"/>
      <c r="C204" s="763" t="s">
        <v>531</v>
      </c>
      <c r="D204" s="812"/>
      <c r="E204" s="810"/>
      <c r="F204" s="811"/>
      <c r="G204" s="638"/>
      <c r="H204" s="639"/>
      <c r="I204" s="630"/>
      <c r="J204" s="763" t="s">
        <v>531</v>
      </c>
      <c r="K204" s="812"/>
      <c r="L204" s="810"/>
      <c r="M204" s="811"/>
      <c r="N204" s="638"/>
      <c r="O204" s="639"/>
      <c r="P204" s="630"/>
      <c r="Q204" s="763" t="s">
        <v>531</v>
      </c>
      <c r="R204" s="812"/>
      <c r="S204" s="810"/>
      <c r="T204" s="811"/>
      <c r="U204" s="622"/>
      <c r="V204" s="627"/>
    </row>
    <row r="205" spans="1:22" ht="18" customHeight="1" x14ac:dyDescent="0.25">
      <c r="A205" s="643"/>
      <c r="B205" s="630"/>
      <c r="C205" s="763"/>
      <c r="D205" s="812" t="s">
        <v>535</v>
      </c>
      <c r="E205" s="810"/>
      <c r="F205" s="811"/>
      <c r="G205" s="638"/>
      <c r="H205" s="639"/>
      <c r="I205" s="630"/>
      <c r="J205" s="763"/>
      <c r="K205" s="812" t="s">
        <v>535</v>
      </c>
      <c r="L205" s="810"/>
      <c r="M205" s="811"/>
      <c r="N205" s="638"/>
      <c r="O205" s="639"/>
      <c r="P205" s="630"/>
      <c r="Q205" s="763"/>
      <c r="R205" s="812" t="s">
        <v>535</v>
      </c>
      <c r="S205" s="810"/>
      <c r="T205" s="811"/>
      <c r="U205" s="622"/>
      <c r="V205" s="627"/>
    </row>
    <row r="206" spans="1:22" ht="18" customHeight="1" x14ac:dyDescent="0.25">
      <c r="A206" s="643"/>
      <c r="B206" s="630"/>
      <c r="C206" s="764"/>
      <c r="D206" s="813"/>
      <c r="E206" s="810"/>
      <c r="F206" s="811"/>
      <c r="G206" s="638"/>
      <c r="H206" s="639"/>
      <c r="I206" s="630"/>
      <c r="J206" s="764"/>
      <c r="K206" s="813"/>
      <c r="L206" s="810"/>
      <c r="M206" s="811"/>
      <c r="N206" s="638"/>
      <c r="O206" s="639"/>
      <c r="P206" s="630"/>
      <c r="Q206" s="764"/>
      <c r="R206" s="813"/>
      <c r="S206" s="810"/>
      <c r="T206" s="811"/>
      <c r="U206" s="622"/>
      <c r="V206" s="627"/>
    </row>
    <row r="207" spans="1:22" ht="18" customHeight="1" thickBot="1" x14ac:dyDescent="0.3">
      <c r="A207" s="643"/>
      <c r="B207" s="630"/>
      <c r="C207" s="765"/>
      <c r="D207" s="814"/>
      <c r="E207" s="815"/>
      <c r="F207" s="816"/>
      <c r="G207" s="638"/>
      <c r="H207" s="639"/>
      <c r="I207" s="630"/>
      <c r="J207" s="765"/>
      <c r="K207" s="814"/>
      <c r="L207" s="815"/>
      <c r="M207" s="816"/>
      <c r="N207" s="638"/>
      <c r="O207" s="639"/>
      <c r="P207" s="630"/>
      <c r="Q207" s="765"/>
      <c r="R207" s="814"/>
      <c r="S207" s="815"/>
      <c r="T207" s="816"/>
      <c r="U207" s="622"/>
      <c r="V207" s="627"/>
    </row>
    <row r="208" spans="1:22" ht="24" customHeight="1" x14ac:dyDescent="0.25">
      <c r="A208" s="641"/>
      <c r="B208" s="631"/>
      <c r="C208" s="611"/>
      <c r="D208" s="612"/>
      <c r="E208" s="613"/>
      <c r="F208" s="613"/>
      <c r="G208" s="640"/>
      <c r="H208" s="641"/>
      <c r="I208" s="631"/>
      <c r="J208" s="611"/>
      <c r="K208" s="612"/>
      <c r="L208" s="613"/>
      <c r="M208" s="613"/>
      <c r="N208" s="640"/>
      <c r="O208" s="641"/>
      <c r="P208" s="631"/>
      <c r="Q208" s="611"/>
      <c r="R208" s="612"/>
      <c r="S208" s="613"/>
      <c r="T208" s="613"/>
      <c r="U208" s="623"/>
      <c r="V208" s="623"/>
    </row>
    <row r="209" spans="1:22" ht="24" customHeight="1" thickBot="1" x14ac:dyDescent="0.3">
      <c r="A209" s="643"/>
      <c r="B209" s="630"/>
      <c r="D209" s="608"/>
      <c r="E209" s="609"/>
      <c r="F209" s="609"/>
      <c r="G209" s="642"/>
      <c r="H209" s="643"/>
      <c r="I209" s="630"/>
      <c r="K209" s="608"/>
      <c r="L209" s="609"/>
      <c r="M209" s="609"/>
      <c r="N209" s="642"/>
      <c r="O209" s="643"/>
      <c r="R209" s="608"/>
      <c r="S209" s="609"/>
      <c r="T209" s="609"/>
      <c r="U209" s="624"/>
      <c r="V209" s="628"/>
    </row>
    <row r="210" spans="1:22" ht="18" customHeight="1" x14ac:dyDescent="0.25">
      <c r="A210" s="633"/>
      <c r="B210" s="629">
        <f>P194+1</f>
        <v>39</v>
      </c>
      <c r="C210" s="746" t="s">
        <v>428</v>
      </c>
      <c r="D210" s="800" t="s">
        <v>536</v>
      </c>
      <c r="E210" s="801"/>
      <c r="F210" s="802"/>
      <c r="G210" s="634"/>
      <c r="H210" s="635"/>
      <c r="I210" s="629">
        <f>B210+1</f>
        <v>40</v>
      </c>
      <c r="J210" s="746" t="s">
        <v>428</v>
      </c>
      <c r="K210" s="800" t="s">
        <v>536</v>
      </c>
      <c r="L210" s="801"/>
      <c r="M210" s="802"/>
      <c r="N210" s="634"/>
      <c r="O210" s="635"/>
      <c r="P210" s="629">
        <f>I210+1</f>
        <v>41</v>
      </c>
      <c r="Q210" s="746" t="s">
        <v>428</v>
      </c>
      <c r="R210" s="800" t="s">
        <v>536</v>
      </c>
      <c r="S210" s="801"/>
      <c r="T210" s="802"/>
      <c r="U210" s="620"/>
      <c r="V210" s="625"/>
    </row>
    <row r="211" spans="1:22" ht="18" customHeight="1" x14ac:dyDescent="0.25">
      <c r="A211" s="633"/>
      <c r="B211" s="629"/>
      <c r="C211" s="747"/>
      <c r="D211" s="803"/>
      <c r="E211" s="804"/>
      <c r="F211" s="805"/>
      <c r="G211" s="634"/>
      <c r="H211" s="635"/>
      <c r="I211" s="629"/>
      <c r="J211" s="747"/>
      <c r="K211" s="803"/>
      <c r="L211" s="804"/>
      <c r="M211" s="805"/>
      <c r="N211" s="634"/>
      <c r="O211" s="635"/>
      <c r="P211" s="629"/>
      <c r="Q211" s="747"/>
      <c r="R211" s="803"/>
      <c r="S211" s="804"/>
      <c r="T211" s="805"/>
      <c r="U211" s="620"/>
      <c r="V211" s="625"/>
    </row>
    <row r="212" spans="1:22" ht="18" customHeight="1" x14ac:dyDescent="0.3">
      <c r="A212" s="633"/>
      <c r="B212" s="629"/>
      <c r="C212" s="743"/>
      <c r="D212" s="806" t="s">
        <v>635</v>
      </c>
      <c r="E212" s="808"/>
      <c r="F212" s="809"/>
      <c r="G212" s="636"/>
      <c r="H212" s="637"/>
      <c r="I212" s="629"/>
      <c r="J212" s="743"/>
      <c r="K212" s="806" t="s">
        <v>635</v>
      </c>
      <c r="L212" s="808"/>
      <c r="M212" s="809"/>
      <c r="N212" s="636"/>
      <c r="O212" s="637"/>
      <c r="P212" s="629"/>
      <c r="Q212" s="743"/>
      <c r="R212" s="806" t="s">
        <v>635</v>
      </c>
      <c r="S212" s="808"/>
      <c r="T212" s="809"/>
      <c r="U212" s="621"/>
      <c r="V212" s="626"/>
    </row>
    <row r="213" spans="1:22" ht="18" customHeight="1" x14ac:dyDescent="0.3">
      <c r="A213" s="633"/>
      <c r="B213" s="629"/>
      <c r="C213" s="744"/>
      <c r="D213" s="807"/>
      <c r="E213" s="810"/>
      <c r="F213" s="811"/>
      <c r="G213" s="636"/>
      <c r="H213" s="637"/>
      <c r="I213" s="629"/>
      <c r="J213" s="744"/>
      <c r="K213" s="807"/>
      <c r="L213" s="810"/>
      <c r="M213" s="811"/>
      <c r="N213" s="636"/>
      <c r="O213" s="637"/>
      <c r="P213" s="629"/>
      <c r="Q213" s="744"/>
      <c r="R213" s="807"/>
      <c r="S213" s="810"/>
      <c r="T213" s="811"/>
      <c r="U213" s="621"/>
      <c r="V213" s="626"/>
    </row>
    <row r="214" spans="1:22" ht="18" customHeight="1" x14ac:dyDescent="0.3">
      <c r="A214" s="633"/>
      <c r="B214" s="629"/>
      <c r="C214" s="744"/>
      <c r="D214" s="807"/>
      <c r="E214" s="810"/>
      <c r="F214" s="811"/>
      <c r="G214" s="636"/>
      <c r="H214" s="637"/>
      <c r="I214" s="629"/>
      <c r="J214" s="744"/>
      <c r="K214" s="807"/>
      <c r="L214" s="810"/>
      <c r="M214" s="811"/>
      <c r="N214" s="636"/>
      <c r="O214" s="637"/>
      <c r="P214" s="629"/>
      <c r="Q214" s="744"/>
      <c r="R214" s="807"/>
      <c r="S214" s="810"/>
      <c r="T214" s="811"/>
      <c r="U214" s="621"/>
      <c r="V214" s="626"/>
    </row>
    <row r="215" spans="1:22" ht="18" customHeight="1" x14ac:dyDescent="0.25">
      <c r="A215" s="633"/>
      <c r="B215" s="629"/>
      <c r="C215" s="744"/>
      <c r="D215" s="812" t="s">
        <v>1</v>
      </c>
      <c r="E215" s="808"/>
      <c r="F215" s="809"/>
      <c r="G215" s="638"/>
      <c r="H215" s="639"/>
      <c r="I215" s="629"/>
      <c r="J215" s="744"/>
      <c r="K215" s="812" t="s">
        <v>1</v>
      </c>
      <c r="L215" s="808"/>
      <c r="M215" s="809"/>
      <c r="N215" s="638"/>
      <c r="O215" s="639"/>
      <c r="P215" s="629"/>
      <c r="Q215" s="744"/>
      <c r="R215" s="812" t="s">
        <v>1</v>
      </c>
      <c r="S215" s="808"/>
      <c r="T215" s="809"/>
      <c r="U215" s="622"/>
      <c r="V215" s="627"/>
    </row>
    <row r="216" spans="1:22" ht="18" customHeight="1" x14ac:dyDescent="0.25">
      <c r="A216" s="633"/>
      <c r="B216" s="629"/>
      <c r="C216" s="744"/>
      <c r="D216" s="812"/>
      <c r="E216" s="810"/>
      <c r="F216" s="811"/>
      <c r="G216" s="638"/>
      <c r="H216" s="639"/>
      <c r="I216" s="629"/>
      <c r="J216" s="744"/>
      <c r="K216" s="812"/>
      <c r="L216" s="810"/>
      <c r="M216" s="811"/>
      <c r="N216" s="638"/>
      <c r="O216" s="639"/>
      <c r="P216" s="629"/>
      <c r="Q216" s="744"/>
      <c r="R216" s="812"/>
      <c r="S216" s="810"/>
      <c r="T216" s="811"/>
      <c r="U216" s="622"/>
      <c r="V216" s="627"/>
    </row>
    <row r="217" spans="1:22" ht="18" customHeight="1" x14ac:dyDescent="0.25">
      <c r="A217" s="633"/>
      <c r="B217" s="629"/>
      <c r="C217" s="744"/>
      <c r="D217" s="812"/>
      <c r="E217" s="810"/>
      <c r="F217" s="811"/>
      <c r="G217" s="638"/>
      <c r="H217" s="639"/>
      <c r="I217" s="629"/>
      <c r="J217" s="744"/>
      <c r="K217" s="812"/>
      <c r="L217" s="810"/>
      <c r="M217" s="811"/>
      <c r="N217" s="638"/>
      <c r="O217" s="639"/>
      <c r="P217" s="630"/>
      <c r="Q217" s="744"/>
      <c r="R217" s="812"/>
      <c r="S217" s="810"/>
      <c r="T217" s="811"/>
      <c r="U217" s="622"/>
      <c r="V217" s="627"/>
    </row>
    <row r="218" spans="1:22" ht="18" customHeight="1" x14ac:dyDescent="0.25">
      <c r="A218" s="643"/>
      <c r="B218" s="630"/>
      <c r="C218" s="744"/>
      <c r="D218" s="812" t="s">
        <v>2</v>
      </c>
      <c r="E218" s="808"/>
      <c r="F218" s="809"/>
      <c r="G218" s="638"/>
      <c r="H218" s="639"/>
      <c r="I218" s="630"/>
      <c r="J218" s="744"/>
      <c r="K218" s="812" t="s">
        <v>2</v>
      </c>
      <c r="L218" s="808"/>
      <c r="M218" s="809"/>
      <c r="N218" s="638"/>
      <c r="O218" s="639"/>
      <c r="P218" s="630"/>
      <c r="Q218" s="744"/>
      <c r="R218" s="812" t="s">
        <v>2</v>
      </c>
      <c r="S218" s="808"/>
      <c r="T218" s="809"/>
      <c r="U218" s="622"/>
      <c r="V218" s="627"/>
    </row>
    <row r="219" spans="1:22" ht="18" customHeight="1" x14ac:dyDescent="0.25">
      <c r="A219" s="643"/>
      <c r="B219" s="630"/>
      <c r="C219" s="745"/>
      <c r="D219" s="812"/>
      <c r="E219" s="810"/>
      <c r="F219" s="811"/>
      <c r="G219" s="638"/>
      <c r="H219" s="639"/>
      <c r="I219" s="630"/>
      <c r="J219" s="745"/>
      <c r="K219" s="812"/>
      <c r="L219" s="810"/>
      <c r="M219" s="811"/>
      <c r="N219" s="638"/>
      <c r="O219" s="639"/>
      <c r="P219" s="630"/>
      <c r="Q219" s="745"/>
      <c r="R219" s="812"/>
      <c r="S219" s="810"/>
      <c r="T219" s="811"/>
      <c r="U219" s="622"/>
      <c r="V219" s="627"/>
    </row>
    <row r="220" spans="1:22" ht="18" customHeight="1" x14ac:dyDescent="0.25">
      <c r="A220" s="643"/>
      <c r="B220" s="630"/>
      <c r="C220" s="763" t="s">
        <v>531</v>
      </c>
      <c r="D220" s="812"/>
      <c r="E220" s="810"/>
      <c r="F220" s="811"/>
      <c r="G220" s="638"/>
      <c r="H220" s="639"/>
      <c r="I220" s="630"/>
      <c r="J220" s="763" t="s">
        <v>531</v>
      </c>
      <c r="K220" s="812"/>
      <c r="L220" s="810"/>
      <c r="M220" s="811"/>
      <c r="N220" s="638"/>
      <c r="O220" s="639"/>
      <c r="P220" s="630"/>
      <c r="Q220" s="763" t="s">
        <v>531</v>
      </c>
      <c r="R220" s="812"/>
      <c r="S220" s="810"/>
      <c r="T220" s="811"/>
      <c r="U220" s="622"/>
      <c r="V220" s="627"/>
    </row>
    <row r="221" spans="1:22" ht="18" customHeight="1" x14ac:dyDescent="0.25">
      <c r="A221" s="643"/>
      <c r="B221" s="630"/>
      <c r="C221" s="763"/>
      <c r="D221" s="812" t="s">
        <v>535</v>
      </c>
      <c r="E221" s="810"/>
      <c r="F221" s="811"/>
      <c r="G221" s="638"/>
      <c r="H221" s="639"/>
      <c r="I221" s="630"/>
      <c r="J221" s="763"/>
      <c r="K221" s="812" t="s">
        <v>535</v>
      </c>
      <c r="L221" s="810"/>
      <c r="M221" s="811"/>
      <c r="N221" s="638"/>
      <c r="O221" s="639"/>
      <c r="P221" s="630"/>
      <c r="Q221" s="763"/>
      <c r="R221" s="812" t="s">
        <v>535</v>
      </c>
      <c r="S221" s="810"/>
      <c r="T221" s="811"/>
      <c r="U221" s="622"/>
      <c r="V221" s="627"/>
    </row>
    <row r="222" spans="1:22" ht="18" customHeight="1" x14ac:dyDescent="0.25">
      <c r="A222" s="643"/>
      <c r="B222" s="630"/>
      <c r="C222" s="764"/>
      <c r="D222" s="813"/>
      <c r="E222" s="810"/>
      <c r="F222" s="811"/>
      <c r="G222" s="638"/>
      <c r="H222" s="639"/>
      <c r="I222" s="630"/>
      <c r="J222" s="764"/>
      <c r="K222" s="813"/>
      <c r="L222" s="810"/>
      <c r="M222" s="811"/>
      <c r="N222" s="638"/>
      <c r="O222" s="639"/>
      <c r="P222" s="630"/>
      <c r="Q222" s="764"/>
      <c r="R222" s="813"/>
      <c r="S222" s="810"/>
      <c r="T222" s="811"/>
      <c r="U222" s="622"/>
      <c r="V222" s="627"/>
    </row>
    <row r="223" spans="1:22" ht="18" customHeight="1" thickBot="1" x14ac:dyDescent="0.3">
      <c r="A223" s="643"/>
      <c r="B223" s="630"/>
      <c r="C223" s="765"/>
      <c r="D223" s="814"/>
      <c r="E223" s="815"/>
      <c r="F223" s="816"/>
      <c r="G223" s="638"/>
      <c r="H223" s="639"/>
      <c r="I223" s="630"/>
      <c r="J223" s="765"/>
      <c r="K223" s="814"/>
      <c r="L223" s="815"/>
      <c r="M223" s="816"/>
      <c r="N223" s="638"/>
      <c r="O223" s="639"/>
      <c r="P223" s="630"/>
      <c r="Q223" s="765"/>
      <c r="R223" s="814"/>
      <c r="S223" s="815"/>
      <c r="T223" s="816"/>
      <c r="U223" s="622"/>
      <c r="V223" s="627"/>
    </row>
    <row r="224" spans="1:22" ht="24" customHeight="1" x14ac:dyDescent="0.25">
      <c r="A224" s="641"/>
      <c r="B224" s="631"/>
      <c r="C224" s="611"/>
      <c r="D224" s="612"/>
      <c r="E224" s="613"/>
      <c r="F224" s="613"/>
      <c r="G224" s="640"/>
      <c r="H224" s="641"/>
      <c r="I224" s="631"/>
      <c r="J224" s="611"/>
      <c r="K224" s="612"/>
      <c r="L224" s="613"/>
      <c r="M224" s="613"/>
      <c r="N224" s="640"/>
      <c r="O224" s="641"/>
      <c r="P224" s="631"/>
      <c r="Q224" s="611"/>
      <c r="R224" s="612"/>
      <c r="S224" s="613"/>
      <c r="T224" s="613"/>
      <c r="U224" s="623"/>
      <c r="V224" s="623"/>
    </row>
    <row r="225" spans="1:22" ht="24" customHeight="1" thickBot="1" x14ac:dyDescent="0.3">
      <c r="A225" s="643"/>
      <c r="B225" s="630"/>
      <c r="D225" s="608"/>
      <c r="E225" s="609"/>
      <c r="F225" s="609"/>
      <c r="G225" s="642"/>
      <c r="H225" s="643"/>
      <c r="I225" s="630"/>
      <c r="K225" s="608"/>
      <c r="L225" s="609"/>
      <c r="M225" s="609"/>
      <c r="N225" s="642"/>
      <c r="O225" s="643"/>
      <c r="R225" s="608"/>
      <c r="S225" s="609"/>
      <c r="T225" s="609"/>
      <c r="U225" s="624"/>
      <c r="V225" s="628"/>
    </row>
    <row r="226" spans="1:22" ht="18" customHeight="1" x14ac:dyDescent="0.25">
      <c r="A226" s="633"/>
      <c r="B226" s="629">
        <f>P210+1</f>
        <v>42</v>
      </c>
      <c r="C226" s="746" t="s">
        <v>428</v>
      </c>
      <c r="D226" s="800" t="s">
        <v>536</v>
      </c>
      <c r="E226" s="801"/>
      <c r="F226" s="802"/>
      <c r="G226" s="634"/>
      <c r="H226" s="635"/>
      <c r="I226" s="629">
        <f>B226+1</f>
        <v>43</v>
      </c>
      <c r="J226" s="746" t="s">
        <v>428</v>
      </c>
      <c r="K226" s="800" t="s">
        <v>536</v>
      </c>
      <c r="L226" s="801"/>
      <c r="M226" s="802"/>
      <c r="N226" s="634"/>
      <c r="O226" s="635"/>
      <c r="P226" s="629">
        <f>I226+1</f>
        <v>44</v>
      </c>
      <c r="Q226" s="746" t="s">
        <v>428</v>
      </c>
      <c r="R226" s="800" t="s">
        <v>536</v>
      </c>
      <c r="S226" s="801"/>
      <c r="T226" s="802"/>
      <c r="U226" s="620"/>
      <c r="V226" s="625"/>
    </row>
    <row r="227" spans="1:22" ht="18" customHeight="1" x14ac:dyDescent="0.25">
      <c r="A227" s="633"/>
      <c r="B227" s="629"/>
      <c r="C227" s="747"/>
      <c r="D227" s="803"/>
      <c r="E227" s="804"/>
      <c r="F227" s="805"/>
      <c r="G227" s="634"/>
      <c r="H227" s="635"/>
      <c r="I227" s="629"/>
      <c r="J227" s="747"/>
      <c r="K227" s="803"/>
      <c r="L227" s="804"/>
      <c r="M227" s="805"/>
      <c r="N227" s="634"/>
      <c r="O227" s="635"/>
      <c r="P227" s="629"/>
      <c r="Q227" s="747"/>
      <c r="R227" s="803"/>
      <c r="S227" s="804"/>
      <c r="T227" s="805"/>
      <c r="U227" s="620"/>
      <c r="V227" s="625"/>
    </row>
    <row r="228" spans="1:22" ht="18" customHeight="1" x14ac:dyDescent="0.3">
      <c r="A228" s="633"/>
      <c r="B228" s="629"/>
      <c r="C228" s="743"/>
      <c r="D228" s="806" t="s">
        <v>635</v>
      </c>
      <c r="E228" s="808"/>
      <c r="F228" s="809"/>
      <c r="G228" s="636"/>
      <c r="H228" s="637"/>
      <c r="I228" s="629"/>
      <c r="J228" s="743"/>
      <c r="K228" s="806" t="s">
        <v>635</v>
      </c>
      <c r="L228" s="808"/>
      <c r="M228" s="809"/>
      <c r="N228" s="636"/>
      <c r="O228" s="637"/>
      <c r="P228" s="629"/>
      <c r="Q228" s="743"/>
      <c r="R228" s="806" t="s">
        <v>635</v>
      </c>
      <c r="S228" s="808"/>
      <c r="T228" s="809"/>
      <c r="U228" s="621"/>
      <c r="V228" s="626"/>
    </row>
    <row r="229" spans="1:22" ht="18" customHeight="1" x14ac:dyDescent="0.3">
      <c r="A229" s="633"/>
      <c r="B229" s="629"/>
      <c r="C229" s="744"/>
      <c r="D229" s="807"/>
      <c r="E229" s="810"/>
      <c r="F229" s="811"/>
      <c r="G229" s="636"/>
      <c r="H229" s="637"/>
      <c r="I229" s="629"/>
      <c r="J229" s="744"/>
      <c r="K229" s="807"/>
      <c r="L229" s="810"/>
      <c r="M229" s="811"/>
      <c r="N229" s="636"/>
      <c r="O229" s="637"/>
      <c r="P229" s="629"/>
      <c r="Q229" s="744"/>
      <c r="R229" s="807"/>
      <c r="S229" s="810"/>
      <c r="T229" s="811"/>
      <c r="U229" s="621"/>
      <c r="V229" s="626"/>
    </row>
    <row r="230" spans="1:22" ht="18" customHeight="1" x14ac:dyDescent="0.3">
      <c r="A230" s="633"/>
      <c r="B230" s="629"/>
      <c r="C230" s="744"/>
      <c r="D230" s="807"/>
      <c r="E230" s="810"/>
      <c r="F230" s="811"/>
      <c r="G230" s="636"/>
      <c r="H230" s="637"/>
      <c r="I230" s="629"/>
      <c r="J230" s="744"/>
      <c r="K230" s="807"/>
      <c r="L230" s="810"/>
      <c r="M230" s="811"/>
      <c r="N230" s="636"/>
      <c r="O230" s="637"/>
      <c r="P230" s="629"/>
      <c r="Q230" s="744"/>
      <c r="R230" s="807"/>
      <c r="S230" s="810"/>
      <c r="T230" s="811"/>
      <c r="U230" s="621"/>
      <c r="V230" s="626"/>
    </row>
    <row r="231" spans="1:22" ht="18" customHeight="1" x14ac:dyDescent="0.25">
      <c r="A231" s="633"/>
      <c r="B231" s="629"/>
      <c r="C231" s="744"/>
      <c r="D231" s="812" t="s">
        <v>1</v>
      </c>
      <c r="E231" s="808"/>
      <c r="F231" s="809"/>
      <c r="G231" s="638"/>
      <c r="H231" s="639"/>
      <c r="I231" s="629"/>
      <c r="J231" s="744"/>
      <c r="K231" s="812" t="s">
        <v>1</v>
      </c>
      <c r="L231" s="808"/>
      <c r="M231" s="809"/>
      <c r="N231" s="638"/>
      <c r="O231" s="639"/>
      <c r="P231" s="629"/>
      <c r="Q231" s="744"/>
      <c r="R231" s="812" t="s">
        <v>1</v>
      </c>
      <c r="S231" s="808"/>
      <c r="T231" s="809"/>
      <c r="U231" s="622"/>
      <c r="V231" s="627"/>
    </row>
    <row r="232" spans="1:22" ht="18" customHeight="1" x14ac:dyDescent="0.25">
      <c r="A232" s="633"/>
      <c r="B232" s="629"/>
      <c r="C232" s="744"/>
      <c r="D232" s="812"/>
      <c r="E232" s="810"/>
      <c r="F232" s="811"/>
      <c r="G232" s="638"/>
      <c r="H232" s="639"/>
      <c r="I232" s="629"/>
      <c r="J232" s="744"/>
      <c r="K232" s="812"/>
      <c r="L232" s="810"/>
      <c r="M232" s="811"/>
      <c r="N232" s="638"/>
      <c r="O232" s="639"/>
      <c r="P232" s="629"/>
      <c r="Q232" s="744"/>
      <c r="R232" s="812"/>
      <c r="S232" s="810"/>
      <c r="T232" s="811"/>
      <c r="U232" s="622"/>
      <c r="V232" s="627"/>
    </row>
    <row r="233" spans="1:22" ht="18" customHeight="1" x14ac:dyDescent="0.25">
      <c r="A233" s="633"/>
      <c r="B233" s="629"/>
      <c r="C233" s="744"/>
      <c r="D233" s="812"/>
      <c r="E233" s="810"/>
      <c r="F233" s="811"/>
      <c r="G233" s="638"/>
      <c r="H233" s="639"/>
      <c r="I233" s="629"/>
      <c r="J233" s="744"/>
      <c r="K233" s="812"/>
      <c r="L233" s="810"/>
      <c r="M233" s="811"/>
      <c r="N233" s="638"/>
      <c r="O233" s="639"/>
      <c r="P233" s="630"/>
      <c r="Q233" s="744"/>
      <c r="R233" s="812"/>
      <c r="S233" s="810"/>
      <c r="T233" s="811"/>
      <c r="U233" s="622"/>
      <c r="V233" s="627"/>
    </row>
    <row r="234" spans="1:22" ht="18" customHeight="1" x14ac:dyDescent="0.25">
      <c r="A234" s="643"/>
      <c r="B234" s="630"/>
      <c r="C234" s="744"/>
      <c r="D234" s="812" t="s">
        <v>2</v>
      </c>
      <c r="E234" s="808"/>
      <c r="F234" s="809"/>
      <c r="G234" s="638"/>
      <c r="H234" s="639"/>
      <c r="I234" s="630"/>
      <c r="J234" s="744"/>
      <c r="K234" s="812" t="s">
        <v>2</v>
      </c>
      <c r="L234" s="808"/>
      <c r="M234" s="809"/>
      <c r="N234" s="638"/>
      <c r="O234" s="639"/>
      <c r="P234" s="630"/>
      <c r="Q234" s="744"/>
      <c r="R234" s="812" t="s">
        <v>2</v>
      </c>
      <c r="S234" s="808"/>
      <c r="T234" s="809"/>
      <c r="U234" s="622"/>
      <c r="V234" s="627"/>
    </row>
    <row r="235" spans="1:22" ht="18" customHeight="1" x14ac:dyDescent="0.25">
      <c r="A235" s="643"/>
      <c r="B235" s="630"/>
      <c r="C235" s="745"/>
      <c r="D235" s="812"/>
      <c r="E235" s="810"/>
      <c r="F235" s="811"/>
      <c r="G235" s="638"/>
      <c r="H235" s="639"/>
      <c r="I235" s="630"/>
      <c r="J235" s="745"/>
      <c r="K235" s="812"/>
      <c r="L235" s="810"/>
      <c r="M235" s="811"/>
      <c r="N235" s="638"/>
      <c r="O235" s="639"/>
      <c r="P235" s="630"/>
      <c r="Q235" s="745"/>
      <c r="R235" s="812"/>
      <c r="S235" s="810"/>
      <c r="T235" s="811"/>
      <c r="U235" s="622"/>
      <c r="V235" s="627"/>
    </row>
    <row r="236" spans="1:22" ht="18" customHeight="1" x14ac:dyDescent="0.25">
      <c r="A236" s="643"/>
      <c r="B236" s="630"/>
      <c r="C236" s="763" t="s">
        <v>531</v>
      </c>
      <c r="D236" s="812"/>
      <c r="E236" s="810"/>
      <c r="F236" s="811"/>
      <c r="G236" s="638"/>
      <c r="H236" s="639"/>
      <c r="I236" s="630"/>
      <c r="J236" s="763" t="s">
        <v>531</v>
      </c>
      <c r="K236" s="812"/>
      <c r="L236" s="810"/>
      <c r="M236" s="811"/>
      <c r="N236" s="638"/>
      <c r="O236" s="639"/>
      <c r="P236" s="630"/>
      <c r="Q236" s="763" t="s">
        <v>531</v>
      </c>
      <c r="R236" s="812"/>
      <c r="S236" s="810"/>
      <c r="T236" s="811"/>
      <c r="U236" s="622"/>
      <c r="V236" s="627"/>
    </row>
    <row r="237" spans="1:22" ht="18" customHeight="1" x14ac:dyDescent="0.25">
      <c r="A237" s="643"/>
      <c r="B237" s="630"/>
      <c r="C237" s="763"/>
      <c r="D237" s="812" t="s">
        <v>535</v>
      </c>
      <c r="E237" s="810"/>
      <c r="F237" s="811"/>
      <c r="G237" s="638"/>
      <c r="H237" s="639"/>
      <c r="I237" s="630"/>
      <c r="J237" s="763"/>
      <c r="K237" s="812" t="s">
        <v>535</v>
      </c>
      <c r="L237" s="810"/>
      <c r="M237" s="811"/>
      <c r="N237" s="638"/>
      <c r="O237" s="639"/>
      <c r="P237" s="630"/>
      <c r="Q237" s="763"/>
      <c r="R237" s="812" t="s">
        <v>535</v>
      </c>
      <c r="S237" s="810"/>
      <c r="T237" s="811"/>
      <c r="U237" s="622"/>
      <c r="V237" s="627"/>
    </row>
    <row r="238" spans="1:22" ht="18" customHeight="1" x14ac:dyDescent="0.25">
      <c r="A238" s="643"/>
      <c r="B238" s="630"/>
      <c r="C238" s="764"/>
      <c r="D238" s="813"/>
      <c r="E238" s="810"/>
      <c r="F238" s="811"/>
      <c r="G238" s="638"/>
      <c r="H238" s="639"/>
      <c r="I238" s="630"/>
      <c r="J238" s="764"/>
      <c r="K238" s="813"/>
      <c r="L238" s="810"/>
      <c r="M238" s="811"/>
      <c r="N238" s="638"/>
      <c r="O238" s="639"/>
      <c r="P238" s="630"/>
      <c r="Q238" s="764"/>
      <c r="R238" s="813"/>
      <c r="S238" s="810"/>
      <c r="T238" s="811"/>
      <c r="U238" s="622"/>
      <c r="V238" s="627"/>
    </row>
    <row r="239" spans="1:22" ht="18" customHeight="1" thickBot="1" x14ac:dyDescent="0.3">
      <c r="A239" s="643"/>
      <c r="B239" s="630"/>
      <c r="C239" s="765"/>
      <c r="D239" s="814"/>
      <c r="E239" s="815"/>
      <c r="F239" s="816"/>
      <c r="G239" s="638"/>
      <c r="H239" s="639"/>
      <c r="I239" s="630"/>
      <c r="J239" s="765"/>
      <c r="K239" s="814"/>
      <c r="L239" s="815"/>
      <c r="M239" s="816"/>
      <c r="N239" s="638"/>
      <c r="O239" s="639"/>
      <c r="P239" s="630"/>
      <c r="Q239" s="765"/>
      <c r="R239" s="814"/>
      <c r="S239" s="815"/>
      <c r="T239" s="816"/>
      <c r="U239" s="622"/>
      <c r="V239" s="627"/>
    </row>
    <row r="240" spans="1:22" ht="24" customHeight="1" x14ac:dyDescent="0.25">
      <c r="A240" s="641"/>
      <c r="B240" s="631"/>
      <c r="C240" s="611"/>
      <c r="D240" s="612"/>
      <c r="E240" s="613"/>
      <c r="F240" s="613"/>
      <c r="G240" s="640"/>
      <c r="H240" s="641"/>
      <c r="I240" s="631"/>
      <c r="J240" s="611"/>
      <c r="K240" s="612"/>
      <c r="L240" s="613"/>
      <c r="M240" s="613"/>
      <c r="N240" s="640"/>
      <c r="O240" s="641"/>
      <c r="P240" s="631"/>
      <c r="Q240" s="611"/>
      <c r="R240" s="612"/>
      <c r="S240" s="613"/>
      <c r="T240" s="613"/>
      <c r="U240" s="623"/>
      <c r="V240" s="623"/>
    </row>
    <row r="241" spans="1:22" ht="24" customHeight="1" thickBot="1" x14ac:dyDescent="0.3">
      <c r="A241" s="643"/>
      <c r="B241" s="630"/>
      <c r="D241" s="608"/>
      <c r="E241" s="609"/>
      <c r="F241" s="609"/>
      <c r="G241" s="642"/>
      <c r="H241" s="643"/>
      <c r="I241" s="630"/>
      <c r="K241" s="608"/>
      <c r="L241" s="609"/>
      <c r="M241" s="609"/>
      <c r="N241" s="642"/>
      <c r="O241" s="643"/>
      <c r="R241" s="608"/>
      <c r="S241" s="609"/>
      <c r="T241" s="609"/>
      <c r="U241" s="624"/>
      <c r="V241" s="628"/>
    </row>
    <row r="242" spans="1:22" ht="18" customHeight="1" x14ac:dyDescent="0.25">
      <c r="A242" s="633"/>
      <c r="B242" s="629">
        <f>P226+1</f>
        <v>45</v>
      </c>
      <c r="C242" s="746" t="s">
        <v>428</v>
      </c>
      <c r="D242" s="800" t="s">
        <v>536</v>
      </c>
      <c r="E242" s="801"/>
      <c r="F242" s="802"/>
      <c r="G242" s="634"/>
      <c r="H242" s="635"/>
      <c r="I242" s="629">
        <f>B242+1</f>
        <v>46</v>
      </c>
      <c r="J242" s="746" t="s">
        <v>428</v>
      </c>
      <c r="K242" s="800" t="s">
        <v>536</v>
      </c>
      <c r="L242" s="801"/>
      <c r="M242" s="802"/>
      <c r="N242" s="634"/>
      <c r="O242" s="635"/>
      <c r="P242" s="629">
        <f>I242+1</f>
        <v>47</v>
      </c>
      <c r="Q242" s="746" t="s">
        <v>428</v>
      </c>
      <c r="R242" s="800" t="s">
        <v>536</v>
      </c>
      <c r="S242" s="801"/>
      <c r="T242" s="802"/>
      <c r="U242" s="620"/>
      <c r="V242" s="625"/>
    </row>
    <row r="243" spans="1:22" ht="18" customHeight="1" x14ac:dyDescent="0.25">
      <c r="A243" s="633"/>
      <c r="B243" s="629"/>
      <c r="C243" s="747"/>
      <c r="D243" s="803"/>
      <c r="E243" s="804"/>
      <c r="F243" s="805"/>
      <c r="G243" s="634"/>
      <c r="H243" s="635"/>
      <c r="I243" s="629"/>
      <c r="J243" s="747"/>
      <c r="K243" s="803"/>
      <c r="L243" s="804"/>
      <c r="M243" s="805"/>
      <c r="N243" s="634"/>
      <c r="O243" s="635"/>
      <c r="P243" s="629"/>
      <c r="Q243" s="747"/>
      <c r="R243" s="803"/>
      <c r="S243" s="804"/>
      <c r="T243" s="805"/>
      <c r="U243" s="620"/>
      <c r="V243" s="625"/>
    </row>
    <row r="244" spans="1:22" ht="18" customHeight="1" x14ac:dyDescent="0.3">
      <c r="A244" s="633"/>
      <c r="B244" s="629"/>
      <c r="C244" s="743"/>
      <c r="D244" s="806" t="s">
        <v>635</v>
      </c>
      <c r="E244" s="808"/>
      <c r="F244" s="809"/>
      <c r="G244" s="636"/>
      <c r="H244" s="637"/>
      <c r="I244" s="629"/>
      <c r="J244" s="743"/>
      <c r="K244" s="806" t="s">
        <v>635</v>
      </c>
      <c r="L244" s="808"/>
      <c r="M244" s="809"/>
      <c r="N244" s="636"/>
      <c r="O244" s="637"/>
      <c r="P244" s="629"/>
      <c r="Q244" s="743"/>
      <c r="R244" s="806" t="s">
        <v>635</v>
      </c>
      <c r="S244" s="808"/>
      <c r="T244" s="809"/>
      <c r="U244" s="621"/>
      <c r="V244" s="626"/>
    </row>
    <row r="245" spans="1:22" ht="18" customHeight="1" x14ac:dyDescent="0.3">
      <c r="A245" s="633"/>
      <c r="B245" s="629"/>
      <c r="C245" s="744"/>
      <c r="D245" s="807"/>
      <c r="E245" s="810"/>
      <c r="F245" s="811"/>
      <c r="G245" s="636"/>
      <c r="H245" s="637"/>
      <c r="I245" s="629"/>
      <c r="J245" s="744"/>
      <c r="K245" s="807"/>
      <c r="L245" s="810"/>
      <c r="M245" s="811"/>
      <c r="N245" s="636"/>
      <c r="O245" s="637"/>
      <c r="P245" s="629"/>
      <c r="Q245" s="744"/>
      <c r="R245" s="807"/>
      <c r="S245" s="810"/>
      <c r="T245" s="811"/>
      <c r="U245" s="621"/>
      <c r="V245" s="626"/>
    </row>
    <row r="246" spans="1:22" ht="18" customHeight="1" x14ac:dyDescent="0.3">
      <c r="A246" s="633"/>
      <c r="B246" s="629"/>
      <c r="C246" s="744"/>
      <c r="D246" s="807"/>
      <c r="E246" s="810"/>
      <c r="F246" s="811"/>
      <c r="G246" s="636"/>
      <c r="H246" s="637"/>
      <c r="I246" s="629"/>
      <c r="J246" s="744"/>
      <c r="K246" s="807"/>
      <c r="L246" s="810"/>
      <c r="M246" s="811"/>
      <c r="N246" s="636"/>
      <c r="O246" s="637"/>
      <c r="P246" s="629"/>
      <c r="Q246" s="744"/>
      <c r="R246" s="807"/>
      <c r="S246" s="810"/>
      <c r="T246" s="811"/>
      <c r="U246" s="621"/>
      <c r="V246" s="626"/>
    </row>
    <row r="247" spans="1:22" ht="18" customHeight="1" x14ac:dyDescent="0.25">
      <c r="A247" s="633"/>
      <c r="B247" s="629"/>
      <c r="C247" s="744"/>
      <c r="D247" s="812" t="s">
        <v>1</v>
      </c>
      <c r="E247" s="808"/>
      <c r="F247" s="809"/>
      <c r="G247" s="638"/>
      <c r="H247" s="639"/>
      <c r="I247" s="629"/>
      <c r="J247" s="744"/>
      <c r="K247" s="812" t="s">
        <v>1</v>
      </c>
      <c r="L247" s="808"/>
      <c r="M247" s="809"/>
      <c r="N247" s="638"/>
      <c r="O247" s="639"/>
      <c r="P247" s="629"/>
      <c r="Q247" s="744"/>
      <c r="R247" s="812" t="s">
        <v>1</v>
      </c>
      <c r="S247" s="808"/>
      <c r="T247" s="809"/>
      <c r="U247" s="622"/>
      <c r="V247" s="627"/>
    </row>
    <row r="248" spans="1:22" ht="18" customHeight="1" x14ac:dyDescent="0.25">
      <c r="A248" s="633"/>
      <c r="B248" s="629"/>
      <c r="C248" s="744"/>
      <c r="D248" s="812"/>
      <c r="E248" s="810"/>
      <c r="F248" s="811"/>
      <c r="G248" s="638"/>
      <c r="H248" s="639"/>
      <c r="I248" s="629"/>
      <c r="J248" s="744"/>
      <c r="K248" s="812"/>
      <c r="L248" s="810"/>
      <c r="M248" s="811"/>
      <c r="N248" s="638"/>
      <c r="O248" s="639"/>
      <c r="P248" s="629"/>
      <c r="Q248" s="744"/>
      <c r="R248" s="812"/>
      <c r="S248" s="810"/>
      <c r="T248" s="811"/>
      <c r="U248" s="622"/>
      <c r="V248" s="627"/>
    </row>
    <row r="249" spans="1:22" ht="18" customHeight="1" x14ac:dyDescent="0.25">
      <c r="A249" s="633"/>
      <c r="B249" s="629"/>
      <c r="C249" s="744"/>
      <c r="D249" s="812"/>
      <c r="E249" s="810"/>
      <c r="F249" s="811"/>
      <c r="G249" s="638"/>
      <c r="H249" s="639"/>
      <c r="I249" s="629"/>
      <c r="J249" s="744"/>
      <c r="K249" s="812"/>
      <c r="L249" s="810"/>
      <c r="M249" s="811"/>
      <c r="N249" s="638"/>
      <c r="O249" s="639"/>
      <c r="P249" s="630"/>
      <c r="Q249" s="744"/>
      <c r="R249" s="812"/>
      <c r="S249" s="810"/>
      <c r="T249" s="811"/>
      <c r="U249" s="622"/>
      <c r="V249" s="627"/>
    </row>
    <row r="250" spans="1:22" ht="18" customHeight="1" x14ac:dyDescent="0.25">
      <c r="A250" s="643"/>
      <c r="B250" s="630"/>
      <c r="C250" s="744"/>
      <c r="D250" s="812" t="s">
        <v>2</v>
      </c>
      <c r="E250" s="808"/>
      <c r="F250" s="809"/>
      <c r="G250" s="638"/>
      <c r="H250" s="639"/>
      <c r="I250" s="630"/>
      <c r="J250" s="744"/>
      <c r="K250" s="812" t="s">
        <v>2</v>
      </c>
      <c r="L250" s="808"/>
      <c r="M250" s="809"/>
      <c r="N250" s="638"/>
      <c r="O250" s="639"/>
      <c r="P250" s="630"/>
      <c r="Q250" s="744"/>
      <c r="R250" s="812" t="s">
        <v>2</v>
      </c>
      <c r="S250" s="808"/>
      <c r="T250" s="809"/>
      <c r="U250" s="622"/>
      <c r="V250" s="627"/>
    </row>
    <row r="251" spans="1:22" ht="18" customHeight="1" x14ac:dyDescent="0.25">
      <c r="A251" s="643"/>
      <c r="B251" s="630"/>
      <c r="C251" s="745"/>
      <c r="D251" s="812"/>
      <c r="E251" s="810"/>
      <c r="F251" s="811"/>
      <c r="G251" s="638"/>
      <c r="H251" s="639"/>
      <c r="I251" s="630"/>
      <c r="J251" s="745"/>
      <c r="K251" s="812"/>
      <c r="L251" s="810"/>
      <c r="M251" s="811"/>
      <c r="N251" s="638"/>
      <c r="O251" s="639"/>
      <c r="P251" s="630"/>
      <c r="Q251" s="745"/>
      <c r="R251" s="812"/>
      <c r="S251" s="810"/>
      <c r="T251" s="811"/>
      <c r="U251" s="622"/>
      <c r="V251" s="627"/>
    </row>
    <row r="252" spans="1:22" ht="18" customHeight="1" x14ac:dyDescent="0.25">
      <c r="A252" s="643"/>
      <c r="B252" s="630"/>
      <c r="C252" s="763" t="s">
        <v>531</v>
      </c>
      <c r="D252" s="812"/>
      <c r="E252" s="810"/>
      <c r="F252" s="811"/>
      <c r="G252" s="638"/>
      <c r="H252" s="639"/>
      <c r="I252" s="630"/>
      <c r="J252" s="763" t="s">
        <v>531</v>
      </c>
      <c r="K252" s="812"/>
      <c r="L252" s="810"/>
      <c r="M252" s="811"/>
      <c r="N252" s="638"/>
      <c r="O252" s="639"/>
      <c r="P252" s="630"/>
      <c r="Q252" s="763" t="s">
        <v>531</v>
      </c>
      <c r="R252" s="812"/>
      <c r="S252" s="810"/>
      <c r="T252" s="811"/>
      <c r="U252" s="622"/>
      <c r="V252" s="627"/>
    </row>
    <row r="253" spans="1:22" ht="18" customHeight="1" x14ac:dyDescent="0.25">
      <c r="A253" s="643"/>
      <c r="B253" s="630"/>
      <c r="C253" s="763"/>
      <c r="D253" s="812" t="s">
        <v>535</v>
      </c>
      <c r="E253" s="810"/>
      <c r="F253" s="811"/>
      <c r="G253" s="638"/>
      <c r="H253" s="639"/>
      <c r="I253" s="630"/>
      <c r="J253" s="763"/>
      <c r="K253" s="812" t="s">
        <v>535</v>
      </c>
      <c r="L253" s="810"/>
      <c r="M253" s="811"/>
      <c r="N253" s="638"/>
      <c r="O253" s="639"/>
      <c r="P253" s="630"/>
      <c r="Q253" s="763"/>
      <c r="R253" s="812" t="s">
        <v>535</v>
      </c>
      <c r="S253" s="810"/>
      <c r="T253" s="811"/>
      <c r="U253" s="622"/>
      <c r="V253" s="627"/>
    </row>
    <row r="254" spans="1:22" ht="18" customHeight="1" x14ac:dyDescent="0.25">
      <c r="A254" s="643"/>
      <c r="B254" s="630"/>
      <c r="C254" s="764"/>
      <c r="D254" s="813"/>
      <c r="E254" s="810"/>
      <c r="F254" s="811"/>
      <c r="G254" s="638"/>
      <c r="H254" s="639"/>
      <c r="I254" s="630"/>
      <c r="J254" s="764"/>
      <c r="K254" s="813"/>
      <c r="L254" s="810"/>
      <c r="M254" s="811"/>
      <c r="N254" s="638"/>
      <c r="O254" s="639"/>
      <c r="P254" s="630"/>
      <c r="Q254" s="764"/>
      <c r="R254" s="813"/>
      <c r="S254" s="810"/>
      <c r="T254" s="811"/>
      <c r="U254" s="622"/>
      <c r="V254" s="627"/>
    </row>
    <row r="255" spans="1:22" ht="18" customHeight="1" thickBot="1" x14ac:dyDescent="0.3">
      <c r="A255" s="643"/>
      <c r="B255" s="630"/>
      <c r="C255" s="765"/>
      <c r="D255" s="814"/>
      <c r="E255" s="815"/>
      <c r="F255" s="816"/>
      <c r="G255" s="638"/>
      <c r="H255" s="639"/>
      <c r="I255" s="630"/>
      <c r="J255" s="765"/>
      <c r="K255" s="814"/>
      <c r="L255" s="815"/>
      <c r="M255" s="816"/>
      <c r="N255" s="638"/>
      <c r="O255" s="639"/>
      <c r="P255" s="630"/>
      <c r="Q255" s="765"/>
      <c r="R255" s="814"/>
      <c r="S255" s="815"/>
      <c r="T255" s="816"/>
      <c r="U255" s="622"/>
      <c r="V255" s="627"/>
    </row>
    <row r="256" spans="1:22" ht="24" customHeight="1" x14ac:dyDescent="0.25">
      <c r="A256" s="641"/>
      <c r="B256" s="631"/>
      <c r="C256" s="611"/>
      <c r="D256" s="612"/>
      <c r="E256" s="613"/>
      <c r="F256" s="613"/>
      <c r="G256" s="640"/>
      <c r="H256" s="641"/>
      <c r="I256" s="631"/>
      <c r="J256" s="611"/>
      <c r="K256" s="612"/>
      <c r="L256" s="613"/>
      <c r="M256" s="613"/>
      <c r="N256" s="640"/>
      <c r="O256" s="641"/>
      <c r="P256" s="631"/>
      <c r="Q256" s="611"/>
      <c r="R256" s="612"/>
      <c r="S256" s="613"/>
      <c r="T256" s="613"/>
      <c r="U256" s="623"/>
      <c r="V256" s="623"/>
    </row>
  </sheetData>
  <mergeCells count="576">
    <mergeCell ref="S253:T255"/>
    <mergeCell ref="R250:R252"/>
    <mergeCell ref="S250:T252"/>
    <mergeCell ref="C252:C255"/>
    <mergeCell ref="J252:J255"/>
    <mergeCell ref="Q252:Q255"/>
    <mergeCell ref="D253:D255"/>
    <mergeCell ref="E253:F255"/>
    <mergeCell ref="K253:K255"/>
    <mergeCell ref="L253:M255"/>
    <mergeCell ref="R253:R255"/>
    <mergeCell ref="Q244:Q251"/>
    <mergeCell ref="R244:R246"/>
    <mergeCell ref="S244:T246"/>
    <mergeCell ref="D247:D249"/>
    <mergeCell ref="E247:F249"/>
    <mergeCell ref="K247:K249"/>
    <mergeCell ref="L247:M249"/>
    <mergeCell ref="R247:R249"/>
    <mergeCell ref="S247:T249"/>
    <mergeCell ref="D250:D252"/>
    <mergeCell ref="C244:C251"/>
    <mergeCell ref="D244:D246"/>
    <mergeCell ref="E244:F246"/>
    <mergeCell ref="J244:J251"/>
    <mergeCell ref="K244:K246"/>
    <mergeCell ref="L244:M246"/>
    <mergeCell ref="E250:F252"/>
    <mergeCell ref="K250:K252"/>
    <mergeCell ref="L250:M252"/>
    <mergeCell ref="S237:T239"/>
    <mergeCell ref="C242:C243"/>
    <mergeCell ref="D242:F243"/>
    <mergeCell ref="J242:J243"/>
    <mergeCell ref="K242:M243"/>
    <mergeCell ref="Q242:Q243"/>
    <mergeCell ref="R242:T243"/>
    <mergeCell ref="R231:R233"/>
    <mergeCell ref="S231:T233"/>
    <mergeCell ref="D234:D236"/>
    <mergeCell ref="C228:C235"/>
    <mergeCell ref="D228:D230"/>
    <mergeCell ref="E228:F230"/>
    <mergeCell ref="J228:J235"/>
    <mergeCell ref="K228:K230"/>
    <mergeCell ref="L228:M230"/>
    <mergeCell ref="E234:F236"/>
    <mergeCell ref="K234:K236"/>
    <mergeCell ref="L234:M236"/>
    <mergeCell ref="S221:T223"/>
    <mergeCell ref="C226:C227"/>
    <mergeCell ref="D226:F227"/>
    <mergeCell ref="J226:J227"/>
    <mergeCell ref="K226:M227"/>
    <mergeCell ref="Q226:Q227"/>
    <mergeCell ref="R226:T227"/>
    <mergeCell ref="R234:R236"/>
    <mergeCell ref="S234:T236"/>
    <mergeCell ref="C236:C239"/>
    <mergeCell ref="J236:J239"/>
    <mergeCell ref="Q236:Q239"/>
    <mergeCell ref="D237:D239"/>
    <mergeCell ref="E237:F239"/>
    <mergeCell ref="K237:K239"/>
    <mergeCell ref="L237:M239"/>
    <mergeCell ref="R237:R239"/>
    <mergeCell ref="Q228:Q235"/>
    <mergeCell ref="R228:R230"/>
    <mergeCell ref="S228:T230"/>
    <mergeCell ref="D231:D233"/>
    <mergeCell ref="E231:F233"/>
    <mergeCell ref="K231:K233"/>
    <mergeCell ref="L231:M233"/>
    <mergeCell ref="R215:R217"/>
    <mergeCell ref="S215:T217"/>
    <mergeCell ref="D218:D220"/>
    <mergeCell ref="C212:C219"/>
    <mergeCell ref="D212:D214"/>
    <mergeCell ref="E212:F214"/>
    <mergeCell ref="J212:J219"/>
    <mergeCell ref="K212:K214"/>
    <mergeCell ref="L212:M214"/>
    <mergeCell ref="E218:F220"/>
    <mergeCell ref="K218:K220"/>
    <mergeCell ref="L218:M220"/>
    <mergeCell ref="S205:T207"/>
    <mergeCell ref="C210:C211"/>
    <mergeCell ref="D210:F211"/>
    <mergeCell ref="J210:J211"/>
    <mergeCell ref="K210:M211"/>
    <mergeCell ref="Q210:Q211"/>
    <mergeCell ref="R210:T211"/>
    <mergeCell ref="R218:R220"/>
    <mergeCell ref="S218:T220"/>
    <mergeCell ref="C220:C223"/>
    <mergeCell ref="J220:J223"/>
    <mergeCell ref="Q220:Q223"/>
    <mergeCell ref="D221:D223"/>
    <mergeCell ref="E221:F223"/>
    <mergeCell ref="K221:K223"/>
    <mergeCell ref="L221:M223"/>
    <mergeCell ref="R221:R223"/>
    <mergeCell ref="Q212:Q219"/>
    <mergeCell ref="R212:R214"/>
    <mergeCell ref="S212:T214"/>
    <mergeCell ref="D215:D217"/>
    <mergeCell ref="E215:F217"/>
    <mergeCell ref="K215:K217"/>
    <mergeCell ref="L215:M217"/>
    <mergeCell ref="R199:R201"/>
    <mergeCell ref="S199:T201"/>
    <mergeCell ref="D202:D204"/>
    <mergeCell ref="C196:C203"/>
    <mergeCell ref="D196:D198"/>
    <mergeCell ref="E196:F198"/>
    <mergeCell ref="J196:J203"/>
    <mergeCell ref="K196:K198"/>
    <mergeCell ref="L196:M198"/>
    <mergeCell ref="E202:F204"/>
    <mergeCell ref="K202:K204"/>
    <mergeCell ref="L202:M204"/>
    <mergeCell ref="S189:T191"/>
    <mergeCell ref="C194:C195"/>
    <mergeCell ref="D194:F195"/>
    <mergeCell ref="J194:J195"/>
    <mergeCell ref="K194:M195"/>
    <mergeCell ref="Q194:Q195"/>
    <mergeCell ref="R194:T195"/>
    <mergeCell ref="R202:R204"/>
    <mergeCell ref="S202:T204"/>
    <mergeCell ref="C204:C207"/>
    <mergeCell ref="J204:J207"/>
    <mergeCell ref="Q204:Q207"/>
    <mergeCell ref="D205:D207"/>
    <mergeCell ref="E205:F207"/>
    <mergeCell ref="K205:K207"/>
    <mergeCell ref="L205:M207"/>
    <mergeCell ref="R205:R207"/>
    <mergeCell ref="Q196:Q203"/>
    <mergeCell ref="R196:R198"/>
    <mergeCell ref="S196:T198"/>
    <mergeCell ref="D199:D201"/>
    <mergeCell ref="E199:F201"/>
    <mergeCell ref="K199:K201"/>
    <mergeCell ref="L199:M201"/>
    <mergeCell ref="R183:R185"/>
    <mergeCell ref="S183:T185"/>
    <mergeCell ref="D186:D188"/>
    <mergeCell ref="C180:C187"/>
    <mergeCell ref="D180:D182"/>
    <mergeCell ref="E180:F182"/>
    <mergeCell ref="J180:J187"/>
    <mergeCell ref="K180:K182"/>
    <mergeCell ref="L180:M182"/>
    <mergeCell ref="E186:F188"/>
    <mergeCell ref="K186:K188"/>
    <mergeCell ref="L186:M188"/>
    <mergeCell ref="S173:T175"/>
    <mergeCell ref="C178:C179"/>
    <mergeCell ref="D178:F179"/>
    <mergeCell ref="J178:J179"/>
    <mergeCell ref="K178:M179"/>
    <mergeCell ref="Q178:Q179"/>
    <mergeCell ref="R178:T179"/>
    <mergeCell ref="R186:R188"/>
    <mergeCell ref="S186:T188"/>
    <mergeCell ref="C188:C191"/>
    <mergeCell ref="J188:J191"/>
    <mergeCell ref="Q188:Q191"/>
    <mergeCell ref="D189:D191"/>
    <mergeCell ref="E189:F191"/>
    <mergeCell ref="K189:K191"/>
    <mergeCell ref="L189:M191"/>
    <mergeCell ref="R189:R191"/>
    <mergeCell ref="Q180:Q187"/>
    <mergeCell ref="R180:R182"/>
    <mergeCell ref="S180:T182"/>
    <mergeCell ref="D183:D185"/>
    <mergeCell ref="E183:F185"/>
    <mergeCell ref="K183:K185"/>
    <mergeCell ref="L183:M185"/>
    <mergeCell ref="R167:R169"/>
    <mergeCell ref="S167:T169"/>
    <mergeCell ref="D170:D172"/>
    <mergeCell ref="C164:C171"/>
    <mergeCell ref="D164:D166"/>
    <mergeCell ref="E164:F166"/>
    <mergeCell ref="J164:J171"/>
    <mergeCell ref="K164:K166"/>
    <mergeCell ref="L164:M166"/>
    <mergeCell ref="E170:F172"/>
    <mergeCell ref="K170:K172"/>
    <mergeCell ref="L170:M172"/>
    <mergeCell ref="S157:T159"/>
    <mergeCell ref="C162:C163"/>
    <mergeCell ref="D162:F163"/>
    <mergeCell ref="J162:J163"/>
    <mergeCell ref="K162:M163"/>
    <mergeCell ref="Q162:Q163"/>
    <mergeCell ref="R162:T163"/>
    <mergeCell ref="R170:R172"/>
    <mergeCell ref="S170:T172"/>
    <mergeCell ref="C172:C175"/>
    <mergeCell ref="J172:J175"/>
    <mergeCell ref="Q172:Q175"/>
    <mergeCell ref="D173:D175"/>
    <mergeCell ref="E173:F175"/>
    <mergeCell ref="K173:K175"/>
    <mergeCell ref="L173:M175"/>
    <mergeCell ref="R173:R175"/>
    <mergeCell ref="Q164:Q171"/>
    <mergeCell ref="R164:R166"/>
    <mergeCell ref="S164:T166"/>
    <mergeCell ref="D167:D169"/>
    <mergeCell ref="E167:F169"/>
    <mergeCell ref="K167:K169"/>
    <mergeCell ref="L167:M169"/>
    <mergeCell ref="R151:R153"/>
    <mergeCell ref="S151:T153"/>
    <mergeCell ref="D154:D156"/>
    <mergeCell ref="C148:C155"/>
    <mergeCell ref="D148:D150"/>
    <mergeCell ref="E148:F150"/>
    <mergeCell ref="J148:J155"/>
    <mergeCell ref="K148:K150"/>
    <mergeCell ref="L148:M150"/>
    <mergeCell ref="E154:F156"/>
    <mergeCell ref="K154:K156"/>
    <mergeCell ref="L154:M156"/>
    <mergeCell ref="S141:T143"/>
    <mergeCell ref="C146:C147"/>
    <mergeCell ref="D146:F147"/>
    <mergeCell ref="J146:J147"/>
    <mergeCell ref="K146:M147"/>
    <mergeCell ref="Q146:Q147"/>
    <mergeCell ref="R146:T147"/>
    <mergeCell ref="R154:R156"/>
    <mergeCell ref="S154:T156"/>
    <mergeCell ref="C156:C159"/>
    <mergeCell ref="J156:J159"/>
    <mergeCell ref="Q156:Q159"/>
    <mergeCell ref="D157:D159"/>
    <mergeCell ref="E157:F159"/>
    <mergeCell ref="K157:K159"/>
    <mergeCell ref="L157:M159"/>
    <mergeCell ref="R157:R159"/>
    <mergeCell ref="Q148:Q155"/>
    <mergeCell ref="R148:R150"/>
    <mergeCell ref="S148:T150"/>
    <mergeCell ref="D151:D153"/>
    <mergeCell ref="E151:F153"/>
    <mergeCell ref="K151:K153"/>
    <mergeCell ref="L151:M153"/>
    <mergeCell ref="R135:R137"/>
    <mergeCell ref="S135:T137"/>
    <mergeCell ref="D138:D140"/>
    <mergeCell ref="C132:C139"/>
    <mergeCell ref="D132:D134"/>
    <mergeCell ref="E132:F134"/>
    <mergeCell ref="J132:J139"/>
    <mergeCell ref="K132:K134"/>
    <mergeCell ref="L132:M134"/>
    <mergeCell ref="E138:F140"/>
    <mergeCell ref="K138:K140"/>
    <mergeCell ref="L138:M140"/>
    <mergeCell ref="S125:T127"/>
    <mergeCell ref="C130:C131"/>
    <mergeCell ref="D130:F131"/>
    <mergeCell ref="J130:J131"/>
    <mergeCell ref="K130:M131"/>
    <mergeCell ref="Q130:Q131"/>
    <mergeCell ref="R130:T131"/>
    <mergeCell ref="R138:R140"/>
    <mergeCell ref="S138:T140"/>
    <mergeCell ref="C140:C143"/>
    <mergeCell ref="J140:J143"/>
    <mergeCell ref="Q140:Q143"/>
    <mergeCell ref="D141:D143"/>
    <mergeCell ref="E141:F143"/>
    <mergeCell ref="K141:K143"/>
    <mergeCell ref="L141:M143"/>
    <mergeCell ref="R141:R143"/>
    <mergeCell ref="Q132:Q139"/>
    <mergeCell ref="R132:R134"/>
    <mergeCell ref="S132:T134"/>
    <mergeCell ref="D135:D137"/>
    <mergeCell ref="E135:F137"/>
    <mergeCell ref="K135:K137"/>
    <mergeCell ref="L135:M137"/>
    <mergeCell ref="R119:R121"/>
    <mergeCell ref="S119:T121"/>
    <mergeCell ref="D122:D124"/>
    <mergeCell ref="C116:C123"/>
    <mergeCell ref="D116:D118"/>
    <mergeCell ref="E116:F118"/>
    <mergeCell ref="J116:J123"/>
    <mergeCell ref="K116:K118"/>
    <mergeCell ref="L116:M118"/>
    <mergeCell ref="E122:F124"/>
    <mergeCell ref="K122:K124"/>
    <mergeCell ref="L122:M124"/>
    <mergeCell ref="S109:T111"/>
    <mergeCell ref="C114:C115"/>
    <mergeCell ref="D114:F115"/>
    <mergeCell ref="J114:J115"/>
    <mergeCell ref="K114:M115"/>
    <mergeCell ref="Q114:Q115"/>
    <mergeCell ref="R114:T115"/>
    <mergeCell ref="R122:R124"/>
    <mergeCell ref="S122:T124"/>
    <mergeCell ref="C124:C127"/>
    <mergeCell ref="J124:J127"/>
    <mergeCell ref="Q124:Q127"/>
    <mergeCell ref="D125:D127"/>
    <mergeCell ref="E125:F127"/>
    <mergeCell ref="K125:K127"/>
    <mergeCell ref="L125:M127"/>
    <mergeCell ref="R125:R127"/>
    <mergeCell ref="Q116:Q123"/>
    <mergeCell ref="R116:R118"/>
    <mergeCell ref="S116:T118"/>
    <mergeCell ref="D119:D121"/>
    <mergeCell ref="E119:F121"/>
    <mergeCell ref="K119:K121"/>
    <mergeCell ref="L119:M121"/>
    <mergeCell ref="R103:R105"/>
    <mergeCell ref="S103:T105"/>
    <mergeCell ref="D106:D108"/>
    <mergeCell ref="C100:C107"/>
    <mergeCell ref="D100:D102"/>
    <mergeCell ref="E100:F102"/>
    <mergeCell ref="J100:J107"/>
    <mergeCell ref="K100:K102"/>
    <mergeCell ref="L100:M102"/>
    <mergeCell ref="E106:F108"/>
    <mergeCell ref="K106:K108"/>
    <mergeCell ref="L106:M108"/>
    <mergeCell ref="S93:T95"/>
    <mergeCell ref="C98:C99"/>
    <mergeCell ref="D98:F99"/>
    <mergeCell ref="J98:J99"/>
    <mergeCell ref="K98:M99"/>
    <mergeCell ref="Q98:Q99"/>
    <mergeCell ref="R98:T99"/>
    <mergeCell ref="R106:R108"/>
    <mergeCell ref="S106:T108"/>
    <mergeCell ref="C108:C111"/>
    <mergeCell ref="J108:J111"/>
    <mergeCell ref="Q108:Q111"/>
    <mergeCell ref="D109:D111"/>
    <mergeCell ref="E109:F111"/>
    <mergeCell ref="K109:K111"/>
    <mergeCell ref="L109:M111"/>
    <mergeCell ref="R109:R111"/>
    <mergeCell ref="Q100:Q107"/>
    <mergeCell ref="R100:R102"/>
    <mergeCell ref="S100:T102"/>
    <mergeCell ref="D103:D105"/>
    <mergeCell ref="E103:F105"/>
    <mergeCell ref="K103:K105"/>
    <mergeCell ref="L103:M105"/>
    <mergeCell ref="R87:R89"/>
    <mergeCell ref="S87:T89"/>
    <mergeCell ref="D90:D92"/>
    <mergeCell ref="C84:C91"/>
    <mergeCell ref="D84:D86"/>
    <mergeCell ref="E84:F86"/>
    <mergeCell ref="J84:J91"/>
    <mergeCell ref="K84:K86"/>
    <mergeCell ref="L84:M86"/>
    <mergeCell ref="E90:F92"/>
    <mergeCell ref="K90:K92"/>
    <mergeCell ref="L90:M92"/>
    <mergeCell ref="S77:T79"/>
    <mergeCell ref="C82:C83"/>
    <mergeCell ref="D82:F83"/>
    <mergeCell ref="J82:J83"/>
    <mergeCell ref="K82:M83"/>
    <mergeCell ref="Q82:Q83"/>
    <mergeCell ref="R82:T83"/>
    <mergeCell ref="R90:R92"/>
    <mergeCell ref="S90:T92"/>
    <mergeCell ref="C92:C95"/>
    <mergeCell ref="J92:J95"/>
    <mergeCell ref="Q92:Q95"/>
    <mergeCell ref="D93:D95"/>
    <mergeCell ref="E93:F95"/>
    <mergeCell ref="K93:K95"/>
    <mergeCell ref="L93:M95"/>
    <mergeCell ref="R93:R95"/>
    <mergeCell ref="Q84:Q91"/>
    <mergeCell ref="R84:R86"/>
    <mergeCell ref="S84:T86"/>
    <mergeCell ref="D87:D89"/>
    <mergeCell ref="E87:F89"/>
    <mergeCell ref="K87:K89"/>
    <mergeCell ref="L87:M89"/>
    <mergeCell ref="R71:R73"/>
    <mergeCell ref="S71:T73"/>
    <mergeCell ref="D74:D76"/>
    <mergeCell ref="C68:C75"/>
    <mergeCell ref="D68:D70"/>
    <mergeCell ref="E68:F70"/>
    <mergeCell ref="J68:J75"/>
    <mergeCell ref="K68:K70"/>
    <mergeCell ref="L68:M70"/>
    <mergeCell ref="E74:F76"/>
    <mergeCell ref="K74:K76"/>
    <mergeCell ref="L74:M76"/>
    <mergeCell ref="S61:T63"/>
    <mergeCell ref="C66:C67"/>
    <mergeCell ref="D66:F67"/>
    <mergeCell ref="J66:J67"/>
    <mergeCell ref="K66:M67"/>
    <mergeCell ref="Q66:Q67"/>
    <mergeCell ref="R66:T67"/>
    <mergeCell ref="R74:R76"/>
    <mergeCell ref="S74:T76"/>
    <mergeCell ref="C76:C79"/>
    <mergeCell ref="J76:J79"/>
    <mergeCell ref="Q76:Q79"/>
    <mergeCell ref="D77:D79"/>
    <mergeCell ref="E77:F79"/>
    <mergeCell ref="K77:K79"/>
    <mergeCell ref="L77:M79"/>
    <mergeCell ref="R77:R79"/>
    <mergeCell ref="Q68:Q75"/>
    <mergeCell ref="R68:R70"/>
    <mergeCell ref="S68:T70"/>
    <mergeCell ref="D71:D73"/>
    <mergeCell ref="E71:F73"/>
    <mergeCell ref="K71:K73"/>
    <mergeCell ref="L71:M73"/>
    <mergeCell ref="R55:R57"/>
    <mergeCell ref="S55:T57"/>
    <mergeCell ref="D58:D60"/>
    <mergeCell ref="C52:C59"/>
    <mergeCell ref="D52:D54"/>
    <mergeCell ref="E52:F54"/>
    <mergeCell ref="J52:J59"/>
    <mergeCell ref="K52:K54"/>
    <mergeCell ref="L52:M54"/>
    <mergeCell ref="E58:F60"/>
    <mergeCell ref="K58:K60"/>
    <mergeCell ref="L58:M60"/>
    <mergeCell ref="S45:T47"/>
    <mergeCell ref="C50:C51"/>
    <mergeCell ref="D50:F51"/>
    <mergeCell ref="J50:J51"/>
    <mergeCell ref="K50:M51"/>
    <mergeCell ref="Q50:Q51"/>
    <mergeCell ref="R50:T51"/>
    <mergeCell ref="R58:R60"/>
    <mergeCell ref="S58:T60"/>
    <mergeCell ref="C60:C63"/>
    <mergeCell ref="J60:J63"/>
    <mergeCell ref="Q60:Q63"/>
    <mergeCell ref="D61:D63"/>
    <mergeCell ref="E61:F63"/>
    <mergeCell ref="K61:K63"/>
    <mergeCell ref="L61:M63"/>
    <mergeCell ref="R61:R63"/>
    <mergeCell ref="Q52:Q59"/>
    <mergeCell ref="R52:R54"/>
    <mergeCell ref="S52:T54"/>
    <mergeCell ref="D55:D57"/>
    <mergeCell ref="E55:F57"/>
    <mergeCell ref="K55:K57"/>
    <mergeCell ref="L55:M57"/>
    <mergeCell ref="R39:R41"/>
    <mergeCell ref="S39:T41"/>
    <mergeCell ref="D42:D44"/>
    <mergeCell ref="C36:C43"/>
    <mergeCell ref="D36:D38"/>
    <mergeCell ref="E36:F38"/>
    <mergeCell ref="J36:J43"/>
    <mergeCell ref="K36:K38"/>
    <mergeCell ref="L36:M38"/>
    <mergeCell ref="E42:F44"/>
    <mergeCell ref="K42:K44"/>
    <mergeCell ref="L42:M44"/>
    <mergeCell ref="S29:T31"/>
    <mergeCell ref="C34:C35"/>
    <mergeCell ref="D34:F35"/>
    <mergeCell ref="J34:J35"/>
    <mergeCell ref="K34:M35"/>
    <mergeCell ref="Q34:Q35"/>
    <mergeCell ref="R34:T35"/>
    <mergeCell ref="R42:R44"/>
    <mergeCell ref="S42:T44"/>
    <mergeCell ref="C44:C47"/>
    <mergeCell ref="J44:J47"/>
    <mergeCell ref="Q44:Q47"/>
    <mergeCell ref="D45:D47"/>
    <mergeCell ref="E45:F47"/>
    <mergeCell ref="K45:K47"/>
    <mergeCell ref="L45:M47"/>
    <mergeCell ref="R45:R47"/>
    <mergeCell ref="Q36:Q43"/>
    <mergeCell ref="R36:R38"/>
    <mergeCell ref="S36:T38"/>
    <mergeCell ref="D39:D41"/>
    <mergeCell ref="E39:F41"/>
    <mergeCell ref="K39:K41"/>
    <mergeCell ref="L39:M41"/>
    <mergeCell ref="R23:R25"/>
    <mergeCell ref="S23:T25"/>
    <mergeCell ref="D26:D28"/>
    <mergeCell ref="C20:C27"/>
    <mergeCell ref="D20:D22"/>
    <mergeCell ref="E20:F22"/>
    <mergeCell ref="J20:J27"/>
    <mergeCell ref="K20:K22"/>
    <mergeCell ref="L20:M22"/>
    <mergeCell ref="E26:F28"/>
    <mergeCell ref="K26:K28"/>
    <mergeCell ref="L26:M28"/>
    <mergeCell ref="S13:T15"/>
    <mergeCell ref="C18:C19"/>
    <mergeCell ref="D18:F19"/>
    <mergeCell ref="J18:J19"/>
    <mergeCell ref="K18:M19"/>
    <mergeCell ref="Q18:Q19"/>
    <mergeCell ref="R18:T19"/>
    <mergeCell ref="R26:R28"/>
    <mergeCell ref="S26:T28"/>
    <mergeCell ref="C28:C31"/>
    <mergeCell ref="J28:J31"/>
    <mergeCell ref="Q28:Q31"/>
    <mergeCell ref="D29:D31"/>
    <mergeCell ref="E29:F31"/>
    <mergeCell ref="K29:K31"/>
    <mergeCell ref="L29:M31"/>
    <mergeCell ref="R29:R31"/>
    <mergeCell ref="Q20:Q27"/>
    <mergeCell ref="R20:R22"/>
    <mergeCell ref="S20:T22"/>
    <mergeCell ref="D23:D25"/>
    <mergeCell ref="E23:F25"/>
    <mergeCell ref="K23:K25"/>
    <mergeCell ref="L23:M25"/>
    <mergeCell ref="D7:D9"/>
    <mergeCell ref="E7:F9"/>
    <mergeCell ref="K7:K9"/>
    <mergeCell ref="L7:M9"/>
    <mergeCell ref="R7:R9"/>
    <mergeCell ref="S7:T9"/>
    <mergeCell ref="D10:D12"/>
    <mergeCell ref="C4:C11"/>
    <mergeCell ref="D4:D6"/>
    <mergeCell ref="E4:F6"/>
    <mergeCell ref="J4:J11"/>
    <mergeCell ref="Q2:Q3"/>
    <mergeCell ref="R2:T3"/>
    <mergeCell ref="K4:K6"/>
    <mergeCell ref="L4:M6"/>
    <mergeCell ref="E10:F12"/>
    <mergeCell ref="K10:K12"/>
    <mergeCell ref="L10:M12"/>
    <mergeCell ref="C2:C3"/>
    <mergeCell ref="D2:F3"/>
    <mergeCell ref="J2:J3"/>
    <mergeCell ref="K2:M3"/>
    <mergeCell ref="R10:R12"/>
    <mergeCell ref="S10:T12"/>
    <mergeCell ref="C12:C15"/>
    <mergeCell ref="J12:J15"/>
    <mergeCell ref="Q12:Q15"/>
    <mergeCell ref="D13:D15"/>
    <mergeCell ref="E13:F15"/>
    <mergeCell ref="K13:K15"/>
    <mergeCell ref="L13:M15"/>
    <mergeCell ref="R13:R15"/>
    <mergeCell ref="Q4:Q11"/>
    <mergeCell ref="R4:R6"/>
    <mergeCell ref="S4:T6"/>
  </mergeCells>
  <printOptions horizontalCentered="1"/>
  <pageMargins left="0.19685039370078741" right="0.19685039370078741" top="0.59055118110236227" bottom="0.59055118110236227" header="0.31496062992125984" footer="0.31496062992125984"/>
  <pageSetup paperSize="8" scale="46" fitToHeight="5" orientation="portrait" r:id="rId1"/>
  <rowBreaks count="1" manualBreakCount="1">
    <brk id="128" max="21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C000"/>
  </sheetPr>
  <dimension ref="A1:S26"/>
  <sheetViews>
    <sheetView topLeftCell="A4" workbookViewId="0">
      <selection activeCell="I7" sqref="I7"/>
    </sheetView>
  </sheetViews>
  <sheetFormatPr baseColWidth="10" defaultRowHeight="15" x14ac:dyDescent="0.25"/>
  <cols>
    <col min="6" max="6" width="11.42578125" hidden="1" customWidth="1"/>
    <col min="8" max="19" width="5.7109375" customWidth="1"/>
  </cols>
  <sheetData>
    <row r="1" spans="1:19" ht="15.75" hidden="1" thickBot="1" x14ac:dyDescent="0.3">
      <c r="A1" s="35" t="s">
        <v>11</v>
      </c>
      <c r="B1" s="36" t="s">
        <v>10</v>
      </c>
      <c r="C1" s="37" t="s">
        <v>1</v>
      </c>
      <c r="D1" s="37" t="s">
        <v>12</v>
      </c>
      <c r="E1" s="38" t="s">
        <v>3</v>
      </c>
      <c r="F1" s="39"/>
      <c r="G1" s="34" t="s">
        <v>4</v>
      </c>
      <c r="H1" s="36" t="s">
        <v>13</v>
      </c>
      <c r="I1" s="37" t="s">
        <v>15</v>
      </c>
      <c r="J1" s="37" t="s">
        <v>14</v>
      </c>
      <c r="K1" s="38" t="s">
        <v>16</v>
      </c>
      <c r="L1" s="40" t="s">
        <v>21</v>
      </c>
      <c r="M1" s="37" t="s">
        <v>22</v>
      </c>
      <c r="N1" s="37" t="s">
        <v>23</v>
      </c>
      <c r="O1" s="41" t="s">
        <v>24</v>
      </c>
      <c r="P1" s="36" t="s">
        <v>17</v>
      </c>
      <c r="Q1" s="37" t="s">
        <v>18</v>
      </c>
      <c r="R1" s="37" t="s">
        <v>19</v>
      </c>
      <c r="S1" s="38" t="s">
        <v>20</v>
      </c>
    </row>
    <row r="2" spans="1:19" ht="15.75" hidden="1" thickBot="1" x14ac:dyDescent="0.3">
      <c r="A2" s="27"/>
      <c r="B2" s="28"/>
      <c r="C2" s="29"/>
      <c r="D2" s="29"/>
      <c r="E2" s="30"/>
      <c r="F2" s="31"/>
      <c r="G2" s="34" t="s">
        <v>26</v>
      </c>
      <c r="H2" s="28"/>
      <c r="I2" s="29"/>
      <c r="J2" s="29"/>
      <c r="K2" s="30"/>
      <c r="L2" s="32"/>
      <c r="M2" s="29"/>
      <c r="N2" s="29"/>
      <c r="O2" s="33"/>
      <c r="P2" s="28"/>
      <c r="Q2" s="29"/>
      <c r="R2" s="29"/>
      <c r="S2" s="30"/>
    </row>
    <row r="3" spans="1:19" ht="24" customHeight="1" thickBot="1" x14ac:dyDescent="0.3">
      <c r="A3" s="817" t="str">
        <f>'Paramètres SERIES'!A3</f>
        <v>Statique</v>
      </c>
      <c r="B3" s="818"/>
      <c r="C3" s="818"/>
      <c r="D3" s="818"/>
      <c r="E3" s="818"/>
      <c r="F3" s="818"/>
      <c r="G3" s="818"/>
      <c r="H3" s="818"/>
      <c r="I3" s="818"/>
      <c r="J3" s="818"/>
      <c r="K3" s="818"/>
      <c r="L3" s="818"/>
      <c r="M3" s="818"/>
      <c r="N3" s="818"/>
      <c r="O3" s="818"/>
      <c r="P3" s="818"/>
      <c r="Q3" s="818"/>
      <c r="R3" s="818"/>
      <c r="S3" s="819"/>
    </row>
    <row r="4" spans="1:19" ht="18.75" x14ac:dyDescent="0.25">
      <c r="A4" s="700" t="s">
        <v>9</v>
      </c>
      <c r="B4" s="697" t="s">
        <v>0</v>
      </c>
      <c r="C4" s="698"/>
      <c r="D4" s="698"/>
      <c r="E4" s="699"/>
      <c r="F4" s="19"/>
      <c r="G4" s="695" t="s">
        <v>4</v>
      </c>
      <c r="H4" s="681" t="s">
        <v>5</v>
      </c>
      <c r="I4" s="682"/>
      <c r="J4" s="682"/>
      <c r="K4" s="683"/>
      <c r="L4" s="684" t="s">
        <v>6</v>
      </c>
      <c r="M4" s="685"/>
      <c r="N4" s="685"/>
      <c r="O4" s="686"/>
      <c r="P4" s="681" t="s">
        <v>5</v>
      </c>
      <c r="Q4" s="682"/>
      <c r="R4" s="682"/>
      <c r="S4" s="683"/>
    </row>
    <row r="5" spans="1:19" ht="19.5" thickBot="1" x14ac:dyDescent="0.3">
      <c r="A5" s="701"/>
      <c r="B5" s="6" t="s">
        <v>10</v>
      </c>
      <c r="C5" s="1" t="s">
        <v>1</v>
      </c>
      <c r="D5" s="1" t="s">
        <v>2</v>
      </c>
      <c r="E5" s="7" t="s">
        <v>3</v>
      </c>
      <c r="F5" s="1"/>
      <c r="G5" s="696"/>
      <c r="H5" s="690" t="s">
        <v>7</v>
      </c>
      <c r="I5" s="691"/>
      <c r="J5" s="691"/>
      <c r="K5" s="692"/>
      <c r="L5" s="687"/>
      <c r="M5" s="688"/>
      <c r="N5" s="688"/>
      <c r="O5" s="689"/>
      <c r="P5" s="690" t="s">
        <v>8</v>
      </c>
      <c r="Q5" s="691"/>
      <c r="R5" s="691"/>
      <c r="S5" s="692"/>
    </row>
    <row r="6" spans="1:19" s="18" customFormat="1" ht="14.25" customHeight="1" x14ac:dyDescent="0.25">
      <c r="A6" s="42" t="s">
        <v>11</v>
      </c>
      <c r="B6" s="11" t="s">
        <v>10</v>
      </c>
      <c r="C6" s="12" t="s">
        <v>1</v>
      </c>
      <c r="D6" s="12" t="s">
        <v>12</v>
      </c>
      <c r="E6" s="13" t="s">
        <v>3</v>
      </c>
      <c r="F6" s="14"/>
      <c r="G6" s="14" t="s">
        <v>4</v>
      </c>
      <c r="H6" s="11" t="s">
        <v>13</v>
      </c>
      <c r="I6" s="12" t="s">
        <v>15</v>
      </c>
      <c r="J6" s="12" t="s">
        <v>14</v>
      </c>
      <c r="K6" s="13" t="s">
        <v>16</v>
      </c>
      <c r="L6" s="15" t="s">
        <v>21</v>
      </c>
      <c r="M6" s="12" t="s">
        <v>22</v>
      </c>
      <c r="N6" s="12" t="s">
        <v>23</v>
      </c>
      <c r="O6" s="16" t="s">
        <v>24</v>
      </c>
      <c r="P6" s="11" t="s">
        <v>17</v>
      </c>
      <c r="Q6" s="12" t="s">
        <v>18</v>
      </c>
      <c r="R6" s="12" t="s">
        <v>19</v>
      </c>
      <c r="S6" s="13" t="s">
        <v>20</v>
      </c>
    </row>
    <row r="7" spans="1:19" x14ac:dyDescent="0.25">
      <c r="A7" s="20" t="s">
        <v>324</v>
      </c>
      <c r="B7" s="21" t="s">
        <v>299</v>
      </c>
      <c r="C7" s="22" t="s">
        <v>451</v>
      </c>
      <c r="D7" s="22" t="s">
        <v>328</v>
      </c>
      <c r="E7" s="23" t="s">
        <v>287</v>
      </c>
      <c r="G7" s="24" t="s">
        <v>26</v>
      </c>
      <c r="H7" s="663" t="s">
        <v>329</v>
      </c>
      <c r="I7" s="664" t="s">
        <v>27</v>
      </c>
      <c r="J7" s="664" t="s">
        <v>298</v>
      </c>
      <c r="K7" s="665" t="s">
        <v>28</v>
      </c>
      <c r="L7" s="666">
        <v>3</v>
      </c>
      <c r="M7" s="664" t="s">
        <v>27</v>
      </c>
      <c r="N7" s="664">
        <v>30</v>
      </c>
      <c r="O7" s="667" t="s">
        <v>28</v>
      </c>
      <c r="P7" s="663" t="s">
        <v>294</v>
      </c>
      <c r="Q7" s="664" t="s">
        <v>27</v>
      </c>
      <c r="R7" s="664" t="s">
        <v>298</v>
      </c>
      <c r="S7" s="665" t="s">
        <v>28</v>
      </c>
    </row>
    <row r="8" spans="1:19" x14ac:dyDescent="0.25">
      <c r="A8" s="20" t="s">
        <v>392</v>
      </c>
      <c r="B8" s="21" t="s">
        <v>300</v>
      </c>
      <c r="C8" s="22" t="s">
        <v>399</v>
      </c>
      <c r="D8" s="22" t="s">
        <v>395</v>
      </c>
      <c r="E8" s="23" t="s">
        <v>287</v>
      </c>
      <c r="G8" s="24" t="s">
        <v>26</v>
      </c>
      <c r="H8" s="663" t="s">
        <v>329</v>
      </c>
      <c r="I8" s="664" t="s">
        <v>27</v>
      </c>
      <c r="J8" s="664" t="s">
        <v>350</v>
      </c>
      <c r="K8" s="665" t="s">
        <v>28</v>
      </c>
      <c r="L8" s="666">
        <v>3</v>
      </c>
      <c r="M8" s="664" t="s">
        <v>27</v>
      </c>
      <c r="N8" s="664">
        <v>35</v>
      </c>
      <c r="O8" s="667" t="s">
        <v>28</v>
      </c>
      <c r="P8" s="663" t="s">
        <v>294</v>
      </c>
      <c r="Q8" s="664" t="s">
        <v>27</v>
      </c>
      <c r="R8" s="664" t="s">
        <v>350</v>
      </c>
      <c r="S8" s="665" t="s">
        <v>28</v>
      </c>
    </row>
    <row r="9" spans="1:19" x14ac:dyDescent="0.25">
      <c r="A9" s="20" t="s">
        <v>368</v>
      </c>
      <c r="B9" s="21" t="s">
        <v>292</v>
      </c>
      <c r="C9" s="22" t="s">
        <v>358</v>
      </c>
      <c r="D9" s="22" t="s">
        <v>465</v>
      </c>
      <c r="E9" s="23" t="s">
        <v>287</v>
      </c>
      <c r="G9" s="24" t="s">
        <v>26</v>
      </c>
      <c r="H9" s="663" t="s">
        <v>329</v>
      </c>
      <c r="I9" s="664" t="s">
        <v>27</v>
      </c>
      <c r="J9" s="664" t="s">
        <v>290</v>
      </c>
      <c r="K9" s="665" t="s">
        <v>28</v>
      </c>
      <c r="L9" s="666">
        <v>3</v>
      </c>
      <c r="M9" s="664" t="s">
        <v>27</v>
      </c>
      <c r="N9" s="664">
        <v>50</v>
      </c>
      <c r="O9" s="667" t="s">
        <v>28</v>
      </c>
      <c r="P9" s="663" t="s">
        <v>294</v>
      </c>
      <c r="Q9" s="664" t="s">
        <v>27</v>
      </c>
      <c r="R9" s="664" t="s">
        <v>290</v>
      </c>
      <c r="S9" s="665" t="s">
        <v>28</v>
      </c>
    </row>
    <row r="10" spans="1:19" x14ac:dyDescent="0.25">
      <c r="A10" s="20" t="s">
        <v>357</v>
      </c>
      <c r="B10" s="21" t="s">
        <v>305</v>
      </c>
      <c r="C10" s="22" t="s">
        <v>365</v>
      </c>
      <c r="D10" s="22" t="s">
        <v>463</v>
      </c>
      <c r="E10" s="23" t="s">
        <v>364</v>
      </c>
      <c r="G10" s="24" t="s">
        <v>26</v>
      </c>
      <c r="H10" s="663" t="s">
        <v>306</v>
      </c>
      <c r="I10" s="664" t="s">
        <v>27</v>
      </c>
      <c r="J10" s="664" t="s">
        <v>302</v>
      </c>
      <c r="K10" s="665" t="s">
        <v>28</v>
      </c>
      <c r="L10" s="666">
        <v>4</v>
      </c>
      <c r="M10" s="664" t="s">
        <v>27</v>
      </c>
      <c r="N10" s="664">
        <v>10</v>
      </c>
      <c r="O10" s="667" t="s">
        <v>28</v>
      </c>
      <c r="P10" s="663" t="s">
        <v>307</v>
      </c>
      <c r="Q10" s="664" t="s">
        <v>27</v>
      </c>
      <c r="R10" s="664" t="s">
        <v>302</v>
      </c>
      <c r="S10" s="665" t="s">
        <v>28</v>
      </c>
    </row>
    <row r="11" spans="1:19" x14ac:dyDescent="0.25">
      <c r="A11" s="20" t="s">
        <v>357</v>
      </c>
      <c r="B11" s="21" t="s">
        <v>292</v>
      </c>
      <c r="C11" s="22" t="s">
        <v>359</v>
      </c>
      <c r="D11" s="22" t="s">
        <v>461</v>
      </c>
      <c r="E11" s="23" t="s">
        <v>287</v>
      </c>
      <c r="G11" s="24" t="s">
        <v>26</v>
      </c>
      <c r="H11" s="663" t="s">
        <v>306</v>
      </c>
      <c r="I11" s="664" t="s">
        <v>27</v>
      </c>
      <c r="J11" s="664" t="s">
        <v>330</v>
      </c>
      <c r="K11" s="665" t="s">
        <v>28</v>
      </c>
      <c r="L11" s="666">
        <v>4</v>
      </c>
      <c r="M11" s="664" t="s">
        <v>27</v>
      </c>
      <c r="N11" s="664">
        <v>25</v>
      </c>
      <c r="O11" s="667" t="s">
        <v>28</v>
      </c>
      <c r="P11" s="663" t="s">
        <v>307</v>
      </c>
      <c r="Q11" s="664" t="s">
        <v>27</v>
      </c>
      <c r="R11" s="664" t="s">
        <v>330</v>
      </c>
      <c r="S11" s="665" t="s">
        <v>28</v>
      </c>
    </row>
    <row r="12" spans="1:19" x14ac:dyDescent="0.25">
      <c r="A12" s="20" t="s">
        <v>310</v>
      </c>
      <c r="B12" s="21" t="s">
        <v>305</v>
      </c>
      <c r="C12" s="22" t="s">
        <v>447</v>
      </c>
      <c r="D12" s="22" t="s">
        <v>448</v>
      </c>
      <c r="E12" s="23" t="s">
        <v>287</v>
      </c>
      <c r="G12" s="24" t="s">
        <v>26</v>
      </c>
      <c r="H12" s="663" t="s">
        <v>306</v>
      </c>
      <c r="I12" s="664" t="s">
        <v>27</v>
      </c>
      <c r="J12" s="664" t="s">
        <v>298</v>
      </c>
      <c r="K12" s="665" t="s">
        <v>28</v>
      </c>
      <c r="L12" s="666">
        <v>4</v>
      </c>
      <c r="M12" s="664" t="s">
        <v>27</v>
      </c>
      <c r="N12" s="664">
        <v>30</v>
      </c>
      <c r="O12" s="667" t="s">
        <v>28</v>
      </c>
      <c r="P12" s="663" t="s">
        <v>307</v>
      </c>
      <c r="Q12" s="664" t="s">
        <v>27</v>
      </c>
      <c r="R12" s="664" t="s">
        <v>298</v>
      </c>
      <c r="S12" s="665" t="s">
        <v>28</v>
      </c>
    </row>
    <row r="13" spans="1:19" x14ac:dyDescent="0.25">
      <c r="A13" s="20" t="s">
        <v>324</v>
      </c>
      <c r="B13" s="21" t="s">
        <v>305</v>
      </c>
      <c r="C13" s="22" t="s">
        <v>460</v>
      </c>
      <c r="D13" s="22" t="s">
        <v>335</v>
      </c>
      <c r="E13" s="23" t="s">
        <v>293</v>
      </c>
      <c r="G13" s="24" t="s">
        <v>26</v>
      </c>
      <c r="H13" s="663" t="s">
        <v>306</v>
      </c>
      <c r="I13" s="664" t="s">
        <v>27</v>
      </c>
      <c r="J13" s="664" t="s">
        <v>298</v>
      </c>
      <c r="K13" s="665" t="s">
        <v>28</v>
      </c>
      <c r="L13" s="666">
        <v>4</v>
      </c>
      <c r="M13" s="664" t="s">
        <v>27</v>
      </c>
      <c r="N13" s="664">
        <v>30</v>
      </c>
      <c r="O13" s="667" t="s">
        <v>28</v>
      </c>
      <c r="P13" s="663" t="s">
        <v>307</v>
      </c>
      <c r="Q13" s="664" t="s">
        <v>27</v>
      </c>
      <c r="R13" s="664" t="s">
        <v>298</v>
      </c>
      <c r="S13" s="665" t="s">
        <v>28</v>
      </c>
    </row>
    <row r="14" spans="1:19" x14ac:dyDescent="0.25">
      <c r="A14" s="20" t="s">
        <v>368</v>
      </c>
      <c r="B14" s="21" t="s">
        <v>300</v>
      </c>
      <c r="C14" s="22" t="s">
        <v>372</v>
      </c>
      <c r="D14" s="22" t="s">
        <v>466</v>
      </c>
      <c r="E14" s="23" t="s">
        <v>287</v>
      </c>
      <c r="G14" s="24" t="s">
        <v>26</v>
      </c>
      <c r="H14" s="663" t="s">
        <v>306</v>
      </c>
      <c r="I14" s="664" t="s">
        <v>27</v>
      </c>
      <c r="J14" s="664" t="s">
        <v>298</v>
      </c>
      <c r="K14" s="665" t="s">
        <v>28</v>
      </c>
      <c r="L14" s="666">
        <v>4</v>
      </c>
      <c r="M14" s="664" t="s">
        <v>27</v>
      </c>
      <c r="N14" s="664">
        <v>30</v>
      </c>
      <c r="O14" s="667" t="s">
        <v>28</v>
      </c>
      <c r="P14" s="663" t="s">
        <v>307</v>
      </c>
      <c r="Q14" s="664" t="s">
        <v>27</v>
      </c>
      <c r="R14" s="664" t="s">
        <v>298</v>
      </c>
      <c r="S14" s="665" t="s">
        <v>28</v>
      </c>
    </row>
    <row r="15" spans="1:19" x14ac:dyDescent="0.25">
      <c r="A15" s="20" t="s">
        <v>382</v>
      </c>
      <c r="B15" s="21" t="s">
        <v>305</v>
      </c>
      <c r="C15" s="22" t="s">
        <v>476</v>
      </c>
      <c r="D15" s="22" t="s">
        <v>390</v>
      </c>
      <c r="E15" s="23" t="s">
        <v>391</v>
      </c>
      <c r="G15" s="24" t="s">
        <v>26</v>
      </c>
      <c r="H15" s="663" t="s">
        <v>306</v>
      </c>
      <c r="I15" s="664" t="s">
        <v>27</v>
      </c>
      <c r="J15" s="664" t="s">
        <v>320</v>
      </c>
      <c r="K15" s="665" t="s">
        <v>28</v>
      </c>
      <c r="L15" s="666">
        <v>4</v>
      </c>
      <c r="M15" s="664" t="s">
        <v>27</v>
      </c>
      <c r="N15" s="664">
        <v>45</v>
      </c>
      <c r="O15" s="667" t="s">
        <v>28</v>
      </c>
      <c r="P15" s="663" t="s">
        <v>307</v>
      </c>
      <c r="Q15" s="664" t="s">
        <v>27</v>
      </c>
      <c r="R15" s="664" t="s">
        <v>320</v>
      </c>
      <c r="S15" s="665" t="s">
        <v>28</v>
      </c>
    </row>
    <row r="16" spans="1:19" x14ac:dyDescent="0.25">
      <c r="A16" s="20" t="s">
        <v>537</v>
      </c>
      <c r="B16" s="21" t="s">
        <v>411</v>
      </c>
      <c r="C16" s="22" t="s">
        <v>538</v>
      </c>
      <c r="D16" s="22" t="s">
        <v>539</v>
      </c>
      <c r="E16" s="23" t="s">
        <v>287</v>
      </c>
      <c r="G16" s="24" t="s">
        <v>26</v>
      </c>
      <c r="H16" s="663">
        <v>3</v>
      </c>
      <c r="I16" s="664" t="s">
        <v>27</v>
      </c>
      <c r="J16" s="664">
        <v>0</v>
      </c>
      <c r="K16" s="665" t="s">
        <v>28</v>
      </c>
      <c r="L16" s="666">
        <v>4</v>
      </c>
      <c r="M16" s="664" t="s">
        <v>27</v>
      </c>
      <c r="N16" s="664" t="s">
        <v>32</v>
      </c>
      <c r="O16" s="667" t="s">
        <v>32</v>
      </c>
      <c r="P16" s="663">
        <v>5</v>
      </c>
      <c r="Q16" s="664" t="s">
        <v>27</v>
      </c>
      <c r="R16" s="664">
        <v>0</v>
      </c>
      <c r="S16" s="665" t="s">
        <v>28</v>
      </c>
    </row>
    <row r="17" spans="1:19" x14ac:dyDescent="0.25">
      <c r="A17" s="20" t="s">
        <v>310</v>
      </c>
      <c r="B17" s="21" t="s">
        <v>292</v>
      </c>
      <c r="C17" s="22" t="s">
        <v>441</v>
      </c>
      <c r="D17" s="22" t="s">
        <v>442</v>
      </c>
      <c r="E17" s="23" t="s">
        <v>293</v>
      </c>
      <c r="G17" s="24" t="s">
        <v>26</v>
      </c>
      <c r="H17" s="663" t="s">
        <v>294</v>
      </c>
      <c r="I17" s="664" t="s">
        <v>27</v>
      </c>
      <c r="J17" s="664" t="s">
        <v>295</v>
      </c>
      <c r="K17" s="665" t="s">
        <v>28</v>
      </c>
      <c r="L17" s="666">
        <v>5</v>
      </c>
      <c r="M17" s="664" t="s">
        <v>27</v>
      </c>
      <c r="N17" s="664">
        <v>0</v>
      </c>
      <c r="O17" s="667" t="s">
        <v>28</v>
      </c>
      <c r="P17" s="663" t="s">
        <v>296</v>
      </c>
      <c r="Q17" s="664" t="s">
        <v>27</v>
      </c>
      <c r="R17" s="664" t="s">
        <v>295</v>
      </c>
      <c r="S17" s="665" t="s">
        <v>28</v>
      </c>
    </row>
    <row r="18" spans="1:19" x14ac:dyDescent="0.25">
      <c r="A18" s="20" t="s">
        <v>336</v>
      </c>
      <c r="B18" s="21" t="s">
        <v>300</v>
      </c>
      <c r="C18" s="22" t="s">
        <v>352</v>
      </c>
      <c r="D18" s="22" t="s">
        <v>353</v>
      </c>
      <c r="E18" s="23" t="s">
        <v>287</v>
      </c>
      <c r="G18" s="24" t="s">
        <v>26</v>
      </c>
      <c r="H18" s="663" t="s">
        <v>294</v>
      </c>
      <c r="I18" s="664" t="s">
        <v>27</v>
      </c>
      <c r="J18" s="664" t="s">
        <v>295</v>
      </c>
      <c r="K18" s="665" t="s">
        <v>28</v>
      </c>
      <c r="L18" s="666">
        <v>5</v>
      </c>
      <c r="M18" s="664" t="s">
        <v>27</v>
      </c>
      <c r="N18" s="664">
        <v>0</v>
      </c>
      <c r="O18" s="667" t="s">
        <v>28</v>
      </c>
      <c r="P18" s="663" t="s">
        <v>296</v>
      </c>
      <c r="Q18" s="664" t="s">
        <v>27</v>
      </c>
      <c r="R18" s="664" t="s">
        <v>295</v>
      </c>
      <c r="S18" s="665" t="s">
        <v>28</v>
      </c>
    </row>
    <row r="19" spans="1:19" x14ac:dyDescent="0.25">
      <c r="A19" s="20" t="s">
        <v>392</v>
      </c>
      <c r="B19" s="21" t="s">
        <v>285</v>
      </c>
      <c r="C19" s="22" t="s">
        <v>477</v>
      </c>
      <c r="D19" s="22" t="s">
        <v>393</v>
      </c>
      <c r="E19" s="23" t="s">
        <v>287</v>
      </c>
      <c r="G19" s="24" t="s">
        <v>26</v>
      </c>
      <c r="H19" s="663" t="s">
        <v>294</v>
      </c>
      <c r="I19" s="664" t="s">
        <v>27</v>
      </c>
      <c r="J19" s="664" t="s">
        <v>32</v>
      </c>
      <c r="K19" s="665" t="s">
        <v>28</v>
      </c>
      <c r="L19" s="666">
        <v>5</v>
      </c>
      <c r="M19" s="664" t="s">
        <v>27</v>
      </c>
      <c r="N19" s="664">
        <v>0</v>
      </c>
      <c r="O19" s="667" t="s">
        <v>28</v>
      </c>
      <c r="P19" s="663" t="s">
        <v>296</v>
      </c>
      <c r="Q19" s="664" t="s">
        <v>27</v>
      </c>
      <c r="R19" s="664" t="s">
        <v>295</v>
      </c>
      <c r="S19" s="665" t="s">
        <v>28</v>
      </c>
    </row>
    <row r="20" spans="1:19" x14ac:dyDescent="0.25">
      <c r="A20" s="20" t="s">
        <v>374</v>
      </c>
      <c r="B20" s="21" t="s">
        <v>299</v>
      </c>
      <c r="C20" s="22" t="s">
        <v>377</v>
      </c>
      <c r="D20" s="22" t="s">
        <v>470</v>
      </c>
      <c r="E20" s="23" t="s">
        <v>287</v>
      </c>
      <c r="G20" s="24" t="s">
        <v>26</v>
      </c>
      <c r="H20" s="663" t="s">
        <v>294</v>
      </c>
      <c r="I20" s="664" t="s">
        <v>27</v>
      </c>
      <c r="J20" s="664" t="s">
        <v>298</v>
      </c>
      <c r="K20" s="665" t="s">
        <v>28</v>
      </c>
      <c r="L20" s="666">
        <v>5</v>
      </c>
      <c r="M20" s="664" t="s">
        <v>27</v>
      </c>
      <c r="N20" s="664">
        <v>30</v>
      </c>
      <c r="O20" s="667" t="s">
        <v>28</v>
      </c>
      <c r="P20" s="663" t="s">
        <v>296</v>
      </c>
      <c r="Q20" s="664" t="s">
        <v>27</v>
      </c>
      <c r="R20" s="664" t="s">
        <v>298</v>
      </c>
      <c r="S20" s="665" t="s">
        <v>28</v>
      </c>
    </row>
    <row r="21" spans="1:19" x14ac:dyDescent="0.25">
      <c r="A21" s="20" t="s">
        <v>336</v>
      </c>
      <c r="B21" s="21" t="s">
        <v>305</v>
      </c>
      <c r="C21" s="22" t="s">
        <v>355</v>
      </c>
      <c r="D21" s="22" t="s">
        <v>356</v>
      </c>
      <c r="E21" s="23" t="s">
        <v>287</v>
      </c>
      <c r="G21" s="24" t="s">
        <v>26</v>
      </c>
      <c r="H21" s="663" t="s">
        <v>294</v>
      </c>
      <c r="I21" s="664" t="s">
        <v>27</v>
      </c>
      <c r="J21" s="664" t="s">
        <v>320</v>
      </c>
      <c r="K21" s="665" t="s">
        <v>28</v>
      </c>
      <c r="L21" s="666">
        <v>5</v>
      </c>
      <c r="M21" s="664" t="s">
        <v>27</v>
      </c>
      <c r="N21" s="664">
        <v>45</v>
      </c>
      <c r="O21" s="667" t="s">
        <v>28</v>
      </c>
      <c r="P21" s="663" t="s">
        <v>296</v>
      </c>
      <c r="Q21" s="664" t="s">
        <v>27</v>
      </c>
      <c r="R21" s="664" t="s">
        <v>320</v>
      </c>
      <c r="S21" s="665" t="s">
        <v>28</v>
      </c>
    </row>
    <row r="22" spans="1:19" x14ac:dyDescent="0.25">
      <c r="A22" s="20" t="s">
        <v>311</v>
      </c>
      <c r="B22" s="21" t="s">
        <v>300</v>
      </c>
      <c r="C22" s="22" t="s">
        <v>456</v>
      </c>
      <c r="D22" s="22" t="s">
        <v>457</v>
      </c>
      <c r="E22" s="23" t="s">
        <v>293</v>
      </c>
      <c r="G22" s="24" t="s">
        <v>26</v>
      </c>
      <c r="H22" s="663" t="s">
        <v>307</v>
      </c>
      <c r="I22" s="664" t="s">
        <v>27</v>
      </c>
      <c r="J22" s="664" t="s">
        <v>295</v>
      </c>
      <c r="K22" s="665" t="s">
        <v>28</v>
      </c>
      <c r="L22" s="666">
        <v>6</v>
      </c>
      <c r="M22" s="664" t="s">
        <v>27</v>
      </c>
      <c r="N22" s="664">
        <v>0</v>
      </c>
      <c r="O22" s="667" t="s">
        <v>28</v>
      </c>
      <c r="P22" s="663" t="s">
        <v>313</v>
      </c>
      <c r="Q22" s="664" t="s">
        <v>27</v>
      </c>
      <c r="R22" s="664" t="s">
        <v>295</v>
      </c>
      <c r="S22" s="665" t="s">
        <v>28</v>
      </c>
    </row>
    <row r="23" spans="1:19" x14ac:dyDescent="0.25">
      <c r="A23" s="20" t="s">
        <v>374</v>
      </c>
      <c r="B23" s="21" t="s">
        <v>292</v>
      </c>
      <c r="C23" s="22" t="s">
        <v>376</v>
      </c>
      <c r="D23" s="22" t="s">
        <v>469</v>
      </c>
      <c r="E23" s="23" t="s">
        <v>287</v>
      </c>
      <c r="G23" s="24" t="s">
        <v>26</v>
      </c>
      <c r="H23" s="663" t="s">
        <v>307</v>
      </c>
      <c r="I23" s="664" t="s">
        <v>27</v>
      </c>
      <c r="J23" s="664" t="s">
        <v>295</v>
      </c>
      <c r="K23" s="665" t="s">
        <v>28</v>
      </c>
      <c r="L23" s="666">
        <v>6</v>
      </c>
      <c r="M23" s="664" t="s">
        <v>27</v>
      </c>
      <c r="N23" s="664">
        <v>0</v>
      </c>
      <c r="O23" s="667" t="s">
        <v>28</v>
      </c>
      <c r="P23" s="663" t="s">
        <v>313</v>
      </c>
      <c r="Q23" s="664" t="s">
        <v>27</v>
      </c>
      <c r="R23" s="664" t="s">
        <v>295</v>
      </c>
      <c r="S23" s="665" t="s">
        <v>28</v>
      </c>
    </row>
    <row r="24" spans="1:19" x14ac:dyDescent="0.25">
      <c r="A24" s="20" t="s">
        <v>311</v>
      </c>
      <c r="B24" s="21" t="s">
        <v>285</v>
      </c>
      <c r="C24" s="22" t="s">
        <v>453</v>
      </c>
      <c r="D24" s="22" t="s">
        <v>312</v>
      </c>
      <c r="E24" s="23" t="s">
        <v>287</v>
      </c>
      <c r="G24" s="24" t="s">
        <v>26</v>
      </c>
      <c r="H24" s="663" t="s">
        <v>307</v>
      </c>
      <c r="I24" s="664" t="s">
        <v>27</v>
      </c>
      <c r="J24" s="664">
        <v>15</v>
      </c>
      <c r="K24" s="665" t="s">
        <v>28</v>
      </c>
      <c r="L24" s="666">
        <v>6</v>
      </c>
      <c r="M24" s="664" t="s">
        <v>27</v>
      </c>
      <c r="N24" s="664">
        <v>15</v>
      </c>
      <c r="O24" s="667" t="s">
        <v>28</v>
      </c>
      <c r="P24" s="663" t="s">
        <v>313</v>
      </c>
      <c r="Q24" s="664" t="s">
        <v>27</v>
      </c>
      <c r="R24" s="664" t="s">
        <v>314</v>
      </c>
      <c r="S24" s="665" t="s">
        <v>28</v>
      </c>
    </row>
    <row r="25" spans="1:19" x14ac:dyDescent="0.25">
      <c r="A25" s="20" t="s">
        <v>382</v>
      </c>
      <c r="B25" s="21" t="s">
        <v>285</v>
      </c>
      <c r="C25" s="22" t="s">
        <v>473</v>
      </c>
      <c r="D25" s="22" t="s">
        <v>383</v>
      </c>
      <c r="E25" s="23" t="s">
        <v>384</v>
      </c>
      <c r="G25" s="24" t="s">
        <v>26</v>
      </c>
      <c r="H25" s="663" t="s">
        <v>307</v>
      </c>
      <c r="I25" s="664" t="s">
        <v>27</v>
      </c>
      <c r="J25" s="664">
        <v>30</v>
      </c>
      <c r="K25" s="665" t="s">
        <v>28</v>
      </c>
      <c r="L25" s="666">
        <v>6</v>
      </c>
      <c r="M25" s="664" t="s">
        <v>27</v>
      </c>
      <c r="N25" s="664">
        <v>30</v>
      </c>
      <c r="O25" s="667" t="s">
        <v>28</v>
      </c>
      <c r="P25" s="663" t="s">
        <v>313</v>
      </c>
      <c r="Q25" s="664" t="s">
        <v>27</v>
      </c>
      <c r="R25" s="664">
        <v>30</v>
      </c>
      <c r="S25" s="665" t="s">
        <v>28</v>
      </c>
    </row>
    <row r="26" spans="1:19" x14ac:dyDescent="0.25">
      <c r="A26" s="20"/>
      <c r="B26" s="21"/>
      <c r="C26" s="22"/>
      <c r="D26" s="22"/>
      <c r="E26" s="23"/>
      <c r="G26" s="24"/>
      <c r="H26" s="21"/>
      <c r="I26" s="22"/>
      <c r="J26" s="22"/>
      <c r="K26" s="23"/>
      <c r="L26" s="25"/>
      <c r="M26" s="22"/>
      <c r="N26" s="22"/>
      <c r="O26" s="26"/>
      <c r="P26" s="21"/>
      <c r="Q26" s="22"/>
      <c r="R26" s="22"/>
      <c r="S26" s="23"/>
    </row>
  </sheetData>
  <sheetProtection algorithmName="SHA-512" hashValue="0+voPFrkhpUarzzQ3lddiIisk28qKgzHN4LcczjSJj+v2sojT9RWgUyqwxAmk8oTBm7+Ebqw0yC6xB7OHZzuMA==" saltValue="pCs4m7WTI32d2CBDkAQlNQ==" spinCount="100000" sheet="1" objects="1" scenarios="1" autoFilter="0"/>
  <sortState ref="A7:S26">
    <sortCondition ref="L7:L10"/>
    <sortCondition ref="N7:N10"/>
  </sortState>
  <mergeCells count="9">
    <mergeCell ref="A3:S3"/>
    <mergeCell ref="A4:A5"/>
    <mergeCell ref="B4:E4"/>
    <mergeCell ref="G4:G5"/>
    <mergeCell ref="H4:K4"/>
    <mergeCell ref="L4:O5"/>
    <mergeCell ref="P4:S4"/>
    <mergeCell ref="H5:K5"/>
    <mergeCell ref="P5:S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1:S26"/>
  <sheetViews>
    <sheetView topLeftCell="A3" workbookViewId="0">
      <selection activeCell="A3" sqref="A3:S3"/>
    </sheetView>
  </sheetViews>
  <sheetFormatPr baseColWidth="10" defaultRowHeight="15" x14ac:dyDescent="0.25"/>
  <cols>
    <col min="6" max="6" width="0" hidden="1" customWidth="1"/>
    <col min="8" max="19" width="5.7109375" customWidth="1"/>
  </cols>
  <sheetData>
    <row r="1" spans="1:19" ht="15.75" hidden="1" thickBot="1" x14ac:dyDescent="0.3">
      <c r="A1" s="35" t="s">
        <v>11</v>
      </c>
      <c r="B1" s="36" t="s">
        <v>10</v>
      </c>
      <c r="C1" s="37" t="s">
        <v>1</v>
      </c>
      <c r="D1" s="37" t="s">
        <v>12</v>
      </c>
      <c r="E1" s="38" t="s">
        <v>3</v>
      </c>
      <c r="F1" s="39"/>
      <c r="G1" s="34" t="s">
        <v>4</v>
      </c>
      <c r="H1" s="36" t="s">
        <v>13</v>
      </c>
      <c r="I1" s="37" t="s">
        <v>15</v>
      </c>
      <c r="J1" s="37" t="s">
        <v>14</v>
      </c>
      <c r="K1" s="38" t="s">
        <v>16</v>
      </c>
      <c r="L1" s="40" t="s">
        <v>21</v>
      </c>
      <c r="M1" s="37" t="s">
        <v>22</v>
      </c>
      <c r="N1" s="37" t="s">
        <v>23</v>
      </c>
      <c r="O1" s="41" t="s">
        <v>24</v>
      </c>
      <c r="P1" s="36" t="s">
        <v>17</v>
      </c>
      <c r="Q1" s="37" t="s">
        <v>18</v>
      </c>
      <c r="R1" s="37" t="s">
        <v>19</v>
      </c>
      <c r="S1" s="38" t="s">
        <v>20</v>
      </c>
    </row>
    <row r="2" spans="1:19" ht="15.75" hidden="1" thickBot="1" x14ac:dyDescent="0.3">
      <c r="A2" s="27"/>
      <c r="B2" s="28"/>
      <c r="C2" s="29"/>
      <c r="D2" s="29"/>
      <c r="E2" s="30"/>
      <c r="F2" s="31"/>
      <c r="G2" s="34" t="s">
        <v>30</v>
      </c>
      <c r="H2" s="28"/>
      <c r="I2" s="29"/>
      <c r="J2" s="29"/>
      <c r="K2" s="30"/>
      <c r="L2" s="32"/>
      <c r="M2" s="29"/>
      <c r="N2" s="29"/>
      <c r="O2" s="33"/>
      <c r="P2" s="28"/>
      <c r="Q2" s="29"/>
      <c r="R2" s="29"/>
      <c r="S2" s="30"/>
    </row>
    <row r="3" spans="1:19" ht="21.75" thickBot="1" x14ac:dyDescent="0.3">
      <c r="A3" s="817" t="str">
        <f>'Paramètres SERIES'!A4</f>
        <v>DWF</v>
      </c>
      <c r="B3" s="818"/>
      <c r="C3" s="818"/>
      <c r="D3" s="818"/>
      <c r="E3" s="818"/>
      <c r="F3" s="818"/>
      <c r="G3" s="818"/>
      <c r="H3" s="818"/>
      <c r="I3" s="818"/>
      <c r="J3" s="818"/>
      <c r="K3" s="818"/>
      <c r="L3" s="818"/>
      <c r="M3" s="818"/>
      <c r="N3" s="818"/>
      <c r="O3" s="818"/>
      <c r="P3" s="818"/>
      <c r="Q3" s="818"/>
      <c r="R3" s="818"/>
      <c r="S3" s="819"/>
    </row>
    <row r="4" spans="1:19" ht="18.75" x14ac:dyDescent="0.25">
      <c r="A4" s="693" t="s">
        <v>9</v>
      </c>
      <c r="B4" s="697" t="s">
        <v>0</v>
      </c>
      <c r="C4" s="698"/>
      <c r="D4" s="698"/>
      <c r="E4" s="699"/>
      <c r="F4" s="19"/>
      <c r="G4" s="695" t="s">
        <v>4</v>
      </c>
      <c r="H4" s="681" t="s">
        <v>5</v>
      </c>
      <c r="I4" s="682"/>
      <c r="J4" s="682"/>
      <c r="K4" s="683"/>
      <c r="L4" s="684" t="s">
        <v>6</v>
      </c>
      <c r="M4" s="685"/>
      <c r="N4" s="685"/>
      <c r="O4" s="686"/>
      <c r="P4" s="681" t="s">
        <v>5</v>
      </c>
      <c r="Q4" s="682"/>
      <c r="R4" s="682"/>
      <c r="S4" s="683"/>
    </row>
    <row r="5" spans="1:19" ht="19.5" thickBot="1" x14ac:dyDescent="0.3">
      <c r="A5" s="694"/>
      <c r="B5" s="6" t="s">
        <v>10</v>
      </c>
      <c r="C5" s="1" t="s">
        <v>1</v>
      </c>
      <c r="D5" s="1" t="s">
        <v>2</v>
      </c>
      <c r="E5" s="7" t="s">
        <v>3</v>
      </c>
      <c r="F5" s="1"/>
      <c r="G5" s="696"/>
      <c r="H5" s="690" t="s">
        <v>7</v>
      </c>
      <c r="I5" s="691"/>
      <c r="J5" s="691"/>
      <c r="K5" s="692"/>
      <c r="L5" s="687"/>
      <c r="M5" s="688"/>
      <c r="N5" s="688"/>
      <c r="O5" s="689"/>
      <c r="P5" s="690" t="s">
        <v>8</v>
      </c>
      <c r="Q5" s="691"/>
      <c r="R5" s="691"/>
      <c r="S5" s="692"/>
    </row>
    <row r="6" spans="1:19" x14ac:dyDescent="0.25">
      <c r="A6" s="17" t="s">
        <v>11</v>
      </c>
      <c r="B6" s="11" t="s">
        <v>10</v>
      </c>
      <c r="C6" s="12" t="s">
        <v>1</v>
      </c>
      <c r="D6" s="12" t="s">
        <v>12</v>
      </c>
      <c r="E6" s="13" t="s">
        <v>3</v>
      </c>
      <c r="F6" s="14"/>
      <c r="G6" s="14" t="s">
        <v>4</v>
      </c>
      <c r="H6" s="11" t="s">
        <v>13</v>
      </c>
      <c r="I6" s="12" t="s">
        <v>15</v>
      </c>
      <c r="J6" s="12" t="s">
        <v>14</v>
      </c>
      <c r="K6" s="13" t="s">
        <v>16</v>
      </c>
      <c r="L6" s="15" t="s">
        <v>21</v>
      </c>
      <c r="M6" s="12" t="s">
        <v>22</v>
      </c>
      <c r="N6" s="12" t="s">
        <v>23</v>
      </c>
      <c r="O6" s="16" t="s">
        <v>24</v>
      </c>
      <c r="P6" s="11" t="s">
        <v>17</v>
      </c>
      <c r="Q6" s="12" t="s">
        <v>18</v>
      </c>
      <c r="R6" s="12" t="s">
        <v>19</v>
      </c>
      <c r="S6" s="13" t="s">
        <v>20</v>
      </c>
    </row>
    <row r="7" spans="1:19" x14ac:dyDescent="0.25">
      <c r="A7" s="20" t="s">
        <v>368</v>
      </c>
      <c r="B7" s="21" t="s">
        <v>305</v>
      </c>
      <c r="C7" s="22" t="s">
        <v>373</v>
      </c>
      <c r="D7" s="22" t="s">
        <v>467</v>
      </c>
      <c r="E7" s="23" t="s">
        <v>364</v>
      </c>
      <c r="G7" s="24" t="s">
        <v>30</v>
      </c>
      <c r="H7" s="663" t="s">
        <v>290</v>
      </c>
      <c r="I7" s="664" t="s">
        <v>31</v>
      </c>
      <c r="J7" s="664" t="s">
        <v>32</v>
      </c>
      <c r="K7" s="665" t="s">
        <v>32</v>
      </c>
      <c r="L7" s="666">
        <v>75</v>
      </c>
      <c r="M7" s="664" t="s">
        <v>31</v>
      </c>
      <c r="N7" s="664" t="s">
        <v>32</v>
      </c>
      <c r="O7" s="667" t="s">
        <v>32</v>
      </c>
      <c r="P7" s="663" t="s">
        <v>291</v>
      </c>
      <c r="Q7" s="664" t="s">
        <v>31</v>
      </c>
      <c r="R7" s="664" t="s">
        <v>32</v>
      </c>
      <c r="S7" s="665" t="s">
        <v>32</v>
      </c>
    </row>
    <row r="8" spans="1:19" x14ac:dyDescent="0.25">
      <c r="A8" s="20" t="s">
        <v>368</v>
      </c>
      <c r="B8" s="21" t="s">
        <v>285</v>
      </c>
      <c r="C8" s="22" t="s">
        <v>369</v>
      </c>
      <c r="D8" s="22" t="s">
        <v>464</v>
      </c>
      <c r="E8" s="23" t="s">
        <v>364</v>
      </c>
      <c r="G8" s="24" t="s">
        <v>30</v>
      </c>
      <c r="H8" s="663" t="s">
        <v>370</v>
      </c>
      <c r="I8" s="664" t="s">
        <v>31</v>
      </c>
      <c r="J8" s="664" t="s">
        <v>32</v>
      </c>
      <c r="K8" s="665" t="s">
        <v>32</v>
      </c>
      <c r="L8" s="666">
        <v>80</v>
      </c>
      <c r="M8" s="664" t="s">
        <v>31</v>
      </c>
      <c r="N8" s="664" t="s">
        <v>32</v>
      </c>
      <c r="O8" s="667" t="s">
        <v>32</v>
      </c>
      <c r="P8" s="663" t="s">
        <v>371</v>
      </c>
      <c r="Q8" s="664" t="s">
        <v>31</v>
      </c>
      <c r="R8" s="664" t="s">
        <v>32</v>
      </c>
      <c r="S8" s="665" t="s">
        <v>32</v>
      </c>
    </row>
    <row r="9" spans="1:19" x14ac:dyDescent="0.25">
      <c r="A9" s="20" t="s">
        <v>311</v>
      </c>
      <c r="B9" s="21" t="s">
        <v>305</v>
      </c>
      <c r="C9" s="22" t="s">
        <v>458</v>
      </c>
      <c r="D9" s="22" t="s">
        <v>321</v>
      </c>
      <c r="E9" s="23" t="s">
        <v>293</v>
      </c>
      <c r="G9" s="24" t="s">
        <v>30</v>
      </c>
      <c r="H9" s="663" t="s">
        <v>288</v>
      </c>
      <c r="I9" s="664" t="s">
        <v>31</v>
      </c>
      <c r="J9" s="664" t="s">
        <v>32</v>
      </c>
      <c r="K9" s="665" t="s">
        <v>32</v>
      </c>
      <c r="L9" s="666">
        <v>100</v>
      </c>
      <c r="M9" s="664" t="s">
        <v>31</v>
      </c>
      <c r="N9" s="664" t="s">
        <v>32</v>
      </c>
      <c r="O9" s="667" t="s">
        <v>32</v>
      </c>
      <c r="P9" s="663" t="s">
        <v>289</v>
      </c>
      <c r="Q9" s="664" t="s">
        <v>31</v>
      </c>
      <c r="R9" s="664" t="s">
        <v>32</v>
      </c>
      <c r="S9" s="665" t="s">
        <v>32</v>
      </c>
    </row>
    <row r="10" spans="1:19" x14ac:dyDescent="0.25">
      <c r="A10" s="20" t="s">
        <v>310</v>
      </c>
      <c r="B10" s="21" t="s">
        <v>285</v>
      </c>
      <c r="C10" s="22" t="s">
        <v>459</v>
      </c>
      <c r="D10" s="22" t="s">
        <v>286</v>
      </c>
      <c r="E10" s="23" t="s">
        <v>287</v>
      </c>
      <c r="G10" s="24" t="s">
        <v>30</v>
      </c>
      <c r="H10" s="663" t="s">
        <v>288</v>
      </c>
      <c r="I10" s="664" t="s">
        <v>31</v>
      </c>
      <c r="J10" s="664" t="s">
        <v>32</v>
      </c>
      <c r="K10" s="665" t="s">
        <v>32</v>
      </c>
      <c r="L10" s="666">
        <v>100</v>
      </c>
      <c r="M10" s="664" t="s">
        <v>31</v>
      </c>
      <c r="N10" s="664" t="s">
        <v>32</v>
      </c>
      <c r="O10" s="667" t="s">
        <v>32</v>
      </c>
      <c r="P10" s="663" t="s">
        <v>289</v>
      </c>
      <c r="Q10" s="664" t="s">
        <v>31</v>
      </c>
      <c r="R10" s="664" t="s">
        <v>32</v>
      </c>
      <c r="S10" s="665" t="s">
        <v>32</v>
      </c>
    </row>
    <row r="11" spans="1:19" x14ac:dyDescent="0.25">
      <c r="A11" s="20" t="s">
        <v>310</v>
      </c>
      <c r="B11" s="21" t="s">
        <v>299</v>
      </c>
      <c r="C11" s="22" t="s">
        <v>443</v>
      </c>
      <c r="D11" s="22" t="s">
        <v>444</v>
      </c>
      <c r="E11" s="23" t="s">
        <v>293</v>
      </c>
      <c r="G11" s="24" t="s">
        <v>30</v>
      </c>
      <c r="H11" s="663" t="s">
        <v>288</v>
      </c>
      <c r="I11" s="664" t="s">
        <v>31</v>
      </c>
      <c r="J11" s="664" t="s">
        <v>32</v>
      </c>
      <c r="K11" s="665" t="s">
        <v>32</v>
      </c>
      <c r="L11" s="666">
        <v>100</v>
      </c>
      <c r="M11" s="664" t="s">
        <v>31</v>
      </c>
      <c r="N11" s="664" t="s">
        <v>32</v>
      </c>
      <c r="O11" s="667" t="s">
        <v>32</v>
      </c>
      <c r="P11" s="663" t="s">
        <v>289</v>
      </c>
      <c r="Q11" s="664" t="s">
        <v>31</v>
      </c>
      <c r="R11" s="664" t="s">
        <v>32</v>
      </c>
      <c r="S11" s="665" t="s">
        <v>32</v>
      </c>
    </row>
    <row r="12" spans="1:19" x14ac:dyDescent="0.25">
      <c r="A12" s="20" t="s">
        <v>357</v>
      </c>
      <c r="B12" s="21" t="s">
        <v>300</v>
      </c>
      <c r="C12" s="22" t="s">
        <v>363</v>
      </c>
      <c r="D12" s="22" t="s">
        <v>462</v>
      </c>
      <c r="E12" s="23" t="s">
        <v>364</v>
      </c>
      <c r="G12" s="24" t="s">
        <v>30</v>
      </c>
      <c r="H12" s="663" t="s">
        <v>288</v>
      </c>
      <c r="I12" s="664" t="s">
        <v>31</v>
      </c>
      <c r="J12" s="664" t="s">
        <v>32</v>
      </c>
      <c r="K12" s="665" t="s">
        <v>32</v>
      </c>
      <c r="L12" s="666">
        <v>100</v>
      </c>
      <c r="M12" s="664" t="s">
        <v>31</v>
      </c>
      <c r="N12" s="664" t="s">
        <v>32</v>
      </c>
      <c r="O12" s="667" t="s">
        <v>32</v>
      </c>
      <c r="P12" s="663" t="s">
        <v>289</v>
      </c>
      <c r="Q12" s="664" t="s">
        <v>31</v>
      </c>
      <c r="R12" s="664" t="s">
        <v>32</v>
      </c>
      <c r="S12" s="665" t="s">
        <v>32</v>
      </c>
    </row>
    <row r="13" spans="1:19" x14ac:dyDescent="0.25">
      <c r="A13" s="20" t="s">
        <v>392</v>
      </c>
      <c r="B13" s="21" t="s">
        <v>299</v>
      </c>
      <c r="C13" s="22" t="s">
        <v>396</v>
      </c>
      <c r="D13" s="22" t="s">
        <v>397</v>
      </c>
      <c r="E13" s="23" t="s">
        <v>293</v>
      </c>
      <c r="G13" s="24" t="s">
        <v>30</v>
      </c>
      <c r="H13" s="663" t="s">
        <v>288</v>
      </c>
      <c r="I13" s="664" t="s">
        <v>31</v>
      </c>
      <c r="J13" s="664" t="s">
        <v>32</v>
      </c>
      <c r="K13" s="665" t="s">
        <v>32</v>
      </c>
      <c r="L13" s="666">
        <v>100</v>
      </c>
      <c r="M13" s="664" t="s">
        <v>31</v>
      </c>
      <c r="N13" s="664" t="s">
        <v>32</v>
      </c>
      <c r="O13" s="667" t="s">
        <v>32</v>
      </c>
      <c r="P13" s="663" t="s">
        <v>289</v>
      </c>
      <c r="Q13" s="664" t="s">
        <v>31</v>
      </c>
      <c r="R13" s="664" t="s">
        <v>32</v>
      </c>
      <c r="S13" s="665" t="s">
        <v>32</v>
      </c>
    </row>
    <row r="14" spans="1:19" x14ac:dyDescent="0.25">
      <c r="A14" s="20" t="s">
        <v>382</v>
      </c>
      <c r="B14" s="21" t="s">
        <v>292</v>
      </c>
      <c r="C14" s="22" t="s">
        <v>474</v>
      </c>
      <c r="D14" s="22" t="s">
        <v>385</v>
      </c>
      <c r="E14" s="23" t="s">
        <v>293</v>
      </c>
      <c r="G14" s="24" t="s">
        <v>30</v>
      </c>
      <c r="H14" s="663" t="s">
        <v>386</v>
      </c>
      <c r="I14" s="664" t="s">
        <v>31</v>
      </c>
      <c r="J14" s="664" t="s">
        <v>32</v>
      </c>
      <c r="K14" s="665" t="s">
        <v>32</v>
      </c>
      <c r="L14" s="666">
        <v>113</v>
      </c>
      <c r="M14" s="664" t="s">
        <v>31</v>
      </c>
      <c r="N14" s="664" t="s">
        <v>32</v>
      </c>
      <c r="O14" s="667" t="s">
        <v>32</v>
      </c>
      <c r="P14" s="663" t="s">
        <v>387</v>
      </c>
      <c r="Q14" s="664" t="s">
        <v>31</v>
      </c>
      <c r="R14" s="664" t="s">
        <v>32</v>
      </c>
      <c r="S14" s="665" t="s">
        <v>32</v>
      </c>
    </row>
    <row r="15" spans="1:19" x14ac:dyDescent="0.25">
      <c r="A15" s="20" t="s">
        <v>336</v>
      </c>
      <c r="B15" s="21" t="s">
        <v>285</v>
      </c>
      <c r="C15" s="22" t="s">
        <v>337</v>
      </c>
      <c r="D15" s="22" t="s">
        <v>338</v>
      </c>
      <c r="E15" s="23" t="s">
        <v>293</v>
      </c>
      <c r="G15" s="24" t="s">
        <v>30</v>
      </c>
      <c r="H15" s="663" t="s">
        <v>339</v>
      </c>
      <c r="I15" s="664" t="s">
        <v>31</v>
      </c>
      <c r="J15" s="664" t="s">
        <v>32</v>
      </c>
      <c r="K15" s="665" t="s">
        <v>32</v>
      </c>
      <c r="L15" s="666">
        <v>115</v>
      </c>
      <c r="M15" s="664" t="s">
        <v>31</v>
      </c>
      <c r="N15" s="664" t="s">
        <v>32</v>
      </c>
      <c r="O15" s="667" t="s">
        <v>32</v>
      </c>
      <c r="P15" s="663" t="s">
        <v>340</v>
      </c>
      <c r="Q15" s="664" t="s">
        <v>31</v>
      </c>
      <c r="R15" s="664" t="s">
        <v>32</v>
      </c>
      <c r="S15" s="665" t="s">
        <v>32</v>
      </c>
    </row>
    <row r="16" spans="1:19" x14ac:dyDescent="0.25">
      <c r="A16" s="20" t="s">
        <v>392</v>
      </c>
      <c r="B16" s="21" t="s">
        <v>305</v>
      </c>
      <c r="C16" s="22" t="s">
        <v>478</v>
      </c>
      <c r="D16" s="22" t="s">
        <v>400</v>
      </c>
      <c r="E16" s="23" t="s">
        <v>293</v>
      </c>
      <c r="G16" s="24" t="s">
        <v>30</v>
      </c>
      <c r="H16" s="663" t="s">
        <v>354</v>
      </c>
      <c r="I16" s="664" t="s">
        <v>31</v>
      </c>
      <c r="J16" s="664" t="s">
        <v>32</v>
      </c>
      <c r="K16" s="665" t="s">
        <v>32</v>
      </c>
      <c r="L16" s="666">
        <v>120</v>
      </c>
      <c r="M16" s="664" t="s">
        <v>31</v>
      </c>
      <c r="N16" s="664" t="s">
        <v>32</v>
      </c>
      <c r="O16" s="667" t="s">
        <v>32</v>
      </c>
      <c r="P16" s="663" t="s">
        <v>401</v>
      </c>
      <c r="Q16" s="664" t="s">
        <v>31</v>
      </c>
      <c r="R16" s="664" t="s">
        <v>32</v>
      </c>
      <c r="S16" s="665" t="s">
        <v>32</v>
      </c>
    </row>
    <row r="17" spans="1:19" x14ac:dyDescent="0.25">
      <c r="A17" s="20" t="s">
        <v>336</v>
      </c>
      <c r="B17" s="21" t="s">
        <v>292</v>
      </c>
      <c r="C17" s="22" t="s">
        <v>342</v>
      </c>
      <c r="D17" s="22" t="s">
        <v>343</v>
      </c>
      <c r="E17" s="23" t="s">
        <v>293</v>
      </c>
      <c r="G17" s="24" t="s">
        <v>30</v>
      </c>
      <c r="H17" s="663" t="s">
        <v>344</v>
      </c>
      <c r="I17" s="664" t="s">
        <v>31</v>
      </c>
      <c r="J17" s="664" t="s">
        <v>32</v>
      </c>
      <c r="K17" s="665" t="s">
        <v>32</v>
      </c>
      <c r="L17" s="666">
        <v>126</v>
      </c>
      <c r="M17" s="664" t="s">
        <v>31</v>
      </c>
      <c r="N17" s="664" t="s">
        <v>32</v>
      </c>
      <c r="O17" s="667" t="s">
        <v>32</v>
      </c>
      <c r="P17" s="663" t="s">
        <v>345</v>
      </c>
      <c r="Q17" s="664" t="s">
        <v>31</v>
      </c>
      <c r="R17" s="664" t="s">
        <v>32</v>
      </c>
      <c r="S17" s="665" t="s">
        <v>32</v>
      </c>
    </row>
    <row r="18" spans="1:19" x14ac:dyDescent="0.25">
      <c r="A18" s="20" t="s">
        <v>324</v>
      </c>
      <c r="B18" s="21" t="s">
        <v>300</v>
      </c>
      <c r="C18" s="22" t="s">
        <v>452</v>
      </c>
      <c r="D18" s="22" t="s">
        <v>332</v>
      </c>
      <c r="E18" s="23" t="s">
        <v>293</v>
      </c>
      <c r="G18" s="24" t="s">
        <v>30</v>
      </c>
      <c r="H18" s="663" t="s">
        <v>333</v>
      </c>
      <c r="I18" s="664" t="s">
        <v>31</v>
      </c>
      <c r="J18" s="664" t="s">
        <v>32</v>
      </c>
      <c r="K18" s="665" t="s">
        <v>32</v>
      </c>
      <c r="L18" s="666">
        <v>140</v>
      </c>
      <c r="M18" s="664" t="s">
        <v>31</v>
      </c>
      <c r="N18" s="664" t="s">
        <v>32</v>
      </c>
      <c r="O18" s="667" t="s">
        <v>32</v>
      </c>
      <c r="P18" s="663" t="s">
        <v>334</v>
      </c>
      <c r="Q18" s="664" t="s">
        <v>31</v>
      </c>
      <c r="R18" s="664" t="s">
        <v>32</v>
      </c>
      <c r="S18" s="665" t="s">
        <v>32</v>
      </c>
    </row>
    <row r="19" spans="1:19" x14ac:dyDescent="0.25">
      <c r="A19" s="20" t="s">
        <v>382</v>
      </c>
      <c r="B19" s="21" t="s">
        <v>299</v>
      </c>
      <c r="C19" s="22" t="s">
        <v>479</v>
      </c>
      <c r="D19" s="22" t="s">
        <v>388</v>
      </c>
      <c r="E19" s="23" t="s">
        <v>287</v>
      </c>
      <c r="G19" s="24" t="s">
        <v>30</v>
      </c>
      <c r="H19" s="663" t="s">
        <v>333</v>
      </c>
      <c r="I19" s="664" t="s">
        <v>31</v>
      </c>
      <c r="J19" s="664" t="s">
        <v>32</v>
      </c>
      <c r="K19" s="665" t="s">
        <v>32</v>
      </c>
      <c r="L19" s="666">
        <v>140</v>
      </c>
      <c r="M19" s="664" t="s">
        <v>31</v>
      </c>
      <c r="N19" s="664" t="s">
        <v>32</v>
      </c>
      <c r="O19" s="667" t="s">
        <v>32</v>
      </c>
      <c r="P19" s="663" t="s">
        <v>334</v>
      </c>
      <c r="Q19" s="664" t="s">
        <v>31</v>
      </c>
      <c r="R19" s="664" t="s">
        <v>32</v>
      </c>
      <c r="S19" s="665" t="s">
        <v>32</v>
      </c>
    </row>
    <row r="20" spans="1:19" x14ac:dyDescent="0.25">
      <c r="A20" s="20" t="s">
        <v>374</v>
      </c>
      <c r="B20" s="21" t="s">
        <v>300</v>
      </c>
      <c r="C20" s="22" t="s">
        <v>378</v>
      </c>
      <c r="D20" s="22" t="s">
        <v>471</v>
      </c>
      <c r="E20" s="23" t="s">
        <v>293</v>
      </c>
      <c r="G20" s="24" t="s">
        <v>30</v>
      </c>
      <c r="H20" s="663" t="s">
        <v>289</v>
      </c>
      <c r="I20" s="664" t="s">
        <v>31</v>
      </c>
      <c r="J20" s="664" t="s">
        <v>32</v>
      </c>
      <c r="K20" s="665" t="s">
        <v>32</v>
      </c>
      <c r="L20" s="666">
        <v>150</v>
      </c>
      <c r="M20" s="664" t="s">
        <v>31</v>
      </c>
      <c r="N20" s="664" t="s">
        <v>32</v>
      </c>
      <c r="O20" s="667" t="s">
        <v>32</v>
      </c>
      <c r="P20" s="663" t="s">
        <v>317</v>
      </c>
      <c r="Q20" s="664" t="s">
        <v>31</v>
      </c>
      <c r="R20" s="664" t="s">
        <v>32</v>
      </c>
      <c r="S20" s="665" t="s">
        <v>32</v>
      </c>
    </row>
    <row r="21" spans="1:19" x14ac:dyDescent="0.25">
      <c r="A21" s="20" t="s">
        <v>374</v>
      </c>
      <c r="B21" s="21" t="s">
        <v>305</v>
      </c>
      <c r="C21" s="22" t="s">
        <v>379</v>
      </c>
      <c r="D21" s="22" t="s">
        <v>472</v>
      </c>
      <c r="E21" s="23" t="s">
        <v>293</v>
      </c>
      <c r="G21" s="24" t="s">
        <v>30</v>
      </c>
      <c r="H21" s="663" t="s">
        <v>289</v>
      </c>
      <c r="I21" s="664" t="s">
        <v>31</v>
      </c>
      <c r="J21" s="664" t="s">
        <v>32</v>
      </c>
      <c r="K21" s="665" t="s">
        <v>32</v>
      </c>
      <c r="L21" s="666">
        <v>150</v>
      </c>
      <c r="M21" s="664" t="s">
        <v>31</v>
      </c>
      <c r="N21" s="664" t="s">
        <v>32</v>
      </c>
      <c r="O21" s="667" t="s">
        <v>32</v>
      </c>
      <c r="P21" s="663" t="s">
        <v>317</v>
      </c>
      <c r="Q21" s="664" t="s">
        <v>31</v>
      </c>
      <c r="R21" s="664" t="s">
        <v>32</v>
      </c>
      <c r="S21" s="665" t="s">
        <v>32</v>
      </c>
    </row>
    <row r="22" spans="1:19" x14ac:dyDescent="0.25">
      <c r="A22" s="20" t="s">
        <v>357</v>
      </c>
      <c r="B22" s="21" t="s">
        <v>299</v>
      </c>
      <c r="C22" s="22" t="s">
        <v>440</v>
      </c>
      <c r="D22" s="22" t="s">
        <v>393</v>
      </c>
      <c r="E22" s="23" t="s">
        <v>287</v>
      </c>
      <c r="G22" s="24" t="s">
        <v>30</v>
      </c>
      <c r="H22" s="663" t="s">
        <v>360</v>
      </c>
      <c r="I22" s="664" t="s">
        <v>31</v>
      </c>
      <c r="J22" s="664" t="s">
        <v>32</v>
      </c>
      <c r="K22" s="665" t="s">
        <v>32</v>
      </c>
      <c r="L22" s="666">
        <v>175</v>
      </c>
      <c r="M22" s="664" t="s">
        <v>31</v>
      </c>
      <c r="N22" s="664" t="s">
        <v>32</v>
      </c>
      <c r="O22" s="667" t="s">
        <v>32</v>
      </c>
      <c r="P22" s="663" t="s">
        <v>361</v>
      </c>
      <c r="Q22" s="664" t="s">
        <v>31</v>
      </c>
      <c r="R22" s="664" t="s">
        <v>32</v>
      </c>
      <c r="S22" s="665" t="s">
        <v>32</v>
      </c>
    </row>
    <row r="23" spans="1:19" x14ac:dyDescent="0.25">
      <c r="A23" s="20" t="s">
        <v>311</v>
      </c>
      <c r="B23" s="21" t="s">
        <v>292</v>
      </c>
      <c r="C23" s="22" t="s">
        <v>454</v>
      </c>
      <c r="D23" s="22" t="s">
        <v>316</v>
      </c>
      <c r="E23" s="23" t="s">
        <v>287</v>
      </c>
      <c r="G23" s="24" t="s">
        <v>30</v>
      </c>
      <c r="H23" s="663" t="s">
        <v>317</v>
      </c>
      <c r="I23" s="664" t="s">
        <v>31</v>
      </c>
      <c r="J23" s="664" t="s">
        <v>32</v>
      </c>
      <c r="K23" s="665" t="s">
        <v>32</v>
      </c>
      <c r="L23" s="666">
        <v>200</v>
      </c>
      <c r="M23" s="664" t="s">
        <v>31</v>
      </c>
      <c r="N23" s="664" t="s">
        <v>32</v>
      </c>
      <c r="O23" s="667" t="s">
        <v>32</v>
      </c>
      <c r="P23" s="663" t="s">
        <v>318</v>
      </c>
      <c r="Q23" s="664" t="s">
        <v>31</v>
      </c>
      <c r="R23" s="664" t="s">
        <v>32</v>
      </c>
      <c r="S23" s="665" t="s">
        <v>32</v>
      </c>
    </row>
    <row r="24" spans="1:19" x14ac:dyDescent="0.25">
      <c r="A24" s="20" t="s">
        <v>324</v>
      </c>
      <c r="B24" s="21" t="s">
        <v>285</v>
      </c>
      <c r="C24" s="22" t="s">
        <v>449</v>
      </c>
      <c r="D24" s="22" t="s">
        <v>325</v>
      </c>
      <c r="E24" s="23" t="s">
        <v>287</v>
      </c>
      <c r="G24" s="24" t="s">
        <v>30</v>
      </c>
      <c r="H24" s="663" t="s">
        <v>317</v>
      </c>
      <c r="I24" s="664" t="s">
        <v>31</v>
      </c>
      <c r="J24" s="664" t="s">
        <v>32</v>
      </c>
      <c r="K24" s="665" t="s">
        <v>32</v>
      </c>
      <c r="L24" s="666">
        <v>200</v>
      </c>
      <c r="M24" s="664" t="s">
        <v>31</v>
      </c>
      <c r="N24" s="664" t="s">
        <v>32</v>
      </c>
      <c r="O24" s="667" t="s">
        <v>32</v>
      </c>
      <c r="P24" s="663" t="s">
        <v>318</v>
      </c>
      <c r="Q24" s="664" t="s">
        <v>31</v>
      </c>
      <c r="R24" s="664" t="s">
        <v>32</v>
      </c>
      <c r="S24" s="665" t="s">
        <v>32</v>
      </c>
    </row>
    <row r="25" spans="1:19" x14ac:dyDescent="0.25">
      <c r="A25" s="20"/>
      <c r="B25" s="21"/>
      <c r="C25" s="22"/>
      <c r="D25" s="22"/>
      <c r="E25" s="23"/>
      <c r="G25" s="24"/>
      <c r="H25" s="21"/>
      <c r="I25" s="22"/>
      <c r="J25" s="22"/>
      <c r="K25" s="23"/>
      <c r="L25" s="25"/>
      <c r="M25" s="22"/>
      <c r="N25" s="22"/>
      <c r="O25" s="26"/>
      <c r="P25" s="21"/>
      <c r="Q25" s="22"/>
      <c r="R25" s="22"/>
      <c r="S25" s="23"/>
    </row>
    <row r="26" spans="1:19" x14ac:dyDescent="0.25">
      <c r="A26" s="20"/>
      <c r="B26" s="21"/>
      <c r="C26" s="22"/>
      <c r="D26" s="22"/>
      <c r="E26" s="23"/>
      <c r="G26" s="24"/>
      <c r="H26" s="21"/>
      <c r="I26" s="22"/>
      <c r="J26" s="22"/>
      <c r="K26" s="23"/>
      <c r="L26" s="25"/>
      <c r="M26" s="22"/>
      <c r="N26" s="22"/>
      <c r="O26" s="26"/>
      <c r="P26" s="21"/>
      <c r="Q26" s="22"/>
      <c r="R26" s="22"/>
      <c r="S26" s="23"/>
    </row>
  </sheetData>
  <sheetProtection algorithmName="SHA-512" hashValue="QWv5MXaPWy5FPe7V6vTu5kHep9bOqVReUJZ9BFcKVfBF38KtonYdcLB5nSGtLdl2qf8XGzMpcXFOSWNDwne1XQ==" saltValue="WxPi6lcoHQFRScd+5BfCaw==" spinCount="100000" sheet="1" objects="1" scenarios="1" autoFilter="0"/>
  <sortState ref="A7:S26">
    <sortCondition ref="L7:L10"/>
  </sortState>
  <mergeCells count="9">
    <mergeCell ref="A3:S3"/>
    <mergeCell ref="A4:A5"/>
    <mergeCell ref="B4:E4"/>
    <mergeCell ref="G4:G5"/>
    <mergeCell ref="H4:K4"/>
    <mergeCell ref="L4:O5"/>
    <mergeCell ref="P4:S4"/>
    <mergeCell ref="H5:K5"/>
    <mergeCell ref="P5:S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C000"/>
  </sheetPr>
  <dimension ref="A1:S26"/>
  <sheetViews>
    <sheetView topLeftCell="A6" workbookViewId="0">
      <selection activeCell="A3" sqref="A3:S3"/>
    </sheetView>
  </sheetViews>
  <sheetFormatPr baseColWidth="10" defaultRowHeight="15" x14ac:dyDescent="0.25"/>
  <cols>
    <col min="6" max="6" width="0" hidden="1" customWidth="1"/>
    <col min="8" max="19" width="5.7109375" customWidth="1"/>
  </cols>
  <sheetData>
    <row r="1" spans="1:19" ht="15.75" hidden="1" thickBot="1" x14ac:dyDescent="0.3">
      <c r="A1" s="35" t="s">
        <v>11</v>
      </c>
      <c r="B1" s="36" t="s">
        <v>10</v>
      </c>
      <c r="C1" s="37" t="s">
        <v>1</v>
      </c>
      <c r="D1" s="37" t="s">
        <v>12</v>
      </c>
      <c r="E1" s="38" t="s">
        <v>3</v>
      </c>
      <c r="F1" s="39"/>
      <c r="G1" s="34" t="s">
        <v>4</v>
      </c>
      <c r="H1" s="36" t="s">
        <v>13</v>
      </c>
      <c r="I1" s="37" t="s">
        <v>15</v>
      </c>
      <c r="J1" s="37" t="s">
        <v>14</v>
      </c>
      <c r="K1" s="38" t="s">
        <v>16</v>
      </c>
      <c r="L1" s="40" t="s">
        <v>21</v>
      </c>
      <c r="M1" s="37" t="s">
        <v>22</v>
      </c>
      <c r="N1" s="37" t="s">
        <v>23</v>
      </c>
      <c r="O1" s="41" t="s">
        <v>24</v>
      </c>
      <c r="P1" s="36" t="s">
        <v>17</v>
      </c>
      <c r="Q1" s="37" t="s">
        <v>18</v>
      </c>
      <c r="R1" s="37" t="s">
        <v>19</v>
      </c>
      <c r="S1" s="38" t="s">
        <v>20</v>
      </c>
    </row>
    <row r="2" spans="1:19" ht="15.75" hidden="1" thickBot="1" x14ac:dyDescent="0.3">
      <c r="A2" s="27"/>
      <c r="B2" s="28"/>
      <c r="C2" s="29"/>
      <c r="D2" s="29"/>
      <c r="E2" s="30"/>
      <c r="F2" s="31"/>
      <c r="G2" s="34" t="s">
        <v>29</v>
      </c>
      <c r="H2" s="28"/>
      <c r="I2" s="29"/>
      <c r="J2" s="29"/>
      <c r="K2" s="30"/>
      <c r="L2" s="32"/>
      <c r="M2" s="29"/>
      <c r="N2" s="29"/>
      <c r="O2" s="33"/>
      <c r="P2" s="28"/>
      <c r="Q2" s="29"/>
      <c r="R2" s="29"/>
      <c r="S2" s="30"/>
    </row>
    <row r="3" spans="1:19" ht="21.75" thickBot="1" x14ac:dyDescent="0.3">
      <c r="A3" s="817" t="str">
        <f>'Paramètres SERIES'!A6</f>
        <v>DNF</v>
      </c>
      <c r="B3" s="818"/>
      <c r="C3" s="818"/>
      <c r="D3" s="818"/>
      <c r="E3" s="818"/>
      <c r="F3" s="818"/>
      <c r="G3" s="818"/>
      <c r="H3" s="818"/>
      <c r="I3" s="818"/>
      <c r="J3" s="818"/>
      <c r="K3" s="818"/>
      <c r="L3" s="818"/>
      <c r="M3" s="818"/>
      <c r="N3" s="818"/>
      <c r="O3" s="818"/>
      <c r="P3" s="818"/>
      <c r="Q3" s="818"/>
      <c r="R3" s="818"/>
      <c r="S3" s="819"/>
    </row>
    <row r="4" spans="1:19" ht="18.75" x14ac:dyDescent="0.25">
      <c r="A4" s="693" t="s">
        <v>9</v>
      </c>
      <c r="B4" s="697" t="s">
        <v>0</v>
      </c>
      <c r="C4" s="698"/>
      <c r="D4" s="698"/>
      <c r="E4" s="699"/>
      <c r="F4" s="19"/>
      <c r="G4" s="695" t="s">
        <v>4</v>
      </c>
      <c r="H4" s="681" t="s">
        <v>5</v>
      </c>
      <c r="I4" s="682"/>
      <c r="J4" s="682"/>
      <c r="K4" s="683"/>
      <c r="L4" s="684" t="s">
        <v>6</v>
      </c>
      <c r="M4" s="685"/>
      <c r="N4" s="685"/>
      <c r="O4" s="686"/>
      <c r="P4" s="681" t="s">
        <v>5</v>
      </c>
      <c r="Q4" s="682"/>
      <c r="R4" s="682"/>
      <c r="S4" s="683"/>
    </row>
    <row r="5" spans="1:19" ht="19.5" thickBot="1" x14ac:dyDescent="0.3">
      <c r="A5" s="694"/>
      <c r="B5" s="6" t="s">
        <v>10</v>
      </c>
      <c r="C5" s="1" t="s">
        <v>1</v>
      </c>
      <c r="D5" s="1" t="s">
        <v>2</v>
      </c>
      <c r="E5" s="7" t="s">
        <v>3</v>
      </c>
      <c r="F5" s="1"/>
      <c r="G5" s="696"/>
      <c r="H5" s="690" t="s">
        <v>7</v>
      </c>
      <c r="I5" s="691"/>
      <c r="J5" s="691"/>
      <c r="K5" s="692"/>
      <c r="L5" s="687"/>
      <c r="M5" s="688"/>
      <c r="N5" s="688"/>
      <c r="O5" s="689"/>
      <c r="P5" s="690" t="s">
        <v>8</v>
      </c>
      <c r="Q5" s="691"/>
      <c r="R5" s="691"/>
      <c r="S5" s="692"/>
    </row>
    <row r="6" spans="1:19" x14ac:dyDescent="0.25">
      <c r="A6" s="17" t="s">
        <v>11</v>
      </c>
      <c r="B6" s="11" t="s">
        <v>10</v>
      </c>
      <c r="C6" s="12" t="s">
        <v>1</v>
      </c>
      <c r="D6" s="12" t="s">
        <v>12</v>
      </c>
      <c r="E6" s="13" t="s">
        <v>3</v>
      </c>
      <c r="F6" s="14"/>
      <c r="G6" s="14" t="s">
        <v>4</v>
      </c>
      <c r="H6" s="11" t="s">
        <v>13</v>
      </c>
      <c r="I6" s="12" t="s">
        <v>15</v>
      </c>
      <c r="J6" s="12" t="s">
        <v>14</v>
      </c>
      <c r="K6" s="13" t="s">
        <v>16</v>
      </c>
      <c r="L6" s="15" t="s">
        <v>21</v>
      </c>
      <c r="M6" s="12" t="s">
        <v>22</v>
      </c>
      <c r="N6" s="12" t="s">
        <v>23</v>
      </c>
      <c r="O6" s="16" t="s">
        <v>24</v>
      </c>
      <c r="P6" s="11" t="s">
        <v>17</v>
      </c>
      <c r="Q6" s="12" t="s">
        <v>18</v>
      </c>
      <c r="R6" s="12" t="s">
        <v>19</v>
      </c>
      <c r="S6" s="13" t="s">
        <v>20</v>
      </c>
    </row>
    <row r="7" spans="1:19" x14ac:dyDescent="0.25">
      <c r="A7" s="20" t="s">
        <v>324</v>
      </c>
      <c r="B7" s="21" t="s">
        <v>305</v>
      </c>
      <c r="C7" s="22" t="s">
        <v>460</v>
      </c>
      <c r="D7" s="22" t="s">
        <v>335</v>
      </c>
      <c r="E7" s="23" t="s">
        <v>293</v>
      </c>
      <c r="G7" s="24" t="s">
        <v>29</v>
      </c>
      <c r="H7" s="663" t="s">
        <v>297</v>
      </c>
      <c r="I7" s="664" t="s">
        <v>27</v>
      </c>
      <c r="J7" s="664" t="s">
        <v>290</v>
      </c>
      <c r="K7" s="665" t="s">
        <v>28</v>
      </c>
      <c r="L7" s="666">
        <v>2</v>
      </c>
      <c r="M7" s="664" t="s">
        <v>27</v>
      </c>
      <c r="N7" s="664">
        <v>0</v>
      </c>
      <c r="O7" s="667" t="s">
        <v>28</v>
      </c>
      <c r="P7" s="663" t="s">
        <v>329</v>
      </c>
      <c r="Q7" s="664" t="s">
        <v>27</v>
      </c>
      <c r="R7" s="664" t="s">
        <v>315</v>
      </c>
      <c r="S7" s="665" t="s">
        <v>28</v>
      </c>
    </row>
    <row r="8" spans="1:19" x14ac:dyDescent="0.25">
      <c r="A8" s="20" t="s">
        <v>537</v>
      </c>
      <c r="B8" s="21" t="s">
        <v>411</v>
      </c>
      <c r="C8" s="22" t="s">
        <v>538</v>
      </c>
      <c r="D8" s="22" t="s">
        <v>539</v>
      </c>
      <c r="E8" s="23" t="s">
        <v>287</v>
      </c>
      <c r="G8" s="24" t="s">
        <v>29</v>
      </c>
      <c r="H8" s="663">
        <v>1</v>
      </c>
      <c r="I8" s="664" t="s">
        <v>27</v>
      </c>
      <c r="J8" s="664">
        <v>30</v>
      </c>
      <c r="K8" s="665" t="s">
        <v>28</v>
      </c>
      <c r="L8" s="666">
        <v>1</v>
      </c>
      <c r="M8" s="664" t="s">
        <v>27</v>
      </c>
      <c r="N8" s="668">
        <v>40</v>
      </c>
      <c r="O8" s="667" t="s">
        <v>28</v>
      </c>
      <c r="P8" s="663">
        <v>2</v>
      </c>
      <c r="Q8" s="664" t="s">
        <v>27</v>
      </c>
      <c r="R8" s="664">
        <v>0</v>
      </c>
      <c r="S8" s="665" t="s">
        <v>28</v>
      </c>
    </row>
    <row r="9" spans="1:19" x14ac:dyDescent="0.25">
      <c r="A9" s="20" t="s">
        <v>392</v>
      </c>
      <c r="B9" s="21" t="s">
        <v>300</v>
      </c>
      <c r="C9" s="22" t="s">
        <v>399</v>
      </c>
      <c r="D9" s="22" t="s">
        <v>395</v>
      </c>
      <c r="E9" s="23" t="s">
        <v>287</v>
      </c>
      <c r="G9" s="24" t="s">
        <v>29</v>
      </c>
      <c r="H9" s="663" t="s">
        <v>297</v>
      </c>
      <c r="I9" s="664" t="s">
        <v>27</v>
      </c>
      <c r="J9" s="664" t="s">
        <v>314</v>
      </c>
      <c r="K9" s="665" t="s">
        <v>28</v>
      </c>
      <c r="L9" s="666">
        <v>1</v>
      </c>
      <c r="M9" s="664" t="s">
        <v>27</v>
      </c>
      <c r="N9" s="664">
        <v>25</v>
      </c>
      <c r="O9" s="667" t="s">
        <v>28</v>
      </c>
      <c r="P9" s="663" t="s">
        <v>297</v>
      </c>
      <c r="Q9" s="664" t="s">
        <v>27</v>
      </c>
      <c r="R9" s="664" t="s">
        <v>320</v>
      </c>
      <c r="S9" s="665" t="s">
        <v>28</v>
      </c>
    </row>
    <row r="10" spans="1:19" x14ac:dyDescent="0.25">
      <c r="A10" s="20" t="s">
        <v>336</v>
      </c>
      <c r="B10" s="21" t="s">
        <v>305</v>
      </c>
      <c r="C10" s="22" t="s">
        <v>355</v>
      </c>
      <c r="D10" s="22" t="s">
        <v>356</v>
      </c>
      <c r="E10" s="23" t="s">
        <v>287</v>
      </c>
      <c r="G10" s="24" t="s">
        <v>29</v>
      </c>
      <c r="H10" s="663" t="s">
        <v>297</v>
      </c>
      <c r="I10" s="664" t="s">
        <v>27</v>
      </c>
      <c r="J10" s="664" t="s">
        <v>307</v>
      </c>
      <c r="K10" s="665" t="s">
        <v>28</v>
      </c>
      <c r="L10" s="666">
        <v>1</v>
      </c>
      <c r="M10" s="664" t="s">
        <v>27</v>
      </c>
      <c r="N10" s="664">
        <v>15</v>
      </c>
      <c r="O10" s="667" t="s">
        <v>28</v>
      </c>
      <c r="P10" s="663" t="s">
        <v>297</v>
      </c>
      <c r="Q10" s="664" t="s">
        <v>27</v>
      </c>
      <c r="R10" s="664" t="s">
        <v>350</v>
      </c>
      <c r="S10" s="665" t="s">
        <v>28</v>
      </c>
    </row>
    <row r="11" spans="1:19" x14ac:dyDescent="0.25">
      <c r="A11" s="20" t="s">
        <v>368</v>
      </c>
      <c r="B11" s="21" t="s">
        <v>299</v>
      </c>
      <c r="C11" s="22" t="s">
        <v>482</v>
      </c>
      <c r="D11" s="22" t="s">
        <v>483</v>
      </c>
      <c r="E11" s="23" t="s">
        <v>287</v>
      </c>
      <c r="G11" s="24" t="s">
        <v>29</v>
      </c>
      <c r="H11" s="663" t="s">
        <v>295</v>
      </c>
      <c r="I11" s="664" t="s">
        <v>27</v>
      </c>
      <c r="J11" s="664">
        <v>55</v>
      </c>
      <c r="K11" s="665" t="s">
        <v>28</v>
      </c>
      <c r="L11" s="666">
        <v>1</v>
      </c>
      <c r="M11" s="664" t="s">
        <v>27</v>
      </c>
      <c r="N11" s="664">
        <v>15</v>
      </c>
      <c r="O11" s="667" t="s">
        <v>28</v>
      </c>
      <c r="P11" s="663">
        <v>1</v>
      </c>
      <c r="Q11" s="664" t="s">
        <v>27</v>
      </c>
      <c r="R11" s="664">
        <v>35</v>
      </c>
      <c r="S11" s="665" t="s">
        <v>28</v>
      </c>
    </row>
    <row r="12" spans="1:19" x14ac:dyDescent="0.25">
      <c r="A12" s="20" t="s">
        <v>310</v>
      </c>
      <c r="B12" s="21" t="s">
        <v>292</v>
      </c>
      <c r="C12" s="22" t="s">
        <v>441</v>
      </c>
      <c r="D12" s="22" t="s">
        <v>442</v>
      </c>
      <c r="E12" s="23" t="s">
        <v>293</v>
      </c>
      <c r="G12" s="24" t="s">
        <v>29</v>
      </c>
      <c r="H12" s="663" t="s">
        <v>297</v>
      </c>
      <c r="I12" s="664" t="s">
        <v>27</v>
      </c>
      <c r="J12" s="664" t="s">
        <v>32</v>
      </c>
      <c r="K12" s="665" t="s">
        <v>28</v>
      </c>
      <c r="L12" s="666">
        <v>1</v>
      </c>
      <c r="M12" s="664" t="s">
        <v>27</v>
      </c>
      <c r="N12" s="664">
        <v>10</v>
      </c>
      <c r="O12" s="667" t="s">
        <v>28</v>
      </c>
      <c r="P12" s="663" t="s">
        <v>297</v>
      </c>
      <c r="Q12" s="664" t="s">
        <v>27</v>
      </c>
      <c r="R12" s="664" t="s">
        <v>298</v>
      </c>
      <c r="S12" s="665" t="s">
        <v>28</v>
      </c>
    </row>
    <row r="13" spans="1:19" x14ac:dyDescent="0.25">
      <c r="A13" s="20" t="s">
        <v>324</v>
      </c>
      <c r="B13" s="21" t="s">
        <v>292</v>
      </c>
      <c r="C13" s="22" t="s">
        <v>450</v>
      </c>
      <c r="D13" s="22" t="s">
        <v>326</v>
      </c>
      <c r="E13" s="23" t="s">
        <v>287</v>
      </c>
      <c r="G13" s="24" t="s">
        <v>29</v>
      </c>
      <c r="H13" s="663" t="s">
        <v>297</v>
      </c>
      <c r="I13" s="664" t="s">
        <v>27</v>
      </c>
      <c r="J13" s="664" t="s">
        <v>32</v>
      </c>
      <c r="K13" s="665" t="s">
        <v>28</v>
      </c>
      <c r="L13" s="666">
        <v>1</v>
      </c>
      <c r="M13" s="664" t="s">
        <v>27</v>
      </c>
      <c r="N13" s="664">
        <v>10</v>
      </c>
      <c r="O13" s="667" t="s">
        <v>28</v>
      </c>
      <c r="P13" s="663" t="s">
        <v>297</v>
      </c>
      <c r="Q13" s="664" t="s">
        <v>27</v>
      </c>
      <c r="R13" s="664" t="s">
        <v>298</v>
      </c>
      <c r="S13" s="665" t="s">
        <v>28</v>
      </c>
    </row>
    <row r="14" spans="1:19" x14ac:dyDescent="0.25">
      <c r="A14" s="20" t="s">
        <v>382</v>
      </c>
      <c r="B14" s="21" t="s">
        <v>300</v>
      </c>
      <c r="C14" s="22" t="s">
        <v>475</v>
      </c>
      <c r="D14" s="22" t="s">
        <v>389</v>
      </c>
      <c r="E14" s="23" t="s">
        <v>287</v>
      </c>
      <c r="G14" s="24" t="s">
        <v>29</v>
      </c>
      <c r="H14" s="663" t="s">
        <v>295</v>
      </c>
      <c r="I14" s="664" t="s">
        <v>27</v>
      </c>
      <c r="J14" s="664" t="s">
        <v>370</v>
      </c>
      <c r="K14" s="665" t="s">
        <v>28</v>
      </c>
      <c r="L14" s="666">
        <v>1</v>
      </c>
      <c r="M14" s="664" t="s">
        <v>27</v>
      </c>
      <c r="N14" s="664">
        <v>5</v>
      </c>
      <c r="O14" s="667" t="s">
        <v>28</v>
      </c>
      <c r="P14" s="663" t="s">
        <v>297</v>
      </c>
      <c r="Q14" s="664" t="s">
        <v>27</v>
      </c>
      <c r="R14" s="664" t="s">
        <v>330</v>
      </c>
      <c r="S14" s="665" t="s">
        <v>28</v>
      </c>
    </row>
    <row r="15" spans="1:19" x14ac:dyDescent="0.25">
      <c r="A15" s="20" t="s">
        <v>368</v>
      </c>
      <c r="B15" s="21" t="s">
        <v>292</v>
      </c>
      <c r="C15" s="22" t="s">
        <v>358</v>
      </c>
      <c r="D15" s="22" t="s">
        <v>465</v>
      </c>
      <c r="E15" s="23" t="s">
        <v>287</v>
      </c>
      <c r="G15" s="24" t="s">
        <v>29</v>
      </c>
      <c r="H15" s="663" t="s">
        <v>295</v>
      </c>
      <c r="I15" s="664" t="s">
        <v>27</v>
      </c>
      <c r="J15" s="664">
        <v>50</v>
      </c>
      <c r="K15" s="665" t="s">
        <v>28</v>
      </c>
      <c r="L15" s="666">
        <v>1</v>
      </c>
      <c r="M15" s="664" t="s">
        <v>27</v>
      </c>
      <c r="N15" s="664">
        <v>0</v>
      </c>
      <c r="O15" s="667" t="s">
        <v>28</v>
      </c>
      <c r="P15" s="663" t="s">
        <v>297</v>
      </c>
      <c r="Q15" s="664" t="s">
        <v>27</v>
      </c>
      <c r="R15" s="664" t="s">
        <v>315</v>
      </c>
      <c r="S15" s="665" t="s">
        <v>28</v>
      </c>
    </row>
    <row r="16" spans="1:19" x14ac:dyDescent="0.25">
      <c r="A16" s="20" t="s">
        <v>392</v>
      </c>
      <c r="B16" s="21" t="s">
        <v>292</v>
      </c>
      <c r="C16" s="22" t="s">
        <v>394</v>
      </c>
      <c r="D16" s="22" t="s">
        <v>395</v>
      </c>
      <c r="E16" s="23" t="s">
        <v>287</v>
      </c>
      <c r="G16" s="24" t="s">
        <v>29</v>
      </c>
      <c r="H16" s="663" t="s">
        <v>295</v>
      </c>
      <c r="I16" s="664" t="s">
        <v>27</v>
      </c>
      <c r="J16" s="664" t="s">
        <v>290</v>
      </c>
      <c r="K16" s="665" t="s">
        <v>28</v>
      </c>
      <c r="L16" s="666">
        <v>1</v>
      </c>
      <c r="M16" s="664" t="s">
        <v>27</v>
      </c>
      <c r="N16" s="664">
        <v>0</v>
      </c>
      <c r="O16" s="667" t="s">
        <v>28</v>
      </c>
      <c r="P16" s="663" t="s">
        <v>297</v>
      </c>
      <c r="Q16" s="664" t="s">
        <v>27</v>
      </c>
      <c r="R16" s="664" t="s">
        <v>315</v>
      </c>
      <c r="S16" s="665" t="s">
        <v>28</v>
      </c>
    </row>
    <row r="17" spans="1:19" x14ac:dyDescent="0.25">
      <c r="A17" s="20" t="s">
        <v>374</v>
      </c>
      <c r="B17" s="21" t="s">
        <v>285</v>
      </c>
      <c r="C17" s="22" t="s">
        <v>375</v>
      </c>
      <c r="D17" s="22" t="s">
        <v>468</v>
      </c>
      <c r="E17" s="23" t="s">
        <v>287</v>
      </c>
      <c r="G17" s="24" t="s">
        <v>29</v>
      </c>
      <c r="H17" s="663" t="s">
        <v>295</v>
      </c>
      <c r="I17" s="664" t="s">
        <v>27</v>
      </c>
      <c r="J17" s="664" t="s">
        <v>290</v>
      </c>
      <c r="K17" s="665" t="s">
        <v>28</v>
      </c>
      <c r="L17" s="666">
        <v>1</v>
      </c>
      <c r="M17" s="664" t="s">
        <v>27</v>
      </c>
      <c r="N17" s="664">
        <v>0</v>
      </c>
      <c r="O17" s="667" t="s">
        <v>28</v>
      </c>
      <c r="P17" s="663" t="s">
        <v>297</v>
      </c>
      <c r="Q17" s="664" t="s">
        <v>27</v>
      </c>
      <c r="R17" s="664" t="s">
        <v>315</v>
      </c>
      <c r="S17" s="665" t="s">
        <v>28</v>
      </c>
    </row>
    <row r="18" spans="1:19" x14ac:dyDescent="0.25">
      <c r="A18" s="20" t="s">
        <v>374</v>
      </c>
      <c r="B18" s="21" t="s">
        <v>292</v>
      </c>
      <c r="C18" s="22" t="s">
        <v>376</v>
      </c>
      <c r="D18" s="22" t="s">
        <v>469</v>
      </c>
      <c r="E18" s="23" t="s">
        <v>287</v>
      </c>
      <c r="G18" s="24" t="s">
        <v>29</v>
      </c>
      <c r="H18" s="663" t="s">
        <v>295</v>
      </c>
      <c r="I18" s="664" t="s">
        <v>27</v>
      </c>
      <c r="J18" s="664">
        <v>50</v>
      </c>
      <c r="K18" s="665" t="s">
        <v>28</v>
      </c>
      <c r="L18" s="666">
        <v>1</v>
      </c>
      <c r="M18" s="664" t="s">
        <v>27</v>
      </c>
      <c r="N18" s="664">
        <v>0</v>
      </c>
      <c r="O18" s="667" t="s">
        <v>28</v>
      </c>
      <c r="P18" s="663" t="s">
        <v>297</v>
      </c>
      <c r="Q18" s="664" t="s">
        <v>27</v>
      </c>
      <c r="R18" s="664" t="s">
        <v>315</v>
      </c>
      <c r="S18" s="665" t="s">
        <v>28</v>
      </c>
    </row>
    <row r="19" spans="1:19" x14ac:dyDescent="0.25">
      <c r="A19" s="20" t="s">
        <v>357</v>
      </c>
      <c r="B19" s="21" t="s">
        <v>285</v>
      </c>
      <c r="C19" s="22" t="s">
        <v>358</v>
      </c>
      <c r="D19" s="22" t="s">
        <v>461</v>
      </c>
      <c r="E19" s="23" t="s">
        <v>287</v>
      </c>
      <c r="G19" s="24" t="s">
        <v>29</v>
      </c>
      <c r="H19" s="663" t="s">
        <v>295</v>
      </c>
      <c r="I19" s="664" t="s">
        <v>27</v>
      </c>
      <c r="J19" s="664" t="s">
        <v>320</v>
      </c>
      <c r="K19" s="665" t="s">
        <v>28</v>
      </c>
      <c r="L19" s="666">
        <v>0</v>
      </c>
      <c r="M19" s="664" t="s">
        <v>27</v>
      </c>
      <c r="N19" s="664">
        <v>55</v>
      </c>
      <c r="O19" s="667" t="s">
        <v>28</v>
      </c>
      <c r="P19" s="663" t="s">
        <v>297</v>
      </c>
      <c r="Q19" s="664" t="s">
        <v>27</v>
      </c>
      <c r="R19" s="664" t="s">
        <v>314</v>
      </c>
      <c r="S19" s="665" t="s">
        <v>28</v>
      </c>
    </row>
    <row r="20" spans="1:19" x14ac:dyDescent="0.25">
      <c r="A20" s="20" t="s">
        <v>311</v>
      </c>
      <c r="B20" s="21" t="s">
        <v>285</v>
      </c>
      <c r="C20" s="22" t="s">
        <v>453</v>
      </c>
      <c r="D20" s="22" t="s">
        <v>312</v>
      </c>
      <c r="E20" s="23" t="s">
        <v>287</v>
      </c>
      <c r="G20" s="24" t="s">
        <v>29</v>
      </c>
      <c r="H20" s="663" t="s">
        <v>295</v>
      </c>
      <c r="I20" s="664" t="s">
        <v>27</v>
      </c>
      <c r="J20" s="664">
        <v>40</v>
      </c>
      <c r="K20" s="665" t="s">
        <v>28</v>
      </c>
      <c r="L20" s="666">
        <v>0</v>
      </c>
      <c r="M20" s="664" t="s">
        <v>27</v>
      </c>
      <c r="N20" s="664">
        <v>50</v>
      </c>
      <c r="O20" s="667" t="s">
        <v>28</v>
      </c>
      <c r="P20" s="663" t="s">
        <v>297</v>
      </c>
      <c r="Q20" s="664" t="s">
        <v>27</v>
      </c>
      <c r="R20" s="664">
        <v>10</v>
      </c>
      <c r="S20" s="665" t="s">
        <v>28</v>
      </c>
    </row>
    <row r="21" spans="1:19" x14ac:dyDescent="0.25">
      <c r="A21" s="20" t="s">
        <v>311</v>
      </c>
      <c r="B21" s="21" t="s">
        <v>299</v>
      </c>
      <c r="C21" s="22" t="s">
        <v>455</v>
      </c>
      <c r="D21" s="22" t="s">
        <v>316</v>
      </c>
      <c r="E21" s="23" t="s">
        <v>287</v>
      </c>
      <c r="G21" s="24" t="s">
        <v>29</v>
      </c>
      <c r="H21" s="663" t="s">
        <v>295</v>
      </c>
      <c r="I21" s="664" t="s">
        <v>27</v>
      </c>
      <c r="J21" s="664">
        <v>40</v>
      </c>
      <c r="K21" s="665" t="s">
        <v>28</v>
      </c>
      <c r="L21" s="666">
        <v>0</v>
      </c>
      <c r="M21" s="664" t="s">
        <v>27</v>
      </c>
      <c r="N21" s="664">
        <v>50</v>
      </c>
      <c r="O21" s="667" t="s">
        <v>28</v>
      </c>
      <c r="P21" s="663" t="s">
        <v>297</v>
      </c>
      <c r="Q21" s="664" t="s">
        <v>27</v>
      </c>
      <c r="R21" s="664">
        <v>10</v>
      </c>
      <c r="S21" s="665" t="s">
        <v>28</v>
      </c>
    </row>
    <row r="22" spans="1:19" x14ac:dyDescent="0.25">
      <c r="A22" s="20" t="s">
        <v>310</v>
      </c>
      <c r="B22" s="21" t="s">
        <v>300</v>
      </c>
      <c r="C22" s="22" t="s">
        <v>445</v>
      </c>
      <c r="D22" s="22" t="s">
        <v>446</v>
      </c>
      <c r="E22" s="23" t="s">
        <v>287</v>
      </c>
      <c r="G22" s="24" t="s">
        <v>29</v>
      </c>
      <c r="H22" s="663" t="s">
        <v>295</v>
      </c>
      <c r="I22" s="664" t="s">
        <v>27</v>
      </c>
      <c r="J22" s="664" t="s">
        <v>301</v>
      </c>
      <c r="K22" s="665" t="s">
        <v>28</v>
      </c>
      <c r="L22" s="666">
        <v>0</v>
      </c>
      <c r="M22" s="664" t="s">
        <v>27</v>
      </c>
      <c r="N22" s="664">
        <v>50</v>
      </c>
      <c r="O22" s="667" t="s">
        <v>28</v>
      </c>
      <c r="P22" s="663" t="s">
        <v>297</v>
      </c>
      <c r="Q22" s="664" t="s">
        <v>27</v>
      </c>
      <c r="R22" s="664" t="s">
        <v>302</v>
      </c>
      <c r="S22" s="665" t="s">
        <v>28</v>
      </c>
    </row>
    <row r="23" spans="1:19" x14ac:dyDescent="0.25">
      <c r="A23" s="20" t="s">
        <v>382</v>
      </c>
      <c r="B23" s="21" t="s">
        <v>285</v>
      </c>
      <c r="C23" s="22" t="s">
        <v>473</v>
      </c>
      <c r="D23" s="22" t="s">
        <v>383</v>
      </c>
      <c r="E23" s="23" t="s">
        <v>384</v>
      </c>
      <c r="G23" s="24" t="s">
        <v>29</v>
      </c>
      <c r="H23" s="663" t="s">
        <v>295</v>
      </c>
      <c r="I23" s="664" t="s">
        <v>27</v>
      </c>
      <c r="J23" s="664" t="s">
        <v>301</v>
      </c>
      <c r="K23" s="665" t="s">
        <v>28</v>
      </c>
      <c r="L23" s="666">
        <v>0</v>
      </c>
      <c r="M23" s="664" t="s">
        <v>27</v>
      </c>
      <c r="N23" s="664">
        <v>50</v>
      </c>
      <c r="O23" s="667" t="s">
        <v>28</v>
      </c>
      <c r="P23" s="663" t="s">
        <v>297</v>
      </c>
      <c r="Q23" s="664" t="s">
        <v>27</v>
      </c>
      <c r="R23" s="664" t="s">
        <v>302</v>
      </c>
      <c r="S23" s="665" t="s">
        <v>28</v>
      </c>
    </row>
    <row r="24" spans="1:19" x14ac:dyDescent="0.25">
      <c r="A24" s="20" t="s">
        <v>336</v>
      </c>
      <c r="B24" s="21" t="s">
        <v>299</v>
      </c>
      <c r="C24" s="22" t="s">
        <v>348</v>
      </c>
      <c r="D24" s="22" t="s">
        <v>349</v>
      </c>
      <c r="E24" s="23" t="s">
        <v>287</v>
      </c>
      <c r="G24" s="24" t="s">
        <v>29</v>
      </c>
      <c r="H24" s="663" t="s">
        <v>295</v>
      </c>
      <c r="I24" s="664" t="s">
        <v>27</v>
      </c>
      <c r="J24" s="664" t="s">
        <v>350</v>
      </c>
      <c r="K24" s="665" t="s">
        <v>28</v>
      </c>
      <c r="L24" s="666">
        <v>0</v>
      </c>
      <c r="M24" s="664" t="s">
        <v>27</v>
      </c>
      <c r="N24" s="664">
        <v>45</v>
      </c>
      <c r="O24" s="667" t="s">
        <v>28</v>
      </c>
      <c r="P24" s="663" t="s">
        <v>297</v>
      </c>
      <c r="Q24" s="664" t="s">
        <v>27</v>
      </c>
      <c r="R24" s="664" t="s">
        <v>307</v>
      </c>
      <c r="S24" s="665" t="s">
        <v>28</v>
      </c>
    </row>
    <row r="25" spans="1:19" x14ac:dyDescent="0.25">
      <c r="A25" s="20" t="s">
        <v>357</v>
      </c>
      <c r="B25" s="21" t="s">
        <v>292</v>
      </c>
      <c r="C25" s="22" t="s">
        <v>359</v>
      </c>
      <c r="D25" s="22" t="s">
        <v>461</v>
      </c>
      <c r="E25" s="23" t="s">
        <v>287</v>
      </c>
      <c r="G25" s="24" t="s">
        <v>29</v>
      </c>
      <c r="H25" s="663" t="s">
        <v>295</v>
      </c>
      <c r="I25" s="664" t="s">
        <v>27</v>
      </c>
      <c r="J25" s="664">
        <v>35</v>
      </c>
      <c r="K25" s="665" t="s">
        <v>28</v>
      </c>
      <c r="L25" s="666">
        <v>0</v>
      </c>
      <c r="M25" s="664" t="s">
        <v>27</v>
      </c>
      <c r="N25" s="664">
        <v>45</v>
      </c>
      <c r="O25" s="667" t="s">
        <v>28</v>
      </c>
      <c r="P25" s="663" t="s">
        <v>297</v>
      </c>
      <c r="Q25" s="664" t="s">
        <v>27</v>
      </c>
      <c r="R25" s="664" t="s">
        <v>307</v>
      </c>
      <c r="S25" s="665" t="s">
        <v>28</v>
      </c>
    </row>
    <row r="26" spans="1:19" x14ac:dyDescent="0.25">
      <c r="A26" s="20"/>
      <c r="B26" s="21"/>
      <c r="C26" s="22"/>
      <c r="D26" s="22"/>
      <c r="E26" s="23"/>
      <c r="G26" s="24"/>
      <c r="H26" s="21"/>
      <c r="I26" s="22"/>
      <c r="J26" s="22"/>
      <c r="K26" s="23"/>
      <c r="L26" s="25"/>
      <c r="M26" s="22"/>
      <c r="N26" s="22"/>
      <c r="O26" s="26"/>
      <c r="P26" s="21"/>
      <c r="Q26" s="22"/>
      <c r="R26" s="22"/>
      <c r="S26" s="23"/>
    </row>
  </sheetData>
  <sheetProtection algorithmName="SHA-512" hashValue="ip4cUuznY7QgyxDfQPopzDA4yu8hhkyVRyovb8ZxE58eijq0id5IM1hMY9NxJImWCjBCj6wDqbscXSuOqyBD1A==" saltValue="ga41J4t2GXJcKZ2EJ/1MsA==" spinCount="100000" sheet="1" objects="1" scenarios="1" autoFilter="0"/>
  <sortState ref="A7:S26">
    <sortCondition descending="1" ref="L7:L10"/>
    <sortCondition descending="1" ref="N7:N10"/>
  </sortState>
  <mergeCells count="9">
    <mergeCell ref="A3:S3"/>
    <mergeCell ref="A4:A5"/>
    <mergeCell ref="B4:E4"/>
    <mergeCell ref="G4:G5"/>
    <mergeCell ref="H4:K4"/>
    <mergeCell ref="L4:O5"/>
    <mergeCell ref="P4:S4"/>
    <mergeCell ref="H5:K5"/>
    <mergeCell ref="P5:S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C000"/>
  </sheetPr>
  <dimension ref="A1:S26"/>
  <sheetViews>
    <sheetView topLeftCell="A3" workbookViewId="0">
      <selection activeCell="A3" sqref="A3:S3"/>
    </sheetView>
  </sheetViews>
  <sheetFormatPr baseColWidth="10" defaultRowHeight="15" x14ac:dyDescent="0.25"/>
  <cols>
    <col min="6" max="6" width="0" hidden="1" customWidth="1"/>
    <col min="8" max="19" width="5.7109375" customWidth="1"/>
  </cols>
  <sheetData>
    <row r="1" spans="1:19" ht="15.75" hidden="1" thickBot="1" x14ac:dyDescent="0.3">
      <c r="A1" s="35" t="s">
        <v>11</v>
      </c>
      <c r="B1" s="36" t="s">
        <v>10</v>
      </c>
      <c r="C1" s="37" t="s">
        <v>1</v>
      </c>
      <c r="D1" s="37" t="s">
        <v>12</v>
      </c>
      <c r="E1" s="38" t="s">
        <v>3</v>
      </c>
      <c r="F1" s="39"/>
      <c r="G1" s="34" t="s">
        <v>4</v>
      </c>
      <c r="H1" s="36" t="s">
        <v>13</v>
      </c>
      <c r="I1" s="37" t="s">
        <v>15</v>
      </c>
      <c r="J1" s="37" t="s">
        <v>14</v>
      </c>
      <c r="K1" s="38" t="s">
        <v>16</v>
      </c>
      <c r="L1" s="40" t="s">
        <v>21</v>
      </c>
      <c r="M1" s="37" t="s">
        <v>22</v>
      </c>
      <c r="N1" s="37" t="s">
        <v>23</v>
      </c>
      <c r="O1" s="41" t="s">
        <v>24</v>
      </c>
      <c r="P1" s="36" t="s">
        <v>17</v>
      </c>
      <c r="Q1" s="37" t="s">
        <v>18</v>
      </c>
      <c r="R1" s="37" t="s">
        <v>19</v>
      </c>
      <c r="S1" s="38" t="s">
        <v>20</v>
      </c>
    </row>
    <row r="2" spans="1:19" ht="15.75" hidden="1" thickBot="1" x14ac:dyDescent="0.3">
      <c r="A2" s="27"/>
      <c r="B2" s="28"/>
      <c r="C2" s="29"/>
      <c r="D2" s="29"/>
      <c r="E2" s="30"/>
      <c r="F2" s="31"/>
      <c r="G2" s="34" t="s">
        <v>33</v>
      </c>
      <c r="H2" s="28"/>
      <c r="I2" s="29"/>
      <c r="J2" s="29"/>
      <c r="K2" s="30"/>
      <c r="L2" s="32"/>
      <c r="M2" s="29"/>
      <c r="N2" s="29"/>
      <c r="O2" s="33"/>
      <c r="P2" s="28"/>
      <c r="Q2" s="29"/>
      <c r="R2" s="29"/>
      <c r="S2" s="30"/>
    </row>
    <row r="3" spans="1:19" ht="21.75" thickBot="1" x14ac:dyDescent="0.3">
      <c r="A3" s="817" t="str">
        <f>'Paramètres SERIES'!A5</f>
        <v>Speed 100</v>
      </c>
      <c r="B3" s="818"/>
      <c r="C3" s="818"/>
      <c r="D3" s="818"/>
      <c r="E3" s="818"/>
      <c r="F3" s="818"/>
      <c r="G3" s="818"/>
      <c r="H3" s="818"/>
      <c r="I3" s="818"/>
      <c r="J3" s="818"/>
      <c r="K3" s="818"/>
      <c r="L3" s="818"/>
      <c r="M3" s="818"/>
      <c r="N3" s="818"/>
      <c r="O3" s="818"/>
      <c r="P3" s="818"/>
      <c r="Q3" s="818"/>
      <c r="R3" s="818"/>
      <c r="S3" s="819"/>
    </row>
    <row r="4" spans="1:19" ht="18.75" x14ac:dyDescent="0.25">
      <c r="A4" s="693" t="s">
        <v>9</v>
      </c>
      <c r="B4" s="697" t="s">
        <v>0</v>
      </c>
      <c r="C4" s="698"/>
      <c r="D4" s="698"/>
      <c r="E4" s="699"/>
      <c r="F4" s="19"/>
      <c r="G4" s="695" t="s">
        <v>4</v>
      </c>
      <c r="H4" s="681" t="s">
        <v>5</v>
      </c>
      <c r="I4" s="682"/>
      <c r="J4" s="682"/>
      <c r="K4" s="683"/>
      <c r="L4" s="684" t="s">
        <v>6</v>
      </c>
      <c r="M4" s="685"/>
      <c r="N4" s="685"/>
      <c r="O4" s="686"/>
      <c r="P4" s="681" t="s">
        <v>5</v>
      </c>
      <c r="Q4" s="682"/>
      <c r="R4" s="682"/>
      <c r="S4" s="683"/>
    </row>
    <row r="5" spans="1:19" ht="19.5" thickBot="1" x14ac:dyDescent="0.3">
      <c r="A5" s="694"/>
      <c r="B5" s="6" t="s">
        <v>10</v>
      </c>
      <c r="C5" s="1" t="s">
        <v>1</v>
      </c>
      <c r="D5" s="1" t="s">
        <v>2</v>
      </c>
      <c r="E5" s="7" t="s">
        <v>3</v>
      </c>
      <c r="F5" s="1"/>
      <c r="G5" s="696"/>
      <c r="H5" s="690" t="s">
        <v>7</v>
      </c>
      <c r="I5" s="691"/>
      <c r="J5" s="691"/>
      <c r="K5" s="692"/>
      <c r="L5" s="687"/>
      <c r="M5" s="688"/>
      <c r="N5" s="688"/>
      <c r="O5" s="689"/>
      <c r="P5" s="690" t="s">
        <v>8</v>
      </c>
      <c r="Q5" s="691"/>
      <c r="R5" s="691"/>
      <c r="S5" s="692"/>
    </row>
    <row r="6" spans="1:19" x14ac:dyDescent="0.25">
      <c r="A6" s="17" t="s">
        <v>11</v>
      </c>
      <c r="B6" s="11" t="s">
        <v>10</v>
      </c>
      <c r="C6" s="12" t="s">
        <v>1</v>
      </c>
      <c r="D6" s="12" t="s">
        <v>12</v>
      </c>
      <c r="E6" s="13" t="s">
        <v>3</v>
      </c>
      <c r="F6" s="14"/>
      <c r="G6" s="14" t="s">
        <v>4</v>
      </c>
      <c r="H6" s="11" t="s">
        <v>13</v>
      </c>
      <c r="I6" s="12" t="s">
        <v>15</v>
      </c>
      <c r="J6" s="12" t="s">
        <v>14</v>
      </c>
      <c r="K6" s="13" t="s">
        <v>16</v>
      </c>
      <c r="L6" s="15" t="s">
        <v>21</v>
      </c>
      <c r="M6" s="12" t="s">
        <v>22</v>
      </c>
      <c r="N6" s="12" t="s">
        <v>23</v>
      </c>
      <c r="O6" s="16" t="s">
        <v>24</v>
      </c>
      <c r="P6" s="11" t="s">
        <v>17</v>
      </c>
      <c r="Q6" s="12" t="s">
        <v>18</v>
      </c>
      <c r="R6" s="12" t="s">
        <v>19</v>
      </c>
      <c r="S6" s="13" t="s">
        <v>20</v>
      </c>
    </row>
    <row r="7" spans="1:19" x14ac:dyDescent="0.25">
      <c r="A7" s="20" t="s">
        <v>368</v>
      </c>
      <c r="B7" s="21" t="s">
        <v>305</v>
      </c>
      <c r="C7" s="22" t="s">
        <v>373</v>
      </c>
      <c r="D7" s="22" t="s">
        <v>467</v>
      </c>
      <c r="E7" s="23" t="s">
        <v>364</v>
      </c>
      <c r="G7" s="24" t="s">
        <v>33</v>
      </c>
      <c r="H7" s="663" t="s">
        <v>330</v>
      </c>
      <c r="I7" s="664" t="s">
        <v>31</v>
      </c>
      <c r="J7" s="664" t="s">
        <v>32</v>
      </c>
      <c r="K7" s="665" t="s">
        <v>32</v>
      </c>
      <c r="L7" s="666">
        <v>50</v>
      </c>
      <c r="M7" s="664" t="s">
        <v>31</v>
      </c>
      <c r="N7" s="664" t="s">
        <v>32</v>
      </c>
      <c r="O7" s="667" t="s">
        <v>32</v>
      </c>
      <c r="P7" s="663" t="s">
        <v>288</v>
      </c>
      <c r="Q7" s="664" t="s">
        <v>31</v>
      </c>
      <c r="R7" s="664" t="s">
        <v>32</v>
      </c>
      <c r="S7" s="665" t="s">
        <v>32</v>
      </c>
    </row>
    <row r="8" spans="1:19" x14ac:dyDescent="0.25">
      <c r="A8" s="20" t="s">
        <v>357</v>
      </c>
      <c r="B8" s="21" t="s">
        <v>305</v>
      </c>
      <c r="C8" s="22" t="s">
        <v>365</v>
      </c>
      <c r="D8" s="22" t="s">
        <v>463</v>
      </c>
      <c r="E8" s="23" t="s">
        <v>364</v>
      </c>
      <c r="G8" s="24" t="s">
        <v>33</v>
      </c>
      <c r="H8" s="663" t="s">
        <v>366</v>
      </c>
      <c r="I8" s="664" t="s">
        <v>31</v>
      </c>
      <c r="J8" s="664" t="s">
        <v>32</v>
      </c>
      <c r="K8" s="665" t="s">
        <v>32</v>
      </c>
      <c r="L8" s="666">
        <v>53</v>
      </c>
      <c r="M8" s="664" t="s">
        <v>31</v>
      </c>
      <c r="N8" s="664" t="s">
        <v>32</v>
      </c>
      <c r="O8" s="667" t="s">
        <v>32</v>
      </c>
      <c r="P8" s="663" t="s">
        <v>367</v>
      </c>
      <c r="Q8" s="664" t="s">
        <v>31</v>
      </c>
      <c r="R8" s="664" t="s">
        <v>32</v>
      </c>
      <c r="S8" s="665" t="s">
        <v>32</v>
      </c>
    </row>
    <row r="9" spans="1:19" x14ac:dyDescent="0.25">
      <c r="A9" s="20" t="s">
        <v>368</v>
      </c>
      <c r="B9" s="21" t="s">
        <v>300</v>
      </c>
      <c r="C9" s="22" t="s">
        <v>372</v>
      </c>
      <c r="D9" s="22" t="s">
        <v>466</v>
      </c>
      <c r="E9" s="23" t="s">
        <v>287</v>
      </c>
      <c r="G9" s="24" t="s">
        <v>33</v>
      </c>
      <c r="H9" s="663" t="s">
        <v>301</v>
      </c>
      <c r="I9" s="664" t="s">
        <v>31</v>
      </c>
      <c r="J9" s="664" t="s">
        <v>32</v>
      </c>
      <c r="K9" s="665" t="s">
        <v>32</v>
      </c>
      <c r="L9" s="666">
        <v>65</v>
      </c>
      <c r="M9" s="664" t="s">
        <v>31</v>
      </c>
      <c r="N9" s="664" t="s">
        <v>32</v>
      </c>
      <c r="O9" s="667" t="s">
        <v>32</v>
      </c>
      <c r="P9" s="663" t="s">
        <v>339</v>
      </c>
      <c r="Q9" s="664" t="s">
        <v>31</v>
      </c>
      <c r="R9" s="664" t="s">
        <v>32</v>
      </c>
      <c r="S9" s="665" t="s">
        <v>32</v>
      </c>
    </row>
    <row r="10" spans="1:19" x14ac:dyDescent="0.25">
      <c r="A10" s="20" t="s">
        <v>336</v>
      </c>
      <c r="B10" s="21" t="s">
        <v>300</v>
      </c>
      <c r="C10" s="22" t="s">
        <v>352</v>
      </c>
      <c r="D10" s="22" t="s">
        <v>353</v>
      </c>
      <c r="E10" s="23" t="s">
        <v>287</v>
      </c>
      <c r="G10" s="24" t="s">
        <v>33</v>
      </c>
      <c r="H10" s="663" t="s">
        <v>320</v>
      </c>
      <c r="I10" s="664" t="s">
        <v>31</v>
      </c>
      <c r="J10" s="664" t="s">
        <v>32</v>
      </c>
      <c r="K10" s="665" t="s">
        <v>32</v>
      </c>
      <c r="L10" s="666">
        <v>70</v>
      </c>
      <c r="M10" s="664" t="s">
        <v>31</v>
      </c>
      <c r="N10" s="664" t="s">
        <v>32</v>
      </c>
      <c r="O10" s="667" t="s">
        <v>32</v>
      </c>
      <c r="P10" s="663" t="s">
        <v>354</v>
      </c>
      <c r="Q10" s="664" t="s">
        <v>31</v>
      </c>
      <c r="R10" s="664" t="s">
        <v>32</v>
      </c>
      <c r="S10" s="665" t="s">
        <v>32</v>
      </c>
    </row>
    <row r="11" spans="1:19" x14ac:dyDescent="0.25">
      <c r="A11" s="20" t="s">
        <v>310</v>
      </c>
      <c r="B11" s="21" t="s">
        <v>285</v>
      </c>
      <c r="C11" s="22" t="s">
        <v>459</v>
      </c>
      <c r="D11" s="22" t="s">
        <v>286</v>
      </c>
      <c r="E11" s="23" t="s">
        <v>287</v>
      </c>
      <c r="G11" s="24" t="s">
        <v>33</v>
      </c>
      <c r="H11" s="663" t="s">
        <v>290</v>
      </c>
      <c r="I11" s="664" t="s">
        <v>31</v>
      </c>
      <c r="J11" s="664" t="s">
        <v>32</v>
      </c>
      <c r="K11" s="665" t="s">
        <v>32</v>
      </c>
      <c r="L11" s="666">
        <v>75</v>
      </c>
      <c r="M11" s="664" t="s">
        <v>31</v>
      </c>
      <c r="N11" s="664" t="s">
        <v>32</v>
      </c>
      <c r="O11" s="667" t="s">
        <v>32</v>
      </c>
      <c r="P11" s="663" t="s">
        <v>291</v>
      </c>
      <c r="Q11" s="664" t="s">
        <v>31</v>
      </c>
      <c r="R11" s="664" t="s">
        <v>32</v>
      </c>
      <c r="S11" s="665" t="s">
        <v>32</v>
      </c>
    </row>
    <row r="12" spans="1:19" x14ac:dyDescent="0.25">
      <c r="A12" s="20" t="s">
        <v>310</v>
      </c>
      <c r="B12" s="21" t="s">
        <v>299</v>
      </c>
      <c r="C12" s="22" t="s">
        <v>443</v>
      </c>
      <c r="D12" s="22" t="s">
        <v>444</v>
      </c>
      <c r="E12" s="23" t="s">
        <v>293</v>
      </c>
      <c r="G12" s="24" t="s">
        <v>33</v>
      </c>
      <c r="H12" s="663" t="s">
        <v>290</v>
      </c>
      <c r="I12" s="664" t="s">
        <v>31</v>
      </c>
      <c r="J12" s="664" t="s">
        <v>32</v>
      </c>
      <c r="K12" s="665" t="s">
        <v>32</v>
      </c>
      <c r="L12" s="666">
        <v>75</v>
      </c>
      <c r="M12" s="664" t="s">
        <v>31</v>
      </c>
      <c r="N12" s="664" t="s">
        <v>32</v>
      </c>
      <c r="O12" s="667" t="s">
        <v>32</v>
      </c>
      <c r="P12" s="663" t="s">
        <v>291</v>
      </c>
      <c r="Q12" s="664" t="s">
        <v>31</v>
      </c>
      <c r="R12" s="664" t="s">
        <v>32</v>
      </c>
      <c r="S12" s="665" t="s">
        <v>32</v>
      </c>
    </row>
    <row r="13" spans="1:19" x14ac:dyDescent="0.25">
      <c r="A13" s="20" t="s">
        <v>392</v>
      </c>
      <c r="B13" s="21" t="s">
        <v>305</v>
      </c>
      <c r="C13" s="22" t="s">
        <v>478</v>
      </c>
      <c r="D13" s="22" t="s">
        <v>400</v>
      </c>
      <c r="E13" s="23" t="s">
        <v>293</v>
      </c>
      <c r="G13" s="24" t="s">
        <v>33</v>
      </c>
      <c r="H13" s="663" t="s">
        <v>402</v>
      </c>
      <c r="I13" s="664" t="s">
        <v>31</v>
      </c>
      <c r="J13" s="664" t="s">
        <v>32</v>
      </c>
      <c r="K13" s="665" t="s">
        <v>32</v>
      </c>
      <c r="L13" s="666">
        <v>90</v>
      </c>
      <c r="M13" s="664" t="s">
        <v>31</v>
      </c>
      <c r="N13" s="664" t="s">
        <v>32</v>
      </c>
      <c r="O13" s="667" t="s">
        <v>32</v>
      </c>
      <c r="P13" s="663" t="s">
        <v>333</v>
      </c>
      <c r="Q13" s="664" t="s">
        <v>31</v>
      </c>
      <c r="R13" s="664" t="s">
        <v>32</v>
      </c>
      <c r="S13" s="665" t="s">
        <v>32</v>
      </c>
    </row>
    <row r="14" spans="1:19" x14ac:dyDescent="0.25">
      <c r="A14" s="20" t="s">
        <v>336</v>
      </c>
      <c r="B14" s="21" t="s">
        <v>292</v>
      </c>
      <c r="C14" s="22" t="s">
        <v>342</v>
      </c>
      <c r="D14" s="22" t="s">
        <v>343</v>
      </c>
      <c r="E14" s="23" t="s">
        <v>293</v>
      </c>
      <c r="G14" s="24" t="s">
        <v>33</v>
      </c>
      <c r="H14" s="663" t="s">
        <v>346</v>
      </c>
      <c r="I14" s="664" t="s">
        <v>31</v>
      </c>
      <c r="J14" s="664" t="s">
        <v>32</v>
      </c>
      <c r="K14" s="665" t="s">
        <v>32</v>
      </c>
      <c r="L14" s="666">
        <v>92</v>
      </c>
      <c r="M14" s="664" t="s">
        <v>31</v>
      </c>
      <c r="N14" s="664" t="s">
        <v>32</v>
      </c>
      <c r="O14" s="667" t="s">
        <v>32</v>
      </c>
      <c r="P14" s="663" t="s">
        <v>347</v>
      </c>
      <c r="Q14" s="664" t="s">
        <v>31</v>
      </c>
      <c r="R14" s="664" t="s">
        <v>32</v>
      </c>
      <c r="S14" s="665" t="s">
        <v>32</v>
      </c>
    </row>
    <row r="15" spans="1:19" x14ac:dyDescent="0.25">
      <c r="A15" s="20" t="s">
        <v>311</v>
      </c>
      <c r="B15" s="21" t="s">
        <v>305</v>
      </c>
      <c r="C15" s="22" t="s">
        <v>458</v>
      </c>
      <c r="D15" s="22" t="s">
        <v>321</v>
      </c>
      <c r="E15" s="23" t="s">
        <v>293</v>
      </c>
      <c r="G15" s="24" t="s">
        <v>33</v>
      </c>
      <c r="H15" s="663" t="s">
        <v>322</v>
      </c>
      <c r="I15" s="664" t="s">
        <v>31</v>
      </c>
      <c r="J15" s="664" t="s">
        <v>32</v>
      </c>
      <c r="K15" s="665" t="s">
        <v>32</v>
      </c>
      <c r="L15" s="666">
        <v>95</v>
      </c>
      <c r="M15" s="664" t="s">
        <v>31</v>
      </c>
      <c r="N15" s="664" t="s">
        <v>32</v>
      </c>
      <c r="O15" s="667" t="s">
        <v>32</v>
      </c>
      <c r="P15" s="663" t="s">
        <v>323</v>
      </c>
      <c r="Q15" s="664" t="s">
        <v>31</v>
      </c>
      <c r="R15" s="664" t="s">
        <v>32</v>
      </c>
      <c r="S15" s="665" t="s">
        <v>32</v>
      </c>
    </row>
    <row r="16" spans="1:19" x14ac:dyDescent="0.25">
      <c r="A16" s="20" t="s">
        <v>324</v>
      </c>
      <c r="B16" s="21" t="s">
        <v>300</v>
      </c>
      <c r="C16" s="22" t="s">
        <v>452</v>
      </c>
      <c r="D16" s="22" t="s">
        <v>332</v>
      </c>
      <c r="E16" s="23" t="s">
        <v>293</v>
      </c>
      <c r="G16" s="24" t="s">
        <v>33</v>
      </c>
      <c r="H16" s="663" t="s">
        <v>288</v>
      </c>
      <c r="I16" s="664" t="s">
        <v>31</v>
      </c>
      <c r="J16" s="664" t="s">
        <v>32</v>
      </c>
      <c r="K16" s="665" t="s">
        <v>32</v>
      </c>
      <c r="L16" s="666">
        <v>100</v>
      </c>
      <c r="M16" s="664" t="s">
        <v>31</v>
      </c>
      <c r="N16" s="664" t="s">
        <v>32</v>
      </c>
      <c r="O16" s="667" t="s">
        <v>32</v>
      </c>
      <c r="P16" s="663" t="s">
        <v>289</v>
      </c>
      <c r="Q16" s="664" t="s">
        <v>31</v>
      </c>
      <c r="R16" s="664" t="s">
        <v>32</v>
      </c>
      <c r="S16" s="665" t="s">
        <v>32</v>
      </c>
    </row>
    <row r="17" spans="1:19" x14ac:dyDescent="0.25">
      <c r="A17" s="20" t="s">
        <v>357</v>
      </c>
      <c r="B17" s="21" t="s">
        <v>300</v>
      </c>
      <c r="C17" s="22" t="s">
        <v>363</v>
      </c>
      <c r="D17" s="22" t="s">
        <v>462</v>
      </c>
      <c r="E17" s="23" t="s">
        <v>364</v>
      </c>
      <c r="G17" s="24" t="s">
        <v>33</v>
      </c>
      <c r="H17" s="663" t="s">
        <v>288</v>
      </c>
      <c r="I17" s="664" t="s">
        <v>31</v>
      </c>
      <c r="J17" s="664" t="s">
        <v>32</v>
      </c>
      <c r="K17" s="665" t="s">
        <v>32</v>
      </c>
      <c r="L17" s="666">
        <v>100</v>
      </c>
      <c r="M17" s="664" t="s">
        <v>31</v>
      </c>
      <c r="N17" s="664" t="s">
        <v>32</v>
      </c>
      <c r="O17" s="667" t="s">
        <v>32</v>
      </c>
      <c r="P17" s="663" t="s">
        <v>289</v>
      </c>
      <c r="Q17" s="664" t="s">
        <v>31</v>
      </c>
      <c r="R17" s="664" t="s">
        <v>32</v>
      </c>
      <c r="S17" s="665" t="s">
        <v>32</v>
      </c>
    </row>
    <row r="18" spans="1:19" x14ac:dyDescent="0.25">
      <c r="A18" s="20" t="s">
        <v>382</v>
      </c>
      <c r="B18" s="21" t="s">
        <v>292</v>
      </c>
      <c r="C18" s="22" t="s">
        <v>474</v>
      </c>
      <c r="D18" s="22" t="s">
        <v>385</v>
      </c>
      <c r="E18" s="23" t="s">
        <v>293</v>
      </c>
      <c r="G18" s="24" t="s">
        <v>33</v>
      </c>
      <c r="H18" s="663" t="s">
        <v>288</v>
      </c>
      <c r="I18" s="664" t="s">
        <v>31</v>
      </c>
      <c r="J18" s="664" t="s">
        <v>32</v>
      </c>
      <c r="K18" s="665" t="s">
        <v>32</v>
      </c>
      <c r="L18" s="666">
        <v>100</v>
      </c>
      <c r="M18" s="664" t="s">
        <v>31</v>
      </c>
      <c r="N18" s="664" t="s">
        <v>32</v>
      </c>
      <c r="O18" s="667" t="s">
        <v>32</v>
      </c>
      <c r="P18" s="663" t="s">
        <v>289</v>
      </c>
      <c r="Q18" s="664" t="s">
        <v>31</v>
      </c>
      <c r="R18" s="664" t="s">
        <v>32</v>
      </c>
      <c r="S18" s="665" t="s">
        <v>32</v>
      </c>
    </row>
    <row r="19" spans="1:19" x14ac:dyDescent="0.25">
      <c r="A19" s="20" t="s">
        <v>382</v>
      </c>
      <c r="B19" s="21" t="s">
        <v>299</v>
      </c>
      <c r="C19" s="22" t="s">
        <v>479</v>
      </c>
      <c r="D19" s="22" t="s">
        <v>388</v>
      </c>
      <c r="E19" s="23" t="s">
        <v>287</v>
      </c>
      <c r="G19" s="24" t="s">
        <v>33</v>
      </c>
      <c r="H19" s="663" t="s">
        <v>288</v>
      </c>
      <c r="I19" s="664" t="s">
        <v>31</v>
      </c>
      <c r="J19" s="664" t="s">
        <v>32</v>
      </c>
      <c r="K19" s="665" t="s">
        <v>32</v>
      </c>
      <c r="L19" s="666">
        <v>100</v>
      </c>
      <c r="M19" s="664" t="s">
        <v>31</v>
      </c>
      <c r="N19" s="664" t="s">
        <v>32</v>
      </c>
      <c r="O19" s="667" t="s">
        <v>32</v>
      </c>
      <c r="P19" s="663" t="s">
        <v>289</v>
      </c>
      <c r="Q19" s="664" t="s">
        <v>31</v>
      </c>
      <c r="R19" s="664" t="s">
        <v>32</v>
      </c>
      <c r="S19" s="665" t="s">
        <v>32</v>
      </c>
    </row>
    <row r="20" spans="1:19" x14ac:dyDescent="0.25">
      <c r="A20" s="20" t="s">
        <v>392</v>
      </c>
      <c r="B20" s="21" t="s">
        <v>299</v>
      </c>
      <c r="C20" s="22" t="s">
        <v>396</v>
      </c>
      <c r="D20" s="22" t="s">
        <v>397</v>
      </c>
      <c r="E20" s="23" t="s">
        <v>293</v>
      </c>
      <c r="G20" s="24" t="s">
        <v>33</v>
      </c>
      <c r="H20" s="663" t="s">
        <v>367</v>
      </c>
      <c r="I20" s="664" t="s">
        <v>31</v>
      </c>
      <c r="J20" s="664" t="s">
        <v>32</v>
      </c>
      <c r="K20" s="665" t="s">
        <v>32</v>
      </c>
      <c r="L20" s="666">
        <v>103</v>
      </c>
      <c r="M20" s="664" t="s">
        <v>31</v>
      </c>
      <c r="N20" s="664" t="s">
        <v>32</v>
      </c>
      <c r="O20" s="667" t="s">
        <v>32</v>
      </c>
      <c r="P20" s="663" t="s">
        <v>398</v>
      </c>
      <c r="Q20" s="664" t="s">
        <v>31</v>
      </c>
      <c r="R20" s="664" t="s">
        <v>32</v>
      </c>
      <c r="S20" s="665" t="s">
        <v>32</v>
      </c>
    </row>
    <row r="21" spans="1:19" x14ac:dyDescent="0.25">
      <c r="A21" s="20" t="s">
        <v>374</v>
      </c>
      <c r="B21" s="21" t="s">
        <v>300</v>
      </c>
      <c r="C21" s="22" t="s">
        <v>378</v>
      </c>
      <c r="D21" s="22" t="s">
        <v>471</v>
      </c>
      <c r="E21" s="23" t="s">
        <v>293</v>
      </c>
      <c r="G21" s="24" t="s">
        <v>33</v>
      </c>
      <c r="H21" s="663" t="s">
        <v>380</v>
      </c>
      <c r="I21" s="664" t="s">
        <v>31</v>
      </c>
      <c r="J21" s="664" t="s">
        <v>32</v>
      </c>
      <c r="K21" s="665" t="s">
        <v>32</v>
      </c>
      <c r="L21" s="666">
        <v>110</v>
      </c>
      <c r="M21" s="664" t="s">
        <v>31</v>
      </c>
      <c r="N21" s="664" t="s">
        <v>32</v>
      </c>
      <c r="O21" s="667" t="s">
        <v>32</v>
      </c>
      <c r="P21" s="663" t="s">
        <v>381</v>
      </c>
      <c r="Q21" s="664" t="s">
        <v>31</v>
      </c>
      <c r="R21" s="664" t="s">
        <v>32</v>
      </c>
      <c r="S21" s="665" t="s">
        <v>32</v>
      </c>
    </row>
    <row r="22" spans="1:19" x14ac:dyDescent="0.25">
      <c r="A22" s="20" t="s">
        <v>374</v>
      </c>
      <c r="B22" s="21" t="s">
        <v>299</v>
      </c>
      <c r="C22" s="22" t="s">
        <v>377</v>
      </c>
      <c r="D22" s="22" t="s">
        <v>470</v>
      </c>
      <c r="E22" s="23" t="s">
        <v>287</v>
      </c>
      <c r="G22" s="24" t="s">
        <v>33</v>
      </c>
      <c r="H22" s="663" t="s">
        <v>291</v>
      </c>
      <c r="I22" s="664" t="s">
        <v>31</v>
      </c>
      <c r="J22" s="664" t="s">
        <v>32</v>
      </c>
      <c r="K22" s="665" t="s">
        <v>32</v>
      </c>
      <c r="L22" s="666">
        <v>125</v>
      </c>
      <c r="M22" s="664" t="s">
        <v>31</v>
      </c>
      <c r="N22" s="664" t="s">
        <v>32</v>
      </c>
      <c r="O22" s="667" t="s">
        <v>32</v>
      </c>
      <c r="P22" s="663" t="s">
        <v>360</v>
      </c>
      <c r="Q22" s="664" t="s">
        <v>31</v>
      </c>
      <c r="R22" s="664" t="s">
        <v>32</v>
      </c>
      <c r="S22" s="665" t="s">
        <v>32</v>
      </c>
    </row>
    <row r="23" spans="1:19" x14ac:dyDescent="0.25">
      <c r="A23" s="20" t="s">
        <v>324</v>
      </c>
      <c r="B23" s="21" t="s">
        <v>285</v>
      </c>
      <c r="C23" s="22" t="s">
        <v>449</v>
      </c>
      <c r="D23" s="22" t="s">
        <v>325</v>
      </c>
      <c r="E23" s="23" t="s">
        <v>287</v>
      </c>
      <c r="G23" s="24" t="s">
        <v>33</v>
      </c>
      <c r="H23" s="663" t="s">
        <v>289</v>
      </c>
      <c r="I23" s="664" t="s">
        <v>31</v>
      </c>
      <c r="J23" s="664" t="s">
        <v>32</v>
      </c>
      <c r="K23" s="665" t="s">
        <v>32</v>
      </c>
      <c r="L23" s="666">
        <v>150</v>
      </c>
      <c r="M23" s="664" t="s">
        <v>31</v>
      </c>
      <c r="N23" s="664" t="s">
        <v>32</v>
      </c>
      <c r="O23" s="667" t="s">
        <v>32</v>
      </c>
      <c r="P23" s="663" t="s">
        <v>317</v>
      </c>
      <c r="Q23" s="664" t="s">
        <v>31</v>
      </c>
      <c r="R23" s="664" t="s">
        <v>32</v>
      </c>
      <c r="S23" s="665" t="s">
        <v>32</v>
      </c>
    </row>
    <row r="24" spans="1:19" x14ac:dyDescent="0.25">
      <c r="A24" s="20" t="s">
        <v>311</v>
      </c>
      <c r="B24" s="21" t="s">
        <v>292</v>
      </c>
      <c r="C24" s="22" t="s">
        <v>454</v>
      </c>
      <c r="D24" s="22" t="s">
        <v>316</v>
      </c>
      <c r="E24" s="23" t="s">
        <v>287</v>
      </c>
      <c r="G24" s="24" t="s">
        <v>33</v>
      </c>
      <c r="H24" s="663">
        <v>135</v>
      </c>
      <c r="I24" s="664" t="s">
        <v>31</v>
      </c>
      <c r="J24" s="664" t="s">
        <v>32</v>
      </c>
      <c r="K24" s="665" t="s">
        <v>32</v>
      </c>
      <c r="L24" s="666">
        <v>160</v>
      </c>
      <c r="M24" s="664" t="s">
        <v>31</v>
      </c>
      <c r="N24" s="664" t="s">
        <v>32</v>
      </c>
      <c r="O24" s="667" t="s">
        <v>32</v>
      </c>
      <c r="P24" s="663">
        <v>185</v>
      </c>
      <c r="Q24" s="664" t="s">
        <v>31</v>
      </c>
      <c r="R24" s="664" t="s">
        <v>32</v>
      </c>
      <c r="S24" s="665" t="s">
        <v>32</v>
      </c>
    </row>
    <row r="25" spans="1:19" x14ac:dyDescent="0.25">
      <c r="A25" s="20"/>
      <c r="B25" s="21"/>
      <c r="C25" s="22"/>
      <c r="D25" s="22"/>
      <c r="E25" s="23"/>
      <c r="G25" s="24"/>
      <c r="H25" s="21"/>
      <c r="I25" s="22"/>
      <c r="J25" s="22"/>
      <c r="K25" s="23"/>
      <c r="L25" s="25"/>
      <c r="M25" s="22"/>
      <c r="N25" s="22"/>
      <c r="O25" s="26"/>
      <c r="P25" s="21"/>
      <c r="Q25" s="22"/>
      <c r="R25" s="22"/>
      <c r="S25" s="23"/>
    </row>
    <row r="26" spans="1:19" x14ac:dyDescent="0.25">
      <c r="A26" s="20"/>
      <c r="B26" s="21"/>
      <c r="C26" s="22"/>
      <c r="D26" s="22"/>
      <c r="E26" s="23"/>
      <c r="G26" s="24"/>
      <c r="H26" s="21"/>
      <c r="I26" s="22"/>
      <c r="J26" s="22"/>
      <c r="K26" s="23"/>
      <c r="L26" s="25"/>
      <c r="M26" s="22"/>
      <c r="N26" s="22"/>
      <c r="O26" s="26"/>
      <c r="P26" s="21"/>
      <c r="Q26" s="22"/>
      <c r="R26" s="22"/>
      <c r="S26" s="23"/>
    </row>
  </sheetData>
  <sheetProtection algorithmName="SHA-512" hashValue="wGOHRCNhCyFbvpti1R9TTA6eF5u07BY1ovH8yE/F5j7AXWYWiHHDUhpckE8/bFYUx43DQvcpKbybrZa9GGb8Fg==" saltValue="DF1ldPGo5qrKHoZosQTBKg==" spinCount="100000" sheet="1" objects="1" scenarios="1" autoFilter="0"/>
  <sortState ref="A7:S26">
    <sortCondition ref="L7:L10"/>
  </sortState>
  <mergeCells count="9">
    <mergeCell ref="A3:S3"/>
    <mergeCell ref="A4:A5"/>
    <mergeCell ref="B4:E4"/>
    <mergeCell ref="G4:G5"/>
    <mergeCell ref="H4:K4"/>
    <mergeCell ref="L4:O5"/>
    <mergeCell ref="P4:S4"/>
    <mergeCell ref="H5:K5"/>
    <mergeCell ref="P5:S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C000"/>
  </sheetPr>
  <dimension ref="A1:S26"/>
  <sheetViews>
    <sheetView topLeftCell="A3" workbookViewId="0">
      <selection activeCell="A3" sqref="A3:S3"/>
    </sheetView>
  </sheetViews>
  <sheetFormatPr baseColWidth="10" defaultRowHeight="15" x14ac:dyDescent="0.25"/>
  <cols>
    <col min="6" max="6" width="0" hidden="1" customWidth="1"/>
    <col min="8" max="19" width="5.7109375" customWidth="1"/>
  </cols>
  <sheetData>
    <row r="1" spans="1:19" ht="15.75" hidden="1" thickBot="1" x14ac:dyDescent="0.3">
      <c r="A1" s="35" t="s">
        <v>11</v>
      </c>
      <c r="B1" s="36" t="s">
        <v>10</v>
      </c>
      <c r="C1" s="37" t="s">
        <v>1</v>
      </c>
      <c r="D1" s="37" t="s">
        <v>12</v>
      </c>
      <c r="E1" s="38" t="s">
        <v>3</v>
      </c>
      <c r="F1" s="39"/>
      <c r="G1" s="34" t="s">
        <v>4</v>
      </c>
      <c r="H1" s="36" t="s">
        <v>13</v>
      </c>
      <c r="I1" s="37" t="s">
        <v>15</v>
      </c>
      <c r="J1" s="37" t="s">
        <v>14</v>
      </c>
      <c r="K1" s="38" t="s">
        <v>16</v>
      </c>
      <c r="L1" s="40" t="s">
        <v>21</v>
      </c>
      <c r="M1" s="37" t="s">
        <v>22</v>
      </c>
      <c r="N1" s="37" t="s">
        <v>23</v>
      </c>
      <c r="O1" s="41" t="s">
        <v>24</v>
      </c>
      <c r="P1" s="36" t="s">
        <v>17</v>
      </c>
      <c r="Q1" s="37" t="s">
        <v>18</v>
      </c>
      <c r="R1" s="37" t="s">
        <v>19</v>
      </c>
      <c r="S1" s="38" t="s">
        <v>20</v>
      </c>
    </row>
    <row r="2" spans="1:19" ht="15.75" hidden="1" thickBot="1" x14ac:dyDescent="0.3">
      <c r="A2" s="27"/>
      <c r="B2" s="28"/>
      <c r="C2" s="29"/>
      <c r="D2" s="29"/>
      <c r="E2" s="30"/>
      <c r="F2" s="31"/>
      <c r="G2" s="34" t="s">
        <v>34</v>
      </c>
      <c r="H2" s="28"/>
      <c r="I2" s="29"/>
      <c r="J2" s="29"/>
      <c r="K2" s="30"/>
      <c r="L2" s="32"/>
      <c r="M2" s="29"/>
      <c r="N2" s="29"/>
      <c r="O2" s="33"/>
      <c r="P2" s="28"/>
      <c r="Q2" s="29"/>
      <c r="R2" s="29"/>
      <c r="S2" s="30"/>
    </row>
    <row r="3" spans="1:19" ht="21.75" thickBot="1" x14ac:dyDescent="0.3">
      <c r="A3" s="817" t="str">
        <f>'Paramètres SERIES'!A7</f>
        <v>16*50</v>
      </c>
      <c r="B3" s="818"/>
      <c r="C3" s="818"/>
      <c r="D3" s="818"/>
      <c r="E3" s="818"/>
      <c r="F3" s="818"/>
      <c r="G3" s="818"/>
      <c r="H3" s="818"/>
      <c r="I3" s="818"/>
      <c r="J3" s="818"/>
      <c r="K3" s="818"/>
      <c r="L3" s="818"/>
      <c r="M3" s="818"/>
      <c r="N3" s="818"/>
      <c r="O3" s="818"/>
      <c r="P3" s="818"/>
      <c r="Q3" s="818"/>
      <c r="R3" s="818"/>
      <c r="S3" s="819"/>
    </row>
    <row r="4" spans="1:19" ht="18.75" x14ac:dyDescent="0.25">
      <c r="A4" s="693" t="s">
        <v>9</v>
      </c>
      <c r="B4" s="697" t="s">
        <v>0</v>
      </c>
      <c r="C4" s="698"/>
      <c r="D4" s="698"/>
      <c r="E4" s="699"/>
      <c r="F4" s="19"/>
      <c r="G4" s="695" t="s">
        <v>4</v>
      </c>
      <c r="H4" s="681" t="s">
        <v>5</v>
      </c>
      <c r="I4" s="682"/>
      <c r="J4" s="682"/>
      <c r="K4" s="683"/>
      <c r="L4" s="684" t="s">
        <v>6</v>
      </c>
      <c r="M4" s="685"/>
      <c r="N4" s="685"/>
      <c r="O4" s="686"/>
      <c r="P4" s="681" t="s">
        <v>5</v>
      </c>
      <c r="Q4" s="682"/>
      <c r="R4" s="682"/>
      <c r="S4" s="683"/>
    </row>
    <row r="5" spans="1:19" ht="19.5" thickBot="1" x14ac:dyDescent="0.3">
      <c r="A5" s="694"/>
      <c r="B5" s="6" t="s">
        <v>10</v>
      </c>
      <c r="C5" s="1" t="s">
        <v>1</v>
      </c>
      <c r="D5" s="1" t="s">
        <v>2</v>
      </c>
      <c r="E5" s="7" t="s">
        <v>3</v>
      </c>
      <c r="F5" s="1"/>
      <c r="G5" s="696"/>
      <c r="H5" s="690" t="s">
        <v>7</v>
      </c>
      <c r="I5" s="691"/>
      <c r="J5" s="691"/>
      <c r="K5" s="692"/>
      <c r="L5" s="687"/>
      <c r="M5" s="688"/>
      <c r="N5" s="688"/>
      <c r="O5" s="689"/>
      <c r="P5" s="690" t="s">
        <v>8</v>
      </c>
      <c r="Q5" s="691"/>
      <c r="R5" s="691"/>
      <c r="S5" s="692"/>
    </row>
    <row r="6" spans="1:19" x14ac:dyDescent="0.25">
      <c r="A6" s="17" t="s">
        <v>11</v>
      </c>
      <c r="B6" s="11" t="s">
        <v>10</v>
      </c>
      <c r="C6" s="12" t="s">
        <v>1</v>
      </c>
      <c r="D6" s="12" t="s">
        <v>12</v>
      </c>
      <c r="E6" s="13" t="s">
        <v>3</v>
      </c>
      <c r="F6" s="14"/>
      <c r="G6" s="14" t="s">
        <v>4</v>
      </c>
      <c r="H6" s="11" t="s">
        <v>13</v>
      </c>
      <c r="I6" s="12" t="s">
        <v>15</v>
      </c>
      <c r="J6" s="12" t="s">
        <v>14</v>
      </c>
      <c r="K6" s="13" t="s">
        <v>16</v>
      </c>
      <c r="L6" s="15" t="s">
        <v>21</v>
      </c>
      <c r="M6" s="12" t="s">
        <v>22</v>
      </c>
      <c r="N6" s="12" t="s">
        <v>23</v>
      </c>
      <c r="O6" s="16" t="s">
        <v>24</v>
      </c>
      <c r="P6" s="11" t="s">
        <v>17</v>
      </c>
      <c r="Q6" s="12" t="s">
        <v>18</v>
      </c>
      <c r="R6" s="12" t="s">
        <v>19</v>
      </c>
      <c r="S6" s="13" t="s">
        <v>20</v>
      </c>
    </row>
    <row r="7" spans="1:19" x14ac:dyDescent="0.25">
      <c r="A7" s="20" t="s">
        <v>324</v>
      </c>
      <c r="B7" s="21" t="s">
        <v>299</v>
      </c>
      <c r="C7" s="22" t="s">
        <v>451</v>
      </c>
      <c r="D7" s="22" t="s">
        <v>328</v>
      </c>
      <c r="E7" s="23" t="s">
        <v>287</v>
      </c>
      <c r="G7" s="24" t="s">
        <v>34</v>
      </c>
      <c r="H7" s="663" t="s">
        <v>330</v>
      </c>
      <c r="I7" s="664" t="s">
        <v>27</v>
      </c>
      <c r="J7" s="664" t="s">
        <v>298</v>
      </c>
      <c r="K7" s="665" t="s">
        <v>28</v>
      </c>
      <c r="L7" s="666">
        <v>26</v>
      </c>
      <c r="M7" s="664" t="s">
        <v>27</v>
      </c>
      <c r="N7" s="664">
        <v>0</v>
      </c>
      <c r="O7" s="667" t="s">
        <v>28</v>
      </c>
      <c r="P7" s="663" t="s">
        <v>331</v>
      </c>
      <c r="Q7" s="664" t="s">
        <v>27</v>
      </c>
      <c r="R7" s="664" t="s">
        <v>295</v>
      </c>
      <c r="S7" s="665" t="s">
        <v>28</v>
      </c>
    </row>
    <row r="8" spans="1:19" x14ac:dyDescent="0.25">
      <c r="A8" s="20" t="s">
        <v>392</v>
      </c>
      <c r="B8" s="21" t="s">
        <v>292</v>
      </c>
      <c r="C8" s="22" t="s">
        <v>394</v>
      </c>
      <c r="D8" s="22" t="s">
        <v>395</v>
      </c>
      <c r="E8" s="23" t="s">
        <v>287</v>
      </c>
      <c r="G8" s="24" t="s">
        <v>34</v>
      </c>
      <c r="H8" s="663" t="s">
        <v>341</v>
      </c>
      <c r="I8" s="664" t="s">
        <v>27</v>
      </c>
      <c r="J8" s="664" t="s">
        <v>298</v>
      </c>
      <c r="K8" s="665" t="s">
        <v>28</v>
      </c>
      <c r="L8" s="666">
        <v>24</v>
      </c>
      <c r="M8" s="664" t="s">
        <v>27</v>
      </c>
      <c r="N8" s="664">
        <v>0</v>
      </c>
      <c r="O8" s="667" t="s">
        <v>28</v>
      </c>
      <c r="P8" s="663" t="s">
        <v>330</v>
      </c>
      <c r="Q8" s="664" t="s">
        <v>27</v>
      </c>
      <c r="R8" s="664" t="s">
        <v>295</v>
      </c>
      <c r="S8" s="665" t="s">
        <v>28</v>
      </c>
    </row>
    <row r="9" spans="1:19" x14ac:dyDescent="0.25">
      <c r="A9" s="20" t="s">
        <v>336</v>
      </c>
      <c r="B9" s="21" t="s">
        <v>285</v>
      </c>
      <c r="C9" s="22" t="s">
        <v>337</v>
      </c>
      <c r="D9" s="22" t="s">
        <v>338</v>
      </c>
      <c r="E9" s="23" t="s">
        <v>293</v>
      </c>
      <c r="G9" s="24" t="s">
        <v>34</v>
      </c>
      <c r="H9" s="663" t="s">
        <v>327</v>
      </c>
      <c r="I9" s="664" t="s">
        <v>27</v>
      </c>
      <c r="J9" s="664" t="s">
        <v>315</v>
      </c>
      <c r="K9" s="665" t="s">
        <v>28</v>
      </c>
      <c r="L9" s="666">
        <v>22</v>
      </c>
      <c r="M9" s="664" t="s">
        <v>27</v>
      </c>
      <c r="N9" s="664">
        <v>50</v>
      </c>
      <c r="O9" s="667" t="s">
        <v>28</v>
      </c>
      <c r="P9" s="663" t="s">
        <v>341</v>
      </c>
      <c r="Q9" s="664" t="s">
        <v>27</v>
      </c>
      <c r="R9" s="664" t="s">
        <v>290</v>
      </c>
      <c r="S9" s="665" t="s">
        <v>28</v>
      </c>
    </row>
    <row r="10" spans="1:19" x14ac:dyDescent="0.25">
      <c r="A10" s="20" t="s">
        <v>382</v>
      </c>
      <c r="B10" s="21" t="s">
        <v>305</v>
      </c>
      <c r="C10" s="22" t="s">
        <v>476</v>
      </c>
      <c r="D10" s="22" t="s">
        <v>390</v>
      </c>
      <c r="E10" s="23" t="s">
        <v>391</v>
      </c>
      <c r="G10" s="24" t="s">
        <v>34</v>
      </c>
      <c r="H10" s="663" t="s">
        <v>309</v>
      </c>
      <c r="I10" s="664" t="s">
        <v>27</v>
      </c>
      <c r="J10" s="664" t="s">
        <v>330</v>
      </c>
      <c r="K10" s="665" t="s">
        <v>28</v>
      </c>
      <c r="L10" s="666">
        <v>21</v>
      </c>
      <c r="M10" s="664" t="s">
        <v>27</v>
      </c>
      <c r="N10" s="664">
        <v>55</v>
      </c>
      <c r="O10" s="667" t="s">
        <v>28</v>
      </c>
      <c r="P10" s="663" t="s">
        <v>327</v>
      </c>
      <c r="Q10" s="664" t="s">
        <v>27</v>
      </c>
      <c r="R10" s="664" t="s">
        <v>370</v>
      </c>
      <c r="S10" s="665" t="s">
        <v>28</v>
      </c>
    </row>
    <row r="11" spans="1:19" x14ac:dyDescent="0.25">
      <c r="A11" s="20" t="s">
        <v>324</v>
      </c>
      <c r="B11" s="21" t="s">
        <v>292</v>
      </c>
      <c r="C11" s="22" t="s">
        <v>450</v>
      </c>
      <c r="D11" s="22" t="s">
        <v>326</v>
      </c>
      <c r="E11" s="23" t="s">
        <v>287</v>
      </c>
      <c r="G11" s="24" t="s">
        <v>34</v>
      </c>
      <c r="H11" s="663" t="s">
        <v>315</v>
      </c>
      <c r="I11" s="664" t="s">
        <v>27</v>
      </c>
      <c r="J11" s="664" t="s">
        <v>298</v>
      </c>
      <c r="K11" s="665" t="s">
        <v>28</v>
      </c>
      <c r="L11" s="666">
        <v>21</v>
      </c>
      <c r="M11" s="664" t="s">
        <v>27</v>
      </c>
      <c r="N11" s="664">
        <v>0</v>
      </c>
      <c r="O11" s="667" t="s">
        <v>28</v>
      </c>
      <c r="P11" s="663" t="s">
        <v>327</v>
      </c>
      <c r="Q11" s="664" t="s">
        <v>27</v>
      </c>
      <c r="R11" s="664" t="s">
        <v>295</v>
      </c>
      <c r="S11" s="665" t="s">
        <v>28</v>
      </c>
    </row>
    <row r="12" spans="1:19" x14ac:dyDescent="0.25">
      <c r="A12" s="20" t="s">
        <v>310</v>
      </c>
      <c r="B12" s="21" t="s">
        <v>305</v>
      </c>
      <c r="C12" s="22" t="s">
        <v>447</v>
      </c>
      <c r="D12" s="22" t="s">
        <v>448</v>
      </c>
      <c r="E12" s="23" t="s">
        <v>287</v>
      </c>
      <c r="G12" s="24" t="s">
        <v>34</v>
      </c>
      <c r="H12" s="663" t="s">
        <v>308</v>
      </c>
      <c r="I12" s="664" t="s">
        <v>27</v>
      </c>
      <c r="J12" s="664" t="s">
        <v>298</v>
      </c>
      <c r="K12" s="665" t="s">
        <v>28</v>
      </c>
      <c r="L12" s="666">
        <v>20</v>
      </c>
      <c r="M12" s="664" t="s">
        <v>27</v>
      </c>
      <c r="N12" s="664">
        <v>0</v>
      </c>
      <c r="O12" s="667" t="s">
        <v>28</v>
      </c>
      <c r="P12" s="663" t="s">
        <v>309</v>
      </c>
      <c r="Q12" s="664" t="s">
        <v>27</v>
      </c>
      <c r="R12" s="664" t="s">
        <v>295</v>
      </c>
      <c r="S12" s="665" t="s">
        <v>28</v>
      </c>
    </row>
    <row r="13" spans="1:19" x14ac:dyDescent="0.25">
      <c r="A13" s="20" t="s">
        <v>368</v>
      </c>
      <c r="B13" s="21" t="s">
        <v>299</v>
      </c>
      <c r="C13" s="22" t="s">
        <v>482</v>
      </c>
      <c r="D13" s="22" t="s">
        <v>483</v>
      </c>
      <c r="E13" s="23" t="s">
        <v>287</v>
      </c>
      <c r="G13" s="24" t="s">
        <v>34</v>
      </c>
      <c r="H13" s="663">
        <v>19</v>
      </c>
      <c r="I13" s="664" t="s">
        <v>27</v>
      </c>
      <c r="J13" s="664" t="s">
        <v>298</v>
      </c>
      <c r="K13" s="665" t="s">
        <v>28</v>
      </c>
      <c r="L13" s="666">
        <v>20</v>
      </c>
      <c r="M13" s="664" t="s">
        <v>27</v>
      </c>
      <c r="N13" s="664">
        <v>0</v>
      </c>
      <c r="O13" s="667" t="s">
        <v>28</v>
      </c>
      <c r="P13" s="663">
        <v>21</v>
      </c>
      <c r="Q13" s="664" t="s">
        <v>27</v>
      </c>
      <c r="R13" s="664" t="s">
        <v>295</v>
      </c>
      <c r="S13" s="665" t="s">
        <v>28</v>
      </c>
    </row>
    <row r="14" spans="1:19" x14ac:dyDescent="0.25">
      <c r="A14" s="20" t="s">
        <v>374</v>
      </c>
      <c r="B14" s="21" t="s">
        <v>285</v>
      </c>
      <c r="C14" s="22" t="s">
        <v>375</v>
      </c>
      <c r="D14" s="22" t="s">
        <v>468</v>
      </c>
      <c r="E14" s="23" t="s">
        <v>287</v>
      </c>
      <c r="G14" s="24" t="s">
        <v>34</v>
      </c>
      <c r="H14" s="663">
        <v>18</v>
      </c>
      <c r="I14" s="664" t="s">
        <v>27</v>
      </c>
      <c r="J14" s="664" t="s">
        <v>298</v>
      </c>
      <c r="K14" s="665" t="s">
        <v>28</v>
      </c>
      <c r="L14" s="666">
        <v>19</v>
      </c>
      <c r="M14" s="664" t="s">
        <v>27</v>
      </c>
      <c r="N14" s="664">
        <v>0</v>
      </c>
      <c r="O14" s="667" t="s">
        <v>28</v>
      </c>
      <c r="P14" s="663">
        <v>20</v>
      </c>
      <c r="Q14" s="664" t="s">
        <v>27</v>
      </c>
      <c r="R14" s="664" t="s">
        <v>295</v>
      </c>
      <c r="S14" s="665" t="s">
        <v>28</v>
      </c>
    </row>
    <row r="15" spans="1:19" x14ac:dyDescent="0.25">
      <c r="A15" s="20" t="s">
        <v>392</v>
      </c>
      <c r="B15" s="21" t="s">
        <v>285</v>
      </c>
      <c r="C15" s="22" t="s">
        <v>477</v>
      </c>
      <c r="D15" s="22" t="s">
        <v>393</v>
      </c>
      <c r="E15" s="23" t="s">
        <v>287</v>
      </c>
      <c r="G15" s="24" t="s">
        <v>34</v>
      </c>
      <c r="H15" s="663" t="s">
        <v>362</v>
      </c>
      <c r="I15" s="664" t="s">
        <v>27</v>
      </c>
      <c r="J15" s="664" t="s">
        <v>298</v>
      </c>
      <c r="K15" s="665" t="s">
        <v>28</v>
      </c>
      <c r="L15" s="666">
        <v>18</v>
      </c>
      <c r="M15" s="664" t="s">
        <v>27</v>
      </c>
      <c r="N15" s="664">
        <v>0</v>
      </c>
      <c r="O15" s="667" t="s">
        <v>28</v>
      </c>
      <c r="P15" s="663" t="s">
        <v>308</v>
      </c>
      <c r="Q15" s="664" t="s">
        <v>27</v>
      </c>
      <c r="R15" s="664" t="s">
        <v>295</v>
      </c>
      <c r="S15" s="665" t="s">
        <v>28</v>
      </c>
    </row>
    <row r="16" spans="1:19" x14ac:dyDescent="0.25">
      <c r="A16" s="20" t="s">
        <v>374</v>
      </c>
      <c r="B16" s="21" t="s">
        <v>305</v>
      </c>
      <c r="C16" s="22" t="s">
        <v>379</v>
      </c>
      <c r="D16" s="22" t="s">
        <v>472</v>
      </c>
      <c r="E16" s="23" t="s">
        <v>293</v>
      </c>
      <c r="G16" s="24" t="s">
        <v>34</v>
      </c>
      <c r="H16" s="663">
        <v>17</v>
      </c>
      <c r="I16" s="664" t="s">
        <v>27</v>
      </c>
      <c r="J16" s="664" t="s">
        <v>298</v>
      </c>
      <c r="K16" s="665" t="s">
        <v>28</v>
      </c>
      <c r="L16" s="666">
        <v>18</v>
      </c>
      <c r="M16" s="664" t="s">
        <v>27</v>
      </c>
      <c r="N16" s="664">
        <v>0</v>
      </c>
      <c r="O16" s="667" t="s">
        <v>28</v>
      </c>
      <c r="P16" s="663">
        <v>19</v>
      </c>
      <c r="Q16" s="664" t="s">
        <v>27</v>
      </c>
      <c r="R16" s="664" t="s">
        <v>295</v>
      </c>
      <c r="S16" s="665" t="s">
        <v>28</v>
      </c>
    </row>
    <row r="17" spans="1:19" x14ac:dyDescent="0.25">
      <c r="A17" s="20" t="s">
        <v>382</v>
      </c>
      <c r="B17" s="21" t="s">
        <v>300</v>
      </c>
      <c r="C17" s="22" t="s">
        <v>475</v>
      </c>
      <c r="D17" s="22" t="s">
        <v>389</v>
      </c>
      <c r="E17" s="23" t="s">
        <v>287</v>
      </c>
      <c r="G17" s="24" t="s">
        <v>34</v>
      </c>
      <c r="H17" s="663" t="s">
        <v>362</v>
      </c>
      <c r="I17" s="664" t="s">
        <v>27</v>
      </c>
      <c r="J17" s="664" t="s">
        <v>298</v>
      </c>
      <c r="K17" s="665" t="s">
        <v>28</v>
      </c>
      <c r="L17" s="666">
        <v>18</v>
      </c>
      <c r="M17" s="664" t="s">
        <v>27</v>
      </c>
      <c r="N17" s="664">
        <v>0</v>
      </c>
      <c r="O17" s="667" t="s">
        <v>28</v>
      </c>
      <c r="P17" s="663" t="s">
        <v>308</v>
      </c>
      <c r="Q17" s="664" t="s">
        <v>27</v>
      </c>
      <c r="R17" s="664" t="s">
        <v>295</v>
      </c>
      <c r="S17" s="665" t="s">
        <v>28</v>
      </c>
    </row>
    <row r="18" spans="1:19" x14ac:dyDescent="0.25">
      <c r="A18" s="20" t="s">
        <v>311</v>
      </c>
      <c r="B18" s="21" t="s">
        <v>300</v>
      </c>
      <c r="C18" s="22" t="s">
        <v>456</v>
      </c>
      <c r="D18" s="22" t="s">
        <v>457</v>
      </c>
      <c r="E18" s="23" t="s">
        <v>293</v>
      </c>
      <c r="G18" s="24" t="s">
        <v>34</v>
      </c>
      <c r="H18" s="663">
        <v>16</v>
      </c>
      <c r="I18" s="664" t="s">
        <v>27</v>
      </c>
      <c r="J18" s="664">
        <v>30</v>
      </c>
      <c r="K18" s="665" t="s">
        <v>28</v>
      </c>
      <c r="L18" s="666">
        <v>17</v>
      </c>
      <c r="M18" s="664" t="s">
        <v>27</v>
      </c>
      <c r="N18" s="664">
        <v>30</v>
      </c>
      <c r="O18" s="667" t="s">
        <v>28</v>
      </c>
      <c r="P18" s="663">
        <v>18</v>
      </c>
      <c r="Q18" s="664" t="s">
        <v>27</v>
      </c>
      <c r="R18" s="664">
        <v>30</v>
      </c>
      <c r="S18" s="665" t="s">
        <v>28</v>
      </c>
    </row>
    <row r="19" spans="1:19" x14ac:dyDescent="0.25">
      <c r="A19" s="20" t="s">
        <v>310</v>
      </c>
      <c r="B19" s="21" t="s">
        <v>300</v>
      </c>
      <c r="C19" s="22" t="s">
        <v>445</v>
      </c>
      <c r="D19" s="22" t="s">
        <v>446</v>
      </c>
      <c r="E19" s="23" t="s">
        <v>287</v>
      </c>
      <c r="G19" s="24" t="s">
        <v>34</v>
      </c>
      <c r="H19" s="663" t="s">
        <v>303</v>
      </c>
      <c r="I19" s="664" t="s">
        <v>27</v>
      </c>
      <c r="J19" s="664" t="s">
        <v>298</v>
      </c>
      <c r="K19" s="665" t="s">
        <v>28</v>
      </c>
      <c r="L19" s="666">
        <v>17</v>
      </c>
      <c r="M19" s="664" t="s">
        <v>27</v>
      </c>
      <c r="N19" s="664">
        <v>0</v>
      </c>
      <c r="O19" s="667" t="s">
        <v>28</v>
      </c>
      <c r="P19" s="663" t="s">
        <v>304</v>
      </c>
      <c r="Q19" s="664" t="s">
        <v>27</v>
      </c>
      <c r="R19" s="664" t="s">
        <v>295</v>
      </c>
      <c r="S19" s="665" t="s">
        <v>28</v>
      </c>
    </row>
    <row r="20" spans="1:19" x14ac:dyDescent="0.25">
      <c r="A20" s="20" t="s">
        <v>357</v>
      </c>
      <c r="B20" s="21" t="s">
        <v>285</v>
      </c>
      <c r="C20" s="22" t="s">
        <v>358</v>
      </c>
      <c r="D20" s="22" t="s">
        <v>461</v>
      </c>
      <c r="E20" s="23" t="s">
        <v>287</v>
      </c>
      <c r="G20" s="24" t="s">
        <v>34</v>
      </c>
      <c r="H20" s="663" t="s">
        <v>303</v>
      </c>
      <c r="I20" s="664" t="s">
        <v>27</v>
      </c>
      <c r="J20" s="664" t="s">
        <v>298</v>
      </c>
      <c r="K20" s="665" t="s">
        <v>28</v>
      </c>
      <c r="L20" s="666">
        <v>17</v>
      </c>
      <c r="M20" s="664" t="s">
        <v>27</v>
      </c>
      <c r="N20" s="664">
        <v>0</v>
      </c>
      <c r="O20" s="667" t="s">
        <v>28</v>
      </c>
      <c r="P20" s="663" t="s">
        <v>304</v>
      </c>
      <c r="Q20" s="664" t="s">
        <v>27</v>
      </c>
      <c r="R20" s="664" t="s">
        <v>295</v>
      </c>
      <c r="S20" s="665" t="s">
        <v>28</v>
      </c>
    </row>
    <row r="21" spans="1:19" x14ac:dyDescent="0.25">
      <c r="A21" s="20" t="s">
        <v>368</v>
      </c>
      <c r="B21" s="21" t="s">
        <v>285</v>
      </c>
      <c r="C21" s="22" t="s">
        <v>369</v>
      </c>
      <c r="D21" s="22" t="s">
        <v>464</v>
      </c>
      <c r="E21" s="23" t="s">
        <v>364</v>
      </c>
      <c r="G21" s="24" t="s">
        <v>34</v>
      </c>
      <c r="H21" s="663" t="s">
        <v>303</v>
      </c>
      <c r="I21" s="664" t="s">
        <v>27</v>
      </c>
      <c r="J21" s="664" t="s">
        <v>295</v>
      </c>
      <c r="K21" s="665" t="s">
        <v>28</v>
      </c>
      <c r="L21" s="666">
        <v>16</v>
      </c>
      <c r="M21" s="664" t="s">
        <v>27</v>
      </c>
      <c r="N21" s="664">
        <v>30</v>
      </c>
      <c r="O21" s="667" t="s">
        <v>28</v>
      </c>
      <c r="P21" s="663" t="s">
        <v>362</v>
      </c>
      <c r="Q21" s="664" t="s">
        <v>27</v>
      </c>
      <c r="R21" s="664" t="s">
        <v>298</v>
      </c>
      <c r="S21" s="665" t="s">
        <v>28</v>
      </c>
    </row>
    <row r="22" spans="1:19" x14ac:dyDescent="0.25">
      <c r="A22" s="20" t="s">
        <v>357</v>
      </c>
      <c r="B22" s="21" t="s">
        <v>299</v>
      </c>
      <c r="C22" s="22" t="s">
        <v>440</v>
      </c>
      <c r="D22" s="22" t="s">
        <v>393</v>
      </c>
      <c r="E22" s="23" t="s">
        <v>287</v>
      </c>
      <c r="G22" s="24" t="s">
        <v>34</v>
      </c>
      <c r="H22" s="663" t="s">
        <v>314</v>
      </c>
      <c r="I22" s="664" t="s">
        <v>27</v>
      </c>
      <c r="J22" s="664" t="s">
        <v>298</v>
      </c>
      <c r="K22" s="665" t="s">
        <v>28</v>
      </c>
      <c r="L22" s="663">
        <v>16</v>
      </c>
      <c r="M22" s="664" t="s">
        <v>27</v>
      </c>
      <c r="N22" s="664">
        <v>0</v>
      </c>
      <c r="O22" s="667" t="s">
        <v>28</v>
      </c>
      <c r="P22" s="663" t="s">
        <v>362</v>
      </c>
      <c r="Q22" s="664" t="s">
        <v>27</v>
      </c>
      <c r="R22" s="664">
        <v>0</v>
      </c>
      <c r="S22" s="665" t="s">
        <v>28</v>
      </c>
    </row>
    <row r="23" spans="1:19" x14ac:dyDescent="0.25">
      <c r="A23" s="20" t="s">
        <v>311</v>
      </c>
      <c r="B23" s="21" t="s">
        <v>299</v>
      </c>
      <c r="C23" s="22" t="s">
        <v>455</v>
      </c>
      <c r="D23" s="22" t="s">
        <v>316</v>
      </c>
      <c r="E23" s="23" t="s">
        <v>287</v>
      </c>
      <c r="G23" s="24" t="s">
        <v>34</v>
      </c>
      <c r="H23" s="663" t="s">
        <v>319</v>
      </c>
      <c r="I23" s="664" t="s">
        <v>27</v>
      </c>
      <c r="J23" s="664" t="s">
        <v>315</v>
      </c>
      <c r="K23" s="665" t="s">
        <v>28</v>
      </c>
      <c r="L23" s="666">
        <v>14</v>
      </c>
      <c r="M23" s="664" t="s">
        <v>27</v>
      </c>
      <c r="N23" s="664">
        <v>50</v>
      </c>
      <c r="O23" s="667" t="s">
        <v>28</v>
      </c>
      <c r="P23" s="663" t="s">
        <v>314</v>
      </c>
      <c r="Q23" s="664" t="s">
        <v>27</v>
      </c>
      <c r="R23" s="664" t="s">
        <v>290</v>
      </c>
      <c r="S23" s="665" t="s">
        <v>28</v>
      </c>
    </row>
    <row r="24" spans="1:19" x14ac:dyDescent="0.25">
      <c r="A24" s="20" t="s">
        <v>336</v>
      </c>
      <c r="B24" s="21" t="s">
        <v>299</v>
      </c>
      <c r="C24" s="22" t="s">
        <v>348</v>
      </c>
      <c r="D24" s="22" t="s">
        <v>349</v>
      </c>
      <c r="E24" s="23" t="s">
        <v>287</v>
      </c>
      <c r="G24" s="24" t="s">
        <v>34</v>
      </c>
      <c r="H24" s="663" t="s">
        <v>351</v>
      </c>
      <c r="I24" s="664" t="s">
        <v>27</v>
      </c>
      <c r="J24" s="664" t="s">
        <v>320</v>
      </c>
      <c r="K24" s="665" t="s">
        <v>28</v>
      </c>
      <c r="L24" s="666">
        <v>13</v>
      </c>
      <c r="M24" s="664" t="s">
        <v>27</v>
      </c>
      <c r="N24" s="664">
        <v>15</v>
      </c>
      <c r="O24" s="667" t="s">
        <v>28</v>
      </c>
      <c r="P24" s="663" t="s">
        <v>319</v>
      </c>
      <c r="Q24" s="664" t="s">
        <v>27</v>
      </c>
      <c r="R24" s="664" t="s">
        <v>314</v>
      </c>
      <c r="S24" s="665" t="s">
        <v>28</v>
      </c>
    </row>
    <row r="25" spans="1:19" x14ac:dyDescent="0.25">
      <c r="A25" s="20"/>
      <c r="B25" s="21"/>
      <c r="C25" s="22"/>
      <c r="D25" s="22"/>
      <c r="E25" s="23"/>
      <c r="G25" s="24"/>
      <c r="H25" s="21"/>
      <c r="I25" s="22"/>
      <c r="J25" s="22"/>
      <c r="K25" s="23"/>
      <c r="L25" s="25"/>
      <c r="M25" s="22"/>
      <c r="N25" s="22"/>
      <c r="O25" s="26"/>
      <c r="P25" s="21"/>
      <c r="Q25" s="22"/>
      <c r="R25" s="22"/>
      <c r="S25" s="23"/>
    </row>
    <row r="26" spans="1:19" x14ac:dyDescent="0.25">
      <c r="A26" s="20"/>
      <c r="B26" s="21"/>
      <c r="C26" s="22"/>
      <c r="D26" s="22"/>
      <c r="E26" s="23"/>
      <c r="G26" s="24"/>
      <c r="H26" s="21"/>
      <c r="I26" s="22"/>
      <c r="J26" s="22"/>
      <c r="K26" s="23"/>
      <c r="L26" s="25"/>
      <c r="M26" s="22"/>
      <c r="N26" s="22"/>
      <c r="O26" s="26"/>
      <c r="P26" s="21"/>
      <c r="Q26" s="22"/>
      <c r="R26" s="22"/>
      <c r="S26" s="23"/>
    </row>
  </sheetData>
  <sheetProtection algorithmName="SHA-512" hashValue="g/WCBACr7hPzEDkF5VgpqpEqb5B0429rZFMrDR1Ix/eDOYIa5cYSdUP+/ej7hoQ87kwBghagA+kV3OE60+vL2g==" saltValue="Y0adL+l9UnpQ5TpZ/VwTEQ==" spinCount="100000" sheet="1" objects="1" scenarios="1" autoFilter="0"/>
  <sortState ref="A7:S26">
    <sortCondition descending="1" ref="L7:L10"/>
    <sortCondition descending="1" ref="N7:N10"/>
  </sortState>
  <mergeCells count="9">
    <mergeCell ref="A3:S3"/>
    <mergeCell ref="A4:A5"/>
    <mergeCell ref="B4:E4"/>
    <mergeCell ref="G4:G5"/>
    <mergeCell ref="H4:K4"/>
    <mergeCell ref="L4:O5"/>
    <mergeCell ref="P4:S4"/>
    <mergeCell ref="H5:K5"/>
    <mergeCell ref="P5:S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FF0000"/>
  </sheetPr>
  <dimension ref="A1:P28"/>
  <sheetViews>
    <sheetView topLeftCell="B6" workbookViewId="0">
      <selection activeCell="J27" sqref="J27"/>
    </sheetView>
  </sheetViews>
  <sheetFormatPr baseColWidth="10" defaultColWidth="11.42578125" defaultRowHeight="15" x14ac:dyDescent="0.25"/>
  <cols>
    <col min="1" max="1" width="22.7109375" style="175" customWidth="1"/>
    <col min="2" max="2" width="13.140625" style="175" customWidth="1"/>
    <col min="3" max="16384" width="11.42578125" style="175"/>
  </cols>
  <sheetData>
    <row r="1" spans="1:16" ht="19.5" thickBot="1" x14ac:dyDescent="0.35">
      <c r="A1" s="850" t="s">
        <v>4</v>
      </c>
      <c r="B1" s="853" t="s">
        <v>76</v>
      </c>
      <c r="C1" s="852"/>
      <c r="D1" s="852"/>
      <c r="E1" s="852" t="s">
        <v>45</v>
      </c>
      <c r="F1" s="852"/>
      <c r="G1" s="852" t="s">
        <v>72</v>
      </c>
      <c r="H1" s="852"/>
      <c r="I1" s="852"/>
      <c r="J1" s="852"/>
      <c r="K1" s="852"/>
      <c r="L1" s="852"/>
      <c r="M1" s="834" t="s">
        <v>79</v>
      </c>
      <c r="N1" s="835"/>
      <c r="O1" s="835"/>
      <c r="P1" s="836"/>
    </row>
    <row r="2" spans="1:16" ht="15.75" thickBot="1" x14ac:dyDescent="0.3">
      <c r="A2" s="851"/>
      <c r="B2" s="176" t="s">
        <v>84</v>
      </c>
      <c r="C2" s="177" t="s">
        <v>77</v>
      </c>
      <c r="D2" s="177" t="s">
        <v>78</v>
      </c>
      <c r="E2" s="177" t="s">
        <v>75</v>
      </c>
      <c r="F2" s="178" t="s">
        <v>74</v>
      </c>
      <c r="G2" s="177" t="s">
        <v>69</v>
      </c>
      <c r="H2" s="177" t="s">
        <v>71</v>
      </c>
      <c r="I2" s="177" t="s">
        <v>70</v>
      </c>
      <c r="J2" s="177" t="s">
        <v>73</v>
      </c>
      <c r="K2" s="177" t="s">
        <v>47</v>
      </c>
      <c r="L2" s="177" t="s">
        <v>61</v>
      </c>
      <c r="M2" s="177" t="s">
        <v>80</v>
      </c>
      <c r="N2" s="177" t="s">
        <v>81</v>
      </c>
      <c r="O2" s="177" t="s">
        <v>82</v>
      </c>
      <c r="P2" s="179" t="s">
        <v>83</v>
      </c>
    </row>
    <row r="3" spans="1:16" ht="15.75" x14ac:dyDescent="0.25">
      <c r="A3" s="180" t="s">
        <v>26</v>
      </c>
      <c r="B3" s="115">
        <v>40</v>
      </c>
      <c r="C3" s="181">
        <f>COUNTIF('Recensement des Equipes'!$G$4:$G$97,'Paramètres SERIES'!A3)</f>
        <v>19</v>
      </c>
      <c r="D3" s="116">
        <v>4</v>
      </c>
      <c r="E3" s="181">
        <f>IF((($B3/D3)-INT($B3/D3))=0,INT(B3/D3),INT(B3/D3)+INT((($B3/D3)-INT($B3/D3))+1))</f>
        <v>10</v>
      </c>
      <c r="F3" s="186">
        <f t="shared" ref="F3:F7" si="0">INT($C3/D3)+INT(($C3/D3)-INT($C3/D3)+1)</f>
        <v>5</v>
      </c>
      <c r="G3" s="181">
        <v>30</v>
      </c>
      <c r="H3" s="116">
        <v>10</v>
      </c>
      <c r="I3" s="272">
        <v>3</v>
      </c>
      <c r="J3" s="181">
        <v>1</v>
      </c>
      <c r="K3" s="181">
        <v>1</v>
      </c>
      <c r="L3" s="181">
        <f>SUM(H3:K3)</f>
        <v>15</v>
      </c>
      <c r="M3" s="181">
        <f>L3*E3</f>
        <v>150</v>
      </c>
      <c r="N3" s="182">
        <f>M3/(24*60)</f>
        <v>0.10416666666666667</v>
      </c>
      <c r="O3" s="181">
        <f>M3</f>
        <v>150</v>
      </c>
      <c r="P3" s="183">
        <f>O3/(24*60)</f>
        <v>0.10416666666666667</v>
      </c>
    </row>
    <row r="4" spans="1:16" ht="15.75" x14ac:dyDescent="0.25">
      <c r="A4" s="184" t="s">
        <v>30</v>
      </c>
      <c r="B4" s="185">
        <f>B3</f>
        <v>40</v>
      </c>
      <c r="C4" s="186">
        <f>COUNTIF('Recensement des Equipes'!$G$4:$G$97,'Paramètres SERIES'!A4)</f>
        <v>18</v>
      </c>
      <c r="D4" s="111">
        <v>2</v>
      </c>
      <c r="E4" s="181">
        <f t="shared" ref="E4:E7" si="1">IF((($B4/D4)-INT($B4/D4))=0,INT(B4/D4),INT(B4/D4)+INT((($B4/D4)-INT($B4/D4))+1))</f>
        <v>20</v>
      </c>
      <c r="F4" s="186">
        <f t="shared" si="0"/>
        <v>10</v>
      </c>
      <c r="G4" s="186">
        <v>30</v>
      </c>
      <c r="H4" s="111">
        <v>7</v>
      </c>
      <c r="I4" s="273">
        <f>+I3</f>
        <v>3</v>
      </c>
      <c r="J4" s="186">
        <v>1</v>
      </c>
      <c r="K4" s="186">
        <v>1</v>
      </c>
      <c r="L4" s="186">
        <f t="shared" ref="L4:L7" si="2">SUM(H4:K4)</f>
        <v>12</v>
      </c>
      <c r="M4" s="186">
        <f>L4*E4</f>
        <v>240</v>
      </c>
      <c r="N4" s="187">
        <f t="shared" ref="N4:N7" si="3">M4/(24*60)</f>
        <v>0.16666666666666666</v>
      </c>
      <c r="O4" s="186">
        <f>M4+O3</f>
        <v>390</v>
      </c>
      <c r="P4" s="188">
        <f t="shared" ref="P4:P7" si="4">O4/(24*60)</f>
        <v>0.27083333333333331</v>
      </c>
    </row>
    <row r="5" spans="1:16" ht="15.75" x14ac:dyDescent="0.25">
      <c r="A5" s="184" t="s">
        <v>29</v>
      </c>
      <c r="B5" s="185">
        <f t="shared" ref="B5:B7" si="5">B4</f>
        <v>40</v>
      </c>
      <c r="C5" s="186">
        <f>COUNTIF('Recensement des Equipes'!$G$4:$G$97,'Paramètres SERIES'!A5)</f>
        <v>19</v>
      </c>
      <c r="D5" s="111">
        <v>4</v>
      </c>
      <c r="E5" s="181">
        <f t="shared" si="1"/>
        <v>10</v>
      </c>
      <c r="F5" s="186">
        <f t="shared" si="0"/>
        <v>5</v>
      </c>
      <c r="G5" s="186">
        <v>30</v>
      </c>
      <c r="H5" s="111">
        <v>5</v>
      </c>
      <c r="I5" s="273">
        <f>+I3</f>
        <v>3</v>
      </c>
      <c r="J5" s="186">
        <v>1</v>
      </c>
      <c r="K5" s="186">
        <v>1</v>
      </c>
      <c r="L5" s="186">
        <f t="shared" si="2"/>
        <v>10</v>
      </c>
      <c r="M5" s="186">
        <f>L5*E5</f>
        <v>100</v>
      </c>
      <c r="N5" s="187">
        <f t="shared" si="3"/>
        <v>6.9444444444444448E-2</v>
      </c>
      <c r="O5" s="186">
        <f t="shared" ref="O5:O7" si="6">M5+O4</f>
        <v>490</v>
      </c>
      <c r="P5" s="188">
        <f t="shared" si="4"/>
        <v>0.34027777777777779</v>
      </c>
    </row>
    <row r="6" spans="1:16" ht="15.75" x14ac:dyDescent="0.25">
      <c r="A6" s="184" t="s">
        <v>33</v>
      </c>
      <c r="B6" s="185">
        <f t="shared" si="5"/>
        <v>40</v>
      </c>
      <c r="C6" s="186">
        <f>COUNTIF('Recensement des Equipes'!$G$4:$G$97,'Paramètres SERIES'!A6)</f>
        <v>18</v>
      </c>
      <c r="D6" s="111">
        <v>2</v>
      </c>
      <c r="E6" s="181">
        <f t="shared" si="1"/>
        <v>20</v>
      </c>
      <c r="F6" s="186">
        <f t="shared" si="0"/>
        <v>10</v>
      </c>
      <c r="G6" s="186">
        <v>30</v>
      </c>
      <c r="H6" s="111">
        <v>7</v>
      </c>
      <c r="I6" s="274">
        <v>3</v>
      </c>
      <c r="J6" s="186">
        <v>1</v>
      </c>
      <c r="K6" s="186">
        <v>1</v>
      </c>
      <c r="L6" s="186">
        <f t="shared" si="2"/>
        <v>12</v>
      </c>
      <c r="M6" s="186">
        <f>L6*E6</f>
        <v>240</v>
      </c>
      <c r="N6" s="187">
        <f t="shared" si="3"/>
        <v>0.16666666666666666</v>
      </c>
      <c r="O6" s="186">
        <f t="shared" si="6"/>
        <v>730</v>
      </c>
      <c r="P6" s="188">
        <f t="shared" si="4"/>
        <v>0.50694444444444442</v>
      </c>
    </row>
    <row r="7" spans="1:16" ht="16.5" thickBot="1" x14ac:dyDescent="0.3">
      <c r="A7" s="189" t="s">
        <v>34</v>
      </c>
      <c r="B7" s="190">
        <f t="shared" si="5"/>
        <v>40</v>
      </c>
      <c r="C7" s="191">
        <f>COUNTIF('Recensement des Equipes'!$G$4:$G$97,'Paramètres SERIES'!A7)</f>
        <v>18</v>
      </c>
      <c r="D7" s="113">
        <v>5</v>
      </c>
      <c r="E7" s="191">
        <f t="shared" si="1"/>
        <v>8</v>
      </c>
      <c r="F7" s="191">
        <f t="shared" si="0"/>
        <v>4</v>
      </c>
      <c r="G7" s="191">
        <v>30</v>
      </c>
      <c r="H7" s="113">
        <v>21</v>
      </c>
      <c r="I7" s="275">
        <f>+I6</f>
        <v>3</v>
      </c>
      <c r="J7" s="191">
        <v>1</v>
      </c>
      <c r="K7" s="191">
        <v>1</v>
      </c>
      <c r="L7" s="191">
        <f t="shared" si="2"/>
        <v>26</v>
      </c>
      <c r="M7" s="191">
        <f>L7*E7</f>
        <v>208</v>
      </c>
      <c r="N7" s="192">
        <f t="shared" si="3"/>
        <v>0.14444444444444443</v>
      </c>
      <c r="O7" s="191">
        <f t="shared" si="6"/>
        <v>938</v>
      </c>
      <c r="P7" s="193">
        <f t="shared" si="4"/>
        <v>0.65138888888888891</v>
      </c>
    </row>
    <row r="9" spans="1:16" ht="15.75" thickBot="1" x14ac:dyDescent="0.3"/>
    <row r="10" spans="1:16" ht="18.75" x14ac:dyDescent="0.3">
      <c r="A10" s="854" t="s">
        <v>89</v>
      </c>
      <c r="B10" s="837" t="str">
        <f>$A$3</f>
        <v>Statique</v>
      </c>
      <c r="C10" s="824" t="s">
        <v>86</v>
      </c>
      <c r="D10" s="825"/>
      <c r="E10" s="194">
        <f>E11-((VLOOKUP($B$10,$A$3:$P$7,7,FALSE)+VLOOKUP($B$10,$A$3:$P$7,9,FALSE))/(24*60))</f>
        <v>0.40416666666666667</v>
      </c>
      <c r="H10" s="842" t="s">
        <v>93</v>
      </c>
      <c r="I10" s="843"/>
      <c r="K10" s="842" t="s">
        <v>104</v>
      </c>
      <c r="L10" s="843"/>
    </row>
    <row r="11" spans="1:16" ht="16.5" thickBot="1" x14ac:dyDescent="0.3">
      <c r="A11" s="855"/>
      <c r="B11" s="838"/>
      <c r="C11" s="820" t="s">
        <v>87</v>
      </c>
      <c r="D11" s="821"/>
      <c r="E11" s="203">
        <v>0.42708333333333331</v>
      </c>
      <c r="H11" s="195" t="s">
        <v>66</v>
      </c>
      <c r="I11" s="196" t="s">
        <v>92</v>
      </c>
      <c r="K11" s="844" t="s">
        <v>113</v>
      </c>
      <c r="L11" s="845"/>
    </row>
    <row r="12" spans="1:16" ht="15.75" x14ac:dyDescent="0.25">
      <c r="A12" s="855"/>
      <c r="B12" s="838"/>
      <c r="C12" s="820" t="s">
        <v>88</v>
      </c>
      <c r="D12" s="821"/>
      <c r="E12" s="197">
        <f>IF(E11="","",MAX('Séries-Statique'!$F$11:$F$50)+(('Séries-Statique'!$G$4+'Séries-Statique'!$G$5+'Séries-Statique'!$G$6))/(24*60))</f>
        <v>0.46875000000000011</v>
      </c>
      <c r="H12" s="198">
        <v>1</v>
      </c>
      <c r="I12" s="141">
        <v>1</v>
      </c>
      <c r="K12" s="846" t="s">
        <v>106</v>
      </c>
      <c r="L12" s="847"/>
    </row>
    <row r="13" spans="1:16" ht="16.5" thickBot="1" x14ac:dyDescent="0.3">
      <c r="A13" s="855"/>
      <c r="B13" s="839"/>
      <c r="C13" s="822" t="s">
        <v>47</v>
      </c>
      <c r="D13" s="823"/>
      <c r="E13" s="204">
        <v>6.9444444444444441E-3</v>
      </c>
      <c r="H13" s="199">
        <v>2</v>
      </c>
      <c r="I13" s="140">
        <v>2</v>
      </c>
      <c r="K13" s="848" t="s">
        <v>105</v>
      </c>
      <c r="L13" s="849"/>
    </row>
    <row r="14" spans="1:16" ht="16.5" thickBot="1" x14ac:dyDescent="0.3">
      <c r="A14" s="855"/>
      <c r="B14" s="840" t="str">
        <f>$A$4</f>
        <v>DWF</v>
      </c>
      <c r="C14" s="824" t="s">
        <v>86</v>
      </c>
      <c r="D14" s="825"/>
      <c r="E14" s="200">
        <f>E15-((VLOOKUP($B$14,$A$3:$P$7,7,FALSE)+VLOOKUP($B$14,$A$3:$P$7,9,FALSE))/(24*60))</f>
        <v>0.45277777777777789</v>
      </c>
      <c r="H14" s="199">
        <v>3</v>
      </c>
      <c r="I14" s="140">
        <v>3</v>
      </c>
    </row>
    <row r="15" spans="1:16" ht="18.75" customHeight="1" x14ac:dyDescent="0.25">
      <c r="A15" s="855"/>
      <c r="B15" s="838"/>
      <c r="C15" s="820" t="s">
        <v>87</v>
      </c>
      <c r="D15" s="821"/>
      <c r="E15" s="197">
        <f>E12+E13</f>
        <v>0.47569444444444453</v>
      </c>
      <c r="H15" s="199">
        <v>4</v>
      </c>
      <c r="I15" s="140">
        <v>4</v>
      </c>
      <c r="K15" s="826" t="s">
        <v>114</v>
      </c>
      <c r="L15" s="827"/>
    </row>
    <row r="16" spans="1:16" ht="16.5" thickBot="1" x14ac:dyDescent="0.3">
      <c r="A16" s="855"/>
      <c r="B16" s="838"/>
      <c r="C16" s="820" t="s">
        <v>88</v>
      </c>
      <c r="D16" s="821"/>
      <c r="E16" s="197">
        <f>IF(E15="","",MAX('Séries-DWF'!$F$11:$F$50)+(('Séries-DWF'!$G$4+'Séries-DWF'!$G$5+'Séries-DWF'!$G$6))/(24*60))</f>
        <v>0.53194444444444444</v>
      </c>
      <c r="H16" s="199">
        <v>5</v>
      </c>
      <c r="I16" s="140">
        <v>5</v>
      </c>
      <c r="K16" s="828"/>
      <c r="L16" s="829"/>
    </row>
    <row r="17" spans="1:12" ht="16.5" thickBot="1" x14ac:dyDescent="0.3">
      <c r="A17" s="855"/>
      <c r="B17" s="841"/>
      <c r="C17" s="822" t="s">
        <v>47</v>
      </c>
      <c r="D17" s="823"/>
      <c r="E17" s="563">
        <v>2.7083333333333334E-2</v>
      </c>
      <c r="H17" s="199">
        <v>6</v>
      </c>
      <c r="I17" s="140">
        <v>6</v>
      </c>
      <c r="K17" s="830" t="s">
        <v>115</v>
      </c>
      <c r="L17" s="831"/>
    </row>
    <row r="18" spans="1:12" ht="16.5" thickBot="1" x14ac:dyDescent="0.3">
      <c r="A18" s="855"/>
      <c r="B18" s="837" t="str">
        <f>$A$5</f>
        <v>Speed 100</v>
      </c>
      <c r="C18" s="824" t="s">
        <v>86</v>
      </c>
      <c r="D18" s="825"/>
      <c r="E18" s="194">
        <f>E19-((VLOOKUP($B$18,$A$3:$P$7,7,FALSE)+VLOOKUP($B$18,$A$3:$P$7,9,FALSE))/(24*60))</f>
        <v>0.53611111111111109</v>
      </c>
      <c r="H18" s="199">
        <v>7</v>
      </c>
      <c r="I18" s="140">
        <v>7</v>
      </c>
      <c r="K18" s="832">
        <v>2</v>
      </c>
      <c r="L18" s="833"/>
    </row>
    <row r="19" spans="1:12" ht="16.5" thickBot="1" x14ac:dyDescent="0.3">
      <c r="A19" s="855"/>
      <c r="B19" s="838"/>
      <c r="C19" s="820" t="s">
        <v>87</v>
      </c>
      <c r="D19" s="821"/>
      <c r="E19" s="197">
        <f>E16+E17</f>
        <v>0.55902777777777779</v>
      </c>
      <c r="H19" s="201">
        <v>8</v>
      </c>
      <c r="I19" s="202">
        <v>8</v>
      </c>
      <c r="K19" s="830" t="s">
        <v>116</v>
      </c>
      <c r="L19" s="831"/>
    </row>
    <row r="20" spans="1:12" ht="16.5" thickBot="1" x14ac:dyDescent="0.3">
      <c r="A20" s="855"/>
      <c r="B20" s="838"/>
      <c r="C20" s="820" t="s">
        <v>88</v>
      </c>
      <c r="D20" s="821"/>
      <c r="E20" s="197">
        <f>IF(E19="","",MAX('Séries-Speed100'!$F$11:$F$50)+(('Séries-Speed100'!$G$4+'Séries-Speed100'!$G$5+'Séries-Speed100'!$G$6))/(24*60))</f>
        <v>0.58333333333333326</v>
      </c>
      <c r="K20" s="832">
        <v>2</v>
      </c>
      <c r="L20" s="833"/>
    </row>
    <row r="21" spans="1:12" ht="16.5" thickBot="1" x14ac:dyDescent="0.3">
      <c r="A21" s="855"/>
      <c r="B21" s="839"/>
      <c r="C21" s="822" t="s">
        <v>47</v>
      </c>
      <c r="D21" s="823"/>
      <c r="E21" s="204">
        <f>E13</f>
        <v>6.9444444444444441E-3</v>
      </c>
    </row>
    <row r="22" spans="1:12" x14ac:dyDescent="0.25">
      <c r="A22" s="855"/>
      <c r="B22" s="840" t="str">
        <f>$A$6</f>
        <v>DNF</v>
      </c>
      <c r="C22" s="824" t="s">
        <v>86</v>
      </c>
      <c r="D22" s="825"/>
      <c r="E22" s="200">
        <f>E23-((VLOOKUP($B$22,$A$3:$P$7,7,FALSE)+VLOOKUP($B$22,$A$3:$P$7,9,FALSE))/(24*60))</f>
        <v>0.56736111111111098</v>
      </c>
    </row>
    <row r="23" spans="1:12" x14ac:dyDescent="0.25">
      <c r="A23" s="855"/>
      <c r="B23" s="838"/>
      <c r="C23" s="820" t="s">
        <v>87</v>
      </c>
      <c r="D23" s="821"/>
      <c r="E23" s="197">
        <f>E20+E21</f>
        <v>0.59027777777777768</v>
      </c>
    </row>
    <row r="24" spans="1:12" x14ac:dyDescent="0.25">
      <c r="A24" s="855"/>
      <c r="B24" s="838"/>
      <c r="C24" s="820" t="s">
        <v>88</v>
      </c>
      <c r="D24" s="821"/>
      <c r="E24" s="197">
        <f>IF(E23="","",MAX('Séries-DNF'!$F$11:$F$50)+(('Séries-DNF'!$G$4+'Séries-DNF'!$G$5+'Séries-DNF'!$G$6))/(24*60))</f>
        <v>0.64652777777777748</v>
      </c>
    </row>
    <row r="25" spans="1:12" ht="16.5" thickBot="1" x14ac:dyDescent="0.3">
      <c r="A25" s="855"/>
      <c r="B25" s="841"/>
      <c r="C25" s="822" t="s">
        <v>47</v>
      </c>
      <c r="D25" s="823"/>
      <c r="E25" s="204">
        <v>6.2499999999999995E-3</v>
      </c>
    </row>
    <row r="26" spans="1:12" x14ac:dyDescent="0.25">
      <c r="A26" s="855"/>
      <c r="B26" s="837" t="str">
        <f>$A$7</f>
        <v>16*50</v>
      </c>
      <c r="C26" s="824" t="s">
        <v>86</v>
      </c>
      <c r="D26" s="825"/>
      <c r="E26" s="564">
        <f>E27-((VLOOKUP($B$26,$A$3:$P$7,7,FALSE)+VLOOKUP($B$26,$A$3:$P$7,9,FALSE))/(24*60))</f>
        <v>0.62986111111111076</v>
      </c>
    </row>
    <row r="27" spans="1:12" x14ac:dyDescent="0.25">
      <c r="A27" s="855"/>
      <c r="B27" s="838"/>
      <c r="C27" s="820" t="s">
        <v>87</v>
      </c>
      <c r="D27" s="821"/>
      <c r="E27" s="197">
        <f>E24+E25</f>
        <v>0.65277777777777746</v>
      </c>
    </row>
    <row r="28" spans="1:12" ht="15.75" thickBot="1" x14ac:dyDescent="0.3">
      <c r="A28" s="856"/>
      <c r="B28" s="839"/>
      <c r="C28" s="822" t="s">
        <v>88</v>
      </c>
      <c r="D28" s="823"/>
      <c r="E28" s="565">
        <f>IF(E27="","",MAX('Séries-16x50'!$F$11:$F$50)+(('Séries-16x50'!$G$4+'Séries-16x50'!$G$5+'Séries-16x50'!$G$6))/(24*60))</f>
        <v>0.71249999999999991</v>
      </c>
    </row>
  </sheetData>
  <mergeCells count="40">
    <mergeCell ref="A1:A2"/>
    <mergeCell ref="E1:F1"/>
    <mergeCell ref="G1:L1"/>
    <mergeCell ref="B1:D1"/>
    <mergeCell ref="H10:I10"/>
    <mergeCell ref="A10:A28"/>
    <mergeCell ref="C11:D11"/>
    <mergeCell ref="C12:D12"/>
    <mergeCell ref="C13:D13"/>
    <mergeCell ref="C14:D14"/>
    <mergeCell ref="C15:D15"/>
    <mergeCell ref="C16:D16"/>
    <mergeCell ref="C17:D17"/>
    <mergeCell ref="C18:D18"/>
    <mergeCell ref="B26:B28"/>
    <mergeCell ref="C23:D23"/>
    <mergeCell ref="B22:B25"/>
    <mergeCell ref="C19:D19"/>
    <mergeCell ref="C20:D20"/>
    <mergeCell ref="C21:D21"/>
    <mergeCell ref="C22:D22"/>
    <mergeCell ref="K15:L16"/>
    <mergeCell ref="K19:L19"/>
    <mergeCell ref="K20:L20"/>
    <mergeCell ref="M1:P1"/>
    <mergeCell ref="B10:B13"/>
    <mergeCell ref="B14:B17"/>
    <mergeCell ref="B18:B21"/>
    <mergeCell ref="K10:L10"/>
    <mergeCell ref="K11:L11"/>
    <mergeCell ref="K12:L12"/>
    <mergeCell ref="K13:L13"/>
    <mergeCell ref="K18:L18"/>
    <mergeCell ref="K17:L17"/>
    <mergeCell ref="C10:D10"/>
    <mergeCell ref="C27:D27"/>
    <mergeCell ref="C28:D28"/>
    <mergeCell ref="C24:D24"/>
    <mergeCell ref="C25:D25"/>
    <mergeCell ref="C26:D26"/>
  </mergeCells>
  <conditionalFormatting sqref="K18:L18">
    <cfRule type="cellIs" dxfId="134" priority="15" operator="lessThanOrEqual">
      <formula>$I$3-1</formula>
    </cfRule>
    <cfRule type="cellIs" dxfId="133" priority="16" operator="greaterThan">
      <formula>$I$3-1</formula>
    </cfRule>
  </conditionalFormatting>
  <conditionalFormatting sqref="K20:L20">
    <cfRule type="cellIs" dxfId="132" priority="9" operator="greaterThan">
      <formula>$I$6-1</formula>
    </cfRule>
    <cfRule type="cellIs" dxfId="131" priority="10" operator="lessThanOrEqual">
      <formula>$I$6-1</formula>
    </cfRule>
  </conditionalFormatting>
  <conditionalFormatting sqref="I3:I5">
    <cfRule type="cellIs" dxfId="130" priority="7" operator="lessThan">
      <formula>$K$18+1</formula>
    </cfRule>
    <cfRule type="cellIs" dxfId="129" priority="8" operator="greaterThanOrEqual">
      <formula>$K$18+1</formula>
    </cfRule>
  </conditionalFormatting>
  <conditionalFormatting sqref="I6:I7">
    <cfRule type="cellIs" dxfId="128" priority="1" operator="lessThan">
      <formula>$K$20+1</formula>
    </cfRule>
    <cfRule type="cellIs" dxfId="127" priority="2" operator="greaterThanOrEqual">
      <formula>$K$20+1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0070C0"/>
    <pageSetUpPr fitToPage="1"/>
  </sheetPr>
  <dimension ref="A1:AA50"/>
  <sheetViews>
    <sheetView workbookViewId="0">
      <pane xSplit="7" ySplit="10" topLeftCell="H11" activePane="bottomRight" state="frozen"/>
      <selection pane="topRight"/>
      <selection pane="bottomLeft"/>
      <selection pane="bottomRight" activeCell="F11" sqref="F11"/>
    </sheetView>
  </sheetViews>
  <sheetFormatPr baseColWidth="10" defaultRowHeight="15" x14ac:dyDescent="0.25"/>
  <cols>
    <col min="1" max="2" width="8.7109375" customWidth="1"/>
    <col min="9" max="12" width="12.7109375" customWidth="1"/>
    <col min="13" max="13" width="18.7109375" customWidth="1"/>
    <col min="14" max="14" width="12.7109375" customWidth="1"/>
    <col min="15" max="26" width="4.28515625" customWidth="1"/>
  </cols>
  <sheetData>
    <row r="1" spans="1:27" ht="16.5" hidden="1" thickBot="1" x14ac:dyDescent="0.3">
      <c r="A1" s="867" t="s">
        <v>37</v>
      </c>
      <c r="B1" s="868"/>
      <c r="C1" s="869"/>
      <c r="D1" s="868" t="s">
        <v>90</v>
      </c>
      <c r="E1" s="868"/>
      <c r="F1" s="868"/>
      <c r="G1" s="869"/>
    </row>
    <row r="2" spans="1:27" ht="15.75" hidden="1" thickBot="1" x14ac:dyDescent="0.3">
      <c r="A2" s="870" t="s">
        <v>76</v>
      </c>
      <c r="B2" s="871"/>
      <c r="C2" s="122">
        <f>VLOOKUP($A$7,'Paramètres SERIES'!$A$3:$F$7,3,FALSE)</f>
        <v>19</v>
      </c>
      <c r="D2" s="878" t="str">
        <f>'Paramètres SERIES'!G2</f>
        <v>Echauffement</v>
      </c>
      <c r="E2" s="879"/>
      <c r="F2" s="880"/>
      <c r="G2" s="122">
        <f>VLOOKUP($A$7,'Paramètres SERIES'!$A$3:$L$7,7,FALSE)</f>
        <v>30</v>
      </c>
    </row>
    <row r="3" spans="1:27" ht="15.75" hidden="1" thickBot="1" x14ac:dyDescent="0.3">
      <c r="A3" s="863" t="s">
        <v>85</v>
      </c>
      <c r="B3" s="864"/>
      <c r="C3" s="112">
        <f>VLOOKUP($A$7,'Paramètres SERIES'!$A$3:$F$7,4,FALSE)</f>
        <v>4</v>
      </c>
      <c r="D3" s="857" t="str">
        <f>'Paramètres SERIES'!I2</f>
        <v>Appel</v>
      </c>
      <c r="E3" s="858"/>
      <c r="F3" s="859"/>
      <c r="G3" s="112">
        <f>VLOOKUP($A$7,'Paramètres SERIES'!$A$3:$L$7,9,FALSE)</f>
        <v>3</v>
      </c>
    </row>
    <row r="4" spans="1:27" ht="15.75" hidden="1" thickBot="1" x14ac:dyDescent="0.3">
      <c r="A4" s="860" t="s">
        <v>96</v>
      </c>
      <c r="B4" s="862"/>
      <c r="C4" s="4">
        <f>VLOOKUP($A$7,'Paramètres SERIES'!$A$3:$F$7,6,FALSE)</f>
        <v>5</v>
      </c>
      <c r="D4" s="857" t="str">
        <f>'Paramètres SERIES'!H2</f>
        <v>Passage</v>
      </c>
      <c r="E4" s="858"/>
      <c r="F4" s="859"/>
      <c r="G4" s="112">
        <f>VLOOKUP($A$7,'Paramètres SERIES'!$A$3:$L$7,8,FALSE)</f>
        <v>10</v>
      </c>
    </row>
    <row r="5" spans="1:27" ht="15.75" hidden="1" thickBot="1" x14ac:dyDescent="0.3">
      <c r="A5" s="865"/>
      <c r="B5" s="866"/>
      <c r="C5" s="170"/>
      <c r="D5" s="857" t="str">
        <f>'Paramètres SERIES'!J2</f>
        <v>Surveillance</v>
      </c>
      <c r="E5" s="858"/>
      <c r="F5" s="859"/>
      <c r="G5" s="112">
        <f>VLOOKUP($A$7,'Paramètres SERIES'!$A$3:$L$7,10,FALSE)</f>
        <v>1</v>
      </c>
    </row>
    <row r="6" spans="1:27" ht="15.75" hidden="1" thickBot="1" x14ac:dyDescent="0.3">
      <c r="A6" s="207"/>
      <c r="B6" s="208"/>
      <c r="C6" s="169"/>
      <c r="D6" s="860" t="str">
        <f>'Paramètres SERIES'!K2</f>
        <v>Battement</v>
      </c>
      <c r="E6" s="861"/>
      <c r="F6" s="862"/>
      <c r="G6" s="4">
        <f>VLOOKUP($A$7,'Paramètres SERIES'!$A$3:$L$7,11,FALSE)</f>
        <v>1</v>
      </c>
    </row>
    <row r="7" spans="1:27" ht="33" customHeight="1" thickBot="1" x14ac:dyDescent="0.3">
      <c r="A7" s="817" t="str">
        <f>'Paramètres SERIES'!A3</f>
        <v>Statique</v>
      </c>
      <c r="B7" s="818"/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9"/>
    </row>
    <row r="8" spans="1:27" ht="18.75" x14ac:dyDescent="0.3">
      <c r="A8" s="872" t="s">
        <v>39</v>
      </c>
      <c r="B8" s="874"/>
      <c r="C8" s="872" t="s">
        <v>68</v>
      </c>
      <c r="D8" s="873"/>
      <c r="E8" s="874"/>
      <c r="F8" s="875"/>
      <c r="G8" s="123" t="s">
        <v>67</v>
      </c>
      <c r="H8" s="881" t="s">
        <v>9</v>
      </c>
      <c r="I8" s="721" t="s">
        <v>0</v>
      </c>
      <c r="J8" s="722"/>
      <c r="K8" s="722"/>
      <c r="L8" s="723"/>
      <c r="M8" s="171"/>
      <c r="N8" s="694" t="s">
        <v>4</v>
      </c>
      <c r="O8" s="884" t="s">
        <v>94</v>
      </c>
      <c r="P8" s="884"/>
      <c r="Q8" s="884"/>
      <c r="R8" s="884"/>
      <c r="S8" s="885" t="s">
        <v>6</v>
      </c>
      <c r="T8" s="886"/>
      <c r="U8" s="886"/>
      <c r="V8" s="887"/>
      <c r="W8" s="884" t="s">
        <v>94</v>
      </c>
      <c r="X8" s="884"/>
      <c r="Y8" s="884"/>
      <c r="Z8" s="891"/>
      <c r="AA8" s="876" t="s">
        <v>95</v>
      </c>
    </row>
    <row r="9" spans="1:27" s="138" customFormat="1" ht="19.5" thickBot="1" x14ac:dyDescent="0.3">
      <c r="A9" s="142" t="s">
        <v>66</v>
      </c>
      <c r="B9" s="164" t="s">
        <v>71</v>
      </c>
      <c r="C9" s="142" t="s">
        <v>69</v>
      </c>
      <c r="D9" s="163" t="s">
        <v>70</v>
      </c>
      <c r="E9" s="164" t="s">
        <v>117</v>
      </c>
      <c r="F9" s="143" t="s">
        <v>71</v>
      </c>
      <c r="G9" s="144" t="s">
        <v>91</v>
      </c>
      <c r="H9" s="882"/>
      <c r="I9" s="109" t="s">
        <v>10</v>
      </c>
      <c r="J9" s="108" t="s">
        <v>1</v>
      </c>
      <c r="K9" s="108" t="s">
        <v>2</v>
      </c>
      <c r="L9" s="209" t="s">
        <v>3</v>
      </c>
      <c r="M9" s="108"/>
      <c r="N9" s="883"/>
      <c r="O9" s="892" t="s">
        <v>7</v>
      </c>
      <c r="P9" s="892"/>
      <c r="Q9" s="892"/>
      <c r="R9" s="892"/>
      <c r="S9" s="888"/>
      <c r="T9" s="889"/>
      <c r="U9" s="889"/>
      <c r="V9" s="890"/>
      <c r="W9" s="892" t="s">
        <v>8</v>
      </c>
      <c r="X9" s="892"/>
      <c r="Y9" s="892"/>
      <c r="Z9" s="893"/>
      <c r="AA9" s="877"/>
    </row>
    <row r="10" spans="1:27" ht="15.75" thickBot="1" x14ac:dyDescent="0.3">
      <c r="A10" s="127" t="str">
        <f>A9</f>
        <v>Numéro</v>
      </c>
      <c r="B10" s="130" t="str">
        <f t="shared" ref="B10:G10" si="0">B9</f>
        <v>Passage</v>
      </c>
      <c r="C10" s="137" t="str">
        <f t="shared" si="0"/>
        <v>Echauffement</v>
      </c>
      <c r="D10" s="127" t="str">
        <f t="shared" si="0"/>
        <v>Appel</v>
      </c>
      <c r="E10" s="130" t="str">
        <f>E9</f>
        <v>Décompte</v>
      </c>
      <c r="F10" s="128" t="str">
        <f t="shared" si="0"/>
        <v>Passage</v>
      </c>
      <c r="G10" s="136" t="str">
        <f t="shared" si="0"/>
        <v>Référence</v>
      </c>
      <c r="H10" s="125" t="s">
        <v>11</v>
      </c>
      <c r="I10" s="126" t="s">
        <v>10</v>
      </c>
      <c r="J10" s="127" t="s">
        <v>1</v>
      </c>
      <c r="K10" s="127" t="s">
        <v>12</v>
      </c>
      <c r="L10" s="128" t="s">
        <v>3</v>
      </c>
      <c r="M10" s="125"/>
      <c r="N10" s="133" t="s">
        <v>4</v>
      </c>
      <c r="O10" s="129" t="s">
        <v>13</v>
      </c>
      <c r="P10" s="127" t="s">
        <v>15</v>
      </c>
      <c r="Q10" s="127" t="s">
        <v>14</v>
      </c>
      <c r="R10" s="130" t="s">
        <v>16</v>
      </c>
      <c r="S10" s="126" t="s">
        <v>21</v>
      </c>
      <c r="T10" s="127" t="s">
        <v>22</v>
      </c>
      <c r="U10" s="127" t="s">
        <v>23</v>
      </c>
      <c r="V10" s="128" t="s">
        <v>24</v>
      </c>
      <c r="W10" s="129" t="s">
        <v>17</v>
      </c>
      <c r="X10" s="127" t="s">
        <v>18</v>
      </c>
      <c r="Y10" s="127" t="s">
        <v>19</v>
      </c>
      <c r="Z10" s="128" t="s">
        <v>20</v>
      </c>
    </row>
    <row r="11" spans="1:27" ht="15.75" x14ac:dyDescent="0.25">
      <c r="A11" s="210">
        <f>IF(H11="","",1)</f>
        <v>1</v>
      </c>
      <c r="B11" s="154">
        <f>IF(H11="","",1)</f>
        <v>1</v>
      </c>
      <c r="C11" s="211">
        <f>IF(H11="","",'Paramètres SERIES'!E10)</f>
        <v>0.40416666666666667</v>
      </c>
      <c r="D11" s="212">
        <f>IF(H11="","",F11-G3/(24*60))</f>
        <v>0.42499999999999999</v>
      </c>
      <c r="E11" s="269">
        <f>IF(H11="","",F11-('Paramètres SERIES'!$K$18/(24*60)))</f>
        <v>0.42569444444444443</v>
      </c>
      <c r="F11" s="213">
        <f>IF(H11="","",'Paramètres SERIES'!E11)</f>
        <v>0.42708333333333331</v>
      </c>
      <c r="G11" s="145">
        <f t="shared" ref="G11:G50" si="1">IF(H11="","",VLOOKUP(B11,Lignes,2))</f>
        <v>1</v>
      </c>
      <c r="H11" s="134" t="str">
        <f>IF(Statique!A7="","",Statique!A7)</f>
        <v>Enjoy And Relax</v>
      </c>
      <c r="I11" s="131" t="str">
        <f>IF(Statique!B7="","",Statique!B7)</f>
        <v xml:space="preserve">N°3 </v>
      </c>
      <c r="J11" s="148" t="str">
        <f>IF(Statique!C7="","",Statique!C7)</f>
        <v>DUCRUIX</v>
      </c>
      <c r="K11" s="148" t="str">
        <f>IF(Statique!D7="","",Statique!D7)</f>
        <v>Rodoplhe</v>
      </c>
      <c r="L11" s="122" t="str">
        <f>IF(Statique!E7="","",Statique!E7)</f>
        <v>Homme</v>
      </c>
      <c r="M11" s="167" t="str">
        <f>IF(AND(J11="",K11="",L11=""),"",IF(OR(J11="",K11="",L11=""),"Identité ?",J11&amp;" "&amp;K11&amp;" "&amp;L11))</f>
        <v>DUCRUIX Rodoplhe Homme</v>
      </c>
      <c r="N11" s="132" t="str">
        <f>IF(Statique!G7="","",Statique!G7)</f>
        <v>Statique</v>
      </c>
      <c r="O11" s="152" t="str">
        <f>IF(Statique!H7="","",Statique!H7)</f>
        <v>2</v>
      </c>
      <c r="P11" s="153" t="str">
        <f>IF(Statique!I7="","",Statique!I7)</f>
        <v>mn</v>
      </c>
      <c r="Q11" s="153" t="str">
        <f>IF(Statique!J7="","",Statique!J7)</f>
        <v>30</v>
      </c>
      <c r="R11" s="154" t="str">
        <f>IF(Statique!K7="","",Statique!K7)</f>
        <v>s</v>
      </c>
      <c r="S11" s="155">
        <f>IF(Statique!L7="","",Statique!L7)</f>
        <v>3</v>
      </c>
      <c r="T11" s="153" t="str">
        <f>IF(Statique!M7="","",Statique!M7)</f>
        <v>mn</v>
      </c>
      <c r="U11" s="156">
        <f>IF(Statique!N7="","",Statique!N7)</f>
        <v>30</v>
      </c>
      <c r="V11" s="157" t="str">
        <f>IF(Statique!O7="","",Statique!O7)</f>
        <v>s</v>
      </c>
      <c r="W11" s="152" t="str">
        <f>IF(Statique!P7="","",Statique!P7)</f>
        <v>4</v>
      </c>
      <c r="X11" s="153" t="str">
        <f>IF(Statique!Q7="","",Statique!Q7)</f>
        <v>mn</v>
      </c>
      <c r="Y11" s="153" t="str">
        <f>IF(Statique!R7="","",Statique!R7)</f>
        <v>30</v>
      </c>
      <c r="Z11" s="154" t="str">
        <f>IF(Statique!S7="","",Statique!S7)</f>
        <v>s</v>
      </c>
      <c r="AA11" s="172"/>
    </row>
    <row r="12" spans="1:27" ht="15.75" x14ac:dyDescent="0.25">
      <c r="A12" s="120">
        <f>IF(H12="","",IF(A11="","",IF(IF(B12=1,A11+1,A11)&gt;$C$4,"",IF(B12=1,A11+1,A11))))</f>
        <v>1</v>
      </c>
      <c r="B12" s="159">
        <f>IF(H12="","",IF((B11+1)&gt;$C$3,1,(B11+1)))</f>
        <v>2</v>
      </c>
      <c r="C12" s="214">
        <f>IF(H12="","",IF($A12=$A11,C11,$C11+($G$4+$G$5+$G$6)/(24*60)))</f>
        <v>0.40416666666666667</v>
      </c>
      <c r="D12" s="215">
        <f>IF(H12="","",IF($A12=$A11,D11,$C12+($G$2)/(24*60)))</f>
        <v>0.42499999999999999</v>
      </c>
      <c r="E12" s="270">
        <f>IF(H12="","",F12-('Paramètres SERIES'!$K$18/(24*60)))</f>
        <v>0.42569444444444443</v>
      </c>
      <c r="F12" s="216">
        <f>IF(H12="","",IF($A12=$A11,F11,$D12+($G$3)/(24*60)))</f>
        <v>0.42708333333333331</v>
      </c>
      <c r="G12" s="146">
        <f t="shared" si="1"/>
        <v>2</v>
      </c>
      <c r="H12" s="135" t="str">
        <f>IF(Statique!A8="","",Statique!A8)</f>
        <v>LIMULES</v>
      </c>
      <c r="I12" s="119" t="str">
        <f>IF(Statique!B8="","",Statique!B8)</f>
        <v xml:space="preserve">N°4 </v>
      </c>
      <c r="J12" s="150" t="str">
        <f>IF(Statique!C8="","",Statique!C8)</f>
        <v>PETTENUZZO</v>
      </c>
      <c r="K12" s="150" t="str">
        <f>IF(Statique!D8="","",Statique!D8)</f>
        <v>Stéphane</v>
      </c>
      <c r="L12" s="112" t="str">
        <f>IF(Statique!E8="","",Statique!E8)</f>
        <v>Homme</v>
      </c>
      <c r="M12" s="168" t="str">
        <f t="shared" ref="M12:M50" si="2">IF(AND(J12="",K12="",L12=""),"",IF(OR(J12="",K12="",L12=""),"Identité ?",J12&amp;" "&amp;K12&amp;" "&amp;L12))</f>
        <v>PETTENUZZO Stéphane Homme</v>
      </c>
      <c r="N12" s="114" t="str">
        <f>IF(Statique!G8="","",Statique!G8)</f>
        <v>Statique</v>
      </c>
      <c r="O12" s="158" t="str">
        <f>IF(Statique!H8="","",Statique!H8)</f>
        <v>2</v>
      </c>
      <c r="P12" s="121" t="str">
        <f>IF(Statique!I8="","",Statique!I8)</f>
        <v>mn</v>
      </c>
      <c r="Q12" s="121" t="str">
        <f>IF(Statique!J8="","",Statique!J8)</f>
        <v>35</v>
      </c>
      <c r="R12" s="159" t="str">
        <f>IF(Statique!K8="","",Statique!K8)</f>
        <v>s</v>
      </c>
      <c r="S12" s="160">
        <f>IF(Statique!L8="","",Statique!L8)</f>
        <v>3</v>
      </c>
      <c r="T12" s="121" t="str">
        <f>IF(Statique!M8="","",Statique!M8)</f>
        <v>mn</v>
      </c>
      <c r="U12" s="161">
        <f>IF(Statique!N8="","",Statique!N8)</f>
        <v>35</v>
      </c>
      <c r="V12" s="139" t="str">
        <f>IF(Statique!O8="","",Statique!O8)</f>
        <v>s</v>
      </c>
      <c r="W12" s="158" t="str">
        <f>IF(Statique!P8="","",Statique!P8)</f>
        <v>4</v>
      </c>
      <c r="X12" s="121" t="str">
        <f>IF(Statique!Q8="","",Statique!Q8)</f>
        <v>mn</v>
      </c>
      <c r="Y12" s="121" t="str">
        <f>IF(Statique!R8="","",Statique!R8)</f>
        <v>35</v>
      </c>
      <c r="Z12" s="159" t="str">
        <f>IF(Statique!S8="","",Statique!S8)</f>
        <v>s</v>
      </c>
      <c r="AA12" s="173"/>
    </row>
    <row r="13" spans="1:27" ht="15.75" x14ac:dyDescent="0.25">
      <c r="A13" s="120">
        <f t="shared" ref="A13:A50" si="3">IF(H13="","",IF(A12="","",IF(IF(B13=1,A12+1,A12)&gt;$C$4,"",IF(B13=1,A12+1,A12))))</f>
        <v>1</v>
      </c>
      <c r="B13" s="159">
        <f t="shared" ref="B13:B50" si="4">IF(H13="","",IF((B12+1)&gt;$C$3,1,(B12+1)))</f>
        <v>3</v>
      </c>
      <c r="C13" s="214">
        <f t="shared" ref="C13:C50" si="5">IF(H13="","",IF($A13=$A12,C12,$C12+($G$4+$G$5+$G$6)/(24*60)))</f>
        <v>0.40416666666666667</v>
      </c>
      <c r="D13" s="215">
        <f t="shared" ref="D13:D50" si="6">IF(H13="","",IF($A13=$A12,D12,$C13+($G$2)/(24*60)))</f>
        <v>0.42499999999999999</v>
      </c>
      <c r="E13" s="270">
        <f>IF(H13="","",F13-('Paramètres SERIES'!$K$18/(24*60)))</f>
        <v>0.42569444444444443</v>
      </c>
      <c r="F13" s="216">
        <f t="shared" ref="F13:F50" si="7">IF(H13="","",IF($A13=$A12,F12,$D13+($G$3)/(24*60)))</f>
        <v>0.42708333333333331</v>
      </c>
      <c r="G13" s="146">
        <f t="shared" si="1"/>
        <v>3</v>
      </c>
      <c r="H13" s="135" t="str">
        <f>IF(Statique!A9="","",Statique!A9)</f>
        <v>Les Cormorans 2</v>
      </c>
      <c r="I13" s="119" t="str">
        <f>IF(Statique!B9="","",Statique!B9)</f>
        <v xml:space="preserve">N°2 </v>
      </c>
      <c r="J13" s="150" t="str">
        <f>IF(Statique!C9="","",Statique!C9)</f>
        <v>BRATANIC</v>
      </c>
      <c r="K13" s="150" t="str">
        <f>IF(Statique!D9="","",Statique!D9)</f>
        <v>Christopher</v>
      </c>
      <c r="L13" s="112" t="str">
        <f>IF(Statique!E9="","",Statique!E9)</f>
        <v>Homme</v>
      </c>
      <c r="M13" s="168" t="str">
        <f t="shared" si="2"/>
        <v>BRATANIC Christopher Homme</v>
      </c>
      <c r="N13" s="114" t="str">
        <f>IF(Statique!G9="","",Statique!G9)</f>
        <v>Statique</v>
      </c>
      <c r="O13" s="158" t="str">
        <f>IF(Statique!H9="","",Statique!H9)</f>
        <v>2</v>
      </c>
      <c r="P13" s="121" t="str">
        <f>IF(Statique!I9="","",Statique!I9)</f>
        <v>mn</v>
      </c>
      <c r="Q13" s="121" t="str">
        <f>IF(Statique!J9="","",Statique!J9)</f>
        <v>50</v>
      </c>
      <c r="R13" s="159" t="str">
        <f>IF(Statique!K9="","",Statique!K9)</f>
        <v>s</v>
      </c>
      <c r="S13" s="160">
        <f>IF(Statique!L9="","",Statique!L9)</f>
        <v>3</v>
      </c>
      <c r="T13" s="121" t="str">
        <f>IF(Statique!M9="","",Statique!M9)</f>
        <v>mn</v>
      </c>
      <c r="U13" s="161">
        <f>IF(Statique!N9="","",Statique!N9)</f>
        <v>50</v>
      </c>
      <c r="V13" s="139" t="str">
        <f>IF(Statique!O9="","",Statique!O9)</f>
        <v>s</v>
      </c>
      <c r="W13" s="158" t="str">
        <f>IF(Statique!P9="","",Statique!P9)</f>
        <v>4</v>
      </c>
      <c r="X13" s="121" t="str">
        <f>IF(Statique!Q9="","",Statique!Q9)</f>
        <v>mn</v>
      </c>
      <c r="Y13" s="121" t="str">
        <f>IF(Statique!R9="","",Statique!R9)</f>
        <v>50</v>
      </c>
      <c r="Z13" s="159" t="str">
        <f>IF(Statique!S9="","",Statique!S9)</f>
        <v>s</v>
      </c>
      <c r="AA13" s="173"/>
    </row>
    <row r="14" spans="1:27" ht="15.75" x14ac:dyDescent="0.25">
      <c r="A14" s="120">
        <f t="shared" si="3"/>
        <v>1</v>
      </c>
      <c r="B14" s="159">
        <f t="shared" si="4"/>
        <v>4</v>
      </c>
      <c r="C14" s="214">
        <f t="shared" si="5"/>
        <v>0.40416666666666667</v>
      </c>
      <c r="D14" s="215">
        <f t="shared" si="6"/>
        <v>0.42499999999999999</v>
      </c>
      <c r="E14" s="270">
        <f>IF(H14="","",F14-('Paramètres SERIES'!$K$18/(24*60)))</f>
        <v>0.42569444444444443</v>
      </c>
      <c r="F14" s="216">
        <f t="shared" si="7"/>
        <v>0.42708333333333331</v>
      </c>
      <c r="G14" s="146">
        <f t="shared" si="1"/>
        <v>4</v>
      </c>
      <c r="H14" s="135" t="str">
        <f>IF(Statique!A10="","",Statique!A10)</f>
        <v>Les Cormorans 1</v>
      </c>
      <c r="I14" s="119" t="str">
        <f>IF(Statique!B10="","",Statique!B10)</f>
        <v xml:space="preserve">N°5 </v>
      </c>
      <c r="J14" s="150" t="str">
        <f>IF(Statique!C10="","",Statique!C10)</f>
        <v>QUERY</v>
      </c>
      <c r="K14" s="150" t="str">
        <f>IF(Statique!D10="","",Statique!D10)</f>
        <v>Michelle</v>
      </c>
      <c r="L14" s="112" t="str">
        <f>IF(Statique!E10="","",Statique!E10)</f>
        <v>FEMME</v>
      </c>
      <c r="M14" s="168" t="str">
        <f t="shared" si="2"/>
        <v>QUERY Michelle FEMME</v>
      </c>
      <c r="N14" s="114" t="str">
        <f>IF(Statique!G10="","",Statique!G10)</f>
        <v>Statique</v>
      </c>
      <c r="O14" s="158" t="str">
        <f>IF(Statique!H10="","",Statique!H10)</f>
        <v>3</v>
      </c>
      <c r="P14" s="121" t="str">
        <f>IF(Statique!I10="","",Statique!I10)</f>
        <v>mn</v>
      </c>
      <c r="Q14" s="121" t="str">
        <f>IF(Statique!J10="","",Statique!J10)</f>
        <v>10</v>
      </c>
      <c r="R14" s="159" t="str">
        <f>IF(Statique!K10="","",Statique!K10)</f>
        <v>s</v>
      </c>
      <c r="S14" s="160">
        <f>IF(Statique!L10="","",Statique!L10)</f>
        <v>4</v>
      </c>
      <c r="T14" s="121" t="str">
        <f>IF(Statique!M10="","",Statique!M10)</f>
        <v>mn</v>
      </c>
      <c r="U14" s="161">
        <f>IF(Statique!N10="","",Statique!N10)</f>
        <v>10</v>
      </c>
      <c r="V14" s="139" t="str">
        <f>IF(Statique!O10="","",Statique!O10)</f>
        <v>s</v>
      </c>
      <c r="W14" s="158" t="str">
        <f>IF(Statique!P10="","",Statique!P10)</f>
        <v>5</v>
      </c>
      <c r="X14" s="121" t="str">
        <f>IF(Statique!Q10="","",Statique!Q10)</f>
        <v>mn</v>
      </c>
      <c r="Y14" s="121" t="str">
        <f>IF(Statique!R10="","",Statique!R10)</f>
        <v>10</v>
      </c>
      <c r="Z14" s="159" t="str">
        <f>IF(Statique!S10="","",Statique!S10)</f>
        <v>s</v>
      </c>
      <c r="AA14" s="173"/>
    </row>
    <row r="15" spans="1:27" ht="15.75" x14ac:dyDescent="0.25">
      <c r="A15" s="120">
        <f t="shared" si="3"/>
        <v>2</v>
      </c>
      <c r="B15" s="159">
        <f t="shared" si="4"/>
        <v>1</v>
      </c>
      <c r="C15" s="214">
        <f t="shared" si="5"/>
        <v>0.41250000000000003</v>
      </c>
      <c r="D15" s="215">
        <f t="shared" si="6"/>
        <v>0.43333333333333335</v>
      </c>
      <c r="E15" s="270">
        <f>IF(H15="","",F15-('Paramètres SERIES'!$K$18/(24*60)))</f>
        <v>0.43402777777777779</v>
      </c>
      <c r="F15" s="216">
        <f t="shared" si="7"/>
        <v>0.43541666666666667</v>
      </c>
      <c r="G15" s="146">
        <f t="shared" si="1"/>
        <v>1</v>
      </c>
      <c r="H15" s="135" t="str">
        <f>IF(Statique!A11="","",Statique!A11)</f>
        <v>Les Cormorans 1</v>
      </c>
      <c r="I15" s="119" t="str">
        <f>IF(Statique!B11="","",Statique!B11)</f>
        <v xml:space="preserve">N°2 </v>
      </c>
      <c r="J15" s="150" t="str">
        <f>IF(Statique!C11="","",Statique!C11)</f>
        <v>GASS</v>
      </c>
      <c r="K15" s="150" t="str">
        <f>IF(Statique!D11="","",Statique!D11)</f>
        <v>Alexandre</v>
      </c>
      <c r="L15" s="112" t="str">
        <f>IF(Statique!E11="","",Statique!E11)</f>
        <v>Homme</v>
      </c>
      <c r="M15" s="168" t="str">
        <f t="shared" si="2"/>
        <v>GASS Alexandre Homme</v>
      </c>
      <c r="N15" s="114" t="str">
        <f>IF(Statique!G11="","",Statique!G11)</f>
        <v>Statique</v>
      </c>
      <c r="O15" s="158" t="str">
        <f>IF(Statique!H11="","",Statique!H11)</f>
        <v>3</v>
      </c>
      <c r="P15" s="121" t="str">
        <f>IF(Statique!I11="","",Statique!I11)</f>
        <v>mn</v>
      </c>
      <c r="Q15" s="121" t="str">
        <f>IF(Statique!J11="","",Statique!J11)</f>
        <v>25</v>
      </c>
      <c r="R15" s="159" t="str">
        <f>IF(Statique!K11="","",Statique!K11)</f>
        <v>s</v>
      </c>
      <c r="S15" s="160">
        <f>IF(Statique!L11="","",Statique!L11)</f>
        <v>4</v>
      </c>
      <c r="T15" s="121" t="str">
        <f>IF(Statique!M11="","",Statique!M11)</f>
        <v>mn</v>
      </c>
      <c r="U15" s="161">
        <f>IF(Statique!N11="","",Statique!N11)</f>
        <v>25</v>
      </c>
      <c r="V15" s="139" t="str">
        <f>IF(Statique!O11="","",Statique!O11)</f>
        <v>s</v>
      </c>
      <c r="W15" s="158" t="str">
        <f>IF(Statique!P11="","",Statique!P11)</f>
        <v>5</v>
      </c>
      <c r="X15" s="121" t="str">
        <f>IF(Statique!Q11="","",Statique!Q11)</f>
        <v>mn</v>
      </c>
      <c r="Y15" s="121" t="str">
        <f>IF(Statique!R11="","",Statique!R11)</f>
        <v>25</v>
      </c>
      <c r="Z15" s="159" t="str">
        <f>IF(Statique!S11="","",Statique!S11)</f>
        <v>s</v>
      </c>
      <c r="AA15" s="173"/>
    </row>
    <row r="16" spans="1:27" ht="15.75" x14ac:dyDescent="0.25">
      <c r="A16" s="120">
        <f t="shared" si="3"/>
        <v>2</v>
      </c>
      <c r="B16" s="159">
        <f t="shared" si="4"/>
        <v>2</v>
      </c>
      <c r="C16" s="214">
        <f t="shared" si="5"/>
        <v>0.41250000000000003</v>
      </c>
      <c r="D16" s="215">
        <f t="shared" si="6"/>
        <v>0.43333333333333335</v>
      </c>
      <c r="E16" s="270">
        <f>IF(H16="","",F16-('Paramètres SERIES'!$K$18/(24*60)))</f>
        <v>0.43402777777777779</v>
      </c>
      <c r="F16" s="216">
        <f t="shared" si="7"/>
        <v>0.43541666666666667</v>
      </c>
      <c r="G16" s="146">
        <f t="shared" si="1"/>
        <v>2</v>
      </c>
      <c r="H16" s="135" t="str">
        <f>IF(Statique!A12="","",Statique!A12)</f>
        <v>CYRNEA</v>
      </c>
      <c r="I16" s="119" t="str">
        <f>IF(Statique!B12="","",Statique!B12)</f>
        <v xml:space="preserve">N°5 </v>
      </c>
      <c r="J16" s="150" t="str">
        <f>IF(Statique!C12="","",Statique!C12)</f>
        <v>ROUX</v>
      </c>
      <c r="K16" s="150" t="str">
        <f>IF(Statique!D12="","",Statique!D12)</f>
        <v>Benoît</v>
      </c>
      <c r="L16" s="112" t="str">
        <f>IF(Statique!E12="","",Statique!E12)</f>
        <v>Homme</v>
      </c>
      <c r="M16" s="168" t="str">
        <f t="shared" si="2"/>
        <v>ROUX Benoît Homme</v>
      </c>
      <c r="N16" s="114" t="str">
        <f>IF(Statique!G12="","",Statique!G12)</f>
        <v>Statique</v>
      </c>
      <c r="O16" s="158" t="str">
        <f>IF(Statique!H12="","",Statique!H12)</f>
        <v>3</v>
      </c>
      <c r="P16" s="121" t="str">
        <f>IF(Statique!I12="","",Statique!I12)</f>
        <v>mn</v>
      </c>
      <c r="Q16" s="121" t="str">
        <f>IF(Statique!J12="","",Statique!J12)</f>
        <v>30</v>
      </c>
      <c r="R16" s="159" t="str">
        <f>IF(Statique!K12="","",Statique!K12)</f>
        <v>s</v>
      </c>
      <c r="S16" s="160">
        <f>IF(Statique!L12="","",Statique!L12)</f>
        <v>4</v>
      </c>
      <c r="T16" s="121" t="str">
        <f>IF(Statique!M12="","",Statique!M12)</f>
        <v>mn</v>
      </c>
      <c r="U16" s="161">
        <f>IF(Statique!N12="","",Statique!N12)</f>
        <v>30</v>
      </c>
      <c r="V16" s="139" t="str">
        <f>IF(Statique!O12="","",Statique!O12)</f>
        <v>s</v>
      </c>
      <c r="W16" s="158" t="str">
        <f>IF(Statique!P12="","",Statique!P12)</f>
        <v>5</v>
      </c>
      <c r="X16" s="121" t="str">
        <f>IF(Statique!Q12="","",Statique!Q12)</f>
        <v>mn</v>
      </c>
      <c r="Y16" s="121" t="str">
        <f>IF(Statique!R12="","",Statique!R12)</f>
        <v>30</v>
      </c>
      <c r="Z16" s="159" t="str">
        <f>IF(Statique!S12="","",Statique!S12)</f>
        <v>s</v>
      </c>
      <c r="AA16" s="173"/>
    </row>
    <row r="17" spans="1:27" ht="15.75" x14ac:dyDescent="0.25">
      <c r="A17" s="120">
        <f t="shared" si="3"/>
        <v>2</v>
      </c>
      <c r="B17" s="159">
        <f t="shared" si="4"/>
        <v>3</v>
      </c>
      <c r="C17" s="214">
        <f t="shared" si="5"/>
        <v>0.41250000000000003</v>
      </c>
      <c r="D17" s="215">
        <f t="shared" si="6"/>
        <v>0.43333333333333335</v>
      </c>
      <c r="E17" s="270">
        <f>IF(H17="","",F17-('Paramètres SERIES'!$K$18/(24*60)))</f>
        <v>0.43402777777777779</v>
      </c>
      <c r="F17" s="216">
        <f t="shared" si="7"/>
        <v>0.43541666666666667</v>
      </c>
      <c r="G17" s="146">
        <f t="shared" si="1"/>
        <v>3</v>
      </c>
      <c r="H17" s="135" t="str">
        <f>IF(Statique!A13="","",Statique!A13)</f>
        <v>Enjoy And Relax</v>
      </c>
      <c r="I17" s="119" t="str">
        <f>IF(Statique!B13="","",Statique!B13)</f>
        <v xml:space="preserve">N°5 </v>
      </c>
      <c r="J17" s="150" t="str">
        <f>IF(Statique!C13="","",Statique!C13)</f>
        <v>DELICOURT</v>
      </c>
      <c r="K17" s="150" t="str">
        <f>IF(Statique!D13="","",Statique!D13)</f>
        <v>Stephanie</v>
      </c>
      <c r="L17" s="112" t="str">
        <f>IF(Statique!E13="","",Statique!E13)</f>
        <v>Femme</v>
      </c>
      <c r="M17" s="168" t="str">
        <f t="shared" si="2"/>
        <v>DELICOURT Stephanie Femme</v>
      </c>
      <c r="N17" s="114" t="str">
        <f>IF(Statique!G13="","",Statique!G13)</f>
        <v>Statique</v>
      </c>
      <c r="O17" s="158" t="str">
        <f>IF(Statique!H13="","",Statique!H13)</f>
        <v>3</v>
      </c>
      <c r="P17" s="121" t="str">
        <f>IF(Statique!I13="","",Statique!I13)</f>
        <v>mn</v>
      </c>
      <c r="Q17" s="121" t="str">
        <f>IF(Statique!J13="","",Statique!J13)</f>
        <v>30</v>
      </c>
      <c r="R17" s="159" t="str">
        <f>IF(Statique!K13="","",Statique!K13)</f>
        <v>s</v>
      </c>
      <c r="S17" s="160">
        <f>IF(Statique!L13="","",Statique!L13)</f>
        <v>4</v>
      </c>
      <c r="T17" s="121" t="str">
        <f>IF(Statique!M13="","",Statique!M13)</f>
        <v>mn</v>
      </c>
      <c r="U17" s="161">
        <f>IF(Statique!N13="","",Statique!N13)</f>
        <v>30</v>
      </c>
      <c r="V17" s="139" t="str">
        <f>IF(Statique!O13="","",Statique!O13)</f>
        <v>s</v>
      </c>
      <c r="W17" s="158" t="str">
        <f>IF(Statique!P13="","",Statique!P13)</f>
        <v>5</v>
      </c>
      <c r="X17" s="121" t="str">
        <f>IF(Statique!Q13="","",Statique!Q13)</f>
        <v>mn</v>
      </c>
      <c r="Y17" s="121" t="str">
        <f>IF(Statique!R13="","",Statique!R13)</f>
        <v>30</v>
      </c>
      <c r="Z17" s="159" t="str">
        <f>IF(Statique!S13="","",Statique!S13)</f>
        <v>s</v>
      </c>
      <c r="AA17" s="173"/>
    </row>
    <row r="18" spans="1:27" ht="15.75" x14ac:dyDescent="0.25">
      <c r="A18" s="120">
        <f t="shared" si="3"/>
        <v>2</v>
      </c>
      <c r="B18" s="159">
        <f t="shared" si="4"/>
        <v>4</v>
      </c>
      <c r="C18" s="214">
        <f t="shared" si="5"/>
        <v>0.41250000000000003</v>
      </c>
      <c r="D18" s="215">
        <f t="shared" si="6"/>
        <v>0.43333333333333335</v>
      </c>
      <c r="E18" s="270">
        <f>IF(H18="","",F18-('Paramètres SERIES'!$K$18/(24*60)))</f>
        <v>0.43402777777777779</v>
      </c>
      <c r="F18" s="216">
        <f t="shared" si="7"/>
        <v>0.43541666666666667</v>
      </c>
      <c r="G18" s="146">
        <f t="shared" si="1"/>
        <v>4</v>
      </c>
      <c r="H18" s="135" t="str">
        <f>IF(Statique!A14="","",Statique!A14)</f>
        <v>Les Cormorans 2</v>
      </c>
      <c r="I18" s="119" t="str">
        <f>IF(Statique!B14="","",Statique!B14)</f>
        <v xml:space="preserve">N°4 </v>
      </c>
      <c r="J18" s="150" t="str">
        <f>IF(Statique!C14="","",Statique!C14)</f>
        <v>HERENT</v>
      </c>
      <c r="K18" s="150" t="str">
        <f>IF(Statique!D14="","",Statique!D14)</f>
        <v>Xavier</v>
      </c>
      <c r="L18" s="112" t="str">
        <f>IF(Statique!E14="","",Statique!E14)</f>
        <v>Homme</v>
      </c>
      <c r="M18" s="168" t="str">
        <f t="shared" si="2"/>
        <v>HERENT Xavier Homme</v>
      </c>
      <c r="N18" s="114" t="str">
        <f>IF(Statique!G14="","",Statique!G14)</f>
        <v>Statique</v>
      </c>
      <c r="O18" s="158" t="str">
        <f>IF(Statique!H14="","",Statique!H14)</f>
        <v>3</v>
      </c>
      <c r="P18" s="121" t="str">
        <f>IF(Statique!I14="","",Statique!I14)</f>
        <v>mn</v>
      </c>
      <c r="Q18" s="121" t="str">
        <f>IF(Statique!J14="","",Statique!J14)</f>
        <v>30</v>
      </c>
      <c r="R18" s="159" t="str">
        <f>IF(Statique!K14="","",Statique!K14)</f>
        <v>s</v>
      </c>
      <c r="S18" s="160">
        <f>IF(Statique!L14="","",Statique!L14)</f>
        <v>4</v>
      </c>
      <c r="T18" s="121" t="str">
        <f>IF(Statique!M14="","",Statique!M14)</f>
        <v>mn</v>
      </c>
      <c r="U18" s="161">
        <f>IF(Statique!N14="","",Statique!N14)</f>
        <v>30</v>
      </c>
      <c r="V18" s="139" t="str">
        <f>IF(Statique!O14="","",Statique!O14)</f>
        <v>s</v>
      </c>
      <c r="W18" s="158" t="str">
        <f>IF(Statique!P14="","",Statique!P14)</f>
        <v>5</v>
      </c>
      <c r="X18" s="121" t="str">
        <f>IF(Statique!Q14="","",Statique!Q14)</f>
        <v>mn</v>
      </c>
      <c r="Y18" s="121" t="str">
        <f>IF(Statique!R14="","",Statique!R14)</f>
        <v>30</v>
      </c>
      <c r="Z18" s="159" t="str">
        <f>IF(Statique!S14="","",Statique!S14)</f>
        <v>s</v>
      </c>
      <c r="AA18" s="173"/>
    </row>
    <row r="19" spans="1:27" ht="15.75" x14ac:dyDescent="0.25">
      <c r="A19" s="120">
        <f t="shared" si="3"/>
        <v>3</v>
      </c>
      <c r="B19" s="159">
        <f t="shared" si="4"/>
        <v>1</v>
      </c>
      <c r="C19" s="214">
        <f t="shared" si="5"/>
        <v>0.42083333333333339</v>
      </c>
      <c r="D19" s="215">
        <f t="shared" si="6"/>
        <v>0.44166666666666671</v>
      </c>
      <c r="E19" s="270">
        <f>IF(H19="","",F19-('Paramètres SERIES'!$K$18/(24*60)))</f>
        <v>0.44236111111111115</v>
      </c>
      <c r="F19" s="216">
        <f t="shared" si="7"/>
        <v>0.44375000000000003</v>
      </c>
      <c r="G19" s="146">
        <f t="shared" si="1"/>
        <v>1</v>
      </c>
      <c r="H19" s="135" t="str">
        <f>IF(Statique!A15="","",Statique!A15)</f>
        <v>Sportpleizh</v>
      </c>
      <c r="I19" s="119" t="str">
        <f>IF(Statique!B15="","",Statique!B15)</f>
        <v xml:space="preserve">N°5 </v>
      </c>
      <c r="J19" s="150" t="str">
        <f>IF(Statique!C15="","",Statique!C15)</f>
        <v>MARIE</v>
      </c>
      <c r="K19" s="150" t="str">
        <f>IF(Statique!D15="","",Statique!D15)</f>
        <v>coralie</v>
      </c>
      <c r="L19" s="112" t="str">
        <f>IF(Statique!E15="","",Statique!E15)</f>
        <v>femme</v>
      </c>
      <c r="M19" s="168" t="str">
        <f t="shared" si="2"/>
        <v>MARIE coralie femme</v>
      </c>
      <c r="N19" s="114" t="str">
        <f>IF(Statique!G15="","",Statique!G15)</f>
        <v>Statique</v>
      </c>
      <c r="O19" s="158" t="str">
        <f>IF(Statique!H15="","",Statique!H15)</f>
        <v>3</v>
      </c>
      <c r="P19" s="121" t="str">
        <f>IF(Statique!I15="","",Statique!I15)</f>
        <v>mn</v>
      </c>
      <c r="Q19" s="121" t="str">
        <f>IF(Statique!J15="","",Statique!J15)</f>
        <v>45</v>
      </c>
      <c r="R19" s="159" t="str">
        <f>IF(Statique!K15="","",Statique!K15)</f>
        <v>s</v>
      </c>
      <c r="S19" s="160">
        <f>IF(Statique!L15="","",Statique!L15)</f>
        <v>4</v>
      </c>
      <c r="T19" s="121" t="str">
        <f>IF(Statique!M15="","",Statique!M15)</f>
        <v>mn</v>
      </c>
      <c r="U19" s="161">
        <f>IF(Statique!N15="","",Statique!N15)</f>
        <v>45</v>
      </c>
      <c r="V19" s="139" t="str">
        <f>IF(Statique!O15="","",Statique!O15)</f>
        <v>s</v>
      </c>
      <c r="W19" s="158" t="str">
        <f>IF(Statique!P15="","",Statique!P15)</f>
        <v>5</v>
      </c>
      <c r="X19" s="121" t="str">
        <f>IF(Statique!Q15="","",Statique!Q15)</f>
        <v>mn</v>
      </c>
      <c r="Y19" s="121" t="str">
        <f>IF(Statique!R15="","",Statique!R15)</f>
        <v>45</v>
      </c>
      <c r="Z19" s="159" t="str">
        <f>IF(Statique!S15="","",Statique!S15)</f>
        <v>s</v>
      </c>
      <c r="AA19" s="173"/>
    </row>
    <row r="20" spans="1:27" ht="15.75" x14ac:dyDescent="0.25">
      <c r="A20" s="120">
        <f t="shared" si="3"/>
        <v>3</v>
      </c>
      <c r="B20" s="159">
        <f t="shared" si="4"/>
        <v>2</v>
      </c>
      <c r="C20" s="214">
        <f t="shared" si="5"/>
        <v>0.42083333333333339</v>
      </c>
      <c r="D20" s="215">
        <f t="shared" si="6"/>
        <v>0.44166666666666671</v>
      </c>
      <c r="E20" s="270">
        <f>IF(H20="","",F20-('Paramètres SERIES'!$K$18/(24*60)))</f>
        <v>0.44236111111111115</v>
      </c>
      <c r="F20" s="216">
        <f t="shared" si="7"/>
        <v>0.44375000000000003</v>
      </c>
      <c r="G20" s="146">
        <f t="shared" si="1"/>
        <v>2</v>
      </c>
      <c r="H20" s="135" t="str">
        <f>IF(Statique!A16="","",Statique!A16)</f>
        <v>SOLO</v>
      </c>
      <c r="I20" s="119" t="str">
        <f>IF(Statique!B16="","",Statique!B16)</f>
        <v>N°1</v>
      </c>
      <c r="J20" s="150" t="str">
        <f>IF(Statique!C16="","",Statique!C16)</f>
        <v>SALEH</v>
      </c>
      <c r="K20" s="150" t="str">
        <f>IF(Statique!D16="","",Statique!D16)</f>
        <v>Omr</v>
      </c>
      <c r="L20" s="112" t="str">
        <f>IF(Statique!E16="","",Statique!E16)</f>
        <v>Homme</v>
      </c>
      <c r="M20" s="168" t="str">
        <f t="shared" si="2"/>
        <v>SALEH Omr Homme</v>
      </c>
      <c r="N20" s="114" t="str">
        <f>IF(Statique!G16="","",Statique!G16)</f>
        <v>Statique</v>
      </c>
      <c r="O20" s="158">
        <f>IF(Statique!H16="","",Statique!H16)</f>
        <v>3</v>
      </c>
      <c r="P20" s="121" t="str">
        <f>IF(Statique!I16="","",Statique!I16)</f>
        <v>mn</v>
      </c>
      <c r="Q20" s="121">
        <f>IF(Statique!J16="","",Statique!J16)</f>
        <v>0</v>
      </c>
      <c r="R20" s="159" t="str">
        <f>IF(Statique!K16="","",Statique!K16)</f>
        <v>s</v>
      </c>
      <c r="S20" s="160">
        <f>IF(Statique!L16="","",Statique!L16)</f>
        <v>4</v>
      </c>
      <c r="T20" s="121" t="str">
        <f>IF(Statique!M16="","",Statique!M16)</f>
        <v>mn</v>
      </c>
      <c r="U20" s="161" t="str">
        <f>IF(Statique!N16="","",Statique!N16)</f>
        <v/>
      </c>
      <c r="V20" s="139" t="str">
        <f>IF(Statique!O16="","",Statique!O16)</f>
        <v/>
      </c>
      <c r="W20" s="158">
        <f>IF(Statique!P16="","",Statique!P16)</f>
        <v>5</v>
      </c>
      <c r="X20" s="121" t="str">
        <f>IF(Statique!Q16="","",Statique!Q16)</f>
        <v>mn</v>
      </c>
      <c r="Y20" s="121">
        <f>IF(Statique!R16="","",Statique!R16)</f>
        <v>0</v>
      </c>
      <c r="Z20" s="159" t="str">
        <f>IF(Statique!S16="","",Statique!S16)</f>
        <v>s</v>
      </c>
      <c r="AA20" s="173"/>
    </row>
    <row r="21" spans="1:27" ht="15.75" x14ac:dyDescent="0.25">
      <c r="A21" s="120">
        <f t="shared" si="3"/>
        <v>3</v>
      </c>
      <c r="B21" s="159">
        <f t="shared" si="4"/>
        <v>3</v>
      </c>
      <c r="C21" s="214">
        <f t="shared" si="5"/>
        <v>0.42083333333333339</v>
      </c>
      <c r="D21" s="215">
        <f t="shared" si="6"/>
        <v>0.44166666666666671</v>
      </c>
      <c r="E21" s="270">
        <f>IF(H21="","",F21-('Paramètres SERIES'!$K$18/(24*60)))</f>
        <v>0.44236111111111115</v>
      </c>
      <c r="F21" s="216">
        <f t="shared" si="7"/>
        <v>0.44375000000000003</v>
      </c>
      <c r="G21" s="146">
        <f t="shared" si="1"/>
        <v>3</v>
      </c>
      <c r="H21" s="135" t="str">
        <f>IF(Statique!A17="","",Statique!A17)</f>
        <v>CYRNEA</v>
      </c>
      <c r="I21" s="119" t="str">
        <f>IF(Statique!B17="","",Statique!B17)</f>
        <v xml:space="preserve">N°2 </v>
      </c>
      <c r="J21" s="150" t="str">
        <f>IF(Statique!C17="","",Statique!C17)</f>
        <v>BORGAT</v>
      </c>
      <c r="K21" s="150" t="str">
        <f>IF(Statique!D17="","",Statique!D17)</f>
        <v>Anne</v>
      </c>
      <c r="L21" s="112" t="str">
        <f>IF(Statique!E17="","",Statique!E17)</f>
        <v>Femme</v>
      </c>
      <c r="M21" s="168" t="str">
        <f t="shared" si="2"/>
        <v>BORGAT Anne Femme</v>
      </c>
      <c r="N21" s="114" t="str">
        <f>IF(Statique!G17="","",Statique!G17)</f>
        <v>Statique</v>
      </c>
      <c r="O21" s="158" t="str">
        <f>IF(Statique!H17="","",Statique!H17)</f>
        <v>4</v>
      </c>
      <c r="P21" s="121" t="str">
        <f>IF(Statique!I17="","",Statique!I17)</f>
        <v>mn</v>
      </c>
      <c r="Q21" s="121" t="str">
        <f>IF(Statique!J17="","",Statique!J17)</f>
        <v>0</v>
      </c>
      <c r="R21" s="159" t="str">
        <f>IF(Statique!K17="","",Statique!K17)</f>
        <v>s</v>
      </c>
      <c r="S21" s="160">
        <f>IF(Statique!L17="","",Statique!L17)</f>
        <v>5</v>
      </c>
      <c r="T21" s="121" t="str">
        <f>IF(Statique!M17="","",Statique!M17)</f>
        <v>mn</v>
      </c>
      <c r="U21" s="161">
        <f>IF(Statique!N17="","",Statique!N17)</f>
        <v>0</v>
      </c>
      <c r="V21" s="139" t="str">
        <f>IF(Statique!O17="","",Statique!O17)</f>
        <v>s</v>
      </c>
      <c r="W21" s="158" t="str">
        <f>IF(Statique!P17="","",Statique!P17)</f>
        <v>6</v>
      </c>
      <c r="X21" s="121" t="str">
        <f>IF(Statique!Q17="","",Statique!Q17)</f>
        <v>mn</v>
      </c>
      <c r="Y21" s="121" t="str">
        <f>IF(Statique!R17="","",Statique!R17)</f>
        <v>0</v>
      </c>
      <c r="Z21" s="159" t="str">
        <f>IF(Statique!S17="","",Statique!S17)</f>
        <v>s</v>
      </c>
      <c r="AA21" s="173"/>
    </row>
    <row r="22" spans="1:27" ht="15.75" x14ac:dyDescent="0.25">
      <c r="A22" s="120">
        <f t="shared" si="3"/>
        <v>3</v>
      </c>
      <c r="B22" s="159">
        <f t="shared" si="4"/>
        <v>4</v>
      </c>
      <c r="C22" s="214">
        <f t="shared" si="5"/>
        <v>0.42083333333333339</v>
      </c>
      <c r="D22" s="215">
        <f t="shared" si="6"/>
        <v>0.44166666666666671</v>
      </c>
      <c r="E22" s="270">
        <f>IF(H22="","",F22-('Paramètres SERIES'!$K$18/(24*60)))</f>
        <v>0.44236111111111115</v>
      </c>
      <c r="F22" s="216">
        <f t="shared" si="7"/>
        <v>0.44375000000000003</v>
      </c>
      <c r="G22" s="146">
        <f t="shared" si="1"/>
        <v>4</v>
      </c>
      <c r="H22" s="135" t="str">
        <f>IF(Statique!A18="","",Statique!A18)</f>
        <v>Imashi</v>
      </c>
      <c r="I22" s="119" t="str">
        <f>IF(Statique!B18="","",Statique!B18)</f>
        <v xml:space="preserve">N°4 </v>
      </c>
      <c r="J22" s="150" t="str">
        <f>IF(Statique!C18="","",Statique!C18)</f>
        <v>TISSOT</v>
      </c>
      <c r="K22" s="150" t="str">
        <f>IF(Statique!D18="","",Statique!D18)</f>
        <v>Charles</v>
      </c>
      <c r="L22" s="112" t="str">
        <f>IF(Statique!E18="","",Statique!E18)</f>
        <v>Homme</v>
      </c>
      <c r="M22" s="168" t="str">
        <f t="shared" si="2"/>
        <v>TISSOT Charles Homme</v>
      </c>
      <c r="N22" s="114" t="str">
        <f>IF(Statique!G18="","",Statique!G18)</f>
        <v>Statique</v>
      </c>
      <c r="O22" s="158" t="str">
        <f>IF(Statique!H18="","",Statique!H18)</f>
        <v>4</v>
      </c>
      <c r="P22" s="121" t="str">
        <f>IF(Statique!I18="","",Statique!I18)</f>
        <v>mn</v>
      </c>
      <c r="Q22" s="121" t="str">
        <f>IF(Statique!J18="","",Statique!J18)</f>
        <v>0</v>
      </c>
      <c r="R22" s="159" t="str">
        <f>IF(Statique!K18="","",Statique!K18)</f>
        <v>s</v>
      </c>
      <c r="S22" s="160">
        <f>IF(Statique!L18="","",Statique!L18)</f>
        <v>5</v>
      </c>
      <c r="T22" s="121" t="str">
        <f>IF(Statique!M18="","",Statique!M18)</f>
        <v>mn</v>
      </c>
      <c r="U22" s="161">
        <f>IF(Statique!N18="","",Statique!N18)</f>
        <v>0</v>
      </c>
      <c r="V22" s="139" t="str">
        <f>IF(Statique!O18="","",Statique!O18)</f>
        <v>s</v>
      </c>
      <c r="W22" s="158" t="str">
        <f>IF(Statique!P18="","",Statique!P18)</f>
        <v>6</v>
      </c>
      <c r="X22" s="121" t="str">
        <f>IF(Statique!Q18="","",Statique!Q18)</f>
        <v>mn</v>
      </c>
      <c r="Y22" s="121" t="str">
        <f>IF(Statique!R18="","",Statique!R18)</f>
        <v>0</v>
      </c>
      <c r="Z22" s="159" t="str">
        <f>IF(Statique!S18="","",Statique!S18)</f>
        <v>s</v>
      </c>
      <c r="AA22" s="173"/>
    </row>
    <row r="23" spans="1:27" ht="15.75" x14ac:dyDescent="0.25">
      <c r="A23" s="120">
        <f t="shared" si="3"/>
        <v>4</v>
      </c>
      <c r="B23" s="159">
        <f t="shared" si="4"/>
        <v>1</v>
      </c>
      <c r="C23" s="214">
        <f t="shared" si="5"/>
        <v>0.42916666666666675</v>
      </c>
      <c r="D23" s="215">
        <f t="shared" si="6"/>
        <v>0.45000000000000007</v>
      </c>
      <c r="E23" s="270">
        <f>IF(H23="","",F23-('Paramètres SERIES'!$K$18/(24*60)))</f>
        <v>0.45069444444444451</v>
      </c>
      <c r="F23" s="216">
        <f t="shared" si="7"/>
        <v>0.45208333333333339</v>
      </c>
      <c r="G23" s="146">
        <f t="shared" si="1"/>
        <v>1</v>
      </c>
      <c r="H23" s="135" t="str">
        <f>IF(Statique!A19="","",Statique!A19)</f>
        <v>LIMULES</v>
      </c>
      <c r="I23" s="119" t="str">
        <f>IF(Statique!B19="","",Statique!B19)</f>
        <v>N°1 Capitaine</v>
      </c>
      <c r="J23" s="150" t="str">
        <f>IF(Statique!C19="","",Statique!C19)</f>
        <v>DURET</v>
      </c>
      <c r="K23" s="150" t="str">
        <f>IF(Statique!D19="","",Statique!D19)</f>
        <v>Olivier</v>
      </c>
      <c r="L23" s="112" t="str">
        <f>IF(Statique!E19="","",Statique!E19)</f>
        <v>Homme</v>
      </c>
      <c r="M23" s="168" t="str">
        <f t="shared" si="2"/>
        <v>DURET Olivier Homme</v>
      </c>
      <c r="N23" s="114" t="str">
        <f>IF(Statique!G19="","",Statique!G19)</f>
        <v>Statique</v>
      </c>
      <c r="O23" s="158" t="str">
        <f>IF(Statique!H19="","",Statique!H19)</f>
        <v>4</v>
      </c>
      <c r="P23" s="121" t="str">
        <f>IF(Statique!I19="","",Statique!I19)</f>
        <v>mn</v>
      </c>
      <c r="Q23" s="121" t="str">
        <f>IF(Statique!J19="","",Statique!J19)</f>
        <v/>
      </c>
      <c r="R23" s="159" t="str">
        <f>IF(Statique!K19="","",Statique!K19)</f>
        <v>s</v>
      </c>
      <c r="S23" s="160">
        <f>IF(Statique!L19="","",Statique!L19)</f>
        <v>5</v>
      </c>
      <c r="T23" s="121" t="str">
        <f>IF(Statique!M19="","",Statique!M19)</f>
        <v>mn</v>
      </c>
      <c r="U23" s="161">
        <f>IF(Statique!N19="","",Statique!N19)</f>
        <v>0</v>
      </c>
      <c r="V23" s="139" t="str">
        <f>IF(Statique!O19="","",Statique!O19)</f>
        <v>s</v>
      </c>
      <c r="W23" s="158" t="str">
        <f>IF(Statique!P19="","",Statique!P19)</f>
        <v>6</v>
      </c>
      <c r="X23" s="121" t="str">
        <f>IF(Statique!Q19="","",Statique!Q19)</f>
        <v>mn</v>
      </c>
      <c r="Y23" s="121" t="str">
        <f>IF(Statique!R19="","",Statique!R19)</f>
        <v>0</v>
      </c>
      <c r="Z23" s="159" t="str">
        <f>IF(Statique!S19="","",Statique!S19)</f>
        <v>s</v>
      </c>
      <c r="AA23" s="173"/>
    </row>
    <row r="24" spans="1:27" ht="15.75" x14ac:dyDescent="0.25">
      <c r="A24" s="120">
        <f t="shared" si="3"/>
        <v>4</v>
      </c>
      <c r="B24" s="159">
        <f t="shared" si="4"/>
        <v>2</v>
      </c>
      <c r="C24" s="214">
        <f t="shared" si="5"/>
        <v>0.42916666666666675</v>
      </c>
      <c r="D24" s="215">
        <f t="shared" si="6"/>
        <v>0.45000000000000007</v>
      </c>
      <c r="E24" s="270">
        <f>IF(H24="","",F24-('Paramètres SERIES'!$K$18/(24*60)))</f>
        <v>0.45069444444444451</v>
      </c>
      <c r="F24" s="216">
        <f t="shared" si="7"/>
        <v>0.45208333333333339</v>
      </c>
      <c r="G24" s="146">
        <f t="shared" si="1"/>
        <v>2</v>
      </c>
      <c r="H24" s="135" t="str">
        <f>IF(Statique!A20="","",Statique!A20)</f>
        <v>Savoy'OuBien?</v>
      </c>
      <c r="I24" s="119" t="str">
        <f>IF(Statique!B20="","",Statique!B20)</f>
        <v xml:space="preserve">N°3 </v>
      </c>
      <c r="J24" s="150" t="str">
        <f>IF(Statique!C20="","",Statique!C20)</f>
        <v>GUILLOUX</v>
      </c>
      <c r="K24" s="150" t="str">
        <f>IF(Statique!D20="","",Statique!D20)</f>
        <v>Philippe</v>
      </c>
      <c r="L24" s="112" t="str">
        <f>IF(Statique!E20="","",Statique!E20)</f>
        <v>Homme</v>
      </c>
      <c r="M24" s="168" t="str">
        <f t="shared" si="2"/>
        <v>GUILLOUX Philippe Homme</v>
      </c>
      <c r="N24" s="114" t="str">
        <f>IF(Statique!G20="","",Statique!G20)</f>
        <v>Statique</v>
      </c>
      <c r="O24" s="158" t="str">
        <f>IF(Statique!H20="","",Statique!H20)</f>
        <v>4</v>
      </c>
      <c r="P24" s="121" t="str">
        <f>IF(Statique!I20="","",Statique!I20)</f>
        <v>mn</v>
      </c>
      <c r="Q24" s="121" t="str">
        <f>IF(Statique!J20="","",Statique!J20)</f>
        <v>30</v>
      </c>
      <c r="R24" s="159" t="str">
        <f>IF(Statique!K20="","",Statique!K20)</f>
        <v>s</v>
      </c>
      <c r="S24" s="160">
        <f>IF(Statique!L20="","",Statique!L20)</f>
        <v>5</v>
      </c>
      <c r="T24" s="121" t="str">
        <f>IF(Statique!M20="","",Statique!M20)</f>
        <v>mn</v>
      </c>
      <c r="U24" s="161">
        <f>IF(Statique!N20="","",Statique!N20)</f>
        <v>30</v>
      </c>
      <c r="V24" s="139" t="str">
        <f>IF(Statique!O20="","",Statique!O20)</f>
        <v>s</v>
      </c>
      <c r="W24" s="158" t="str">
        <f>IF(Statique!P20="","",Statique!P20)</f>
        <v>6</v>
      </c>
      <c r="X24" s="121" t="str">
        <f>IF(Statique!Q20="","",Statique!Q20)</f>
        <v>mn</v>
      </c>
      <c r="Y24" s="121" t="str">
        <f>IF(Statique!R20="","",Statique!R20)</f>
        <v>30</v>
      </c>
      <c r="Z24" s="159" t="str">
        <f>IF(Statique!S20="","",Statique!S20)</f>
        <v>s</v>
      </c>
      <c r="AA24" s="173"/>
    </row>
    <row r="25" spans="1:27" ht="15.75" x14ac:dyDescent="0.25">
      <c r="A25" s="120">
        <f t="shared" si="3"/>
        <v>4</v>
      </c>
      <c r="B25" s="159">
        <f t="shared" si="4"/>
        <v>3</v>
      </c>
      <c r="C25" s="214">
        <f t="shared" si="5"/>
        <v>0.42916666666666675</v>
      </c>
      <c r="D25" s="215">
        <f t="shared" si="6"/>
        <v>0.45000000000000007</v>
      </c>
      <c r="E25" s="270">
        <f>IF(H25="","",F25-('Paramètres SERIES'!$K$18/(24*60)))</f>
        <v>0.45069444444444451</v>
      </c>
      <c r="F25" s="216">
        <f t="shared" si="7"/>
        <v>0.45208333333333339</v>
      </c>
      <c r="G25" s="146">
        <f t="shared" si="1"/>
        <v>3</v>
      </c>
      <c r="H25" s="135" t="str">
        <f>IF(Statique!A21="","",Statique!A21)</f>
        <v>Imashi</v>
      </c>
      <c r="I25" s="119" t="str">
        <f>IF(Statique!B21="","",Statique!B21)</f>
        <v xml:space="preserve">N°5 </v>
      </c>
      <c r="J25" s="150" t="str">
        <f>IF(Statique!C21="","",Statique!C21)</f>
        <v>JAUFFRAUD</v>
      </c>
      <c r="K25" s="150" t="str">
        <f>IF(Statique!D21="","",Statique!D21)</f>
        <v>Richard</v>
      </c>
      <c r="L25" s="112" t="str">
        <f>IF(Statique!E21="","",Statique!E21)</f>
        <v>Homme</v>
      </c>
      <c r="M25" s="168" t="str">
        <f t="shared" si="2"/>
        <v>JAUFFRAUD Richard Homme</v>
      </c>
      <c r="N25" s="114" t="str">
        <f>IF(Statique!G21="","",Statique!G21)</f>
        <v>Statique</v>
      </c>
      <c r="O25" s="158" t="str">
        <f>IF(Statique!H21="","",Statique!H21)</f>
        <v>4</v>
      </c>
      <c r="P25" s="121" t="str">
        <f>IF(Statique!I21="","",Statique!I21)</f>
        <v>mn</v>
      </c>
      <c r="Q25" s="121" t="str">
        <f>IF(Statique!J21="","",Statique!J21)</f>
        <v>45</v>
      </c>
      <c r="R25" s="159" t="str">
        <f>IF(Statique!K21="","",Statique!K21)</f>
        <v>s</v>
      </c>
      <c r="S25" s="160">
        <f>IF(Statique!L21="","",Statique!L21)</f>
        <v>5</v>
      </c>
      <c r="T25" s="121" t="str">
        <f>IF(Statique!M21="","",Statique!M21)</f>
        <v>mn</v>
      </c>
      <c r="U25" s="161">
        <f>IF(Statique!N21="","",Statique!N21)</f>
        <v>45</v>
      </c>
      <c r="V25" s="139" t="str">
        <f>IF(Statique!O21="","",Statique!O21)</f>
        <v>s</v>
      </c>
      <c r="W25" s="158" t="str">
        <f>IF(Statique!P21="","",Statique!P21)</f>
        <v>6</v>
      </c>
      <c r="X25" s="121" t="str">
        <f>IF(Statique!Q21="","",Statique!Q21)</f>
        <v>mn</v>
      </c>
      <c r="Y25" s="121" t="str">
        <f>IF(Statique!R21="","",Statique!R21)</f>
        <v>45</v>
      </c>
      <c r="Z25" s="159" t="str">
        <f>IF(Statique!S21="","",Statique!S21)</f>
        <v>s</v>
      </c>
      <c r="AA25" s="173"/>
    </row>
    <row r="26" spans="1:27" ht="15.75" x14ac:dyDescent="0.25">
      <c r="A26" s="120">
        <f t="shared" si="3"/>
        <v>4</v>
      </c>
      <c r="B26" s="159">
        <f t="shared" si="4"/>
        <v>4</v>
      </c>
      <c r="C26" s="214">
        <f t="shared" si="5"/>
        <v>0.42916666666666675</v>
      </c>
      <c r="D26" s="215">
        <f t="shared" si="6"/>
        <v>0.45000000000000007</v>
      </c>
      <c r="E26" s="270">
        <f>IF(H26="","",F26-('Paramètres SERIES'!$K$18/(24*60)))</f>
        <v>0.45069444444444451</v>
      </c>
      <c r="F26" s="216">
        <f t="shared" si="7"/>
        <v>0.45208333333333339</v>
      </c>
      <c r="G26" s="146">
        <f t="shared" si="1"/>
        <v>4</v>
      </c>
      <c r="H26" s="135" t="str">
        <f>IF(Statique!A22="","",Statique!A22)</f>
        <v>Apneaman, Praha, Czech Republic</v>
      </c>
      <c r="I26" s="119" t="str">
        <f>IF(Statique!B22="","",Statique!B22)</f>
        <v xml:space="preserve">N°4 </v>
      </c>
      <c r="J26" s="150" t="str">
        <f>IF(Statique!C22="","",Statique!C22)</f>
        <v>SURANSKA</v>
      </c>
      <c r="K26" s="150" t="str">
        <f>IF(Statique!D22="","",Statique!D22)</f>
        <v>Katerina</v>
      </c>
      <c r="L26" s="112" t="str">
        <f>IF(Statique!E22="","",Statique!E22)</f>
        <v>Femme</v>
      </c>
      <c r="M26" s="168" t="str">
        <f t="shared" si="2"/>
        <v>SURANSKA Katerina Femme</v>
      </c>
      <c r="N26" s="114" t="str">
        <f>IF(Statique!G22="","",Statique!G22)</f>
        <v>Statique</v>
      </c>
      <c r="O26" s="158" t="str">
        <f>IF(Statique!H22="","",Statique!H22)</f>
        <v>5</v>
      </c>
      <c r="P26" s="121" t="str">
        <f>IF(Statique!I22="","",Statique!I22)</f>
        <v>mn</v>
      </c>
      <c r="Q26" s="121" t="str">
        <f>IF(Statique!J22="","",Statique!J22)</f>
        <v>0</v>
      </c>
      <c r="R26" s="159" t="str">
        <f>IF(Statique!K22="","",Statique!K22)</f>
        <v>s</v>
      </c>
      <c r="S26" s="160">
        <f>IF(Statique!L22="","",Statique!L22)</f>
        <v>6</v>
      </c>
      <c r="T26" s="121" t="str">
        <f>IF(Statique!M22="","",Statique!M22)</f>
        <v>mn</v>
      </c>
      <c r="U26" s="161">
        <f>IF(Statique!N22="","",Statique!N22)</f>
        <v>0</v>
      </c>
      <c r="V26" s="139" t="str">
        <f>IF(Statique!O22="","",Statique!O22)</f>
        <v>s</v>
      </c>
      <c r="W26" s="158" t="str">
        <f>IF(Statique!P22="","",Statique!P22)</f>
        <v>7</v>
      </c>
      <c r="X26" s="121" t="str">
        <f>IF(Statique!Q22="","",Statique!Q22)</f>
        <v>mn</v>
      </c>
      <c r="Y26" s="121" t="str">
        <f>IF(Statique!R22="","",Statique!R22)</f>
        <v>0</v>
      </c>
      <c r="Z26" s="159" t="str">
        <f>IF(Statique!S22="","",Statique!S22)</f>
        <v>s</v>
      </c>
      <c r="AA26" s="173"/>
    </row>
    <row r="27" spans="1:27" ht="15.75" x14ac:dyDescent="0.25">
      <c r="A27" s="120">
        <f t="shared" si="3"/>
        <v>5</v>
      </c>
      <c r="B27" s="159">
        <f t="shared" si="4"/>
        <v>1</v>
      </c>
      <c r="C27" s="214">
        <f t="shared" si="5"/>
        <v>0.43750000000000011</v>
      </c>
      <c r="D27" s="215">
        <f t="shared" si="6"/>
        <v>0.45833333333333343</v>
      </c>
      <c r="E27" s="270">
        <f>IF(H27="","",F27-('Paramètres SERIES'!$K$18/(24*60)))</f>
        <v>0.45902777777777787</v>
      </c>
      <c r="F27" s="216">
        <f t="shared" si="7"/>
        <v>0.46041666666666675</v>
      </c>
      <c r="G27" s="146">
        <f t="shared" si="1"/>
        <v>1</v>
      </c>
      <c r="H27" s="135" t="str">
        <f>IF(Statique!A23="","",Statique!A23)</f>
        <v>Savoy'OuBien?</v>
      </c>
      <c r="I27" s="119" t="str">
        <f>IF(Statique!B23="","",Statique!B23)</f>
        <v xml:space="preserve">N°2 </v>
      </c>
      <c r="J27" s="150" t="str">
        <f>IF(Statique!C23="","",Statique!C23)</f>
        <v>LANOISELIER</v>
      </c>
      <c r="K27" s="150" t="str">
        <f>IF(Statique!D23="","",Statique!D23)</f>
        <v>Aurélien</v>
      </c>
      <c r="L27" s="112" t="str">
        <f>IF(Statique!E23="","",Statique!E23)</f>
        <v>Homme</v>
      </c>
      <c r="M27" s="168" t="str">
        <f t="shared" si="2"/>
        <v>LANOISELIER Aurélien Homme</v>
      </c>
      <c r="N27" s="114" t="str">
        <f>IF(Statique!G23="","",Statique!G23)</f>
        <v>Statique</v>
      </c>
      <c r="O27" s="158" t="str">
        <f>IF(Statique!H23="","",Statique!H23)</f>
        <v>5</v>
      </c>
      <c r="P27" s="121" t="str">
        <f>IF(Statique!I23="","",Statique!I23)</f>
        <v>mn</v>
      </c>
      <c r="Q27" s="121" t="str">
        <f>IF(Statique!J23="","",Statique!J23)</f>
        <v>0</v>
      </c>
      <c r="R27" s="159" t="str">
        <f>IF(Statique!K23="","",Statique!K23)</f>
        <v>s</v>
      </c>
      <c r="S27" s="160">
        <f>IF(Statique!L23="","",Statique!L23)</f>
        <v>6</v>
      </c>
      <c r="T27" s="121" t="str">
        <f>IF(Statique!M23="","",Statique!M23)</f>
        <v>mn</v>
      </c>
      <c r="U27" s="161">
        <f>IF(Statique!N23="","",Statique!N23)</f>
        <v>0</v>
      </c>
      <c r="V27" s="139" t="str">
        <f>IF(Statique!O23="","",Statique!O23)</f>
        <v>s</v>
      </c>
      <c r="W27" s="158" t="str">
        <f>IF(Statique!P23="","",Statique!P23)</f>
        <v>7</v>
      </c>
      <c r="X27" s="121" t="str">
        <f>IF(Statique!Q23="","",Statique!Q23)</f>
        <v>mn</v>
      </c>
      <c r="Y27" s="121" t="str">
        <f>IF(Statique!R23="","",Statique!R23)</f>
        <v>0</v>
      </c>
      <c r="Z27" s="159" t="str">
        <f>IF(Statique!S23="","",Statique!S23)</f>
        <v>s</v>
      </c>
      <c r="AA27" s="173"/>
    </row>
    <row r="28" spans="1:27" ht="15.75" x14ac:dyDescent="0.25">
      <c r="A28" s="120">
        <f t="shared" si="3"/>
        <v>5</v>
      </c>
      <c r="B28" s="159">
        <f t="shared" si="4"/>
        <v>2</v>
      </c>
      <c r="C28" s="214">
        <f t="shared" si="5"/>
        <v>0.43750000000000011</v>
      </c>
      <c r="D28" s="215">
        <f t="shared" si="6"/>
        <v>0.45833333333333343</v>
      </c>
      <c r="E28" s="270">
        <f>IF(H28="","",F28-('Paramètres SERIES'!$K$18/(24*60)))</f>
        <v>0.45902777777777787</v>
      </c>
      <c r="F28" s="216">
        <f t="shared" si="7"/>
        <v>0.46041666666666675</v>
      </c>
      <c r="G28" s="146">
        <f t="shared" si="1"/>
        <v>2</v>
      </c>
      <c r="H28" s="135" t="str">
        <f>IF(Statique!A24="","",Statique!A24)</f>
        <v>Apneaman, Praha, Czech Republic</v>
      </c>
      <c r="I28" s="119" t="str">
        <f>IF(Statique!B24="","",Statique!B24)</f>
        <v>N°1 Capitaine</v>
      </c>
      <c r="J28" s="150" t="str">
        <f>IF(Statique!C24="","",Statique!C24)</f>
        <v>ZAJAC</v>
      </c>
      <c r="K28" s="150" t="str">
        <f>IF(Statique!D24="","",Statique!D24)</f>
        <v>Martin</v>
      </c>
      <c r="L28" s="112" t="str">
        <f>IF(Statique!E24="","",Statique!E24)</f>
        <v>Homme</v>
      </c>
      <c r="M28" s="168" t="str">
        <f t="shared" si="2"/>
        <v>ZAJAC Martin Homme</v>
      </c>
      <c r="N28" s="114" t="str">
        <f>IF(Statique!G24="","",Statique!G24)</f>
        <v>Statique</v>
      </c>
      <c r="O28" s="158" t="str">
        <f>IF(Statique!H24="","",Statique!H24)</f>
        <v>5</v>
      </c>
      <c r="P28" s="121" t="str">
        <f>IF(Statique!I24="","",Statique!I24)</f>
        <v>mn</v>
      </c>
      <c r="Q28" s="121">
        <f>IF(Statique!J24="","",Statique!J24)</f>
        <v>15</v>
      </c>
      <c r="R28" s="159" t="str">
        <f>IF(Statique!K24="","",Statique!K24)</f>
        <v>s</v>
      </c>
      <c r="S28" s="160">
        <f>IF(Statique!L24="","",Statique!L24)</f>
        <v>6</v>
      </c>
      <c r="T28" s="121" t="str">
        <f>IF(Statique!M24="","",Statique!M24)</f>
        <v>mn</v>
      </c>
      <c r="U28" s="161">
        <f>IF(Statique!N24="","",Statique!N24)</f>
        <v>15</v>
      </c>
      <c r="V28" s="139" t="str">
        <f>IF(Statique!O24="","",Statique!O24)</f>
        <v>s</v>
      </c>
      <c r="W28" s="158" t="str">
        <f>IF(Statique!P24="","",Statique!P24)</f>
        <v>7</v>
      </c>
      <c r="X28" s="121" t="str">
        <f>IF(Statique!Q24="","",Statique!Q24)</f>
        <v>mn</v>
      </c>
      <c r="Y28" s="121" t="str">
        <f>IF(Statique!R24="","",Statique!R24)</f>
        <v>15</v>
      </c>
      <c r="Z28" s="159" t="str">
        <f>IF(Statique!S24="","",Statique!S24)</f>
        <v>s</v>
      </c>
      <c r="AA28" s="173"/>
    </row>
    <row r="29" spans="1:27" ht="15.75" x14ac:dyDescent="0.25">
      <c r="A29" s="120">
        <f t="shared" si="3"/>
        <v>5</v>
      </c>
      <c r="B29" s="159">
        <f t="shared" si="4"/>
        <v>3</v>
      </c>
      <c r="C29" s="214">
        <f t="shared" si="5"/>
        <v>0.43750000000000011</v>
      </c>
      <c r="D29" s="215">
        <f t="shared" si="6"/>
        <v>0.45833333333333343</v>
      </c>
      <c r="E29" s="270">
        <f>IF(H29="","",F29-('Paramètres SERIES'!$K$18/(24*60)))</f>
        <v>0.45902777777777787</v>
      </c>
      <c r="F29" s="216">
        <f t="shared" si="7"/>
        <v>0.46041666666666675</v>
      </c>
      <c r="G29" s="146">
        <f t="shared" si="1"/>
        <v>3</v>
      </c>
      <c r="H29" s="135" t="str">
        <f>IF(Statique!A25="","",Statique!A25)</f>
        <v>Sportpleizh</v>
      </c>
      <c r="I29" s="119" t="str">
        <f>IF(Statique!B25="","",Statique!B25)</f>
        <v>N°1 Capitaine</v>
      </c>
      <c r="J29" s="150" t="str">
        <f>IF(Statique!C25="","",Statique!C25)</f>
        <v>VOGLER</v>
      </c>
      <c r="K29" s="150" t="str">
        <f>IF(Statique!D25="","",Statique!D25)</f>
        <v>Christian</v>
      </c>
      <c r="L29" s="112" t="str">
        <f>IF(Statique!E25="","",Statique!E25)</f>
        <v>homme</v>
      </c>
      <c r="M29" s="168" t="str">
        <f t="shared" si="2"/>
        <v>VOGLER Christian homme</v>
      </c>
      <c r="N29" s="114" t="str">
        <f>IF(Statique!G25="","",Statique!G25)</f>
        <v>Statique</v>
      </c>
      <c r="O29" s="158" t="str">
        <f>IF(Statique!H25="","",Statique!H25)</f>
        <v>5</v>
      </c>
      <c r="P29" s="121" t="str">
        <f>IF(Statique!I25="","",Statique!I25)</f>
        <v>mn</v>
      </c>
      <c r="Q29" s="121">
        <f>IF(Statique!J25="","",Statique!J25)</f>
        <v>30</v>
      </c>
      <c r="R29" s="159" t="str">
        <f>IF(Statique!K25="","",Statique!K25)</f>
        <v>s</v>
      </c>
      <c r="S29" s="160">
        <f>IF(Statique!L25="","",Statique!L25)</f>
        <v>6</v>
      </c>
      <c r="T29" s="121" t="str">
        <f>IF(Statique!M25="","",Statique!M25)</f>
        <v>mn</v>
      </c>
      <c r="U29" s="161">
        <f>IF(Statique!N25="","",Statique!N25)</f>
        <v>30</v>
      </c>
      <c r="V29" s="139" t="str">
        <f>IF(Statique!O25="","",Statique!O25)</f>
        <v>s</v>
      </c>
      <c r="W29" s="158" t="str">
        <f>IF(Statique!P25="","",Statique!P25)</f>
        <v>7</v>
      </c>
      <c r="X29" s="121" t="str">
        <f>IF(Statique!Q25="","",Statique!Q25)</f>
        <v>mn</v>
      </c>
      <c r="Y29" s="121">
        <f>IF(Statique!R25="","",Statique!R25)</f>
        <v>30</v>
      </c>
      <c r="Z29" s="159" t="str">
        <f>IF(Statique!S25="","",Statique!S25)</f>
        <v>s</v>
      </c>
      <c r="AA29" s="173"/>
    </row>
    <row r="30" spans="1:27" ht="15.75" x14ac:dyDescent="0.25">
      <c r="A30" s="120" t="str">
        <f t="shared" si="3"/>
        <v/>
      </c>
      <c r="B30" s="159" t="str">
        <f t="shared" si="4"/>
        <v/>
      </c>
      <c r="C30" s="214" t="str">
        <f t="shared" si="5"/>
        <v/>
      </c>
      <c r="D30" s="215" t="str">
        <f t="shared" si="6"/>
        <v/>
      </c>
      <c r="E30" s="270" t="str">
        <f>IF(H30="","",F30-('Paramètres SERIES'!$K$18/(24*60)))</f>
        <v/>
      </c>
      <c r="F30" s="216" t="str">
        <f t="shared" si="7"/>
        <v/>
      </c>
      <c r="G30" s="146" t="str">
        <f t="shared" si="1"/>
        <v/>
      </c>
      <c r="H30" s="135" t="str">
        <f>IF(Statique!A26="","",Statique!A26)</f>
        <v/>
      </c>
      <c r="I30" s="119" t="str">
        <f>IF(Statique!B26="","",Statique!B26)</f>
        <v/>
      </c>
      <c r="J30" s="150" t="str">
        <f>IF(Statique!C26="","",Statique!C26)</f>
        <v/>
      </c>
      <c r="K30" s="150" t="str">
        <f>IF(Statique!D26="","",Statique!D26)</f>
        <v/>
      </c>
      <c r="L30" s="112" t="str">
        <f>IF(Statique!E26="","",Statique!E26)</f>
        <v/>
      </c>
      <c r="M30" s="168" t="str">
        <f t="shared" si="2"/>
        <v/>
      </c>
      <c r="N30" s="114" t="str">
        <f>IF(Statique!G26="","",Statique!G26)</f>
        <v/>
      </c>
      <c r="O30" s="158" t="str">
        <f>IF(Statique!H26="","",Statique!H26)</f>
        <v/>
      </c>
      <c r="P30" s="121" t="str">
        <f>IF(Statique!I26="","",Statique!I26)</f>
        <v/>
      </c>
      <c r="Q30" s="121" t="str">
        <f>IF(Statique!J26="","",Statique!J26)</f>
        <v/>
      </c>
      <c r="R30" s="159" t="str">
        <f>IF(Statique!K26="","",Statique!K26)</f>
        <v/>
      </c>
      <c r="S30" s="160" t="str">
        <f>IF(Statique!L26="","",Statique!L26)</f>
        <v/>
      </c>
      <c r="T30" s="121" t="str">
        <f>IF(Statique!M26="","",Statique!M26)</f>
        <v/>
      </c>
      <c r="U30" s="161" t="str">
        <f>IF(Statique!N26="","",Statique!N26)</f>
        <v/>
      </c>
      <c r="V30" s="139" t="str">
        <f>IF(Statique!O26="","",Statique!O26)</f>
        <v/>
      </c>
      <c r="W30" s="158" t="str">
        <f>IF(Statique!P26="","",Statique!P26)</f>
        <v/>
      </c>
      <c r="X30" s="121" t="str">
        <f>IF(Statique!Q26="","",Statique!Q26)</f>
        <v/>
      </c>
      <c r="Y30" s="121" t="str">
        <f>IF(Statique!R26="","",Statique!R26)</f>
        <v/>
      </c>
      <c r="Z30" s="159" t="str">
        <f>IF(Statique!S26="","",Statique!S26)</f>
        <v/>
      </c>
      <c r="AA30" s="173"/>
    </row>
    <row r="31" spans="1:27" ht="15.75" x14ac:dyDescent="0.25">
      <c r="A31" s="120" t="str">
        <f t="shared" si="3"/>
        <v/>
      </c>
      <c r="B31" s="159" t="str">
        <f t="shared" si="4"/>
        <v/>
      </c>
      <c r="C31" s="214" t="str">
        <f t="shared" si="5"/>
        <v/>
      </c>
      <c r="D31" s="215" t="str">
        <f t="shared" si="6"/>
        <v/>
      </c>
      <c r="E31" s="270" t="str">
        <f>IF(H31="","",F31-('Paramètres SERIES'!$K$18/(24*60)))</f>
        <v/>
      </c>
      <c r="F31" s="216" t="str">
        <f t="shared" si="7"/>
        <v/>
      </c>
      <c r="G31" s="146" t="str">
        <f t="shared" si="1"/>
        <v/>
      </c>
      <c r="H31" s="135" t="str">
        <f>IF(Statique!A27="","",Statique!A27)</f>
        <v/>
      </c>
      <c r="I31" s="119" t="str">
        <f>IF(Statique!B27="","",Statique!B27)</f>
        <v/>
      </c>
      <c r="J31" s="150" t="str">
        <f>IF(Statique!C27="","",Statique!C27)</f>
        <v/>
      </c>
      <c r="K31" s="150" t="str">
        <f>IF(Statique!D27="","",Statique!D27)</f>
        <v/>
      </c>
      <c r="L31" s="112" t="str">
        <f>IF(Statique!E27="","",Statique!E27)</f>
        <v/>
      </c>
      <c r="M31" s="168" t="str">
        <f t="shared" si="2"/>
        <v/>
      </c>
      <c r="N31" s="114" t="str">
        <f>IF(Statique!G27="","",Statique!G27)</f>
        <v/>
      </c>
      <c r="O31" s="158" t="str">
        <f>IF(Statique!H27="","",Statique!H27)</f>
        <v/>
      </c>
      <c r="P31" s="121" t="str">
        <f>IF(Statique!I27="","",Statique!I27)</f>
        <v/>
      </c>
      <c r="Q31" s="121" t="str">
        <f>IF(Statique!J27="","",Statique!J27)</f>
        <v/>
      </c>
      <c r="R31" s="159" t="str">
        <f>IF(Statique!K27="","",Statique!K27)</f>
        <v/>
      </c>
      <c r="S31" s="160" t="str">
        <f>IF(Statique!L27="","",Statique!L27)</f>
        <v/>
      </c>
      <c r="T31" s="121" t="str">
        <f>IF(Statique!M27="","",Statique!M27)</f>
        <v/>
      </c>
      <c r="U31" s="161" t="str">
        <f>IF(Statique!N27="","",Statique!N27)</f>
        <v/>
      </c>
      <c r="V31" s="139" t="str">
        <f>IF(Statique!O27="","",Statique!O27)</f>
        <v/>
      </c>
      <c r="W31" s="158" t="str">
        <f>IF(Statique!P27="","",Statique!P27)</f>
        <v/>
      </c>
      <c r="X31" s="121" t="str">
        <f>IF(Statique!Q27="","",Statique!Q27)</f>
        <v/>
      </c>
      <c r="Y31" s="121" t="str">
        <f>IF(Statique!R27="","",Statique!R27)</f>
        <v/>
      </c>
      <c r="Z31" s="159" t="str">
        <f>IF(Statique!S27="","",Statique!S27)</f>
        <v/>
      </c>
      <c r="AA31" s="173"/>
    </row>
    <row r="32" spans="1:27" ht="15.75" x14ac:dyDescent="0.25">
      <c r="A32" s="120" t="str">
        <f t="shared" si="3"/>
        <v/>
      </c>
      <c r="B32" s="159" t="str">
        <f t="shared" si="4"/>
        <v/>
      </c>
      <c r="C32" s="214" t="str">
        <f t="shared" si="5"/>
        <v/>
      </c>
      <c r="D32" s="215" t="str">
        <f t="shared" si="6"/>
        <v/>
      </c>
      <c r="E32" s="270" t="str">
        <f>IF(H32="","",F32-('Paramètres SERIES'!$K$18/(24*60)))</f>
        <v/>
      </c>
      <c r="F32" s="216" t="str">
        <f t="shared" si="7"/>
        <v/>
      </c>
      <c r="G32" s="146" t="str">
        <f t="shared" si="1"/>
        <v/>
      </c>
      <c r="H32" s="135" t="str">
        <f>IF(Statique!A28="","",Statique!A28)</f>
        <v/>
      </c>
      <c r="I32" s="119" t="str">
        <f>IF(Statique!B28="","",Statique!B28)</f>
        <v/>
      </c>
      <c r="J32" s="150" t="str">
        <f>IF(Statique!C28="","",Statique!C28)</f>
        <v/>
      </c>
      <c r="K32" s="150" t="str">
        <f>IF(Statique!D28="","",Statique!D28)</f>
        <v/>
      </c>
      <c r="L32" s="112" t="str">
        <f>IF(Statique!E28="","",Statique!E28)</f>
        <v/>
      </c>
      <c r="M32" s="168" t="str">
        <f t="shared" si="2"/>
        <v/>
      </c>
      <c r="N32" s="114" t="str">
        <f>IF(Statique!G28="","",Statique!G28)</f>
        <v/>
      </c>
      <c r="O32" s="158" t="str">
        <f>IF(Statique!H28="","",Statique!H28)</f>
        <v/>
      </c>
      <c r="P32" s="121" t="str">
        <f>IF(Statique!I28="","",Statique!I28)</f>
        <v/>
      </c>
      <c r="Q32" s="121" t="str">
        <f>IF(Statique!J28="","",Statique!J28)</f>
        <v/>
      </c>
      <c r="R32" s="159" t="str">
        <f>IF(Statique!K28="","",Statique!K28)</f>
        <v/>
      </c>
      <c r="S32" s="160" t="str">
        <f>IF(Statique!L28="","",Statique!L28)</f>
        <v/>
      </c>
      <c r="T32" s="121" t="str">
        <f>IF(Statique!M28="","",Statique!M28)</f>
        <v/>
      </c>
      <c r="U32" s="161" t="str">
        <f>IF(Statique!N28="","",Statique!N28)</f>
        <v/>
      </c>
      <c r="V32" s="139" t="str">
        <f>IF(Statique!O28="","",Statique!O28)</f>
        <v/>
      </c>
      <c r="W32" s="158" t="str">
        <f>IF(Statique!P28="","",Statique!P28)</f>
        <v/>
      </c>
      <c r="X32" s="121" t="str">
        <f>IF(Statique!Q28="","",Statique!Q28)</f>
        <v/>
      </c>
      <c r="Y32" s="121" t="str">
        <f>IF(Statique!R28="","",Statique!R28)</f>
        <v/>
      </c>
      <c r="Z32" s="159" t="str">
        <f>IF(Statique!S28="","",Statique!S28)</f>
        <v/>
      </c>
      <c r="AA32" s="173"/>
    </row>
    <row r="33" spans="1:27" ht="15.75" x14ac:dyDescent="0.25">
      <c r="A33" s="120" t="str">
        <f t="shared" si="3"/>
        <v/>
      </c>
      <c r="B33" s="159" t="str">
        <f t="shared" si="4"/>
        <v/>
      </c>
      <c r="C33" s="214" t="str">
        <f t="shared" si="5"/>
        <v/>
      </c>
      <c r="D33" s="215" t="str">
        <f t="shared" si="6"/>
        <v/>
      </c>
      <c r="E33" s="270" t="str">
        <f>IF(H33="","",F33-('Paramètres SERIES'!$K$18/(24*60)))</f>
        <v/>
      </c>
      <c r="F33" s="216" t="str">
        <f t="shared" si="7"/>
        <v/>
      </c>
      <c r="G33" s="146" t="str">
        <f t="shared" si="1"/>
        <v/>
      </c>
      <c r="H33" s="135" t="str">
        <f>IF(Statique!A29="","",Statique!A29)</f>
        <v/>
      </c>
      <c r="I33" s="119" t="str">
        <f>IF(Statique!B29="","",Statique!B29)</f>
        <v/>
      </c>
      <c r="J33" s="150" t="str">
        <f>IF(Statique!C29="","",Statique!C29)</f>
        <v/>
      </c>
      <c r="K33" s="150" t="str">
        <f>IF(Statique!D29="","",Statique!D29)</f>
        <v/>
      </c>
      <c r="L33" s="112" t="str">
        <f>IF(Statique!E29="","",Statique!E29)</f>
        <v/>
      </c>
      <c r="M33" s="168" t="str">
        <f t="shared" si="2"/>
        <v/>
      </c>
      <c r="N33" s="114" t="str">
        <f>IF(Statique!G29="","",Statique!G29)</f>
        <v/>
      </c>
      <c r="O33" s="158" t="str">
        <f>IF(Statique!H29="","",Statique!H29)</f>
        <v/>
      </c>
      <c r="P33" s="121" t="str">
        <f>IF(Statique!I29="","",Statique!I29)</f>
        <v/>
      </c>
      <c r="Q33" s="121" t="str">
        <f>IF(Statique!J29="","",Statique!J29)</f>
        <v/>
      </c>
      <c r="R33" s="159" t="str">
        <f>IF(Statique!K29="","",Statique!K29)</f>
        <v/>
      </c>
      <c r="S33" s="160" t="str">
        <f>IF(Statique!L29="","",Statique!L29)</f>
        <v/>
      </c>
      <c r="T33" s="121" t="str">
        <f>IF(Statique!M29="","",Statique!M29)</f>
        <v/>
      </c>
      <c r="U33" s="161" t="str">
        <f>IF(Statique!N29="","",Statique!N29)</f>
        <v/>
      </c>
      <c r="V33" s="139" t="str">
        <f>IF(Statique!O29="","",Statique!O29)</f>
        <v/>
      </c>
      <c r="W33" s="158" t="str">
        <f>IF(Statique!P29="","",Statique!P29)</f>
        <v/>
      </c>
      <c r="X33" s="121" t="str">
        <f>IF(Statique!Q29="","",Statique!Q29)</f>
        <v/>
      </c>
      <c r="Y33" s="121" t="str">
        <f>IF(Statique!R29="","",Statique!R29)</f>
        <v/>
      </c>
      <c r="Z33" s="159" t="str">
        <f>IF(Statique!S29="","",Statique!S29)</f>
        <v/>
      </c>
      <c r="AA33" s="173"/>
    </row>
    <row r="34" spans="1:27" ht="15.75" x14ac:dyDescent="0.25">
      <c r="A34" s="120" t="str">
        <f t="shared" si="3"/>
        <v/>
      </c>
      <c r="B34" s="159" t="str">
        <f t="shared" si="4"/>
        <v/>
      </c>
      <c r="C34" s="214" t="str">
        <f t="shared" si="5"/>
        <v/>
      </c>
      <c r="D34" s="215" t="str">
        <f t="shared" si="6"/>
        <v/>
      </c>
      <c r="E34" s="270" t="str">
        <f>IF(H34="","",F34-('Paramètres SERIES'!$K$18/(24*60)))</f>
        <v/>
      </c>
      <c r="F34" s="216" t="str">
        <f t="shared" si="7"/>
        <v/>
      </c>
      <c r="G34" s="146" t="str">
        <f t="shared" si="1"/>
        <v/>
      </c>
      <c r="H34" s="135" t="str">
        <f>IF(Statique!A30="","",Statique!A30)</f>
        <v/>
      </c>
      <c r="I34" s="119" t="str">
        <f>IF(Statique!B30="","",Statique!B30)</f>
        <v/>
      </c>
      <c r="J34" s="150" t="str">
        <f>IF(Statique!C30="","",Statique!C30)</f>
        <v/>
      </c>
      <c r="K34" s="150" t="str">
        <f>IF(Statique!D30="","",Statique!D30)</f>
        <v/>
      </c>
      <c r="L34" s="112" t="str">
        <f>IF(Statique!E30="","",Statique!E30)</f>
        <v/>
      </c>
      <c r="M34" s="168" t="str">
        <f t="shared" si="2"/>
        <v/>
      </c>
      <c r="N34" s="114" t="str">
        <f>IF(Statique!G30="","",Statique!G30)</f>
        <v/>
      </c>
      <c r="O34" s="158" t="str">
        <f>IF(Statique!H30="","",Statique!H30)</f>
        <v/>
      </c>
      <c r="P34" s="121" t="str">
        <f>IF(Statique!I30="","",Statique!I30)</f>
        <v/>
      </c>
      <c r="Q34" s="121" t="str">
        <f>IF(Statique!J30="","",Statique!J30)</f>
        <v/>
      </c>
      <c r="R34" s="159" t="str">
        <f>IF(Statique!K30="","",Statique!K30)</f>
        <v/>
      </c>
      <c r="S34" s="160" t="str">
        <f>IF(Statique!L30="","",Statique!L30)</f>
        <v/>
      </c>
      <c r="T34" s="121" t="str">
        <f>IF(Statique!M30="","",Statique!M30)</f>
        <v/>
      </c>
      <c r="U34" s="161" t="str">
        <f>IF(Statique!N30="","",Statique!N30)</f>
        <v/>
      </c>
      <c r="V34" s="139" t="str">
        <f>IF(Statique!O30="","",Statique!O30)</f>
        <v/>
      </c>
      <c r="W34" s="158" t="str">
        <f>IF(Statique!P30="","",Statique!P30)</f>
        <v/>
      </c>
      <c r="X34" s="121" t="str">
        <f>IF(Statique!Q30="","",Statique!Q30)</f>
        <v/>
      </c>
      <c r="Y34" s="121" t="str">
        <f>IF(Statique!R30="","",Statique!R30)</f>
        <v/>
      </c>
      <c r="Z34" s="159" t="str">
        <f>IF(Statique!S30="","",Statique!S30)</f>
        <v/>
      </c>
      <c r="AA34" s="173"/>
    </row>
    <row r="35" spans="1:27" ht="15.75" x14ac:dyDescent="0.25">
      <c r="A35" s="120" t="str">
        <f t="shared" si="3"/>
        <v/>
      </c>
      <c r="B35" s="159" t="str">
        <f t="shared" si="4"/>
        <v/>
      </c>
      <c r="C35" s="214" t="str">
        <f t="shared" si="5"/>
        <v/>
      </c>
      <c r="D35" s="215" t="str">
        <f t="shared" si="6"/>
        <v/>
      </c>
      <c r="E35" s="270" t="str">
        <f>IF(H35="","",F35-('Paramètres SERIES'!$K$18/(24*60)))</f>
        <v/>
      </c>
      <c r="F35" s="216" t="str">
        <f t="shared" si="7"/>
        <v/>
      </c>
      <c r="G35" s="146" t="str">
        <f t="shared" si="1"/>
        <v/>
      </c>
      <c r="H35" s="135" t="str">
        <f>IF(Statique!A31="","",Statique!A31)</f>
        <v/>
      </c>
      <c r="I35" s="119" t="str">
        <f>IF(Statique!B31="","",Statique!B31)</f>
        <v/>
      </c>
      <c r="J35" s="150" t="str">
        <f>IF(Statique!C31="","",Statique!C31)</f>
        <v/>
      </c>
      <c r="K35" s="150" t="str">
        <f>IF(Statique!D31="","",Statique!D31)</f>
        <v/>
      </c>
      <c r="L35" s="112" t="str">
        <f>IF(Statique!E31="","",Statique!E31)</f>
        <v/>
      </c>
      <c r="M35" s="168" t="str">
        <f t="shared" si="2"/>
        <v/>
      </c>
      <c r="N35" s="114" t="str">
        <f>IF(Statique!G31="","",Statique!G31)</f>
        <v/>
      </c>
      <c r="O35" s="158" t="str">
        <f>IF(Statique!H31="","",Statique!H31)</f>
        <v/>
      </c>
      <c r="P35" s="121" t="str">
        <f>IF(Statique!I31="","",Statique!I31)</f>
        <v/>
      </c>
      <c r="Q35" s="121" t="str">
        <f>IF(Statique!J31="","",Statique!J31)</f>
        <v/>
      </c>
      <c r="R35" s="159" t="str">
        <f>IF(Statique!K31="","",Statique!K31)</f>
        <v/>
      </c>
      <c r="S35" s="160" t="str">
        <f>IF(Statique!L31="","",Statique!L31)</f>
        <v/>
      </c>
      <c r="T35" s="121" t="str">
        <f>IF(Statique!M31="","",Statique!M31)</f>
        <v/>
      </c>
      <c r="U35" s="161" t="str">
        <f>IF(Statique!N31="","",Statique!N31)</f>
        <v/>
      </c>
      <c r="V35" s="139" t="str">
        <f>IF(Statique!O31="","",Statique!O31)</f>
        <v/>
      </c>
      <c r="W35" s="158" t="str">
        <f>IF(Statique!P31="","",Statique!P31)</f>
        <v/>
      </c>
      <c r="X35" s="121" t="str">
        <f>IF(Statique!Q31="","",Statique!Q31)</f>
        <v/>
      </c>
      <c r="Y35" s="121" t="str">
        <f>IF(Statique!R31="","",Statique!R31)</f>
        <v/>
      </c>
      <c r="Z35" s="159" t="str">
        <f>IF(Statique!S31="","",Statique!S31)</f>
        <v/>
      </c>
      <c r="AA35" s="173"/>
    </row>
    <row r="36" spans="1:27" ht="15.75" x14ac:dyDescent="0.25">
      <c r="A36" s="120" t="str">
        <f t="shared" si="3"/>
        <v/>
      </c>
      <c r="B36" s="159" t="str">
        <f t="shared" si="4"/>
        <v/>
      </c>
      <c r="C36" s="214" t="str">
        <f t="shared" si="5"/>
        <v/>
      </c>
      <c r="D36" s="215" t="str">
        <f t="shared" si="6"/>
        <v/>
      </c>
      <c r="E36" s="270" t="str">
        <f>IF(H36="","",F36-('Paramètres SERIES'!$K$18/(24*60)))</f>
        <v/>
      </c>
      <c r="F36" s="216" t="str">
        <f t="shared" si="7"/>
        <v/>
      </c>
      <c r="G36" s="146" t="str">
        <f t="shared" si="1"/>
        <v/>
      </c>
      <c r="H36" s="135" t="str">
        <f>IF(Statique!A32="","",Statique!A32)</f>
        <v/>
      </c>
      <c r="I36" s="119" t="str">
        <f>IF(Statique!B32="","",Statique!B32)</f>
        <v/>
      </c>
      <c r="J36" s="150" t="str">
        <f>IF(Statique!C32="","",Statique!C32)</f>
        <v/>
      </c>
      <c r="K36" s="150" t="str">
        <f>IF(Statique!D32="","",Statique!D32)</f>
        <v/>
      </c>
      <c r="L36" s="112" t="str">
        <f>IF(Statique!E32="","",Statique!E32)</f>
        <v/>
      </c>
      <c r="M36" s="168" t="str">
        <f t="shared" si="2"/>
        <v/>
      </c>
      <c r="N36" s="114" t="str">
        <f>IF(Statique!G32="","",Statique!G32)</f>
        <v/>
      </c>
      <c r="O36" s="158" t="str">
        <f>IF(Statique!H32="","",Statique!H32)</f>
        <v/>
      </c>
      <c r="P36" s="121" t="str">
        <f>IF(Statique!I32="","",Statique!I32)</f>
        <v/>
      </c>
      <c r="Q36" s="121" t="str">
        <f>IF(Statique!J32="","",Statique!J32)</f>
        <v/>
      </c>
      <c r="R36" s="159" t="str">
        <f>IF(Statique!K32="","",Statique!K32)</f>
        <v/>
      </c>
      <c r="S36" s="160" t="str">
        <f>IF(Statique!L32="","",Statique!L32)</f>
        <v/>
      </c>
      <c r="T36" s="121" t="str">
        <f>IF(Statique!M32="","",Statique!M32)</f>
        <v/>
      </c>
      <c r="U36" s="161" t="str">
        <f>IF(Statique!N32="","",Statique!N32)</f>
        <v/>
      </c>
      <c r="V36" s="139" t="str">
        <f>IF(Statique!O32="","",Statique!O32)</f>
        <v/>
      </c>
      <c r="W36" s="158" t="str">
        <f>IF(Statique!P32="","",Statique!P32)</f>
        <v/>
      </c>
      <c r="X36" s="121" t="str">
        <f>IF(Statique!Q32="","",Statique!Q32)</f>
        <v/>
      </c>
      <c r="Y36" s="121" t="str">
        <f>IF(Statique!R32="","",Statique!R32)</f>
        <v/>
      </c>
      <c r="Z36" s="159" t="str">
        <f>IF(Statique!S32="","",Statique!S32)</f>
        <v/>
      </c>
      <c r="AA36" s="173"/>
    </row>
    <row r="37" spans="1:27" ht="15.75" x14ac:dyDescent="0.25">
      <c r="A37" s="120" t="str">
        <f t="shared" si="3"/>
        <v/>
      </c>
      <c r="B37" s="159" t="str">
        <f t="shared" si="4"/>
        <v/>
      </c>
      <c r="C37" s="214" t="str">
        <f t="shared" si="5"/>
        <v/>
      </c>
      <c r="D37" s="215" t="str">
        <f t="shared" si="6"/>
        <v/>
      </c>
      <c r="E37" s="270" t="str">
        <f>IF(H37="","",F37-('Paramètres SERIES'!$K$18/(24*60)))</f>
        <v/>
      </c>
      <c r="F37" s="216" t="str">
        <f t="shared" si="7"/>
        <v/>
      </c>
      <c r="G37" s="146" t="str">
        <f t="shared" si="1"/>
        <v/>
      </c>
      <c r="H37" s="135" t="str">
        <f>IF(Statique!A33="","",Statique!A33)</f>
        <v/>
      </c>
      <c r="I37" s="119" t="str">
        <f>IF(Statique!B33="","",Statique!B33)</f>
        <v/>
      </c>
      <c r="J37" s="150" t="str">
        <f>IF(Statique!C33="","",Statique!C33)</f>
        <v/>
      </c>
      <c r="K37" s="150" t="str">
        <f>IF(Statique!D33="","",Statique!D33)</f>
        <v/>
      </c>
      <c r="L37" s="112" t="str">
        <f>IF(Statique!E33="","",Statique!E33)</f>
        <v/>
      </c>
      <c r="M37" s="168" t="str">
        <f t="shared" si="2"/>
        <v/>
      </c>
      <c r="N37" s="114" t="str">
        <f>IF(Statique!G33="","",Statique!G33)</f>
        <v/>
      </c>
      <c r="O37" s="158" t="str">
        <f>IF(Statique!H33="","",Statique!H33)</f>
        <v/>
      </c>
      <c r="P37" s="121" t="str">
        <f>IF(Statique!I33="","",Statique!I33)</f>
        <v/>
      </c>
      <c r="Q37" s="121" t="str">
        <f>IF(Statique!J33="","",Statique!J33)</f>
        <v/>
      </c>
      <c r="R37" s="159" t="str">
        <f>IF(Statique!K33="","",Statique!K33)</f>
        <v/>
      </c>
      <c r="S37" s="160" t="str">
        <f>IF(Statique!L33="","",Statique!L33)</f>
        <v/>
      </c>
      <c r="T37" s="121" t="str">
        <f>IF(Statique!M33="","",Statique!M33)</f>
        <v/>
      </c>
      <c r="U37" s="161" t="str">
        <f>IF(Statique!N33="","",Statique!N33)</f>
        <v/>
      </c>
      <c r="V37" s="139" t="str">
        <f>IF(Statique!O33="","",Statique!O33)</f>
        <v/>
      </c>
      <c r="W37" s="158" t="str">
        <f>IF(Statique!P33="","",Statique!P33)</f>
        <v/>
      </c>
      <c r="X37" s="121" t="str">
        <f>IF(Statique!Q33="","",Statique!Q33)</f>
        <v/>
      </c>
      <c r="Y37" s="121" t="str">
        <f>IF(Statique!R33="","",Statique!R33)</f>
        <v/>
      </c>
      <c r="Z37" s="159" t="str">
        <f>IF(Statique!S33="","",Statique!S33)</f>
        <v/>
      </c>
      <c r="AA37" s="173"/>
    </row>
    <row r="38" spans="1:27" ht="15.75" x14ac:dyDescent="0.25">
      <c r="A38" s="120" t="str">
        <f t="shared" si="3"/>
        <v/>
      </c>
      <c r="B38" s="159" t="str">
        <f t="shared" si="4"/>
        <v/>
      </c>
      <c r="C38" s="214" t="str">
        <f t="shared" si="5"/>
        <v/>
      </c>
      <c r="D38" s="215" t="str">
        <f t="shared" si="6"/>
        <v/>
      </c>
      <c r="E38" s="270" t="str">
        <f>IF(H38="","",F38-('Paramètres SERIES'!$K$18/(24*60)))</f>
        <v/>
      </c>
      <c r="F38" s="216" t="str">
        <f t="shared" si="7"/>
        <v/>
      </c>
      <c r="G38" s="146" t="str">
        <f t="shared" si="1"/>
        <v/>
      </c>
      <c r="H38" s="135" t="str">
        <f>IF(Statique!A34="","",Statique!A34)</f>
        <v/>
      </c>
      <c r="I38" s="119" t="str">
        <f>IF(Statique!B34="","",Statique!B34)</f>
        <v/>
      </c>
      <c r="J38" s="150" t="str">
        <f>IF(Statique!C34="","",Statique!C34)</f>
        <v/>
      </c>
      <c r="K38" s="150" t="str">
        <f>IF(Statique!D34="","",Statique!D34)</f>
        <v/>
      </c>
      <c r="L38" s="112" t="str">
        <f>IF(Statique!E34="","",Statique!E34)</f>
        <v/>
      </c>
      <c r="M38" s="168" t="str">
        <f t="shared" si="2"/>
        <v/>
      </c>
      <c r="N38" s="114" t="str">
        <f>IF(Statique!G34="","",Statique!G34)</f>
        <v/>
      </c>
      <c r="O38" s="158" t="str">
        <f>IF(Statique!H34="","",Statique!H34)</f>
        <v/>
      </c>
      <c r="P38" s="121" t="str">
        <f>IF(Statique!I34="","",Statique!I34)</f>
        <v/>
      </c>
      <c r="Q38" s="121" t="str">
        <f>IF(Statique!J34="","",Statique!J34)</f>
        <v/>
      </c>
      <c r="R38" s="159" t="str">
        <f>IF(Statique!K34="","",Statique!K34)</f>
        <v/>
      </c>
      <c r="S38" s="160" t="str">
        <f>IF(Statique!L34="","",Statique!L34)</f>
        <v/>
      </c>
      <c r="T38" s="121" t="str">
        <f>IF(Statique!M34="","",Statique!M34)</f>
        <v/>
      </c>
      <c r="U38" s="161" t="str">
        <f>IF(Statique!N34="","",Statique!N34)</f>
        <v/>
      </c>
      <c r="V38" s="139" t="str">
        <f>IF(Statique!O34="","",Statique!O34)</f>
        <v/>
      </c>
      <c r="W38" s="158" t="str">
        <f>IF(Statique!P34="","",Statique!P34)</f>
        <v/>
      </c>
      <c r="X38" s="121" t="str">
        <f>IF(Statique!Q34="","",Statique!Q34)</f>
        <v/>
      </c>
      <c r="Y38" s="121" t="str">
        <f>IF(Statique!R34="","",Statique!R34)</f>
        <v/>
      </c>
      <c r="Z38" s="159" t="str">
        <f>IF(Statique!S34="","",Statique!S34)</f>
        <v/>
      </c>
      <c r="AA38" s="173"/>
    </row>
    <row r="39" spans="1:27" ht="15.75" x14ac:dyDescent="0.25">
      <c r="A39" s="120" t="str">
        <f t="shared" si="3"/>
        <v/>
      </c>
      <c r="B39" s="159" t="str">
        <f t="shared" si="4"/>
        <v/>
      </c>
      <c r="C39" s="214" t="str">
        <f t="shared" si="5"/>
        <v/>
      </c>
      <c r="D39" s="215" t="str">
        <f t="shared" si="6"/>
        <v/>
      </c>
      <c r="E39" s="270" t="str">
        <f>IF(H39="","",F39-('Paramètres SERIES'!$K$18/(24*60)))</f>
        <v/>
      </c>
      <c r="F39" s="216" t="str">
        <f t="shared" si="7"/>
        <v/>
      </c>
      <c r="G39" s="146" t="str">
        <f t="shared" si="1"/>
        <v/>
      </c>
      <c r="H39" s="135" t="str">
        <f>IF(Statique!A35="","",Statique!A35)</f>
        <v/>
      </c>
      <c r="I39" s="119" t="str">
        <f>IF(Statique!B35="","",Statique!B35)</f>
        <v/>
      </c>
      <c r="J39" s="150" t="str">
        <f>IF(Statique!C35="","",Statique!C35)</f>
        <v/>
      </c>
      <c r="K39" s="150" t="str">
        <f>IF(Statique!D35="","",Statique!D35)</f>
        <v/>
      </c>
      <c r="L39" s="112" t="str">
        <f>IF(Statique!E35="","",Statique!E35)</f>
        <v/>
      </c>
      <c r="M39" s="168" t="str">
        <f t="shared" si="2"/>
        <v/>
      </c>
      <c r="N39" s="114" t="str">
        <f>IF(Statique!G35="","",Statique!G35)</f>
        <v/>
      </c>
      <c r="O39" s="158" t="str">
        <f>IF(Statique!H35="","",Statique!H35)</f>
        <v/>
      </c>
      <c r="P39" s="121" t="str">
        <f>IF(Statique!I35="","",Statique!I35)</f>
        <v/>
      </c>
      <c r="Q39" s="121" t="str">
        <f>IF(Statique!J35="","",Statique!J35)</f>
        <v/>
      </c>
      <c r="R39" s="159" t="str">
        <f>IF(Statique!K35="","",Statique!K35)</f>
        <v/>
      </c>
      <c r="S39" s="160" t="str">
        <f>IF(Statique!L35="","",Statique!L35)</f>
        <v/>
      </c>
      <c r="T39" s="121" t="str">
        <f>IF(Statique!M35="","",Statique!M35)</f>
        <v/>
      </c>
      <c r="U39" s="161" t="str">
        <f>IF(Statique!N35="","",Statique!N35)</f>
        <v/>
      </c>
      <c r="V39" s="139" t="str">
        <f>IF(Statique!O35="","",Statique!O35)</f>
        <v/>
      </c>
      <c r="W39" s="158" t="str">
        <f>IF(Statique!P35="","",Statique!P35)</f>
        <v/>
      </c>
      <c r="X39" s="121" t="str">
        <f>IF(Statique!Q35="","",Statique!Q35)</f>
        <v/>
      </c>
      <c r="Y39" s="121" t="str">
        <f>IF(Statique!R35="","",Statique!R35)</f>
        <v/>
      </c>
      <c r="Z39" s="159" t="str">
        <f>IF(Statique!S35="","",Statique!S35)</f>
        <v/>
      </c>
      <c r="AA39" s="173"/>
    </row>
    <row r="40" spans="1:27" ht="15.75" x14ac:dyDescent="0.25">
      <c r="A40" s="120" t="str">
        <f t="shared" si="3"/>
        <v/>
      </c>
      <c r="B40" s="159" t="str">
        <f t="shared" si="4"/>
        <v/>
      </c>
      <c r="C40" s="214" t="str">
        <f t="shared" si="5"/>
        <v/>
      </c>
      <c r="D40" s="215" t="str">
        <f t="shared" si="6"/>
        <v/>
      </c>
      <c r="E40" s="270" t="str">
        <f>IF(H40="","",F40-('Paramètres SERIES'!$K$18/(24*60)))</f>
        <v/>
      </c>
      <c r="F40" s="216" t="str">
        <f t="shared" si="7"/>
        <v/>
      </c>
      <c r="G40" s="146" t="str">
        <f t="shared" si="1"/>
        <v/>
      </c>
      <c r="H40" s="135" t="str">
        <f>IF(Statique!A36="","",Statique!A36)</f>
        <v/>
      </c>
      <c r="I40" s="119" t="str">
        <f>IF(Statique!B36="","",Statique!B36)</f>
        <v/>
      </c>
      <c r="J40" s="150" t="str">
        <f>IF(Statique!C36="","",Statique!C36)</f>
        <v/>
      </c>
      <c r="K40" s="150" t="str">
        <f>IF(Statique!D36="","",Statique!D36)</f>
        <v/>
      </c>
      <c r="L40" s="112" t="str">
        <f>IF(Statique!E36="","",Statique!E36)</f>
        <v/>
      </c>
      <c r="M40" s="168" t="str">
        <f t="shared" si="2"/>
        <v/>
      </c>
      <c r="N40" s="114" t="str">
        <f>IF(Statique!G36="","",Statique!G36)</f>
        <v/>
      </c>
      <c r="O40" s="158" t="str">
        <f>IF(Statique!H36="","",Statique!H36)</f>
        <v/>
      </c>
      <c r="P40" s="121" t="str">
        <f>IF(Statique!I36="","",Statique!I36)</f>
        <v/>
      </c>
      <c r="Q40" s="121" t="str">
        <f>IF(Statique!J36="","",Statique!J36)</f>
        <v/>
      </c>
      <c r="R40" s="159" t="str">
        <f>IF(Statique!K36="","",Statique!K36)</f>
        <v/>
      </c>
      <c r="S40" s="160" t="str">
        <f>IF(Statique!L36="","",Statique!L36)</f>
        <v/>
      </c>
      <c r="T40" s="121" t="str">
        <f>IF(Statique!M36="","",Statique!M36)</f>
        <v/>
      </c>
      <c r="U40" s="161" t="str">
        <f>IF(Statique!N36="","",Statique!N36)</f>
        <v/>
      </c>
      <c r="V40" s="139" t="str">
        <f>IF(Statique!O36="","",Statique!O36)</f>
        <v/>
      </c>
      <c r="W40" s="158" t="str">
        <f>IF(Statique!P36="","",Statique!P36)</f>
        <v/>
      </c>
      <c r="X40" s="121" t="str">
        <f>IF(Statique!Q36="","",Statique!Q36)</f>
        <v/>
      </c>
      <c r="Y40" s="121" t="str">
        <f>IF(Statique!R36="","",Statique!R36)</f>
        <v/>
      </c>
      <c r="Z40" s="159" t="str">
        <f>IF(Statique!S36="","",Statique!S36)</f>
        <v/>
      </c>
      <c r="AA40" s="173"/>
    </row>
    <row r="41" spans="1:27" ht="15.75" x14ac:dyDescent="0.25">
      <c r="A41" s="120" t="str">
        <f t="shared" si="3"/>
        <v/>
      </c>
      <c r="B41" s="159" t="str">
        <f t="shared" si="4"/>
        <v/>
      </c>
      <c r="C41" s="214" t="str">
        <f t="shared" si="5"/>
        <v/>
      </c>
      <c r="D41" s="215" t="str">
        <f t="shared" si="6"/>
        <v/>
      </c>
      <c r="E41" s="270" t="str">
        <f>IF(H41="","",F41-('Paramètres SERIES'!$K$18/(24*60)))</f>
        <v/>
      </c>
      <c r="F41" s="216" t="str">
        <f t="shared" si="7"/>
        <v/>
      </c>
      <c r="G41" s="146" t="str">
        <f t="shared" si="1"/>
        <v/>
      </c>
      <c r="H41" s="135" t="str">
        <f>IF(Statique!A37="","",Statique!A37)</f>
        <v/>
      </c>
      <c r="I41" s="119" t="str">
        <f>IF(Statique!B37="","",Statique!B37)</f>
        <v/>
      </c>
      <c r="J41" s="150" t="str">
        <f>IF(Statique!C37="","",Statique!C37)</f>
        <v/>
      </c>
      <c r="K41" s="150" t="str">
        <f>IF(Statique!D37="","",Statique!D37)</f>
        <v/>
      </c>
      <c r="L41" s="112" t="str">
        <f>IF(Statique!E37="","",Statique!E37)</f>
        <v/>
      </c>
      <c r="M41" s="168" t="str">
        <f t="shared" si="2"/>
        <v/>
      </c>
      <c r="N41" s="114" t="str">
        <f>IF(Statique!G37="","",Statique!G37)</f>
        <v/>
      </c>
      <c r="O41" s="158" t="str">
        <f>IF(Statique!H37="","",Statique!H37)</f>
        <v/>
      </c>
      <c r="P41" s="121" t="str">
        <f>IF(Statique!I37="","",Statique!I37)</f>
        <v/>
      </c>
      <c r="Q41" s="121" t="str">
        <f>IF(Statique!J37="","",Statique!J37)</f>
        <v/>
      </c>
      <c r="R41" s="159" t="str">
        <f>IF(Statique!K37="","",Statique!K37)</f>
        <v/>
      </c>
      <c r="S41" s="160" t="str">
        <f>IF(Statique!L37="","",Statique!L37)</f>
        <v/>
      </c>
      <c r="T41" s="121" t="str">
        <f>IF(Statique!M37="","",Statique!M37)</f>
        <v/>
      </c>
      <c r="U41" s="161" t="str">
        <f>IF(Statique!N37="","",Statique!N37)</f>
        <v/>
      </c>
      <c r="V41" s="139" t="str">
        <f>IF(Statique!O37="","",Statique!O37)</f>
        <v/>
      </c>
      <c r="W41" s="158" t="str">
        <f>IF(Statique!P37="","",Statique!P37)</f>
        <v/>
      </c>
      <c r="X41" s="121" t="str">
        <f>IF(Statique!Q37="","",Statique!Q37)</f>
        <v/>
      </c>
      <c r="Y41" s="121" t="str">
        <f>IF(Statique!R37="","",Statique!R37)</f>
        <v/>
      </c>
      <c r="Z41" s="159" t="str">
        <f>IF(Statique!S37="","",Statique!S37)</f>
        <v/>
      </c>
      <c r="AA41" s="173"/>
    </row>
    <row r="42" spans="1:27" ht="15.75" x14ac:dyDescent="0.25">
      <c r="A42" s="120" t="str">
        <f t="shared" si="3"/>
        <v/>
      </c>
      <c r="B42" s="159" t="str">
        <f t="shared" si="4"/>
        <v/>
      </c>
      <c r="C42" s="214" t="str">
        <f t="shared" si="5"/>
        <v/>
      </c>
      <c r="D42" s="215" t="str">
        <f t="shared" si="6"/>
        <v/>
      </c>
      <c r="E42" s="270" t="str">
        <f>IF(H42="","",F42-('Paramètres SERIES'!$K$18/(24*60)))</f>
        <v/>
      </c>
      <c r="F42" s="216" t="str">
        <f t="shared" si="7"/>
        <v/>
      </c>
      <c r="G42" s="146" t="str">
        <f t="shared" si="1"/>
        <v/>
      </c>
      <c r="H42" s="135" t="str">
        <f>IF(Statique!A38="","",Statique!A38)</f>
        <v/>
      </c>
      <c r="I42" s="119" t="str">
        <f>IF(Statique!B38="","",Statique!B38)</f>
        <v/>
      </c>
      <c r="J42" s="150" t="str">
        <f>IF(Statique!C38="","",Statique!C38)</f>
        <v/>
      </c>
      <c r="K42" s="150" t="str">
        <f>IF(Statique!D38="","",Statique!D38)</f>
        <v/>
      </c>
      <c r="L42" s="112" t="str">
        <f>IF(Statique!E38="","",Statique!E38)</f>
        <v/>
      </c>
      <c r="M42" s="168" t="str">
        <f t="shared" si="2"/>
        <v/>
      </c>
      <c r="N42" s="114" t="str">
        <f>IF(Statique!G38="","",Statique!G38)</f>
        <v/>
      </c>
      <c r="O42" s="158" t="str">
        <f>IF(Statique!H38="","",Statique!H38)</f>
        <v/>
      </c>
      <c r="P42" s="121" t="str">
        <f>IF(Statique!I38="","",Statique!I38)</f>
        <v/>
      </c>
      <c r="Q42" s="121" t="str">
        <f>IF(Statique!J38="","",Statique!J38)</f>
        <v/>
      </c>
      <c r="R42" s="159" t="str">
        <f>IF(Statique!K38="","",Statique!K38)</f>
        <v/>
      </c>
      <c r="S42" s="160" t="str">
        <f>IF(Statique!L38="","",Statique!L38)</f>
        <v/>
      </c>
      <c r="T42" s="121" t="str">
        <f>IF(Statique!M38="","",Statique!M38)</f>
        <v/>
      </c>
      <c r="U42" s="161" t="str">
        <f>IF(Statique!N38="","",Statique!N38)</f>
        <v/>
      </c>
      <c r="V42" s="139" t="str">
        <f>IF(Statique!O38="","",Statique!O38)</f>
        <v/>
      </c>
      <c r="W42" s="158" t="str">
        <f>IF(Statique!P38="","",Statique!P38)</f>
        <v/>
      </c>
      <c r="X42" s="121" t="str">
        <f>IF(Statique!Q38="","",Statique!Q38)</f>
        <v/>
      </c>
      <c r="Y42" s="121" t="str">
        <f>IF(Statique!R38="","",Statique!R38)</f>
        <v/>
      </c>
      <c r="Z42" s="159" t="str">
        <f>IF(Statique!S38="","",Statique!S38)</f>
        <v/>
      </c>
      <c r="AA42" s="173"/>
    </row>
    <row r="43" spans="1:27" ht="15.75" x14ac:dyDescent="0.25">
      <c r="A43" s="120" t="str">
        <f t="shared" si="3"/>
        <v/>
      </c>
      <c r="B43" s="159" t="str">
        <f t="shared" si="4"/>
        <v/>
      </c>
      <c r="C43" s="214" t="str">
        <f t="shared" si="5"/>
        <v/>
      </c>
      <c r="D43" s="215" t="str">
        <f t="shared" si="6"/>
        <v/>
      </c>
      <c r="E43" s="270" t="str">
        <f>IF(H43="","",F43-('Paramètres SERIES'!$K$18/(24*60)))</f>
        <v/>
      </c>
      <c r="F43" s="216" t="str">
        <f t="shared" si="7"/>
        <v/>
      </c>
      <c r="G43" s="146" t="str">
        <f t="shared" si="1"/>
        <v/>
      </c>
      <c r="H43" s="135" t="str">
        <f>IF(Statique!A39="","",Statique!A39)</f>
        <v/>
      </c>
      <c r="I43" s="119" t="str">
        <f>IF(Statique!B39="","",Statique!B39)</f>
        <v/>
      </c>
      <c r="J43" s="150" t="str">
        <f>IF(Statique!C39="","",Statique!C39)</f>
        <v/>
      </c>
      <c r="K43" s="150" t="str">
        <f>IF(Statique!D39="","",Statique!D39)</f>
        <v/>
      </c>
      <c r="L43" s="112" t="str">
        <f>IF(Statique!E39="","",Statique!E39)</f>
        <v/>
      </c>
      <c r="M43" s="168" t="str">
        <f t="shared" si="2"/>
        <v/>
      </c>
      <c r="N43" s="114" t="str">
        <f>IF(Statique!G39="","",Statique!G39)</f>
        <v/>
      </c>
      <c r="O43" s="158" t="str">
        <f>IF(Statique!H39="","",Statique!H39)</f>
        <v/>
      </c>
      <c r="P43" s="121" t="str">
        <f>IF(Statique!I39="","",Statique!I39)</f>
        <v/>
      </c>
      <c r="Q43" s="121" t="str">
        <f>IF(Statique!J39="","",Statique!J39)</f>
        <v/>
      </c>
      <c r="R43" s="159" t="str">
        <f>IF(Statique!K39="","",Statique!K39)</f>
        <v/>
      </c>
      <c r="S43" s="160" t="str">
        <f>IF(Statique!L39="","",Statique!L39)</f>
        <v/>
      </c>
      <c r="T43" s="121" t="str">
        <f>IF(Statique!M39="","",Statique!M39)</f>
        <v/>
      </c>
      <c r="U43" s="161" t="str">
        <f>IF(Statique!N39="","",Statique!N39)</f>
        <v/>
      </c>
      <c r="V43" s="139" t="str">
        <f>IF(Statique!O39="","",Statique!O39)</f>
        <v/>
      </c>
      <c r="W43" s="158" t="str">
        <f>IF(Statique!P39="","",Statique!P39)</f>
        <v/>
      </c>
      <c r="X43" s="121" t="str">
        <f>IF(Statique!Q39="","",Statique!Q39)</f>
        <v/>
      </c>
      <c r="Y43" s="121" t="str">
        <f>IF(Statique!R39="","",Statique!R39)</f>
        <v/>
      </c>
      <c r="Z43" s="159" t="str">
        <f>IF(Statique!S39="","",Statique!S39)</f>
        <v/>
      </c>
      <c r="AA43" s="173"/>
    </row>
    <row r="44" spans="1:27" ht="15.75" x14ac:dyDescent="0.25">
      <c r="A44" s="120" t="str">
        <f t="shared" si="3"/>
        <v/>
      </c>
      <c r="B44" s="159" t="str">
        <f t="shared" si="4"/>
        <v/>
      </c>
      <c r="C44" s="214" t="str">
        <f t="shared" si="5"/>
        <v/>
      </c>
      <c r="D44" s="215" t="str">
        <f t="shared" si="6"/>
        <v/>
      </c>
      <c r="E44" s="270" t="str">
        <f>IF(H44="","",F44-('Paramètres SERIES'!$K$18/(24*60)))</f>
        <v/>
      </c>
      <c r="F44" s="216" t="str">
        <f t="shared" si="7"/>
        <v/>
      </c>
      <c r="G44" s="146" t="str">
        <f t="shared" si="1"/>
        <v/>
      </c>
      <c r="H44" s="135" t="str">
        <f>IF(Statique!A40="","",Statique!A40)</f>
        <v/>
      </c>
      <c r="I44" s="119" t="str">
        <f>IF(Statique!B40="","",Statique!B40)</f>
        <v/>
      </c>
      <c r="J44" s="150" t="str">
        <f>IF(Statique!C40="","",Statique!C40)</f>
        <v/>
      </c>
      <c r="K44" s="150" t="str">
        <f>IF(Statique!D40="","",Statique!D40)</f>
        <v/>
      </c>
      <c r="L44" s="112" t="str">
        <f>IF(Statique!E40="","",Statique!E40)</f>
        <v/>
      </c>
      <c r="M44" s="168" t="str">
        <f t="shared" si="2"/>
        <v/>
      </c>
      <c r="N44" s="114" t="str">
        <f>IF(Statique!G40="","",Statique!G40)</f>
        <v/>
      </c>
      <c r="O44" s="158" t="str">
        <f>IF(Statique!H40="","",Statique!H40)</f>
        <v/>
      </c>
      <c r="P44" s="121" t="str">
        <f>IF(Statique!I40="","",Statique!I40)</f>
        <v/>
      </c>
      <c r="Q44" s="121" t="str">
        <f>IF(Statique!J40="","",Statique!J40)</f>
        <v/>
      </c>
      <c r="R44" s="159" t="str">
        <f>IF(Statique!K40="","",Statique!K40)</f>
        <v/>
      </c>
      <c r="S44" s="160" t="str">
        <f>IF(Statique!L40="","",Statique!L40)</f>
        <v/>
      </c>
      <c r="T44" s="121" t="str">
        <f>IF(Statique!M40="","",Statique!M40)</f>
        <v/>
      </c>
      <c r="U44" s="161" t="str">
        <f>IF(Statique!N40="","",Statique!N40)</f>
        <v/>
      </c>
      <c r="V44" s="139" t="str">
        <f>IF(Statique!O40="","",Statique!O40)</f>
        <v/>
      </c>
      <c r="W44" s="158" t="str">
        <f>IF(Statique!P40="","",Statique!P40)</f>
        <v/>
      </c>
      <c r="X44" s="121" t="str">
        <f>IF(Statique!Q40="","",Statique!Q40)</f>
        <v/>
      </c>
      <c r="Y44" s="121" t="str">
        <f>IF(Statique!R40="","",Statique!R40)</f>
        <v/>
      </c>
      <c r="Z44" s="159" t="str">
        <f>IF(Statique!S40="","",Statique!S40)</f>
        <v/>
      </c>
      <c r="AA44" s="173"/>
    </row>
    <row r="45" spans="1:27" ht="15.75" x14ac:dyDescent="0.25">
      <c r="A45" s="120" t="str">
        <f t="shared" si="3"/>
        <v/>
      </c>
      <c r="B45" s="159" t="str">
        <f t="shared" si="4"/>
        <v/>
      </c>
      <c r="C45" s="214" t="str">
        <f t="shared" si="5"/>
        <v/>
      </c>
      <c r="D45" s="215" t="str">
        <f t="shared" si="6"/>
        <v/>
      </c>
      <c r="E45" s="270" t="str">
        <f>IF(H45="","",F45-('Paramètres SERIES'!$K$18/(24*60)))</f>
        <v/>
      </c>
      <c r="F45" s="216" t="str">
        <f t="shared" si="7"/>
        <v/>
      </c>
      <c r="G45" s="146" t="str">
        <f t="shared" si="1"/>
        <v/>
      </c>
      <c r="H45" s="135" t="str">
        <f>IF(Statique!A41="","",Statique!A41)</f>
        <v/>
      </c>
      <c r="I45" s="119" t="str">
        <f>IF(Statique!B41="","",Statique!B41)</f>
        <v/>
      </c>
      <c r="J45" s="150" t="str">
        <f>IF(Statique!C41="","",Statique!C41)</f>
        <v/>
      </c>
      <c r="K45" s="150" t="str">
        <f>IF(Statique!D41="","",Statique!D41)</f>
        <v/>
      </c>
      <c r="L45" s="112" t="str">
        <f>IF(Statique!E41="","",Statique!E41)</f>
        <v/>
      </c>
      <c r="M45" s="168" t="str">
        <f t="shared" si="2"/>
        <v/>
      </c>
      <c r="N45" s="114" t="str">
        <f>IF(Statique!G41="","",Statique!G41)</f>
        <v/>
      </c>
      <c r="O45" s="158" t="str">
        <f>IF(Statique!H41="","",Statique!H41)</f>
        <v/>
      </c>
      <c r="P45" s="121" t="str">
        <f>IF(Statique!I41="","",Statique!I41)</f>
        <v/>
      </c>
      <c r="Q45" s="121" t="str">
        <f>IF(Statique!J41="","",Statique!J41)</f>
        <v/>
      </c>
      <c r="R45" s="159" t="str">
        <f>IF(Statique!K41="","",Statique!K41)</f>
        <v/>
      </c>
      <c r="S45" s="160" t="str">
        <f>IF(Statique!L41="","",Statique!L41)</f>
        <v/>
      </c>
      <c r="T45" s="121" t="str">
        <f>IF(Statique!M41="","",Statique!M41)</f>
        <v/>
      </c>
      <c r="U45" s="161" t="str">
        <f>IF(Statique!N41="","",Statique!N41)</f>
        <v/>
      </c>
      <c r="V45" s="139" t="str">
        <f>IF(Statique!O41="","",Statique!O41)</f>
        <v/>
      </c>
      <c r="W45" s="158" t="str">
        <f>IF(Statique!P41="","",Statique!P41)</f>
        <v/>
      </c>
      <c r="X45" s="121" t="str">
        <f>IF(Statique!Q41="","",Statique!Q41)</f>
        <v/>
      </c>
      <c r="Y45" s="121" t="str">
        <f>IF(Statique!R41="","",Statique!R41)</f>
        <v/>
      </c>
      <c r="Z45" s="159" t="str">
        <f>IF(Statique!S41="","",Statique!S41)</f>
        <v/>
      </c>
      <c r="AA45" s="173"/>
    </row>
    <row r="46" spans="1:27" ht="15.75" x14ac:dyDescent="0.25">
      <c r="A46" s="120" t="str">
        <f t="shared" si="3"/>
        <v/>
      </c>
      <c r="B46" s="159" t="str">
        <f t="shared" si="4"/>
        <v/>
      </c>
      <c r="C46" s="214" t="str">
        <f t="shared" si="5"/>
        <v/>
      </c>
      <c r="D46" s="215" t="str">
        <f t="shared" si="6"/>
        <v/>
      </c>
      <c r="E46" s="270" t="str">
        <f>IF(H46="","",F46-('Paramètres SERIES'!$K$18/(24*60)))</f>
        <v/>
      </c>
      <c r="F46" s="216" t="str">
        <f t="shared" si="7"/>
        <v/>
      </c>
      <c r="G46" s="146" t="str">
        <f t="shared" si="1"/>
        <v/>
      </c>
      <c r="H46" s="135" t="str">
        <f>IF(Statique!A42="","",Statique!A42)</f>
        <v/>
      </c>
      <c r="I46" s="119" t="str">
        <f>IF(Statique!B42="","",Statique!B42)</f>
        <v/>
      </c>
      <c r="J46" s="150" t="str">
        <f>IF(Statique!C42="","",Statique!C42)</f>
        <v/>
      </c>
      <c r="K46" s="150" t="str">
        <f>IF(Statique!D42="","",Statique!D42)</f>
        <v/>
      </c>
      <c r="L46" s="112" t="str">
        <f>IF(Statique!E42="","",Statique!E42)</f>
        <v/>
      </c>
      <c r="M46" s="168" t="str">
        <f t="shared" si="2"/>
        <v/>
      </c>
      <c r="N46" s="114" t="str">
        <f>IF(Statique!G42="","",Statique!G42)</f>
        <v/>
      </c>
      <c r="O46" s="158" t="str">
        <f>IF(Statique!H42="","",Statique!H42)</f>
        <v/>
      </c>
      <c r="P46" s="121" t="str">
        <f>IF(Statique!I42="","",Statique!I42)</f>
        <v/>
      </c>
      <c r="Q46" s="121" t="str">
        <f>IF(Statique!J42="","",Statique!J42)</f>
        <v/>
      </c>
      <c r="R46" s="159" t="str">
        <f>IF(Statique!K42="","",Statique!K42)</f>
        <v/>
      </c>
      <c r="S46" s="160" t="str">
        <f>IF(Statique!L42="","",Statique!L42)</f>
        <v/>
      </c>
      <c r="T46" s="121" t="str">
        <f>IF(Statique!M42="","",Statique!M42)</f>
        <v/>
      </c>
      <c r="U46" s="161" t="str">
        <f>IF(Statique!N42="","",Statique!N42)</f>
        <v/>
      </c>
      <c r="V46" s="139" t="str">
        <f>IF(Statique!O42="","",Statique!O42)</f>
        <v/>
      </c>
      <c r="W46" s="158" t="str">
        <f>IF(Statique!P42="","",Statique!P42)</f>
        <v/>
      </c>
      <c r="X46" s="121" t="str">
        <f>IF(Statique!Q42="","",Statique!Q42)</f>
        <v/>
      </c>
      <c r="Y46" s="121" t="str">
        <f>IF(Statique!R42="","",Statique!R42)</f>
        <v/>
      </c>
      <c r="Z46" s="159" t="str">
        <f>IF(Statique!S42="","",Statique!S42)</f>
        <v/>
      </c>
      <c r="AA46" s="173"/>
    </row>
    <row r="47" spans="1:27" ht="15.75" x14ac:dyDescent="0.25">
      <c r="A47" s="120" t="str">
        <f t="shared" si="3"/>
        <v/>
      </c>
      <c r="B47" s="159" t="str">
        <f t="shared" si="4"/>
        <v/>
      </c>
      <c r="C47" s="214" t="str">
        <f t="shared" si="5"/>
        <v/>
      </c>
      <c r="D47" s="215" t="str">
        <f t="shared" si="6"/>
        <v/>
      </c>
      <c r="E47" s="270" t="str">
        <f>IF(H47="","",F47-('Paramètres SERIES'!$K$18/(24*60)))</f>
        <v/>
      </c>
      <c r="F47" s="216" t="str">
        <f t="shared" si="7"/>
        <v/>
      </c>
      <c r="G47" s="146" t="str">
        <f t="shared" si="1"/>
        <v/>
      </c>
      <c r="H47" s="135" t="str">
        <f>IF(Statique!A43="","",Statique!A43)</f>
        <v/>
      </c>
      <c r="I47" s="119" t="str">
        <f>IF(Statique!B43="","",Statique!B43)</f>
        <v/>
      </c>
      <c r="J47" s="150" t="str">
        <f>IF(Statique!C43="","",Statique!C43)</f>
        <v/>
      </c>
      <c r="K47" s="150" t="str">
        <f>IF(Statique!D43="","",Statique!D43)</f>
        <v/>
      </c>
      <c r="L47" s="112" t="str">
        <f>IF(Statique!E43="","",Statique!E43)</f>
        <v/>
      </c>
      <c r="M47" s="168" t="str">
        <f t="shared" si="2"/>
        <v/>
      </c>
      <c r="N47" s="114" t="str">
        <f>IF(Statique!G43="","",Statique!G43)</f>
        <v/>
      </c>
      <c r="O47" s="158" t="str">
        <f>IF(Statique!H43="","",Statique!H43)</f>
        <v/>
      </c>
      <c r="P47" s="121" t="str">
        <f>IF(Statique!I43="","",Statique!I43)</f>
        <v/>
      </c>
      <c r="Q47" s="121" t="str">
        <f>IF(Statique!J43="","",Statique!J43)</f>
        <v/>
      </c>
      <c r="R47" s="159" t="str">
        <f>IF(Statique!K43="","",Statique!K43)</f>
        <v/>
      </c>
      <c r="S47" s="160" t="str">
        <f>IF(Statique!L43="","",Statique!L43)</f>
        <v/>
      </c>
      <c r="T47" s="121" t="str">
        <f>IF(Statique!M43="","",Statique!M43)</f>
        <v/>
      </c>
      <c r="U47" s="161" t="str">
        <f>IF(Statique!N43="","",Statique!N43)</f>
        <v/>
      </c>
      <c r="V47" s="139" t="str">
        <f>IF(Statique!O43="","",Statique!O43)</f>
        <v/>
      </c>
      <c r="W47" s="158" t="str">
        <f>IF(Statique!P43="","",Statique!P43)</f>
        <v/>
      </c>
      <c r="X47" s="121" t="str">
        <f>IF(Statique!Q43="","",Statique!Q43)</f>
        <v/>
      </c>
      <c r="Y47" s="121" t="str">
        <f>IF(Statique!R43="","",Statique!R43)</f>
        <v/>
      </c>
      <c r="Z47" s="159" t="str">
        <f>IF(Statique!S43="","",Statique!S43)</f>
        <v/>
      </c>
      <c r="AA47" s="173"/>
    </row>
    <row r="48" spans="1:27" ht="15.75" x14ac:dyDescent="0.25">
      <c r="A48" s="120" t="str">
        <f t="shared" si="3"/>
        <v/>
      </c>
      <c r="B48" s="159" t="str">
        <f t="shared" si="4"/>
        <v/>
      </c>
      <c r="C48" s="214" t="str">
        <f t="shared" si="5"/>
        <v/>
      </c>
      <c r="D48" s="215" t="str">
        <f t="shared" si="6"/>
        <v/>
      </c>
      <c r="E48" s="270" t="str">
        <f>IF(H48="","",F48-('Paramètres SERIES'!$K$18/(24*60)))</f>
        <v/>
      </c>
      <c r="F48" s="216" t="str">
        <f t="shared" si="7"/>
        <v/>
      </c>
      <c r="G48" s="146" t="str">
        <f t="shared" si="1"/>
        <v/>
      </c>
      <c r="H48" s="135" t="str">
        <f>IF(Statique!A44="","",Statique!A44)</f>
        <v/>
      </c>
      <c r="I48" s="119" t="str">
        <f>IF(Statique!B44="","",Statique!B44)</f>
        <v/>
      </c>
      <c r="J48" s="150" t="str">
        <f>IF(Statique!C44="","",Statique!C44)</f>
        <v/>
      </c>
      <c r="K48" s="150" t="str">
        <f>IF(Statique!D44="","",Statique!D44)</f>
        <v/>
      </c>
      <c r="L48" s="112" t="str">
        <f>IF(Statique!E44="","",Statique!E44)</f>
        <v/>
      </c>
      <c r="M48" s="168" t="str">
        <f t="shared" si="2"/>
        <v/>
      </c>
      <c r="N48" s="114" t="str">
        <f>IF(Statique!G44="","",Statique!G44)</f>
        <v/>
      </c>
      <c r="O48" s="158" t="str">
        <f>IF(Statique!H44="","",Statique!H44)</f>
        <v/>
      </c>
      <c r="P48" s="121" t="str">
        <f>IF(Statique!I44="","",Statique!I44)</f>
        <v/>
      </c>
      <c r="Q48" s="121" t="str">
        <f>IF(Statique!J44="","",Statique!J44)</f>
        <v/>
      </c>
      <c r="R48" s="159" t="str">
        <f>IF(Statique!K44="","",Statique!K44)</f>
        <v/>
      </c>
      <c r="S48" s="160" t="str">
        <f>IF(Statique!L44="","",Statique!L44)</f>
        <v/>
      </c>
      <c r="T48" s="121" t="str">
        <f>IF(Statique!M44="","",Statique!M44)</f>
        <v/>
      </c>
      <c r="U48" s="161" t="str">
        <f>IF(Statique!N44="","",Statique!N44)</f>
        <v/>
      </c>
      <c r="V48" s="139" t="str">
        <f>IF(Statique!O44="","",Statique!O44)</f>
        <v/>
      </c>
      <c r="W48" s="158" t="str">
        <f>IF(Statique!P44="","",Statique!P44)</f>
        <v/>
      </c>
      <c r="X48" s="121" t="str">
        <f>IF(Statique!Q44="","",Statique!Q44)</f>
        <v/>
      </c>
      <c r="Y48" s="121" t="str">
        <f>IF(Statique!R44="","",Statique!R44)</f>
        <v/>
      </c>
      <c r="Z48" s="159" t="str">
        <f>IF(Statique!S44="","",Statique!S44)</f>
        <v/>
      </c>
      <c r="AA48" s="173"/>
    </row>
    <row r="49" spans="1:27" ht="15.75" x14ac:dyDescent="0.25">
      <c r="A49" s="120" t="str">
        <f t="shared" si="3"/>
        <v/>
      </c>
      <c r="B49" s="159" t="str">
        <f t="shared" si="4"/>
        <v/>
      </c>
      <c r="C49" s="214" t="str">
        <f t="shared" si="5"/>
        <v/>
      </c>
      <c r="D49" s="215" t="str">
        <f t="shared" si="6"/>
        <v/>
      </c>
      <c r="E49" s="270" t="str">
        <f>IF(H49="","",F49-('Paramètres SERIES'!$K$18/(24*60)))</f>
        <v/>
      </c>
      <c r="F49" s="216" t="str">
        <f t="shared" si="7"/>
        <v/>
      </c>
      <c r="G49" s="146" t="str">
        <f t="shared" si="1"/>
        <v/>
      </c>
      <c r="H49" s="135" t="str">
        <f>IF(Statique!A45="","",Statique!A45)</f>
        <v/>
      </c>
      <c r="I49" s="119" t="str">
        <f>IF(Statique!B45="","",Statique!B45)</f>
        <v/>
      </c>
      <c r="J49" s="150" t="str">
        <f>IF(Statique!C45="","",Statique!C45)</f>
        <v/>
      </c>
      <c r="K49" s="150" t="str">
        <f>IF(Statique!D45="","",Statique!D45)</f>
        <v/>
      </c>
      <c r="L49" s="112" t="str">
        <f>IF(Statique!E45="","",Statique!E45)</f>
        <v/>
      </c>
      <c r="M49" s="168" t="str">
        <f t="shared" si="2"/>
        <v/>
      </c>
      <c r="N49" s="114" t="str">
        <f>IF(Statique!G45="","",Statique!G45)</f>
        <v/>
      </c>
      <c r="O49" s="158" t="str">
        <f>IF(Statique!H45="","",Statique!H45)</f>
        <v/>
      </c>
      <c r="P49" s="121" t="str">
        <f>IF(Statique!I45="","",Statique!I45)</f>
        <v/>
      </c>
      <c r="Q49" s="121" t="str">
        <f>IF(Statique!J45="","",Statique!J45)</f>
        <v/>
      </c>
      <c r="R49" s="159" t="str">
        <f>IF(Statique!K45="","",Statique!K45)</f>
        <v/>
      </c>
      <c r="S49" s="160" t="str">
        <f>IF(Statique!L45="","",Statique!L45)</f>
        <v/>
      </c>
      <c r="T49" s="121" t="str">
        <f>IF(Statique!M45="","",Statique!M45)</f>
        <v/>
      </c>
      <c r="U49" s="161" t="str">
        <f>IF(Statique!N45="","",Statique!N45)</f>
        <v/>
      </c>
      <c r="V49" s="139" t="str">
        <f>IF(Statique!O45="","",Statique!O45)</f>
        <v/>
      </c>
      <c r="W49" s="158" t="str">
        <f>IF(Statique!P45="","",Statique!P45)</f>
        <v/>
      </c>
      <c r="X49" s="121" t="str">
        <f>IF(Statique!Q45="","",Statique!Q45)</f>
        <v/>
      </c>
      <c r="Y49" s="121" t="str">
        <f>IF(Statique!R45="","",Statique!R45)</f>
        <v/>
      </c>
      <c r="Z49" s="159" t="str">
        <f>IF(Statique!S45="","",Statique!S45)</f>
        <v/>
      </c>
      <c r="AA49" s="173"/>
    </row>
    <row r="50" spans="1:27" ht="16.5" thickBot="1" x14ac:dyDescent="0.3">
      <c r="A50" s="142" t="str">
        <f t="shared" si="3"/>
        <v/>
      </c>
      <c r="B50" s="164" t="str">
        <f t="shared" si="4"/>
        <v/>
      </c>
      <c r="C50" s="217" t="str">
        <f t="shared" si="5"/>
        <v/>
      </c>
      <c r="D50" s="218" t="str">
        <f t="shared" si="6"/>
        <v/>
      </c>
      <c r="E50" s="271" t="str">
        <f>IF(H50="","",F50-('Paramètres SERIES'!$K$18/(24*60)))</f>
        <v/>
      </c>
      <c r="F50" s="219" t="str">
        <f t="shared" si="7"/>
        <v/>
      </c>
      <c r="G50" s="147" t="str">
        <f t="shared" si="1"/>
        <v/>
      </c>
      <c r="H50" s="124" t="str">
        <f>IF(Statique!A46="","",Statique!A46)</f>
        <v/>
      </c>
      <c r="I50" s="2" t="str">
        <f>IF(Statique!B46="","",Statique!B46)</f>
        <v/>
      </c>
      <c r="J50" s="151" t="str">
        <f>IF(Statique!C46="","",Statique!C46)</f>
        <v/>
      </c>
      <c r="K50" s="151" t="str">
        <f>IF(Statique!D46="","",Statique!D46)</f>
        <v/>
      </c>
      <c r="L50" s="4" t="str">
        <f>IF(Statique!E46="","",Statique!E46)</f>
        <v/>
      </c>
      <c r="M50" s="8" t="str">
        <f t="shared" si="2"/>
        <v/>
      </c>
      <c r="N50" s="10" t="str">
        <f>IF(Statique!G46="","",Statique!G46)</f>
        <v/>
      </c>
      <c r="O50" s="162" t="str">
        <f>IF(Statique!H46="","",Statique!H46)</f>
        <v/>
      </c>
      <c r="P50" s="163" t="str">
        <f>IF(Statique!I46="","",Statique!I46)</f>
        <v/>
      </c>
      <c r="Q50" s="163" t="str">
        <f>IF(Statique!J46="","",Statique!J46)</f>
        <v/>
      </c>
      <c r="R50" s="164" t="str">
        <f>IF(Statique!K46="","",Statique!K46)</f>
        <v/>
      </c>
      <c r="S50" s="165" t="str">
        <f>IF(Statique!L46="","",Statique!L46)</f>
        <v/>
      </c>
      <c r="T50" s="163" t="str">
        <f>IF(Statique!M46="","",Statique!M46)</f>
        <v/>
      </c>
      <c r="U50" s="166" t="str">
        <f>IF(Statique!N46="","",Statique!N46)</f>
        <v/>
      </c>
      <c r="V50" s="143" t="str">
        <f>IF(Statique!O46="","",Statique!O46)</f>
        <v/>
      </c>
      <c r="W50" s="162" t="str">
        <f>IF(Statique!P46="","",Statique!P46)</f>
        <v/>
      </c>
      <c r="X50" s="163" t="str">
        <f>IF(Statique!Q46="","",Statique!Q46)</f>
        <v/>
      </c>
      <c r="Y50" s="163" t="str">
        <f>IF(Statique!R46="","",Statique!R46)</f>
        <v/>
      </c>
      <c r="Z50" s="164" t="str">
        <f>IF(Statique!S46="","",Statique!S46)</f>
        <v/>
      </c>
      <c r="AA50" s="174"/>
    </row>
  </sheetData>
  <sheetProtection autoFilter="0"/>
  <autoFilter ref="A10:AA50"/>
  <mergeCells count="23">
    <mergeCell ref="A1:C1"/>
    <mergeCell ref="D1:G1"/>
    <mergeCell ref="A2:B2"/>
    <mergeCell ref="C8:F8"/>
    <mergeCell ref="AA8:AA9"/>
    <mergeCell ref="D2:F2"/>
    <mergeCell ref="A7:AA7"/>
    <mergeCell ref="H8:H9"/>
    <mergeCell ref="I8:L8"/>
    <mergeCell ref="N8:N9"/>
    <mergeCell ref="O8:R8"/>
    <mergeCell ref="S8:V9"/>
    <mergeCell ref="W8:Z8"/>
    <mergeCell ref="O9:R9"/>
    <mergeCell ref="W9:Z9"/>
    <mergeCell ref="A8:B8"/>
    <mergeCell ref="D3:F3"/>
    <mergeCell ref="D4:F4"/>
    <mergeCell ref="D5:F5"/>
    <mergeCell ref="D6:F6"/>
    <mergeCell ref="A3:B3"/>
    <mergeCell ref="A4:B4"/>
    <mergeCell ref="A5:B5"/>
  </mergeCells>
  <conditionalFormatting sqref="AA11:AA50">
    <cfRule type="cellIs" dxfId="126" priority="1" operator="equal">
      <formula>"Non"</formula>
    </cfRule>
    <cfRule type="cellIs" dxfId="125" priority="2" operator="equal">
      <formula>"OUI"</formula>
    </cfRule>
  </conditionalFormatting>
  <dataValidations count="1">
    <dataValidation type="list" allowBlank="1" showInputMessage="1" showErrorMessage="1" sqref="AA11:AA50">
      <formula1>"Oui,Non"</formula1>
    </dataValidation>
  </dataValidations>
  <printOptions horizontalCentered="1"/>
  <pageMargins left="0.19685039370078741" right="0.19685039370078741" top="0.39370078740157483" bottom="0" header="0.31496062992125984" footer="0.31496062992125984"/>
  <pageSetup paperSize="8" scale="8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4" tint="0.59999389629810485"/>
  </sheetPr>
  <dimension ref="A1:W1300"/>
  <sheetViews>
    <sheetView view="pageBreakPreview" topLeftCell="B1" zoomScale="60" zoomScaleNormal="100" workbookViewId="0">
      <pane ySplit="1" topLeftCell="A10" activePane="bottomLeft" state="frozen"/>
      <selection activeCell="B1" sqref="B1"/>
      <selection pane="bottomLeft" activeCell="Q51" sqref="Q51"/>
    </sheetView>
  </sheetViews>
  <sheetFormatPr baseColWidth="10" defaultRowHeight="15" x14ac:dyDescent="0.25"/>
  <cols>
    <col min="1" max="1" width="4.5703125" style="138" customWidth="1"/>
    <col min="2" max="2" width="3.85546875" customWidth="1"/>
    <col min="3" max="10" width="11.5703125" customWidth="1"/>
    <col min="11" max="11" width="2.7109375" customWidth="1"/>
    <col min="12" max="13" width="3.85546875" customWidth="1"/>
    <col min="14" max="14" width="2.7109375" customWidth="1"/>
    <col min="15" max="22" width="11.5703125" customWidth="1"/>
    <col min="23" max="23" width="3.85546875" customWidth="1"/>
  </cols>
  <sheetData>
    <row r="1" spans="1:23" ht="15" customHeight="1" thickBot="1" x14ac:dyDescent="0.3">
      <c r="A1" s="138" t="str">
        <f>IF(COUNT('Séries-Statique'!$A$11:$A$50)&gt;'Etiquette Statique'!N52,"X","")</f>
        <v>X</v>
      </c>
      <c r="M1" s="521"/>
    </row>
    <row r="2" spans="1:23" x14ac:dyDescent="0.25">
      <c r="A2" s="138" t="str">
        <f>IF(COUNT('Séries-Statique'!$A$11:$A$50)&gt;'Etiquette Statique'!N52,"X","")</f>
        <v>X</v>
      </c>
      <c r="B2" s="137">
        <v>0</v>
      </c>
      <c r="C2" s="289"/>
      <c r="D2" s="289"/>
      <c r="E2" s="289"/>
      <c r="F2" s="289"/>
      <c r="G2" s="289"/>
      <c r="H2" s="289"/>
      <c r="I2" s="289"/>
      <c r="J2" s="289"/>
      <c r="K2" s="290"/>
      <c r="M2" s="521"/>
      <c r="N2" s="137">
        <f>B2+1</f>
        <v>1</v>
      </c>
      <c r="O2" s="289"/>
      <c r="P2" s="289"/>
      <c r="Q2" s="289"/>
      <c r="R2" s="289"/>
      <c r="S2" s="289"/>
      <c r="T2" s="289"/>
      <c r="U2" s="289"/>
      <c r="V2" s="289"/>
      <c r="W2" s="290"/>
    </row>
    <row r="3" spans="1:23" ht="23.25" x14ac:dyDescent="0.35">
      <c r="A3" s="138" t="str">
        <f>IF(COUNT('Séries-Statique'!$A$11:$A$50)&gt;'Etiquette Statique'!N52,"X","")</f>
        <v>X</v>
      </c>
      <c r="B3" s="291"/>
      <c r="C3" s="931" t="s">
        <v>246</v>
      </c>
      <c r="D3" s="931"/>
      <c r="E3" s="953" t="str">
        <f ca="1">OFFSET('Séries-Statique'!$A$11,B2,13)</f>
        <v>Statique</v>
      </c>
      <c r="F3" s="953"/>
      <c r="G3" s="953"/>
      <c r="H3" s="953"/>
      <c r="I3" s="953"/>
      <c r="J3" s="953"/>
      <c r="K3" s="293"/>
      <c r="M3" s="521"/>
      <c r="N3" s="291"/>
      <c r="O3" s="931" t="s">
        <v>246</v>
      </c>
      <c r="P3" s="931"/>
      <c r="Q3" s="953" t="str">
        <f ca="1">OFFSET('Séries-Statique'!$A$11,N2,13)</f>
        <v>Statique</v>
      </c>
      <c r="R3" s="953"/>
      <c r="S3" s="953"/>
      <c r="T3" s="953"/>
      <c r="U3" s="953"/>
      <c r="V3" s="953"/>
      <c r="W3" s="293"/>
    </row>
    <row r="4" spans="1:23" x14ac:dyDescent="0.25">
      <c r="A4" s="138" t="str">
        <f>IF(COUNT('Séries-Statique'!$A$11:$A$50)&gt;'Etiquette Statique'!N52,"X","")</f>
        <v>X</v>
      </c>
      <c r="B4" s="291"/>
      <c r="C4" s="945"/>
      <c r="D4" s="945"/>
      <c r="E4" s="945"/>
      <c r="F4" s="945"/>
      <c r="G4" s="945"/>
      <c r="H4" s="945"/>
      <c r="I4" s="945"/>
      <c r="J4" s="945"/>
      <c r="K4" s="293"/>
      <c r="M4" s="521"/>
      <c r="N4" s="291"/>
      <c r="O4" s="945"/>
      <c r="P4" s="945"/>
      <c r="Q4" s="945"/>
      <c r="R4" s="945"/>
      <c r="S4" s="945"/>
      <c r="T4" s="945"/>
      <c r="U4" s="945"/>
      <c r="V4" s="945"/>
      <c r="W4" s="293"/>
    </row>
    <row r="5" spans="1:23" ht="21" x14ac:dyDescent="0.35">
      <c r="A5" s="138" t="str">
        <f>IF(COUNT('Séries-Statique'!$A$11:$A$50)&gt;'Etiquette Statique'!N52,"X","")</f>
        <v>X</v>
      </c>
      <c r="B5" s="291"/>
      <c r="C5" s="931" t="s">
        <v>39</v>
      </c>
      <c r="D5" s="931"/>
      <c r="E5" s="932">
        <f ca="1">OFFSET('Séries-Statique'!$A$11,B2,0)</f>
        <v>1</v>
      </c>
      <c r="F5" s="932"/>
      <c r="G5" s="948" t="s">
        <v>67</v>
      </c>
      <c r="H5" s="948"/>
      <c r="I5" s="932">
        <f ca="1">OFFSET('Séries-Statique'!$A$11,B2,6)</f>
        <v>1</v>
      </c>
      <c r="J5" s="932"/>
      <c r="K5" s="293"/>
      <c r="M5" s="521"/>
      <c r="N5" s="291"/>
      <c r="O5" s="931" t="s">
        <v>39</v>
      </c>
      <c r="P5" s="931"/>
      <c r="Q5" s="932">
        <f ca="1">OFFSET('Séries-Statique'!$A$11,N2,0)</f>
        <v>1</v>
      </c>
      <c r="R5" s="932"/>
      <c r="S5" s="948" t="s">
        <v>67</v>
      </c>
      <c r="T5" s="948"/>
      <c r="U5" s="932">
        <f ca="1">OFFSET('Séries-Statique'!$A$11,N2,6)</f>
        <v>2</v>
      </c>
      <c r="V5" s="932"/>
      <c r="W5" s="293"/>
    </row>
    <row r="6" spans="1:23" ht="23.25" x14ac:dyDescent="0.35">
      <c r="A6" s="138" t="str">
        <f>IF(COUNT('Séries-Statique'!$A$11:$A$50)&gt;'Etiquette Statique'!N52,"X","")</f>
        <v>X</v>
      </c>
      <c r="B6" s="291"/>
      <c r="C6" s="931" t="s">
        <v>1</v>
      </c>
      <c r="D6" s="931"/>
      <c r="E6" s="981" t="str">
        <f ca="1">OFFSET('Séries-Statique'!$A$11,B2,9)</f>
        <v>DUCRUIX</v>
      </c>
      <c r="F6" s="981"/>
      <c r="G6" s="948" t="s">
        <v>2</v>
      </c>
      <c r="H6" s="948"/>
      <c r="I6" s="982" t="str">
        <f ca="1">OFFSET('Séries-Statique'!$A$11,B2,10)</f>
        <v>Rodoplhe</v>
      </c>
      <c r="J6" s="982"/>
      <c r="K6" s="293"/>
      <c r="M6" s="521"/>
      <c r="N6" s="291"/>
      <c r="O6" s="931" t="s">
        <v>1</v>
      </c>
      <c r="P6" s="931"/>
      <c r="Q6" s="981" t="str">
        <f ca="1">OFFSET('Séries-Statique'!$A$11,N2,9)</f>
        <v>PETTENUZZO</v>
      </c>
      <c r="R6" s="981"/>
      <c r="S6" s="948" t="s">
        <v>2</v>
      </c>
      <c r="T6" s="948"/>
      <c r="U6" s="982" t="str">
        <f ca="1">OFFSET('Séries-Statique'!$A$11,N2,10)</f>
        <v>Stéphane</v>
      </c>
      <c r="V6" s="982"/>
      <c r="W6" s="293"/>
    </row>
    <row r="7" spans="1:23" ht="21" customHeight="1" x14ac:dyDescent="0.3">
      <c r="A7" s="138" t="str">
        <f>IF(COUNT('Séries-Statique'!$A$11:$A$50)&gt;'Etiquette Statique'!N52,"X","")</f>
        <v>X</v>
      </c>
      <c r="B7" s="291"/>
      <c r="C7" s="520" t="s">
        <v>258</v>
      </c>
      <c r="D7" s="520"/>
      <c r="E7" s="979" t="str">
        <f ca="1">OFFSET('Séries-Statique'!$A$11,B2,11)</f>
        <v>Homme</v>
      </c>
      <c r="F7" s="979"/>
      <c r="G7" s="866" t="s">
        <v>270</v>
      </c>
      <c r="H7" s="866"/>
      <c r="I7" s="979" t="str">
        <f ca="1">OFFSET('Séries-Statique'!$A$11,B2,8)</f>
        <v xml:space="preserve">N°3 </v>
      </c>
      <c r="J7" s="979"/>
      <c r="K7" s="293"/>
      <c r="M7" s="521"/>
      <c r="N7" s="291"/>
      <c r="O7" s="520" t="s">
        <v>258</v>
      </c>
      <c r="P7" s="520"/>
      <c r="Q7" s="979" t="str">
        <f ca="1">OFFSET('Séries-Statique'!$A$11,N2,11)</f>
        <v>Homme</v>
      </c>
      <c r="R7" s="979"/>
      <c r="S7" s="866" t="s">
        <v>270</v>
      </c>
      <c r="T7" s="866"/>
      <c r="U7" s="979" t="str">
        <f ca="1">OFFSET('Séries-Statique'!$A$11,N2,8)</f>
        <v xml:space="preserve">N°4 </v>
      </c>
      <c r="V7" s="979"/>
      <c r="W7" s="293"/>
    </row>
    <row r="8" spans="1:23" ht="18.75" x14ac:dyDescent="0.3">
      <c r="A8" s="138" t="str">
        <f>IF(COUNT('Séries-Statique'!$A$11:$A$50)&gt;'Etiquette Statique'!N52,"X","")</f>
        <v>X</v>
      </c>
      <c r="B8" s="291"/>
      <c r="C8" s="952" t="s">
        <v>68</v>
      </c>
      <c r="D8" s="952"/>
      <c r="E8" s="866" t="s">
        <v>69</v>
      </c>
      <c r="F8" s="866"/>
      <c r="G8" s="951">
        <f ca="1">OFFSET('Séries-Statique'!$A$11,B2,2)</f>
        <v>0.40416666666666667</v>
      </c>
      <c r="H8" s="951"/>
      <c r="I8" s="951"/>
      <c r="J8" s="951"/>
      <c r="K8" s="293"/>
      <c r="M8" s="521"/>
      <c r="N8" s="291"/>
      <c r="O8" s="952" t="s">
        <v>68</v>
      </c>
      <c r="P8" s="952"/>
      <c r="Q8" s="866" t="s">
        <v>69</v>
      </c>
      <c r="R8" s="866"/>
      <c r="S8" s="951">
        <f ca="1">OFFSET('Séries-Statique'!$A$11,N2,2)</f>
        <v>0.40416666666666667</v>
      </c>
      <c r="T8" s="951"/>
      <c r="U8" s="951"/>
      <c r="V8" s="951"/>
      <c r="W8" s="293"/>
    </row>
    <row r="9" spans="1:23" ht="18.75" x14ac:dyDescent="0.3">
      <c r="A9" s="138" t="str">
        <f>IF(COUNT('Séries-Statique'!$A$11:$A$50)&gt;'Etiquette Statique'!N52,"X","")</f>
        <v>X</v>
      </c>
      <c r="B9" s="291"/>
      <c r="C9" s="952"/>
      <c r="D9" s="952"/>
      <c r="E9" s="866" t="s">
        <v>70</v>
      </c>
      <c r="F9" s="866"/>
      <c r="G9" s="951">
        <f ca="1">OFFSET('Séries-Statique'!$A$11,B2,3)</f>
        <v>0.42499999999999999</v>
      </c>
      <c r="H9" s="951"/>
      <c r="I9" s="951"/>
      <c r="J9" s="951"/>
      <c r="K9" s="293"/>
      <c r="M9" s="521"/>
      <c r="N9" s="291"/>
      <c r="O9" s="952"/>
      <c r="P9" s="952"/>
      <c r="Q9" s="866" t="s">
        <v>70</v>
      </c>
      <c r="R9" s="866"/>
      <c r="S9" s="951">
        <f ca="1">OFFSET('Séries-Statique'!$A$11,N2,3)</f>
        <v>0.42499999999999999</v>
      </c>
      <c r="T9" s="951"/>
      <c r="U9" s="951"/>
      <c r="V9" s="951"/>
      <c r="W9" s="293"/>
    </row>
    <row r="10" spans="1:23" ht="18.75" x14ac:dyDescent="0.3">
      <c r="A10" s="138" t="str">
        <f>IF(COUNT('Séries-Statique'!$A$11:$A$50)&gt;'Etiquette Statique'!N52,"X","")</f>
        <v>X</v>
      </c>
      <c r="B10" s="291"/>
      <c r="C10" s="952"/>
      <c r="D10" s="952"/>
      <c r="E10" s="866" t="s">
        <v>257</v>
      </c>
      <c r="F10" s="866"/>
      <c r="G10" s="951">
        <f ca="1">OFFSET('Séries-Statique'!$A$11,B2,4)</f>
        <v>0.42569444444444443</v>
      </c>
      <c r="H10" s="951"/>
      <c r="I10" s="951"/>
      <c r="J10" s="951"/>
      <c r="K10" s="293"/>
      <c r="M10" s="521"/>
      <c r="N10" s="291"/>
      <c r="O10" s="952"/>
      <c r="P10" s="952"/>
      <c r="Q10" s="866" t="s">
        <v>257</v>
      </c>
      <c r="R10" s="866"/>
      <c r="S10" s="951">
        <f ca="1">OFFSET('Séries-Statique'!$A$11,N2,4)</f>
        <v>0.42569444444444443</v>
      </c>
      <c r="T10" s="951"/>
      <c r="U10" s="951"/>
      <c r="V10" s="951"/>
      <c r="W10" s="293"/>
    </row>
    <row r="11" spans="1:23" ht="21" x14ac:dyDescent="0.35">
      <c r="A11" s="138" t="str">
        <f>IF(COUNT('Séries-Statique'!$A$11:$A$50)&gt;'Etiquette Statique'!N52,"X","")</f>
        <v>X</v>
      </c>
      <c r="B11" s="291"/>
      <c r="C11" s="952"/>
      <c r="D11" s="952"/>
      <c r="E11" s="866" t="s">
        <v>71</v>
      </c>
      <c r="F11" s="866"/>
      <c r="G11" s="947">
        <f ca="1">OFFSET('Séries-Statique'!$A$11,B2,5)</f>
        <v>0.42708333333333331</v>
      </c>
      <c r="H11" s="947"/>
      <c r="I11" s="947"/>
      <c r="J11" s="947"/>
      <c r="K11" s="293"/>
      <c r="M11" s="521"/>
      <c r="N11" s="291"/>
      <c r="O11" s="952"/>
      <c r="P11" s="952"/>
      <c r="Q11" s="866" t="s">
        <v>71</v>
      </c>
      <c r="R11" s="866"/>
      <c r="S11" s="947">
        <f ca="1">OFFSET('Séries-Statique'!$A$11,N2,5)</f>
        <v>0.42708333333333331</v>
      </c>
      <c r="T11" s="947"/>
      <c r="U11" s="947"/>
      <c r="V11" s="947"/>
      <c r="W11" s="293"/>
    </row>
    <row r="12" spans="1:23" ht="15" customHeight="1" x14ac:dyDescent="0.35">
      <c r="A12" s="138" t="str">
        <f>IF(COUNT('Séries-Statique'!$A$11:$A$50)&gt;'Etiquette Statique'!N52,"X","")</f>
        <v>X</v>
      </c>
      <c r="B12" s="291"/>
      <c r="C12" s="931" t="s">
        <v>248</v>
      </c>
      <c r="D12" s="931"/>
      <c r="E12" s="948" t="str">
        <f ca="1">IF(E3="","",IF(OR(E3="DWF",E3="DNF"),"Distance","Temps"))</f>
        <v>Temps</v>
      </c>
      <c r="F12" s="948"/>
      <c r="G12" s="525">
        <f ca="1">OFFSET('Séries-Statique'!$A$11,B2,18)</f>
        <v>3</v>
      </c>
      <c r="H12" s="524" t="str">
        <f ca="1">OFFSET('Séries-Statique'!$A$11,B2,19)</f>
        <v>mn</v>
      </c>
      <c r="I12" s="526">
        <f ca="1">OFFSET('Séries-Statique'!$A$11,B2,20)</f>
        <v>30</v>
      </c>
      <c r="J12" s="524" t="str">
        <f ca="1">OFFSET('Séries-Statique'!$A$11,B2,21)</f>
        <v>s</v>
      </c>
      <c r="K12" s="293"/>
      <c r="M12" s="521"/>
      <c r="N12" s="291"/>
      <c r="O12" s="931" t="s">
        <v>248</v>
      </c>
      <c r="P12" s="931"/>
      <c r="Q12" s="948" t="str">
        <f ca="1">IF(Q3="","",IF(OR(Q3="DWF",Q3="DNF"),"Distance","Temps"))</f>
        <v>Temps</v>
      </c>
      <c r="R12" s="948"/>
      <c r="S12" s="525">
        <f ca="1">OFFSET('Séries-Statique'!$A$11,N2,18)</f>
        <v>3</v>
      </c>
      <c r="T12" s="524" t="str">
        <f ca="1">OFFSET('Séries-Statique'!$A$11,N2,19)</f>
        <v>mn</v>
      </c>
      <c r="U12" s="526">
        <f ca="1">OFFSET('Séries-Statique'!$A$11,N2,20)</f>
        <v>35</v>
      </c>
      <c r="V12" s="524" t="str">
        <f ca="1">OFFSET('Séries-Statique'!$A$11,N2,21)</f>
        <v>s</v>
      </c>
      <c r="W12" s="293"/>
    </row>
    <row r="13" spans="1:23" ht="15" customHeight="1" x14ac:dyDescent="0.3">
      <c r="A13" s="138" t="str">
        <f>IF(COUNT('Séries-Statique'!$A$11:$A$50)&gt;'Etiquette Statique'!N52,"X","")</f>
        <v>X</v>
      </c>
      <c r="B13" s="291"/>
      <c r="C13" s="931"/>
      <c r="D13" s="931"/>
      <c r="E13" s="933" t="s">
        <v>273</v>
      </c>
      <c r="F13" s="514" t="s">
        <v>271</v>
      </c>
      <c r="G13" s="528" t="str">
        <f ca="1">OFFSET('Séries-Statique'!$A$11,B2,14)</f>
        <v>2</v>
      </c>
      <c r="H13" s="529" t="str">
        <f ca="1">OFFSET('Séries-Statique'!$A$11,B2,15)</f>
        <v>mn</v>
      </c>
      <c r="I13" s="528" t="str">
        <f ca="1">OFFSET('Séries-Statique'!$A$11,B2,16)</f>
        <v>30</v>
      </c>
      <c r="J13" s="529" t="str">
        <f ca="1">OFFSET('Séries-Statique'!$A$11,B2,17)</f>
        <v>s</v>
      </c>
      <c r="K13" s="293"/>
      <c r="M13" s="521"/>
      <c r="N13" s="291"/>
      <c r="O13" s="931"/>
      <c r="P13" s="931"/>
      <c r="Q13" s="933" t="s">
        <v>273</v>
      </c>
      <c r="R13" s="514" t="s">
        <v>271</v>
      </c>
      <c r="S13" s="528" t="str">
        <f ca="1">OFFSET('Séries-Statique'!$A$11,N2,14)</f>
        <v>2</v>
      </c>
      <c r="T13" s="529" t="str">
        <f ca="1">OFFSET('Séries-Statique'!$A$11,N2,15)</f>
        <v>mn</v>
      </c>
      <c r="U13" s="528" t="str">
        <f ca="1">OFFSET('Séries-Statique'!$A$11,N2,16)</f>
        <v>35</v>
      </c>
      <c r="V13" s="529" t="str">
        <f ca="1">OFFSET('Séries-Statique'!$A$11,N2,17)</f>
        <v>s</v>
      </c>
      <c r="W13" s="293"/>
    </row>
    <row r="14" spans="1:23" ht="15" customHeight="1" x14ac:dyDescent="0.3">
      <c r="A14" s="138" t="str">
        <f>IF(COUNT('Séries-Statique'!$A$11:$A$50)&gt;'Etiquette Statique'!N52,"X","")</f>
        <v>X</v>
      </c>
      <c r="B14" s="291"/>
      <c r="C14" s="931"/>
      <c r="D14" s="931"/>
      <c r="E14" s="933"/>
      <c r="F14" s="514" t="s">
        <v>272</v>
      </c>
      <c r="G14" s="528" t="str">
        <f ca="1">OFFSET('Séries-Statique'!$A$11,B2,22)</f>
        <v>4</v>
      </c>
      <c r="H14" s="529" t="str">
        <f ca="1">OFFSET('Séries-Statique'!$A$11,B2,23)</f>
        <v>mn</v>
      </c>
      <c r="I14" s="528" t="str">
        <f ca="1">OFFSET('Séries-Statique'!$A$11,B2,24)</f>
        <v>30</v>
      </c>
      <c r="J14" s="529" t="str">
        <f ca="1">OFFSET('Séries-Statique'!$A$11,B2,25)</f>
        <v>s</v>
      </c>
      <c r="K14" s="293"/>
      <c r="M14" s="521"/>
      <c r="N14" s="291"/>
      <c r="O14" s="931"/>
      <c r="P14" s="931"/>
      <c r="Q14" s="933"/>
      <c r="R14" s="514" t="s">
        <v>272</v>
      </c>
      <c r="S14" s="528" t="str">
        <f ca="1">OFFSET('Séries-Statique'!$A$11,N2,22)</f>
        <v>4</v>
      </c>
      <c r="T14" s="529" t="str">
        <f ca="1">OFFSET('Séries-Statique'!$A$11,N2,23)</f>
        <v>mn</v>
      </c>
      <c r="U14" s="528" t="str">
        <f ca="1">OFFSET('Séries-Statique'!$A$11,N2,24)</f>
        <v>35</v>
      </c>
      <c r="V14" s="529" t="str">
        <f ca="1">OFFSET('Séries-Statique'!$A$11,N2,25)</f>
        <v>s</v>
      </c>
      <c r="W14" s="293"/>
    </row>
    <row r="15" spans="1:23" x14ac:dyDescent="0.25">
      <c r="A15" s="138" t="str">
        <f>IF(COUNT('Séries-Statique'!$A$11:$A$50)&gt;'Etiquette Statique'!N52,"X","")</f>
        <v>X</v>
      </c>
      <c r="B15" s="291"/>
      <c r="C15" s="945"/>
      <c r="D15" s="945"/>
      <c r="E15" s="945"/>
      <c r="F15" s="945"/>
      <c r="G15" s="945"/>
      <c r="H15" s="945"/>
      <c r="I15" s="945"/>
      <c r="J15" s="945"/>
      <c r="K15" s="293"/>
      <c r="M15" s="521"/>
      <c r="N15" s="291"/>
      <c r="O15" s="945"/>
      <c r="P15" s="945"/>
      <c r="Q15" s="945"/>
      <c r="R15" s="945"/>
      <c r="S15" s="945"/>
      <c r="T15" s="945"/>
      <c r="U15" s="945"/>
      <c r="V15" s="945"/>
      <c r="W15" s="293"/>
    </row>
    <row r="16" spans="1:23" ht="18.75" x14ac:dyDescent="0.3">
      <c r="A16" s="138" t="str">
        <f>IF(COUNT('Séries-Statique'!$A$11:$A$50)&gt;'Etiquette Statique'!N52,"X","")</f>
        <v>X</v>
      </c>
      <c r="B16" s="291"/>
      <c r="C16" s="946" t="s">
        <v>259</v>
      </c>
      <c r="D16" s="946"/>
      <c r="E16" s="946"/>
      <c r="F16" s="946"/>
      <c r="G16" s="946"/>
      <c r="H16" s="946"/>
      <c r="I16" s="946"/>
      <c r="J16" s="946"/>
      <c r="K16" s="293"/>
      <c r="M16" s="521"/>
      <c r="N16" s="291"/>
      <c r="O16" s="946" t="s">
        <v>259</v>
      </c>
      <c r="P16" s="946"/>
      <c r="Q16" s="946"/>
      <c r="R16" s="946"/>
      <c r="S16" s="946"/>
      <c r="T16" s="946"/>
      <c r="U16" s="946"/>
      <c r="V16" s="946"/>
      <c r="W16" s="293"/>
    </row>
    <row r="17" spans="1:23" ht="15.75" thickBot="1" x14ac:dyDescent="0.3">
      <c r="A17" s="138" t="str">
        <f>IF(COUNT('Séries-Statique'!$A$11:$A$50)&gt;'Etiquette Statique'!N52,"X","")</f>
        <v>X</v>
      </c>
      <c r="B17" s="291"/>
      <c r="C17" s="945"/>
      <c r="D17" s="945"/>
      <c r="E17" s="945"/>
      <c r="F17" s="945"/>
      <c r="G17" s="945"/>
      <c r="H17" s="945"/>
      <c r="I17" s="945"/>
      <c r="J17" s="945"/>
      <c r="K17" s="293"/>
      <c r="M17" s="521"/>
      <c r="N17" s="291"/>
      <c r="O17" s="945"/>
      <c r="P17" s="945"/>
      <c r="Q17" s="945"/>
      <c r="R17" s="945"/>
      <c r="S17" s="945"/>
      <c r="T17" s="945"/>
      <c r="U17" s="945"/>
      <c r="V17" s="945"/>
      <c r="W17" s="293"/>
    </row>
    <row r="18" spans="1:23" ht="15.75" customHeight="1" thickBot="1" x14ac:dyDescent="0.3">
      <c r="A18" s="138" t="str">
        <f>IF(COUNT('Séries-Statique'!$A$11:$A$50)&gt;'Etiquette Statique'!N52,"X","")</f>
        <v>X</v>
      </c>
      <c r="B18" s="291"/>
      <c r="C18" s="995" t="s">
        <v>278</v>
      </c>
      <c r="D18" s="996"/>
      <c r="E18" s="540"/>
      <c r="F18" s="540"/>
      <c r="G18" s="540"/>
      <c r="H18" s="540"/>
      <c r="I18" s="540"/>
      <c r="J18" s="541"/>
      <c r="K18" s="293"/>
      <c r="M18" s="521"/>
      <c r="N18" s="291"/>
      <c r="O18" s="933" t="s">
        <v>262</v>
      </c>
      <c r="P18" s="934"/>
      <c r="Q18" s="530"/>
      <c r="R18" s="531"/>
      <c r="S18" s="531"/>
      <c r="T18" s="531"/>
      <c r="U18" s="531"/>
      <c r="V18" s="532"/>
      <c r="W18" s="293"/>
    </row>
    <row r="19" spans="1:23" ht="15.75" thickBot="1" x14ac:dyDescent="0.3">
      <c r="A19" s="138" t="str">
        <f>IF(COUNT('Séries-Statique'!$A$11:$A$50)&gt;'Etiquette Statique'!N52,"X","")</f>
        <v>X</v>
      </c>
      <c r="B19" s="291"/>
      <c r="C19" s="997"/>
      <c r="D19" s="998"/>
      <c r="E19" s="542"/>
      <c r="F19" s="542"/>
      <c r="G19" s="542"/>
      <c r="H19" s="542"/>
      <c r="I19" s="542"/>
      <c r="J19" s="543"/>
      <c r="K19" s="293"/>
      <c r="M19" s="521"/>
      <c r="N19" s="291"/>
      <c r="O19" s="516"/>
      <c r="P19" s="516"/>
      <c r="Q19" s="289"/>
      <c r="R19" s="289"/>
      <c r="S19" s="289"/>
      <c r="T19" s="289"/>
      <c r="U19" s="289"/>
      <c r="V19" s="289"/>
      <c r="W19" s="293"/>
    </row>
    <row r="20" spans="1:23" ht="15" customHeight="1" x14ac:dyDescent="0.25">
      <c r="A20" s="138" t="str">
        <f>IF(COUNT('Séries-Statique'!$A$11:$A$50)&gt;'Etiquette Statique'!N52,"X","")</f>
        <v>X</v>
      </c>
      <c r="B20" s="291"/>
      <c r="C20" s="989" t="s">
        <v>277</v>
      </c>
      <c r="D20" s="990"/>
      <c r="E20" s="993"/>
      <c r="F20" s="993"/>
      <c r="G20" s="993"/>
      <c r="H20" s="993"/>
      <c r="I20" s="993"/>
      <c r="J20" s="994"/>
      <c r="K20" s="293"/>
      <c r="M20" s="521"/>
      <c r="N20" s="291"/>
      <c r="O20" s="976" t="s">
        <v>260</v>
      </c>
      <c r="P20" s="977"/>
      <c r="Q20" s="959"/>
      <c r="R20" s="959"/>
      <c r="S20" s="959"/>
      <c r="T20" s="959"/>
      <c r="U20" s="959"/>
      <c r="V20" s="960"/>
      <c r="W20" s="293"/>
    </row>
    <row r="21" spans="1:23" ht="15.75" thickBot="1" x14ac:dyDescent="0.3">
      <c r="A21" s="138" t="str">
        <f>IF(COUNT('Séries-Statique'!$A$11:$A$50)&gt;'Etiquette Statique'!N52,"X","")</f>
        <v>X</v>
      </c>
      <c r="B21" s="291"/>
      <c r="C21" s="991"/>
      <c r="D21" s="992"/>
      <c r="E21" s="929"/>
      <c r="F21" s="929"/>
      <c r="G21" s="929"/>
      <c r="H21" s="929"/>
      <c r="I21" s="929"/>
      <c r="J21" s="930"/>
      <c r="K21" s="293"/>
      <c r="M21" s="521"/>
      <c r="N21" s="291"/>
      <c r="O21" s="971"/>
      <c r="P21" s="972"/>
      <c r="Q21" s="949"/>
      <c r="R21" s="949"/>
      <c r="S21" s="949"/>
      <c r="T21" s="949"/>
      <c r="U21" s="949"/>
      <c r="V21" s="950"/>
      <c r="W21" s="293"/>
    </row>
    <row r="22" spans="1:23" ht="15" customHeight="1" x14ac:dyDescent="0.25">
      <c r="A22" s="138" t="str">
        <f>IF(COUNT('Séries-Statique'!$A$11:$A$50)&gt;'Etiquette Statique'!N52,"X","")</f>
        <v>X</v>
      </c>
      <c r="B22" s="291"/>
      <c r="C22" s="984" t="s">
        <v>261</v>
      </c>
      <c r="D22" s="985"/>
      <c r="E22" s="987"/>
      <c r="F22" s="965"/>
      <c r="G22" s="965"/>
      <c r="H22" s="965"/>
      <c r="I22" s="965"/>
      <c r="J22" s="966"/>
      <c r="K22" s="293"/>
      <c r="M22" s="521"/>
      <c r="N22" s="291"/>
      <c r="O22" s="971" t="s">
        <v>261</v>
      </c>
      <c r="P22" s="972"/>
      <c r="Q22" s="949"/>
      <c r="R22" s="949"/>
      <c r="S22" s="949"/>
      <c r="T22" s="949"/>
      <c r="U22" s="949"/>
      <c r="V22" s="950"/>
      <c r="W22" s="293"/>
    </row>
    <row r="23" spans="1:23" ht="15.75" thickBot="1" x14ac:dyDescent="0.3">
      <c r="A23" s="138" t="str">
        <f>IF(COUNT('Séries-Statique'!$A$11:$A$50)&gt;'Etiquette Statique'!N52,"X","")</f>
        <v>X</v>
      </c>
      <c r="B23" s="291"/>
      <c r="C23" s="973"/>
      <c r="D23" s="986"/>
      <c r="E23" s="988"/>
      <c r="F23" s="954"/>
      <c r="G23" s="954"/>
      <c r="H23" s="954"/>
      <c r="I23" s="954"/>
      <c r="J23" s="955"/>
      <c r="K23" s="293"/>
      <c r="M23" s="521"/>
      <c r="N23" s="291"/>
      <c r="O23" s="973"/>
      <c r="P23" s="974"/>
      <c r="Q23" s="954"/>
      <c r="R23" s="954"/>
      <c r="S23" s="954"/>
      <c r="T23" s="954"/>
      <c r="U23" s="954"/>
      <c r="V23" s="955"/>
      <c r="W23" s="293"/>
    </row>
    <row r="24" spans="1:23" ht="15.75" thickBot="1" x14ac:dyDescent="0.3">
      <c r="A24" s="138" t="str">
        <f>IF(COUNT('Séries-Statique'!$A$11:$A$50)&gt;'Etiquette Statique'!N52,"X","")</f>
        <v>X</v>
      </c>
      <c r="B24" s="291"/>
      <c r="C24" s="292"/>
      <c r="D24" s="292"/>
      <c r="E24" s="292"/>
      <c r="F24" s="292"/>
      <c r="G24" s="292"/>
      <c r="H24" s="292"/>
      <c r="I24" s="292"/>
      <c r="J24" s="292"/>
      <c r="K24" s="293"/>
      <c r="M24" s="521"/>
      <c r="N24" s="291"/>
      <c r="O24" s="292"/>
      <c r="P24" s="292"/>
      <c r="Q24" s="292"/>
      <c r="R24" s="292"/>
      <c r="S24" s="292"/>
      <c r="T24" s="292"/>
      <c r="U24" s="292"/>
      <c r="V24" s="292"/>
      <c r="W24" s="293"/>
    </row>
    <row r="25" spans="1:23" ht="15" customHeight="1" x14ac:dyDescent="0.25">
      <c r="A25" s="138" t="str">
        <f>IF(COUNT('Séries-Statique'!$A$11:$A$50)&gt;'Etiquette Statique'!N52,"X","")</f>
        <v>X</v>
      </c>
      <c r="B25" s="291"/>
      <c r="C25" s="956" t="s">
        <v>132</v>
      </c>
      <c r="D25" s="880" t="s">
        <v>133</v>
      </c>
      <c r="E25" s="871"/>
      <c r="F25" s="871"/>
      <c r="G25" s="871"/>
      <c r="H25" s="871"/>
      <c r="I25" s="959"/>
      <c r="J25" s="960"/>
      <c r="K25" s="293"/>
      <c r="M25" s="521"/>
      <c r="N25" s="291"/>
      <c r="O25" s="956" t="s">
        <v>132</v>
      </c>
      <c r="P25" s="880" t="s">
        <v>133</v>
      </c>
      <c r="Q25" s="871"/>
      <c r="R25" s="871"/>
      <c r="S25" s="871"/>
      <c r="T25" s="871"/>
      <c r="U25" s="959"/>
      <c r="V25" s="960"/>
      <c r="W25" s="293"/>
    </row>
    <row r="26" spans="1:23" x14ac:dyDescent="0.25">
      <c r="A26" s="138" t="str">
        <f>IF(COUNT('Séries-Statique'!$A$11:$A$50)&gt;'Etiquette Statique'!N52,"X","")</f>
        <v>X</v>
      </c>
      <c r="B26" s="291"/>
      <c r="C26" s="957"/>
      <c r="D26" s="859" t="s">
        <v>134</v>
      </c>
      <c r="E26" s="864"/>
      <c r="F26" s="864"/>
      <c r="G26" s="864"/>
      <c r="H26" s="864"/>
      <c r="I26" s="949"/>
      <c r="J26" s="950"/>
      <c r="K26" s="293"/>
      <c r="M26" s="521"/>
      <c r="N26" s="291"/>
      <c r="O26" s="957"/>
      <c r="P26" s="859" t="s">
        <v>134</v>
      </c>
      <c r="Q26" s="864"/>
      <c r="R26" s="864"/>
      <c r="S26" s="864"/>
      <c r="T26" s="864"/>
      <c r="U26" s="949"/>
      <c r="V26" s="950"/>
      <c r="W26" s="293"/>
    </row>
    <row r="27" spans="1:23" x14ac:dyDescent="0.25">
      <c r="A27" s="138" t="str">
        <f>IF(COUNT('Séries-Statique'!$A$11:$A$50)&gt;'Etiquette Statique'!N52,"X","")</f>
        <v>X</v>
      </c>
      <c r="B27" s="291"/>
      <c r="C27" s="957"/>
      <c r="D27" s="859" t="s">
        <v>135</v>
      </c>
      <c r="E27" s="864"/>
      <c r="F27" s="864"/>
      <c r="G27" s="864"/>
      <c r="H27" s="864"/>
      <c r="I27" s="949"/>
      <c r="J27" s="950"/>
      <c r="K27" s="293"/>
      <c r="M27" s="521"/>
      <c r="N27" s="291"/>
      <c r="O27" s="957"/>
      <c r="P27" s="859" t="s">
        <v>135</v>
      </c>
      <c r="Q27" s="864"/>
      <c r="R27" s="864"/>
      <c r="S27" s="864"/>
      <c r="T27" s="864"/>
      <c r="U27" s="949"/>
      <c r="V27" s="950"/>
      <c r="W27" s="293"/>
    </row>
    <row r="28" spans="1:23" x14ac:dyDescent="0.25">
      <c r="A28" s="138" t="str">
        <f>IF(COUNT('Séries-Statique'!$A$11:$A$50)&gt;'Etiquette Statique'!N52,"X","")</f>
        <v>X</v>
      </c>
      <c r="B28" s="291"/>
      <c r="C28" s="957"/>
      <c r="D28" s="859" t="s">
        <v>136</v>
      </c>
      <c r="E28" s="864"/>
      <c r="F28" s="864"/>
      <c r="G28" s="864"/>
      <c r="H28" s="864"/>
      <c r="I28" s="949"/>
      <c r="J28" s="950"/>
      <c r="K28" s="293"/>
      <c r="M28" s="521"/>
      <c r="N28" s="291"/>
      <c r="O28" s="957"/>
      <c r="P28" s="859" t="s">
        <v>136</v>
      </c>
      <c r="Q28" s="864"/>
      <c r="R28" s="864"/>
      <c r="S28" s="864"/>
      <c r="T28" s="864"/>
      <c r="U28" s="949"/>
      <c r="V28" s="950"/>
      <c r="W28" s="293"/>
    </row>
    <row r="29" spans="1:23" x14ac:dyDescent="0.25">
      <c r="A29" s="138" t="str">
        <f>IF(COUNT('Séries-Statique'!$A$11:$A$50)&gt;'Etiquette Statique'!N52,"X","")</f>
        <v>X</v>
      </c>
      <c r="B29" s="291"/>
      <c r="C29" s="957"/>
      <c r="D29" s="859" t="s">
        <v>137</v>
      </c>
      <c r="E29" s="864"/>
      <c r="F29" s="864"/>
      <c r="G29" s="864"/>
      <c r="H29" s="864"/>
      <c r="I29" s="949"/>
      <c r="J29" s="950"/>
      <c r="K29" s="293"/>
      <c r="M29" s="521"/>
      <c r="N29" s="291"/>
      <c r="O29" s="957"/>
      <c r="P29" s="859" t="s">
        <v>137</v>
      </c>
      <c r="Q29" s="864"/>
      <c r="R29" s="864"/>
      <c r="S29" s="864"/>
      <c r="T29" s="864"/>
      <c r="U29" s="949"/>
      <c r="V29" s="950"/>
      <c r="W29" s="293"/>
    </row>
    <row r="30" spans="1:23" ht="15.75" thickBot="1" x14ac:dyDescent="0.3">
      <c r="A30" s="138" t="str">
        <f>IF(COUNT('Séries-Statique'!$A$11:$A$50)&gt;'Etiquette Statique'!N52,"X","")</f>
        <v>X</v>
      </c>
      <c r="B30" s="291"/>
      <c r="C30" s="958"/>
      <c r="D30" s="862" t="s">
        <v>138</v>
      </c>
      <c r="E30" s="975"/>
      <c r="F30" s="975"/>
      <c r="G30" s="975"/>
      <c r="H30" s="975"/>
      <c r="I30" s="954"/>
      <c r="J30" s="955"/>
      <c r="K30" s="293"/>
      <c r="M30" s="521"/>
      <c r="N30" s="291"/>
      <c r="O30" s="958"/>
      <c r="P30" s="862" t="s">
        <v>138</v>
      </c>
      <c r="Q30" s="975"/>
      <c r="R30" s="975"/>
      <c r="S30" s="975"/>
      <c r="T30" s="975"/>
      <c r="U30" s="954"/>
      <c r="V30" s="955"/>
      <c r="W30" s="293"/>
    </row>
    <row r="31" spans="1:23" ht="15" customHeight="1" x14ac:dyDescent="0.25">
      <c r="A31" s="138" t="str">
        <f>IF(COUNT('Séries-Statique'!$A$11:$A$50)&gt;'Etiquette Statique'!N52,"X","")</f>
        <v>X</v>
      </c>
      <c r="B31" s="291"/>
      <c r="C31" s="961" t="s">
        <v>145</v>
      </c>
      <c r="D31" s="963" t="s">
        <v>146</v>
      </c>
      <c r="E31" s="964"/>
      <c r="F31" s="964"/>
      <c r="G31" s="964"/>
      <c r="H31" s="964"/>
      <c r="I31" s="965"/>
      <c r="J31" s="966"/>
      <c r="K31" s="293"/>
      <c r="M31" s="521"/>
      <c r="N31" s="291"/>
      <c r="O31" s="961" t="s">
        <v>145</v>
      </c>
      <c r="P31" s="963" t="s">
        <v>146</v>
      </c>
      <c r="Q31" s="964"/>
      <c r="R31" s="964"/>
      <c r="S31" s="964"/>
      <c r="T31" s="964"/>
      <c r="U31" s="965"/>
      <c r="V31" s="966"/>
      <c r="W31" s="293"/>
    </row>
    <row r="32" spans="1:23" x14ac:dyDescent="0.25">
      <c r="A32" s="138" t="str">
        <f>IF(COUNT('Séries-Statique'!$A$11:$A$50)&gt;'Etiquette Statique'!N52,"X","")</f>
        <v>X</v>
      </c>
      <c r="B32" s="291"/>
      <c r="C32" s="957"/>
      <c r="D32" s="859" t="s">
        <v>147</v>
      </c>
      <c r="E32" s="864"/>
      <c r="F32" s="864"/>
      <c r="G32" s="864"/>
      <c r="H32" s="864"/>
      <c r="I32" s="949"/>
      <c r="J32" s="950"/>
      <c r="K32" s="293"/>
      <c r="M32" s="521"/>
      <c r="N32" s="291"/>
      <c r="O32" s="957"/>
      <c r="P32" s="859" t="s">
        <v>147</v>
      </c>
      <c r="Q32" s="864"/>
      <c r="R32" s="864"/>
      <c r="S32" s="864"/>
      <c r="T32" s="864"/>
      <c r="U32" s="949"/>
      <c r="V32" s="950"/>
      <c r="W32" s="293"/>
    </row>
    <row r="33" spans="1:23" x14ac:dyDescent="0.25">
      <c r="A33" s="138" t="str">
        <f>IF(COUNT('Séries-Statique'!$A$11:$A$50)&gt;'Etiquette Statique'!N52,"X","")</f>
        <v>X</v>
      </c>
      <c r="B33" s="291"/>
      <c r="C33" s="957"/>
      <c r="D33" s="859" t="s">
        <v>148</v>
      </c>
      <c r="E33" s="864"/>
      <c r="F33" s="864"/>
      <c r="G33" s="864"/>
      <c r="H33" s="864"/>
      <c r="I33" s="949"/>
      <c r="J33" s="950"/>
      <c r="K33" s="293"/>
      <c r="M33" s="521"/>
      <c r="N33" s="291"/>
      <c r="O33" s="957"/>
      <c r="P33" s="859" t="s">
        <v>148</v>
      </c>
      <c r="Q33" s="864"/>
      <c r="R33" s="864"/>
      <c r="S33" s="864"/>
      <c r="T33" s="864"/>
      <c r="U33" s="949"/>
      <c r="V33" s="950"/>
      <c r="W33" s="293"/>
    </row>
    <row r="34" spans="1:23" x14ac:dyDescent="0.25">
      <c r="A34" s="138" t="str">
        <f>IF(COUNT('Séries-Statique'!$A$11:$A$50)&gt;'Etiquette Statique'!N52,"X","")</f>
        <v>X</v>
      </c>
      <c r="B34" s="291"/>
      <c r="C34" s="957"/>
      <c r="D34" s="859" t="s">
        <v>149</v>
      </c>
      <c r="E34" s="864"/>
      <c r="F34" s="864"/>
      <c r="G34" s="864"/>
      <c r="H34" s="864"/>
      <c r="I34" s="949"/>
      <c r="J34" s="950"/>
      <c r="K34" s="293"/>
      <c r="M34" s="521"/>
      <c r="N34" s="291"/>
      <c r="O34" s="957"/>
      <c r="P34" s="859" t="s">
        <v>149</v>
      </c>
      <c r="Q34" s="864"/>
      <c r="R34" s="864"/>
      <c r="S34" s="864"/>
      <c r="T34" s="864"/>
      <c r="U34" s="949"/>
      <c r="V34" s="950"/>
      <c r="W34" s="293"/>
    </row>
    <row r="35" spans="1:23" x14ac:dyDescent="0.25">
      <c r="A35" s="138" t="str">
        <f>IF(COUNT('Séries-Statique'!$A$11:$A$50)&gt;'Etiquette Statique'!N52,"X","")</f>
        <v>X</v>
      </c>
      <c r="B35" s="291"/>
      <c r="C35" s="957"/>
      <c r="D35" s="859" t="s">
        <v>150</v>
      </c>
      <c r="E35" s="864"/>
      <c r="F35" s="864"/>
      <c r="G35" s="864"/>
      <c r="H35" s="864"/>
      <c r="I35" s="949"/>
      <c r="J35" s="950"/>
      <c r="K35" s="293"/>
      <c r="M35" s="521"/>
      <c r="N35" s="291"/>
      <c r="O35" s="957"/>
      <c r="P35" s="859" t="s">
        <v>150</v>
      </c>
      <c r="Q35" s="864"/>
      <c r="R35" s="864"/>
      <c r="S35" s="864"/>
      <c r="T35" s="864"/>
      <c r="U35" s="949"/>
      <c r="V35" s="950"/>
      <c r="W35" s="293"/>
    </row>
    <row r="36" spans="1:23" x14ac:dyDescent="0.25">
      <c r="A36" s="138" t="str">
        <f>IF(COUNT('Séries-Statique'!$A$11:$A$50)&gt;'Etiquette Statique'!N52,"X","")</f>
        <v>X</v>
      </c>
      <c r="B36" s="291"/>
      <c r="C36" s="957"/>
      <c r="D36" s="859" t="s">
        <v>151</v>
      </c>
      <c r="E36" s="864"/>
      <c r="F36" s="864"/>
      <c r="G36" s="864"/>
      <c r="H36" s="864"/>
      <c r="I36" s="949"/>
      <c r="J36" s="950"/>
      <c r="K36" s="293"/>
      <c r="M36" s="521"/>
      <c r="N36" s="291"/>
      <c r="O36" s="957"/>
      <c r="P36" s="859" t="s">
        <v>151</v>
      </c>
      <c r="Q36" s="864"/>
      <c r="R36" s="864"/>
      <c r="S36" s="864"/>
      <c r="T36" s="864"/>
      <c r="U36" s="949"/>
      <c r="V36" s="950"/>
      <c r="W36" s="293"/>
    </row>
    <row r="37" spans="1:23" ht="15.75" thickBot="1" x14ac:dyDescent="0.3">
      <c r="A37" s="138" t="str">
        <f>IF(COUNT('Séries-Statique'!$A$11:$A$50)&gt;'Etiquette Statique'!N52,"X","")</f>
        <v>X</v>
      </c>
      <c r="B37" s="291"/>
      <c r="C37" s="962"/>
      <c r="D37" s="967" t="s">
        <v>152</v>
      </c>
      <c r="E37" s="968"/>
      <c r="F37" s="968"/>
      <c r="G37" s="968"/>
      <c r="H37" s="968"/>
      <c r="I37" s="969"/>
      <c r="J37" s="970"/>
      <c r="K37" s="293"/>
      <c r="M37" s="521"/>
      <c r="N37" s="291"/>
      <c r="O37" s="962"/>
      <c r="P37" s="967" t="s">
        <v>152</v>
      </c>
      <c r="Q37" s="968"/>
      <c r="R37" s="968"/>
      <c r="S37" s="968"/>
      <c r="T37" s="968"/>
      <c r="U37" s="969"/>
      <c r="V37" s="970"/>
      <c r="W37" s="293"/>
    </row>
    <row r="38" spans="1:23" ht="21" customHeight="1" x14ac:dyDescent="0.25">
      <c r="A38" s="138" t="str">
        <f>IF(COUNT('Séries-Statique'!$A$11:$A$50)&gt;'Etiquette Statique'!N52,"X","")</f>
        <v>X</v>
      </c>
      <c r="B38" s="291"/>
      <c r="C38" s="956" t="s">
        <v>126</v>
      </c>
      <c r="D38" s="918" t="s">
        <v>263</v>
      </c>
      <c r="E38" s="919"/>
      <c r="F38" s="920"/>
      <c r="G38" s="416" t="s">
        <v>174</v>
      </c>
      <c r="H38" s="416"/>
      <c r="I38" s="959"/>
      <c r="J38" s="960"/>
      <c r="K38" s="293"/>
      <c r="M38" s="521"/>
      <c r="N38" s="291"/>
      <c r="O38" s="956" t="s">
        <v>126</v>
      </c>
      <c r="P38" s="918" t="s">
        <v>263</v>
      </c>
      <c r="Q38" s="919"/>
      <c r="R38" s="920"/>
      <c r="S38" s="416" t="s">
        <v>174</v>
      </c>
      <c r="T38" s="416"/>
      <c r="U38" s="959"/>
      <c r="V38" s="960"/>
      <c r="W38" s="293"/>
    </row>
    <row r="39" spans="1:23" ht="21" customHeight="1" x14ac:dyDescent="0.25">
      <c r="A39" s="138" t="str">
        <f>IF(COUNT('Séries-Statique'!$A$11:$A$50)&gt;'Etiquette Statique'!N52,"X","")</f>
        <v>X</v>
      </c>
      <c r="B39" s="291"/>
      <c r="C39" s="957"/>
      <c r="D39" s="913" t="s">
        <v>128</v>
      </c>
      <c r="E39" s="914"/>
      <c r="F39" s="915"/>
      <c r="G39" s="110" t="s">
        <v>266</v>
      </c>
      <c r="H39" s="110"/>
      <c r="I39" s="949"/>
      <c r="J39" s="950"/>
      <c r="K39" s="293"/>
      <c r="M39" s="521"/>
      <c r="N39" s="291"/>
      <c r="O39" s="957"/>
      <c r="P39" s="913" t="s">
        <v>128</v>
      </c>
      <c r="Q39" s="914"/>
      <c r="R39" s="915"/>
      <c r="S39" s="110" t="s">
        <v>266</v>
      </c>
      <c r="T39" s="110"/>
      <c r="U39" s="949"/>
      <c r="V39" s="950"/>
      <c r="W39" s="293"/>
    </row>
    <row r="40" spans="1:23" ht="21" customHeight="1" x14ac:dyDescent="0.25">
      <c r="A40" s="138" t="str">
        <f>IF(COUNT('Séries-Statique'!$A$11:$A$50)&gt;'Etiquette Statique'!N52,"X","")</f>
        <v>X</v>
      </c>
      <c r="B40" s="291"/>
      <c r="C40" s="957"/>
      <c r="D40" s="913" t="s">
        <v>264</v>
      </c>
      <c r="E40" s="914"/>
      <c r="F40" s="915"/>
      <c r="G40" s="110" t="s">
        <v>265</v>
      </c>
      <c r="H40" s="110"/>
      <c r="I40" s="949"/>
      <c r="J40" s="950"/>
      <c r="K40" s="293"/>
      <c r="M40" s="521"/>
      <c r="N40" s="291"/>
      <c r="O40" s="957"/>
      <c r="P40" s="913" t="s">
        <v>264</v>
      </c>
      <c r="Q40" s="914"/>
      <c r="R40" s="915"/>
      <c r="S40" s="110" t="s">
        <v>265</v>
      </c>
      <c r="T40" s="110"/>
      <c r="U40" s="949"/>
      <c r="V40" s="950"/>
      <c r="W40" s="293"/>
    </row>
    <row r="41" spans="1:23" ht="21" customHeight="1" x14ac:dyDescent="0.25">
      <c r="A41" s="138" t="str">
        <f>IF(COUNT('Séries-Statique'!$A$11:$A$50)&gt;'Etiquette Statique'!N52,"X","")</f>
        <v>X</v>
      </c>
      <c r="B41" s="291"/>
      <c r="C41" s="957"/>
      <c r="D41" s="533" t="s">
        <v>267</v>
      </c>
      <c r="E41" s="518"/>
      <c r="F41" s="518"/>
      <c r="G41" s="110" t="s">
        <v>164</v>
      </c>
      <c r="H41" s="110"/>
      <c r="I41" s="949"/>
      <c r="J41" s="950"/>
      <c r="K41" s="293"/>
      <c r="M41" s="521"/>
      <c r="N41" s="291"/>
      <c r="O41" s="957"/>
      <c r="P41" s="533" t="s">
        <v>267</v>
      </c>
      <c r="Q41" s="518"/>
      <c r="R41" s="518"/>
      <c r="S41" s="110" t="s">
        <v>164</v>
      </c>
      <c r="T41" s="110"/>
      <c r="U41" s="949"/>
      <c r="V41" s="950"/>
      <c r="W41" s="293"/>
    </row>
    <row r="42" spans="1:23" ht="21" customHeight="1" thickBot="1" x14ac:dyDescent="0.3">
      <c r="A42" s="138" t="str">
        <f>IF(COUNT('Séries-Statique'!$A$11:$A$50)&gt;'Etiquette Statique'!N52,"X","")</f>
        <v>X</v>
      </c>
      <c r="B42" s="291"/>
      <c r="C42" s="958"/>
      <c r="D42" s="534" t="s">
        <v>268</v>
      </c>
      <c r="E42" s="519"/>
      <c r="F42" s="519"/>
      <c r="G42" s="3" t="s">
        <v>164</v>
      </c>
      <c r="H42" s="3"/>
      <c r="I42" s="954"/>
      <c r="J42" s="955"/>
      <c r="K42" s="293"/>
      <c r="M42" s="521"/>
      <c r="N42" s="291"/>
      <c r="O42" s="958"/>
      <c r="P42" s="534" t="s">
        <v>268</v>
      </c>
      <c r="Q42" s="519"/>
      <c r="R42" s="519"/>
      <c r="S42" s="3" t="s">
        <v>164</v>
      </c>
      <c r="T42" s="3"/>
      <c r="U42" s="954"/>
      <c r="V42" s="955"/>
      <c r="W42" s="293"/>
    </row>
    <row r="43" spans="1:23" ht="15.75" thickBot="1" x14ac:dyDescent="0.3">
      <c r="A43" s="138" t="str">
        <f>IF(COUNT('Séries-Statique'!$A$11:$A$50)&gt;'Etiquette Statique'!N52,"X","")</f>
        <v>X</v>
      </c>
      <c r="B43" s="291"/>
      <c r="C43" s="292"/>
      <c r="D43" s="292"/>
      <c r="E43" s="292"/>
      <c r="F43" s="292"/>
      <c r="G43" s="292"/>
      <c r="H43" s="292"/>
      <c r="I43" s="292"/>
      <c r="J43" s="292"/>
      <c r="K43" s="293"/>
      <c r="M43" s="521"/>
      <c r="N43" s="291"/>
      <c r="O43" s="292"/>
      <c r="P43" s="292"/>
      <c r="Q43" s="292"/>
      <c r="R43" s="292"/>
      <c r="S43" s="292"/>
      <c r="T43" s="292"/>
      <c r="U43" s="292"/>
      <c r="V43" s="292"/>
      <c r="W43" s="293"/>
    </row>
    <row r="44" spans="1:23" ht="15" customHeight="1" x14ac:dyDescent="0.3">
      <c r="A44" s="138" t="str">
        <f>IF(COUNT('Séries-Statique'!$A$11:$A$50)&gt;'Etiquette Statique'!N52,"X","")</f>
        <v>X</v>
      </c>
      <c r="B44" s="291"/>
      <c r="C44" s="901" t="s">
        <v>269</v>
      </c>
      <c r="D44" s="902"/>
      <c r="E44" s="902"/>
      <c r="F44" s="902"/>
      <c r="G44" s="902"/>
      <c r="H44" s="902"/>
      <c r="I44" s="902"/>
      <c r="J44" s="903"/>
      <c r="K44" s="293"/>
      <c r="M44" s="521"/>
      <c r="N44" s="291"/>
      <c r="O44" s="901" t="s">
        <v>269</v>
      </c>
      <c r="P44" s="902"/>
      <c r="Q44" s="902"/>
      <c r="R44" s="902"/>
      <c r="S44" s="902"/>
      <c r="T44" s="902"/>
      <c r="U44" s="902"/>
      <c r="V44" s="903"/>
      <c r="W44" s="293"/>
    </row>
    <row r="45" spans="1:23" x14ac:dyDescent="0.25">
      <c r="A45" s="138" t="str">
        <f>IF(COUNT('Séries-Statique'!$A$11:$A$50)&gt;'Etiquette Statique'!N52,"X","")</f>
        <v>X</v>
      </c>
      <c r="B45" s="291"/>
      <c r="C45" s="904"/>
      <c r="D45" s="905"/>
      <c r="E45" s="905"/>
      <c r="F45" s="905"/>
      <c r="G45" s="905"/>
      <c r="H45" s="905"/>
      <c r="I45" s="905"/>
      <c r="J45" s="906"/>
      <c r="K45" s="293"/>
      <c r="M45" s="521"/>
      <c r="N45" s="291"/>
      <c r="O45" s="904"/>
      <c r="P45" s="905"/>
      <c r="Q45" s="905"/>
      <c r="R45" s="905"/>
      <c r="S45" s="905"/>
      <c r="T45" s="905"/>
      <c r="U45" s="905"/>
      <c r="V45" s="906"/>
      <c r="W45" s="293"/>
    </row>
    <row r="46" spans="1:23" x14ac:dyDescent="0.25">
      <c r="A46" s="138" t="str">
        <f>IF(COUNT('Séries-Statique'!$A$11:$A$50)&gt;'Etiquette Statique'!N52,"X","")</f>
        <v>X</v>
      </c>
      <c r="B46" s="291"/>
      <c r="C46" s="907"/>
      <c r="D46" s="908"/>
      <c r="E46" s="908"/>
      <c r="F46" s="908"/>
      <c r="G46" s="908"/>
      <c r="H46" s="908"/>
      <c r="I46" s="908"/>
      <c r="J46" s="909"/>
      <c r="K46" s="293"/>
      <c r="M46" s="521"/>
      <c r="N46" s="291"/>
      <c r="O46" s="907"/>
      <c r="P46" s="908"/>
      <c r="Q46" s="908"/>
      <c r="R46" s="908"/>
      <c r="S46" s="908"/>
      <c r="T46" s="908"/>
      <c r="U46" s="908"/>
      <c r="V46" s="909"/>
      <c r="W46" s="293"/>
    </row>
    <row r="47" spans="1:23" ht="15" customHeight="1" x14ac:dyDescent="0.25">
      <c r="A47" s="138" t="str">
        <f>IF(COUNT('Séries-Statique'!$A$11:$A$50)&gt;'Etiquette Statique'!N52,"X","")</f>
        <v>X</v>
      </c>
      <c r="B47" s="291"/>
      <c r="C47" s="907"/>
      <c r="D47" s="908"/>
      <c r="E47" s="908"/>
      <c r="F47" s="908"/>
      <c r="G47" s="908"/>
      <c r="H47" s="908"/>
      <c r="I47" s="908"/>
      <c r="J47" s="909"/>
      <c r="K47" s="293"/>
      <c r="M47" s="521"/>
      <c r="N47" s="291"/>
      <c r="O47" s="907"/>
      <c r="P47" s="908"/>
      <c r="Q47" s="908"/>
      <c r="R47" s="908"/>
      <c r="S47" s="908"/>
      <c r="T47" s="908"/>
      <c r="U47" s="908"/>
      <c r="V47" s="909"/>
      <c r="W47" s="293"/>
    </row>
    <row r="48" spans="1:23" ht="15.75" thickBot="1" x14ac:dyDescent="0.3">
      <c r="A48" s="138" t="str">
        <f>IF(COUNT('Séries-Statique'!$A$11:$A$50)&gt;'Etiquette Statique'!N52,"X","")</f>
        <v>X</v>
      </c>
      <c r="B48" s="291"/>
      <c r="C48" s="910"/>
      <c r="D48" s="911"/>
      <c r="E48" s="911"/>
      <c r="F48" s="911"/>
      <c r="G48" s="911"/>
      <c r="H48" s="911"/>
      <c r="I48" s="911"/>
      <c r="J48" s="912"/>
      <c r="K48" s="293"/>
      <c r="M48" s="521"/>
      <c r="N48" s="291"/>
      <c r="O48" s="910"/>
      <c r="P48" s="911"/>
      <c r="Q48" s="911"/>
      <c r="R48" s="911"/>
      <c r="S48" s="911"/>
      <c r="T48" s="911"/>
      <c r="U48" s="911"/>
      <c r="V48" s="912"/>
      <c r="W48" s="293"/>
    </row>
    <row r="49" spans="1:23" ht="15.75" thickBot="1" x14ac:dyDescent="0.3">
      <c r="A49" s="138" t="str">
        <f>IF(COUNT('Séries-Statique'!$A$11:$A$50)&gt;'Etiquette Statique'!N52,"X","")</f>
        <v>X</v>
      </c>
      <c r="B49" s="294"/>
      <c r="C49" s="295"/>
      <c r="D49" s="295"/>
      <c r="E49" s="295"/>
      <c r="F49" s="295"/>
      <c r="G49" s="295"/>
      <c r="H49" s="295"/>
      <c r="I49" s="295"/>
      <c r="J49" s="295"/>
      <c r="K49" s="296"/>
      <c r="M49" s="521"/>
      <c r="N49" s="294"/>
      <c r="O49" s="295"/>
      <c r="P49" s="295"/>
      <c r="Q49" s="295"/>
      <c r="R49" s="295"/>
      <c r="S49" s="295"/>
      <c r="T49" s="295"/>
      <c r="U49" s="295"/>
      <c r="V49" s="295"/>
      <c r="W49" s="296"/>
    </row>
    <row r="50" spans="1:23" ht="15.75" customHeight="1" x14ac:dyDescent="0.25">
      <c r="A50" s="138" t="str">
        <f>IF(COUNT('Séries-Statique'!$A$11:$A$50)&gt;'Etiquette Statique'!N52,"X","")</f>
        <v>X</v>
      </c>
      <c r="B50" s="522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3"/>
      <c r="N50" s="522"/>
      <c r="O50" s="522"/>
      <c r="P50" s="522"/>
      <c r="Q50" s="522"/>
      <c r="R50" s="522"/>
      <c r="S50" s="522"/>
      <c r="T50" s="522"/>
      <c r="U50" s="522"/>
      <c r="V50" s="522"/>
      <c r="W50" s="522"/>
    </row>
    <row r="51" spans="1:23" ht="15.75" customHeight="1" thickBot="1" x14ac:dyDescent="0.3">
      <c r="A51" s="138" t="str">
        <f>IF(COUNT('Séries-Statique'!$A$11:$A$50)&gt;'Etiquette Statique'!N52,"X","")</f>
        <v>X</v>
      </c>
      <c r="M51" s="521"/>
    </row>
    <row r="52" spans="1:23" x14ac:dyDescent="0.25">
      <c r="A52" s="138" t="str">
        <f>IF(COUNT('Séries-Statique'!$A$11:$A$50)&gt;'Etiquette Statique'!N52,"X","")</f>
        <v>X</v>
      </c>
      <c r="B52" s="137">
        <f>N2+1</f>
        <v>2</v>
      </c>
      <c r="C52" s="289"/>
      <c r="D52" s="289"/>
      <c r="E52" s="289"/>
      <c r="F52" s="289"/>
      <c r="G52" s="289"/>
      <c r="H52" s="289"/>
      <c r="I52" s="289"/>
      <c r="J52" s="289"/>
      <c r="K52" s="290"/>
      <c r="M52" s="521"/>
      <c r="N52" s="137">
        <f>B52+1</f>
        <v>3</v>
      </c>
      <c r="O52" s="289"/>
      <c r="P52" s="289"/>
      <c r="Q52" s="289"/>
      <c r="R52" s="289"/>
      <c r="S52" s="289"/>
      <c r="T52" s="289"/>
      <c r="U52" s="289"/>
      <c r="V52" s="289"/>
      <c r="W52" s="290"/>
    </row>
    <row r="53" spans="1:23" ht="23.25" x14ac:dyDescent="0.35">
      <c r="A53" s="138" t="str">
        <f>IF(COUNT('Séries-Statique'!$A$11:$A$50)&gt;'Etiquette Statique'!N52,"X","")</f>
        <v>X</v>
      </c>
      <c r="B53" s="291"/>
      <c r="C53" s="931" t="s">
        <v>246</v>
      </c>
      <c r="D53" s="931"/>
      <c r="E53" s="953" t="str">
        <f ca="1">OFFSET('Séries-Statique'!$A$11,B52,13)</f>
        <v>Statique</v>
      </c>
      <c r="F53" s="953"/>
      <c r="G53" s="953"/>
      <c r="H53" s="953"/>
      <c r="I53" s="953"/>
      <c r="J53" s="953"/>
      <c r="K53" s="293"/>
      <c r="M53" s="521"/>
      <c r="N53" s="291"/>
      <c r="O53" s="931" t="s">
        <v>246</v>
      </c>
      <c r="P53" s="931"/>
      <c r="Q53" s="953" t="str">
        <f ca="1">OFFSET('Séries-Statique'!$A$11,N52,13)</f>
        <v>Statique</v>
      </c>
      <c r="R53" s="953"/>
      <c r="S53" s="953"/>
      <c r="T53" s="953"/>
      <c r="U53" s="953"/>
      <c r="V53" s="953"/>
      <c r="W53" s="293"/>
    </row>
    <row r="54" spans="1:23" x14ac:dyDescent="0.25">
      <c r="A54" s="138" t="str">
        <f>IF(COUNT('Séries-Statique'!$A$11:$A$50)&gt;'Etiquette Statique'!N52,"X","")</f>
        <v>X</v>
      </c>
      <c r="B54" s="291"/>
      <c r="C54" s="945"/>
      <c r="D54" s="945"/>
      <c r="E54" s="945"/>
      <c r="F54" s="945"/>
      <c r="G54" s="945"/>
      <c r="H54" s="945"/>
      <c r="I54" s="945"/>
      <c r="J54" s="945"/>
      <c r="K54" s="293"/>
      <c r="M54" s="521"/>
      <c r="N54" s="291"/>
      <c r="O54" s="945"/>
      <c r="P54" s="945"/>
      <c r="Q54" s="945"/>
      <c r="R54" s="945"/>
      <c r="S54" s="945"/>
      <c r="T54" s="945"/>
      <c r="U54" s="945"/>
      <c r="V54" s="945"/>
      <c r="W54" s="293"/>
    </row>
    <row r="55" spans="1:23" ht="21" x14ac:dyDescent="0.35">
      <c r="A55" s="138" t="str">
        <f>IF(COUNT('Séries-Statique'!$A$11:$A$50)&gt;'Etiquette Statique'!N52,"X","")</f>
        <v>X</v>
      </c>
      <c r="B55" s="291"/>
      <c r="C55" s="931" t="s">
        <v>39</v>
      </c>
      <c r="D55" s="931"/>
      <c r="E55" s="932">
        <f ca="1">OFFSET('Séries-Statique'!$A$11,B52,0)</f>
        <v>1</v>
      </c>
      <c r="F55" s="932"/>
      <c r="G55" s="948" t="s">
        <v>67</v>
      </c>
      <c r="H55" s="948"/>
      <c r="I55" s="932">
        <f ca="1">OFFSET('Séries-Statique'!$A$11,B52,6)</f>
        <v>3</v>
      </c>
      <c r="J55" s="932"/>
      <c r="K55" s="293"/>
      <c r="M55" s="521"/>
      <c r="N55" s="291"/>
      <c r="O55" s="931" t="s">
        <v>39</v>
      </c>
      <c r="P55" s="931"/>
      <c r="Q55" s="932">
        <f ca="1">OFFSET('Séries-Statique'!$A$11,N52,0)</f>
        <v>1</v>
      </c>
      <c r="R55" s="932"/>
      <c r="S55" s="948" t="s">
        <v>67</v>
      </c>
      <c r="T55" s="948"/>
      <c r="U55" s="932">
        <f ca="1">OFFSET('Séries-Statique'!$A$11,N52,6)</f>
        <v>4</v>
      </c>
      <c r="V55" s="932"/>
      <c r="W55" s="293"/>
    </row>
    <row r="56" spans="1:23" ht="23.25" x14ac:dyDescent="0.35">
      <c r="A56" s="138" t="str">
        <f>IF(COUNT('Séries-Statique'!$A$11:$A$50)&gt;'Etiquette Statique'!N52,"X","")</f>
        <v>X</v>
      </c>
      <c r="B56" s="291"/>
      <c r="C56" s="931" t="s">
        <v>1</v>
      </c>
      <c r="D56" s="931"/>
      <c r="E56" s="981" t="str">
        <f ca="1">OFFSET('Séries-Statique'!$A$11,B52,9)</f>
        <v>BRATANIC</v>
      </c>
      <c r="F56" s="981"/>
      <c r="G56" s="948" t="s">
        <v>2</v>
      </c>
      <c r="H56" s="948"/>
      <c r="I56" s="982" t="str">
        <f ca="1">OFFSET('Séries-Statique'!$A$11,B52,10)</f>
        <v>Christopher</v>
      </c>
      <c r="J56" s="982"/>
      <c r="K56" s="293"/>
      <c r="M56" s="521"/>
      <c r="N56" s="291"/>
      <c r="O56" s="931" t="s">
        <v>1</v>
      </c>
      <c r="P56" s="931"/>
      <c r="Q56" s="983" t="str">
        <f ca="1">OFFSET('Séries-Statique'!$A$11,N52,9)</f>
        <v>QUERY</v>
      </c>
      <c r="R56" s="983"/>
      <c r="S56" s="948" t="s">
        <v>2</v>
      </c>
      <c r="T56" s="948"/>
      <c r="U56" s="982" t="str">
        <f ca="1">OFFSET('Séries-Statique'!$A$11,N52,10)</f>
        <v>Michelle</v>
      </c>
      <c r="V56" s="982"/>
      <c r="W56" s="293"/>
    </row>
    <row r="57" spans="1:23" ht="21" customHeight="1" x14ac:dyDescent="0.3">
      <c r="A57" s="138" t="str">
        <f>IF(COUNT('Séries-Statique'!$A$11:$A$50)&gt;'Etiquette Statique'!N52,"X","")</f>
        <v>X</v>
      </c>
      <c r="B57" s="291"/>
      <c r="C57" s="520" t="s">
        <v>258</v>
      </c>
      <c r="D57" s="520"/>
      <c r="E57" s="978" t="str">
        <f ca="1">OFFSET('Séries-Statique'!$A$11,B52,11)</f>
        <v>Homme</v>
      </c>
      <c r="F57" s="978"/>
      <c r="G57" s="866" t="s">
        <v>270</v>
      </c>
      <c r="H57" s="866"/>
      <c r="I57" s="979" t="str">
        <f ca="1">OFFSET('Séries-Statique'!$A$11,B52,8)</f>
        <v xml:space="preserve">N°2 </v>
      </c>
      <c r="J57" s="979"/>
      <c r="K57" s="293"/>
      <c r="M57" s="521"/>
      <c r="N57" s="291"/>
      <c r="O57" s="520" t="s">
        <v>258</v>
      </c>
      <c r="P57" s="520"/>
      <c r="Q57" s="980" t="str">
        <f ca="1">OFFSET('Séries-Statique'!$A$11,N52,11)</f>
        <v>FEMME</v>
      </c>
      <c r="R57" s="980"/>
      <c r="S57" s="866" t="s">
        <v>270</v>
      </c>
      <c r="T57" s="866"/>
      <c r="U57" s="979" t="str">
        <f ca="1">OFFSET('Séries-Statique'!$A$11,N52,8)</f>
        <v xml:space="preserve">N°5 </v>
      </c>
      <c r="V57" s="979"/>
      <c r="W57" s="293"/>
    </row>
    <row r="58" spans="1:23" ht="18.75" x14ac:dyDescent="0.3">
      <c r="A58" s="138" t="str">
        <f>IF(COUNT('Séries-Statique'!$A$11:$A$50)&gt;'Etiquette Statique'!N52,"X","")</f>
        <v>X</v>
      </c>
      <c r="B58" s="291"/>
      <c r="C58" s="952" t="s">
        <v>68</v>
      </c>
      <c r="D58" s="952"/>
      <c r="E58" s="866" t="s">
        <v>69</v>
      </c>
      <c r="F58" s="866"/>
      <c r="G58" s="951">
        <f ca="1">OFFSET('Séries-Statique'!$A$11,B52,2)</f>
        <v>0.40416666666666667</v>
      </c>
      <c r="H58" s="951"/>
      <c r="I58" s="951"/>
      <c r="J58" s="951"/>
      <c r="K58" s="293"/>
      <c r="M58" s="521"/>
      <c r="N58" s="291"/>
      <c r="O58" s="952" t="s">
        <v>68</v>
      </c>
      <c r="P58" s="952"/>
      <c r="Q58" s="866" t="s">
        <v>69</v>
      </c>
      <c r="R58" s="866"/>
      <c r="S58" s="951">
        <f ca="1">OFFSET('Séries-Statique'!$A$11,N52,2)</f>
        <v>0.40416666666666667</v>
      </c>
      <c r="T58" s="951"/>
      <c r="U58" s="951"/>
      <c r="V58" s="951"/>
      <c r="W58" s="293"/>
    </row>
    <row r="59" spans="1:23" ht="18.75" x14ac:dyDescent="0.3">
      <c r="A59" s="138" t="str">
        <f>IF(COUNT('Séries-Statique'!$A$11:$A$50)&gt;'Etiquette Statique'!N52,"X","")</f>
        <v>X</v>
      </c>
      <c r="B59" s="291"/>
      <c r="C59" s="952"/>
      <c r="D59" s="952"/>
      <c r="E59" s="866" t="s">
        <v>70</v>
      </c>
      <c r="F59" s="866"/>
      <c r="G59" s="951">
        <f ca="1">OFFSET('Séries-Statique'!$A$11,B52,3)</f>
        <v>0.42499999999999999</v>
      </c>
      <c r="H59" s="951"/>
      <c r="I59" s="951"/>
      <c r="J59" s="951"/>
      <c r="K59" s="293"/>
      <c r="M59" s="521"/>
      <c r="N59" s="291"/>
      <c r="O59" s="952"/>
      <c r="P59" s="952"/>
      <c r="Q59" s="866" t="s">
        <v>70</v>
      </c>
      <c r="R59" s="866"/>
      <c r="S59" s="951">
        <f ca="1">OFFSET('Séries-Statique'!$A$11,N52,3)</f>
        <v>0.42499999999999999</v>
      </c>
      <c r="T59" s="951"/>
      <c r="U59" s="951"/>
      <c r="V59" s="951"/>
      <c r="W59" s="293"/>
    </row>
    <row r="60" spans="1:23" ht="18.75" x14ac:dyDescent="0.3">
      <c r="A60" s="138" t="str">
        <f>IF(COUNT('Séries-Statique'!$A$11:$A$50)&gt;'Etiquette Statique'!N52,"X","")</f>
        <v>X</v>
      </c>
      <c r="B60" s="291"/>
      <c r="C60" s="952"/>
      <c r="D60" s="952"/>
      <c r="E60" s="866" t="s">
        <v>257</v>
      </c>
      <c r="F60" s="866"/>
      <c r="G60" s="951">
        <f ca="1">OFFSET('Séries-Statique'!$A$11,B52,4)</f>
        <v>0.42569444444444443</v>
      </c>
      <c r="H60" s="951"/>
      <c r="I60" s="951"/>
      <c r="J60" s="951"/>
      <c r="K60" s="293"/>
      <c r="M60" s="521"/>
      <c r="N60" s="291"/>
      <c r="O60" s="952"/>
      <c r="P60" s="952"/>
      <c r="Q60" s="866" t="s">
        <v>257</v>
      </c>
      <c r="R60" s="866"/>
      <c r="S60" s="951">
        <f ca="1">OFFSET('Séries-Statique'!$A$11,N52,4)</f>
        <v>0.42569444444444443</v>
      </c>
      <c r="T60" s="951"/>
      <c r="U60" s="951"/>
      <c r="V60" s="951"/>
      <c r="W60" s="293"/>
    </row>
    <row r="61" spans="1:23" ht="21" x14ac:dyDescent="0.35">
      <c r="A61" s="138" t="str">
        <f>IF(COUNT('Séries-Statique'!$A$11:$A$50)&gt;'Etiquette Statique'!N52,"X","")</f>
        <v>X</v>
      </c>
      <c r="B61" s="291"/>
      <c r="C61" s="952"/>
      <c r="D61" s="952"/>
      <c r="E61" s="866" t="s">
        <v>71</v>
      </c>
      <c r="F61" s="866"/>
      <c r="G61" s="947">
        <f ca="1">OFFSET('Séries-Statique'!$A$11,B52,5)</f>
        <v>0.42708333333333331</v>
      </c>
      <c r="H61" s="947"/>
      <c r="I61" s="947"/>
      <c r="J61" s="947"/>
      <c r="K61" s="293"/>
      <c r="M61" s="521"/>
      <c r="N61" s="291"/>
      <c r="O61" s="952"/>
      <c r="P61" s="952"/>
      <c r="Q61" s="866" t="s">
        <v>71</v>
      </c>
      <c r="R61" s="866"/>
      <c r="S61" s="947">
        <f ca="1">OFFSET('Séries-Statique'!$A$11,N52,5)</f>
        <v>0.42708333333333331</v>
      </c>
      <c r="T61" s="947"/>
      <c r="U61" s="947"/>
      <c r="V61" s="947"/>
      <c r="W61" s="293"/>
    </row>
    <row r="62" spans="1:23" ht="15" customHeight="1" x14ac:dyDescent="0.35">
      <c r="A62" s="138" t="str">
        <f>IF(COUNT('Séries-Statique'!$A$11:$A$50)&gt;'Etiquette Statique'!N52,"X","")</f>
        <v>X</v>
      </c>
      <c r="B62" s="291"/>
      <c r="C62" s="931" t="s">
        <v>248</v>
      </c>
      <c r="D62" s="931"/>
      <c r="E62" s="948" t="str">
        <f ca="1">IF(E53="","",IF(OR(E53="DWF",E53="DNF"),"Distance","Temps"))</f>
        <v>Temps</v>
      </c>
      <c r="F62" s="948"/>
      <c r="G62" s="525">
        <f ca="1">OFFSET('Séries-Statique'!$A$11,B52,18)</f>
        <v>3</v>
      </c>
      <c r="H62" s="524" t="str">
        <f ca="1">OFFSET('Séries-Statique'!$A$11,B52,19)</f>
        <v>mn</v>
      </c>
      <c r="I62" s="526">
        <f ca="1">OFFSET('Séries-Statique'!$A$11,B52,20)</f>
        <v>50</v>
      </c>
      <c r="J62" s="524" t="str">
        <f ca="1">OFFSET('Séries-Statique'!$A$11,B52,21)</f>
        <v>s</v>
      </c>
      <c r="K62" s="293"/>
      <c r="M62" s="521"/>
      <c r="N62" s="291"/>
      <c r="O62" s="931" t="s">
        <v>248</v>
      </c>
      <c r="P62" s="931"/>
      <c r="Q62" s="948" t="str">
        <f ca="1">IF(Q53="","",IF(OR(Q53="DWF",Q53="DNF"),"Distance","Temps"))</f>
        <v>Temps</v>
      </c>
      <c r="R62" s="948"/>
      <c r="S62" s="525">
        <f ca="1">OFFSET('Séries-Statique'!$A$11,N52,18)</f>
        <v>4</v>
      </c>
      <c r="T62" s="524" t="str">
        <f ca="1">OFFSET('Séries-Statique'!$A$11,N52,19)</f>
        <v>mn</v>
      </c>
      <c r="U62" s="526">
        <f ca="1">OFFSET('Séries-Statique'!$A$11,N52,20)</f>
        <v>10</v>
      </c>
      <c r="V62" s="524" t="str">
        <f ca="1">OFFSET('Séries-Statique'!$A$11,N52,21)</f>
        <v>s</v>
      </c>
      <c r="W62" s="293"/>
    </row>
    <row r="63" spans="1:23" ht="15" customHeight="1" x14ac:dyDescent="0.3">
      <c r="A63" s="138" t="str">
        <f>IF(COUNT('Séries-Statique'!$A$11:$A$50)&gt;'Etiquette Statique'!N52,"X","")</f>
        <v>X</v>
      </c>
      <c r="B63" s="291"/>
      <c r="C63" s="931"/>
      <c r="D63" s="931"/>
      <c r="E63" s="933" t="s">
        <v>273</v>
      </c>
      <c r="F63" s="514" t="s">
        <v>271</v>
      </c>
      <c r="G63" s="528" t="str">
        <f ca="1">OFFSET('Séries-Statique'!$A$11,B52,14)</f>
        <v>2</v>
      </c>
      <c r="H63" s="529" t="str">
        <f ca="1">OFFSET('Séries-Statique'!$A$11,B52,15)</f>
        <v>mn</v>
      </c>
      <c r="I63" s="528" t="str">
        <f ca="1">OFFSET('Séries-Statique'!$A$11,B52,16)</f>
        <v>50</v>
      </c>
      <c r="J63" s="529" t="str">
        <f ca="1">OFFSET('Séries-Statique'!$A$11,B52,17)</f>
        <v>s</v>
      </c>
      <c r="K63" s="293"/>
      <c r="M63" s="521"/>
      <c r="N63" s="291"/>
      <c r="O63" s="931"/>
      <c r="P63" s="931"/>
      <c r="Q63" s="933" t="s">
        <v>273</v>
      </c>
      <c r="R63" s="514" t="s">
        <v>271</v>
      </c>
      <c r="S63" s="528" t="str">
        <f ca="1">OFFSET('Séries-Statique'!$A$11,N52,14)</f>
        <v>3</v>
      </c>
      <c r="T63" s="529" t="str">
        <f ca="1">OFFSET('Séries-Statique'!$A$11,N52,15)</f>
        <v>mn</v>
      </c>
      <c r="U63" s="528" t="str">
        <f ca="1">OFFSET('Séries-Statique'!$A$11,N52,16)</f>
        <v>10</v>
      </c>
      <c r="V63" s="529" t="str">
        <f ca="1">OFFSET('Séries-Statique'!$A$11,N52,17)</f>
        <v>s</v>
      </c>
      <c r="W63" s="293"/>
    </row>
    <row r="64" spans="1:23" ht="15" customHeight="1" x14ac:dyDescent="0.3">
      <c r="A64" s="138" t="str">
        <f>IF(COUNT('Séries-Statique'!$A$11:$A$50)&gt;'Etiquette Statique'!N52,"X","")</f>
        <v>X</v>
      </c>
      <c r="B64" s="291"/>
      <c r="C64" s="931"/>
      <c r="D64" s="931"/>
      <c r="E64" s="933"/>
      <c r="F64" s="514" t="s">
        <v>272</v>
      </c>
      <c r="G64" s="528" t="str">
        <f ca="1">OFFSET('Séries-Statique'!$A$11,B52,22)</f>
        <v>4</v>
      </c>
      <c r="H64" s="529" t="str">
        <f ca="1">OFFSET('Séries-Statique'!$A$11,B52,23)</f>
        <v>mn</v>
      </c>
      <c r="I64" s="528" t="str">
        <f ca="1">OFFSET('Séries-Statique'!$A$11,B52,24)</f>
        <v>50</v>
      </c>
      <c r="J64" s="529" t="str">
        <f ca="1">OFFSET('Séries-Statique'!$A$11,B52,25)</f>
        <v>s</v>
      </c>
      <c r="K64" s="293"/>
      <c r="M64" s="521"/>
      <c r="N64" s="291"/>
      <c r="O64" s="931"/>
      <c r="P64" s="931"/>
      <c r="Q64" s="933"/>
      <c r="R64" s="514" t="s">
        <v>272</v>
      </c>
      <c r="S64" s="528" t="str">
        <f ca="1">OFFSET('Séries-Statique'!$A$11,N52,22)</f>
        <v>5</v>
      </c>
      <c r="T64" s="529" t="str">
        <f ca="1">OFFSET('Séries-Statique'!$A$11,N52,23)</f>
        <v>mn</v>
      </c>
      <c r="U64" s="528" t="str">
        <f ca="1">OFFSET('Séries-Statique'!$A$11,N52,24)</f>
        <v>10</v>
      </c>
      <c r="V64" s="529" t="str">
        <f ca="1">OFFSET('Séries-Statique'!$A$11,N52,25)</f>
        <v>s</v>
      </c>
      <c r="W64" s="293"/>
    </row>
    <row r="65" spans="1:23" x14ac:dyDescent="0.25">
      <c r="A65" s="138" t="str">
        <f>IF(COUNT('Séries-Statique'!$A$11:$A$50)&gt;'Etiquette Statique'!N52,"X","")</f>
        <v>X</v>
      </c>
      <c r="B65" s="291"/>
      <c r="C65" s="945"/>
      <c r="D65" s="945"/>
      <c r="E65" s="945"/>
      <c r="F65" s="945"/>
      <c r="G65" s="945"/>
      <c r="H65" s="945"/>
      <c r="I65" s="945"/>
      <c r="J65" s="945"/>
      <c r="K65" s="293"/>
      <c r="M65" s="521"/>
      <c r="N65" s="291"/>
      <c r="O65" s="945"/>
      <c r="P65" s="945"/>
      <c r="Q65" s="945"/>
      <c r="R65" s="945"/>
      <c r="S65" s="945"/>
      <c r="T65" s="945"/>
      <c r="U65" s="945"/>
      <c r="V65" s="945"/>
      <c r="W65" s="293"/>
    </row>
    <row r="66" spans="1:23" ht="18.75" x14ac:dyDescent="0.3">
      <c r="A66" s="138" t="str">
        <f>IF(COUNT('Séries-Statique'!$A$11:$A$50)&gt;'Etiquette Statique'!N52,"X","")</f>
        <v>X</v>
      </c>
      <c r="B66" s="291"/>
      <c r="C66" s="946" t="s">
        <v>259</v>
      </c>
      <c r="D66" s="946"/>
      <c r="E66" s="946"/>
      <c r="F66" s="946"/>
      <c r="G66" s="946"/>
      <c r="H66" s="946"/>
      <c r="I66" s="946"/>
      <c r="J66" s="946"/>
      <c r="K66" s="293"/>
      <c r="M66" s="521"/>
      <c r="N66" s="291"/>
      <c r="O66" s="946" t="s">
        <v>259</v>
      </c>
      <c r="P66" s="946"/>
      <c r="Q66" s="946"/>
      <c r="R66" s="946"/>
      <c r="S66" s="946"/>
      <c r="T66" s="946"/>
      <c r="U66" s="946"/>
      <c r="V66" s="946"/>
      <c r="W66" s="293"/>
    </row>
    <row r="67" spans="1:23" ht="15.75" thickBot="1" x14ac:dyDescent="0.3">
      <c r="A67" s="138" t="str">
        <f>IF(COUNT('Séries-Statique'!$A$11:$A$50)&gt;'Etiquette Statique'!N52,"X","")</f>
        <v>X</v>
      </c>
      <c r="B67" s="291"/>
      <c r="C67" s="945"/>
      <c r="D67" s="945"/>
      <c r="E67" s="945"/>
      <c r="F67" s="945"/>
      <c r="G67" s="945"/>
      <c r="H67" s="945"/>
      <c r="I67" s="945"/>
      <c r="J67" s="945"/>
      <c r="K67" s="293"/>
      <c r="M67" s="521"/>
      <c r="N67" s="291"/>
      <c r="O67" s="945"/>
      <c r="P67" s="945"/>
      <c r="Q67" s="945"/>
      <c r="R67" s="945"/>
      <c r="S67" s="945"/>
      <c r="T67" s="945"/>
      <c r="U67" s="945"/>
      <c r="V67" s="945"/>
      <c r="W67" s="293"/>
    </row>
    <row r="68" spans="1:23" ht="15.75" customHeight="1" thickBot="1" x14ac:dyDescent="0.3">
      <c r="A68" s="138" t="str">
        <f>IF(COUNT('Séries-Statique'!$A$11:$A$50)&gt;'Etiquette Statique'!N52,"X","")</f>
        <v>X</v>
      </c>
      <c r="B68" s="291"/>
      <c r="C68" s="933" t="s">
        <v>262</v>
      </c>
      <c r="D68" s="934"/>
      <c r="E68" s="530"/>
      <c r="F68" s="531"/>
      <c r="G68" s="531"/>
      <c r="H68" s="531"/>
      <c r="I68" s="531"/>
      <c r="J68" s="532"/>
      <c r="K68" s="293"/>
      <c r="M68" s="521"/>
      <c r="N68" s="291"/>
      <c r="O68" s="933" t="s">
        <v>262</v>
      </c>
      <c r="P68" s="934"/>
      <c r="Q68" s="530"/>
      <c r="R68" s="531"/>
      <c r="S68" s="531"/>
      <c r="T68" s="531"/>
      <c r="U68" s="531"/>
      <c r="V68" s="532"/>
      <c r="W68" s="293"/>
    </row>
    <row r="69" spans="1:23" ht="15.75" thickBot="1" x14ac:dyDescent="0.3">
      <c r="A69" s="138" t="str">
        <f>IF(COUNT('Séries-Statique'!$A$11:$A$50)&gt;'Etiquette Statique'!N52,"X","")</f>
        <v>X</v>
      </c>
      <c r="B69" s="291"/>
      <c r="C69" s="516"/>
      <c r="D69" s="516"/>
      <c r="E69" s="289"/>
      <c r="F69" s="289"/>
      <c r="G69" s="289"/>
      <c r="H69" s="289"/>
      <c r="I69" s="289"/>
      <c r="J69" s="289"/>
      <c r="K69" s="293"/>
      <c r="M69" s="521"/>
      <c r="N69" s="291"/>
      <c r="O69" s="516"/>
      <c r="P69" s="516"/>
      <c r="Q69" s="289"/>
      <c r="R69" s="289"/>
      <c r="S69" s="289"/>
      <c r="T69" s="289"/>
      <c r="U69" s="289"/>
      <c r="V69" s="289"/>
      <c r="W69" s="293"/>
    </row>
    <row r="70" spans="1:23" ht="15" customHeight="1" x14ac:dyDescent="0.25">
      <c r="A70" s="138" t="str">
        <f>IF(COUNT('Séries-Statique'!$A$11:$A$50)&gt;'Etiquette Statique'!N52,"X","")</f>
        <v>X</v>
      </c>
      <c r="B70" s="291"/>
      <c r="C70" s="976" t="s">
        <v>260</v>
      </c>
      <c r="D70" s="977"/>
      <c r="E70" s="959"/>
      <c r="F70" s="959"/>
      <c r="G70" s="959"/>
      <c r="H70" s="959"/>
      <c r="I70" s="959"/>
      <c r="J70" s="960"/>
      <c r="K70" s="293"/>
      <c r="M70" s="521"/>
      <c r="N70" s="291"/>
      <c r="O70" s="976" t="s">
        <v>260</v>
      </c>
      <c r="P70" s="977"/>
      <c r="Q70" s="959"/>
      <c r="R70" s="959"/>
      <c r="S70" s="959"/>
      <c r="T70" s="959"/>
      <c r="U70" s="959"/>
      <c r="V70" s="960"/>
      <c r="W70" s="293"/>
    </row>
    <row r="71" spans="1:23" x14ac:dyDescent="0.25">
      <c r="A71" s="138" t="str">
        <f>IF(COUNT('Séries-Statique'!$A$11:$A$50)&gt;'Etiquette Statique'!N52,"X","")</f>
        <v>X</v>
      </c>
      <c r="B71" s="291"/>
      <c r="C71" s="971"/>
      <c r="D71" s="972"/>
      <c r="E71" s="949"/>
      <c r="F71" s="949"/>
      <c r="G71" s="949"/>
      <c r="H71" s="949"/>
      <c r="I71" s="949"/>
      <c r="J71" s="950"/>
      <c r="K71" s="293"/>
      <c r="M71" s="521"/>
      <c r="N71" s="291"/>
      <c r="O71" s="971"/>
      <c r="P71" s="972"/>
      <c r="Q71" s="949"/>
      <c r="R71" s="949"/>
      <c r="S71" s="949"/>
      <c r="T71" s="949"/>
      <c r="U71" s="949"/>
      <c r="V71" s="950"/>
      <c r="W71" s="293"/>
    </row>
    <row r="72" spans="1:23" ht="15" customHeight="1" x14ac:dyDescent="0.25">
      <c r="A72" s="138" t="str">
        <f>IF(COUNT('Séries-Statique'!$A$11:$A$50)&gt;'Etiquette Statique'!N52,"X","")</f>
        <v>X</v>
      </c>
      <c r="B72" s="291"/>
      <c r="C72" s="971" t="s">
        <v>261</v>
      </c>
      <c r="D72" s="972"/>
      <c r="E72" s="949"/>
      <c r="F72" s="949"/>
      <c r="G72" s="949"/>
      <c r="H72" s="949"/>
      <c r="I72" s="949"/>
      <c r="J72" s="950"/>
      <c r="K72" s="293"/>
      <c r="M72" s="521"/>
      <c r="N72" s="291"/>
      <c r="O72" s="971" t="s">
        <v>261</v>
      </c>
      <c r="P72" s="972"/>
      <c r="Q72" s="949"/>
      <c r="R72" s="949"/>
      <c r="S72" s="949"/>
      <c r="T72" s="949"/>
      <c r="U72" s="949"/>
      <c r="V72" s="950"/>
      <c r="W72" s="293"/>
    </row>
    <row r="73" spans="1:23" ht="15.75" thickBot="1" x14ac:dyDescent="0.3">
      <c r="A73" s="138" t="str">
        <f>IF(COUNT('Séries-Statique'!$A$11:$A$50)&gt;'Etiquette Statique'!N52,"X","")</f>
        <v>X</v>
      </c>
      <c r="B73" s="291"/>
      <c r="C73" s="973"/>
      <c r="D73" s="974"/>
      <c r="E73" s="954"/>
      <c r="F73" s="954"/>
      <c r="G73" s="954"/>
      <c r="H73" s="954"/>
      <c r="I73" s="954"/>
      <c r="J73" s="955"/>
      <c r="K73" s="293"/>
      <c r="M73" s="521"/>
      <c r="N73" s="291"/>
      <c r="O73" s="973"/>
      <c r="P73" s="974"/>
      <c r="Q73" s="954"/>
      <c r="R73" s="954"/>
      <c r="S73" s="954"/>
      <c r="T73" s="954"/>
      <c r="U73" s="954"/>
      <c r="V73" s="955"/>
      <c r="W73" s="293"/>
    </row>
    <row r="74" spans="1:23" ht="15.75" thickBot="1" x14ac:dyDescent="0.3">
      <c r="A74" s="138" t="str">
        <f>IF(COUNT('Séries-Statique'!$A$11:$A$50)&gt;'Etiquette Statique'!N52,"X","")</f>
        <v>X</v>
      </c>
      <c r="B74" s="291"/>
      <c r="C74" s="292"/>
      <c r="D74" s="292"/>
      <c r="E74" s="292"/>
      <c r="F74" s="292"/>
      <c r="G74" s="292"/>
      <c r="H74" s="292"/>
      <c r="I74" s="292"/>
      <c r="J74" s="292"/>
      <c r="K74" s="293"/>
      <c r="M74" s="521"/>
      <c r="N74" s="291"/>
      <c r="O74" s="292"/>
      <c r="P74" s="292"/>
      <c r="Q74" s="292"/>
      <c r="R74" s="292"/>
      <c r="S74" s="292"/>
      <c r="T74" s="292"/>
      <c r="U74" s="292"/>
      <c r="V74" s="292"/>
      <c r="W74" s="293"/>
    </row>
    <row r="75" spans="1:23" ht="15" customHeight="1" x14ac:dyDescent="0.25">
      <c r="A75" s="138" t="str">
        <f>IF(COUNT('Séries-Statique'!$A$11:$A$50)&gt;'Etiquette Statique'!N52,"X","")</f>
        <v>X</v>
      </c>
      <c r="B75" s="291"/>
      <c r="C75" s="956" t="s">
        <v>132</v>
      </c>
      <c r="D75" s="880" t="s">
        <v>133</v>
      </c>
      <c r="E75" s="871"/>
      <c r="F75" s="871"/>
      <c r="G75" s="871"/>
      <c r="H75" s="871"/>
      <c r="I75" s="959"/>
      <c r="J75" s="960"/>
      <c r="K75" s="293"/>
      <c r="M75" s="521"/>
      <c r="N75" s="291"/>
      <c r="O75" s="956" t="s">
        <v>132</v>
      </c>
      <c r="P75" s="880" t="s">
        <v>133</v>
      </c>
      <c r="Q75" s="871"/>
      <c r="R75" s="871"/>
      <c r="S75" s="871"/>
      <c r="T75" s="871"/>
      <c r="U75" s="959"/>
      <c r="V75" s="960"/>
      <c r="W75" s="293"/>
    </row>
    <row r="76" spans="1:23" x14ac:dyDescent="0.25">
      <c r="A76" s="138" t="str">
        <f>IF(COUNT('Séries-Statique'!$A$11:$A$50)&gt;'Etiquette Statique'!N52,"X","")</f>
        <v>X</v>
      </c>
      <c r="B76" s="291"/>
      <c r="C76" s="957"/>
      <c r="D76" s="859" t="s">
        <v>134</v>
      </c>
      <c r="E76" s="864"/>
      <c r="F76" s="864"/>
      <c r="G76" s="864"/>
      <c r="H76" s="864"/>
      <c r="I76" s="949"/>
      <c r="J76" s="950"/>
      <c r="K76" s="293"/>
      <c r="M76" s="521"/>
      <c r="N76" s="291"/>
      <c r="O76" s="957"/>
      <c r="P76" s="859" t="s">
        <v>134</v>
      </c>
      <c r="Q76" s="864"/>
      <c r="R76" s="864"/>
      <c r="S76" s="864"/>
      <c r="T76" s="864"/>
      <c r="U76" s="949"/>
      <c r="V76" s="950"/>
      <c r="W76" s="293"/>
    </row>
    <row r="77" spans="1:23" x14ac:dyDescent="0.25">
      <c r="A77" s="138" t="str">
        <f>IF(COUNT('Séries-Statique'!$A$11:$A$50)&gt;'Etiquette Statique'!N52,"X","")</f>
        <v>X</v>
      </c>
      <c r="B77" s="291"/>
      <c r="C77" s="957"/>
      <c r="D77" s="859" t="s">
        <v>135</v>
      </c>
      <c r="E77" s="864"/>
      <c r="F77" s="864"/>
      <c r="G77" s="864"/>
      <c r="H77" s="864"/>
      <c r="I77" s="949"/>
      <c r="J77" s="950"/>
      <c r="K77" s="293"/>
      <c r="M77" s="521"/>
      <c r="N77" s="291"/>
      <c r="O77" s="957"/>
      <c r="P77" s="859" t="s">
        <v>135</v>
      </c>
      <c r="Q77" s="864"/>
      <c r="R77" s="864"/>
      <c r="S77" s="864"/>
      <c r="T77" s="864"/>
      <c r="U77" s="949"/>
      <c r="V77" s="950"/>
      <c r="W77" s="293"/>
    </row>
    <row r="78" spans="1:23" x14ac:dyDescent="0.25">
      <c r="A78" s="138" t="str">
        <f>IF(COUNT('Séries-Statique'!$A$11:$A$50)&gt;'Etiquette Statique'!N52,"X","")</f>
        <v>X</v>
      </c>
      <c r="B78" s="291"/>
      <c r="C78" s="957"/>
      <c r="D78" s="859" t="s">
        <v>136</v>
      </c>
      <c r="E78" s="864"/>
      <c r="F78" s="864"/>
      <c r="G78" s="864"/>
      <c r="H78" s="864"/>
      <c r="I78" s="949"/>
      <c r="J78" s="950"/>
      <c r="K78" s="293"/>
      <c r="M78" s="521"/>
      <c r="N78" s="291"/>
      <c r="O78" s="957"/>
      <c r="P78" s="859" t="s">
        <v>136</v>
      </c>
      <c r="Q78" s="864"/>
      <c r="R78" s="864"/>
      <c r="S78" s="864"/>
      <c r="T78" s="864"/>
      <c r="U78" s="949"/>
      <c r="V78" s="950"/>
      <c r="W78" s="293"/>
    </row>
    <row r="79" spans="1:23" x14ac:dyDescent="0.25">
      <c r="A79" s="138" t="str">
        <f>IF(COUNT('Séries-Statique'!$A$11:$A$50)&gt;'Etiquette Statique'!N52,"X","")</f>
        <v>X</v>
      </c>
      <c r="B79" s="291"/>
      <c r="C79" s="957"/>
      <c r="D79" s="859" t="s">
        <v>137</v>
      </c>
      <c r="E79" s="864"/>
      <c r="F79" s="864"/>
      <c r="G79" s="864"/>
      <c r="H79" s="864"/>
      <c r="I79" s="949"/>
      <c r="J79" s="950"/>
      <c r="K79" s="293"/>
      <c r="M79" s="521"/>
      <c r="N79" s="291"/>
      <c r="O79" s="957"/>
      <c r="P79" s="859" t="s">
        <v>137</v>
      </c>
      <c r="Q79" s="864"/>
      <c r="R79" s="864"/>
      <c r="S79" s="864"/>
      <c r="T79" s="864"/>
      <c r="U79" s="949"/>
      <c r="V79" s="950"/>
      <c r="W79" s="293"/>
    </row>
    <row r="80" spans="1:23" ht="15.75" thickBot="1" x14ac:dyDescent="0.3">
      <c r="A80" s="138" t="str">
        <f>IF(COUNT('Séries-Statique'!$A$11:$A$50)&gt;'Etiquette Statique'!N52,"X","")</f>
        <v>X</v>
      </c>
      <c r="B80" s="291"/>
      <c r="C80" s="958"/>
      <c r="D80" s="862" t="s">
        <v>138</v>
      </c>
      <c r="E80" s="975"/>
      <c r="F80" s="975"/>
      <c r="G80" s="975"/>
      <c r="H80" s="975"/>
      <c r="I80" s="954"/>
      <c r="J80" s="955"/>
      <c r="K80" s="293"/>
      <c r="M80" s="521"/>
      <c r="N80" s="291"/>
      <c r="O80" s="958"/>
      <c r="P80" s="862" t="s">
        <v>138</v>
      </c>
      <c r="Q80" s="975"/>
      <c r="R80" s="975"/>
      <c r="S80" s="975"/>
      <c r="T80" s="975"/>
      <c r="U80" s="954"/>
      <c r="V80" s="955"/>
      <c r="W80" s="293"/>
    </row>
    <row r="81" spans="1:23" ht="15" customHeight="1" x14ac:dyDescent="0.25">
      <c r="A81" s="138" t="str">
        <f>IF(COUNT('Séries-Statique'!$A$11:$A$50)&gt;'Etiquette Statique'!N52,"X","")</f>
        <v>X</v>
      </c>
      <c r="B81" s="291"/>
      <c r="C81" s="961" t="s">
        <v>145</v>
      </c>
      <c r="D81" s="963" t="s">
        <v>146</v>
      </c>
      <c r="E81" s="964"/>
      <c r="F81" s="964"/>
      <c r="G81" s="964"/>
      <c r="H81" s="964"/>
      <c r="I81" s="965"/>
      <c r="J81" s="966"/>
      <c r="K81" s="293"/>
      <c r="M81" s="521"/>
      <c r="N81" s="291"/>
      <c r="O81" s="961" t="s">
        <v>145</v>
      </c>
      <c r="P81" s="963" t="s">
        <v>146</v>
      </c>
      <c r="Q81" s="964"/>
      <c r="R81" s="964"/>
      <c r="S81" s="964"/>
      <c r="T81" s="964"/>
      <c r="U81" s="965"/>
      <c r="V81" s="966"/>
      <c r="W81" s="293"/>
    </row>
    <row r="82" spans="1:23" x14ac:dyDescent="0.25">
      <c r="A82" s="138" t="str">
        <f>IF(COUNT('Séries-Statique'!$A$11:$A$50)&gt;'Etiquette Statique'!N52,"X","")</f>
        <v>X</v>
      </c>
      <c r="B82" s="291"/>
      <c r="C82" s="957"/>
      <c r="D82" s="859" t="s">
        <v>147</v>
      </c>
      <c r="E82" s="864"/>
      <c r="F82" s="864"/>
      <c r="G82" s="864"/>
      <c r="H82" s="864"/>
      <c r="I82" s="949"/>
      <c r="J82" s="950"/>
      <c r="K82" s="293"/>
      <c r="M82" s="521"/>
      <c r="N82" s="291"/>
      <c r="O82" s="957"/>
      <c r="P82" s="859" t="s">
        <v>147</v>
      </c>
      <c r="Q82" s="864"/>
      <c r="R82" s="864"/>
      <c r="S82" s="864"/>
      <c r="T82" s="864"/>
      <c r="U82" s="949"/>
      <c r="V82" s="950"/>
      <c r="W82" s="293"/>
    </row>
    <row r="83" spans="1:23" x14ac:dyDescent="0.25">
      <c r="A83" s="138" t="str">
        <f>IF(COUNT('Séries-Statique'!$A$11:$A$50)&gt;'Etiquette Statique'!N52,"X","")</f>
        <v>X</v>
      </c>
      <c r="B83" s="291"/>
      <c r="C83" s="957"/>
      <c r="D83" s="859" t="s">
        <v>148</v>
      </c>
      <c r="E83" s="864"/>
      <c r="F83" s="864"/>
      <c r="G83" s="864"/>
      <c r="H83" s="864"/>
      <c r="I83" s="949"/>
      <c r="J83" s="950"/>
      <c r="K83" s="293"/>
      <c r="M83" s="521"/>
      <c r="N83" s="291"/>
      <c r="O83" s="957"/>
      <c r="P83" s="859" t="s">
        <v>148</v>
      </c>
      <c r="Q83" s="864"/>
      <c r="R83" s="864"/>
      <c r="S83" s="864"/>
      <c r="T83" s="864"/>
      <c r="U83" s="949"/>
      <c r="V83" s="950"/>
      <c r="W83" s="293"/>
    </row>
    <row r="84" spans="1:23" x14ac:dyDescent="0.25">
      <c r="A84" s="138" t="str">
        <f>IF(COUNT('Séries-Statique'!$A$11:$A$50)&gt;'Etiquette Statique'!N52,"X","")</f>
        <v>X</v>
      </c>
      <c r="B84" s="291"/>
      <c r="C84" s="957"/>
      <c r="D84" s="859" t="s">
        <v>149</v>
      </c>
      <c r="E84" s="864"/>
      <c r="F84" s="864"/>
      <c r="G84" s="864"/>
      <c r="H84" s="864"/>
      <c r="I84" s="949"/>
      <c r="J84" s="950"/>
      <c r="K84" s="293"/>
      <c r="M84" s="521"/>
      <c r="N84" s="291"/>
      <c r="O84" s="957"/>
      <c r="P84" s="859" t="s">
        <v>149</v>
      </c>
      <c r="Q84" s="864"/>
      <c r="R84" s="864"/>
      <c r="S84" s="864"/>
      <c r="T84" s="864"/>
      <c r="U84" s="949"/>
      <c r="V84" s="950"/>
      <c r="W84" s="293"/>
    </row>
    <row r="85" spans="1:23" x14ac:dyDescent="0.25">
      <c r="A85" s="138" t="str">
        <f>IF(COUNT('Séries-Statique'!$A$11:$A$50)&gt;'Etiquette Statique'!N52,"X","")</f>
        <v>X</v>
      </c>
      <c r="B85" s="291"/>
      <c r="C85" s="957"/>
      <c r="D85" s="859" t="s">
        <v>150</v>
      </c>
      <c r="E85" s="864"/>
      <c r="F85" s="864"/>
      <c r="G85" s="864"/>
      <c r="H85" s="864"/>
      <c r="I85" s="949"/>
      <c r="J85" s="950"/>
      <c r="K85" s="293"/>
      <c r="M85" s="521"/>
      <c r="N85" s="291"/>
      <c r="O85" s="957"/>
      <c r="P85" s="859" t="s">
        <v>150</v>
      </c>
      <c r="Q85" s="864"/>
      <c r="R85" s="864"/>
      <c r="S85" s="864"/>
      <c r="T85" s="864"/>
      <c r="U85" s="949"/>
      <c r="V85" s="950"/>
      <c r="W85" s="293"/>
    </row>
    <row r="86" spans="1:23" x14ac:dyDescent="0.25">
      <c r="A86" s="138" t="str">
        <f>IF(COUNT('Séries-Statique'!$A$11:$A$50)&gt;'Etiquette Statique'!N52,"X","")</f>
        <v>X</v>
      </c>
      <c r="B86" s="291"/>
      <c r="C86" s="957"/>
      <c r="D86" s="859" t="s">
        <v>151</v>
      </c>
      <c r="E86" s="864"/>
      <c r="F86" s="864"/>
      <c r="G86" s="864"/>
      <c r="H86" s="864"/>
      <c r="I86" s="949"/>
      <c r="J86" s="950"/>
      <c r="K86" s="293"/>
      <c r="M86" s="521"/>
      <c r="N86" s="291"/>
      <c r="O86" s="957"/>
      <c r="P86" s="859" t="s">
        <v>151</v>
      </c>
      <c r="Q86" s="864"/>
      <c r="R86" s="864"/>
      <c r="S86" s="864"/>
      <c r="T86" s="864"/>
      <c r="U86" s="949"/>
      <c r="V86" s="950"/>
      <c r="W86" s="293"/>
    </row>
    <row r="87" spans="1:23" ht="15.75" thickBot="1" x14ac:dyDescent="0.3">
      <c r="A87" s="138" t="str">
        <f>IF(COUNT('Séries-Statique'!$A$11:$A$50)&gt;'Etiquette Statique'!N52,"X","")</f>
        <v>X</v>
      </c>
      <c r="B87" s="291"/>
      <c r="C87" s="962"/>
      <c r="D87" s="967" t="s">
        <v>152</v>
      </c>
      <c r="E87" s="968"/>
      <c r="F87" s="968"/>
      <c r="G87" s="968"/>
      <c r="H87" s="968"/>
      <c r="I87" s="969"/>
      <c r="J87" s="970"/>
      <c r="K87" s="293"/>
      <c r="M87" s="521"/>
      <c r="N87" s="291"/>
      <c r="O87" s="962"/>
      <c r="P87" s="967" t="s">
        <v>152</v>
      </c>
      <c r="Q87" s="968"/>
      <c r="R87" s="968"/>
      <c r="S87" s="968"/>
      <c r="T87" s="968"/>
      <c r="U87" s="969"/>
      <c r="V87" s="970"/>
      <c r="W87" s="293"/>
    </row>
    <row r="88" spans="1:23" ht="21" customHeight="1" x14ac:dyDescent="0.25">
      <c r="A88" s="138" t="str">
        <f>IF(COUNT('Séries-Statique'!$A$11:$A$50)&gt;'Etiquette Statique'!N52,"X","")</f>
        <v>X</v>
      </c>
      <c r="B88" s="291"/>
      <c r="C88" s="956" t="s">
        <v>126</v>
      </c>
      <c r="D88" s="918" t="s">
        <v>263</v>
      </c>
      <c r="E88" s="919"/>
      <c r="F88" s="920"/>
      <c r="G88" s="416" t="s">
        <v>174</v>
      </c>
      <c r="H88" s="416"/>
      <c r="I88" s="959"/>
      <c r="J88" s="960"/>
      <c r="K88" s="293"/>
      <c r="M88" s="521"/>
      <c r="N88" s="291"/>
      <c r="O88" s="956" t="s">
        <v>126</v>
      </c>
      <c r="P88" s="918" t="s">
        <v>263</v>
      </c>
      <c r="Q88" s="919"/>
      <c r="R88" s="920"/>
      <c r="S88" s="416" t="s">
        <v>174</v>
      </c>
      <c r="T88" s="416"/>
      <c r="U88" s="959"/>
      <c r="V88" s="960"/>
      <c r="W88" s="293"/>
    </row>
    <row r="89" spans="1:23" ht="21" customHeight="1" x14ac:dyDescent="0.25">
      <c r="A89" s="138" t="str">
        <f>IF(COUNT('Séries-Statique'!$A$11:$A$50)&gt;'Etiquette Statique'!N52,"X","")</f>
        <v>X</v>
      </c>
      <c r="B89" s="291"/>
      <c r="C89" s="957"/>
      <c r="D89" s="913" t="s">
        <v>128</v>
      </c>
      <c r="E89" s="914"/>
      <c r="F89" s="915"/>
      <c r="G89" s="110" t="s">
        <v>266</v>
      </c>
      <c r="H89" s="110"/>
      <c r="I89" s="949"/>
      <c r="J89" s="950"/>
      <c r="K89" s="293"/>
      <c r="M89" s="521"/>
      <c r="N89" s="291"/>
      <c r="O89" s="957"/>
      <c r="P89" s="913" t="s">
        <v>128</v>
      </c>
      <c r="Q89" s="914"/>
      <c r="R89" s="915"/>
      <c r="S89" s="110" t="s">
        <v>266</v>
      </c>
      <c r="T89" s="110"/>
      <c r="U89" s="949"/>
      <c r="V89" s="950"/>
      <c r="W89" s="293"/>
    </row>
    <row r="90" spans="1:23" ht="21" customHeight="1" x14ac:dyDescent="0.25">
      <c r="A90" s="138" t="str">
        <f>IF(COUNT('Séries-Statique'!$A$11:$A$50)&gt;'Etiquette Statique'!N52,"X","")</f>
        <v>X</v>
      </c>
      <c r="B90" s="291"/>
      <c r="C90" s="957"/>
      <c r="D90" s="913" t="s">
        <v>264</v>
      </c>
      <c r="E90" s="914"/>
      <c r="F90" s="915"/>
      <c r="G90" s="110" t="s">
        <v>265</v>
      </c>
      <c r="H90" s="110"/>
      <c r="I90" s="949"/>
      <c r="J90" s="950"/>
      <c r="K90" s="293"/>
      <c r="M90" s="521"/>
      <c r="N90" s="291"/>
      <c r="O90" s="957"/>
      <c r="P90" s="913" t="s">
        <v>264</v>
      </c>
      <c r="Q90" s="914"/>
      <c r="R90" s="915"/>
      <c r="S90" s="110" t="s">
        <v>265</v>
      </c>
      <c r="T90" s="110"/>
      <c r="U90" s="949"/>
      <c r="V90" s="950"/>
      <c r="W90" s="293"/>
    </row>
    <row r="91" spans="1:23" ht="21" customHeight="1" x14ac:dyDescent="0.25">
      <c r="A91" s="138" t="str">
        <f>IF(COUNT('Séries-Statique'!$A$11:$A$50)&gt;'Etiquette Statique'!N52,"X","")</f>
        <v>X</v>
      </c>
      <c r="B91" s="291"/>
      <c r="C91" s="957"/>
      <c r="D91" s="533" t="s">
        <v>267</v>
      </c>
      <c r="E91" s="518"/>
      <c r="F91" s="518"/>
      <c r="G91" s="110" t="s">
        <v>164</v>
      </c>
      <c r="H91" s="110"/>
      <c r="I91" s="949"/>
      <c r="J91" s="950"/>
      <c r="K91" s="293"/>
      <c r="M91" s="521"/>
      <c r="N91" s="291"/>
      <c r="O91" s="957"/>
      <c r="P91" s="533" t="s">
        <v>267</v>
      </c>
      <c r="Q91" s="518"/>
      <c r="R91" s="518"/>
      <c r="S91" s="110" t="s">
        <v>164</v>
      </c>
      <c r="T91" s="110"/>
      <c r="U91" s="949"/>
      <c r="V91" s="950"/>
      <c r="W91" s="293"/>
    </row>
    <row r="92" spans="1:23" ht="21" customHeight="1" thickBot="1" x14ac:dyDescent="0.3">
      <c r="A92" s="138" t="str">
        <f>IF(COUNT('Séries-Statique'!$A$11:$A$50)&gt;'Etiquette Statique'!N52,"X","")</f>
        <v>X</v>
      </c>
      <c r="B92" s="291"/>
      <c r="C92" s="958"/>
      <c r="D92" s="534" t="s">
        <v>268</v>
      </c>
      <c r="E92" s="519"/>
      <c r="F92" s="519"/>
      <c r="G92" s="3" t="s">
        <v>164</v>
      </c>
      <c r="H92" s="3"/>
      <c r="I92" s="954"/>
      <c r="J92" s="955"/>
      <c r="K92" s="293"/>
      <c r="M92" s="521"/>
      <c r="N92" s="291"/>
      <c r="O92" s="958"/>
      <c r="P92" s="534" t="s">
        <v>268</v>
      </c>
      <c r="Q92" s="519"/>
      <c r="R92" s="519"/>
      <c r="S92" s="3" t="s">
        <v>164</v>
      </c>
      <c r="T92" s="3"/>
      <c r="U92" s="954"/>
      <c r="V92" s="955"/>
      <c r="W92" s="293"/>
    </row>
    <row r="93" spans="1:23" ht="15.75" thickBot="1" x14ac:dyDescent="0.3">
      <c r="A93" s="138" t="str">
        <f>IF(COUNT('Séries-Statique'!$A$11:$A$50)&gt;'Etiquette Statique'!N52,"X","")</f>
        <v>X</v>
      </c>
      <c r="B93" s="291"/>
      <c r="C93" s="292"/>
      <c r="D93" s="292"/>
      <c r="E93" s="292"/>
      <c r="F93" s="292"/>
      <c r="G93" s="292"/>
      <c r="H93" s="292"/>
      <c r="I93" s="292"/>
      <c r="J93" s="292"/>
      <c r="K93" s="293"/>
      <c r="M93" s="521"/>
      <c r="N93" s="291"/>
      <c r="O93" s="292"/>
      <c r="P93" s="292"/>
      <c r="Q93" s="292"/>
      <c r="R93" s="292"/>
      <c r="S93" s="292"/>
      <c r="T93" s="292"/>
      <c r="U93" s="292"/>
      <c r="V93" s="292"/>
      <c r="W93" s="293"/>
    </row>
    <row r="94" spans="1:23" ht="15" customHeight="1" x14ac:dyDescent="0.3">
      <c r="A94" s="138" t="str">
        <f>IF(COUNT('Séries-Statique'!$A$11:$A$50)&gt;'Etiquette Statique'!N52,"X","")</f>
        <v>X</v>
      </c>
      <c r="B94" s="291"/>
      <c r="C94" s="901" t="s">
        <v>269</v>
      </c>
      <c r="D94" s="902"/>
      <c r="E94" s="902"/>
      <c r="F94" s="902"/>
      <c r="G94" s="902"/>
      <c r="H94" s="902"/>
      <c r="I94" s="902"/>
      <c r="J94" s="903"/>
      <c r="K94" s="293"/>
      <c r="M94" s="521"/>
      <c r="N94" s="291"/>
      <c r="O94" s="901" t="s">
        <v>269</v>
      </c>
      <c r="P94" s="902"/>
      <c r="Q94" s="902"/>
      <c r="R94" s="902"/>
      <c r="S94" s="902"/>
      <c r="T94" s="902"/>
      <c r="U94" s="902"/>
      <c r="V94" s="903"/>
      <c r="W94" s="293"/>
    </row>
    <row r="95" spans="1:23" x14ac:dyDescent="0.25">
      <c r="A95" s="138" t="str">
        <f>IF(COUNT('Séries-Statique'!$A$11:$A$50)&gt;'Etiquette Statique'!N52,"X","")</f>
        <v>X</v>
      </c>
      <c r="B95" s="291"/>
      <c r="C95" s="904"/>
      <c r="D95" s="905"/>
      <c r="E95" s="905"/>
      <c r="F95" s="905"/>
      <c r="G95" s="905"/>
      <c r="H95" s="905"/>
      <c r="I95" s="905"/>
      <c r="J95" s="906"/>
      <c r="K95" s="293"/>
      <c r="M95" s="521"/>
      <c r="N95" s="291"/>
      <c r="O95" s="904"/>
      <c r="P95" s="905"/>
      <c r="Q95" s="905"/>
      <c r="R95" s="905"/>
      <c r="S95" s="905"/>
      <c r="T95" s="905"/>
      <c r="U95" s="905"/>
      <c r="V95" s="906"/>
      <c r="W95" s="293"/>
    </row>
    <row r="96" spans="1:23" x14ac:dyDescent="0.25">
      <c r="A96" s="138" t="str">
        <f>IF(COUNT('Séries-Statique'!$A$11:$A$50)&gt;'Etiquette Statique'!N52,"X","")</f>
        <v>X</v>
      </c>
      <c r="B96" s="291"/>
      <c r="C96" s="907"/>
      <c r="D96" s="908"/>
      <c r="E96" s="908"/>
      <c r="F96" s="908"/>
      <c r="G96" s="908"/>
      <c r="H96" s="908"/>
      <c r="I96" s="908"/>
      <c r="J96" s="909"/>
      <c r="K96" s="293"/>
      <c r="M96" s="521"/>
      <c r="N96" s="291"/>
      <c r="O96" s="907"/>
      <c r="P96" s="908"/>
      <c r="Q96" s="908"/>
      <c r="R96" s="908"/>
      <c r="S96" s="908"/>
      <c r="T96" s="908"/>
      <c r="U96" s="908"/>
      <c r="V96" s="909"/>
      <c r="W96" s="293"/>
    </row>
    <row r="97" spans="1:23" ht="15" customHeight="1" x14ac:dyDescent="0.25">
      <c r="A97" s="138" t="str">
        <f>IF(COUNT('Séries-Statique'!$A$11:$A$50)&gt;'Etiquette Statique'!N52,"X","")</f>
        <v>X</v>
      </c>
      <c r="B97" s="291"/>
      <c r="C97" s="907"/>
      <c r="D97" s="908"/>
      <c r="E97" s="908"/>
      <c r="F97" s="908"/>
      <c r="G97" s="908"/>
      <c r="H97" s="908"/>
      <c r="I97" s="908"/>
      <c r="J97" s="909"/>
      <c r="K97" s="293"/>
      <c r="M97" s="521"/>
      <c r="N97" s="291"/>
      <c r="O97" s="907"/>
      <c r="P97" s="908"/>
      <c r="Q97" s="908"/>
      <c r="R97" s="908"/>
      <c r="S97" s="908"/>
      <c r="T97" s="908"/>
      <c r="U97" s="908"/>
      <c r="V97" s="909"/>
      <c r="W97" s="293"/>
    </row>
    <row r="98" spans="1:23" ht="15.75" thickBot="1" x14ac:dyDescent="0.3">
      <c r="A98" s="138" t="str">
        <f>IF(COUNT('Séries-Statique'!$A$11:$A$50)&gt;'Etiquette Statique'!N52,"X","")</f>
        <v>X</v>
      </c>
      <c r="B98" s="291"/>
      <c r="C98" s="910"/>
      <c r="D98" s="911"/>
      <c r="E98" s="911"/>
      <c r="F98" s="911"/>
      <c r="G98" s="911"/>
      <c r="H98" s="911"/>
      <c r="I98" s="911"/>
      <c r="J98" s="912"/>
      <c r="K98" s="293"/>
      <c r="M98" s="521"/>
      <c r="N98" s="291"/>
      <c r="O98" s="910"/>
      <c r="P98" s="911"/>
      <c r="Q98" s="911"/>
      <c r="R98" s="911"/>
      <c r="S98" s="911"/>
      <c r="T98" s="911"/>
      <c r="U98" s="911"/>
      <c r="V98" s="912"/>
      <c r="W98" s="293"/>
    </row>
    <row r="99" spans="1:23" ht="15.75" thickBot="1" x14ac:dyDescent="0.3">
      <c r="A99" s="138" t="str">
        <f>IF(COUNT('Séries-Statique'!$A$11:$A$50)&gt;'Etiquette Statique'!N52,"X","")</f>
        <v>X</v>
      </c>
      <c r="B99" s="294"/>
      <c r="C99" s="295"/>
      <c r="D99" s="295"/>
      <c r="E99" s="295"/>
      <c r="F99" s="295"/>
      <c r="G99" s="295"/>
      <c r="H99" s="295"/>
      <c r="I99" s="295"/>
      <c r="J99" s="295"/>
      <c r="K99" s="296"/>
      <c r="M99" s="521"/>
      <c r="N99" s="294"/>
      <c r="O99" s="295"/>
      <c r="P99" s="295"/>
      <c r="Q99" s="295"/>
      <c r="R99" s="295"/>
      <c r="S99" s="295"/>
      <c r="T99" s="295"/>
      <c r="U99" s="295"/>
      <c r="V99" s="295"/>
      <c r="W99" s="296"/>
    </row>
    <row r="100" spans="1:23" ht="15" customHeight="1" x14ac:dyDescent="0.25">
      <c r="A100" s="138" t="str">
        <f>IF(COUNT('Séries-Statique'!$A$11:$A$50)&gt;'Etiquette Statique'!N52,"X","")</f>
        <v>X</v>
      </c>
      <c r="B100" s="535"/>
      <c r="C100" s="535"/>
      <c r="D100" s="535"/>
      <c r="E100" s="535"/>
      <c r="F100" s="535"/>
      <c r="G100" s="535"/>
      <c r="H100" s="535"/>
      <c r="I100" s="535"/>
      <c r="J100" s="535"/>
      <c r="K100" s="535"/>
      <c r="L100" s="522"/>
      <c r="M100" s="523"/>
      <c r="N100" s="535"/>
      <c r="O100" s="535"/>
      <c r="P100" s="535"/>
      <c r="Q100" s="535"/>
      <c r="R100" s="535"/>
      <c r="S100" s="535"/>
      <c r="T100" s="535"/>
      <c r="U100" s="535"/>
      <c r="V100" s="535"/>
      <c r="W100" s="535"/>
    </row>
    <row r="101" spans="1:23" ht="15" customHeight="1" thickBot="1" x14ac:dyDescent="0.3">
      <c r="A101" s="138" t="str">
        <f>IF(COUNT('Séries-Statique'!$A$11:$A$50)&gt;'Etiquette Statique'!N152,"X","")</f>
        <v>X</v>
      </c>
      <c r="M101" s="521"/>
    </row>
    <row r="102" spans="1:23" x14ac:dyDescent="0.25">
      <c r="A102" s="138" t="str">
        <f>IF(COUNT('Séries-Statique'!$A$11:$A$50)&gt;'Etiquette Statique'!N152,"X","")</f>
        <v>X</v>
      </c>
      <c r="B102" s="137">
        <f>N52+1</f>
        <v>4</v>
      </c>
      <c r="C102" s="289"/>
      <c r="D102" s="289"/>
      <c r="E102" s="289"/>
      <c r="F102" s="289"/>
      <c r="G102" s="289"/>
      <c r="H102" s="289"/>
      <c r="I102" s="289"/>
      <c r="J102" s="289"/>
      <c r="K102" s="290"/>
      <c r="M102" s="521"/>
      <c r="N102" s="137">
        <f>B102+1</f>
        <v>5</v>
      </c>
      <c r="O102" s="289"/>
      <c r="P102" s="289"/>
      <c r="Q102" s="289"/>
      <c r="R102" s="289"/>
      <c r="S102" s="289"/>
      <c r="T102" s="289"/>
      <c r="U102" s="289"/>
      <c r="V102" s="289"/>
      <c r="W102" s="290"/>
    </row>
    <row r="103" spans="1:23" ht="23.25" x14ac:dyDescent="0.35">
      <c r="A103" s="138" t="str">
        <f>IF(COUNT('Séries-Statique'!$A$11:$A$50)&gt;'Etiquette Statique'!N152,"X","")</f>
        <v>X</v>
      </c>
      <c r="B103" s="291"/>
      <c r="C103" s="931" t="s">
        <v>246</v>
      </c>
      <c r="D103" s="931"/>
      <c r="E103" s="953" t="str">
        <f ca="1">OFFSET('Séries-Statique'!$A$11,B102,13)</f>
        <v>Statique</v>
      </c>
      <c r="F103" s="953"/>
      <c r="G103" s="953"/>
      <c r="H103" s="953"/>
      <c r="I103" s="953"/>
      <c r="J103" s="953"/>
      <c r="K103" s="293"/>
      <c r="M103" s="521"/>
      <c r="N103" s="291"/>
      <c r="O103" s="931" t="s">
        <v>246</v>
      </c>
      <c r="P103" s="931"/>
      <c r="Q103" s="953" t="str">
        <f ca="1">OFFSET('Séries-Statique'!$A$11,N102,13)</f>
        <v>Statique</v>
      </c>
      <c r="R103" s="953"/>
      <c r="S103" s="953"/>
      <c r="T103" s="953"/>
      <c r="U103" s="953"/>
      <c r="V103" s="953"/>
      <c r="W103" s="293"/>
    </row>
    <row r="104" spans="1:23" x14ac:dyDescent="0.25">
      <c r="A104" s="138" t="str">
        <f>IF(COUNT('Séries-Statique'!$A$11:$A$50)&gt;'Etiquette Statique'!N152,"X","")</f>
        <v>X</v>
      </c>
      <c r="B104" s="291"/>
      <c r="C104" s="945"/>
      <c r="D104" s="945"/>
      <c r="E104" s="945"/>
      <c r="F104" s="945"/>
      <c r="G104" s="945"/>
      <c r="H104" s="945"/>
      <c r="I104" s="945"/>
      <c r="J104" s="945"/>
      <c r="K104" s="293"/>
      <c r="M104" s="521"/>
      <c r="N104" s="291"/>
      <c r="O104" s="945"/>
      <c r="P104" s="945"/>
      <c r="Q104" s="945"/>
      <c r="R104" s="945"/>
      <c r="S104" s="945"/>
      <c r="T104" s="945"/>
      <c r="U104" s="945"/>
      <c r="V104" s="945"/>
      <c r="W104" s="293"/>
    </row>
    <row r="105" spans="1:23" ht="21" x14ac:dyDescent="0.35">
      <c r="A105" s="138" t="str">
        <f>IF(COUNT('Séries-Statique'!$A$11:$A$50)&gt;'Etiquette Statique'!N152,"X","")</f>
        <v>X</v>
      </c>
      <c r="B105" s="291"/>
      <c r="C105" s="931" t="s">
        <v>39</v>
      </c>
      <c r="D105" s="931"/>
      <c r="E105" s="932">
        <f ca="1">OFFSET('Séries-Statique'!$A$11,B102,0)</f>
        <v>2</v>
      </c>
      <c r="F105" s="932"/>
      <c r="G105" s="948" t="s">
        <v>67</v>
      </c>
      <c r="H105" s="948"/>
      <c r="I105" s="932">
        <f ca="1">OFFSET('Séries-Statique'!$A$11,B102,6)</f>
        <v>1</v>
      </c>
      <c r="J105" s="932"/>
      <c r="K105" s="293"/>
      <c r="M105" s="521"/>
      <c r="N105" s="291"/>
      <c r="O105" s="931" t="s">
        <v>39</v>
      </c>
      <c r="P105" s="931"/>
      <c r="Q105" s="932">
        <f ca="1">OFFSET('Séries-Statique'!$A$11,N102,0)</f>
        <v>2</v>
      </c>
      <c r="R105" s="932"/>
      <c r="S105" s="948" t="s">
        <v>67</v>
      </c>
      <c r="T105" s="948"/>
      <c r="U105" s="932">
        <f ca="1">OFFSET('Séries-Statique'!$A$11,N102,6)</f>
        <v>2</v>
      </c>
      <c r="V105" s="932"/>
      <c r="W105" s="293"/>
    </row>
    <row r="106" spans="1:23" ht="23.25" x14ac:dyDescent="0.35">
      <c r="A106" s="138" t="str">
        <f>IF(COUNT('Séries-Statique'!$A$11:$A$50)&gt;'Etiquette Statique'!N152,"X","")</f>
        <v>X</v>
      </c>
      <c r="B106" s="291"/>
      <c r="C106" s="931" t="s">
        <v>1</v>
      </c>
      <c r="D106" s="931"/>
      <c r="E106" s="981" t="str">
        <f ca="1">OFFSET('Séries-Statique'!$A$11,B102,9)</f>
        <v>GASS</v>
      </c>
      <c r="F106" s="981"/>
      <c r="G106" s="948" t="s">
        <v>2</v>
      </c>
      <c r="H106" s="948"/>
      <c r="I106" s="982" t="str">
        <f ca="1">OFFSET('Séries-Statique'!$A$11,B102,10)</f>
        <v>Alexandre</v>
      </c>
      <c r="J106" s="982"/>
      <c r="K106" s="293"/>
      <c r="M106" s="521"/>
      <c r="N106" s="291"/>
      <c r="O106" s="931" t="s">
        <v>1</v>
      </c>
      <c r="P106" s="931"/>
      <c r="Q106" s="981" t="str">
        <f ca="1">OFFSET('Séries-Statique'!$A$11,N102,9)</f>
        <v>ROUX</v>
      </c>
      <c r="R106" s="981"/>
      <c r="S106" s="948" t="s">
        <v>2</v>
      </c>
      <c r="T106" s="948"/>
      <c r="U106" s="982" t="str">
        <f ca="1">OFFSET('Séries-Statique'!$A$11,N102,10)</f>
        <v>Benoît</v>
      </c>
      <c r="V106" s="982"/>
      <c r="W106" s="293"/>
    </row>
    <row r="107" spans="1:23" ht="21" customHeight="1" x14ac:dyDescent="0.3">
      <c r="A107" s="138" t="str">
        <f>IF(COUNT('Séries-Statique'!$A$11:$A$50)&gt;'Etiquette Statique'!N152,"X","")</f>
        <v>X</v>
      </c>
      <c r="B107" s="291"/>
      <c r="C107" s="520" t="s">
        <v>258</v>
      </c>
      <c r="D107" s="520"/>
      <c r="E107" s="979" t="str">
        <f ca="1">OFFSET('Séries-Statique'!$A$11,B102,11)</f>
        <v>Homme</v>
      </c>
      <c r="F107" s="979"/>
      <c r="G107" s="866" t="s">
        <v>270</v>
      </c>
      <c r="H107" s="866"/>
      <c r="I107" s="979" t="str">
        <f ca="1">OFFSET('Séries-Statique'!$A$11,B102,8)</f>
        <v xml:space="preserve">N°2 </v>
      </c>
      <c r="J107" s="979"/>
      <c r="K107" s="293"/>
      <c r="M107" s="521"/>
      <c r="N107" s="291"/>
      <c r="O107" s="520" t="s">
        <v>258</v>
      </c>
      <c r="P107" s="520"/>
      <c r="Q107" s="979" t="str">
        <f ca="1">OFFSET('Séries-Statique'!$A$11,N102,11)</f>
        <v>Homme</v>
      </c>
      <c r="R107" s="979"/>
      <c r="S107" s="866" t="s">
        <v>270</v>
      </c>
      <c r="T107" s="866"/>
      <c r="U107" s="979" t="str">
        <f ca="1">OFFSET('Séries-Statique'!$A$11,N102,8)</f>
        <v xml:space="preserve">N°5 </v>
      </c>
      <c r="V107" s="979"/>
      <c r="W107" s="293"/>
    </row>
    <row r="108" spans="1:23" ht="18.75" x14ac:dyDescent="0.3">
      <c r="A108" s="138" t="str">
        <f>IF(COUNT('Séries-Statique'!$A$11:$A$50)&gt;'Etiquette Statique'!N152,"X","")</f>
        <v>X</v>
      </c>
      <c r="B108" s="291"/>
      <c r="C108" s="952" t="s">
        <v>68</v>
      </c>
      <c r="D108" s="952"/>
      <c r="E108" s="866" t="s">
        <v>69</v>
      </c>
      <c r="F108" s="866"/>
      <c r="G108" s="951">
        <f ca="1">OFFSET('Séries-Statique'!$A$11,B102,2)</f>
        <v>0.41250000000000003</v>
      </c>
      <c r="H108" s="951"/>
      <c r="I108" s="951"/>
      <c r="J108" s="951"/>
      <c r="K108" s="293"/>
      <c r="M108" s="521"/>
      <c r="N108" s="291"/>
      <c r="O108" s="952" t="s">
        <v>68</v>
      </c>
      <c r="P108" s="952"/>
      <c r="Q108" s="866" t="s">
        <v>69</v>
      </c>
      <c r="R108" s="866"/>
      <c r="S108" s="951">
        <f ca="1">OFFSET('Séries-Statique'!$A$11,N102,2)</f>
        <v>0.41250000000000003</v>
      </c>
      <c r="T108" s="951"/>
      <c r="U108" s="951"/>
      <c r="V108" s="951"/>
      <c r="W108" s="293"/>
    </row>
    <row r="109" spans="1:23" ht="18.75" x14ac:dyDescent="0.3">
      <c r="A109" s="138" t="str">
        <f>IF(COUNT('Séries-Statique'!$A$11:$A$50)&gt;'Etiquette Statique'!N152,"X","")</f>
        <v>X</v>
      </c>
      <c r="B109" s="291"/>
      <c r="C109" s="952"/>
      <c r="D109" s="952"/>
      <c r="E109" s="866" t="s">
        <v>70</v>
      </c>
      <c r="F109" s="866"/>
      <c r="G109" s="951">
        <f ca="1">OFFSET('Séries-Statique'!$A$11,B102,3)</f>
        <v>0.43333333333333335</v>
      </c>
      <c r="H109" s="951"/>
      <c r="I109" s="951"/>
      <c r="J109" s="951"/>
      <c r="K109" s="293"/>
      <c r="M109" s="521"/>
      <c r="N109" s="291"/>
      <c r="O109" s="952"/>
      <c r="P109" s="952"/>
      <c r="Q109" s="866" t="s">
        <v>70</v>
      </c>
      <c r="R109" s="866"/>
      <c r="S109" s="951">
        <f ca="1">OFFSET('Séries-Statique'!$A$11,N102,3)</f>
        <v>0.43333333333333335</v>
      </c>
      <c r="T109" s="951"/>
      <c r="U109" s="951"/>
      <c r="V109" s="951"/>
      <c r="W109" s="293"/>
    </row>
    <row r="110" spans="1:23" ht="18.75" x14ac:dyDescent="0.3">
      <c r="A110" s="138" t="str">
        <f>IF(COUNT('Séries-Statique'!$A$11:$A$50)&gt;'Etiquette Statique'!N152,"X","")</f>
        <v>X</v>
      </c>
      <c r="B110" s="291"/>
      <c r="C110" s="952"/>
      <c r="D110" s="952"/>
      <c r="E110" s="866" t="s">
        <v>257</v>
      </c>
      <c r="F110" s="866"/>
      <c r="G110" s="951">
        <f ca="1">OFFSET('Séries-Statique'!$A$11,B102,4)</f>
        <v>0.43402777777777779</v>
      </c>
      <c r="H110" s="951"/>
      <c r="I110" s="951"/>
      <c r="J110" s="951"/>
      <c r="K110" s="293"/>
      <c r="M110" s="521"/>
      <c r="N110" s="291"/>
      <c r="O110" s="952"/>
      <c r="P110" s="952"/>
      <c r="Q110" s="866" t="s">
        <v>257</v>
      </c>
      <c r="R110" s="866"/>
      <c r="S110" s="951">
        <f ca="1">OFFSET('Séries-Statique'!$A$11,N102,4)</f>
        <v>0.43402777777777779</v>
      </c>
      <c r="T110" s="951"/>
      <c r="U110" s="951"/>
      <c r="V110" s="951"/>
      <c r="W110" s="293"/>
    </row>
    <row r="111" spans="1:23" ht="21" x14ac:dyDescent="0.35">
      <c r="A111" s="138" t="str">
        <f>IF(COUNT('Séries-Statique'!$A$11:$A$50)&gt;'Etiquette Statique'!N152,"X","")</f>
        <v>X</v>
      </c>
      <c r="B111" s="291"/>
      <c r="C111" s="952"/>
      <c r="D111" s="952"/>
      <c r="E111" s="866" t="s">
        <v>71</v>
      </c>
      <c r="F111" s="866"/>
      <c r="G111" s="947">
        <f ca="1">OFFSET('Séries-Statique'!$A$11,B102,5)</f>
        <v>0.43541666666666667</v>
      </c>
      <c r="H111" s="947"/>
      <c r="I111" s="947"/>
      <c r="J111" s="947"/>
      <c r="K111" s="293"/>
      <c r="M111" s="521"/>
      <c r="N111" s="291"/>
      <c r="O111" s="952"/>
      <c r="P111" s="952"/>
      <c r="Q111" s="866" t="s">
        <v>71</v>
      </c>
      <c r="R111" s="866"/>
      <c r="S111" s="947">
        <f ca="1">OFFSET('Séries-Statique'!$A$11,N102,5)</f>
        <v>0.43541666666666667</v>
      </c>
      <c r="T111" s="947"/>
      <c r="U111" s="947"/>
      <c r="V111" s="947"/>
      <c r="W111" s="293"/>
    </row>
    <row r="112" spans="1:23" ht="15" customHeight="1" x14ac:dyDescent="0.35">
      <c r="A112" s="138" t="str">
        <f>IF(COUNT('Séries-Statique'!$A$11:$A$50)&gt;'Etiquette Statique'!N152,"X","")</f>
        <v>X</v>
      </c>
      <c r="B112" s="291"/>
      <c r="C112" s="931" t="s">
        <v>248</v>
      </c>
      <c r="D112" s="931"/>
      <c r="E112" s="948" t="str">
        <f ca="1">IF(E103="","",IF(OR(E103="DWF",E103="DNF"),"Distance","Temps"))</f>
        <v>Temps</v>
      </c>
      <c r="F112" s="948"/>
      <c r="G112" s="525">
        <f ca="1">OFFSET('Séries-Statique'!$A$11,B102,18)</f>
        <v>4</v>
      </c>
      <c r="H112" s="524" t="str">
        <f ca="1">OFFSET('Séries-Statique'!$A$11,B102,19)</f>
        <v>mn</v>
      </c>
      <c r="I112" s="526">
        <f ca="1">OFFSET('Séries-Statique'!$A$11,B102,20)</f>
        <v>25</v>
      </c>
      <c r="J112" s="524" t="str">
        <f ca="1">OFFSET('Séries-Statique'!$A$11,B102,21)</f>
        <v>s</v>
      </c>
      <c r="K112" s="293"/>
      <c r="M112" s="521"/>
      <c r="N112" s="291"/>
      <c r="O112" s="931" t="s">
        <v>248</v>
      </c>
      <c r="P112" s="931"/>
      <c r="Q112" s="948" t="str">
        <f ca="1">IF(Q103="","",IF(OR(Q103="DWF",Q103="DNF"),"Distance","Temps"))</f>
        <v>Temps</v>
      </c>
      <c r="R112" s="948"/>
      <c r="S112" s="525">
        <f ca="1">OFFSET('Séries-Statique'!$A$11,N102,18)</f>
        <v>4</v>
      </c>
      <c r="T112" s="524" t="str">
        <f ca="1">OFFSET('Séries-Statique'!$A$11,N102,19)</f>
        <v>mn</v>
      </c>
      <c r="U112" s="526">
        <f ca="1">OFFSET('Séries-Statique'!$A$11,N102,20)</f>
        <v>30</v>
      </c>
      <c r="V112" s="524" t="str">
        <f ca="1">OFFSET('Séries-Statique'!$A$11,N102,21)</f>
        <v>s</v>
      </c>
      <c r="W112" s="293"/>
    </row>
    <row r="113" spans="1:23" ht="15" customHeight="1" x14ac:dyDescent="0.3">
      <c r="A113" s="138" t="str">
        <f>IF(COUNT('Séries-Statique'!$A$11:$A$50)&gt;'Etiquette Statique'!N152,"X","")</f>
        <v>X</v>
      </c>
      <c r="B113" s="291"/>
      <c r="C113" s="931"/>
      <c r="D113" s="931"/>
      <c r="E113" s="933" t="s">
        <v>273</v>
      </c>
      <c r="F113" s="514" t="s">
        <v>271</v>
      </c>
      <c r="G113" s="528" t="str">
        <f ca="1">OFFSET('Séries-Statique'!$A$11,B102,14)</f>
        <v>3</v>
      </c>
      <c r="H113" s="529" t="str">
        <f ca="1">OFFSET('Séries-Statique'!$A$11,B102,15)</f>
        <v>mn</v>
      </c>
      <c r="I113" s="528" t="str">
        <f ca="1">OFFSET('Séries-Statique'!$A$11,B102,16)</f>
        <v>25</v>
      </c>
      <c r="J113" s="529" t="str">
        <f ca="1">OFFSET('Séries-Statique'!$A$11,B102,17)</f>
        <v>s</v>
      </c>
      <c r="K113" s="293"/>
      <c r="M113" s="521"/>
      <c r="N113" s="291"/>
      <c r="O113" s="931"/>
      <c r="P113" s="931"/>
      <c r="Q113" s="933" t="s">
        <v>273</v>
      </c>
      <c r="R113" s="514" t="s">
        <v>271</v>
      </c>
      <c r="S113" s="528" t="str">
        <f ca="1">OFFSET('Séries-Statique'!$A$11,N102,14)</f>
        <v>3</v>
      </c>
      <c r="T113" s="529" t="str">
        <f ca="1">OFFSET('Séries-Statique'!$A$11,N102,15)</f>
        <v>mn</v>
      </c>
      <c r="U113" s="528" t="str">
        <f ca="1">OFFSET('Séries-Statique'!$A$11,N102,16)</f>
        <v>30</v>
      </c>
      <c r="V113" s="529" t="str">
        <f ca="1">OFFSET('Séries-Statique'!$A$11,N102,17)</f>
        <v>s</v>
      </c>
      <c r="W113" s="293"/>
    </row>
    <row r="114" spans="1:23" ht="15" customHeight="1" x14ac:dyDescent="0.3">
      <c r="A114" s="138" t="str">
        <f>IF(COUNT('Séries-Statique'!$A$11:$A$50)&gt;'Etiquette Statique'!N152,"X","")</f>
        <v>X</v>
      </c>
      <c r="B114" s="291"/>
      <c r="C114" s="931"/>
      <c r="D114" s="931"/>
      <c r="E114" s="933"/>
      <c r="F114" s="514" t="s">
        <v>272</v>
      </c>
      <c r="G114" s="528" t="str">
        <f ca="1">OFFSET('Séries-Statique'!$A$11,B102,22)</f>
        <v>5</v>
      </c>
      <c r="H114" s="529" t="str">
        <f ca="1">OFFSET('Séries-Statique'!$A$11,B102,23)</f>
        <v>mn</v>
      </c>
      <c r="I114" s="528" t="str">
        <f ca="1">OFFSET('Séries-Statique'!$A$11,B102,24)</f>
        <v>25</v>
      </c>
      <c r="J114" s="529" t="str">
        <f ca="1">OFFSET('Séries-Statique'!$A$11,B102,25)</f>
        <v>s</v>
      </c>
      <c r="K114" s="293"/>
      <c r="M114" s="521"/>
      <c r="N114" s="291"/>
      <c r="O114" s="931"/>
      <c r="P114" s="931"/>
      <c r="Q114" s="933"/>
      <c r="R114" s="514" t="s">
        <v>272</v>
      </c>
      <c r="S114" s="528" t="str">
        <f ca="1">OFFSET('Séries-Statique'!$A$11,N102,22)</f>
        <v>5</v>
      </c>
      <c r="T114" s="529" t="str">
        <f ca="1">OFFSET('Séries-Statique'!$A$11,N102,23)</f>
        <v>mn</v>
      </c>
      <c r="U114" s="528" t="str">
        <f ca="1">OFFSET('Séries-Statique'!$A$11,N102,24)</f>
        <v>30</v>
      </c>
      <c r="V114" s="529" t="str">
        <f ca="1">OFFSET('Séries-Statique'!$A$11,N102,25)</f>
        <v>s</v>
      </c>
      <c r="W114" s="293"/>
    </row>
    <row r="115" spans="1:23" x14ac:dyDescent="0.25">
      <c r="A115" s="138" t="str">
        <f>IF(COUNT('Séries-Statique'!$A$11:$A$50)&gt;'Etiquette Statique'!N152,"X","")</f>
        <v>X</v>
      </c>
      <c r="B115" s="291"/>
      <c r="C115" s="945"/>
      <c r="D115" s="945"/>
      <c r="E115" s="945"/>
      <c r="F115" s="945"/>
      <c r="G115" s="945"/>
      <c r="H115" s="945"/>
      <c r="I115" s="945"/>
      <c r="J115" s="945"/>
      <c r="K115" s="293"/>
      <c r="M115" s="521"/>
      <c r="N115" s="291"/>
      <c r="O115" s="945"/>
      <c r="P115" s="945"/>
      <c r="Q115" s="945"/>
      <c r="R115" s="945"/>
      <c r="S115" s="945"/>
      <c r="T115" s="945"/>
      <c r="U115" s="945"/>
      <c r="V115" s="945"/>
      <c r="W115" s="293"/>
    </row>
    <row r="116" spans="1:23" ht="18.75" x14ac:dyDescent="0.3">
      <c r="A116" s="138" t="str">
        <f>IF(COUNT('Séries-Statique'!$A$11:$A$50)&gt;'Etiquette Statique'!N152,"X","")</f>
        <v>X</v>
      </c>
      <c r="B116" s="291"/>
      <c r="C116" s="946" t="s">
        <v>259</v>
      </c>
      <c r="D116" s="946"/>
      <c r="E116" s="946"/>
      <c r="F116" s="946"/>
      <c r="G116" s="946"/>
      <c r="H116" s="946"/>
      <c r="I116" s="946"/>
      <c r="J116" s="946"/>
      <c r="K116" s="293"/>
      <c r="M116" s="521"/>
      <c r="N116" s="291"/>
      <c r="O116" s="946" t="s">
        <v>259</v>
      </c>
      <c r="P116" s="946"/>
      <c r="Q116" s="946"/>
      <c r="R116" s="946"/>
      <c r="S116" s="946"/>
      <c r="T116" s="946"/>
      <c r="U116" s="946"/>
      <c r="V116" s="946"/>
      <c r="W116" s="293"/>
    </row>
    <row r="117" spans="1:23" ht="15.75" thickBot="1" x14ac:dyDescent="0.3">
      <c r="A117" s="138" t="str">
        <f>IF(COUNT('Séries-Statique'!$A$11:$A$50)&gt;'Etiquette Statique'!N152,"X","")</f>
        <v>X</v>
      </c>
      <c r="B117" s="291"/>
      <c r="C117" s="945"/>
      <c r="D117" s="945"/>
      <c r="E117" s="945"/>
      <c r="F117" s="945"/>
      <c r="G117" s="945"/>
      <c r="H117" s="945"/>
      <c r="I117" s="945"/>
      <c r="J117" s="945"/>
      <c r="K117" s="293"/>
      <c r="M117" s="521"/>
      <c r="N117" s="291"/>
      <c r="O117" s="945"/>
      <c r="P117" s="945"/>
      <c r="Q117" s="945"/>
      <c r="R117" s="945"/>
      <c r="S117" s="945"/>
      <c r="T117" s="945"/>
      <c r="U117" s="945"/>
      <c r="V117" s="945"/>
      <c r="W117" s="293"/>
    </row>
    <row r="118" spans="1:23" ht="15.75" customHeight="1" thickBot="1" x14ac:dyDescent="0.3">
      <c r="A118" s="138" t="str">
        <f>IF(COUNT('Séries-Statique'!$A$11:$A$50)&gt;'Etiquette Statique'!N152,"X","")</f>
        <v>X</v>
      </c>
      <c r="B118" s="291"/>
      <c r="C118" s="933" t="s">
        <v>262</v>
      </c>
      <c r="D118" s="934"/>
      <c r="E118" s="530"/>
      <c r="F118" s="531"/>
      <c r="G118" s="531"/>
      <c r="H118" s="531"/>
      <c r="I118" s="531"/>
      <c r="J118" s="532"/>
      <c r="K118" s="293"/>
      <c r="M118" s="521"/>
      <c r="N118" s="291"/>
      <c r="O118" s="933" t="s">
        <v>262</v>
      </c>
      <c r="P118" s="934"/>
      <c r="Q118" s="530"/>
      <c r="R118" s="531"/>
      <c r="S118" s="531"/>
      <c r="T118" s="531"/>
      <c r="U118" s="531"/>
      <c r="V118" s="532"/>
      <c r="W118" s="293"/>
    </row>
    <row r="119" spans="1:23" ht="15.75" thickBot="1" x14ac:dyDescent="0.3">
      <c r="A119" s="138" t="str">
        <f>IF(COUNT('Séries-Statique'!$A$11:$A$50)&gt;'Etiquette Statique'!N152,"X","")</f>
        <v>X</v>
      </c>
      <c r="B119" s="291"/>
      <c r="C119" s="516"/>
      <c r="D119" s="516"/>
      <c r="E119" s="289"/>
      <c r="F119" s="289"/>
      <c r="G119" s="289"/>
      <c r="H119" s="289"/>
      <c r="I119" s="289"/>
      <c r="J119" s="289"/>
      <c r="K119" s="293"/>
      <c r="M119" s="521"/>
      <c r="N119" s="291"/>
      <c r="O119" s="516"/>
      <c r="P119" s="516"/>
      <c r="Q119" s="289"/>
      <c r="R119" s="289"/>
      <c r="S119" s="289"/>
      <c r="T119" s="289"/>
      <c r="U119" s="289"/>
      <c r="V119" s="289"/>
      <c r="W119" s="293"/>
    </row>
    <row r="120" spans="1:23" ht="15" customHeight="1" x14ac:dyDescent="0.25">
      <c r="A120" s="138" t="str">
        <f>IF(COUNT('Séries-Statique'!$A$11:$A$50)&gt;'Etiquette Statique'!N152,"X","")</f>
        <v>X</v>
      </c>
      <c r="B120" s="291"/>
      <c r="C120" s="976" t="s">
        <v>260</v>
      </c>
      <c r="D120" s="977"/>
      <c r="E120" s="959"/>
      <c r="F120" s="959"/>
      <c r="G120" s="959"/>
      <c r="H120" s="959"/>
      <c r="I120" s="959"/>
      <c r="J120" s="960"/>
      <c r="K120" s="293"/>
      <c r="M120" s="521"/>
      <c r="N120" s="291"/>
      <c r="O120" s="976" t="s">
        <v>260</v>
      </c>
      <c r="P120" s="977"/>
      <c r="Q120" s="959"/>
      <c r="R120" s="959"/>
      <c r="S120" s="959"/>
      <c r="T120" s="959"/>
      <c r="U120" s="959"/>
      <c r="V120" s="960"/>
      <c r="W120" s="293"/>
    </row>
    <row r="121" spans="1:23" x14ac:dyDescent="0.25">
      <c r="A121" s="138" t="str">
        <f>IF(COUNT('Séries-Statique'!$A$11:$A$50)&gt;'Etiquette Statique'!N152,"X","")</f>
        <v>X</v>
      </c>
      <c r="B121" s="291"/>
      <c r="C121" s="971"/>
      <c r="D121" s="972"/>
      <c r="E121" s="949"/>
      <c r="F121" s="949"/>
      <c r="G121" s="949"/>
      <c r="H121" s="949"/>
      <c r="I121" s="949"/>
      <c r="J121" s="950"/>
      <c r="K121" s="293"/>
      <c r="M121" s="521"/>
      <c r="N121" s="291"/>
      <c r="O121" s="971"/>
      <c r="P121" s="972"/>
      <c r="Q121" s="949"/>
      <c r="R121" s="949"/>
      <c r="S121" s="949"/>
      <c r="T121" s="949"/>
      <c r="U121" s="949"/>
      <c r="V121" s="950"/>
      <c r="W121" s="293"/>
    </row>
    <row r="122" spans="1:23" ht="15" customHeight="1" x14ac:dyDescent="0.25">
      <c r="A122" s="138" t="str">
        <f>IF(COUNT('Séries-Statique'!$A$11:$A$50)&gt;'Etiquette Statique'!N152,"X","")</f>
        <v>X</v>
      </c>
      <c r="B122" s="291"/>
      <c r="C122" s="971" t="s">
        <v>261</v>
      </c>
      <c r="D122" s="972"/>
      <c r="E122" s="949"/>
      <c r="F122" s="949"/>
      <c r="G122" s="949"/>
      <c r="H122" s="949"/>
      <c r="I122" s="949"/>
      <c r="J122" s="950"/>
      <c r="K122" s="293"/>
      <c r="M122" s="521"/>
      <c r="N122" s="291"/>
      <c r="O122" s="971" t="s">
        <v>261</v>
      </c>
      <c r="P122" s="972"/>
      <c r="Q122" s="949"/>
      <c r="R122" s="949"/>
      <c r="S122" s="949"/>
      <c r="T122" s="949"/>
      <c r="U122" s="949"/>
      <c r="V122" s="950"/>
      <c r="W122" s="293"/>
    </row>
    <row r="123" spans="1:23" ht="15.75" thickBot="1" x14ac:dyDescent="0.3">
      <c r="A123" s="138" t="str">
        <f>IF(COUNT('Séries-Statique'!$A$11:$A$50)&gt;'Etiquette Statique'!N152,"X","")</f>
        <v>X</v>
      </c>
      <c r="B123" s="291"/>
      <c r="C123" s="973"/>
      <c r="D123" s="974"/>
      <c r="E123" s="954"/>
      <c r="F123" s="954"/>
      <c r="G123" s="954"/>
      <c r="H123" s="954"/>
      <c r="I123" s="954"/>
      <c r="J123" s="955"/>
      <c r="K123" s="293"/>
      <c r="M123" s="521"/>
      <c r="N123" s="291"/>
      <c r="O123" s="973"/>
      <c r="P123" s="974"/>
      <c r="Q123" s="954"/>
      <c r="R123" s="954"/>
      <c r="S123" s="954"/>
      <c r="T123" s="954"/>
      <c r="U123" s="954"/>
      <c r="V123" s="955"/>
      <c r="W123" s="293"/>
    </row>
    <row r="124" spans="1:23" ht="15.75" thickBot="1" x14ac:dyDescent="0.3">
      <c r="A124" s="138" t="str">
        <f>IF(COUNT('Séries-Statique'!$A$11:$A$50)&gt;'Etiquette Statique'!N152,"X","")</f>
        <v>X</v>
      </c>
      <c r="B124" s="291"/>
      <c r="C124" s="292"/>
      <c r="D124" s="292"/>
      <c r="E124" s="292"/>
      <c r="F124" s="292"/>
      <c r="G124" s="292"/>
      <c r="H124" s="292"/>
      <c r="I124" s="292"/>
      <c r="J124" s="292"/>
      <c r="K124" s="293"/>
      <c r="M124" s="521"/>
      <c r="N124" s="291"/>
      <c r="O124" s="292"/>
      <c r="P124" s="292"/>
      <c r="Q124" s="292"/>
      <c r="R124" s="292"/>
      <c r="S124" s="292"/>
      <c r="T124" s="292"/>
      <c r="U124" s="292"/>
      <c r="V124" s="292"/>
      <c r="W124" s="293"/>
    </row>
    <row r="125" spans="1:23" ht="15" customHeight="1" x14ac:dyDescent="0.25">
      <c r="A125" s="138" t="str">
        <f>IF(COUNT('Séries-Statique'!$A$11:$A$50)&gt;'Etiquette Statique'!N152,"X","")</f>
        <v>X</v>
      </c>
      <c r="B125" s="291"/>
      <c r="C125" s="956" t="s">
        <v>132</v>
      </c>
      <c r="D125" s="880" t="s">
        <v>133</v>
      </c>
      <c r="E125" s="871"/>
      <c r="F125" s="871"/>
      <c r="G125" s="871"/>
      <c r="H125" s="871"/>
      <c r="I125" s="959"/>
      <c r="J125" s="960"/>
      <c r="K125" s="293"/>
      <c r="M125" s="521"/>
      <c r="N125" s="291"/>
      <c r="O125" s="956" t="s">
        <v>132</v>
      </c>
      <c r="P125" s="880" t="s">
        <v>133</v>
      </c>
      <c r="Q125" s="871"/>
      <c r="R125" s="871"/>
      <c r="S125" s="871"/>
      <c r="T125" s="871"/>
      <c r="U125" s="959"/>
      <c r="V125" s="960"/>
      <c r="W125" s="293"/>
    </row>
    <row r="126" spans="1:23" x14ac:dyDescent="0.25">
      <c r="A126" s="138" t="str">
        <f>IF(COUNT('Séries-Statique'!$A$11:$A$50)&gt;'Etiquette Statique'!N152,"X","")</f>
        <v>X</v>
      </c>
      <c r="B126" s="291"/>
      <c r="C126" s="957"/>
      <c r="D126" s="859" t="s">
        <v>134</v>
      </c>
      <c r="E126" s="864"/>
      <c r="F126" s="864"/>
      <c r="G126" s="864"/>
      <c r="H126" s="864"/>
      <c r="I126" s="949"/>
      <c r="J126" s="950"/>
      <c r="K126" s="293"/>
      <c r="M126" s="521"/>
      <c r="N126" s="291"/>
      <c r="O126" s="957"/>
      <c r="P126" s="859" t="s">
        <v>134</v>
      </c>
      <c r="Q126" s="864"/>
      <c r="R126" s="864"/>
      <c r="S126" s="864"/>
      <c r="T126" s="864"/>
      <c r="U126" s="949"/>
      <c r="V126" s="950"/>
      <c r="W126" s="293"/>
    </row>
    <row r="127" spans="1:23" x14ac:dyDescent="0.25">
      <c r="A127" s="138" t="str">
        <f>IF(COUNT('Séries-Statique'!$A$11:$A$50)&gt;'Etiquette Statique'!N152,"X","")</f>
        <v>X</v>
      </c>
      <c r="B127" s="291"/>
      <c r="C127" s="957"/>
      <c r="D127" s="859" t="s">
        <v>135</v>
      </c>
      <c r="E127" s="864"/>
      <c r="F127" s="864"/>
      <c r="G127" s="864"/>
      <c r="H127" s="864"/>
      <c r="I127" s="949"/>
      <c r="J127" s="950"/>
      <c r="K127" s="293"/>
      <c r="M127" s="521"/>
      <c r="N127" s="291"/>
      <c r="O127" s="957"/>
      <c r="P127" s="859" t="s">
        <v>135</v>
      </c>
      <c r="Q127" s="864"/>
      <c r="R127" s="864"/>
      <c r="S127" s="864"/>
      <c r="T127" s="864"/>
      <c r="U127" s="949"/>
      <c r="V127" s="950"/>
      <c r="W127" s="293"/>
    </row>
    <row r="128" spans="1:23" x14ac:dyDescent="0.25">
      <c r="A128" s="138" t="str">
        <f>IF(COUNT('Séries-Statique'!$A$11:$A$50)&gt;'Etiquette Statique'!N152,"X","")</f>
        <v>X</v>
      </c>
      <c r="B128" s="291"/>
      <c r="C128" s="957"/>
      <c r="D128" s="859" t="s">
        <v>136</v>
      </c>
      <c r="E128" s="864"/>
      <c r="F128" s="864"/>
      <c r="G128" s="864"/>
      <c r="H128" s="864"/>
      <c r="I128" s="949"/>
      <c r="J128" s="950"/>
      <c r="K128" s="293"/>
      <c r="M128" s="521"/>
      <c r="N128" s="291"/>
      <c r="O128" s="957"/>
      <c r="P128" s="859" t="s">
        <v>136</v>
      </c>
      <c r="Q128" s="864"/>
      <c r="R128" s="864"/>
      <c r="S128" s="864"/>
      <c r="T128" s="864"/>
      <c r="U128" s="949"/>
      <c r="V128" s="950"/>
      <c r="W128" s="293"/>
    </row>
    <row r="129" spans="1:23" x14ac:dyDescent="0.25">
      <c r="A129" s="138" t="str">
        <f>IF(COUNT('Séries-Statique'!$A$11:$A$50)&gt;'Etiquette Statique'!N152,"X","")</f>
        <v>X</v>
      </c>
      <c r="B129" s="291"/>
      <c r="C129" s="957"/>
      <c r="D129" s="859" t="s">
        <v>137</v>
      </c>
      <c r="E129" s="864"/>
      <c r="F129" s="864"/>
      <c r="G129" s="864"/>
      <c r="H129" s="864"/>
      <c r="I129" s="949"/>
      <c r="J129" s="950"/>
      <c r="K129" s="293"/>
      <c r="M129" s="521"/>
      <c r="N129" s="291"/>
      <c r="O129" s="957"/>
      <c r="P129" s="859" t="s">
        <v>137</v>
      </c>
      <c r="Q129" s="864"/>
      <c r="R129" s="864"/>
      <c r="S129" s="864"/>
      <c r="T129" s="864"/>
      <c r="U129" s="949"/>
      <c r="V129" s="950"/>
      <c r="W129" s="293"/>
    </row>
    <row r="130" spans="1:23" ht="15.75" thickBot="1" x14ac:dyDescent="0.3">
      <c r="A130" s="138" t="str">
        <f>IF(COUNT('Séries-Statique'!$A$11:$A$50)&gt;'Etiquette Statique'!N152,"X","")</f>
        <v>X</v>
      </c>
      <c r="B130" s="291"/>
      <c r="C130" s="958"/>
      <c r="D130" s="862" t="s">
        <v>138</v>
      </c>
      <c r="E130" s="975"/>
      <c r="F130" s="975"/>
      <c r="G130" s="975"/>
      <c r="H130" s="975"/>
      <c r="I130" s="954"/>
      <c r="J130" s="955"/>
      <c r="K130" s="293"/>
      <c r="M130" s="521"/>
      <c r="N130" s="291"/>
      <c r="O130" s="958"/>
      <c r="P130" s="862" t="s">
        <v>138</v>
      </c>
      <c r="Q130" s="975"/>
      <c r="R130" s="975"/>
      <c r="S130" s="975"/>
      <c r="T130" s="975"/>
      <c r="U130" s="954"/>
      <c r="V130" s="955"/>
      <c r="W130" s="293"/>
    </row>
    <row r="131" spans="1:23" ht="15" customHeight="1" x14ac:dyDescent="0.25">
      <c r="A131" s="138" t="str">
        <f>IF(COUNT('Séries-Statique'!$A$11:$A$50)&gt;'Etiquette Statique'!N152,"X","")</f>
        <v>X</v>
      </c>
      <c r="B131" s="291"/>
      <c r="C131" s="961" t="s">
        <v>145</v>
      </c>
      <c r="D131" s="963" t="s">
        <v>146</v>
      </c>
      <c r="E131" s="964"/>
      <c r="F131" s="964"/>
      <c r="G131" s="964"/>
      <c r="H131" s="964"/>
      <c r="I131" s="965"/>
      <c r="J131" s="966"/>
      <c r="K131" s="293"/>
      <c r="M131" s="521"/>
      <c r="N131" s="291"/>
      <c r="O131" s="961" t="s">
        <v>145</v>
      </c>
      <c r="P131" s="963" t="s">
        <v>146</v>
      </c>
      <c r="Q131" s="964"/>
      <c r="R131" s="964"/>
      <c r="S131" s="964"/>
      <c r="T131" s="964"/>
      <c r="U131" s="965"/>
      <c r="V131" s="966"/>
      <c r="W131" s="293"/>
    </row>
    <row r="132" spans="1:23" x14ac:dyDescent="0.25">
      <c r="A132" s="138" t="str">
        <f>IF(COUNT('Séries-Statique'!$A$11:$A$50)&gt;'Etiquette Statique'!N152,"X","")</f>
        <v>X</v>
      </c>
      <c r="B132" s="291"/>
      <c r="C132" s="957"/>
      <c r="D132" s="859" t="s">
        <v>147</v>
      </c>
      <c r="E132" s="864"/>
      <c r="F132" s="864"/>
      <c r="G132" s="864"/>
      <c r="H132" s="864"/>
      <c r="I132" s="949"/>
      <c r="J132" s="950"/>
      <c r="K132" s="293"/>
      <c r="M132" s="521"/>
      <c r="N132" s="291"/>
      <c r="O132" s="957"/>
      <c r="P132" s="859" t="s">
        <v>147</v>
      </c>
      <c r="Q132" s="864"/>
      <c r="R132" s="864"/>
      <c r="S132" s="864"/>
      <c r="T132" s="864"/>
      <c r="U132" s="949"/>
      <c r="V132" s="950"/>
      <c r="W132" s="293"/>
    </row>
    <row r="133" spans="1:23" x14ac:dyDescent="0.25">
      <c r="A133" s="138" t="str">
        <f>IF(COUNT('Séries-Statique'!$A$11:$A$50)&gt;'Etiquette Statique'!N152,"X","")</f>
        <v>X</v>
      </c>
      <c r="B133" s="291"/>
      <c r="C133" s="957"/>
      <c r="D133" s="859" t="s">
        <v>148</v>
      </c>
      <c r="E133" s="864"/>
      <c r="F133" s="864"/>
      <c r="G133" s="864"/>
      <c r="H133" s="864"/>
      <c r="I133" s="949"/>
      <c r="J133" s="950"/>
      <c r="K133" s="293"/>
      <c r="M133" s="521"/>
      <c r="N133" s="291"/>
      <c r="O133" s="957"/>
      <c r="P133" s="859" t="s">
        <v>148</v>
      </c>
      <c r="Q133" s="864"/>
      <c r="R133" s="864"/>
      <c r="S133" s="864"/>
      <c r="T133" s="864"/>
      <c r="U133" s="949"/>
      <c r="V133" s="950"/>
      <c r="W133" s="293"/>
    </row>
    <row r="134" spans="1:23" x14ac:dyDescent="0.25">
      <c r="A134" s="138" t="str">
        <f>IF(COUNT('Séries-Statique'!$A$11:$A$50)&gt;'Etiquette Statique'!N152,"X","")</f>
        <v>X</v>
      </c>
      <c r="B134" s="291"/>
      <c r="C134" s="957"/>
      <c r="D134" s="859" t="s">
        <v>149</v>
      </c>
      <c r="E134" s="864"/>
      <c r="F134" s="864"/>
      <c r="G134" s="864"/>
      <c r="H134" s="864"/>
      <c r="I134" s="949"/>
      <c r="J134" s="950"/>
      <c r="K134" s="293"/>
      <c r="M134" s="521"/>
      <c r="N134" s="291"/>
      <c r="O134" s="957"/>
      <c r="P134" s="859" t="s">
        <v>149</v>
      </c>
      <c r="Q134" s="864"/>
      <c r="R134" s="864"/>
      <c r="S134" s="864"/>
      <c r="T134" s="864"/>
      <c r="U134" s="949"/>
      <c r="V134" s="950"/>
      <c r="W134" s="293"/>
    </row>
    <row r="135" spans="1:23" x14ac:dyDescent="0.25">
      <c r="A135" s="138" t="str">
        <f>IF(COUNT('Séries-Statique'!$A$11:$A$50)&gt;'Etiquette Statique'!N152,"X","")</f>
        <v>X</v>
      </c>
      <c r="B135" s="291"/>
      <c r="C135" s="957"/>
      <c r="D135" s="859" t="s">
        <v>150</v>
      </c>
      <c r="E135" s="864"/>
      <c r="F135" s="864"/>
      <c r="G135" s="864"/>
      <c r="H135" s="864"/>
      <c r="I135" s="949"/>
      <c r="J135" s="950"/>
      <c r="K135" s="293"/>
      <c r="M135" s="521"/>
      <c r="N135" s="291"/>
      <c r="O135" s="957"/>
      <c r="P135" s="859" t="s">
        <v>150</v>
      </c>
      <c r="Q135" s="864"/>
      <c r="R135" s="864"/>
      <c r="S135" s="864"/>
      <c r="T135" s="864"/>
      <c r="U135" s="949"/>
      <c r="V135" s="950"/>
      <c r="W135" s="293"/>
    </row>
    <row r="136" spans="1:23" x14ac:dyDescent="0.25">
      <c r="A136" s="138" t="str">
        <f>IF(COUNT('Séries-Statique'!$A$11:$A$50)&gt;'Etiquette Statique'!N152,"X","")</f>
        <v>X</v>
      </c>
      <c r="B136" s="291"/>
      <c r="C136" s="957"/>
      <c r="D136" s="859" t="s">
        <v>151</v>
      </c>
      <c r="E136" s="864"/>
      <c r="F136" s="864"/>
      <c r="G136" s="864"/>
      <c r="H136" s="864"/>
      <c r="I136" s="949"/>
      <c r="J136" s="950"/>
      <c r="K136" s="293"/>
      <c r="M136" s="521"/>
      <c r="N136" s="291"/>
      <c r="O136" s="957"/>
      <c r="P136" s="859" t="s">
        <v>151</v>
      </c>
      <c r="Q136" s="864"/>
      <c r="R136" s="864"/>
      <c r="S136" s="864"/>
      <c r="T136" s="864"/>
      <c r="U136" s="949"/>
      <c r="V136" s="950"/>
      <c r="W136" s="293"/>
    </row>
    <row r="137" spans="1:23" ht="15.75" thickBot="1" x14ac:dyDescent="0.3">
      <c r="A137" s="138" t="str">
        <f>IF(COUNT('Séries-Statique'!$A$11:$A$50)&gt;'Etiquette Statique'!N152,"X","")</f>
        <v>X</v>
      </c>
      <c r="B137" s="291"/>
      <c r="C137" s="962"/>
      <c r="D137" s="967" t="s">
        <v>152</v>
      </c>
      <c r="E137" s="968"/>
      <c r="F137" s="968"/>
      <c r="G137" s="968"/>
      <c r="H137" s="968"/>
      <c r="I137" s="969"/>
      <c r="J137" s="970"/>
      <c r="K137" s="293"/>
      <c r="M137" s="521"/>
      <c r="N137" s="291"/>
      <c r="O137" s="962"/>
      <c r="P137" s="967" t="s">
        <v>152</v>
      </c>
      <c r="Q137" s="968"/>
      <c r="R137" s="968"/>
      <c r="S137" s="968"/>
      <c r="T137" s="968"/>
      <c r="U137" s="969"/>
      <c r="V137" s="970"/>
      <c r="W137" s="293"/>
    </row>
    <row r="138" spans="1:23" ht="21" customHeight="1" x14ac:dyDescent="0.25">
      <c r="A138" s="138" t="str">
        <f>IF(COUNT('Séries-Statique'!$A$11:$A$50)&gt;'Etiquette Statique'!N152,"X","")</f>
        <v>X</v>
      </c>
      <c r="B138" s="291"/>
      <c r="C138" s="956" t="s">
        <v>126</v>
      </c>
      <c r="D138" s="918" t="s">
        <v>263</v>
      </c>
      <c r="E138" s="919"/>
      <c r="F138" s="920"/>
      <c r="G138" s="416" t="s">
        <v>174</v>
      </c>
      <c r="H138" s="416"/>
      <c r="I138" s="959"/>
      <c r="J138" s="960"/>
      <c r="K138" s="293"/>
      <c r="M138" s="521"/>
      <c r="N138" s="291"/>
      <c r="O138" s="956" t="s">
        <v>126</v>
      </c>
      <c r="P138" s="918" t="s">
        <v>263</v>
      </c>
      <c r="Q138" s="919"/>
      <c r="R138" s="920"/>
      <c r="S138" s="416" t="s">
        <v>174</v>
      </c>
      <c r="T138" s="416"/>
      <c r="U138" s="959"/>
      <c r="V138" s="960"/>
      <c r="W138" s="293"/>
    </row>
    <row r="139" spans="1:23" ht="21" customHeight="1" x14ac:dyDescent="0.25">
      <c r="A139" s="138" t="str">
        <f>IF(COUNT('Séries-Statique'!$A$11:$A$50)&gt;'Etiquette Statique'!N152,"X","")</f>
        <v>X</v>
      </c>
      <c r="B139" s="291"/>
      <c r="C139" s="957"/>
      <c r="D139" s="913" t="s">
        <v>128</v>
      </c>
      <c r="E139" s="914"/>
      <c r="F139" s="915"/>
      <c r="G139" s="110" t="s">
        <v>266</v>
      </c>
      <c r="H139" s="110"/>
      <c r="I139" s="949"/>
      <c r="J139" s="950"/>
      <c r="K139" s="293"/>
      <c r="M139" s="521"/>
      <c r="N139" s="291"/>
      <c r="O139" s="957"/>
      <c r="P139" s="913" t="s">
        <v>128</v>
      </c>
      <c r="Q139" s="914"/>
      <c r="R139" s="915"/>
      <c r="S139" s="110" t="s">
        <v>266</v>
      </c>
      <c r="T139" s="110"/>
      <c r="U139" s="949"/>
      <c r="V139" s="950"/>
      <c r="W139" s="293"/>
    </row>
    <row r="140" spans="1:23" ht="21" customHeight="1" x14ac:dyDescent="0.25">
      <c r="A140" s="138" t="str">
        <f>IF(COUNT('Séries-Statique'!$A$11:$A$50)&gt;'Etiquette Statique'!N152,"X","")</f>
        <v>X</v>
      </c>
      <c r="B140" s="291"/>
      <c r="C140" s="957"/>
      <c r="D140" s="913" t="s">
        <v>264</v>
      </c>
      <c r="E140" s="914"/>
      <c r="F140" s="915"/>
      <c r="G140" s="110" t="s">
        <v>265</v>
      </c>
      <c r="H140" s="110"/>
      <c r="I140" s="949"/>
      <c r="J140" s="950"/>
      <c r="K140" s="293"/>
      <c r="M140" s="521"/>
      <c r="N140" s="291"/>
      <c r="O140" s="957"/>
      <c r="P140" s="913" t="s">
        <v>264</v>
      </c>
      <c r="Q140" s="914"/>
      <c r="R140" s="915"/>
      <c r="S140" s="110" t="s">
        <v>265</v>
      </c>
      <c r="T140" s="110"/>
      <c r="U140" s="949"/>
      <c r="V140" s="950"/>
      <c r="W140" s="293"/>
    </row>
    <row r="141" spans="1:23" ht="21" customHeight="1" x14ac:dyDescent="0.25">
      <c r="A141" s="138" t="str">
        <f>IF(COUNT('Séries-Statique'!$A$11:$A$50)&gt;'Etiquette Statique'!N152,"X","")</f>
        <v>X</v>
      </c>
      <c r="B141" s="291"/>
      <c r="C141" s="957"/>
      <c r="D141" s="533" t="s">
        <v>267</v>
      </c>
      <c r="E141" s="518"/>
      <c r="F141" s="518"/>
      <c r="G141" s="110" t="s">
        <v>164</v>
      </c>
      <c r="H141" s="110"/>
      <c r="I141" s="949"/>
      <c r="J141" s="950"/>
      <c r="K141" s="293"/>
      <c r="M141" s="521"/>
      <c r="N141" s="291"/>
      <c r="O141" s="957"/>
      <c r="P141" s="533" t="s">
        <v>267</v>
      </c>
      <c r="Q141" s="518"/>
      <c r="R141" s="518"/>
      <c r="S141" s="110" t="s">
        <v>164</v>
      </c>
      <c r="T141" s="110"/>
      <c r="U141" s="949"/>
      <c r="V141" s="950"/>
      <c r="W141" s="293"/>
    </row>
    <row r="142" spans="1:23" ht="21" customHeight="1" thickBot="1" x14ac:dyDescent="0.3">
      <c r="A142" s="138" t="str">
        <f>IF(COUNT('Séries-Statique'!$A$11:$A$50)&gt;'Etiquette Statique'!N152,"X","")</f>
        <v>X</v>
      </c>
      <c r="B142" s="291"/>
      <c r="C142" s="958"/>
      <c r="D142" s="534" t="s">
        <v>268</v>
      </c>
      <c r="E142" s="519"/>
      <c r="F142" s="519"/>
      <c r="G142" s="3" t="s">
        <v>164</v>
      </c>
      <c r="H142" s="3"/>
      <c r="I142" s="954"/>
      <c r="J142" s="955"/>
      <c r="K142" s="293"/>
      <c r="M142" s="521"/>
      <c r="N142" s="291"/>
      <c r="O142" s="958"/>
      <c r="P142" s="534" t="s">
        <v>268</v>
      </c>
      <c r="Q142" s="519"/>
      <c r="R142" s="519"/>
      <c r="S142" s="3" t="s">
        <v>164</v>
      </c>
      <c r="T142" s="3"/>
      <c r="U142" s="954"/>
      <c r="V142" s="955"/>
      <c r="W142" s="293"/>
    </row>
    <row r="143" spans="1:23" ht="15.75" thickBot="1" x14ac:dyDescent="0.3">
      <c r="A143" s="138" t="str">
        <f>IF(COUNT('Séries-Statique'!$A$11:$A$50)&gt;'Etiquette Statique'!N152,"X","")</f>
        <v>X</v>
      </c>
      <c r="B143" s="291"/>
      <c r="C143" s="292"/>
      <c r="D143" s="292"/>
      <c r="E143" s="292"/>
      <c r="F143" s="292"/>
      <c r="G143" s="292"/>
      <c r="H143" s="292"/>
      <c r="I143" s="292"/>
      <c r="J143" s="292"/>
      <c r="K143" s="293"/>
      <c r="M143" s="521"/>
      <c r="N143" s="291"/>
      <c r="O143" s="292"/>
      <c r="P143" s="292"/>
      <c r="Q143" s="292"/>
      <c r="R143" s="292"/>
      <c r="S143" s="292"/>
      <c r="T143" s="292"/>
      <c r="U143" s="292"/>
      <c r="V143" s="292"/>
      <c r="W143" s="293"/>
    </row>
    <row r="144" spans="1:23" ht="15" customHeight="1" x14ac:dyDescent="0.3">
      <c r="A144" s="138" t="str">
        <f>IF(COUNT('Séries-Statique'!$A$11:$A$50)&gt;'Etiquette Statique'!N152,"X","")</f>
        <v>X</v>
      </c>
      <c r="B144" s="291"/>
      <c r="C144" s="901" t="s">
        <v>269</v>
      </c>
      <c r="D144" s="902"/>
      <c r="E144" s="902"/>
      <c r="F144" s="902"/>
      <c r="G144" s="902"/>
      <c r="H144" s="902"/>
      <c r="I144" s="902"/>
      <c r="J144" s="903"/>
      <c r="K144" s="293"/>
      <c r="M144" s="521"/>
      <c r="N144" s="291"/>
      <c r="O144" s="901" t="s">
        <v>269</v>
      </c>
      <c r="P144" s="902"/>
      <c r="Q144" s="902"/>
      <c r="R144" s="902"/>
      <c r="S144" s="902"/>
      <c r="T144" s="902"/>
      <c r="U144" s="902"/>
      <c r="V144" s="903"/>
      <c r="W144" s="293"/>
    </row>
    <row r="145" spans="1:23" x14ac:dyDescent="0.25">
      <c r="A145" s="138" t="str">
        <f>IF(COUNT('Séries-Statique'!$A$11:$A$50)&gt;'Etiquette Statique'!N152,"X","")</f>
        <v>X</v>
      </c>
      <c r="B145" s="291"/>
      <c r="C145" s="904"/>
      <c r="D145" s="905"/>
      <c r="E145" s="905"/>
      <c r="F145" s="905"/>
      <c r="G145" s="905"/>
      <c r="H145" s="905"/>
      <c r="I145" s="905"/>
      <c r="J145" s="906"/>
      <c r="K145" s="293"/>
      <c r="M145" s="521"/>
      <c r="N145" s="291"/>
      <c r="O145" s="904"/>
      <c r="P145" s="905"/>
      <c r="Q145" s="905"/>
      <c r="R145" s="905"/>
      <c r="S145" s="905"/>
      <c r="T145" s="905"/>
      <c r="U145" s="905"/>
      <c r="V145" s="906"/>
      <c r="W145" s="293"/>
    </row>
    <row r="146" spans="1:23" x14ac:dyDescent="0.25">
      <c r="A146" s="138" t="str">
        <f>IF(COUNT('Séries-Statique'!$A$11:$A$50)&gt;'Etiquette Statique'!N152,"X","")</f>
        <v>X</v>
      </c>
      <c r="B146" s="291"/>
      <c r="C146" s="907"/>
      <c r="D146" s="908"/>
      <c r="E146" s="908"/>
      <c r="F146" s="908"/>
      <c r="G146" s="908"/>
      <c r="H146" s="908"/>
      <c r="I146" s="908"/>
      <c r="J146" s="909"/>
      <c r="K146" s="293"/>
      <c r="M146" s="521"/>
      <c r="N146" s="291"/>
      <c r="O146" s="907"/>
      <c r="P146" s="908"/>
      <c r="Q146" s="908"/>
      <c r="R146" s="908"/>
      <c r="S146" s="908"/>
      <c r="T146" s="908"/>
      <c r="U146" s="908"/>
      <c r="V146" s="909"/>
      <c r="W146" s="293"/>
    </row>
    <row r="147" spans="1:23" ht="15" customHeight="1" x14ac:dyDescent="0.25">
      <c r="A147" s="138" t="str">
        <f>IF(COUNT('Séries-Statique'!$A$11:$A$50)&gt;'Etiquette Statique'!N152,"X","")</f>
        <v>X</v>
      </c>
      <c r="B147" s="291"/>
      <c r="C147" s="907"/>
      <c r="D147" s="908"/>
      <c r="E147" s="908"/>
      <c r="F147" s="908"/>
      <c r="G147" s="908"/>
      <c r="H147" s="908"/>
      <c r="I147" s="908"/>
      <c r="J147" s="909"/>
      <c r="K147" s="293"/>
      <c r="M147" s="521"/>
      <c r="N147" s="291"/>
      <c r="O147" s="907"/>
      <c r="P147" s="908"/>
      <c r="Q147" s="908"/>
      <c r="R147" s="908"/>
      <c r="S147" s="908"/>
      <c r="T147" s="908"/>
      <c r="U147" s="908"/>
      <c r="V147" s="909"/>
      <c r="W147" s="293"/>
    </row>
    <row r="148" spans="1:23" ht="15.75" thickBot="1" x14ac:dyDescent="0.3">
      <c r="A148" s="138" t="str">
        <f>IF(COUNT('Séries-Statique'!$A$11:$A$50)&gt;'Etiquette Statique'!N152,"X","")</f>
        <v>X</v>
      </c>
      <c r="B148" s="291"/>
      <c r="C148" s="910"/>
      <c r="D148" s="911"/>
      <c r="E148" s="911"/>
      <c r="F148" s="911"/>
      <c r="G148" s="911"/>
      <c r="H148" s="911"/>
      <c r="I148" s="911"/>
      <c r="J148" s="912"/>
      <c r="K148" s="293"/>
      <c r="M148" s="521"/>
      <c r="N148" s="291"/>
      <c r="O148" s="910"/>
      <c r="P148" s="911"/>
      <c r="Q148" s="911"/>
      <c r="R148" s="911"/>
      <c r="S148" s="911"/>
      <c r="T148" s="911"/>
      <c r="U148" s="911"/>
      <c r="V148" s="912"/>
      <c r="W148" s="293"/>
    </row>
    <row r="149" spans="1:23" ht="15.75" thickBot="1" x14ac:dyDescent="0.3">
      <c r="A149" s="138" t="str">
        <f>IF(COUNT('Séries-Statique'!$A$11:$A$50)&gt;'Etiquette Statique'!N152,"X","")</f>
        <v>X</v>
      </c>
      <c r="B149" s="294"/>
      <c r="C149" s="295"/>
      <c r="D149" s="295"/>
      <c r="E149" s="295"/>
      <c r="F149" s="295"/>
      <c r="G149" s="295"/>
      <c r="H149" s="295"/>
      <c r="I149" s="295"/>
      <c r="J149" s="295"/>
      <c r="K149" s="296"/>
      <c r="M149" s="521"/>
      <c r="N149" s="294"/>
      <c r="O149" s="295"/>
      <c r="P149" s="295"/>
      <c r="Q149" s="295"/>
      <c r="R149" s="295"/>
      <c r="S149" s="295"/>
      <c r="T149" s="295"/>
      <c r="U149" s="295"/>
      <c r="V149" s="295"/>
      <c r="W149" s="296"/>
    </row>
    <row r="150" spans="1:23" ht="15.75" customHeight="1" x14ac:dyDescent="0.25">
      <c r="A150" s="138" t="str">
        <f>IF(COUNT('Séries-Statique'!$A$11:$A$50)&gt;'Etiquette Statique'!N152,"X","")</f>
        <v>X</v>
      </c>
      <c r="B150" s="522"/>
      <c r="C150" s="522"/>
      <c r="D150" s="522"/>
      <c r="E150" s="522"/>
      <c r="F150" s="522"/>
      <c r="G150" s="522"/>
      <c r="H150" s="522"/>
      <c r="I150" s="522"/>
      <c r="J150" s="522"/>
      <c r="K150" s="522"/>
      <c r="L150" s="522"/>
      <c r="M150" s="523"/>
      <c r="N150" s="522"/>
      <c r="O150" s="522"/>
      <c r="P150" s="522"/>
      <c r="Q150" s="522"/>
      <c r="R150" s="522"/>
      <c r="S150" s="522"/>
      <c r="T150" s="522"/>
      <c r="U150" s="522"/>
      <c r="V150" s="522"/>
      <c r="W150" s="522"/>
    </row>
    <row r="151" spans="1:23" ht="15.75" customHeight="1" thickBot="1" x14ac:dyDescent="0.3">
      <c r="A151" s="138" t="str">
        <f>IF(COUNT('Séries-Statique'!$A$11:$A$50)&gt;'Etiquette Statique'!N152,"X","")</f>
        <v>X</v>
      </c>
      <c r="M151" s="521"/>
    </row>
    <row r="152" spans="1:23" x14ac:dyDescent="0.25">
      <c r="A152" s="138" t="str">
        <f>IF(COUNT('Séries-Statique'!$A$11:$A$50)&gt;'Etiquette Statique'!N152,"X","")</f>
        <v>X</v>
      </c>
      <c r="B152" s="137">
        <f>N102+1</f>
        <v>6</v>
      </c>
      <c r="C152" s="289"/>
      <c r="D152" s="289"/>
      <c r="E152" s="289"/>
      <c r="F152" s="289"/>
      <c r="G152" s="289"/>
      <c r="H152" s="289"/>
      <c r="I152" s="289"/>
      <c r="J152" s="289"/>
      <c r="K152" s="290"/>
      <c r="M152" s="521"/>
      <c r="N152" s="137">
        <f>B152+1</f>
        <v>7</v>
      </c>
      <c r="O152" s="289"/>
      <c r="P152" s="289"/>
      <c r="Q152" s="289"/>
      <c r="R152" s="289"/>
      <c r="S152" s="289"/>
      <c r="T152" s="289"/>
      <c r="U152" s="289"/>
      <c r="V152" s="289"/>
      <c r="W152" s="290"/>
    </row>
    <row r="153" spans="1:23" ht="23.25" x14ac:dyDescent="0.35">
      <c r="A153" s="138" t="str">
        <f>IF(COUNT('Séries-Statique'!$A$11:$A$50)&gt;'Etiquette Statique'!N152,"X","")</f>
        <v>X</v>
      </c>
      <c r="B153" s="291"/>
      <c r="C153" s="931" t="s">
        <v>246</v>
      </c>
      <c r="D153" s="931"/>
      <c r="E153" s="953" t="str">
        <f ca="1">OFFSET('Séries-Statique'!$A$11,B152,13)</f>
        <v>Statique</v>
      </c>
      <c r="F153" s="953"/>
      <c r="G153" s="953"/>
      <c r="H153" s="953"/>
      <c r="I153" s="953"/>
      <c r="J153" s="953"/>
      <c r="K153" s="293"/>
      <c r="M153" s="521"/>
      <c r="N153" s="291"/>
      <c r="O153" s="931" t="s">
        <v>246</v>
      </c>
      <c r="P153" s="931"/>
      <c r="Q153" s="953" t="str">
        <f ca="1">OFFSET('Séries-Statique'!$A$11,N152,13)</f>
        <v>Statique</v>
      </c>
      <c r="R153" s="953"/>
      <c r="S153" s="953"/>
      <c r="T153" s="953"/>
      <c r="U153" s="953"/>
      <c r="V153" s="953"/>
      <c r="W153" s="293"/>
    </row>
    <row r="154" spans="1:23" x14ac:dyDescent="0.25">
      <c r="A154" s="138" t="str">
        <f>IF(COUNT('Séries-Statique'!$A$11:$A$50)&gt;'Etiquette Statique'!N152,"X","")</f>
        <v>X</v>
      </c>
      <c r="B154" s="291"/>
      <c r="C154" s="945"/>
      <c r="D154" s="945"/>
      <c r="E154" s="945"/>
      <c r="F154" s="945"/>
      <c r="G154" s="945"/>
      <c r="H154" s="945"/>
      <c r="I154" s="945"/>
      <c r="J154" s="945"/>
      <c r="K154" s="293"/>
      <c r="M154" s="521"/>
      <c r="N154" s="291"/>
      <c r="O154" s="945"/>
      <c r="P154" s="945"/>
      <c r="Q154" s="945"/>
      <c r="R154" s="945"/>
      <c r="S154" s="945"/>
      <c r="T154" s="945"/>
      <c r="U154" s="945"/>
      <c r="V154" s="945"/>
      <c r="W154" s="293"/>
    </row>
    <row r="155" spans="1:23" ht="21" x14ac:dyDescent="0.35">
      <c r="A155" s="138" t="str">
        <f>IF(COUNT('Séries-Statique'!$A$11:$A$50)&gt;'Etiquette Statique'!N152,"X","")</f>
        <v>X</v>
      </c>
      <c r="B155" s="291"/>
      <c r="C155" s="931" t="s">
        <v>39</v>
      </c>
      <c r="D155" s="931"/>
      <c r="E155" s="932">
        <f ca="1">OFFSET('Séries-Statique'!$A$11,B152,0)</f>
        <v>2</v>
      </c>
      <c r="F155" s="932"/>
      <c r="G155" s="948" t="s">
        <v>67</v>
      </c>
      <c r="H155" s="948"/>
      <c r="I155" s="932">
        <f ca="1">OFFSET('Séries-Statique'!$A$11,B152,6)</f>
        <v>3</v>
      </c>
      <c r="J155" s="932"/>
      <c r="K155" s="293"/>
      <c r="M155" s="521"/>
      <c r="N155" s="291"/>
      <c r="O155" s="931" t="s">
        <v>39</v>
      </c>
      <c r="P155" s="931"/>
      <c r="Q155" s="932">
        <f ca="1">OFFSET('Séries-Statique'!$A$11,N152,0)</f>
        <v>2</v>
      </c>
      <c r="R155" s="932"/>
      <c r="S155" s="948" t="s">
        <v>67</v>
      </c>
      <c r="T155" s="948"/>
      <c r="U155" s="932">
        <f ca="1">OFFSET('Séries-Statique'!$A$11,N152,6)</f>
        <v>4</v>
      </c>
      <c r="V155" s="932"/>
      <c r="W155" s="293"/>
    </row>
    <row r="156" spans="1:23" ht="23.25" x14ac:dyDescent="0.35">
      <c r="A156" s="138" t="str">
        <f>IF(COUNT('Séries-Statique'!$A$11:$A$50)&gt;'Etiquette Statique'!N152,"X","")</f>
        <v>X</v>
      </c>
      <c r="B156" s="291"/>
      <c r="C156" s="931" t="s">
        <v>1</v>
      </c>
      <c r="D156" s="931"/>
      <c r="E156" s="981" t="str">
        <f ca="1">OFFSET('Séries-Statique'!$A$11,B152,9)</f>
        <v>DELICOURT</v>
      </c>
      <c r="F156" s="981"/>
      <c r="G156" s="948" t="s">
        <v>2</v>
      </c>
      <c r="H156" s="948"/>
      <c r="I156" s="982" t="str">
        <f ca="1">OFFSET('Séries-Statique'!$A$11,B152,10)</f>
        <v>Stephanie</v>
      </c>
      <c r="J156" s="982"/>
      <c r="K156" s="293"/>
      <c r="M156" s="521"/>
      <c r="N156" s="291"/>
      <c r="O156" s="931" t="s">
        <v>1</v>
      </c>
      <c r="P156" s="931"/>
      <c r="Q156" s="983" t="str">
        <f ca="1">OFFSET('Séries-Statique'!$A$11,N152,9)</f>
        <v>HERENT</v>
      </c>
      <c r="R156" s="983"/>
      <c r="S156" s="948" t="s">
        <v>2</v>
      </c>
      <c r="T156" s="948"/>
      <c r="U156" s="982" t="str">
        <f ca="1">OFFSET('Séries-Statique'!$A$11,N152,10)</f>
        <v>Xavier</v>
      </c>
      <c r="V156" s="982"/>
      <c r="W156" s="293"/>
    </row>
    <row r="157" spans="1:23" ht="21" customHeight="1" x14ac:dyDescent="0.3">
      <c r="A157" s="138" t="str">
        <f>IF(COUNT('Séries-Statique'!$A$11:$A$50)&gt;'Etiquette Statique'!N152,"X","")</f>
        <v>X</v>
      </c>
      <c r="B157" s="291"/>
      <c r="C157" s="520" t="s">
        <v>258</v>
      </c>
      <c r="D157" s="520"/>
      <c r="E157" s="978" t="str">
        <f ca="1">OFFSET('Séries-Statique'!$A$11,B152,11)</f>
        <v>Femme</v>
      </c>
      <c r="F157" s="978"/>
      <c r="G157" s="866" t="s">
        <v>270</v>
      </c>
      <c r="H157" s="866"/>
      <c r="I157" s="979" t="str">
        <f ca="1">OFFSET('Séries-Statique'!$A$11,B152,8)</f>
        <v xml:space="preserve">N°5 </v>
      </c>
      <c r="J157" s="979"/>
      <c r="K157" s="293"/>
      <c r="M157" s="521"/>
      <c r="N157" s="291"/>
      <c r="O157" s="520" t="s">
        <v>258</v>
      </c>
      <c r="P157" s="520"/>
      <c r="Q157" s="980" t="str">
        <f ca="1">OFFSET('Séries-Statique'!$A$11,N152,11)</f>
        <v>Homme</v>
      </c>
      <c r="R157" s="980"/>
      <c r="S157" s="866" t="s">
        <v>270</v>
      </c>
      <c r="T157" s="866"/>
      <c r="U157" s="979" t="str">
        <f ca="1">OFFSET('Séries-Statique'!$A$11,N152,8)</f>
        <v xml:space="preserve">N°4 </v>
      </c>
      <c r="V157" s="979"/>
      <c r="W157" s="293"/>
    </row>
    <row r="158" spans="1:23" ht="18.75" x14ac:dyDescent="0.3">
      <c r="A158" s="138" t="str">
        <f>IF(COUNT('Séries-Statique'!$A$11:$A$50)&gt;'Etiquette Statique'!N152,"X","")</f>
        <v>X</v>
      </c>
      <c r="B158" s="291"/>
      <c r="C158" s="952" t="s">
        <v>68</v>
      </c>
      <c r="D158" s="952"/>
      <c r="E158" s="866" t="s">
        <v>69</v>
      </c>
      <c r="F158" s="866"/>
      <c r="G158" s="951">
        <f ca="1">OFFSET('Séries-Statique'!$A$11,B152,2)</f>
        <v>0.41250000000000003</v>
      </c>
      <c r="H158" s="951"/>
      <c r="I158" s="951"/>
      <c r="J158" s="951"/>
      <c r="K158" s="293"/>
      <c r="M158" s="521"/>
      <c r="N158" s="291"/>
      <c r="O158" s="952" t="s">
        <v>68</v>
      </c>
      <c r="P158" s="952"/>
      <c r="Q158" s="866" t="s">
        <v>69</v>
      </c>
      <c r="R158" s="866"/>
      <c r="S158" s="951">
        <f ca="1">OFFSET('Séries-Statique'!$A$11,N152,2)</f>
        <v>0.41250000000000003</v>
      </c>
      <c r="T158" s="951"/>
      <c r="U158" s="951"/>
      <c r="V158" s="951"/>
      <c r="W158" s="293"/>
    </row>
    <row r="159" spans="1:23" ht="18.75" x14ac:dyDescent="0.3">
      <c r="A159" s="138" t="str">
        <f>IF(COUNT('Séries-Statique'!$A$11:$A$50)&gt;'Etiquette Statique'!N152,"X","")</f>
        <v>X</v>
      </c>
      <c r="B159" s="291"/>
      <c r="C159" s="952"/>
      <c r="D159" s="952"/>
      <c r="E159" s="866" t="s">
        <v>70</v>
      </c>
      <c r="F159" s="866"/>
      <c r="G159" s="951">
        <f ca="1">OFFSET('Séries-Statique'!$A$11,B152,3)</f>
        <v>0.43333333333333335</v>
      </c>
      <c r="H159" s="951"/>
      <c r="I159" s="951"/>
      <c r="J159" s="951"/>
      <c r="K159" s="293"/>
      <c r="M159" s="521"/>
      <c r="N159" s="291"/>
      <c r="O159" s="952"/>
      <c r="P159" s="952"/>
      <c r="Q159" s="866" t="s">
        <v>70</v>
      </c>
      <c r="R159" s="866"/>
      <c r="S159" s="951">
        <f ca="1">OFFSET('Séries-Statique'!$A$11,N152,3)</f>
        <v>0.43333333333333335</v>
      </c>
      <c r="T159" s="951"/>
      <c r="U159" s="951"/>
      <c r="V159" s="951"/>
      <c r="W159" s="293"/>
    </row>
    <row r="160" spans="1:23" ht="18.75" x14ac:dyDescent="0.3">
      <c r="A160" s="138" t="str">
        <f>IF(COUNT('Séries-Statique'!$A$11:$A$50)&gt;'Etiquette Statique'!N152,"X","")</f>
        <v>X</v>
      </c>
      <c r="B160" s="291"/>
      <c r="C160" s="952"/>
      <c r="D160" s="952"/>
      <c r="E160" s="866" t="s">
        <v>257</v>
      </c>
      <c r="F160" s="866"/>
      <c r="G160" s="951">
        <f ca="1">OFFSET('Séries-Statique'!$A$11,B152,4)</f>
        <v>0.43402777777777779</v>
      </c>
      <c r="H160" s="951"/>
      <c r="I160" s="951"/>
      <c r="J160" s="951"/>
      <c r="K160" s="293"/>
      <c r="M160" s="521"/>
      <c r="N160" s="291"/>
      <c r="O160" s="952"/>
      <c r="P160" s="952"/>
      <c r="Q160" s="866" t="s">
        <v>257</v>
      </c>
      <c r="R160" s="866"/>
      <c r="S160" s="951">
        <f ca="1">OFFSET('Séries-Statique'!$A$11,N152,4)</f>
        <v>0.43402777777777779</v>
      </c>
      <c r="T160" s="951"/>
      <c r="U160" s="951"/>
      <c r="V160" s="951"/>
      <c r="W160" s="293"/>
    </row>
    <row r="161" spans="1:23" ht="21" x14ac:dyDescent="0.35">
      <c r="A161" s="138" t="str">
        <f>IF(COUNT('Séries-Statique'!$A$11:$A$50)&gt;'Etiquette Statique'!N152,"X","")</f>
        <v>X</v>
      </c>
      <c r="B161" s="291"/>
      <c r="C161" s="952"/>
      <c r="D161" s="952"/>
      <c r="E161" s="866" t="s">
        <v>71</v>
      </c>
      <c r="F161" s="866"/>
      <c r="G161" s="947">
        <f ca="1">OFFSET('Séries-Statique'!$A$11,B152,5)</f>
        <v>0.43541666666666667</v>
      </c>
      <c r="H161" s="947"/>
      <c r="I161" s="947"/>
      <c r="J161" s="947"/>
      <c r="K161" s="293"/>
      <c r="M161" s="521"/>
      <c r="N161" s="291"/>
      <c r="O161" s="952"/>
      <c r="P161" s="952"/>
      <c r="Q161" s="866" t="s">
        <v>71</v>
      </c>
      <c r="R161" s="866"/>
      <c r="S161" s="947">
        <f ca="1">OFFSET('Séries-Statique'!$A$11,N152,5)</f>
        <v>0.43541666666666667</v>
      </c>
      <c r="T161" s="947"/>
      <c r="U161" s="947"/>
      <c r="V161" s="947"/>
      <c r="W161" s="293"/>
    </row>
    <row r="162" spans="1:23" ht="15" customHeight="1" x14ac:dyDescent="0.35">
      <c r="A162" s="138" t="str">
        <f>IF(COUNT('Séries-Statique'!$A$11:$A$50)&gt;'Etiquette Statique'!N152,"X","")</f>
        <v>X</v>
      </c>
      <c r="B162" s="291"/>
      <c r="C162" s="931" t="s">
        <v>248</v>
      </c>
      <c r="D162" s="931"/>
      <c r="E162" s="948" t="str">
        <f ca="1">IF(E153="","",IF(OR(E153="DWF",E153="DNF"),"Distance","Temps"))</f>
        <v>Temps</v>
      </c>
      <c r="F162" s="948"/>
      <c r="G162" s="525">
        <f ca="1">OFFSET('Séries-Statique'!$A$11,B152,18)</f>
        <v>4</v>
      </c>
      <c r="H162" s="524" t="str">
        <f ca="1">OFFSET('Séries-Statique'!$A$11,B152,19)</f>
        <v>mn</v>
      </c>
      <c r="I162" s="526">
        <f ca="1">OFFSET('Séries-Statique'!$A$11,B152,20)</f>
        <v>30</v>
      </c>
      <c r="J162" s="524" t="str">
        <f ca="1">OFFSET('Séries-Statique'!$A$11,B152,21)</f>
        <v>s</v>
      </c>
      <c r="K162" s="293"/>
      <c r="M162" s="521"/>
      <c r="N162" s="291"/>
      <c r="O162" s="931" t="s">
        <v>248</v>
      </c>
      <c r="P162" s="931"/>
      <c r="Q162" s="948" t="str">
        <f ca="1">IF(Q153="","",IF(OR(Q153="DWF",Q153="DNF"),"Distance","Temps"))</f>
        <v>Temps</v>
      </c>
      <c r="R162" s="948"/>
      <c r="S162" s="525">
        <f ca="1">OFFSET('Séries-Statique'!$A$11,N152,18)</f>
        <v>4</v>
      </c>
      <c r="T162" s="524" t="str">
        <f ca="1">OFFSET('Séries-Statique'!$A$11,N152,19)</f>
        <v>mn</v>
      </c>
      <c r="U162" s="526">
        <f ca="1">OFFSET('Séries-Statique'!$A$11,N152,20)</f>
        <v>30</v>
      </c>
      <c r="V162" s="524" t="str">
        <f ca="1">OFFSET('Séries-Statique'!$A$11,N152,21)</f>
        <v>s</v>
      </c>
      <c r="W162" s="293"/>
    </row>
    <row r="163" spans="1:23" ht="15" customHeight="1" x14ac:dyDescent="0.3">
      <c r="A163" s="138" t="str">
        <f>IF(COUNT('Séries-Statique'!$A$11:$A$50)&gt;'Etiquette Statique'!N152,"X","")</f>
        <v>X</v>
      </c>
      <c r="B163" s="291"/>
      <c r="C163" s="931"/>
      <c r="D163" s="931"/>
      <c r="E163" s="933" t="s">
        <v>273</v>
      </c>
      <c r="F163" s="514" t="s">
        <v>271</v>
      </c>
      <c r="G163" s="528" t="str">
        <f ca="1">OFFSET('Séries-Statique'!$A$11,B152,14)</f>
        <v>3</v>
      </c>
      <c r="H163" s="529" t="str">
        <f ca="1">OFFSET('Séries-Statique'!$A$11,B152,15)</f>
        <v>mn</v>
      </c>
      <c r="I163" s="528" t="str">
        <f ca="1">OFFSET('Séries-Statique'!$A$11,B152,16)</f>
        <v>30</v>
      </c>
      <c r="J163" s="529" t="str">
        <f ca="1">OFFSET('Séries-Statique'!$A$11,B152,17)</f>
        <v>s</v>
      </c>
      <c r="K163" s="293"/>
      <c r="M163" s="521"/>
      <c r="N163" s="291"/>
      <c r="O163" s="931"/>
      <c r="P163" s="931"/>
      <c r="Q163" s="933" t="s">
        <v>273</v>
      </c>
      <c r="R163" s="514" t="s">
        <v>271</v>
      </c>
      <c r="S163" s="528" t="str">
        <f ca="1">OFFSET('Séries-Statique'!$A$11,N152,14)</f>
        <v>3</v>
      </c>
      <c r="T163" s="529" t="str">
        <f ca="1">OFFSET('Séries-Statique'!$A$11,N152,15)</f>
        <v>mn</v>
      </c>
      <c r="U163" s="528" t="str">
        <f ca="1">OFFSET('Séries-Statique'!$A$11,N152,16)</f>
        <v>30</v>
      </c>
      <c r="V163" s="529" t="str">
        <f ca="1">OFFSET('Séries-Statique'!$A$11,N152,17)</f>
        <v>s</v>
      </c>
      <c r="W163" s="293"/>
    </row>
    <row r="164" spans="1:23" ht="15" customHeight="1" x14ac:dyDescent="0.3">
      <c r="A164" s="138" t="str">
        <f>IF(COUNT('Séries-Statique'!$A$11:$A$50)&gt;'Etiquette Statique'!N152,"X","")</f>
        <v>X</v>
      </c>
      <c r="B164" s="291"/>
      <c r="C164" s="931"/>
      <c r="D164" s="931"/>
      <c r="E164" s="933"/>
      <c r="F164" s="514" t="s">
        <v>272</v>
      </c>
      <c r="G164" s="528" t="str">
        <f ca="1">OFFSET('Séries-Statique'!$A$11,B152,22)</f>
        <v>5</v>
      </c>
      <c r="H164" s="529" t="str">
        <f ca="1">OFFSET('Séries-Statique'!$A$11,B152,23)</f>
        <v>mn</v>
      </c>
      <c r="I164" s="528" t="str">
        <f ca="1">OFFSET('Séries-Statique'!$A$11,B152,24)</f>
        <v>30</v>
      </c>
      <c r="J164" s="529" t="str">
        <f ca="1">OFFSET('Séries-Statique'!$A$11,B152,25)</f>
        <v>s</v>
      </c>
      <c r="K164" s="293"/>
      <c r="M164" s="521"/>
      <c r="N164" s="291"/>
      <c r="O164" s="931"/>
      <c r="P164" s="931"/>
      <c r="Q164" s="933"/>
      <c r="R164" s="514" t="s">
        <v>272</v>
      </c>
      <c r="S164" s="528" t="str">
        <f ca="1">OFFSET('Séries-Statique'!$A$11,N152,22)</f>
        <v>5</v>
      </c>
      <c r="T164" s="529" t="str">
        <f ca="1">OFFSET('Séries-Statique'!$A$11,N152,23)</f>
        <v>mn</v>
      </c>
      <c r="U164" s="528" t="str">
        <f ca="1">OFFSET('Séries-Statique'!$A$11,N152,24)</f>
        <v>30</v>
      </c>
      <c r="V164" s="529" t="str">
        <f ca="1">OFFSET('Séries-Statique'!$A$11,N152,25)</f>
        <v>s</v>
      </c>
      <c r="W164" s="293"/>
    </row>
    <row r="165" spans="1:23" x14ac:dyDescent="0.25">
      <c r="A165" s="138" t="str">
        <f>IF(COUNT('Séries-Statique'!$A$11:$A$50)&gt;'Etiquette Statique'!N152,"X","")</f>
        <v>X</v>
      </c>
      <c r="B165" s="291"/>
      <c r="C165" s="945"/>
      <c r="D165" s="945"/>
      <c r="E165" s="945"/>
      <c r="F165" s="945"/>
      <c r="G165" s="945"/>
      <c r="H165" s="945"/>
      <c r="I165" s="945"/>
      <c r="J165" s="945"/>
      <c r="K165" s="293"/>
      <c r="M165" s="521"/>
      <c r="N165" s="291"/>
      <c r="O165" s="945"/>
      <c r="P165" s="945"/>
      <c r="Q165" s="945"/>
      <c r="R165" s="945"/>
      <c r="S165" s="945"/>
      <c r="T165" s="945"/>
      <c r="U165" s="945"/>
      <c r="V165" s="945"/>
      <c r="W165" s="293"/>
    </row>
    <row r="166" spans="1:23" ht="18.75" x14ac:dyDescent="0.3">
      <c r="A166" s="138" t="str">
        <f>IF(COUNT('Séries-Statique'!$A$11:$A$50)&gt;'Etiquette Statique'!N152,"X","")</f>
        <v>X</v>
      </c>
      <c r="B166" s="291"/>
      <c r="C166" s="946" t="s">
        <v>259</v>
      </c>
      <c r="D166" s="946"/>
      <c r="E166" s="946"/>
      <c r="F166" s="946"/>
      <c r="G166" s="946"/>
      <c r="H166" s="946"/>
      <c r="I166" s="946"/>
      <c r="J166" s="946"/>
      <c r="K166" s="293"/>
      <c r="M166" s="521"/>
      <c r="N166" s="291"/>
      <c r="O166" s="946" t="s">
        <v>259</v>
      </c>
      <c r="P166" s="946"/>
      <c r="Q166" s="946"/>
      <c r="R166" s="946"/>
      <c r="S166" s="946"/>
      <c r="T166" s="946"/>
      <c r="U166" s="946"/>
      <c r="V166" s="946"/>
      <c r="W166" s="293"/>
    </row>
    <row r="167" spans="1:23" ht="15.75" thickBot="1" x14ac:dyDescent="0.3">
      <c r="A167" s="138" t="str">
        <f>IF(COUNT('Séries-Statique'!$A$11:$A$50)&gt;'Etiquette Statique'!N152,"X","")</f>
        <v>X</v>
      </c>
      <c r="B167" s="291"/>
      <c r="C167" s="945"/>
      <c r="D167" s="945"/>
      <c r="E167" s="945"/>
      <c r="F167" s="945"/>
      <c r="G167" s="945"/>
      <c r="H167" s="945"/>
      <c r="I167" s="945"/>
      <c r="J167" s="945"/>
      <c r="K167" s="293"/>
      <c r="M167" s="521"/>
      <c r="N167" s="291"/>
      <c r="O167" s="945"/>
      <c r="P167" s="945"/>
      <c r="Q167" s="945"/>
      <c r="R167" s="945"/>
      <c r="S167" s="945"/>
      <c r="T167" s="945"/>
      <c r="U167" s="945"/>
      <c r="V167" s="945"/>
      <c r="W167" s="293"/>
    </row>
    <row r="168" spans="1:23" ht="15.75" customHeight="1" thickBot="1" x14ac:dyDescent="0.3">
      <c r="A168" s="138" t="str">
        <f>IF(COUNT('Séries-Statique'!$A$11:$A$50)&gt;'Etiquette Statique'!N152,"X","")</f>
        <v>X</v>
      </c>
      <c r="B168" s="291"/>
      <c r="C168" s="933" t="s">
        <v>262</v>
      </c>
      <c r="D168" s="934"/>
      <c r="E168" s="530"/>
      <c r="F168" s="531"/>
      <c r="G168" s="531"/>
      <c r="H168" s="531"/>
      <c r="I168" s="531"/>
      <c r="J168" s="532"/>
      <c r="K168" s="293"/>
      <c r="M168" s="521"/>
      <c r="N168" s="291"/>
      <c r="O168" s="933" t="s">
        <v>262</v>
      </c>
      <c r="P168" s="934"/>
      <c r="Q168" s="530"/>
      <c r="R168" s="531"/>
      <c r="S168" s="531"/>
      <c r="T168" s="531"/>
      <c r="U168" s="531"/>
      <c r="V168" s="532"/>
      <c r="W168" s="293"/>
    </row>
    <row r="169" spans="1:23" ht="15.75" thickBot="1" x14ac:dyDescent="0.3">
      <c r="A169" s="138" t="str">
        <f>IF(COUNT('Séries-Statique'!$A$11:$A$50)&gt;'Etiquette Statique'!N152,"X","")</f>
        <v>X</v>
      </c>
      <c r="B169" s="291"/>
      <c r="C169" s="516"/>
      <c r="D169" s="516"/>
      <c r="E169" s="289"/>
      <c r="F169" s="289"/>
      <c r="G169" s="289"/>
      <c r="H169" s="289"/>
      <c r="I169" s="289"/>
      <c r="J169" s="289"/>
      <c r="K169" s="293"/>
      <c r="M169" s="521"/>
      <c r="N169" s="291"/>
      <c r="O169" s="516"/>
      <c r="P169" s="516"/>
      <c r="Q169" s="289"/>
      <c r="R169" s="289"/>
      <c r="S169" s="289"/>
      <c r="T169" s="289"/>
      <c r="U169" s="289"/>
      <c r="V169" s="289"/>
      <c r="W169" s="293"/>
    </row>
    <row r="170" spans="1:23" ht="15" customHeight="1" x14ac:dyDescent="0.25">
      <c r="A170" s="138" t="str">
        <f>IF(COUNT('Séries-Statique'!$A$11:$A$50)&gt;'Etiquette Statique'!N152,"X","")</f>
        <v>X</v>
      </c>
      <c r="B170" s="291"/>
      <c r="C170" s="976" t="s">
        <v>260</v>
      </c>
      <c r="D170" s="977"/>
      <c r="E170" s="959"/>
      <c r="F170" s="959"/>
      <c r="G170" s="959"/>
      <c r="H170" s="959"/>
      <c r="I170" s="959"/>
      <c r="J170" s="960"/>
      <c r="K170" s="293"/>
      <c r="M170" s="521"/>
      <c r="N170" s="291"/>
      <c r="O170" s="976" t="s">
        <v>260</v>
      </c>
      <c r="P170" s="977"/>
      <c r="Q170" s="959"/>
      <c r="R170" s="959"/>
      <c r="S170" s="959"/>
      <c r="T170" s="959"/>
      <c r="U170" s="959"/>
      <c r="V170" s="960"/>
      <c r="W170" s="293"/>
    </row>
    <row r="171" spans="1:23" x14ac:dyDescent="0.25">
      <c r="A171" s="138" t="str">
        <f>IF(COUNT('Séries-Statique'!$A$11:$A$50)&gt;'Etiquette Statique'!N152,"X","")</f>
        <v>X</v>
      </c>
      <c r="B171" s="291"/>
      <c r="C171" s="971"/>
      <c r="D171" s="972"/>
      <c r="E171" s="949"/>
      <c r="F171" s="949"/>
      <c r="G171" s="949"/>
      <c r="H171" s="949"/>
      <c r="I171" s="949"/>
      <c r="J171" s="950"/>
      <c r="K171" s="293"/>
      <c r="M171" s="521"/>
      <c r="N171" s="291"/>
      <c r="O171" s="971"/>
      <c r="P171" s="972"/>
      <c r="Q171" s="949"/>
      <c r="R171" s="949"/>
      <c r="S171" s="949"/>
      <c r="T171" s="949"/>
      <c r="U171" s="949"/>
      <c r="V171" s="950"/>
      <c r="W171" s="293"/>
    </row>
    <row r="172" spans="1:23" ht="15" customHeight="1" x14ac:dyDescent="0.25">
      <c r="A172" s="138" t="str">
        <f>IF(COUNT('Séries-Statique'!$A$11:$A$50)&gt;'Etiquette Statique'!N152,"X","")</f>
        <v>X</v>
      </c>
      <c r="B172" s="291"/>
      <c r="C172" s="971" t="s">
        <v>261</v>
      </c>
      <c r="D172" s="972"/>
      <c r="E172" s="949"/>
      <c r="F172" s="949"/>
      <c r="G172" s="949"/>
      <c r="H172" s="949"/>
      <c r="I172" s="949"/>
      <c r="J172" s="950"/>
      <c r="K172" s="293"/>
      <c r="M172" s="521"/>
      <c r="N172" s="291"/>
      <c r="O172" s="971" t="s">
        <v>261</v>
      </c>
      <c r="P172" s="972"/>
      <c r="Q172" s="949"/>
      <c r="R172" s="949"/>
      <c r="S172" s="949"/>
      <c r="T172" s="949"/>
      <c r="U172" s="949"/>
      <c r="V172" s="950"/>
      <c r="W172" s="293"/>
    </row>
    <row r="173" spans="1:23" ht="15.75" thickBot="1" x14ac:dyDescent="0.3">
      <c r="A173" s="138" t="str">
        <f>IF(COUNT('Séries-Statique'!$A$11:$A$50)&gt;'Etiquette Statique'!N152,"X","")</f>
        <v>X</v>
      </c>
      <c r="B173" s="291"/>
      <c r="C173" s="973"/>
      <c r="D173" s="974"/>
      <c r="E173" s="954"/>
      <c r="F173" s="954"/>
      <c r="G173" s="954"/>
      <c r="H173" s="954"/>
      <c r="I173" s="954"/>
      <c r="J173" s="955"/>
      <c r="K173" s="293"/>
      <c r="M173" s="521"/>
      <c r="N173" s="291"/>
      <c r="O173" s="973"/>
      <c r="P173" s="974"/>
      <c r="Q173" s="954"/>
      <c r="R173" s="954"/>
      <c r="S173" s="954"/>
      <c r="T173" s="954"/>
      <c r="U173" s="954"/>
      <c r="V173" s="955"/>
      <c r="W173" s="293"/>
    </row>
    <row r="174" spans="1:23" ht="15.75" thickBot="1" x14ac:dyDescent="0.3">
      <c r="A174" s="138" t="str">
        <f>IF(COUNT('Séries-Statique'!$A$11:$A$50)&gt;'Etiquette Statique'!N152,"X","")</f>
        <v>X</v>
      </c>
      <c r="B174" s="291"/>
      <c r="C174" s="292"/>
      <c r="D174" s="292"/>
      <c r="E174" s="292"/>
      <c r="F174" s="292"/>
      <c r="G174" s="292"/>
      <c r="H174" s="292"/>
      <c r="I174" s="292"/>
      <c r="J174" s="292"/>
      <c r="K174" s="293"/>
      <c r="M174" s="521"/>
      <c r="N174" s="291"/>
      <c r="O174" s="292"/>
      <c r="P174" s="292"/>
      <c r="Q174" s="292"/>
      <c r="R174" s="292"/>
      <c r="S174" s="292"/>
      <c r="T174" s="292"/>
      <c r="U174" s="292"/>
      <c r="V174" s="292"/>
      <c r="W174" s="293"/>
    </row>
    <row r="175" spans="1:23" ht="15" customHeight="1" x14ac:dyDescent="0.25">
      <c r="A175" s="138" t="str">
        <f>IF(COUNT('Séries-Statique'!$A$11:$A$50)&gt;'Etiquette Statique'!N152,"X","")</f>
        <v>X</v>
      </c>
      <c r="B175" s="291"/>
      <c r="C175" s="956" t="s">
        <v>132</v>
      </c>
      <c r="D175" s="880" t="s">
        <v>133</v>
      </c>
      <c r="E175" s="871"/>
      <c r="F175" s="871"/>
      <c r="G175" s="871"/>
      <c r="H175" s="871"/>
      <c r="I175" s="959"/>
      <c r="J175" s="960"/>
      <c r="K175" s="293"/>
      <c r="M175" s="521"/>
      <c r="N175" s="291"/>
      <c r="O175" s="956" t="s">
        <v>132</v>
      </c>
      <c r="P175" s="880" t="s">
        <v>133</v>
      </c>
      <c r="Q175" s="871"/>
      <c r="R175" s="871"/>
      <c r="S175" s="871"/>
      <c r="T175" s="871"/>
      <c r="U175" s="959"/>
      <c r="V175" s="960"/>
      <c r="W175" s="293"/>
    </row>
    <row r="176" spans="1:23" x14ac:dyDescent="0.25">
      <c r="A176" s="138" t="str">
        <f>IF(COUNT('Séries-Statique'!$A$11:$A$50)&gt;'Etiquette Statique'!N152,"X","")</f>
        <v>X</v>
      </c>
      <c r="B176" s="291"/>
      <c r="C176" s="957"/>
      <c r="D176" s="859" t="s">
        <v>134</v>
      </c>
      <c r="E176" s="864"/>
      <c r="F176" s="864"/>
      <c r="G176" s="864"/>
      <c r="H176" s="864"/>
      <c r="I176" s="949"/>
      <c r="J176" s="950"/>
      <c r="K176" s="293"/>
      <c r="M176" s="521"/>
      <c r="N176" s="291"/>
      <c r="O176" s="957"/>
      <c r="P176" s="859" t="s">
        <v>134</v>
      </c>
      <c r="Q176" s="864"/>
      <c r="R176" s="864"/>
      <c r="S176" s="864"/>
      <c r="T176" s="864"/>
      <c r="U176" s="949"/>
      <c r="V176" s="950"/>
      <c r="W176" s="293"/>
    </row>
    <row r="177" spans="1:23" x14ac:dyDescent="0.25">
      <c r="A177" s="138" t="str">
        <f>IF(COUNT('Séries-Statique'!$A$11:$A$50)&gt;'Etiquette Statique'!N152,"X","")</f>
        <v>X</v>
      </c>
      <c r="B177" s="291"/>
      <c r="C177" s="957"/>
      <c r="D177" s="859" t="s">
        <v>135</v>
      </c>
      <c r="E177" s="864"/>
      <c r="F177" s="864"/>
      <c r="G177" s="864"/>
      <c r="H177" s="864"/>
      <c r="I177" s="949"/>
      <c r="J177" s="950"/>
      <c r="K177" s="293"/>
      <c r="M177" s="521"/>
      <c r="N177" s="291"/>
      <c r="O177" s="957"/>
      <c r="P177" s="859" t="s">
        <v>135</v>
      </c>
      <c r="Q177" s="864"/>
      <c r="R177" s="864"/>
      <c r="S177" s="864"/>
      <c r="T177" s="864"/>
      <c r="U177" s="949"/>
      <c r="V177" s="950"/>
      <c r="W177" s="293"/>
    </row>
    <row r="178" spans="1:23" x14ac:dyDescent="0.25">
      <c r="A178" s="138" t="str">
        <f>IF(COUNT('Séries-Statique'!$A$11:$A$50)&gt;'Etiquette Statique'!N152,"X","")</f>
        <v>X</v>
      </c>
      <c r="B178" s="291"/>
      <c r="C178" s="957"/>
      <c r="D178" s="859" t="s">
        <v>136</v>
      </c>
      <c r="E178" s="864"/>
      <c r="F178" s="864"/>
      <c r="G178" s="864"/>
      <c r="H178" s="864"/>
      <c r="I178" s="949"/>
      <c r="J178" s="950"/>
      <c r="K178" s="293"/>
      <c r="M178" s="521"/>
      <c r="N178" s="291"/>
      <c r="O178" s="957"/>
      <c r="P178" s="859" t="s">
        <v>136</v>
      </c>
      <c r="Q178" s="864"/>
      <c r="R178" s="864"/>
      <c r="S178" s="864"/>
      <c r="T178" s="864"/>
      <c r="U178" s="949"/>
      <c r="V178" s="950"/>
      <c r="W178" s="293"/>
    </row>
    <row r="179" spans="1:23" x14ac:dyDescent="0.25">
      <c r="A179" s="138" t="str">
        <f>IF(COUNT('Séries-Statique'!$A$11:$A$50)&gt;'Etiquette Statique'!N152,"X","")</f>
        <v>X</v>
      </c>
      <c r="B179" s="291"/>
      <c r="C179" s="957"/>
      <c r="D179" s="859" t="s">
        <v>137</v>
      </c>
      <c r="E179" s="864"/>
      <c r="F179" s="864"/>
      <c r="G179" s="864"/>
      <c r="H179" s="864"/>
      <c r="I179" s="949"/>
      <c r="J179" s="950"/>
      <c r="K179" s="293"/>
      <c r="M179" s="521"/>
      <c r="N179" s="291"/>
      <c r="O179" s="957"/>
      <c r="P179" s="859" t="s">
        <v>137</v>
      </c>
      <c r="Q179" s="864"/>
      <c r="R179" s="864"/>
      <c r="S179" s="864"/>
      <c r="T179" s="864"/>
      <c r="U179" s="949"/>
      <c r="V179" s="950"/>
      <c r="W179" s="293"/>
    </row>
    <row r="180" spans="1:23" ht="15.75" thickBot="1" x14ac:dyDescent="0.3">
      <c r="A180" s="138" t="str">
        <f>IF(COUNT('Séries-Statique'!$A$11:$A$50)&gt;'Etiquette Statique'!N152,"X","")</f>
        <v>X</v>
      </c>
      <c r="B180" s="291"/>
      <c r="C180" s="958"/>
      <c r="D180" s="862" t="s">
        <v>138</v>
      </c>
      <c r="E180" s="975"/>
      <c r="F180" s="975"/>
      <c r="G180" s="975"/>
      <c r="H180" s="975"/>
      <c r="I180" s="954"/>
      <c r="J180" s="955"/>
      <c r="K180" s="293"/>
      <c r="M180" s="521"/>
      <c r="N180" s="291"/>
      <c r="O180" s="958"/>
      <c r="P180" s="862" t="s">
        <v>138</v>
      </c>
      <c r="Q180" s="975"/>
      <c r="R180" s="975"/>
      <c r="S180" s="975"/>
      <c r="T180" s="975"/>
      <c r="U180" s="954"/>
      <c r="V180" s="955"/>
      <c r="W180" s="293"/>
    </row>
    <row r="181" spans="1:23" ht="15" customHeight="1" x14ac:dyDescent="0.25">
      <c r="A181" s="138" t="str">
        <f>IF(COUNT('Séries-Statique'!$A$11:$A$50)&gt;'Etiquette Statique'!N152,"X","")</f>
        <v>X</v>
      </c>
      <c r="B181" s="291"/>
      <c r="C181" s="961" t="s">
        <v>145</v>
      </c>
      <c r="D181" s="963" t="s">
        <v>146</v>
      </c>
      <c r="E181" s="964"/>
      <c r="F181" s="964"/>
      <c r="G181" s="964"/>
      <c r="H181" s="964"/>
      <c r="I181" s="965"/>
      <c r="J181" s="966"/>
      <c r="K181" s="293"/>
      <c r="M181" s="521"/>
      <c r="N181" s="291"/>
      <c r="O181" s="961" t="s">
        <v>145</v>
      </c>
      <c r="P181" s="963" t="s">
        <v>146</v>
      </c>
      <c r="Q181" s="964"/>
      <c r="R181" s="964"/>
      <c r="S181" s="964"/>
      <c r="T181" s="964"/>
      <c r="U181" s="965"/>
      <c r="V181" s="966"/>
      <c r="W181" s="293"/>
    </row>
    <row r="182" spans="1:23" x14ac:dyDescent="0.25">
      <c r="A182" s="138" t="str">
        <f>IF(COUNT('Séries-Statique'!$A$11:$A$50)&gt;'Etiquette Statique'!N152,"X","")</f>
        <v>X</v>
      </c>
      <c r="B182" s="291"/>
      <c r="C182" s="957"/>
      <c r="D182" s="859" t="s">
        <v>147</v>
      </c>
      <c r="E182" s="864"/>
      <c r="F182" s="864"/>
      <c r="G182" s="864"/>
      <c r="H182" s="864"/>
      <c r="I182" s="949"/>
      <c r="J182" s="950"/>
      <c r="K182" s="293"/>
      <c r="M182" s="521"/>
      <c r="N182" s="291"/>
      <c r="O182" s="957"/>
      <c r="P182" s="859" t="s">
        <v>147</v>
      </c>
      <c r="Q182" s="864"/>
      <c r="R182" s="864"/>
      <c r="S182" s="864"/>
      <c r="T182" s="864"/>
      <c r="U182" s="949"/>
      <c r="V182" s="950"/>
      <c r="W182" s="293"/>
    </row>
    <row r="183" spans="1:23" x14ac:dyDescent="0.25">
      <c r="A183" s="138" t="str">
        <f>IF(COUNT('Séries-Statique'!$A$11:$A$50)&gt;'Etiquette Statique'!N152,"X","")</f>
        <v>X</v>
      </c>
      <c r="B183" s="291"/>
      <c r="C183" s="957"/>
      <c r="D183" s="859" t="s">
        <v>148</v>
      </c>
      <c r="E183" s="864"/>
      <c r="F183" s="864"/>
      <c r="G183" s="864"/>
      <c r="H183" s="864"/>
      <c r="I183" s="949"/>
      <c r="J183" s="950"/>
      <c r="K183" s="293"/>
      <c r="M183" s="521"/>
      <c r="N183" s="291"/>
      <c r="O183" s="957"/>
      <c r="P183" s="859" t="s">
        <v>148</v>
      </c>
      <c r="Q183" s="864"/>
      <c r="R183" s="864"/>
      <c r="S183" s="864"/>
      <c r="T183" s="864"/>
      <c r="U183" s="949"/>
      <c r="V183" s="950"/>
      <c r="W183" s="293"/>
    </row>
    <row r="184" spans="1:23" x14ac:dyDescent="0.25">
      <c r="A184" s="138" t="str">
        <f>IF(COUNT('Séries-Statique'!$A$11:$A$50)&gt;'Etiquette Statique'!N152,"X","")</f>
        <v>X</v>
      </c>
      <c r="B184" s="291"/>
      <c r="C184" s="957"/>
      <c r="D184" s="859" t="s">
        <v>149</v>
      </c>
      <c r="E184" s="864"/>
      <c r="F184" s="864"/>
      <c r="G184" s="864"/>
      <c r="H184" s="864"/>
      <c r="I184" s="949"/>
      <c r="J184" s="950"/>
      <c r="K184" s="293"/>
      <c r="M184" s="521"/>
      <c r="N184" s="291"/>
      <c r="O184" s="957"/>
      <c r="P184" s="859" t="s">
        <v>149</v>
      </c>
      <c r="Q184" s="864"/>
      <c r="R184" s="864"/>
      <c r="S184" s="864"/>
      <c r="T184" s="864"/>
      <c r="U184" s="949"/>
      <c r="V184" s="950"/>
      <c r="W184" s="293"/>
    </row>
    <row r="185" spans="1:23" x14ac:dyDescent="0.25">
      <c r="A185" s="138" t="str">
        <f>IF(COUNT('Séries-Statique'!$A$11:$A$50)&gt;'Etiquette Statique'!N152,"X","")</f>
        <v>X</v>
      </c>
      <c r="B185" s="291"/>
      <c r="C185" s="957"/>
      <c r="D185" s="859" t="s">
        <v>150</v>
      </c>
      <c r="E185" s="864"/>
      <c r="F185" s="864"/>
      <c r="G185" s="864"/>
      <c r="H185" s="864"/>
      <c r="I185" s="949"/>
      <c r="J185" s="950"/>
      <c r="K185" s="293"/>
      <c r="M185" s="521"/>
      <c r="N185" s="291"/>
      <c r="O185" s="957"/>
      <c r="P185" s="859" t="s">
        <v>150</v>
      </c>
      <c r="Q185" s="864"/>
      <c r="R185" s="864"/>
      <c r="S185" s="864"/>
      <c r="T185" s="864"/>
      <c r="U185" s="949"/>
      <c r="V185" s="950"/>
      <c r="W185" s="293"/>
    </row>
    <row r="186" spans="1:23" x14ac:dyDescent="0.25">
      <c r="A186" s="138" t="str">
        <f>IF(COUNT('Séries-Statique'!$A$11:$A$50)&gt;'Etiquette Statique'!N152,"X","")</f>
        <v>X</v>
      </c>
      <c r="B186" s="291"/>
      <c r="C186" s="957"/>
      <c r="D186" s="859" t="s">
        <v>151</v>
      </c>
      <c r="E186" s="864"/>
      <c r="F186" s="864"/>
      <c r="G186" s="864"/>
      <c r="H186" s="864"/>
      <c r="I186" s="949"/>
      <c r="J186" s="950"/>
      <c r="K186" s="293"/>
      <c r="M186" s="521"/>
      <c r="N186" s="291"/>
      <c r="O186" s="957"/>
      <c r="P186" s="859" t="s">
        <v>151</v>
      </c>
      <c r="Q186" s="864"/>
      <c r="R186" s="864"/>
      <c r="S186" s="864"/>
      <c r="T186" s="864"/>
      <c r="U186" s="949"/>
      <c r="V186" s="950"/>
      <c r="W186" s="293"/>
    </row>
    <row r="187" spans="1:23" ht="15.75" thickBot="1" x14ac:dyDescent="0.3">
      <c r="A187" s="138" t="str">
        <f>IF(COUNT('Séries-Statique'!$A$11:$A$50)&gt;'Etiquette Statique'!N152,"X","")</f>
        <v>X</v>
      </c>
      <c r="B187" s="291"/>
      <c r="C187" s="962"/>
      <c r="D187" s="967" t="s">
        <v>152</v>
      </c>
      <c r="E187" s="968"/>
      <c r="F187" s="968"/>
      <c r="G187" s="968"/>
      <c r="H187" s="968"/>
      <c r="I187" s="969"/>
      <c r="J187" s="970"/>
      <c r="K187" s="293"/>
      <c r="M187" s="521"/>
      <c r="N187" s="291"/>
      <c r="O187" s="962"/>
      <c r="P187" s="967" t="s">
        <v>152</v>
      </c>
      <c r="Q187" s="968"/>
      <c r="R187" s="968"/>
      <c r="S187" s="968"/>
      <c r="T187" s="968"/>
      <c r="U187" s="969"/>
      <c r="V187" s="970"/>
      <c r="W187" s="293"/>
    </row>
    <row r="188" spans="1:23" ht="21" customHeight="1" x14ac:dyDescent="0.25">
      <c r="A188" s="138" t="str">
        <f>IF(COUNT('Séries-Statique'!$A$11:$A$50)&gt;'Etiquette Statique'!N152,"X","")</f>
        <v>X</v>
      </c>
      <c r="B188" s="291"/>
      <c r="C188" s="956" t="s">
        <v>126</v>
      </c>
      <c r="D188" s="918" t="s">
        <v>263</v>
      </c>
      <c r="E188" s="919"/>
      <c r="F188" s="920"/>
      <c r="G188" s="416" t="s">
        <v>174</v>
      </c>
      <c r="H188" s="416"/>
      <c r="I188" s="959"/>
      <c r="J188" s="960"/>
      <c r="K188" s="293"/>
      <c r="M188" s="521"/>
      <c r="N188" s="291"/>
      <c r="O188" s="956" t="s">
        <v>126</v>
      </c>
      <c r="P188" s="918" t="s">
        <v>263</v>
      </c>
      <c r="Q188" s="919"/>
      <c r="R188" s="920"/>
      <c r="S188" s="416" t="s">
        <v>174</v>
      </c>
      <c r="T188" s="416"/>
      <c r="U188" s="959"/>
      <c r="V188" s="960"/>
      <c r="W188" s="293"/>
    </row>
    <row r="189" spans="1:23" ht="21" customHeight="1" x14ac:dyDescent="0.25">
      <c r="A189" s="138" t="str">
        <f>IF(COUNT('Séries-Statique'!$A$11:$A$50)&gt;'Etiquette Statique'!N152,"X","")</f>
        <v>X</v>
      </c>
      <c r="B189" s="291"/>
      <c r="C189" s="957"/>
      <c r="D189" s="913" t="s">
        <v>128</v>
      </c>
      <c r="E189" s="914"/>
      <c r="F189" s="915"/>
      <c r="G189" s="110" t="s">
        <v>266</v>
      </c>
      <c r="H189" s="110"/>
      <c r="I189" s="949"/>
      <c r="J189" s="950"/>
      <c r="K189" s="293"/>
      <c r="M189" s="521"/>
      <c r="N189" s="291"/>
      <c r="O189" s="957"/>
      <c r="P189" s="913" t="s">
        <v>128</v>
      </c>
      <c r="Q189" s="914"/>
      <c r="R189" s="915"/>
      <c r="S189" s="110" t="s">
        <v>266</v>
      </c>
      <c r="T189" s="110"/>
      <c r="U189" s="949"/>
      <c r="V189" s="950"/>
      <c r="W189" s="293"/>
    </row>
    <row r="190" spans="1:23" ht="21" customHeight="1" x14ac:dyDescent="0.25">
      <c r="A190" s="138" t="str">
        <f>IF(COUNT('Séries-Statique'!$A$11:$A$50)&gt;'Etiquette Statique'!N152,"X","")</f>
        <v>X</v>
      </c>
      <c r="B190" s="291"/>
      <c r="C190" s="957"/>
      <c r="D190" s="913" t="s">
        <v>264</v>
      </c>
      <c r="E190" s="914"/>
      <c r="F190" s="915"/>
      <c r="G190" s="110" t="s">
        <v>265</v>
      </c>
      <c r="H190" s="110"/>
      <c r="I190" s="949"/>
      <c r="J190" s="950"/>
      <c r="K190" s="293"/>
      <c r="M190" s="521"/>
      <c r="N190" s="291"/>
      <c r="O190" s="957"/>
      <c r="P190" s="913" t="s">
        <v>264</v>
      </c>
      <c r="Q190" s="914"/>
      <c r="R190" s="915"/>
      <c r="S190" s="110" t="s">
        <v>265</v>
      </c>
      <c r="T190" s="110"/>
      <c r="U190" s="949"/>
      <c r="V190" s="950"/>
      <c r="W190" s="293"/>
    </row>
    <row r="191" spans="1:23" ht="21" customHeight="1" x14ac:dyDescent="0.25">
      <c r="A191" s="138" t="str">
        <f>IF(COUNT('Séries-Statique'!$A$11:$A$50)&gt;'Etiquette Statique'!N152,"X","")</f>
        <v>X</v>
      </c>
      <c r="B191" s="291"/>
      <c r="C191" s="957"/>
      <c r="D191" s="533" t="s">
        <v>267</v>
      </c>
      <c r="E191" s="518"/>
      <c r="F191" s="518"/>
      <c r="G191" s="110" t="s">
        <v>164</v>
      </c>
      <c r="H191" s="110"/>
      <c r="I191" s="949"/>
      <c r="J191" s="950"/>
      <c r="K191" s="293"/>
      <c r="M191" s="521"/>
      <c r="N191" s="291"/>
      <c r="O191" s="957"/>
      <c r="P191" s="533" t="s">
        <v>267</v>
      </c>
      <c r="Q191" s="518"/>
      <c r="R191" s="518"/>
      <c r="S191" s="110" t="s">
        <v>164</v>
      </c>
      <c r="T191" s="110"/>
      <c r="U191" s="949"/>
      <c r="V191" s="950"/>
      <c r="W191" s="293"/>
    </row>
    <row r="192" spans="1:23" ht="21" customHeight="1" thickBot="1" x14ac:dyDescent="0.3">
      <c r="A192" s="138" t="str">
        <f>IF(COUNT('Séries-Statique'!$A$11:$A$50)&gt;'Etiquette Statique'!N152,"X","")</f>
        <v>X</v>
      </c>
      <c r="B192" s="291"/>
      <c r="C192" s="958"/>
      <c r="D192" s="534" t="s">
        <v>268</v>
      </c>
      <c r="E192" s="519"/>
      <c r="F192" s="519"/>
      <c r="G192" s="3" t="s">
        <v>164</v>
      </c>
      <c r="H192" s="3"/>
      <c r="I192" s="954"/>
      <c r="J192" s="955"/>
      <c r="K192" s="293"/>
      <c r="M192" s="521"/>
      <c r="N192" s="291"/>
      <c r="O192" s="958"/>
      <c r="P192" s="534" t="s">
        <v>268</v>
      </c>
      <c r="Q192" s="519"/>
      <c r="R192" s="519"/>
      <c r="S192" s="3" t="s">
        <v>164</v>
      </c>
      <c r="T192" s="3"/>
      <c r="U192" s="954"/>
      <c r="V192" s="955"/>
      <c r="W192" s="293"/>
    </row>
    <row r="193" spans="1:23" ht="15.75" thickBot="1" x14ac:dyDescent="0.3">
      <c r="A193" s="138" t="str">
        <f>IF(COUNT('Séries-Statique'!$A$11:$A$50)&gt;'Etiquette Statique'!N152,"X","")</f>
        <v>X</v>
      </c>
      <c r="B193" s="291"/>
      <c r="C193" s="292"/>
      <c r="D193" s="292"/>
      <c r="E193" s="292"/>
      <c r="F193" s="292"/>
      <c r="G193" s="292"/>
      <c r="H193" s="292"/>
      <c r="I193" s="292"/>
      <c r="J193" s="292"/>
      <c r="K193" s="293"/>
      <c r="M193" s="521"/>
      <c r="N193" s="291"/>
      <c r="O193" s="292"/>
      <c r="P193" s="292"/>
      <c r="Q193" s="292"/>
      <c r="R193" s="292"/>
      <c r="S193" s="292"/>
      <c r="T193" s="292"/>
      <c r="U193" s="292"/>
      <c r="V193" s="292"/>
      <c r="W193" s="293"/>
    </row>
    <row r="194" spans="1:23" ht="15" customHeight="1" x14ac:dyDescent="0.3">
      <c r="A194" s="138" t="str">
        <f>IF(COUNT('Séries-Statique'!$A$11:$A$50)&gt;'Etiquette Statique'!N152,"X","")</f>
        <v>X</v>
      </c>
      <c r="B194" s="291"/>
      <c r="C194" s="901" t="s">
        <v>269</v>
      </c>
      <c r="D194" s="902"/>
      <c r="E194" s="902"/>
      <c r="F194" s="902"/>
      <c r="G194" s="902"/>
      <c r="H194" s="902"/>
      <c r="I194" s="902"/>
      <c r="J194" s="903"/>
      <c r="K194" s="293"/>
      <c r="M194" s="521"/>
      <c r="N194" s="291"/>
      <c r="O194" s="901" t="s">
        <v>269</v>
      </c>
      <c r="P194" s="902"/>
      <c r="Q194" s="902"/>
      <c r="R194" s="902"/>
      <c r="S194" s="902"/>
      <c r="T194" s="902"/>
      <c r="U194" s="902"/>
      <c r="V194" s="903"/>
      <c r="W194" s="293"/>
    </row>
    <row r="195" spans="1:23" x14ac:dyDescent="0.25">
      <c r="A195" s="138" t="str">
        <f>IF(COUNT('Séries-Statique'!$A$11:$A$50)&gt;'Etiquette Statique'!N152,"X","")</f>
        <v>X</v>
      </c>
      <c r="B195" s="291"/>
      <c r="C195" s="904"/>
      <c r="D195" s="905"/>
      <c r="E195" s="905"/>
      <c r="F195" s="905"/>
      <c r="G195" s="905"/>
      <c r="H195" s="905"/>
      <c r="I195" s="905"/>
      <c r="J195" s="906"/>
      <c r="K195" s="293"/>
      <c r="M195" s="521"/>
      <c r="N195" s="291"/>
      <c r="O195" s="904"/>
      <c r="P195" s="905"/>
      <c r="Q195" s="905"/>
      <c r="R195" s="905"/>
      <c r="S195" s="905"/>
      <c r="T195" s="905"/>
      <c r="U195" s="905"/>
      <c r="V195" s="906"/>
      <c r="W195" s="293"/>
    </row>
    <row r="196" spans="1:23" x14ac:dyDescent="0.25">
      <c r="A196" s="138" t="str">
        <f>IF(COUNT('Séries-Statique'!$A$11:$A$50)&gt;'Etiquette Statique'!N152,"X","")</f>
        <v>X</v>
      </c>
      <c r="B196" s="291"/>
      <c r="C196" s="907"/>
      <c r="D196" s="908"/>
      <c r="E196" s="908"/>
      <c r="F196" s="908"/>
      <c r="G196" s="908"/>
      <c r="H196" s="908"/>
      <c r="I196" s="908"/>
      <c r="J196" s="909"/>
      <c r="K196" s="293"/>
      <c r="M196" s="521"/>
      <c r="N196" s="291"/>
      <c r="O196" s="907"/>
      <c r="P196" s="908"/>
      <c r="Q196" s="908"/>
      <c r="R196" s="908"/>
      <c r="S196" s="908"/>
      <c r="T196" s="908"/>
      <c r="U196" s="908"/>
      <c r="V196" s="909"/>
      <c r="W196" s="293"/>
    </row>
    <row r="197" spans="1:23" ht="15" customHeight="1" x14ac:dyDescent="0.25">
      <c r="A197" s="138" t="str">
        <f>IF(COUNT('Séries-Statique'!$A$11:$A$50)&gt;'Etiquette Statique'!N152,"X","")</f>
        <v>X</v>
      </c>
      <c r="B197" s="291"/>
      <c r="C197" s="907"/>
      <c r="D197" s="908"/>
      <c r="E197" s="908"/>
      <c r="F197" s="908"/>
      <c r="G197" s="908"/>
      <c r="H197" s="908"/>
      <c r="I197" s="908"/>
      <c r="J197" s="909"/>
      <c r="K197" s="293"/>
      <c r="M197" s="521"/>
      <c r="N197" s="291"/>
      <c r="O197" s="907"/>
      <c r="P197" s="908"/>
      <c r="Q197" s="908"/>
      <c r="R197" s="908"/>
      <c r="S197" s="908"/>
      <c r="T197" s="908"/>
      <c r="U197" s="908"/>
      <c r="V197" s="909"/>
      <c r="W197" s="293"/>
    </row>
    <row r="198" spans="1:23" ht="15.75" thickBot="1" x14ac:dyDescent="0.3">
      <c r="A198" s="138" t="str">
        <f>IF(COUNT('Séries-Statique'!$A$11:$A$50)&gt;'Etiquette Statique'!N152,"X","")</f>
        <v>X</v>
      </c>
      <c r="B198" s="291"/>
      <c r="C198" s="910"/>
      <c r="D198" s="911"/>
      <c r="E198" s="911"/>
      <c r="F198" s="911"/>
      <c r="G198" s="911"/>
      <c r="H198" s="911"/>
      <c r="I198" s="911"/>
      <c r="J198" s="912"/>
      <c r="K198" s="293"/>
      <c r="M198" s="521"/>
      <c r="N198" s="291"/>
      <c r="O198" s="910"/>
      <c r="P198" s="911"/>
      <c r="Q198" s="911"/>
      <c r="R198" s="911"/>
      <c r="S198" s="911"/>
      <c r="T198" s="911"/>
      <c r="U198" s="911"/>
      <c r="V198" s="912"/>
      <c r="W198" s="293"/>
    </row>
    <row r="199" spans="1:23" ht="15.75" thickBot="1" x14ac:dyDescent="0.3">
      <c r="A199" s="138" t="str">
        <f>IF(COUNT('Séries-Statique'!$A$11:$A$50)&gt;'Etiquette Statique'!N152,"X","")</f>
        <v>X</v>
      </c>
      <c r="B199" s="294"/>
      <c r="C199" s="295"/>
      <c r="D199" s="295"/>
      <c r="E199" s="295"/>
      <c r="F199" s="295"/>
      <c r="G199" s="295"/>
      <c r="H199" s="295"/>
      <c r="I199" s="295"/>
      <c r="J199" s="295"/>
      <c r="K199" s="296"/>
      <c r="M199" s="521"/>
      <c r="N199" s="294"/>
      <c r="O199" s="295"/>
      <c r="P199" s="295"/>
      <c r="Q199" s="295"/>
      <c r="R199" s="295"/>
      <c r="S199" s="295"/>
      <c r="T199" s="295"/>
      <c r="U199" s="295"/>
      <c r="V199" s="295"/>
      <c r="W199" s="296"/>
    </row>
    <row r="200" spans="1:23" ht="15.75" customHeight="1" x14ac:dyDescent="0.25">
      <c r="A200" s="138" t="str">
        <f>IF(COUNT('Séries-Statique'!$A$11:$A$50)&gt;'Etiquette Statique'!N152,"X","")</f>
        <v>X</v>
      </c>
      <c r="B200" s="535"/>
      <c r="C200" s="535"/>
      <c r="D200" s="535"/>
      <c r="E200" s="535"/>
      <c r="F200" s="535"/>
      <c r="G200" s="535"/>
      <c r="H200" s="535"/>
      <c r="I200" s="535"/>
      <c r="J200" s="535"/>
      <c r="K200" s="535"/>
      <c r="L200" s="522"/>
      <c r="M200" s="523"/>
      <c r="N200" s="535"/>
      <c r="O200" s="535"/>
      <c r="P200" s="535"/>
      <c r="Q200" s="535"/>
      <c r="R200" s="535"/>
      <c r="S200" s="535"/>
      <c r="T200" s="535"/>
      <c r="U200" s="535"/>
      <c r="V200" s="535"/>
      <c r="W200" s="535"/>
    </row>
    <row r="201" spans="1:23" ht="15.75" customHeight="1" thickBot="1" x14ac:dyDescent="0.3">
      <c r="A201" s="138" t="str">
        <f>IF(COUNT('Séries-Statique'!$A$11:$A$50)&gt;'Etiquette Statique'!N252,"X","")</f>
        <v>X</v>
      </c>
      <c r="M201" s="521"/>
    </row>
    <row r="202" spans="1:23" x14ac:dyDescent="0.25">
      <c r="A202" s="138" t="str">
        <f>IF(COUNT('Séries-Statique'!$A$11:$A$50)&gt;'Etiquette Statique'!N252,"X","")</f>
        <v>X</v>
      </c>
      <c r="B202" s="137">
        <f>N152+1</f>
        <v>8</v>
      </c>
      <c r="C202" s="289"/>
      <c r="D202" s="289"/>
      <c r="E202" s="289"/>
      <c r="F202" s="289"/>
      <c r="G202" s="289"/>
      <c r="H202" s="289"/>
      <c r="I202" s="289"/>
      <c r="J202" s="289"/>
      <c r="K202" s="290"/>
      <c r="M202" s="521"/>
      <c r="N202" s="137">
        <f>B202+1</f>
        <v>9</v>
      </c>
      <c r="O202" s="289"/>
      <c r="P202" s="289"/>
      <c r="Q202" s="289"/>
      <c r="R202" s="289"/>
      <c r="S202" s="289"/>
      <c r="T202" s="289"/>
      <c r="U202" s="289"/>
      <c r="V202" s="289"/>
      <c r="W202" s="290"/>
    </row>
    <row r="203" spans="1:23" ht="23.25" x14ac:dyDescent="0.35">
      <c r="A203" s="138" t="str">
        <f>IF(COUNT('Séries-Statique'!$A$11:$A$50)&gt;'Etiquette Statique'!N252,"X","")</f>
        <v>X</v>
      </c>
      <c r="B203" s="291"/>
      <c r="C203" s="931" t="s">
        <v>246</v>
      </c>
      <c r="D203" s="931"/>
      <c r="E203" s="953" t="str">
        <f ca="1">OFFSET('Séries-Statique'!$A$11,B202,13)</f>
        <v>Statique</v>
      </c>
      <c r="F203" s="953"/>
      <c r="G203" s="953"/>
      <c r="H203" s="953"/>
      <c r="I203" s="953"/>
      <c r="J203" s="953"/>
      <c r="K203" s="293"/>
      <c r="M203" s="521"/>
      <c r="N203" s="291"/>
      <c r="O203" s="931" t="s">
        <v>246</v>
      </c>
      <c r="P203" s="931"/>
      <c r="Q203" s="953" t="str">
        <f ca="1">OFFSET('Séries-Statique'!$A$11,N202,13)</f>
        <v>Statique</v>
      </c>
      <c r="R203" s="953"/>
      <c r="S203" s="953"/>
      <c r="T203" s="953"/>
      <c r="U203" s="953"/>
      <c r="V203" s="953"/>
      <c r="W203" s="293"/>
    </row>
    <row r="204" spans="1:23" x14ac:dyDescent="0.25">
      <c r="A204" s="138" t="str">
        <f>IF(COUNT('Séries-Statique'!$A$11:$A$50)&gt;'Etiquette Statique'!N252,"X","")</f>
        <v>X</v>
      </c>
      <c r="B204" s="291"/>
      <c r="C204" s="945"/>
      <c r="D204" s="945"/>
      <c r="E204" s="945"/>
      <c r="F204" s="945"/>
      <c r="G204" s="945"/>
      <c r="H204" s="945"/>
      <c r="I204" s="945"/>
      <c r="J204" s="945"/>
      <c r="K204" s="293"/>
      <c r="M204" s="521"/>
      <c r="N204" s="291"/>
      <c r="O204" s="945"/>
      <c r="P204" s="945"/>
      <c r="Q204" s="945"/>
      <c r="R204" s="945"/>
      <c r="S204" s="945"/>
      <c r="T204" s="945"/>
      <c r="U204" s="945"/>
      <c r="V204" s="945"/>
      <c r="W204" s="293"/>
    </row>
    <row r="205" spans="1:23" ht="21" x14ac:dyDescent="0.35">
      <c r="A205" s="138" t="str">
        <f>IF(COUNT('Séries-Statique'!$A$11:$A$50)&gt;'Etiquette Statique'!N252,"X","")</f>
        <v>X</v>
      </c>
      <c r="B205" s="291"/>
      <c r="C205" s="931" t="s">
        <v>39</v>
      </c>
      <c r="D205" s="931"/>
      <c r="E205" s="932">
        <f ca="1">OFFSET('Séries-Statique'!$A$11,B202,0)</f>
        <v>3</v>
      </c>
      <c r="F205" s="932"/>
      <c r="G205" s="948" t="s">
        <v>67</v>
      </c>
      <c r="H205" s="948"/>
      <c r="I205" s="932">
        <f ca="1">OFFSET('Séries-Statique'!$A$11,B202,6)</f>
        <v>1</v>
      </c>
      <c r="J205" s="932"/>
      <c r="K205" s="293"/>
      <c r="M205" s="521"/>
      <c r="N205" s="291"/>
      <c r="O205" s="931" t="s">
        <v>39</v>
      </c>
      <c r="P205" s="931"/>
      <c r="Q205" s="932">
        <f ca="1">OFFSET('Séries-Statique'!$A$11,N202,0)</f>
        <v>3</v>
      </c>
      <c r="R205" s="932"/>
      <c r="S205" s="948" t="s">
        <v>67</v>
      </c>
      <c r="T205" s="948"/>
      <c r="U205" s="932">
        <f ca="1">OFFSET('Séries-Statique'!$A$11,N202,6)</f>
        <v>2</v>
      </c>
      <c r="V205" s="932"/>
      <c r="W205" s="293"/>
    </row>
    <row r="206" spans="1:23" ht="23.25" x14ac:dyDescent="0.35">
      <c r="A206" s="138" t="str">
        <f>IF(COUNT('Séries-Statique'!$A$11:$A$50)&gt;'Etiquette Statique'!N252,"X","")</f>
        <v>X</v>
      </c>
      <c r="B206" s="291"/>
      <c r="C206" s="931" t="s">
        <v>1</v>
      </c>
      <c r="D206" s="931"/>
      <c r="E206" s="953" t="str">
        <f ca="1">OFFSET('Séries-Statique'!$A$11,B202,9)</f>
        <v>MARIE</v>
      </c>
      <c r="F206" s="953"/>
      <c r="G206" s="948" t="s">
        <v>2</v>
      </c>
      <c r="H206" s="948"/>
      <c r="I206" s="932" t="str">
        <f ca="1">OFFSET('Séries-Statique'!$A$11,B202,10)</f>
        <v>coralie</v>
      </c>
      <c r="J206" s="932"/>
      <c r="K206" s="293"/>
      <c r="M206" s="521"/>
      <c r="N206" s="291"/>
      <c r="O206" s="931" t="s">
        <v>1</v>
      </c>
      <c r="P206" s="931"/>
      <c r="Q206" s="953" t="str">
        <f ca="1">OFFSET('Séries-Statique'!$A$11,N202,9)</f>
        <v>SALEH</v>
      </c>
      <c r="R206" s="953"/>
      <c r="S206" s="948" t="s">
        <v>2</v>
      </c>
      <c r="T206" s="948"/>
      <c r="U206" s="932" t="str">
        <f ca="1">OFFSET('Séries-Statique'!$A$11,N202,10)</f>
        <v>Omr</v>
      </c>
      <c r="V206" s="932"/>
      <c r="W206" s="293"/>
    </row>
    <row r="207" spans="1:23" ht="21" x14ac:dyDescent="0.35">
      <c r="A207" s="138" t="str">
        <f>IF(COUNT('Séries-Statique'!$A$11:$A$50)&gt;'Etiquette Statique'!N252,"X","")</f>
        <v>X</v>
      </c>
      <c r="B207" s="291"/>
      <c r="C207" s="520" t="s">
        <v>258</v>
      </c>
      <c r="D207" s="520"/>
      <c r="E207" s="527" t="str">
        <f ca="1">OFFSET('Séries-Statique'!$A$11,B202,11)</f>
        <v>femme</v>
      </c>
      <c r="F207" s="525"/>
      <c r="G207" s="866" t="s">
        <v>270</v>
      </c>
      <c r="H207" s="866"/>
      <c r="I207" s="527" t="str">
        <f ca="1">OFFSET('Séries-Statique'!$A$11,B202,8)</f>
        <v xml:space="preserve">N°5 </v>
      </c>
      <c r="J207" s="527"/>
      <c r="K207" s="293"/>
      <c r="M207" s="521"/>
      <c r="N207" s="291"/>
      <c r="O207" s="520" t="s">
        <v>258</v>
      </c>
      <c r="P207" s="520"/>
      <c r="Q207" s="527" t="str">
        <f ca="1">OFFSET('Séries-Statique'!$A$11,N202,11)</f>
        <v>Homme</v>
      </c>
      <c r="R207" s="525"/>
      <c r="S207" s="866" t="s">
        <v>270</v>
      </c>
      <c r="T207" s="866"/>
      <c r="U207" s="527" t="str">
        <f ca="1">OFFSET('Séries-Statique'!$A$11,N202,8)</f>
        <v>N°1</v>
      </c>
      <c r="V207" s="527"/>
      <c r="W207" s="293"/>
    </row>
    <row r="208" spans="1:23" ht="18.75" x14ac:dyDescent="0.3">
      <c r="A208" s="138" t="str">
        <f>IF(COUNT('Séries-Statique'!$A$11:$A$50)&gt;'Etiquette Statique'!N252,"X","")</f>
        <v>X</v>
      </c>
      <c r="B208" s="291"/>
      <c r="C208" s="952" t="s">
        <v>68</v>
      </c>
      <c r="D208" s="952"/>
      <c r="E208" s="866" t="s">
        <v>69</v>
      </c>
      <c r="F208" s="866"/>
      <c r="G208" s="951">
        <f ca="1">OFFSET('Séries-Statique'!$A$11,B202,2)</f>
        <v>0.42083333333333339</v>
      </c>
      <c r="H208" s="951"/>
      <c r="I208" s="951"/>
      <c r="J208" s="951"/>
      <c r="K208" s="293"/>
      <c r="M208" s="521"/>
      <c r="N208" s="291"/>
      <c r="O208" s="952" t="s">
        <v>68</v>
      </c>
      <c r="P208" s="952"/>
      <c r="Q208" s="866" t="s">
        <v>69</v>
      </c>
      <c r="R208" s="866"/>
      <c r="S208" s="951">
        <f ca="1">OFFSET('Séries-Statique'!$A$11,N202,2)</f>
        <v>0.42083333333333339</v>
      </c>
      <c r="T208" s="951"/>
      <c r="U208" s="951"/>
      <c r="V208" s="951"/>
      <c r="W208" s="293"/>
    </row>
    <row r="209" spans="1:23" ht="18.75" x14ac:dyDescent="0.3">
      <c r="A209" s="138" t="str">
        <f>IF(COUNT('Séries-Statique'!$A$11:$A$50)&gt;'Etiquette Statique'!N252,"X","")</f>
        <v>X</v>
      </c>
      <c r="B209" s="291"/>
      <c r="C209" s="952"/>
      <c r="D209" s="952"/>
      <c r="E209" s="866" t="s">
        <v>70</v>
      </c>
      <c r="F209" s="866"/>
      <c r="G209" s="951">
        <f ca="1">OFFSET('Séries-Statique'!$A$11,B202,3)</f>
        <v>0.44166666666666671</v>
      </c>
      <c r="H209" s="951"/>
      <c r="I209" s="951"/>
      <c r="J209" s="951"/>
      <c r="K209" s="293"/>
      <c r="M209" s="521"/>
      <c r="N209" s="291"/>
      <c r="O209" s="952"/>
      <c r="P209" s="952"/>
      <c r="Q209" s="866" t="s">
        <v>70</v>
      </c>
      <c r="R209" s="866"/>
      <c r="S209" s="951">
        <f ca="1">OFFSET('Séries-Statique'!$A$11,N202,3)</f>
        <v>0.44166666666666671</v>
      </c>
      <c r="T209" s="951"/>
      <c r="U209" s="951"/>
      <c r="V209" s="951"/>
      <c r="W209" s="293"/>
    </row>
    <row r="210" spans="1:23" ht="18.75" x14ac:dyDescent="0.3">
      <c r="A210" s="138" t="str">
        <f>IF(COUNT('Séries-Statique'!$A$11:$A$50)&gt;'Etiquette Statique'!N252,"X","")</f>
        <v>X</v>
      </c>
      <c r="B210" s="291"/>
      <c r="C210" s="952"/>
      <c r="D210" s="952"/>
      <c r="E210" s="866" t="s">
        <v>257</v>
      </c>
      <c r="F210" s="866"/>
      <c r="G210" s="951">
        <f ca="1">OFFSET('Séries-Statique'!$A$11,B202,4)</f>
        <v>0.44236111111111115</v>
      </c>
      <c r="H210" s="951"/>
      <c r="I210" s="951"/>
      <c r="J210" s="951"/>
      <c r="K210" s="293"/>
      <c r="M210" s="521"/>
      <c r="N210" s="291"/>
      <c r="O210" s="952"/>
      <c r="P210" s="952"/>
      <c r="Q210" s="866" t="s">
        <v>257</v>
      </c>
      <c r="R210" s="866"/>
      <c r="S210" s="951">
        <f ca="1">OFFSET('Séries-Statique'!$A$11,N202,4)</f>
        <v>0.44236111111111115</v>
      </c>
      <c r="T210" s="951"/>
      <c r="U210" s="951"/>
      <c r="V210" s="951"/>
      <c r="W210" s="293"/>
    </row>
    <row r="211" spans="1:23" ht="21" x14ac:dyDescent="0.35">
      <c r="A211" s="138" t="str">
        <f>IF(COUNT('Séries-Statique'!$A$11:$A$50)&gt;'Etiquette Statique'!N252,"X","")</f>
        <v>X</v>
      </c>
      <c r="B211" s="291"/>
      <c r="C211" s="952"/>
      <c r="D211" s="952"/>
      <c r="E211" s="866" t="s">
        <v>71</v>
      </c>
      <c r="F211" s="866"/>
      <c r="G211" s="947">
        <f ca="1">OFFSET('Séries-Statique'!$A$11,B202,5)</f>
        <v>0.44375000000000003</v>
      </c>
      <c r="H211" s="947"/>
      <c r="I211" s="947"/>
      <c r="J211" s="947"/>
      <c r="K211" s="293"/>
      <c r="M211" s="521"/>
      <c r="N211" s="291"/>
      <c r="O211" s="952"/>
      <c r="P211" s="952"/>
      <c r="Q211" s="866" t="s">
        <v>71</v>
      </c>
      <c r="R211" s="866"/>
      <c r="S211" s="947">
        <f ca="1">OFFSET('Séries-Statique'!$A$11,N202,5)</f>
        <v>0.44375000000000003</v>
      </c>
      <c r="T211" s="947"/>
      <c r="U211" s="947"/>
      <c r="V211" s="947"/>
      <c r="W211" s="293"/>
    </row>
    <row r="212" spans="1:23" ht="21" x14ac:dyDescent="0.35">
      <c r="A212" s="138" t="str">
        <f>IF(COUNT('Séries-Statique'!$A$11:$A$50)&gt;'Etiquette Statique'!N252,"X","")</f>
        <v>X</v>
      </c>
      <c r="B212" s="291"/>
      <c r="C212" s="931" t="s">
        <v>248</v>
      </c>
      <c r="D212" s="931"/>
      <c r="E212" s="948" t="str">
        <f ca="1">IF(E203="","",IF(OR(E203="DWF",E203="DNF"),"Distance","Temps"))</f>
        <v>Temps</v>
      </c>
      <c r="F212" s="948"/>
      <c r="G212" s="525">
        <f ca="1">OFFSET('Séries-Statique'!$A$11,B202,18)</f>
        <v>4</v>
      </c>
      <c r="H212" s="524" t="str">
        <f ca="1">OFFSET('Séries-Statique'!$A$11,B202,19)</f>
        <v>mn</v>
      </c>
      <c r="I212" s="526">
        <f ca="1">OFFSET('Séries-Statique'!$A$11,B202,20)</f>
        <v>45</v>
      </c>
      <c r="J212" s="524" t="str">
        <f ca="1">OFFSET('Séries-Statique'!$A$11,B202,21)</f>
        <v>s</v>
      </c>
      <c r="K212" s="293"/>
      <c r="M212" s="521"/>
      <c r="N212" s="291"/>
      <c r="O212" s="931" t="s">
        <v>248</v>
      </c>
      <c r="P212" s="931"/>
      <c r="Q212" s="948" t="str">
        <f ca="1">IF(Q203="","",IF(OR(Q203="DWF",Q203="DNF"),"Distance","Temps"))</f>
        <v>Temps</v>
      </c>
      <c r="R212" s="948"/>
      <c r="S212" s="525">
        <f ca="1">OFFSET('Séries-Statique'!$A$11,N202,18)</f>
        <v>4</v>
      </c>
      <c r="T212" s="524" t="str">
        <f ca="1">OFFSET('Séries-Statique'!$A$11,N202,19)</f>
        <v>mn</v>
      </c>
      <c r="U212" s="526" t="str">
        <f ca="1">OFFSET('Séries-Statique'!$A$11,N202,20)</f>
        <v/>
      </c>
      <c r="V212" s="524" t="str">
        <f ca="1">OFFSET('Séries-Statique'!$A$11,N202,21)</f>
        <v/>
      </c>
      <c r="W212" s="293"/>
    </row>
    <row r="213" spans="1:23" ht="18.75" x14ac:dyDescent="0.3">
      <c r="A213" s="138" t="str">
        <f>IF(COUNT('Séries-Statique'!$A$11:$A$50)&gt;'Etiquette Statique'!N252,"X","")</f>
        <v>X</v>
      </c>
      <c r="B213" s="291"/>
      <c r="C213" s="931"/>
      <c r="D213" s="931"/>
      <c r="E213" s="933" t="s">
        <v>273</v>
      </c>
      <c r="F213" s="514" t="s">
        <v>271</v>
      </c>
      <c r="G213" s="528" t="str">
        <f ca="1">OFFSET('Séries-Statique'!$A$11,B202,14)</f>
        <v>3</v>
      </c>
      <c r="H213" s="529" t="str">
        <f ca="1">OFFSET('Séries-Statique'!$A$11,B202,15)</f>
        <v>mn</v>
      </c>
      <c r="I213" s="528" t="str">
        <f ca="1">OFFSET('Séries-Statique'!$A$11,B202,16)</f>
        <v>45</v>
      </c>
      <c r="J213" s="529" t="str">
        <f ca="1">OFFSET('Séries-Statique'!$A$11,B202,17)</f>
        <v>s</v>
      </c>
      <c r="K213" s="293"/>
      <c r="M213" s="521"/>
      <c r="N213" s="291"/>
      <c r="O213" s="931"/>
      <c r="P213" s="931"/>
      <c r="Q213" s="933" t="s">
        <v>273</v>
      </c>
      <c r="R213" s="514" t="s">
        <v>271</v>
      </c>
      <c r="S213" s="528">
        <f ca="1">OFFSET('Séries-Statique'!$A$11,N202,14)</f>
        <v>3</v>
      </c>
      <c r="T213" s="529" t="str">
        <f ca="1">OFFSET('Séries-Statique'!$A$11,N202,15)</f>
        <v>mn</v>
      </c>
      <c r="U213" s="528">
        <f ca="1">OFFSET('Séries-Statique'!$A$11,N202,16)</f>
        <v>0</v>
      </c>
      <c r="V213" s="529" t="str">
        <f ca="1">OFFSET('Séries-Statique'!$A$11,N202,17)</f>
        <v>s</v>
      </c>
      <c r="W213" s="293"/>
    </row>
    <row r="214" spans="1:23" ht="18.75" x14ac:dyDescent="0.3">
      <c r="A214" s="138" t="str">
        <f>IF(COUNT('Séries-Statique'!$A$11:$A$50)&gt;'Etiquette Statique'!N252,"X","")</f>
        <v>X</v>
      </c>
      <c r="B214" s="291"/>
      <c r="C214" s="931"/>
      <c r="D214" s="931"/>
      <c r="E214" s="933"/>
      <c r="F214" s="514" t="s">
        <v>272</v>
      </c>
      <c r="G214" s="528" t="str">
        <f ca="1">OFFSET('Séries-Statique'!$A$11,B202,22)</f>
        <v>5</v>
      </c>
      <c r="H214" s="529" t="str">
        <f ca="1">OFFSET('Séries-Statique'!$A$11,B202,23)</f>
        <v>mn</v>
      </c>
      <c r="I214" s="528" t="str">
        <f ca="1">OFFSET('Séries-Statique'!$A$11,B202,24)</f>
        <v>45</v>
      </c>
      <c r="J214" s="529" t="str">
        <f ca="1">OFFSET('Séries-Statique'!$A$11,B202,25)</f>
        <v>s</v>
      </c>
      <c r="K214" s="293"/>
      <c r="M214" s="521"/>
      <c r="N214" s="291"/>
      <c r="O214" s="931"/>
      <c r="P214" s="931"/>
      <c r="Q214" s="933"/>
      <c r="R214" s="514" t="s">
        <v>272</v>
      </c>
      <c r="S214" s="528">
        <f ca="1">OFFSET('Séries-Statique'!$A$11,N202,22)</f>
        <v>5</v>
      </c>
      <c r="T214" s="529" t="str">
        <f ca="1">OFFSET('Séries-Statique'!$A$11,N202,23)</f>
        <v>mn</v>
      </c>
      <c r="U214" s="528">
        <f ca="1">OFFSET('Séries-Statique'!$A$11,N202,24)</f>
        <v>0</v>
      </c>
      <c r="V214" s="529" t="str">
        <f ca="1">OFFSET('Séries-Statique'!$A$11,N202,25)</f>
        <v>s</v>
      </c>
      <c r="W214" s="293"/>
    </row>
    <row r="215" spans="1:23" x14ac:dyDescent="0.25">
      <c r="A215" s="138" t="str">
        <f>IF(COUNT('Séries-Statique'!$A$11:$A$50)&gt;'Etiquette Statique'!N252,"X","")</f>
        <v>X</v>
      </c>
      <c r="B215" s="291"/>
      <c r="C215" s="945"/>
      <c r="D215" s="945"/>
      <c r="E215" s="945"/>
      <c r="F215" s="945"/>
      <c r="G215" s="945"/>
      <c r="H215" s="945"/>
      <c r="I215" s="945"/>
      <c r="J215" s="945"/>
      <c r="K215" s="293"/>
      <c r="M215" s="521"/>
      <c r="N215" s="291"/>
      <c r="O215" s="945"/>
      <c r="P215" s="945"/>
      <c r="Q215" s="945"/>
      <c r="R215" s="945"/>
      <c r="S215" s="945"/>
      <c r="T215" s="945"/>
      <c r="U215" s="945"/>
      <c r="V215" s="945"/>
      <c r="W215" s="293"/>
    </row>
    <row r="216" spans="1:23" ht="18.75" x14ac:dyDescent="0.3">
      <c r="A216" s="138" t="str">
        <f>IF(COUNT('Séries-Statique'!$A$11:$A$50)&gt;'Etiquette Statique'!N252,"X","")</f>
        <v>X</v>
      </c>
      <c r="B216" s="291"/>
      <c r="C216" s="946" t="s">
        <v>259</v>
      </c>
      <c r="D216" s="946"/>
      <c r="E216" s="946"/>
      <c r="F216" s="946"/>
      <c r="G216" s="946"/>
      <c r="H216" s="946"/>
      <c r="I216" s="946"/>
      <c r="J216" s="946"/>
      <c r="K216" s="293"/>
      <c r="M216" s="521"/>
      <c r="N216" s="291"/>
      <c r="O216" s="946" t="s">
        <v>259</v>
      </c>
      <c r="P216" s="946"/>
      <c r="Q216" s="946"/>
      <c r="R216" s="946"/>
      <c r="S216" s="946"/>
      <c r="T216" s="946"/>
      <c r="U216" s="946"/>
      <c r="V216" s="946"/>
      <c r="W216" s="293"/>
    </row>
    <row r="217" spans="1:23" ht="15.75" thickBot="1" x14ac:dyDescent="0.3">
      <c r="A217" s="138" t="str">
        <f>IF(COUNT('Séries-Statique'!$A$11:$A$50)&gt;'Etiquette Statique'!N252,"X","")</f>
        <v>X</v>
      </c>
      <c r="B217" s="291"/>
      <c r="C217" s="945"/>
      <c r="D217" s="945"/>
      <c r="E217" s="945"/>
      <c r="F217" s="945"/>
      <c r="G217" s="945"/>
      <c r="H217" s="945"/>
      <c r="I217" s="945"/>
      <c r="J217" s="945"/>
      <c r="K217" s="293"/>
      <c r="M217" s="521"/>
      <c r="N217" s="291"/>
      <c r="O217" s="945"/>
      <c r="P217" s="945"/>
      <c r="Q217" s="945"/>
      <c r="R217" s="945"/>
      <c r="S217" s="945"/>
      <c r="T217" s="945"/>
      <c r="U217" s="945"/>
      <c r="V217" s="945"/>
      <c r="W217" s="293"/>
    </row>
    <row r="218" spans="1:23" ht="15.75" thickBot="1" x14ac:dyDescent="0.3">
      <c r="A218" s="138" t="str">
        <f>IF(COUNT('Séries-Statique'!$A$11:$A$50)&gt;'Etiquette Statique'!N252,"X","")</f>
        <v>X</v>
      </c>
      <c r="B218" s="291"/>
      <c r="C218" s="933" t="s">
        <v>262</v>
      </c>
      <c r="D218" s="934"/>
      <c r="E218" s="530"/>
      <c r="F218" s="531"/>
      <c r="G218" s="531"/>
      <c r="H218" s="531"/>
      <c r="I218" s="531"/>
      <c r="J218" s="532"/>
      <c r="K218" s="293"/>
      <c r="M218" s="521"/>
      <c r="N218" s="291"/>
      <c r="O218" s="933" t="s">
        <v>262</v>
      </c>
      <c r="P218" s="934"/>
      <c r="Q218" s="530"/>
      <c r="R218" s="531"/>
      <c r="S218" s="531"/>
      <c r="T218" s="531"/>
      <c r="U218" s="531"/>
      <c r="V218" s="532"/>
      <c r="W218" s="293"/>
    </row>
    <row r="219" spans="1:23" ht="15.75" thickBot="1" x14ac:dyDescent="0.3">
      <c r="A219" s="138" t="str">
        <f>IF(COUNT('Séries-Statique'!$A$11:$A$50)&gt;'Etiquette Statique'!N252,"X","")</f>
        <v>X</v>
      </c>
      <c r="B219" s="291"/>
      <c r="C219" s="516"/>
      <c r="D219" s="516"/>
      <c r="E219" s="289"/>
      <c r="F219" s="289"/>
      <c r="G219" s="289"/>
      <c r="H219" s="289"/>
      <c r="I219" s="289"/>
      <c r="J219" s="289"/>
      <c r="K219" s="293"/>
      <c r="M219" s="521"/>
      <c r="N219" s="291"/>
      <c r="O219" s="516"/>
      <c r="P219" s="516"/>
      <c r="Q219" s="289"/>
      <c r="R219" s="289"/>
      <c r="S219" s="289"/>
      <c r="T219" s="289"/>
      <c r="U219" s="289"/>
      <c r="V219" s="289"/>
      <c r="W219" s="293"/>
    </row>
    <row r="220" spans="1:23" x14ac:dyDescent="0.25">
      <c r="A220" s="138" t="str">
        <f>IF(COUNT('Séries-Statique'!$A$11:$A$50)&gt;'Etiquette Statique'!N252,"X","")</f>
        <v>X</v>
      </c>
      <c r="B220" s="291"/>
      <c r="C220" s="976" t="s">
        <v>260</v>
      </c>
      <c r="D220" s="977"/>
      <c r="E220" s="959"/>
      <c r="F220" s="959"/>
      <c r="G220" s="959"/>
      <c r="H220" s="959"/>
      <c r="I220" s="959"/>
      <c r="J220" s="960"/>
      <c r="K220" s="293"/>
      <c r="M220" s="521"/>
      <c r="N220" s="291"/>
      <c r="O220" s="976" t="s">
        <v>260</v>
      </c>
      <c r="P220" s="977"/>
      <c r="Q220" s="959"/>
      <c r="R220" s="959"/>
      <c r="S220" s="959"/>
      <c r="T220" s="959"/>
      <c r="U220" s="959"/>
      <c r="V220" s="960"/>
      <c r="W220" s="293"/>
    </row>
    <row r="221" spans="1:23" x14ac:dyDescent="0.25">
      <c r="A221" s="138" t="str">
        <f>IF(COUNT('Séries-Statique'!$A$11:$A$50)&gt;'Etiquette Statique'!N252,"X","")</f>
        <v>X</v>
      </c>
      <c r="B221" s="291"/>
      <c r="C221" s="971"/>
      <c r="D221" s="972"/>
      <c r="E221" s="949"/>
      <c r="F221" s="949"/>
      <c r="G221" s="949"/>
      <c r="H221" s="949"/>
      <c r="I221" s="949"/>
      <c r="J221" s="950"/>
      <c r="K221" s="293"/>
      <c r="M221" s="521"/>
      <c r="N221" s="291"/>
      <c r="O221" s="971"/>
      <c r="P221" s="972"/>
      <c r="Q221" s="949"/>
      <c r="R221" s="949"/>
      <c r="S221" s="949"/>
      <c r="T221" s="949"/>
      <c r="U221" s="949"/>
      <c r="V221" s="950"/>
      <c r="W221" s="293"/>
    </row>
    <row r="222" spans="1:23" x14ac:dyDescent="0.25">
      <c r="A222" s="138" t="str">
        <f>IF(COUNT('Séries-Statique'!$A$11:$A$50)&gt;'Etiquette Statique'!N252,"X","")</f>
        <v>X</v>
      </c>
      <c r="B222" s="291"/>
      <c r="C222" s="971" t="s">
        <v>261</v>
      </c>
      <c r="D222" s="972"/>
      <c r="E222" s="949"/>
      <c r="F222" s="949"/>
      <c r="G222" s="949"/>
      <c r="H222" s="949"/>
      <c r="I222" s="949"/>
      <c r="J222" s="950"/>
      <c r="K222" s="293"/>
      <c r="M222" s="521"/>
      <c r="N222" s="291"/>
      <c r="O222" s="971" t="s">
        <v>261</v>
      </c>
      <c r="P222" s="972"/>
      <c r="Q222" s="949"/>
      <c r="R222" s="949"/>
      <c r="S222" s="949"/>
      <c r="T222" s="949"/>
      <c r="U222" s="949"/>
      <c r="V222" s="950"/>
      <c r="W222" s="293"/>
    </row>
    <row r="223" spans="1:23" ht="15.75" thickBot="1" x14ac:dyDescent="0.3">
      <c r="A223" s="138" t="str">
        <f>IF(COUNT('Séries-Statique'!$A$11:$A$50)&gt;'Etiquette Statique'!N252,"X","")</f>
        <v>X</v>
      </c>
      <c r="B223" s="291"/>
      <c r="C223" s="973"/>
      <c r="D223" s="974"/>
      <c r="E223" s="954"/>
      <c r="F223" s="954"/>
      <c r="G223" s="954"/>
      <c r="H223" s="954"/>
      <c r="I223" s="954"/>
      <c r="J223" s="955"/>
      <c r="K223" s="293"/>
      <c r="M223" s="521"/>
      <c r="N223" s="291"/>
      <c r="O223" s="973"/>
      <c r="P223" s="974"/>
      <c r="Q223" s="954"/>
      <c r="R223" s="954"/>
      <c r="S223" s="954"/>
      <c r="T223" s="954"/>
      <c r="U223" s="954"/>
      <c r="V223" s="955"/>
      <c r="W223" s="293"/>
    </row>
    <row r="224" spans="1:23" ht="15.75" thickBot="1" x14ac:dyDescent="0.3">
      <c r="A224" s="138" t="str">
        <f>IF(COUNT('Séries-Statique'!$A$11:$A$50)&gt;'Etiquette Statique'!N252,"X","")</f>
        <v>X</v>
      </c>
      <c r="B224" s="291"/>
      <c r="C224" s="292"/>
      <c r="D224" s="292"/>
      <c r="E224" s="292"/>
      <c r="F224" s="292"/>
      <c r="G224" s="292"/>
      <c r="H224" s="292"/>
      <c r="I224" s="292"/>
      <c r="J224" s="292"/>
      <c r="K224" s="293"/>
      <c r="M224" s="521"/>
      <c r="N224" s="291"/>
      <c r="O224" s="292"/>
      <c r="P224" s="292"/>
      <c r="Q224" s="292"/>
      <c r="R224" s="292"/>
      <c r="S224" s="292"/>
      <c r="T224" s="292"/>
      <c r="U224" s="292"/>
      <c r="V224" s="292"/>
      <c r="W224" s="293"/>
    </row>
    <row r="225" spans="1:23" x14ac:dyDescent="0.25">
      <c r="A225" s="138" t="str">
        <f>IF(COUNT('Séries-Statique'!$A$11:$A$50)&gt;'Etiquette Statique'!N252,"X","")</f>
        <v>X</v>
      </c>
      <c r="B225" s="291"/>
      <c r="C225" s="956" t="s">
        <v>132</v>
      </c>
      <c r="D225" s="880" t="s">
        <v>133</v>
      </c>
      <c r="E225" s="871"/>
      <c r="F225" s="871"/>
      <c r="G225" s="871"/>
      <c r="H225" s="871"/>
      <c r="I225" s="959"/>
      <c r="J225" s="960"/>
      <c r="K225" s="293"/>
      <c r="M225" s="521"/>
      <c r="N225" s="291"/>
      <c r="O225" s="956" t="s">
        <v>132</v>
      </c>
      <c r="P225" s="880" t="s">
        <v>133</v>
      </c>
      <c r="Q225" s="871"/>
      <c r="R225" s="871"/>
      <c r="S225" s="871"/>
      <c r="T225" s="871"/>
      <c r="U225" s="959"/>
      <c r="V225" s="960"/>
      <c r="W225" s="293"/>
    </row>
    <row r="226" spans="1:23" x14ac:dyDescent="0.25">
      <c r="A226" s="138" t="str">
        <f>IF(COUNT('Séries-Statique'!$A$11:$A$50)&gt;'Etiquette Statique'!N252,"X","")</f>
        <v>X</v>
      </c>
      <c r="B226" s="291"/>
      <c r="C226" s="957"/>
      <c r="D226" s="859" t="s">
        <v>134</v>
      </c>
      <c r="E226" s="864"/>
      <c r="F226" s="864"/>
      <c r="G226" s="864"/>
      <c r="H226" s="864"/>
      <c r="I226" s="949"/>
      <c r="J226" s="950"/>
      <c r="K226" s="293"/>
      <c r="M226" s="521"/>
      <c r="N226" s="291"/>
      <c r="O226" s="957"/>
      <c r="P226" s="859" t="s">
        <v>134</v>
      </c>
      <c r="Q226" s="864"/>
      <c r="R226" s="864"/>
      <c r="S226" s="864"/>
      <c r="T226" s="864"/>
      <c r="U226" s="949"/>
      <c r="V226" s="950"/>
      <c r="W226" s="293"/>
    </row>
    <row r="227" spans="1:23" x14ac:dyDescent="0.25">
      <c r="A227" s="138" t="str">
        <f>IF(COUNT('Séries-Statique'!$A$11:$A$50)&gt;'Etiquette Statique'!N252,"X","")</f>
        <v>X</v>
      </c>
      <c r="B227" s="291"/>
      <c r="C227" s="957"/>
      <c r="D227" s="859" t="s">
        <v>135</v>
      </c>
      <c r="E227" s="864"/>
      <c r="F227" s="864"/>
      <c r="G227" s="864"/>
      <c r="H227" s="864"/>
      <c r="I227" s="949"/>
      <c r="J227" s="950"/>
      <c r="K227" s="293"/>
      <c r="M227" s="521"/>
      <c r="N227" s="291"/>
      <c r="O227" s="957"/>
      <c r="P227" s="859" t="s">
        <v>135</v>
      </c>
      <c r="Q227" s="864"/>
      <c r="R227" s="864"/>
      <c r="S227" s="864"/>
      <c r="T227" s="864"/>
      <c r="U227" s="949"/>
      <c r="V227" s="950"/>
      <c r="W227" s="293"/>
    </row>
    <row r="228" spans="1:23" x14ac:dyDescent="0.25">
      <c r="A228" s="138" t="str">
        <f>IF(COUNT('Séries-Statique'!$A$11:$A$50)&gt;'Etiquette Statique'!N252,"X","")</f>
        <v>X</v>
      </c>
      <c r="B228" s="291"/>
      <c r="C228" s="957"/>
      <c r="D228" s="859" t="s">
        <v>136</v>
      </c>
      <c r="E228" s="864"/>
      <c r="F228" s="864"/>
      <c r="G228" s="864"/>
      <c r="H228" s="864"/>
      <c r="I228" s="949"/>
      <c r="J228" s="950"/>
      <c r="K228" s="293"/>
      <c r="M228" s="521"/>
      <c r="N228" s="291"/>
      <c r="O228" s="957"/>
      <c r="P228" s="859" t="s">
        <v>136</v>
      </c>
      <c r="Q228" s="864"/>
      <c r="R228" s="864"/>
      <c r="S228" s="864"/>
      <c r="T228" s="864"/>
      <c r="U228" s="949"/>
      <c r="V228" s="950"/>
      <c r="W228" s="293"/>
    </row>
    <row r="229" spans="1:23" x14ac:dyDescent="0.25">
      <c r="A229" s="138" t="str">
        <f>IF(COUNT('Séries-Statique'!$A$11:$A$50)&gt;'Etiquette Statique'!N252,"X","")</f>
        <v>X</v>
      </c>
      <c r="B229" s="291"/>
      <c r="C229" s="957"/>
      <c r="D229" s="859" t="s">
        <v>137</v>
      </c>
      <c r="E229" s="864"/>
      <c r="F229" s="864"/>
      <c r="G229" s="864"/>
      <c r="H229" s="864"/>
      <c r="I229" s="949"/>
      <c r="J229" s="950"/>
      <c r="K229" s="293"/>
      <c r="M229" s="521"/>
      <c r="N229" s="291"/>
      <c r="O229" s="957"/>
      <c r="P229" s="859" t="s">
        <v>137</v>
      </c>
      <c r="Q229" s="864"/>
      <c r="R229" s="864"/>
      <c r="S229" s="864"/>
      <c r="T229" s="864"/>
      <c r="U229" s="949"/>
      <c r="V229" s="950"/>
      <c r="W229" s="293"/>
    </row>
    <row r="230" spans="1:23" ht="15.75" thickBot="1" x14ac:dyDescent="0.3">
      <c r="A230" s="138" t="str">
        <f>IF(COUNT('Séries-Statique'!$A$11:$A$50)&gt;'Etiquette Statique'!N252,"X","")</f>
        <v>X</v>
      </c>
      <c r="B230" s="291"/>
      <c r="C230" s="958"/>
      <c r="D230" s="862" t="s">
        <v>138</v>
      </c>
      <c r="E230" s="975"/>
      <c r="F230" s="975"/>
      <c r="G230" s="975"/>
      <c r="H230" s="975"/>
      <c r="I230" s="954"/>
      <c r="J230" s="955"/>
      <c r="K230" s="293"/>
      <c r="M230" s="521"/>
      <c r="N230" s="291"/>
      <c r="O230" s="958"/>
      <c r="P230" s="862" t="s">
        <v>138</v>
      </c>
      <c r="Q230" s="975"/>
      <c r="R230" s="975"/>
      <c r="S230" s="975"/>
      <c r="T230" s="975"/>
      <c r="U230" s="954"/>
      <c r="V230" s="955"/>
      <c r="W230" s="293"/>
    </row>
    <row r="231" spans="1:23" x14ac:dyDescent="0.25">
      <c r="A231" s="138" t="str">
        <f>IF(COUNT('Séries-Statique'!$A$11:$A$50)&gt;'Etiquette Statique'!N252,"X","")</f>
        <v>X</v>
      </c>
      <c r="B231" s="291"/>
      <c r="C231" s="961" t="s">
        <v>145</v>
      </c>
      <c r="D231" s="963" t="s">
        <v>146</v>
      </c>
      <c r="E231" s="964"/>
      <c r="F231" s="964"/>
      <c r="G231" s="964"/>
      <c r="H231" s="964"/>
      <c r="I231" s="965"/>
      <c r="J231" s="966"/>
      <c r="K231" s="293"/>
      <c r="M231" s="521"/>
      <c r="N231" s="291"/>
      <c r="O231" s="961" t="s">
        <v>145</v>
      </c>
      <c r="P231" s="963" t="s">
        <v>146</v>
      </c>
      <c r="Q231" s="964"/>
      <c r="R231" s="964"/>
      <c r="S231" s="964"/>
      <c r="T231" s="964"/>
      <c r="U231" s="965"/>
      <c r="V231" s="966"/>
      <c r="W231" s="293"/>
    </row>
    <row r="232" spans="1:23" x14ac:dyDescent="0.25">
      <c r="A232" s="138" t="str">
        <f>IF(COUNT('Séries-Statique'!$A$11:$A$50)&gt;'Etiquette Statique'!N252,"X","")</f>
        <v>X</v>
      </c>
      <c r="B232" s="291"/>
      <c r="C232" s="957"/>
      <c r="D232" s="859" t="s">
        <v>147</v>
      </c>
      <c r="E232" s="864"/>
      <c r="F232" s="864"/>
      <c r="G232" s="864"/>
      <c r="H232" s="864"/>
      <c r="I232" s="949"/>
      <c r="J232" s="950"/>
      <c r="K232" s="293"/>
      <c r="M232" s="521"/>
      <c r="N232" s="291"/>
      <c r="O232" s="957"/>
      <c r="P232" s="859" t="s">
        <v>147</v>
      </c>
      <c r="Q232" s="864"/>
      <c r="R232" s="864"/>
      <c r="S232" s="864"/>
      <c r="T232" s="864"/>
      <c r="U232" s="949"/>
      <c r="V232" s="950"/>
      <c r="W232" s="293"/>
    </row>
    <row r="233" spans="1:23" x14ac:dyDescent="0.25">
      <c r="A233" s="138" t="str">
        <f>IF(COUNT('Séries-Statique'!$A$11:$A$50)&gt;'Etiquette Statique'!N252,"X","")</f>
        <v>X</v>
      </c>
      <c r="B233" s="291"/>
      <c r="C233" s="957"/>
      <c r="D233" s="859" t="s">
        <v>148</v>
      </c>
      <c r="E233" s="864"/>
      <c r="F233" s="864"/>
      <c r="G233" s="864"/>
      <c r="H233" s="864"/>
      <c r="I233" s="949"/>
      <c r="J233" s="950"/>
      <c r="K233" s="293"/>
      <c r="M233" s="521"/>
      <c r="N233" s="291"/>
      <c r="O233" s="957"/>
      <c r="P233" s="859" t="s">
        <v>148</v>
      </c>
      <c r="Q233" s="864"/>
      <c r="R233" s="864"/>
      <c r="S233" s="864"/>
      <c r="T233" s="864"/>
      <c r="U233" s="949"/>
      <c r="V233" s="950"/>
      <c r="W233" s="293"/>
    </row>
    <row r="234" spans="1:23" x14ac:dyDescent="0.25">
      <c r="A234" s="138" t="str">
        <f>IF(COUNT('Séries-Statique'!$A$11:$A$50)&gt;'Etiquette Statique'!N252,"X","")</f>
        <v>X</v>
      </c>
      <c r="B234" s="291"/>
      <c r="C234" s="957"/>
      <c r="D234" s="859" t="s">
        <v>149</v>
      </c>
      <c r="E234" s="864"/>
      <c r="F234" s="864"/>
      <c r="G234" s="864"/>
      <c r="H234" s="864"/>
      <c r="I234" s="949"/>
      <c r="J234" s="950"/>
      <c r="K234" s="293"/>
      <c r="M234" s="521"/>
      <c r="N234" s="291"/>
      <c r="O234" s="957"/>
      <c r="P234" s="859" t="s">
        <v>149</v>
      </c>
      <c r="Q234" s="864"/>
      <c r="R234" s="864"/>
      <c r="S234" s="864"/>
      <c r="T234" s="864"/>
      <c r="U234" s="949"/>
      <c r="V234" s="950"/>
      <c r="W234" s="293"/>
    </row>
    <row r="235" spans="1:23" x14ac:dyDescent="0.25">
      <c r="A235" s="138" t="str">
        <f>IF(COUNT('Séries-Statique'!$A$11:$A$50)&gt;'Etiquette Statique'!N252,"X","")</f>
        <v>X</v>
      </c>
      <c r="B235" s="291"/>
      <c r="C235" s="957"/>
      <c r="D235" s="859" t="s">
        <v>150</v>
      </c>
      <c r="E235" s="864"/>
      <c r="F235" s="864"/>
      <c r="G235" s="864"/>
      <c r="H235" s="864"/>
      <c r="I235" s="949"/>
      <c r="J235" s="950"/>
      <c r="K235" s="293"/>
      <c r="M235" s="521"/>
      <c r="N235" s="291"/>
      <c r="O235" s="957"/>
      <c r="P235" s="859" t="s">
        <v>150</v>
      </c>
      <c r="Q235" s="864"/>
      <c r="R235" s="864"/>
      <c r="S235" s="864"/>
      <c r="T235" s="864"/>
      <c r="U235" s="949"/>
      <c r="V235" s="950"/>
      <c r="W235" s="293"/>
    </row>
    <row r="236" spans="1:23" x14ac:dyDescent="0.25">
      <c r="A236" s="138" t="str">
        <f>IF(COUNT('Séries-Statique'!$A$11:$A$50)&gt;'Etiquette Statique'!N252,"X","")</f>
        <v>X</v>
      </c>
      <c r="B236" s="291"/>
      <c r="C236" s="957"/>
      <c r="D236" s="859" t="s">
        <v>151</v>
      </c>
      <c r="E236" s="864"/>
      <c r="F236" s="864"/>
      <c r="G236" s="864"/>
      <c r="H236" s="864"/>
      <c r="I236" s="949"/>
      <c r="J236" s="950"/>
      <c r="K236" s="293"/>
      <c r="M236" s="521"/>
      <c r="N236" s="291"/>
      <c r="O236" s="957"/>
      <c r="P236" s="859" t="s">
        <v>151</v>
      </c>
      <c r="Q236" s="864"/>
      <c r="R236" s="864"/>
      <c r="S236" s="864"/>
      <c r="T236" s="864"/>
      <c r="U236" s="949"/>
      <c r="V236" s="950"/>
      <c r="W236" s="293"/>
    </row>
    <row r="237" spans="1:23" ht="15.75" thickBot="1" x14ac:dyDescent="0.3">
      <c r="A237" s="138" t="str">
        <f>IF(COUNT('Séries-Statique'!$A$11:$A$50)&gt;'Etiquette Statique'!N252,"X","")</f>
        <v>X</v>
      </c>
      <c r="B237" s="291"/>
      <c r="C237" s="962"/>
      <c r="D237" s="967" t="s">
        <v>152</v>
      </c>
      <c r="E237" s="968"/>
      <c r="F237" s="968"/>
      <c r="G237" s="968"/>
      <c r="H237" s="968"/>
      <c r="I237" s="969"/>
      <c r="J237" s="970"/>
      <c r="K237" s="293"/>
      <c r="M237" s="521"/>
      <c r="N237" s="291"/>
      <c r="O237" s="962"/>
      <c r="P237" s="967" t="s">
        <v>152</v>
      </c>
      <c r="Q237" s="968"/>
      <c r="R237" s="968"/>
      <c r="S237" s="968"/>
      <c r="T237" s="968"/>
      <c r="U237" s="969"/>
      <c r="V237" s="970"/>
      <c r="W237" s="293"/>
    </row>
    <row r="238" spans="1:23" x14ac:dyDescent="0.25">
      <c r="A238" s="138" t="str">
        <f>IF(COUNT('Séries-Statique'!$A$11:$A$50)&gt;'Etiquette Statique'!N252,"X","")</f>
        <v>X</v>
      </c>
      <c r="B238" s="291"/>
      <c r="C238" s="956" t="s">
        <v>126</v>
      </c>
      <c r="D238" s="918" t="s">
        <v>263</v>
      </c>
      <c r="E238" s="919"/>
      <c r="F238" s="920"/>
      <c r="G238" s="416" t="s">
        <v>174</v>
      </c>
      <c r="H238" s="416"/>
      <c r="I238" s="959"/>
      <c r="J238" s="960"/>
      <c r="K238" s="293"/>
      <c r="M238" s="521"/>
      <c r="N238" s="291"/>
      <c r="O238" s="956" t="s">
        <v>126</v>
      </c>
      <c r="P238" s="918" t="s">
        <v>263</v>
      </c>
      <c r="Q238" s="919"/>
      <c r="R238" s="920"/>
      <c r="S238" s="416" t="s">
        <v>174</v>
      </c>
      <c r="T238" s="416"/>
      <c r="U238" s="959"/>
      <c r="V238" s="960"/>
      <c r="W238" s="293"/>
    </row>
    <row r="239" spans="1:23" x14ac:dyDescent="0.25">
      <c r="A239" s="138" t="str">
        <f>IF(COUNT('Séries-Statique'!$A$11:$A$50)&gt;'Etiquette Statique'!N252,"X","")</f>
        <v>X</v>
      </c>
      <c r="B239" s="291"/>
      <c r="C239" s="957"/>
      <c r="D239" s="913" t="s">
        <v>128</v>
      </c>
      <c r="E239" s="914"/>
      <c r="F239" s="915"/>
      <c r="G239" s="110" t="s">
        <v>266</v>
      </c>
      <c r="H239" s="110"/>
      <c r="I239" s="949"/>
      <c r="J239" s="950"/>
      <c r="K239" s="293"/>
      <c r="M239" s="521"/>
      <c r="N239" s="291"/>
      <c r="O239" s="957"/>
      <c r="P239" s="913" t="s">
        <v>128</v>
      </c>
      <c r="Q239" s="914"/>
      <c r="R239" s="915"/>
      <c r="S239" s="110" t="s">
        <v>266</v>
      </c>
      <c r="T239" s="110"/>
      <c r="U239" s="949"/>
      <c r="V239" s="950"/>
      <c r="W239" s="293"/>
    </row>
    <row r="240" spans="1:23" x14ac:dyDescent="0.25">
      <c r="A240" s="138" t="str">
        <f>IF(COUNT('Séries-Statique'!$A$11:$A$50)&gt;'Etiquette Statique'!N252,"X","")</f>
        <v>X</v>
      </c>
      <c r="B240" s="291"/>
      <c r="C240" s="957"/>
      <c r="D240" s="913" t="s">
        <v>264</v>
      </c>
      <c r="E240" s="914"/>
      <c r="F240" s="915"/>
      <c r="G240" s="110" t="s">
        <v>265</v>
      </c>
      <c r="H240" s="110"/>
      <c r="I240" s="949"/>
      <c r="J240" s="950"/>
      <c r="K240" s="293"/>
      <c r="M240" s="521"/>
      <c r="N240" s="291"/>
      <c r="O240" s="957"/>
      <c r="P240" s="913" t="s">
        <v>264</v>
      </c>
      <c r="Q240" s="914"/>
      <c r="R240" s="915"/>
      <c r="S240" s="110" t="s">
        <v>265</v>
      </c>
      <c r="T240" s="110"/>
      <c r="U240" s="949"/>
      <c r="V240" s="950"/>
      <c r="W240" s="293"/>
    </row>
    <row r="241" spans="1:23" x14ac:dyDescent="0.25">
      <c r="A241" s="138" t="str">
        <f>IF(COUNT('Séries-Statique'!$A$11:$A$50)&gt;'Etiquette Statique'!N252,"X","")</f>
        <v>X</v>
      </c>
      <c r="B241" s="291"/>
      <c r="C241" s="957"/>
      <c r="D241" s="533" t="s">
        <v>267</v>
      </c>
      <c r="E241" s="518"/>
      <c r="F241" s="518"/>
      <c r="G241" s="110" t="s">
        <v>164</v>
      </c>
      <c r="H241" s="110"/>
      <c r="I241" s="949"/>
      <c r="J241" s="950"/>
      <c r="K241" s="293"/>
      <c r="M241" s="521"/>
      <c r="N241" s="291"/>
      <c r="O241" s="957"/>
      <c r="P241" s="533" t="s">
        <v>267</v>
      </c>
      <c r="Q241" s="518"/>
      <c r="R241" s="518"/>
      <c r="S241" s="110" t="s">
        <v>164</v>
      </c>
      <c r="T241" s="110"/>
      <c r="U241" s="949"/>
      <c r="V241" s="950"/>
      <c r="W241" s="293"/>
    </row>
    <row r="242" spans="1:23" ht="15.75" thickBot="1" x14ac:dyDescent="0.3">
      <c r="A242" s="138" t="str">
        <f>IF(COUNT('Séries-Statique'!$A$11:$A$50)&gt;'Etiquette Statique'!N252,"X","")</f>
        <v>X</v>
      </c>
      <c r="B242" s="291"/>
      <c r="C242" s="958"/>
      <c r="D242" s="534" t="s">
        <v>268</v>
      </c>
      <c r="E242" s="519"/>
      <c r="F242" s="519"/>
      <c r="G242" s="3" t="s">
        <v>164</v>
      </c>
      <c r="H242" s="3"/>
      <c r="I242" s="954"/>
      <c r="J242" s="955"/>
      <c r="K242" s="293"/>
      <c r="M242" s="521"/>
      <c r="N242" s="291"/>
      <c r="O242" s="958"/>
      <c r="P242" s="534" t="s">
        <v>268</v>
      </c>
      <c r="Q242" s="519"/>
      <c r="R242" s="519"/>
      <c r="S242" s="3" t="s">
        <v>164</v>
      </c>
      <c r="T242" s="3"/>
      <c r="U242" s="954"/>
      <c r="V242" s="955"/>
      <c r="W242" s="293"/>
    </row>
    <row r="243" spans="1:23" ht="15.75" thickBot="1" x14ac:dyDescent="0.3">
      <c r="A243" s="138" t="str">
        <f>IF(COUNT('Séries-Statique'!$A$11:$A$50)&gt;'Etiquette Statique'!N252,"X","")</f>
        <v>X</v>
      </c>
      <c r="B243" s="291"/>
      <c r="C243" s="292"/>
      <c r="D243" s="292"/>
      <c r="E243" s="292"/>
      <c r="F243" s="292"/>
      <c r="G243" s="292"/>
      <c r="H243" s="292"/>
      <c r="I243" s="292"/>
      <c r="J243" s="292"/>
      <c r="K243" s="293"/>
      <c r="M243" s="521"/>
      <c r="N243" s="291"/>
      <c r="O243" s="292"/>
      <c r="P243" s="292"/>
      <c r="Q243" s="292"/>
      <c r="R243" s="292"/>
      <c r="S243" s="292"/>
      <c r="T243" s="292"/>
      <c r="U243" s="292"/>
      <c r="V243" s="292"/>
      <c r="W243" s="293"/>
    </row>
    <row r="244" spans="1:23" ht="18.75" x14ac:dyDescent="0.3">
      <c r="A244" s="138" t="str">
        <f>IF(COUNT('Séries-Statique'!$A$11:$A$50)&gt;'Etiquette Statique'!N252,"X","")</f>
        <v>X</v>
      </c>
      <c r="B244" s="291"/>
      <c r="C244" s="901" t="s">
        <v>269</v>
      </c>
      <c r="D244" s="902"/>
      <c r="E244" s="902"/>
      <c r="F244" s="902"/>
      <c r="G244" s="902"/>
      <c r="H244" s="902"/>
      <c r="I244" s="902"/>
      <c r="J244" s="903"/>
      <c r="K244" s="293"/>
      <c r="M244" s="521"/>
      <c r="N244" s="291"/>
      <c r="O244" s="901" t="s">
        <v>269</v>
      </c>
      <c r="P244" s="902"/>
      <c r="Q244" s="902"/>
      <c r="R244" s="902"/>
      <c r="S244" s="902"/>
      <c r="T244" s="902"/>
      <c r="U244" s="902"/>
      <c r="V244" s="903"/>
      <c r="W244" s="293"/>
    </row>
    <row r="245" spans="1:23" x14ac:dyDescent="0.25">
      <c r="A245" s="138" t="str">
        <f>IF(COUNT('Séries-Statique'!$A$11:$A$50)&gt;'Etiquette Statique'!N252,"X","")</f>
        <v>X</v>
      </c>
      <c r="B245" s="291"/>
      <c r="C245" s="904"/>
      <c r="D245" s="905"/>
      <c r="E245" s="905"/>
      <c r="F245" s="905"/>
      <c r="G245" s="905"/>
      <c r="H245" s="905"/>
      <c r="I245" s="905"/>
      <c r="J245" s="906"/>
      <c r="K245" s="293"/>
      <c r="M245" s="521"/>
      <c r="N245" s="291"/>
      <c r="O245" s="904"/>
      <c r="P245" s="905"/>
      <c r="Q245" s="905"/>
      <c r="R245" s="905"/>
      <c r="S245" s="905"/>
      <c r="T245" s="905"/>
      <c r="U245" s="905"/>
      <c r="V245" s="906"/>
      <c r="W245" s="293"/>
    </row>
    <row r="246" spans="1:23" x14ac:dyDescent="0.25">
      <c r="A246" s="138" t="str">
        <f>IF(COUNT('Séries-Statique'!$A$11:$A$50)&gt;'Etiquette Statique'!N252,"X","")</f>
        <v>X</v>
      </c>
      <c r="B246" s="291"/>
      <c r="C246" s="907"/>
      <c r="D246" s="908"/>
      <c r="E246" s="908"/>
      <c r="F246" s="908"/>
      <c r="G246" s="908"/>
      <c r="H246" s="908"/>
      <c r="I246" s="908"/>
      <c r="J246" s="909"/>
      <c r="K246" s="293"/>
      <c r="M246" s="521"/>
      <c r="N246" s="291"/>
      <c r="O246" s="907"/>
      <c r="P246" s="908"/>
      <c r="Q246" s="908"/>
      <c r="R246" s="908"/>
      <c r="S246" s="908"/>
      <c r="T246" s="908"/>
      <c r="U246" s="908"/>
      <c r="V246" s="909"/>
      <c r="W246" s="293"/>
    </row>
    <row r="247" spans="1:23" x14ac:dyDescent="0.25">
      <c r="A247" s="138" t="str">
        <f>IF(COUNT('Séries-Statique'!$A$11:$A$50)&gt;'Etiquette Statique'!N252,"X","")</f>
        <v>X</v>
      </c>
      <c r="B247" s="291"/>
      <c r="C247" s="907"/>
      <c r="D247" s="908"/>
      <c r="E247" s="908"/>
      <c r="F247" s="908"/>
      <c r="G247" s="908"/>
      <c r="H247" s="908"/>
      <c r="I247" s="908"/>
      <c r="J247" s="909"/>
      <c r="K247" s="293"/>
      <c r="M247" s="521"/>
      <c r="N247" s="291"/>
      <c r="O247" s="907"/>
      <c r="P247" s="908"/>
      <c r="Q247" s="908"/>
      <c r="R247" s="908"/>
      <c r="S247" s="908"/>
      <c r="T247" s="908"/>
      <c r="U247" s="908"/>
      <c r="V247" s="909"/>
      <c r="W247" s="293"/>
    </row>
    <row r="248" spans="1:23" ht="15.75" thickBot="1" x14ac:dyDescent="0.3">
      <c r="A248" s="138" t="str">
        <f>IF(COUNT('Séries-Statique'!$A$11:$A$50)&gt;'Etiquette Statique'!N252,"X","")</f>
        <v>X</v>
      </c>
      <c r="B248" s="291"/>
      <c r="C248" s="910"/>
      <c r="D248" s="911"/>
      <c r="E248" s="911"/>
      <c r="F248" s="911"/>
      <c r="G248" s="911"/>
      <c r="H248" s="911"/>
      <c r="I248" s="911"/>
      <c r="J248" s="912"/>
      <c r="K248" s="293"/>
      <c r="M248" s="521"/>
      <c r="N248" s="291"/>
      <c r="O248" s="910"/>
      <c r="P248" s="911"/>
      <c r="Q248" s="911"/>
      <c r="R248" s="911"/>
      <c r="S248" s="911"/>
      <c r="T248" s="911"/>
      <c r="U248" s="911"/>
      <c r="V248" s="912"/>
      <c r="W248" s="293"/>
    </row>
    <row r="249" spans="1:23" ht="15.75" thickBot="1" x14ac:dyDescent="0.3">
      <c r="A249" s="138" t="str">
        <f>IF(COUNT('Séries-Statique'!$A$11:$A$50)&gt;'Etiquette Statique'!N252,"X","")</f>
        <v>X</v>
      </c>
      <c r="B249" s="294"/>
      <c r="C249" s="295"/>
      <c r="D249" s="295"/>
      <c r="E249" s="295"/>
      <c r="F249" s="295"/>
      <c r="G249" s="295"/>
      <c r="H249" s="295"/>
      <c r="I249" s="295"/>
      <c r="J249" s="295"/>
      <c r="K249" s="296"/>
      <c r="M249" s="521"/>
      <c r="N249" s="294"/>
      <c r="O249" s="295"/>
      <c r="P249" s="295"/>
      <c r="Q249" s="295"/>
      <c r="R249" s="295"/>
      <c r="S249" s="295"/>
      <c r="T249" s="295"/>
      <c r="U249" s="295"/>
      <c r="V249" s="295"/>
      <c r="W249" s="296"/>
    </row>
    <row r="250" spans="1:23" ht="15" customHeight="1" x14ac:dyDescent="0.25">
      <c r="A250" s="138" t="str">
        <f>IF(COUNT('Séries-Statique'!$A$11:$A$50)&gt;'Etiquette Statique'!N252,"X","")</f>
        <v>X</v>
      </c>
      <c r="B250" s="522"/>
      <c r="C250" s="522"/>
      <c r="D250" s="522"/>
      <c r="E250" s="522"/>
      <c r="F250" s="522"/>
      <c r="G250" s="522"/>
      <c r="H250" s="522"/>
      <c r="I250" s="522"/>
      <c r="J250" s="522"/>
      <c r="K250" s="522"/>
      <c r="L250" s="522"/>
      <c r="M250" s="523"/>
      <c r="N250" s="522"/>
      <c r="O250" s="522"/>
      <c r="P250" s="522"/>
      <c r="Q250" s="522"/>
      <c r="R250" s="522"/>
      <c r="S250" s="522"/>
      <c r="T250" s="522"/>
      <c r="U250" s="522"/>
      <c r="V250" s="522"/>
      <c r="W250" s="522"/>
    </row>
    <row r="251" spans="1:23" ht="15" customHeight="1" thickBot="1" x14ac:dyDescent="0.3">
      <c r="A251" s="138" t="str">
        <f>IF(COUNT('Séries-Statique'!$A$11:$A$50)&gt;'Etiquette Statique'!N252,"X","")</f>
        <v>X</v>
      </c>
      <c r="M251" s="521"/>
    </row>
    <row r="252" spans="1:23" x14ac:dyDescent="0.25">
      <c r="A252" s="138" t="str">
        <f>IF(COUNT('Séries-Statique'!$A$11:$A$50)&gt;'Etiquette Statique'!N252,"X","")</f>
        <v>X</v>
      </c>
      <c r="B252" s="137">
        <f>N202+1</f>
        <v>10</v>
      </c>
      <c r="C252" s="289"/>
      <c r="D252" s="289"/>
      <c r="E252" s="289"/>
      <c r="F252" s="289"/>
      <c r="G252" s="289"/>
      <c r="H252" s="289"/>
      <c r="I252" s="289"/>
      <c r="J252" s="289"/>
      <c r="K252" s="290"/>
      <c r="M252" s="521"/>
      <c r="N252" s="137">
        <f>B252+1</f>
        <v>11</v>
      </c>
      <c r="O252" s="289"/>
      <c r="P252" s="289"/>
      <c r="Q252" s="289"/>
      <c r="R252" s="289"/>
      <c r="S252" s="289"/>
      <c r="T252" s="289"/>
      <c r="U252" s="289"/>
      <c r="V252" s="289"/>
      <c r="W252" s="290"/>
    </row>
    <row r="253" spans="1:23" ht="23.25" x14ac:dyDescent="0.35">
      <c r="A253" s="138" t="str">
        <f>IF(COUNT('Séries-Statique'!$A$11:$A$50)&gt;'Etiquette Statique'!N252,"X","")</f>
        <v>X</v>
      </c>
      <c r="B253" s="291"/>
      <c r="C253" s="931" t="s">
        <v>246</v>
      </c>
      <c r="D253" s="931"/>
      <c r="E253" s="953" t="str">
        <f ca="1">OFFSET('Séries-Statique'!$A$11,B252,13)</f>
        <v>Statique</v>
      </c>
      <c r="F253" s="953"/>
      <c r="G253" s="953"/>
      <c r="H253" s="953"/>
      <c r="I253" s="953"/>
      <c r="J253" s="953"/>
      <c r="K253" s="293"/>
      <c r="M253" s="521"/>
      <c r="N253" s="291"/>
      <c r="O253" s="931" t="s">
        <v>246</v>
      </c>
      <c r="P253" s="931"/>
      <c r="Q253" s="953" t="str">
        <f ca="1">OFFSET('Séries-Statique'!$A$11,N252,13)</f>
        <v>Statique</v>
      </c>
      <c r="R253" s="953"/>
      <c r="S253" s="953"/>
      <c r="T253" s="953"/>
      <c r="U253" s="953"/>
      <c r="V253" s="953"/>
      <c r="W253" s="293"/>
    </row>
    <row r="254" spans="1:23" x14ac:dyDescent="0.25">
      <c r="A254" s="138" t="str">
        <f>IF(COUNT('Séries-Statique'!$A$11:$A$50)&gt;'Etiquette Statique'!N252,"X","")</f>
        <v>X</v>
      </c>
      <c r="B254" s="291"/>
      <c r="C254" s="945"/>
      <c r="D254" s="945"/>
      <c r="E254" s="945"/>
      <c r="F254" s="945"/>
      <c r="G254" s="945"/>
      <c r="H254" s="945"/>
      <c r="I254" s="945"/>
      <c r="J254" s="945"/>
      <c r="K254" s="293"/>
      <c r="M254" s="521"/>
      <c r="N254" s="291"/>
      <c r="O254" s="945"/>
      <c r="P254" s="945"/>
      <c r="Q254" s="945"/>
      <c r="R254" s="945"/>
      <c r="S254" s="945"/>
      <c r="T254" s="945"/>
      <c r="U254" s="945"/>
      <c r="V254" s="945"/>
      <c r="W254" s="293"/>
    </row>
    <row r="255" spans="1:23" ht="21" x14ac:dyDescent="0.35">
      <c r="A255" s="138" t="str">
        <f>IF(COUNT('Séries-Statique'!$A$11:$A$50)&gt;'Etiquette Statique'!N252,"X","")</f>
        <v>X</v>
      </c>
      <c r="B255" s="291"/>
      <c r="C255" s="931" t="s">
        <v>39</v>
      </c>
      <c r="D255" s="931"/>
      <c r="E255" s="932">
        <f ca="1">OFFSET('Séries-Statique'!$A$11,B252,0)</f>
        <v>3</v>
      </c>
      <c r="F255" s="932"/>
      <c r="G255" s="948" t="s">
        <v>67</v>
      </c>
      <c r="H255" s="948"/>
      <c r="I255" s="932">
        <f ca="1">OFFSET('Séries-Statique'!$A$11,B252,6)</f>
        <v>3</v>
      </c>
      <c r="J255" s="932"/>
      <c r="K255" s="293"/>
      <c r="M255" s="521"/>
      <c r="N255" s="291"/>
      <c r="O255" s="931" t="s">
        <v>39</v>
      </c>
      <c r="P255" s="931"/>
      <c r="Q255" s="932">
        <f ca="1">OFFSET('Séries-Statique'!$A$11,N252,0)</f>
        <v>3</v>
      </c>
      <c r="R255" s="932"/>
      <c r="S255" s="948" t="s">
        <v>67</v>
      </c>
      <c r="T255" s="948"/>
      <c r="U255" s="932">
        <f ca="1">OFFSET('Séries-Statique'!$A$11,N252,6)</f>
        <v>4</v>
      </c>
      <c r="V255" s="932"/>
      <c r="W255" s="293"/>
    </row>
    <row r="256" spans="1:23" ht="23.25" x14ac:dyDescent="0.35">
      <c r="A256" s="138" t="str">
        <f>IF(COUNT('Séries-Statique'!$A$11:$A$50)&gt;'Etiquette Statique'!N252,"X","")</f>
        <v>X</v>
      </c>
      <c r="B256" s="291"/>
      <c r="C256" s="931" t="s">
        <v>1</v>
      </c>
      <c r="D256" s="931"/>
      <c r="E256" s="953" t="str">
        <f ca="1">OFFSET('Séries-Statique'!$A$11,B252,9)</f>
        <v>BORGAT</v>
      </c>
      <c r="F256" s="953"/>
      <c r="G256" s="948" t="s">
        <v>2</v>
      </c>
      <c r="H256" s="948"/>
      <c r="I256" s="932" t="str">
        <f ca="1">OFFSET('Séries-Statique'!$A$11,B252,10)</f>
        <v>Anne</v>
      </c>
      <c r="J256" s="932"/>
      <c r="K256" s="293"/>
      <c r="M256" s="521"/>
      <c r="N256" s="291"/>
      <c r="O256" s="931" t="s">
        <v>1</v>
      </c>
      <c r="P256" s="931"/>
      <c r="Q256" s="953" t="str">
        <f ca="1">OFFSET('Séries-Statique'!$A$11,N252,9)</f>
        <v>TISSOT</v>
      </c>
      <c r="R256" s="953"/>
      <c r="S256" s="948" t="s">
        <v>2</v>
      </c>
      <c r="T256" s="948"/>
      <c r="U256" s="932" t="str">
        <f ca="1">OFFSET('Séries-Statique'!$A$11,N252,10)</f>
        <v>Charles</v>
      </c>
      <c r="V256" s="932"/>
      <c r="W256" s="293"/>
    </row>
    <row r="257" spans="1:23" ht="21" x14ac:dyDescent="0.35">
      <c r="A257" s="138" t="str">
        <f>IF(COUNT('Séries-Statique'!$A$11:$A$50)&gt;'Etiquette Statique'!N252,"X","")</f>
        <v>X</v>
      </c>
      <c r="B257" s="291"/>
      <c r="C257" s="520" t="s">
        <v>258</v>
      </c>
      <c r="D257" s="520"/>
      <c r="E257" s="527" t="str">
        <f ca="1">OFFSET('Séries-Statique'!$A$11,B252,11)</f>
        <v>Femme</v>
      </c>
      <c r="F257" s="525"/>
      <c r="G257" s="866" t="s">
        <v>270</v>
      </c>
      <c r="H257" s="866"/>
      <c r="I257" s="527" t="str">
        <f ca="1">OFFSET('Séries-Statique'!$A$11,B252,8)</f>
        <v xml:space="preserve">N°2 </v>
      </c>
      <c r="J257" s="527"/>
      <c r="K257" s="293"/>
      <c r="M257" s="521"/>
      <c r="N257" s="291"/>
      <c r="O257" s="520" t="s">
        <v>258</v>
      </c>
      <c r="P257" s="520"/>
      <c r="Q257" s="527" t="str">
        <f ca="1">OFFSET('Séries-Statique'!$A$11,N252,11)</f>
        <v>Homme</v>
      </c>
      <c r="R257" s="525"/>
      <c r="S257" s="866" t="s">
        <v>270</v>
      </c>
      <c r="T257" s="866"/>
      <c r="U257" s="527" t="str">
        <f ca="1">OFFSET('Séries-Statique'!$A$11,N252,8)</f>
        <v xml:space="preserve">N°4 </v>
      </c>
      <c r="V257" s="527"/>
      <c r="W257" s="293"/>
    </row>
    <row r="258" spans="1:23" ht="18.75" x14ac:dyDescent="0.3">
      <c r="A258" s="138" t="str">
        <f>IF(COUNT('Séries-Statique'!$A$11:$A$50)&gt;'Etiquette Statique'!N252,"X","")</f>
        <v>X</v>
      </c>
      <c r="B258" s="291"/>
      <c r="C258" s="952" t="s">
        <v>68</v>
      </c>
      <c r="D258" s="952"/>
      <c r="E258" s="866" t="s">
        <v>69</v>
      </c>
      <c r="F258" s="866"/>
      <c r="G258" s="951">
        <f ca="1">OFFSET('Séries-Statique'!$A$11,B252,2)</f>
        <v>0.42083333333333339</v>
      </c>
      <c r="H258" s="951"/>
      <c r="I258" s="951"/>
      <c r="J258" s="951"/>
      <c r="K258" s="293"/>
      <c r="M258" s="521"/>
      <c r="N258" s="291"/>
      <c r="O258" s="952" t="s">
        <v>68</v>
      </c>
      <c r="P258" s="952"/>
      <c r="Q258" s="866" t="s">
        <v>69</v>
      </c>
      <c r="R258" s="866"/>
      <c r="S258" s="951">
        <f ca="1">OFFSET('Séries-Statique'!$A$11,N252,2)</f>
        <v>0.42083333333333339</v>
      </c>
      <c r="T258" s="951"/>
      <c r="U258" s="951"/>
      <c r="V258" s="951"/>
      <c r="W258" s="293"/>
    </row>
    <row r="259" spans="1:23" ht="18.75" x14ac:dyDescent="0.3">
      <c r="A259" s="138" t="str">
        <f>IF(COUNT('Séries-Statique'!$A$11:$A$50)&gt;'Etiquette Statique'!N252,"X","")</f>
        <v>X</v>
      </c>
      <c r="B259" s="291"/>
      <c r="C259" s="952"/>
      <c r="D259" s="952"/>
      <c r="E259" s="866" t="s">
        <v>70</v>
      </c>
      <c r="F259" s="866"/>
      <c r="G259" s="951">
        <f ca="1">OFFSET('Séries-Statique'!$A$11,B252,3)</f>
        <v>0.44166666666666671</v>
      </c>
      <c r="H259" s="951"/>
      <c r="I259" s="951"/>
      <c r="J259" s="951"/>
      <c r="K259" s="293"/>
      <c r="M259" s="521"/>
      <c r="N259" s="291"/>
      <c r="O259" s="952"/>
      <c r="P259" s="952"/>
      <c r="Q259" s="866" t="s">
        <v>70</v>
      </c>
      <c r="R259" s="866"/>
      <c r="S259" s="951">
        <f ca="1">OFFSET('Séries-Statique'!$A$11,N252,3)</f>
        <v>0.44166666666666671</v>
      </c>
      <c r="T259" s="951"/>
      <c r="U259" s="951"/>
      <c r="V259" s="951"/>
      <c r="W259" s="293"/>
    </row>
    <row r="260" spans="1:23" ht="18.75" x14ac:dyDescent="0.3">
      <c r="A260" s="138" t="str">
        <f>IF(COUNT('Séries-Statique'!$A$11:$A$50)&gt;'Etiquette Statique'!N252,"X","")</f>
        <v>X</v>
      </c>
      <c r="B260" s="291"/>
      <c r="C260" s="952"/>
      <c r="D260" s="952"/>
      <c r="E260" s="866" t="s">
        <v>257</v>
      </c>
      <c r="F260" s="866"/>
      <c r="G260" s="951">
        <f ca="1">OFFSET('Séries-Statique'!$A$11,B252,4)</f>
        <v>0.44236111111111115</v>
      </c>
      <c r="H260" s="951"/>
      <c r="I260" s="951"/>
      <c r="J260" s="951"/>
      <c r="K260" s="293"/>
      <c r="M260" s="521"/>
      <c r="N260" s="291"/>
      <c r="O260" s="952"/>
      <c r="P260" s="952"/>
      <c r="Q260" s="866" t="s">
        <v>257</v>
      </c>
      <c r="R260" s="866"/>
      <c r="S260" s="951">
        <f ca="1">OFFSET('Séries-Statique'!$A$11,N252,4)</f>
        <v>0.44236111111111115</v>
      </c>
      <c r="T260" s="951"/>
      <c r="U260" s="951"/>
      <c r="V260" s="951"/>
      <c r="W260" s="293"/>
    </row>
    <row r="261" spans="1:23" ht="21" x14ac:dyDescent="0.35">
      <c r="A261" s="138" t="str">
        <f>IF(COUNT('Séries-Statique'!$A$11:$A$50)&gt;'Etiquette Statique'!N252,"X","")</f>
        <v>X</v>
      </c>
      <c r="B261" s="291"/>
      <c r="C261" s="952"/>
      <c r="D261" s="952"/>
      <c r="E261" s="866" t="s">
        <v>71</v>
      </c>
      <c r="F261" s="866"/>
      <c r="G261" s="947">
        <f ca="1">OFFSET('Séries-Statique'!$A$11,B252,5)</f>
        <v>0.44375000000000003</v>
      </c>
      <c r="H261" s="947"/>
      <c r="I261" s="947"/>
      <c r="J261" s="947"/>
      <c r="K261" s="293"/>
      <c r="M261" s="521"/>
      <c r="N261" s="291"/>
      <c r="O261" s="952"/>
      <c r="P261" s="952"/>
      <c r="Q261" s="866" t="s">
        <v>71</v>
      </c>
      <c r="R261" s="866"/>
      <c r="S261" s="947">
        <f ca="1">OFFSET('Séries-Statique'!$A$11,N252,5)</f>
        <v>0.44375000000000003</v>
      </c>
      <c r="T261" s="947"/>
      <c r="U261" s="947"/>
      <c r="V261" s="947"/>
      <c r="W261" s="293"/>
    </row>
    <row r="262" spans="1:23" ht="21" x14ac:dyDescent="0.35">
      <c r="A262" s="138" t="str">
        <f>IF(COUNT('Séries-Statique'!$A$11:$A$50)&gt;'Etiquette Statique'!N252,"X","")</f>
        <v>X</v>
      </c>
      <c r="B262" s="291"/>
      <c r="C262" s="931" t="s">
        <v>248</v>
      </c>
      <c r="D262" s="931"/>
      <c r="E262" s="948" t="str">
        <f ca="1">IF(E253="","",IF(OR(E253="DWF",E253="DNF"),"Distance","Temps"))</f>
        <v>Temps</v>
      </c>
      <c r="F262" s="948"/>
      <c r="G262" s="525">
        <f ca="1">OFFSET('Séries-Statique'!$A$11,B252,18)</f>
        <v>5</v>
      </c>
      <c r="H262" s="524" t="str">
        <f ca="1">OFFSET('Séries-Statique'!$A$11,B252,19)</f>
        <v>mn</v>
      </c>
      <c r="I262" s="526">
        <f ca="1">OFFSET('Séries-Statique'!$A$11,B252,20)</f>
        <v>0</v>
      </c>
      <c r="J262" s="524" t="str">
        <f ca="1">OFFSET('Séries-Statique'!$A$11,B252,21)</f>
        <v>s</v>
      </c>
      <c r="K262" s="293"/>
      <c r="M262" s="521"/>
      <c r="N262" s="291"/>
      <c r="O262" s="931" t="s">
        <v>248</v>
      </c>
      <c r="P262" s="931"/>
      <c r="Q262" s="948" t="str">
        <f ca="1">IF(Q253="","",IF(OR(Q253="DWF",Q253="DNF"),"Distance","Temps"))</f>
        <v>Temps</v>
      </c>
      <c r="R262" s="948"/>
      <c r="S262" s="525">
        <f ca="1">OFFSET('Séries-Statique'!$A$11,N252,18)</f>
        <v>5</v>
      </c>
      <c r="T262" s="524" t="str">
        <f ca="1">OFFSET('Séries-Statique'!$A$11,N252,19)</f>
        <v>mn</v>
      </c>
      <c r="U262" s="526">
        <f ca="1">OFFSET('Séries-Statique'!$A$11,N252,20)</f>
        <v>0</v>
      </c>
      <c r="V262" s="524" t="str">
        <f ca="1">OFFSET('Séries-Statique'!$A$11,N252,21)</f>
        <v>s</v>
      </c>
      <c r="W262" s="293"/>
    </row>
    <row r="263" spans="1:23" ht="18.75" x14ac:dyDescent="0.3">
      <c r="A263" s="138" t="str">
        <f>IF(COUNT('Séries-Statique'!$A$11:$A$50)&gt;'Etiquette Statique'!N252,"X","")</f>
        <v>X</v>
      </c>
      <c r="B263" s="291"/>
      <c r="C263" s="931"/>
      <c r="D263" s="931"/>
      <c r="E263" s="933" t="s">
        <v>273</v>
      </c>
      <c r="F263" s="514" t="s">
        <v>271</v>
      </c>
      <c r="G263" s="528" t="str">
        <f ca="1">OFFSET('Séries-Statique'!$A$11,B252,14)</f>
        <v>4</v>
      </c>
      <c r="H263" s="529" t="str">
        <f ca="1">OFFSET('Séries-Statique'!$A$11,B252,15)</f>
        <v>mn</v>
      </c>
      <c r="I263" s="528" t="str">
        <f ca="1">OFFSET('Séries-Statique'!$A$11,B252,16)</f>
        <v>0</v>
      </c>
      <c r="J263" s="529" t="str">
        <f ca="1">OFFSET('Séries-Statique'!$A$11,B252,17)</f>
        <v>s</v>
      </c>
      <c r="K263" s="293"/>
      <c r="M263" s="521"/>
      <c r="N263" s="291"/>
      <c r="O263" s="931"/>
      <c r="P263" s="931"/>
      <c r="Q263" s="933" t="s">
        <v>273</v>
      </c>
      <c r="R263" s="514" t="s">
        <v>271</v>
      </c>
      <c r="S263" s="528" t="str">
        <f ca="1">OFFSET('Séries-Statique'!$A$11,N252,14)</f>
        <v>4</v>
      </c>
      <c r="T263" s="529" t="str">
        <f ca="1">OFFSET('Séries-Statique'!$A$11,N252,15)</f>
        <v>mn</v>
      </c>
      <c r="U263" s="528" t="str">
        <f ca="1">OFFSET('Séries-Statique'!$A$11,N252,16)</f>
        <v>0</v>
      </c>
      <c r="V263" s="529" t="str">
        <f ca="1">OFFSET('Séries-Statique'!$A$11,N252,17)</f>
        <v>s</v>
      </c>
      <c r="W263" s="293"/>
    </row>
    <row r="264" spans="1:23" ht="18.75" x14ac:dyDescent="0.3">
      <c r="A264" s="138" t="str">
        <f>IF(COUNT('Séries-Statique'!$A$11:$A$50)&gt;'Etiquette Statique'!N252,"X","")</f>
        <v>X</v>
      </c>
      <c r="B264" s="291"/>
      <c r="C264" s="931"/>
      <c r="D264" s="931"/>
      <c r="E264" s="933"/>
      <c r="F264" s="514" t="s">
        <v>272</v>
      </c>
      <c r="G264" s="528" t="str">
        <f ca="1">OFFSET('Séries-Statique'!$A$11,B252,22)</f>
        <v>6</v>
      </c>
      <c r="H264" s="529" t="str">
        <f ca="1">OFFSET('Séries-Statique'!$A$11,B252,23)</f>
        <v>mn</v>
      </c>
      <c r="I264" s="528" t="str">
        <f ca="1">OFFSET('Séries-Statique'!$A$11,B252,24)</f>
        <v>0</v>
      </c>
      <c r="J264" s="529" t="str">
        <f ca="1">OFFSET('Séries-Statique'!$A$11,B252,25)</f>
        <v>s</v>
      </c>
      <c r="K264" s="293"/>
      <c r="M264" s="521"/>
      <c r="N264" s="291"/>
      <c r="O264" s="931"/>
      <c r="P264" s="931"/>
      <c r="Q264" s="933"/>
      <c r="R264" s="514" t="s">
        <v>272</v>
      </c>
      <c r="S264" s="528" t="str">
        <f ca="1">OFFSET('Séries-Statique'!$A$11,N252,22)</f>
        <v>6</v>
      </c>
      <c r="T264" s="529" t="str">
        <f ca="1">OFFSET('Séries-Statique'!$A$11,N252,23)</f>
        <v>mn</v>
      </c>
      <c r="U264" s="528" t="str">
        <f ca="1">OFFSET('Séries-Statique'!$A$11,N252,24)</f>
        <v>0</v>
      </c>
      <c r="V264" s="529" t="str">
        <f ca="1">OFFSET('Séries-Statique'!$A$11,N252,25)</f>
        <v>s</v>
      </c>
      <c r="W264" s="293"/>
    </row>
    <row r="265" spans="1:23" x14ac:dyDescent="0.25">
      <c r="A265" s="138" t="str">
        <f>IF(COUNT('Séries-Statique'!$A$11:$A$50)&gt;'Etiquette Statique'!N252,"X","")</f>
        <v>X</v>
      </c>
      <c r="B265" s="291"/>
      <c r="C265" s="945"/>
      <c r="D265" s="945"/>
      <c r="E265" s="945"/>
      <c r="F265" s="945"/>
      <c r="G265" s="945"/>
      <c r="H265" s="945"/>
      <c r="I265" s="945"/>
      <c r="J265" s="945"/>
      <c r="K265" s="293"/>
      <c r="M265" s="521"/>
      <c r="N265" s="291"/>
      <c r="O265" s="945"/>
      <c r="P265" s="945"/>
      <c r="Q265" s="945"/>
      <c r="R265" s="945"/>
      <c r="S265" s="945"/>
      <c r="T265" s="945"/>
      <c r="U265" s="945"/>
      <c r="V265" s="945"/>
      <c r="W265" s="293"/>
    </row>
    <row r="266" spans="1:23" ht="18.75" x14ac:dyDescent="0.3">
      <c r="A266" s="138" t="str">
        <f>IF(COUNT('Séries-Statique'!$A$11:$A$50)&gt;'Etiquette Statique'!N252,"X","")</f>
        <v>X</v>
      </c>
      <c r="B266" s="291"/>
      <c r="C266" s="946" t="s">
        <v>259</v>
      </c>
      <c r="D266" s="946"/>
      <c r="E266" s="946"/>
      <c r="F266" s="946"/>
      <c r="G266" s="946"/>
      <c r="H266" s="946"/>
      <c r="I266" s="946"/>
      <c r="J266" s="946"/>
      <c r="K266" s="293"/>
      <c r="M266" s="521"/>
      <c r="N266" s="291"/>
      <c r="O266" s="946" t="s">
        <v>259</v>
      </c>
      <c r="P266" s="946"/>
      <c r="Q266" s="946"/>
      <c r="R266" s="946"/>
      <c r="S266" s="946"/>
      <c r="T266" s="946"/>
      <c r="U266" s="946"/>
      <c r="V266" s="946"/>
      <c r="W266" s="293"/>
    </row>
    <row r="267" spans="1:23" ht="15.75" thickBot="1" x14ac:dyDescent="0.3">
      <c r="A267" s="138" t="str">
        <f>IF(COUNT('Séries-Statique'!$A$11:$A$50)&gt;'Etiquette Statique'!N252,"X","")</f>
        <v>X</v>
      </c>
      <c r="B267" s="291"/>
      <c r="C267" s="945"/>
      <c r="D267" s="945"/>
      <c r="E267" s="945"/>
      <c r="F267" s="945"/>
      <c r="G267" s="945"/>
      <c r="H267" s="945"/>
      <c r="I267" s="945"/>
      <c r="J267" s="945"/>
      <c r="K267" s="293"/>
      <c r="M267" s="521"/>
      <c r="N267" s="291"/>
      <c r="O267" s="945"/>
      <c r="P267" s="945"/>
      <c r="Q267" s="945"/>
      <c r="R267" s="945"/>
      <c r="S267" s="945"/>
      <c r="T267" s="945"/>
      <c r="U267" s="945"/>
      <c r="V267" s="945"/>
      <c r="W267" s="293"/>
    </row>
    <row r="268" spans="1:23" ht="15.75" thickBot="1" x14ac:dyDescent="0.3">
      <c r="A268" s="138" t="str">
        <f>IF(COUNT('Séries-Statique'!$A$11:$A$50)&gt;'Etiquette Statique'!N252,"X","")</f>
        <v>X</v>
      </c>
      <c r="B268" s="291"/>
      <c r="C268" s="933" t="s">
        <v>262</v>
      </c>
      <c r="D268" s="934"/>
      <c r="E268" s="530"/>
      <c r="F268" s="531"/>
      <c r="G268" s="531"/>
      <c r="H268" s="531"/>
      <c r="I268" s="531"/>
      <c r="J268" s="532"/>
      <c r="K268" s="293"/>
      <c r="M268" s="521"/>
      <c r="N268" s="291"/>
      <c r="O268" s="933" t="s">
        <v>262</v>
      </c>
      <c r="P268" s="934"/>
      <c r="Q268" s="530"/>
      <c r="R268" s="531"/>
      <c r="S268" s="531"/>
      <c r="T268" s="531"/>
      <c r="U268" s="531"/>
      <c r="V268" s="532"/>
      <c r="W268" s="293"/>
    </row>
    <row r="269" spans="1:23" ht="15.75" thickBot="1" x14ac:dyDescent="0.3">
      <c r="A269" s="138" t="str">
        <f>IF(COUNT('Séries-Statique'!$A$11:$A$50)&gt;'Etiquette Statique'!N252,"X","")</f>
        <v>X</v>
      </c>
      <c r="B269" s="291"/>
      <c r="C269" s="516"/>
      <c r="D269" s="516"/>
      <c r="E269" s="289"/>
      <c r="F269" s="289"/>
      <c r="G269" s="289"/>
      <c r="H269" s="289"/>
      <c r="I269" s="289"/>
      <c r="J269" s="289"/>
      <c r="K269" s="293"/>
      <c r="M269" s="521"/>
      <c r="N269" s="291"/>
      <c r="O269" s="516"/>
      <c r="P269" s="516"/>
      <c r="Q269" s="289"/>
      <c r="R269" s="289"/>
      <c r="S269" s="289"/>
      <c r="T269" s="289"/>
      <c r="U269" s="289"/>
      <c r="V269" s="289"/>
      <c r="W269" s="293"/>
    </row>
    <row r="270" spans="1:23" x14ac:dyDescent="0.25">
      <c r="A270" s="138" t="str">
        <f>IF(COUNT('Séries-Statique'!$A$11:$A$50)&gt;'Etiquette Statique'!N252,"X","")</f>
        <v>X</v>
      </c>
      <c r="B270" s="291"/>
      <c r="C270" s="976" t="s">
        <v>260</v>
      </c>
      <c r="D270" s="977"/>
      <c r="E270" s="959"/>
      <c r="F270" s="959"/>
      <c r="G270" s="959"/>
      <c r="H270" s="959"/>
      <c r="I270" s="959"/>
      <c r="J270" s="960"/>
      <c r="K270" s="293"/>
      <c r="M270" s="521"/>
      <c r="N270" s="291"/>
      <c r="O270" s="976" t="s">
        <v>260</v>
      </c>
      <c r="P270" s="977"/>
      <c r="Q270" s="959"/>
      <c r="R270" s="959"/>
      <c r="S270" s="959"/>
      <c r="T270" s="959"/>
      <c r="U270" s="959"/>
      <c r="V270" s="960"/>
      <c r="W270" s="293"/>
    </row>
    <row r="271" spans="1:23" x14ac:dyDescent="0.25">
      <c r="A271" s="138" t="str">
        <f>IF(COUNT('Séries-Statique'!$A$11:$A$50)&gt;'Etiquette Statique'!N252,"X","")</f>
        <v>X</v>
      </c>
      <c r="B271" s="291"/>
      <c r="C271" s="971"/>
      <c r="D271" s="972"/>
      <c r="E271" s="949"/>
      <c r="F271" s="949"/>
      <c r="G271" s="949"/>
      <c r="H271" s="949"/>
      <c r="I271" s="949"/>
      <c r="J271" s="950"/>
      <c r="K271" s="293"/>
      <c r="M271" s="521"/>
      <c r="N271" s="291"/>
      <c r="O271" s="971"/>
      <c r="P271" s="972"/>
      <c r="Q271" s="949"/>
      <c r="R271" s="949"/>
      <c r="S271" s="949"/>
      <c r="T271" s="949"/>
      <c r="U271" s="949"/>
      <c r="V271" s="950"/>
      <c r="W271" s="293"/>
    </row>
    <row r="272" spans="1:23" x14ac:dyDescent="0.25">
      <c r="A272" s="138" t="str">
        <f>IF(COUNT('Séries-Statique'!$A$11:$A$50)&gt;'Etiquette Statique'!N252,"X","")</f>
        <v>X</v>
      </c>
      <c r="B272" s="291"/>
      <c r="C272" s="971" t="s">
        <v>261</v>
      </c>
      <c r="D272" s="972"/>
      <c r="E272" s="949"/>
      <c r="F272" s="949"/>
      <c r="G272" s="949"/>
      <c r="H272" s="949"/>
      <c r="I272" s="949"/>
      <c r="J272" s="950"/>
      <c r="K272" s="293"/>
      <c r="M272" s="521"/>
      <c r="N272" s="291"/>
      <c r="O272" s="971" t="s">
        <v>261</v>
      </c>
      <c r="P272" s="972"/>
      <c r="Q272" s="949"/>
      <c r="R272" s="949"/>
      <c r="S272" s="949"/>
      <c r="T272" s="949"/>
      <c r="U272" s="949"/>
      <c r="V272" s="950"/>
      <c r="W272" s="293"/>
    </row>
    <row r="273" spans="1:23" ht="15.75" thickBot="1" x14ac:dyDescent="0.3">
      <c r="A273" s="138" t="str">
        <f>IF(COUNT('Séries-Statique'!$A$11:$A$50)&gt;'Etiquette Statique'!N252,"X","")</f>
        <v>X</v>
      </c>
      <c r="B273" s="291"/>
      <c r="C273" s="973"/>
      <c r="D273" s="974"/>
      <c r="E273" s="954"/>
      <c r="F273" s="954"/>
      <c r="G273" s="954"/>
      <c r="H273" s="954"/>
      <c r="I273" s="954"/>
      <c r="J273" s="955"/>
      <c r="K273" s="293"/>
      <c r="M273" s="521"/>
      <c r="N273" s="291"/>
      <c r="O273" s="973"/>
      <c r="P273" s="974"/>
      <c r="Q273" s="954"/>
      <c r="R273" s="954"/>
      <c r="S273" s="954"/>
      <c r="T273" s="954"/>
      <c r="U273" s="954"/>
      <c r="V273" s="955"/>
      <c r="W273" s="293"/>
    </row>
    <row r="274" spans="1:23" ht="15.75" thickBot="1" x14ac:dyDescent="0.3">
      <c r="A274" s="138" t="str">
        <f>IF(COUNT('Séries-Statique'!$A$11:$A$50)&gt;'Etiquette Statique'!N252,"X","")</f>
        <v>X</v>
      </c>
      <c r="B274" s="291"/>
      <c r="C274" s="292"/>
      <c r="D274" s="292"/>
      <c r="E274" s="292"/>
      <c r="F274" s="292"/>
      <c r="G274" s="292"/>
      <c r="H274" s="292"/>
      <c r="I274" s="292"/>
      <c r="J274" s="292"/>
      <c r="K274" s="293"/>
      <c r="M274" s="521"/>
      <c r="N274" s="291"/>
      <c r="O274" s="292"/>
      <c r="P274" s="292"/>
      <c r="Q274" s="292"/>
      <c r="R274" s="292"/>
      <c r="S274" s="292"/>
      <c r="T274" s="292"/>
      <c r="U274" s="292"/>
      <c r="V274" s="292"/>
      <c r="W274" s="293"/>
    </row>
    <row r="275" spans="1:23" x14ac:dyDescent="0.25">
      <c r="A275" s="138" t="str">
        <f>IF(COUNT('Séries-Statique'!$A$11:$A$50)&gt;'Etiquette Statique'!N252,"X","")</f>
        <v>X</v>
      </c>
      <c r="B275" s="291"/>
      <c r="C275" s="956" t="s">
        <v>132</v>
      </c>
      <c r="D275" s="880" t="s">
        <v>133</v>
      </c>
      <c r="E275" s="871"/>
      <c r="F275" s="871"/>
      <c r="G275" s="871"/>
      <c r="H275" s="871"/>
      <c r="I275" s="959"/>
      <c r="J275" s="960"/>
      <c r="K275" s="293"/>
      <c r="M275" s="521"/>
      <c r="N275" s="291"/>
      <c r="O275" s="956" t="s">
        <v>132</v>
      </c>
      <c r="P275" s="880" t="s">
        <v>133</v>
      </c>
      <c r="Q275" s="871"/>
      <c r="R275" s="871"/>
      <c r="S275" s="871"/>
      <c r="T275" s="871"/>
      <c r="U275" s="959"/>
      <c r="V275" s="960"/>
      <c r="W275" s="293"/>
    </row>
    <row r="276" spans="1:23" x14ac:dyDescent="0.25">
      <c r="A276" s="138" t="str">
        <f>IF(COUNT('Séries-Statique'!$A$11:$A$50)&gt;'Etiquette Statique'!N252,"X","")</f>
        <v>X</v>
      </c>
      <c r="B276" s="291"/>
      <c r="C276" s="957"/>
      <c r="D276" s="859" t="s">
        <v>134</v>
      </c>
      <c r="E276" s="864"/>
      <c r="F276" s="864"/>
      <c r="G276" s="864"/>
      <c r="H276" s="864"/>
      <c r="I276" s="949"/>
      <c r="J276" s="950"/>
      <c r="K276" s="293"/>
      <c r="M276" s="521"/>
      <c r="N276" s="291"/>
      <c r="O276" s="957"/>
      <c r="P276" s="859" t="s">
        <v>134</v>
      </c>
      <c r="Q276" s="864"/>
      <c r="R276" s="864"/>
      <c r="S276" s="864"/>
      <c r="T276" s="864"/>
      <c r="U276" s="949"/>
      <c r="V276" s="950"/>
      <c r="W276" s="293"/>
    </row>
    <row r="277" spans="1:23" x14ac:dyDescent="0.25">
      <c r="A277" s="138" t="str">
        <f>IF(COUNT('Séries-Statique'!$A$11:$A$50)&gt;'Etiquette Statique'!N252,"X","")</f>
        <v>X</v>
      </c>
      <c r="B277" s="291"/>
      <c r="C277" s="957"/>
      <c r="D277" s="859" t="s">
        <v>135</v>
      </c>
      <c r="E277" s="864"/>
      <c r="F277" s="864"/>
      <c r="G277" s="864"/>
      <c r="H277" s="864"/>
      <c r="I277" s="949"/>
      <c r="J277" s="950"/>
      <c r="K277" s="293"/>
      <c r="M277" s="521"/>
      <c r="N277" s="291"/>
      <c r="O277" s="957"/>
      <c r="P277" s="859" t="s">
        <v>135</v>
      </c>
      <c r="Q277" s="864"/>
      <c r="R277" s="864"/>
      <c r="S277" s="864"/>
      <c r="T277" s="864"/>
      <c r="U277" s="949"/>
      <c r="V277" s="950"/>
      <c r="W277" s="293"/>
    </row>
    <row r="278" spans="1:23" x14ac:dyDescent="0.25">
      <c r="A278" s="138" t="str">
        <f>IF(COUNT('Séries-Statique'!$A$11:$A$50)&gt;'Etiquette Statique'!N252,"X","")</f>
        <v>X</v>
      </c>
      <c r="B278" s="291"/>
      <c r="C278" s="957"/>
      <c r="D278" s="859" t="s">
        <v>136</v>
      </c>
      <c r="E278" s="864"/>
      <c r="F278" s="864"/>
      <c r="G278" s="864"/>
      <c r="H278" s="864"/>
      <c r="I278" s="949"/>
      <c r="J278" s="950"/>
      <c r="K278" s="293"/>
      <c r="M278" s="521"/>
      <c r="N278" s="291"/>
      <c r="O278" s="957"/>
      <c r="P278" s="859" t="s">
        <v>136</v>
      </c>
      <c r="Q278" s="864"/>
      <c r="R278" s="864"/>
      <c r="S278" s="864"/>
      <c r="T278" s="864"/>
      <c r="U278" s="949"/>
      <c r="V278" s="950"/>
      <c r="W278" s="293"/>
    </row>
    <row r="279" spans="1:23" x14ac:dyDescent="0.25">
      <c r="A279" s="138" t="str">
        <f>IF(COUNT('Séries-Statique'!$A$11:$A$50)&gt;'Etiquette Statique'!N252,"X","")</f>
        <v>X</v>
      </c>
      <c r="B279" s="291"/>
      <c r="C279" s="957"/>
      <c r="D279" s="859" t="s">
        <v>137</v>
      </c>
      <c r="E279" s="864"/>
      <c r="F279" s="864"/>
      <c r="G279" s="864"/>
      <c r="H279" s="864"/>
      <c r="I279" s="949"/>
      <c r="J279" s="950"/>
      <c r="K279" s="293"/>
      <c r="M279" s="521"/>
      <c r="N279" s="291"/>
      <c r="O279" s="957"/>
      <c r="P279" s="859" t="s">
        <v>137</v>
      </c>
      <c r="Q279" s="864"/>
      <c r="R279" s="864"/>
      <c r="S279" s="864"/>
      <c r="T279" s="864"/>
      <c r="U279" s="949"/>
      <c r="V279" s="950"/>
      <c r="W279" s="293"/>
    </row>
    <row r="280" spans="1:23" ht="15.75" thickBot="1" x14ac:dyDescent="0.3">
      <c r="A280" s="138" t="str">
        <f>IF(COUNT('Séries-Statique'!$A$11:$A$50)&gt;'Etiquette Statique'!N252,"X","")</f>
        <v>X</v>
      </c>
      <c r="B280" s="291"/>
      <c r="C280" s="958"/>
      <c r="D280" s="862" t="s">
        <v>138</v>
      </c>
      <c r="E280" s="975"/>
      <c r="F280" s="975"/>
      <c r="G280" s="975"/>
      <c r="H280" s="975"/>
      <c r="I280" s="954"/>
      <c r="J280" s="955"/>
      <c r="K280" s="293"/>
      <c r="M280" s="521"/>
      <c r="N280" s="291"/>
      <c r="O280" s="958"/>
      <c r="P280" s="862" t="s">
        <v>138</v>
      </c>
      <c r="Q280" s="975"/>
      <c r="R280" s="975"/>
      <c r="S280" s="975"/>
      <c r="T280" s="975"/>
      <c r="U280" s="954"/>
      <c r="V280" s="955"/>
      <c r="W280" s="293"/>
    </row>
    <row r="281" spans="1:23" x14ac:dyDescent="0.25">
      <c r="A281" s="138" t="str">
        <f>IF(COUNT('Séries-Statique'!$A$11:$A$50)&gt;'Etiquette Statique'!N252,"X","")</f>
        <v>X</v>
      </c>
      <c r="B281" s="291"/>
      <c r="C281" s="961" t="s">
        <v>145</v>
      </c>
      <c r="D281" s="963" t="s">
        <v>146</v>
      </c>
      <c r="E281" s="964"/>
      <c r="F281" s="964"/>
      <c r="G281" s="964"/>
      <c r="H281" s="964"/>
      <c r="I281" s="965"/>
      <c r="J281" s="966"/>
      <c r="K281" s="293"/>
      <c r="M281" s="521"/>
      <c r="N281" s="291"/>
      <c r="O281" s="961" t="s">
        <v>145</v>
      </c>
      <c r="P281" s="963" t="s">
        <v>146</v>
      </c>
      <c r="Q281" s="964"/>
      <c r="R281" s="964"/>
      <c r="S281" s="964"/>
      <c r="T281" s="964"/>
      <c r="U281" s="965"/>
      <c r="V281" s="966"/>
      <c r="W281" s="293"/>
    </row>
    <row r="282" spans="1:23" x14ac:dyDescent="0.25">
      <c r="A282" s="138" t="str">
        <f>IF(COUNT('Séries-Statique'!$A$11:$A$50)&gt;'Etiquette Statique'!N252,"X","")</f>
        <v>X</v>
      </c>
      <c r="B282" s="291"/>
      <c r="C282" s="957"/>
      <c r="D282" s="859" t="s">
        <v>147</v>
      </c>
      <c r="E282" s="864"/>
      <c r="F282" s="864"/>
      <c r="G282" s="864"/>
      <c r="H282" s="864"/>
      <c r="I282" s="949"/>
      <c r="J282" s="950"/>
      <c r="K282" s="293"/>
      <c r="M282" s="521"/>
      <c r="N282" s="291"/>
      <c r="O282" s="957"/>
      <c r="P282" s="859" t="s">
        <v>147</v>
      </c>
      <c r="Q282" s="864"/>
      <c r="R282" s="864"/>
      <c r="S282" s="864"/>
      <c r="T282" s="864"/>
      <c r="U282" s="949"/>
      <c r="V282" s="950"/>
      <c r="W282" s="293"/>
    </row>
    <row r="283" spans="1:23" x14ac:dyDescent="0.25">
      <c r="A283" s="138" t="str">
        <f>IF(COUNT('Séries-Statique'!$A$11:$A$50)&gt;'Etiquette Statique'!N252,"X","")</f>
        <v>X</v>
      </c>
      <c r="B283" s="291"/>
      <c r="C283" s="957"/>
      <c r="D283" s="859" t="s">
        <v>148</v>
      </c>
      <c r="E283" s="864"/>
      <c r="F283" s="864"/>
      <c r="G283" s="864"/>
      <c r="H283" s="864"/>
      <c r="I283" s="949"/>
      <c r="J283" s="950"/>
      <c r="K283" s="293"/>
      <c r="M283" s="521"/>
      <c r="N283" s="291"/>
      <c r="O283" s="957"/>
      <c r="P283" s="859" t="s">
        <v>148</v>
      </c>
      <c r="Q283" s="864"/>
      <c r="R283" s="864"/>
      <c r="S283" s="864"/>
      <c r="T283" s="864"/>
      <c r="U283" s="949"/>
      <c r="V283" s="950"/>
      <c r="W283" s="293"/>
    </row>
    <row r="284" spans="1:23" x14ac:dyDescent="0.25">
      <c r="A284" s="138" t="str">
        <f>IF(COUNT('Séries-Statique'!$A$11:$A$50)&gt;'Etiquette Statique'!N252,"X","")</f>
        <v>X</v>
      </c>
      <c r="B284" s="291"/>
      <c r="C284" s="957"/>
      <c r="D284" s="859" t="s">
        <v>149</v>
      </c>
      <c r="E284" s="864"/>
      <c r="F284" s="864"/>
      <c r="G284" s="864"/>
      <c r="H284" s="864"/>
      <c r="I284" s="949"/>
      <c r="J284" s="950"/>
      <c r="K284" s="293"/>
      <c r="M284" s="521"/>
      <c r="N284" s="291"/>
      <c r="O284" s="957"/>
      <c r="P284" s="859" t="s">
        <v>149</v>
      </c>
      <c r="Q284" s="864"/>
      <c r="R284" s="864"/>
      <c r="S284" s="864"/>
      <c r="T284" s="864"/>
      <c r="U284" s="949"/>
      <c r="V284" s="950"/>
      <c r="W284" s="293"/>
    </row>
    <row r="285" spans="1:23" x14ac:dyDescent="0.25">
      <c r="A285" s="138" t="str">
        <f>IF(COUNT('Séries-Statique'!$A$11:$A$50)&gt;'Etiquette Statique'!N252,"X","")</f>
        <v>X</v>
      </c>
      <c r="B285" s="291"/>
      <c r="C285" s="957"/>
      <c r="D285" s="859" t="s">
        <v>150</v>
      </c>
      <c r="E285" s="864"/>
      <c r="F285" s="864"/>
      <c r="G285" s="864"/>
      <c r="H285" s="864"/>
      <c r="I285" s="949"/>
      <c r="J285" s="950"/>
      <c r="K285" s="293"/>
      <c r="M285" s="521"/>
      <c r="N285" s="291"/>
      <c r="O285" s="957"/>
      <c r="P285" s="859" t="s">
        <v>150</v>
      </c>
      <c r="Q285" s="864"/>
      <c r="R285" s="864"/>
      <c r="S285" s="864"/>
      <c r="T285" s="864"/>
      <c r="U285" s="949"/>
      <c r="V285" s="950"/>
      <c r="W285" s="293"/>
    </row>
    <row r="286" spans="1:23" x14ac:dyDescent="0.25">
      <c r="A286" s="138" t="str">
        <f>IF(COUNT('Séries-Statique'!$A$11:$A$50)&gt;'Etiquette Statique'!N252,"X","")</f>
        <v>X</v>
      </c>
      <c r="B286" s="291"/>
      <c r="C286" s="957"/>
      <c r="D286" s="859" t="s">
        <v>151</v>
      </c>
      <c r="E286" s="864"/>
      <c r="F286" s="864"/>
      <c r="G286" s="864"/>
      <c r="H286" s="864"/>
      <c r="I286" s="949"/>
      <c r="J286" s="950"/>
      <c r="K286" s="293"/>
      <c r="M286" s="521"/>
      <c r="N286" s="291"/>
      <c r="O286" s="957"/>
      <c r="P286" s="859" t="s">
        <v>151</v>
      </c>
      <c r="Q286" s="864"/>
      <c r="R286" s="864"/>
      <c r="S286" s="864"/>
      <c r="T286" s="864"/>
      <c r="U286" s="949"/>
      <c r="V286" s="950"/>
      <c r="W286" s="293"/>
    </row>
    <row r="287" spans="1:23" ht="15.75" thickBot="1" x14ac:dyDescent="0.3">
      <c r="A287" s="138" t="str">
        <f>IF(COUNT('Séries-Statique'!$A$11:$A$50)&gt;'Etiquette Statique'!N252,"X","")</f>
        <v>X</v>
      </c>
      <c r="B287" s="291"/>
      <c r="C287" s="962"/>
      <c r="D287" s="967" t="s">
        <v>152</v>
      </c>
      <c r="E287" s="968"/>
      <c r="F287" s="968"/>
      <c r="G287" s="968"/>
      <c r="H287" s="968"/>
      <c r="I287" s="969"/>
      <c r="J287" s="970"/>
      <c r="K287" s="293"/>
      <c r="M287" s="521"/>
      <c r="N287" s="291"/>
      <c r="O287" s="962"/>
      <c r="P287" s="967" t="s">
        <v>152</v>
      </c>
      <c r="Q287" s="968"/>
      <c r="R287" s="968"/>
      <c r="S287" s="968"/>
      <c r="T287" s="968"/>
      <c r="U287" s="969"/>
      <c r="V287" s="970"/>
      <c r="W287" s="293"/>
    </row>
    <row r="288" spans="1:23" x14ac:dyDescent="0.25">
      <c r="A288" s="138" t="str">
        <f>IF(COUNT('Séries-Statique'!$A$11:$A$50)&gt;'Etiquette Statique'!N252,"X","")</f>
        <v>X</v>
      </c>
      <c r="B288" s="291"/>
      <c r="C288" s="956" t="s">
        <v>126</v>
      </c>
      <c r="D288" s="918" t="s">
        <v>263</v>
      </c>
      <c r="E288" s="919"/>
      <c r="F288" s="920"/>
      <c r="G288" s="416" t="s">
        <v>174</v>
      </c>
      <c r="H288" s="416"/>
      <c r="I288" s="959"/>
      <c r="J288" s="960"/>
      <c r="K288" s="293"/>
      <c r="M288" s="521"/>
      <c r="N288" s="291"/>
      <c r="O288" s="956" t="s">
        <v>126</v>
      </c>
      <c r="P288" s="918" t="s">
        <v>263</v>
      </c>
      <c r="Q288" s="919"/>
      <c r="R288" s="920"/>
      <c r="S288" s="416" t="s">
        <v>174</v>
      </c>
      <c r="T288" s="416"/>
      <c r="U288" s="959"/>
      <c r="V288" s="960"/>
      <c r="W288" s="293"/>
    </row>
    <row r="289" spans="1:23" x14ac:dyDescent="0.25">
      <c r="A289" s="138" t="str">
        <f>IF(COUNT('Séries-Statique'!$A$11:$A$50)&gt;'Etiquette Statique'!N252,"X","")</f>
        <v>X</v>
      </c>
      <c r="B289" s="291"/>
      <c r="C289" s="957"/>
      <c r="D289" s="913" t="s">
        <v>128</v>
      </c>
      <c r="E289" s="914"/>
      <c r="F289" s="915"/>
      <c r="G289" s="110" t="s">
        <v>266</v>
      </c>
      <c r="H289" s="110"/>
      <c r="I289" s="949"/>
      <c r="J289" s="950"/>
      <c r="K289" s="293"/>
      <c r="M289" s="521"/>
      <c r="N289" s="291"/>
      <c r="O289" s="957"/>
      <c r="P289" s="913" t="s">
        <v>128</v>
      </c>
      <c r="Q289" s="914"/>
      <c r="R289" s="915"/>
      <c r="S289" s="110" t="s">
        <v>266</v>
      </c>
      <c r="T289" s="110"/>
      <c r="U289" s="949"/>
      <c r="V289" s="950"/>
      <c r="W289" s="293"/>
    </row>
    <row r="290" spans="1:23" x14ac:dyDescent="0.25">
      <c r="A290" s="138" t="str">
        <f>IF(COUNT('Séries-Statique'!$A$11:$A$50)&gt;'Etiquette Statique'!N252,"X","")</f>
        <v>X</v>
      </c>
      <c r="B290" s="291"/>
      <c r="C290" s="957"/>
      <c r="D290" s="913" t="s">
        <v>264</v>
      </c>
      <c r="E290" s="914"/>
      <c r="F290" s="915"/>
      <c r="G290" s="110" t="s">
        <v>265</v>
      </c>
      <c r="H290" s="110"/>
      <c r="I290" s="949"/>
      <c r="J290" s="950"/>
      <c r="K290" s="293"/>
      <c r="M290" s="521"/>
      <c r="N290" s="291"/>
      <c r="O290" s="957"/>
      <c r="P290" s="913" t="s">
        <v>264</v>
      </c>
      <c r="Q290" s="914"/>
      <c r="R290" s="915"/>
      <c r="S290" s="110" t="s">
        <v>265</v>
      </c>
      <c r="T290" s="110"/>
      <c r="U290" s="949"/>
      <c r="V290" s="950"/>
      <c r="W290" s="293"/>
    </row>
    <row r="291" spans="1:23" x14ac:dyDescent="0.25">
      <c r="A291" s="138" t="str">
        <f>IF(COUNT('Séries-Statique'!$A$11:$A$50)&gt;'Etiquette Statique'!N252,"X","")</f>
        <v>X</v>
      </c>
      <c r="B291" s="291"/>
      <c r="C291" s="957"/>
      <c r="D291" s="533" t="s">
        <v>267</v>
      </c>
      <c r="E291" s="518"/>
      <c r="F291" s="518"/>
      <c r="G291" s="110" t="s">
        <v>164</v>
      </c>
      <c r="H291" s="110"/>
      <c r="I291" s="949"/>
      <c r="J291" s="950"/>
      <c r="K291" s="293"/>
      <c r="M291" s="521"/>
      <c r="N291" s="291"/>
      <c r="O291" s="957"/>
      <c r="P291" s="533" t="s">
        <v>267</v>
      </c>
      <c r="Q291" s="518"/>
      <c r="R291" s="518"/>
      <c r="S291" s="110" t="s">
        <v>164</v>
      </c>
      <c r="T291" s="110"/>
      <c r="U291" s="949"/>
      <c r="V291" s="950"/>
      <c r="W291" s="293"/>
    </row>
    <row r="292" spans="1:23" ht="15.75" thickBot="1" x14ac:dyDescent="0.3">
      <c r="A292" s="138" t="str">
        <f>IF(COUNT('Séries-Statique'!$A$11:$A$50)&gt;'Etiquette Statique'!N252,"X","")</f>
        <v>X</v>
      </c>
      <c r="B292" s="291"/>
      <c r="C292" s="958"/>
      <c r="D292" s="534" t="s">
        <v>268</v>
      </c>
      <c r="E292" s="519"/>
      <c r="F292" s="519"/>
      <c r="G292" s="3" t="s">
        <v>164</v>
      </c>
      <c r="H292" s="3"/>
      <c r="I292" s="954"/>
      <c r="J292" s="955"/>
      <c r="K292" s="293"/>
      <c r="M292" s="521"/>
      <c r="N292" s="291"/>
      <c r="O292" s="958"/>
      <c r="P292" s="534" t="s">
        <v>268</v>
      </c>
      <c r="Q292" s="519"/>
      <c r="R292" s="519"/>
      <c r="S292" s="3" t="s">
        <v>164</v>
      </c>
      <c r="T292" s="3"/>
      <c r="U292" s="954"/>
      <c r="V292" s="955"/>
      <c r="W292" s="293"/>
    </row>
    <row r="293" spans="1:23" ht="15.75" thickBot="1" x14ac:dyDescent="0.3">
      <c r="A293" s="138" t="str">
        <f>IF(COUNT('Séries-Statique'!$A$11:$A$50)&gt;'Etiquette Statique'!N252,"X","")</f>
        <v>X</v>
      </c>
      <c r="B293" s="291"/>
      <c r="C293" s="292"/>
      <c r="D293" s="292"/>
      <c r="E293" s="292"/>
      <c r="F293" s="292"/>
      <c r="G293" s="292"/>
      <c r="H293" s="292"/>
      <c r="I293" s="292"/>
      <c r="J293" s="292"/>
      <c r="K293" s="293"/>
      <c r="M293" s="521"/>
      <c r="N293" s="291"/>
      <c r="O293" s="292"/>
      <c r="P293" s="292"/>
      <c r="Q293" s="292"/>
      <c r="R293" s="292"/>
      <c r="S293" s="292"/>
      <c r="T293" s="292"/>
      <c r="U293" s="292"/>
      <c r="V293" s="292"/>
      <c r="W293" s="293"/>
    </row>
    <row r="294" spans="1:23" ht="18.75" x14ac:dyDescent="0.3">
      <c r="A294" s="138" t="str">
        <f>IF(COUNT('Séries-Statique'!$A$11:$A$50)&gt;'Etiquette Statique'!N252,"X","")</f>
        <v>X</v>
      </c>
      <c r="B294" s="291"/>
      <c r="C294" s="901" t="s">
        <v>269</v>
      </c>
      <c r="D294" s="902"/>
      <c r="E294" s="902"/>
      <c r="F294" s="902"/>
      <c r="G294" s="902"/>
      <c r="H294" s="902"/>
      <c r="I294" s="902"/>
      <c r="J294" s="903"/>
      <c r="K294" s="293"/>
      <c r="M294" s="521"/>
      <c r="N294" s="291"/>
      <c r="O294" s="901" t="s">
        <v>269</v>
      </c>
      <c r="P294" s="902"/>
      <c r="Q294" s="902"/>
      <c r="R294" s="902"/>
      <c r="S294" s="902"/>
      <c r="T294" s="902"/>
      <c r="U294" s="902"/>
      <c r="V294" s="903"/>
      <c r="W294" s="293"/>
    </row>
    <row r="295" spans="1:23" x14ac:dyDescent="0.25">
      <c r="A295" s="138" t="str">
        <f>IF(COUNT('Séries-Statique'!$A$11:$A$50)&gt;'Etiquette Statique'!N252,"X","")</f>
        <v>X</v>
      </c>
      <c r="B295" s="291"/>
      <c r="C295" s="904"/>
      <c r="D295" s="905"/>
      <c r="E295" s="905"/>
      <c r="F295" s="905"/>
      <c r="G295" s="905"/>
      <c r="H295" s="905"/>
      <c r="I295" s="905"/>
      <c r="J295" s="906"/>
      <c r="K295" s="293"/>
      <c r="M295" s="521"/>
      <c r="N295" s="291"/>
      <c r="O295" s="904"/>
      <c r="P295" s="905"/>
      <c r="Q295" s="905"/>
      <c r="R295" s="905"/>
      <c r="S295" s="905"/>
      <c r="T295" s="905"/>
      <c r="U295" s="905"/>
      <c r="V295" s="906"/>
      <c r="W295" s="293"/>
    </row>
    <row r="296" spans="1:23" x14ac:dyDescent="0.25">
      <c r="A296" s="138" t="str">
        <f>IF(COUNT('Séries-Statique'!$A$11:$A$50)&gt;'Etiquette Statique'!N252,"X","")</f>
        <v>X</v>
      </c>
      <c r="B296" s="291"/>
      <c r="C296" s="907"/>
      <c r="D296" s="908"/>
      <c r="E296" s="908"/>
      <c r="F296" s="908"/>
      <c r="G296" s="908"/>
      <c r="H296" s="908"/>
      <c r="I296" s="908"/>
      <c r="J296" s="909"/>
      <c r="K296" s="293"/>
      <c r="M296" s="521"/>
      <c r="N296" s="291"/>
      <c r="O296" s="907"/>
      <c r="P296" s="908"/>
      <c r="Q296" s="908"/>
      <c r="R296" s="908"/>
      <c r="S296" s="908"/>
      <c r="T296" s="908"/>
      <c r="U296" s="908"/>
      <c r="V296" s="909"/>
      <c r="W296" s="293"/>
    </row>
    <row r="297" spans="1:23" x14ac:dyDescent="0.25">
      <c r="A297" s="138" t="str">
        <f>IF(COUNT('Séries-Statique'!$A$11:$A$50)&gt;'Etiquette Statique'!N252,"X","")</f>
        <v>X</v>
      </c>
      <c r="B297" s="291"/>
      <c r="C297" s="907"/>
      <c r="D297" s="908"/>
      <c r="E297" s="908"/>
      <c r="F297" s="908"/>
      <c r="G297" s="908"/>
      <c r="H297" s="908"/>
      <c r="I297" s="908"/>
      <c r="J297" s="909"/>
      <c r="K297" s="293"/>
      <c r="M297" s="521"/>
      <c r="N297" s="291"/>
      <c r="O297" s="907"/>
      <c r="P297" s="908"/>
      <c r="Q297" s="908"/>
      <c r="R297" s="908"/>
      <c r="S297" s="908"/>
      <c r="T297" s="908"/>
      <c r="U297" s="908"/>
      <c r="V297" s="909"/>
      <c r="W297" s="293"/>
    </row>
    <row r="298" spans="1:23" ht="15.75" thickBot="1" x14ac:dyDescent="0.3">
      <c r="A298" s="138" t="str">
        <f>IF(COUNT('Séries-Statique'!$A$11:$A$50)&gt;'Etiquette Statique'!N252,"X","")</f>
        <v>X</v>
      </c>
      <c r="B298" s="291"/>
      <c r="C298" s="910"/>
      <c r="D298" s="911"/>
      <c r="E298" s="911"/>
      <c r="F298" s="911"/>
      <c r="G298" s="911"/>
      <c r="H298" s="911"/>
      <c r="I298" s="911"/>
      <c r="J298" s="912"/>
      <c r="K298" s="293"/>
      <c r="M298" s="521"/>
      <c r="N298" s="291"/>
      <c r="O298" s="910"/>
      <c r="P298" s="911"/>
      <c r="Q298" s="911"/>
      <c r="R298" s="911"/>
      <c r="S298" s="911"/>
      <c r="T298" s="911"/>
      <c r="U298" s="911"/>
      <c r="V298" s="912"/>
      <c r="W298" s="293"/>
    </row>
    <row r="299" spans="1:23" ht="15.75" thickBot="1" x14ac:dyDescent="0.3">
      <c r="A299" s="138" t="str">
        <f>IF(COUNT('Séries-Statique'!$A$11:$A$50)&gt;'Etiquette Statique'!N252,"X","")</f>
        <v>X</v>
      </c>
      <c r="B299" s="294"/>
      <c r="C299" s="295"/>
      <c r="D299" s="295"/>
      <c r="E299" s="295"/>
      <c r="F299" s="295"/>
      <c r="G299" s="295"/>
      <c r="H299" s="295"/>
      <c r="I299" s="295"/>
      <c r="J299" s="295"/>
      <c r="K299" s="296"/>
      <c r="M299" s="521"/>
      <c r="N299" s="294"/>
      <c r="O299" s="295"/>
      <c r="P299" s="295"/>
      <c r="Q299" s="295"/>
      <c r="R299" s="295"/>
      <c r="S299" s="295"/>
      <c r="T299" s="295"/>
      <c r="U299" s="295"/>
      <c r="V299" s="295"/>
      <c r="W299" s="296"/>
    </row>
    <row r="300" spans="1:23" ht="15" customHeight="1" x14ac:dyDescent="0.25">
      <c r="A300" s="138" t="str">
        <f>IF(COUNT('Séries-Statique'!$A$11:$A$50)&gt;'Etiquette Statique'!N252,"X","")</f>
        <v>X</v>
      </c>
      <c r="B300" s="522"/>
      <c r="C300" s="522"/>
      <c r="D300" s="522"/>
      <c r="E300" s="522"/>
      <c r="F300" s="522"/>
      <c r="G300" s="522"/>
      <c r="H300" s="522"/>
      <c r="I300" s="522"/>
      <c r="J300" s="522"/>
      <c r="K300" s="522"/>
      <c r="L300" s="522"/>
      <c r="M300" s="523"/>
      <c r="N300" s="522"/>
      <c r="O300" s="522"/>
      <c r="P300" s="522"/>
      <c r="Q300" s="522"/>
      <c r="R300" s="522"/>
      <c r="S300" s="522"/>
      <c r="T300" s="522"/>
      <c r="U300" s="522"/>
      <c r="V300" s="522"/>
      <c r="W300" s="522"/>
    </row>
    <row r="301" spans="1:23" ht="15" customHeight="1" thickBot="1" x14ac:dyDescent="0.3">
      <c r="A301" s="138" t="str">
        <f>IF(COUNT('Séries-Statique'!$A$11:$A$50)&gt;'Etiquette Statique'!N352,"X","")</f>
        <v>X</v>
      </c>
      <c r="M301" s="521"/>
    </row>
    <row r="302" spans="1:23" x14ac:dyDescent="0.25">
      <c r="A302" s="138" t="str">
        <f>IF(COUNT('Séries-Statique'!$A$11:$A$50)&gt;'Etiquette Statique'!N352,"X","")</f>
        <v>X</v>
      </c>
      <c r="B302" s="137">
        <f>N252+1</f>
        <v>12</v>
      </c>
      <c r="C302" s="289"/>
      <c r="D302" s="289"/>
      <c r="E302" s="289"/>
      <c r="F302" s="289"/>
      <c r="G302" s="289"/>
      <c r="H302" s="289"/>
      <c r="I302" s="289"/>
      <c r="J302" s="289"/>
      <c r="K302" s="290"/>
      <c r="M302" s="521"/>
      <c r="N302" s="137">
        <f>B302+1</f>
        <v>13</v>
      </c>
      <c r="O302" s="289"/>
      <c r="P302" s="289"/>
      <c r="Q302" s="289"/>
      <c r="R302" s="289"/>
      <c r="S302" s="289"/>
      <c r="T302" s="289"/>
      <c r="U302" s="289"/>
      <c r="V302" s="289"/>
      <c r="W302" s="290"/>
    </row>
    <row r="303" spans="1:23" ht="23.25" x14ac:dyDescent="0.35">
      <c r="A303" s="138" t="str">
        <f>IF(COUNT('Séries-Statique'!$A$11:$A$50)&gt;'Etiquette Statique'!N352,"X","")</f>
        <v>X</v>
      </c>
      <c r="B303" s="291"/>
      <c r="C303" s="931" t="s">
        <v>246</v>
      </c>
      <c r="D303" s="931"/>
      <c r="E303" s="953" t="str">
        <f ca="1">OFFSET('Séries-Statique'!$A$11,B302,13)</f>
        <v>Statique</v>
      </c>
      <c r="F303" s="953"/>
      <c r="G303" s="953"/>
      <c r="H303" s="953"/>
      <c r="I303" s="953"/>
      <c r="J303" s="953"/>
      <c r="K303" s="293"/>
      <c r="M303" s="521"/>
      <c r="N303" s="291"/>
      <c r="O303" s="931" t="s">
        <v>246</v>
      </c>
      <c r="P303" s="931"/>
      <c r="Q303" s="953" t="str">
        <f ca="1">OFFSET('Séries-Statique'!$A$11,N302,13)</f>
        <v>Statique</v>
      </c>
      <c r="R303" s="953"/>
      <c r="S303" s="953"/>
      <c r="T303" s="953"/>
      <c r="U303" s="953"/>
      <c r="V303" s="953"/>
      <c r="W303" s="293"/>
    </row>
    <row r="304" spans="1:23" x14ac:dyDescent="0.25">
      <c r="A304" s="138" t="str">
        <f>IF(COUNT('Séries-Statique'!$A$11:$A$50)&gt;'Etiquette Statique'!N352,"X","")</f>
        <v>X</v>
      </c>
      <c r="B304" s="291"/>
      <c r="C304" s="945"/>
      <c r="D304" s="945"/>
      <c r="E304" s="945"/>
      <c r="F304" s="945"/>
      <c r="G304" s="945"/>
      <c r="H304" s="945"/>
      <c r="I304" s="945"/>
      <c r="J304" s="945"/>
      <c r="K304" s="293"/>
      <c r="M304" s="521"/>
      <c r="N304" s="291"/>
      <c r="O304" s="945"/>
      <c r="P304" s="945"/>
      <c r="Q304" s="945"/>
      <c r="R304" s="945"/>
      <c r="S304" s="945"/>
      <c r="T304" s="945"/>
      <c r="U304" s="945"/>
      <c r="V304" s="945"/>
      <c r="W304" s="293"/>
    </row>
    <row r="305" spans="1:23" ht="21" x14ac:dyDescent="0.35">
      <c r="A305" s="138" t="str">
        <f>IF(COUNT('Séries-Statique'!$A$11:$A$50)&gt;'Etiquette Statique'!N352,"X","")</f>
        <v>X</v>
      </c>
      <c r="B305" s="291"/>
      <c r="C305" s="931" t="s">
        <v>39</v>
      </c>
      <c r="D305" s="931"/>
      <c r="E305" s="932">
        <f ca="1">OFFSET('Séries-Statique'!$A$11,B302,0)</f>
        <v>4</v>
      </c>
      <c r="F305" s="932"/>
      <c r="G305" s="948" t="s">
        <v>67</v>
      </c>
      <c r="H305" s="948"/>
      <c r="I305" s="932">
        <f ca="1">OFFSET('Séries-Statique'!$A$11,B302,6)</f>
        <v>1</v>
      </c>
      <c r="J305" s="932"/>
      <c r="K305" s="293"/>
      <c r="M305" s="521"/>
      <c r="N305" s="291"/>
      <c r="O305" s="931" t="s">
        <v>39</v>
      </c>
      <c r="P305" s="931"/>
      <c r="Q305" s="932">
        <f ca="1">OFFSET('Séries-Statique'!$A$11,N302,0)</f>
        <v>4</v>
      </c>
      <c r="R305" s="932"/>
      <c r="S305" s="948" t="s">
        <v>67</v>
      </c>
      <c r="T305" s="948"/>
      <c r="U305" s="932">
        <f ca="1">OFFSET('Séries-Statique'!$A$11,N302,6)</f>
        <v>2</v>
      </c>
      <c r="V305" s="932"/>
      <c r="W305" s="293"/>
    </row>
    <row r="306" spans="1:23" ht="23.25" x14ac:dyDescent="0.35">
      <c r="A306" s="138" t="str">
        <f>IF(COUNT('Séries-Statique'!$A$11:$A$50)&gt;'Etiquette Statique'!N352,"X","")</f>
        <v>X</v>
      </c>
      <c r="B306" s="291"/>
      <c r="C306" s="931" t="s">
        <v>1</v>
      </c>
      <c r="D306" s="931"/>
      <c r="E306" s="953" t="str">
        <f ca="1">OFFSET('Séries-Statique'!$A$11,B302,9)</f>
        <v>DURET</v>
      </c>
      <c r="F306" s="953"/>
      <c r="G306" s="948" t="s">
        <v>2</v>
      </c>
      <c r="H306" s="948"/>
      <c r="I306" s="932" t="str">
        <f ca="1">OFFSET('Séries-Statique'!$A$11,B302,10)</f>
        <v>Olivier</v>
      </c>
      <c r="J306" s="932"/>
      <c r="K306" s="293"/>
      <c r="M306" s="521"/>
      <c r="N306" s="291"/>
      <c r="O306" s="931" t="s">
        <v>1</v>
      </c>
      <c r="P306" s="931"/>
      <c r="Q306" s="953" t="str">
        <f ca="1">OFFSET('Séries-Statique'!$A$11,N302,9)</f>
        <v>GUILLOUX</v>
      </c>
      <c r="R306" s="953"/>
      <c r="S306" s="948" t="s">
        <v>2</v>
      </c>
      <c r="T306" s="948"/>
      <c r="U306" s="932" t="str">
        <f ca="1">OFFSET('Séries-Statique'!$A$11,N302,10)</f>
        <v>Philippe</v>
      </c>
      <c r="V306" s="932"/>
      <c r="W306" s="293"/>
    </row>
    <row r="307" spans="1:23" ht="21" x14ac:dyDescent="0.35">
      <c r="A307" s="138" t="str">
        <f>IF(COUNT('Séries-Statique'!$A$11:$A$50)&gt;'Etiquette Statique'!N352,"X","")</f>
        <v>X</v>
      </c>
      <c r="B307" s="291"/>
      <c r="C307" s="520" t="s">
        <v>258</v>
      </c>
      <c r="D307" s="520"/>
      <c r="E307" s="527" t="str">
        <f ca="1">OFFSET('Séries-Statique'!$A$11,B302,11)</f>
        <v>Homme</v>
      </c>
      <c r="F307" s="525"/>
      <c r="G307" s="866" t="s">
        <v>270</v>
      </c>
      <c r="H307" s="866"/>
      <c r="I307" s="527" t="str">
        <f ca="1">OFFSET('Séries-Statique'!$A$11,B302,8)</f>
        <v>N°1 Capitaine</v>
      </c>
      <c r="J307" s="527"/>
      <c r="K307" s="293"/>
      <c r="M307" s="521"/>
      <c r="N307" s="291"/>
      <c r="O307" s="520" t="s">
        <v>258</v>
      </c>
      <c r="P307" s="520"/>
      <c r="Q307" s="527" t="str">
        <f ca="1">OFFSET('Séries-Statique'!$A$11,N302,11)</f>
        <v>Homme</v>
      </c>
      <c r="R307" s="525"/>
      <c r="S307" s="866" t="s">
        <v>270</v>
      </c>
      <c r="T307" s="866"/>
      <c r="U307" s="527" t="str">
        <f ca="1">OFFSET('Séries-Statique'!$A$11,N302,8)</f>
        <v xml:space="preserve">N°3 </v>
      </c>
      <c r="V307" s="527"/>
      <c r="W307" s="293"/>
    </row>
    <row r="308" spans="1:23" ht="18.75" x14ac:dyDescent="0.3">
      <c r="A308" s="138" t="str">
        <f>IF(COUNT('Séries-Statique'!$A$11:$A$50)&gt;'Etiquette Statique'!N352,"X","")</f>
        <v>X</v>
      </c>
      <c r="B308" s="291"/>
      <c r="C308" s="952" t="s">
        <v>68</v>
      </c>
      <c r="D308" s="952"/>
      <c r="E308" s="866" t="s">
        <v>69</v>
      </c>
      <c r="F308" s="866"/>
      <c r="G308" s="951">
        <f ca="1">OFFSET('Séries-Statique'!$A$11,B302,2)</f>
        <v>0.42916666666666675</v>
      </c>
      <c r="H308" s="951"/>
      <c r="I308" s="951"/>
      <c r="J308" s="951"/>
      <c r="K308" s="293"/>
      <c r="M308" s="521"/>
      <c r="N308" s="291"/>
      <c r="O308" s="952" t="s">
        <v>68</v>
      </c>
      <c r="P308" s="952"/>
      <c r="Q308" s="866" t="s">
        <v>69</v>
      </c>
      <c r="R308" s="866"/>
      <c r="S308" s="951">
        <f ca="1">OFFSET('Séries-Statique'!$A$11,N302,2)</f>
        <v>0.42916666666666675</v>
      </c>
      <c r="T308" s="951"/>
      <c r="U308" s="951"/>
      <c r="V308" s="951"/>
      <c r="W308" s="293"/>
    </row>
    <row r="309" spans="1:23" ht="18.75" x14ac:dyDescent="0.3">
      <c r="A309" s="138" t="str">
        <f>IF(COUNT('Séries-Statique'!$A$11:$A$50)&gt;'Etiquette Statique'!N352,"X","")</f>
        <v>X</v>
      </c>
      <c r="B309" s="291"/>
      <c r="C309" s="952"/>
      <c r="D309" s="952"/>
      <c r="E309" s="866" t="s">
        <v>70</v>
      </c>
      <c r="F309" s="866"/>
      <c r="G309" s="951">
        <f ca="1">OFFSET('Séries-Statique'!$A$11,B302,3)</f>
        <v>0.45000000000000007</v>
      </c>
      <c r="H309" s="951"/>
      <c r="I309" s="951"/>
      <c r="J309" s="951"/>
      <c r="K309" s="293"/>
      <c r="M309" s="521"/>
      <c r="N309" s="291"/>
      <c r="O309" s="952"/>
      <c r="P309" s="952"/>
      <c r="Q309" s="866" t="s">
        <v>70</v>
      </c>
      <c r="R309" s="866"/>
      <c r="S309" s="951">
        <f ca="1">OFFSET('Séries-Statique'!$A$11,N302,3)</f>
        <v>0.45000000000000007</v>
      </c>
      <c r="T309" s="951"/>
      <c r="U309" s="951"/>
      <c r="V309" s="951"/>
      <c r="W309" s="293"/>
    </row>
    <row r="310" spans="1:23" ht="18.75" x14ac:dyDescent="0.3">
      <c r="A310" s="138" t="str">
        <f>IF(COUNT('Séries-Statique'!$A$11:$A$50)&gt;'Etiquette Statique'!N352,"X","")</f>
        <v>X</v>
      </c>
      <c r="B310" s="291"/>
      <c r="C310" s="952"/>
      <c r="D310" s="952"/>
      <c r="E310" s="866" t="s">
        <v>257</v>
      </c>
      <c r="F310" s="866"/>
      <c r="G310" s="951">
        <f ca="1">OFFSET('Séries-Statique'!$A$11,B302,4)</f>
        <v>0.45069444444444451</v>
      </c>
      <c r="H310" s="951"/>
      <c r="I310" s="951"/>
      <c r="J310" s="951"/>
      <c r="K310" s="293"/>
      <c r="M310" s="521"/>
      <c r="N310" s="291"/>
      <c r="O310" s="952"/>
      <c r="P310" s="952"/>
      <c r="Q310" s="866" t="s">
        <v>257</v>
      </c>
      <c r="R310" s="866"/>
      <c r="S310" s="951">
        <f ca="1">OFFSET('Séries-Statique'!$A$11,N302,4)</f>
        <v>0.45069444444444451</v>
      </c>
      <c r="T310" s="951"/>
      <c r="U310" s="951"/>
      <c r="V310" s="951"/>
      <c r="W310" s="293"/>
    </row>
    <row r="311" spans="1:23" ht="21" x14ac:dyDescent="0.35">
      <c r="A311" s="138" t="str">
        <f>IF(COUNT('Séries-Statique'!$A$11:$A$50)&gt;'Etiquette Statique'!N352,"X","")</f>
        <v>X</v>
      </c>
      <c r="B311" s="291"/>
      <c r="C311" s="952"/>
      <c r="D311" s="952"/>
      <c r="E311" s="866" t="s">
        <v>71</v>
      </c>
      <c r="F311" s="866"/>
      <c r="G311" s="947">
        <f ca="1">OFFSET('Séries-Statique'!$A$11,B302,5)</f>
        <v>0.45208333333333339</v>
      </c>
      <c r="H311" s="947"/>
      <c r="I311" s="947"/>
      <c r="J311" s="947"/>
      <c r="K311" s="293"/>
      <c r="M311" s="521"/>
      <c r="N311" s="291"/>
      <c r="O311" s="952"/>
      <c r="P311" s="952"/>
      <c r="Q311" s="866" t="s">
        <v>71</v>
      </c>
      <c r="R311" s="866"/>
      <c r="S311" s="947">
        <f ca="1">OFFSET('Séries-Statique'!$A$11,N302,5)</f>
        <v>0.45208333333333339</v>
      </c>
      <c r="T311" s="947"/>
      <c r="U311" s="947"/>
      <c r="V311" s="947"/>
      <c r="W311" s="293"/>
    </row>
    <row r="312" spans="1:23" ht="21" x14ac:dyDescent="0.35">
      <c r="A312" s="138" t="str">
        <f>IF(COUNT('Séries-Statique'!$A$11:$A$50)&gt;'Etiquette Statique'!N352,"X","")</f>
        <v>X</v>
      </c>
      <c r="B312" s="291"/>
      <c r="C312" s="931" t="s">
        <v>248</v>
      </c>
      <c r="D312" s="931"/>
      <c r="E312" s="948" t="str">
        <f ca="1">IF(E303="","",IF(OR(E303="DWF",E303="DNF"),"Distance","Temps"))</f>
        <v>Temps</v>
      </c>
      <c r="F312" s="948"/>
      <c r="G312" s="525">
        <f ca="1">OFFSET('Séries-Statique'!$A$11,B302,18)</f>
        <v>5</v>
      </c>
      <c r="H312" s="524" t="str">
        <f ca="1">OFFSET('Séries-Statique'!$A$11,B302,19)</f>
        <v>mn</v>
      </c>
      <c r="I312" s="526">
        <f ca="1">OFFSET('Séries-Statique'!$A$11,B302,20)</f>
        <v>0</v>
      </c>
      <c r="J312" s="524" t="str">
        <f ca="1">OFFSET('Séries-Statique'!$A$11,B302,21)</f>
        <v>s</v>
      </c>
      <c r="K312" s="293"/>
      <c r="M312" s="521"/>
      <c r="N312" s="291"/>
      <c r="O312" s="931" t="s">
        <v>248</v>
      </c>
      <c r="P312" s="931"/>
      <c r="Q312" s="948" t="str">
        <f ca="1">IF(Q303="","",IF(OR(Q303="DWF",Q303="DNF"),"Distance","Temps"))</f>
        <v>Temps</v>
      </c>
      <c r="R312" s="948"/>
      <c r="S312" s="525">
        <f ca="1">OFFSET('Séries-Statique'!$A$11,N302,18)</f>
        <v>5</v>
      </c>
      <c r="T312" s="524" t="str">
        <f ca="1">OFFSET('Séries-Statique'!$A$11,N302,19)</f>
        <v>mn</v>
      </c>
      <c r="U312" s="526">
        <f ca="1">OFFSET('Séries-Statique'!$A$11,N302,20)</f>
        <v>30</v>
      </c>
      <c r="V312" s="524" t="str">
        <f ca="1">OFFSET('Séries-Statique'!$A$11,N302,21)</f>
        <v>s</v>
      </c>
      <c r="W312" s="293"/>
    </row>
    <row r="313" spans="1:23" ht="18.75" x14ac:dyDescent="0.3">
      <c r="A313" s="138" t="str">
        <f>IF(COUNT('Séries-Statique'!$A$11:$A$50)&gt;'Etiquette Statique'!N352,"X","")</f>
        <v>X</v>
      </c>
      <c r="B313" s="291"/>
      <c r="C313" s="931"/>
      <c r="D313" s="931"/>
      <c r="E313" s="933" t="s">
        <v>273</v>
      </c>
      <c r="F313" s="514" t="s">
        <v>271</v>
      </c>
      <c r="G313" s="528" t="str">
        <f ca="1">OFFSET('Séries-Statique'!$A$11,B302,14)</f>
        <v>4</v>
      </c>
      <c r="H313" s="529" t="str">
        <f ca="1">OFFSET('Séries-Statique'!$A$11,B302,15)</f>
        <v>mn</v>
      </c>
      <c r="I313" s="528" t="str">
        <f ca="1">OFFSET('Séries-Statique'!$A$11,B302,16)</f>
        <v/>
      </c>
      <c r="J313" s="529" t="str">
        <f ca="1">OFFSET('Séries-Statique'!$A$11,B302,17)</f>
        <v>s</v>
      </c>
      <c r="K313" s="293"/>
      <c r="M313" s="521"/>
      <c r="N313" s="291"/>
      <c r="O313" s="931"/>
      <c r="P313" s="931"/>
      <c r="Q313" s="933" t="s">
        <v>273</v>
      </c>
      <c r="R313" s="514" t="s">
        <v>271</v>
      </c>
      <c r="S313" s="528" t="str">
        <f ca="1">OFFSET('Séries-Statique'!$A$11,N302,14)</f>
        <v>4</v>
      </c>
      <c r="T313" s="529" t="str">
        <f ca="1">OFFSET('Séries-Statique'!$A$11,N302,15)</f>
        <v>mn</v>
      </c>
      <c r="U313" s="528" t="str">
        <f ca="1">OFFSET('Séries-Statique'!$A$11,N302,16)</f>
        <v>30</v>
      </c>
      <c r="V313" s="529" t="str">
        <f ca="1">OFFSET('Séries-Statique'!$A$11,N302,17)</f>
        <v>s</v>
      </c>
      <c r="W313" s="293"/>
    </row>
    <row r="314" spans="1:23" ht="18.75" x14ac:dyDescent="0.3">
      <c r="A314" s="138" t="str">
        <f>IF(COUNT('Séries-Statique'!$A$11:$A$50)&gt;'Etiquette Statique'!N352,"X","")</f>
        <v>X</v>
      </c>
      <c r="B314" s="291"/>
      <c r="C314" s="931"/>
      <c r="D314" s="931"/>
      <c r="E314" s="933"/>
      <c r="F314" s="514" t="s">
        <v>272</v>
      </c>
      <c r="G314" s="528" t="str">
        <f ca="1">OFFSET('Séries-Statique'!$A$11,B302,22)</f>
        <v>6</v>
      </c>
      <c r="H314" s="529" t="str">
        <f ca="1">OFFSET('Séries-Statique'!$A$11,B302,23)</f>
        <v>mn</v>
      </c>
      <c r="I314" s="528" t="str">
        <f ca="1">OFFSET('Séries-Statique'!$A$11,B302,24)</f>
        <v>0</v>
      </c>
      <c r="J314" s="529" t="str">
        <f ca="1">OFFSET('Séries-Statique'!$A$11,B302,25)</f>
        <v>s</v>
      </c>
      <c r="K314" s="293"/>
      <c r="M314" s="521"/>
      <c r="N314" s="291"/>
      <c r="O314" s="931"/>
      <c r="P314" s="931"/>
      <c r="Q314" s="933"/>
      <c r="R314" s="514" t="s">
        <v>272</v>
      </c>
      <c r="S314" s="528" t="str">
        <f ca="1">OFFSET('Séries-Statique'!$A$11,N302,22)</f>
        <v>6</v>
      </c>
      <c r="T314" s="529" t="str">
        <f ca="1">OFFSET('Séries-Statique'!$A$11,N302,23)</f>
        <v>mn</v>
      </c>
      <c r="U314" s="528" t="str">
        <f ca="1">OFFSET('Séries-Statique'!$A$11,N302,24)</f>
        <v>30</v>
      </c>
      <c r="V314" s="529" t="str">
        <f ca="1">OFFSET('Séries-Statique'!$A$11,N302,25)</f>
        <v>s</v>
      </c>
      <c r="W314" s="293"/>
    </row>
    <row r="315" spans="1:23" x14ac:dyDescent="0.25">
      <c r="A315" s="138" t="str">
        <f>IF(COUNT('Séries-Statique'!$A$11:$A$50)&gt;'Etiquette Statique'!N352,"X","")</f>
        <v>X</v>
      </c>
      <c r="B315" s="291"/>
      <c r="C315" s="945"/>
      <c r="D315" s="945"/>
      <c r="E315" s="945"/>
      <c r="F315" s="945"/>
      <c r="G315" s="945"/>
      <c r="H315" s="945"/>
      <c r="I315" s="945"/>
      <c r="J315" s="945"/>
      <c r="K315" s="293"/>
      <c r="M315" s="521"/>
      <c r="N315" s="291"/>
      <c r="O315" s="945"/>
      <c r="P315" s="945"/>
      <c r="Q315" s="945"/>
      <c r="R315" s="945"/>
      <c r="S315" s="945"/>
      <c r="T315" s="945"/>
      <c r="U315" s="945"/>
      <c r="V315" s="945"/>
      <c r="W315" s="293"/>
    </row>
    <row r="316" spans="1:23" ht="18.75" x14ac:dyDescent="0.3">
      <c r="A316" s="138" t="str">
        <f>IF(COUNT('Séries-Statique'!$A$11:$A$50)&gt;'Etiquette Statique'!N352,"X","")</f>
        <v>X</v>
      </c>
      <c r="B316" s="291"/>
      <c r="C316" s="946" t="s">
        <v>259</v>
      </c>
      <c r="D316" s="946"/>
      <c r="E316" s="946"/>
      <c r="F316" s="946"/>
      <c r="G316" s="946"/>
      <c r="H316" s="946"/>
      <c r="I316" s="946"/>
      <c r="J316" s="946"/>
      <c r="K316" s="293"/>
      <c r="M316" s="521"/>
      <c r="N316" s="291"/>
      <c r="O316" s="946" t="s">
        <v>259</v>
      </c>
      <c r="P316" s="946"/>
      <c r="Q316" s="946"/>
      <c r="R316" s="946"/>
      <c r="S316" s="946"/>
      <c r="T316" s="946"/>
      <c r="U316" s="946"/>
      <c r="V316" s="946"/>
      <c r="W316" s="293"/>
    </row>
    <row r="317" spans="1:23" ht="15.75" thickBot="1" x14ac:dyDescent="0.3">
      <c r="A317" s="138" t="str">
        <f>IF(COUNT('Séries-Statique'!$A$11:$A$50)&gt;'Etiquette Statique'!N352,"X","")</f>
        <v>X</v>
      </c>
      <c r="B317" s="291"/>
      <c r="C317" s="945"/>
      <c r="D317" s="945"/>
      <c r="E317" s="945"/>
      <c r="F317" s="945"/>
      <c r="G317" s="945"/>
      <c r="H317" s="945"/>
      <c r="I317" s="945"/>
      <c r="J317" s="945"/>
      <c r="K317" s="293"/>
      <c r="M317" s="521"/>
      <c r="N317" s="291"/>
      <c r="O317" s="945"/>
      <c r="P317" s="945"/>
      <c r="Q317" s="945"/>
      <c r="R317" s="945"/>
      <c r="S317" s="945"/>
      <c r="T317" s="945"/>
      <c r="U317" s="945"/>
      <c r="V317" s="945"/>
      <c r="W317" s="293"/>
    </row>
    <row r="318" spans="1:23" ht="15.75" thickBot="1" x14ac:dyDescent="0.3">
      <c r="A318" s="138" t="str">
        <f>IF(COUNT('Séries-Statique'!$A$11:$A$50)&gt;'Etiquette Statique'!N352,"X","")</f>
        <v>X</v>
      </c>
      <c r="B318" s="291"/>
      <c r="C318" s="933" t="s">
        <v>262</v>
      </c>
      <c r="D318" s="934"/>
      <c r="E318" s="530"/>
      <c r="F318" s="531"/>
      <c r="G318" s="531"/>
      <c r="H318" s="531"/>
      <c r="I318" s="531"/>
      <c r="J318" s="532"/>
      <c r="K318" s="293"/>
      <c r="M318" s="521"/>
      <c r="N318" s="291"/>
      <c r="O318" s="933" t="s">
        <v>262</v>
      </c>
      <c r="P318" s="934"/>
      <c r="Q318" s="530"/>
      <c r="R318" s="531"/>
      <c r="S318" s="531"/>
      <c r="T318" s="531"/>
      <c r="U318" s="531"/>
      <c r="V318" s="532"/>
      <c r="W318" s="293"/>
    </row>
    <row r="319" spans="1:23" ht="15.75" thickBot="1" x14ac:dyDescent="0.3">
      <c r="A319" s="138" t="str">
        <f>IF(COUNT('Séries-Statique'!$A$11:$A$50)&gt;'Etiquette Statique'!N352,"X","")</f>
        <v>X</v>
      </c>
      <c r="B319" s="291"/>
      <c r="C319" s="516"/>
      <c r="D319" s="516"/>
      <c r="E319" s="289"/>
      <c r="F319" s="289"/>
      <c r="G319" s="289"/>
      <c r="H319" s="289"/>
      <c r="I319" s="289"/>
      <c r="J319" s="289"/>
      <c r="K319" s="293"/>
      <c r="M319" s="521"/>
      <c r="N319" s="291"/>
      <c r="O319" s="516"/>
      <c r="P319" s="516"/>
      <c r="Q319" s="289"/>
      <c r="R319" s="289"/>
      <c r="S319" s="289"/>
      <c r="T319" s="289"/>
      <c r="U319" s="289"/>
      <c r="V319" s="289"/>
      <c r="W319" s="293"/>
    </row>
    <row r="320" spans="1:23" x14ac:dyDescent="0.25">
      <c r="A320" s="138" t="str">
        <f>IF(COUNT('Séries-Statique'!$A$11:$A$50)&gt;'Etiquette Statique'!N352,"X","")</f>
        <v>X</v>
      </c>
      <c r="B320" s="291"/>
      <c r="C320" s="976" t="s">
        <v>260</v>
      </c>
      <c r="D320" s="977"/>
      <c r="E320" s="959"/>
      <c r="F320" s="959"/>
      <c r="G320" s="959"/>
      <c r="H320" s="959"/>
      <c r="I320" s="959"/>
      <c r="J320" s="960"/>
      <c r="K320" s="293"/>
      <c r="M320" s="521"/>
      <c r="N320" s="291"/>
      <c r="O320" s="976" t="s">
        <v>260</v>
      </c>
      <c r="P320" s="977"/>
      <c r="Q320" s="959"/>
      <c r="R320" s="959"/>
      <c r="S320" s="959"/>
      <c r="T320" s="959"/>
      <c r="U320" s="959"/>
      <c r="V320" s="960"/>
      <c r="W320" s="293"/>
    </row>
    <row r="321" spans="1:23" x14ac:dyDescent="0.25">
      <c r="A321" s="138" t="str">
        <f>IF(COUNT('Séries-Statique'!$A$11:$A$50)&gt;'Etiquette Statique'!N352,"X","")</f>
        <v>X</v>
      </c>
      <c r="B321" s="291"/>
      <c r="C321" s="971"/>
      <c r="D321" s="972"/>
      <c r="E321" s="949"/>
      <c r="F321" s="949"/>
      <c r="G321" s="949"/>
      <c r="H321" s="949"/>
      <c r="I321" s="949"/>
      <c r="J321" s="950"/>
      <c r="K321" s="293"/>
      <c r="M321" s="521"/>
      <c r="N321" s="291"/>
      <c r="O321" s="971"/>
      <c r="P321" s="972"/>
      <c r="Q321" s="949"/>
      <c r="R321" s="949"/>
      <c r="S321" s="949"/>
      <c r="T321" s="949"/>
      <c r="U321" s="949"/>
      <c r="V321" s="950"/>
      <c r="W321" s="293"/>
    </row>
    <row r="322" spans="1:23" x14ac:dyDescent="0.25">
      <c r="A322" s="138" t="str">
        <f>IF(COUNT('Séries-Statique'!$A$11:$A$50)&gt;'Etiquette Statique'!N352,"X","")</f>
        <v>X</v>
      </c>
      <c r="B322" s="291"/>
      <c r="C322" s="971" t="s">
        <v>261</v>
      </c>
      <c r="D322" s="972"/>
      <c r="E322" s="949"/>
      <c r="F322" s="949"/>
      <c r="G322" s="949"/>
      <c r="H322" s="949"/>
      <c r="I322" s="949"/>
      <c r="J322" s="950"/>
      <c r="K322" s="293"/>
      <c r="M322" s="521"/>
      <c r="N322" s="291"/>
      <c r="O322" s="971" t="s">
        <v>261</v>
      </c>
      <c r="P322" s="972"/>
      <c r="Q322" s="949"/>
      <c r="R322" s="949"/>
      <c r="S322" s="949"/>
      <c r="T322" s="949"/>
      <c r="U322" s="949"/>
      <c r="V322" s="950"/>
      <c r="W322" s="293"/>
    </row>
    <row r="323" spans="1:23" ht="15.75" thickBot="1" x14ac:dyDescent="0.3">
      <c r="A323" s="138" t="str">
        <f>IF(COUNT('Séries-Statique'!$A$11:$A$50)&gt;'Etiquette Statique'!N352,"X","")</f>
        <v>X</v>
      </c>
      <c r="B323" s="291"/>
      <c r="C323" s="973"/>
      <c r="D323" s="974"/>
      <c r="E323" s="954"/>
      <c r="F323" s="954"/>
      <c r="G323" s="954"/>
      <c r="H323" s="954"/>
      <c r="I323" s="954"/>
      <c r="J323" s="955"/>
      <c r="K323" s="293"/>
      <c r="M323" s="521"/>
      <c r="N323" s="291"/>
      <c r="O323" s="973"/>
      <c r="P323" s="974"/>
      <c r="Q323" s="954"/>
      <c r="R323" s="954"/>
      <c r="S323" s="954"/>
      <c r="T323" s="954"/>
      <c r="U323" s="954"/>
      <c r="V323" s="955"/>
      <c r="W323" s="293"/>
    </row>
    <row r="324" spans="1:23" ht="15.75" thickBot="1" x14ac:dyDescent="0.3">
      <c r="A324" s="138" t="str">
        <f>IF(COUNT('Séries-Statique'!$A$11:$A$50)&gt;'Etiquette Statique'!N352,"X","")</f>
        <v>X</v>
      </c>
      <c r="B324" s="291"/>
      <c r="C324" s="292"/>
      <c r="D324" s="292"/>
      <c r="E324" s="292"/>
      <c r="F324" s="292"/>
      <c r="G324" s="292"/>
      <c r="H324" s="292"/>
      <c r="I324" s="292"/>
      <c r="J324" s="292"/>
      <c r="K324" s="293"/>
      <c r="M324" s="521"/>
      <c r="N324" s="291"/>
      <c r="O324" s="292"/>
      <c r="P324" s="292"/>
      <c r="Q324" s="292"/>
      <c r="R324" s="292"/>
      <c r="S324" s="292"/>
      <c r="T324" s="292"/>
      <c r="U324" s="292"/>
      <c r="V324" s="292"/>
      <c r="W324" s="293"/>
    </row>
    <row r="325" spans="1:23" x14ac:dyDescent="0.25">
      <c r="A325" s="138" t="str">
        <f>IF(COUNT('Séries-Statique'!$A$11:$A$50)&gt;'Etiquette Statique'!N352,"X","")</f>
        <v>X</v>
      </c>
      <c r="B325" s="291"/>
      <c r="C325" s="956" t="s">
        <v>132</v>
      </c>
      <c r="D325" s="880" t="s">
        <v>133</v>
      </c>
      <c r="E325" s="871"/>
      <c r="F325" s="871"/>
      <c r="G325" s="871"/>
      <c r="H325" s="871"/>
      <c r="I325" s="959"/>
      <c r="J325" s="960"/>
      <c r="K325" s="293"/>
      <c r="M325" s="521"/>
      <c r="N325" s="291"/>
      <c r="O325" s="956" t="s">
        <v>132</v>
      </c>
      <c r="P325" s="880" t="s">
        <v>133</v>
      </c>
      <c r="Q325" s="871"/>
      <c r="R325" s="871"/>
      <c r="S325" s="871"/>
      <c r="T325" s="871"/>
      <c r="U325" s="959"/>
      <c r="V325" s="960"/>
      <c r="W325" s="293"/>
    </row>
    <row r="326" spans="1:23" x14ac:dyDescent="0.25">
      <c r="A326" s="138" t="str">
        <f>IF(COUNT('Séries-Statique'!$A$11:$A$50)&gt;'Etiquette Statique'!N352,"X","")</f>
        <v>X</v>
      </c>
      <c r="B326" s="291"/>
      <c r="C326" s="957"/>
      <c r="D326" s="859" t="s">
        <v>134</v>
      </c>
      <c r="E326" s="864"/>
      <c r="F326" s="864"/>
      <c r="G326" s="864"/>
      <c r="H326" s="864"/>
      <c r="I326" s="949"/>
      <c r="J326" s="950"/>
      <c r="K326" s="293"/>
      <c r="M326" s="521"/>
      <c r="N326" s="291"/>
      <c r="O326" s="957"/>
      <c r="P326" s="859" t="s">
        <v>134</v>
      </c>
      <c r="Q326" s="864"/>
      <c r="R326" s="864"/>
      <c r="S326" s="864"/>
      <c r="T326" s="864"/>
      <c r="U326" s="949"/>
      <c r="V326" s="950"/>
      <c r="W326" s="293"/>
    </row>
    <row r="327" spans="1:23" x14ac:dyDescent="0.25">
      <c r="A327" s="138" t="str">
        <f>IF(COUNT('Séries-Statique'!$A$11:$A$50)&gt;'Etiquette Statique'!N352,"X","")</f>
        <v>X</v>
      </c>
      <c r="B327" s="291"/>
      <c r="C327" s="957"/>
      <c r="D327" s="859" t="s">
        <v>135</v>
      </c>
      <c r="E327" s="864"/>
      <c r="F327" s="864"/>
      <c r="G327" s="864"/>
      <c r="H327" s="864"/>
      <c r="I327" s="949"/>
      <c r="J327" s="950"/>
      <c r="K327" s="293"/>
      <c r="M327" s="521"/>
      <c r="N327" s="291"/>
      <c r="O327" s="957"/>
      <c r="P327" s="859" t="s">
        <v>135</v>
      </c>
      <c r="Q327" s="864"/>
      <c r="R327" s="864"/>
      <c r="S327" s="864"/>
      <c r="T327" s="864"/>
      <c r="U327" s="949"/>
      <c r="V327" s="950"/>
      <c r="W327" s="293"/>
    </row>
    <row r="328" spans="1:23" x14ac:dyDescent="0.25">
      <c r="A328" s="138" t="str">
        <f>IF(COUNT('Séries-Statique'!$A$11:$A$50)&gt;'Etiquette Statique'!N352,"X","")</f>
        <v>X</v>
      </c>
      <c r="B328" s="291"/>
      <c r="C328" s="957"/>
      <c r="D328" s="859" t="s">
        <v>136</v>
      </c>
      <c r="E328" s="864"/>
      <c r="F328" s="864"/>
      <c r="G328" s="864"/>
      <c r="H328" s="864"/>
      <c r="I328" s="949"/>
      <c r="J328" s="950"/>
      <c r="K328" s="293"/>
      <c r="M328" s="521"/>
      <c r="N328" s="291"/>
      <c r="O328" s="957"/>
      <c r="P328" s="859" t="s">
        <v>136</v>
      </c>
      <c r="Q328" s="864"/>
      <c r="R328" s="864"/>
      <c r="S328" s="864"/>
      <c r="T328" s="864"/>
      <c r="U328" s="949"/>
      <c r="V328" s="950"/>
      <c r="W328" s="293"/>
    </row>
    <row r="329" spans="1:23" x14ac:dyDescent="0.25">
      <c r="A329" s="138" t="str">
        <f>IF(COUNT('Séries-Statique'!$A$11:$A$50)&gt;'Etiquette Statique'!N352,"X","")</f>
        <v>X</v>
      </c>
      <c r="B329" s="291"/>
      <c r="C329" s="957"/>
      <c r="D329" s="859" t="s">
        <v>137</v>
      </c>
      <c r="E329" s="864"/>
      <c r="F329" s="864"/>
      <c r="G329" s="864"/>
      <c r="H329" s="864"/>
      <c r="I329" s="949"/>
      <c r="J329" s="950"/>
      <c r="K329" s="293"/>
      <c r="M329" s="521"/>
      <c r="N329" s="291"/>
      <c r="O329" s="957"/>
      <c r="P329" s="859" t="s">
        <v>137</v>
      </c>
      <c r="Q329" s="864"/>
      <c r="R329" s="864"/>
      <c r="S329" s="864"/>
      <c r="T329" s="864"/>
      <c r="U329" s="949"/>
      <c r="V329" s="950"/>
      <c r="W329" s="293"/>
    </row>
    <row r="330" spans="1:23" ht="15.75" thickBot="1" x14ac:dyDescent="0.3">
      <c r="A330" s="138" t="str">
        <f>IF(COUNT('Séries-Statique'!$A$11:$A$50)&gt;'Etiquette Statique'!N352,"X","")</f>
        <v>X</v>
      </c>
      <c r="B330" s="291"/>
      <c r="C330" s="958"/>
      <c r="D330" s="862" t="s">
        <v>138</v>
      </c>
      <c r="E330" s="975"/>
      <c r="F330" s="975"/>
      <c r="G330" s="975"/>
      <c r="H330" s="975"/>
      <c r="I330" s="954"/>
      <c r="J330" s="955"/>
      <c r="K330" s="293"/>
      <c r="M330" s="521"/>
      <c r="N330" s="291"/>
      <c r="O330" s="958"/>
      <c r="P330" s="862" t="s">
        <v>138</v>
      </c>
      <c r="Q330" s="975"/>
      <c r="R330" s="975"/>
      <c r="S330" s="975"/>
      <c r="T330" s="975"/>
      <c r="U330" s="954"/>
      <c r="V330" s="955"/>
      <c r="W330" s="293"/>
    </row>
    <row r="331" spans="1:23" x14ac:dyDescent="0.25">
      <c r="A331" s="138" t="str">
        <f>IF(COUNT('Séries-Statique'!$A$11:$A$50)&gt;'Etiquette Statique'!N352,"X","")</f>
        <v>X</v>
      </c>
      <c r="B331" s="291"/>
      <c r="C331" s="961" t="s">
        <v>145</v>
      </c>
      <c r="D331" s="963" t="s">
        <v>146</v>
      </c>
      <c r="E331" s="964"/>
      <c r="F331" s="964"/>
      <c r="G331" s="964"/>
      <c r="H331" s="964"/>
      <c r="I331" s="965"/>
      <c r="J331" s="966"/>
      <c r="K331" s="293"/>
      <c r="M331" s="521"/>
      <c r="N331" s="291"/>
      <c r="O331" s="961" t="s">
        <v>145</v>
      </c>
      <c r="P331" s="963" t="s">
        <v>146</v>
      </c>
      <c r="Q331" s="964"/>
      <c r="R331" s="964"/>
      <c r="S331" s="964"/>
      <c r="T331" s="964"/>
      <c r="U331" s="965"/>
      <c r="V331" s="966"/>
      <c r="W331" s="293"/>
    </row>
    <row r="332" spans="1:23" x14ac:dyDescent="0.25">
      <c r="A332" s="138" t="str">
        <f>IF(COUNT('Séries-Statique'!$A$11:$A$50)&gt;'Etiquette Statique'!N352,"X","")</f>
        <v>X</v>
      </c>
      <c r="B332" s="291"/>
      <c r="C332" s="957"/>
      <c r="D332" s="859" t="s">
        <v>147</v>
      </c>
      <c r="E332" s="864"/>
      <c r="F332" s="864"/>
      <c r="G332" s="864"/>
      <c r="H332" s="864"/>
      <c r="I332" s="949"/>
      <c r="J332" s="950"/>
      <c r="K332" s="293"/>
      <c r="M332" s="521"/>
      <c r="N332" s="291"/>
      <c r="O332" s="957"/>
      <c r="P332" s="859" t="s">
        <v>147</v>
      </c>
      <c r="Q332" s="864"/>
      <c r="R332" s="864"/>
      <c r="S332" s="864"/>
      <c r="T332" s="864"/>
      <c r="U332" s="949"/>
      <c r="V332" s="950"/>
      <c r="W332" s="293"/>
    </row>
    <row r="333" spans="1:23" x14ac:dyDescent="0.25">
      <c r="A333" s="138" t="str">
        <f>IF(COUNT('Séries-Statique'!$A$11:$A$50)&gt;'Etiquette Statique'!N352,"X","")</f>
        <v>X</v>
      </c>
      <c r="B333" s="291"/>
      <c r="C333" s="957"/>
      <c r="D333" s="859" t="s">
        <v>148</v>
      </c>
      <c r="E333" s="864"/>
      <c r="F333" s="864"/>
      <c r="G333" s="864"/>
      <c r="H333" s="864"/>
      <c r="I333" s="949"/>
      <c r="J333" s="950"/>
      <c r="K333" s="293"/>
      <c r="M333" s="521"/>
      <c r="N333" s="291"/>
      <c r="O333" s="957"/>
      <c r="P333" s="859" t="s">
        <v>148</v>
      </c>
      <c r="Q333" s="864"/>
      <c r="R333" s="864"/>
      <c r="S333" s="864"/>
      <c r="T333" s="864"/>
      <c r="U333" s="949"/>
      <c r="V333" s="950"/>
      <c r="W333" s="293"/>
    </row>
    <row r="334" spans="1:23" x14ac:dyDescent="0.25">
      <c r="A334" s="138" t="str">
        <f>IF(COUNT('Séries-Statique'!$A$11:$A$50)&gt;'Etiquette Statique'!N352,"X","")</f>
        <v>X</v>
      </c>
      <c r="B334" s="291"/>
      <c r="C334" s="957"/>
      <c r="D334" s="859" t="s">
        <v>149</v>
      </c>
      <c r="E334" s="864"/>
      <c r="F334" s="864"/>
      <c r="G334" s="864"/>
      <c r="H334" s="864"/>
      <c r="I334" s="949"/>
      <c r="J334" s="950"/>
      <c r="K334" s="293"/>
      <c r="M334" s="521"/>
      <c r="N334" s="291"/>
      <c r="O334" s="957"/>
      <c r="P334" s="859" t="s">
        <v>149</v>
      </c>
      <c r="Q334" s="864"/>
      <c r="R334" s="864"/>
      <c r="S334" s="864"/>
      <c r="T334" s="864"/>
      <c r="U334" s="949"/>
      <c r="V334" s="950"/>
      <c r="W334" s="293"/>
    </row>
    <row r="335" spans="1:23" x14ac:dyDescent="0.25">
      <c r="A335" s="138" t="str">
        <f>IF(COUNT('Séries-Statique'!$A$11:$A$50)&gt;'Etiquette Statique'!N352,"X","")</f>
        <v>X</v>
      </c>
      <c r="B335" s="291"/>
      <c r="C335" s="957"/>
      <c r="D335" s="859" t="s">
        <v>150</v>
      </c>
      <c r="E335" s="864"/>
      <c r="F335" s="864"/>
      <c r="G335" s="864"/>
      <c r="H335" s="864"/>
      <c r="I335" s="949"/>
      <c r="J335" s="950"/>
      <c r="K335" s="293"/>
      <c r="M335" s="521"/>
      <c r="N335" s="291"/>
      <c r="O335" s="957"/>
      <c r="P335" s="859" t="s">
        <v>150</v>
      </c>
      <c r="Q335" s="864"/>
      <c r="R335" s="864"/>
      <c r="S335" s="864"/>
      <c r="T335" s="864"/>
      <c r="U335" s="949"/>
      <c r="V335" s="950"/>
      <c r="W335" s="293"/>
    </row>
    <row r="336" spans="1:23" x14ac:dyDescent="0.25">
      <c r="A336" s="138" t="str">
        <f>IF(COUNT('Séries-Statique'!$A$11:$A$50)&gt;'Etiquette Statique'!N352,"X","")</f>
        <v>X</v>
      </c>
      <c r="B336" s="291"/>
      <c r="C336" s="957"/>
      <c r="D336" s="859" t="s">
        <v>151</v>
      </c>
      <c r="E336" s="864"/>
      <c r="F336" s="864"/>
      <c r="G336" s="864"/>
      <c r="H336" s="864"/>
      <c r="I336" s="949"/>
      <c r="J336" s="950"/>
      <c r="K336" s="293"/>
      <c r="M336" s="521"/>
      <c r="N336" s="291"/>
      <c r="O336" s="957"/>
      <c r="P336" s="859" t="s">
        <v>151</v>
      </c>
      <c r="Q336" s="864"/>
      <c r="R336" s="864"/>
      <c r="S336" s="864"/>
      <c r="T336" s="864"/>
      <c r="U336" s="949"/>
      <c r="V336" s="950"/>
      <c r="W336" s="293"/>
    </row>
    <row r="337" spans="1:23" ht="15.75" thickBot="1" x14ac:dyDescent="0.3">
      <c r="A337" s="138" t="str">
        <f>IF(COUNT('Séries-Statique'!$A$11:$A$50)&gt;'Etiquette Statique'!N352,"X","")</f>
        <v>X</v>
      </c>
      <c r="B337" s="291"/>
      <c r="C337" s="962"/>
      <c r="D337" s="967" t="s">
        <v>152</v>
      </c>
      <c r="E337" s="968"/>
      <c r="F337" s="968"/>
      <c r="G337" s="968"/>
      <c r="H337" s="968"/>
      <c r="I337" s="969"/>
      <c r="J337" s="970"/>
      <c r="K337" s="293"/>
      <c r="M337" s="521"/>
      <c r="N337" s="291"/>
      <c r="O337" s="962"/>
      <c r="P337" s="967" t="s">
        <v>152</v>
      </c>
      <c r="Q337" s="968"/>
      <c r="R337" s="968"/>
      <c r="S337" s="968"/>
      <c r="T337" s="968"/>
      <c r="U337" s="969"/>
      <c r="V337" s="970"/>
      <c r="W337" s="293"/>
    </row>
    <row r="338" spans="1:23" x14ac:dyDescent="0.25">
      <c r="A338" s="138" t="str">
        <f>IF(COUNT('Séries-Statique'!$A$11:$A$50)&gt;'Etiquette Statique'!N352,"X","")</f>
        <v>X</v>
      </c>
      <c r="B338" s="291"/>
      <c r="C338" s="956" t="s">
        <v>126</v>
      </c>
      <c r="D338" s="918" t="s">
        <v>263</v>
      </c>
      <c r="E338" s="919"/>
      <c r="F338" s="920"/>
      <c r="G338" s="416" t="s">
        <v>174</v>
      </c>
      <c r="H338" s="416"/>
      <c r="I338" s="959"/>
      <c r="J338" s="960"/>
      <c r="K338" s="293"/>
      <c r="M338" s="521"/>
      <c r="N338" s="291"/>
      <c r="O338" s="956" t="s">
        <v>126</v>
      </c>
      <c r="P338" s="918" t="s">
        <v>263</v>
      </c>
      <c r="Q338" s="919"/>
      <c r="R338" s="920"/>
      <c r="S338" s="416" t="s">
        <v>174</v>
      </c>
      <c r="T338" s="416"/>
      <c r="U338" s="959"/>
      <c r="V338" s="960"/>
      <c r="W338" s="293"/>
    </row>
    <row r="339" spans="1:23" x14ac:dyDescent="0.25">
      <c r="A339" s="138" t="str">
        <f>IF(COUNT('Séries-Statique'!$A$11:$A$50)&gt;'Etiquette Statique'!N352,"X","")</f>
        <v>X</v>
      </c>
      <c r="B339" s="291"/>
      <c r="C339" s="957"/>
      <c r="D339" s="913" t="s">
        <v>128</v>
      </c>
      <c r="E339" s="914"/>
      <c r="F339" s="915"/>
      <c r="G339" s="110" t="s">
        <v>266</v>
      </c>
      <c r="H339" s="110"/>
      <c r="I339" s="949"/>
      <c r="J339" s="950"/>
      <c r="K339" s="293"/>
      <c r="M339" s="521"/>
      <c r="N339" s="291"/>
      <c r="O339" s="957"/>
      <c r="P339" s="913" t="s">
        <v>128</v>
      </c>
      <c r="Q339" s="914"/>
      <c r="R339" s="915"/>
      <c r="S339" s="110" t="s">
        <v>266</v>
      </c>
      <c r="T339" s="110"/>
      <c r="U339" s="949"/>
      <c r="V339" s="950"/>
      <c r="W339" s="293"/>
    </row>
    <row r="340" spans="1:23" x14ac:dyDescent="0.25">
      <c r="A340" s="138" t="str">
        <f>IF(COUNT('Séries-Statique'!$A$11:$A$50)&gt;'Etiquette Statique'!N352,"X","")</f>
        <v>X</v>
      </c>
      <c r="B340" s="291"/>
      <c r="C340" s="957"/>
      <c r="D340" s="913" t="s">
        <v>264</v>
      </c>
      <c r="E340" s="914"/>
      <c r="F340" s="915"/>
      <c r="G340" s="110" t="s">
        <v>265</v>
      </c>
      <c r="H340" s="110"/>
      <c r="I340" s="949"/>
      <c r="J340" s="950"/>
      <c r="K340" s="293"/>
      <c r="M340" s="521"/>
      <c r="N340" s="291"/>
      <c r="O340" s="957"/>
      <c r="P340" s="913" t="s">
        <v>264</v>
      </c>
      <c r="Q340" s="914"/>
      <c r="R340" s="915"/>
      <c r="S340" s="110" t="s">
        <v>265</v>
      </c>
      <c r="T340" s="110"/>
      <c r="U340" s="949"/>
      <c r="V340" s="950"/>
      <c r="W340" s="293"/>
    </row>
    <row r="341" spans="1:23" x14ac:dyDescent="0.25">
      <c r="A341" s="138" t="str">
        <f>IF(COUNT('Séries-Statique'!$A$11:$A$50)&gt;'Etiquette Statique'!N352,"X","")</f>
        <v>X</v>
      </c>
      <c r="B341" s="291"/>
      <c r="C341" s="957"/>
      <c r="D341" s="533" t="s">
        <v>267</v>
      </c>
      <c r="E341" s="518"/>
      <c r="F341" s="518"/>
      <c r="G341" s="110" t="s">
        <v>164</v>
      </c>
      <c r="H341" s="110"/>
      <c r="I341" s="949"/>
      <c r="J341" s="950"/>
      <c r="K341" s="293"/>
      <c r="M341" s="521"/>
      <c r="N341" s="291"/>
      <c r="O341" s="957"/>
      <c r="P341" s="533" t="s">
        <v>267</v>
      </c>
      <c r="Q341" s="518"/>
      <c r="R341" s="518"/>
      <c r="S341" s="110" t="s">
        <v>164</v>
      </c>
      <c r="T341" s="110"/>
      <c r="U341" s="949"/>
      <c r="V341" s="950"/>
      <c r="W341" s="293"/>
    </row>
    <row r="342" spans="1:23" ht="15.75" thickBot="1" x14ac:dyDescent="0.3">
      <c r="A342" s="138" t="str">
        <f>IF(COUNT('Séries-Statique'!$A$11:$A$50)&gt;'Etiquette Statique'!N352,"X","")</f>
        <v>X</v>
      </c>
      <c r="B342" s="291"/>
      <c r="C342" s="958"/>
      <c r="D342" s="534" t="s">
        <v>268</v>
      </c>
      <c r="E342" s="519"/>
      <c r="F342" s="519"/>
      <c r="G342" s="3" t="s">
        <v>164</v>
      </c>
      <c r="H342" s="3"/>
      <c r="I342" s="954"/>
      <c r="J342" s="955"/>
      <c r="K342" s="293"/>
      <c r="M342" s="521"/>
      <c r="N342" s="291"/>
      <c r="O342" s="958"/>
      <c r="P342" s="534" t="s">
        <v>268</v>
      </c>
      <c r="Q342" s="519"/>
      <c r="R342" s="519"/>
      <c r="S342" s="3" t="s">
        <v>164</v>
      </c>
      <c r="T342" s="3"/>
      <c r="U342" s="954"/>
      <c r="V342" s="955"/>
      <c r="W342" s="293"/>
    </row>
    <row r="343" spans="1:23" ht="15.75" thickBot="1" x14ac:dyDescent="0.3">
      <c r="A343" s="138" t="str">
        <f>IF(COUNT('Séries-Statique'!$A$11:$A$50)&gt;'Etiquette Statique'!N352,"X","")</f>
        <v>X</v>
      </c>
      <c r="B343" s="291"/>
      <c r="C343" s="292"/>
      <c r="D343" s="292"/>
      <c r="E343" s="292"/>
      <c r="F343" s="292"/>
      <c r="G343" s="292"/>
      <c r="H343" s="292"/>
      <c r="I343" s="292"/>
      <c r="J343" s="292"/>
      <c r="K343" s="293"/>
      <c r="M343" s="521"/>
      <c r="N343" s="291"/>
      <c r="O343" s="292"/>
      <c r="P343" s="292"/>
      <c r="Q343" s="292"/>
      <c r="R343" s="292"/>
      <c r="S343" s="292"/>
      <c r="T343" s="292"/>
      <c r="U343" s="292"/>
      <c r="V343" s="292"/>
      <c r="W343" s="293"/>
    </row>
    <row r="344" spans="1:23" ht="18.75" x14ac:dyDescent="0.3">
      <c r="A344" s="138" t="str">
        <f>IF(COUNT('Séries-Statique'!$A$11:$A$50)&gt;'Etiquette Statique'!N352,"X","")</f>
        <v>X</v>
      </c>
      <c r="B344" s="291"/>
      <c r="C344" s="901" t="s">
        <v>269</v>
      </c>
      <c r="D344" s="902"/>
      <c r="E344" s="902"/>
      <c r="F344" s="902"/>
      <c r="G344" s="902"/>
      <c r="H344" s="902"/>
      <c r="I344" s="902"/>
      <c r="J344" s="903"/>
      <c r="K344" s="293"/>
      <c r="M344" s="521"/>
      <c r="N344" s="291"/>
      <c r="O344" s="901" t="s">
        <v>269</v>
      </c>
      <c r="P344" s="902"/>
      <c r="Q344" s="902"/>
      <c r="R344" s="902"/>
      <c r="S344" s="902"/>
      <c r="T344" s="902"/>
      <c r="U344" s="902"/>
      <c r="V344" s="903"/>
      <c r="W344" s="293"/>
    </row>
    <row r="345" spans="1:23" x14ac:dyDescent="0.25">
      <c r="A345" s="138" t="str">
        <f>IF(COUNT('Séries-Statique'!$A$11:$A$50)&gt;'Etiquette Statique'!N352,"X","")</f>
        <v>X</v>
      </c>
      <c r="B345" s="291"/>
      <c r="C345" s="904"/>
      <c r="D345" s="905"/>
      <c r="E345" s="905"/>
      <c r="F345" s="905"/>
      <c r="G345" s="905"/>
      <c r="H345" s="905"/>
      <c r="I345" s="905"/>
      <c r="J345" s="906"/>
      <c r="K345" s="293"/>
      <c r="M345" s="521"/>
      <c r="N345" s="291"/>
      <c r="O345" s="904"/>
      <c r="P345" s="905"/>
      <c r="Q345" s="905"/>
      <c r="R345" s="905"/>
      <c r="S345" s="905"/>
      <c r="T345" s="905"/>
      <c r="U345" s="905"/>
      <c r="V345" s="906"/>
      <c r="W345" s="293"/>
    </row>
    <row r="346" spans="1:23" x14ac:dyDescent="0.25">
      <c r="A346" s="138" t="str">
        <f>IF(COUNT('Séries-Statique'!$A$11:$A$50)&gt;'Etiquette Statique'!N352,"X","")</f>
        <v>X</v>
      </c>
      <c r="B346" s="291"/>
      <c r="C346" s="907"/>
      <c r="D346" s="908"/>
      <c r="E346" s="908"/>
      <c r="F346" s="908"/>
      <c r="G346" s="908"/>
      <c r="H346" s="908"/>
      <c r="I346" s="908"/>
      <c r="J346" s="909"/>
      <c r="K346" s="293"/>
      <c r="M346" s="521"/>
      <c r="N346" s="291"/>
      <c r="O346" s="907"/>
      <c r="P346" s="908"/>
      <c r="Q346" s="908"/>
      <c r="R346" s="908"/>
      <c r="S346" s="908"/>
      <c r="T346" s="908"/>
      <c r="U346" s="908"/>
      <c r="V346" s="909"/>
      <c r="W346" s="293"/>
    </row>
    <row r="347" spans="1:23" x14ac:dyDescent="0.25">
      <c r="A347" s="138" t="str">
        <f>IF(COUNT('Séries-Statique'!$A$11:$A$50)&gt;'Etiquette Statique'!N352,"X","")</f>
        <v>X</v>
      </c>
      <c r="B347" s="291"/>
      <c r="C347" s="907"/>
      <c r="D347" s="908"/>
      <c r="E347" s="908"/>
      <c r="F347" s="908"/>
      <c r="G347" s="908"/>
      <c r="H347" s="908"/>
      <c r="I347" s="908"/>
      <c r="J347" s="909"/>
      <c r="K347" s="293"/>
      <c r="M347" s="521"/>
      <c r="N347" s="291"/>
      <c r="O347" s="907"/>
      <c r="P347" s="908"/>
      <c r="Q347" s="908"/>
      <c r="R347" s="908"/>
      <c r="S347" s="908"/>
      <c r="T347" s="908"/>
      <c r="U347" s="908"/>
      <c r="V347" s="909"/>
      <c r="W347" s="293"/>
    </row>
    <row r="348" spans="1:23" ht="15.75" thickBot="1" x14ac:dyDescent="0.3">
      <c r="A348" s="138" t="str">
        <f>IF(COUNT('Séries-Statique'!$A$11:$A$50)&gt;'Etiquette Statique'!N352,"X","")</f>
        <v>X</v>
      </c>
      <c r="B348" s="291"/>
      <c r="C348" s="910"/>
      <c r="D348" s="911"/>
      <c r="E348" s="911"/>
      <c r="F348" s="911"/>
      <c r="G348" s="911"/>
      <c r="H348" s="911"/>
      <c r="I348" s="911"/>
      <c r="J348" s="912"/>
      <c r="K348" s="293"/>
      <c r="M348" s="521"/>
      <c r="N348" s="291"/>
      <c r="O348" s="910"/>
      <c r="P348" s="911"/>
      <c r="Q348" s="911"/>
      <c r="R348" s="911"/>
      <c r="S348" s="911"/>
      <c r="T348" s="911"/>
      <c r="U348" s="911"/>
      <c r="V348" s="912"/>
      <c r="W348" s="293"/>
    </row>
    <row r="349" spans="1:23" ht="15.75" thickBot="1" x14ac:dyDescent="0.3">
      <c r="A349" s="138" t="str">
        <f>IF(COUNT('Séries-Statique'!$A$11:$A$50)&gt;'Etiquette Statique'!N352,"X","")</f>
        <v>X</v>
      </c>
      <c r="B349" s="294"/>
      <c r="C349" s="295"/>
      <c r="D349" s="295"/>
      <c r="E349" s="295"/>
      <c r="F349" s="295"/>
      <c r="G349" s="295"/>
      <c r="H349" s="295"/>
      <c r="I349" s="295"/>
      <c r="J349" s="295"/>
      <c r="K349" s="296"/>
      <c r="M349" s="521"/>
      <c r="N349" s="294"/>
      <c r="O349" s="295"/>
      <c r="P349" s="295"/>
      <c r="Q349" s="295"/>
      <c r="R349" s="295"/>
      <c r="S349" s="295"/>
      <c r="T349" s="295"/>
      <c r="U349" s="295"/>
      <c r="V349" s="295"/>
      <c r="W349" s="296"/>
    </row>
    <row r="350" spans="1:23" ht="15" customHeight="1" x14ac:dyDescent="0.25">
      <c r="A350" s="138" t="str">
        <f>IF(COUNT('Séries-Statique'!$A$11:$A$50)&gt;'Etiquette Statique'!N352,"X","")</f>
        <v>X</v>
      </c>
      <c r="B350" s="522"/>
      <c r="C350" s="522"/>
      <c r="D350" s="522"/>
      <c r="E350" s="522"/>
      <c r="F350" s="522"/>
      <c r="G350" s="522"/>
      <c r="H350" s="522"/>
      <c r="I350" s="522"/>
      <c r="J350" s="522"/>
      <c r="K350" s="522"/>
      <c r="L350" s="522"/>
      <c r="M350" s="523"/>
      <c r="N350" s="522"/>
      <c r="O350" s="522"/>
      <c r="P350" s="522"/>
      <c r="Q350" s="522"/>
      <c r="R350" s="522"/>
      <c r="S350" s="522"/>
      <c r="T350" s="522"/>
      <c r="U350" s="522"/>
      <c r="V350" s="522"/>
      <c r="W350" s="522"/>
    </row>
    <row r="351" spans="1:23" ht="15" customHeight="1" thickBot="1" x14ac:dyDescent="0.3">
      <c r="A351" s="138" t="str">
        <f>IF(COUNT('Séries-Statique'!$A$11:$A$50)&gt;'Etiquette Statique'!N352,"X","")</f>
        <v>X</v>
      </c>
      <c r="M351" s="521"/>
    </row>
    <row r="352" spans="1:23" x14ac:dyDescent="0.25">
      <c r="A352" s="138" t="str">
        <f>IF(COUNT('Séries-Statique'!$A$11:$A$50)&gt;'Etiquette Statique'!N352,"X","")</f>
        <v>X</v>
      </c>
      <c r="B352" s="137">
        <f>N302+1</f>
        <v>14</v>
      </c>
      <c r="C352" s="289"/>
      <c r="D352" s="289"/>
      <c r="E352" s="289"/>
      <c r="F352" s="289"/>
      <c r="G352" s="289"/>
      <c r="H352" s="289"/>
      <c r="I352" s="289"/>
      <c r="J352" s="289"/>
      <c r="K352" s="290"/>
      <c r="M352" s="521"/>
      <c r="N352" s="137">
        <f>B352+1</f>
        <v>15</v>
      </c>
      <c r="O352" s="289"/>
      <c r="P352" s="289"/>
      <c r="Q352" s="289"/>
      <c r="R352" s="289"/>
      <c r="S352" s="289"/>
      <c r="T352" s="289"/>
      <c r="U352" s="289"/>
      <c r="V352" s="289"/>
      <c r="W352" s="290"/>
    </row>
    <row r="353" spans="1:23" ht="23.25" x14ac:dyDescent="0.35">
      <c r="A353" s="138" t="str">
        <f>IF(COUNT('Séries-Statique'!$A$11:$A$50)&gt;'Etiquette Statique'!N352,"X","")</f>
        <v>X</v>
      </c>
      <c r="B353" s="291"/>
      <c r="C353" s="931" t="s">
        <v>246</v>
      </c>
      <c r="D353" s="931"/>
      <c r="E353" s="953" t="str">
        <f ca="1">OFFSET('Séries-Statique'!$A$11,B352,13)</f>
        <v>Statique</v>
      </c>
      <c r="F353" s="953"/>
      <c r="G353" s="953"/>
      <c r="H353" s="953"/>
      <c r="I353" s="953"/>
      <c r="J353" s="953"/>
      <c r="K353" s="293"/>
      <c r="M353" s="521"/>
      <c r="N353" s="291"/>
      <c r="O353" s="931" t="s">
        <v>246</v>
      </c>
      <c r="P353" s="931"/>
      <c r="Q353" s="953" t="str">
        <f ca="1">OFFSET('Séries-Statique'!$A$11,N352,13)</f>
        <v>Statique</v>
      </c>
      <c r="R353" s="953"/>
      <c r="S353" s="953"/>
      <c r="T353" s="953"/>
      <c r="U353" s="953"/>
      <c r="V353" s="953"/>
      <c r="W353" s="293"/>
    </row>
    <row r="354" spans="1:23" x14ac:dyDescent="0.25">
      <c r="A354" s="138" t="str">
        <f>IF(COUNT('Séries-Statique'!$A$11:$A$50)&gt;'Etiquette Statique'!N352,"X","")</f>
        <v>X</v>
      </c>
      <c r="B354" s="291"/>
      <c r="C354" s="945"/>
      <c r="D354" s="945"/>
      <c r="E354" s="945"/>
      <c r="F354" s="945"/>
      <c r="G354" s="945"/>
      <c r="H354" s="945"/>
      <c r="I354" s="945"/>
      <c r="J354" s="945"/>
      <c r="K354" s="293"/>
      <c r="M354" s="521"/>
      <c r="N354" s="291"/>
      <c r="O354" s="945"/>
      <c r="P354" s="945"/>
      <c r="Q354" s="945"/>
      <c r="R354" s="945"/>
      <c r="S354" s="945"/>
      <c r="T354" s="945"/>
      <c r="U354" s="945"/>
      <c r="V354" s="945"/>
      <c r="W354" s="293"/>
    </row>
    <row r="355" spans="1:23" ht="21" x14ac:dyDescent="0.35">
      <c r="A355" s="138" t="str">
        <f>IF(COUNT('Séries-Statique'!$A$11:$A$50)&gt;'Etiquette Statique'!N352,"X","")</f>
        <v>X</v>
      </c>
      <c r="B355" s="291"/>
      <c r="C355" s="931" t="s">
        <v>39</v>
      </c>
      <c r="D355" s="931"/>
      <c r="E355" s="932">
        <f ca="1">OFFSET('Séries-Statique'!$A$11,B352,0)</f>
        <v>4</v>
      </c>
      <c r="F355" s="932"/>
      <c r="G355" s="948" t="s">
        <v>67</v>
      </c>
      <c r="H355" s="948"/>
      <c r="I355" s="932">
        <f ca="1">OFFSET('Séries-Statique'!$A$11,B352,6)</f>
        <v>3</v>
      </c>
      <c r="J355" s="932"/>
      <c r="K355" s="293"/>
      <c r="M355" s="521"/>
      <c r="N355" s="291"/>
      <c r="O355" s="931" t="s">
        <v>39</v>
      </c>
      <c r="P355" s="931"/>
      <c r="Q355" s="932">
        <f ca="1">OFFSET('Séries-Statique'!$A$11,N352,0)</f>
        <v>4</v>
      </c>
      <c r="R355" s="932"/>
      <c r="S355" s="948" t="s">
        <v>67</v>
      </c>
      <c r="T355" s="948"/>
      <c r="U355" s="932">
        <f ca="1">OFFSET('Séries-Statique'!$A$11,N352,6)</f>
        <v>4</v>
      </c>
      <c r="V355" s="932"/>
      <c r="W355" s="293"/>
    </row>
    <row r="356" spans="1:23" ht="23.25" x14ac:dyDescent="0.35">
      <c r="A356" s="138" t="str">
        <f>IF(COUNT('Séries-Statique'!$A$11:$A$50)&gt;'Etiquette Statique'!N352,"X","")</f>
        <v>X</v>
      </c>
      <c r="B356" s="291"/>
      <c r="C356" s="931" t="s">
        <v>1</v>
      </c>
      <c r="D356" s="931"/>
      <c r="E356" s="953" t="str">
        <f ca="1">OFFSET('Séries-Statique'!$A$11,B352,9)</f>
        <v>JAUFFRAUD</v>
      </c>
      <c r="F356" s="953"/>
      <c r="G356" s="948" t="s">
        <v>2</v>
      </c>
      <c r="H356" s="948"/>
      <c r="I356" s="932" t="str">
        <f ca="1">OFFSET('Séries-Statique'!$A$11,B352,10)</f>
        <v>Richard</v>
      </c>
      <c r="J356" s="932"/>
      <c r="K356" s="293"/>
      <c r="M356" s="521"/>
      <c r="N356" s="291"/>
      <c r="O356" s="931" t="s">
        <v>1</v>
      </c>
      <c r="P356" s="931"/>
      <c r="Q356" s="953" t="str">
        <f ca="1">OFFSET('Séries-Statique'!$A$11,N352,9)</f>
        <v>SURANSKA</v>
      </c>
      <c r="R356" s="953"/>
      <c r="S356" s="948" t="s">
        <v>2</v>
      </c>
      <c r="T356" s="948"/>
      <c r="U356" s="932" t="str">
        <f ca="1">OFFSET('Séries-Statique'!$A$11,N352,10)</f>
        <v>Katerina</v>
      </c>
      <c r="V356" s="932"/>
      <c r="W356" s="293"/>
    </row>
    <row r="357" spans="1:23" ht="21" x14ac:dyDescent="0.35">
      <c r="A357" s="138" t="str">
        <f>IF(COUNT('Séries-Statique'!$A$11:$A$50)&gt;'Etiquette Statique'!N352,"X","")</f>
        <v>X</v>
      </c>
      <c r="B357" s="291"/>
      <c r="C357" s="520" t="s">
        <v>258</v>
      </c>
      <c r="D357" s="520"/>
      <c r="E357" s="527" t="str">
        <f ca="1">OFFSET('Séries-Statique'!$A$11,B352,11)</f>
        <v>Homme</v>
      </c>
      <c r="F357" s="525"/>
      <c r="G357" s="866" t="s">
        <v>270</v>
      </c>
      <c r="H357" s="866"/>
      <c r="I357" s="527" t="str">
        <f ca="1">OFFSET('Séries-Statique'!$A$11,B352,8)</f>
        <v xml:space="preserve">N°5 </v>
      </c>
      <c r="J357" s="527"/>
      <c r="K357" s="293"/>
      <c r="M357" s="521"/>
      <c r="N357" s="291"/>
      <c r="O357" s="520" t="s">
        <v>258</v>
      </c>
      <c r="P357" s="520"/>
      <c r="Q357" s="527" t="str">
        <f ca="1">OFFSET('Séries-Statique'!$A$11,N352,11)</f>
        <v>Femme</v>
      </c>
      <c r="R357" s="525"/>
      <c r="S357" s="866" t="s">
        <v>270</v>
      </c>
      <c r="T357" s="866"/>
      <c r="U357" s="527" t="str">
        <f ca="1">OFFSET('Séries-Statique'!$A$11,N352,8)</f>
        <v xml:space="preserve">N°4 </v>
      </c>
      <c r="V357" s="527"/>
      <c r="W357" s="293"/>
    </row>
    <row r="358" spans="1:23" ht="18.75" x14ac:dyDescent="0.3">
      <c r="A358" s="138" t="str">
        <f>IF(COUNT('Séries-Statique'!$A$11:$A$50)&gt;'Etiquette Statique'!N352,"X","")</f>
        <v>X</v>
      </c>
      <c r="B358" s="291"/>
      <c r="C358" s="952" t="s">
        <v>68</v>
      </c>
      <c r="D358" s="952"/>
      <c r="E358" s="866" t="s">
        <v>69</v>
      </c>
      <c r="F358" s="866"/>
      <c r="G358" s="951">
        <f ca="1">OFFSET('Séries-Statique'!$A$11,B352,2)</f>
        <v>0.42916666666666675</v>
      </c>
      <c r="H358" s="951"/>
      <c r="I358" s="951"/>
      <c r="J358" s="951"/>
      <c r="K358" s="293"/>
      <c r="M358" s="521"/>
      <c r="N358" s="291"/>
      <c r="O358" s="952" t="s">
        <v>68</v>
      </c>
      <c r="P358" s="952"/>
      <c r="Q358" s="866" t="s">
        <v>69</v>
      </c>
      <c r="R358" s="866"/>
      <c r="S358" s="951">
        <f ca="1">OFFSET('Séries-Statique'!$A$11,N352,2)</f>
        <v>0.42916666666666675</v>
      </c>
      <c r="T358" s="951"/>
      <c r="U358" s="951"/>
      <c r="V358" s="951"/>
      <c r="W358" s="293"/>
    </row>
    <row r="359" spans="1:23" ht="18.75" x14ac:dyDescent="0.3">
      <c r="A359" s="138" t="str">
        <f>IF(COUNT('Séries-Statique'!$A$11:$A$50)&gt;'Etiquette Statique'!N352,"X","")</f>
        <v>X</v>
      </c>
      <c r="B359" s="291"/>
      <c r="C359" s="952"/>
      <c r="D359" s="952"/>
      <c r="E359" s="866" t="s">
        <v>70</v>
      </c>
      <c r="F359" s="866"/>
      <c r="G359" s="951">
        <f ca="1">OFFSET('Séries-Statique'!$A$11,B352,3)</f>
        <v>0.45000000000000007</v>
      </c>
      <c r="H359" s="951"/>
      <c r="I359" s="951"/>
      <c r="J359" s="951"/>
      <c r="K359" s="293"/>
      <c r="M359" s="521"/>
      <c r="N359" s="291"/>
      <c r="O359" s="952"/>
      <c r="P359" s="952"/>
      <c r="Q359" s="866" t="s">
        <v>70</v>
      </c>
      <c r="R359" s="866"/>
      <c r="S359" s="951">
        <f ca="1">OFFSET('Séries-Statique'!$A$11,N352,3)</f>
        <v>0.45000000000000007</v>
      </c>
      <c r="T359" s="951"/>
      <c r="U359" s="951"/>
      <c r="V359" s="951"/>
      <c r="W359" s="293"/>
    </row>
    <row r="360" spans="1:23" ht="18.75" x14ac:dyDescent="0.3">
      <c r="A360" s="138" t="str">
        <f>IF(COUNT('Séries-Statique'!$A$11:$A$50)&gt;'Etiquette Statique'!N352,"X","")</f>
        <v>X</v>
      </c>
      <c r="B360" s="291"/>
      <c r="C360" s="952"/>
      <c r="D360" s="952"/>
      <c r="E360" s="866" t="s">
        <v>257</v>
      </c>
      <c r="F360" s="866"/>
      <c r="G360" s="951">
        <f ca="1">OFFSET('Séries-Statique'!$A$11,B352,4)</f>
        <v>0.45069444444444451</v>
      </c>
      <c r="H360" s="951"/>
      <c r="I360" s="951"/>
      <c r="J360" s="951"/>
      <c r="K360" s="293"/>
      <c r="M360" s="521"/>
      <c r="N360" s="291"/>
      <c r="O360" s="952"/>
      <c r="P360" s="952"/>
      <c r="Q360" s="866" t="s">
        <v>257</v>
      </c>
      <c r="R360" s="866"/>
      <c r="S360" s="951">
        <f ca="1">OFFSET('Séries-Statique'!$A$11,N352,4)</f>
        <v>0.45069444444444451</v>
      </c>
      <c r="T360" s="951"/>
      <c r="U360" s="951"/>
      <c r="V360" s="951"/>
      <c r="W360" s="293"/>
    </row>
    <row r="361" spans="1:23" ht="21" x14ac:dyDescent="0.35">
      <c r="A361" s="138" t="str">
        <f>IF(COUNT('Séries-Statique'!$A$11:$A$50)&gt;'Etiquette Statique'!N352,"X","")</f>
        <v>X</v>
      </c>
      <c r="B361" s="291"/>
      <c r="C361" s="952"/>
      <c r="D361" s="952"/>
      <c r="E361" s="866" t="s">
        <v>71</v>
      </c>
      <c r="F361" s="866"/>
      <c r="G361" s="947">
        <f ca="1">OFFSET('Séries-Statique'!$A$11,B352,5)</f>
        <v>0.45208333333333339</v>
      </c>
      <c r="H361" s="947"/>
      <c r="I361" s="947"/>
      <c r="J361" s="947"/>
      <c r="K361" s="293"/>
      <c r="M361" s="521"/>
      <c r="N361" s="291"/>
      <c r="O361" s="952"/>
      <c r="P361" s="952"/>
      <c r="Q361" s="866" t="s">
        <v>71</v>
      </c>
      <c r="R361" s="866"/>
      <c r="S361" s="947">
        <f ca="1">OFFSET('Séries-Statique'!$A$11,N352,5)</f>
        <v>0.45208333333333339</v>
      </c>
      <c r="T361" s="947"/>
      <c r="U361" s="947"/>
      <c r="V361" s="947"/>
      <c r="W361" s="293"/>
    </row>
    <row r="362" spans="1:23" ht="21" x14ac:dyDescent="0.35">
      <c r="A362" s="138" t="str">
        <f>IF(COUNT('Séries-Statique'!$A$11:$A$50)&gt;'Etiquette Statique'!N352,"X","")</f>
        <v>X</v>
      </c>
      <c r="B362" s="291"/>
      <c r="C362" s="931" t="s">
        <v>248</v>
      </c>
      <c r="D362" s="931"/>
      <c r="E362" s="948" t="str">
        <f ca="1">IF(E353="","",IF(OR(E353="DWF",E353="DNF"),"Distance","Temps"))</f>
        <v>Temps</v>
      </c>
      <c r="F362" s="948"/>
      <c r="G362" s="525">
        <f ca="1">OFFSET('Séries-Statique'!$A$11,B352,18)</f>
        <v>5</v>
      </c>
      <c r="H362" s="524" t="str">
        <f ca="1">OFFSET('Séries-Statique'!$A$11,B352,19)</f>
        <v>mn</v>
      </c>
      <c r="I362" s="526">
        <f ca="1">OFFSET('Séries-Statique'!$A$11,B352,20)</f>
        <v>45</v>
      </c>
      <c r="J362" s="524" t="str">
        <f ca="1">OFFSET('Séries-Statique'!$A$11,B352,21)</f>
        <v>s</v>
      </c>
      <c r="K362" s="293"/>
      <c r="M362" s="521"/>
      <c r="N362" s="291"/>
      <c r="O362" s="931" t="s">
        <v>248</v>
      </c>
      <c r="P362" s="931"/>
      <c r="Q362" s="948" t="str">
        <f ca="1">IF(Q353="","",IF(OR(Q353="DWF",Q353="DNF"),"Distance","Temps"))</f>
        <v>Temps</v>
      </c>
      <c r="R362" s="948"/>
      <c r="S362" s="525">
        <f ca="1">OFFSET('Séries-Statique'!$A$11,N352,18)</f>
        <v>6</v>
      </c>
      <c r="T362" s="524" t="str">
        <f ca="1">OFFSET('Séries-Statique'!$A$11,N352,19)</f>
        <v>mn</v>
      </c>
      <c r="U362" s="526">
        <f ca="1">OFFSET('Séries-Statique'!$A$11,N352,20)</f>
        <v>0</v>
      </c>
      <c r="V362" s="524" t="str">
        <f ca="1">OFFSET('Séries-Statique'!$A$11,N352,21)</f>
        <v>s</v>
      </c>
      <c r="W362" s="293"/>
    </row>
    <row r="363" spans="1:23" ht="18.75" x14ac:dyDescent="0.3">
      <c r="A363" s="138" t="str">
        <f>IF(COUNT('Séries-Statique'!$A$11:$A$50)&gt;'Etiquette Statique'!N352,"X","")</f>
        <v>X</v>
      </c>
      <c r="B363" s="291"/>
      <c r="C363" s="931"/>
      <c r="D363" s="931"/>
      <c r="E363" s="933" t="s">
        <v>273</v>
      </c>
      <c r="F363" s="514" t="s">
        <v>271</v>
      </c>
      <c r="G363" s="528" t="str">
        <f ca="1">OFFSET('Séries-Statique'!$A$11,B352,14)</f>
        <v>4</v>
      </c>
      <c r="H363" s="529" t="str">
        <f ca="1">OFFSET('Séries-Statique'!$A$11,B352,15)</f>
        <v>mn</v>
      </c>
      <c r="I363" s="528" t="str">
        <f ca="1">OFFSET('Séries-Statique'!$A$11,B352,16)</f>
        <v>45</v>
      </c>
      <c r="J363" s="529" t="str">
        <f ca="1">OFFSET('Séries-Statique'!$A$11,B352,17)</f>
        <v>s</v>
      </c>
      <c r="K363" s="293"/>
      <c r="M363" s="521"/>
      <c r="N363" s="291"/>
      <c r="O363" s="931"/>
      <c r="P363" s="931"/>
      <c r="Q363" s="933" t="s">
        <v>273</v>
      </c>
      <c r="R363" s="514" t="s">
        <v>271</v>
      </c>
      <c r="S363" s="528" t="str">
        <f ca="1">OFFSET('Séries-Statique'!$A$11,N352,14)</f>
        <v>5</v>
      </c>
      <c r="T363" s="529" t="str">
        <f ca="1">OFFSET('Séries-Statique'!$A$11,N352,15)</f>
        <v>mn</v>
      </c>
      <c r="U363" s="528" t="str">
        <f ca="1">OFFSET('Séries-Statique'!$A$11,N352,16)</f>
        <v>0</v>
      </c>
      <c r="V363" s="529" t="str">
        <f ca="1">OFFSET('Séries-Statique'!$A$11,N352,17)</f>
        <v>s</v>
      </c>
      <c r="W363" s="293"/>
    </row>
    <row r="364" spans="1:23" ht="18.75" x14ac:dyDescent="0.3">
      <c r="A364" s="138" t="str">
        <f>IF(COUNT('Séries-Statique'!$A$11:$A$50)&gt;'Etiquette Statique'!N352,"X","")</f>
        <v>X</v>
      </c>
      <c r="B364" s="291"/>
      <c r="C364" s="931"/>
      <c r="D364" s="931"/>
      <c r="E364" s="933"/>
      <c r="F364" s="514" t="s">
        <v>272</v>
      </c>
      <c r="G364" s="528" t="str">
        <f ca="1">OFFSET('Séries-Statique'!$A$11,B352,22)</f>
        <v>6</v>
      </c>
      <c r="H364" s="529" t="str">
        <f ca="1">OFFSET('Séries-Statique'!$A$11,B352,23)</f>
        <v>mn</v>
      </c>
      <c r="I364" s="528" t="str">
        <f ca="1">OFFSET('Séries-Statique'!$A$11,B352,24)</f>
        <v>45</v>
      </c>
      <c r="J364" s="529" t="str">
        <f ca="1">OFFSET('Séries-Statique'!$A$11,B352,25)</f>
        <v>s</v>
      </c>
      <c r="K364" s="293"/>
      <c r="M364" s="521"/>
      <c r="N364" s="291"/>
      <c r="O364" s="931"/>
      <c r="P364" s="931"/>
      <c r="Q364" s="933"/>
      <c r="R364" s="514" t="s">
        <v>272</v>
      </c>
      <c r="S364" s="528" t="str">
        <f ca="1">OFFSET('Séries-Statique'!$A$11,N352,22)</f>
        <v>7</v>
      </c>
      <c r="T364" s="529" t="str">
        <f ca="1">OFFSET('Séries-Statique'!$A$11,N352,23)</f>
        <v>mn</v>
      </c>
      <c r="U364" s="528" t="str">
        <f ca="1">OFFSET('Séries-Statique'!$A$11,N352,24)</f>
        <v>0</v>
      </c>
      <c r="V364" s="529" t="str">
        <f ca="1">OFFSET('Séries-Statique'!$A$11,N352,25)</f>
        <v>s</v>
      </c>
      <c r="W364" s="293"/>
    </row>
    <row r="365" spans="1:23" x14ac:dyDescent="0.25">
      <c r="A365" s="138" t="str">
        <f>IF(COUNT('Séries-Statique'!$A$11:$A$50)&gt;'Etiquette Statique'!N352,"X","")</f>
        <v>X</v>
      </c>
      <c r="B365" s="291"/>
      <c r="C365" s="945"/>
      <c r="D365" s="945"/>
      <c r="E365" s="945"/>
      <c r="F365" s="945"/>
      <c r="G365" s="945"/>
      <c r="H365" s="945"/>
      <c r="I365" s="945"/>
      <c r="J365" s="945"/>
      <c r="K365" s="293"/>
      <c r="M365" s="521"/>
      <c r="N365" s="291"/>
      <c r="O365" s="945"/>
      <c r="P365" s="945"/>
      <c r="Q365" s="945"/>
      <c r="R365" s="945"/>
      <c r="S365" s="945"/>
      <c r="T365" s="945"/>
      <c r="U365" s="945"/>
      <c r="V365" s="945"/>
      <c r="W365" s="293"/>
    </row>
    <row r="366" spans="1:23" ht="18.75" x14ac:dyDescent="0.3">
      <c r="A366" s="138" t="str">
        <f>IF(COUNT('Séries-Statique'!$A$11:$A$50)&gt;'Etiquette Statique'!N352,"X","")</f>
        <v>X</v>
      </c>
      <c r="B366" s="291"/>
      <c r="C366" s="946" t="s">
        <v>259</v>
      </c>
      <c r="D366" s="946"/>
      <c r="E366" s="946"/>
      <c r="F366" s="946"/>
      <c r="G366" s="946"/>
      <c r="H366" s="946"/>
      <c r="I366" s="946"/>
      <c r="J366" s="946"/>
      <c r="K366" s="293"/>
      <c r="M366" s="521"/>
      <c r="N366" s="291"/>
      <c r="O366" s="946" t="s">
        <v>259</v>
      </c>
      <c r="P366" s="946"/>
      <c r="Q366" s="946"/>
      <c r="R366" s="946"/>
      <c r="S366" s="946"/>
      <c r="T366" s="946"/>
      <c r="U366" s="946"/>
      <c r="V366" s="946"/>
      <c r="W366" s="293"/>
    </row>
    <row r="367" spans="1:23" ht="15.75" thickBot="1" x14ac:dyDescent="0.3">
      <c r="A367" s="138" t="str">
        <f>IF(COUNT('Séries-Statique'!$A$11:$A$50)&gt;'Etiquette Statique'!N352,"X","")</f>
        <v>X</v>
      </c>
      <c r="B367" s="291"/>
      <c r="C367" s="945"/>
      <c r="D367" s="945"/>
      <c r="E367" s="945"/>
      <c r="F367" s="945"/>
      <c r="G367" s="945"/>
      <c r="H367" s="945"/>
      <c r="I367" s="945"/>
      <c r="J367" s="945"/>
      <c r="K367" s="293"/>
      <c r="M367" s="521"/>
      <c r="N367" s="291"/>
      <c r="O367" s="945"/>
      <c r="P367" s="945"/>
      <c r="Q367" s="945"/>
      <c r="R367" s="945"/>
      <c r="S367" s="945"/>
      <c r="T367" s="945"/>
      <c r="U367" s="945"/>
      <c r="V367" s="945"/>
      <c r="W367" s="293"/>
    </row>
    <row r="368" spans="1:23" ht="15.75" thickBot="1" x14ac:dyDescent="0.3">
      <c r="A368" s="138" t="str">
        <f>IF(COUNT('Séries-Statique'!$A$11:$A$50)&gt;'Etiquette Statique'!N352,"X","")</f>
        <v>X</v>
      </c>
      <c r="B368" s="291"/>
      <c r="C368" s="933" t="s">
        <v>262</v>
      </c>
      <c r="D368" s="934"/>
      <c r="E368" s="530"/>
      <c r="F368" s="531"/>
      <c r="G368" s="531"/>
      <c r="H368" s="531"/>
      <c r="I368" s="531"/>
      <c r="J368" s="532"/>
      <c r="K368" s="293"/>
      <c r="M368" s="521"/>
      <c r="N368" s="291"/>
      <c r="O368" s="933" t="s">
        <v>262</v>
      </c>
      <c r="P368" s="934"/>
      <c r="Q368" s="530"/>
      <c r="R368" s="531"/>
      <c r="S368" s="531"/>
      <c r="T368" s="531"/>
      <c r="U368" s="531"/>
      <c r="V368" s="532"/>
      <c r="W368" s="293"/>
    </row>
    <row r="369" spans="1:23" ht="15.75" thickBot="1" x14ac:dyDescent="0.3">
      <c r="A369" s="138" t="str">
        <f>IF(COUNT('Séries-Statique'!$A$11:$A$50)&gt;'Etiquette Statique'!N352,"X","")</f>
        <v>X</v>
      </c>
      <c r="B369" s="291"/>
      <c r="C369" s="516"/>
      <c r="D369" s="516"/>
      <c r="E369" s="289"/>
      <c r="F369" s="289"/>
      <c r="G369" s="289"/>
      <c r="H369" s="289"/>
      <c r="I369" s="289"/>
      <c r="J369" s="289"/>
      <c r="K369" s="293"/>
      <c r="M369" s="521"/>
      <c r="N369" s="291"/>
      <c r="O369" s="516"/>
      <c r="P369" s="516"/>
      <c r="Q369" s="289"/>
      <c r="R369" s="289"/>
      <c r="S369" s="289"/>
      <c r="T369" s="289"/>
      <c r="U369" s="289"/>
      <c r="V369" s="289"/>
      <c r="W369" s="293"/>
    </row>
    <row r="370" spans="1:23" x14ac:dyDescent="0.25">
      <c r="A370" s="138" t="str">
        <f>IF(COUNT('Séries-Statique'!$A$11:$A$50)&gt;'Etiquette Statique'!N352,"X","")</f>
        <v>X</v>
      </c>
      <c r="B370" s="291"/>
      <c r="C370" s="976" t="s">
        <v>260</v>
      </c>
      <c r="D370" s="977"/>
      <c r="E370" s="959"/>
      <c r="F370" s="959"/>
      <c r="G370" s="959"/>
      <c r="H370" s="959"/>
      <c r="I370" s="959"/>
      <c r="J370" s="960"/>
      <c r="K370" s="293"/>
      <c r="M370" s="521"/>
      <c r="N370" s="291"/>
      <c r="O370" s="976" t="s">
        <v>260</v>
      </c>
      <c r="P370" s="977"/>
      <c r="Q370" s="959"/>
      <c r="R370" s="959"/>
      <c r="S370" s="959"/>
      <c r="T370" s="959"/>
      <c r="U370" s="959"/>
      <c r="V370" s="960"/>
      <c r="W370" s="293"/>
    </row>
    <row r="371" spans="1:23" x14ac:dyDescent="0.25">
      <c r="A371" s="138" t="str">
        <f>IF(COUNT('Séries-Statique'!$A$11:$A$50)&gt;'Etiquette Statique'!N352,"X","")</f>
        <v>X</v>
      </c>
      <c r="B371" s="291"/>
      <c r="C371" s="971"/>
      <c r="D371" s="972"/>
      <c r="E371" s="949"/>
      <c r="F371" s="949"/>
      <c r="G371" s="949"/>
      <c r="H371" s="949"/>
      <c r="I371" s="949"/>
      <c r="J371" s="950"/>
      <c r="K371" s="293"/>
      <c r="M371" s="521"/>
      <c r="N371" s="291"/>
      <c r="O371" s="971"/>
      <c r="P371" s="972"/>
      <c r="Q371" s="949"/>
      <c r="R371" s="949"/>
      <c r="S371" s="949"/>
      <c r="T371" s="949"/>
      <c r="U371" s="949"/>
      <c r="V371" s="950"/>
      <c r="W371" s="293"/>
    </row>
    <row r="372" spans="1:23" x14ac:dyDescent="0.25">
      <c r="A372" s="138" t="str">
        <f>IF(COUNT('Séries-Statique'!$A$11:$A$50)&gt;'Etiquette Statique'!N352,"X","")</f>
        <v>X</v>
      </c>
      <c r="B372" s="291"/>
      <c r="C372" s="971" t="s">
        <v>261</v>
      </c>
      <c r="D372" s="972"/>
      <c r="E372" s="949"/>
      <c r="F372" s="949"/>
      <c r="G372" s="949"/>
      <c r="H372" s="949"/>
      <c r="I372" s="949"/>
      <c r="J372" s="950"/>
      <c r="K372" s="293"/>
      <c r="M372" s="521"/>
      <c r="N372" s="291"/>
      <c r="O372" s="971" t="s">
        <v>261</v>
      </c>
      <c r="P372" s="972"/>
      <c r="Q372" s="949"/>
      <c r="R372" s="949"/>
      <c r="S372" s="949"/>
      <c r="T372" s="949"/>
      <c r="U372" s="949"/>
      <c r="V372" s="950"/>
      <c r="W372" s="293"/>
    </row>
    <row r="373" spans="1:23" ht="15.75" thickBot="1" x14ac:dyDescent="0.3">
      <c r="A373" s="138" t="str">
        <f>IF(COUNT('Séries-Statique'!$A$11:$A$50)&gt;'Etiquette Statique'!N352,"X","")</f>
        <v>X</v>
      </c>
      <c r="B373" s="291"/>
      <c r="C373" s="973"/>
      <c r="D373" s="974"/>
      <c r="E373" s="954"/>
      <c r="F373" s="954"/>
      <c r="G373" s="954"/>
      <c r="H373" s="954"/>
      <c r="I373" s="954"/>
      <c r="J373" s="955"/>
      <c r="K373" s="293"/>
      <c r="M373" s="521"/>
      <c r="N373" s="291"/>
      <c r="O373" s="973"/>
      <c r="P373" s="974"/>
      <c r="Q373" s="954"/>
      <c r="R373" s="954"/>
      <c r="S373" s="954"/>
      <c r="T373" s="954"/>
      <c r="U373" s="954"/>
      <c r="V373" s="955"/>
      <c r="W373" s="293"/>
    </row>
    <row r="374" spans="1:23" ht="15.75" thickBot="1" x14ac:dyDescent="0.3">
      <c r="A374" s="138" t="str">
        <f>IF(COUNT('Séries-Statique'!$A$11:$A$50)&gt;'Etiquette Statique'!N352,"X","")</f>
        <v>X</v>
      </c>
      <c r="B374" s="291"/>
      <c r="C374" s="292"/>
      <c r="D374" s="292"/>
      <c r="E374" s="292"/>
      <c r="F374" s="292"/>
      <c r="G374" s="292"/>
      <c r="H374" s="292"/>
      <c r="I374" s="292"/>
      <c r="J374" s="292"/>
      <c r="K374" s="293"/>
      <c r="M374" s="521"/>
      <c r="N374" s="291"/>
      <c r="O374" s="292"/>
      <c r="P374" s="292"/>
      <c r="Q374" s="292"/>
      <c r="R374" s="292"/>
      <c r="S374" s="292"/>
      <c r="T374" s="292"/>
      <c r="U374" s="292"/>
      <c r="V374" s="292"/>
      <c r="W374" s="293"/>
    </row>
    <row r="375" spans="1:23" x14ac:dyDescent="0.25">
      <c r="A375" s="138" t="str">
        <f>IF(COUNT('Séries-Statique'!$A$11:$A$50)&gt;'Etiquette Statique'!N352,"X","")</f>
        <v>X</v>
      </c>
      <c r="B375" s="291"/>
      <c r="C375" s="956" t="s">
        <v>132</v>
      </c>
      <c r="D375" s="880" t="s">
        <v>133</v>
      </c>
      <c r="E375" s="871"/>
      <c r="F375" s="871"/>
      <c r="G375" s="871"/>
      <c r="H375" s="871"/>
      <c r="I375" s="959"/>
      <c r="J375" s="960"/>
      <c r="K375" s="293"/>
      <c r="M375" s="521"/>
      <c r="N375" s="291"/>
      <c r="O375" s="956" t="s">
        <v>132</v>
      </c>
      <c r="P375" s="880" t="s">
        <v>133</v>
      </c>
      <c r="Q375" s="871"/>
      <c r="R375" s="871"/>
      <c r="S375" s="871"/>
      <c r="T375" s="871"/>
      <c r="U375" s="959"/>
      <c r="V375" s="960"/>
      <c r="W375" s="293"/>
    </row>
    <row r="376" spans="1:23" x14ac:dyDescent="0.25">
      <c r="A376" s="138" t="str">
        <f>IF(COUNT('Séries-Statique'!$A$11:$A$50)&gt;'Etiquette Statique'!N352,"X","")</f>
        <v>X</v>
      </c>
      <c r="B376" s="291"/>
      <c r="C376" s="957"/>
      <c r="D376" s="859" t="s">
        <v>134</v>
      </c>
      <c r="E376" s="864"/>
      <c r="F376" s="864"/>
      <c r="G376" s="864"/>
      <c r="H376" s="864"/>
      <c r="I376" s="949"/>
      <c r="J376" s="950"/>
      <c r="K376" s="293"/>
      <c r="M376" s="521"/>
      <c r="N376" s="291"/>
      <c r="O376" s="957"/>
      <c r="P376" s="859" t="s">
        <v>134</v>
      </c>
      <c r="Q376" s="864"/>
      <c r="R376" s="864"/>
      <c r="S376" s="864"/>
      <c r="T376" s="864"/>
      <c r="U376" s="949"/>
      <c r="V376" s="950"/>
      <c r="W376" s="293"/>
    </row>
    <row r="377" spans="1:23" x14ac:dyDescent="0.25">
      <c r="A377" s="138" t="str">
        <f>IF(COUNT('Séries-Statique'!$A$11:$A$50)&gt;'Etiquette Statique'!N352,"X","")</f>
        <v>X</v>
      </c>
      <c r="B377" s="291"/>
      <c r="C377" s="957"/>
      <c r="D377" s="859" t="s">
        <v>135</v>
      </c>
      <c r="E377" s="864"/>
      <c r="F377" s="864"/>
      <c r="G377" s="864"/>
      <c r="H377" s="864"/>
      <c r="I377" s="949"/>
      <c r="J377" s="950"/>
      <c r="K377" s="293"/>
      <c r="M377" s="521"/>
      <c r="N377" s="291"/>
      <c r="O377" s="957"/>
      <c r="P377" s="859" t="s">
        <v>135</v>
      </c>
      <c r="Q377" s="864"/>
      <c r="R377" s="864"/>
      <c r="S377" s="864"/>
      <c r="T377" s="864"/>
      <c r="U377" s="949"/>
      <c r="V377" s="950"/>
      <c r="W377" s="293"/>
    </row>
    <row r="378" spans="1:23" x14ac:dyDescent="0.25">
      <c r="A378" s="138" t="str">
        <f>IF(COUNT('Séries-Statique'!$A$11:$A$50)&gt;'Etiquette Statique'!N352,"X","")</f>
        <v>X</v>
      </c>
      <c r="B378" s="291"/>
      <c r="C378" s="957"/>
      <c r="D378" s="859" t="s">
        <v>136</v>
      </c>
      <c r="E378" s="864"/>
      <c r="F378" s="864"/>
      <c r="G378" s="864"/>
      <c r="H378" s="864"/>
      <c r="I378" s="949"/>
      <c r="J378" s="950"/>
      <c r="K378" s="293"/>
      <c r="M378" s="521"/>
      <c r="N378" s="291"/>
      <c r="O378" s="957"/>
      <c r="P378" s="859" t="s">
        <v>136</v>
      </c>
      <c r="Q378" s="864"/>
      <c r="R378" s="864"/>
      <c r="S378" s="864"/>
      <c r="T378" s="864"/>
      <c r="U378" s="949"/>
      <c r="V378" s="950"/>
      <c r="W378" s="293"/>
    </row>
    <row r="379" spans="1:23" x14ac:dyDescent="0.25">
      <c r="A379" s="138" t="str">
        <f>IF(COUNT('Séries-Statique'!$A$11:$A$50)&gt;'Etiquette Statique'!N352,"X","")</f>
        <v>X</v>
      </c>
      <c r="B379" s="291"/>
      <c r="C379" s="957"/>
      <c r="D379" s="859" t="s">
        <v>137</v>
      </c>
      <c r="E379" s="864"/>
      <c r="F379" s="864"/>
      <c r="G379" s="864"/>
      <c r="H379" s="864"/>
      <c r="I379" s="949"/>
      <c r="J379" s="950"/>
      <c r="K379" s="293"/>
      <c r="M379" s="521"/>
      <c r="N379" s="291"/>
      <c r="O379" s="957"/>
      <c r="P379" s="859" t="s">
        <v>137</v>
      </c>
      <c r="Q379" s="864"/>
      <c r="R379" s="864"/>
      <c r="S379" s="864"/>
      <c r="T379" s="864"/>
      <c r="U379" s="949"/>
      <c r="V379" s="950"/>
      <c r="W379" s="293"/>
    </row>
    <row r="380" spans="1:23" ht="15.75" thickBot="1" x14ac:dyDescent="0.3">
      <c r="A380" s="138" t="str">
        <f>IF(COUNT('Séries-Statique'!$A$11:$A$50)&gt;'Etiquette Statique'!N352,"X","")</f>
        <v>X</v>
      </c>
      <c r="B380" s="291"/>
      <c r="C380" s="958"/>
      <c r="D380" s="862" t="s">
        <v>138</v>
      </c>
      <c r="E380" s="975"/>
      <c r="F380" s="975"/>
      <c r="G380" s="975"/>
      <c r="H380" s="975"/>
      <c r="I380" s="954"/>
      <c r="J380" s="955"/>
      <c r="K380" s="293"/>
      <c r="M380" s="521"/>
      <c r="N380" s="291"/>
      <c r="O380" s="958"/>
      <c r="P380" s="862" t="s">
        <v>138</v>
      </c>
      <c r="Q380" s="975"/>
      <c r="R380" s="975"/>
      <c r="S380" s="975"/>
      <c r="T380" s="975"/>
      <c r="U380" s="954"/>
      <c r="V380" s="955"/>
      <c r="W380" s="293"/>
    </row>
    <row r="381" spans="1:23" x14ac:dyDescent="0.25">
      <c r="A381" s="138" t="str">
        <f>IF(COUNT('Séries-Statique'!$A$11:$A$50)&gt;'Etiquette Statique'!N352,"X","")</f>
        <v>X</v>
      </c>
      <c r="B381" s="291"/>
      <c r="C381" s="961" t="s">
        <v>145</v>
      </c>
      <c r="D381" s="963" t="s">
        <v>146</v>
      </c>
      <c r="E381" s="964"/>
      <c r="F381" s="964"/>
      <c r="G381" s="964"/>
      <c r="H381" s="964"/>
      <c r="I381" s="965"/>
      <c r="J381" s="966"/>
      <c r="K381" s="293"/>
      <c r="M381" s="521"/>
      <c r="N381" s="291"/>
      <c r="O381" s="961" t="s">
        <v>145</v>
      </c>
      <c r="P381" s="963" t="s">
        <v>146</v>
      </c>
      <c r="Q381" s="964"/>
      <c r="R381" s="964"/>
      <c r="S381" s="964"/>
      <c r="T381" s="964"/>
      <c r="U381" s="965"/>
      <c r="V381" s="966"/>
      <c r="W381" s="293"/>
    </row>
    <row r="382" spans="1:23" x14ac:dyDescent="0.25">
      <c r="A382" s="138" t="str">
        <f>IF(COUNT('Séries-Statique'!$A$11:$A$50)&gt;'Etiquette Statique'!N352,"X","")</f>
        <v>X</v>
      </c>
      <c r="B382" s="291"/>
      <c r="C382" s="957"/>
      <c r="D382" s="859" t="s">
        <v>147</v>
      </c>
      <c r="E382" s="864"/>
      <c r="F382" s="864"/>
      <c r="G382" s="864"/>
      <c r="H382" s="864"/>
      <c r="I382" s="949"/>
      <c r="J382" s="950"/>
      <c r="K382" s="293"/>
      <c r="M382" s="521"/>
      <c r="N382" s="291"/>
      <c r="O382" s="957"/>
      <c r="P382" s="859" t="s">
        <v>147</v>
      </c>
      <c r="Q382" s="864"/>
      <c r="R382" s="864"/>
      <c r="S382" s="864"/>
      <c r="T382" s="864"/>
      <c r="U382" s="949"/>
      <c r="V382" s="950"/>
      <c r="W382" s="293"/>
    </row>
    <row r="383" spans="1:23" x14ac:dyDescent="0.25">
      <c r="A383" s="138" t="str">
        <f>IF(COUNT('Séries-Statique'!$A$11:$A$50)&gt;'Etiquette Statique'!N352,"X","")</f>
        <v>X</v>
      </c>
      <c r="B383" s="291"/>
      <c r="C383" s="957"/>
      <c r="D383" s="859" t="s">
        <v>148</v>
      </c>
      <c r="E383" s="864"/>
      <c r="F383" s="864"/>
      <c r="G383" s="864"/>
      <c r="H383" s="864"/>
      <c r="I383" s="949"/>
      <c r="J383" s="950"/>
      <c r="K383" s="293"/>
      <c r="M383" s="521"/>
      <c r="N383" s="291"/>
      <c r="O383" s="957"/>
      <c r="P383" s="859" t="s">
        <v>148</v>
      </c>
      <c r="Q383" s="864"/>
      <c r="R383" s="864"/>
      <c r="S383" s="864"/>
      <c r="T383" s="864"/>
      <c r="U383" s="949"/>
      <c r="V383" s="950"/>
      <c r="W383" s="293"/>
    </row>
    <row r="384" spans="1:23" x14ac:dyDescent="0.25">
      <c r="A384" s="138" t="str">
        <f>IF(COUNT('Séries-Statique'!$A$11:$A$50)&gt;'Etiquette Statique'!N352,"X","")</f>
        <v>X</v>
      </c>
      <c r="B384" s="291"/>
      <c r="C384" s="957"/>
      <c r="D384" s="859" t="s">
        <v>149</v>
      </c>
      <c r="E384" s="864"/>
      <c r="F384" s="864"/>
      <c r="G384" s="864"/>
      <c r="H384" s="864"/>
      <c r="I384" s="949"/>
      <c r="J384" s="950"/>
      <c r="K384" s="293"/>
      <c r="M384" s="521"/>
      <c r="N384" s="291"/>
      <c r="O384" s="957"/>
      <c r="P384" s="859" t="s">
        <v>149</v>
      </c>
      <c r="Q384" s="864"/>
      <c r="R384" s="864"/>
      <c r="S384" s="864"/>
      <c r="T384" s="864"/>
      <c r="U384" s="949"/>
      <c r="V384" s="950"/>
      <c r="W384" s="293"/>
    </row>
    <row r="385" spans="1:23" x14ac:dyDescent="0.25">
      <c r="A385" s="138" t="str">
        <f>IF(COUNT('Séries-Statique'!$A$11:$A$50)&gt;'Etiquette Statique'!N352,"X","")</f>
        <v>X</v>
      </c>
      <c r="B385" s="291"/>
      <c r="C385" s="957"/>
      <c r="D385" s="859" t="s">
        <v>150</v>
      </c>
      <c r="E385" s="864"/>
      <c r="F385" s="864"/>
      <c r="G385" s="864"/>
      <c r="H385" s="864"/>
      <c r="I385" s="949"/>
      <c r="J385" s="950"/>
      <c r="K385" s="293"/>
      <c r="M385" s="521"/>
      <c r="N385" s="291"/>
      <c r="O385" s="957"/>
      <c r="P385" s="859" t="s">
        <v>150</v>
      </c>
      <c r="Q385" s="864"/>
      <c r="R385" s="864"/>
      <c r="S385" s="864"/>
      <c r="T385" s="864"/>
      <c r="U385" s="949"/>
      <c r="V385" s="950"/>
      <c r="W385" s="293"/>
    </row>
    <row r="386" spans="1:23" x14ac:dyDescent="0.25">
      <c r="A386" s="138" t="str">
        <f>IF(COUNT('Séries-Statique'!$A$11:$A$50)&gt;'Etiquette Statique'!N352,"X","")</f>
        <v>X</v>
      </c>
      <c r="B386" s="291"/>
      <c r="C386" s="957"/>
      <c r="D386" s="859" t="s">
        <v>151</v>
      </c>
      <c r="E386" s="864"/>
      <c r="F386" s="864"/>
      <c r="G386" s="864"/>
      <c r="H386" s="864"/>
      <c r="I386" s="949"/>
      <c r="J386" s="950"/>
      <c r="K386" s="293"/>
      <c r="M386" s="521"/>
      <c r="N386" s="291"/>
      <c r="O386" s="957"/>
      <c r="P386" s="859" t="s">
        <v>151</v>
      </c>
      <c r="Q386" s="864"/>
      <c r="R386" s="864"/>
      <c r="S386" s="864"/>
      <c r="T386" s="864"/>
      <c r="U386" s="949"/>
      <c r="V386" s="950"/>
      <c r="W386" s="293"/>
    </row>
    <row r="387" spans="1:23" ht="15.75" thickBot="1" x14ac:dyDescent="0.3">
      <c r="A387" s="138" t="str">
        <f>IF(COUNT('Séries-Statique'!$A$11:$A$50)&gt;'Etiquette Statique'!N352,"X","")</f>
        <v>X</v>
      </c>
      <c r="B387" s="291"/>
      <c r="C387" s="962"/>
      <c r="D387" s="967" t="s">
        <v>152</v>
      </c>
      <c r="E387" s="968"/>
      <c r="F387" s="968"/>
      <c r="G387" s="968"/>
      <c r="H387" s="968"/>
      <c r="I387" s="969"/>
      <c r="J387" s="970"/>
      <c r="K387" s="293"/>
      <c r="M387" s="521"/>
      <c r="N387" s="291"/>
      <c r="O387" s="962"/>
      <c r="P387" s="967" t="s">
        <v>152</v>
      </c>
      <c r="Q387" s="968"/>
      <c r="R387" s="968"/>
      <c r="S387" s="968"/>
      <c r="T387" s="968"/>
      <c r="U387" s="969"/>
      <c r="V387" s="970"/>
      <c r="W387" s="293"/>
    </row>
    <row r="388" spans="1:23" x14ac:dyDescent="0.25">
      <c r="A388" s="138" t="str">
        <f>IF(COUNT('Séries-Statique'!$A$11:$A$50)&gt;'Etiquette Statique'!N352,"X","")</f>
        <v>X</v>
      </c>
      <c r="B388" s="291"/>
      <c r="C388" s="956" t="s">
        <v>126</v>
      </c>
      <c r="D388" s="918" t="s">
        <v>263</v>
      </c>
      <c r="E388" s="919"/>
      <c r="F388" s="920"/>
      <c r="G388" s="416" t="s">
        <v>174</v>
      </c>
      <c r="H388" s="416"/>
      <c r="I388" s="959"/>
      <c r="J388" s="960"/>
      <c r="K388" s="293"/>
      <c r="M388" s="521"/>
      <c r="N388" s="291"/>
      <c r="O388" s="956" t="s">
        <v>126</v>
      </c>
      <c r="P388" s="918" t="s">
        <v>263</v>
      </c>
      <c r="Q388" s="919"/>
      <c r="R388" s="920"/>
      <c r="S388" s="416" t="s">
        <v>174</v>
      </c>
      <c r="T388" s="416"/>
      <c r="U388" s="959"/>
      <c r="V388" s="960"/>
      <c r="W388" s="293"/>
    </row>
    <row r="389" spans="1:23" x14ac:dyDescent="0.25">
      <c r="A389" s="138" t="str">
        <f>IF(COUNT('Séries-Statique'!$A$11:$A$50)&gt;'Etiquette Statique'!N352,"X","")</f>
        <v>X</v>
      </c>
      <c r="B389" s="291"/>
      <c r="C389" s="957"/>
      <c r="D389" s="913" t="s">
        <v>128</v>
      </c>
      <c r="E389" s="914"/>
      <c r="F389" s="915"/>
      <c r="G389" s="110" t="s">
        <v>266</v>
      </c>
      <c r="H389" s="110"/>
      <c r="I389" s="949"/>
      <c r="J389" s="950"/>
      <c r="K389" s="293"/>
      <c r="M389" s="521"/>
      <c r="N389" s="291"/>
      <c r="O389" s="957"/>
      <c r="P389" s="913" t="s">
        <v>128</v>
      </c>
      <c r="Q389" s="914"/>
      <c r="R389" s="915"/>
      <c r="S389" s="110" t="s">
        <v>266</v>
      </c>
      <c r="T389" s="110"/>
      <c r="U389" s="949"/>
      <c r="V389" s="950"/>
      <c r="W389" s="293"/>
    </row>
    <row r="390" spans="1:23" x14ac:dyDescent="0.25">
      <c r="A390" s="138" t="str">
        <f>IF(COUNT('Séries-Statique'!$A$11:$A$50)&gt;'Etiquette Statique'!N352,"X","")</f>
        <v>X</v>
      </c>
      <c r="B390" s="291"/>
      <c r="C390" s="957"/>
      <c r="D390" s="913" t="s">
        <v>264</v>
      </c>
      <c r="E390" s="914"/>
      <c r="F390" s="915"/>
      <c r="G390" s="110" t="s">
        <v>265</v>
      </c>
      <c r="H390" s="110"/>
      <c r="I390" s="949"/>
      <c r="J390" s="950"/>
      <c r="K390" s="293"/>
      <c r="M390" s="521"/>
      <c r="N390" s="291"/>
      <c r="O390" s="957"/>
      <c r="P390" s="913" t="s">
        <v>264</v>
      </c>
      <c r="Q390" s="914"/>
      <c r="R390" s="915"/>
      <c r="S390" s="110" t="s">
        <v>265</v>
      </c>
      <c r="T390" s="110"/>
      <c r="U390" s="949"/>
      <c r="V390" s="950"/>
      <c r="W390" s="293"/>
    </row>
    <row r="391" spans="1:23" x14ac:dyDescent="0.25">
      <c r="A391" s="138" t="str">
        <f>IF(COUNT('Séries-Statique'!$A$11:$A$50)&gt;'Etiquette Statique'!N352,"X","")</f>
        <v>X</v>
      </c>
      <c r="B391" s="291"/>
      <c r="C391" s="957"/>
      <c r="D391" s="533" t="s">
        <v>267</v>
      </c>
      <c r="E391" s="518"/>
      <c r="F391" s="518"/>
      <c r="G391" s="110" t="s">
        <v>164</v>
      </c>
      <c r="H391" s="110"/>
      <c r="I391" s="949"/>
      <c r="J391" s="950"/>
      <c r="K391" s="293"/>
      <c r="M391" s="521"/>
      <c r="N391" s="291"/>
      <c r="O391" s="957"/>
      <c r="P391" s="533" t="s">
        <v>267</v>
      </c>
      <c r="Q391" s="518"/>
      <c r="R391" s="518"/>
      <c r="S391" s="110" t="s">
        <v>164</v>
      </c>
      <c r="T391" s="110"/>
      <c r="U391" s="949"/>
      <c r="V391" s="950"/>
      <c r="W391" s="293"/>
    </row>
    <row r="392" spans="1:23" ht="15.75" thickBot="1" x14ac:dyDescent="0.3">
      <c r="A392" s="138" t="str">
        <f>IF(COUNT('Séries-Statique'!$A$11:$A$50)&gt;'Etiquette Statique'!N352,"X","")</f>
        <v>X</v>
      </c>
      <c r="B392" s="291"/>
      <c r="C392" s="958"/>
      <c r="D392" s="534" t="s">
        <v>268</v>
      </c>
      <c r="E392" s="519"/>
      <c r="F392" s="519"/>
      <c r="G392" s="3" t="s">
        <v>164</v>
      </c>
      <c r="H392" s="3"/>
      <c r="I392" s="954"/>
      <c r="J392" s="955"/>
      <c r="K392" s="293"/>
      <c r="M392" s="521"/>
      <c r="N392" s="291"/>
      <c r="O392" s="958"/>
      <c r="P392" s="534" t="s">
        <v>268</v>
      </c>
      <c r="Q392" s="519"/>
      <c r="R392" s="519"/>
      <c r="S392" s="3" t="s">
        <v>164</v>
      </c>
      <c r="T392" s="3"/>
      <c r="U392" s="954"/>
      <c r="V392" s="955"/>
      <c r="W392" s="293"/>
    </row>
    <row r="393" spans="1:23" ht="15.75" thickBot="1" x14ac:dyDescent="0.3">
      <c r="A393" s="138" t="str">
        <f>IF(COUNT('Séries-Statique'!$A$11:$A$50)&gt;'Etiquette Statique'!N352,"X","")</f>
        <v>X</v>
      </c>
      <c r="B393" s="291"/>
      <c r="C393" s="292"/>
      <c r="D393" s="292"/>
      <c r="E393" s="292"/>
      <c r="F393" s="292"/>
      <c r="G393" s="292"/>
      <c r="H393" s="292"/>
      <c r="I393" s="292"/>
      <c r="J393" s="292"/>
      <c r="K393" s="293"/>
      <c r="M393" s="521"/>
      <c r="N393" s="291"/>
      <c r="O393" s="292"/>
      <c r="P393" s="292"/>
      <c r="Q393" s="292"/>
      <c r="R393" s="292"/>
      <c r="S393" s="292"/>
      <c r="T393" s="292"/>
      <c r="U393" s="292"/>
      <c r="V393" s="292"/>
      <c r="W393" s="293"/>
    </row>
    <row r="394" spans="1:23" ht="18.75" x14ac:dyDescent="0.3">
      <c r="A394" s="138" t="str">
        <f>IF(COUNT('Séries-Statique'!$A$11:$A$50)&gt;'Etiquette Statique'!N352,"X","")</f>
        <v>X</v>
      </c>
      <c r="B394" s="291"/>
      <c r="C394" s="901" t="s">
        <v>269</v>
      </c>
      <c r="D394" s="902"/>
      <c r="E394" s="902"/>
      <c r="F394" s="902"/>
      <c r="G394" s="902"/>
      <c r="H394" s="902"/>
      <c r="I394" s="902"/>
      <c r="J394" s="903"/>
      <c r="K394" s="293"/>
      <c r="M394" s="521"/>
      <c r="N394" s="291"/>
      <c r="O394" s="901" t="s">
        <v>269</v>
      </c>
      <c r="P394" s="902"/>
      <c r="Q394" s="902"/>
      <c r="R394" s="902"/>
      <c r="S394" s="902"/>
      <c r="T394" s="902"/>
      <c r="U394" s="902"/>
      <c r="V394" s="903"/>
      <c r="W394" s="293"/>
    </row>
    <row r="395" spans="1:23" x14ac:dyDescent="0.25">
      <c r="A395" s="138" t="str">
        <f>IF(COUNT('Séries-Statique'!$A$11:$A$50)&gt;'Etiquette Statique'!N352,"X","")</f>
        <v>X</v>
      </c>
      <c r="B395" s="291"/>
      <c r="C395" s="904"/>
      <c r="D395" s="905"/>
      <c r="E395" s="905"/>
      <c r="F395" s="905"/>
      <c r="G395" s="905"/>
      <c r="H395" s="905"/>
      <c r="I395" s="905"/>
      <c r="J395" s="906"/>
      <c r="K395" s="293"/>
      <c r="M395" s="521"/>
      <c r="N395" s="291"/>
      <c r="O395" s="904"/>
      <c r="P395" s="905"/>
      <c r="Q395" s="905"/>
      <c r="R395" s="905"/>
      <c r="S395" s="905"/>
      <c r="T395" s="905"/>
      <c r="U395" s="905"/>
      <c r="V395" s="906"/>
      <c r="W395" s="293"/>
    </row>
    <row r="396" spans="1:23" x14ac:dyDescent="0.25">
      <c r="A396" s="138" t="str">
        <f>IF(COUNT('Séries-Statique'!$A$11:$A$50)&gt;'Etiquette Statique'!N352,"X","")</f>
        <v>X</v>
      </c>
      <c r="B396" s="291"/>
      <c r="C396" s="907"/>
      <c r="D396" s="908"/>
      <c r="E396" s="908"/>
      <c r="F396" s="908"/>
      <c r="G396" s="908"/>
      <c r="H396" s="908"/>
      <c r="I396" s="908"/>
      <c r="J396" s="909"/>
      <c r="K396" s="293"/>
      <c r="M396" s="521"/>
      <c r="N396" s="291"/>
      <c r="O396" s="907"/>
      <c r="P396" s="908"/>
      <c r="Q396" s="908"/>
      <c r="R396" s="908"/>
      <c r="S396" s="908"/>
      <c r="T396" s="908"/>
      <c r="U396" s="908"/>
      <c r="V396" s="909"/>
      <c r="W396" s="293"/>
    </row>
    <row r="397" spans="1:23" x14ac:dyDescent="0.25">
      <c r="A397" s="138" t="str">
        <f>IF(COUNT('Séries-Statique'!$A$11:$A$50)&gt;'Etiquette Statique'!N352,"X","")</f>
        <v>X</v>
      </c>
      <c r="B397" s="291"/>
      <c r="C397" s="907"/>
      <c r="D397" s="908"/>
      <c r="E397" s="908"/>
      <c r="F397" s="908"/>
      <c r="G397" s="908"/>
      <c r="H397" s="908"/>
      <c r="I397" s="908"/>
      <c r="J397" s="909"/>
      <c r="K397" s="293"/>
      <c r="M397" s="521"/>
      <c r="N397" s="291"/>
      <c r="O397" s="907"/>
      <c r="P397" s="908"/>
      <c r="Q397" s="908"/>
      <c r="R397" s="908"/>
      <c r="S397" s="908"/>
      <c r="T397" s="908"/>
      <c r="U397" s="908"/>
      <c r="V397" s="909"/>
      <c r="W397" s="293"/>
    </row>
    <row r="398" spans="1:23" ht="15.75" thickBot="1" x14ac:dyDescent="0.3">
      <c r="A398" s="138" t="str">
        <f>IF(COUNT('Séries-Statique'!$A$11:$A$50)&gt;'Etiquette Statique'!N352,"X","")</f>
        <v>X</v>
      </c>
      <c r="B398" s="291"/>
      <c r="C398" s="910"/>
      <c r="D398" s="911"/>
      <c r="E398" s="911"/>
      <c r="F398" s="911"/>
      <c r="G398" s="911"/>
      <c r="H398" s="911"/>
      <c r="I398" s="911"/>
      <c r="J398" s="912"/>
      <c r="K398" s="293"/>
      <c r="M398" s="521"/>
      <c r="N398" s="291"/>
      <c r="O398" s="910"/>
      <c r="P398" s="911"/>
      <c r="Q398" s="911"/>
      <c r="R398" s="911"/>
      <c r="S398" s="911"/>
      <c r="T398" s="911"/>
      <c r="U398" s="911"/>
      <c r="V398" s="912"/>
      <c r="W398" s="293"/>
    </row>
    <row r="399" spans="1:23" ht="15.75" thickBot="1" x14ac:dyDescent="0.3">
      <c r="A399" s="138" t="str">
        <f>IF(COUNT('Séries-Statique'!$A$11:$A$50)&gt;'Etiquette Statique'!N352,"X","")</f>
        <v>X</v>
      </c>
      <c r="B399" s="294"/>
      <c r="C399" s="295"/>
      <c r="D399" s="295"/>
      <c r="E399" s="295"/>
      <c r="F399" s="295"/>
      <c r="G399" s="295"/>
      <c r="H399" s="295"/>
      <c r="I399" s="295"/>
      <c r="J399" s="295"/>
      <c r="K399" s="296"/>
      <c r="M399" s="521"/>
      <c r="N399" s="294"/>
      <c r="O399" s="295"/>
      <c r="P399" s="295"/>
      <c r="Q399" s="295"/>
      <c r="R399" s="295"/>
      <c r="S399" s="295"/>
      <c r="T399" s="295"/>
      <c r="U399" s="295"/>
      <c r="V399" s="295"/>
      <c r="W399" s="296"/>
    </row>
    <row r="400" spans="1:23" ht="15" customHeight="1" x14ac:dyDescent="0.25">
      <c r="A400" s="138" t="str">
        <f>IF(COUNT('Séries-Statique'!$A$11:$A$50)&gt;'Etiquette Statique'!N352,"X","")</f>
        <v>X</v>
      </c>
      <c r="B400" s="522"/>
      <c r="C400" s="522"/>
      <c r="D400" s="522"/>
      <c r="E400" s="522"/>
      <c r="F400" s="522"/>
      <c r="G400" s="522"/>
      <c r="H400" s="522"/>
      <c r="I400" s="522"/>
      <c r="J400" s="522"/>
      <c r="K400" s="522"/>
      <c r="L400" s="522"/>
      <c r="M400" s="523"/>
      <c r="N400" s="522"/>
      <c r="O400" s="522"/>
      <c r="P400" s="522"/>
      <c r="Q400" s="522"/>
      <c r="R400" s="522"/>
      <c r="S400" s="522"/>
      <c r="T400" s="522"/>
      <c r="U400" s="522"/>
      <c r="V400" s="522"/>
      <c r="W400" s="522"/>
    </row>
    <row r="401" spans="1:23" ht="15" customHeight="1" thickBot="1" x14ac:dyDescent="0.3">
      <c r="A401" s="138" t="str">
        <f>IF(COUNT('Séries-Statique'!$A$11:$A$50)&gt;'Etiquette Statique'!N452,"X","")</f>
        <v/>
      </c>
      <c r="M401" s="521"/>
    </row>
    <row r="402" spans="1:23" x14ac:dyDescent="0.25">
      <c r="A402" s="138" t="str">
        <f>IF(COUNT('Séries-Statique'!$A$11:$A$50)&gt;'Etiquette Statique'!N452,"X","")</f>
        <v/>
      </c>
      <c r="B402" s="137">
        <f>N352+1</f>
        <v>16</v>
      </c>
      <c r="C402" s="289"/>
      <c r="D402" s="289"/>
      <c r="E402" s="289"/>
      <c r="F402" s="289"/>
      <c r="G402" s="289"/>
      <c r="H402" s="289"/>
      <c r="I402" s="289"/>
      <c r="J402" s="289"/>
      <c r="K402" s="290"/>
      <c r="M402" s="521"/>
      <c r="N402" s="137">
        <f>B402+1</f>
        <v>17</v>
      </c>
      <c r="O402" s="289"/>
      <c r="P402" s="289"/>
      <c r="Q402" s="289"/>
      <c r="R402" s="289"/>
      <c r="S402" s="289"/>
      <c r="T402" s="289"/>
      <c r="U402" s="289"/>
      <c r="V402" s="289"/>
      <c r="W402" s="290"/>
    </row>
    <row r="403" spans="1:23" ht="23.25" x14ac:dyDescent="0.35">
      <c r="A403" s="138" t="str">
        <f>IF(COUNT('Séries-Statique'!$A$11:$A$50)&gt;'Etiquette Statique'!N452,"X","")</f>
        <v/>
      </c>
      <c r="B403" s="291"/>
      <c r="C403" s="931" t="s">
        <v>246</v>
      </c>
      <c r="D403" s="931"/>
      <c r="E403" s="953" t="str">
        <f ca="1">OFFSET('Séries-Statique'!$A$11,B402,13)</f>
        <v>Statique</v>
      </c>
      <c r="F403" s="953"/>
      <c r="G403" s="953"/>
      <c r="H403" s="953"/>
      <c r="I403" s="953"/>
      <c r="J403" s="953"/>
      <c r="K403" s="293"/>
      <c r="M403" s="521"/>
      <c r="N403" s="291"/>
      <c r="O403" s="931" t="s">
        <v>246</v>
      </c>
      <c r="P403" s="931"/>
      <c r="Q403" s="953" t="str">
        <f ca="1">OFFSET('Séries-Statique'!$A$11,N402,13)</f>
        <v>Statique</v>
      </c>
      <c r="R403" s="953"/>
      <c r="S403" s="953"/>
      <c r="T403" s="953"/>
      <c r="U403" s="953"/>
      <c r="V403" s="953"/>
      <c r="W403" s="293"/>
    </row>
    <row r="404" spans="1:23" x14ac:dyDescent="0.25">
      <c r="A404" s="138" t="str">
        <f>IF(COUNT('Séries-Statique'!$A$11:$A$50)&gt;'Etiquette Statique'!N452,"X","")</f>
        <v/>
      </c>
      <c r="B404" s="291"/>
      <c r="C404" s="945"/>
      <c r="D404" s="945"/>
      <c r="E404" s="945"/>
      <c r="F404" s="945"/>
      <c r="G404" s="945"/>
      <c r="H404" s="945"/>
      <c r="I404" s="945"/>
      <c r="J404" s="945"/>
      <c r="K404" s="293"/>
      <c r="M404" s="521"/>
      <c r="N404" s="291"/>
      <c r="O404" s="945"/>
      <c r="P404" s="945"/>
      <c r="Q404" s="945"/>
      <c r="R404" s="945"/>
      <c r="S404" s="945"/>
      <c r="T404" s="945"/>
      <c r="U404" s="945"/>
      <c r="V404" s="945"/>
      <c r="W404" s="293"/>
    </row>
    <row r="405" spans="1:23" ht="21" x14ac:dyDescent="0.35">
      <c r="A405" s="138" t="str">
        <f>IF(COUNT('Séries-Statique'!$A$11:$A$50)&gt;'Etiquette Statique'!N452,"X","")</f>
        <v/>
      </c>
      <c r="B405" s="291"/>
      <c r="C405" s="931" t="s">
        <v>39</v>
      </c>
      <c r="D405" s="931"/>
      <c r="E405" s="932">
        <f ca="1">OFFSET('Séries-Statique'!$A$11,B402,0)</f>
        <v>5</v>
      </c>
      <c r="F405" s="932"/>
      <c r="G405" s="948" t="s">
        <v>67</v>
      </c>
      <c r="H405" s="948"/>
      <c r="I405" s="932">
        <f ca="1">OFFSET('Séries-Statique'!$A$11,B402,6)</f>
        <v>1</v>
      </c>
      <c r="J405" s="932"/>
      <c r="K405" s="293"/>
      <c r="M405" s="521"/>
      <c r="N405" s="291"/>
      <c r="O405" s="931" t="s">
        <v>39</v>
      </c>
      <c r="P405" s="931"/>
      <c r="Q405" s="932">
        <f ca="1">OFFSET('Séries-Statique'!$A$11,N402,0)</f>
        <v>5</v>
      </c>
      <c r="R405" s="932"/>
      <c r="S405" s="948" t="s">
        <v>67</v>
      </c>
      <c r="T405" s="948"/>
      <c r="U405" s="932">
        <f ca="1">OFFSET('Séries-Statique'!$A$11,N402,6)</f>
        <v>2</v>
      </c>
      <c r="V405" s="932"/>
      <c r="W405" s="293"/>
    </row>
    <row r="406" spans="1:23" ht="23.25" x14ac:dyDescent="0.35">
      <c r="A406" s="138" t="str">
        <f>IF(COUNT('Séries-Statique'!$A$11:$A$50)&gt;'Etiquette Statique'!N452,"X","")</f>
        <v/>
      </c>
      <c r="B406" s="291"/>
      <c r="C406" s="931" t="s">
        <v>1</v>
      </c>
      <c r="D406" s="931"/>
      <c r="E406" s="953" t="str">
        <f ca="1">OFFSET('Séries-Statique'!$A$11,B402,9)</f>
        <v>LANOISELIER</v>
      </c>
      <c r="F406" s="953"/>
      <c r="G406" s="948" t="s">
        <v>2</v>
      </c>
      <c r="H406" s="948"/>
      <c r="I406" s="932" t="str">
        <f ca="1">OFFSET('Séries-Statique'!$A$11,B402,10)</f>
        <v>Aurélien</v>
      </c>
      <c r="J406" s="932"/>
      <c r="K406" s="293"/>
      <c r="M406" s="521"/>
      <c r="N406" s="291"/>
      <c r="O406" s="931" t="s">
        <v>1</v>
      </c>
      <c r="P406" s="931"/>
      <c r="Q406" s="953" t="str">
        <f ca="1">OFFSET('Séries-Statique'!$A$11,N402,9)</f>
        <v>ZAJAC</v>
      </c>
      <c r="R406" s="953"/>
      <c r="S406" s="948" t="s">
        <v>2</v>
      </c>
      <c r="T406" s="948"/>
      <c r="U406" s="932" t="str">
        <f ca="1">OFFSET('Séries-Statique'!$A$11,N402,10)</f>
        <v>Martin</v>
      </c>
      <c r="V406" s="932"/>
      <c r="W406" s="293"/>
    </row>
    <row r="407" spans="1:23" ht="21" x14ac:dyDescent="0.35">
      <c r="A407" s="138" t="str">
        <f>IF(COUNT('Séries-Statique'!$A$11:$A$50)&gt;'Etiquette Statique'!N452,"X","")</f>
        <v/>
      </c>
      <c r="B407" s="291"/>
      <c r="C407" s="520" t="s">
        <v>258</v>
      </c>
      <c r="D407" s="520"/>
      <c r="E407" s="527" t="str">
        <f ca="1">OFFSET('Séries-Statique'!$A$11,B402,11)</f>
        <v>Homme</v>
      </c>
      <c r="F407" s="525"/>
      <c r="G407" s="866" t="s">
        <v>270</v>
      </c>
      <c r="H407" s="866"/>
      <c r="I407" s="527" t="str">
        <f ca="1">OFFSET('Séries-Statique'!$A$11,B402,8)</f>
        <v xml:space="preserve">N°2 </v>
      </c>
      <c r="J407" s="527"/>
      <c r="K407" s="293"/>
      <c r="M407" s="521"/>
      <c r="N407" s="291"/>
      <c r="O407" s="520" t="s">
        <v>258</v>
      </c>
      <c r="P407" s="520"/>
      <c r="Q407" s="527" t="str">
        <f ca="1">OFFSET('Séries-Statique'!$A$11,N402,11)</f>
        <v>Homme</v>
      </c>
      <c r="R407" s="525"/>
      <c r="S407" s="866" t="s">
        <v>270</v>
      </c>
      <c r="T407" s="866"/>
      <c r="U407" s="527" t="str">
        <f ca="1">OFFSET('Séries-Statique'!$A$11,N402,8)</f>
        <v>N°1 Capitaine</v>
      </c>
      <c r="V407" s="527"/>
      <c r="W407" s="293"/>
    </row>
    <row r="408" spans="1:23" ht="18.75" x14ac:dyDescent="0.3">
      <c r="A408" s="138" t="str">
        <f>IF(COUNT('Séries-Statique'!$A$11:$A$50)&gt;'Etiquette Statique'!N452,"X","")</f>
        <v/>
      </c>
      <c r="B408" s="291"/>
      <c r="C408" s="952" t="s">
        <v>68</v>
      </c>
      <c r="D408" s="952"/>
      <c r="E408" s="866" t="s">
        <v>69</v>
      </c>
      <c r="F408" s="866"/>
      <c r="G408" s="951">
        <f ca="1">OFFSET('Séries-Statique'!$A$11,B402,2)</f>
        <v>0.43750000000000011</v>
      </c>
      <c r="H408" s="951"/>
      <c r="I408" s="951"/>
      <c r="J408" s="951"/>
      <c r="K408" s="293"/>
      <c r="M408" s="521"/>
      <c r="N408" s="291"/>
      <c r="O408" s="952" t="s">
        <v>68</v>
      </c>
      <c r="P408" s="952"/>
      <c r="Q408" s="866" t="s">
        <v>69</v>
      </c>
      <c r="R408" s="866"/>
      <c r="S408" s="951">
        <f ca="1">OFFSET('Séries-Statique'!$A$11,N402,2)</f>
        <v>0.43750000000000011</v>
      </c>
      <c r="T408" s="951"/>
      <c r="U408" s="951"/>
      <c r="V408" s="951"/>
      <c r="W408" s="293"/>
    </row>
    <row r="409" spans="1:23" ht="18.75" x14ac:dyDescent="0.3">
      <c r="A409" s="138" t="str">
        <f>IF(COUNT('Séries-Statique'!$A$11:$A$50)&gt;'Etiquette Statique'!N452,"X","")</f>
        <v/>
      </c>
      <c r="B409" s="291"/>
      <c r="C409" s="952"/>
      <c r="D409" s="952"/>
      <c r="E409" s="866" t="s">
        <v>70</v>
      </c>
      <c r="F409" s="866"/>
      <c r="G409" s="951">
        <f ca="1">OFFSET('Séries-Statique'!$A$11,B402,3)</f>
        <v>0.45833333333333343</v>
      </c>
      <c r="H409" s="951"/>
      <c r="I409" s="951"/>
      <c r="J409" s="951"/>
      <c r="K409" s="293"/>
      <c r="M409" s="521"/>
      <c r="N409" s="291"/>
      <c r="O409" s="952"/>
      <c r="P409" s="952"/>
      <c r="Q409" s="866" t="s">
        <v>70</v>
      </c>
      <c r="R409" s="866"/>
      <c r="S409" s="951">
        <f ca="1">OFFSET('Séries-Statique'!$A$11,N402,3)</f>
        <v>0.45833333333333343</v>
      </c>
      <c r="T409" s="951"/>
      <c r="U409" s="951"/>
      <c r="V409" s="951"/>
      <c r="W409" s="293"/>
    </row>
    <row r="410" spans="1:23" ht="18.75" x14ac:dyDescent="0.3">
      <c r="A410" s="138" t="str">
        <f>IF(COUNT('Séries-Statique'!$A$11:$A$50)&gt;'Etiquette Statique'!N452,"X","")</f>
        <v/>
      </c>
      <c r="B410" s="291"/>
      <c r="C410" s="952"/>
      <c r="D410" s="952"/>
      <c r="E410" s="866" t="s">
        <v>257</v>
      </c>
      <c r="F410" s="866"/>
      <c r="G410" s="951">
        <f ca="1">OFFSET('Séries-Statique'!$A$11,B402,4)</f>
        <v>0.45902777777777787</v>
      </c>
      <c r="H410" s="951"/>
      <c r="I410" s="951"/>
      <c r="J410" s="951"/>
      <c r="K410" s="293"/>
      <c r="M410" s="521"/>
      <c r="N410" s="291"/>
      <c r="O410" s="952"/>
      <c r="P410" s="952"/>
      <c r="Q410" s="866" t="s">
        <v>257</v>
      </c>
      <c r="R410" s="866"/>
      <c r="S410" s="951">
        <f ca="1">OFFSET('Séries-Statique'!$A$11,N402,4)</f>
        <v>0.45902777777777787</v>
      </c>
      <c r="T410" s="951"/>
      <c r="U410" s="951"/>
      <c r="V410" s="951"/>
      <c r="W410" s="293"/>
    </row>
    <row r="411" spans="1:23" ht="21" x14ac:dyDescent="0.35">
      <c r="A411" s="138" t="str">
        <f>IF(COUNT('Séries-Statique'!$A$11:$A$50)&gt;'Etiquette Statique'!N452,"X","")</f>
        <v/>
      </c>
      <c r="B411" s="291"/>
      <c r="C411" s="952"/>
      <c r="D411" s="952"/>
      <c r="E411" s="866" t="s">
        <v>71</v>
      </c>
      <c r="F411" s="866"/>
      <c r="G411" s="947">
        <f ca="1">OFFSET('Séries-Statique'!$A$11,B402,5)</f>
        <v>0.46041666666666675</v>
      </c>
      <c r="H411" s="947"/>
      <c r="I411" s="947"/>
      <c r="J411" s="947"/>
      <c r="K411" s="293"/>
      <c r="M411" s="521"/>
      <c r="N411" s="291"/>
      <c r="O411" s="952"/>
      <c r="P411" s="952"/>
      <c r="Q411" s="866" t="s">
        <v>71</v>
      </c>
      <c r="R411" s="866"/>
      <c r="S411" s="947">
        <f ca="1">OFFSET('Séries-Statique'!$A$11,N402,5)</f>
        <v>0.46041666666666675</v>
      </c>
      <c r="T411" s="947"/>
      <c r="U411" s="947"/>
      <c r="V411" s="947"/>
      <c r="W411" s="293"/>
    </row>
    <row r="412" spans="1:23" ht="21" x14ac:dyDescent="0.35">
      <c r="A412" s="138" t="str">
        <f>IF(COUNT('Séries-Statique'!$A$11:$A$50)&gt;'Etiquette Statique'!N452,"X","")</f>
        <v/>
      </c>
      <c r="B412" s="291"/>
      <c r="C412" s="931" t="s">
        <v>248</v>
      </c>
      <c r="D412" s="931"/>
      <c r="E412" s="948" t="str">
        <f ca="1">IF(E403="","",IF(OR(E403="DWF",E403="DNF"),"Distance","Temps"))</f>
        <v>Temps</v>
      </c>
      <c r="F412" s="948"/>
      <c r="G412" s="525">
        <f ca="1">OFFSET('Séries-Statique'!$A$11,B402,18)</f>
        <v>6</v>
      </c>
      <c r="H412" s="524" t="str">
        <f ca="1">OFFSET('Séries-Statique'!$A$11,B402,19)</f>
        <v>mn</v>
      </c>
      <c r="I412" s="526">
        <f ca="1">OFFSET('Séries-Statique'!$A$11,B402,20)</f>
        <v>0</v>
      </c>
      <c r="J412" s="524" t="str">
        <f ca="1">OFFSET('Séries-Statique'!$A$11,B402,21)</f>
        <v>s</v>
      </c>
      <c r="K412" s="293"/>
      <c r="M412" s="521"/>
      <c r="N412" s="291"/>
      <c r="O412" s="931" t="s">
        <v>248</v>
      </c>
      <c r="P412" s="931"/>
      <c r="Q412" s="948" t="str">
        <f ca="1">IF(Q403="","",IF(OR(Q403="DWF",Q403="DNF"),"Distance","Temps"))</f>
        <v>Temps</v>
      </c>
      <c r="R412" s="948"/>
      <c r="S412" s="525">
        <f ca="1">OFFSET('Séries-Statique'!$A$11,N402,18)</f>
        <v>6</v>
      </c>
      <c r="T412" s="524" t="str">
        <f ca="1">OFFSET('Séries-Statique'!$A$11,N402,19)</f>
        <v>mn</v>
      </c>
      <c r="U412" s="526">
        <f ca="1">OFFSET('Séries-Statique'!$A$11,N402,20)</f>
        <v>15</v>
      </c>
      <c r="V412" s="524" t="str">
        <f ca="1">OFFSET('Séries-Statique'!$A$11,N402,21)</f>
        <v>s</v>
      </c>
      <c r="W412" s="293"/>
    </row>
    <row r="413" spans="1:23" ht="18.75" x14ac:dyDescent="0.3">
      <c r="A413" s="138" t="str">
        <f>IF(COUNT('Séries-Statique'!$A$11:$A$50)&gt;'Etiquette Statique'!N452,"X","")</f>
        <v/>
      </c>
      <c r="B413" s="291"/>
      <c r="C413" s="931"/>
      <c r="D413" s="931"/>
      <c r="E413" s="933" t="s">
        <v>273</v>
      </c>
      <c r="F413" s="514" t="s">
        <v>271</v>
      </c>
      <c r="G413" s="528" t="str">
        <f ca="1">OFFSET('Séries-Statique'!$A$11,B402,14)</f>
        <v>5</v>
      </c>
      <c r="H413" s="529" t="str">
        <f ca="1">OFFSET('Séries-Statique'!$A$11,B402,15)</f>
        <v>mn</v>
      </c>
      <c r="I413" s="528" t="str">
        <f ca="1">OFFSET('Séries-Statique'!$A$11,B402,16)</f>
        <v>0</v>
      </c>
      <c r="J413" s="529" t="str">
        <f ca="1">OFFSET('Séries-Statique'!$A$11,B402,17)</f>
        <v>s</v>
      </c>
      <c r="K413" s="293"/>
      <c r="M413" s="521"/>
      <c r="N413" s="291"/>
      <c r="O413" s="931"/>
      <c r="P413" s="931"/>
      <c r="Q413" s="933" t="s">
        <v>273</v>
      </c>
      <c r="R413" s="514" t="s">
        <v>271</v>
      </c>
      <c r="S413" s="528" t="str">
        <f ca="1">OFFSET('Séries-Statique'!$A$11,N402,14)</f>
        <v>5</v>
      </c>
      <c r="T413" s="529" t="str">
        <f ca="1">OFFSET('Séries-Statique'!$A$11,N402,15)</f>
        <v>mn</v>
      </c>
      <c r="U413" s="528">
        <f ca="1">OFFSET('Séries-Statique'!$A$11,N402,16)</f>
        <v>15</v>
      </c>
      <c r="V413" s="529" t="str">
        <f ca="1">OFFSET('Séries-Statique'!$A$11,N402,17)</f>
        <v>s</v>
      </c>
      <c r="W413" s="293"/>
    </row>
    <row r="414" spans="1:23" ht="18.75" x14ac:dyDescent="0.3">
      <c r="A414" s="138" t="str">
        <f>IF(COUNT('Séries-Statique'!$A$11:$A$50)&gt;'Etiquette Statique'!N452,"X","")</f>
        <v/>
      </c>
      <c r="B414" s="291"/>
      <c r="C414" s="931"/>
      <c r="D414" s="931"/>
      <c r="E414" s="933"/>
      <c r="F414" s="514" t="s">
        <v>272</v>
      </c>
      <c r="G414" s="528" t="str">
        <f ca="1">OFFSET('Séries-Statique'!$A$11,B402,22)</f>
        <v>7</v>
      </c>
      <c r="H414" s="529" t="str">
        <f ca="1">OFFSET('Séries-Statique'!$A$11,B402,23)</f>
        <v>mn</v>
      </c>
      <c r="I414" s="528" t="str">
        <f ca="1">OFFSET('Séries-Statique'!$A$11,B402,24)</f>
        <v>0</v>
      </c>
      <c r="J414" s="529" t="str">
        <f ca="1">OFFSET('Séries-Statique'!$A$11,B402,25)</f>
        <v>s</v>
      </c>
      <c r="K414" s="293"/>
      <c r="M414" s="521"/>
      <c r="N414" s="291"/>
      <c r="O414" s="931"/>
      <c r="P414" s="931"/>
      <c r="Q414" s="933"/>
      <c r="R414" s="514" t="s">
        <v>272</v>
      </c>
      <c r="S414" s="528" t="str">
        <f ca="1">OFFSET('Séries-Statique'!$A$11,N402,22)</f>
        <v>7</v>
      </c>
      <c r="T414" s="529" t="str">
        <f ca="1">OFFSET('Séries-Statique'!$A$11,N402,23)</f>
        <v>mn</v>
      </c>
      <c r="U414" s="528" t="str">
        <f ca="1">OFFSET('Séries-Statique'!$A$11,N402,24)</f>
        <v>15</v>
      </c>
      <c r="V414" s="529" t="str">
        <f ca="1">OFFSET('Séries-Statique'!$A$11,N402,25)</f>
        <v>s</v>
      </c>
      <c r="W414" s="293"/>
    </row>
    <row r="415" spans="1:23" x14ac:dyDescent="0.25">
      <c r="A415" s="138" t="str">
        <f>IF(COUNT('Séries-Statique'!$A$11:$A$50)&gt;'Etiquette Statique'!N452,"X","")</f>
        <v/>
      </c>
      <c r="B415" s="291"/>
      <c r="C415" s="945"/>
      <c r="D415" s="945"/>
      <c r="E415" s="945"/>
      <c r="F415" s="945"/>
      <c r="G415" s="945"/>
      <c r="H415" s="945"/>
      <c r="I415" s="945"/>
      <c r="J415" s="945"/>
      <c r="K415" s="293"/>
      <c r="M415" s="521"/>
      <c r="N415" s="291"/>
      <c r="O415" s="945"/>
      <c r="P415" s="945"/>
      <c r="Q415" s="945"/>
      <c r="R415" s="945"/>
      <c r="S415" s="945"/>
      <c r="T415" s="945"/>
      <c r="U415" s="945"/>
      <c r="V415" s="945"/>
      <c r="W415" s="293"/>
    </row>
    <row r="416" spans="1:23" ht="18.75" x14ac:dyDescent="0.3">
      <c r="A416" s="138" t="str">
        <f>IF(COUNT('Séries-Statique'!$A$11:$A$50)&gt;'Etiquette Statique'!N452,"X","")</f>
        <v/>
      </c>
      <c r="B416" s="291"/>
      <c r="C416" s="946" t="s">
        <v>259</v>
      </c>
      <c r="D416" s="946"/>
      <c r="E416" s="946"/>
      <c r="F416" s="946"/>
      <c r="G416" s="946"/>
      <c r="H416" s="946"/>
      <c r="I416" s="946"/>
      <c r="J416" s="946"/>
      <c r="K416" s="293"/>
      <c r="M416" s="521"/>
      <c r="N416" s="291"/>
      <c r="O416" s="946" t="s">
        <v>259</v>
      </c>
      <c r="P416" s="946"/>
      <c r="Q416" s="946"/>
      <c r="R416" s="946"/>
      <c r="S416" s="946"/>
      <c r="T416" s="946"/>
      <c r="U416" s="946"/>
      <c r="V416" s="946"/>
      <c r="W416" s="293"/>
    </row>
    <row r="417" spans="1:23" ht="15.75" thickBot="1" x14ac:dyDescent="0.3">
      <c r="A417" s="138" t="str">
        <f>IF(COUNT('Séries-Statique'!$A$11:$A$50)&gt;'Etiquette Statique'!N452,"X","")</f>
        <v/>
      </c>
      <c r="B417" s="291"/>
      <c r="C417" s="945"/>
      <c r="D417" s="945"/>
      <c r="E417" s="945"/>
      <c r="F417" s="945"/>
      <c r="G417" s="945"/>
      <c r="H417" s="945"/>
      <c r="I417" s="945"/>
      <c r="J417" s="945"/>
      <c r="K417" s="293"/>
      <c r="M417" s="521"/>
      <c r="N417" s="291"/>
      <c r="O417" s="945"/>
      <c r="P417" s="945"/>
      <c r="Q417" s="945"/>
      <c r="R417" s="945"/>
      <c r="S417" s="945"/>
      <c r="T417" s="945"/>
      <c r="U417" s="945"/>
      <c r="V417" s="945"/>
      <c r="W417" s="293"/>
    </row>
    <row r="418" spans="1:23" ht="15.75" thickBot="1" x14ac:dyDescent="0.3">
      <c r="A418" s="138" t="str">
        <f>IF(COUNT('Séries-Statique'!$A$11:$A$50)&gt;'Etiquette Statique'!N452,"X","")</f>
        <v/>
      </c>
      <c r="B418" s="291"/>
      <c r="C418" s="933" t="s">
        <v>262</v>
      </c>
      <c r="D418" s="934"/>
      <c r="E418" s="530"/>
      <c r="F418" s="531"/>
      <c r="G418" s="531"/>
      <c r="H418" s="531"/>
      <c r="I418" s="531"/>
      <c r="J418" s="532"/>
      <c r="K418" s="293"/>
      <c r="M418" s="521"/>
      <c r="N418" s="291"/>
      <c r="O418" s="933" t="s">
        <v>262</v>
      </c>
      <c r="P418" s="934"/>
      <c r="Q418" s="530"/>
      <c r="R418" s="531"/>
      <c r="S418" s="531"/>
      <c r="T418" s="531"/>
      <c r="U418" s="531"/>
      <c r="V418" s="532"/>
      <c r="W418" s="293"/>
    </row>
    <row r="419" spans="1:23" ht="15.75" thickBot="1" x14ac:dyDescent="0.3">
      <c r="A419" s="138" t="str">
        <f>IF(COUNT('Séries-Statique'!$A$11:$A$50)&gt;'Etiquette Statique'!N452,"X","")</f>
        <v/>
      </c>
      <c r="B419" s="291"/>
      <c r="C419" s="516"/>
      <c r="D419" s="516"/>
      <c r="E419" s="289"/>
      <c r="F419" s="289"/>
      <c r="G419" s="289"/>
      <c r="H419" s="289"/>
      <c r="I419" s="289"/>
      <c r="J419" s="289"/>
      <c r="K419" s="293"/>
      <c r="M419" s="521"/>
      <c r="N419" s="291"/>
      <c r="O419" s="516"/>
      <c r="P419" s="516"/>
      <c r="Q419" s="289"/>
      <c r="R419" s="289"/>
      <c r="S419" s="289"/>
      <c r="T419" s="289"/>
      <c r="U419" s="289"/>
      <c r="V419" s="289"/>
      <c r="W419" s="293"/>
    </row>
    <row r="420" spans="1:23" x14ac:dyDescent="0.25">
      <c r="A420" s="138" t="str">
        <f>IF(COUNT('Séries-Statique'!$A$11:$A$50)&gt;'Etiquette Statique'!N452,"X","")</f>
        <v/>
      </c>
      <c r="B420" s="291"/>
      <c r="C420" s="976" t="s">
        <v>260</v>
      </c>
      <c r="D420" s="977"/>
      <c r="E420" s="959"/>
      <c r="F420" s="959"/>
      <c r="G420" s="959"/>
      <c r="H420" s="959"/>
      <c r="I420" s="959"/>
      <c r="J420" s="960"/>
      <c r="K420" s="293"/>
      <c r="M420" s="521"/>
      <c r="N420" s="291"/>
      <c r="O420" s="976" t="s">
        <v>260</v>
      </c>
      <c r="P420" s="977"/>
      <c r="Q420" s="959"/>
      <c r="R420" s="959"/>
      <c r="S420" s="959"/>
      <c r="T420" s="959"/>
      <c r="U420" s="959"/>
      <c r="V420" s="960"/>
      <c r="W420" s="293"/>
    </row>
    <row r="421" spans="1:23" x14ac:dyDescent="0.25">
      <c r="A421" s="138" t="str">
        <f>IF(COUNT('Séries-Statique'!$A$11:$A$50)&gt;'Etiquette Statique'!N452,"X","")</f>
        <v/>
      </c>
      <c r="B421" s="291"/>
      <c r="C421" s="971"/>
      <c r="D421" s="972"/>
      <c r="E421" s="949"/>
      <c r="F421" s="949"/>
      <c r="G421" s="949"/>
      <c r="H421" s="949"/>
      <c r="I421" s="949"/>
      <c r="J421" s="950"/>
      <c r="K421" s="293"/>
      <c r="M421" s="521"/>
      <c r="N421" s="291"/>
      <c r="O421" s="971"/>
      <c r="P421" s="972"/>
      <c r="Q421" s="949"/>
      <c r="R421" s="949"/>
      <c r="S421" s="949"/>
      <c r="T421" s="949"/>
      <c r="U421" s="949"/>
      <c r="V421" s="950"/>
      <c r="W421" s="293"/>
    </row>
    <row r="422" spans="1:23" x14ac:dyDescent="0.25">
      <c r="A422" s="138" t="str">
        <f>IF(COUNT('Séries-Statique'!$A$11:$A$50)&gt;'Etiquette Statique'!N452,"X","")</f>
        <v/>
      </c>
      <c r="B422" s="291"/>
      <c r="C422" s="971" t="s">
        <v>261</v>
      </c>
      <c r="D422" s="972"/>
      <c r="E422" s="949"/>
      <c r="F422" s="949"/>
      <c r="G422" s="949"/>
      <c r="H422" s="949"/>
      <c r="I422" s="949"/>
      <c r="J422" s="950"/>
      <c r="K422" s="293"/>
      <c r="M422" s="521"/>
      <c r="N422" s="291"/>
      <c r="O422" s="971" t="s">
        <v>261</v>
      </c>
      <c r="P422" s="972"/>
      <c r="Q422" s="949"/>
      <c r="R422" s="949"/>
      <c r="S422" s="949"/>
      <c r="T422" s="949"/>
      <c r="U422" s="949"/>
      <c r="V422" s="950"/>
      <c r="W422" s="293"/>
    </row>
    <row r="423" spans="1:23" ht="15.75" thickBot="1" x14ac:dyDescent="0.3">
      <c r="A423" s="138" t="str">
        <f>IF(COUNT('Séries-Statique'!$A$11:$A$50)&gt;'Etiquette Statique'!N452,"X","")</f>
        <v/>
      </c>
      <c r="B423" s="291"/>
      <c r="C423" s="973"/>
      <c r="D423" s="974"/>
      <c r="E423" s="954"/>
      <c r="F423" s="954"/>
      <c r="G423" s="954"/>
      <c r="H423" s="954"/>
      <c r="I423" s="954"/>
      <c r="J423" s="955"/>
      <c r="K423" s="293"/>
      <c r="M423" s="521"/>
      <c r="N423" s="291"/>
      <c r="O423" s="973"/>
      <c r="P423" s="974"/>
      <c r="Q423" s="954"/>
      <c r="R423" s="954"/>
      <c r="S423" s="954"/>
      <c r="T423" s="954"/>
      <c r="U423" s="954"/>
      <c r="V423" s="955"/>
      <c r="W423" s="293"/>
    </row>
    <row r="424" spans="1:23" ht="15.75" thickBot="1" x14ac:dyDescent="0.3">
      <c r="A424" s="138" t="str">
        <f>IF(COUNT('Séries-Statique'!$A$11:$A$50)&gt;'Etiquette Statique'!N452,"X","")</f>
        <v/>
      </c>
      <c r="B424" s="291"/>
      <c r="C424" s="292"/>
      <c r="D424" s="292"/>
      <c r="E424" s="292"/>
      <c r="F424" s="292"/>
      <c r="G424" s="292"/>
      <c r="H424" s="292"/>
      <c r="I424" s="292"/>
      <c r="J424" s="292"/>
      <c r="K424" s="293"/>
      <c r="M424" s="521"/>
      <c r="N424" s="291"/>
      <c r="O424" s="292"/>
      <c r="P424" s="292"/>
      <c r="Q424" s="292"/>
      <c r="R424" s="292"/>
      <c r="S424" s="292"/>
      <c r="T424" s="292"/>
      <c r="U424" s="292"/>
      <c r="V424" s="292"/>
      <c r="W424" s="293"/>
    </row>
    <row r="425" spans="1:23" x14ac:dyDescent="0.25">
      <c r="A425" s="138" t="str">
        <f>IF(COUNT('Séries-Statique'!$A$11:$A$50)&gt;'Etiquette Statique'!N452,"X","")</f>
        <v/>
      </c>
      <c r="B425" s="291"/>
      <c r="C425" s="956" t="s">
        <v>132</v>
      </c>
      <c r="D425" s="880" t="s">
        <v>133</v>
      </c>
      <c r="E425" s="871"/>
      <c r="F425" s="871"/>
      <c r="G425" s="871"/>
      <c r="H425" s="871"/>
      <c r="I425" s="959"/>
      <c r="J425" s="960"/>
      <c r="K425" s="293"/>
      <c r="M425" s="521"/>
      <c r="N425" s="291"/>
      <c r="O425" s="956" t="s">
        <v>132</v>
      </c>
      <c r="P425" s="880" t="s">
        <v>133</v>
      </c>
      <c r="Q425" s="871"/>
      <c r="R425" s="871"/>
      <c r="S425" s="871"/>
      <c r="T425" s="871"/>
      <c r="U425" s="959"/>
      <c r="V425" s="960"/>
      <c r="W425" s="293"/>
    </row>
    <row r="426" spans="1:23" x14ac:dyDescent="0.25">
      <c r="A426" s="138" t="str">
        <f>IF(COUNT('Séries-Statique'!$A$11:$A$50)&gt;'Etiquette Statique'!N452,"X","")</f>
        <v/>
      </c>
      <c r="B426" s="291"/>
      <c r="C426" s="957"/>
      <c r="D426" s="859" t="s">
        <v>134</v>
      </c>
      <c r="E426" s="864"/>
      <c r="F426" s="864"/>
      <c r="G426" s="864"/>
      <c r="H426" s="864"/>
      <c r="I426" s="949"/>
      <c r="J426" s="950"/>
      <c r="K426" s="293"/>
      <c r="M426" s="521"/>
      <c r="N426" s="291"/>
      <c r="O426" s="957"/>
      <c r="P426" s="859" t="s">
        <v>134</v>
      </c>
      <c r="Q426" s="864"/>
      <c r="R426" s="864"/>
      <c r="S426" s="864"/>
      <c r="T426" s="864"/>
      <c r="U426" s="949"/>
      <c r="V426" s="950"/>
      <c r="W426" s="293"/>
    </row>
    <row r="427" spans="1:23" x14ac:dyDescent="0.25">
      <c r="A427" s="138" t="str">
        <f>IF(COUNT('Séries-Statique'!$A$11:$A$50)&gt;'Etiquette Statique'!N452,"X","")</f>
        <v/>
      </c>
      <c r="B427" s="291"/>
      <c r="C427" s="957"/>
      <c r="D427" s="859" t="s">
        <v>135</v>
      </c>
      <c r="E427" s="864"/>
      <c r="F427" s="864"/>
      <c r="G427" s="864"/>
      <c r="H427" s="864"/>
      <c r="I427" s="949"/>
      <c r="J427" s="950"/>
      <c r="K427" s="293"/>
      <c r="M427" s="521"/>
      <c r="N427" s="291"/>
      <c r="O427" s="957"/>
      <c r="P427" s="859" t="s">
        <v>135</v>
      </c>
      <c r="Q427" s="864"/>
      <c r="R427" s="864"/>
      <c r="S427" s="864"/>
      <c r="T427" s="864"/>
      <c r="U427" s="949"/>
      <c r="V427" s="950"/>
      <c r="W427" s="293"/>
    </row>
    <row r="428" spans="1:23" x14ac:dyDescent="0.25">
      <c r="A428" s="138" t="str">
        <f>IF(COUNT('Séries-Statique'!$A$11:$A$50)&gt;'Etiquette Statique'!N452,"X","")</f>
        <v/>
      </c>
      <c r="B428" s="291"/>
      <c r="C428" s="957"/>
      <c r="D428" s="859" t="s">
        <v>136</v>
      </c>
      <c r="E428" s="864"/>
      <c r="F428" s="864"/>
      <c r="G428" s="864"/>
      <c r="H428" s="864"/>
      <c r="I428" s="949"/>
      <c r="J428" s="950"/>
      <c r="K428" s="293"/>
      <c r="M428" s="521"/>
      <c r="N428" s="291"/>
      <c r="O428" s="957"/>
      <c r="P428" s="859" t="s">
        <v>136</v>
      </c>
      <c r="Q428" s="864"/>
      <c r="R428" s="864"/>
      <c r="S428" s="864"/>
      <c r="T428" s="864"/>
      <c r="U428" s="949"/>
      <c r="V428" s="950"/>
      <c r="W428" s="293"/>
    </row>
    <row r="429" spans="1:23" x14ac:dyDescent="0.25">
      <c r="A429" s="138" t="str">
        <f>IF(COUNT('Séries-Statique'!$A$11:$A$50)&gt;'Etiquette Statique'!N452,"X","")</f>
        <v/>
      </c>
      <c r="B429" s="291"/>
      <c r="C429" s="957"/>
      <c r="D429" s="859" t="s">
        <v>137</v>
      </c>
      <c r="E429" s="864"/>
      <c r="F429" s="864"/>
      <c r="G429" s="864"/>
      <c r="H429" s="864"/>
      <c r="I429" s="949"/>
      <c r="J429" s="950"/>
      <c r="K429" s="293"/>
      <c r="M429" s="521"/>
      <c r="N429" s="291"/>
      <c r="O429" s="957"/>
      <c r="P429" s="859" t="s">
        <v>137</v>
      </c>
      <c r="Q429" s="864"/>
      <c r="R429" s="864"/>
      <c r="S429" s="864"/>
      <c r="T429" s="864"/>
      <c r="U429" s="949"/>
      <c r="V429" s="950"/>
      <c r="W429" s="293"/>
    </row>
    <row r="430" spans="1:23" ht="15.75" thickBot="1" x14ac:dyDescent="0.3">
      <c r="A430" s="138" t="str">
        <f>IF(COUNT('Séries-Statique'!$A$11:$A$50)&gt;'Etiquette Statique'!N452,"X","")</f>
        <v/>
      </c>
      <c r="B430" s="291"/>
      <c r="C430" s="958"/>
      <c r="D430" s="862" t="s">
        <v>138</v>
      </c>
      <c r="E430" s="975"/>
      <c r="F430" s="975"/>
      <c r="G430" s="975"/>
      <c r="H430" s="975"/>
      <c r="I430" s="954"/>
      <c r="J430" s="955"/>
      <c r="K430" s="293"/>
      <c r="M430" s="521"/>
      <c r="N430" s="291"/>
      <c r="O430" s="958"/>
      <c r="P430" s="862" t="s">
        <v>138</v>
      </c>
      <c r="Q430" s="975"/>
      <c r="R430" s="975"/>
      <c r="S430" s="975"/>
      <c r="T430" s="975"/>
      <c r="U430" s="954"/>
      <c r="V430" s="955"/>
      <c r="W430" s="293"/>
    </row>
    <row r="431" spans="1:23" x14ac:dyDescent="0.25">
      <c r="A431" s="138" t="str">
        <f>IF(COUNT('Séries-Statique'!$A$11:$A$50)&gt;'Etiquette Statique'!N452,"X","")</f>
        <v/>
      </c>
      <c r="B431" s="291"/>
      <c r="C431" s="961" t="s">
        <v>145</v>
      </c>
      <c r="D431" s="963" t="s">
        <v>146</v>
      </c>
      <c r="E431" s="964"/>
      <c r="F431" s="964"/>
      <c r="G431" s="964"/>
      <c r="H431" s="964"/>
      <c r="I431" s="965"/>
      <c r="J431" s="966"/>
      <c r="K431" s="293"/>
      <c r="M431" s="521"/>
      <c r="N431" s="291"/>
      <c r="O431" s="961" t="s">
        <v>145</v>
      </c>
      <c r="P431" s="963" t="s">
        <v>146</v>
      </c>
      <c r="Q431" s="964"/>
      <c r="R431" s="964"/>
      <c r="S431" s="964"/>
      <c r="T431" s="964"/>
      <c r="U431" s="965"/>
      <c r="V431" s="966"/>
      <c r="W431" s="293"/>
    </row>
    <row r="432" spans="1:23" x14ac:dyDescent="0.25">
      <c r="A432" s="138" t="str">
        <f>IF(COUNT('Séries-Statique'!$A$11:$A$50)&gt;'Etiquette Statique'!N452,"X","")</f>
        <v/>
      </c>
      <c r="B432" s="291"/>
      <c r="C432" s="957"/>
      <c r="D432" s="859" t="s">
        <v>147</v>
      </c>
      <c r="E432" s="864"/>
      <c r="F432" s="864"/>
      <c r="G432" s="864"/>
      <c r="H432" s="864"/>
      <c r="I432" s="949"/>
      <c r="J432" s="950"/>
      <c r="K432" s="293"/>
      <c r="M432" s="521"/>
      <c r="N432" s="291"/>
      <c r="O432" s="957"/>
      <c r="P432" s="859" t="s">
        <v>147</v>
      </c>
      <c r="Q432" s="864"/>
      <c r="R432" s="864"/>
      <c r="S432" s="864"/>
      <c r="T432" s="864"/>
      <c r="U432" s="949"/>
      <c r="V432" s="950"/>
      <c r="W432" s="293"/>
    </row>
    <row r="433" spans="1:23" x14ac:dyDescent="0.25">
      <c r="A433" s="138" t="str">
        <f>IF(COUNT('Séries-Statique'!$A$11:$A$50)&gt;'Etiquette Statique'!N452,"X","")</f>
        <v/>
      </c>
      <c r="B433" s="291"/>
      <c r="C433" s="957"/>
      <c r="D433" s="859" t="s">
        <v>148</v>
      </c>
      <c r="E433" s="864"/>
      <c r="F433" s="864"/>
      <c r="G433" s="864"/>
      <c r="H433" s="864"/>
      <c r="I433" s="949"/>
      <c r="J433" s="950"/>
      <c r="K433" s="293"/>
      <c r="M433" s="521"/>
      <c r="N433" s="291"/>
      <c r="O433" s="957"/>
      <c r="P433" s="859" t="s">
        <v>148</v>
      </c>
      <c r="Q433" s="864"/>
      <c r="R433" s="864"/>
      <c r="S433" s="864"/>
      <c r="T433" s="864"/>
      <c r="U433" s="949"/>
      <c r="V433" s="950"/>
      <c r="W433" s="293"/>
    </row>
    <row r="434" spans="1:23" x14ac:dyDescent="0.25">
      <c r="A434" s="138" t="str">
        <f>IF(COUNT('Séries-Statique'!$A$11:$A$50)&gt;'Etiquette Statique'!N452,"X","")</f>
        <v/>
      </c>
      <c r="B434" s="291"/>
      <c r="C434" s="957"/>
      <c r="D434" s="859" t="s">
        <v>149</v>
      </c>
      <c r="E434" s="864"/>
      <c r="F434" s="864"/>
      <c r="G434" s="864"/>
      <c r="H434" s="864"/>
      <c r="I434" s="949"/>
      <c r="J434" s="950"/>
      <c r="K434" s="293"/>
      <c r="M434" s="521"/>
      <c r="N434" s="291"/>
      <c r="O434" s="957"/>
      <c r="P434" s="859" t="s">
        <v>149</v>
      </c>
      <c r="Q434" s="864"/>
      <c r="R434" s="864"/>
      <c r="S434" s="864"/>
      <c r="T434" s="864"/>
      <c r="U434" s="949"/>
      <c r="V434" s="950"/>
      <c r="W434" s="293"/>
    </row>
    <row r="435" spans="1:23" x14ac:dyDescent="0.25">
      <c r="A435" s="138" t="str">
        <f>IF(COUNT('Séries-Statique'!$A$11:$A$50)&gt;'Etiquette Statique'!N452,"X","")</f>
        <v/>
      </c>
      <c r="B435" s="291"/>
      <c r="C435" s="957"/>
      <c r="D435" s="859" t="s">
        <v>150</v>
      </c>
      <c r="E435" s="864"/>
      <c r="F435" s="864"/>
      <c r="G435" s="864"/>
      <c r="H435" s="864"/>
      <c r="I435" s="949"/>
      <c r="J435" s="950"/>
      <c r="K435" s="293"/>
      <c r="M435" s="521"/>
      <c r="N435" s="291"/>
      <c r="O435" s="957"/>
      <c r="P435" s="859" t="s">
        <v>150</v>
      </c>
      <c r="Q435" s="864"/>
      <c r="R435" s="864"/>
      <c r="S435" s="864"/>
      <c r="T435" s="864"/>
      <c r="U435" s="949"/>
      <c r="V435" s="950"/>
      <c r="W435" s="293"/>
    </row>
    <row r="436" spans="1:23" x14ac:dyDescent="0.25">
      <c r="A436" s="138" t="str">
        <f>IF(COUNT('Séries-Statique'!$A$11:$A$50)&gt;'Etiquette Statique'!N452,"X","")</f>
        <v/>
      </c>
      <c r="B436" s="291"/>
      <c r="C436" s="957"/>
      <c r="D436" s="859" t="s">
        <v>151</v>
      </c>
      <c r="E436" s="864"/>
      <c r="F436" s="864"/>
      <c r="G436" s="864"/>
      <c r="H436" s="864"/>
      <c r="I436" s="949"/>
      <c r="J436" s="950"/>
      <c r="K436" s="293"/>
      <c r="M436" s="521"/>
      <c r="N436" s="291"/>
      <c r="O436" s="957"/>
      <c r="P436" s="859" t="s">
        <v>151</v>
      </c>
      <c r="Q436" s="864"/>
      <c r="R436" s="864"/>
      <c r="S436" s="864"/>
      <c r="T436" s="864"/>
      <c r="U436" s="949"/>
      <c r="V436" s="950"/>
      <c r="W436" s="293"/>
    </row>
    <row r="437" spans="1:23" ht="15.75" thickBot="1" x14ac:dyDescent="0.3">
      <c r="A437" s="138" t="str">
        <f>IF(COUNT('Séries-Statique'!$A$11:$A$50)&gt;'Etiquette Statique'!N452,"X","")</f>
        <v/>
      </c>
      <c r="B437" s="291"/>
      <c r="C437" s="962"/>
      <c r="D437" s="967" t="s">
        <v>152</v>
      </c>
      <c r="E437" s="968"/>
      <c r="F437" s="968"/>
      <c r="G437" s="968"/>
      <c r="H437" s="968"/>
      <c r="I437" s="969"/>
      <c r="J437" s="970"/>
      <c r="K437" s="293"/>
      <c r="M437" s="521"/>
      <c r="N437" s="291"/>
      <c r="O437" s="962"/>
      <c r="P437" s="967" t="s">
        <v>152</v>
      </c>
      <c r="Q437" s="968"/>
      <c r="R437" s="968"/>
      <c r="S437" s="968"/>
      <c r="T437" s="968"/>
      <c r="U437" s="969"/>
      <c r="V437" s="970"/>
      <c r="W437" s="293"/>
    </row>
    <row r="438" spans="1:23" x14ac:dyDescent="0.25">
      <c r="A438" s="138" t="str">
        <f>IF(COUNT('Séries-Statique'!$A$11:$A$50)&gt;'Etiquette Statique'!N452,"X","")</f>
        <v/>
      </c>
      <c r="B438" s="291"/>
      <c r="C438" s="956" t="s">
        <v>126</v>
      </c>
      <c r="D438" s="918" t="s">
        <v>263</v>
      </c>
      <c r="E438" s="919"/>
      <c r="F438" s="920"/>
      <c r="G438" s="416" t="s">
        <v>174</v>
      </c>
      <c r="H438" s="416"/>
      <c r="I438" s="959"/>
      <c r="J438" s="960"/>
      <c r="K438" s="293"/>
      <c r="M438" s="521"/>
      <c r="N438" s="291"/>
      <c r="O438" s="956" t="s">
        <v>126</v>
      </c>
      <c r="P438" s="918" t="s">
        <v>263</v>
      </c>
      <c r="Q438" s="919"/>
      <c r="R438" s="920"/>
      <c r="S438" s="416" t="s">
        <v>174</v>
      </c>
      <c r="T438" s="416"/>
      <c r="U438" s="959"/>
      <c r="V438" s="960"/>
      <c r="W438" s="293"/>
    </row>
    <row r="439" spans="1:23" x14ac:dyDescent="0.25">
      <c r="A439" s="138" t="str">
        <f>IF(COUNT('Séries-Statique'!$A$11:$A$50)&gt;'Etiquette Statique'!N452,"X","")</f>
        <v/>
      </c>
      <c r="B439" s="291"/>
      <c r="C439" s="957"/>
      <c r="D439" s="913" t="s">
        <v>128</v>
      </c>
      <c r="E439" s="914"/>
      <c r="F439" s="915"/>
      <c r="G439" s="110" t="s">
        <v>266</v>
      </c>
      <c r="H439" s="110"/>
      <c r="I439" s="949"/>
      <c r="J439" s="950"/>
      <c r="K439" s="293"/>
      <c r="M439" s="521"/>
      <c r="N439" s="291"/>
      <c r="O439" s="957"/>
      <c r="P439" s="913" t="s">
        <v>128</v>
      </c>
      <c r="Q439" s="914"/>
      <c r="R439" s="915"/>
      <c r="S439" s="110" t="s">
        <v>266</v>
      </c>
      <c r="T439" s="110"/>
      <c r="U439" s="949"/>
      <c r="V439" s="950"/>
      <c r="W439" s="293"/>
    </row>
    <row r="440" spans="1:23" x14ac:dyDescent="0.25">
      <c r="A440" s="138" t="str">
        <f>IF(COUNT('Séries-Statique'!$A$11:$A$50)&gt;'Etiquette Statique'!N452,"X","")</f>
        <v/>
      </c>
      <c r="B440" s="291"/>
      <c r="C440" s="957"/>
      <c r="D440" s="913" t="s">
        <v>264</v>
      </c>
      <c r="E440" s="914"/>
      <c r="F440" s="915"/>
      <c r="G440" s="110" t="s">
        <v>265</v>
      </c>
      <c r="H440" s="110"/>
      <c r="I440" s="949"/>
      <c r="J440" s="950"/>
      <c r="K440" s="293"/>
      <c r="M440" s="521"/>
      <c r="N440" s="291"/>
      <c r="O440" s="957"/>
      <c r="P440" s="913" t="s">
        <v>264</v>
      </c>
      <c r="Q440" s="914"/>
      <c r="R440" s="915"/>
      <c r="S440" s="110" t="s">
        <v>265</v>
      </c>
      <c r="T440" s="110"/>
      <c r="U440" s="949"/>
      <c r="V440" s="950"/>
      <c r="W440" s="293"/>
    </row>
    <row r="441" spans="1:23" x14ac:dyDescent="0.25">
      <c r="A441" s="138" t="str">
        <f>IF(COUNT('Séries-Statique'!$A$11:$A$50)&gt;'Etiquette Statique'!N452,"X","")</f>
        <v/>
      </c>
      <c r="B441" s="291"/>
      <c r="C441" s="957"/>
      <c r="D441" s="533" t="s">
        <v>267</v>
      </c>
      <c r="E441" s="518"/>
      <c r="F441" s="518"/>
      <c r="G441" s="110" t="s">
        <v>164</v>
      </c>
      <c r="H441" s="110"/>
      <c r="I441" s="949"/>
      <c r="J441" s="950"/>
      <c r="K441" s="293"/>
      <c r="M441" s="521"/>
      <c r="N441" s="291"/>
      <c r="O441" s="957"/>
      <c r="P441" s="533" t="s">
        <v>267</v>
      </c>
      <c r="Q441" s="518"/>
      <c r="R441" s="518"/>
      <c r="S441" s="110" t="s">
        <v>164</v>
      </c>
      <c r="T441" s="110"/>
      <c r="U441" s="949"/>
      <c r="V441" s="950"/>
      <c r="W441" s="293"/>
    </row>
    <row r="442" spans="1:23" ht="15.75" thickBot="1" x14ac:dyDescent="0.3">
      <c r="A442" s="138" t="str">
        <f>IF(COUNT('Séries-Statique'!$A$11:$A$50)&gt;'Etiquette Statique'!N452,"X","")</f>
        <v/>
      </c>
      <c r="B442" s="291"/>
      <c r="C442" s="958"/>
      <c r="D442" s="534" t="s">
        <v>268</v>
      </c>
      <c r="E442" s="519"/>
      <c r="F442" s="519"/>
      <c r="G442" s="3" t="s">
        <v>164</v>
      </c>
      <c r="H442" s="3"/>
      <c r="I442" s="954"/>
      <c r="J442" s="955"/>
      <c r="K442" s="293"/>
      <c r="M442" s="521"/>
      <c r="N442" s="291"/>
      <c r="O442" s="958"/>
      <c r="P442" s="534" t="s">
        <v>268</v>
      </c>
      <c r="Q442" s="519"/>
      <c r="R442" s="519"/>
      <c r="S442" s="3" t="s">
        <v>164</v>
      </c>
      <c r="T442" s="3"/>
      <c r="U442" s="954"/>
      <c r="V442" s="955"/>
      <c r="W442" s="293"/>
    </row>
    <row r="443" spans="1:23" ht="15.75" thickBot="1" x14ac:dyDescent="0.3">
      <c r="A443" s="138" t="str">
        <f>IF(COUNT('Séries-Statique'!$A$11:$A$50)&gt;'Etiquette Statique'!N452,"X","")</f>
        <v/>
      </c>
      <c r="B443" s="291"/>
      <c r="C443" s="292"/>
      <c r="D443" s="292"/>
      <c r="E443" s="292"/>
      <c r="F443" s="292"/>
      <c r="G443" s="292"/>
      <c r="H443" s="292"/>
      <c r="I443" s="292"/>
      <c r="J443" s="292"/>
      <c r="K443" s="293"/>
      <c r="M443" s="521"/>
      <c r="N443" s="291"/>
      <c r="O443" s="292"/>
      <c r="P443" s="292"/>
      <c r="Q443" s="292"/>
      <c r="R443" s="292"/>
      <c r="S443" s="292"/>
      <c r="T443" s="292"/>
      <c r="U443" s="292"/>
      <c r="V443" s="292"/>
      <c r="W443" s="293"/>
    </row>
    <row r="444" spans="1:23" ht="18.75" x14ac:dyDescent="0.3">
      <c r="A444" s="138" t="str">
        <f>IF(COUNT('Séries-Statique'!$A$11:$A$50)&gt;'Etiquette Statique'!N452,"X","")</f>
        <v/>
      </c>
      <c r="B444" s="291"/>
      <c r="C444" s="901" t="s">
        <v>269</v>
      </c>
      <c r="D444" s="902"/>
      <c r="E444" s="902"/>
      <c r="F444" s="902"/>
      <c r="G444" s="902"/>
      <c r="H444" s="902"/>
      <c r="I444" s="902"/>
      <c r="J444" s="903"/>
      <c r="K444" s="293"/>
      <c r="M444" s="521"/>
      <c r="N444" s="291"/>
      <c r="O444" s="901" t="s">
        <v>269</v>
      </c>
      <c r="P444" s="902"/>
      <c r="Q444" s="902"/>
      <c r="R444" s="902"/>
      <c r="S444" s="902"/>
      <c r="T444" s="902"/>
      <c r="U444" s="902"/>
      <c r="V444" s="903"/>
      <c r="W444" s="293"/>
    </row>
    <row r="445" spans="1:23" x14ac:dyDescent="0.25">
      <c r="A445" s="138" t="str">
        <f>IF(COUNT('Séries-Statique'!$A$11:$A$50)&gt;'Etiquette Statique'!N452,"X","")</f>
        <v/>
      </c>
      <c r="B445" s="291"/>
      <c r="C445" s="904"/>
      <c r="D445" s="905"/>
      <c r="E445" s="905"/>
      <c r="F445" s="905"/>
      <c r="G445" s="905"/>
      <c r="H445" s="905"/>
      <c r="I445" s="905"/>
      <c r="J445" s="906"/>
      <c r="K445" s="293"/>
      <c r="M445" s="521"/>
      <c r="N445" s="291"/>
      <c r="O445" s="904"/>
      <c r="P445" s="905"/>
      <c r="Q445" s="905"/>
      <c r="R445" s="905"/>
      <c r="S445" s="905"/>
      <c r="T445" s="905"/>
      <c r="U445" s="905"/>
      <c r="V445" s="906"/>
      <c r="W445" s="293"/>
    </row>
    <row r="446" spans="1:23" x14ac:dyDescent="0.25">
      <c r="A446" s="138" t="str">
        <f>IF(COUNT('Séries-Statique'!$A$11:$A$50)&gt;'Etiquette Statique'!N452,"X","")</f>
        <v/>
      </c>
      <c r="B446" s="291"/>
      <c r="C446" s="907"/>
      <c r="D446" s="908"/>
      <c r="E446" s="908"/>
      <c r="F446" s="908"/>
      <c r="G446" s="908"/>
      <c r="H446" s="908"/>
      <c r="I446" s="908"/>
      <c r="J446" s="909"/>
      <c r="K446" s="293"/>
      <c r="M446" s="521"/>
      <c r="N446" s="291"/>
      <c r="O446" s="907"/>
      <c r="P446" s="908"/>
      <c r="Q446" s="908"/>
      <c r="R446" s="908"/>
      <c r="S446" s="908"/>
      <c r="T446" s="908"/>
      <c r="U446" s="908"/>
      <c r="V446" s="909"/>
      <c r="W446" s="293"/>
    </row>
    <row r="447" spans="1:23" x14ac:dyDescent="0.25">
      <c r="A447" s="138" t="str">
        <f>IF(COUNT('Séries-Statique'!$A$11:$A$50)&gt;'Etiquette Statique'!N452,"X","")</f>
        <v/>
      </c>
      <c r="B447" s="291"/>
      <c r="C447" s="907"/>
      <c r="D447" s="908"/>
      <c r="E447" s="908"/>
      <c r="F447" s="908"/>
      <c r="G447" s="908"/>
      <c r="H447" s="908"/>
      <c r="I447" s="908"/>
      <c r="J447" s="909"/>
      <c r="K447" s="293"/>
      <c r="M447" s="521"/>
      <c r="N447" s="291"/>
      <c r="O447" s="907"/>
      <c r="P447" s="908"/>
      <c r="Q447" s="908"/>
      <c r="R447" s="908"/>
      <c r="S447" s="908"/>
      <c r="T447" s="908"/>
      <c r="U447" s="908"/>
      <c r="V447" s="909"/>
      <c r="W447" s="293"/>
    </row>
    <row r="448" spans="1:23" ht="15.75" thickBot="1" x14ac:dyDescent="0.3">
      <c r="A448" s="138" t="str">
        <f>IF(COUNT('Séries-Statique'!$A$11:$A$50)&gt;'Etiquette Statique'!N452,"X","")</f>
        <v/>
      </c>
      <c r="B448" s="291"/>
      <c r="C448" s="910"/>
      <c r="D448" s="911"/>
      <c r="E448" s="911"/>
      <c r="F448" s="911"/>
      <c r="G448" s="911"/>
      <c r="H448" s="911"/>
      <c r="I448" s="911"/>
      <c r="J448" s="912"/>
      <c r="K448" s="293"/>
      <c r="M448" s="521"/>
      <c r="N448" s="291"/>
      <c r="O448" s="910"/>
      <c r="P448" s="911"/>
      <c r="Q448" s="911"/>
      <c r="R448" s="911"/>
      <c r="S448" s="911"/>
      <c r="T448" s="911"/>
      <c r="U448" s="911"/>
      <c r="V448" s="912"/>
      <c r="W448" s="293"/>
    </row>
    <row r="449" spans="1:23" ht="15.75" thickBot="1" x14ac:dyDescent="0.3">
      <c r="A449" s="138" t="str">
        <f>IF(COUNT('Séries-Statique'!$A$11:$A$50)&gt;'Etiquette Statique'!N452,"X","")</f>
        <v/>
      </c>
      <c r="B449" s="294"/>
      <c r="C449" s="295"/>
      <c r="D449" s="295"/>
      <c r="E449" s="295"/>
      <c r="F449" s="295"/>
      <c r="G449" s="295"/>
      <c r="H449" s="295"/>
      <c r="I449" s="295"/>
      <c r="J449" s="295"/>
      <c r="K449" s="296"/>
      <c r="M449" s="521"/>
      <c r="N449" s="294"/>
      <c r="O449" s="295"/>
      <c r="P449" s="295"/>
      <c r="Q449" s="295"/>
      <c r="R449" s="295"/>
      <c r="S449" s="295"/>
      <c r="T449" s="295"/>
      <c r="U449" s="295"/>
      <c r="V449" s="295"/>
      <c r="W449" s="296"/>
    </row>
    <row r="450" spans="1:23" ht="15" customHeight="1" x14ac:dyDescent="0.25">
      <c r="A450" s="138" t="str">
        <f>IF(COUNT('Séries-Statique'!$A$11:$A$50)&gt;'Etiquette Statique'!N452,"X","")</f>
        <v/>
      </c>
      <c r="B450" s="522"/>
      <c r="C450" s="522"/>
      <c r="D450" s="522"/>
      <c r="E450" s="522"/>
      <c r="F450" s="522"/>
      <c r="G450" s="522"/>
      <c r="H450" s="522"/>
      <c r="I450" s="522"/>
      <c r="J450" s="522"/>
      <c r="K450" s="522"/>
      <c r="L450" s="522"/>
      <c r="M450" s="523"/>
      <c r="N450" s="522"/>
      <c r="O450" s="522"/>
      <c r="P450" s="522"/>
      <c r="Q450" s="522"/>
      <c r="R450" s="522"/>
      <c r="S450" s="522"/>
      <c r="T450" s="522"/>
      <c r="U450" s="522"/>
      <c r="V450" s="522"/>
      <c r="W450" s="522"/>
    </row>
    <row r="451" spans="1:23" ht="15" customHeight="1" thickBot="1" x14ac:dyDescent="0.3">
      <c r="A451" s="138" t="str">
        <f>IF(COUNT('Séries-Statique'!$A$11:$A$50)&gt;'Etiquette Statique'!N452,"X","")</f>
        <v/>
      </c>
      <c r="M451" s="521"/>
    </row>
    <row r="452" spans="1:23" x14ac:dyDescent="0.25">
      <c r="A452" s="138" t="str">
        <f>IF(COUNT('Séries-Statique'!$A$11:$A$50)&gt;'Etiquette Statique'!N452,"X","")</f>
        <v/>
      </c>
      <c r="B452" s="137">
        <f>N402+1</f>
        <v>18</v>
      </c>
      <c r="C452" s="289"/>
      <c r="D452" s="289"/>
      <c r="E452" s="289"/>
      <c r="F452" s="289"/>
      <c r="G452" s="289"/>
      <c r="H452" s="289"/>
      <c r="I452" s="289"/>
      <c r="J452" s="289"/>
      <c r="K452" s="290"/>
      <c r="M452" s="521"/>
      <c r="N452" s="137">
        <f>B452+1</f>
        <v>19</v>
      </c>
      <c r="O452" s="289"/>
      <c r="P452" s="289"/>
      <c r="Q452" s="289"/>
      <c r="R452" s="289"/>
      <c r="S452" s="289"/>
      <c r="T452" s="289"/>
      <c r="U452" s="289"/>
      <c r="V452" s="289"/>
      <c r="W452" s="290"/>
    </row>
    <row r="453" spans="1:23" ht="23.25" x14ac:dyDescent="0.35">
      <c r="A453" s="138" t="str">
        <f>IF(COUNT('Séries-Statique'!$A$11:$A$50)&gt;'Etiquette Statique'!N452,"X","")</f>
        <v/>
      </c>
      <c r="B453" s="291"/>
      <c r="C453" s="931" t="s">
        <v>246</v>
      </c>
      <c r="D453" s="931"/>
      <c r="E453" s="953" t="str">
        <f ca="1">OFFSET('Séries-Statique'!$A$11,B452,13)</f>
        <v>Statique</v>
      </c>
      <c r="F453" s="953"/>
      <c r="G453" s="953"/>
      <c r="H453" s="953"/>
      <c r="I453" s="953"/>
      <c r="J453" s="953"/>
      <c r="K453" s="293"/>
      <c r="M453" s="521"/>
      <c r="N453" s="291"/>
      <c r="O453" s="931" t="s">
        <v>246</v>
      </c>
      <c r="P453" s="931"/>
      <c r="Q453" s="953" t="str">
        <f ca="1">OFFSET('Séries-Statique'!$A$11,N452,13)</f>
        <v/>
      </c>
      <c r="R453" s="953"/>
      <c r="S453" s="953"/>
      <c r="T453" s="953"/>
      <c r="U453" s="953"/>
      <c r="V453" s="953"/>
      <c r="W453" s="293"/>
    </row>
    <row r="454" spans="1:23" x14ac:dyDescent="0.25">
      <c r="A454" s="138" t="str">
        <f>IF(COUNT('Séries-Statique'!$A$11:$A$50)&gt;'Etiquette Statique'!N452,"X","")</f>
        <v/>
      </c>
      <c r="B454" s="291"/>
      <c r="C454" s="945"/>
      <c r="D454" s="945"/>
      <c r="E454" s="945"/>
      <c r="F454" s="945"/>
      <c r="G454" s="945"/>
      <c r="H454" s="945"/>
      <c r="I454" s="945"/>
      <c r="J454" s="945"/>
      <c r="K454" s="293"/>
      <c r="M454" s="521"/>
      <c r="N454" s="291"/>
      <c r="O454" s="945"/>
      <c r="P454" s="945"/>
      <c r="Q454" s="945"/>
      <c r="R454" s="945"/>
      <c r="S454" s="945"/>
      <c r="T454" s="945"/>
      <c r="U454" s="945"/>
      <c r="V454" s="945"/>
      <c r="W454" s="293"/>
    </row>
    <row r="455" spans="1:23" ht="21" x14ac:dyDescent="0.35">
      <c r="A455" s="138" t="str">
        <f>IF(COUNT('Séries-Statique'!$A$11:$A$50)&gt;'Etiquette Statique'!N452,"X","")</f>
        <v/>
      </c>
      <c r="B455" s="291"/>
      <c r="C455" s="931" t="s">
        <v>39</v>
      </c>
      <c r="D455" s="931"/>
      <c r="E455" s="932">
        <f ca="1">OFFSET('Séries-Statique'!$A$11,B452,0)</f>
        <v>5</v>
      </c>
      <c r="F455" s="932"/>
      <c r="G455" s="948" t="s">
        <v>67</v>
      </c>
      <c r="H455" s="948"/>
      <c r="I455" s="932">
        <f ca="1">OFFSET('Séries-Statique'!$A$11,B452,6)</f>
        <v>3</v>
      </c>
      <c r="J455" s="932"/>
      <c r="K455" s="293"/>
      <c r="M455" s="521"/>
      <c r="N455" s="291"/>
      <c r="O455" s="931" t="s">
        <v>39</v>
      </c>
      <c r="P455" s="931"/>
      <c r="Q455" s="932" t="str">
        <f ca="1">OFFSET('Séries-Statique'!$A$11,N452,0)</f>
        <v/>
      </c>
      <c r="R455" s="932"/>
      <c r="S455" s="948" t="s">
        <v>67</v>
      </c>
      <c r="T455" s="948"/>
      <c r="U455" s="932" t="str">
        <f ca="1">OFFSET('Séries-Statique'!$A$11,N452,6)</f>
        <v/>
      </c>
      <c r="V455" s="932"/>
      <c r="W455" s="293"/>
    </row>
    <row r="456" spans="1:23" ht="23.25" x14ac:dyDescent="0.35">
      <c r="A456" s="138" t="str">
        <f>IF(COUNT('Séries-Statique'!$A$11:$A$50)&gt;'Etiquette Statique'!N452,"X","")</f>
        <v/>
      </c>
      <c r="B456" s="291"/>
      <c r="C456" s="931" t="s">
        <v>1</v>
      </c>
      <c r="D456" s="931"/>
      <c r="E456" s="953" t="str">
        <f ca="1">OFFSET('Séries-Statique'!$A$11,B452,9)</f>
        <v>VOGLER</v>
      </c>
      <c r="F456" s="953"/>
      <c r="G456" s="948" t="s">
        <v>2</v>
      </c>
      <c r="H456" s="948"/>
      <c r="I456" s="932" t="str">
        <f ca="1">OFFSET('Séries-Statique'!$A$11,B452,10)</f>
        <v>Christian</v>
      </c>
      <c r="J456" s="932"/>
      <c r="K456" s="293"/>
      <c r="M456" s="521"/>
      <c r="N456" s="291"/>
      <c r="O456" s="931" t="s">
        <v>1</v>
      </c>
      <c r="P456" s="931"/>
      <c r="Q456" s="953" t="str">
        <f ca="1">OFFSET('Séries-Statique'!$A$11,N452,9)</f>
        <v/>
      </c>
      <c r="R456" s="953"/>
      <c r="S456" s="948" t="s">
        <v>2</v>
      </c>
      <c r="T456" s="948"/>
      <c r="U456" s="932" t="str">
        <f ca="1">OFFSET('Séries-Statique'!$A$11,N452,10)</f>
        <v/>
      </c>
      <c r="V456" s="932"/>
      <c r="W456" s="293"/>
    </row>
    <row r="457" spans="1:23" ht="21" x14ac:dyDescent="0.35">
      <c r="A457" s="138" t="str">
        <f>IF(COUNT('Séries-Statique'!$A$11:$A$50)&gt;'Etiquette Statique'!N452,"X","")</f>
        <v/>
      </c>
      <c r="B457" s="291"/>
      <c r="C457" s="520" t="s">
        <v>258</v>
      </c>
      <c r="D457" s="520"/>
      <c r="E457" s="527" t="str">
        <f ca="1">OFFSET('Séries-Statique'!$A$11,B452,11)</f>
        <v>homme</v>
      </c>
      <c r="F457" s="525"/>
      <c r="G457" s="866" t="s">
        <v>270</v>
      </c>
      <c r="H457" s="866"/>
      <c r="I457" s="527" t="str">
        <f ca="1">OFFSET('Séries-Statique'!$A$11,B452,8)</f>
        <v>N°1 Capitaine</v>
      </c>
      <c r="J457" s="527"/>
      <c r="K457" s="293"/>
      <c r="M457" s="521"/>
      <c r="N457" s="291"/>
      <c r="O457" s="520" t="s">
        <v>258</v>
      </c>
      <c r="P457" s="520"/>
      <c r="Q457" s="527" t="str">
        <f ca="1">OFFSET('Séries-Statique'!$A$11,N452,11)</f>
        <v/>
      </c>
      <c r="R457" s="525"/>
      <c r="S457" s="866" t="s">
        <v>270</v>
      </c>
      <c r="T457" s="866"/>
      <c r="U457" s="527" t="str">
        <f ca="1">OFFSET('Séries-Statique'!$A$11,N452,8)</f>
        <v/>
      </c>
      <c r="V457" s="527"/>
      <c r="W457" s="293"/>
    </row>
    <row r="458" spans="1:23" ht="18.75" x14ac:dyDescent="0.3">
      <c r="A458" s="138" t="str">
        <f>IF(COUNT('Séries-Statique'!$A$11:$A$50)&gt;'Etiquette Statique'!N452,"X","")</f>
        <v/>
      </c>
      <c r="B458" s="291"/>
      <c r="C458" s="952" t="s">
        <v>68</v>
      </c>
      <c r="D458" s="952"/>
      <c r="E458" s="866" t="s">
        <v>69</v>
      </c>
      <c r="F458" s="866"/>
      <c r="G458" s="951">
        <f ca="1">OFFSET('Séries-Statique'!$A$11,B452,2)</f>
        <v>0.43750000000000011</v>
      </c>
      <c r="H458" s="951"/>
      <c r="I458" s="951"/>
      <c r="J458" s="951"/>
      <c r="K458" s="293"/>
      <c r="M458" s="521"/>
      <c r="N458" s="291"/>
      <c r="O458" s="952" t="s">
        <v>68</v>
      </c>
      <c r="P458" s="952"/>
      <c r="Q458" s="866" t="s">
        <v>69</v>
      </c>
      <c r="R458" s="866"/>
      <c r="S458" s="951" t="str">
        <f ca="1">OFFSET('Séries-Statique'!$A$11,N452,2)</f>
        <v/>
      </c>
      <c r="T458" s="951"/>
      <c r="U458" s="951"/>
      <c r="V458" s="951"/>
      <c r="W458" s="293"/>
    </row>
    <row r="459" spans="1:23" ht="18.75" x14ac:dyDescent="0.3">
      <c r="A459" s="138" t="str">
        <f>IF(COUNT('Séries-Statique'!$A$11:$A$50)&gt;'Etiquette Statique'!N452,"X","")</f>
        <v/>
      </c>
      <c r="B459" s="291"/>
      <c r="C459" s="952"/>
      <c r="D459" s="952"/>
      <c r="E459" s="866" t="s">
        <v>70</v>
      </c>
      <c r="F459" s="866"/>
      <c r="G459" s="951">
        <f ca="1">OFFSET('Séries-Statique'!$A$11,B452,3)</f>
        <v>0.45833333333333343</v>
      </c>
      <c r="H459" s="951"/>
      <c r="I459" s="951"/>
      <c r="J459" s="951"/>
      <c r="K459" s="293"/>
      <c r="M459" s="521"/>
      <c r="N459" s="291"/>
      <c r="O459" s="952"/>
      <c r="P459" s="952"/>
      <c r="Q459" s="866" t="s">
        <v>70</v>
      </c>
      <c r="R459" s="866"/>
      <c r="S459" s="951" t="str">
        <f ca="1">OFFSET('Séries-Statique'!$A$11,N452,3)</f>
        <v/>
      </c>
      <c r="T459" s="951"/>
      <c r="U459" s="951"/>
      <c r="V459" s="951"/>
      <c r="W459" s="293"/>
    </row>
    <row r="460" spans="1:23" ht="18.75" x14ac:dyDescent="0.3">
      <c r="A460" s="138" t="str">
        <f>IF(COUNT('Séries-Statique'!$A$11:$A$50)&gt;'Etiquette Statique'!N452,"X","")</f>
        <v/>
      </c>
      <c r="B460" s="291"/>
      <c r="C460" s="952"/>
      <c r="D460" s="952"/>
      <c r="E460" s="866" t="s">
        <v>257</v>
      </c>
      <c r="F460" s="866"/>
      <c r="G460" s="951">
        <f ca="1">OFFSET('Séries-Statique'!$A$11,B452,4)</f>
        <v>0.45902777777777787</v>
      </c>
      <c r="H460" s="951"/>
      <c r="I460" s="951"/>
      <c r="J460" s="951"/>
      <c r="K460" s="293"/>
      <c r="M460" s="521"/>
      <c r="N460" s="291"/>
      <c r="O460" s="952"/>
      <c r="P460" s="952"/>
      <c r="Q460" s="866" t="s">
        <v>257</v>
      </c>
      <c r="R460" s="866"/>
      <c r="S460" s="951" t="str">
        <f ca="1">OFFSET('Séries-Statique'!$A$11,N452,4)</f>
        <v/>
      </c>
      <c r="T460" s="951"/>
      <c r="U460" s="951"/>
      <c r="V460" s="951"/>
      <c r="W460" s="293"/>
    </row>
    <row r="461" spans="1:23" ht="21" x14ac:dyDescent="0.35">
      <c r="A461" s="138" t="str">
        <f>IF(COUNT('Séries-Statique'!$A$11:$A$50)&gt;'Etiquette Statique'!N452,"X","")</f>
        <v/>
      </c>
      <c r="B461" s="291"/>
      <c r="C461" s="952"/>
      <c r="D461" s="952"/>
      <c r="E461" s="866" t="s">
        <v>71</v>
      </c>
      <c r="F461" s="866"/>
      <c r="G461" s="947">
        <f ca="1">OFFSET('Séries-Statique'!$A$11,B452,5)</f>
        <v>0.46041666666666675</v>
      </c>
      <c r="H461" s="947"/>
      <c r="I461" s="947"/>
      <c r="J461" s="947"/>
      <c r="K461" s="293"/>
      <c r="M461" s="521"/>
      <c r="N461" s="291"/>
      <c r="O461" s="952"/>
      <c r="P461" s="952"/>
      <c r="Q461" s="866" t="s">
        <v>71</v>
      </c>
      <c r="R461" s="866"/>
      <c r="S461" s="947" t="str">
        <f ca="1">OFFSET('Séries-Statique'!$A$11,N452,5)</f>
        <v/>
      </c>
      <c r="T461" s="947"/>
      <c r="U461" s="947"/>
      <c r="V461" s="947"/>
      <c r="W461" s="293"/>
    </row>
    <row r="462" spans="1:23" ht="21" x14ac:dyDescent="0.35">
      <c r="A462" s="138" t="str">
        <f>IF(COUNT('Séries-Statique'!$A$11:$A$50)&gt;'Etiquette Statique'!N452,"X","")</f>
        <v/>
      </c>
      <c r="B462" s="291"/>
      <c r="C462" s="931" t="s">
        <v>248</v>
      </c>
      <c r="D462" s="931"/>
      <c r="E462" s="948" t="str">
        <f ca="1">IF(E453="","",IF(OR(E453="DWF",E453="DNF"),"Distance","Temps"))</f>
        <v>Temps</v>
      </c>
      <c r="F462" s="948"/>
      <c r="G462" s="525">
        <f ca="1">OFFSET('Séries-Statique'!$A$11,B452,18)</f>
        <v>6</v>
      </c>
      <c r="H462" s="524" t="str">
        <f ca="1">OFFSET('Séries-Statique'!$A$11,B452,19)</f>
        <v>mn</v>
      </c>
      <c r="I462" s="526">
        <f ca="1">OFFSET('Séries-Statique'!$A$11,B452,20)</f>
        <v>30</v>
      </c>
      <c r="J462" s="524" t="str">
        <f ca="1">OFFSET('Séries-Statique'!$A$11,B452,21)</f>
        <v>s</v>
      </c>
      <c r="K462" s="293"/>
      <c r="M462" s="521"/>
      <c r="N462" s="291"/>
      <c r="O462" s="931" t="s">
        <v>248</v>
      </c>
      <c r="P462" s="931"/>
      <c r="Q462" s="948" t="str">
        <f ca="1">IF(Q453="","",IF(OR(Q453="DWF",Q453="DNF"),"Distance","Temps"))</f>
        <v/>
      </c>
      <c r="R462" s="948"/>
      <c r="S462" s="525" t="str">
        <f ca="1">OFFSET('Séries-Statique'!$A$11,N452,18)</f>
        <v/>
      </c>
      <c r="T462" s="524" t="str">
        <f ca="1">OFFSET('Séries-Statique'!$A$11,N452,19)</f>
        <v/>
      </c>
      <c r="U462" s="526" t="str">
        <f ca="1">OFFSET('Séries-Statique'!$A$11,N452,20)</f>
        <v/>
      </c>
      <c r="V462" s="524" t="str">
        <f ca="1">OFFSET('Séries-Statique'!$A$11,N452,21)</f>
        <v/>
      </c>
      <c r="W462" s="293"/>
    </row>
    <row r="463" spans="1:23" ht="18.75" x14ac:dyDescent="0.3">
      <c r="A463" s="138" t="str">
        <f>IF(COUNT('Séries-Statique'!$A$11:$A$50)&gt;'Etiquette Statique'!N452,"X","")</f>
        <v/>
      </c>
      <c r="B463" s="291"/>
      <c r="C463" s="931"/>
      <c r="D463" s="931"/>
      <c r="E463" s="933" t="s">
        <v>273</v>
      </c>
      <c r="F463" s="514" t="s">
        <v>271</v>
      </c>
      <c r="G463" s="528" t="str">
        <f ca="1">OFFSET('Séries-Statique'!$A$11,B452,14)</f>
        <v>5</v>
      </c>
      <c r="H463" s="529" t="str">
        <f ca="1">OFFSET('Séries-Statique'!$A$11,B452,15)</f>
        <v>mn</v>
      </c>
      <c r="I463" s="528">
        <f ca="1">OFFSET('Séries-Statique'!$A$11,B452,16)</f>
        <v>30</v>
      </c>
      <c r="J463" s="529" t="str">
        <f ca="1">OFFSET('Séries-Statique'!$A$11,B452,17)</f>
        <v>s</v>
      </c>
      <c r="K463" s="293"/>
      <c r="M463" s="521"/>
      <c r="N463" s="291"/>
      <c r="O463" s="931"/>
      <c r="P463" s="931"/>
      <c r="Q463" s="933" t="s">
        <v>273</v>
      </c>
      <c r="R463" s="514" t="s">
        <v>271</v>
      </c>
      <c r="S463" s="528" t="str">
        <f ca="1">OFFSET('Séries-Statique'!$A$11,N452,14)</f>
        <v/>
      </c>
      <c r="T463" s="529" t="str">
        <f ca="1">OFFSET('Séries-Statique'!$A$11,N452,15)</f>
        <v/>
      </c>
      <c r="U463" s="528" t="str">
        <f ca="1">OFFSET('Séries-Statique'!$A$11,N452,16)</f>
        <v/>
      </c>
      <c r="V463" s="529" t="str">
        <f ca="1">OFFSET('Séries-Statique'!$A$11,N452,17)</f>
        <v/>
      </c>
      <c r="W463" s="293"/>
    </row>
    <row r="464" spans="1:23" ht="18.75" x14ac:dyDescent="0.3">
      <c r="A464" s="138" t="str">
        <f>IF(COUNT('Séries-Statique'!$A$11:$A$50)&gt;'Etiquette Statique'!N452,"X","")</f>
        <v/>
      </c>
      <c r="B464" s="291"/>
      <c r="C464" s="931"/>
      <c r="D464" s="931"/>
      <c r="E464" s="933"/>
      <c r="F464" s="514" t="s">
        <v>272</v>
      </c>
      <c r="G464" s="528" t="str">
        <f ca="1">OFFSET('Séries-Statique'!$A$11,B452,22)</f>
        <v>7</v>
      </c>
      <c r="H464" s="529" t="str">
        <f ca="1">OFFSET('Séries-Statique'!$A$11,B452,23)</f>
        <v>mn</v>
      </c>
      <c r="I464" s="528">
        <f ca="1">OFFSET('Séries-Statique'!$A$11,B452,24)</f>
        <v>30</v>
      </c>
      <c r="J464" s="529" t="str">
        <f ca="1">OFFSET('Séries-Statique'!$A$11,B452,25)</f>
        <v>s</v>
      </c>
      <c r="K464" s="293"/>
      <c r="M464" s="521"/>
      <c r="N464" s="291"/>
      <c r="O464" s="931"/>
      <c r="P464" s="931"/>
      <c r="Q464" s="933"/>
      <c r="R464" s="514" t="s">
        <v>272</v>
      </c>
      <c r="S464" s="528" t="str">
        <f ca="1">OFFSET('Séries-Statique'!$A$11,N452,22)</f>
        <v/>
      </c>
      <c r="T464" s="529" t="str">
        <f ca="1">OFFSET('Séries-Statique'!$A$11,N452,23)</f>
        <v/>
      </c>
      <c r="U464" s="528" t="str">
        <f ca="1">OFFSET('Séries-Statique'!$A$11,N452,24)</f>
        <v/>
      </c>
      <c r="V464" s="529" t="str">
        <f ca="1">OFFSET('Séries-Statique'!$A$11,N452,25)</f>
        <v/>
      </c>
      <c r="W464" s="293"/>
    </row>
    <row r="465" spans="1:23" x14ac:dyDescent="0.25">
      <c r="A465" s="138" t="str">
        <f>IF(COUNT('Séries-Statique'!$A$11:$A$50)&gt;'Etiquette Statique'!N452,"X","")</f>
        <v/>
      </c>
      <c r="B465" s="291"/>
      <c r="C465" s="945"/>
      <c r="D465" s="945"/>
      <c r="E465" s="945"/>
      <c r="F465" s="945"/>
      <c r="G465" s="945"/>
      <c r="H465" s="945"/>
      <c r="I465" s="945"/>
      <c r="J465" s="945"/>
      <c r="K465" s="293"/>
      <c r="M465" s="521"/>
      <c r="N465" s="291"/>
      <c r="O465" s="945"/>
      <c r="P465" s="945"/>
      <c r="Q465" s="945"/>
      <c r="R465" s="945"/>
      <c r="S465" s="945"/>
      <c r="T465" s="945"/>
      <c r="U465" s="945"/>
      <c r="V465" s="945"/>
      <c r="W465" s="293"/>
    </row>
    <row r="466" spans="1:23" ht="18.75" x14ac:dyDescent="0.3">
      <c r="A466" s="138" t="str">
        <f>IF(COUNT('Séries-Statique'!$A$11:$A$50)&gt;'Etiquette Statique'!N452,"X","")</f>
        <v/>
      </c>
      <c r="B466" s="291"/>
      <c r="C466" s="946" t="s">
        <v>259</v>
      </c>
      <c r="D466" s="946"/>
      <c r="E466" s="946"/>
      <c r="F466" s="946"/>
      <c r="G466" s="946"/>
      <c r="H466" s="946"/>
      <c r="I466" s="946"/>
      <c r="J466" s="946"/>
      <c r="K466" s="293"/>
      <c r="M466" s="521"/>
      <c r="N466" s="291"/>
      <c r="O466" s="946" t="s">
        <v>259</v>
      </c>
      <c r="P466" s="946"/>
      <c r="Q466" s="946"/>
      <c r="R466" s="946"/>
      <c r="S466" s="946"/>
      <c r="T466" s="946"/>
      <c r="U466" s="946"/>
      <c r="V466" s="946"/>
      <c r="W466" s="293"/>
    </row>
    <row r="467" spans="1:23" ht="15.75" thickBot="1" x14ac:dyDescent="0.3">
      <c r="A467" s="138" t="str">
        <f>IF(COUNT('Séries-Statique'!$A$11:$A$50)&gt;'Etiquette Statique'!N452,"X","")</f>
        <v/>
      </c>
      <c r="B467" s="291"/>
      <c r="C467" s="945"/>
      <c r="D467" s="945"/>
      <c r="E467" s="945"/>
      <c r="F467" s="945"/>
      <c r="G467" s="945"/>
      <c r="H467" s="945"/>
      <c r="I467" s="945"/>
      <c r="J467" s="945"/>
      <c r="K467" s="293"/>
      <c r="M467" s="521"/>
      <c r="N467" s="291"/>
      <c r="O467" s="945"/>
      <c r="P467" s="945"/>
      <c r="Q467" s="945"/>
      <c r="R467" s="945"/>
      <c r="S467" s="945"/>
      <c r="T467" s="945"/>
      <c r="U467" s="945"/>
      <c r="V467" s="945"/>
      <c r="W467" s="293"/>
    </row>
    <row r="468" spans="1:23" ht="15.75" thickBot="1" x14ac:dyDescent="0.3">
      <c r="A468" s="138" t="str">
        <f>IF(COUNT('Séries-Statique'!$A$11:$A$50)&gt;'Etiquette Statique'!N452,"X","")</f>
        <v/>
      </c>
      <c r="B468" s="291"/>
      <c r="C468" s="933" t="s">
        <v>262</v>
      </c>
      <c r="D468" s="934"/>
      <c r="E468" s="530"/>
      <c r="F468" s="531"/>
      <c r="G468" s="531"/>
      <c r="H468" s="531"/>
      <c r="I468" s="531"/>
      <c r="J468" s="532"/>
      <c r="K468" s="293"/>
      <c r="M468" s="521"/>
      <c r="N468" s="291"/>
      <c r="O468" s="933" t="s">
        <v>262</v>
      </c>
      <c r="P468" s="934"/>
      <c r="Q468" s="530"/>
      <c r="R468" s="531"/>
      <c r="S468" s="531"/>
      <c r="T468" s="531"/>
      <c r="U468" s="531"/>
      <c r="V468" s="532"/>
      <c r="W468" s="293"/>
    </row>
    <row r="469" spans="1:23" ht="15.75" thickBot="1" x14ac:dyDescent="0.3">
      <c r="A469" s="138" t="str">
        <f>IF(COUNT('Séries-Statique'!$A$11:$A$50)&gt;'Etiquette Statique'!N452,"X","")</f>
        <v/>
      </c>
      <c r="B469" s="291"/>
      <c r="C469" s="516"/>
      <c r="D469" s="516"/>
      <c r="E469" s="289"/>
      <c r="F469" s="289"/>
      <c r="G469" s="289"/>
      <c r="H469" s="289"/>
      <c r="I469" s="289"/>
      <c r="J469" s="289"/>
      <c r="K469" s="293"/>
      <c r="M469" s="521"/>
      <c r="N469" s="291"/>
      <c r="O469" s="516"/>
      <c r="P469" s="516"/>
      <c r="Q469" s="289"/>
      <c r="R469" s="289"/>
      <c r="S469" s="289"/>
      <c r="T469" s="289"/>
      <c r="U469" s="289"/>
      <c r="V469" s="289"/>
      <c r="W469" s="293"/>
    </row>
    <row r="470" spans="1:23" x14ac:dyDescent="0.25">
      <c r="A470" s="138" t="str">
        <f>IF(COUNT('Séries-Statique'!$A$11:$A$50)&gt;'Etiquette Statique'!N452,"X","")</f>
        <v/>
      </c>
      <c r="B470" s="291"/>
      <c r="C470" s="976" t="s">
        <v>260</v>
      </c>
      <c r="D470" s="977"/>
      <c r="E470" s="959"/>
      <c r="F470" s="959"/>
      <c r="G470" s="959"/>
      <c r="H470" s="959"/>
      <c r="I470" s="959"/>
      <c r="J470" s="960"/>
      <c r="K470" s="293"/>
      <c r="M470" s="521"/>
      <c r="N470" s="291"/>
      <c r="O470" s="976" t="s">
        <v>260</v>
      </c>
      <c r="P470" s="977"/>
      <c r="Q470" s="959"/>
      <c r="R470" s="959"/>
      <c r="S470" s="959"/>
      <c r="T470" s="959"/>
      <c r="U470" s="959"/>
      <c r="V470" s="960"/>
      <c r="W470" s="293"/>
    </row>
    <row r="471" spans="1:23" x14ac:dyDescent="0.25">
      <c r="A471" s="138" t="str">
        <f>IF(COUNT('Séries-Statique'!$A$11:$A$50)&gt;'Etiquette Statique'!N452,"X","")</f>
        <v/>
      </c>
      <c r="B471" s="291"/>
      <c r="C471" s="971"/>
      <c r="D471" s="972"/>
      <c r="E471" s="949"/>
      <c r="F471" s="949"/>
      <c r="G471" s="949"/>
      <c r="H471" s="949"/>
      <c r="I471" s="949"/>
      <c r="J471" s="950"/>
      <c r="K471" s="293"/>
      <c r="M471" s="521"/>
      <c r="N471" s="291"/>
      <c r="O471" s="971"/>
      <c r="P471" s="972"/>
      <c r="Q471" s="949"/>
      <c r="R471" s="949"/>
      <c r="S471" s="949"/>
      <c r="T471" s="949"/>
      <c r="U471" s="949"/>
      <c r="V471" s="950"/>
      <c r="W471" s="293"/>
    </row>
    <row r="472" spans="1:23" x14ac:dyDescent="0.25">
      <c r="A472" s="138" t="str">
        <f>IF(COUNT('Séries-Statique'!$A$11:$A$50)&gt;'Etiquette Statique'!N452,"X","")</f>
        <v/>
      </c>
      <c r="B472" s="291"/>
      <c r="C472" s="971" t="s">
        <v>261</v>
      </c>
      <c r="D472" s="972"/>
      <c r="E472" s="949"/>
      <c r="F472" s="949"/>
      <c r="G472" s="949"/>
      <c r="H472" s="949"/>
      <c r="I472" s="949"/>
      <c r="J472" s="950"/>
      <c r="K472" s="293"/>
      <c r="M472" s="521"/>
      <c r="N472" s="291"/>
      <c r="O472" s="971" t="s">
        <v>261</v>
      </c>
      <c r="P472" s="972"/>
      <c r="Q472" s="949"/>
      <c r="R472" s="949"/>
      <c r="S472" s="949"/>
      <c r="T472" s="949"/>
      <c r="U472" s="949"/>
      <c r="V472" s="950"/>
      <c r="W472" s="293"/>
    </row>
    <row r="473" spans="1:23" ht="15.75" thickBot="1" x14ac:dyDescent="0.3">
      <c r="A473" s="138" t="str">
        <f>IF(COUNT('Séries-Statique'!$A$11:$A$50)&gt;'Etiquette Statique'!N452,"X","")</f>
        <v/>
      </c>
      <c r="B473" s="291"/>
      <c r="C473" s="973"/>
      <c r="D473" s="974"/>
      <c r="E473" s="954"/>
      <c r="F473" s="954"/>
      <c r="G473" s="954"/>
      <c r="H473" s="954"/>
      <c r="I473" s="954"/>
      <c r="J473" s="955"/>
      <c r="K473" s="293"/>
      <c r="M473" s="521"/>
      <c r="N473" s="291"/>
      <c r="O473" s="973"/>
      <c r="P473" s="974"/>
      <c r="Q473" s="954"/>
      <c r="R473" s="954"/>
      <c r="S473" s="954"/>
      <c r="T473" s="954"/>
      <c r="U473" s="954"/>
      <c r="V473" s="955"/>
      <c r="W473" s="293"/>
    </row>
    <row r="474" spans="1:23" ht="15.75" thickBot="1" x14ac:dyDescent="0.3">
      <c r="A474" s="138" t="str">
        <f>IF(COUNT('Séries-Statique'!$A$11:$A$50)&gt;'Etiquette Statique'!N452,"X","")</f>
        <v/>
      </c>
      <c r="B474" s="291"/>
      <c r="C474" s="292"/>
      <c r="D474" s="292"/>
      <c r="E474" s="292"/>
      <c r="F474" s="292"/>
      <c r="G474" s="292"/>
      <c r="H474" s="292"/>
      <c r="I474" s="292"/>
      <c r="J474" s="292"/>
      <c r="K474" s="293"/>
      <c r="M474" s="521"/>
      <c r="N474" s="291"/>
      <c r="O474" s="292"/>
      <c r="P474" s="292"/>
      <c r="Q474" s="292"/>
      <c r="R474" s="292"/>
      <c r="S474" s="292"/>
      <c r="T474" s="292"/>
      <c r="U474" s="292"/>
      <c r="V474" s="292"/>
      <c r="W474" s="293"/>
    </row>
    <row r="475" spans="1:23" x14ac:dyDescent="0.25">
      <c r="A475" s="138" t="str">
        <f>IF(COUNT('Séries-Statique'!$A$11:$A$50)&gt;'Etiquette Statique'!N452,"X","")</f>
        <v/>
      </c>
      <c r="B475" s="291"/>
      <c r="C475" s="956" t="s">
        <v>132</v>
      </c>
      <c r="D475" s="880" t="s">
        <v>133</v>
      </c>
      <c r="E475" s="871"/>
      <c r="F475" s="871"/>
      <c r="G475" s="871"/>
      <c r="H475" s="871"/>
      <c r="I475" s="959"/>
      <c r="J475" s="960"/>
      <c r="K475" s="293"/>
      <c r="M475" s="521"/>
      <c r="N475" s="291"/>
      <c r="O475" s="956" t="s">
        <v>132</v>
      </c>
      <c r="P475" s="880" t="s">
        <v>133</v>
      </c>
      <c r="Q475" s="871"/>
      <c r="R475" s="871"/>
      <c r="S475" s="871"/>
      <c r="T475" s="871"/>
      <c r="U475" s="959"/>
      <c r="V475" s="960"/>
      <c r="W475" s="293"/>
    </row>
    <row r="476" spans="1:23" x14ac:dyDescent="0.25">
      <c r="A476" s="138" t="str">
        <f>IF(COUNT('Séries-Statique'!$A$11:$A$50)&gt;'Etiquette Statique'!N452,"X","")</f>
        <v/>
      </c>
      <c r="B476" s="291"/>
      <c r="C476" s="957"/>
      <c r="D476" s="859" t="s">
        <v>134</v>
      </c>
      <c r="E476" s="864"/>
      <c r="F476" s="864"/>
      <c r="G476" s="864"/>
      <c r="H476" s="864"/>
      <c r="I476" s="949"/>
      <c r="J476" s="950"/>
      <c r="K476" s="293"/>
      <c r="M476" s="521"/>
      <c r="N476" s="291"/>
      <c r="O476" s="957"/>
      <c r="P476" s="859" t="s">
        <v>134</v>
      </c>
      <c r="Q476" s="864"/>
      <c r="R476" s="864"/>
      <c r="S476" s="864"/>
      <c r="T476" s="864"/>
      <c r="U476" s="949"/>
      <c r="V476" s="950"/>
      <c r="W476" s="293"/>
    </row>
    <row r="477" spans="1:23" x14ac:dyDescent="0.25">
      <c r="A477" s="138" t="str">
        <f>IF(COUNT('Séries-Statique'!$A$11:$A$50)&gt;'Etiquette Statique'!N452,"X","")</f>
        <v/>
      </c>
      <c r="B477" s="291"/>
      <c r="C477" s="957"/>
      <c r="D477" s="859" t="s">
        <v>135</v>
      </c>
      <c r="E477" s="864"/>
      <c r="F477" s="864"/>
      <c r="G477" s="864"/>
      <c r="H477" s="864"/>
      <c r="I477" s="949"/>
      <c r="J477" s="950"/>
      <c r="K477" s="293"/>
      <c r="M477" s="521"/>
      <c r="N477" s="291"/>
      <c r="O477" s="957"/>
      <c r="P477" s="859" t="s">
        <v>135</v>
      </c>
      <c r="Q477" s="864"/>
      <c r="R477" s="864"/>
      <c r="S477" s="864"/>
      <c r="T477" s="864"/>
      <c r="U477" s="949"/>
      <c r="V477" s="950"/>
      <c r="W477" s="293"/>
    </row>
    <row r="478" spans="1:23" x14ac:dyDescent="0.25">
      <c r="A478" s="138" t="str">
        <f>IF(COUNT('Séries-Statique'!$A$11:$A$50)&gt;'Etiquette Statique'!N452,"X","")</f>
        <v/>
      </c>
      <c r="B478" s="291"/>
      <c r="C478" s="957"/>
      <c r="D478" s="859" t="s">
        <v>136</v>
      </c>
      <c r="E478" s="864"/>
      <c r="F478" s="864"/>
      <c r="G478" s="864"/>
      <c r="H478" s="864"/>
      <c r="I478" s="949"/>
      <c r="J478" s="950"/>
      <c r="K478" s="293"/>
      <c r="M478" s="521"/>
      <c r="N478" s="291"/>
      <c r="O478" s="957"/>
      <c r="P478" s="859" t="s">
        <v>136</v>
      </c>
      <c r="Q478" s="864"/>
      <c r="R478" s="864"/>
      <c r="S478" s="864"/>
      <c r="T478" s="864"/>
      <c r="U478" s="949"/>
      <c r="V478" s="950"/>
      <c r="W478" s="293"/>
    </row>
    <row r="479" spans="1:23" x14ac:dyDescent="0.25">
      <c r="A479" s="138" t="str">
        <f>IF(COUNT('Séries-Statique'!$A$11:$A$50)&gt;'Etiquette Statique'!N452,"X","")</f>
        <v/>
      </c>
      <c r="B479" s="291"/>
      <c r="C479" s="957"/>
      <c r="D479" s="859" t="s">
        <v>137</v>
      </c>
      <c r="E479" s="864"/>
      <c r="F479" s="864"/>
      <c r="G479" s="864"/>
      <c r="H479" s="864"/>
      <c r="I479" s="949"/>
      <c r="J479" s="950"/>
      <c r="K479" s="293"/>
      <c r="M479" s="521"/>
      <c r="N479" s="291"/>
      <c r="O479" s="957"/>
      <c r="P479" s="859" t="s">
        <v>137</v>
      </c>
      <c r="Q479" s="864"/>
      <c r="R479" s="864"/>
      <c r="S479" s="864"/>
      <c r="T479" s="864"/>
      <c r="U479" s="949"/>
      <c r="V479" s="950"/>
      <c r="W479" s="293"/>
    </row>
    <row r="480" spans="1:23" ht="15.75" thickBot="1" x14ac:dyDescent="0.3">
      <c r="A480" s="138" t="str">
        <f>IF(COUNT('Séries-Statique'!$A$11:$A$50)&gt;'Etiquette Statique'!N452,"X","")</f>
        <v/>
      </c>
      <c r="B480" s="291"/>
      <c r="C480" s="958"/>
      <c r="D480" s="862" t="s">
        <v>138</v>
      </c>
      <c r="E480" s="975"/>
      <c r="F480" s="975"/>
      <c r="G480" s="975"/>
      <c r="H480" s="975"/>
      <c r="I480" s="954"/>
      <c r="J480" s="955"/>
      <c r="K480" s="293"/>
      <c r="M480" s="521"/>
      <c r="N480" s="291"/>
      <c r="O480" s="958"/>
      <c r="P480" s="862" t="s">
        <v>138</v>
      </c>
      <c r="Q480" s="975"/>
      <c r="R480" s="975"/>
      <c r="S480" s="975"/>
      <c r="T480" s="975"/>
      <c r="U480" s="954"/>
      <c r="V480" s="955"/>
      <c r="W480" s="293"/>
    </row>
    <row r="481" spans="1:23" x14ac:dyDescent="0.25">
      <c r="A481" s="138" t="str">
        <f>IF(COUNT('Séries-Statique'!$A$11:$A$50)&gt;'Etiquette Statique'!N452,"X","")</f>
        <v/>
      </c>
      <c r="B481" s="291"/>
      <c r="C481" s="961" t="s">
        <v>145</v>
      </c>
      <c r="D481" s="963" t="s">
        <v>146</v>
      </c>
      <c r="E481" s="964"/>
      <c r="F481" s="964"/>
      <c r="G481" s="964"/>
      <c r="H481" s="964"/>
      <c r="I481" s="965"/>
      <c r="J481" s="966"/>
      <c r="K481" s="293"/>
      <c r="M481" s="521"/>
      <c r="N481" s="291"/>
      <c r="O481" s="961" t="s">
        <v>145</v>
      </c>
      <c r="P481" s="963" t="s">
        <v>146</v>
      </c>
      <c r="Q481" s="964"/>
      <c r="R481" s="964"/>
      <c r="S481" s="964"/>
      <c r="T481" s="964"/>
      <c r="U481" s="965"/>
      <c r="V481" s="966"/>
      <c r="W481" s="293"/>
    </row>
    <row r="482" spans="1:23" x14ac:dyDescent="0.25">
      <c r="A482" s="138" t="str">
        <f>IF(COUNT('Séries-Statique'!$A$11:$A$50)&gt;'Etiquette Statique'!N452,"X","")</f>
        <v/>
      </c>
      <c r="B482" s="291"/>
      <c r="C482" s="957"/>
      <c r="D482" s="859" t="s">
        <v>147</v>
      </c>
      <c r="E482" s="864"/>
      <c r="F482" s="864"/>
      <c r="G482" s="864"/>
      <c r="H482" s="864"/>
      <c r="I482" s="949"/>
      <c r="J482" s="950"/>
      <c r="K482" s="293"/>
      <c r="M482" s="521"/>
      <c r="N482" s="291"/>
      <c r="O482" s="957"/>
      <c r="P482" s="859" t="s">
        <v>147</v>
      </c>
      <c r="Q482" s="864"/>
      <c r="R482" s="864"/>
      <c r="S482" s="864"/>
      <c r="T482" s="864"/>
      <c r="U482" s="949"/>
      <c r="V482" s="950"/>
      <c r="W482" s="293"/>
    </row>
    <row r="483" spans="1:23" x14ac:dyDescent="0.25">
      <c r="A483" s="138" t="str">
        <f>IF(COUNT('Séries-Statique'!$A$11:$A$50)&gt;'Etiquette Statique'!N452,"X","")</f>
        <v/>
      </c>
      <c r="B483" s="291"/>
      <c r="C483" s="957"/>
      <c r="D483" s="859" t="s">
        <v>148</v>
      </c>
      <c r="E483" s="864"/>
      <c r="F483" s="864"/>
      <c r="G483" s="864"/>
      <c r="H483" s="864"/>
      <c r="I483" s="949"/>
      <c r="J483" s="950"/>
      <c r="K483" s="293"/>
      <c r="M483" s="521"/>
      <c r="N483" s="291"/>
      <c r="O483" s="957"/>
      <c r="P483" s="859" t="s">
        <v>148</v>
      </c>
      <c r="Q483" s="864"/>
      <c r="R483" s="864"/>
      <c r="S483" s="864"/>
      <c r="T483" s="864"/>
      <c r="U483" s="949"/>
      <c r="V483" s="950"/>
      <c r="W483" s="293"/>
    </row>
    <row r="484" spans="1:23" x14ac:dyDescent="0.25">
      <c r="A484" s="138" t="str">
        <f>IF(COUNT('Séries-Statique'!$A$11:$A$50)&gt;'Etiquette Statique'!N452,"X","")</f>
        <v/>
      </c>
      <c r="B484" s="291"/>
      <c r="C484" s="957"/>
      <c r="D484" s="859" t="s">
        <v>149</v>
      </c>
      <c r="E484" s="864"/>
      <c r="F484" s="864"/>
      <c r="G484" s="864"/>
      <c r="H484" s="864"/>
      <c r="I484" s="949"/>
      <c r="J484" s="950"/>
      <c r="K484" s="293"/>
      <c r="M484" s="521"/>
      <c r="N484" s="291"/>
      <c r="O484" s="957"/>
      <c r="P484" s="859" t="s">
        <v>149</v>
      </c>
      <c r="Q484" s="864"/>
      <c r="R484" s="864"/>
      <c r="S484" s="864"/>
      <c r="T484" s="864"/>
      <c r="U484" s="949"/>
      <c r="V484" s="950"/>
      <c r="W484" s="293"/>
    </row>
    <row r="485" spans="1:23" x14ac:dyDescent="0.25">
      <c r="A485" s="138" t="str">
        <f>IF(COUNT('Séries-Statique'!$A$11:$A$50)&gt;'Etiquette Statique'!N452,"X","")</f>
        <v/>
      </c>
      <c r="B485" s="291"/>
      <c r="C485" s="957"/>
      <c r="D485" s="859" t="s">
        <v>150</v>
      </c>
      <c r="E485" s="864"/>
      <c r="F485" s="864"/>
      <c r="G485" s="864"/>
      <c r="H485" s="864"/>
      <c r="I485" s="949"/>
      <c r="J485" s="950"/>
      <c r="K485" s="293"/>
      <c r="M485" s="521"/>
      <c r="N485" s="291"/>
      <c r="O485" s="957"/>
      <c r="P485" s="859" t="s">
        <v>150</v>
      </c>
      <c r="Q485" s="864"/>
      <c r="R485" s="864"/>
      <c r="S485" s="864"/>
      <c r="T485" s="864"/>
      <c r="U485" s="949"/>
      <c r="V485" s="950"/>
      <c r="W485" s="293"/>
    </row>
    <row r="486" spans="1:23" x14ac:dyDescent="0.25">
      <c r="A486" s="138" t="str">
        <f>IF(COUNT('Séries-Statique'!$A$11:$A$50)&gt;'Etiquette Statique'!N452,"X","")</f>
        <v/>
      </c>
      <c r="B486" s="291"/>
      <c r="C486" s="957"/>
      <c r="D486" s="859" t="s">
        <v>151</v>
      </c>
      <c r="E486" s="864"/>
      <c r="F486" s="864"/>
      <c r="G486" s="864"/>
      <c r="H486" s="864"/>
      <c r="I486" s="949"/>
      <c r="J486" s="950"/>
      <c r="K486" s="293"/>
      <c r="M486" s="521"/>
      <c r="N486" s="291"/>
      <c r="O486" s="957"/>
      <c r="P486" s="859" t="s">
        <v>151</v>
      </c>
      <c r="Q486" s="864"/>
      <c r="R486" s="864"/>
      <c r="S486" s="864"/>
      <c r="T486" s="864"/>
      <c r="U486" s="949"/>
      <c r="V486" s="950"/>
      <c r="W486" s="293"/>
    </row>
    <row r="487" spans="1:23" ht="15.75" thickBot="1" x14ac:dyDescent="0.3">
      <c r="A487" s="138" t="str">
        <f>IF(COUNT('Séries-Statique'!$A$11:$A$50)&gt;'Etiquette Statique'!N452,"X","")</f>
        <v/>
      </c>
      <c r="B487" s="291"/>
      <c r="C487" s="962"/>
      <c r="D487" s="967" t="s">
        <v>152</v>
      </c>
      <c r="E487" s="968"/>
      <c r="F487" s="968"/>
      <c r="G487" s="968"/>
      <c r="H487" s="968"/>
      <c r="I487" s="969"/>
      <c r="J487" s="970"/>
      <c r="K487" s="293"/>
      <c r="M487" s="521"/>
      <c r="N487" s="291"/>
      <c r="O487" s="962"/>
      <c r="P487" s="967" t="s">
        <v>152</v>
      </c>
      <c r="Q487" s="968"/>
      <c r="R487" s="968"/>
      <c r="S487" s="968"/>
      <c r="T487" s="968"/>
      <c r="U487" s="969"/>
      <c r="V487" s="970"/>
      <c r="W487" s="293"/>
    </row>
    <row r="488" spans="1:23" x14ac:dyDescent="0.25">
      <c r="A488" s="138" t="str">
        <f>IF(COUNT('Séries-Statique'!$A$11:$A$50)&gt;'Etiquette Statique'!N452,"X","")</f>
        <v/>
      </c>
      <c r="B488" s="291"/>
      <c r="C488" s="956" t="s">
        <v>126</v>
      </c>
      <c r="D488" s="918" t="s">
        <v>263</v>
      </c>
      <c r="E488" s="919"/>
      <c r="F488" s="920"/>
      <c r="G488" s="416" t="s">
        <v>174</v>
      </c>
      <c r="H488" s="416"/>
      <c r="I488" s="959"/>
      <c r="J488" s="960"/>
      <c r="K488" s="293"/>
      <c r="M488" s="521"/>
      <c r="N488" s="291"/>
      <c r="O488" s="956" t="s">
        <v>126</v>
      </c>
      <c r="P488" s="918" t="s">
        <v>263</v>
      </c>
      <c r="Q488" s="919"/>
      <c r="R488" s="920"/>
      <c r="S488" s="416" t="s">
        <v>174</v>
      </c>
      <c r="T488" s="416"/>
      <c r="U488" s="959"/>
      <c r="V488" s="960"/>
      <c r="W488" s="293"/>
    </row>
    <row r="489" spans="1:23" x14ac:dyDescent="0.25">
      <c r="A489" s="138" t="str">
        <f>IF(COUNT('Séries-Statique'!$A$11:$A$50)&gt;'Etiquette Statique'!N452,"X","")</f>
        <v/>
      </c>
      <c r="B489" s="291"/>
      <c r="C489" s="957"/>
      <c r="D489" s="913" t="s">
        <v>128</v>
      </c>
      <c r="E489" s="914"/>
      <c r="F489" s="915"/>
      <c r="G489" s="110" t="s">
        <v>266</v>
      </c>
      <c r="H489" s="110"/>
      <c r="I489" s="949"/>
      <c r="J489" s="950"/>
      <c r="K489" s="293"/>
      <c r="M489" s="521"/>
      <c r="N489" s="291"/>
      <c r="O489" s="957"/>
      <c r="P489" s="913" t="s">
        <v>128</v>
      </c>
      <c r="Q489" s="914"/>
      <c r="R489" s="915"/>
      <c r="S489" s="110" t="s">
        <v>266</v>
      </c>
      <c r="T489" s="110"/>
      <c r="U489" s="949"/>
      <c r="V489" s="950"/>
      <c r="W489" s="293"/>
    </row>
    <row r="490" spans="1:23" x14ac:dyDescent="0.25">
      <c r="A490" s="138" t="str">
        <f>IF(COUNT('Séries-Statique'!$A$11:$A$50)&gt;'Etiquette Statique'!N452,"X","")</f>
        <v/>
      </c>
      <c r="B490" s="291"/>
      <c r="C490" s="957"/>
      <c r="D490" s="913" t="s">
        <v>264</v>
      </c>
      <c r="E490" s="914"/>
      <c r="F490" s="915"/>
      <c r="G490" s="110" t="s">
        <v>265</v>
      </c>
      <c r="H490" s="110"/>
      <c r="I490" s="949"/>
      <c r="J490" s="950"/>
      <c r="K490" s="293"/>
      <c r="M490" s="521"/>
      <c r="N490" s="291"/>
      <c r="O490" s="957"/>
      <c r="P490" s="913" t="s">
        <v>264</v>
      </c>
      <c r="Q490" s="914"/>
      <c r="R490" s="915"/>
      <c r="S490" s="110" t="s">
        <v>265</v>
      </c>
      <c r="T490" s="110"/>
      <c r="U490" s="949"/>
      <c r="V490" s="950"/>
      <c r="W490" s="293"/>
    </row>
    <row r="491" spans="1:23" x14ac:dyDescent="0.25">
      <c r="A491" s="138" t="str">
        <f>IF(COUNT('Séries-Statique'!$A$11:$A$50)&gt;'Etiquette Statique'!N452,"X","")</f>
        <v/>
      </c>
      <c r="B491" s="291"/>
      <c r="C491" s="957"/>
      <c r="D491" s="533" t="s">
        <v>267</v>
      </c>
      <c r="E491" s="518"/>
      <c r="F491" s="518"/>
      <c r="G491" s="110" t="s">
        <v>164</v>
      </c>
      <c r="H491" s="110"/>
      <c r="I491" s="949"/>
      <c r="J491" s="950"/>
      <c r="K491" s="293"/>
      <c r="M491" s="521"/>
      <c r="N491" s="291"/>
      <c r="O491" s="957"/>
      <c r="P491" s="533" t="s">
        <v>267</v>
      </c>
      <c r="Q491" s="518"/>
      <c r="R491" s="518"/>
      <c r="S491" s="110" t="s">
        <v>164</v>
      </c>
      <c r="T491" s="110"/>
      <c r="U491" s="949"/>
      <c r="V491" s="950"/>
      <c r="W491" s="293"/>
    </row>
    <row r="492" spans="1:23" ht="15.75" thickBot="1" x14ac:dyDescent="0.3">
      <c r="A492" s="138" t="str">
        <f>IF(COUNT('Séries-Statique'!$A$11:$A$50)&gt;'Etiquette Statique'!N452,"X","")</f>
        <v/>
      </c>
      <c r="B492" s="291"/>
      <c r="C492" s="958"/>
      <c r="D492" s="534" t="s">
        <v>268</v>
      </c>
      <c r="E492" s="519"/>
      <c r="F492" s="519"/>
      <c r="G492" s="3" t="s">
        <v>164</v>
      </c>
      <c r="H492" s="3"/>
      <c r="I492" s="954"/>
      <c r="J492" s="955"/>
      <c r="K492" s="293"/>
      <c r="M492" s="521"/>
      <c r="N492" s="291"/>
      <c r="O492" s="958"/>
      <c r="P492" s="534" t="s">
        <v>268</v>
      </c>
      <c r="Q492" s="519"/>
      <c r="R492" s="519"/>
      <c r="S492" s="3" t="s">
        <v>164</v>
      </c>
      <c r="T492" s="3"/>
      <c r="U492" s="954"/>
      <c r="V492" s="955"/>
      <c r="W492" s="293"/>
    </row>
    <row r="493" spans="1:23" ht="15.75" thickBot="1" x14ac:dyDescent="0.3">
      <c r="A493" s="138" t="str">
        <f>IF(COUNT('Séries-Statique'!$A$11:$A$50)&gt;'Etiquette Statique'!N452,"X","")</f>
        <v/>
      </c>
      <c r="B493" s="291"/>
      <c r="C493" s="292"/>
      <c r="D493" s="292"/>
      <c r="E493" s="292"/>
      <c r="F493" s="292"/>
      <c r="G493" s="292"/>
      <c r="H493" s="292"/>
      <c r="I493" s="292"/>
      <c r="J493" s="292"/>
      <c r="K493" s="293"/>
      <c r="M493" s="521"/>
      <c r="N493" s="291"/>
      <c r="O493" s="292"/>
      <c r="P493" s="292"/>
      <c r="Q493" s="292"/>
      <c r="R493" s="292"/>
      <c r="S493" s="292"/>
      <c r="T493" s="292"/>
      <c r="U493" s="292"/>
      <c r="V493" s="292"/>
      <c r="W493" s="293"/>
    </row>
    <row r="494" spans="1:23" ht="18.75" x14ac:dyDescent="0.3">
      <c r="A494" s="138" t="str">
        <f>IF(COUNT('Séries-Statique'!$A$11:$A$50)&gt;'Etiquette Statique'!N452,"X","")</f>
        <v/>
      </c>
      <c r="B494" s="291"/>
      <c r="C494" s="901" t="s">
        <v>269</v>
      </c>
      <c r="D494" s="902"/>
      <c r="E494" s="902"/>
      <c r="F494" s="902"/>
      <c r="G494" s="902"/>
      <c r="H494" s="902"/>
      <c r="I494" s="902"/>
      <c r="J494" s="903"/>
      <c r="K494" s="293"/>
      <c r="M494" s="521"/>
      <c r="N494" s="291"/>
      <c r="O494" s="901" t="s">
        <v>269</v>
      </c>
      <c r="P494" s="902"/>
      <c r="Q494" s="902"/>
      <c r="R494" s="902"/>
      <c r="S494" s="902"/>
      <c r="T494" s="902"/>
      <c r="U494" s="902"/>
      <c r="V494" s="903"/>
      <c r="W494" s="293"/>
    </row>
    <row r="495" spans="1:23" x14ac:dyDescent="0.25">
      <c r="A495" s="138" t="str">
        <f>IF(COUNT('Séries-Statique'!$A$11:$A$50)&gt;'Etiquette Statique'!N452,"X","")</f>
        <v/>
      </c>
      <c r="B495" s="291"/>
      <c r="C495" s="904"/>
      <c r="D495" s="905"/>
      <c r="E495" s="905"/>
      <c r="F495" s="905"/>
      <c r="G495" s="905"/>
      <c r="H495" s="905"/>
      <c r="I495" s="905"/>
      <c r="J495" s="906"/>
      <c r="K495" s="293"/>
      <c r="M495" s="521"/>
      <c r="N495" s="291"/>
      <c r="O495" s="904"/>
      <c r="P495" s="905"/>
      <c r="Q495" s="905"/>
      <c r="R495" s="905"/>
      <c r="S495" s="905"/>
      <c r="T495" s="905"/>
      <c r="U495" s="905"/>
      <c r="V495" s="906"/>
      <c r="W495" s="293"/>
    </row>
    <row r="496" spans="1:23" x14ac:dyDescent="0.25">
      <c r="A496" s="138" t="str">
        <f>IF(COUNT('Séries-Statique'!$A$11:$A$50)&gt;'Etiquette Statique'!N452,"X","")</f>
        <v/>
      </c>
      <c r="B496" s="291"/>
      <c r="C496" s="907"/>
      <c r="D496" s="908"/>
      <c r="E496" s="908"/>
      <c r="F496" s="908"/>
      <c r="G496" s="908"/>
      <c r="H496" s="908"/>
      <c r="I496" s="908"/>
      <c r="J496" s="909"/>
      <c r="K496" s="293"/>
      <c r="M496" s="521"/>
      <c r="N496" s="291"/>
      <c r="O496" s="907"/>
      <c r="P496" s="908"/>
      <c r="Q496" s="908"/>
      <c r="R496" s="908"/>
      <c r="S496" s="908"/>
      <c r="T496" s="908"/>
      <c r="U496" s="908"/>
      <c r="V496" s="909"/>
      <c r="W496" s="293"/>
    </row>
    <row r="497" spans="1:23" x14ac:dyDescent="0.25">
      <c r="A497" s="138" t="str">
        <f>IF(COUNT('Séries-Statique'!$A$11:$A$50)&gt;'Etiquette Statique'!N452,"X","")</f>
        <v/>
      </c>
      <c r="B497" s="291"/>
      <c r="C497" s="907"/>
      <c r="D497" s="908"/>
      <c r="E497" s="908"/>
      <c r="F497" s="908"/>
      <c r="G497" s="908"/>
      <c r="H497" s="908"/>
      <c r="I497" s="908"/>
      <c r="J497" s="909"/>
      <c r="K497" s="293"/>
      <c r="M497" s="521"/>
      <c r="N497" s="291"/>
      <c r="O497" s="907"/>
      <c r="P497" s="908"/>
      <c r="Q497" s="908"/>
      <c r="R497" s="908"/>
      <c r="S497" s="908"/>
      <c r="T497" s="908"/>
      <c r="U497" s="908"/>
      <c r="V497" s="909"/>
      <c r="W497" s="293"/>
    </row>
    <row r="498" spans="1:23" ht="15.75" thickBot="1" x14ac:dyDescent="0.3">
      <c r="A498" s="138" t="str">
        <f>IF(COUNT('Séries-Statique'!$A$11:$A$50)&gt;'Etiquette Statique'!N452,"X","")</f>
        <v/>
      </c>
      <c r="B498" s="291"/>
      <c r="C498" s="910"/>
      <c r="D498" s="911"/>
      <c r="E498" s="911"/>
      <c r="F498" s="911"/>
      <c r="G498" s="911"/>
      <c r="H498" s="911"/>
      <c r="I498" s="911"/>
      <c r="J498" s="912"/>
      <c r="K498" s="293"/>
      <c r="M498" s="521"/>
      <c r="N498" s="291"/>
      <c r="O498" s="910"/>
      <c r="P498" s="911"/>
      <c r="Q498" s="911"/>
      <c r="R498" s="911"/>
      <c r="S498" s="911"/>
      <c r="T498" s="911"/>
      <c r="U498" s="911"/>
      <c r="V498" s="912"/>
      <c r="W498" s="293"/>
    </row>
    <row r="499" spans="1:23" ht="15.75" thickBot="1" x14ac:dyDescent="0.3">
      <c r="A499" s="138" t="str">
        <f>IF(COUNT('Séries-Statique'!$A$11:$A$50)&gt;'Etiquette Statique'!N452,"X","")</f>
        <v/>
      </c>
      <c r="B499" s="294"/>
      <c r="C499" s="295"/>
      <c r="D499" s="295"/>
      <c r="E499" s="295"/>
      <c r="F499" s="295"/>
      <c r="G499" s="295"/>
      <c r="H499" s="295"/>
      <c r="I499" s="295"/>
      <c r="J499" s="295"/>
      <c r="K499" s="296"/>
      <c r="M499" s="521"/>
      <c r="N499" s="294"/>
      <c r="O499" s="295"/>
      <c r="P499" s="295"/>
      <c r="Q499" s="295"/>
      <c r="R499" s="295"/>
      <c r="S499" s="295"/>
      <c r="T499" s="295"/>
      <c r="U499" s="295"/>
      <c r="V499" s="295"/>
      <c r="W499" s="296"/>
    </row>
    <row r="500" spans="1:23" ht="15" customHeight="1" x14ac:dyDescent="0.25">
      <c r="A500" s="138" t="str">
        <f>IF(COUNT('Séries-Statique'!$A$11:$A$50)&gt;'Etiquette Statique'!N452,"X","")</f>
        <v/>
      </c>
      <c r="B500" s="522"/>
      <c r="C500" s="522"/>
      <c r="D500" s="522"/>
      <c r="E500" s="522"/>
      <c r="F500" s="522"/>
      <c r="G500" s="522"/>
      <c r="H500" s="522"/>
      <c r="I500" s="522"/>
      <c r="J500" s="522"/>
      <c r="K500" s="522"/>
      <c r="L500" s="522"/>
      <c r="M500" s="523"/>
      <c r="N500" s="522"/>
      <c r="O500" s="522"/>
      <c r="P500" s="522"/>
      <c r="Q500" s="522"/>
      <c r="R500" s="522"/>
      <c r="S500" s="522"/>
      <c r="T500" s="522"/>
      <c r="U500" s="522"/>
      <c r="V500" s="522"/>
      <c r="W500" s="522"/>
    </row>
    <row r="501" spans="1:23" ht="15" customHeight="1" thickBot="1" x14ac:dyDescent="0.3">
      <c r="A501" s="138" t="str">
        <f>IF(COUNT('Séries-Statique'!$A$11:$A$50)&gt;'Etiquette Statique'!N552,"X","")</f>
        <v/>
      </c>
      <c r="M501" s="521"/>
    </row>
    <row r="502" spans="1:23" x14ac:dyDescent="0.25">
      <c r="A502" s="138" t="str">
        <f>IF(COUNT('Séries-Statique'!$A$11:$A$50)&gt;'Etiquette Statique'!N552,"X","")</f>
        <v/>
      </c>
      <c r="B502" s="137">
        <f>N452+1</f>
        <v>20</v>
      </c>
      <c r="C502" s="289"/>
      <c r="D502" s="289"/>
      <c r="E502" s="289"/>
      <c r="F502" s="289"/>
      <c r="G502" s="289"/>
      <c r="H502" s="289"/>
      <c r="I502" s="289"/>
      <c r="J502" s="289"/>
      <c r="K502" s="290"/>
      <c r="M502" s="521"/>
      <c r="N502" s="137">
        <f>B502+1</f>
        <v>21</v>
      </c>
      <c r="O502" s="289"/>
      <c r="P502" s="289"/>
      <c r="Q502" s="289"/>
      <c r="R502" s="289"/>
      <c r="S502" s="289"/>
      <c r="T502" s="289"/>
      <c r="U502" s="289"/>
      <c r="V502" s="289"/>
      <c r="W502" s="290"/>
    </row>
    <row r="503" spans="1:23" ht="23.25" x14ac:dyDescent="0.35">
      <c r="A503" s="138" t="str">
        <f>IF(COUNT('Séries-Statique'!$A$11:$A$50)&gt;'Etiquette Statique'!N552,"X","")</f>
        <v/>
      </c>
      <c r="B503" s="291"/>
      <c r="C503" s="931" t="s">
        <v>246</v>
      </c>
      <c r="D503" s="931"/>
      <c r="E503" s="953" t="str">
        <f ca="1">OFFSET('Séries-Statique'!$A$11,B502,13)</f>
        <v/>
      </c>
      <c r="F503" s="953"/>
      <c r="G503" s="953"/>
      <c r="H503" s="953"/>
      <c r="I503" s="953"/>
      <c r="J503" s="953"/>
      <c r="K503" s="293"/>
      <c r="M503" s="521"/>
      <c r="N503" s="291"/>
      <c r="O503" s="931" t="s">
        <v>246</v>
      </c>
      <c r="P503" s="931"/>
      <c r="Q503" s="953" t="str">
        <f ca="1">OFFSET('Séries-Statique'!$A$11,N502,13)</f>
        <v/>
      </c>
      <c r="R503" s="953"/>
      <c r="S503" s="953"/>
      <c r="T503" s="953"/>
      <c r="U503" s="953"/>
      <c r="V503" s="953"/>
      <c r="W503" s="293"/>
    </row>
    <row r="504" spans="1:23" x14ac:dyDescent="0.25">
      <c r="A504" s="138" t="str">
        <f>IF(COUNT('Séries-Statique'!$A$11:$A$50)&gt;'Etiquette Statique'!N552,"X","")</f>
        <v/>
      </c>
      <c r="B504" s="291"/>
      <c r="C504" s="945"/>
      <c r="D504" s="945"/>
      <c r="E504" s="945"/>
      <c r="F504" s="945"/>
      <c r="G504" s="945"/>
      <c r="H504" s="945"/>
      <c r="I504" s="945"/>
      <c r="J504" s="945"/>
      <c r="K504" s="293"/>
      <c r="M504" s="521"/>
      <c r="N504" s="291"/>
      <c r="O504" s="945"/>
      <c r="P504" s="945"/>
      <c r="Q504" s="945"/>
      <c r="R504" s="945"/>
      <c r="S504" s="945"/>
      <c r="T504" s="945"/>
      <c r="U504" s="945"/>
      <c r="V504" s="945"/>
      <c r="W504" s="293"/>
    </row>
    <row r="505" spans="1:23" ht="21" x14ac:dyDescent="0.35">
      <c r="A505" s="138" t="str">
        <f>IF(COUNT('Séries-Statique'!$A$11:$A$50)&gt;'Etiquette Statique'!N552,"X","")</f>
        <v/>
      </c>
      <c r="B505" s="291"/>
      <c r="C505" s="931" t="s">
        <v>39</v>
      </c>
      <c r="D505" s="931"/>
      <c r="E505" s="932" t="str">
        <f ca="1">OFFSET('Séries-Statique'!$A$11,B502,0)</f>
        <v/>
      </c>
      <c r="F505" s="932"/>
      <c r="G505" s="948" t="s">
        <v>67</v>
      </c>
      <c r="H505" s="948"/>
      <c r="I505" s="932" t="str">
        <f ca="1">OFFSET('Séries-Statique'!$A$11,B502,6)</f>
        <v/>
      </c>
      <c r="J505" s="932"/>
      <c r="K505" s="293"/>
      <c r="M505" s="521"/>
      <c r="N505" s="291"/>
      <c r="O505" s="931" t="s">
        <v>39</v>
      </c>
      <c r="P505" s="931"/>
      <c r="Q505" s="932" t="str">
        <f ca="1">OFFSET('Séries-Statique'!$A$11,N502,0)</f>
        <v/>
      </c>
      <c r="R505" s="932"/>
      <c r="S505" s="948" t="s">
        <v>67</v>
      </c>
      <c r="T505" s="948"/>
      <c r="U505" s="932" t="str">
        <f ca="1">OFFSET('Séries-Statique'!$A$11,N502,6)</f>
        <v/>
      </c>
      <c r="V505" s="932"/>
      <c r="W505" s="293"/>
    </row>
    <row r="506" spans="1:23" ht="23.25" x14ac:dyDescent="0.35">
      <c r="A506" s="138" t="str">
        <f>IF(COUNT('Séries-Statique'!$A$11:$A$50)&gt;'Etiquette Statique'!N552,"X","")</f>
        <v/>
      </c>
      <c r="B506" s="291"/>
      <c r="C506" s="931" t="s">
        <v>1</v>
      </c>
      <c r="D506" s="931"/>
      <c r="E506" s="953" t="str">
        <f ca="1">OFFSET('Séries-Statique'!$A$11,B502,9)</f>
        <v/>
      </c>
      <c r="F506" s="953"/>
      <c r="G506" s="948" t="s">
        <v>2</v>
      </c>
      <c r="H506" s="948"/>
      <c r="I506" s="932" t="str">
        <f ca="1">OFFSET('Séries-Statique'!$A$11,B502,10)</f>
        <v/>
      </c>
      <c r="J506" s="932"/>
      <c r="K506" s="293"/>
      <c r="M506" s="521"/>
      <c r="N506" s="291"/>
      <c r="O506" s="931" t="s">
        <v>1</v>
      </c>
      <c r="P506" s="931"/>
      <c r="Q506" s="953" t="str">
        <f ca="1">OFFSET('Séries-Statique'!$A$11,N502,9)</f>
        <v/>
      </c>
      <c r="R506" s="953"/>
      <c r="S506" s="948" t="s">
        <v>2</v>
      </c>
      <c r="T506" s="948"/>
      <c r="U506" s="932" t="str">
        <f ca="1">OFFSET('Séries-Statique'!$A$11,N502,10)</f>
        <v/>
      </c>
      <c r="V506" s="932"/>
      <c r="W506" s="293"/>
    </row>
    <row r="507" spans="1:23" ht="21" x14ac:dyDescent="0.35">
      <c r="A507" s="138" t="str">
        <f>IF(COUNT('Séries-Statique'!$A$11:$A$50)&gt;'Etiquette Statique'!N552,"X","")</f>
        <v/>
      </c>
      <c r="B507" s="291"/>
      <c r="C507" s="520" t="s">
        <v>258</v>
      </c>
      <c r="D507" s="520"/>
      <c r="E507" s="527" t="str">
        <f ca="1">OFFSET('Séries-Statique'!$A$11,B502,11)</f>
        <v/>
      </c>
      <c r="F507" s="525"/>
      <c r="G507" s="866" t="s">
        <v>270</v>
      </c>
      <c r="H507" s="866"/>
      <c r="I507" s="527" t="str">
        <f ca="1">OFFSET('Séries-Statique'!$A$11,B502,8)</f>
        <v/>
      </c>
      <c r="J507" s="527"/>
      <c r="K507" s="293"/>
      <c r="M507" s="521"/>
      <c r="N507" s="291"/>
      <c r="O507" s="520" t="s">
        <v>258</v>
      </c>
      <c r="P507" s="520"/>
      <c r="Q507" s="527" t="str">
        <f ca="1">OFFSET('Séries-Statique'!$A$11,N502,11)</f>
        <v/>
      </c>
      <c r="R507" s="525"/>
      <c r="S507" s="866" t="s">
        <v>270</v>
      </c>
      <c r="T507" s="866"/>
      <c r="U507" s="527" t="str">
        <f ca="1">OFFSET('Séries-Statique'!$A$11,N502,8)</f>
        <v/>
      </c>
      <c r="V507" s="527"/>
      <c r="W507" s="293"/>
    </row>
    <row r="508" spans="1:23" ht="18.75" x14ac:dyDescent="0.3">
      <c r="A508" s="138" t="str">
        <f>IF(COUNT('Séries-Statique'!$A$11:$A$50)&gt;'Etiquette Statique'!N552,"X","")</f>
        <v/>
      </c>
      <c r="B508" s="291"/>
      <c r="C508" s="952" t="s">
        <v>68</v>
      </c>
      <c r="D508" s="952"/>
      <c r="E508" s="866" t="s">
        <v>69</v>
      </c>
      <c r="F508" s="866"/>
      <c r="G508" s="951" t="str">
        <f ca="1">OFFSET('Séries-Statique'!$A$11,B502,2)</f>
        <v/>
      </c>
      <c r="H508" s="951"/>
      <c r="I508" s="951"/>
      <c r="J508" s="951"/>
      <c r="K508" s="293"/>
      <c r="M508" s="521"/>
      <c r="N508" s="291"/>
      <c r="O508" s="952" t="s">
        <v>68</v>
      </c>
      <c r="P508" s="952"/>
      <c r="Q508" s="866" t="s">
        <v>69</v>
      </c>
      <c r="R508" s="866"/>
      <c r="S508" s="951" t="str">
        <f ca="1">OFFSET('Séries-Statique'!$A$11,N502,2)</f>
        <v/>
      </c>
      <c r="T508" s="951"/>
      <c r="U508" s="951"/>
      <c r="V508" s="951"/>
      <c r="W508" s="293"/>
    </row>
    <row r="509" spans="1:23" ht="18.75" x14ac:dyDescent="0.3">
      <c r="A509" s="138" t="str">
        <f>IF(COUNT('Séries-Statique'!$A$11:$A$50)&gt;'Etiquette Statique'!N552,"X","")</f>
        <v/>
      </c>
      <c r="B509" s="291"/>
      <c r="C509" s="952"/>
      <c r="D509" s="952"/>
      <c r="E509" s="866" t="s">
        <v>70</v>
      </c>
      <c r="F509" s="866"/>
      <c r="G509" s="951" t="str">
        <f ca="1">OFFSET('Séries-Statique'!$A$11,B502,3)</f>
        <v/>
      </c>
      <c r="H509" s="951"/>
      <c r="I509" s="951"/>
      <c r="J509" s="951"/>
      <c r="K509" s="293"/>
      <c r="M509" s="521"/>
      <c r="N509" s="291"/>
      <c r="O509" s="952"/>
      <c r="P509" s="952"/>
      <c r="Q509" s="866" t="s">
        <v>70</v>
      </c>
      <c r="R509" s="866"/>
      <c r="S509" s="951" t="str">
        <f ca="1">OFFSET('Séries-Statique'!$A$11,N502,3)</f>
        <v/>
      </c>
      <c r="T509" s="951"/>
      <c r="U509" s="951"/>
      <c r="V509" s="951"/>
      <c r="W509" s="293"/>
    </row>
    <row r="510" spans="1:23" ht="18.75" x14ac:dyDescent="0.3">
      <c r="A510" s="138" t="str">
        <f>IF(COUNT('Séries-Statique'!$A$11:$A$50)&gt;'Etiquette Statique'!N552,"X","")</f>
        <v/>
      </c>
      <c r="B510" s="291"/>
      <c r="C510" s="952"/>
      <c r="D510" s="952"/>
      <c r="E510" s="866" t="s">
        <v>257</v>
      </c>
      <c r="F510" s="866"/>
      <c r="G510" s="951" t="str">
        <f ca="1">OFFSET('Séries-Statique'!$A$11,B502,4)</f>
        <v/>
      </c>
      <c r="H510" s="951"/>
      <c r="I510" s="951"/>
      <c r="J510" s="951"/>
      <c r="K510" s="293"/>
      <c r="M510" s="521"/>
      <c r="N510" s="291"/>
      <c r="O510" s="952"/>
      <c r="P510" s="952"/>
      <c r="Q510" s="866" t="s">
        <v>257</v>
      </c>
      <c r="R510" s="866"/>
      <c r="S510" s="951" t="str">
        <f ca="1">OFFSET('Séries-Statique'!$A$11,N502,4)</f>
        <v/>
      </c>
      <c r="T510" s="951"/>
      <c r="U510" s="951"/>
      <c r="V510" s="951"/>
      <c r="W510" s="293"/>
    </row>
    <row r="511" spans="1:23" ht="21" x14ac:dyDescent="0.35">
      <c r="A511" s="138" t="str">
        <f>IF(COUNT('Séries-Statique'!$A$11:$A$50)&gt;'Etiquette Statique'!N552,"X","")</f>
        <v/>
      </c>
      <c r="B511" s="291"/>
      <c r="C511" s="952"/>
      <c r="D511" s="952"/>
      <c r="E511" s="866" t="s">
        <v>71</v>
      </c>
      <c r="F511" s="866"/>
      <c r="G511" s="947" t="str">
        <f ca="1">OFFSET('Séries-Statique'!$A$11,B502,5)</f>
        <v/>
      </c>
      <c r="H511" s="947"/>
      <c r="I511" s="947"/>
      <c r="J511" s="947"/>
      <c r="K511" s="293"/>
      <c r="M511" s="521"/>
      <c r="N511" s="291"/>
      <c r="O511" s="952"/>
      <c r="P511" s="952"/>
      <c r="Q511" s="866" t="s">
        <v>71</v>
      </c>
      <c r="R511" s="866"/>
      <c r="S511" s="947" t="str">
        <f ca="1">OFFSET('Séries-Statique'!$A$11,N502,5)</f>
        <v/>
      </c>
      <c r="T511" s="947"/>
      <c r="U511" s="947"/>
      <c r="V511" s="947"/>
      <c r="W511" s="293"/>
    </row>
    <row r="512" spans="1:23" ht="21" x14ac:dyDescent="0.35">
      <c r="A512" s="138" t="str">
        <f>IF(COUNT('Séries-Statique'!$A$11:$A$50)&gt;'Etiquette Statique'!N552,"X","")</f>
        <v/>
      </c>
      <c r="B512" s="291"/>
      <c r="C512" s="931" t="s">
        <v>248</v>
      </c>
      <c r="D512" s="931"/>
      <c r="E512" s="948" t="str">
        <f ca="1">IF(E503="","",IF(OR(E503="DWF",E503="DNF"),"Distance","Temps"))</f>
        <v/>
      </c>
      <c r="F512" s="948"/>
      <c r="G512" s="525" t="str">
        <f ca="1">OFFSET('Séries-Statique'!$A$11,B502,18)</f>
        <v/>
      </c>
      <c r="H512" s="524" t="str">
        <f ca="1">OFFSET('Séries-Statique'!$A$11,B502,19)</f>
        <v/>
      </c>
      <c r="I512" s="526" t="str">
        <f ca="1">OFFSET('Séries-Statique'!$A$11,B502,20)</f>
        <v/>
      </c>
      <c r="J512" s="524" t="str">
        <f ca="1">OFFSET('Séries-Statique'!$A$11,B502,21)</f>
        <v/>
      </c>
      <c r="K512" s="293"/>
      <c r="M512" s="521"/>
      <c r="N512" s="291"/>
      <c r="O512" s="931" t="s">
        <v>248</v>
      </c>
      <c r="P512" s="931"/>
      <c r="Q512" s="948" t="str">
        <f ca="1">IF(Q503="","",IF(OR(Q503="DWF",Q503="DNF"),"Distance","Temps"))</f>
        <v/>
      </c>
      <c r="R512" s="948"/>
      <c r="S512" s="525" t="str">
        <f ca="1">OFFSET('Séries-Statique'!$A$11,N502,18)</f>
        <v/>
      </c>
      <c r="T512" s="524" t="str">
        <f ca="1">OFFSET('Séries-Statique'!$A$11,N502,19)</f>
        <v/>
      </c>
      <c r="U512" s="526" t="str">
        <f ca="1">OFFSET('Séries-Statique'!$A$11,N502,20)</f>
        <v/>
      </c>
      <c r="V512" s="524" t="str">
        <f ca="1">OFFSET('Séries-Statique'!$A$11,N502,21)</f>
        <v/>
      </c>
      <c r="W512" s="293"/>
    </row>
    <row r="513" spans="1:23" ht="18.75" x14ac:dyDescent="0.3">
      <c r="A513" s="138" t="str">
        <f>IF(COUNT('Séries-Statique'!$A$11:$A$50)&gt;'Etiquette Statique'!N552,"X","")</f>
        <v/>
      </c>
      <c r="B513" s="291"/>
      <c r="C513" s="931"/>
      <c r="D513" s="931"/>
      <c r="E513" s="933" t="s">
        <v>273</v>
      </c>
      <c r="F513" s="514" t="s">
        <v>271</v>
      </c>
      <c r="G513" s="528" t="str">
        <f ca="1">OFFSET('Séries-Statique'!$A$11,B502,14)</f>
        <v/>
      </c>
      <c r="H513" s="529" t="str">
        <f ca="1">OFFSET('Séries-Statique'!$A$11,B502,15)</f>
        <v/>
      </c>
      <c r="I513" s="528" t="str">
        <f ca="1">OFFSET('Séries-Statique'!$A$11,B502,16)</f>
        <v/>
      </c>
      <c r="J513" s="529" t="str">
        <f ca="1">OFFSET('Séries-Statique'!$A$11,B502,17)</f>
        <v/>
      </c>
      <c r="K513" s="293"/>
      <c r="M513" s="521"/>
      <c r="N513" s="291"/>
      <c r="O513" s="931"/>
      <c r="P513" s="931"/>
      <c r="Q513" s="933" t="s">
        <v>273</v>
      </c>
      <c r="R513" s="514" t="s">
        <v>271</v>
      </c>
      <c r="S513" s="528" t="str">
        <f ca="1">OFFSET('Séries-Statique'!$A$11,N502,14)</f>
        <v/>
      </c>
      <c r="T513" s="529" t="str">
        <f ca="1">OFFSET('Séries-Statique'!$A$11,N502,15)</f>
        <v/>
      </c>
      <c r="U513" s="528" t="str">
        <f ca="1">OFFSET('Séries-Statique'!$A$11,N502,16)</f>
        <v/>
      </c>
      <c r="V513" s="529" t="str">
        <f ca="1">OFFSET('Séries-Statique'!$A$11,N502,17)</f>
        <v/>
      </c>
      <c r="W513" s="293"/>
    </row>
    <row r="514" spans="1:23" ht="18.75" x14ac:dyDescent="0.3">
      <c r="A514" s="138" t="str">
        <f>IF(COUNT('Séries-Statique'!$A$11:$A$50)&gt;'Etiquette Statique'!N552,"X","")</f>
        <v/>
      </c>
      <c r="B514" s="291"/>
      <c r="C514" s="931"/>
      <c r="D514" s="931"/>
      <c r="E514" s="933"/>
      <c r="F514" s="514" t="s">
        <v>272</v>
      </c>
      <c r="G514" s="528" t="str">
        <f ca="1">OFFSET('Séries-Statique'!$A$11,B502,22)</f>
        <v/>
      </c>
      <c r="H514" s="529" t="str">
        <f ca="1">OFFSET('Séries-Statique'!$A$11,B502,23)</f>
        <v/>
      </c>
      <c r="I514" s="528" t="str">
        <f ca="1">OFFSET('Séries-Statique'!$A$11,B502,24)</f>
        <v/>
      </c>
      <c r="J514" s="529" t="str">
        <f ca="1">OFFSET('Séries-Statique'!$A$11,B502,25)</f>
        <v/>
      </c>
      <c r="K514" s="293"/>
      <c r="M514" s="521"/>
      <c r="N514" s="291"/>
      <c r="O514" s="931"/>
      <c r="P514" s="931"/>
      <c r="Q514" s="933"/>
      <c r="R514" s="514" t="s">
        <v>272</v>
      </c>
      <c r="S514" s="528" t="str">
        <f ca="1">OFFSET('Séries-Statique'!$A$11,N502,22)</f>
        <v/>
      </c>
      <c r="T514" s="529" t="str">
        <f ca="1">OFFSET('Séries-Statique'!$A$11,N502,23)</f>
        <v/>
      </c>
      <c r="U514" s="528" t="str">
        <f ca="1">OFFSET('Séries-Statique'!$A$11,N502,24)</f>
        <v/>
      </c>
      <c r="V514" s="529" t="str">
        <f ca="1">OFFSET('Séries-Statique'!$A$11,N502,25)</f>
        <v/>
      </c>
      <c r="W514" s="293"/>
    </row>
    <row r="515" spans="1:23" x14ac:dyDescent="0.25">
      <c r="A515" s="138" t="str">
        <f>IF(COUNT('Séries-Statique'!$A$11:$A$50)&gt;'Etiquette Statique'!N552,"X","")</f>
        <v/>
      </c>
      <c r="B515" s="291"/>
      <c r="C515" s="945"/>
      <c r="D515" s="945"/>
      <c r="E515" s="945"/>
      <c r="F515" s="945"/>
      <c r="G515" s="945"/>
      <c r="H515" s="945"/>
      <c r="I515" s="945"/>
      <c r="J515" s="945"/>
      <c r="K515" s="293"/>
      <c r="M515" s="521"/>
      <c r="N515" s="291"/>
      <c r="O515" s="945"/>
      <c r="P515" s="945"/>
      <c r="Q515" s="945"/>
      <c r="R515" s="945"/>
      <c r="S515" s="945"/>
      <c r="T515" s="945"/>
      <c r="U515" s="945"/>
      <c r="V515" s="945"/>
      <c r="W515" s="293"/>
    </row>
    <row r="516" spans="1:23" ht="18.75" x14ac:dyDescent="0.3">
      <c r="A516" s="138" t="str">
        <f>IF(COUNT('Séries-Statique'!$A$11:$A$50)&gt;'Etiquette Statique'!N552,"X","")</f>
        <v/>
      </c>
      <c r="B516" s="291"/>
      <c r="C516" s="946" t="s">
        <v>259</v>
      </c>
      <c r="D516" s="946"/>
      <c r="E516" s="946"/>
      <c r="F516" s="946"/>
      <c r="G516" s="946"/>
      <c r="H516" s="946"/>
      <c r="I516" s="946"/>
      <c r="J516" s="946"/>
      <c r="K516" s="293"/>
      <c r="M516" s="521"/>
      <c r="N516" s="291"/>
      <c r="O516" s="946" t="s">
        <v>259</v>
      </c>
      <c r="P516" s="946"/>
      <c r="Q516" s="946"/>
      <c r="R516" s="946"/>
      <c r="S516" s="946"/>
      <c r="T516" s="946"/>
      <c r="U516" s="946"/>
      <c r="V516" s="946"/>
      <c r="W516" s="293"/>
    </row>
    <row r="517" spans="1:23" ht="15.75" thickBot="1" x14ac:dyDescent="0.3">
      <c r="A517" s="138" t="str">
        <f>IF(COUNT('Séries-Statique'!$A$11:$A$50)&gt;'Etiquette Statique'!N552,"X","")</f>
        <v/>
      </c>
      <c r="B517" s="291"/>
      <c r="C517" s="945"/>
      <c r="D517" s="945"/>
      <c r="E517" s="945"/>
      <c r="F517" s="945"/>
      <c r="G517" s="945"/>
      <c r="H517" s="945"/>
      <c r="I517" s="945"/>
      <c r="J517" s="945"/>
      <c r="K517" s="293"/>
      <c r="M517" s="521"/>
      <c r="N517" s="291"/>
      <c r="O517" s="945"/>
      <c r="P517" s="945"/>
      <c r="Q517" s="945"/>
      <c r="R517" s="945"/>
      <c r="S517" s="945"/>
      <c r="T517" s="945"/>
      <c r="U517" s="945"/>
      <c r="V517" s="945"/>
      <c r="W517" s="293"/>
    </row>
    <row r="518" spans="1:23" ht="15.75" thickBot="1" x14ac:dyDescent="0.3">
      <c r="A518" s="138" t="str">
        <f>IF(COUNT('Séries-Statique'!$A$11:$A$50)&gt;'Etiquette Statique'!N552,"X","")</f>
        <v/>
      </c>
      <c r="B518" s="291"/>
      <c r="C518" s="933" t="s">
        <v>262</v>
      </c>
      <c r="D518" s="934"/>
      <c r="E518" s="530"/>
      <c r="F518" s="531"/>
      <c r="G518" s="531"/>
      <c r="H518" s="531"/>
      <c r="I518" s="531"/>
      <c r="J518" s="532"/>
      <c r="K518" s="293"/>
      <c r="M518" s="521"/>
      <c r="N518" s="291"/>
      <c r="O518" s="933" t="s">
        <v>262</v>
      </c>
      <c r="P518" s="934"/>
      <c r="Q518" s="530"/>
      <c r="R518" s="531"/>
      <c r="S518" s="531"/>
      <c r="T518" s="531"/>
      <c r="U518" s="531"/>
      <c r="V518" s="532"/>
      <c r="W518" s="293"/>
    </row>
    <row r="519" spans="1:23" ht="15.75" thickBot="1" x14ac:dyDescent="0.3">
      <c r="A519" s="138" t="str">
        <f>IF(COUNT('Séries-Statique'!$A$11:$A$50)&gt;'Etiquette Statique'!N552,"X","")</f>
        <v/>
      </c>
      <c r="B519" s="291"/>
      <c r="C519" s="516"/>
      <c r="D519" s="516"/>
      <c r="E519" s="289"/>
      <c r="F519" s="289"/>
      <c r="G519" s="289"/>
      <c r="H519" s="289"/>
      <c r="I519" s="289"/>
      <c r="J519" s="289"/>
      <c r="K519" s="293"/>
      <c r="M519" s="521"/>
      <c r="N519" s="291"/>
      <c r="O519" s="516"/>
      <c r="P519" s="516"/>
      <c r="Q519" s="289"/>
      <c r="R519" s="289"/>
      <c r="S519" s="289"/>
      <c r="T519" s="289"/>
      <c r="U519" s="289"/>
      <c r="V519" s="289"/>
      <c r="W519" s="293"/>
    </row>
    <row r="520" spans="1:23" x14ac:dyDescent="0.25">
      <c r="A520" s="138" t="str">
        <f>IF(COUNT('Séries-Statique'!$A$11:$A$50)&gt;'Etiquette Statique'!N552,"X","")</f>
        <v/>
      </c>
      <c r="B520" s="291"/>
      <c r="C520" s="976" t="s">
        <v>260</v>
      </c>
      <c r="D520" s="977"/>
      <c r="E520" s="959"/>
      <c r="F520" s="959"/>
      <c r="G520" s="959"/>
      <c r="H520" s="959"/>
      <c r="I520" s="959"/>
      <c r="J520" s="960"/>
      <c r="K520" s="293"/>
      <c r="M520" s="521"/>
      <c r="N520" s="291"/>
      <c r="O520" s="976" t="s">
        <v>260</v>
      </c>
      <c r="P520" s="977"/>
      <c r="Q520" s="959"/>
      <c r="R520" s="959"/>
      <c r="S520" s="959"/>
      <c r="T520" s="959"/>
      <c r="U520" s="959"/>
      <c r="V520" s="960"/>
      <c r="W520" s="293"/>
    </row>
    <row r="521" spans="1:23" x14ac:dyDescent="0.25">
      <c r="A521" s="138" t="str">
        <f>IF(COUNT('Séries-Statique'!$A$11:$A$50)&gt;'Etiquette Statique'!N552,"X","")</f>
        <v/>
      </c>
      <c r="B521" s="291"/>
      <c r="C521" s="971"/>
      <c r="D521" s="972"/>
      <c r="E521" s="949"/>
      <c r="F521" s="949"/>
      <c r="G521" s="949"/>
      <c r="H521" s="949"/>
      <c r="I521" s="949"/>
      <c r="J521" s="950"/>
      <c r="K521" s="293"/>
      <c r="M521" s="521"/>
      <c r="N521" s="291"/>
      <c r="O521" s="971"/>
      <c r="P521" s="972"/>
      <c r="Q521" s="949"/>
      <c r="R521" s="949"/>
      <c r="S521" s="949"/>
      <c r="T521" s="949"/>
      <c r="U521" s="949"/>
      <c r="V521" s="950"/>
      <c r="W521" s="293"/>
    </row>
    <row r="522" spans="1:23" x14ac:dyDescent="0.25">
      <c r="A522" s="138" t="str">
        <f>IF(COUNT('Séries-Statique'!$A$11:$A$50)&gt;'Etiquette Statique'!N552,"X","")</f>
        <v/>
      </c>
      <c r="B522" s="291"/>
      <c r="C522" s="971" t="s">
        <v>261</v>
      </c>
      <c r="D522" s="972"/>
      <c r="E522" s="949"/>
      <c r="F522" s="949"/>
      <c r="G522" s="949"/>
      <c r="H522" s="949"/>
      <c r="I522" s="949"/>
      <c r="J522" s="950"/>
      <c r="K522" s="293"/>
      <c r="M522" s="521"/>
      <c r="N522" s="291"/>
      <c r="O522" s="971" t="s">
        <v>261</v>
      </c>
      <c r="P522" s="972"/>
      <c r="Q522" s="949"/>
      <c r="R522" s="949"/>
      <c r="S522" s="949"/>
      <c r="T522" s="949"/>
      <c r="U522" s="949"/>
      <c r="V522" s="950"/>
      <c r="W522" s="293"/>
    </row>
    <row r="523" spans="1:23" ht="15.75" thickBot="1" x14ac:dyDescent="0.3">
      <c r="A523" s="138" t="str">
        <f>IF(COUNT('Séries-Statique'!$A$11:$A$50)&gt;'Etiquette Statique'!N552,"X","")</f>
        <v/>
      </c>
      <c r="B523" s="291"/>
      <c r="C523" s="973"/>
      <c r="D523" s="974"/>
      <c r="E523" s="954"/>
      <c r="F523" s="954"/>
      <c r="G523" s="954"/>
      <c r="H523" s="954"/>
      <c r="I523" s="954"/>
      <c r="J523" s="955"/>
      <c r="K523" s="293"/>
      <c r="M523" s="521"/>
      <c r="N523" s="291"/>
      <c r="O523" s="973"/>
      <c r="P523" s="974"/>
      <c r="Q523" s="954"/>
      <c r="R523" s="954"/>
      <c r="S523" s="954"/>
      <c r="T523" s="954"/>
      <c r="U523" s="954"/>
      <c r="V523" s="955"/>
      <c r="W523" s="293"/>
    </row>
    <row r="524" spans="1:23" ht="15.75" thickBot="1" x14ac:dyDescent="0.3">
      <c r="A524" s="138" t="str">
        <f>IF(COUNT('Séries-Statique'!$A$11:$A$50)&gt;'Etiquette Statique'!N552,"X","")</f>
        <v/>
      </c>
      <c r="B524" s="291"/>
      <c r="C524" s="292"/>
      <c r="D524" s="292"/>
      <c r="E524" s="292"/>
      <c r="F524" s="292"/>
      <c r="G524" s="292"/>
      <c r="H524" s="292"/>
      <c r="I524" s="292"/>
      <c r="J524" s="292"/>
      <c r="K524" s="293"/>
      <c r="M524" s="521"/>
      <c r="N524" s="291"/>
      <c r="O524" s="292"/>
      <c r="P524" s="292"/>
      <c r="Q524" s="292"/>
      <c r="R524" s="292"/>
      <c r="S524" s="292"/>
      <c r="T524" s="292"/>
      <c r="U524" s="292"/>
      <c r="V524" s="292"/>
      <c r="W524" s="293"/>
    </row>
    <row r="525" spans="1:23" x14ac:dyDescent="0.25">
      <c r="A525" s="138" t="str">
        <f>IF(COUNT('Séries-Statique'!$A$11:$A$50)&gt;'Etiquette Statique'!N552,"X","")</f>
        <v/>
      </c>
      <c r="B525" s="291"/>
      <c r="C525" s="956" t="s">
        <v>132</v>
      </c>
      <c r="D525" s="880" t="s">
        <v>133</v>
      </c>
      <c r="E525" s="871"/>
      <c r="F525" s="871"/>
      <c r="G525" s="871"/>
      <c r="H525" s="871"/>
      <c r="I525" s="959"/>
      <c r="J525" s="960"/>
      <c r="K525" s="293"/>
      <c r="M525" s="521"/>
      <c r="N525" s="291"/>
      <c r="O525" s="956" t="s">
        <v>132</v>
      </c>
      <c r="P525" s="880" t="s">
        <v>133</v>
      </c>
      <c r="Q525" s="871"/>
      <c r="R525" s="871"/>
      <c r="S525" s="871"/>
      <c r="T525" s="871"/>
      <c r="U525" s="959"/>
      <c r="V525" s="960"/>
      <c r="W525" s="293"/>
    </row>
    <row r="526" spans="1:23" x14ac:dyDescent="0.25">
      <c r="A526" s="138" t="str">
        <f>IF(COUNT('Séries-Statique'!$A$11:$A$50)&gt;'Etiquette Statique'!N552,"X","")</f>
        <v/>
      </c>
      <c r="B526" s="291"/>
      <c r="C526" s="957"/>
      <c r="D526" s="859" t="s">
        <v>134</v>
      </c>
      <c r="E526" s="864"/>
      <c r="F526" s="864"/>
      <c r="G526" s="864"/>
      <c r="H526" s="864"/>
      <c r="I526" s="949"/>
      <c r="J526" s="950"/>
      <c r="K526" s="293"/>
      <c r="M526" s="521"/>
      <c r="N526" s="291"/>
      <c r="O526" s="957"/>
      <c r="P526" s="859" t="s">
        <v>134</v>
      </c>
      <c r="Q526" s="864"/>
      <c r="R526" s="864"/>
      <c r="S526" s="864"/>
      <c r="T526" s="864"/>
      <c r="U526" s="949"/>
      <c r="V526" s="950"/>
      <c r="W526" s="293"/>
    </row>
    <row r="527" spans="1:23" x14ac:dyDescent="0.25">
      <c r="A527" s="138" t="str">
        <f>IF(COUNT('Séries-Statique'!$A$11:$A$50)&gt;'Etiquette Statique'!N552,"X","")</f>
        <v/>
      </c>
      <c r="B527" s="291"/>
      <c r="C527" s="957"/>
      <c r="D527" s="859" t="s">
        <v>135</v>
      </c>
      <c r="E527" s="864"/>
      <c r="F527" s="864"/>
      <c r="G527" s="864"/>
      <c r="H527" s="864"/>
      <c r="I527" s="949"/>
      <c r="J527" s="950"/>
      <c r="K527" s="293"/>
      <c r="M527" s="521"/>
      <c r="N527" s="291"/>
      <c r="O527" s="957"/>
      <c r="P527" s="859" t="s">
        <v>135</v>
      </c>
      <c r="Q527" s="864"/>
      <c r="R527" s="864"/>
      <c r="S527" s="864"/>
      <c r="T527" s="864"/>
      <c r="U527" s="949"/>
      <c r="V527" s="950"/>
      <c r="W527" s="293"/>
    </row>
    <row r="528" spans="1:23" x14ac:dyDescent="0.25">
      <c r="A528" s="138" t="str">
        <f>IF(COUNT('Séries-Statique'!$A$11:$A$50)&gt;'Etiquette Statique'!N552,"X","")</f>
        <v/>
      </c>
      <c r="B528" s="291"/>
      <c r="C528" s="957"/>
      <c r="D528" s="859" t="s">
        <v>136</v>
      </c>
      <c r="E528" s="864"/>
      <c r="F528" s="864"/>
      <c r="G528" s="864"/>
      <c r="H528" s="864"/>
      <c r="I528" s="949"/>
      <c r="J528" s="950"/>
      <c r="K528" s="293"/>
      <c r="M528" s="521"/>
      <c r="N528" s="291"/>
      <c r="O528" s="957"/>
      <c r="P528" s="859" t="s">
        <v>136</v>
      </c>
      <c r="Q528" s="864"/>
      <c r="R528" s="864"/>
      <c r="S528" s="864"/>
      <c r="T528" s="864"/>
      <c r="U528" s="949"/>
      <c r="V528" s="950"/>
      <c r="W528" s="293"/>
    </row>
    <row r="529" spans="1:23" x14ac:dyDescent="0.25">
      <c r="A529" s="138" t="str">
        <f>IF(COUNT('Séries-Statique'!$A$11:$A$50)&gt;'Etiquette Statique'!N552,"X","")</f>
        <v/>
      </c>
      <c r="B529" s="291"/>
      <c r="C529" s="957"/>
      <c r="D529" s="859" t="s">
        <v>137</v>
      </c>
      <c r="E529" s="864"/>
      <c r="F529" s="864"/>
      <c r="G529" s="864"/>
      <c r="H529" s="864"/>
      <c r="I529" s="949"/>
      <c r="J529" s="950"/>
      <c r="K529" s="293"/>
      <c r="M529" s="521"/>
      <c r="N529" s="291"/>
      <c r="O529" s="957"/>
      <c r="P529" s="859" t="s">
        <v>137</v>
      </c>
      <c r="Q529" s="864"/>
      <c r="R529" s="864"/>
      <c r="S529" s="864"/>
      <c r="T529" s="864"/>
      <c r="U529" s="949"/>
      <c r="V529" s="950"/>
      <c r="W529" s="293"/>
    </row>
    <row r="530" spans="1:23" ht="15.75" thickBot="1" x14ac:dyDescent="0.3">
      <c r="A530" s="138" t="str">
        <f>IF(COUNT('Séries-Statique'!$A$11:$A$50)&gt;'Etiquette Statique'!N552,"X","")</f>
        <v/>
      </c>
      <c r="B530" s="291"/>
      <c r="C530" s="958"/>
      <c r="D530" s="862" t="s">
        <v>138</v>
      </c>
      <c r="E530" s="975"/>
      <c r="F530" s="975"/>
      <c r="G530" s="975"/>
      <c r="H530" s="975"/>
      <c r="I530" s="954"/>
      <c r="J530" s="955"/>
      <c r="K530" s="293"/>
      <c r="M530" s="521"/>
      <c r="N530" s="291"/>
      <c r="O530" s="958"/>
      <c r="P530" s="862" t="s">
        <v>138</v>
      </c>
      <c r="Q530" s="975"/>
      <c r="R530" s="975"/>
      <c r="S530" s="975"/>
      <c r="T530" s="975"/>
      <c r="U530" s="954"/>
      <c r="V530" s="955"/>
      <c r="W530" s="293"/>
    </row>
    <row r="531" spans="1:23" x14ac:dyDescent="0.25">
      <c r="A531" s="138" t="str">
        <f>IF(COUNT('Séries-Statique'!$A$11:$A$50)&gt;'Etiquette Statique'!N552,"X","")</f>
        <v/>
      </c>
      <c r="B531" s="291"/>
      <c r="C531" s="961" t="s">
        <v>145</v>
      </c>
      <c r="D531" s="963" t="s">
        <v>146</v>
      </c>
      <c r="E531" s="964"/>
      <c r="F531" s="964"/>
      <c r="G531" s="964"/>
      <c r="H531" s="964"/>
      <c r="I531" s="965"/>
      <c r="J531" s="966"/>
      <c r="K531" s="293"/>
      <c r="M531" s="521"/>
      <c r="N531" s="291"/>
      <c r="O531" s="961" t="s">
        <v>145</v>
      </c>
      <c r="P531" s="963" t="s">
        <v>146</v>
      </c>
      <c r="Q531" s="964"/>
      <c r="R531" s="964"/>
      <c r="S531" s="964"/>
      <c r="T531" s="964"/>
      <c r="U531" s="965"/>
      <c r="V531" s="966"/>
      <c r="W531" s="293"/>
    </row>
    <row r="532" spans="1:23" x14ac:dyDescent="0.25">
      <c r="A532" s="138" t="str">
        <f>IF(COUNT('Séries-Statique'!$A$11:$A$50)&gt;'Etiquette Statique'!N552,"X","")</f>
        <v/>
      </c>
      <c r="B532" s="291"/>
      <c r="C532" s="957"/>
      <c r="D532" s="859" t="s">
        <v>147</v>
      </c>
      <c r="E532" s="864"/>
      <c r="F532" s="864"/>
      <c r="G532" s="864"/>
      <c r="H532" s="864"/>
      <c r="I532" s="949"/>
      <c r="J532" s="950"/>
      <c r="K532" s="293"/>
      <c r="M532" s="521"/>
      <c r="N532" s="291"/>
      <c r="O532" s="957"/>
      <c r="P532" s="859" t="s">
        <v>147</v>
      </c>
      <c r="Q532" s="864"/>
      <c r="R532" s="864"/>
      <c r="S532" s="864"/>
      <c r="T532" s="864"/>
      <c r="U532" s="949"/>
      <c r="V532" s="950"/>
      <c r="W532" s="293"/>
    </row>
    <row r="533" spans="1:23" x14ac:dyDescent="0.25">
      <c r="A533" s="138" t="str">
        <f>IF(COUNT('Séries-Statique'!$A$11:$A$50)&gt;'Etiquette Statique'!N552,"X","")</f>
        <v/>
      </c>
      <c r="B533" s="291"/>
      <c r="C533" s="957"/>
      <c r="D533" s="859" t="s">
        <v>148</v>
      </c>
      <c r="E533" s="864"/>
      <c r="F533" s="864"/>
      <c r="G533" s="864"/>
      <c r="H533" s="864"/>
      <c r="I533" s="949"/>
      <c r="J533" s="950"/>
      <c r="K533" s="293"/>
      <c r="M533" s="521"/>
      <c r="N533" s="291"/>
      <c r="O533" s="957"/>
      <c r="P533" s="859" t="s">
        <v>148</v>
      </c>
      <c r="Q533" s="864"/>
      <c r="R533" s="864"/>
      <c r="S533" s="864"/>
      <c r="T533" s="864"/>
      <c r="U533" s="949"/>
      <c r="V533" s="950"/>
      <c r="W533" s="293"/>
    </row>
    <row r="534" spans="1:23" x14ac:dyDescent="0.25">
      <c r="A534" s="138" t="str">
        <f>IF(COUNT('Séries-Statique'!$A$11:$A$50)&gt;'Etiquette Statique'!N552,"X","")</f>
        <v/>
      </c>
      <c r="B534" s="291"/>
      <c r="C534" s="957"/>
      <c r="D534" s="859" t="s">
        <v>149</v>
      </c>
      <c r="E534" s="864"/>
      <c r="F534" s="864"/>
      <c r="G534" s="864"/>
      <c r="H534" s="864"/>
      <c r="I534" s="949"/>
      <c r="J534" s="950"/>
      <c r="K534" s="293"/>
      <c r="M534" s="521"/>
      <c r="N534" s="291"/>
      <c r="O534" s="957"/>
      <c r="P534" s="859" t="s">
        <v>149</v>
      </c>
      <c r="Q534" s="864"/>
      <c r="R534" s="864"/>
      <c r="S534" s="864"/>
      <c r="T534" s="864"/>
      <c r="U534" s="949"/>
      <c r="V534" s="950"/>
      <c r="W534" s="293"/>
    </row>
    <row r="535" spans="1:23" x14ac:dyDescent="0.25">
      <c r="A535" s="138" t="str">
        <f>IF(COUNT('Séries-Statique'!$A$11:$A$50)&gt;'Etiquette Statique'!N552,"X","")</f>
        <v/>
      </c>
      <c r="B535" s="291"/>
      <c r="C535" s="957"/>
      <c r="D535" s="859" t="s">
        <v>150</v>
      </c>
      <c r="E535" s="864"/>
      <c r="F535" s="864"/>
      <c r="G535" s="864"/>
      <c r="H535" s="864"/>
      <c r="I535" s="949"/>
      <c r="J535" s="950"/>
      <c r="K535" s="293"/>
      <c r="M535" s="521"/>
      <c r="N535" s="291"/>
      <c r="O535" s="957"/>
      <c r="P535" s="859" t="s">
        <v>150</v>
      </c>
      <c r="Q535" s="864"/>
      <c r="R535" s="864"/>
      <c r="S535" s="864"/>
      <c r="T535" s="864"/>
      <c r="U535" s="949"/>
      <c r="V535" s="950"/>
      <c r="W535" s="293"/>
    </row>
    <row r="536" spans="1:23" x14ac:dyDescent="0.25">
      <c r="A536" s="138" t="str">
        <f>IF(COUNT('Séries-Statique'!$A$11:$A$50)&gt;'Etiquette Statique'!N552,"X","")</f>
        <v/>
      </c>
      <c r="B536" s="291"/>
      <c r="C536" s="957"/>
      <c r="D536" s="859" t="s">
        <v>151</v>
      </c>
      <c r="E536" s="864"/>
      <c r="F536" s="864"/>
      <c r="G536" s="864"/>
      <c r="H536" s="864"/>
      <c r="I536" s="949"/>
      <c r="J536" s="950"/>
      <c r="K536" s="293"/>
      <c r="M536" s="521"/>
      <c r="N536" s="291"/>
      <c r="O536" s="957"/>
      <c r="P536" s="859" t="s">
        <v>151</v>
      </c>
      <c r="Q536" s="864"/>
      <c r="R536" s="864"/>
      <c r="S536" s="864"/>
      <c r="T536" s="864"/>
      <c r="U536" s="949"/>
      <c r="V536" s="950"/>
      <c r="W536" s="293"/>
    </row>
    <row r="537" spans="1:23" ht="15.75" thickBot="1" x14ac:dyDescent="0.3">
      <c r="A537" s="138" t="str">
        <f>IF(COUNT('Séries-Statique'!$A$11:$A$50)&gt;'Etiquette Statique'!N552,"X","")</f>
        <v/>
      </c>
      <c r="B537" s="291"/>
      <c r="C537" s="962"/>
      <c r="D537" s="967" t="s">
        <v>152</v>
      </c>
      <c r="E537" s="968"/>
      <c r="F537" s="968"/>
      <c r="G537" s="968"/>
      <c r="H537" s="968"/>
      <c r="I537" s="969"/>
      <c r="J537" s="970"/>
      <c r="K537" s="293"/>
      <c r="M537" s="521"/>
      <c r="N537" s="291"/>
      <c r="O537" s="962"/>
      <c r="P537" s="967" t="s">
        <v>152</v>
      </c>
      <c r="Q537" s="968"/>
      <c r="R537" s="968"/>
      <c r="S537" s="968"/>
      <c r="T537" s="968"/>
      <c r="U537" s="969"/>
      <c r="V537" s="970"/>
      <c r="W537" s="293"/>
    </row>
    <row r="538" spans="1:23" x14ac:dyDescent="0.25">
      <c r="A538" s="138" t="str">
        <f>IF(COUNT('Séries-Statique'!$A$11:$A$50)&gt;'Etiquette Statique'!N552,"X","")</f>
        <v/>
      </c>
      <c r="B538" s="291"/>
      <c r="C538" s="956" t="s">
        <v>126</v>
      </c>
      <c r="D538" s="918" t="s">
        <v>263</v>
      </c>
      <c r="E538" s="919"/>
      <c r="F538" s="920"/>
      <c r="G538" s="416" t="s">
        <v>174</v>
      </c>
      <c r="H538" s="416"/>
      <c r="I538" s="959"/>
      <c r="J538" s="960"/>
      <c r="K538" s="293"/>
      <c r="M538" s="521"/>
      <c r="N538" s="291"/>
      <c r="O538" s="956" t="s">
        <v>126</v>
      </c>
      <c r="P538" s="918" t="s">
        <v>263</v>
      </c>
      <c r="Q538" s="919"/>
      <c r="R538" s="920"/>
      <c r="S538" s="416" t="s">
        <v>174</v>
      </c>
      <c r="T538" s="416"/>
      <c r="U538" s="959"/>
      <c r="V538" s="960"/>
      <c r="W538" s="293"/>
    </row>
    <row r="539" spans="1:23" x14ac:dyDescent="0.25">
      <c r="A539" s="138" t="str">
        <f>IF(COUNT('Séries-Statique'!$A$11:$A$50)&gt;'Etiquette Statique'!N552,"X","")</f>
        <v/>
      </c>
      <c r="B539" s="291"/>
      <c r="C539" s="957"/>
      <c r="D539" s="913" t="s">
        <v>128</v>
      </c>
      <c r="E539" s="914"/>
      <c r="F539" s="915"/>
      <c r="G539" s="110" t="s">
        <v>266</v>
      </c>
      <c r="H539" s="110"/>
      <c r="I539" s="949"/>
      <c r="J539" s="950"/>
      <c r="K539" s="293"/>
      <c r="M539" s="521"/>
      <c r="N539" s="291"/>
      <c r="O539" s="957"/>
      <c r="P539" s="913" t="s">
        <v>128</v>
      </c>
      <c r="Q539" s="914"/>
      <c r="R539" s="915"/>
      <c r="S539" s="110" t="s">
        <v>266</v>
      </c>
      <c r="T539" s="110"/>
      <c r="U539" s="949"/>
      <c r="V539" s="950"/>
      <c r="W539" s="293"/>
    </row>
    <row r="540" spans="1:23" x14ac:dyDescent="0.25">
      <c r="A540" s="138" t="str">
        <f>IF(COUNT('Séries-Statique'!$A$11:$A$50)&gt;'Etiquette Statique'!N552,"X","")</f>
        <v/>
      </c>
      <c r="B540" s="291"/>
      <c r="C540" s="957"/>
      <c r="D540" s="913" t="s">
        <v>264</v>
      </c>
      <c r="E540" s="914"/>
      <c r="F540" s="915"/>
      <c r="G540" s="110" t="s">
        <v>265</v>
      </c>
      <c r="H540" s="110"/>
      <c r="I540" s="949"/>
      <c r="J540" s="950"/>
      <c r="K540" s="293"/>
      <c r="M540" s="521"/>
      <c r="N540" s="291"/>
      <c r="O540" s="957"/>
      <c r="P540" s="913" t="s">
        <v>264</v>
      </c>
      <c r="Q540" s="914"/>
      <c r="R540" s="915"/>
      <c r="S540" s="110" t="s">
        <v>265</v>
      </c>
      <c r="T540" s="110"/>
      <c r="U540" s="949"/>
      <c r="V540" s="950"/>
      <c r="W540" s="293"/>
    </row>
    <row r="541" spans="1:23" x14ac:dyDescent="0.25">
      <c r="A541" s="138" t="str">
        <f>IF(COUNT('Séries-Statique'!$A$11:$A$50)&gt;'Etiquette Statique'!N552,"X","")</f>
        <v/>
      </c>
      <c r="B541" s="291"/>
      <c r="C541" s="957"/>
      <c r="D541" s="533" t="s">
        <v>267</v>
      </c>
      <c r="E541" s="518"/>
      <c r="F541" s="518"/>
      <c r="G541" s="110" t="s">
        <v>164</v>
      </c>
      <c r="H541" s="110"/>
      <c r="I541" s="949"/>
      <c r="J541" s="950"/>
      <c r="K541" s="293"/>
      <c r="M541" s="521"/>
      <c r="N541" s="291"/>
      <c r="O541" s="957"/>
      <c r="P541" s="533" t="s">
        <v>267</v>
      </c>
      <c r="Q541" s="518"/>
      <c r="R541" s="518"/>
      <c r="S541" s="110" t="s">
        <v>164</v>
      </c>
      <c r="T541" s="110"/>
      <c r="U541" s="949"/>
      <c r="V541" s="950"/>
      <c r="W541" s="293"/>
    </row>
    <row r="542" spans="1:23" ht="15.75" thickBot="1" x14ac:dyDescent="0.3">
      <c r="A542" s="138" t="str">
        <f>IF(COUNT('Séries-Statique'!$A$11:$A$50)&gt;'Etiquette Statique'!N552,"X","")</f>
        <v/>
      </c>
      <c r="B542" s="291"/>
      <c r="C542" s="958"/>
      <c r="D542" s="534" t="s">
        <v>268</v>
      </c>
      <c r="E542" s="519"/>
      <c r="F542" s="519"/>
      <c r="G542" s="3" t="s">
        <v>164</v>
      </c>
      <c r="H542" s="3"/>
      <c r="I542" s="954"/>
      <c r="J542" s="955"/>
      <c r="K542" s="293"/>
      <c r="M542" s="521"/>
      <c r="N542" s="291"/>
      <c r="O542" s="958"/>
      <c r="P542" s="534" t="s">
        <v>268</v>
      </c>
      <c r="Q542" s="519"/>
      <c r="R542" s="519"/>
      <c r="S542" s="3" t="s">
        <v>164</v>
      </c>
      <c r="T542" s="3"/>
      <c r="U542" s="954"/>
      <c r="V542" s="955"/>
      <c r="W542" s="293"/>
    </row>
    <row r="543" spans="1:23" ht="15.75" thickBot="1" x14ac:dyDescent="0.3">
      <c r="A543" s="138" t="str">
        <f>IF(COUNT('Séries-Statique'!$A$11:$A$50)&gt;'Etiquette Statique'!N552,"X","")</f>
        <v/>
      </c>
      <c r="B543" s="291"/>
      <c r="C543" s="292"/>
      <c r="D543" s="292"/>
      <c r="E543" s="292"/>
      <c r="F543" s="292"/>
      <c r="G543" s="292"/>
      <c r="H543" s="292"/>
      <c r="I543" s="292"/>
      <c r="J543" s="292"/>
      <c r="K543" s="293"/>
      <c r="M543" s="521"/>
      <c r="N543" s="291"/>
      <c r="O543" s="292"/>
      <c r="P543" s="292"/>
      <c r="Q543" s="292"/>
      <c r="R543" s="292"/>
      <c r="S543" s="292"/>
      <c r="T543" s="292"/>
      <c r="U543" s="292"/>
      <c r="V543" s="292"/>
      <c r="W543" s="293"/>
    </row>
    <row r="544" spans="1:23" ht="18.75" x14ac:dyDescent="0.3">
      <c r="A544" s="138" t="str">
        <f>IF(COUNT('Séries-Statique'!$A$11:$A$50)&gt;'Etiquette Statique'!N552,"X","")</f>
        <v/>
      </c>
      <c r="B544" s="291"/>
      <c r="C544" s="901" t="s">
        <v>269</v>
      </c>
      <c r="D544" s="902"/>
      <c r="E544" s="902"/>
      <c r="F544" s="902"/>
      <c r="G544" s="902"/>
      <c r="H544" s="902"/>
      <c r="I544" s="902"/>
      <c r="J544" s="903"/>
      <c r="K544" s="293"/>
      <c r="M544" s="521"/>
      <c r="N544" s="291"/>
      <c r="O544" s="901" t="s">
        <v>269</v>
      </c>
      <c r="P544" s="902"/>
      <c r="Q544" s="902"/>
      <c r="R544" s="902"/>
      <c r="S544" s="902"/>
      <c r="T544" s="902"/>
      <c r="U544" s="902"/>
      <c r="V544" s="903"/>
      <c r="W544" s="293"/>
    </row>
    <row r="545" spans="1:23" x14ac:dyDescent="0.25">
      <c r="A545" s="138" t="str">
        <f>IF(COUNT('Séries-Statique'!$A$11:$A$50)&gt;'Etiquette Statique'!N552,"X","")</f>
        <v/>
      </c>
      <c r="B545" s="291"/>
      <c r="C545" s="904"/>
      <c r="D545" s="905"/>
      <c r="E545" s="905"/>
      <c r="F545" s="905"/>
      <c r="G545" s="905"/>
      <c r="H545" s="905"/>
      <c r="I545" s="905"/>
      <c r="J545" s="906"/>
      <c r="K545" s="293"/>
      <c r="M545" s="521"/>
      <c r="N545" s="291"/>
      <c r="O545" s="904"/>
      <c r="P545" s="905"/>
      <c r="Q545" s="905"/>
      <c r="R545" s="905"/>
      <c r="S545" s="905"/>
      <c r="T545" s="905"/>
      <c r="U545" s="905"/>
      <c r="V545" s="906"/>
      <c r="W545" s="293"/>
    </row>
    <row r="546" spans="1:23" x14ac:dyDescent="0.25">
      <c r="A546" s="138" t="str">
        <f>IF(COUNT('Séries-Statique'!$A$11:$A$50)&gt;'Etiquette Statique'!N552,"X","")</f>
        <v/>
      </c>
      <c r="B546" s="291"/>
      <c r="C546" s="907"/>
      <c r="D546" s="908"/>
      <c r="E546" s="908"/>
      <c r="F546" s="908"/>
      <c r="G546" s="908"/>
      <c r="H546" s="908"/>
      <c r="I546" s="908"/>
      <c r="J546" s="909"/>
      <c r="K546" s="293"/>
      <c r="M546" s="521"/>
      <c r="N546" s="291"/>
      <c r="O546" s="907"/>
      <c r="P546" s="908"/>
      <c r="Q546" s="908"/>
      <c r="R546" s="908"/>
      <c r="S546" s="908"/>
      <c r="T546" s="908"/>
      <c r="U546" s="908"/>
      <c r="V546" s="909"/>
      <c r="W546" s="293"/>
    </row>
    <row r="547" spans="1:23" x14ac:dyDescent="0.25">
      <c r="A547" s="138" t="str">
        <f>IF(COUNT('Séries-Statique'!$A$11:$A$50)&gt;'Etiquette Statique'!N552,"X","")</f>
        <v/>
      </c>
      <c r="B547" s="291"/>
      <c r="C547" s="907"/>
      <c r="D547" s="908"/>
      <c r="E547" s="908"/>
      <c r="F547" s="908"/>
      <c r="G547" s="908"/>
      <c r="H547" s="908"/>
      <c r="I547" s="908"/>
      <c r="J547" s="909"/>
      <c r="K547" s="293"/>
      <c r="M547" s="521"/>
      <c r="N547" s="291"/>
      <c r="O547" s="907"/>
      <c r="P547" s="908"/>
      <c r="Q547" s="908"/>
      <c r="R547" s="908"/>
      <c r="S547" s="908"/>
      <c r="T547" s="908"/>
      <c r="U547" s="908"/>
      <c r="V547" s="909"/>
      <c r="W547" s="293"/>
    </row>
    <row r="548" spans="1:23" ht="15.75" thickBot="1" x14ac:dyDescent="0.3">
      <c r="A548" s="138" t="str">
        <f>IF(COUNT('Séries-Statique'!$A$11:$A$50)&gt;'Etiquette Statique'!N552,"X","")</f>
        <v/>
      </c>
      <c r="B548" s="291"/>
      <c r="C548" s="910"/>
      <c r="D548" s="911"/>
      <c r="E548" s="911"/>
      <c r="F548" s="911"/>
      <c r="G548" s="911"/>
      <c r="H548" s="911"/>
      <c r="I548" s="911"/>
      <c r="J548" s="912"/>
      <c r="K548" s="293"/>
      <c r="M548" s="521"/>
      <c r="N548" s="291"/>
      <c r="O548" s="910"/>
      <c r="P548" s="911"/>
      <c r="Q548" s="911"/>
      <c r="R548" s="911"/>
      <c r="S548" s="911"/>
      <c r="T548" s="911"/>
      <c r="U548" s="911"/>
      <c r="V548" s="912"/>
      <c r="W548" s="293"/>
    </row>
    <row r="549" spans="1:23" ht="15.75" thickBot="1" x14ac:dyDescent="0.3">
      <c r="A549" s="138" t="str">
        <f>IF(COUNT('Séries-Statique'!$A$11:$A$50)&gt;'Etiquette Statique'!N552,"X","")</f>
        <v/>
      </c>
      <c r="B549" s="294"/>
      <c r="C549" s="295"/>
      <c r="D549" s="295"/>
      <c r="E549" s="295"/>
      <c r="F549" s="295"/>
      <c r="G549" s="295"/>
      <c r="H549" s="295"/>
      <c r="I549" s="295"/>
      <c r="J549" s="295"/>
      <c r="K549" s="296"/>
      <c r="M549" s="521"/>
      <c r="N549" s="294"/>
      <c r="O549" s="295"/>
      <c r="P549" s="295"/>
      <c r="Q549" s="295"/>
      <c r="R549" s="295"/>
      <c r="S549" s="295"/>
      <c r="T549" s="295"/>
      <c r="U549" s="295"/>
      <c r="V549" s="295"/>
      <c r="W549" s="296"/>
    </row>
    <row r="550" spans="1:23" ht="15" customHeight="1" x14ac:dyDescent="0.25">
      <c r="A550" s="138" t="str">
        <f>IF(COUNT('Séries-Statique'!$A$11:$A$50)&gt;'Etiquette Statique'!N552,"X","")</f>
        <v/>
      </c>
      <c r="B550" s="522"/>
      <c r="C550" s="522"/>
      <c r="D550" s="522"/>
      <c r="E550" s="522"/>
      <c r="F550" s="522"/>
      <c r="G550" s="522"/>
      <c r="H550" s="522"/>
      <c r="I550" s="522"/>
      <c r="J550" s="522"/>
      <c r="K550" s="522"/>
      <c r="L550" s="522"/>
      <c r="M550" s="523"/>
      <c r="N550" s="522"/>
      <c r="O550" s="522"/>
      <c r="P550" s="522"/>
      <c r="Q550" s="522"/>
      <c r="R550" s="522"/>
      <c r="S550" s="522"/>
      <c r="T550" s="522"/>
      <c r="U550" s="522"/>
      <c r="V550" s="522"/>
      <c r="W550" s="522"/>
    </row>
    <row r="551" spans="1:23" ht="15" customHeight="1" thickBot="1" x14ac:dyDescent="0.3">
      <c r="A551" s="138" t="str">
        <f>IF(COUNT('Séries-Statique'!$A$11:$A$50)&gt;'Etiquette Statique'!N552,"X","")</f>
        <v/>
      </c>
      <c r="M551" s="521"/>
    </row>
    <row r="552" spans="1:23" x14ac:dyDescent="0.25">
      <c r="A552" s="138" t="str">
        <f>IF(COUNT('Séries-Statique'!$A$11:$A$50)&gt;'Etiquette Statique'!N552,"X","")</f>
        <v/>
      </c>
      <c r="B552" s="137">
        <f>N502+1</f>
        <v>22</v>
      </c>
      <c r="C552" s="289"/>
      <c r="D552" s="289"/>
      <c r="E552" s="289"/>
      <c r="F552" s="289"/>
      <c r="G552" s="289"/>
      <c r="H552" s="289"/>
      <c r="I552" s="289"/>
      <c r="J552" s="289"/>
      <c r="K552" s="290"/>
      <c r="M552" s="521"/>
      <c r="N552" s="137">
        <f>B552+1</f>
        <v>23</v>
      </c>
      <c r="O552" s="289"/>
      <c r="P552" s="289"/>
      <c r="Q552" s="289"/>
      <c r="R552" s="289"/>
      <c r="S552" s="289"/>
      <c r="T552" s="289"/>
      <c r="U552" s="289"/>
      <c r="V552" s="289"/>
      <c r="W552" s="290"/>
    </row>
    <row r="553" spans="1:23" ht="23.25" x14ac:dyDescent="0.35">
      <c r="A553" s="138" t="str">
        <f>IF(COUNT('Séries-Statique'!$A$11:$A$50)&gt;'Etiquette Statique'!N552,"X","")</f>
        <v/>
      </c>
      <c r="B553" s="291"/>
      <c r="C553" s="931" t="s">
        <v>246</v>
      </c>
      <c r="D553" s="931"/>
      <c r="E553" s="953" t="str">
        <f ca="1">OFFSET('Séries-Statique'!$A$11,B552,13)</f>
        <v/>
      </c>
      <c r="F553" s="953"/>
      <c r="G553" s="953"/>
      <c r="H553" s="953"/>
      <c r="I553" s="953"/>
      <c r="J553" s="953"/>
      <c r="K553" s="293"/>
      <c r="M553" s="521"/>
      <c r="N553" s="291"/>
      <c r="O553" s="931" t="s">
        <v>246</v>
      </c>
      <c r="P553" s="931"/>
      <c r="Q553" s="953" t="str">
        <f ca="1">OFFSET('Séries-Statique'!$A$11,N552,13)</f>
        <v/>
      </c>
      <c r="R553" s="953"/>
      <c r="S553" s="953"/>
      <c r="T553" s="953"/>
      <c r="U553" s="953"/>
      <c r="V553" s="953"/>
      <c r="W553" s="293"/>
    </row>
    <row r="554" spans="1:23" x14ac:dyDescent="0.25">
      <c r="A554" s="138" t="str">
        <f>IF(COUNT('Séries-Statique'!$A$11:$A$50)&gt;'Etiquette Statique'!N552,"X","")</f>
        <v/>
      </c>
      <c r="B554" s="291"/>
      <c r="C554" s="945"/>
      <c r="D554" s="945"/>
      <c r="E554" s="945"/>
      <c r="F554" s="945"/>
      <c r="G554" s="945"/>
      <c r="H554" s="945"/>
      <c r="I554" s="945"/>
      <c r="J554" s="945"/>
      <c r="K554" s="293"/>
      <c r="M554" s="521"/>
      <c r="N554" s="291"/>
      <c r="O554" s="945"/>
      <c r="P554" s="945"/>
      <c r="Q554" s="945"/>
      <c r="R554" s="945"/>
      <c r="S554" s="945"/>
      <c r="T554" s="945"/>
      <c r="U554" s="945"/>
      <c r="V554" s="945"/>
      <c r="W554" s="293"/>
    </row>
    <row r="555" spans="1:23" ht="21" x14ac:dyDescent="0.35">
      <c r="A555" s="138" t="str">
        <f>IF(COUNT('Séries-Statique'!$A$11:$A$50)&gt;'Etiquette Statique'!N552,"X","")</f>
        <v/>
      </c>
      <c r="B555" s="291"/>
      <c r="C555" s="931" t="s">
        <v>39</v>
      </c>
      <c r="D555" s="931"/>
      <c r="E555" s="932" t="str">
        <f ca="1">OFFSET('Séries-Statique'!$A$11,B552,0)</f>
        <v/>
      </c>
      <c r="F555" s="932"/>
      <c r="G555" s="948" t="s">
        <v>67</v>
      </c>
      <c r="H555" s="948"/>
      <c r="I555" s="932" t="str">
        <f ca="1">OFFSET('Séries-Statique'!$A$11,B552,6)</f>
        <v/>
      </c>
      <c r="J555" s="932"/>
      <c r="K555" s="293"/>
      <c r="M555" s="521"/>
      <c r="N555" s="291"/>
      <c r="O555" s="931" t="s">
        <v>39</v>
      </c>
      <c r="P555" s="931"/>
      <c r="Q555" s="932" t="str">
        <f ca="1">OFFSET('Séries-Statique'!$A$11,N552,0)</f>
        <v/>
      </c>
      <c r="R555" s="932"/>
      <c r="S555" s="948" t="s">
        <v>67</v>
      </c>
      <c r="T555" s="948"/>
      <c r="U555" s="932" t="str">
        <f ca="1">OFFSET('Séries-Statique'!$A$11,N552,6)</f>
        <v/>
      </c>
      <c r="V555" s="932"/>
      <c r="W555" s="293"/>
    </row>
    <row r="556" spans="1:23" ht="23.25" x14ac:dyDescent="0.35">
      <c r="A556" s="138" t="str">
        <f>IF(COUNT('Séries-Statique'!$A$11:$A$50)&gt;'Etiquette Statique'!N552,"X","")</f>
        <v/>
      </c>
      <c r="B556" s="291"/>
      <c r="C556" s="931" t="s">
        <v>1</v>
      </c>
      <c r="D556" s="931"/>
      <c r="E556" s="953" t="str">
        <f ca="1">OFFSET('Séries-Statique'!$A$11,B552,9)</f>
        <v/>
      </c>
      <c r="F556" s="953"/>
      <c r="G556" s="948" t="s">
        <v>2</v>
      </c>
      <c r="H556" s="948"/>
      <c r="I556" s="932" t="str">
        <f ca="1">OFFSET('Séries-Statique'!$A$11,B552,10)</f>
        <v/>
      </c>
      <c r="J556" s="932"/>
      <c r="K556" s="293"/>
      <c r="M556" s="521"/>
      <c r="N556" s="291"/>
      <c r="O556" s="931" t="s">
        <v>1</v>
      </c>
      <c r="P556" s="931"/>
      <c r="Q556" s="953" t="str">
        <f ca="1">OFFSET('Séries-Statique'!$A$11,N552,9)</f>
        <v/>
      </c>
      <c r="R556" s="953"/>
      <c r="S556" s="948" t="s">
        <v>2</v>
      </c>
      <c r="T556" s="948"/>
      <c r="U556" s="932" t="str">
        <f ca="1">OFFSET('Séries-Statique'!$A$11,N552,10)</f>
        <v/>
      </c>
      <c r="V556" s="932"/>
      <c r="W556" s="293"/>
    </row>
    <row r="557" spans="1:23" ht="21" x14ac:dyDescent="0.35">
      <c r="A557" s="138" t="str">
        <f>IF(COUNT('Séries-Statique'!$A$11:$A$50)&gt;'Etiquette Statique'!N552,"X","")</f>
        <v/>
      </c>
      <c r="B557" s="291"/>
      <c r="C557" s="520" t="s">
        <v>258</v>
      </c>
      <c r="D557" s="520"/>
      <c r="E557" s="527" t="str">
        <f ca="1">OFFSET('Séries-Statique'!$A$11,B552,11)</f>
        <v/>
      </c>
      <c r="F557" s="525"/>
      <c r="G557" s="866" t="s">
        <v>270</v>
      </c>
      <c r="H557" s="866"/>
      <c r="I557" s="527" t="str">
        <f ca="1">OFFSET('Séries-Statique'!$A$11,B552,8)</f>
        <v/>
      </c>
      <c r="J557" s="527"/>
      <c r="K557" s="293"/>
      <c r="M557" s="521"/>
      <c r="N557" s="291"/>
      <c r="O557" s="520" t="s">
        <v>258</v>
      </c>
      <c r="P557" s="520"/>
      <c r="Q557" s="527" t="str">
        <f ca="1">OFFSET('Séries-Statique'!$A$11,N552,11)</f>
        <v/>
      </c>
      <c r="R557" s="525"/>
      <c r="S557" s="866" t="s">
        <v>270</v>
      </c>
      <c r="T557" s="866"/>
      <c r="U557" s="527" t="str">
        <f ca="1">OFFSET('Séries-Statique'!$A$11,N552,8)</f>
        <v/>
      </c>
      <c r="V557" s="527"/>
      <c r="W557" s="293"/>
    </row>
    <row r="558" spans="1:23" ht="18.75" x14ac:dyDescent="0.3">
      <c r="A558" s="138" t="str">
        <f>IF(COUNT('Séries-Statique'!$A$11:$A$50)&gt;'Etiquette Statique'!N552,"X","")</f>
        <v/>
      </c>
      <c r="B558" s="291"/>
      <c r="C558" s="952" t="s">
        <v>68</v>
      </c>
      <c r="D558" s="952"/>
      <c r="E558" s="866" t="s">
        <v>69</v>
      </c>
      <c r="F558" s="866"/>
      <c r="G558" s="951" t="str">
        <f ca="1">OFFSET('Séries-Statique'!$A$11,B552,2)</f>
        <v/>
      </c>
      <c r="H558" s="951"/>
      <c r="I558" s="951"/>
      <c r="J558" s="951"/>
      <c r="K558" s="293"/>
      <c r="M558" s="521"/>
      <c r="N558" s="291"/>
      <c r="O558" s="952" t="s">
        <v>68</v>
      </c>
      <c r="P558" s="952"/>
      <c r="Q558" s="866" t="s">
        <v>69</v>
      </c>
      <c r="R558" s="866"/>
      <c r="S558" s="951" t="str">
        <f ca="1">OFFSET('Séries-Statique'!$A$11,N552,2)</f>
        <v/>
      </c>
      <c r="T558" s="951"/>
      <c r="U558" s="951"/>
      <c r="V558" s="951"/>
      <c r="W558" s="293"/>
    </row>
    <row r="559" spans="1:23" ht="18.75" x14ac:dyDescent="0.3">
      <c r="A559" s="138" t="str">
        <f>IF(COUNT('Séries-Statique'!$A$11:$A$50)&gt;'Etiquette Statique'!N552,"X","")</f>
        <v/>
      </c>
      <c r="B559" s="291"/>
      <c r="C559" s="952"/>
      <c r="D559" s="952"/>
      <c r="E559" s="866" t="s">
        <v>70</v>
      </c>
      <c r="F559" s="866"/>
      <c r="G559" s="951" t="str">
        <f ca="1">OFFSET('Séries-Statique'!$A$11,B552,3)</f>
        <v/>
      </c>
      <c r="H559" s="951"/>
      <c r="I559" s="951"/>
      <c r="J559" s="951"/>
      <c r="K559" s="293"/>
      <c r="M559" s="521"/>
      <c r="N559" s="291"/>
      <c r="O559" s="952"/>
      <c r="P559" s="952"/>
      <c r="Q559" s="866" t="s">
        <v>70</v>
      </c>
      <c r="R559" s="866"/>
      <c r="S559" s="951" t="str">
        <f ca="1">OFFSET('Séries-Statique'!$A$11,N552,3)</f>
        <v/>
      </c>
      <c r="T559" s="951"/>
      <c r="U559" s="951"/>
      <c r="V559" s="951"/>
      <c r="W559" s="293"/>
    </row>
    <row r="560" spans="1:23" ht="18.75" x14ac:dyDescent="0.3">
      <c r="A560" s="138" t="str">
        <f>IF(COUNT('Séries-Statique'!$A$11:$A$50)&gt;'Etiquette Statique'!N552,"X","")</f>
        <v/>
      </c>
      <c r="B560" s="291"/>
      <c r="C560" s="952"/>
      <c r="D560" s="952"/>
      <c r="E560" s="866" t="s">
        <v>257</v>
      </c>
      <c r="F560" s="866"/>
      <c r="G560" s="951" t="str">
        <f ca="1">OFFSET('Séries-Statique'!$A$11,B552,4)</f>
        <v/>
      </c>
      <c r="H560" s="951"/>
      <c r="I560" s="951"/>
      <c r="J560" s="951"/>
      <c r="K560" s="293"/>
      <c r="M560" s="521"/>
      <c r="N560" s="291"/>
      <c r="O560" s="952"/>
      <c r="P560" s="952"/>
      <c r="Q560" s="866" t="s">
        <v>257</v>
      </c>
      <c r="R560" s="866"/>
      <c r="S560" s="951" t="str">
        <f ca="1">OFFSET('Séries-Statique'!$A$11,N552,4)</f>
        <v/>
      </c>
      <c r="T560" s="951"/>
      <c r="U560" s="951"/>
      <c r="V560" s="951"/>
      <c r="W560" s="293"/>
    </row>
    <row r="561" spans="1:23" ht="21" x14ac:dyDescent="0.35">
      <c r="A561" s="138" t="str">
        <f>IF(COUNT('Séries-Statique'!$A$11:$A$50)&gt;'Etiquette Statique'!N552,"X","")</f>
        <v/>
      </c>
      <c r="B561" s="291"/>
      <c r="C561" s="952"/>
      <c r="D561" s="952"/>
      <c r="E561" s="866" t="s">
        <v>71</v>
      </c>
      <c r="F561" s="866"/>
      <c r="G561" s="947" t="str">
        <f ca="1">OFFSET('Séries-Statique'!$A$11,B552,5)</f>
        <v/>
      </c>
      <c r="H561" s="947"/>
      <c r="I561" s="947"/>
      <c r="J561" s="947"/>
      <c r="K561" s="293"/>
      <c r="M561" s="521"/>
      <c r="N561" s="291"/>
      <c r="O561" s="952"/>
      <c r="P561" s="952"/>
      <c r="Q561" s="866" t="s">
        <v>71</v>
      </c>
      <c r="R561" s="866"/>
      <c r="S561" s="947" t="str">
        <f ca="1">OFFSET('Séries-Statique'!$A$11,N552,5)</f>
        <v/>
      </c>
      <c r="T561" s="947"/>
      <c r="U561" s="947"/>
      <c r="V561" s="947"/>
      <c r="W561" s="293"/>
    </row>
    <row r="562" spans="1:23" ht="21" x14ac:dyDescent="0.35">
      <c r="A562" s="138" t="str">
        <f>IF(COUNT('Séries-Statique'!$A$11:$A$50)&gt;'Etiquette Statique'!N552,"X","")</f>
        <v/>
      </c>
      <c r="B562" s="291"/>
      <c r="C562" s="931" t="s">
        <v>248</v>
      </c>
      <c r="D562" s="931"/>
      <c r="E562" s="948" t="str">
        <f ca="1">IF(E553="","",IF(OR(E553="DWF",E553="DNF"),"Distance","Temps"))</f>
        <v/>
      </c>
      <c r="F562" s="948"/>
      <c r="G562" s="525" t="str">
        <f ca="1">OFFSET('Séries-Statique'!$A$11,B552,18)</f>
        <v/>
      </c>
      <c r="H562" s="524" t="str">
        <f ca="1">OFFSET('Séries-Statique'!$A$11,B552,19)</f>
        <v/>
      </c>
      <c r="I562" s="526" t="str">
        <f ca="1">OFFSET('Séries-Statique'!$A$11,B552,20)</f>
        <v/>
      </c>
      <c r="J562" s="524" t="str">
        <f ca="1">OFFSET('Séries-Statique'!$A$11,B552,21)</f>
        <v/>
      </c>
      <c r="K562" s="293"/>
      <c r="M562" s="521"/>
      <c r="N562" s="291"/>
      <c r="O562" s="931" t="s">
        <v>248</v>
      </c>
      <c r="P562" s="931"/>
      <c r="Q562" s="948" t="str">
        <f ca="1">IF(Q553="","",IF(OR(Q553="DWF",Q553="DNF"),"Distance","Temps"))</f>
        <v/>
      </c>
      <c r="R562" s="948"/>
      <c r="S562" s="525" t="str">
        <f ca="1">OFFSET('Séries-Statique'!$A$11,N552,18)</f>
        <v/>
      </c>
      <c r="T562" s="524" t="str">
        <f ca="1">OFFSET('Séries-Statique'!$A$11,N552,19)</f>
        <v/>
      </c>
      <c r="U562" s="526" t="str">
        <f ca="1">OFFSET('Séries-Statique'!$A$11,N552,20)</f>
        <v/>
      </c>
      <c r="V562" s="524" t="str">
        <f ca="1">OFFSET('Séries-Statique'!$A$11,N552,21)</f>
        <v/>
      </c>
      <c r="W562" s="293"/>
    </row>
    <row r="563" spans="1:23" ht="18.75" x14ac:dyDescent="0.3">
      <c r="A563" s="138" t="str">
        <f>IF(COUNT('Séries-Statique'!$A$11:$A$50)&gt;'Etiquette Statique'!N552,"X","")</f>
        <v/>
      </c>
      <c r="B563" s="291"/>
      <c r="C563" s="931"/>
      <c r="D563" s="931"/>
      <c r="E563" s="933" t="s">
        <v>273</v>
      </c>
      <c r="F563" s="514" t="s">
        <v>271</v>
      </c>
      <c r="G563" s="528" t="str">
        <f ca="1">OFFSET('Séries-Statique'!$A$11,B552,14)</f>
        <v/>
      </c>
      <c r="H563" s="529" t="str">
        <f ca="1">OFFSET('Séries-Statique'!$A$11,B552,15)</f>
        <v/>
      </c>
      <c r="I563" s="528" t="str">
        <f ca="1">OFFSET('Séries-Statique'!$A$11,B552,16)</f>
        <v/>
      </c>
      <c r="J563" s="529" t="str">
        <f ca="1">OFFSET('Séries-Statique'!$A$11,B552,17)</f>
        <v/>
      </c>
      <c r="K563" s="293"/>
      <c r="M563" s="521"/>
      <c r="N563" s="291"/>
      <c r="O563" s="931"/>
      <c r="P563" s="931"/>
      <c r="Q563" s="933" t="s">
        <v>273</v>
      </c>
      <c r="R563" s="514" t="s">
        <v>271</v>
      </c>
      <c r="S563" s="528" t="str">
        <f ca="1">OFFSET('Séries-Statique'!$A$11,N552,14)</f>
        <v/>
      </c>
      <c r="T563" s="529" t="str">
        <f ca="1">OFFSET('Séries-Statique'!$A$11,N552,15)</f>
        <v/>
      </c>
      <c r="U563" s="528" t="str">
        <f ca="1">OFFSET('Séries-Statique'!$A$11,N552,16)</f>
        <v/>
      </c>
      <c r="V563" s="529" t="str">
        <f ca="1">OFFSET('Séries-Statique'!$A$11,N552,17)</f>
        <v/>
      </c>
      <c r="W563" s="293"/>
    </row>
    <row r="564" spans="1:23" ht="18.75" x14ac:dyDescent="0.3">
      <c r="A564" s="138" t="str">
        <f>IF(COUNT('Séries-Statique'!$A$11:$A$50)&gt;'Etiquette Statique'!N552,"X","")</f>
        <v/>
      </c>
      <c r="B564" s="291"/>
      <c r="C564" s="931"/>
      <c r="D564" s="931"/>
      <c r="E564" s="933"/>
      <c r="F564" s="514" t="s">
        <v>272</v>
      </c>
      <c r="G564" s="528" t="str">
        <f ca="1">OFFSET('Séries-Statique'!$A$11,B552,22)</f>
        <v/>
      </c>
      <c r="H564" s="529" t="str">
        <f ca="1">OFFSET('Séries-Statique'!$A$11,B552,23)</f>
        <v/>
      </c>
      <c r="I564" s="528" t="str">
        <f ca="1">OFFSET('Séries-Statique'!$A$11,B552,24)</f>
        <v/>
      </c>
      <c r="J564" s="529" t="str">
        <f ca="1">OFFSET('Séries-Statique'!$A$11,B552,25)</f>
        <v/>
      </c>
      <c r="K564" s="293"/>
      <c r="M564" s="521"/>
      <c r="N564" s="291"/>
      <c r="O564" s="931"/>
      <c r="P564" s="931"/>
      <c r="Q564" s="933"/>
      <c r="R564" s="514" t="s">
        <v>272</v>
      </c>
      <c r="S564" s="528" t="str">
        <f ca="1">OFFSET('Séries-Statique'!$A$11,N552,22)</f>
        <v/>
      </c>
      <c r="T564" s="529" t="str">
        <f ca="1">OFFSET('Séries-Statique'!$A$11,N552,23)</f>
        <v/>
      </c>
      <c r="U564" s="528" t="str">
        <f ca="1">OFFSET('Séries-Statique'!$A$11,N552,24)</f>
        <v/>
      </c>
      <c r="V564" s="529" t="str">
        <f ca="1">OFFSET('Séries-Statique'!$A$11,N552,25)</f>
        <v/>
      </c>
      <c r="W564" s="293"/>
    </row>
    <row r="565" spans="1:23" x14ac:dyDescent="0.25">
      <c r="A565" s="138" t="str">
        <f>IF(COUNT('Séries-Statique'!$A$11:$A$50)&gt;'Etiquette Statique'!N552,"X","")</f>
        <v/>
      </c>
      <c r="B565" s="291"/>
      <c r="C565" s="945"/>
      <c r="D565" s="945"/>
      <c r="E565" s="945"/>
      <c r="F565" s="945"/>
      <c r="G565" s="945"/>
      <c r="H565" s="945"/>
      <c r="I565" s="945"/>
      <c r="J565" s="945"/>
      <c r="K565" s="293"/>
      <c r="M565" s="521"/>
      <c r="N565" s="291"/>
      <c r="O565" s="945"/>
      <c r="P565" s="945"/>
      <c r="Q565" s="945"/>
      <c r="R565" s="945"/>
      <c r="S565" s="945"/>
      <c r="T565" s="945"/>
      <c r="U565" s="945"/>
      <c r="V565" s="945"/>
      <c r="W565" s="293"/>
    </row>
    <row r="566" spans="1:23" ht="18.75" x14ac:dyDescent="0.3">
      <c r="A566" s="138" t="str">
        <f>IF(COUNT('Séries-Statique'!$A$11:$A$50)&gt;'Etiquette Statique'!N552,"X","")</f>
        <v/>
      </c>
      <c r="B566" s="291"/>
      <c r="C566" s="946" t="s">
        <v>259</v>
      </c>
      <c r="D566" s="946"/>
      <c r="E566" s="946"/>
      <c r="F566" s="946"/>
      <c r="G566" s="946"/>
      <c r="H566" s="946"/>
      <c r="I566" s="946"/>
      <c r="J566" s="946"/>
      <c r="K566" s="293"/>
      <c r="M566" s="521"/>
      <c r="N566" s="291"/>
      <c r="O566" s="946" t="s">
        <v>259</v>
      </c>
      <c r="P566" s="946"/>
      <c r="Q566" s="946"/>
      <c r="R566" s="946"/>
      <c r="S566" s="946"/>
      <c r="T566" s="946"/>
      <c r="U566" s="946"/>
      <c r="V566" s="946"/>
      <c r="W566" s="293"/>
    </row>
    <row r="567" spans="1:23" ht="15.75" thickBot="1" x14ac:dyDescent="0.3">
      <c r="A567" s="138" t="str">
        <f>IF(COUNT('Séries-Statique'!$A$11:$A$50)&gt;'Etiquette Statique'!N552,"X","")</f>
        <v/>
      </c>
      <c r="B567" s="291"/>
      <c r="C567" s="945"/>
      <c r="D567" s="945"/>
      <c r="E567" s="945"/>
      <c r="F567" s="945"/>
      <c r="G567" s="945"/>
      <c r="H567" s="945"/>
      <c r="I567" s="945"/>
      <c r="J567" s="945"/>
      <c r="K567" s="293"/>
      <c r="M567" s="521"/>
      <c r="N567" s="291"/>
      <c r="O567" s="945"/>
      <c r="P567" s="945"/>
      <c r="Q567" s="945"/>
      <c r="R567" s="945"/>
      <c r="S567" s="945"/>
      <c r="T567" s="945"/>
      <c r="U567" s="945"/>
      <c r="V567" s="945"/>
      <c r="W567" s="293"/>
    </row>
    <row r="568" spans="1:23" ht="15.75" thickBot="1" x14ac:dyDescent="0.3">
      <c r="A568" s="138" t="str">
        <f>IF(COUNT('Séries-Statique'!$A$11:$A$50)&gt;'Etiquette Statique'!N552,"X","")</f>
        <v/>
      </c>
      <c r="B568" s="291"/>
      <c r="C568" s="933" t="s">
        <v>262</v>
      </c>
      <c r="D568" s="934"/>
      <c r="E568" s="530"/>
      <c r="F568" s="531"/>
      <c r="G568" s="531"/>
      <c r="H568" s="531"/>
      <c r="I568" s="531"/>
      <c r="J568" s="532"/>
      <c r="K568" s="293"/>
      <c r="M568" s="521"/>
      <c r="N568" s="291"/>
      <c r="O568" s="933" t="s">
        <v>262</v>
      </c>
      <c r="P568" s="934"/>
      <c r="Q568" s="530"/>
      <c r="R568" s="531"/>
      <c r="S568" s="531"/>
      <c r="T568" s="531"/>
      <c r="U568" s="531"/>
      <c r="V568" s="532"/>
      <c r="W568" s="293"/>
    </row>
    <row r="569" spans="1:23" ht="15.75" thickBot="1" x14ac:dyDescent="0.3">
      <c r="A569" s="138" t="str">
        <f>IF(COUNT('Séries-Statique'!$A$11:$A$50)&gt;'Etiquette Statique'!N552,"X","")</f>
        <v/>
      </c>
      <c r="B569" s="291"/>
      <c r="C569" s="516"/>
      <c r="D569" s="516"/>
      <c r="E569" s="289"/>
      <c r="F569" s="289"/>
      <c r="G569" s="289"/>
      <c r="H569" s="289"/>
      <c r="I569" s="289"/>
      <c r="J569" s="289"/>
      <c r="K569" s="293"/>
      <c r="M569" s="521"/>
      <c r="N569" s="291"/>
      <c r="O569" s="516"/>
      <c r="P569" s="516"/>
      <c r="Q569" s="289"/>
      <c r="R569" s="289"/>
      <c r="S569" s="289"/>
      <c r="T569" s="289"/>
      <c r="U569" s="289"/>
      <c r="V569" s="289"/>
      <c r="W569" s="293"/>
    </row>
    <row r="570" spans="1:23" x14ac:dyDescent="0.25">
      <c r="A570" s="138" t="str">
        <f>IF(COUNT('Séries-Statique'!$A$11:$A$50)&gt;'Etiquette Statique'!N552,"X","")</f>
        <v/>
      </c>
      <c r="B570" s="291"/>
      <c r="C570" s="976" t="s">
        <v>260</v>
      </c>
      <c r="D570" s="977"/>
      <c r="E570" s="959"/>
      <c r="F570" s="959"/>
      <c r="G570" s="959"/>
      <c r="H570" s="959"/>
      <c r="I570" s="959"/>
      <c r="J570" s="960"/>
      <c r="K570" s="293"/>
      <c r="M570" s="521"/>
      <c r="N570" s="291"/>
      <c r="O570" s="976" t="s">
        <v>260</v>
      </c>
      <c r="P570" s="977"/>
      <c r="Q570" s="959"/>
      <c r="R570" s="959"/>
      <c r="S570" s="959"/>
      <c r="T570" s="959"/>
      <c r="U570" s="959"/>
      <c r="V570" s="960"/>
      <c r="W570" s="293"/>
    </row>
    <row r="571" spans="1:23" x14ac:dyDescent="0.25">
      <c r="A571" s="138" t="str">
        <f>IF(COUNT('Séries-Statique'!$A$11:$A$50)&gt;'Etiquette Statique'!N552,"X","")</f>
        <v/>
      </c>
      <c r="B571" s="291"/>
      <c r="C571" s="971"/>
      <c r="D571" s="972"/>
      <c r="E571" s="949"/>
      <c r="F571" s="949"/>
      <c r="G571" s="949"/>
      <c r="H571" s="949"/>
      <c r="I571" s="949"/>
      <c r="J571" s="950"/>
      <c r="K571" s="293"/>
      <c r="M571" s="521"/>
      <c r="N571" s="291"/>
      <c r="O571" s="971"/>
      <c r="P571" s="972"/>
      <c r="Q571" s="949"/>
      <c r="R571" s="949"/>
      <c r="S571" s="949"/>
      <c r="T571" s="949"/>
      <c r="U571" s="949"/>
      <c r="V571" s="950"/>
      <c r="W571" s="293"/>
    </row>
    <row r="572" spans="1:23" x14ac:dyDescent="0.25">
      <c r="A572" s="138" t="str">
        <f>IF(COUNT('Séries-Statique'!$A$11:$A$50)&gt;'Etiquette Statique'!N552,"X","")</f>
        <v/>
      </c>
      <c r="B572" s="291"/>
      <c r="C572" s="971" t="s">
        <v>261</v>
      </c>
      <c r="D572" s="972"/>
      <c r="E572" s="949"/>
      <c r="F572" s="949"/>
      <c r="G572" s="949"/>
      <c r="H572" s="949"/>
      <c r="I572" s="949"/>
      <c r="J572" s="950"/>
      <c r="K572" s="293"/>
      <c r="M572" s="521"/>
      <c r="N572" s="291"/>
      <c r="O572" s="971" t="s">
        <v>261</v>
      </c>
      <c r="P572" s="972"/>
      <c r="Q572" s="949"/>
      <c r="R572" s="949"/>
      <c r="S572" s="949"/>
      <c r="T572" s="949"/>
      <c r="U572" s="949"/>
      <c r="V572" s="950"/>
      <c r="W572" s="293"/>
    </row>
    <row r="573" spans="1:23" ht="15.75" thickBot="1" x14ac:dyDescent="0.3">
      <c r="A573" s="138" t="str">
        <f>IF(COUNT('Séries-Statique'!$A$11:$A$50)&gt;'Etiquette Statique'!N552,"X","")</f>
        <v/>
      </c>
      <c r="B573" s="291"/>
      <c r="C573" s="973"/>
      <c r="D573" s="974"/>
      <c r="E573" s="954"/>
      <c r="F573" s="954"/>
      <c r="G573" s="954"/>
      <c r="H573" s="954"/>
      <c r="I573" s="954"/>
      <c r="J573" s="955"/>
      <c r="K573" s="293"/>
      <c r="M573" s="521"/>
      <c r="N573" s="291"/>
      <c r="O573" s="973"/>
      <c r="P573" s="974"/>
      <c r="Q573" s="954"/>
      <c r="R573" s="954"/>
      <c r="S573" s="954"/>
      <c r="T573" s="954"/>
      <c r="U573" s="954"/>
      <c r="V573" s="955"/>
      <c r="W573" s="293"/>
    </row>
    <row r="574" spans="1:23" ht="15.75" thickBot="1" x14ac:dyDescent="0.3">
      <c r="A574" s="138" t="str">
        <f>IF(COUNT('Séries-Statique'!$A$11:$A$50)&gt;'Etiquette Statique'!N552,"X","")</f>
        <v/>
      </c>
      <c r="B574" s="291"/>
      <c r="C574" s="292"/>
      <c r="D574" s="292"/>
      <c r="E574" s="292"/>
      <c r="F574" s="292"/>
      <c r="G574" s="292"/>
      <c r="H574" s="292"/>
      <c r="I574" s="292"/>
      <c r="J574" s="292"/>
      <c r="K574" s="293"/>
      <c r="M574" s="521"/>
      <c r="N574" s="291"/>
      <c r="O574" s="292"/>
      <c r="P574" s="292"/>
      <c r="Q574" s="292"/>
      <c r="R574" s="292"/>
      <c r="S574" s="292"/>
      <c r="T574" s="292"/>
      <c r="U574" s="292"/>
      <c r="V574" s="292"/>
      <c r="W574" s="293"/>
    </row>
    <row r="575" spans="1:23" x14ac:dyDescent="0.25">
      <c r="A575" s="138" t="str">
        <f>IF(COUNT('Séries-Statique'!$A$11:$A$50)&gt;'Etiquette Statique'!N552,"X","")</f>
        <v/>
      </c>
      <c r="B575" s="291"/>
      <c r="C575" s="956" t="s">
        <v>132</v>
      </c>
      <c r="D575" s="880" t="s">
        <v>133</v>
      </c>
      <c r="E575" s="871"/>
      <c r="F575" s="871"/>
      <c r="G575" s="871"/>
      <c r="H575" s="871"/>
      <c r="I575" s="959"/>
      <c r="J575" s="960"/>
      <c r="K575" s="293"/>
      <c r="M575" s="521"/>
      <c r="N575" s="291"/>
      <c r="O575" s="956" t="s">
        <v>132</v>
      </c>
      <c r="P575" s="880" t="s">
        <v>133</v>
      </c>
      <c r="Q575" s="871"/>
      <c r="R575" s="871"/>
      <c r="S575" s="871"/>
      <c r="T575" s="871"/>
      <c r="U575" s="959"/>
      <c r="V575" s="960"/>
      <c r="W575" s="293"/>
    </row>
    <row r="576" spans="1:23" x14ac:dyDescent="0.25">
      <c r="A576" s="138" t="str">
        <f>IF(COUNT('Séries-Statique'!$A$11:$A$50)&gt;'Etiquette Statique'!N552,"X","")</f>
        <v/>
      </c>
      <c r="B576" s="291"/>
      <c r="C576" s="957"/>
      <c r="D576" s="859" t="s">
        <v>134</v>
      </c>
      <c r="E576" s="864"/>
      <c r="F576" s="864"/>
      <c r="G576" s="864"/>
      <c r="H576" s="864"/>
      <c r="I576" s="949"/>
      <c r="J576" s="950"/>
      <c r="K576" s="293"/>
      <c r="M576" s="521"/>
      <c r="N576" s="291"/>
      <c r="O576" s="957"/>
      <c r="P576" s="859" t="s">
        <v>134</v>
      </c>
      <c r="Q576" s="864"/>
      <c r="R576" s="864"/>
      <c r="S576" s="864"/>
      <c r="T576" s="864"/>
      <c r="U576" s="949"/>
      <c r="V576" s="950"/>
      <c r="W576" s="293"/>
    </row>
    <row r="577" spans="1:23" x14ac:dyDescent="0.25">
      <c r="A577" s="138" t="str">
        <f>IF(COUNT('Séries-Statique'!$A$11:$A$50)&gt;'Etiquette Statique'!N552,"X","")</f>
        <v/>
      </c>
      <c r="B577" s="291"/>
      <c r="C577" s="957"/>
      <c r="D577" s="859" t="s">
        <v>135</v>
      </c>
      <c r="E577" s="864"/>
      <c r="F577" s="864"/>
      <c r="G577" s="864"/>
      <c r="H577" s="864"/>
      <c r="I577" s="949"/>
      <c r="J577" s="950"/>
      <c r="K577" s="293"/>
      <c r="M577" s="521"/>
      <c r="N577" s="291"/>
      <c r="O577" s="957"/>
      <c r="P577" s="859" t="s">
        <v>135</v>
      </c>
      <c r="Q577" s="864"/>
      <c r="R577" s="864"/>
      <c r="S577" s="864"/>
      <c r="T577" s="864"/>
      <c r="U577" s="949"/>
      <c r="V577" s="950"/>
      <c r="W577" s="293"/>
    </row>
    <row r="578" spans="1:23" x14ac:dyDescent="0.25">
      <c r="A578" s="138" t="str">
        <f>IF(COUNT('Séries-Statique'!$A$11:$A$50)&gt;'Etiquette Statique'!N552,"X","")</f>
        <v/>
      </c>
      <c r="B578" s="291"/>
      <c r="C578" s="957"/>
      <c r="D578" s="859" t="s">
        <v>136</v>
      </c>
      <c r="E578" s="864"/>
      <c r="F578" s="864"/>
      <c r="G578" s="864"/>
      <c r="H578" s="864"/>
      <c r="I578" s="949"/>
      <c r="J578" s="950"/>
      <c r="K578" s="293"/>
      <c r="M578" s="521"/>
      <c r="N578" s="291"/>
      <c r="O578" s="957"/>
      <c r="P578" s="859" t="s">
        <v>136</v>
      </c>
      <c r="Q578" s="864"/>
      <c r="R578" s="864"/>
      <c r="S578" s="864"/>
      <c r="T578" s="864"/>
      <c r="U578" s="949"/>
      <c r="V578" s="950"/>
      <c r="W578" s="293"/>
    </row>
    <row r="579" spans="1:23" x14ac:dyDescent="0.25">
      <c r="A579" s="138" t="str">
        <f>IF(COUNT('Séries-Statique'!$A$11:$A$50)&gt;'Etiquette Statique'!N552,"X","")</f>
        <v/>
      </c>
      <c r="B579" s="291"/>
      <c r="C579" s="957"/>
      <c r="D579" s="859" t="s">
        <v>137</v>
      </c>
      <c r="E579" s="864"/>
      <c r="F579" s="864"/>
      <c r="G579" s="864"/>
      <c r="H579" s="864"/>
      <c r="I579" s="949"/>
      <c r="J579" s="950"/>
      <c r="K579" s="293"/>
      <c r="M579" s="521"/>
      <c r="N579" s="291"/>
      <c r="O579" s="957"/>
      <c r="P579" s="859" t="s">
        <v>137</v>
      </c>
      <c r="Q579" s="864"/>
      <c r="R579" s="864"/>
      <c r="S579" s="864"/>
      <c r="T579" s="864"/>
      <c r="U579" s="949"/>
      <c r="V579" s="950"/>
      <c r="W579" s="293"/>
    </row>
    <row r="580" spans="1:23" ht="15.75" thickBot="1" x14ac:dyDescent="0.3">
      <c r="A580" s="138" t="str">
        <f>IF(COUNT('Séries-Statique'!$A$11:$A$50)&gt;'Etiquette Statique'!N552,"X","")</f>
        <v/>
      </c>
      <c r="B580" s="291"/>
      <c r="C580" s="958"/>
      <c r="D580" s="862" t="s">
        <v>138</v>
      </c>
      <c r="E580" s="975"/>
      <c r="F580" s="975"/>
      <c r="G580" s="975"/>
      <c r="H580" s="975"/>
      <c r="I580" s="954"/>
      <c r="J580" s="955"/>
      <c r="K580" s="293"/>
      <c r="M580" s="521"/>
      <c r="N580" s="291"/>
      <c r="O580" s="958"/>
      <c r="P580" s="862" t="s">
        <v>138</v>
      </c>
      <c r="Q580" s="975"/>
      <c r="R580" s="975"/>
      <c r="S580" s="975"/>
      <c r="T580" s="975"/>
      <c r="U580" s="954"/>
      <c r="V580" s="955"/>
      <c r="W580" s="293"/>
    </row>
    <row r="581" spans="1:23" x14ac:dyDescent="0.25">
      <c r="A581" s="138" t="str">
        <f>IF(COUNT('Séries-Statique'!$A$11:$A$50)&gt;'Etiquette Statique'!N552,"X","")</f>
        <v/>
      </c>
      <c r="B581" s="291"/>
      <c r="C581" s="961" t="s">
        <v>145</v>
      </c>
      <c r="D581" s="963" t="s">
        <v>146</v>
      </c>
      <c r="E581" s="964"/>
      <c r="F581" s="964"/>
      <c r="G581" s="964"/>
      <c r="H581" s="964"/>
      <c r="I581" s="965"/>
      <c r="J581" s="966"/>
      <c r="K581" s="293"/>
      <c r="M581" s="521"/>
      <c r="N581" s="291"/>
      <c r="O581" s="961" t="s">
        <v>145</v>
      </c>
      <c r="P581" s="963" t="s">
        <v>146</v>
      </c>
      <c r="Q581" s="964"/>
      <c r="R581" s="964"/>
      <c r="S581" s="964"/>
      <c r="T581" s="964"/>
      <c r="U581" s="965"/>
      <c r="V581" s="966"/>
      <c r="W581" s="293"/>
    </row>
    <row r="582" spans="1:23" x14ac:dyDescent="0.25">
      <c r="A582" s="138" t="str">
        <f>IF(COUNT('Séries-Statique'!$A$11:$A$50)&gt;'Etiquette Statique'!N552,"X","")</f>
        <v/>
      </c>
      <c r="B582" s="291"/>
      <c r="C582" s="957"/>
      <c r="D582" s="859" t="s">
        <v>147</v>
      </c>
      <c r="E582" s="864"/>
      <c r="F582" s="864"/>
      <c r="G582" s="864"/>
      <c r="H582" s="864"/>
      <c r="I582" s="949"/>
      <c r="J582" s="950"/>
      <c r="K582" s="293"/>
      <c r="M582" s="521"/>
      <c r="N582" s="291"/>
      <c r="O582" s="957"/>
      <c r="P582" s="859" t="s">
        <v>147</v>
      </c>
      <c r="Q582" s="864"/>
      <c r="R582" s="864"/>
      <c r="S582" s="864"/>
      <c r="T582" s="864"/>
      <c r="U582" s="949"/>
      <c r="V582" s="950"/>
      <c r="W582" s="293"/>
    </row>
    <row r="583" spans="1:23" x14ac:dyDescent="0.25">
      <c r="A583" s="138" t="str">
        <f>IF(COUNT('Séries-Statique'!$A$11:$A$50)&gt;'Etiquette Statique'!N552,"X","")</f>
        <v/>
      </c>
      <c r="B583" s="291"/>
      <c r="C583" s="957"/>
      <c r="D583" s="859" t="s">
        <v>148</v>
      </c>
      <c r="E583" s="864"/>
      <c r="F583" s="864"/>
      <c r="G583" s="864"/>
      <c r="H583" s="864"/>
      <c r="I583" s="949"/>
      <c r="J583" s="950"/>
      <c r="K583" s="293"/>
      <c r="M583" s="521"/>
      <c r="N583" s="291"/>
      <c r="O583" s="957"/>
      <c r="P583" s="859" t="s">
        <v>148</v>
      </c>
      <c r="Q583" s="864"/>
      <c r="R583" s="864"/>
      <c r="S583" s="864"/>
      <c r="T583" s="864"/>
      <c r="U583" s="949"/>
      <c r="V583" s="950"/>
      <c r="W583" s="293"/>
    </row>
    <row r="584" spans="1:23" x14ac:dyDescent="0.25">
      <c r="A584" s="138" t="str">
        <f>IF(COUNT('Séries-Statique'!$A$11:$A$50)&gt;'Etiquette Statique'!N552,"X","")</f>
        <v/>
      </c>
      <c r="B584" s="291"/>
      <c r="C584" s="957"/>
      <c r="D584" s="859" t="s">
        <v>149</v>
      </c>
      <c r="E584" s="864"/>
      <c r="F584" s="864"/>
      <c r="G584" s="864"/>
      <c r="H584" s="864"/>
      <c r="I584" s="949"/>
      <c r="J584" s="950"/>
      <c r="K584" s="293"/>
      <c r="M584" s="521"/>
      <c r="N584" s="291"/>
      <c r="O584" s="957"/>
      <c r="P584" s="859" t="s">
        <v>149</v>
      </c>
      <c r="Q584" s="864"/>
      <c r="R584" s="864"/>
      <c r="S584" s="864"/>
      <c r="T584" s="864"/>
      <c r="U584" s="949"/>
      <c r="V584" s="950"/>
      <c r="W584" s="293"/>
    </row>
    <row r="585" spans="1:23" x14ac:dyDescent="0.25">
      <c r="A585" s="138" t="str">
        <f>IF(COUNT('Séries-Statique'!$A$11:$A$50)&gt;'Etiquette Statique'!N552,"X","")</f>
        <v/>
      </c>
      <c r="B585" s="291"/>
      <c r="C585" s="957"/>
      <c r="D585" s="859" t="s">
        <v>150</v>
      </c>
      <c r="E585" s="864"/>
      <c r="F585" s="864"/>
      <c r="G585" s="864"/>
      <c r="H585" s="864"/>
      <c r="I585" s="949"/>
      <c r="J585" s="950"/>
      <c r="K585" s="293"/>
      <c r="M585" s="521"/>
      <c r="N585" s="291"/>
      <c r="O585" s="957"/>
      <c r="P585" s="859" t="s">
        <v>150</v>
      </c>
      <c r="Q585" s="864"/>
      <c r="R585" s="864"/>
      <c r="S585" s="864"/>
      <c r="T585" s="864"/>
      <c r="U585" s="949"/>
      <c r="V585" s="950"/>
      <c r="W585" s="293"/>
    </row>
    <row r="586" spans="1:23" x14ac:dyDescent="0.25">
      <c r="A586" s="138" t="str">
        <f>IF(COUNT('Séries-Statique'!$A$11:$A$50)&gt;'Etiquette Statique'!N552,"X","")</f>
        <v/>
      </c>
      <c r="B586" s="291"/>
      <c r="C586" s="957"/>
      <c r="D586" s="859" t="s">
        <v>151</v>
      </c>
      <c r="E586" s="864"/>
      <c r="F586" s="864"/>
      <c r="G586" s="864"/>
      <c r="H586" s="864"/>
      <c r="I586" s="949"/>
      <c r="J586" s="950"/>
      <c r="K586" s="293"/>
      <c r="M586" s="521"/>
      <c r="N586" s="291"/>
      <c r="O586" s="957"/>
      <c r="P586" s="859" t="s">
        <v>151</v>
      </c>
      <c r="Q586" s="864"/>
      <c r="R586" s="864"/>
      <c r="S586" s="864"/>
      <c r="T586" s="864"/>
      <c r="U586" s="949"/>
      <c r="V586" s="950"/>
      <c r="W586" s="293"/>
    </row>
    <row r="587" spans="1:23" ht="15.75" thickBot="1" x14ac:dyDescent="0.3">
      <c r="A587" s="138" t="str">
        <f>IF(COUNT('Séries-Statique'!$A$11:$A$50)&gt;'Etiquette Statique'!N552,"X","")</f>
        <v/>
      </c>
      <c r="B587" s="291"/>
      <c r="C587" s="962"/>
      <c r="D587" s="967" t="s">
        <v>152</v>
      </c>
      <c r="E587" s="968"/>
      <c r="F587" s="968"/>
      <c r="G587" s="968"/>
      <c r="H587" s="968"/>
      <c r="I587" s="969"/>
      <c r="J587" s="970"/>
      <c r="K587" s="293"/>
      <c r="M587" s="521"/>
      <c r="N587" s="291"/>
      <c r="O587" s="962"/>
      <c r="P587" s="967" t="s">
        <v>152</v>
      </c>
      <c r="Q587" s="968"/>
      <c r="R587" s="968"/>
      <c r="S587" s="968"/>
      <c r="T587" s="968"/>
      <c r="U587" s="969"/>
      <c r="V587" s="970"/>
      <c r="W587" s="293"/>
    </row>
    <row r="588" spans="1:23" x14ac:dyDescent="0.25">
      <c r="A588" s="138" t="str">
        <f>IF(COUNT('Séries-Statique'!$A$11:$A$50)&gt;'Etiquette Statique'!N552,"X","")</f>
        <v/>
      </c>
      <c r="B588" s="291"/>
      <c r="C588" s="956" t="s">
        <v>126</v>
      </c>
      <c r="D588" s="918" t="s">
        <v>263</v>
      </c>
      <c r="E588" s="919"/>
      <c r="F588" s="920"/>
      <c r="G588" s="416" t="s">
        <v>174</v>
      </c>
      <c r="H588" s="416"/>
      <c r="I588" s="959"/>
      <c r="J588" s="960"/>
      <c r="K588" s="293"/>
      <c r="M588" s="521"/>
      <c r="N588" s="291"/>
      <c r="O588" s="956" t="s">
        <v>126</v>
      </c>
      <c r="P588" s="918" t="s">
        <v>263</v>
      </c>
      <c r="Q588" s="919"/>
      <c r="R588" s="920"/>
      <c r="S588" s="416" t="s">
        <v>174</v>
      </c>
      <c r="T588" s="416"/>
      <c r="U588" s="959"/>
      <c r="V588" s="960"/>
      <c r="W588" s="293"/>
    </row>
    <row r="589" spans="1:23" x14ac:dyDescent="0.25">
      <c r="A589" s="138" t="str">
        <f>IF(COUNT('Séries-Statique'!$A$11:$A$50)&gt;'Etiquette Statique'!N552,"X","")</f>
        <v/>
      </c>
      <c r="B589" s="291"/>
      <c r="C589" s="957"/>
      <c r="D589" s="913" t="s">
        <v>128</v>
      </c>
      <c r="E589" s="914"/>
      <c r="F589" s="915"/>
      <c r="G589" s="110" t="s">
        <v>266</v>
      </c>
      <c r="H589" s="110"/>
      <c r="I589" s="949"/>
      <c r="J589" s="950"/>
      <c r="K589" s="293"/>
      <c r="M589" s="521"/>
      <c r="N589" s="291"/>
      <c r="O589" s="957"/>
      <c r="P589" s="913" t="s">
        <v>128</v>
      </c>
      <c r="Q589" s="914"/>
      <c r="R589" s="915"/>
      <c r="S589" s="110" t="s">
        <v>266</v>
      </c>
      <c r="T589" s="110"/>
      <c r="U589" s="949"/>
      <c r="V589" s="950"/>
      <c r="W589" s="293"/>
    </row>
    <row r="590" spans="1:23" x14ac:dyDescent="0.25">
      <c r="A590" s="138" t="str">
        <f>IF(COUNT('Séries-Statique'!$A$11:$A$50)&gt;'Etiquette Statique'!N552,"X","")</f>
        <v/>
      </c>
      <c r="B590" s="291"/>
      <c r="C590" s="957"/>
      <c r="D590" s="913" t="s">
        <v>264</v>
      </c>
      <c r="E590" s="914"/>
      <c r="F590" s="915"/>
      <c r="G590" s="110" t="s">
        <v>265</v>
      </c>
      <c r="H590" s="110"/>
      <c r="I590" s="949"/>
      <c r="J590" s="950"/>
      <c r="K590" s="293"/>
      <c r="M590" s="521"/>
      <c r="N590" s="291"/>
      <c r="O590" s="957"/>
      <c r="P590" s="913" t="s">
        <v>264</v>
      </c>
      <c r="Q590" s="914"/>
      <c r="R590" s="915"/>
      <c r="S590" s="110" t="s">
        <v>265</v>
      </c>
      <c r="T590" s="110"/>
      <c r="U590" s="949"/>
      <c r="V590" s="950"/>
      <c r="W590" s="293"/>
    </row>
    <row r="591" spans="1:23" x14ac:dyDescent="0.25">
      <c r="A591" s="138" t="str">
        <f>IF(COUNT('Séries-Statique'!$A$11:$A$50)&gt;'Etiquette Statique'!N552,"X","")</f>
        <v/>
      </c>
      <c r="B591" s="291"/>
      <c r="C591" s="957"/>
      <c r="D591" s="533" t="s">
        <v>267</v>
      </c>
      <c r="E591" s="518"/>
      <c r="F591" s="518"/>
      <c r="G591" s="110" t="s">
        <v>164</v>
      </c>
      <c r="H591" s="110"/>
      <c r="I591" s="949"/>
      <c r="J591" s="950"/>
      <c r="K591" s="293"/>
      <c r="M591" s="521"/>
      <c r="N591" s="291"/>
      <c r="O591" s="957"/>
      <c r="P591" s="533" t="s">
        <v>267</v>
      </c>
      <c r="Q591" s="518"/>
      <c r="R591" s="518"/>
      <c r="S591" s="110" t="s">
        <v>164</v>
      </c>
      <c r="T591" s="110"/>
      <c r="U591" s="949"/>
      <c r="V591" s="950"/>
      <c r="W591" s="293"/>
    </row>
    <row r="592" spans="1:23" ht="15.75" thickBot="1" x14ac:dyDescent="0.3">
      <c r="A592" s="138" t="str">
        <f>IF(COUNT('Séries-Statique'!$A$11:$A$50)&gt;'Etiquette Statique'!N552,"X","")</f>
        <v/>
      </c>
      <c r="B592" s="291"/>
      <c r="C592" s="958"/>
      <c r="D592" s="534" t="s">
        <v>268</v>
      </c>
      <c r="E592" s="519"/>
      <c r="F592" s="519"/>
      <c r="G592" s="3" t="s">
        <v>164</v>
      </c>
      <c r="H592" s="3"/>
      <c r="I592" s="954"/>
      <c r="J592" s="955"/>
      <c r="K592" s="293"/>
      <c r="M592" s="521"/>
      <c r="N592" s="291"/>
      <c r="O592" s="958"/>
      <c r="P592" s="534" t="s">
        <v>268</v>
      </c>
      <c r="Q592" s="519"/>
      <c r="R592" s="519"/>
      <c r="S592" s="3" t="s">
        <v>164</v>
      </c>
      <c r="T592" s="3"/>
      <c r="U592" s="954"/>
      <c r="V592" s="955"/>
      <c r="W592" s="293"/>
    </row>
    <row r="593" spans="1:23" ht="15.75" thickBot="1" x14ac:dyDescent="0.3">
      <c r="A593" s="138" t="str">
        <f>IF(COUNT('Séries-Statique'!$A$11:$A$50)&gt;'Etiquette Statique'!N552,"X","")</f>
        <v/>
      </c>
      <c r="B593" s="291"/>
      <c r="C593" s="292"/>
      <c r="D593" s="292"/>
      <c r="E593" s="292"/>
      <c r="F593" s="292"/>
      <c r="G593" s="292"/>
      <c r="H593" s="292"/>
      <c r="I593" s="292"/>
      <c r="J593" s="292"/>
      <c r="K593" s="293"/>
      <c r="M593" s="521"/>
      <c r="N593" s="291"/>
      <c r="O593" s="292"/>
      <c r="P593" s="292"/>
      <c r="Q593" s="292"/>
      <c r="R593" s="292"/>
      <c r="S593" s="292"/>
      <c r="T593" s="292"/>
      <c r="U593" s="292"/>
      <c r="V593" s="292"/>
      <c r="W593" s="293"/>
    </row>
    <row r="594" spans="1:23" ht="18.75" x14ac:dyDescent="0.3">
      <c r="A594" s="138" t="str">
        <f>IF(COUNT('Séries-Statique'!$A$11:$A$50)&gt;'Etiquette Statique'!N552,"X","")</f>
        <v/>
      </c>
      <c r="B594" s="291"/>
      <c r="C594" s="901" t="s">
        <v>269</v>
      </c>
      <c r="D594" s="902"/>
      <c r="E594" s="902"/>
      <c r="F594" s="902"/>
      <c r="G594" s="902"/>
      <c r="H594" s="902"/>
      <c r="I594" s="902"/>
      <c r="J594" s="903"/>
      <c r="K594" s="293"/>
      <c r="M594" s="521"/>
      <c r="N594" s="291"/>
      <c r="O594" s="901" t="s">
        <v>269</v>
      </c>
      <c r="P594" s="902"/>
      <c r="Q594" s="902"/>
      <c r="R594" s="902"/>
      <c r="S594" s="902"/>
      <c r="T594" s="902"/>
      <c r="U594" s="902"/>
      <c r="V594" s="903"/>
      <c r="W594" s="293"/>
    </row>
    <row r="595" spans="1:23" x14ac:dyDescent="0.25">
      <c r="A595" s="138" t="str">
        <f>IF(COUNT('Séries-Statique'!$A$11:$A$50)&gt;'Etiquette Statique'!N552,"X","")</f>
        <v/>
      </c>
      <c r="B595" s="291"/>
      <c r="C595" s="904"/>
      <c r="D595" s="905"/>
      <c r="E595" s="905"/>
      <c r="F595" s="905"/>
      <c r="G595" s="905"/>
      <c r="H595" s="905"/>
      <c r="I595" s="905"/>
      <c r="J595" s="906"/>
      <c r="K595" s="293"/>
      <c r="M595" s="521"/>
      <c r="N595" s="291"/>
      <c r="O595" s="904"/>
      <c r="P595" s="905"/>
      <c r="Q595" s="905"/>
      <c r="R595" s="905"/>
      <c r="S595" s="905"/>
      <c r="T595" s="905"/>
      <c r="U595" s="905"/>
      <c r="V595" s="906"/>
      <c r="W595" s="293"/>
    </row>
    <row r="596" spans="1:23" x14ac:dyDescent="0.25">
      <c r="A596" s="138" t="str">
        <f>IF(COUNT('Séries-Statique'!$A$11:$A$50)&gt;'Etiquette Statique'!N552,"X","")</f>
        <v/>
      </c>
      <c r="B596" s="291"/>
      <c r="C596" s="907"/>
      <c r="D596" s="908"/>
      <c r="E596" s="908"/>
      <c r="F596" s="908"/>
      <c r="G596" s="908"/>
      <c r="H596" s="908"/>
      <c r="I596" s="908"/>
      <c r="J596" s="909"/>
      <c r="K596" s="293"/>
      <c r="M596" s="521"/>
      <c r="N596" s="291"/>
      <c r="O596" s="907"/>
      <c r="P596" s="908"/>
      <c r="Q596" s="908"/>
      <c r="R596" s="908"/>
      <c r="S596" s="908"/>
      <c r="T596" s="908"/>
      <c r="U596" s="908"/>
      <c r="V596" s="909"/>
      <c r="W596" s="293"/>
    </row>
    <row r="597" spans="1:23" x14ac:dyDescent="0.25">
      <c r="A597" s="138" t="str">
        <f>IF(COUNT('Séries-Statique'!$A$11:$A$50)&gt;'Etiquette Statique'!N552,"X","")</f>
        <v/>
      </c>
      <c r="B597" s="291"/>
      <c r="C597" s="907"/>
      <c r="D597" s="908"/>
      <c r="E597" s="908"/>
      <c r="F597" s="908"/>
      <c r="G597" s="908"/>
      <c r="H597" s="908"/>
      <c r="I597" s="908"/>
      <c r="J597" s="909"/>
      <c r="K597" s="293"/>
      <c r="M597" s="521"/>
      <c r="N597" s="291"/>
      <c r="O597" s="907"/>
      <c r="P597" s="908"/>
      <c r="Q597" s="908"/>
      <c r="R597" s="908"/>
      <c r="S597" s="908"/>
      <c r="T597" s="908"/>
      <c r="U597" s="908"/>
      <c r="V597" s="909"/>
      <c r="W597" s="293"/>
    </row>
    <row r="598" spans="1:23" ht="15.75" thickBot="1" x14ac:dyDescent="0.3">
      <c r="A598" s="138" t="str">
        <f>IF(COUNT('Séries-Statique'!$A$11:$A$50)&gt;'Etiquette Statique'!N552,"X","")</f>
        <v/>
      </c>
      <c r="B598" s="291"/>
      <c r="C598" s="910"/>
      <c r="D598" s="911"/>
      <c r="E598" s="911"/>
      <c r="F598" s="911"/>
      <c r="G598" s="911"/>
      <c r="H598" s="911"/>
      <c r="I598" s="911"/>
      <c r="J598" s="912"/>
      <c r="K598" s="293"/>
      <c r="M598" s="521"/>
      <c r="N598" s="291"/>
      <c r="O598" s="910"/>
      <c r="P598" s="911"/>
      <c r="Q598" s="911"/>
      <c r="R598" s="911"/>
      <c r="S598" s="911"/>
      <c r="T598" s="911"/>
      <c r="U598" s="911"/>
      <c r="V598" s="912"/>
      <c r="W598" s="293"/>
    </row>
    <row r="599" spans="1:23" ht="15.75" thickBot="1" x14ac:dyDescent="0.3">
      <c r="A599" s="138" t="str">
        <f>IF(COUNT('Séries-Statique'!$A$11:$A$50)&gt;'Etiquette Statique'!N552,"X","")</f>
        <v/>
      </c>
      <c r="B599" s="294"/>
      <c r="C599" s="295"/>
      <c r="D599" s="295"/>
      <c r="E599" s="295"/>
      <c r="F599" s="295"/>
      <c r="G599" s="295"/>
      <c r="H599" s="295"/>
      <c r="I599" s="295"/>
      <c r="J599" s="295"/>
      <c r="K599" s="296"/>
      <c r="M599" s="521"/>
      <c r="N599" s="294"/>
      <c r="O599" s="295"/>
      <c r="P599" s="295"/>
      <c r="Q599" s="295"/>
      <c r="R599" s="295"/>
      <c r="S599" s="295"/>
      <c r="T599" s="295"/>
      <c r="U599" s="295"/>
      <c r="V599" s="295"/>
      <c r="W599" s="296"/>
    </row>
    <row r="600" spans="1:23" ht="15" customHeight="1" x14ac:dyDescent="0.25">
      <c r="A600" s="138" t="str">
        <f>IF(COUNT('Séries-Statique'!$A$11:$A$50)&gt;'Etiquette Statique'!N552,"X","")</f>
        <v/>
      </c>
      <c r="B600" s="522"/>
      <c r="C600" s="522"/>
      <c r="D600" s="522"/>
      <c r="E600" s="522"/>
      <c r="F600" s="522"/>
      <c r="G600" s="522"/>
      <c r="H600" s="522"/>
      <c r="I600" s="522"/>
      <c r="J600" s="522"/>
      <c r="K600" s="522"/>
      <c r="L600" s="522"/>
      <c r="M600" s="523"/>
      <c r="N600" s="522"/>
      <c r="O600" s="522"/>
      <c r="P600" s="522"/>
      <c r="Q600" s="522"/>
      <c r="R600" s="522"/>
      <c r="S600" s="522"/>
      <c r="T600" s="522"/>
      <c r="U600" s="522"/>
      <c r="V600" s="522"/>
      <c r="W600" s="522"/>
    </row>
    <row r="601" spans="1:23" ht="15" customHeight="1" thickBot="1" x14ac:dyDescent="0.3">
      <c r="A601" s="138" t="str">
        <f>IF(COUNT('Séries-Statique'!$A$11:$A$50)&gt;'Etiquette Statique'!N652,"X","")</f>
        <v/>
      </c>
      <c r="M601" s="521"/>
    </row>
    <row r="602" spans="1:23" x14ac:dyDescent="0.25">
      <c r="A602" s="138" t="str">
        <f>IF(COUNT('Séries-Statique'!$A$11:$A$50)&gt;'Etiquette Statique'!N652,"X","")</f>
        <v/>
      </c>
      <c r="B602" s="137">
        <f>N552+1</f>
        <v>24</v>
      </c>
      <c r="C602" s="289"/>
      <c r="D602" s="289"/>
      <c r="E602" s="289"/>
      <c r="F602" s="289"/>
      <c r="G602" s="289"/>
      <c r="H602" s="289"/>
      <c r="I602" s="289"/>
      <c r="J602" s="289"/>
      <c r="K602" s="290"/>
      <c r="M602" s="521"/>
      <c r="N602" s="137">
        <f>B602+1</f>
        <v>25</v>
      </c>
      <c r="O602" s="289"/>
      <c r="P602" s="289"/>
      <c r="Q602" s="289"/>
      <c r="R602" s="289"/>
      <c r="S602" s="289"/>
      <c r="T602" s="289"/>
      <c r="U602" s="289"/>
      <c r="V602" s="289"/>
      <c r="W602" s="290"/>
    </row>
    <row r="603" spans="1:23" ht="23.25" x14ac:dyDescent="0.35">
      <c r="A603" s="138" t="str">
        <f>IF(COUNT('Séries-Statique'!$A$11:$A$50)&gt;'Etiquette Statique'!N652,"X","")</f>
        <v/>
      </c>
      <c r="B603" s="291"/>
      <c r="C603" s="931" t="s">
        <v>246</v>
      </c>
      <c r="D603" s="931"/>
      <c r="E603" s="953" t="str">
        <f ca="1">OFFSET('Séries-Statique'!$A$11,B602,13)</f>
        <v/>
      </c>
      <c r="F603" s="953"/>
      <c r="G603" s="953"/>
      <c r="H603" s="953"/>
      <c r="I603" s="953"/>
      <c r="J603" s="953"/>
      <c r="K603" s="293"/>
      <c r="M603" s="521"/>
      <c r="N603" s="291"/>
      <c r="O603" s="931" t="s">
        <v>246</v>
      </c>
      <c r="P603" s="931"/>
      <c r="Q603" s="953" t="str">
        <f ca="1">OFFSET('Séries-Statique'!$A$11,N602,13)</f>
        <v/>
      </c>
      <c r="R603" s="953"/>
      <c r="S603" s="953"/>
      <c r="T603" s="953"/>
      <c r="U603" s="953"/>
      <c r="V603" s="953"/>
      <c r="W603" s="293"/>
    </row>
    <row r="604" spans="1:23" x14ac:dyDescent="0.25">
      <c r="A604" s="138" t="str">
        <f>IF(COUNT('Séries-Statique'!$A$11:$A$50)&gt;'Etiquette Statique'!N652,"X","")</f>
        <v/>
      </c>
      <c r="B604" s="291"/>
      <c r="C604" s="945"/>
      <c r="D604" s="945"/>
      <c r="E604" s="945"/>
      <c r="F604" s="945"/>
      <c r="G604" s="945"/>
      <c r="H604" s="945"/>
      <c r="I604" s="945"/>
      <c r="J604" s="945"/>
      <c r="K604" s="293"/>
      <c r="M604" s="521"/>
      <c r="N604" s="291"/>
      <c r="O604" s="945"/>
      <c r="P604" s="945"/>
      <c r="Q604" s="945"/>
      <c r="R604" s="945"/>
      <c r="S604" s="945"/>
      <c r="T604" s="945"/>
      <c r="U604" s="945"/>
      <c r="V604" s="945"/>
      <c r="W604" s="293"/>
    </row>
    <row r="605" spans="1:23" ht="21" x14ac:dyDescent="0.35">
      <c r="A605" s="138" t="str">
        <f>IF(COUNT('Séries-Statique'!$A$11:$A$50)&gt;'Etiquette Statique'!N652,"X","")</f>
        <v/>
      </c>
      <c r="B605" s="291"/>
      <c r="C605" s="931" t="s">
        <v>39</v>
      </c>
      <c r="D605" s="931"/>
      <c r="E605" s="932" t="str">
        <f ca="1">OFFSET('Séries-Statique'!$A$11,B602,0)</f>
        <v/>
      </c>
      <c r="F605" s="932"/>
      <c r="G605" s="948" t="s">
        <v>67</v>
      </c>
      <c r="H605" s="948"/>
      <c r="I605" s="932" t="str">
        <f ca="1">OFFSET('Séries-Statique'!$A$11,B602,6)</f>
        <v/>
      </c>
      <c r="J605" s="932"/>
      <c r="K605" s="293"/>
      <c r="M605" s="521"/>
      <c r="N605" s="291"/>
      <c r="O605" s="931" t="s">
        <v>39</v>
      </c>
      <c r="P605" s="931"/>
      <c r="Q605" s="932" t="str">
        <f ca="1">OFFSET('Séries-Statique'!$A$11,N602,0)</f>
        <v/>
      </c>
      <c r="R605" s="932"/>
      <c r="S605" s="948" t="s">
        <v>67</v>
      </c>
      <c r="T605" s="948"/>
      <c r="U605" s="932" t="str">
        <f ca="1">OFFSET('Séries-Statique'!$A$11,N602,6)</f>
        <v/>
      </c>
      <c r="V605" s="932"/>
      <c r="W605" s="293"/>
    </row>
    <row r="606" spans="1:23" ht="23.25" x14ac:dyDescent="0.35">
      <c r="A606" s="138" t="str">
        <f>IF(COUNT('Séries-Statique'!$A$11:$A$50)&gt;'Etiquette Statique'!N652,"X","")</f>
        <v/>
      </c>
      <c r="B606" s="291"/>
      <c r="C606" s="931" t="s">
        <v>1</v>
      </c>
      <c r="D606" s="931"/>
      <c r="E606" s="953" t="str">
        <f ca="1">OFFSET('Séries-Statique'!$A$11,B602,9)</f>
        <v/>
      </c>
      <c r="F606" s="953"/>
      <c r="G606" s="948" t="s">
        <v>2</v>
      </c>
      <c r="H606" s="948"/>
      <c r="I606" s="932" t="str">
        <f ca="1">OFFSET('Séries-Statique'!$A$11,B602,10)</f>
        <v/>
      </c>
      <c r="J606" s="932"/>
      <c r="K606" s="293"/>
      <c r="M606" s="521"/>
      <c r="N606" s="291"/>
      <c r="O606" s="931" t="s">
        <v>1</v>
      </c>
      <c r="P606" s="931"/>
      <c r="Q606" s="953" t="str">
        <f ca="1">OFFSET('Séries-Statique'!$A$11,N602,9)</f>
        <v/>
      </c>
      <c r="R606" s="953"/>
      <c r="S606" s="948" t="s">
        <v>2</v>
      </c>
      <c r="T606" s="948"/>
      <c r="U606" s="932" t="str">
        <f ca="1">OFFSET('Séries-Statique'!$A$11,N602,10)</f>
        <v/>
      </c>
      <c r="V606" s="932"/>
      <c r="W606" s="293"/>
    </row>
    <row r="607" spans="1:23" ht="21" x14ac:dyDescent="0.35">
      <c r="A607" s="138" t="str">
        <f>IF(COUNT('Séries-Statique'!$A$11:$A$50)&gt;'Etiquette Statique'!N652,"X","")</f>
        <v/>
      </c>
      <c r="B607" s="291"/>
      <c r="C607" s="520" t="s">
        <v>258</v>
      </c>
      <c r="D607" s="520"/>
      <c r="E607" s="527" t="str">
        <f ca="1">OFFSET('Séries-Statique'!$A$11,B602,11)</f>
        <v/>
      </c>
      <c r="F607" s="525"/>
      <c r="G607" s="866" t="s">
        <v>270</v>
      </c>
      <c r="H607" s="866"/>
      <c r="I607" s="527" t="str">
        <f ca="1">OFFSET('Séries-Statique'!$A$11,B602,8)</f>
        <v/>
      </c>
      <c r="J607" s="527"/>
      <c r="K607" s="293"/>
      <c r="M607" s="521"/>
      <c r="N607" s="291"/>
      <c r="O607" s="520" t="s">
        <v>258</v>
      </c>
      <c r="P607" s="520"/>
      <c r="Q607" s="527" t="str">
        <f ca="1">OFFSET('Séries-Statique'!$A$11,N602,11)</f>
        <v/>
      </c>
      <c r="R607" s="525"/>
      <c r="S607" s="866" t="s">
        <v>270</v>
      </c>
      <c r="T607" s="866"/>
      <c r="U607" s="527" t="str">
        <f ca="1">OFFSET('Séries-Statique'!$A$11,N602,8)</f>
        <v/>
      </c>
      <c r="V607" s="527"/>
      <c r="W607" s="293"/>
    </row>
    <row r="608" spans="1:23" ht="18.75" x14ac:dyDescent="0.3">
      <c r="A608" s="138" t="str">
        <f>IF(COUNT('Séries-Statique'!$A$11:$A$50)&gt;'Etiquette Statique'!N652,"X","")</f>
        <v/>
      </c>
      <c r="B608" s="291"/>
      <c r="C608" s="952" t="s">
        <v>68</v>
      </c>
      <c r="D608" s="952"/>
      <c r="E608" s="866" t="s">
        <v>69</v>
      </c>
      <c r="F608" s="866"/>
      <c r="G608" s="951" t="str">
        <f ca="1">OFFSET('Séries-Statique'!$A$11,B602,2)</f>
        <v/>
      </c>
      <c r="H608" s="951"/>
      <c r="I608" s="951"/>
      <c r="J608" s="951"/>
      <c r="K608" s="293"/>
      <c r="M608" s="521"/>
      <c r="N608" s="291"/>
      <c r="O608" s="952" t="s">
        <v>68</v>
      </c>
      <c r="P608" s="952"/>
      <c r="Q608" s="866" t="s">
        <v>69</v>
      </c>
      <c r="R608" s="866"/>
      <c r="S608" s="951" t="str">
        <f ca="1">OFFSET('Séries-Statique'!$A$11,N602,2)</f>
        <v/>
      </c>
      <c r="T608" s="951"/>
      <c r="U608" s="951"/>
      <c r="V608" s="951"/>
      <c r="W608" s="293"/>
    </row>
    <row r="609" spans="1:23" ht="18.75" x14ac:dyDescent="0.3">
      <c r="A609" s="138" t="str">
        <f>IF(COUNT('Séries-Statique'!$A$11:$A$50)&gt;'Etiquette Statique'!N652,"X","")</f>
        <v/>
      </c>
      <c r="B609" s="291"/>
      <c r="C609" s="952"/>
      <c r="D609" s="952"/>
      <c r="E609" s="866" t="s">
        <v>70</v>
      </c>
      <c r="F609" s="866"/>
      <c r="G609" s="951" t="str">
        <f ca="1">OFFSET('Séries-Statique'!$A$11,B602,3)</f>
        <v/>
      </c>
      <c r="H609" s="951"/>
      <c r="I609" s="951"/>
      <c r="J609" s="951"/>
      <c r="K609" s="293"/>
      <c r="M609" s="521"/>
      <c r="N609" s="291"/>
      <c r="O609" s="952"/>
      <c r="P609" s="952"/>
      <c r="Q609" s="866" t="s">
        <v>70</v>
      </c>
      <c r="R609" s="866"/>
      <c r="S609" s="951" t="str">
        <f ca="1">OFFSET('Séries-Statique'!$A$11,N602,3)</f>
        <v/>
      </c>
      <c r="T609" s="951"/>
      <c r="U609" s="951"/>
      <c r="V609" s="951"/>
      <c r="W609" s="293"/>
    </row>
    <row r="610" spans="1:23" ht="18.75" x14ac:dyDescent="0.3">
      <c r="A610" s="138" t="str">
        <f>IF(COUNT('Séries-Statique'!$A$11:$A$50)&gt;'Etiquette Statique'!N652,"X","")</f>
        <v/>
      </c>
      <c r="B610" s="291"/>
      <c r="C610" s="952"/>
      <c r="D610" s="952"/>
      <c r="E610" s="866" t="s">
        <v>257</v>
      </c>
      <c r="F610" s="866"/>
      <c r="G610" s="951" t="str">
        <f ca="1">OFFSET('Séries-Statique'!$A$11,B602,4)</f>
        <v/>
      </c>
      <c r="H610" s="951"/>
      <c r="I610" s="951"/>
      <c r="J610" s="951"/>
      <c r="K610" s="293"/>
      <c r="M610" s="521"/>
      <c r="N610" s="291"/>
      <c r="O610" s="952"/>
      <c r="P610" s="952"/>
      <c r="Q610" s="866" t="s">
        <v>257</v>
      </c>
      <c r="R610" s="866"/>
      <c r="S610" s="951" t="str">
        <f ca="1">OFFSET('Séries-Statique'!$A$11,N602,4)</f>
        <v/>
      </c>
      <c r="T610" s="951"/>
      <c r="U610" s="951"/>
      <c r="V610" s="951"/>
      <c r="W610" s="293"/>
    </row>
    <row r="611" spans="1:23" ht="21" x14ac:dyDescent="0.35">
      <c r="A611" s="138" t="str">
        <f>IF(COUNT('Séries-Statique'!$A$11:$A$50)&gt;'Etiquette Statique'!N652,"X","")</f>
        <v/>
      </c>
      <c r="B611" s="291"/>
      <c r="C611" s="952"/>
      <c r="D611" s="952"/>
      <c r="E611" s="866" t="s">
        <v>71</v>
      </c>
      <c r="F611" s="866"/>
      <c r="G611" s="947" t="str">
        <f ca="1">OFFSET('Séries-Statique'!$A$11,B602,5)</f>
        <v/>
      </c>
      <c r="H611" s="947"/>
      <c r="I611" s="947"/>
      <c r="J611" s="947"/>
      <c r="K611" s="293"/>
      <c r="M611" s="521"/>
      <c r="N611" s="291"/>
      <c r="O611" s="952"/>
      <c r="P611" s="952"/>
      <c r="Q611" s="866" t="s">
        <v>71</v>
      </c>
      <c r="R611" s="866"/>
      <c r="S611" s="947" t="str">
        <f ca="1">OFFSET('Séries-Statique'!$A$11,N602,5)</f>
        <v/>
      </c>
      <c r="T611" s="947"/>
      <c r="U611" s="947"/>
      <c r="V611" s="947"/>
      <c r="W611" s="293"/>
    </row>
    <row r="612" spans="1:23" ht="21" x14ac:dyDescent="0.35">
      <c r="A612" s="138" t="str">
        <f>IF(COUNT('Séries-Statique'!$A$11:$A$50)&gt;'Etiquette Statique'!N652,"X","")</f>
        <v/>
      </c>
      <c r="B612" s="291"/>
      <c r="C612" s="931" t="s">
        <v>248</v>
      </c>
      <c r="D612" s="931"/>
      <c r="E612" s="948" t="str">
        <f ca="1">IF(E603="","",IF(OR(E603="DWF",E603="DNF"),"Distance","Temps"))</f>
        <v/>
      </c>
      <c r="F612" s="948"/>
      <c r="G612" s="525" t="str">
        <f ca="1">OFFSET('Séries-Statique'!$A$11,B602,18)</f>
        <v/>
      </c>
      <c r="H612" s="524" t="str">
        <f ca="1">OFFSET('Séries-Statique'!$A$11,B602,19)</f>
        <v/>
      </c>
      <c r="I612" s="526" t="str">
        <f ca="1">OFFSET('Séries-Statique'!$A$11,B602,20)</f>
        <v/>
      </c>
      <c r="J612" s="524" t="str">
        <f ca="1">OFFSET('Séries-Statique'!$A$11,B602,21)</f>
        <v/>
      </c>
      <c r="K612" s="293"/>
      <c r="M612" s="521"/>
      <c r="N612" s="291"/>
      <c r="O612" s="931" t="s">
        <v>248</v>
      </c>
      <c r="P612" s="931"/>
      <c r="Q612" s="948" t="str">
        <f ca="1">IF(Q603="","",IF(OR(Q603="DWF",Q603="DNF"),"Distance","Temps"))</f>
        <v/>
      </c>
      <c r="R612" s="948"/>
      <c r="S612" s="525" t="str">
        <f ca="1">OFFSET('Séries-Statique'!$A$11,N602,18)</f>
        <v/>
      </c>
      <c r="T612" s="524" t="str">
        <f ca="1">OFFSET('Séries-Statique'!$A$11,N602,19)</f>
        <v/>
      </c>
      <c r="U612" s="526" t="str">
        <f ca="1">OFFSET('Séries-Statique'!$A$11,N602,20)</f>
        <v/>
      </c>
      <c r="V612" s="524" t="str">
        <f ca="1">OFFSET('Séries-Statique'!$A$11,N602,21)</f>
        <v/>
      </c>
      <c r="W612" s="293"/>
    </row>
    <row r="613" spans="1:23" ht="18.75" x14ac:dyDescent="0.3">
      <c r="A613" s="138" t="str">
        <f>IF(COUNT('Séries-Statique'!$A$11:$A$50)&gt;'Etiquette Statique'!N652,"X","")</f>
        <v/>
      </c>
      <c r="B613" s="291"/>
      <c r="C613" s="931"/>
      <c r="D613" s="931"/>
      <c r="E613" s="933" t="s">
        <v>273</v>
      </c>
      <c r="F613" s="514" t="s">
        <v>271</v>
      </c>
      <c r="G613" s="528" t="str">
        <f ca="1">OFFSET('Séries-Statique'!$A$11,B602,14)</f>
        <v/>
      </c>
      <c r="H613" s="529" t="str">
        <f ca="1">OFFSET('Séries-Statique'!$A$11,B602,15)</f>
        <v/>
      </c>
      <c r="I613" s="528" t="str">
        <f ca="1">OFFSET('Séries-Statique'!$A$11,B602,16)</f>
        <v/>
      </c>
      <c r="J613" s="529" t="str">
        <f ca="1">OFFSET('Séries-Statique'!$A$11,B602,17)</f>
        <v/>
      </c>
      <c r="K613" s="293"/>
      <c r="M613" s="521"/>
      <c r="N613" s="291"/>
      <c r="O613" s="931"/>
      <c r="P613" s="931"/>
      <c r="Q613" s="933" t="s">
        <v>273</v>
      </c>
      <c r="R613" s="514" t="s">
        <v>271</v>
      </c>
      <c r="S613" s="528" t="str">
        <f ca="1">OFFSET('Séries-Statique'!$A$11,N602,14)</f>
        <v/>
      </c>
      <c r="T613" s="529" t="str">
        <f ca="1">OFFSET('Séries-Statique'!$A$11,N602,15)</f>
        <v/>
      </c>
      <c r="U613" s="528" t="str">
        <f ca="1">OFFSET('Séries-Statique'!$A$11,N602,16)</f>
        <v/>
      </c>
      <c r="V613" s="529" t="str">
        <f ca="1">OFFSET('Séries-Statique'!$A$11,N602,17)</f>
        <v/>
      </c>
      <c r="W613" s="293"/>
    </row>
    <row r="614" spans="1:23" ht="18.75" x14ac:dyDescent="0.3">
      <c r="A614" s="138" t="str">
        <f>IF(COUNT('Séries-Statique'!$A$11:$A$50)&gt;'Etiquette Statique'!N652,"X","")</f>
        <v/>
      </c>
      <c r="B614" s="291"/>
      <c r="C614" s="931"/>
      <c r="D614" s="931"/>
      <c r="E614" s="933"/>
      <c r="F614" s="514" t="s">
        <v>272</v>
      </c>
      <c r="G614" s="528" t="str">
        <f ca="1">OFFSET('Séries-Statique'!$A$11,B602,22)</f>
        <v/>
      </c>
      <c r="H614" s="529" t="str">
        <f ca="1">OFFSET('Séries-Statique'!$A$11,B602,23)</f>
        <v/>
      </c>
      <c r="I614" s="528" t="str">
        <f ca="1">OFFSET('Séries-Statique'!$A$11,B602,24)</f>
        <v/>
      </c>
      <c r="J614" s="529" t="str">
        <f ca="1">OFFSET('Séries-Statique'!$A$11,B602,25)</f>
        <v/>
      </c>
      <c r="K614" s="293"/>
      <c r="M614" s="521"/>
      <c r="N614" s="291"/>
      <c r="O614" s="931"/>
      <c r="P614" s="931"/>
      <c r="Q614" s="933"/>
      <c r="R614" s="514" t="s">
        <v>272</v>
      </c>
      <c r="S614" s="528" t="str">
        <f ca="1">OFFSET('Séries-Statique'!$A$11,N602,22)</f>
        <v/>
      </c>
      <c r="T614" s="529" t="str">
        <f ca="1">OFFSET('Séries-Statique'!$A$11,N602,23)</f>
        <v/>
      </c>
      <c r="U614" s="528" t="str">
        <f ca="1">OFFSET('Séries-Statique'!$A$11,N602,24)</f>
        <v/>
      </c>
      <c r="V614" s="529" t="str">
        <f ca="1">OFFSET('Séries-Statique'!$A$11,N602,25)</f>
        <v/>
      </c>
      <c r="W614" s="293"/>
    </row>
    <row r="615" spans="1:23" x14ac:dyDescent="0.25">
      <c r="A615" s="138" t="str">
        <f>IF(COUNT('Séries-Statique'!$A$11:$A$50)&gt;'Etiquette Statique'!N652,"X","")</f>
        <v/>
      </c>
      <c r="B615" s="291"/>
      <c r="C615" s="945"/>
      <c r="D615" s="945"/>
      <c r="E615" s="945"/>
      <c r="F615" s="945"/>
      <c r="G615" s="945"/>
      <c r="H615" s="945"/>
      <c r="I615" s="945"/>
      <c r="J615" s="945"/>
      <c r="K615" s="293"/>
      <c r="M615" s="521"/>
      <c r="N615" s="291"/>
      <c r="O615" s="945"/>
      <c r="P615" s="945"/>
      <c r="Q615" s="945"/>
      <c r="R615" s="945"/>
      <c r="S615" s="945"/>
      <c r="T615" s="945"/>
      <c r="U615" s="945"/>
      <c r="V615" s="945"/>
      <c r="W615" s="293"/>
    </row>
    <row r="616" spans="1:23" ht="18.75" x14ac:dyDescent="0.3">
      <c r="A616" s="138" t="str">
        <f>IF(COUNT('Séries-Statique'!$A$11:$A$50)&gt;'Etiquette Statique'!N652,"X","")</f>
        <v/>
      </c>
      <c r="B616" s="291"/>
      <c r="C616" s="946" t="s">
        <v>259</v>
      </c>
      <c r="D616" s="946"/>
      <c r="E616" s="946"/>
      <c r="F616" s="946"/>
      <c r="G616" s="946"/>
      <c r="H616" s="946"/>
      <c r="I616" s="946"/>
      <c r="J616" s="946"/>
      <c r="K616" s="293"/>
      <c r="M616" s="521"/>
      <c r="N616" s="291"/>
      <c r="O616" s="946" t="s">
        <v>259</v>
      </c>
      <c r="P616" s="946"/>
      <c r="Q616" s="946"/>
      <c r="R616" s="946"/>
      <c r="S616" s="946"/>
      <c r="T616" s="946"/>
      <c r="U616" s="946"/>
      <c r="V616" s="946"/>
      <c r="W616" s="293"/>
    </row>
    <row r="617" spans="1:23" ht="15.75" thickBot="1" x14ac:dyDescent="0.3">
      <c r="A617" s="138" t="str">
        <f>IF(COUNT('Séries-Statique'!$A$11:$A$50)&gt;'Etiquette Statique'!N652,"X","")</f>
        <v/>
      </c>
      <c r="B617" s="291"/>
      <c r="C617" s="945"/>
      <c r="D617" s="945"/>
      <c r="E617" s="945"/>
      <c r="F617" s="945"/>
      <c r="G617" s="945"/>
      <c r="H617" s="945"/>
      <c r="I617" s="945"/>
      <c r="J617" s="945"/>
      <c r="K617" s="293"/>
      <c r="M617" s="521"/>
      <c r="N617" s="291"/>
      <c r="O617" s="945"/>
      <c r="P617" s="945"/>
      <c r="Q617" s="945"/>
      <c r="R617" s="945"/>
      <c r="S617" s="945"/>
      <c r="T617" s="945"/>
      <c r="U617" s="945"/>
      <c r="V617" s="945"/>
      <c r="W617" s="293"/>
    </row>
    <row r="618" spans="1:23" ht="15.75" thickBot="1" x14ac:dyDescent="0.3">
      <c r="A618" s="138" t="str">
        <f>IF(COUNT('Séries-Statique'!$A$11:$A$50)&gt;'Etiquette Statique'!N652,"X","")</f>
        <v/>
      </c>
      <c r="B618" s="291"/>
      <c r="C618" s="933" t="s">
        <v>262</v>
      </c>
      <c r="D618" s="934"/>
      <c r="E618" s="530"/>
      <c r="F618" s="531"/>
      <c r="G618" s="531"/>
      <c r="H618" s="531"/>
      <c r="I618" s="531"/>
      <c r="J618" s="532"/>
      <c r="K618" s="293"/>
      <c r="M618" s="521"/>
      <c r="N618" s="291"/>
      <c r="O618" s="933" t="s">
        <v>262</v>
      </c>
      <c r="P618" s="934"/>
      <c r="Q618" s="530"/>
      <c r="R618" s="531"/>
      <c r="S618" s="531"/>
      <c r="T618" s="531"/>
      <c r="U618" s="531"/>
      <c r="V618" s="532"/>
      <c r="W618" s="293"/>
    </row>
    <row r="619" spans="1:23" ht="15.75" thickBot="1" x14ac:dyDescent="0.3">
      <c r="A619" s="138" t="str">
        <f>IF(COUNT('Séries-Statique'!$A$11:$A$50)&gt;'Etiquette Statique'!N652,"X","")</f>
        <v/>
      </c>
      <c r="B619" s="291"/>
      <c r="C619" s="516"/>
      <c r="D619" s="516"/>
      <c r="E619" s="289"/>
      <c r="F619" s="289"/>
      <c r="G619" s="289"/>
      <c r="H619" s="289"/>
      <c r="I619" s="289"/>
      <c r="J619" s="289"/>
      <c r="K619" s="293"/>
      <c r="M619" s="521"/>
      <c r="N619" s="291"/>
      <c r="O619" s="516"/>
      <c r="P619" s="516"/>
      <c r="Q619" s="289"/>
      <c r="R619" s="289"/>
      <c r="S619" s="289"/>
      <c r="T619" s="289"/>
      <c r="U619" s="289"/>
      <c r="V619" s="289"/>
      <c r="W619" s="293"/>
    </row>
    <row r="620" spans="1:23" x14ac:dyDescent="0.25">
      <c r="A620" s="138" t="str">
        <f>IF(COUNT('Séries-Statique'!$A$11:$A$50)&gt;'Etiquette Statique'!N652,"X","")</f>
        <v/>
      </c>
      <c r="B620" s="291"/>
      <c r="C620" s="976" t="s">
        <v>260</v>
      </c>
      <c r="D620" s="977"/>
      <c r="E620" s="959"/>
      <c r="F620" s="959"/>
      <c r="G620" s="959"/>
      <c r="H620" s="959"/>
      <c r="I620" s="959"/>
      <c r="J620" s="960"/>
      <c r="K620" s="293"/>
      <c r="M620" s="521"/>
      <c r="N620" s="291"/>
      <c r="O620" s="976" t="s">
        <v>260</v>
      </c>
      <c r="P620" s="977"/>
      <c r="Q620" s="959"/>
      <c r="R620" s="959"/>
      <c r="S620" s="959"/>
      <c r="T620" s="959"/>
      <c r="U620" s="959"/>
      <c r="V620" s="960"/>
      <c r="W620" s="293"/>
    </row>
    <row r="621" spans="1:23" x14ac:dyDescent="0.25">
      <c r="A621" s="138" t="str">
        <f>IF(COUNT('Séries-Statique'!$A$11:$A$50)&gt;'Etiquette Statique'!N652,"X","")</f>
        <v/>
      </c>
      <c r="B621" s="291"/>
      <c r="C621" s="971"/>
      <c r="D621" s="972"/>
      <c r="E621" s="949"/>
      <c r="F621" s="949"/>
      <c r="G621" s="949"/>
      <c r="H621" s="949"/>
      <c r="I621" s="949"/>
      <c r="J621" s="950"/>
      <c r="K621" s="293"/>
      <c r="M621" s="521"/>
      <c r="N621" s="291"/>
      <c r="O621" s="971"/>
      <c r="P621" s="972"/>
      <c r="Q621" s="949"/>
      <c r="R621" s="949"/>
      <c r="S621" s="949"/>
      <c r="T621" s="949"/>
      <c r="U621" s="949"/>
      <c r="V621" s="950"/>
      <c r="W621" s="293"/>
    </row>
    <row r="622" spans="1:23" x14ac:dyDescent="0.25">
      <c r="A622" s="138" t="str">
        <f>IF(COUNT('Séries-Statique'!$A$11:$A$50)&gt;'Etiquette Statique'!N652,"X","")</f>
        <v/>
      </c>
      <c r="B622" s="291"/>
      <c r="C622" s="971" t="s">
        <v>261</v>
      </c>
      <c r="D622" s="972"/>
      <c r="E622" s="949"/>
      <c r="F622" s="949"/>
      <c r="G622" s="949"/>
      <c r="H622" s="949"/>
      <c r="I622" s="949"/>
      <c r="J622" s="950"/>
      <c r="K622" s="293"/>
      <c r="M622" s="521"/>
      <c r="N622" s="291"/>
      <c r="O622" s="971" t="s">
        <v>261</v>
      </c>
      <c r="P622" s="972"/>
      <c r="Q622" s="949"/>
      <c r="R622" s="949"/>
      <c r="S622" s="949"/>
      <c r="T622" s="949"/>
      <c r="U622" s="949"/>
      <c r="V622" s="950"/>
      <c r="W622" s="293"/>
    </row>
    <row r="623" spans="1:23" ht="15.75" thickBot="1" x14ac:dyDescent="0.3">
      <c r="A623" s="138" t="str">
        <f>IF(COUNT('Séries-Statique'!$A$11:$A$50)&gt;'Etiquette Statique'!N652,"X","")</f>
        <v/>
      </c>
      <c r="B623" s="291"/>
      <c r="C623" s="973"/>
      <c r="D623" s="974"/>
      <c r="E623" s="954"/>
      <c r="F623" s="954"/>
      <c r="G623" s="954"/>
      <c r="H623" s="954"/>
      <c r="I623" s="954"/>
      <c r="J623" s="955"/>
      <c r="K623" s="293"/>
      <c r="M623" s="521"/>
      <c r="N623" s="291"/>
      <c r="O623" s="973"/>
      <c r="P623" s="974"/>
      <c r="Q623" s="954"/>
      <c r="R623" s="954"/>
      <c r="S623" s="954"/>
      <c r="T623" s="954"/>
      <c r="U623" s="954"/>
      <c r="V623" s="955"/>
      <c r="W623" s="293"/>
    </row>
    <row r="624" spans="1:23" ht="15.75" thickBot="1" x14ac:dyDescent="0.3">
      <c r="A624" s="138" t="str">
        <f>IF(COUNT('Séries-Statique'!$A$11:$A$50)&gt;'Etiquette Statique'!N652,"X","")</f>
        <v/>
      </c>
      <c r="B624" s="291"/>
      <c r="C624" s="292"/>
      <c r="D624" s="292"/>
      <c r="E624" s="292"/>
      <c r="F624" s="292"/>
      <c r="G624" s="292"/>
      <c r="H624" s="292"/>
      <c r="I624" s="292"/>
      <c r="J624" s="292"/>
      <c r="K624" s="293"/>
      <c r="M624" s="521"/>
      <c r="N624" s="291"/>
      <c r="O624" s="292"/>
      <c r="P624" s="292"/>
      <c r="Q624" s="292"/>
      <c r="R624" s="292"/>
      <c r="S624" s="292"/>
      <c r="T624" s="292"/>
      <c r="U624" s="292"/>
      <c r="V624" s="292"/>
      <c r="W624" s="293"/>
    </row>
    <row r="625" spans="1:23" x14ac:dyDescent="0.25">
      <c r="A625" s="138" t="str">
        <f>IF(COUNT('Séries-Statique'!$A$11:$A$50)&gt;'Etiquette Statique'!N652,"X","")</f>
        <v/>
      </c>
      <c r="B625" s="291"/>
      <c r="C625" s="956" t="s">
        <v>132</v>
      </c>
      <c r="D625" s="880" t="s">
        <v>133</v>
      </c>
      <c r="E625" s="871"/>
      <c r="F625" s="871"/>
      <c r="G625" s="871"/>
      <c r="H625" s="871"/>
      <c r="I625" s="959"/>
      <c r="J625" s="960"/>
      <c r="K625" s="293"/>
      <c r="M625" s="521"/>
      <c r="N625" s="291"/>
      <c r="O625" s="956" t="s">
        <v>132</v>
      </c>
      <c r="P625" s="880" t="s">
        <v>133</v>
      </c>
      <c r="Q625" s="871"/>
      <c r="R625" s="871"/>
      <c r="S625" s="871"/>
      <c r="T625" s="871"/>
      <c r="U625" s="959"/>
      <c r="V625" s="960"/>
      <c r="W625" s="293"/>
    </row>
    <row r="626" spans="1:23" x14ac:dyDescent="0.25">
      <c r="A626" s="138" t="str">
        <f>IF(COUNT('Séries-Statique'!$A$11:$A$50)&gt;'Etiquette Statique'!N652,"X","")</f>
        <v/>
      </c>
      <c r="B626" s="291"/>
      <c r="C626" s="957"/>
      <c r="D626" s="859" t="s">
        <v>134</v>
      </c>
      <c r="E626" s="864"/>
      <c r="F626" s="864"/>
      <c r="G626" s="864"/>
      <c r="H626" s="864"/>
      <c r="I626" s="949"/>
      <c r="J626" s="950"/>
      <c r="K626" s="293"/>
      <c r="M626" s="521"/>
      <c r="N626" s="291"/>
      <c r="O626" s="957"/>
      <c r="P626" s="859" t="s">
        <v>134</v>
      </c>
      <c r="Q626" s="864"/>
      <c r="R626" s="864"/>
      <c r="S626" s="864"/>
      <c r="T626" s="864"/>
      <c r="U626" s="949"/>
      <c r="V626" s="950"/>
      <c r="W626" s="293"/>
    </row>
    <row r="627" spans="1:23" x14ac:dyDescent="0.25">
      <c r="A627" s="138" t="str">
        <f>IF(COUNT('Séries-Statique'!$A$11:$A$50)&gt;'Etiquette Statique'!N652,"X","")</f>
        <v/>
      </c>
      <c r="B627" s="291"/>
      <c r="C627" s="957"/>
      <c r="D627" s="859" t="s">
        <v>135</v>
      </c>
      <c r="E627" s="864"/>
      <c r="F627" s="864"/>
      <c r="G627" s="864"/>
      <c r="H627" s="864"/>
      <c r="I627" s="949"/>
      <c r="J627" s="950"/>
      <c r="K627" s="293"/>
      <c r="M627" s="521"/>
      <c r="N627" s="291"/>
      <c r="O627" s="957"/>
      <c r="P627" s="859" t="s">
        <v>135</v>
      </c>
      <c r="Q627" s="864"/>
      <c r="R627" s="864"/>
      <c r="S627" s="864"/>
      <c r="T627" s="864"/>
      <c r="U627" s="949"/>
      <c r="V627" s="950"/>
      <c r="W627" s="293"/>
    </row>
    <row r="628" spans="1:23" x14ac:dyDescent="0.25">
      <c r="A628" s="138" t="str">
        <f>IF(COUNT('Séries-Statique'!$A$11:$A$50)&gt;'Etiquette Statique'!N652,"X","")</f>
        <v/>
      </c>
      <c r="B628" s="291"/>
      <c r="C628" s="957"/>
      <c r="D628" s="859" t="s">
        <v>136</v>
      </c>
      <c r="E628" s="864"/>
      <c r="F628" s="864"/>
      <c r="G628" s="864"/>
      <c r="H628" s="864"/>
      <c r="I628" s="949"/>
      <c r="J628" s="950"/>
      <c r="K628" s="293"/>
      <c r="M628" s="521"/>
      <c r="N628" s="291"/>
      <c r="O628" s="957"/>
      <c r="P628" s="859" t="s">
        <v>136</v>
      </c>
      <c r="Q628" s="864"/>
      <c r="R628" s="864"/>
      <c r="S628" s="864"/>
      <c r="T628" s="864"/>
      <c r="U628" s="949"/>
      <c r="V628" s="950"/>
      <c r="W628" s="293"/>
    </row>
    <row r="629" spans="1:23" x14ac:dyDescent="0.25">
      <c r="A629" s="138" t="str">
        <f>IF(COUNT('Séries-Statique'!$A$11:$A$50)&gt;'Etiquette Statique'!N652,"X","")</f>
        <v/>
      </c>
      <c r="B629" s="291"/>
      <c r="C629" s="957"/>
      <c r="D629" s="859" t="s">
        <v>137</v>
      </c>
      <c r="E629" s="864"/>
      <c r="F629" s="864"/>
      <c r="G629" s="864"/>
      <c r="H629" s="864"/>
      <c r="I629" s="949"/>
      <c r="J629" s="950"/>
      <c r="K629" s="293"/>
      <c r="M629" s="521"/>
      <c r="N629" s="291"/>
      <c r="O629" s="957"/>
      <c r="P629" s="859" t="s">
        <v>137</v>
      </c>
      <c r="Q629" s="864"/>
      <c r="R629" s="864"/>
      <c r="S629" s="864"/>
      <c r="T629" s="864"/>
      <c r="U629" s="949"/>
      <c r="V629" s="950"/>
      <c r="W629" s="293"/>
    </row>
    <row r="630" spans="1:23" ht="15.75" thickBot="1" x14ac:dyDescent="0.3">
      <c r="A630" s="138" t="str">
        <f>IF(COUNT('Séries-Statique'!$A$11:$A$50)&gt;'Etiquette Statique'!N652,"X","")</f>
        <v/>
      </c>
      <c r="B630" s="291"/>
      <c r="C630" s="958"/>
      <c r="D630" s="862" t="s">
        <v>138</v>
      </c>
      <c r="E630" s="975"/>
      <c r="F630" s="975"/>
      <c r="G630" s="975"/>
      <c r="H630" s="975"/>
      <c r="I630" s="954"/>
      <c r="J630" s="955"/>
      <c r="K630" s="293"/>
      <c r="M630" s="521"/>
      <c r="N630" s="291"/>
      <c r="O630" s="958"/>
      <c r="P630" s="862" t="s">
        <v>138</v>
      </c>
      <c r="Q630" s="975"/>
      <c r="R630" s="975"/>
      <c r="S630" s="975"/>
      <c r="T630" s="975"/>
      <c r="U630" s="954"/>
      <c r="V630" s="955"/>
      <c r="W630" s="293"/>
    </row>
    <row r="631" spans="1:23" x14ac:dyDescent="0.25">
      <c r="A631" s="138" t="str">
        <f>IF(COUNT('Séries-Statique'!$A$11:$A$50)&gt;'Etiquette Statique'!N652,"X","")</f>
        <v/>
      </c>
      <c r="B631" s="291"/>
      <c r="C631" s="961" t="s">
        <v>145</v>
      </c>
      <c r="D631" s="963" t="s">
        <v>146</v>
      </c>
      <c r="E631" s="964"/>
      <c r="F631" s="964"/>
      <c r="G631" s="964"/>
      <c r="H631" s="964"/>
      <c r="I631" s="965"/>
      <c r="J631" s="966"/>
      <c r="K631" s="293"/>
      <c r="M631" s="521"/>
      <c r="N631" s="291"/>
      <c r="O631" s="961" t="s">
        <v>145</v>
      </c>
      <c r="P631" s="963" t="s">
        <v>146</v>
      </c>
      <c r="Q631" s="964"/>
      <c r="R631" s="964"/>
      <c r="S631" s="964"/>
      <c r="T631" s="964"/>
      <c r="U631" s="965"/>
      <c r="V631" s="966"/>
      <c r="W631" s="293"/>
    </row>
    <row r="632" spans="1:23" x14ac:dyDescent="0.25">
      <c r="A632" s="138" t="str">
        <f>IF(COUNT('Séries-Statique'!$A$11:$A$50)&gt;'Etiquette Statique'!N652,"X","")</f>
        <v/>
      </c>
      <c r="B632" s="291"/>
      <c r="C632" s="957"/>
      <c r="D632" s="859" t="s">
        <v>147</v>
      </c>
      <c r="E632" s="864"/>
      <c r="F632" s="864"/>
      <c r="G632" s="864"/>
      <c r="H632" s="864"/>
      <c r="I632" s="949"/>
      <c r="J632" s="950"/>
      <c r="K632" s="293"/>
      <c r="M632" s="521"/>
      <c r="N632" s="291"/>
      <c r="O632" s="957"/>
      <c r="P632" s="859" t="s">
        <v>147</v>
      </c>
      <c r="Q632" s="864"/>
      <c r="R632" s="864"/>
      <c r="S632" s="864"/>
      <c r="T632" s="864"/>
      <c r="U632" s="949"/>
      <c r="V632" s="950"/>
      <c r="W632" s="293"/>
    </row>
    <row r="633" spans="1:23" x14ac:dyDescent="0.25">
      <c r="A633" s="138" t="str">
        <f>IF(COUNT('Séries-Statique'!$A$11:$A$50)&gt;'Etiquette Statique'!N652,"X","")</f>
        <v/>
      </c>
      <c r="B633" s="291"/>
      <c r="C633" s="957"/>
      <c r="D633" s="859" t="s">
        <v>148</v>
      </c>
      <c r="E633" s="864"/>
      <c r="F633" s="864"/>
      <c r="G633" s="864"/>
      <c r="H633" s="864"/>
      <c r="I633" s="949"/>
      <c r="J633" s="950"/>
      <c r="K633" s="293"/>
      <c r="M633" s="521"/>
      <c r="N633" s="291"/>
      <c r="O633" s="957"/>
      <c r="P633" s="859" t="s">
        <v>148</v>
      </c>
      <c r="Q633" s="864"/>
      <c r="R633" s="864"/>
      <c r="S633" s="864"/>
      <c r="T633" s="864"/>
      <c r="U633" s="949"/>
      <c r="V633" s="950"/>
      <c r="W633" s="293"/>
    </row>
    <row r="634" spans="1:23" x14ac:dyDescent="0.25">
      <c r="A634" s="138" t="str">
        <f>IF(COUNT('Séries-Statique'!$A$11:$A$50)&gt;'Etiquette Statique'!N652,"X","")</f>
        <v/>
      </c>
      <c r="B634" s="291"/>
      <c r="C634" s="957"/>
      <c r="D634" s="859" t="s">
        <v>149</v>
      </c>
      <c r="E634" s="864"/>
      <c r="F634" s="864"/>
      <c r="G634" s="864"/>
      <c r="H634" s="864"/>
      <c r="I634" s="949"/>
      <c r="J634" s="950"/>
      <c r="K634" s="293"/>
      <c r="M634" s="521"/>
      <c r="N634" s="291"/>
      <c r="O634" s="957"/>
      <c r="P634" s="859" t="s">
        <v>149</v>
      </c>
      <c r="Q634" s="864"/>
      <c r="R634" s="864"/>
      <c r="S634" s="864"/>
      <c r="T634" s="864"/>
      <c r="U634" s="949"/>
      <c r="V634" s="950"/>
      <c r="W634" s="293"/>
    </row>
    <row r="635" spans="1:23" x14ac:dyDescent="0.25">
      <c r="A635" s="138" t="str">
        <f>IF(COUNT('Séries-Statique'!$A$11:$A$50)&gt;'Etiquette Statique'!N652,"X","")</f>
        <v/>
      </c>
      <c r="B635" s="291"/>
      <c r="C635" s="957"/>
      <c r="D635" s="859" t="s">
        <v>150</v>
      </c>
      <c r="E635" s="864"/>
      <c r="F635" s="864"/>
      <c r="G635" s="864"/>
      <c r="H635" s="864"/>
      <c r="I635" s="949"/>
      <c r="J635" s="950"/>
      <c r="K635" s="293"/>
      <c r="M635" s="521"/>
      <c r="N635" s="291"/>
      <c r="O635" s="957"/>
      <c r="P635" s="859" t="s">
        <v>150</v>
      </c>
      <c r="Q635" s="864"/>
      <c r="R635" s="864"/>
      <c r="S635" s="864"/>
      <c r="T635" s="864"/>
      <c r="U635" s="949"/>
      <c r="V635" s="950"/>
      <c r="W635" s="293"/>
    </row>
    <row r="636" spans="1:23" x14ac:dyDescent="0.25">
      <c r="A636" s="138" t="str">
        <f>IF(COUNT('Séries-Statique'!$A$11:$A$50)&gt;'Etiquette Statique'!N652,"X","")</f>
        <v/>
      </c>
      <c r="B636" s="291"/>
      <c r="C636" s="957"/>
      <c r="D636" s="859" t="s">
        <v>151</v>
      </c>
      <c r="E636" s="864"/>
      <c r="F636" s="864"/>
      <c r="G636" s="864"/>
      <c r="H636" s="864"/>
      <c r="I636" s="949"/>
      <c r="J636" s="950"/>
      <c r="K636" s="293"/>
      <c r="M636" s="521"/>
      <c r="N636" s="291"/>
      <c r="O636" s="957"/>
      <c r="P636" s="859" t="s">
        <v>151</v>
      </c>
      <c r="Q636" s="864"/>
      <c r="R636" s="864"/>
      <c r="S636" s="864"/>
      <c r="T636" s="864"/>
      <c r="U636" s="949"/>
      <c r="V636" s="950"/>
      <c r="W636" s="293"/>
    </row>
    <row r="637" spans="1:23" ht="15.75" thickBot="1" x14ac:dyDescent="0.3">
      <c r="A637" s="138" t="str">
        <f>IF(COUNT('Séries-Statique'!$A$11:$A$50)&gt;'Etiquette Statique'!N652,"X","")</f>
        <v/>
      </c>
      <c r="B637" s="291"/>
      <c r="C637" s="962"/>
      <c r="D637" s="967" t="s">
        <v>152</v>
      </c>
      <c r="E637" s="968"/>
      <c r="F637" s="968"/>
      <c r="G637" s="968"/>
      <c r="H637" s="968"/>
      <c r="I637" s="969"/>
      <c r="J637" s="970"/>
      <c r="K637" s="293"/>
      <c r="M637" s="521"/>
      <c r="N637" s="291"/>
      <c r="O637" s="962"/>
      <c r="P637" s="967" t="s">
        <v>152</v>
      </c>
      <c r="Q637" s="968"/>
      <c r="R637" s="968"/>
      <c r="S637" s="968"/>
      <c r="T637" s="968"/>
      <c r="U637" s="969"/>
      <c r="V637" s="970"/>
      <c r="W637" s="293"/>
    </row>
    <row r="638" spans="1:23" x14ac:dyDescent="0.25">
      <c r="A638" s="138" t="str">
        <f>IF(COUNT('Séries-Statique'!$A$11:$A$50)&gt;'Etiquette Statique'!N652,"X","")</f>
        <v/>
      </c>
      <c r="B638" s="291"/>
      <c r="C638" s="956" t="s">
        <v>126</v>
      </c>
      <c r="D638" s="918" t="s">
        <v>263</v>
      </c>
      <c r="E638" s="919"/>
      <c r="F638" s="920"/>
      <c r="G638" s="416" t="s">
        <v>174</v>
      </c>
      <c r="H638" s="416"/>
      <c r="I638" s="959"/>
      <c r="J638" s="960"/>
      <c r="K638" s="293"/>
      <c r="M638" s="521"/>
      <c r="N638" s="291"/>
      <c r="O638" s="956" t="s">
        <v>126</v>
      </c>
      <c r="P638" s="918" t="s">
        <v>263</v>
      </c>
      <c r="Q638" s="919"/>
      <c r="R638" s="920"/>
      <c r="S638" s="416" t="s">
        <v>174</v>
      </c>
      <c r="T638" s="416"/>
      <c r="U638" s="959"/>
      <c r="V638" s="960"/>
      <c r="W638" s="293"/>
    </row>
    <row r="639" spans="1:23" x14ac:dyDescent="0.25">
      <c r="A639" s="138" t="str">
        <f>IF(COUNT('Séries-Statique'!$A$11:$A$50)&gt;'Etiquette Statique'!N652,"X","")</f>
        <v/>
      </c>
      <c r="B639" s="291"/>
      <c r="C639" s="957"/>
      <c r="D639" s="913" t="s">
        <v>128</v>
      </c>
      <c r="E639" s="914"/>
      <c r="F639" s="915"/>
      <c r="G639" s="110" t="s">
        <v>266</v>
      </c>
      <c r="H639" s="110"/>
      <c r="I639" s="949"/>
      <c r="J639" s="950"/>
      <c r="K639" s="293"/>
      <c r="M639" s="521"/>
      <c r="N639" s="291"/>
      <c r="O639" s="957"/>
      <c r="P639" s="913" t="s">
        <v>128</v>
      </c>
      <c r="Q639" s="914"/>
      <c r="R639" s="915"/>
      <c r="S639" s="110" t="s">
        <v>266</v>
      </c>
      <c r="T639" s="110"/>
      <c r="U639" s="949"/>
      <c r="V639" s="950"/>
      <c r="W639" s="293"/>
    </row>
    <row r="640" spans="1:23" x14ac:dyDescent="0.25">
      <c r="A640" s="138" t="str">
        <f>IF(COUNT('Séries-Statique'!$A$11:$A$50)&gt;'Etiquette Statique'!N652,"X","")</f>
        <v/>
      </c>
      <c r="B640" s="291"/>
      <c r="C640" s="957"/>
      <c r="D640" s="913" t="s">
        <v>264</v>
      </c>
      <c r="E640" s="914"/>
      <c r="F640" s="915"/>
      <c r="G640" s="110" t="s">
        <v>265</v>
      </c>
      <c r="H640" s="110"/>
      <c r="I640" s="949"/>
      <c r="J640" s="950"/>
      <c r="K640" s="293"/>
      <c r="M640" s="521"/>
      <c r="N640" s="291"/>
      <c r="O640" s="957"/>
      <c r="P640" s="913" t="s">
        <v>264</v>
      </c>
      <c r="Q640" s="914"/>
      <c r="R640" s="915"/>
      <c r="S640" s="110" t="s">
        <v>265</v>
      </c>
      <c r="T640" s="110"/>
      <c r="U640" s="949"/>
      <c r="V640" s="950"/>
      <c r="W640" s="293"/>
    </row>
    <row r="641" spans="1:23" x14ac:dyDescent="0.25">
      <c r="A641" s="138" t="str">
        <f>IF(COUNT('Séries-Statique'!$A$11:$A$50)&gt;'Etiquette Statique'!N652,"X","")</f>
        <v/>
      </c>
      <c r="B641" s="291"/>
      <c r="C641" s="957"/>
      <c r="D641" s="533" t="s">
        <v>267</v>
      </c>
      <c r="E641" s="518"/>
      <c r="F641" s="518"/>
      <c r="G641" s="110" t="s">
        <v>164</v>
      </c>
      <c r="H641" s="110"/>
      <c r="I641" s="949"/>
      <c r="J641" s="950"/>
      <c r="K641" s="293"/>
      <c r="M641" s="521"/>
      <c r="N641" s="291"/>
      <c r="O641" s="957"/>
      <c r="P641" s="533" t="s">
        <v>267</v>
      </c>
      <c r="Q641" s="518"/>
      <c r="R641" s="518"/>
      <c r="S641" s="110" t="s">
        <v>164</v>
      </c>
      <c r="T641" s="110"/>
      <c r="U641" s="949"/>
      <c r="V641" s="950"/>
      <c r="W641" s="293"/>
    </row>
    <row r="642" spans="1:23" ht="15.75" thickBot="1" x14ac:dyDescent="0.3">
      <c r="A642" s="138" t="str">
        <f>IF(COUNT('Séries-Statique'!$A$11:$A$50)&gt;'Etiquette Statique'!N652,"X","")</f>
        <v/>
      </c>
      <c r="B642" s="291"/>
      <c r="C642" s="958"/>
      <c r="D642" s="534" t="s">
        <v>268</v>
      </c>
      <c r="E642" s="519"/>
      <c r="F642" s="519"/>
      <c r="G642" s="3" t="s">
        <v>164</v>
      </c>
      <c r="H642" s="3"/>
      <c r="I642" s="954"/>
      <c r="J642" s="955"/>
      <c r="K642" s="293"/>
      <c r="M642" s="521"/>
      <c r="N642" s="291"/>
      <c r="O642" s="958"/>
      <c r="P642" s="534" t="s">
        <v>268</v>
      </c>
      <c r="Q642" s="519"/>
      <c r="R642" s="519"/>
      <c r="S642" s="3" t="s">
        <v>164</v>
      </c>
      <c r="T642" s="3"/>
      <c r="U642" s="954"/>
      <c r="V642" s="955"/>
      <c r="W642" s="293"/>
    </row>
    <row r="643" spans="1:23" ht="15.75" thickBot="1" x14ac:dyDescent="0.3">
      <c r="A643" s="138" t="str">
        <f>IF(COUNT('Séries-Statique'!$A$11:$A$50)&gt;'Etiquette Statique'!N652,"X","")</f>
        <v/>
      </c>
      <c r="B643" s="291"/>
      <c r="C643" s="292"/>
      <c r="D643" s="292"/>
      <c r="E643" s="292"/>
      <c r="F643" s="292"/>
      <c r="G643" s="292"/>
      <c r="H643" s="292"/>
      <c r="I643" s="292"/>
      <c r="J643" s="292"/>
      <c r="K643" s="293"/>
      <c r="M643" s="521"/>
      <c r="N643" s="291"/>
      <c r="O643" s="292"/>
      <c r="P643" s="292"/>
      <c r="Q643" s="292"/>
      <c r="R643" s="292"/>
      <c r="S643" s="292"/>
      <c r="T643" s="292"/>
      <c r="U643" s="292"/>
      <c r="V643" s="292"/>
      <c r="W643" s="293"/>
    </row>
    <row r="644" spans="1:23" ht="18.75" x14ac:dyDescent="0.3">
      <c r="A644" s="138" t="str">
        <f>IF(COUNT('Séries-Statique'!$A$11:$A$50)&gt;'Etiquette Statique'!N652,"X","")</f>
        <v/>
      </c>
      <c r="B644" s="291"/>
      <c r="C644" s="901" t="s">
        <v>269</v>
      </c>
      <c r="D644" s="902"/>
      <c r="E644" s="902"/>
      <c r="F644" s="902"/>
      <c r="G644" s="902"/>
      <c r="H644" s="902"/>
      <c r="I644" s="902"/>
      <c r="J644" s="903"/>
      <c r="K644" s="293"/>
      <c r="M644" s="521"/>
      <c r="N644" s="291"/>
      <c r="O644" s="901" t="s">
        <v>269</v>
      </c>
      <c r="P644" s="902"/>
      <c r="Q644" s="902"/>
      <c r="R644" s="902"/>
      <c r="S644" s="902"/>
      <c r="T644" s="902"/>
      <c r="U644" s="902"/>
      <c r="V644" s="903"/>
      <c r="W644" s="293"/>
    </row>
    <row r="645" spans="1:23" x14ac:dyDescent="0.25">
      <c r="A645" s="138" t="str">
        <f>IF(COUNT('Séries-Statique'!$A$11:$A$50)&gt;'Etiquette Statique'!N652,"X","")</f>
        <v/>
      </c>
      <c r="B645" s="291"/>
      <c r="C645" s="904"/>
      <c r="D645" s="905"/>
      <c r="E645" s="905"/>
      <c r="F645" s="905"/>
      <c r="G645" s="905"/>
      <c r="H645" s="905"/>
      <c r="I645" s="905"/>
      <c r="J645" s="906"/>
      <c r="K645" s="293"/>
      <c r="M645" s="521"/>
      <c r="N645" s="291"/>
      <c r="O645" s="904"/>
      <c r="P645" s="905"/>
      <c r="Q645" s="905"/>
      <c r="R645" s="905"/>
      <c r="S645" s="905"/>
      <c r="T645" s="905"/>
      <c r="U645" s="905"/>
      <c r="V645" s="906"/>
      <c r="W645" s="293"/>
    </row>
    <row r="646" spans="1:23" x14ac:dyDescent="0.25">
      <c r="A646" s="138" t="str">
        <f>IF(COUNT('Séries-Statique'!$A$11:$A$50)&gt;'Etiquette Statique'!N652,"X","")</f>
        <v/>
      </c>
      <c r="B646" s="291"/>
      <c r="C646" s="907"/>
      <c r="D646" s="908"/>
      <c r="E646" s="908"/>
      <c r="F646" s="908"/>
      <c r="G646" s="908"/>
      <c r="H646" s="908"/>
      <c r="I646" s="908"/>
      <c r="J646" s="909"/>
      <c r="K646" s="293"/>
      <c r="M646" s="521"/>
      <c r="N646" s="291"/>
      <c r="O646" s="907"/>
      <c r="P646" s="908"/>
      <c r="Q646" s="908"/>
      <c r="R646" s="908"/>
      <c r="S646" s="908"/>
      <c r="T646" s="908"/>
      <c r="U646" s="908"/>
      <c r="V646" s="909"/>
      <c r="W646" s="293"/>
    </row>
    <row r="647" spans="1:23" x14ac:dyDescent="0.25">
      <c r="A647" s="138" t="str">
        <f>IF(COUNT('Séries-Statique'!$A$11:$A$50)&gt;'Etiquette Statique'!N652,"X","")</f>
        <v/>
      </c>
      <c r="B647" s="291"/>
      <c r="C647" s="907"/>
      <c r="D647" s="908"/>
      <c r="E647" s="908"/>
      <c r="F647" s="908"/>
      <c r="G647" s="908"/>
      <c r="H647" s="908"/>
      <c r="I647" s="908"/>
      <c r="J647" s="909"/>
      <c r="K647" s="293"/>
      <c r="M647" s="521"/>
      <c r="N647" s="291"/>
      <c r="O647" s="907"/>
      <c r="P647" s="908"/>
      <c r="Q647" s="908"/>
      <c r="R647" s="908"/>
      <c r="S647" s="908"/>
      <c r="T647" s="908"/>
      <c r="U647" s="908"/>
      <c r="V647" s="909"/>
      <c r="W647" s="293"/>
    </row>
    <row r="648" spans="1:23" ht="15.75" thickBot="1" x14ac:dyDescent="0.3">
      <c r="A648" s="138" t="str">
        <f>IF(COUNT('Séries-Statique'!$A$11:$A$50)&gt;'Etiquette Statique'!N652,"X","")</f>
        <v/>
      </c>
      <c r="B648" s="291"/>
      <c r="C648" s="910"/>
      <c r="D648" s="911"/>
      <c r="E648" s="911"/>
      <c r="F648" s="911"/>
      <c r="G648" s="911"/>
      <c r="H648" s="911"/>
      <c r="I648" s="911"/>
      <c r="J648" s="912"/>
      <c r="K648" s="293"/>
      <c r="M648" s="521"/>
      <c r="N648" s="291"/>
      <c r="O648" s="910"/>
      <c r="P648" s="911"/>
      <c r="Q648" s="911"/>
      <c r="R648" s="911"/>
      <c r="S648" s="911"/>
      <c r="T648" s="911"/>
      <c r="U648" s="911"/>
      <c r="V648" s="912"/>
      <c r="W648" s="293"/>
    </row>
    <row r="649" spans="1:23" ht="15.75" thickBot="1" x14ac:dyDescent="0.3">
      <c r="A649" s="138" t="str">
        <f>IF(COUNT('Séries-Statique'!$A$11:$A$50)&gt;'Etiquette Statique'!N652,"X","")</f>
        <v/>
      </c>
      <c r="B649" s="294"/>
      <c r="C649" s="295"/>
      <c r="D649" s="295"/>
      <c r="E649" s="295"/>
      <c r="F649" s="295"/>
      <c r="G649" s="295"/>
      <c r="H649" s="295"/>
      <c r="I649" s="295"/>
      <c r="J649" s="295"/>
      <c r="K649" s="296"/>
      <c r="M649" s="521"/>
      <c r="N649" s="294"/>
      <c r="O649" s="295"/>
      <c r="P649" s="295"/>
      <c r="Q649" s="295"/>
      <c r="R649" s="295"/>
      <c r="S649" s="295"/>
      <c r="T649" s="295"/>
      <c r="U649" s="295"/>
      <c r="V649" s="295"/>
      <c r="W649" s="296"/>
    </row>
    <row r="650" spans="1:23" ht="15" customHeight="1" x14ac:dyDescent="0.25">
      <c r="A650" s="138" t="str">
        <f>IF(COUNT('Séries-Statique'!$A$11:$A$50)&gt;'Etiquette Statique'!N652,"X","")</f>
        <v/>
      </c>
      <c r="B650" s="522"/>
      <c r="C650" s="522"/>
      <c r="D650" s="522"/>
      <c r="E650" s="522"/>
      <c r="F650" s="522"/>
      <c r="G650" s="522"/>
      <c r="H650" s="522"/>
      <c r="I650" s="522"/>
      <c r="J650" s="522"/>
      <c r="K650" s="522"/>
      <c r="L650" s="522"/>
      <c r="M650" s="523"/>
      <c r="N650" s="522"/>
      <c r="O650" s="522"/>
      <c r="P650" s="522"/>
      <c r="Q650" s="522"/>
      <c r="R650" s="522"/>
      <c r="S650" s="522"/>
      <c r="T650" s="522"/>
      <c r="U650" s="522"/>
      <c r="V650" s="522"/>
      <c r="W650" s="522"/>
    </row>
    <row r="651" spans="1:23" ht="15" customHeight="1" thickBot="1" x14ac:dyDescent="0.3">
      <c r="A651" s="138" t="str">
        <f>IF(COUNT('Séries-Statique'!$A$11:$A$50)&gt;'Etiquette Statique'!N652,"X","")</f>
        <v/>
      </c>
      <c r="M651" s="521"/>
    </row>
    <row r="652" spans="1:23" x14ac:dyDescent="0.25">
      <c r="A652" s="138" t="str">
        <f>IF(COUNT('Séries-Statique'!$A$11:$A$50)&gt;'Etiquette Statique'!N652,"X","")</f>
        <v/>
      </c>
      <c r="B652" s="137">
        <f>N602+1</f>
        <v>26</v>
      </c>
      <c r="C652" s="289"/>
      <c r="D652" s="289"/>
      <c r="E652" s="289"/>
      <c r="F652" s="289"/>
      <c r="G652" s="289"/>
      <c r="H652" s="289"/>
      <c r="I652" s="289"/>
      <c r="J652" s="289"/>
      <c r="K652" s="290"/>
      <c r="M652" s="521"/>
      <c r="N652" s="137">
        <f>B652+1</f>
        <v>27</v>
      </c>
      <c r="O652" s="289"/>
      <c r="P652" s="289"/>
      <c r="Q652" s="289"/>
      <c r="R652" s="289"/>
      <c r="S652" s="289"/>
      <c r="T652" s="289"/>
      <c r="U652" s="289"/>
      <c r="V652" s="289"/>
      <c r="W652" s="290"/>
    </row>
    <row r="653" spans="1:23" ht="23.25" x14ac:dyDescent="0.35">
      <c r="A653" s="138" t="str">
        <f>IF(COUNT('Séries-Statique'!$A$11:$A$50)&gt;'Etiquette Statique'!N652,"X","")</f>
        <v/>
      </c>
      <c r="B653" s="291"/>
      <c r="C653" s="931" t="s">
        <v>246</v>
      </c>
      <c r="D653" s="931"/>
      <c r="E653" s="953" t="str">
        <f ca="1">OFFSET('Séries-Statique'!$A$11,B652,13)</f>
        <v/>
      </c>
      <c r="F653" s="953"/>
      <c r="G653" s="953"/>
      <c r="H653" s="953"/>
      <c r="I653" s="953"/>
      <c r="J653" s="953"/>
      <c r="K653" s="293"/>
      <c r="M653" s="521"/>
      <c r="N653" s="291"/>
      <c r="O653" s="931" t="s">
        <v>246</v>
      </c>
      <c r="P653" s="931"/>
      <c r="Q653" s="953" t="str">
        <f ca="1">OFFSET('Séries-Statique'!$A$11,N652,13)</f>
        <v/>
      </c>
      <c r="R653" s="953"/>
      <c r="S653" s="953"/>
      <c r="T653" s="953"/>
      <c r="U653" s="953"/>
      <c r="V653" s="953"/>
      <c r="W653" s="293"/>
    </row>
    <row r="654" spans="1:23" x14ac:dyDescent="0.25">
      <c r="A654" s="138" t="str">
        <f>IF(COUNT('Séries-Statique'!$A$11:$A$50)&gt;'Etiquette Statique'!N652,"X","")</f>
        <v/>
      </c>
      <c r="B654" s="291"/>
      <c r="C654" s="945"/>
      <c r="D654" s="945"/>
      <c r="E654" s="945"/>
      <c r="F654" s="945"/>
      <c r="G654" s="945"/>
      <c r="H654" s="945"/>
      <c r="I654" s="945"/>
      <c r="J654" s="945"/>
      <c r="K654" s="293"/>
      <c r="M654" s="521"/>
      <c r="N654" s="291"/>
      <c r="O654" s="945"/>
      <c r="P654" s="945"/>
      <c r="Q654" s="945"/>
      <c r="R654" s="945"/>
      <c r="S654" s="945"/>
      <c r="T654" s="945"/>
      <c r="U654" s="945"/>
      <c r="V654" s="945"/>
      <c r="W654" s="293"/>
    </row>
    <row r="655" spans="1:23" ht="21" x14ac:dyDescent="0.35">
      <c r="A655" s="138" t="str">
        <f>IF(COUNT('Séries-Statique'!$A$11:$A$50)&gt;'Etiquette Statique'!N652,"X","")</f>
        <v/>
      </c>
      <c r="B655" s="291"/>
      <c r="C655" s="931" t="s">
        <v>39</v>
      </c>
      <c r="D655" s="931"/>
      <c r="E655" s="932" t="str">
        <f ca="1">OFFSET('Séries-Statique'!$A$11,B652,0)</f>
        <v/>
      </c>
      <c r="F655" s="932"/>
      <c r="G655" s="948" t="s">
        <v>67</v>
      </c>
      <c r="H655" s="948"/>
      <c r="I655" s="932" t="str">
        <f ca="1">OFFSET('Séries-Statique'!$A$11,B652,6)</f>
        <v/>
      </c>
      <c r="J655" s="932"/>
      <c r="K655" s="293"/>
      <c r="M655" s="521"/>
      <c r="N655" s="291"/>
      <c r="O655" s="931" t="s">
        <v>39</v>
      </c>
      <c r="P655" s="931"/>
      <c r="Q655" s="932" t="str">
        <f ca="1">OFFSET('Séries-Statique'!$A$11,N652,0)</f>
        <v/>
      </c>
      <c r="R655" s="932"/>
      <c r="S655" s="948" t="s">
        <v>67</v>
      </c>
      <c r="T655" s="948"/>
      <c r="U655" s="932" t="str">
        <f ca="1">OFFSET('Séries-Statique'!$A$11,N652,6)</f>
        <v/>
      </c>
      <c r="V655" s="932"/>
      <c r="W655" s="293"/>
    </row>
    <row r="656" spans="1:23" ht="23.25" x14ac:dyDescent="0.35">
      <c r="A656" s="138" t="str">
        <f>IF(COUNT('Séries-Statique'!$A$11:$A$50)&gt;'Etiquette Statique'!N652,"X","")</f>
        <v/>
      </c>
      <c r="B656" s="291"/>
      <c r="C656" s="931" t="s">
        <v>1</v>
      </c>
      <c r="D656" s="931"/>
      <c r="E656" s="953" t="str">
        <f ca="1">OFFSET('Séries-Statique'!$A$11,B652,9)</f>
        <v/>
      </c>
      <c r="F656" s="953"/>
      <c r="G656" s="948" t="s">
        <v>2</v>
      </c>
      <c r="H656" s="948"/>
      <c r="I656" s="932" t="str">
        <f ca="1">OFFSET('Séries-Statique'!$A$11,B652,10)</f>
        <v/>
      </c>
      <c r="J656" s="932"/>
      <c r="K656" s="293"/>
      <c r="M656" s="521"/>
      <c r="N656" s="291"/>
      <c r="O656" s="931" t="s">
        <v>1</v>
      </c>
      <c r="P656" s="931"/>
      <c r="Q656" s="953" t="str">
        <f ca="1">OFFSET('Séries-Statique'!$A$11,N652,9)</f>
        <v/>
      </c>
      <c r="R656" s="953"/>
      <c r="S656" s="948" t="s">
        <v>2</v>
      </c>
      <c r="T656" s="948"/>
      <c r="U656" s="932" t="str">
        <f ca="1">OFFSET('Séries-Statique'!$A$11,N652,10)</f>
        <v/>
      </c>
      <c r="V656" s="932"/>
      <c r="W656" s="293"/>
    </row>
    <row r="657" spans="1:23" ht="21" x14ac:dyDescent="0.35">
      <c r="A657" s="138" t="str">
        <f>IF(COUNT('Séries-Statique'!$A$11:$A$50)&gt;'Etiquette Statique'!N652,"X","")</f>
        <v/>
      </c>
      <c r="B657" s="291"/>
      <c r="C657" s="520" t="s">
        <v>258</v>
      </c>
      <c r="D657" s="520"/>
      <c r="E657" s="527" t="str">
        <f ca="1">OFFSET('Séries-Statique'!$A$11,B652,11)</f>
        <v/>
      </c>
      <c r="F657" s="525"/>
      <c r="G657" s="866" t="s">
        <v>270</v>
      </c>
      <c r="H657" s="866"/>
      <c r="I657" s="527" t="str">
        <f ca="1">OFFSET('Séries-Statique'!$A$11,B652,8)</f>
        <v/>
      </c>
      <c r="J657" s="527"/>
      <c r="K657" s="293"/>
      <c r="M657" s="521"/>
      <c r="N657" s="291"/>
      <c r="O657" s="520" t="s">
        <v>258</v>
      </c>
      <c r="P657" s="520"/>
      <c r="Q657" s="527" t="str">
        <f ca="1">OFFSET('Séries-Statique'!$A$11,N652,11)</f>
        <v/>
      </c>
      <c r="R657" s="525"/>
      <c r="S657" s="866" t="s">
        <v>270</v>
      </c>
      <c r="T657" s="866"/>
      <c r="U657" s="527" t="str">
        <f ca="1">OFFSET('Séries-Statique'!$A$11,N652,8)</f>
        <v/>
      </c>
      <c r="V657" s="527"/>
      <c r="W657" s="293"/>
    </row>
    <row r="658" spans="1:23" ht="18.75" x14ac:dyDescent="0.3">
      <c r="A658" s="138" t="str">
        <f>IF(COUNT('Séries-Statique'!$A$11:$A$50)&gt;'Etiquette Statique'!N652,"X","")</f>
        <v/>
      </c>
      <c r="B658" s="291"/>
      <c r="C658" s="952" t="s">
        <v>68</v>
      </c>
      <c r="D658" s="952"/>
      <c r="E658" s="866" t="s">
        <v>69</v>
      </c>
      <c r="F658" s="866"/>
      <c r="G658" s="951" t="str">
        <f ca="1">OFFSET('Séries-Statique'!$A$11,B652,2)</f>
        <v/>
      </c>
      <c r="H658" s="951"/>
      <c r="I658" s="951"/>
      <c r="J658" s="951"/>
      <c r="K658" s="293"/>
      <c r="M658" s="521"/>
      <c r="N658" s="291"/>
      <c r="O658" s="952" t="s">
        <v>68</v>
      </c>
      <c r="P658" s="952"/>
      <c r="Q658" s="866" t="s">
        <v>69</v>
      </c>
      <c r="R658" s="866"/>
      <c r="S658" s="951" t="str">
        <f ca="1">OFFSET('Séries-Statique'!$A$11,N652,2)</f>
        <v/>
      </c>
      <c r="T658" s="951"/>
      <c r="U658" s="951"/>
      <c r="V658" s="951"/>
      <c r="W658" s="293"/>
    </row>
    <row r="659" spans="1:23" ht="18.75" x14ac:dyDescent="0.3">
      <c r="A659" s="138" t="str">
        <f>IF(COUNT('Séries-Statique'!$A$11:$A$50)&gt;'Etiquette Statique'!N652,"X","")</f>
        <v/>
      </c>
      <c r="B659" s="291"/>
      <c r="C659" s="952"/>
      <c r="D659" s="952"/>
      <c r="E659" s="866" t="s">
        <v>70</v>
      </c>
      <c r="F659" s="866"/>
      <c r="G659" s="951" t="str">
        <f ca="1">OFFSET('Séries-Statique'!$A$11,B652,3)</f>
        <v/>
      </c>
      <c r="H659" s="951"/>
      <c r="I659" s="951"/>
      <c r="J659" s="951"/>
      <c r="K659" s="293"/>
      <c r="M659" s="521"/>
      <c r="N659" s="291"/>
      <c r="O659" s="952"/>
      <c r="P659" s="952"/>
      <c r="Q659" s="866" t="s">
        <v>70</v>
      </c>
      <c r="R659" s="866"/>
      <c r="S659" s="951" t="str">
        <f ca="1">OFFSET('Séries-Statique'!$A$11,N652,3)</f>
        <v/>
      </c>
      <c r="T659" s="951"/>
      <c r="U659" s="951"/>
      <c r="V659" s="951"/>
      <c r="W659" s="293"/>
    </row>
    <row r="660" spans="1:23" ht="18.75" x14ac:dyDescent="0.3">
      <c r="A660" s="138" t="str">
        <f>IF(COUNT('Séries-Statique'!$A$11:$A$50)&gt;'Etiquette Statique'!N652,"X","")</f>
        <v/>
      </c>
      <c r="B660" s="291"/>
      <c r="C660" s="952"/>
      <c r="D660" s="952"/>
      <c r="E660" s="866" t="s">
        <v>257</v>
      </c>
      <c r="F660" s="866"/>
      <c r="G660" s="951" t="str">
        <f ca="1">OFFSET('Séries-Statique'!$A$11,B652,4)</f>
        <v/>
      </c>
      <c r="H660" s="951"/>
      <c r="I660" s="951"/>
      <c r="J660" s="951"/>
      <c r="K660" s="293"/>
      <c r="M660" s="521"/>
      <c r="N660" s="291"/>
      <c r="O660" s="952"/>
      <c r="P660" s="952"/>
      <c r="Q660" s="866" t="s">
        <v>257</v>
      </c>
      <c r="R660" s="866"/>
      <c r="S660" s="951" t="str">
        <f ca="1">OFFSET('Séries-Statique'!$A$11,N652,4)</f>
        <v/>
      </c>
      <c r="T660" s="951"/>
      <c r="U660" s="951"/>
      <c r="V660" s="951"/>
      <c r="W660" s="293"/>
    </row>
    <row r="661" spans="1:23" ht="21" x14ac:dyDescent="0.35">
      <c r="A661" s="138" t="str">
        <f>IF(COUNT('Séries-Statique'!$A$11:$A$50)&gt;'Etiquette Statique'!N652,"X","")</f>
        <v/>
      </c>
      <c r="B661" s="291"/>
      <c r="C661" s="952"/>
      <c r="D661" s="952"/>
      <c r="E661" s="866" t="s">
        <v>71</v>
      </c>
      <c r="F661" s="866"/>
      <c r="G661" s="947" t="str">
        <f ca="1">OFFSET('Séries-Statique'!$A$11,B652,5)</f>
        <v/>
      </c>
      <c r="H661" s="947"/>
      <c r="I661" s="947"/>
      <c r="J661" s="947"/>
      <c r="K661" s="293"/>
      <c r="M661" s="521"/>
      <c r="N661" s="291"/>
      <c r="O661" s="952"/>
      <c r="P661" s="952"/>
      <c r="Q661" s="866" t="s">
        <v>71</v>
      </c>
      <c r="R661" s="866"/>
      <c r="S661" s="947" t="str">
        <f ca="1">OFFSET('Séries-Statique'!$A$11,N652,5)</f>
        <v/>
      </c>
      <c r="T661" s="947"/>
      <c r="U661" s="947"/>
      <c r="V661" s="947"/>
      <c r="W661" s="293"/>
    </row>
    <row r="662" spans="1:23" ht="21" x14ac:dyDescent="0.35">
      <c r="A662" s="138" t="str">
        <f>IF(COUNT('Séries-Statique'!$A$11:$A$50)&gt;'Etiquette Statique'!N652,"X","")</f>
        <v/>
      </c>
      <c r="B662" s="291"/>
      <c r="C662" s="931" t="s">
        <v>248</v>
      </c>
      <c r="D662" s="931"/>
      <c r="E662" s="948" t="str">
        <f ca="1">IF(E653="","",IF(OR(E653="DWF",E653="DNF"),"Distance","Temps"))</f>
        <v/>
      </c>
      <c r="F662" s="948"/>
      <c r="G662" s="525" t="str">
        <f ca="1">OFFSET('Séries-Statique'!$A$11,B652,18)</f>
        <v/>
      </c>
      <c r="H662" s="524" t="str">
        <f ca="1">OFFSET('Séries-Statique'!$A$11,B652,19)</f>
        <v/>
      </c>
      <c r="I662" s="526" t="str">
        <f ca="1">OFFSET('Séries-Statique'!$A$11,B652,20)</f>
        <v/>
      </c>
      <c r="J662" s="524" t="str">
        <f ca="1">OFFSET('Séries-Statique'!$A$11,B652,21)</f>
        <v/>
      </c>
      <c r="K662" s="293"/>
      <c r="M662" s="521"/>
      <c r="N662" s="291"/>
      <c r="O662" s="931" t="s">
        <v>248</v>
      </c>
      <c r="P662" s="931"/>
      <c r="Q662" s="948" t="str">
        <f ca="1">IF(Q653="","",IF(OR(Q653="DWF",Q653="DNF"),"Distance","Temps"))</f>
        <v/>
      </c>
      <c r="R662" s="948"/>
      <c r="S662" s="525" t="str">
        <f ca="1">OFFSET('Séries-Statique'!$A$11,N652,18)</f>
        <v/>
      </c>
      <c r="T662" s="524" t="str">
        <f ca="1">OFFSET('Séries-Statique'!$A$11,N652,19)</f>
        <v/>
      </c>
      <c r="U662" s="526" t="str">
        <f ca="1">OFFSET('Séries-Statique'!$A$11,N652,20)</f>
        <v/>
      </c>
      <c r="V662" s="524" t="str">
        <f ca="1">OFFSET('Séries-Statique'!$A$11,N652,21)</f>
        <v/>
      </c>
      <c r="W662" s="293"/>
    </row>
    <row r="663" spans="1:23" ht="18.75" x14ac:dyDescent="0.3">
      <c r="A663" s="138" t="str">
        <f>IF(COUNT('Séries-Statique'!$A$11:$A$50)&gt;'Etiquette Statique'!N652,"X","")</f>
        <v/>
      </c>
      <c r="B663" s="291"/>
      <c r="C663" s="931"/>
      <c r="D663" s="931"/>
      <c r="E663" s="933" t="s">
        <v>273</v>
      </c>
      <c r="F663" s="514" t="s">
        <v>271</v>
      </c>
      <c r="G663" s="528" t="str">
        <f ca="1">OFFSET('Séries-Statique'!$A$11,B652,14)</f>
        <v/>
      </c>
      <c r="H663" s="529" t="str">
        <f ca="1">OFFSET('Séries-Statique'!$A$11,B652,15)</f>
        <v/>
      </c>
      <c r="I663" s="528" t="str">
        <f ca="1">OFFSET('Séries-Statique'!$A$11,B652,16)</f>
        <v/>
      </c>
      <c r="J663" s="529" t="str">
        <f ca="1">OFFSET('Séries-Statique'!$A$11,B652,17)</f>
        <v/>
      </c>
      <c r="K663" s="293"/>
      <c r="M663" s="521"/>
      <c r="N663" s="291"/>
      <c r="O663" s="931"/>
      <c r="P663" s="931"/>
      <c r="Q663" s="933" t="s">
        <v>273</v>
      </c>
      <c r="R663" s="514" t="s">
        <v>271</v>
      </c>
      <c r="S663" s="528" t="str">
        <f ca="1">OFFSET('Séries-Statique'!$A$11,N652,14)</f>
        <v/>
      </c>
      <c r="T663" s="529" t="str">
        <f ca="1">OFFSET('Séries-Statique'!$A$11,N652,15)</f>
        <v/>
      </c>
      <c r="U663" s="528" t="str">
        <f ca="1">OFFSET('Séries-Statique'!$A$11,N652,16)</f>
        <v/>
      </c>
      <c r="V663" s="529" t="str">
        <f ca="1">OFFSET('Séries-Statique'!$A$11,N652,17)</f>
        <v/>
      </c>
      <c r="W663" s="293"/>
    </row>
    <row r="664" spans="1:23" ht="18.75" x14ac:dyDescent="0.3">
      <c r="A664" s="138" t="str">
        <f>IF(COUNT('Séries-Statique'!$A$11:$A$50)&gt;'Etiquette Statique'!N652,"X","")</f>
        <v/>
      </c>
      <c r="B664" s="291"/>
      <c r="C664" s="931"/>
      <c r="D664" s="931"/>
      <c r="E664" s="933"/>
      <c r="F664" s="514" t="s">
        <v>272</v>
      </c>
      <c r="G664" s="528" t="str">
        <f ca="1">OFFSET('Séries-Statique'!$A$11,B652,22)</f>
        <v/>
      </c>
      <c r="H664" s="529" t="str">
        <f ca="1">OFFSET('Séries-Statique'!$A$11,B652,23)</f>
        <v/>
      </c>
      <c r="I664" s="528" t="str">
        <f ca="1">OFFSET('Séries-Statique'!$A$11,B652,24)</f>
        <v/>
      </c>
      <c r="J664" s="529" t="str">
        <f ca="1">OFFSET('Séries-Statique'!$A$11,B652,25)</f>
        <v/>
      </c>
      <c r="K664" s="293"/>
      <c r="M664" s="521"/>
      <c r="N664" s="291"/>
      <c r="O664" s="931"/>
      <c r="P664" s="931"/>
      <c r="Q664" s="933"/>
      <c r="R664" s="514" t="s">
        <v>272</v>
      </c>
      <c r="S664" s="528" t="str">
        <f ca="1">OFFSET('Séries-Statique'!$A$11,N652,22)</f>
        <v/>
      </c>
      <c r="T664" s="529" t="str">
        <f ca="1">OFFSET('Séries-Statique'!$A$11,N652,23)</f>
        <v/>
      </c>
      <c r="U664" s="528" t="str">
        <f ca="1">OFFSET('Séries-Statique'!$A$11,N652,24)</f>
        <v/>
      </c>
      <c r="V664" s="529" t="str">
        <f ca="1">OFFSET('Séries-Statique'!$A$11,N652,25)</f>
        <v/>
      </c>
      <c r="W664" s="293"/>
    </row>
    <row r="665" spans="1:23" x14ac:dyDescent="0.25">
      <c r="A665" s="138" t="str">
        <f>IF(COUNT('Séries-Statique'!$A$11:$A$50)&gt;'Etiquette Statique'!N652,"X","")</f>
        <v/>
      </c>
      <c r="B665" s="291"/>
      <c r="C665" s="945"/>
      <c r="D665" s="945"/>
      <c r="E665" s="945"/>
      <c r="F665" s="945"/>
      <c r="G665" s="945"/>
      <c r="H665" s="945"/>
      <c r="I665" s="945"/>
      <c r="J665" s="945"/>
      <c r="K665" s="293"/>
      <c r="M665" s="521"/>
      <c r="N665" s="291"/>
      <c r="O665" s="945"/>
      <c r="P665" s="945"/>
      <c r="Q665" s="945"/>
      <c r="R665" s="945"/>
      <c r="S665" s="945"/>
      <c r="T665" s="945"/>
      <c r="U665" s="945"/>
      <c r="V665" s="945"/>
      <c r="W665" s="293"/>
    </row>
    <row r="666" spans="1:23" ht="18.75" x14ac:dyDescent="0.3">
      <c r="A666" s="138" t="str">
        <f>IF(COUNT('Séries-Statique'!$A$11:$A$50)&gt;'Etiquette Statique'!N652,"X","")</f>
        <v/>
      </c>
      <c r="B666" s="291"/>
      <c r="C666" s="946" t="s">
        <v>259</v>
      </c>
      <c r="D666" s="946"/>
      <c r="E666" s="946"/>
      <c r="F666" s="946"/>
      <c r="G666" s="946"/>
      <c r="H666" s="946"/>
      <c r="I666" s="946"/>
      <c r="J666" s="946"/>
      <c r="K666" s="293"/>
      <c r="M666" s="521"/>
      <c r="N666" s="291"/>
      <c r="O666" s="946" t="s">
        <v>259</v>
      </c>
      <c r="P666" s="946"/>
      <c r="Q666" s="946"/>
      <c r="R666" s="946"/>
      <c r="S666" s="946"/>
      <c r="T666" s="946"/>
      <c r="U666" s="946"/>
      <c r="V666" s="946"/>
      <c r="W666" s="293"/>
    </row>
    <row r="667" spans="1:23" ht="15.75" thickBot="1" x14ac:dyDescent="0.3">
      <c r="A667" s="138" t="str">
        <f>IF(COUNT('Séries-Statique'!$A$11:$A$50)&gt;'Etiquette Statique'!N652,"X","")</f>
        <v/>
      </c>
      <c r="B667" s="291"/>
      <c r="C667" s="945"/>
      <c r="D667" s="945"/>
      <c r="E667" s="945"/>
      <c r="F667" s="945"/>
      <c r="G667" s="945"/>
      <c r="H667" s="945"/>
      <c r="I667" s="945"/>
      <c r="J667" s="945"/>
      <c r="K667" s="293"/>
      <c r="M667" s="521"/>
      <c r="N667" s="291"/>
      <c r="O667" s="945"/>
      <c r="P667" s="945"/>
      <c r="Q667" s="945"/>
      <c r="R667" s="945"/>
      <c r="S667" s="945"/>
      <c r="T667" s="945"/>
      <c r="U667" s="945"/>
      <c r="V667" s="945"/>
      <c r="W667" s="293"/>
    </row>
    <row r="668" spans="1:23" ht="15.75" thickBot="1" x14ac:dyDescent="0.3">
      <c r="A668" s="138" t="str">
        <f>IF(COUNT('Séries-Statique'!$A$11:$A$50)&gt;'Etiquette Statique'!N652,"X","")</f>
        <v/>
      </c>
      <c r="B668" s="291"/>
      <c r="C668" s="933" t="s">
        <v>262</v>
      </c>
      <c r="D668" s="934"/>
      <c r="E668" s="530"/>
      <c r="F668" s="531"/>
      <c r="G668" s="531"/>
      <c r="H668" s="531"/>
      <c r="I668" s="531"/>
      <c r="J668" s="532"/>
      <c r="K668" s="293"/>
      <c r="M668" s="521"/>
      <c r="N668" s="291"/>
      <c r="O668" s="933" t="s">
        <v>262</v>
      </c>
      <c r="P668" s="934"/>
      <c r="Q668" s="530"/>
      <c r="R668" s="531"/>
      <c r="S668" s="531"/>
      <c r="T668" s="531"/>
      <c r="U668" s="531"/>
      <c r="V668" s="532"/>
      <c r="W668" s="293"/>
    </row>
    <row r="669" spans="1:23" ht="15.75" thickBot="1" x14ac:dyDescent="0.3">
      <c r="A669" s="138" t="str">
        <f>IF(COUNT('Séries-Statique'!$A$11:$A$50)&gt;'Etiquette Statique'!N652,"X","")</f>
        <v/>
      </c>
      <c r="B669" s="291"/>
      <c r="C669" s="516"/>
      <c r="D669" s="516"/>
      <c r="E669" s="289"/>
      <c r="F669" s="289"/>
      <c r="G669" s="289"/>
      <c r="H669" s="289"/>
      <c r="I669" s="289"/>
      <c r="J669" s="289"/>
      <c r="K669" s="293"/>
      <c r="M669" s="521"/>
      <c r="N669" s="291"/>
      <c r="O669" s="516"/>
      <c r="P669" s="516"/>
      <c r="Q669" s="289"/>
      <c r="R669" s="289"/>
      <c r="S669" s="289"/>
      <c r="T669" s="289"/>
      <c r="U669" s="289"/>
      <c r="V669" s="289"/>
      <c r="W669" s="293"/>
    </row>
    <row r="670" spans="1:23" x14ac:dyDescent="0.25">
      <c r="A670" s="138" t="str">
        <f>IF(COUNT('Séries-Statique'!$A$11:$A$50)&gt;'Etiquette Statique'!N652,"X","")</f>
        <v/>
      </c>
      <c r="B670" s="291"/>
      <c r="C670" s="976" t="s">
        <v>260</v>
      </c>
      <c r="D670" s="977"/>
      <c r="E670" s="959"/>
      <c r="F670" s="959"/>
      <c r="G670" s="959"/>
      <c r="H670" s="959"/>
      <c r="I670" s="959"/>
      <c r="J670" s="960"/>
      <c r="K670" s="293"/>
      <c r="M670" s="521"/>
      <c r="N670" s="291"/>
      <c r="O670" s="976" t="s">
        <v>260</v>
      </c>
      <c r="P670" s="977"/>
      <c r="Q670" s="959"/>
      <c r="R670" s="959"/>
      <c r="S670" s="959"/>
      <c r="T670" s="959"/>
      <c r="U670" s="959"/>
      <c r="V670" s="960"/>
      <c r="W670" s="293"/>
    </row>
    <row r="671" spans="1:23" x14ac:dyDescent="0.25">
      <c r="A671" s="138" t="str">
        <f>IF(COUNT('Séries-Statique'!$A$11:$A$50)&gt;'Etiquette Statique'!N652,"X","")</f>
        <v/>
      </c>
      <c r="B671" s="291"/>
      <c r="C671" s="971"/>
      <c r="D671" s="972"/>
      <c r="E671" s="949"/>
      <c r="F671" s="949"/>
      <c r="G671" s="949"/>
      <c r="H671" s="949"/>
      <c r="I671" s="949"/>
      <c r="J671" s="950"/>
      <c r="K671" s="293"/>
      <c r="M671" s="521"/>
      <c r="N671" s="291"/>
      <c r="O671" s="971"/>
      <c r="P671" s="972"/>
      <c r="Q671" s="949"/>
      <c r="R671" s="949"/>
      <c r="S671" s="949"/>
      <c r="T671" s="949"/>
      <c r="U671" s="949"/>
      <c r="V671" s="950"/>
      <c r="W671" s="293"/>
    </row>
    <row r="672" spans="1:23" x14ac:dyDescent="0.25">
      <c r="A672" s="138" t="str">
        <f>IF(COUNT('Séries-Statique'!$A$11:$A$50)&gt;'Etiquette Statique'!N652,"X","")</f>
        <v/>
      </c>
      <c r="B672" s="291"/>
      <c r="C672" s="971" t="s">
        <v>261</v>
      </c>
      <c r="D672" s="972"/>
      <c r="E672" s="949"/>
      <c r="F672" s="949"/>
      <c r="G672" s="949"/>
      <c r="H672" s="949"/>
      <c r="I672" s="949"/>
      <c r="J672" s="950"/>
      <c r="K672" s="293"/>
      <c r="M672" s="521"/>
      <c r="N672" s="291"/>
      <c r="O672" s="971" t="s">
        <v>261</v>
      </c>
      <c r="P672" s="972"/>
      <c r="Q672" s="949"/>
      <c r="R672" s="949"/>
      <c r="S672" s="949"/>
      <c r="T672" s="949"/>
      <c r="U672" s="949"/>
      <c r="V672" s="950"/>
      <c r="W672" s="293"/>
    </row>
    <row r="673" spans="1:23" ht="15.75" thickBot="1" x14ac:dyDescent="0.3">
      <c r="A673" s="138" t="str">
        <f>IF(COUNT('Séries-Statique'!$A$11:$A$50)&gt;'Etiquette Statique'!N652,"X","")</f>
        <v/>
      </c>
      <c r="B673" s="291"/>
      <c r="C673" s="973"/>
      <c r="D673" s="974"/>
      <c r="E673" s="954"/>
      <c r="F673" s="954"/>
      <c r="G673" s="954"/>
      <c r="H673" s="954"/>
      <c r="I673" s="954"/>
      <c r="J673" s="955"/>
      <c r="K673" s="293"/>
      <c r="M673" s="521"/>
      <c r="N673" s="291"/>
      <c r="O673" s="973"/>
      <c r="P673" s="974"/>
      <c r="Q673" s="954"/>
      <c r="R673" s="954"/>
      <c r="S673" s="954"/>
      <c r="T673" s="954"/>
      <c r="U673" s="954"/>
      <c r="V673" s="955"/>
      <c r="W673" s="293"/>
    </row>
    <row r="674" spans="1:23" ht="15.75" thickBot="1" x14ac:dyDescent="0.3">
      <c r="A674" s="138" t="str">
        <f>IF(COUNT('Séries-Statique'!$A$11:$A$50)&gt;'Etiquette Statique'!N652,"X","")</f>
        <v/>
      </c>
      <c r="B674" s="291"/>
      <c r="C674" s="292"/>
      <c r="D674" s="292"/>
      <c r="E674" s="292"/>
      <c r="F674" s="292"/>
      <c r="G674" s="292"/>
      <c r="H674" s="292"/>
      <c r="I674" s="292"/>
      <c r="J674" s="292"/>
      <c r="K674" s="293"/>
      <c r="M674" s="521"/>
      <c r="N674" s="291"/>
      <c r="O674" s="292"/>
      <c r="P674" s="292"/>
      <c r="Q674" s="292"/>
      <c r="R674" s="292"/>
      <c r="S674" s="292"/>
      <c r="T674" s="292"/>
      <c r="U674" s="292"/>
      <c r="V674" s="292"/>
      <c r="W674" s="293"/>
    </row>
    <row r="675" spans="1:23" x14ac:dyDescent="0.25">
      <c r="A675" s="138" t="str">
        <f>IF(COUNT('Séries-Statique'!$A$11:$A$50)&gt;'Etiquette Statique'!N652,"X","")</f>
        <v/>
      </c>
      <c r="B675" s="291"/>
      <c r="C675" s="956" t="s">
        <v>132</v>
      </c>
      <c r="D675" s="880" t="s">
        <v>133</v>
      </c>
      <c r="E675" s="871"/>
      <c r="F675" s="871"/>
      <c r="G675" s="871"/>
      <c r="H675" s="871"/>
      <c r="I675" s="959"/>
      <c r="J675" s="960"/>
      <c r="K675" s="293"/>
      <c r="M675" s="521"/>
      <c r="N675" s="291"/>
      <c r="O675" s="956" t="s">
        <v>132</v>
      </c>
      <c r="P675" s="880" t="s">
        <v>133</v>
      </c>
      <c r="Q675" s="871"/>
      <c r="R675" s="871"/>
      <c r="S675" s="871"/>
      <c r="T675" s="871"/>
      <c r="U675" s="959"/>
      <c r="V675" s="960"/>
      <c r="W675" s="293"/>
    </row>
    <row r="676" spans="1:23" x14ac:dyDescent="0.25">
      <c r="A676" s="138" t="str">
        <f>IF(COUNT('Séries-Statique'!$A$11:$A$50)&gt;'Etiquette Statique'!N652,"X","")</f>
        <v/>
      </c>
      <c r="B676" s="291"/>
      <c r="C676" s="957"/>
      <c r="D676" s="859" t="s">
        <v>134</v>
      </c>
      <c r="E676" s="864"/>
      <c r="F676" s="864"/>
      <c r="G676" s="864"/>
      <c r="H676" s="864"/>
      <c r="I676" s="949"/>
      <c r="J676" s="950"/>
      <c r="K676" s="293"/>
      <c r="M676" s="521"/>
      <c r="N676" s="291"/>
      <c r="O676" s="957"/>
      <c r="P676" s="859" t="s">
        <v>134</v>
      </c>
      <c r="Q676" s="864"/>
      <c r="R676" s="864"/>
      <c r="S676" s="864"/>
      <c r="T676" s="864"/>
      <c r="U676" s="949"/>
      <c r="V676" s="950"/>
      <c r="W676" s="293"/>
    </row>
    <row r="677" spans="1:23" x14ac:dyDescent="0.25">
      <c r="A677" s="138" t="str">
        <f>IF(COUNT('Séries-Statique'!$A$11:$A$50)&gt;'Etiquette Statique'!N652,"X","")</f>
        <v/>
      </c>
      <c r="B677" s="291"/>
      <c r="C677" s="957"/>
      <c r="D677" s="859" t="s">
        <v>135</v>
      </c>
      <c r="E677" s="864"/>
      <c r="F677" s="864"/>
      <c r="G677" s="864"/>
      <c r="H677" s="864"/>
      <c r="I677" s="949"/>
      <c r="J677" s="950"/>
      <c r="K677" s="293"/>
      <c r="M677" s="521"/>
      <c r="N677" s="291"/>
      <c r="O677" s="957"/>
      <c r="P677" s="859" t="s">
        <v>135</v>
      </c>
      <c r="Q677" s="864"/>
      <c r="R677" s="864"/>
      <c r="S677" s="864"/>
      <c r="T677" s="864"/>
      <c r="U677" s="949"/>
      <c r="V677" s="950"/>
      <c r="W677" s="293"/>
    </row>
    <row r="678" spans="1:23" x14ac:dyDescent="0.25">
      <c r="A678" s="138" t="str">
        <f>IF(COUNT('Séries-Statique'!$A$11:$A$50)&gt;'Etiquette Statique'!N652,"X","")</f>
        <v/>
      </c>
      <c r="B678" s="291"/>
      <c r="C678" s="957"/>
      <c r="D678" s="859" t="s">
        <v>136</v>
      </c>
      <c r="E678" s="864"/>
      <c r="F678" s="864"/>
      <c r="G678" s="864"/>
      <c r="H678" s="864"/>
      <c r="I678" s="949"/>
      <c r="J678" s="950"/>
      <c r="K678" s="293"/>
      <c r="M678" s="521"/>
      <c r="N678" s="291"/>
      <c r="O678" s="957"/>
      <c r="P678" s="859" t="s">
        <v>136</v>
      </c>
      <c r="Q678" s="864"/>
      <c r="R678" s="864"/>
      <c r="S678" s="864"/>
      <c r="T678" s="864"/>
      <c r="U678" s="949"/>
      <c r="V678" s="950"/>
      <c r="W678" s="293"/>
    </row>
    <row r="679" spans="1:23" x14ac:dyDescent="0.25">
      <c r="A679" s="138" t="str">
        <f>IF(COUNT('Séries-Statique'!$A$11:$A$50)&gt;'Etiquette Statique'!N652,"X","")</f>
        <v/>
      </c>
      <c r="B679" s="291"/>
      <c r="C679" s="957"/>
      <c r="D679" s="859" t="s">
        <v>137</v>
      </c>
      <c r="E679" s="864"/>
      <c r="F679" s="864"/>
      <c r="G679" s="864"/>
      <c r="H679" s="864"/>
      <c r="I679" s="949"/>
      <c r="J679" s="950"/>
      <c r="K679" s="293"/>
      <c r="M679" s="521"/>
      <c r="N679" s="291"/>
      <c r="O679" s="957"/>
      <c r="P679" s="859" t="s">
        <v>137</v>
      </c>
      <c r="Q679" s="864"/>
      <c r="R679" s="864"/>
      <c r="S679" s="864"/>
      <c r="T679" s="864"/>
      <c r="U679" s="949"/>
      <c r="V679" s="950"/>
      <c r="W679" s="293"/>
    </row>
    <row r="680" spans="1:23" ht="15.75" thickBot="1" x14ac:dyDescent="0.3">
      <c r="A680" s="138" t="str">
        <f>IF(COUNT('Séries-Statique'!$A$11:$A$50)&gt;'Etiquette Statique'!N652,"X","")</f>
        <v/>
      </c>
      <c r="B680" s="291"/>
      <c r="C680" s="958"/>
      <c r="D680" s="862" t="s">
        <v>138</v>
      </c>
      <c r="E680" s="975"/>
      <c r="F680" s="975"/>
      <c r="G680" s="975"/>
      <c r="H680" s="975"/>
      <c r="I680" s="954"/>
      <c r="J680" s="955"/>
      <c r="K680" s="293"/>
      <c r="M680" s="521"/>
      <c r="N680" s="291"/>
      <c r="O680" s="958"/>
      <c r="P680" s="862" t="s">
        <v>138</v>
      </c>
      <c r="Q680" s="975"/>
      <c r="R680" s="975"/>
      <c r="S680" s="975"/>
      <c r="T680" s="975"/>
      <c r="U680" s="954"/>
      <c r="V680" s="955"/>
      <c r="W680" s="293"/>
    </row>
    <row r="681" spans="1:23" x14ac:dyDescent="0.25">
      <c r="A681" s="138" t="str">
        <f>IF(COUNT('Séries-Statique'!$A$11:$A$50)&gt;'Etiquette Statique'!N652,"X","")</f>
        <v/>
      </c>
      <c r="B681" s="291"/>
      <c r="C681" s="961" t="s">
        <v>145</v>
      </c>
      <c r="D681" s="963" t="s">
        <v>146</v>
      </c>
      <c r="E681" s="964"/>
      <c r="F681" s="964"/>
      <c r="G681" s="964"/>
      <c r="H681" s="964"/>
      <c r="I681" s="965"/>
      <c r="J681" s="966"/>
      <c r="K681" s="293"/>
      <c r="M681" s="521"/>
      <c r="N681" s="291"/>
      <c r="O681" s="961" t="s">
        <v>145</v>
      </c>
      <c r="P681" s="963" t="s">
        <v>146</v>
      </c>
      <c r="Q681" s="964"/>
      <c r="R681" s="964"/>
      <c r="S681" s="964"/>
      <c r="T681" s="964"/>
      <c r="U681" s="965"/>
      <c r="V681" s="966"/>
      <c r="W681" s="293"/>
    </row>
    <row r="682" spans="1:23" x14ac:dyDescent="0.25">
      <c r="A682" s="138" t="str">
        <f>IF(COUNT('Séries-Statique'!$A$11:$A$50)&gt;'Etiquette Statique'!N652,"X","")</f>
        <v/>
      </c>
      <c r="B682" s="291"/>
      <c r="C682" s="957"/>
      <c r="D682" s="859" t="s">
        <v>147</v>
      </c>
      <c r="E682" s="864"/>
      <c r="F682" s="864"/>
      <c r="G682" s="864"/>
      <c r="H682" s="864"/>
      <c r="I682" s="949"/>
      <c r="J682" s="950"/>
      <c r="K682" s="293"/>
      <c r="M682" s="521"/>
      <c r="N682" s="291"/>
      <c r="O682" s="957"/>
      <c r="P682" s="859" t="s">
        <v>147</v>
      </c>
      <c r="Q682" s="864"/>
      <c r="R682" s="864"/>
      <c r="S682" s="864"/>
      <c r="T682" s="864"/>
      <c r="U682" s="949"/>
      <c r="V682" s="950"/>
      <c r="W682" s="293"/>
    </row>
    <row r="683" spans="1:23" x14ac:dyDescent="0.25">
      <c r="A683" s="138" t="str">
        <f>IF(COUNT('Séries-Statique'!$A$11:$A$50)&gt;'Etiquette Statique'!N652,"X","")</f>
        <v/>
      </c>
      <c r="B683" s="291"/>
      <c r="C683" s="957"/>
      <c r="D683" s="859" t="s">
        <v>148</v>
      </c>
      <c r="E683" s="864"/>
      <c r="F683" s="864"/>
      <c r="G683" s="864"/>
      <c r="H683" s="864"/>
      <c r="I683" s="949"/>
      <c r="J683" s="950"/>
      <c r="K683" s="293"/>
      <c r="M683" s="521"/>
      <c r="N683" s="291"/>
      <c r="O683" s="957"/>
      <c r="P683" s="859" t="s">
        <v>148</v>
      </c>
      <c r="Q683" s="864"/>
      <c r="R683" s="864"/>
      <c r="S683" s="864"/>
      <c r="T683" s="864"/>
      <c r="U683" s="949"/>
      <c r="V683" s="950"/>
      <c r="W683" s="293"/>
    </row>
    <row r="684" spans="1:23" x14ac:dyDescent="0.25">
      <c r="A684" s="138" t="str">
        <f>IF(COUNT('Séries-Statique'!$A$11:$A$50)&gt;'Etiquette Statique'!N652,"X","")</f>
        <v/>
      </c>
      <c r="B684" s="291"/>
      <c r="C684" s="957"/>
      <c r="D684" s="859" t="s">
        <v>149</v>
      </c>
      <c r="E684" s="864"/>
      <c r="F684" s="864"/>
      <c r="G684" s="864"/>
      <c r="H684" s="864"/>
      <c r="I684" s="949"/>
      <c r="J684" s="950"/>
      <c r="K684" s="293"/>
      <c r="M684" s="521"/>
      <c r="N684" s="291"/>
      <c r="O684" s="957"/>
      <c r="P684" s="859" t="s">
        <v>149</v>
      </c>
      <c r="Q684" s="864"/>
      <c r="R684" s="864"/>
      <c r="S684" s="864"/>
      <c r="T684" s="864"/>
      <c r="U684" s="949"/>
      <c r="V684" s="950"/>
      <c r="W684" s="293"/>
    </row>
    <row r="685" spans="1:23" x14ac:dyDescent="0.25">
      <c r="A685" s="138" t="str">
        <f>IF(COUNT('Séries-Statique'!$A$11:$A$50)&gt;'Etiquette Statique'!N652,"X","")</f>
        <v/>
      </c>
      <c r="B685" s="291"/>
      <c r="C685" s="957"/>
      <c r="D685" s="859" t="s">
        <v>150</v>
      </c>
      <c r="E685" s="864"/>
      <c r="F685" s="864"/>
      <c r="G685" s="864"/>
      <c r="H685" s="864"/>
      <c r="I685" s="949"/>
      <c r="J685" s="950"/>
      <c r="K685" s="293"/>
      <c r="M685" s="521"/>
      <c r="N685" s="291"/>
      <c r="O685" s="957"/>
      <c r="P685" s="859" t="s">
        <v>150</v>
      </c>
      <c r="Q685" s="864"/>
      <c r="R685" s="864"/>
      <c r="S685" s="864"/>
      <c r="T685" s="864"/>
      <c r="U685" s="949"/>
      <c r="V685" s="950"/>
      <c r="W685" s="293"/>
    </row>
    <row r="686" spans="1:23" x14ac:dyDescent="0.25">
      <c r="A686" s="138" t="str">
        <f>IF(COUNT('Séries-Statique'!$A$11:$A$50)&gt;'Etiquette Statique'!N652,"X","")</f>
        <v/>
      </c>
      <c r="B686" s="291"/>
      <c r="C686" s="957"/>
      <c r="D686" s="859" t="s">
        <v>151</v>
      </c>
      <c r="E686" s="864"/>
      <c r="F686" s="864"/>
      <c r="G686" s="864"/>
      <c r="H686" s="864"/>
      <c r="I686" s="949"/>
      <c r="J686" s="950"/>
      <c r="K686" s="293"/>
      <c r="M686" s="521"/>
      <c r="N686" s="291"/>
      <c r="O686" s="957"/>
      <c r="P686" s="859" t="s">
        <v>151</v>
      </c>
      <c r="Q686" s="864"/>
      <c r="R686" s="864"/>
      <c r="S686" s="864"/>
      <c r="T686" s="864"/>
      <c r="U686" s="949"/>
      <c r="V686" s="950"/>
      <c r="W686" s="293"/>
    </row>
    <row r="687" spans="1:23" ht="15.75" thickBot="1" x14ac:dyDescent="0.3">
      <c r="A687" s="138" t="str">
        <f>IF(COUNT('Séries-Statique'!$A$11:$A$50)&gt;'Etiquette Statique'!N652,"X","")</f>
        <v/>
      </c>
      <c r="B687" s="291"/>
      <c r="C687" s="962"/>
      <c r="D687" s="967" t="s">
        <v>152</v>
      </c>
      <c r="E687" s="968"/>
      <c r="F687" s="968"/>
      <c r="G687" s="968"/>
      <c r="H687" s="968"/>
      <c r="I687" s="969"/>
      <c r="J687" s="970"/>
      <c r="K687" s="293"/>
      <c r="M687" s="521"/>
      <c r="N687" s="291"/>
      <c r="O687" s="962"/>
      <c r="P687" s="967" t="s">
        <v>152</v>
      </c>
      <c r="Q687" s="968"/>
      <c r="R687" s="968"/>
      <c r="S687" s="968"/>
      <c r="T687" s="968"/>
      <c r="U687" s="969"/>
      <c r="V687" s="970"/>
      <c r="W687" s="293"/>
    </row>
    <row r="688" spans="1:23" x14ac:dyDescent="0.25">
      <c r="A688" s="138" t="str">
        <f>IF(COUNT('Séries-Statique'!$A$11:$A$50)&gt;'Etiquette Statique'!N652,"X","")</f>
        <v/>
      </c>
      <c r="B688" s="291"/>
      <c r="C688" s="956" t="s">
        <v>126</v>
      </c>
      <c r="D688" s="918" t="s">
        <v>263</v>
      </c>
      <c r="E688" s="919"/>
      <c r="F688" s="920"/>
      <c r="G688" s="416" t="s">
        <v>174</v>
      </c>
      <c r="H688" s="416"/>
      <c r="I688" s="959"/>
      <c r="J688" s="960"/>
      <c r="K688" s="293"/>
      <c r="M688" s="521"/>
      <c r="N688" s="291"/>
      <c r="O688" s="956" t="s">
        <v>126</v>
      </c>
      <c r="P688" s="918" t="s">
        <v>263</v>
      </c>
      <c r="Q688" s="919"/>
      <c r="R688" s="920"/>
      <c r="S688" s="416" t="s">
        <v>174</v>
      </c>
      <c r="T688" s="416"/>
      <c r="U688" s="959"/>
      <c r="V688" s="960"/>
      <c r="W688" s="293"/>
    </row>
    <row r="689" spans="1:23" x14ac:dyDescent="0.25">
      <c r="A689" s="138" t="str">
        <f>IF(COUNT('Séries-Statique'!$A$11:$A$50)&gt;'Etiquette Statique'!N652,"X","")</f>
        <v/>
      </c>
      <c r="B689" s="291"/>
      <c r="C689" s="957"/>
      <c r="D689" s="913" t="s">
        <v>128</v>
      </c>
      <c r="E689" s="914"/>
      <c r="F689" s="915"/>
      <c r="G689" s="110" t="s">
        <v>266</v>
      </c>
      <c r="H689" s="110"/>
      <c r="I689" s="949"/>
      <c r="J689" s="950"/>
      <c r="K689" s="293"/>
      <c r="M689" s="521"/>
      <c r="N689" s="291"/>
      <c r="O689" s="957"/>
      <c r="P689" s="913" t="s">
        <v>128</v>
      </c>
      <c r="Q689" s="914"/>
      <c r="R689" s="915"/>
      <c r="S689" s="110" t="s">
        <v>266</v>
      </c>
      <c r="T689" s="110"/>
      <c r="U689" s="949"/>
      <c r="V689" s="950"/>
      <c r="W689" s="293"/>
    </row>
    <row r="690" spans="1:23" x14ac:dyDescent="0.25">
      <c r="A690" s="138" t="str">
        <f>IF(COUNT('Séries-Statique'!$A$11:$A$50)&gt;'Etiquette Statique'!N652,"X","")</f>
        <v/>
      </c>
      <c r="B690" s="291"/>
      <c r="C690" s="957"/>
      <c r="D690" s="913" t="s">
        <v>264</v>
      </c>
      <c r="E690" s="914"/>
      <c r="F690" s="915"/>
      <c r="G690" s="110" t="s">
        <v>265</v>
      </c>
      <c r="H690" s="110"/>
      <c r="I690" s="949"/>
      <c r="J690" s="950"/>
      <c r="K690" s="293"/>
      <c r="M690" s="521"/>
      <c r="N690" s="291"/>
      <c r="O690" s="957"/>
      <c r="P690" s="913" t="s">
        <v>264</v>
      </c>
      <c r="Q690" s="914"/>
      <c r="R690" s="915"/>
      <c r="S690" s="110" t="s">
        <v>265</v>
      </c>
      <c r="T690" s="110"/>
      <c r="U690" s="949"/>
      <c r="V690" s="950"/>
      <c r="W690" s="293"/>
    </row>
    <row r="691" spans="1:23" x14ac:dyDescent="0.25">
      <c r="A691" s="138" t="str">
        <f>IF(COUNT('Séries-Statique'!$A$11:$A$50)&gt;'Etiquette Statique'!N652,"X","")</f>
        <v/>
      </c>
      <c r="B691" s="291"/>
      <c r="C691" s="957"/>
      <c r="D691" s="533" t="s">
        <v>267</v>
      </c>
      <c r="E691" s="518"/>
      <c r="F691" s="518"/>
      <c r="G691" s="110" t="s">
        <v>164</v>
      </c>
      <c r="H691" s="110"/>
      <c r="I691" s="949"/>
      <c r="J691" s="950"/>
      <c r="K691" s="293"/>
      <c r="M691" s="521"/>
      <c r="N691" s="291"/>
      <c r="O691" s="957"/>
      <c r="P691" s="533" t="s">
        <v>267</v>
      </c>
      <c r="Q691" s="518"/>
      <c r="R691" s="518"/>
      <c r="S691" s="110" t="s">
        <v>164</v>
      </c>
      <c r="T691" s="110"/>
      <c r="U691" s="949"/>
      <c r="V691" s="950"/>
      <c r="W691" s="293"/>
    </row>
    <row r="692" spans="1:23" ht="15.75" thickBot="1" x14ac:dyDescent="0.3">
      <c r="A692" s="138" t="str">
        <f>IF(COUNT('Séries-Statique'!$A$11:$A$50)&gt;'Etiquette Statique'!N652,"X","")</f>
        <v/>
      </c>
      <c r="B692" s="291"/>
      <c r="C692" s="958"/>
      <c r="D692" s="534" t="s">
        <v>268</v>
      </c>
      <c r="E692" s="519"/>
      <c r="F692" s="519"/>
      <c r="G692" s="3" t="s">
        <v>164</v>
      </c>
      <c r="H692" s="3"/>
      <c r="I692" s="954"/>
      <c r="J692" s="955"/>
      <c r="K692" s="293"/>
      <c r="M692" s="521"/>
      <c r="N692" s="291"/>
      <c r="O692" s="958"/>
      <c r="P692" s="534" t="s">
        <v>268</v>
      </c>
      <c r="Q692" s="519"/>
      <c r="R692" s="519"/>
      <c r="S692" s="3" t="s">
        <v>164</v>
      </c>
      <c r="T692" s="3"/>
      <c r="U692" s="954"/>
      <c r="V692" s="955"/>
      <c r="W692" s="293"/>
    </row>
    <row r="693" spans="1:23" ht="15.75" thickBot="1" x14ac:dyDescent="0.3">
      <c r="A693" s="138" t="str">
        <f>IF(COUNT('Séries-Statique'!$A$11:$A$50)&gt;'Etiquette Statique'!N652,"X","")</f>
        <v/>
      </c>
      <c r="B693" s="291"/>
      <c r="C693" s="292"/>
      <c r="D693" s="292"/>
      <c r="E693" s="292"/>
      <c r="F693" s="292"/>
      <c r="G693" s="292"/>
      <c r="H693" s="292"/>
      <c r="I693" s="292"/>
      <c r="J693" s="292"/>
      <c r="K693" s="293"/>
      <c r="M693" s="521"/>
      <c r="N693" s="291"/>
      <c r="O693" s="292"/>
      <c r="P693" s="292"/>
      <c r="Q693" s="292"/>
      <c r="R693" s="292"/>
      <c r="S693" s="292"/>
      <c r="T693" s="292"/>
      <c r="U693" s="292"/>
      <c r="V693" s="292"/>
      <c r="W693" s="293"/>
    </row>
    <row r="694" spans="1:23" ht="18.75" x14ac:dyDescent="0.3">
      <c r="A694" s="138" t="str">
        <f>IF(COUNT('Séries-Statique'!$A$11:$A$50)&gt;'Etiquette Statique'!N652,"X","")</f>
        <v/>
      </c>
      <c r="B694" s="291"/>
      <c r="C694" s="901" t="s">
        <v>269</v>
      </c>
      <c r="D694" s="902"/>
      <c r="E694" s="902"/>
      <c r="F694" s="902"/>
      <c r="G694" s="902"/>
      <c r="H694" s="902"/>
      <c r="I694" s="902"/>
      <c r="J694" s="903"/>
      <c r="K694" s="293"/>
      <c r="M694" s="521"/>
      <c r="N694" s="291"/>
      <c r="O694" s="901" t="s">
        <v>269</v>
      </c>
      <c r="P694" s="902"/>
      <c r="Q694" s="902"/>
      <c r="R694" s="902"/>
      <c r="S694" s="902"/>
      <c r="T694" s="902"/>
      <c r="U694" s="902"/>
      <c r="V694" s="903"/>
      <c r="W694" s="293"/>
    </row>
    <row r="695" spans="1:23" x14ac:dyDescent="0.25">
      <c r="A695" s="138" t="str">
        <f>IF(COUNT('Séries-Statique'!$A$11:$A$50)&gt;'Etiquette Statique'!N652,"X","")</f>
        <v/>
      </c>
      <c r="B695" s="291"/>
      <c r="C695" s="904"/>
      <c r="D695" s="905"/>
      <c r="E695" s="905"/>
      <c r="F695" s="905"/>
      <c r="G695" s="905"/>
      <c r="H695" s="905"/>
      <c r="I695" s="905"/>
      <c r="J695" s="906"/>
      <c r="K695" s="293"/>
      <c r="M695" s="521"/>
      <c r="N695" s="291"/>
      <c r="O695" s="904"/>
      <c r="P695" s="905"/>
      <c r="Q695" s="905"/>
      <c r="R695" s="905"/>
      <c r="S695" s="905"/>
      <c r="T695" s="905"/>
      <c r="U695" s="905"/>
      <c r="V695" s="906"/>
      <c r="W695" s="293"/>
    </row>
    <row r="696" spans="1:23" x14ac:dyDescent="0.25">
      <c r="A696" s="138" t="str">
        <f>IF(COUNT('Séries-Statique'!$A$11:$A$50)&gt;'Etiquette Statique'!N652,"X","")</f>
        <v/>
      </c>
      <c r="B696" s="291"/>
      <c r="C696" s="907"/>
      <c r="D696" s="908"/>
      <c r="E696" s="908"/>
      <c r="F696" s="908"/>
      <c r="G696" s="908"/>
      <c r="H696" s="908"/>
      <c r="I696" s="908"/>
      <c r="J696" s="909"/>
      <c r="K696" s="293"/>
      <c r="M696" s="521"/>
      <c r="N696" s="291"/>
      <c r="O696" s="907"/>
      <c r="P696" s="908"/>
      <c r="Q696" s="908"/>
      <c r="R696" s="908"/>
      <c r="S696" s="908"/>
      <c r="T696" s="908"/>
      <c r="U696" s="908"/>
      <c r="V696" s="909"/>
      <c r="W696" s="293"/>
    </row>
    <row r="697" spans="1:23" x14ac:dyDescent="0.25">
      <c r="A697" s="138" t="str">
        <f>IF(COUNT('Séries-Statique'!$A$11:$A$50)&gt;'Etiquette Statique'!N652,"X","")</f>
        <v/>
      </c>
      <c r="B697" s="291"/>
      <c r="C697" s="907"/>
      <c r="D697" s="908"/>
      <c r="E697" s="908"/>
      <c r="F697" s="908"/>
      <c r="G697" s="908"/>
      <c r="H697" s="908"/>
      <c r="I697" s="908"/>
      <c r="J697" s="909"/>
      <c r="K697" s="293"/>
      <c r="M697" s="521"/>
      <c r="N697" s="291"/>
      <c r="O697" s="907"/>
      <c r="P697" s="908"/>
      <c r="Q697" s="908"/>
      <c r="R697" s="908"/>
      <c r="S697" s="908"/>
      <c r="T697" s="908"/>
      <c r="U697" s="908"/>
      <c r="V697" s="909"/>
      <c r="W697" s="293"/>
    </row>
    <row r="698" spans="1:23" ht="15.75" thickBot="1" x14ac:dyDescent="0.3">
      <c r="A698" s="138" t="str">
        <f>IF(COUNT('Séries-Statique'!$A$11:$A$50)&gt;'Etiquette Statique'!N652,"X","")</f>
        <v/>
      </c>
      <c r="B698" s="291"/>
      <c r="C698" s="910"/>
      <c r="D698" s="911"/>
      <c r="E698" s="911"/>
      <c r="F698" s="911"/>
      <c r="G698" s="911"/>
      <c r="H698" s="911"/>
      <c r="I698" s="911"/>
      <c r="J698" s="912"/>
      <c r="K698" s="293"/>
      <c r="M698" s="521"/>
      <c r="N698" s="291"/>
      <c r="O698" s="910"/>
      <c r="P698" s="911"/>
      <c r="Q698" s="911"/>
      <c r="R698" s="911"/>
      <c r="S698" s="911"/>
      <c r="T698" s="911"/>
      <c r="U698" s="911"/>
      <c r="V698" s="912"/>
      <c r="W698" s="293"/>
    </row>
    <row r="699" spans="1:23" ht="15.75" thickBot="1" x14ac:dyDescent="0.3">
      <c r="A699" s="138" t="str">
        <f>IF(COUNT('Séries-Statique'!$A$11:$A$50)&gt;'Etiquette Statique'!N652,"X","")</f>
        <v/>
      </c>
      <c r="B699" s="294"/>
      <c r="C699" s="295"/>
      <c r="D699" s="295"/>
      <c r="E699" s="295"/>
      <c r="F699" s="295"/>
      <c r="G699" s="295"/>
      <c r="H699" s="295"/>
      <c r="I699" s="295"/>
      <c r="J699" s="295"/>
      <c r="K699" s="296"/>
      <c r="M699" s="521"/>
      <c r="N699" s="294"/>
      <c r="O699" s="295"/>
      <c r="P699" s="295"/>
      <c r="Q699" s="295"/>
      <c r="R699" s="295"/>
      <c r="S699" s="295"/>
      <c r="T699" s="295"/>
      <c r="U699" s="295"/>
      <c r="V699" s="295"/>
      <c r="W699" s="296"/>
    </row>
    <row r="700" spans="1:23" ht="15" customHeight="1" x14ac:dyDescent="0.25">
      <c r="A700" s="138" t="str">
        <f>IF(COUNT('Séries-Statique'!$A$11:$A$50)&gt;'Etiquette Statique'!N652,"X","")</f>
        <v/>
      </c>
      <c r="B700" s="522"/>
      <c r="C700" s="522"/>
      <c r="D700" s="522"/>
      <c r="E700" s="522"/>
      <c r="F700" s="522"/>
      <c r="G700" s="522"/>
      <c r="H700" s="522"/>
      <c r="I700" s="522"/>
      <c r="J700" s="522"/>
      <c r="K700" s="522"/>
      <c r="L700" s="522"/>
      <c r="M700" s="523"/>
      <c r="N700" s="522"/>
      <c r="O700" s="522"/>
      <c r="P700" s="522"/>
      <c r="Q700" s="522"/>
      <c r="R700" s="522"/>
      <c r="S700" s="522"/>
      <c r="T700" s="522"/>
      <c r="U700" s="522"/>
      <c r="V700" s="522"/>
      <c r="W700" s="522"/>
    </row>
    <row r="701" spans="1:23" ht="15" customHeight="1" thickBot="1" x14ac:dyDescent="0.3">
      <c r="A701" s="138" t="str">
        <f>IF(COUNT('Séries-Statique'!$A$11:$A$50)&gt;'Etiquette Statique'!N752,"X","")</f>
        <v/>
      </c>
      <c r="M701" s="521"/>
    </row>
    <row r="702" spans="1:23" x14ac:dyDescent="0.25">
      <c r="A702" s="138" t="str">
        <f>IF(COUNT('Séries-Statique'!$A$11:$A$50)&gt;'Etiquette Statique'!N752,"X","")</f>
        <v/>
      </c>
      <c r="B702" s="137">
        <f>N652+1</f>
        <v>28</v>
      </c>
      <c r="C702" s="289"/>
      <c r="D702" s="289"/>
      <c r="E702" s="289"/>
      <c r="F702" s="289"/>
      <c r="G702" s="289"/>
      <c r="H702" s="289"/>
      <c r="I702" s="289"/>
      <c r="J702" s="289"/>
      <c r="K702" s="290"/>
      <c r="M702" s="521"/>
      <c r="N702" s="137">
        <f>B702+1</f>
        <v>29</v>
      </c>
      <c r="O702" s="289"/>
      <c r="P702" s="289"/>
      <c r="Q702" s="289"/>
      <c r="R702" s="289"/>
      <c r="S702" s="289"/>
      <c r="T702" s="289"/>
      <c r="U702" s="289"/>
      <c r="V702" s="289"/>
      <c r="W702" s="290"/>
    </row>
    <row r="703" spans="1:23" ht="23.25" x14ac:dyDescent="0.35">
      <c r="A703" s="138" t="str">
        <f>IF(COUNT('Séries-Statique'!$A$11:$A$50)&gt;'Etiquette Statique'!N752,"X","")</f>
        <v/>
      </c>
      <c r="B703" s="291"/>
      <c r="C703" s="931" t="s">
        <v>246</v>
      </c>
      <c r="D703" s="931"/>
      <c r="E703" s="953" t="str">
        <f ca="1">OFFSET('Séries-Statique'!$A$11,B702,13)</f>
        <v/>
      </c>
      <c r="F703" s="953"/>
      <c r="G703" s="953"/>
      <c r="H703" s="953"/>
      <c r="I703" s="953"/>
      <c r="J703" s="953"/>
      <c r="K703" s="293"/>
      <c r="M703" s="521"/>
      <c r="N703" s="291"/>
      <c r="O703" s="931" t="s">
        <v>246</v>
      </c>
      <c r="P703" s="931"/>
      <c r="Q703" s="953" t="str">
        <f ca="1">OFFSET('Séries-Statique'!$A$11,N702,13)</f>
        <v/>
      </c>
      <c r="R703" s="953"/>
      <c r="S703" s="953"/>
      <c r="T703" s="953"/>
      <c r="U703" s="953"/>
      <c r="V703" s="953"/>
      <c r="W703" s="293"/>
    </row>
    <row r="704" spans="1:23" x14ac:dyDescent="0.25">
      <c r="A704" s="138" t="str">
        <f>IF(COUNT('Séries-Statique'!$A$11:$A$50)&gt;'Etiquette Statique'!N752,"X","")</f>
        <v/>
      </c>
      <c r="B704" s="291"/>
      <c r="C704" s="945"/>
      <c r="D704" s="945"/>
      <c r="E704" s="945"/>
      <c r="F704" s="945"/>
      <c r="G704" s="945"/>
      <c r="H704" s="945"/>
      <c r="I704" s="945"/>
      <c r="J704" s="945"/>
      <c r="K704" s="293"/>
      <c r="M704" s="521"/>
      <c r="N704" s="291"/>
      <c r="O704" s="945"/>
      <c r="P704" s="945"/>
      <c r="Q704" s="945"/>
      <c r="R704" s="945"/>
      <c r="S704" s="945"/>
      <c r="T704" s="945"/>
      <c r="U704" s="945"/>
      <c r="V704" s="945"/>
      <c r="W704" s="293"/>
    </row>
    <row r="705" spans="1:23" ht="21" x14ac:dyDescent="0.35">
      <c r="A705" s="138" t="str">
        <f>IF(COUNT('Séries-Statique'!$A$11:$A$50)&gt;'Etiquette Statique'!N752,"X","")</f>
        <v/>
      </c>
      <c r="B705" s="291"/>
      <c r="C705" s="931" t="s">
        <v>39</v>
      </c>
      <c r="D705" s="931"/>
      <c r="E705" s="932" t="str">
        <f ca="1">OFFSET('Séries-Statique'!$A$11,B702,0)</f>
        <v/>
      </c>
      <c r="F705" s="932"/>
      <c r="G705" s="948" t="s">
        <v>67</v>
      </c>
      <c r="H705" s="948"/>
      <c r="I705" s="932" t="str">
        <f ca="1">OFFSET('Séries-Statique'!$A$11,B702,6)</f>
        <v/>
      </c>
      <c r="J705" s="932"/>
      <c r="K705" s="293"/>
      <c r="M705" s="521"/>
      <c r="N705" s="291"/>
      <c r="O705" s="931" t="s">
        <v>39</v>
      </c>
      <c r="P705" s="931"/>
      <c r="Q705" s="932" t="str">
        <f ca="1">OFFSET('Séries-Statique'!$A$11,N702,0)</f>
        <v/>
      </c>
      <c r="R705" s="932"/>
      <c r="S705" s="948" t="s">
        <v>67</v>
      </c>
      <c r="T705" s="948"/>
      <c r="U705" s="932" t="str">
        <f ca="1">OFFSET('Séries-Statique'!$A$11,N702,6)</f>
        <v/>
      </c>
      <c r="V705" s="932"/>
      <c r="W705" s="293"/>
    </row>
    <row r="706" spans="1:23" ht="23.25" x14ac:dyDescent="0.35">
      <c r="A706" s="138" t="str">
        <f>IF(COUNT('Séries-Statique'!$A$11:$A$50)&gt;'Etiquette Statique'!N752,"X","")</f>
        <v/>
      </c>
      <c r="B706" s="291"/>
      <c r="C706" s="931" t="s">
        <v>1</v>
      </c>
      <c r="D706" s="931"/>
      <c r="E706" s="953" t="str">
        <f ca="1">OFFSET('Séries-Statique'!$A$11,B702,9)</f>
        <v/>
      </c>
      <c r="F706" s="953"/>
      <c r="G706" s="948" t="s">
        <v>2</v>
      </c>
      <c r="H706" s="948"/>
      <c r="I706" s="932" t="str">
        <f ca="1">OFFSET('Séries-Statique'!$A$11,B702,10)</f>
        <v/>
      </c>
      <c r="J706" s="932"/>
      <c r="K706" s="293"/>
      <c r="M706" s="521"/>
      <c r="N706" s="291"/>
      <c r="O706" s="931" t="s">
        <v>1</v>
      </c>
      <c r="P706" s="931"/>
      <c r="Q706" s="953" t="str">
        <f ca="1">OFFSET('Séries-Statique'!$A$11,N702,9)</f>
        <v/>
      </c>
      <c r="R706" s="953"/>
      <c r="S706" s="948" t="s">
        <v>2</v>
      </c>
      <c r="T706" s="948"/>
      <c r="U706" s="932" t="str">
        <f ca="1">OFFSET('Séries-Statique'!$A$11,N702,10)</f>
        <v/>
      </c>
      <c r="V706" s="932"/>
      <c r="W706" s="293"/>
    </row>
    <row r="707" spans="1:23" ht="21" x14ac:dyDescent="0.35">
      <c r="A707" s="138" t="str">
        <f>IF(COUNT('Séries-Statique'!$A$11:$A$50)&gt;'Etiquette Statique'!N752,"X","")</f>
        <v/>
      </c>
      <c r="B707" s="291"/>
      <c r="C707" s="520" t="s">
        <v>258</v>
      </c>
      <c r="D707" s="520"/>
      <c r="E707" s="527" t="str">
        <f ca="1">OFFSET('Séries-Statique'!$A$11,B702,11)</f>
        <v/>
      </c>
      <c r="F707" s="525"/>
      <c r="G707" s="866" t="s">
        <v>270</v>
      </c>
      <c r="H707" s="866"/>
      <c r="I707" s="527" t="str">
        <f ca="1">OFFSET('Séries-Statique'!$A$11,B702,8)</f>
        <v/>
      </c>
      <c r="J707" s="527"/>
      <c r="K707" s="293"/>
      <c r="M707" s="521"/>
      <c r="N707" s="291"/>
      <c r="O707" s="520" t="s">
        <v>258</v>
      </c>
      <c r="P707" s="520"/>
      <c r="Q707" s="527" t="str">
        <f ca="1">OFFSET('Séries-Statique'!$A$11,N702,11)</f>
        <v/>
      </c>
      <c r="R707" s="525"/>
      <c r="S707" s="866" t="s">
        <v>270</v>
      </c>
      <c r="T707" s="866"/>
      <c r="U707" s="527" t="str">
        <f ca="1">OFFSET('Séries-Statique'!$A$11,N702,8)</f>
        <v/>
      </c>
      <c r="V707" s="527"/>
      <c r="W707" s="293"/>
    </row>
    <row r="708" spans="1:23" ht="18.75" x14ac:dyDescent="0.3">
      <c r="A708" s="138" t="str">
        <f>IF(COUNT('Séries-Statique'!$A$11:$A$50)&gt;'Etiquette Statique'!N752,"X","")</f>
        <v/>
      </c>
      <c r="B708" s="291"/>
      <c r="C708" s="952" t="s">
        <v>68</v>
      </c>
      <c r="D708" s="952"/>
      <c r="E708" s="866" t="s">
        <v>69</v>
      </c>
      <c r="F708" s="866"/>
      <c r="G708" s="951" t="str">
        <f ca="1">OFFSET('Séries-Statique'!$A$11,B702,2)</f>
        <v/>
      </c>
      <c r="H708" s="951"/>
      <c r="I708" s="951"/>
      <c r="J708" s="951"/>
      <c r="K708" s="293"/>
      <c r="M708" s="521"/>
      <c r="N708" s="291"/>
      <c r="O708" s="952" t="s">
        <v>68</v>
      </c>
      <c r="P708" s="952"/>
      <c r="Q708" s="866" t="s">
        <v>69</v>
      </c>
      <c r="R708" s="866"/>
      <c r="S708" s="951" t="str">
        <f ca="1">OFFSET('Séries-Statique'!$A$11,N702,2)</f>
        <v/>
      </c>
      <c r="T708" s="951"/>
      <c r="U708" s="951"/>
      <c r="V708" s="951"/>
      <c r="W708" s="293"/>
    </row>
    <row r="709" spans="1:23" ht="18.75" x14ac:dyDescent="0.3">
      <c r="A709" s="138" t="str">
        <f>IF(COUNT('Séries-Statique'!$A$11:$A$50)&gt;'Etiquette Statique'!N752,"X","")</f>
        <v/>
      </c>
      <c r="B709" s="291"/>
      <c r="C709" s="952"/>
      <c r="D709" s="952"/>
      <c r="E709" s="866" t="s">
        <v>70</v>
      </c>
      <c r="F709" s="866"/>
      <c r="G709" s="951" t="str">
        <f ca="1">OFFSET('Séries-Statique'!$A$11,B702,3)</f>
        <v/>
      </c>
      <c r="H709" s="951"/>
      <c r="I709" s="951"/>
      <c r="J709" s="951"/>
      <c r="K709" s="293"/>
      <c r="M709" s="521"/>
      <c r="N709" s="291"/>
      <c r="O709" s="952"/>
      <c r="P709" s="952"/>
      <c r="Q709" s="866" t="s">
        <v>70</v>
      </c>
      <c r="R709" s="866"/>
      <c r="S709" s="951" t="str">
        <f ca="1">OFFSET('Séries-Statique'!$A$11,N702,3)</f>
        <v/>
      </c>
      <c r="T709" s="951"/>
      <c r="U709" s="951"/>
      <c r="V709" s="951"/>
      <c r="W709" s="293"/>
    </row>
    <row r="710" spans="1:23" ht="18.75" x14ac:dyDescent="0.3">
      <c r="A710" s="138" t="str">
        <f>IF(COUNT('Séries-Statique'!$A$11:$A$50)&gt;'Etiquette Statique'!N752,"X","")</f>
        <v/>
      </c>
      <c r="B710" s="291"/>
      <c r="C710" s="952"/>
      <c r="D710" s="952"/>
      <c r="E710" s="866" t="s">
        <v>257</v>
      </c>
      <c r="F710" s="866"/>
      <c r="G710" s="951" t="str">
        <f ca="1">OFFSET('Séries-Statique'!$A$11,B702,4)</f>
        <v/>
      </c>
      <c r="H710" s="951"/>
      <c r="I710" s="951"/>
      <c r="J710" s="951"/>
      <c r="K710" s="293"/>
      <c r="M710" s="521"/>
      <c r="N710" s="291"/>
      <c r="O710" s="952"/>
      <c r="P710" s="952"/>
      <c r="Q710" s="866" t="s">
        <v>257</v>
      </c>
      <c r="R710" s="866"/>
      <c r="S710" s="951" t="str">
        <f ca="1">OFFSET('Séries-Statique'!$A$11,N702,4)</f>
        <v/>
      </c>
      <c r="T710" s="951"/>
      <c r="U710" s="951"/>
      <c r="V710" s="951"/>
      <c r="W710" s="293"/>
    </row>
    <row r="711" spans="1:23" ht="21" x14ac:dyDescent="0.35">
      <c r="A711" s="138" t="str">
        <f>IF(COUNT('Séries-Statique'!$A$11:$A$50)&gt;'Etiquette Statique'!N752,"X","")</f>
        <v/>
      </c>
      <c r="B711" s="291"/>
      <c r="C711" s="952"/>
      <c r="D711" s="952"/>
      <c r="E711" s="866" t="s">
        <v>71</v>
      </c>
      <c r="F711" s="866"/>
      <c r="G711" s="947" t="str">
        <f ca="1">OFFSET('Séries-Statique'!$A$11,B702,5)</f>
        <v/>
      </c>
      <c r="H711" s="947"/>
      <c r="I711" s="947"/>
      <c r="J711" s="947"/>
      <c r="K711" s="293"/>
      <c r="M711" s="521"/>
      <c r="N711" s="291"/>
      <c r="O711" s="952"/>
      <c r="P711" s="952"/>
      <c r="Q711" s="866" t="s">
        <v>71</v>
      </c>
      <c r="R711" s="866"/>
      <c r="S711" s="947" t="str">
        <f ca="1">OFFSET('Séries-Statique'!$A$11,N702,5)</f>
        <v/>
      </c>
      <c r="T711" s="947"/>
      <c r="U711" s="947"/>
      <c r="V711" s="947"/>
      <c r="W711" s="293"/>
    </row>
    <row r="712" spans="1:23" ht="21" x14ac:dyDescent="0.35">
      <c r="A712" s="138" t="str">
        <f>IF(COUNT('Séries-Statique'!$A$11:$A$50)&gt;'Etiquette Statique'!N752,"X","")</f>
        <v/>
      </c>
      <c r="B712" s="291"/>
      <c r="C712" s="931" t="s">
        <v>248</v>
      </c>
      <c r="D712" s="931"/>
      <c r="E712" s="948" t="str">
        <f ca="1">IF(E703="","",IF(OR(E703="DWF",E703="DNF"),"Distance","Temps"))</f>
        <v/>
      </c>
      <c r="F712" s="948"/>
      <c r="G712" s="525" t="str">
        <f ca="1">OFFSET('Séries-Statique'!$A$11,B702,18)</f>
        <v/>
      </c>
      <c r="H712" s="524" t="str">
        <f ca="1">OFFSET('Séries-Statique'!$A$11,B702,19)</f>
        <v/>
      </c>
      <c r="I712" s="526" t="str">
        <f ca="1">OFFSET('Séries-Statique'!$A$11,B702,20)</f>
        <v/>
      </c>
      <c r="J712" s="524" t="str">
        <f ca="1">OFFSET('Séries-Statique'!$A$11,B702,21)</f>
        <v/>
      </c>
      <c r="K712" s="293"/>
      <c r="M712" s="521"/>
      <c r="N712" s="291"/>
      <c r="O712" s="931" t="s">
        <v>248</v>
      </c>
      <c r="P712" s="931"/>
      <c r="Q712" s="948" t="str">
        <f ca="1">IF(Q703="","",IF(OR(Q703="DWF",Q703="DNF"),"Distance","Temps"))</f>
        <v/>
      </c>
      <c r="R712" s="948"/>
      <c r="S712" s="525" t="str">
        <f ca="1">OFFSET('Séries-Statique'!$A$11,N702,18)</f>
        <v/>
      </c>
      <c r="T712" s="524" t="str">
        <f ca="1">OFFSET('Séries-Statique'!$A$11,N702,19)</f>
        <v/>
      </c>
      <c r="U712" s="526" t="str">
        <f ca="1">OFFSET('Séries-Statique'!$A$11,N702,20)</f>
        <v/>
      </c>
      <c r="V712" s="524" t="str">
        <f ca="1">OFFSET('Séries-Statique'!$A$11,N702,21)</f>
        <v/>
      </c>
      <c r="W712" s="293"/>
    </row>
    <row r="713" spans="1:23" ht="18.75" x14ac:dyDescent="0.3">
      <c r="A713" s="138" t="str">
        <f>IF(COUNT('Séries-Statique'!$A$11:$A$50)&gt;'Etiquette Statique'!N752,"X","")</f>
        <v/>
      </c>
      <c r="B713" s="291"/>
      <c r="C713" s="931"/>
      <c r="D713" s="931"/>
      <c r="E713" s="933" t="s">
        <v>273</v>
      </c>
      <c r="F713" s="514" t="s">
        <v>271</v>
      </c>
      <c r="G713" s="528" t="str">
        <f ca="1">OFFSET('Séries-Statique'!$A$11,B702,14)</f>
        <v/>
      </c>
      <c r="H713" s="529" t="str">
        <f ca="1">OFFSET('Séries-Statique'!$A$11,B702,15)</f>
        <v/>
      </c>
      <c r="I713" s="528" t="str">
        <f ca="1">OFFSET('Séries-Statique'!$A$11,B702,16)</f>
        <v/>
      </c>
      <c r="J713" s="529" t="str">
        <f ca="1">OFFSET('Séries-Statique'!$A$11,B702,17)</f>
        <v/>
      </c>
      <c r="K713" s="293"/>
      <c r="M713" s="521"/>
      <c r="N713" s="291"/>
      <c r="O713" s="931"/>
      <c r="P713" s="931"/>
      <c r="Q713" s="933" t="s">
        <v>273</v>
      </c>
      <c r="R713" s="514" t="s">
        <v>271</v>
      </c>
      <c r="S713" s="528" t="str">
        <f ca="1">OFFSET('Séries-Statique'!$A$11,N702,14)</f>
        <v/>
      </c>
      <c r="T713" s="529" t="str">
        <f ca="1">OFFSET('Séries-Statique'!$A$11,N702,15)</f>
        <v/>
      </c>
      <c r="U713" s="528" t="str">
        <f ca="1">OFFSET('Séries-Statique'!$A$11,N702,16)</f>
        <v/>
      </c>
      <c r="V713" s="529" t="str">
        <f ca="1">OFFSET('Séries-Statique'!$A$11,N702,17)</f>
        <v/>
      </c>
      <c r="W713" s="293"/>
    </row>
    <row r="714" spans="1:23" ht="18.75" x14ac:dyDescent="0.3">
      <c r="A714" s="138" t="str">
        <f>IF(COUNT('Séries-Statique'!$A$11:$A$50)&gt;'Etiquette Statique'!N752,"X","")</f>
        <v/>
      </c>
      <c r="B714" s="291"/>
      <c r="C714" s="931"/>
      <c r="D714" s="931"/>
      <c r="E714" s="933"/>
      <c r="F714" s="514" t="s">
        <v>272</v>
      </c>
      <c r="G714" s="528" t="str">
        <f ca="1">OFFSET('Séries-Statique'!$A$11,B702,22)</f>
        <v/>
      </c>
      <c r="H714" s="529" t="str">
        <f ca="1">OFFSET('Séries-Statique'!$A$11,B702,23)</f>
        <v/>
      </c>
      <c r="I714" s="528" t="str">
        <f ca="1">OFFSET('Séries-Statique'!$A$11,B702,24)</f>
        <v/>
      </c>
      <c r="J714" s="529" t="str">
        <f ca="1">OFFSET('Séries-Statique'!$A$11,B702,25)</f>
        <v/>
      </c>
      <c r="K714" s="293"/>
      <c r="M714" s="521"/>
      <c r="N714" s="291"/>
      <c r="O714" s="931"/>
      <c r="P714" s="931"/>
      <c r="Q714" s="933"/>
      <c r="R714" s="514" t="s">
        <v>272</v>
      </c>
      <c r="S714" s="528" t="str">
        <f ca="1">OFFSET('Séries-Statique'!$A$11,N702,22)</f>
        <v/>
      </c>
      <c r="T714" s="529" t="str">
        <f ca="1">OFFSET('Séries-Statique'!$A$11,N702,23)</f>
        <v/>
      </c>
      <c r="U714" s="528" t="str">
        <f ca="1">OFFSET('Séries-Statique'!$A$11,N702,24)</f>
        <v/>
      </c>
      <c r="V714" s="529" t="str">
        <f ca="1">OFFSET('Séries-Statique'!$A$11,N702,25)</f>
        <v/>
      </c>
      <c r="W714" s="293"/>
    </row>
    <row r="715" spans="1:23" x14ac:dyDescent="0.25">
      <c r="A715" s="138" t="str">
        <f>IF(COUNT('Séries-Statique'!$A$11:$A$50)&gt;'Etiquette Statique'!N752,"X","")</f>
        <v/>
      </c>
      <c r="B715" s="291"/>
      <c r="C715" s="945"/>
      <c r="D715" s="945"/>
      <c r="E715" s="945"/>
      <c r="F715" s="945"/>
      <c r="G715" s="945"/>
      <c r="H715" s="945"/>
      <c r="I715" s="945"/>
      <c r="J715" s="945"/>
      <c r="K715" s="293"/>
      <c r="M715" s="521"/>
      <c r="N715" s="291"/>
      <c r="O715" s="945"/>
      <c r="P715" s="945"/>
      <c r="Q715" s="945"/>
      <c r="R715" s="945"/>
      <c r="S715" s="945"/>
      <c r="T715" s="945"/>
      <c r="U715" s="945"/>
      <c r="V715" s="945"/>
      <c r="W715" s="293"/>
    </row>
    <row r="716" spans="1:23" ht="18.75" x14ac:dyDescent="0.3">
      <c r="A716" s="138" t="str">
        <f>IF(COUNT('Séries-Statique'!$A$11:$A$50)&gt;'Etiquette Statique'!N752,"X","")</f>
        <v/>
      </c>
      <c r="B716" s="291"/>
      <c r="C716" s="946" t="s">
        <v>259</v>
      </c>
      <c r="D716" s="946"/>
      <c r="E716" s="946"/>
      <c r="F716" s="946"/>
      <c r="G716" s="946"/>
      <c r="H716" s="946"/>
      <c r="I716" s="946"/>
      <c r="J716" s="946"/>
      <c r="K716" s="293"/>
      <c r="M716" s="521"/>
      <c r="N716" s="291"/>
      <c r="O716" s="946" t="s">
        <v>259</v>
      </c>
      <c r="P716" s="946"/>
      <c r="Q716" s="946"/>
      <c r="R716" s="946"/>
      <c r="S716" s="946"/>
      <c r="T716" s="946"/>
      <c r="U716" s="946"/>
      <c r="V716" s="946"/>
      <c r="W716" s="293"/>
    </row>
    <row r="717" spans="1:23" ht="15.75" thickBot="1" x14ac:dyDescent="0.3">
      <c r="A717" s="138" t="str">
        <f>IF(COUNT('Séries-Statique'!$A$11:$A$50)&gt;'Etiquette Statique'!N752,"X","")</f>
        <v/>
      </c>
      <c r="B717" s="291"/>
      <c r="C717" s="945"/>
      <c r="D717" s="945"/>
      <c r="E717" s="945"/>
      <c r="F717" s="945"/>
      <c r="G717" s="945"/>
      <c r="H717" s="945"/>
      <c r="I717" s="945"/>
      <c r="J717" s="945"/>
      <c r="K717" s="293"/>
      <c r="M717" s="521"/>
      <c r="N717" s="291"/>
      <c r="O717" s="945"/>
      <c r="P717" s="945"/>
      <c r="Q717" s="945"/>
      <c r="R717" s="945"/>
      <c r="S717" s="945"/>
      <c r="T717" s="945"/>
      <c r="U717" s="945"/>
      <c r="V717" s="945"/>
      <c r="W717" s="293"/>
    </row>
    <row r="718" spans="1:23" ht="15.75" thickBot="1" x14ac:dyDescent="0.3">
      <c r="A718" s="138" t="str">
        <f>IF(COUNT('Séries-Statique'!$A$11:$A$50)&gt;'Etiquette Statique'!N752,"X","")</f>
        <v/>
      </c>
      <c r="B718" s="291"/>
      <c r="C718" s="933" t="s">
        <v>262</v>
      </c>
      <c r="D718" s="934"/>
      <c r="E718" s="530"/>
      <c r="F718" s="531"/>
      <c r="G718" s="531"/>
      <c r="H718" s="531"/>
      <c r="I718" s="531"/>
      <c r="J718" s="532"/>
      <c r="K718" s="293"/>
      <c r="M718" s="521"/>
      <c r="N718" s="291"/>
      <c r="O718" s="933" t="s">
        <v>262</v>
      </c>
      <c r="P718" s="934"/>
      <c r="Q718" s="530"/>
      <c r="R718" s="531"/>
      <c r="S718" s="531"/>
      <c r="T718" s="531"/>
      <c r="U718" s="531"/>
      <c r="V718" s="532"/>
      <c r="W718" s="293"/>
    </row>
    <row r="719" spans="1:23" ht="15.75" thickBot="1" x14ac:dyDescent="0.3">
      <c r="A719" s="138" t="str">
        <f>IF(COUNT('Séries-Statique'!$A$11:$A$50)&gt;'Etiquette Statique'!N752,"X","")</f>
        <v/>
      </c>
      <c r="B719" s="291"/>
      <c r="C719" s="516"/>
      <c r="D719" s="516"/>
      <c r="E719" s="289"/>
      <c r="F719" s="289"/>
      <c r="G719" s="289"/>
      <c r="H719" s="289"/>
      <c r="I719" s="289"/>
      <c r="J719" s="289"/>
      <c r="K719" s="293"/>
      <c r="M719" s="521"/>
      <c r="N719" s="291"/>
      <c r="O719" s="516"/>
      <c r="P719" s="516"/>
      <c r="Q719" s="289"/>
      <c r="R719" s="289"/>
      <c r="S719" s="289"/>
      <c r="T719" s="289"/>
      <c r="U719" s="289"/>
      <c r="V719" s="289"/>
      <c r="W719" s="293"/>
    </row>
    <row r="720" spans="1:23" x14ac:dyDescent="0.25">
      <c r="A720" s="138" t="str">
        <f>IF(COUNT('Séries-Statique'!$A$11:$A$50)&gt;'Etiquette Statique'!N752,"X","")</f>
        <v/>
      </c>
      <c r="B720" s="291"/>
      <c r="C720" s="976" t="s">
        <v>260</v>
      </c>
      <c r="D720" s="977"/>
      <c r="E720" s="959"/>
      <c r="F720" s="959"/>
      <c r="G720" s="959"/>
      <c r="H720" s="959"/>
      <c r="I720" s="959"/>
      <c r="J720" s="960"/>
      <c r="K720" s="293"/>
      <c r="M720" s="521"/>
      <c r="N720" s="291"/>
      <c r="O720" s="976" t="s">
        <v>260</v>
      </c>
      <c r="P720" s="977"/>
      <c r="Q720" s="959"/>
      <c r="R720" s="959"/>
      <c r="S720" s="959"/>
      <c r="T720" s="959"/>
      <c r="U720" s="959"/>
      <c r="V720" s="960"/>
      <c r="W720" s="293"/>
    </row>
    <row r="721" spans="1:23" x14ac:dyDescent="0.25">
      <c r="A721" s="138" t="str">
        <f>IF(COUNT('Séries-Statique'!$A$11:$A$50)&gt;'Etiquette Statique'!N752,"X","")</f>
        <v/>
      </c>
      <c r="B721" s="291"/>
      <c r="C721" s="971"/>
      <c r="D721" s="972"/>
      <c r="E721" s="949"/>
      <c r="F721" s="949"/>
      <c r="G721" s="949"/>
      <c r="H721" s="949"/>
      <c r="I721" s="949"/>
      <c r="J721" s="950"/>
      <c r="K721" s="293"/>
      <c r="M721" s="521"/>
      <c r="N721" s="291"/>
      <c r="O721" s="971"/>
      <c r="P721" s="972"/>
      <c r="Q721" s="949"/>
      <c r="R721" s="949"/>
      <c r="S721" s="949"/>
      <c r="T721" s="949"/>
      <c r="U721" s="949"/>
      <c r="V721" s="950"/>
      <c r="W721" s="293"/>
    </row>
    <row r="722" spans="1:23" x14ac:dyDescent="0.25">
      <c r="A722" s="138" t="str">
        <f>IF(COUNT('Séries-Statique'!$A$11:$A$50)&gt;'Etiquette Statique'!N752,"X","")</f>
        <v/>
      </c>
      <c r="B722" s="291"/>
      <c r="C722" s="971" t="s">
        <v>261</v>
      </c>
      <c r="D722" s="972"/>
      <c r="E722" s="949"/>
      <c r="F722" s="949"/>
      <c r="G722" s="949"/>
      <c r="H722" s="949"/>
      <c r="I722" s="949"/>
      <c r="J722" s="950"/>
      <c r="K722" s="293"/>
      <c r="M722" s="521"/>
      <c r="N722" s="291"/>
      <c r="O722" s="971" t="s">
        <v>261</v>
      </c>
      <c r="P722" s="972"/>
      <c r="Q722" s="949"/>
      <c r="R722" s="949"/>
      <c r="S722" s="949"/>
      <c r="T722" s="949"/>
      <c r="U722" s="949"/>
      <c r="V722" s="950"/>
      <c r="W722" s="293"/>
    </row>
    <row r="723" spans="1:23" ht="15.75" thickBot="1" x14ac:dyDescent="0.3">
      <c r="A723" s="138" t="str">
        <f>IF(COUNT('Séries-Statique'!$A$11:$A$50)&gt;'Etiquette Statique'!N752,"X","")</f>
        <v/>
      </c>
      <c r="B723" s="291"/>
      <c r="C723" s="973"/>
      <c r="D723" s="974"/>
      <c r="E723" s="954"/>
      <c r="F723" s="954"/>
      <c r="G723" s="954"/>
      <c r="H723" s="954"/>
      <c r="I723" s="954"/>
      <c r="J723" s="955"/>
      <c r="K723" s="293"/>
      <c r="M723" s="521"/>
      <c r="N723" s="291"/>
      <c r="O723" s="973"/>
      <c r="P723" s="974"/>
      <c r="Q723" s="954"/>
      <c r="R723" s="954"/>
      <c r="S723" s="954"/>
      <c r="T723" s="954"/>
      <c r="U723" s="954"/>
      <c r="V723" s="955"/>
      <c r="W723" s="293"/>
    </row>
    <row r="724" spans="1:23" ht="15.75" thickBot="1" x14ac:dyDescent="0.3">
      <c r="A724" s="138" t="str">
        <f>IF(COUNT('Séries-Statique'!$A$11:$A$50)&gt;'Etiquette Statique'!N752,"X","")</f>
        <v/>
      </c>
      <c r="B724" s="291"/>
      <c r="C724" s="292"/>
      <c r="D724" s="292"/>
      <c r="E724" s="292"/>
      <c r="F724" s="292"/>
      <c r="G724" s="292"/>
      <c r="H724" s="292"/>
      <c r="I724" s="292"/>
      <c r="J724" s="292"/>
      <c r="K724" s="293"/>
      <c r="M724" s="521"/>
      <c r="N724" s="291"/>
      <c r="O724" s="292"/>
      <c r="P724" s="292"/>
      <c r="Q724" s="292"/>
      <c r="R724" s="292"/>
      <c r="S724" s="292"/>
      <c r="T724" s="292"/>
      <c r="U724" s="292"/>
      <c r="V724" s="292"/>
      <c r="W724" s="293"/>
    </row>
    <row r="725" spans="1:23" x14ac:dyDescent="0.25">
      <c r="A725" s="138" t="str">
        <f>IF(COUNT('Séries-Statique'!$A$11:$A$50)&gt;'Etiquette Statique'!N752,"X","")</f>
        <v/>
      </c>
      <c r="B725" s="291"/>
      <c r="C725" s="956" t="s">
        <v>132</v>
      </c>
      <c r="D725" s="880" t="s">
        <v>133</v>
      </c>
      <c r="E725" s="871"/>
      <c r="F725" s="871"/>
      <c r="G725" s="871"/>
      <c r="H725" s="871"/>
      <c r="I725" s="959"/>
      <c r="J725" s="960"/>
      <c r="K725" s="293"/>
      <c r="M725" s="521"/>
      <c r="N725" s="291"/>
      <c r="O725" s="956" t="s">
        <v>132</v>
      </c>
      <c r="P725" s="880" t="s">
        <v>133</v>
      </c>
      <c r="Q725" s="871"/>
      <c r="R725" s="871"/>
      <c r="S725" s="871"/>
      <c r="T725" s="871"/>
      <c r="U725" s="959"/>
      <c r="V725" s="960"/>
      <c r="W725" s="293"/>
    </row>
    <row r="726" spans="1:23" x14ac:dyDescent="0.25">
      <c r="A726" s="138" t="str">
        <f>IF(COUNT('Séries-Statique'!$A$11:$A$50)&gt;'Etiquette Statique'!N752,"X","")</f>
        <v/>
      </c>
      <c r="B726" s="291"/>
      <c r="C726" s="957"/>
      <c r="D726" s="859" t="s">
        <v>134</v>
      </c>
      <c r="E726" s="864"/>
      <c r="F726" s="864"/>
      <c r="G726" s="864"/>
      <c r="H726" s="864"/>
      <c r="I726" s="949"/>
      <c r="J726" s="950"/>
      <c r="K726" s="293"/>
      <c r="M726" s="521"/>
      <c r="N726" s="291"/>
      <c r="O726" s="957"/>
      <c r="P726" s="859" t="s">
        <v>134</v>
      </c>
      <c r="Q726" s="864"/>
      <c r="R726" s="864"/>
      <c r="S726" s="864"/>
      <c r="T726" s="864"/>
      <c r="U726" s="949"/>
      <c r="V726" s="950"/>
      <c r="W726" s="293"/>
    </row>
    <row r="727" spans="1:23" x14ac:dyDescent="0.25">
      <c r="A727" s="138" t="str">
        <f>IF(COUNT('Séries-Statique'!$A$11:$A$50)&gt;'Etiquette Statique'!N752,"X","")</f>
        <v/>
      </c>
      <c r="B727" s="291"/>
      <c r="C727" s="957"/>
      <c r="D727" s="859" t="s">
        <v>135</v>
      </c>
      <c r="E727" s="864"/>
      <c r="F727" s="864"/>
      <c r="G727" s="864"/>
      <c r="H727" s="864"/>
      <c r="I727" s="949"/>
      <c r="J727" s="950"/>
      <c r="K727" s="293"/>
      <c r="M727" s="521"/>
      <c r="N727" s="291"/>
      <c r="O727" s="957"/>
      <c r="P727" s="859" t="s">
        <v>135</v>
      </c>
      <c r="Q727" s="864"/>
      <c r="R727" s="864"/>
      <c r="S727" s="864"/>
      <c r="T727" s="864"/>
      <c r="U727" s="949"/>
      <c r="V727" s="950"/>
      <c r="W727" s="293"/>
    </row>
    <row r="728" spans="1:23" x14ac:dyDescent="0.25">
      <c r="A728" s="138" t="str">
        <f>IF(COUNT('Séries-Statique'!$A$11:$A$50)&gt;'Etiquette Statique'!N752,"X","")</f>
        <v/>
      </c>
      <c r="B728" s="291"/>
      <c r="C728" s="957"/>
      <c r="D728" s="859" t="s">
        <v>136</v>
      </c>
      <c r="E728" s="864"/>
      <c r="F728" s="864"/>
      <c r="G728" s="864"/>
      <c r="H728" s="864"/>
      <c r="I728" s="949"/>
      <c r="J728" s="950"/>
      <c r="K728" s="293"/>
      <c r="M728" s="521"/>
      <c r="N728" s="291"/>
      <c r="O728" s="957"/>
      <c r="P728" s="859" t="s">
        <v>136</v>
      </c>
      <c r="Q728" s="864"/>
      <c r="R728" s="864"/>
      <c r="S728" s="864"/>
      <c r="T728" s="864"/>
      <c r="U728" s="949"/>
      <c r="V728" s="950"/>
      <c r="W728" s="293"/>
    </row>
    <row r="729" spans="1:23" x14ac:dyDescent="0.25">
      <c r="A729" s="138" t="str">
        <f>IF(COUNT('Séries-Statique'!$A$11:$A$50)&gt;'Etiquette Statique'!N752,"X","")</f>
        <v/>
      </c>
      <c r="B729" s="291"/>
      <c r="C729" s="957"/>
      <c r="D729" s="859" t="s">
        <v>137</v>
      </c>
      <c r="E729" s="864"/>
      <c r="F729" s="864"/>
      <c r="G729" s="864"/>
      <c r="H729" s="864"/>
      <c r="I729" s="949"/>
      <c r="J729" s="950"/>
      <c r="K729" s="293"/>
      <c r="M729" s="521"/>
      <c r="N729" s="291"/>
      <c r="O729" s="957"/>
      <c r="P729" s="859" t="s">
        <v>137</v>
      </c>
      <c r="Q729" s="864"/>
      <c r="R729" s="864"/>
      <c r="S729" s="864"/>
      <c r="T729" s="864"/>
      <c r="U729" s="949"/>
      <c r="V729" s="950"/>
      <c r="W729" s="293"/>
    </row>
    <row r="730" spans="1:23" ht="15.75" thickBot="1" x14ac:dyDescent="0.3">
      <c r="A730" s="138" t="str">
        <f>IF(COUNT('Séries-Statique'!$A$11:$A$50)&gt;'Etiquette Statique'!N752,"X","")</f>
        <v/>
      </c>
      <c r="B730" s="291"/>
      <c r="C730" s="958"/>
      <c r="D730" s="862" t="s">
        <v>138</v>
      </c>
      <c r="E730" s="975"/>
      <c r="F730" s="975"/>
      <c r="G730" s="975"/>
      <c r="H730" s="975"/>
      <c r="I730" s="954"/>
      <c r="J730" s="955"/>
      <c r="K730" s="293"/>
      <c r="M730" s="521"/>
      <c r="N730" s="291"/>
      <c r="O730" s="958"/>
      <c r="P730" s="862" t="s">
        <v>138</v>
      </c>
      <c r="Q730" s="975"/>
      <c r="R730" s="975"/>
      <c r="S730" s="975"/>
      <c r="T730" s="975"/>
      <c r="U730" s="954"/>
      <c r="V730" s="955"/>
      <c r="W730" s="293"/>
    </row>
    <row r="731" spans="1:23" x14ac:dyDescent="0.25">
      <c r="A731" s="138" t="str">
        <f>IF(COUNT('Séries-Statique'!$A$11:$A$50)&gt;'Etiquette Statique'!N752,"X","")</f>
        <v/>
      </c>
      <c r="B731" s="291"/>
      <c r="C731" s="961" t="s">
        <v>145</v>
      </c>
      <c r="D731" s="963" t="s">
        <v>146</v>
      </c>
      <c r="E731" s="964"/>
      <c r="F731" s="964"/>
      <c r="G731" s="964"/>
      <c r="H731" s="964"/>
      <c r="I731" s="965"/>
      <c r="J731" s="966"/>
      <c r="K731" s="293"/>
      <c r="M731" s="521"/>
      <c r="N731" s="291"/>
      <c r="O731" s="961" t="s">
        <v>145</v>
      </c>
      <c r="P731" s="963" t="s">
        <v>146</v>
      </c>
      <c r="Q731" s="964"/>
      <c r="R731" s="964"/>
      <c r="S731" s="964"/>
      <c r="T731" s="964"/>
      <c r="U731" s="965"/>
      <c r="V731" s="966"/>
      <c r="W731" s="293"/>
    </row>
    <row r="732" spans="1:23" x14ac:dyDescent="0.25">
      <c r="A732" s="138" t="str">
        <f>IF(COUNT('Séries-Statique'!$A$11:$A$50)&gt;'Etiquette Statique'!N752,"X","")</f>
        <v/>
      </c>
      <c r="B732" s="291"/>
      <c r="C732" s="957"/>
      <c r="D732" s="859" t="s">
        <v>147</v>
      </c>
      <c r="E732" s="864"/>
      <c r="F732" s="864"/>
      <c r="G732" s="864"/>
      <c r="H732" s="864"/>
      <c r="I732" s="949"/>
      <c r="J732" s="950"/>
      <c r="K732" s="293"/>
      <c r="M732" s="521"/>
      <c r="N732" s="291"/>
      <c r="O732" s="957"/>
      <c r="P732" s="859" t="s">
        <v>147</v>
      </c>
      <c r="Q732" s="864"/>
      <c r="R732" s="864"/>
      <c r="S732" s="864"/>
      <c r="T732" s="864"/>
      <c r="U732" s="949"/>
      <c r="V732" s="950"/>
      <c r="W732" s="293"/>
    </row>
    <row r="733" spans="1:23" x14ac:dyDescent="0.25">
      <c r="A733" s="138" t="str">
        <f>IF(COUNT('Séries-Statique'!$A$11:$A$50)&gt;'Etiquette Statique'!N752,"X","")</f>
        <v/>
      </c>
      <c r="B733" s="291"/>
      <c r="C733" s="957"/>
      <c r="D733" s="859" t="s">
        <v>148</v>
      </c>
      <c r="E733" s="864"/>
      <c r="F733" s="864"/>
      <c r="G733" s="864"/>
      <c r="H733" s="864"/>
      <c r="I733" s="949"/>
      <c r="J733" s="950"/>
      <c r="K733" s="293"/>
      <c r="M733" s="521"/>
      <c r="N733" s="291"/>
      <c r="O733" s="957"/>
      <c r="P733" s="859" t="s">
        <v>148</v>
      </c>
      <c r="Q733" s="864"/>
      <c r="R733" s="864"/>
      <c r="S733" s="864"/>
      <c r="T733" s="864"/>
      <c r="U733" s="949"/>
      <c r="V733" s="950"/>
      <c r="W733" s="293"/>
    </row>
    <row r="734" spans="1:23" x14ac:dyDescent="0.25">
      <c r="A734" s="138" t="str">
        <f>IF(COUNT('Séries-Statique'!$A$11:$A$50)&gt;'Etiquette Statique'!N752,"X","")</f>
        <v/>
      </c>
      <c r="B734" s="291"/>
      <c r="C734" s="957"/>
      <c r="D734" s="859" t="s">
        <v>149</v>
      </c>
      <c r="E734" s="864"/>
      <c r="F734" s="864"/>
      <c r="G734" s="864"/>
      <c r="H734" s="864"/>
      <c r="I734" s="949"/>
      <c r="J734" s="950"/>
      <c r="K734" s="293"/>
      <c r="M734" s="521"/>
      <c r="N734" s="291"/>
      <c r="O734" s="957"/>
      <c r="P734" s="859" t="s">
        <v>149</v>
      </c>
      <c r="Q734" s="864"/>
      <c r="R734" s="864"/>
      <c r="S734" s="864"/>
      <c r="T734" s="864"/>
      <c r="U734" s="949"/>
      <c r="V734" s="950"/>
      <c r="W734" s="293"/>
    </row>
    <row r="735" spans="1:23" x14ac:dyDescent="0.25">
      <c r="A735" s="138" t="str">
        <f>IF(COUNT('Séries-Statique'!$A$11:$A$50)&gt;'Etiquette Statique'!N752,"X","")</f>
        <v/>
      </c>
      <c r="B735" s="291"/>
      <c r="C735" s="957"/>
      <c r="D735" s="859" t="s">
        <v>150</v>
      </c>
      <c r="E735" s="864"/>
      <c r="F735" s="864"/>
      <c r="G735" s="864"/>
      <c r="H735" s="864"/>
      <c r="I735" s="949"/>
      <c r="J735" s="950"/>
      <c r="K735" s="293"/>
      <c r="M735" s="521"/>
      <c r="N735" s="291"/>
      <c r="O735" s="957"/>
      <c r="P735" s="859" t="s">
        <v>150</v>
      </c>
      <c r="Q735" s="864"/>
      <c r="R735" s="864"/>
      <c r="S735" s="864"/>
      <c r="T735" s="864"/>
      <c r="U735" s="949"/>
      <c r="V735" s="950"/>
      <c r="W735" s="293"/>
    </row>
    <row r="736" spans="1:23" x14ac:dyDescent="0.25">
      <c r="A736" s="138" t="str">
        <f>IF(COUNT('Séries-Statique'!$A$11:$A$50)&gt;'Etiquette Statique'!N752,"X","")</f>
        <v/>
      </c>
      <c r="B736" s="291"/>
      <c r="C736" s="957"/>
      <c r="D736" s="859" t="s">
        <v>151</v>
      </c>
      <c r="E736" s="864"/>
      <c r="F736" s="864"/>
      <c r="G736" s="864"/>
      <c r="H736" s="864"/>
      <c r="I736" s="949"/>
      <c r="J736" s="950"/>
      <c r="K736" s="293"/>
      <c r="M736" s="521"/>
      <c r="N736" s="291"/>
      <c r="O736" s="957"/>
      <c r="P736" s="859" t="s">
        <v>151</v>
      </c>
      <c r="Q736" s="864"/>
      <c r="R736" s="864"/>
      <c r="S736" s="864"/>
      <c r="T736" s="864"/>
      <c r="U736" s="949"/>
      <c r="V736" s="950"/>
      <c r="W736" s="293"/>
    </row>
    <row r="737" spans="1:23" ht="15.75" thickBot="1" x14ac:dyDescent="0.3">
      <c r="A737" s="138" t="str">
        <f>IF(COUNT('Séries-Statique'!$A$11:$A$50)&gt;'Etiquette Statique'!N752,"X","")</f>
        <v/>
      </c>
      <c r="B737" s="291"/>
      <c r="C737" s="962"/>
      <c r="D737" s="967" t="s">
        <v>152</v>
      </c>
      <c r="E737" s="968"/>
      <c r="F737" s="968"/>
      <c r="G737" s="968"/>
      <c r="H737" s="968"/>
      <c r="I737" s="969"/>
      <c r="J737" s="970"/>
      <c r="K737" s="293"/>
      <c r="M737" s="521"/>
      <c r="N737" s="291"/>
      <c r="O737" s="962"/>
      <c r="P737" s="967" t="s">
        <v>152</v>
      </c>
      <c r="Q737" s="968"/>
      <c r="R737" s="968"/>
      <c r="S737" s="968"/>
      <c r="T737" s="968"/>
      <c r="U737" s="969"/>
      <c r="V737" s="970"/>
      <c r="W737" s="293"/>
    </row>
    <row r="738" spans="1:23" x14ac:dyDescent="0.25">
      <c r="A738" s="138" t="str">
        <f>IF(COUNT('Séries-Statique'!$A$11:$A$50)&gt;'Etiquette Statique'!N752,"X","")</f>
        <v/>
      </c>
      <c r="B738" s="291"/>
      <c r="C738" s="956" t="s">
        <v>126</v>
      </c>
      <c r="D738" s="918" t="s">
        <v>263</v>
      </c>
      <c r="E738" s="919"/>
      <c r="F738" s="920"/>
      <c r="G738" s="416" t="s">
        <v>174</v>
      </c>
      <c r="H738" s="416"/>
      <c r="I738" s="959"/>
      <c r="J738" s="960"/>
      <c r="K738" s="293"/>
      <c r="M738" s="521"/>
      <c r="N738" s="291"/>
      <c r="O738" s="956" t="s">
        <v>126</v>
      </c>
      <c r="P738" s="918" t="s">
        <v>263</v>
      </c>
      <c r="Q738" s="919"/>
      <c r="R738" s="920"/>
      <c r="S738" s="416" t="s">
        <v>174</v>
      </c>
      <c r="T738" s="416"/>
      <c r="U738" s="959"/>
      <c r="V738" s="960"/>
      <c r="W738" s="293"/>
    </row>
    <row r="739" spans="1:23" x14ac:dyDescent="0.25">
      <c r="A739" s="138" t="str">
        <f>IF(COUNT('Séries-Statique'!$A$11:$A$50)&gt;'Etiquette Statique'!N752,"X","")</f>
        <v/>
      </c>
      <c r="B739" s="291"/>
      <c r="C739" s="957"/>
      <c r="D739" s="913" t="s">
        <v>128</v>
      </c>
      <c r="E739" s="914"/>
      <c r="F739" s="915"/>
      <c r="G739" s="110" t="s">
        <v>266</v>
      </c>
      <c r="H739" s="110"/>
      <c r="I739" s="949"/>
      <c r="J739" s="950"/>
      <c r="K739" s="293"/>
      <c r="M739" s="521"/>
      <c r="N739" s="291"/>
      <c r="O739" s="957"/>
      <c r="P739" s="913" t="s">
        <v>128</v>
      </c>
      <c r="Q739" s="914"/>
      <c r="R739" s="915"/>
      <c r="S739" s="110" t="s">
        <v>266</v>
      </c>
      <c r="T739" s="110"/>
      <c r="U739" s="949"/>
      <c r="V739" s="950"/>
      <c r="W739" s="293"/>
    </row>
    <row r="740" spans="1:23" x14ac:dyDescent="0.25">
      <c r="A740" s="138" t="str">
        <f>IF(COUNT('Séries-Statique'!$A$11:$A$50)&gt;'Etiquette Statique'!N752,"X","")</f>
        <v/>
      </c>
      <c r="B740" s="291"/>
      <c r="C740" s="957"/>
      <c r="D740" s="913" t="s">
        <v>264</v>
      </c>
      <c r="E740" s="914"/>
      <c r="F740" s="915"/>
      <c r="G740" s="110" t="s">
        <v>265</v>
      </c>
      <c r="H740" s="110"/>
      <c r="I740" s="949"/>
      <c r="J740" s="950"/>
      <c r="K740" s="293"/>
      <c r="M740" s="521"/>
      <c r="N740" s="291"/>
      <c r="O740" s="957"/>
      <c r="P740" s="913" t="s">
        <v>264</v>
      </c>
      <c r="Q740" s="914"/>
      <c r="R740" s="915"/>
      <c r="S740" s="110" t="s">
        <v>265</v>
      </c>
      <c r="T740" s="110"/>
      <c r="U740" s="949"/>
      <c r="V740" s="950"/>
      <c r="W740" s="293"/>
    </row>
    <row r="741" spans="1:23" x14ac:dyDescent="0.25">
      <c r="A741" s="138" t="str">
        <f>IF(COUNT('Séries-Statique'!$A$11:$A$50)&gt;'Etiquette Statique'!N752,"X","")</f>
        <v/>
      </c>
      <c r="B741" s="291"/>
      <c r="C741" s="957"/>
      <c r="D741" s="533" t="s">
        <v>267</v>
      </c>
      <c r="E741" s="518"/>
      <c r="F741" s="518"/>
      <c r="G741" s="110" t="s">
        <v>164</v>
      </c>
      <c r="H741" s="110"/>
      <c r="I741" s="949"/>
      <c r="J741" s="950"/>
      <c r="K741" s="293"/>
      <c r="M741" s="521"/>
      <c r="N741" s="291"/>
      <c r="O741" s="957"/>
      <c r="P741" s="533" t="s">
        <v>267</v>
      </c>
      <c r="Q741" s="518"/>
      <c r="R741" s="518"/>
      <c r="S741" s="110" t="s">
        <v>164</v>
      </c>
      <c r="T741" s="110"/>
      <c r="U741" s="949"/>
      <c r="V741" s="950"/>
      <c r="W741" s="293"/>
    </row>
    <row r="742" spans="1:23" ht="15.75" thickBot="1" x14ac:dyDescent="0.3">
      <c r="A742" s="138" t="str">
        <f>IF(COUNT('Séries-Statique'!$A$11:$A$50)&gt;'Etiquette Statique'!N752,"X","")</f>
        <v/>
      </c>
      <c r="B742" s="291"/>
      <c r="C742" s="958"/>
      <c r="D742" s="534" t="s">
        <v>268</v>
      </c>
      <c r="E742" s="519"/>
      <c r="F742" s="519"/>
      <c r="G742" s="3" t="s">
        <v>164</v>
      </c>
      <c r="H742" s="3"/>
      <c r="I742" s="954"/>
      <c r="J742" s="955"/>
      <c r="K742" s="293"/>
      <c r="M742" s="521"/>
      <c r="N742" s="291"/>
      <c r="O742" s="958"/>
      <c r="P742" s="534" t="s">
        <v>268</v>
      </c>
      <c r="Q742" s="519"/>
      <c r="R742" s="519"/>
      <c r="S742" s="3" t="s">
        <v>164</v>
      </c>
      <c r="T742" s="3"/>
      <c r="U742" s="954"/>
      <c r="V742" s="955"/>
      <c r="W742" s="293"/>
    </row>
    <row r="743" spans="1:23" ht="15.75" thickBot="1" x14ac:dyDescent="0.3">
      <c r="A743" s="138" t="str">
        <f>IF(COUNT('Séries-Statique'!$A$11:$A$50)&gt;'Etiquette Statique'!N752,"X","")</f>
        <v/>
      </c>
      <c r="B743" s="291"/>
      <c r="C743" s="292"/>
      <c r="D743" s="292"/>
      <c r="E743" s="292"/>
      <c r="F743" s="292"/>
      <c r="G743" s="292"/>
      <c r="H743" s="292"/>
      <c r="I743" s="292"/>
      <c r="J743" s="292"/>
      <c r="K743" s="293"/>
      <c r="M743" s="521"/>
      <c r="N743" s="291"/>
      <c r="O743" s="292"/>
      <c r="P743" s="292"/>
      <c r="Q743" s="292"/>
      <c r="R743" s="292"/>
      <c r="S743" s="292"/>
      <c r="T743" s="292"/>
      <c r="U743" s="292"/>
      <c r="V743" s="292"/>
      <c r="W743" s="293"/>
    </row>
    <row r="744" spans="1:23" ht="18.75" x14ac:dyDescent="0.3">
      <c r="A744" s="138" t="str">
        <f>IF(COUNT('Séries-Statique'!$A$11:$A$50)&gt;'Etiquette Statique'!N752,"X","")</f>
        <v/>
      </c>
      <c r="B744" s="291"/>
      <c r="C744" s="901" t="s">
        <v>269</v>
      </c>
      <c r="D744" s="902"/>
      <c r="E744" s="902"/>
      <c r="F744" s="902"/>
      <c r="G744" s="902"/>
      <c r="H744" s="902"/>
      <c r="I744" s="902"/>
      <c r="J744" s="903"/>
      <c r="K744" s="293"/>
      <c r="M744" s="521"/>
      <c r="N744" s="291"/>
      <c r="O744" s="901" t="s">
        <v>269</v>
      </c>
      <c r="P744" s="902"/>
      <c r="Q744" s="902"/>
      <c r="R744" s="902"/>
      <c r="S744" s="902"/>
      <c r="T744" s="902"/>
      <c r="U744" s="902"/>
      <c r="V744" s="903"/>
      <c r="W744" s="293"/>
    </row>
    <row r="745" spans="1:23" x14ac:dyDescent="0.25">
      <c r="A745" s="138" t="str">
        <f>IF(COUNT('Séries-Statique'!$A$11:$A$50)&gt;'Etiquette Statique'!N752,"X","")</f>
        <v/>
      </c>
      <c r="B745" s="291"/>
      <c r="C745" s="904"/>
      <c r="D745" s="905"/>
      <c r="E745" s="905"/>
      <c r="F745" s="905"/>
      <c r="G745" s="905"/>
      <c r="H745" s="905"/>
      <c r="I745" s="905"/>
      <c r="J745" s="906"/>
      <c r="K745" s="293"/>
      <c r="M745" s="521"/>
      <c r="N745" s="291"/>
      <c r="O745" s="904"/>
      <c r="P745" s="905"/>
      <c r="Q745" s="905"/>
      <c r="R745" s="905"/>
      <c r="S745" s="905"/>
      <c r="T745" s="905"/>
      <c r="U745" s="905"/>
      <c r="V745" s="906"/>
      <c r="W745" s="293"/>
    </row>
    <row r="746" spans="1:23" x14ac:dyDescent="0.25">
      <c r="A746" s="138" t="str">
        <f>IF(COUNT('Séries-Statique'!$A$11:$A$50)&gt;'Etiquette Statique'!N752,"X","")</f>
        <v/>
      </c>
      <c r="B746" s="291"/>
      <c r="C746" s="907"/>
      <c r="D746" s="908"/>
      <c r="E746" s="908"/>
      <c r="F746" s="908"/>
      <c r="G746" s="908"/>
      <c r="H746" s="908"/>
      <c r="I746" s="908"/>
      <c r="J746" s="909"/>
      <c r="K746" s="293"/>
      <c r="M746" s="521"/>
      <c r="N746" s="291"/>
      <c r="O746" s="907"/>
      <c r="P746" s="908"/>
      <c r="Q746" s="908"/>
      <c r="R746" s="908"/>
      <c r="S746" s="908"/>
      <c r="T746" s="908"/>
      <c r="U746" s="908"/>
      <c r="V746" s="909"/>
      <c r="W746" s="293"/>
    </row>
    <row r="747" spans="1:23" x14ac:dyDescent="0.25">
      <c r="A747" s="138" t="str">
        <f>IF(COUNT('Séries-Statique'!$A$11:$A$50)&gt;'Etiquette Statique'!N752,"X","")</f>
        <v/>
      </c>
      <c r="B747" s="291"/>
      <c r="C747" s="907"/>
      <c r="D747" s="908"/>
      <c r="E747" s="908"/>
      <c r="F747" s="908"/>
      <c r="G747" s="908"/>
      <c r="H747" s="908"/>
      <c r="I747" s="908"/>
      <c r="J747" s="909"/>
      <c r="K747" s="293"/>
      <c r="M747" s="521"/>
      <c r="N747" s="291"/>
      <c r="O747" s="907"/>
      <c r="P747" s="908"/>
      <c r="Q747" s="908"/>
      <c r="R747" s="908"/>
      <c r="S747" s="908"/>
      <c r="T747" s="908"/>
      <c r="U747" s="908"/>
      <c r="V747" s="909"/>
      <c r="W747" s="293"/>
    </row>
    <row r="748" spans="1:23" ht="15.75" thickBot="1" x14ac:dyDescent="0.3">
      <c r="A748" s="138" t="str">
        <f>IF(COUNT('Séries-Statique'!$A$11:$A$50)&gt;'Etiquette Statique'!N752,"X","")</f>
        <v/>
      </c>
      <c r="B748" s="291"/>
      <c r="C748" s="910"/>
      <c r="D748" s="911"/>
      <c r="E748" s="911"/>
      <c r="F748" s="911"/>
      <c r="G748" s="911"/>
      <c r="H748" s="911"/>
      <c r="I748" s="911"/>
      <c r="J748" s="912"/>
      <c r="K748" s="293"/>
      <c r="M748" s="521"/>
      <c r="N748" s="291"/>
      <c r="O748" s="910"/>
      <c r="P748" s="911"/>
      <c r="Q748" s="911"/>
      <c r="R748" s="911"/>
      <c r="S748" s="911"/>
      <c r="T748" s="911"/>
      <c r="U748" s="911"/>
      <c r="V748" s="912"/>
      <c r="W748" s="293"/>
    </row>
    <row r="749" spans="1:23" ht="15.75" thickBot="1" x14ac:dyDescent="0.3">
      <c r="A749" s="138" t="str">
        <f>IF(COUNT('Séries-Statique'!$A$11:$A$50)&gt;'Etiquette Statique'!N752,"X","")</f>
        <v/>
      </c>
      <c r="B749" s="294"/>
      <c r="C749" s="295"/>
      <c r="D749" s="295"/>
      <c r="E749" s="295"/>
      <c r="F749" s="295"/>
      <c r="G749" s="295"/>
      <c r="H749" s="295"/>
      <c r="I749" s="295"/>
      <c r="J749" s="295"/>
      <c r="K749" s="296"/>
      <c r="M749" s="521"/>
      <c r="N749" s="294"/>
      <c r="O749" s="295"/>
      <c r="P749" s="295"/>
      <c r="Q749" s="295"/>
      <c r="R749" s="295"/>
      <c r="S749" s="295"/>
      <c r="T749" s="295"/>
      <c r="U749" s="295"/>
      <c r="V749" s="295"/>
      <c r="W749" s="296"/>
    </row>
    <row r="750" spans="1:23" ht="15" customHeight="1" x14ac:dyDescent="0.25">
      <c r="A750" s="138" t="str">
        <f>IF(COUNT('Séries-Statique'!$A$11:$A$50)&gt;'Etiquette Statique'!N752,"X","")</f>
        <v/>
      </c>
      <c r="B750" s="522"/>
      <c r="C750" s="522"/>
      <c r="D750" s="522"/>
      <c r="E750" s="522"/>
      <c r="F750" s="522"/>
      <c r="G750" s="522"/>
      <c r="H750" s="522"/>
      <c r="I750" s="522"/>
      <c r="J750" s="522"/>
      <c r="K750" s="522"/>
      <c r="L750" s="522"/>
      <c r="M750" s="523"/>
      <c r="N750" s="522"/>
      <c r="O750" s="522"/>
      <c r="P750" s="522"/>
      <c r="Q750" s="522"/>
      <c r="R750" s="522"/>
      <c r="S750" s="522"/>
      <c r="T750" s="522"/>
      <c r="U750" s="522"/>
      <c r="V750" s="522"/>
      <c r="W750" s="522"/>
    </row>
    <row r="751" spans="1:23" ht="15" customHeight="1" thickBot="1" x14ac:dyDescent="0.3">
      <c r="A751" s="138" t="str">
        <f>IF(COUNT('Séries-Statique'!$A$11:$A$50)&gt;'Etiquette Statique'!N752,"X","")</f>
        <v/>
      </c>
      <c r="M751" s="521"/>
    </row>
    <row r="752" spans="1:23" x14ac:dyDescent="0.25">
      <c r="A752" s="138" t="str">
        <f>IF(COUNT('Séries-Statique'!$A$11:$A$50)&gt;'Etiquette Statique'!N752,"X","")</f>
        <v/>
      </c>
      <c r="B752" s="137">
        <f>N702+1</f>
        <v>30</v>
      </c>
      <c r="C752" s="289"/>
      <c r="D752" s="289"/>
      <c r="E752" s="289"/>
      <c r="F752" s="289"/>
      <c r="G752" s="289"/>
      <c r="H752" s="289"/>
      <c r="I752" s="289"/>
      <c r="J752" s="289"/>
      <c r="K752" s="290"/>
      <c r="M752" s="521"/>
      <c r="N752" s="137">
        <f>B752+1</f>
        <v>31</v>
      </c>
      <c r="O752" s="289"/>
      <c r="P752" s="289"/>
      <c r="Q752" s="289"/>
      <c r="R752" s="289"/>
      <c r="S752" s="289"/>
      <c r="T752" s="289"/>
      <c r="U752" s="289"/>
      <c r="V752" s="289"/>
      <c r="W752" s="290"/>
    </row>
    <row r="753" spans="1:23" ht="23.25" x14ac:dyDescent="0.35">
      <c r="A753" s="138" t="str">
        <f>IF(COUNT('Séries-Statique'!$A$11:$A$50)&gt;'Etiquette Statique'!N752,"X","")</f>
        <v/>
      </c>
      <c r="B753" s="291"/>
      <c r="C753" s="931" t="s">
        <v>246</v>
      </c>
      <c r="D753" s="931"/>
      <c r="E753" s="953" t="str">
        <f ca="1">OFFSET('Séries-Statique'!$A$11,B752,13)</f>
        <v/>
      </c>
      <c r="F753" s="953"/>
      <c r="G753" s="953"/>
      <c r="H753" s="953"/>
      <c r="I753" s="953"/>
      <c r="J753" s="953"/>
      <c r="K753" s="293"/>
      <c r="M753" s="521"/>
      <c r="N753" s="291"/>
      <c r="O753" s="931" t="s">
        <v>246</v>
      </c>
      <c r="P753" s="931"/>
      <c r="Q753" s="953" t="str">
        <f ca="1">OFFSET('Séries-Statique'!$A$11,N752,13)</f>
        <v/>
      </c>
      <c r="R753" s="953"/>
      <c r="S753" s="953"/>
      <c r="T753" s="953"/>
      <c r="U753" s="953"/>
      <c r="V753" s="953"/>
      <c r="W753" s="293"/>
    </row>
    <row r="754" spans="1:23" x14ac:dyDescent="0.25">
      <c r="A754" s="138" t="str">
        <f>IF(COUNT('Séries-Statique'!$A$11:$A$50)&gt;'Etiquette Statique'!N752,"X","")</f>
        <v/>
      </c>
      <c r="B754" s="291"/>
      <c r="C754" s="945"/>
      <c r="D754" s="945"/>
      <c r="E754" s="945"/>
      <c r="F754" s="945"/>
      <c r="G754" s="945"/>
      <c r="H754" s="945"/>
      <c r="I754" s="945"/>
      <c r="J754" s="945"/>
      <c r="K754" s="293"/>
      <c r="M754" s="521"/>
      <c r="N754" s="291"/>
      <c r="O754" s="945"/>
      <c r="P754" s="945"/>
      <c r="Q754" s="945"/>
      <c r="R754" s="945"/>
      <c r="S754" s="945"/>
      <c r="T754" s="945"/>
      <c r="U754" s="945"/>
      <c r="V754" s="945"/>
      <c r="W754" s="293"/>
    </row>
    <row r="755" spans="1:23" ht="21" x14ac:dyDescent="0.35">
      <c r="A755" s="138" t="str">
        <f>IF(COUNT('Séries-Statique'!$A$11:$A$50)&gt;'Etiquette Statique'!N752,"X","")</f>
        <v/>
      </c>
      <c r="B755" s="291"/>
      <c r="C755" s="931" t="s">
        <v>39</v>
      </c>
      <c r="D755" s="931"/>
      <c r="E755" s="932" t="str">
        <f ca="1">OFFSET('Séries-Statique'!$A$11,B752,0)</f>
        <v/>
      </c>
      <c r="F755" s="932"/>
      <c r="G755" s="948" t="s">
        <v>67</v>
      </c>
      <c r="H755" s="948"/>
      <c r="I755" s="932" t="str">
        <f ca="1">OFFSET('Séries-Statique'!$A$11,B752,6)</f>
        <v/>
      </c>
      <c r="J755" s="932"/>
      <c r="K755" s="293"/>
      <c r="M755" s="521"/>
      <c r="N755" s="291"/>
      <c r="O755" s="931" t="s">
        <v>39</v>
      </c>
      <c r="P755" s="931"/>
      <c r="Q755" s="932" t="str">
        <f ca="1">OFFSET('Séries-Statique'!$A$11,N752,0)</f>
        <v/>
      </c>
      <c r="R755" s="932"/>
      <c r="S755" s="948" t="s">
        <v>67</v>
      </c>
      <c r="T755" s="948"/>
      <c r="U755" s="932" t="str">
        <f ca="1">OFFSET('Séries-Statique'!$A$11,N752,6)</f>
        <v/>
      </c>
      <c r="V755" s="932"/>
      <c r="W755" s="293"/>
    </row>
    <row r="756" spans="1:23" ht="23.25" x14ac:dyDescent="0.35">
      <c r="A756" s="138" t="str">
        <f>IF(COUNT('Séries-Statique'!$A$11:$A$50)&gt;'Etiquette Statique'!N752,"X","")</f>
        <v/>
      </c>
      <c r="B756" s="291"/>
      <c r="C756" s="931" t="s">
        <v>1</v>
      </c>
      <c r="D756" s="931"/>
      <c r="E756" s="953" t="str">
        <f ca="1">OFFSET('Séries-Statique'!$A$11,B752,9)</f>
        <v/>
      </c>
      <c r="F756" s="953"/>
      <c r="G756" s="948" t="s">
        <v>2</v>
      </c>
      <c r="H756" s="948"/>
      <c r="I756" s="932" t="str">
        <f ca="1">OFFSET('Séries-Statique'!$A$11,B752,10)</f>
        <v/>
      </c>
      <c r="J756" s="932"/>
      <c r="K756" s="293"/>
      <c r="M756" s="521"/>
      <c r="N756" s="291"/>
      <c r="O756" s="931" t="s">
        <v>1</v>
      </c>
      <c r="P756" s="931"/>
      <c r="Q756" s="953" t="str">
        <f ca="1">OFFSET('Séries-Statique'!$A$11,N752,9)</f>
        <v/>
      </c>
      <c r="R756" s="953"/>
      <c r="S756" s="948" t="s">
        <v>2</v>
      </c>
      <c r="T756" s="948"/>
      <c r="U756" s="932" t="str">
        <f ca="1">OFFSET('Séries-Statique'!$A$11,N752,10)</f>
        <v/>
      </c>
      <c r="V756" s="932"/>
      <c r="W756" s="293"/>
    </row>
    <row r="757" spans="1:23" ht="21" x14ac:dyDescent="0.35">
      <c r="A757" s="138" t="str">
        <f>IF(COUNT('Séries-Statique'!$A$11:$A$50)&gt;'Etiquette Statique'!N752,"X","")</f>
        <v/>
      </c>
      <c r="B757" s="291"/>
      <c r="C757" s="520" t="s">
        <v>258</v>
      </c>
      <c r="D757" s="520"/>
      <c r="E757" s="527" t="str">
        <f ca="1">OFFSET('Séries-Statique'!$A$11,B752,11)</f>
        <v/>
      </c>
      <c r="F757" s="525"/>
      <c r="G757" s="866" t="s">
        <v>270</v>
      </c>
      <c r="H757" s="866"/>
      <c r="I757" s="527" t="str">
        <f ca="1">OFFSET('Séries-Statique'!$A$11,B752,8)</f>
        <v/>
      </c>
      <c r="J757" s="527"/>
      <c r="K757" s="293"/>
      <c r="M757" s="521"/>
      <c r="N757" s="291"/>
      <c r="O757" s="520" t="s">
        <v>258</v>
      </c>
      <c r="P757" s="520"/>
      <c r="Q757" s="527" t="str">
        <f ca="1">OFFSET('Séries-Statique'!$A$11,N752,11)</f>
        <v/>
      </c>
      <c r="R757" s="525"/>
      <c r="S757" s="866" t="s">
        <v>270</v>
      </c>
      <c r="T757" s="866"/>
      <c r="U757" s="527" t="str">
        <f ca="1">OFFSET('Séries-Statique'!$A$11,N752,8)</f>
        <v/>
      </c>
      <c r="V757" s="527"/>
      <c r="W757" s="293"/>
    </row>
    <row r="758" spans="1:23" ht="18.75" x14ac:dyDescent="0.3">
      <c r="A758" s="138" t="str">
        <f>IF(COUNT('Séries-Statique'!$A$11:$A$50)&gt;'Etiquette Statique'!N752,"X","")</f>
        <v/>
      </c>
      <c r="B758" s="291"/>
      <c r="C758" s="952" t="s">
        <v>68</v>
      </c>
      <c r="D758" s="952"/>
      <c r="E758" s="866" t="s">
        <v>69</v>
      </c>
      <c r="F758" s="866"/>
      <c r="G758" s="951" t="str">
        <f ca="1">OFFSET('Séries-Statique'!$A$11,B752,2)</f>
        <v/>
      </c>
      <c r="H758" s="951"/>
      <c r="I758" s="951"/>
      <c r="J758" s="951"/>
      <c r="K758" s="293"/>
      <c r="M758" s="521"/>
      <c r="N758" s="291"/>
      <c r="O758" s="952" t="s">
        <v>68</v>
      </c>
      <c r="P758" s="952"/>
      <c r="Q758" s="866" t="s">
        <v>69</v>
      </c>
      <c r="R758" s="866"/>
      <c r="S758" s="951" t="str">
        <f ca="1">OFFSET('Séries-Statique'!$A$11,N752,2)</f>
        <v/>
      </c>
      <c r="T758" s="951"/>
      <c r="U758" s="951"/>
      <c r="V758" s="951"/>
      <c r="W758" s="293"/>
    </row>
    <row r="759" spans="1:23" ht="18.75" x14ac:dyDescent="0.3">
      <c r="A759" s="138" t="str">
        <f>IF(COUNT('Séries-Statique'!$A$11:$A$50)&gt;'Etiquette Statique'!N752,"X","")</f>
        <v/>
      </c>
      <c r="B759" s="291"/>
      <c r="C759" s="952"/>
      <c r="D759" s="952"/>
      <c r="E759" s="866" t="s">
        <v>70</v>
      </c>
      <c r="F759" s="866"/>
      <c r="G759" s="951" t="str">
        <f ca="1">OFFSET('Séries-Statique'!$A$11,B752,3)</f>
        <v/>
      </c>
      <c r="H759" s="951"/>
      <c r="I759" s="951"/>
      <c r="J759" s="951"/>
      <c r="K759" s="293"/>
      <c r="M759" s="521"/>
      <c r="N759" s="291"/>
      <c r="O759" s="952"/>
      <c r="P759" s="952"/>
      <c r="Q759" s="866" t="s">
        <v>70</v>
      </c>
      <c r="R759" s="866"/>
      <c r="S759" s="951" t="str">
        <f ca="1">OFFSET('Séries-Statique'!$A$11,N752,3)</f>
        <v/>
      </c>
      <c r="T759" s="951"/>
      <c r="U759" s="951"/>
      <c r="V759" s="951"/>
      <c r="W759" s="293"/>
    </row>
    <row r="760" spans="1:23" ht="18.75" x14ac:dyDescent="0.3">
      <c r="A760" s="138" t="str">
        <f>IF(COUNT('Séries-Statique'!$A$11:$A$50)&gt;'Etiquette Statique'!N752,"X","")</f>
        <v/>
      </c>
      <c r="B760" s="291"/>
      <c r="C760" s="952"/>
      <c r="D760" s="952"/>
      <c r="E760" s="866" t="s">
        <v>257</v>
      </c>
      <c r="F760" s="866"/>
      <c r="G760" s="951" t="str">
        <f ca="1">OFFSET('Séries-Statique'!$A$11,B752,4)</f>
        <v/>
      </c>
      <c r="H760" s="951"/>
      <c r="I760" s="951"/>
      <c r="J760" s="951"/>
      <c r="K760" s="293"/>
      <c r="M760" s="521"/>
      <c r="N760" s="291"/>
      <c r="O760" s="952"/>
      <c r="P760" s="952"/>
      <c r="Q760" s="866" t="s">
        <v>257</v>
      </c>
      <c r="R760" s="866"/>
      <c r="S760" s="951" t="str">
        <f ca="1">OFFSET('Séries-Statique'!$A$11,N752,4)</f>
        <v/>
      </c>
      <c r="T760" s="951"/>
      <c r="U760" s="951"/>
      <c r="V760" s="951"/>
      <c r="W760" s="293"/>
    </row>
    <row r="761" spans="1:23" ht="21" x14ac:dyDescent="0.35">
      <c r="A761" s="138" t="str">
        <f>IF(COUNT('Séries-Statique'!$A$11:$A$50)&gt;'Etiquette Statique'!N752,"X","")</f>
        <v/>
      </c>
      <c r="B761" s="291"/>
      <c r="C761" s="952"/>
      <c r="D761" s="952"/>
      <c r="E761" s="866" t="s">
        <v>71</v>
      </c>
      <c r="F761" s="866"/>
      <c r="G761" s="947" t="str">
        <f ca="1">OFFSET('Séries-Statique'!$A$11,B752,5)</f>
        <v/>
      </c>
      <c r="H761" s="947"/>
      <c r="I761" s="947"/>
      <c r="J761" s="947"/>
      <c r="K761" s="293"/>
      <c r="M761" s="521"/>
      <c r="N761" s="291"/>
      <c r="O761" s="952"/>
      <c r="P761" s="952"/>
      <c r="Q761" s="866" t="s">
        <v>71</v>
      </c>
      <c r="R761" s="866"/>
      <c r="S761" s="947" t="str">
        <f ca="1">OFFSET('Séries-Statique'!$A$11,N752,5)</f>
        <v/>
      </c>
      <c r="T761" s="947"/>
      <c r="U761" s="947"/>
      <c r="V761" s="947"/>
      <c r="W761" s="293"/>
    </row>
    <row r="762" spans="1:23" ht="21" x14ac:dyDescent="0.35">
      <c r="A762" s="138" t="str">
        <f>IF(COUNT('Séries-Statique'!$A$11:$A$50)&gt;'Etiquette Statique'!N752,"X","")</f>
        <v/>
      </c>
      <c r="B762" s="291"/>
      <c r="C762" s="931" t="s">
        <v>248</v>
      </c>
      <c r="D762" s="931"/>
      <c r="E762" s="948" t="str">
        <f ca="1">IF(E753="","",IF(OR(E753="DWF",E753="DNF"),"Distance","Temps"))</f>
        <v/>
      </c>
      <c r="F762" s="948"/>
      <c r="G762" s="525" t="str">
        <f ca="1">OFFSET('Séries-Statique'!$A$11,B752,18)</f>
        <v/>
      </c>
      <c r="H762" s="524" t="str">
        <f ca="1">OFFSET('Séries-Statique'!$A$11,B752,19)</f>
        <v/>
      </c>
      <c r="I762" s="526" t="str">
        <f ca="1">OFFSET('Séries-Statique'!$A$11,B752,20)</f>
        <v/>
      </c>
      <c r="J762" s="524" t="str">
        <f ca="1">OFFSET('Séries-Statique'!$A$11,B752,21)</f>
        <v/>
      </c>
      <c r="K762" s="293"/>
      <c r="M762" s="521"/>
      <c r="N762" s="291"/>
      <c r="O762" s="931" t="s">
        <v>248</v>
      </c>
      <c r="P762" s="931"/>
      <c r="Q762" s="948" t="str">
        <f ca="1">IF(Q753="","",IF(OR(Q753="DWF",Q753="DNF"),"Distance","Temps"))</f>
        <v/>
      </c>
      <c r="R762" s="948"/>
      <c r="S762" s="525" t="str">
        <f ca="1">OFFSET('Séries-Statique'!$A$11,N752,18)</f>
        <v/>
      </c>
      <c r="T762" s="524" t="str">
        <f ca="1">OFFSET('Séries-Statique'!$A$11,N752,19)</f>
        <v/>
      </c>
      <c r="U762" s="526" t="str">
        <f ca="1">OFFSET('Séries-Statique'!$A$11,N752,20)</f>
        <v/>
      </c>
      <c r="V762" s="524" t="str">
        <f ca="1">OFFSET('Séries-Statique'!$A$11,N752,21)</f>
        <v/>
      </c>
      <c r="W762" s="293"/>
    </row>
    <row r="763" spans="1:23" ht="18.75" x14ac:dyDescent="0.3">
      <c r="A763" s="138" t="str">
        <f>IF(COUNT('Séries-Statique'!$A$11:$A$50)&gt;'Etiquette Statique'!N752,"X","")</f>
        <v/>
      </c>
      <c r="B763" s="291"/>
      <c r="C763" s="931"/>
      <c r="D763" s="931"/>
      <c r="E763" s="933" t="s">
        <v>273</v>
      </c>
      <c r="F763" s="514" t="s">
        <v>271</v>
      </c>
      <c r="G763" s="528" t="str">
        <f ca="1">OFFSET('Séries-Statique'!$A$11,B752,14)</f>
        <v/>
      </c>
      <c r="H763" s="529" t="str">
        <f ca="1">OFFSET('Séries-Statique'!$A$11,B752,15)</f>
        <v/>
      </c>
      <c r="I763" s="528" t="str">
        <f ca="1">OFFSET('Séries-Statique'!$A$11,B752,16)</f>
        <v/>
      </c>
      <c r="J763" s="529" t="str">
        <f ca="1">OFFSET('Séries-Statique'!$A$11,B752,17)</f>
        <v/>
      </c>
      <c r="K763" s="293"/>
      <c r="M763" s="521"/>
      <c r="N763" s="291"/>
      <c r="O763" s="931"/>
      <c r="P763" s="931"/>
      <c r="Q763" s="933" t="s">
        <v>273</v>
      </c>
      <c r="R763" s="514" t="s">
        <v>271</v>
      </c>
      <c r="S763" s="528" t="str">
        <f ca="1">OFFSET('Séries-Statique'!$A$11,N752,14)</f>
        <v/>
      </c>
      <c r="T763" s="529" t="str">
        <f ca="1">OFFSET('Séries-Statique'!$A$11,N752,15)</f>
        <v/>
      </c>
      <c r="U763" s="528" t="str">
        <f ca="1">OFFSET('Séries-Statique'!$A$11,N752,16)</f>
        <v/>
      </c>
      <c r="V763" s="529" t="str">
        <f ca="1">OFFSET('Séries-Statique'!$A$11,N752,17)</f>
        <v/>
      </c>
      <c r="W763" s="293"/>
    </row>
    <row r="764" spans="1:23" ht="18.75" x14ac:dyDescent="0.3">
      <c r="A764" s="138" t="str">
        <f>IF(COUNT('Séries-Statique'!$A$11:$A$50)&gt;'Etiquette Statique'!N752,"X","")</f>
        <v/>
      </c>
      <c r="B764" s="291"/>
      <c r="C764" s="931"/>
      <c r="D764" s="931"/>
      <c r="E764" s="933"/>
      <c r="F764" s="514" t="s">
        <v>272</v>
      </c>
      <c r="G764" s="528" t="str">
        <f ca="1">OFFSET('Séries-Statique'!$A$11,B752,22)</f>
        <v/>
      </c>
      <c r="H764" s="529" t="str">
        <f ca="1">OFFSET('Séries-Statique'!$A$11,B752,23)</f>
        <v/>
      </c>
      <c r="I764" s="528" t="str">
        <f ca="1">OFFSET('Séries-Statique'!$A$11,B752,24)</f>
        <v/>
      </c>
      <c r="J764" s="529" t="str">
        <f ca="1">OFFSET('Séries-Statique'!$A$11,B752,25)</f>
        <v/>
      </c>
      <c r="K764" s="293"/>
      <c r="M764" s="521"/>
      <c r="N764" s="291"/>
      <c r="O764" s="931"/>
      <c r="P764" s="931"/>
      <c r="Q764" s="933"/>
      <c r="R764" s="514" t="s">
        <v>272</v>
      </c>
      <c r="S764" s="528" t="str">
        <f ca="1">OFFSET('Séries-Statique'!$A$11,N752,22)</f>
        <v/>
      </c>
      <c r="T764" s="529" t="str">
        <f ca="1">OFFSET('Séries-Statique'!$A$11,N752,23)</f>
        <v/>
      </c>
      <c r="U764" s="528" t="str">
        <f ca="1">OFFSET('Séries-Statique'!$A$11,N752,24)</f>
        <v/>
      </c>
      <c r="V764" s="529" t="str">
        <f ca="1">OFFSET('Séries-Statique'!$A$11,N752,25)</f>
        <v/>
      </c>
      <c r="W764" s="293"/>
    </row>
    <row r="765" spans="1:23" x14ac:dyDescent="0.25">
      <c r="A765" s="138" t="str">
        <f>IF(COUNT('Séries-Statique'!$A$11:$A$50)&gt;'Etiquette Statique'!N752,"X","")</f>
        <v/>
      </c>
      <c r="B765" s="291"/>
      <c r="C765" s="945"/>
      <c r="D765" s="945"/>
      <c r="E765" s="945"/>
      <c r="F765" s="945"/>
      <c r="G765" s="945"/>
      <c r="H765" s="945"/>
      <c r="I765" s="945"/>
      <c r="J765" s="945"/>
      <c r="K765" s="293"/>
      <c r="M765" s="521"/>
      <c r="N765" s="291"/>
      <c r="O765" s="945"/>
      <c r="P765" s="945"/>
      <c r="Q765" s="945"/>
      <c r="R765" s="945"/>
      <c r="S765" s="945"/>
      <c r="T765" s="945"/>
      <c r="U765" s="945"/>
      <c r="V765" s="945"/>
      <c r="W765" s="293"/>
    </row>
    <row r="766" spans="1:23" ht="18.75" x14ac:dyDescent="0.3">
      <c r="A766" s="138" t="str">
        <f>IF(COUNT('Séries-Statique'!$A$11:$A$50)&gt;'Etiquette Statique'!N752,"X","")</f>
        <v/>
      </c>
      <c r="B766" s="291"/>
      <c r="C766" s="946" t="s">
        <v>259</v>
      </c>
      <c r="D766" s="946"/>
      <c r="E766" s="946"/>
      <c r="F766" s="946"/>
      <c r="G766" s="946"/>
      <c r="H766" s="946"/>
      <c r="I766" s="946"/>
      <c r="J766" s="946"/>
      <c r="K766" s="293"/>
      <c r="M766" s="521"/>
      <c r="N766" s="291"/>
      <c r="O766" s="946" t="s">
        <v>259</v>
      </c>
      <c r="P766" s="946"/>
      <c r="Q766" s="946"/>
      <c r="R766" s="946"/>
      <c r="S766" s="946"/>
      <c r="T766" s="946"/>
      <c r="U766" s="946"/>
      <c r="V766" s="946"/>
      <c r="W766" s="293"/>
    </row>
    <row r="767" spans="1:23" ht="15.75" thickBot="1" x14ac:dyDescent="0.3">
      <c r="A767" s="138" t="str">
        <f>IF(COUNT('Séries-Statique'!$A$11:$A$50)&gt;'Etiquette Statique'!N752,"X","")</f>
        <v/>
      </c>
      <c r="B767" s="291"/>
      <c r="C767" s="945"/>
      <c r="D767" s="945"/>
      <c r="E767" s="945"/>
      <c r="F767" s="945"/>
      <c r="G767" s="945"/>
      <c r="H767" s="945"/>
      <c r="I767" s="945"/>
      <c r="J767" s="945"/>
      <c r="K767" s="293"/>
      <c r="M767" s="521"/>
      <c r="N767" s="291"/>
      <c r="O767" s="945"/>
      <c r="P767" s="945"/>
      <c r="Q767" s="945"/>
      <c r="R767" s="945"/>
      <c r="S767" s="945"/>
      <c r="T767" s="945"/>
      <c r="U767" s="945"/>
      <c r="V767" s="945"/>
      <c r="W767" s="293"/>
    </row>
    <row r="768" spans="1:23" ht="15.75" thickBot="1" x14ac:dyDescent="0.3">
      <c r="A768" s="138" t="str">
        <f>IF(COUNT('Séries-Statique'!$A$11:$A$50)&gt;'Etiquette Statique'!N752,"X","")</f>
        <v/>
      </c>
      <c r="B768" s="291"/>
      <c r="C768" s="933" t="s">
        <v>262</v>
      </c>
      <c r="D768" s="934"/>
      <c r="E768" s="530"/>
      <c r="F768" s="531"/>
      <c r="G768" s="531"/>
      <c r="H768" s="531"/>
      <c r="I768" s="531"/>
      <c r="J768" s="532"/>
      <c r="K768" s="293"/>
      <c r="M768" s="521"/>
      <c r="N768" s="291"/>
      <c r="O768" s="933" t="s">
        <v>262</v>
      </c>
      <c r="P768" s="934"/>
      <c r="Q768" s="530"/>
      <c r="R768" s="531"/>
      <c r="S768" s="531"/>
      <c r="T768" s="531"/>
      <c r="U768" s="531"/>
      <c r="V768" s="532"/>
      <c r="W768" s="293"/>
    </row>
    <row r="769" spans="1:23" ht="15.75" thickBot="1" x14ac:dyDescent="0.3">
      <c r="A769" s="138" t="str">
        <f>IF(COUNT('Séries-Statique'!$A$11:$A$50)&gt;'Etiquette Statique'!N752,"X","")</f>
        <v/>
      </c>
      <c r="B769" s="291"/>
      <c r="C769" s="516"/>
      <c r="D769" s="516"/>
      <c r="E769" s="289"/>
      <c r="F769" s="289"/>
      <c r="G769" s="289"/>
      <c r="H769" s="289"/>
      <c r="I769" s="289"/>
      <c r="J769" s="289"/>
      <c r="K769" s="293"/>
      <c r="M769" s="521"/>
      <c r="N769" s="291"/>
      <c r="O769" s="516"/>
      <c r="P769" s="516"/>
      <c r="Q769" s="289"/>
      <c r="R769" s="289"/>
      <c r="S769" s="289"/>
      <c r="T769" s="289"/>
      <c r="U769" s="289"/>
      <c r="V769" s="289"/>
      <c r="W769" s="293"/>
    </row>
    <row r="770" spans="1:23" x14ac:dyDescent="0.25">
      <c r="A770" s="138" t="str">
        <f>IF(COUNT('Séries-Statique'!$A$11:$A$50)&gt;'Etiquette Statique'!N752,"X","")</f>
        <v/>
      </c>
      <c r="B770" s="291"/>
      <c r="C770" s="976" t="s">
        <v>260</v>
      </c>
      <c r="D770" s="977"/>
      <c r="E770" s="959"/>
      <c r="F770" s="959"/>
      <c r="G770" s="959"/>
      <c r="H770" s="959"/>
      <c r="I770" s="959"/>
      <c r="J770" s="960"/>
      <c r="K770" s="293"/>
      <c r="M770" s="521"/>
      <c r="N770" s="291"/>
      <c r="O770" s="976" t="s">
        <v>260</v>
      </c>
      <c r="P770" s="977"/>
      <c r="Q770" s="959"/>
      <c r="R770" s="959"/>
      <c r="S770" s="959"/>
      <c r="T770" s="959"/>
      <c r="U770" s="959"/>
      <c r="V770" s="960"/>
      <c r="W770" s="293"/>
    </row>
    <row r="771" spans="1:23" x14ac:dyDescent="0.25">
      <c r="A771" s="138" t="str">
        <f>IF(COUNT('Séries-Statique'!$A$11:$A$50)&gt;'Etiquette Statique'!N752,"X","")</f>
        <v/>
      </c>
      <c r="B771" s="291"/>
      <c r="C771" s="971"/>
      <c r="D771" s="972"/>
      <c r="E771" s="949"/>
      <c r="F771" s="949"/>
      <c r="G771" s="949"/>
      <c r="H771" s="949"/>
      <c r="I771" s="949"/>
      <c r="J771" s="950"/>
      <c r="K771" s="293"/>
      <c r="M771" s="521"/>
      <c r="N771" s="291"/>
      <c r="O771" s="971"/>
      <c r="P771" s="972"/>
      <c r="Q771" s="949"/>
      <c r="R771" s="949"/>
      <c r="S771" s="949"/>
      <c r="T771" s="949"/>
      <c r="U771" s="949"/>
      <c r="V771" s="950"/>
      <c r="W771" s="293"/>
    </row>
    <row r="772" spans="1:23" x14ac:dyDescent="0.25">
      <c r="A772" s="138" t="str">
        <f>IF(COUNT('Séries-Statique'!$A$11:$A$50)&gt;'Etiquette Statique'!N752,"X","")</f>
        <v/>
      </c>
      <c r="B772" s="291"/>
      <c r="C772" s="971" t="s">
        <v>261</v>
      </c>
      <c r="D772" s="972"/>
      <c r="E772" s="949"/>
      <c r="F772" s="949"/>
      <c r="G772" s="949"/>
      <c r="H772" s="949"/>
      <c r="I772" s="949"/>
      <c r="J772" s="950"/>
      <c r="K772" s="293"/>
      <c r="M772" s="521"/>
      <c r="N772" s="291"/>
      <c r="O772" s="971" t="s">
        <v>261</v>
      </c>
      <c r="P772" s="972"/>
      <c r="Q772" s="949"/>
      <c r="R772" s="949"/>
      <c r="S772" s="949"/>
      <c r="T772" s="949"/>
      <c r="U772" s="949"/>
      <c r="V772" s="950"/>
      <c r="W772" s="293"/>
    </row>
    <row r="773" spans="1:23" ht="15.75" thickBot="1" x14ac:dyDescent="0.3">
      <c r="A773" s="138" t="str">
        <f>IF(COUNT('Séries-Statique'!$A$11:$A$50)&gt;'Etiquette Statique'!N752,"X","")</f>
        <v/>
      </c>
      <c r="B773" s="291"/>
      <c r="C773" s="973"/>
      <c r="D773" s="974"/>
      <c r="E773" s="954"/>
      <c r="F773" s="954"/>
      <c r="G773" s="954"/>
      <c r="H773" s="954"/>
      <c r="I773" s="954"/>
      <c r="J773" s="955"/>
      <c r="K773" s="293"/>
      <c r="M773" s="521"/>
      <c r="N773" s="291"/>
      <c r="O773" s="973"/>
      <c r="P773" s="974"/>
      <c r="Q773" s="954"/>
      <c r="R773" s="954"/>
      <c r="S773" s="954"/>
      <c r="T773" s="954"/>
      <c r="U773" s="954"/>
      <c r="V773" s="955"/>
      <c r="W773" s="293"/>
    </row>
    <row r="774" spans="1:23" ht="15.75" thickBot="1" x14ac:dyDescent="0.3">
      <c r="A774" s="138" t="str">
        <f>IF(COUNT('Séries-Statique'!$A$11:$A$50)&gt;'Etiquette Statique'!N752,"X","")</f>
        <v/>
      </c>
      <c r="B774" s="291"/>
      <c r="C774" s="292"/>
      <c r="D774" s="292"/>
      <c r="E774" s="292"/>
      <c r="F774" s="292"/>
      <c r="G774" s="292"/>
      <c r="H774" s="292"/>
      <c r="I774" s="292"/>
      <c r="J774" s="292"/>
      <c r="K774" s="293"/>
      <c r="M774" s="521"/>
      <c r="N774" s="291"/>
      <c r="O774" s="292"/>
      <c r="P774" s="292"/>
      <c r="Q774" s="292"/>
      <c r="R774" s="292"/>
      <c r="S774" s="292"/>
      <c r="T774" s="292"/>
      <c r="U774" s="292"/>
      <c r="V774" s="292"/>
      <c r="W774" s="293"/>
    </row>
    <row r="775" spans="1:23" x14ac:dyDescent="0.25">
      <c r="A775" s="138" t="str">
        <f>IF(COUNT('Séries-Statique'!$A$11:$A$50)&gt;'Etiquette Statique'!N752,"X","")</f>
        <v/>
      </c>
      <c r="B775" s="291"/>
      <c r="C775" s="956" t="s">
        <v>132</v>
      </c>
      <c r="D775" s="880" t="s">
        <v>133</v>
      </c>
      <c r="E775" s="871"/>
      <c r="F775" s="871"/>
      <c r="G775" s="871"/>
      <c r="H775" s="871"/>
      <c r="I775" s="959"/>
      <c r="J775" s="960"/>
      <c r="K775" s="293"/>
      <c r="M775" s="521"/>
      <c r="N775" s="291"/>
      <c r="O775" s="956" t="s">
        <v>132</v>
      </c>
      <c r="P775" s="880" t="s">
        <v>133</v>
      </c>
      <c r="Q775" s="871"/>
      <c r="R775" s="871"/>
      <c r="S775" s="871"/>
      <c r="T775" s="871"/>
      <c r="U775" s="959"/>
      <c r="V775" s="960"/>
      <c r="W775" s="293"/>
    </row>
    <row r="776" spans="1:23" x14ac:dyDescent="0.25">
      <c r="A776" s="138" t="str">
        <f>IF(COUNT('Séries-Statique'!$A$11:$A$50)&gt;'Etiquette Statique'!N752,"X","")</f>
        <v/>
      </c>
      <c r="B776" s="291"/>
      <c r="C776" s="957"/>
      <c r="D776" s="859" t="s">
        <v>134</v>
      </c>
      <c r="E776" s="864"/>
      <c r="F776" s="864"/>
      <c r="G776" s="864"/>
      <c r="H776" s="864"/>
      <c r="I776" s="949"/>
      <c r="J776" s="950"/>
      <c r="K776" s="293"/>
      <c r="M776" s="521"/>
      <c r="N776" s="291"/>
      <c r="O776" s="957"/>
      <c r="P776" s="859" t="s">
        <v>134</v>
      </c>
      <c r="Q776" s="864"/>
      <c r="R776" s="864"/>
      <c r="S776" s="864"/>
      <c r="T776" s="864"/>
      <c r="U776" s="949"/>
      <c r="V776" s="950"/>
      <c r="W776" s="293"/>
    </row>
    <row r="777" spans="1:23" x14ac:dyDescent="0.25">
      <c r="A777" s="138" t="str">
        <f>IF(COUNT('Séries-Statique'!$A$11:$A$50)&gt;'Etiquette Statique'!N752,"X","")</f>
        <v/>
      </c>
      <c r="B777" s="291"/>
      <c r="C777" s="957"/>
      <c r="D777" s="859" t="s">
        <v>135</v>
      </c>
      <c r="E777" s="864"/>
      <c r="F777" s="864"/>
      <c r="G777" s="864"/>
      <c r="H777" s="864"/>
      <c r="I777" s="949"/>
      <c r="J777" s="950"/>
      <c r="K777" s="293"/>
      <c r="M777" s="521"/>
      <c r="N777" s="291"/>
      <c r="O777" s="957"/>
      <c r="P777" s="859" t="s">
        <v>135</v>
      </c>
      <c r="Q777" s="864"/>
      <c r="R777" s="864"/>
      <c r="S777" s="864"/>
      <c r="T777" s="864"/>
      <c r="U777" s="949"/>
      <c r="V777" s="950"/>
      <c r="W777" s="293"/>
    </row>
    <row r="778" spans="1:23" x14ac:dyDescent="0.25">
      <c r="A778" s="138" t="str">
        <f>IF(COUNT('Séries-Statique'!$A$11:$A$50)&gt;'Etiquette Statique'!N752,"X","")</f>
        <v/>
      </c>
      <c r="B778" s="291"/>
      <c r="C778" s="957"/>
      <c r="D778" s="859" t="s">
        <v>136</v>
      </c>
      <c r="E778" s="864"/>
      <c r="F778" s="864"/>
      <c r="G778" s="864"/>
      <c r="H778" s="864"/>
      <c r="I778" s="949"/>
      <c r="J778" s="950"/>
      <c r="K778" s="293"/>
      <c r="M778" s="521"/>
      <c r="N778" s="291"/>
      <c r="O778" s="957"/>
      <c r="P778" s="859" t="s">
        <v>136</v>
      </c>
      <c r="Q778" s="864"/>
      <c r="R778" s="864"/>
      <c r="S778" s="864"/>
      <c r="T778" s="864"/>
      <c r="U778" s="949"/>
      <c r="V778" s="950"/>
      <c r="W778" s="293"/>
    </row>
    <row r="779" spans="1:23" x14ac:dyDescent="0.25">
      <c r="A779" s="138" t="str">
        <f>IF(COUNT('Séries-Statique'!$A$11:$A$50)&gt;'Etiquette Statique'!N752,"X","")</f>
        <v/>
      </c>
      <c r="B779" s="291"/>
      <c r="C779" s="957"/>
      <c r="D779" s="859" t="s">
        <v>137</v>
      </c>
      <c r="E779" s="864"/>
      <c r="F779" s="864"/>
      <c r="G779" s="864"/>
      <c r="H779" s="864"/>
      <c r="I779" s="949"/>
      <c r="J779" s="950"/>
      <c r="K779" s="293"/>
      <c r="M779" s="521"/>
      <c r="N779" s="291"/>
      <c r="O779" s="957"/>
      <c r="P779" s="859" t="s">
        <v>137</v>
      </c>
      <c r="Q779" s="864"/>
      <c r="R779" s="864"/>
      <c r="S779" s="864"/>
      <c r="T779" s="864"/>
      <c r="U779" s="949"/>
      <c r="V779" s="950"/>
      <c r="W779" s="293"/>
    </row>
    <row r="780" spans="1:23" ht="15.75" thickBot="1" x14ac:dyDescent="0.3">
      <c r="A780" s="138" t="str">
        <f>IF(COUNT('Séries-Statique'!$A$11:$A$50)&gt;'Etiquette Statique'!N752,"X","")</f>
        <v/>
      </c>
      <c r="B780" s="291"/>
      <c r="C780" s="958"/>
      <c r="D780" s="862" t="s">
        <v>138</v>
      </c>
      <c r="E780" s="975"/>
      <c r="F780" s="975"/>
      <c r="G780" s="975"/>
      <c r="H780" s="975"/>
      <c r="I780" s="954"/>
      <c r="J780" s="955"/>
      <c r="K780" s="293"/>
      <c r="M780" s="521"/>
      <c r="N780" s="291"/>
      <c r="O780" s="958"/>
      <c r="P780" s="862" t="s">
        <v>138</v>
      </c>
      <c r="Q780" s="975"/>
      <c r="R780" s="975"/>
      <c r="S780" s="975"/>
      <c r="T780" s="975"/>
      <c r="U780" s="954"/>
      <c r="V780" s="955"/>
      <c r="W780" s="293"/>
    </row>
    <row r="781" spans="1:23" x14ac:dyDescent="0.25">
      <c r="A781" s="138" t="str">
        <f>IF(COUNT('Séries-Statique'!$A$11:$A$50)&gt;'Etiquette Statique'!N752,"X","")</f>
        <v/>
      </c>
      <c r="B781" s="291"/>
      <c r="C781" s="961" t="s">
        <v>145</v>
      </c>
      <c r="D781" s="963" t="s">
        <v>146</v>
      </c>
      <c r="E781" s="964"/>
      <c r="F781" s="964"/>
      <c r="G781" s="964"/>
      <c r="H781" s="964"/>
      <c r="I781" s="965"/>
      <c r="J781" s="966"/>
      <c r="K781" s="293"/>
      <c r="M781" s="521"/>
      <c r="N781" s="291"/>
      <c r="O781" s="961" t="s">
        <v>145</v>
      </c>
      <c r="P781" s="963" t="s">
        <v>146</v>
      </c>
      <c r="Q781" s="964"/>
      <c r="R781" s="964"/>
      <c r="S781" s="964"/>
      <c r="T781" s="964"/>
      <c r="U781" s="965"/>
      <c r="V781" s="966"/>
      <c r="W781" s="293"/>
    </row>
    <row r="782" spans="1:23" x14ac:dyDescent="0.25">
      <c r="A782" s="138" t="str">
        <f>IF(COUNT('Séries-Statique'!$A$11:$A$50)&gt;'Etiquette Statique'!N752,"X","")</f>
        <v/>
      </c>
      <c r="B782" s="291"/>
      <c r="C782" s="957"/>
      <c r="D782" s="859" t="s">
        <v>147</v>
      </c>
      <c r="E782" s="864"/>
      <c r="F782" s="864"/>
      <c r="G782" s="864"/>
      <c r="H782" s="864"/>
      <c r="I782" s="949"/>
      <c r="J782" s="950"/>
      <c r="K782" s="293"/>
      <c r="M782" s="521"/>
      <c r="N782" s="291"/>
      <c r="O782" s="957"/>
      <c r="P782" s="859" t="s">
        <v>147</v>
      </c>
      <c r="Q782" s="864"/>
      <c r="R782" s="864"/>
      <c r="S782" s="864"/>
      <c r="T782" s="864"/>
      <c r="U782" s="949"/>
      <c r="V782" s="950"/>
      <c r="W782" s="293"/>
    </row>
    <row r="783" spans="1:23" x14ac:dyDescent="0.25">
      <c r="A783" s="138" t="str">
        <f>IF(COUNT('Séries-Statique'!$A$11:$A$50)&gt;'Etiquette Statique'!N752,"X","")</f>
        <v/>
      </c>
      <c r="B783" s="291"/>
      <c r="C783" s="957"/>
      <c r="D783" s="859" t="s">
        <v>148</v>
      </c>
      <c r="E783" s="864"/>
      <c r="F783" s="864"/>
      <c r="G783" s="864"/>
      <c r="H783" s="864"/>
      <c r="I783" s="949"/>
      <c r="J783" s="950"/>
      <c r="K783" s="293"/>
      <c r="M783" s="521"/>
      <c r="N783" s="291"/>
      <c r="O783" s="957"/>
      <c r="P783" s="859" t="s">
        <v>148</v>
      </c>
      <c r="Q783" s="864"/>
      <c r="R783" s="864"/>
      <c r="S783" s="864"/>
      <c r="T783" s="864"/>
      <c r="U783" s="949"/>
      <c r="V783" s="950"/>
      <c r="W783" s="293"/>
    </row>
    <row r="784" spans="1:23" x14ac:dyDescent="0.25">
      <c r="A784" s="138" t="str">
        <f>IF(COUNT('Séries-Statique'!$A$11:$A$50)&gt;'Etiquette Statique'!N752,"X","")</f>
        <v/>
      </c>
      <c r="B784" s="291"/>
      <c r="C784" s="957"/>
      <c r="D784" s="859" t="s">
        <v>149</v>
      </c>
      <c r="E784" s="864"/>
      <c r="F784" s="864"/>
      <c r="G784" s="864"/>
      <c r="H784" s="864"/>
      <c r="I784" s="949"/>
      <c r="J784" s="950"/>
      <c r="K784" s="293"/>
      <c r="M784" s="521"/>
      <c r="N784" s="291"/>
      <c r="O784" s="957"/>
      <c r="P784" s="859" t="s">
        <v>149</v>
      </c>
      <c r="Q784" s="864"/>
      <c r="R784" s="864"/>
      <c r="S784" s="864"/>
      <c r="T784" s="864"/>
      <c r="U784" s="949"/>
      <c r="V784" s="950"/>
      <c r="W784" s="293"/>
    </row>
    <row r="785" spans="1:23" x14ac:dyDescent="0.25">
      <c r="A785" s="138" t="str">
        <f>IF(COUNT('Séries-Statique'!$A$11:$A$50)&gt;'Etiquette Statique'!N752,"X","")</f>
        <v/>
      </c>
      <c r="B785" s="291"/>
      <c r="C785" s="957"/>
      <c r="D785" s="859" t="s">
        <v>150</v>
      </c>
      <c r="E785" s="864"/>
      <c r="F785" s="864"/>
      <c r="G785" s="864"/>
      <c r="H785" s="864"/>
      <c r="I785" s="949"/>
      <c r="J785" s="950"/>
      <c r="K785" s="293"/>
      <c r="M785" s="521"/>
      <c r="N785" s="291"/>
      <c r="O785" s="957"/>
      <c r="P785" s="859" t="s">
        <v>150</v>
      </c>
      <c r="Q785" s="864"/>
      <c r="R785" s="864"/>
      <c r="S785" s="864"/>
      <c r="T785" s="864"/>
      <c r="U785" s="949"/>
      <c r="V785" s="950"/>
      <c r="W785" s="293"/>
    </row>
    <row r="786" spans="1:23" x14ac:dyDescent="0.25">
      <c r="A786" s="138" t="str">
        <f>IF(COUNT('Séries-Statique'!$A$11:$A$50)&gt;'Etiquette Statique'!N752,"X","")</f>
        <v/>
      </c>
      <c r="B786" s="291"/>
      <c r="C786" s="957"/>
      <c r="D786" s="859" t="s">
        <v>151</v>
      </c>
      <c r="E786" s="864"/>
      <c r="F786" s="864"/>
      <c r="G786" s="864"/>
      <c r="H786" s="864"/>
      <c r="I786" s="949"/>
      <c r="J786" s="950"/>
      <c r="K786" s="293"/>
      <c r="M786" s="521"/>
      <c r="N786" s="291"/>
      <c r="O786" s="957"/>
      <c r="P786" s="859" t="s">
        <v>151</v>
      </c>
      <c r="Q786" s="864"/>
      <c r="R786" s="864"/>
      <c r="S786" s="864"/>
      <c r="T786" s="864"/>
      <c r="U786" s="949"/>
      <c r="V786" s="950"/>
      <c r="W786" s="293"/>
    </row>
    <row r="787" spans="1:23" ht="15.75" thickBot="1" x14ac:dyDescent="0.3">
      <c r="A787" s="138" t="str">
        <f>IF(COUNT('Séries-Statique'!$A$11:$A$50)&gt;'Etiquette Statique'!N752,"X","")</f>
        <v/>
      </c>
      <c r="B787" s="291"/>
      <c r="C787" s="962"/>
      <c r="D787" s="967" t="s">
        <v>152</v>
      </c>
      <c r="E787" s="968"/>
      <c r="F787" s="968"/>
      <c r="G787" s="968"/>
      <c r="H787" s="968"/>
      <c r="I787" s="969"/>
      <c r="J787" s="970"/>
      <c r="K787" s="293"/>
      <c r="M787" s="521"/>
      <c r="N787" s="291"/>
      <c r="O787" s="962"/>
      <c r="P787" s="967" t="s">
        <v>152</v>
      </c>
      <c r="Q787" s="968"/>
      <c r="R787" s="968"/>
      <c r="S787" s="968"/>
      <c r="T787" s="968"/>
      <c r="U787" s="969"/>
      <c r="V787" s="970"/>
      <c r="W787" s="293"/>
    </row>
    <row r="788" spans="1:23" x14ac:dyDescent="0.25">
      <c r="A788" s="138" t="str">
        <f>IF(COUNT('Séries-Statique'!$A$11:$A$50)&gt;'Etiquette Statique'!N752,"X","")</f>
        <v/>
      </c>
      <c r="B788" s="291"/>
      <c r="C788" s="956" t="s">
        <v>126</v>
      </c>
      <c r="D788" s="918" t="s">
        <v>263</v>
      </c>
      <c r="E788" s="919"/>
      <c r="F788" s="920"/>
      <c r="G788" s="416" t="s">
        <v>174</v>
      </c>
      <c r="H788" s="416"/>
      <c r="I788" s="959"/>
      <c r="J788" s="960"/>
      <c r="K788" s="293"/>
      <c r="M788" s="521"/>
      <c r="N788" s="291"/>
      <c r="O788" s="956" t="s">
        <v>126</v>
      </c>
      <c r="P788" s="918" t="s">
        <v>263</v>
      </c>
      <c r="Q788" s="919"/>
      <c r="R788" s="920"/>
      <c r="S788" s="416" t="s">
        <v>174</v>
      </c>
      <c r="T788" s="416"/>
      <c r="U788" s="959"/>
      <c r="V788" s="960"/>
      <c r="W788" s="293"/>
    </row>
    <row r="789" spans="1:23" x14ac:dyDescent="0.25">
      <c r="A789" s="138" t="str">
        <f>IF(COUNT('Séries-Statique'!$A$11:$A$50)&gt;'Etiquette Statique'!N752,"X","")</f>
        <v/>
      </c>
      <c r="B789" s="291"/>
      <c r="C789" s="957"/>
      <c r="D789" s="913" t="s">
        <v>128</v>
      </c>
      <c r="E789" s="914"/>
      <c r="F789" s="915"/>
      <c r="G789" s="110" t="s">
        <v>266</v>
      </c>
      <c r="H789" s="110"/>
      <c r="I789" s="949"/>
      <c r="J789" s="950"/>
      <c r="K789" s="293"/>
      <c r="M789" s="521"/>
      <c r="N789" s="291"/>
      <c r="O789" s="957"/>
      <c r="P789" s="913" t="s">
        <v>128</v>
      </c>
      <c r="Q789" s="914"/>
      <c r="R789" s="915"/>
      <c r="S789" s="110" t="s">
        <v>266</v>
      </c>
      <c r="T789" s="110"/>
      <c r="U789" s="949"/>
      <c r="V789" s="950"/>
      <c r="W789" s="293"/>
    </row>
    <row r="790" spans="1:23" x14ac:dyDescent="0.25">
      <c r="A790" s="138" t="str">
        <f>IF(COUNT('Séries-Statique'!$A$11:$A$50)&gt;'Etiquette Statique'!N752,"X","")</f>
        <v/>
      </c>
      <c r="B790" s="291"/>
      <c r="C790" s="957"/>
      <c r="D790" s="913" t="s">
        <v>264</v>
      </c>
      <c r="E790" s="914"/>
      <c r="F790" s="915"/>
      <c r="G790" s="110" t="s">
        <v>265</v>
      </c>
      <c r="H790" s="110"/>
      <c r="I790" s="949"/>
      <c r="J790" s="950"/>
      <c r="K790" s="293"/>
      <c r="M790" s="521"/>
      <c r="N790" s="291"/>
      <c r="O790" s="957"/>
      <c r="P790" s="913" t="s">
        <v>264</v>
      </c>
      <c r="Q790" s="914"/>
      <c r="R790" s="915"/>
      <c r="S790" s="110" t="s">
        <v>265</v>
      </c>
      <c r="T790" s="110"/>
      <c r="U790" s="949"/>
      <c r="V790" s="950"/>
      <c r="W790" s="293"/>
    </row>
    <row r="791" spans="1:23" x14ac:dyDescent="0.25">
      <c r="A791" s="138" t="str">
        <f>IF(COUNT('Séries-Statique'!$A$11:$A$50)&gt;'Etiquette Statique'!N752,"X","")</f>
        <v/>
      </c>
      <c r="B791" s="291"/>
      <c r="C791" s="957"/>
      <c r="D791" s="533" t="s">
        <v>267</v>
      </c>
      <c r="E791" s="518"/>
      <c r="F791" s="518"/>
      <c r="G791" s="110" t="s">
        <v>164</v>
      </c>
      <c r="H791" s="110"/>
      <c r="I791" s="949"/>
      <c r="J791" s="950"/>
      <c r="K791" s="293"/>
      <c r="M791" s="521"/>
      <c r="N791" s="291"/>
      <c r="O791" s="957"/>
      <c r="P791" s="533" t="s">
        <v>267</v>
      </c>
      <c r="Q791" s="518"/>
      <c r="R791" s="518"/>
      <c r="S791" s="110" t="s">
        <v>164</v>
      </c>
      <c r="T791" s="110"/>
      <c r="U791" s="949"/>
      <c r="V791" s="950"/>
      <c r="W791" s="293"/>
    </row>
    <row r="792" spans="1:23" ht="15.75" thickBot="1" x14ac:dyDescent="0.3">
      <c r="A792" s="138" t="str">
        <f>IF(COUNT('Séries-Statique'!$A$11:$A$50)&gt;'Etiquette Statique'!N752,"X","")</f>
        <v/>
      </c>
      <c r="B792" s="291"/>
      <c r="C792" s="958"/>
      <c r="D792" s="534" t="s">
        <v>268</v>
      </c>
      <c r="E792" s="519"/>
      <c r="F792" s="519"/>
      <c r="G792" s="3" t="s">
        <v>164</v>
      </c>
      <c r="H792" s="3"/>
      <c r="I792" s="954"/>
      <c r="J792" s="955"/>
      <c r="K792" s="293"/>
      <c r="M792" s="521"/>
      <c r="N792" s="291"/>
      <c r="O792" s="958"/>
      <c r="P792" s="534" t="s">
        <v>268</v>
      </c>
      <c r="Q792" s="519"/>
      <c r="R792" s="519"/>
      <c r="S792" s="3" t="s">
        <v>164</v>
      </c>
      <c r="T792" s="3"/>
      <c r="U792" s="954"/>
      <c r="V792" s="955"/>
      <c r="W792" s="293"/>
    </row>
    <row r="793" spans="1:23" ht="15.75" thickBot="1" x14ac:dyDescent="0.3">
      <c r="A793" s="138" t="str">
        <f>IF(COUNT('Séries-Statique'!$A$11:$A$50)&gt;'Etiquette Statique'!N752,"X","")</f>
        <v/>
      </c>
      <c r="B793" s="291"/>
      <c r="C793" s="292"/>
      <c r="D793" s="292"/>
      <c r="E793" s="292"/>
      <c r="F793" s="292"/>
      <c r="G793" s="292"/>
      <c r="H793" s="292"/>
      <c r="I793" s="292"/>
      <c r="J793" s="292"/>
      <c r="K793" s="293"/>
      <c r="M793" s="521"/>
      <c r="N793" s="291"/>
      <c r="O793" s="292"/>
      <c r="P793" s="292"/>
      <c r="Q793" s="292"/>
      <c r="R793" s="292"/>
      <c r="S793" s="292"/>
      <c r="T793" s="292"/>
      <c r="U793" s="292"/>
      <c r="V793" s="292"/>
      <c r="W793" s="293"/>
    </row>
    <row r="794" spans="1:23" ht="18.75" x14ac:dyDescent="0.3">
      <c r="A794" s="138" t="str">
        <f>IF(COUNT('Séries-Statique'!$A$11:$A$50)&gt;'Etiquette Statique'!N752,"X","")</f>
        <v/>
      </c>
      <c r="B794" s="291"/>
      <c r="C794" s="901" t="s">
        <v>269</v>
      </c>
      <c r="D794" s="902"/>
      <c r="E794" s="902"/>
      <c r="F794" s="902"/>
      <c r="G794" s="902"/>
      <c r="H794" s="902"/>
      <c r="I794" s="902"/>
      <c r="J794" s="903"/>
      <c r="K794" s="293"/>
      <c r="M794" s="521"/>
      <c r="N794" s="291"/>
      <c r="O794" s="901" t="s">
        <v>269</v>
      </c>
      <c r="P794" s="902"/>
      <c r="Q794" s="902"/>
      <c r="R794" s="902"/>
      <c r="S794" s="902"/>
      <c r="T794" s="902"/>
      <c r="U794" s="902"/>
      <c r="V794" s="903"/>
      <c r="W794" s="293"/>
    </row>
    <row r="795" spans="1:23" x14ac:dyDescent="0.25">
      <c r="A795" s="138" t="str">
        <f>IF(COUNT('Séries-Statique'!$A$11:$A$50)&gt;'Etiquette Statique'!N752,"X","")</f>
        <v/>
      </c>
      <c r="B795" s="291"/>
      <c r="C795" s="904"/>
      <c r="D795" s="905"/>
      <c r="E795" s="905"/>
      <c r="F795" s="905"/>
      <c r="G795" s="905"/>
      <c r="H795" s="905"/>
      <c r="I795" s="905"/>
      <c r="J795" s="906"/>
      <c r="K795" s="293"/>
      <c r="M795" s="521"/>
      <c r="N795" s="291"/>
      <c r="O795" s="904"/>
      <c r="P795" s="905"/>
      <c r="Q795" s="905"/>
      <c r="R795" s="905"/>
      <c r="S795" s="905"/>
      <c r="T795" s="905"/>
      <c r="U795" s="905"/>
      <c r="V795" s="906"/>
      <c r="W795" s="293"/>
    </row>
    <row r="796" spans="1:23" x14ac:dyDescent="0.25">
      <c r="A796" s="138" t="str">
        <f>IF(COUNT('Séries-Statique'!$A$11:$A$50)&gt;'Etiquette Statique'!N752,"X","")</f>
        <v/>
      </c>
      <c r="B796" s="291"/>
      <c r="C796" s="907"/>
      <c r="D796" s="908"/>
      <c r="E796" s="908"/>
      <c r="F796" s="908"/>
      <c r="G796" s="908"/>
      <c r="H796" s="908"/>
      <c r="I796" s="908"/>
      <c r="J796" s="909"/>
      <c r="K796" s="293"/>
      <c r="M796" s="521"/>
      <c r="N796" s="291"/>
      <c r="O796" s="907"/>
      <c r="P796" s="908"/>
      <c r="Q796" s="908"/>
      <c r="R796" s="908"/>
      <c r="S796" s="908"/>
      <c r="T796" s="908"/>
      <c r="U796" s="908"/>
      <c r="V796" s="909"/>
      <c r="W796" s="293"/>
    </row>
    <row r="797" spans="1:23" x14ac:dyDescent="0.25">
      <c r="A797" s="138" t="str">
        <f>IF(COUNT('Séries-Statique'!$A$11:$A$50)&gt;'Etiquette Statique'!N752,"X","")</f>
        <v/>
      </c>
      <c r="B797" s="291"/>
      <c r="C797" s="907"/>
      <c r="D797" s="908"/>
      <c r="E797" s="908"/>
      <c r="F797" s="908"/>
      <c r="G797" s="908"/>
      <c r="H797" s="908"/>
      <c r="I797" s="908"/>
      <c r="J797" s="909"/>
      <c r="K797" s="293"/>
      <c r="M797" s="521"/>
      <c r="N797" s="291"/>
      <c r="O797" s="907"/>
      <c r="P797" s="908"/>
      <c r="Q797" s="908"/>
      <c r="R797" s="908"/>
      <c r="S797" s="908"/>
      <c r="T797" s="908"/>
      <c r="U797" s="908"/>
      <c r="V797" s="909"/>
      <c r="W797" s="293"/>
    </row>
    <row r="798" spans="1:23" ht="15.75" thickBot="1" x14ac:dyDescent="0.3">
      <c r="A798" s="138" t="str">
        <f>IF(COUNT('Séries-Statique'!$A$11:$A$50)&gt;'Etiquette Statique'!N752,"X","")</f>
        <v/>
      </c>
      <c r="B798" s="291"/>
      <c r="C798" s="910"/>
      <c r="D798" s="911"/>
      <c r="E798" s="911"/>
      <c r="F798" s="911"/>
      <c r="G798" s="911"/>
      <c r="H798" s="911"/>
      <c r="I798" s="911"/>
      <c r="J798" s="912"/>
      <c r="K798" s="293"/>
      <c r="M798" s="521"/>
      <c r="N798" s="291"/>
      <c r="O798" s="910"/>
      <c r="P798" s="911"/>
      <c r="Q798" s="911"/>
      <c r="R798" s="911"/>
      <c r="S798" s="911"/>
      <c r="T798" s="911"/>
      <c r="U798" s="911"/>
      <c r="V798" s="912"/>
      <c r="W798" s="293"/>
    </row>
    <row r="799" spans="1:23" ht="15.75" thickBot="1" x14ac:dyDescent="0.3">
      <c r="A799" s="138" t="str">
        <f>IF(COUNT('Séries-Statique'!$A$11:$A$50)&gt;'Etiquette Statique'!N752,"X","")</f>
        <v/>
      </c>
      <c r="B799" s="294"/>
      <c r="C799" s="295"/>
      <c r="D799" s="295"/>
      <c r="E799" s="295"/>
      <c r="F799" s="295"/>
      <c r="G799" s="295"/>
      <c r="H799" s="295"/>
      <c r="I799" s="295"/>
      <c r="J799" s="295"/>
      <c r="K799" s="296"/>
      <c r="M799" s="521"/>
      <c r="N799" s="294"/>
      <c r="O799" s="295"/>
      <c r="P799" s="295"/>
      <c r="Q799" s="295"/>
      <c r="R799" s="295"/>
      <c r="S799" s="295"/>
      <c r="T799" s="295"/>
      <c r="U799" s="295"/>
      <c r="V799" s="295"/>
      <c r="W799" s="296"/>
    </row>
    <row r="800" spans="1:23" ht="15" customHeight="1" x14ac:dyDescent="0.25">
      <c r="A800" s="138" t="str">
        <f>IF(COUNT('Séries-Statique'!$A$11:$A$50)&gt;'Etiquette Statique'!N752,"X","")</f>
        <v/>
      </c>
      <c r="B800" s="522"/>
      <c r="C800" s="522"/>
      <c r="D800" s="522"/>
      <c r="E800" s="522"/>
      <c r="F800" s="522"/>
      <c r="G800" s="522"/>
      <c r="H800" s="522"/>
      <c r="I800" s="522"/>
      <c r="J800" s="522"/>
      <c r="K800" s="522"/>
      <c r="L800" s="522"/>
      <c r="M800" s="523"/>
      <c r="N800" s="522"/>
      <c r="O800" s="522"/>
      <c r="P800" s="522"/>
      <c r="Q800" s="522"/>
      <c r="R800" s="522"/>
      <c r="S800" s="522"/>
      <c r="T800" s="522"/>
      <c r="U800" s="522"/>
      <c r="V800" s="522"/>
      <c r="W800" s="522"/>
    </row>
    <row r="801" spans="1:23" ht="15" customHeight="1" thickBot="1" x14ac:dyDescent="0.3">
      <c r="A801" s="138" t="str">
        <f>IF(COUNT('Séries-Statique'!$A$11:$A$50)&gt;'Etiquette Statique'!N852,"X","")</f>
        <v/>
      </c>
      <c r="M801" s="521"/>
    </row>
    <row r="802" spans="1:23" x14ac:dyDescent="0.25">
      <c r="A802" s="138" t="str">
        <f>IF(COUNT('Séries-Statique'!$A$11:$A$50)&gt;'Etiquette Statique'!N852,"X","")</f>
        <v/>
      </c>
      <c r="B802" s="137">
        <f>N752+1</f>
        <v>32</v>
      </c>
      <c r="C802" s="289"/>
      <c r="D802" s="289"/>
      <c r="E802" s="289"/>
      <c r="F802" s="289"/>
      <c r="G802" s="289"/>
      <c r="H802" s="289"/>
      <c r="I802" s="289"/>
      <c r="J802" s="289"/>
      <c r="K802" s="290"/>
      <c r="M802" s="521"/>
      <c r="N802" s="137">
        <f>B802+1</f>
        <v>33</v>
      </c>
      <c r="O802" s="289"/>
      <c r="P802" s="289"/>
      <c r="Q802" s="289"/>
      <c r="R802" s="289"/>
      <c r="S802" s="289"/>
      <c r="T802" s="289"/>
      <c r="U802" s="289"/>
      <c r="V802" s="289"/>
      <c r="W802" s="290"/>
    </row>
    <row r="803" spans="1:23" ht="23.25" x14ac:dyDescent="0.35">
      <c r="A803" s="138" t="str">
        <f>IF(COUNT('Séries-Statique'!$A$11:$A$50)&gt;'Etiquette Statique'!N852,"X","")</f>
        <v/>
      </c>
      <c r="B803" s="291"/>
      <c r="C803" s="931" t="s">
        <v>246</v>
      </c>
      <c r="D803" s="931"/>
      <c r="E803" s="953" t="str">
        <f ca="1">OFFSET('Séries-Statique'!$A$11,B802,13)</f>
        <v/>
      </c>
      <c r="F803" s="953"/>
      <c r="G803" s="953"/>
      <c r="H803" s="953"/>
      <c r="I803" s="953"/>
      <c r="J803" s="953"/>
      <c r="K803" s="293"/>
      <c r="M803" s="521"/>
      <c r="N803" s="291"/>
      <c r="O803" s="931" t="s">
        <v>246</v>
      </c>
      <c r="P803" s="931"/>
      <c r="Q803" s="953" t="str">
        <f ca="1">OFFSET('Séries-Statique'!$A$11,N802,13)</f>
        <v/>
      </c>
      <c r="R803" s="953"/>
      <c r="S803" s="953"/>
      <c r="T803" s="953"/>
      <c r="U803" s="953"/>
      <c r="V803" s="953"/>
      <c r="W803" s="293"/>
    </row>
    <row r="804" spans="1:23" x14ac:dyDescent="0.25">
      <c r="A804" s="138" t="str">
        <f>IF(COUNT('Séries-Statique'!$A$11:$A$50)&gt;'Etiquette Statique'!N852,"X","")</f>
        <v/>
      </c>
      <c r="B804" s="291"/>
      <c r="C804" s="945"/>
      <c r="D804" s="945"/>
      <c r="E804" s="945"/>
      <c r="F804" s="945"/>
      <c r="G804" s="945"/>
      <c r="H804" s="945"/>
      <c r="I804" s="945"/>
      <c r="J804" s="945"/>
      <c r="K804" s="293"/>
      <c r="M804" s="521"/>
      <c r="N804" s="291"/>
      <c r="O804" s="945"/>
      <c r="P804" s="945"/>
      <c r="Q804" s="945"/>
      <c r="R804" s="945"/>
      <c r="S804" s="945"/>
      <c r="T804" s="945"/>
      <c r="U804" s="945"/>
      <c r="V804" s="945"/>
      <c r="W804" s="293"/>
    </row>
    <row r="805" spans="1:23" ht="21" x14ac:dyDescent="0.35">
      <c r="A805" s="138" t="str">
        <f>IF(COUNT('Séries-Statique'!$A$11:$A$50)&gt;'Etiquette Statique'!N852,"X","")</f>
        <v/>
      </c>
      <c r="B805" s="291"/>
      <c r="C805" s="931" t="s">
        <v>39</v>
      </c>
      <c r="D805" s="931"/>
      <c r="E805" s="932" t="str">
        <f ca="1">OFFSET('Séries-Statique'!$A$11,B802,0)</f>
        <v/>
      </c>
      <c r="F805" s="932"/>
      <c r="G805" s="948" t="s">
        <v>67</v>
      </c>
      <c r="H805" s="948"/>
      <c r="I805" s="932" t="str">
        <f ca="1">OFFSET('Séries-Statique'!$A$11,B802,6)</f>
        <v/>
      </c>
      <c r="J805" s="932"/>
      <c r="K805" s="293"/>
      <c r="M805" s="521"/>
      <c r="N805" s="291"/>
      <c r="O805" s="931" t="s">
        <v>39</v>
      </c>
      <c r="P805" s="931"/>
      <c r="Q805" s="932" t="str">
        <f ca="1">OFFSET('Séries-Statique'!$A$11,N802,0)</f>
        <v/>
      </c>
      <c r="R805" s="932"/>
      <c r="S805" s="948" t="s">
        <v>67</v>
      </c>
      <c r="T805" s="948"/>
      <c r="U805" s="932" t="str">
        <f ca="1">OFFSET('Séries-Statique'!$A$11,N802,6)</f>
        <v/>
      </c>
      <c r="V805" s="932"/>
      <c r="W805" s="293"/>
    </row>
    <row r="806" spans="1:23" ht="23.25" x14ac:dyDescent="0.35">
      <c r="A806" s="138" t="str">
        <f>IF(COUNT('Séries-Statique'!$A$11:$A$50)&gt;'Etiquette Statique'!N852,"X","")</f>
        <v/>
      </c>
      <c r="B806" s="291"/>
      <c r="C806" s="931" t="s">
        <v>1</v>
      </c>
      <c r="D806" s="931"/>
      <c r="E806" s="953" t="str">
        <f ca="1">OFFSET('Séries-Statique'!$A$11,B802,9)</f>
        <v/>
      </c>
      <c r="F806" s="953"/>
      <c r="G806" s="948" t="s">
        <v>2</v>
      </c>
      <c r="H806" s="948"/>
      <c r="I806" s="932" t="str">
        <f ca="1">OFFSET('Séries-Statique'!$A$11,B802,10)</f>
        <v/>
      </c>
      <c r="J806" s="932"/>
      <c r="K806" s="293"/>
      <c r="M806" s="521"/>
      <c r="N806" s="291"/>
      <c r="O806" s="931" t="s">
        <v>1</v>
      </c>
      <c r="P806" s="931"/>
      <c r="Q806" s="953" t="str">
        <f ca="1">OFFSET('Séries-Statique'!$A$11,N802,9)</f>
        <v/>
      </c>
      <c r="R806" s="953"/>
      <c r="S806" s="948" t="s">
        <v>2</v>
      </c>
      <c r="T806" s="948"/>
      <c r="U806" s="932" t="str">
        <f ca="1">OFFSET('Séries-Statique'!$A$11,N802,10)</f>
        <v/>
      </c>
      <c r="V806" s="932"/>
      <c r="W806" s="293"/>
    </row>
    <row r="807" spans="1:23" ht="21" x14ac:dyDescent="0.35">
      <c r="A807" s="138" t="str">
        <f>IF(COUNT('Séries-Statique'!$A$11:$A$50)&gt;'Etiquette Statique'!N852,"X","")</f>
        <v/>
      </c>
      <c r="B807" s="291"/>
      <c r="C807" s="520" t="s">
        <v>258</v>
      </c>
      <c r="D807" s="520"/>
      <c r="E807" s="527" t="str">
        <f ca="1">OFFSET('Séries-Statique'!$A$11,B802,11)</f>
        <v/>
      </c>
      <c r="F807" s="525"/>
      <c r="G807" s="866" t="s">
        <v>270</v>
      </c>
      <c r="H807" s="866"/>
      <c r="I807" s="527" t="str">
        <f ca="1">OFFSET('Séries-Statique'!$A$11,B802,8)</f>
        <v/>
      </c>
      <c r="J807" s="527"/>
      <c r="K807" s="293"/>
      <c r="M807" s="521"/>
      <c r="N807" s="291"/>
      <c r="O807" s="520" t="s">
        <v>258</v>
      </c>
      <c r="P807" s="520"/>
      <c r="Q807" s="527" t="str">
        <f ca="1">OFFSET('Séries-Statique'!$A$11,N802,11)</f>
        <v/>
      </c>
      <c r="R807" s="525"/>
      <c r="S807" s="866" t="s">
        <v>270</v>
      </c>
      <c r="T807" s="866"/>
      <c r="U807" s="527" t="str">
        <f ca="1">OFFSET('Séries-Statique'!$A$11,N802,8)</f>
        <v/>
      </c>
      <c r="V807" s="527"/>
      <c r="W807" s="293"/>
    </row>
    <row r="808" spans="1:23" ht="18.75" x14ac:dyDescent="0.3">
      <c r="A808" s="138" t="str">
        <f>IF(COUNT('Séries-Statique'!$A$11:$A$50)&gt;'Etiquette Statique'!N852,"X","")</f>
        <v/>
      </c>
      <c r="B808" s="291"/>
      <c r="C808" s="952" t="s">
        <v>68</v>
      </c>
      <c r="D808" s="952"/>
      <c r="E808" s="866" t="s">
        <v>69</v>
      </c>
      <c r="F808" s="866"/>
      <c r="G808" s="951" t="str">
        <f ca="1">OFFSET('Séries-Statique'!$A$11,B802,2)</f>
        <v/>
      </c>
      <c r="H808" s="951"/>
      <c r="I808" s="951"/>
      <c r="J808" s="951"/>
      <c r="K808" s="293"/>
      <c r="M808" s="521"/>
      <c r="N808" s="291"/>
      <c r="O808" s="952" t="s">
        <v>68</v>
      </c>
      <c r="P808" s="952"/>
      <c r="Q808" s="866" t="s">
        <v>69</v>
      </c>
      <c r="R808" s="866"/>
      <c r="S808" s="951" t="str">
        <f ca="1">OFFSET('Séries-Statique'!$A$11,N802,2)</f>
        <v/>
      </c>
      <c r="T808" s="951"/>
      <c r="U808" s="951"/>
      <c r="V808" s="951"/>
      <c r="W808" s="293"/>
    </row>
    <row r="809" spans="1:23" ht="18.75" x14ac:dyDescent="0.3">
      <c r="A809" s="138" t="str">
        <f>IF(COUNT('Séries-Statique'!$A$11:$A$50)&gt;'Etiquette Statique'!N852,"X","")</f>
        <v/>
      </c>
      <c r="B809" s="291"/>
      <c r="C809" s="952"/>
      <c r="D809" s="952"/>
      <c r="E809" s="866" t="s">
        <v>70</v>
      </c>
      <c r="F809" s="866"/>
      <c r="G809" s="951" t="str">
        <f ca="1">OFFSET('Séries-Statique'!$A$11,B802,3)</f>
        <v/>
      </c>
      <c r="H809" s="951"/>
      <c r="I809" s="951"/>
      <c r="J809" s="951"/>
      <c r="K809" s="293"/>
      <c r="M809" s="521"/>
      <c r="N809" s="291"/>
      <c r="O809" s="952"/>
      <c r="P809" s="952"/>
      <c r="Q809" s="866" t="s">
        <v>70</v>
      </c>
      <c r="R809" s="866"/>
      <c r="S809" s="951" t="str">
        <f ca="1">OFFSET('Séries-Statique'!$A$11,N802,3)</f>
        <v/>
      </c>
      <c r="T809" s="951"/>
      <c r="U809" s="951"/>
      <c r="V809" s="951"/>
      <c r="W809" s="293"/>
    </row>
    <row r="810" spans="1:23" ht="18.75" x14ac:dyDescent="0.3">
      <c r="A810" s="138" t="str">
        <f>IF(COUNT('Séries-Statique'!$A$11:$A$50)&gt;'Etiquette Statique'!N852,"X","")</f>
        <v/>
      </c>
      <c r="B810" s="291"/>
      <c r="C810" s="952"/>
      <c r="D810" s="952"/>
      <c r="E810" s="866" t="s">
        <v>257</v>
      </c>
      <c r="F810" s="866"/>
      <c r="G810" s="951" t="str">
        <f ca="1">OFFSET('Séries-Statique'!$A$11,B802,4)</f>
        <v/>
      </c>
      <c r="H810" s="951"/>
      <c r="I810" s="951"/>
      <c r="J810" s="951"/>
      <c r="K810" s="293"/>
      <c r="M810" s="521"/>
      <c r="N810" s="291"/>
      <c r="O810" s="952"/>
      <c r="P810" s="952"/>
      <c r="Q810" s="866" t="s">
        <v>257</v>
      </c>
      <c r="R810" s="866"/>
      <c r="S810" s="951" t="str">
        <f ca="1">OFFSET('Séries-Statique'!$A$11,N802,4)</f>
        <v/>
      </c>
      <c r="T810" s="951"/>
      <c r="U810" s="951"/>
      <c r="V810" s="951"/>
      <c r="W810" s="293"/>
    </row>
    <row r="811" spans="1:23" ht="21" x14ac:dyDescent="0.35">
      <c r="A811" s="138" t="str">
        <f>IF(COUNT('Séries-Statique'!$A$11:$A$50)&gt;'Etiquette Statique'!N852,"X","")</f>
        <v/>
      </c>
      <c r="B811" s="291"/>
      <c r="C811" s="952"/>
      <c r="D811" s="952"/>
      <c r="E811" s="866" t="s">
        <v>71</v>
      </c>
      <c r="F811" s="866"/>
      <c r="G811" s="947" t="str">
        <f ca="1">OFFSET('Séries-Statique'!$A$11,B802,5)</f>
        <v/>
      </c>
      <c r="H811" s="947"/>
      <c r="I811" s="947"/>
      <c r="J811" s="947"/>
      <c r="K811" s="293"/>
      <c r="M811" s="521"/>
      <c r="N811" s="291"/>
      <c r="O811" s="952"/>
      <c r="P811" s="952"/>
      <c r="Q811" s="866" t="s">
        <v>71</v>
      </c>
      <c r="R811" s="866"/>
      <c r="S811" s="947" t="str">
        <f ca="1">OFFSET('Séries-Statique'!$A$11,N802,5)</f>
        <v/>
      </c>
      <c r="T811" s="947"/>
      <c r="U811" s="947"/>
      <c r="V811" s="947"/>
      <c r="W811" s="293"/>
    </row>
    <row r="812" spans="1:23" ht="21" x14ac:dyDescent="0.35">
      <c r="A812" s="138" t="str">
        <f>IF(COUNT('Séries-Statique'!$A$11:$A$50)&gt;'Etiquette Statique'!N852,"X","")</f>
        <v/>
      </c>
      <c r="B812" s="291"/>
      <c r="C812" s="931" t="s">
        <v>248</v>
      </c>
      <c r="D812" s="931"/>
      <c r="E812" s="948" t="str">
        <f ca="1">IF(E803="","",IF(OR(E803="DWF",E803="DNF"),"Distance","Temps"))</f>
        <v/>
      </c>
      <c r="F812" s="948"/>
      <c r="G812" s="525" t="str">
        <f ca="1">OFFSET('Séries-Statique'!$A$11,B802,18)</f>
        <v/>
      </c>
      <c r="H812" s="524" t="str">
        <f ca="1">OFFSET('Séries-Statique'!$A$11,B802,19)</f>
        <v/>
      </c>
      <c r="I812" s="526" t="str">
        <f ca="1">OFFSET('Séries-Statique'!$A$11,B802,20)</f>
        <v/>
      </c>
      <c r="J812" s="524" t="str">
        <f ca="1">OFFSET('Séries-Statique'!$A$11,B802,21)</f>
        <v/>
      </c>
      <c r="K812" s="293"/>
      <c r="M812" s="521"/>
      <c r="N812" s="291"/>
      <c r="O812" s="931" t="s">
        <v>248</v>
      </c>
      <c r="P812" s="931"/>
      <c r="Q812" s="948" t="str">
        <f ca="1">IF(Q803="","",IF(OR(Q803="DWF",Q803="DNF"),"Distance","Temps"))</f>
        <v/>
      </c>
      <c r="R812" s="948"/>
      <c r="S812" s="525" t="str">
        <f ca="1">OFFSET('Séries-Statique'!$A$11,N802,18)</f>
        <v/>
      </c>
      <c r="T812" s="524" t="str">
        <f ca="1">OFFSET('Séries-Statique'!$A$11,N802,19)</f>
        <v/>
      </c>
      <c r="U812" s="526" t="str">
        <f ca="1">OFFSET('Séries-Statique'!$A$11,N802,20)</f>
        <v/>
      </c>
      <c r="V812" s="524" t="str">
        <f ca="1">OFFSET('Séries-Statique'!$A$11,N802,21)</f>
        <v/>
      </c>
      <c r="W812" s="293"/>
    </row>
    <row r="813" spans="1:23" ht="18.75" x14ac:dyDescent="0.3">
      <c r="A813" s="138" t="str">
        <f>IF(COUNT('Séries-Statique'!$A$11:$A$50)&gt;'Etiquette Statique'!N852,"X","")</f>
        <v/>
      </c>
      <c r="B813" s="291"/>
      <c r="C813" s="931"/>
      <c r="D813" s="931"/>
      <c r="E813" s="933" t="s">
        <v>273</v>
      </c>
      <c r="F813" s="514" t="s">
        <v>271</v>
      </c>
      <c r="G813" s="528" t="str">
        <f ca="1">OFFSET('Séries-Statique'!$A$11,B802,14)</f>
        <v/>
      </c>
      <c r="H813" s="529" t="str">
        <f ca="1">OFFSET('Séries-Statique'!$A$11,B802,15)</f>
        <v/>
      </c>
      <c r="I813" s="528" t="str">
        <f ca="1">OFFSET('Séries-Statique'!$A$11,B802,16)</f>
        <v/>
      </c>
      <c r="J813" s="529" t="str">
        <f ca="1">OFFSET('Séries-Statique'!$A$11,B802,17)</f>
        <v/>
      </c>
      <c r="K813" s="293"/>
      <c r="M813" s="521"/>
      <c r="N813" s="291"/>
      <c r="O813" s="931"/>
      <c r="P813" s="931"/>
      <c r="Q813" s="933" t="s">
        <v>273</v>
      </c>
      <c r="R813" s="514" t="s">
        <v>271</v>
      </c>
      <c r="S813" s="528" t="str">
        <f ca="1">OFFSET('Séries-Statique'!$A$11,N802,14)</f>
        <v/>
      </c>
      <c r="T813" s="529" t="str">
        <f ca="1">OFFSET('Séries-Statique'!$A$11,N802,15)</f>
        <v/>
      </c>
      <c r="U813" s="528" t="str">
        <f ca="1">OFFSET('Séries-Statique'!$A$11,N802,16)</f>
        <v/>
      </c>
      <c r="V813" s="529" t="str">
        <f ca="1">OFFSET('Séries-Statique'!$A$11,N802,17)</f>
        <v/>
      </c>
      <c r="W813" s="293"/>
    </row>
    <row r="814" spans="1:23" ht="18.75" x14ac:dyDescent="0.3">
      <c r="A814" s="138" t="str">
        <f>IF(COUNT('Séries-Statique'!$A$11:$A$50)&gt;'Etiquette Statique'!N852,"X","")</f>
        <v/>
      </c>
      <c r="B814" s="291"/>
      <c r="C814" s="931"/>
      <c r="D814" s="931"/>
      <c r="E814" s="933"/>
      <c r="F814" s="514" t="s">
        <v>272</v>
      </c>
      <c r="G814" s="528" t="str">
        <f ca="1">OFFSET('Séries-Statique'!$A$11,B802,22)</f>
        <v/>
      </c>
      <c r="H814" s="529" t="str">
        <f ca="1">OFFSET('Séries-Statique'!$A$11,B802,23)</f>
        <v/>
      </c>
      <c r="I814" s="528" t="str">
        <f ca="1">OFFSET('Séries-Statique'!$A$11,B802,24)</f>
        <v/>
      </c>
      <c r="J814" s="529" t="str">
        <f ca="1">OFFSET('Séries-Statique'!$A$11,B802,25)</f>
        <v/>
      </c>
      <c r="K814" s="293"/>
      <c r="M814" s="521"/>
      <c r="N814" s="291"/>
      <c r="O814" s="931"/>
      <c r="P814" s="931"/>
      <c r="Q814" s="933"/>
      <c r="R814" s="514" t="s">
        <v>272</v>
      </c>
      <c r="S814" s="528" t="str">
        <f ca="1">OFFSET('Séries-Statique'!$A$11,N802,22)</f>
        <v/>
      </c>
      <c r="T814" s="529" t="str">
        <f ca="1">OFFSET('Séries-Statique'!$A$11,N802,23)</f>
        <v/>
      </c>
      <c r="U814" s="528" t="str">
        <f ca="1">OFFSET('Séries-Statique'!$A$11,N802,24)</f>
        <v/>
      </c>
      <c r="V814" s="529" t="str">
        <f ca="1">OFFSET('Séries-Statique'!$A$11,N802,25)</f>
        <v/>
      </c>
      <c r="W814" s="293"/>
    </row>
    <row r="815" spans="1:23" x14ac:dyDescent="0.25">
      <c r="A815" s="138" t="str">
        <f>IF(COUNT('Séries-Statique'!$A$11:$A$50)&gt;'Etiquette Statique'!N852,"X","")</f>
        <v/>
      </c>
      <c r="B815" s="291"/>
      <c r="C815" s="945"/>
      <c r="D815" s="945"/>
      <c r="E815" s="945"/>
      <c r="F815" s="945"/>
      <c r="G815" s="945"/>
      <c r="H815" s="945"/>
      <c r="I815" s="945"/>
      <c r="J815" s="945"/>
      <c r="K815" s="293"/>
      <c r="M815" s="521"/>
      <c r="N815" s="291"/>
      <c r="O815" s="945"/>
      <c r="P815" s="945"/>
      <c r="Q815" s="945"/>
      <c r="R815" s="945"/>
      <c r="S815" s="945"/>
      <c r="T815" s="945"/>
      <c r="U815" s="945"/>
      <c r="V815" s="945"/>
      <c r="W815" s="293"/>
    </row>
    <row r="816" spans="1:23" ht="18.75" x14ac:dyDescent="0.3">
      <c r="A816" s="138" t="str">
        <f>IF(COUNT('Séries-Statique'!$A$11:$A$50)&gt;'Etiquette Statique'!N852,"X","")</f>
        <v/>
      </c>
      <c r="B816" s="291"/>
      <c r="C816" s="946" t="s">
        <v>259</v>
      </c>
      <c r="D816" s="946"/>
      <c r="E816" s="946"/>
      <c r="F816" s="946"/>
      <c r="G816" s="946"/>
      <c r="H816" s="946"/>
      <c r="I816" s="946"/>
      <c r="J816" s="946"/>
      <c r="K816" s="293"/>
      <c r="M816" s="521"/>
      <c r="N816" s="291"/>
      <c r="O816" s="946" t="s">
        <v>259</v>
      </c>
      <c r="P816" s="946"/>
      <c r="Q816" s="946"/>
      <c r="R816" s="946"/>
      <c r="S816" s="946"/>
      <c r="T816" s="946"/>
      <c r="U816" s="946"/>
      <c r="V816" s="946"/>
      <c r="W816" s="293"/>
    </row>
    <row r="817" spans="1:23" ht="15.75" thickBot="1" x14ac:dyDescent="0.3">
      <c r="A817" s="138" t="str">
        <f>IF(COUNT('Séries-Statique'!$A$11:$A$50)&gt;'Etiquette Statique'!N852,"X","")</f>
        <v/>
      </c>
      <c r="B817" s="291"/>
      <c r="C817" s="945"/>
      <c r="D817" s="945"/>
      <c r="E817" s="945"/>
      <c r="F817" s="945"/>
      <c r="G817" s="945"/>
      <c r="H817" s="945"/>
      <c r="I817" s="945"/>
      <c r="J817" s="945"/>
      <c r="K817" s="293"/>
      <c r="M817" s="521"/>
      <c r="N817" s="291"/>
      <c r="O817" s="945"/>
      <c r="P817" s="945"/>
      <c r="Q817" s="945"/>
      <c r="R817" s="945"/>
      <c r="S817" s="945"/>
      <c r="T817" s="945"/>
      <c r="U817" s="945"/>
      <c r="V817" s="945"/>
      <c r="W817" s="293"/>
    </row>
    <row r="818" spans="1:23" ht="15.75" thickBot="1" x14ac:dyDescent="0.3">
      <c r="A818" s="138" t="str">
        <f>IF(COUNT('Séries-Statique'!$A$11:$A$50)&gt;'Etiquette Statique'!N852,"X","")</f>
        <v/>
      </c>
      <c r="B818" s="291"/>
      <c r="C818" s="933" t="s">
        <v>262</v>
      </c>
      <c r="D818" s="934"/>
      <c r="E818" s="530"/>
      <c r="F818" s="531"/>
      <c r="G818" s="531"/>
      <c r="H818" s="531"/>
      <c r="I818" s="531"/>
      <c r="J818" s="532"/>
      <c r="K818" s="293"/>
      <c r="M818" s="521"/>
      <c r="N818" s="291"/>
      <c r="O818" s="933" t="s">
        <v>262</v>
      </c>
      <c r="P818" s="934"/>
      <c r="Q818" s="530"/>
      <c r="R818" s="531"/>
      <c r="S818" s="531"/>
      <c r="T818" s="531"/>
      <c r="U818" s="531"/>
      <c r="V818" s="532"/>
      <c r="W818" s="293"/>
    </row>
    <row r="819" spans="1:23" ht="15.75" thickBot="1" x14ac:dyDescent="0.3">
      <c r="A819" s="138" t="str">
        <f>IF(COUNT('Séries-Statique'!$A$11:$A$50)&gt;'Etiquette Statique'!N852,"X","")</f>
        <v/>
      </c>
      <c r="B819" s="291"/>
      <c r="C819" s="516"/>
      <c r="D819" s="516"/>
      <c r="E819" s="289"/>
      <c r="F819" s="289"/>
      <c r="G819" s="289"/>
      <c r="H819" s="289"/>
      <c r="I819" s="289"/>
      <c r="J819" s="289"/>
      <c r="K819" s="293"/>
      <c r="M819" s="521"/>
      <c r="N819" s="291"/>
      <c r="O819" s="516"/>
      <c r="P819" s="516"/>
      <c r="Q819" s="289"/>
      <c r="R819" s="289"/>
      <c r="S819" s="289"/>
      <c r="T819" s="289"/>
      <c r="U819" s="289"/>
      <c r="V819" s="289"/>
      <c r="W819" s="293"/>
    </row>
    <row r="820" spans="1:23" x14ac:dyDescent="0.25">
      <c r="A820" s="138" t="str">
        <f>IF(COUNT('Séries-Statique'!$A$11:$A$50)&gt;'Etiquette Statique'!N852,"X","")</f>
        <v/>
      </c>
      <c r="B820" s="291"/>
      <c r="C820" s="976" t="s">
        <v>260</v>
      </c>
      <c r="D820" s="977"/>
      <c r="E820" s="959"/>
      <c r="F820" s="959"/>
      <c r="G820" s="959"/>
      <c r="H820" s="959"/>
      <c r="I820" s="959"/>
      <c r="J820" s="960"/>
      <c r="K820" s="293"/>
      <c r="M820" s="521"/>
      <c r="N820" s="291"/>
      <c r="O820" s="976" t="s">
        <v>260</v>
      </c>
      <c r="P820" s="977"/>
      <c r="Q820" s="959"/>
      <c r="R820" s="959"/>
      <c r="S820" s="959"/>
      <c r="T820" s="959"/>
      <c r="U820" s="959"/>
      <c r="V820" s="960"/>
      <c r="W820" s="293"/>
    </row>
    <row r="821" spans="1:23" x14ac:dyDescent="0.25">
      <c r="A821" s="138" t="str">
        <f>IF(COUNT('Séries-Statique'!$A$11:$A$50)&gt;'Etiquette Statique'!N852,"X","")</f>
        <v/>
      </c>
      <c r="B821" s="291"/>
      <c r="C821" s="971"/>
      <c r="D821" s="972"/>
      <c r="E821" s="949"/>
      <c r="F821" s="949"/>
      <c r="G821" s="949"/>
      <c r="H821" s="949"/>
      <c r="I821" s="949"/>
      <c r="J821" s="950"/>
      <c r="K821" s="293"/>
      <c r="M821" s="521"/>
      <c r="N821" s="291"/>
      <c r="O821" s="971"/>
      <c r="P821" s="972"/>
      <c r="Q821" s="949"/>
      <c r="R821" s="949"/>
      <c r="S821" s="949"/>
      <c r="T821" s="949"/>
      <c r="U821" s="949"/>
      <c r="V821" s="950"/>
      <c r="W821" s="293"/>
    </row>
    <row r="822" spans="1:23" x14ac:dyDescent="0.25">
      <c r="A822" s="138" t="str">
        <f>IF(COUNT('Séries-Statique'!$A$11:$A$50)&gt;'Etiquette Statique'!N852,"X","")</f>
        <v/>
      </c>
      <c r="B822" s="291"/>
      <c r="C822" s="971" t="s">
        <v>261</v>
      </c>
      <c r="D822" s="972"/>
      <c r="E822" s="949"/>
      <c r="F822" s="949"/>
      <c r="G822" s="949"/>
      <c r="H822" s="949"/>
      <c r="I822" s="949"/>
      <c r="J822" s="950"/>
      <c r="K822" s="293"/>
      <c r="M822" s="521"/>
      <c r="N822" s="291"/>
      <c r="O822" s="971" t="s">
        <v>261</v>
      </c>
      <c r="P822" s="972"/>
      <c r="Q822" s="949"/>
      <c r="R822" s="949"/>
      <c r="S822" s="949"/>
      <c r="T822" s="949"/>
      <c r="U822" s="949"/>
      <c r="V822" s="950"/>
      <c r="W822" s="293"/>
    </row>
    <row r="823" spans="1:23" ht="15.75" thickBot="1" x14ac:dyDescent="0.3">
      <c r="A823" s="138" t="str">
        <f>IF(COUNT('Séries-Statique'!$A$11:$A$50)&gt;'Etiquette Statique'!N852,"X","")</f>
        <v/>
      </c>
      <c r="B823" s="291"/>
      <c r="C823" s="973"/>
      <c r="D823" s="974"/>
      <c r="E823" s="954"/>
      <c r="F823" s="954"/>
      <c r="G823" s="954"/>
      <c r="H823" s="954"/>
      <c r="I823" s="954"/>
      <c r="J823" s="955"/>
      <c r="K823" s="293"/>
      <c r="M823" s="521"/>
      <c r="N823" s="291"/>
      <c r="O823" s="973"/>
      <c r="P823" s="974"/>
      <c r="Q823" s="954"/>
      <c r="R823" s="954"/>
      <c r="S823" s="954"/>
      <c r="T823" s="954"/>
      <c r="U823" s="954"/>
      <c r="V823" s="955"/>
      <c r="W823" s="293"/>
    </row>
    <row r="824" spans="1:23" ht="15.75" thickBot="1" x14ac:dyDescent="0.3">
      <c r="A824" s="138" t="str">
        <f>IF(COUNT('Séries-Statique'!$A$11:$A$50)&gt;'Etiquette Statique'!N852,"X","")</f>
        <v/>
      </c>
      <c r="B824" s="291"/>
      <c r="C824" s="292"/>
      <c r="D824" s="292"/>
      <c r="E824" s="292"/>
      <c r="F824" s="292"/>
      <c r="G824" s="292"/>
      <c r="H824" s="292"/>
      <c r="I824" s="292"/>
      <c r="J824" s="292"/>
      <c r="K824" s="293"/>
      <c r="M824" s="521"/>
      <c r="N824" s="291"/>
      <c r="O824" s="292"/>
      <c r="P824" s="292"/>
      <c r="Q824" s="292"/>
      <c r="R824" s="292"/>
      <c r="S824" s="292"/>
      <c r="T824" s="292"/>
      <c r="U824" s="292"/>
      <c r="V824" s="292"/>
      <c r="W824" s="293"/>
    </row>
    <row r="825" spans="1:23" x14ac:dyDescent="0.25">
      <c r="A825" s="138" t="str">
        <f>IF(COUNT('Séries-Statique'!$A$11:$A$50)&gt;'Etiquette Statique'!N852,"X","")</f>
        <v/>
      </c>
      <c r="B825" s="291"/>
      <c r="C825" s="956" t="s">
        <v>132</v>
      </c>
      <c r="D825" s="880" t="s">
        <v>133</v>
      </c>
      <c r="E825" s="871"/>
      <c r="F825" s="871"/>
      <c r="G825" s="871"/>
      <c r="H825" s="871"/>
      <c r="I825" s="959"/>
      <c r="J825" s="960"/>
      <c r="K825" s="293"/>
      <c r="M825" s="521"/>
      <c r="N825" s="291"/>
      <c r="O825" s="956" t="s">
        <v>132</v>
      </c>
      <c r="P825" s="880" t="s">
        <v>133</v>
      </c>
      <c r="Q825" s="871"/>
      <c r="R825" s="871"/>
      <c r="S825" s="871"/>
      <c r="T825" s="871"/>
      <c r="U825" s="959"/>
      <c r="V825" s="960"/>
      <c r="W825" s="293"/>
    </row>
    <row r="826" spans="1:23" x14ac:dyDescent="0.25">
      <c r="A826" s="138" t="str">
        <f>IF(COUNT('Séries-Statique'!$A$11:$A$50)&gt;'Etiquette Statique'!N852,"X","")</f>
        <v/>
      </c>
      <c r="B826" s="291"/>
      <c r="C826" s="957"/>
      <c r="D826" s="859" t="s">
        <v>134</v>
      </c>
      <c r="E826" s="864"/>
      <c r="F826" s="864"/>
      <c r="G826" s="864"/>
      <c r="H826" s="864"/>
      <c r="I826" s="949"/>
      <c r="J826" s="950"/>
      <c r="K826" s="293"/>
      <c r="M826" s="521"/>
      <c r="N826" s="291"/>
      <c r="O826" s="957"/>
      <c r="P826" s="859" t="s">
        <v>134</v>
      </c>
      <c r="Q826" s="864"/>
      <c r="R826" s="864"/>
      <c r="S826" s="864"/>
      <c r="T826" s="864"/>
      <c r="U826" s="949"/>
      <c r="V826" s="950"/>
      <c r="W826" s="293"/>
    </row>
    <row r="827" spans="1:23" x14ac:dyDescent="0.25">
      <c r="A827" s="138" t="str">
        <f>IF(COUNT('Séries-Statique'!$A$11:$A$50)&gt;'Etiquette Statique'!N852,"X","")</f>
        <v/>
      </c>
      <c r="B827" s="291"/>
      <c r="C827" s="957"/>
      <c r="D827" s="859" t="s">
        <v>135</v>
      </c>
      <c r="E827" s="864"/>
      <c r="F827" s="864"/>
      <c r="G827" s="864"/>
      <c r="H827" s="864"/>
      <c r="I827" s="949"/>
      <c r="J827" s="950"/>
      <c r="K827" s="293"/>
      <c r="M827" s="521"/>
      <c r="N827" s="291"/>
      <c r="O827" s="957"/>
      <c r="P827" s="859" t="s">
        <v>135</v>
      </c>
      <c r="Q827" s="864"/>
      <c r="R827" s="864"/>
      <c r="S827" s="864"/>
      <c r="T827" s="864"/>
      <c r="U827" s="949"/>
      <c r="V827" s="950"/>
      <c r="W827" s="293"/>
    </row>
    <row r="828" spans="1:23" x14ac:dyDescent="0.25">
      <c r="A828" s="138" t="str">
        <f>IF(COUNT('Séries-Statique'!$A$11:$A$50)&gt;'Etiquette Statique'!N852,"X","")</f>
        <v/>
      </c>
      <c r="B828" s="291"/>
      <c r="C828" s="957"/>
      <c r="D828" s="859" t="s">
        <v>136</v>
      </c>
      <c r="E828" s="864"/>
      <c r="F828" s="864"/>
      <c r="G828" s="864"/>
      <c r="H828" s="864"/>
      <c r="I828" s="949"/>
      <c r="J828" s="950"/>
      <c r="K828" s="293"/>
      <c r="M828" s="521"/>
      <c r="N828" s="291"/>
      <c r="O828" s="957"/>
      <c r="P828" s="859" t="s">
        <v>136</v>
      </c>
      <c r="Q828" s="864"/>
      <c r="R828" s="864"/>
      <c r="S828" s="864"/>
      <c r="T828" s="864"/>
      <c r="U828" s="949"/>
      <c r="V828" s="950"/>
      <c r="W828" s="293"/>
    </row>
    <row r="829" spans="1:23" x14ac:dyDescent="0.25">
      <c r="A829" s="138" t="str">
        <f>IF(COUNT('Séries-Statique'!$A$11:$A$50)&gt;'Etiquette Statique'!N852,"X","")</f>
        <v/>
      </c>
      <c r="B829" s="291"/>
      <c r="C829" s="957"/>
      <c r="D829" s="859" t="s">
        <v>137</v>
      </c>
      <c r="E829" s="864"/>
      <c r="F829" s="864"/>
      <c r="G829" s="864"/>
      <c r="H829" s="864"/>
      <c r="I829" s="949"/>
      <c r="J829" s="950"/>
      <c r="K829" s="293"/>
      <c r="M829" s="521"/>
      <c r="N829" s="291"/>
      <c r="O829" s="957"/>
      <c r="P829" s="859" t="s">
        <v>137</v>
      </c>
      <c r="Q829" s="864"/>
      <c r="R829" s="864"/>
      <c r="S829" s="864"/>
      <c r="T829" s="864"/>
      <c r="U829" s="949"/>
      <c r="V829" s="950"/>
      <c r="W829" s="293"/>
    </row>
    <row r="830" spans="1:23" ht="15.75" thickBot="1" x14ac:dyDescent="0.3">
      <c r="A830" s="138" t="str">
        <f>IF(COUNT('Séries-Statique'!$A$11:$A$50)&gt;'Etiquette Statique'!N852,"X","")</f>
        <v/>
      </c>
      <c r="B830" s="291"/>
      <c r="C830" s="958"/>
      <c r="D830" s="862" t="s">
        <v>138</v>
      </c>
      <c r="E830" s="975"/>
      <c r="F830" s="975"/>
      <c r="G830" s="975"/>
      <c r="H830" s="975"/>
      <c r="I830" s="954"/>
      <c r="J830" s="955"/>
      <c r="K830" s="293"/>
      <c r="M830" s="521"/>
      <c r="N830" s="291"/>
      <c r="O830" s="958"/>
      <c r="P830" s="862" t="s">
        <v>138</v>
      </c>
      <c r="Q830" s="975"/>
      <c r="R830" s="975"/>
      <c r="S830" s="975"/>
      <c r="T830" s="975"/>
      <c r="U830" s="954"/>
      <c r="V830" s="955"/>
      <c r="W830" s="293"/>
    </row>
    <row r="831" spans="1:23" x14ac:dyDescent="0.25">
      <c r="A831" s="138" t="str">
        <f>IF(COUNT('Séries-Statique'!$A$11:$A$50)&gt;'Etiquette Statique'!N852,"X","")</f>
        <v/>
      </c>
      <c r="B831" s="291"/>
      <c r="C831" s="961" t="s">
        <v>145</v>
      </c>
      <c r="D831" s="963" t="s">
        <v>146</v>
      </c>
      <c r="E831" s="964"/>
      <c r="F831" s="964"/>
      <c r="G831" s="964"/>
      <c r="H831" s="964"/>
      <c r="I831" s="965"/>
      <c r="J831" s="966"/>
      <c r="K831" s="293"/>
      <c r="M831" s="521"/>
      <c r="N831" s="291"/>
      <c r="O831" s="961" t="s">
        <v>145</v>
      </c>
      <c r="P831" s="963" t="s">
        <v>146</v>
      </c>
      <c r="Q831" s="964"/>
      <c r="R831" s="964"/>
      <c r="S831" s="964"/>
      <c r="T831" s="964"/>
      <c r="U831" s="965"/>
      <c r="V831" s="966"/>
      <c r="W831" s="293"/>
    </row>
    <row r="832" spans="1:23" x14ac:dyDescent="0.25">
      <c r="A832" s="138" t="str">
        <f>IF(COUNT('Séries-Statique'!$A$11:$A$50)&gt;'Etiquette Statique'!N852,"X","")</f>
        <v/>
      </c>
      <c r="B832" s="291"/>
      <c r="C832" s="957"/>
      <c r="D832" s="859" t="s">
        <v>147</v>
      </c>
      <c r="E832" s="864"/>
      <c r="F832" s="864"/>
      <c r="G832" s="864"/>
      <c r="H832" s="864"/>
      <c r="I832" s="949"/>
      <c r="J832" s="950"/>
      <c r="K832" s="293"/>
      <c r="M832" s="521"/>
      <c r="N832" s="291"/>
      <c r="O832" s="957"/>
      <c r="P832" s="859" t="s">
        <v>147</v>
      </c>
      <c r="Q832" s="864"/>
      <c r="R832" s="864"/>
      <c r="S832" s="864"/>
      <c r="T832" s="864"/>
      <c r="U832" s="949"/>
      <c r="V832" s="950"/>
      <c r="W832" s="293"/>
    </row>
    <row r="833" spans="1:23" x14ac:dyDescent="0.25">
      <c r="A833" s="138" t="str">
        <f>IF(COUNT('Séries-Statique'!$A$11:$A$50)&gt;'Etiquette Statique'!N852,"X","")</f>
        <v/>
      </c>
      <c r="B833" s="291"/>
      <c r="C833" s="957"/>
      <c r="D833" s="859" t="s">
        <v>148</v>
      </c>
      <c r="E833" s="864"/>
      <c r="F833" s="864"/>
      <c r="G833" s="864"/>
      <c r="H833" s="864"/>
      <c r="I833" s="949"/>
      <c r="J833" s="950"/>
      <c r="K833" s="293"/>
      <c r="M833" s="521"/>
      <c r="N833" s="291"/>
      <c r="O833" s="957"/>
      <c r="P833" s="859" t="s">
        <v>148</v>
      </c>
      <c r="Q833" s="864"/>
      <c r="R833" s="864"/>
      <c r="S833" s="864"/>
      <c r="T833" s="864"/>
      <c r="U833" s="949"/>
      <c r="V833" s="950"/>
      <c r="W833" s="293"/>
    </row>
    <row r="834" spans="1:23" x14ac:dyDescent="0.25">
      <c r="A834" s="138" t="str">
        <f>IF(COUNT('Séries-Statique'!$A$11:$A$50)&gt;'Etiquette Statique'!N852,"X","")</f>
        <v/>
      </c>
      <c r="B834" s="291"/>
      <c r="C834" s="957"/>
      <c r="D834" s="859" t="s">
        <v>149</v>
      </c>
      <c r="E834" s="864"/>
      <c r="F834" s="864"/>
      <c r="G834" s="864"/>
      <c r="H834" s="864"/>
      <c r="I834" s="949"/>
      <c r="J834" s="950"/>
      <c r="K834" s="293"/>
      <c r="M834" s="521"/>
      <c r="N834" s="291"/>
      <c r="O834" s="957"/>
      <c r="P834" s="859" t="s">
        <v>149</v>
      </c>
      <c r="Q834" s="864"/>
      <c r="R834" s="864"/>
      <c r="S834" s="864"/>
      <c r="T834" s="864"/>
      <c r="U834" s="949"/>
      <c r="V834" s="950"/>
      <c r="W834" s="293"/>
    </row>
    <row r="835" spans="1:23" x14ac:dyDescent="0.25">
      <c r="A835" s="138" t="str">
        <f>IF(COUNT('Séries-Statique'!$A$11:$A$50)&gt;'Etiquette Statique'!N852,"X","")</f>
        <v/>
      </c>
      <c r="B835" s="291"/>
      <c r="C835" s="957"/>
      <c r="D835" s="859" t="s">
        <v>150</v>
      </c>
      <c r="E835" s="864"/>
      <c r="F835" s="864"/>
      <c r="G835" s="864"/>
      <c r="H835" s="864"/>
      <c r="I835" s="949"/>
      <c r="J835" s="950"/>
      <c r="K835" s="293"/>
      <c r="M835" s="521"/>
      <c r="N835" s="291"/>
      <c r="O835" s="957"/>
      <c r="P835" s="859" t="s">
        <v>150</v>
      </c>
      <c r="Q835" s="864"/>
      <c r="R835" s="864"/>
      <c r="S835" s="864"/>
      <c r="T835" s="864"/>
      <c r="U835" s="949"/>
      <c r="V835" s="950"/>
      <c r="W835" s="293"/>
    </row>
    <row r="836" spans="1:23" x14ac:dyDescent="0.25">
      <c r="A836" s="138" t="str">
        <f>IF(COUNT('Séries-Statique'!$A$11:$A$50)&gt;'Etiquette Statique'!N852,"X","")</f>
        <v/>
      </c>
      <c r="B836" s="291"/>
      <c r="C836" s="957"/>
      <c r="D836" s="859" t="s">
        <v>151</v>
      </c>
      <c r="E836" s="864"/>
      <c r="F836" s="864"/>
      <c r="G836" s="864"/>
      <c r="H836" s="864"/>
      <c r="I836" s="949"/>
      <c r="J836" s="950"/>
      <c r="K836" s="293"/>
      <c r="M836" s="521"/>
      <c r="N836" s="291"/>
      <c r="O836" s="957"/>
      <c r="P836" s="859" t="s">
        <v>151</v>
      </c>
      <c r="Q836" s="864"/>
      <c r="R836" s="864"/>
      <c r="S836" s="864"/>
      <c r="T836" s="864"/>
      <c r="U836" s="949"/>
      <c r="V836" s="950"/>
      <c r="W836" s="293"/>
    </row>
    <row r="837" spans="1:23" ht="15.75" thickBot="1" x14ac:dyDescent="0.3">
      <c r="A837" s="138" t="str">
        <f>IF(COUNT('Séries-Statique'!$A$11:$A$50)&gt;'Etiquette Statique'!N852,"X","")</f>
        <v/>
      </c>
      <c r="B837" s="291"/>
      <c r="C837" s="962"/>
      <c r="D837" s="967" t="s">
        <v>152</v>
      </c>
      <c r="E837" s="968"/>
      <c r="F837" s="968"/>
      <c r="G837" s="968"/>
      <c r="H837" s="968"/>
      <c r="I837" s="969"/>
      <c r="J837" s="970"/>
      <c r="K837" s="293"/>
      <c r="M837" s="521"/>
      <c r="N837" s="291"/>
      <c r="O837" s="962"/>
      <c r="P837" s="967" t="s">
        <v>152</v>
      </c>
      <c r="Q837" s="968"/>
      <c r="R837" s="968"/>
      <c r="S837" s="968"/>
      <c r="T837" s="968"/>
      <c r="U837" s="969"/>
      <c r="V837" s="970"/>
      <c r="W837" s="293"/>
    </row>
    <row r="838" spans="1:23" x14ac:dyDescent="0.25">
      <c r="A838" s="138" t="str">
        <f>IF(COUNT('Séries-Statique'!$A$11:$A$50)&gt;'Etiquette Statique'!N852,"X","")</f>
        <v/>
      </c>
      <c r="B838" s="291"/>
      <c r="C838" s="956" t="s">
        <v>126</v>
      </c>
      <c r="D838" s="918" t="s">
        <v>263</v>
      </c>
      <c r="E838" s="919"/>
      <c r="F838" s="920"/>
      <c r="G838" s="416" t="s">
        <v>174</v>
      </c>
      <c r="H838" s="416"/>
      <c r="I838" s="959"/>
      <c r="J838" s="960"/>
      <c r="K838" s="293"/>
      <c r="M838" s="521"/>
      <c r="N838" s="291"/>
      <c r="O838" s="956" t="s">
        <v>126</v>
      </c>
      <c r="P838" s="918" t="s">
        <v>263</v>
      </c>
      <c r="Q838" s="919"/>
      <c r="R838" s="920"/>
      <c r="S838" s="416" t="s">
        <v>174</v>
      </c>
      <c r="T838" s="416"/>
      <c r="U838" s="959"/>
      <c r="V838" s="960"/>
      <c r="W838" s="293"/>
    </row>
    <row r="839" spans="1:23" x14ac:dyDescent="0.25">
      <c r="A839" s="138" t="str">
        <f>IF(COUNT('Séries-Statique'!$A$11:$A$50)&gt;'Etiquette Statique'!N852,"X","")</f>
        <v/>
      </c>
      <c r="B839" s="291"/>
      <c r="C839" s="957"/>
      <c r="D839" s="913" t="s">
        <v>128</v>
      </c>
      <c r="E839" s="914"/>
      <c r="F839" s="915"/>
      <c r="G839" s="110" t="s">
        <v>266</v>
      </c>
      <c r="H839" s="110"/>
      <c r="I839" s="949"/>
      <c r="J839" s="950"/>
      <c r="K839" s="293"/>
      <c r="M839" s="521"/>
      <c r="N839" s="291"/>
      <c r="O839" s="957"/>
      <c r="P839" s="913" t="s">
        <v>128</v>
      </c>
      <c r="Q839" s="914"/>
      <c r="R839" s="915"/>
      <c r="S839" s="110" t="s">
        <v>266</v>
      </c>
      <c r="T839" s="110"/>
      <c r="U839" s="949"/>
      <c r="V839" s="950"/>
      <c r="W839" s="293"/>
    </row>
    <row r="840" spans="1:23" x14ac:dyDescent="0.25">
      <c r="A840" s="138" t="str">
        <f>IF(COUNT('Séries-Statique'!$A$11:$A$50)&gt;'Etiquette Statique'!N852,"X","")</f>
        <v/>
      </c>
      <c r="B840" s="291"/>
      <c r="C840" s="957"/>
      <c r="D840" s="913" t="s">
        <v>264</v>
      </c>
      <c r="E840" s="914"/>
      <c r="F840" s="915"/>
      <c r="G840" s="110" t="s">
        <v>265</v>
      </c>
      <c r="H840" s="110"/>
      <c r="I840" s="949"/>
      <c r="J840" s="950"/>
      <c r="K840" s="293"/>
      <c r="M840" s="521"/>
      <c r="N840" s="291"/>
      <c r="O840" s="957"/>
      <c r="P840" s="913" t="s">
        <v>264</v>
      </c>
      <c r="Q840" s="914"/>
      <c r="R840" s="915"/>
      <c r="S840" s="110" t="s">
        <v>265</v>
      </c>
      <c r="T840" s="110"/>
      <c r="U840" s="949"/>
      <c r="V840" s="950"/>
      <c r="W840" s="293"/>
    </row>
    <row r="841" spans="1:23" x14ac:dyDescent="0.25">
      <c r="A841" s="138" t="str">
        <f>IF(COUNT('Séries-Statique'!$A$11:$A$50)&gt;'Etiquette Statique'!N852,"X","")</f>
        <v/>
      </c>
      <c r="B841" s="291"/>
      <c r="C841" s="957"/>
      <c r="D841" s="533" t="s">
        <v>267</v>
      </c>
      <c r="E841" s="518"/>
      <c r="F841" s="518"/>
      <c r="G841" s="110" t="s">
        <v>164</v>
      </c>
      <c r="H841" s="110"/>
      <c r="I841" s="949"/>
      <c r="J841" s="950"/>
      <c r="K841" s="293"/>
      <c r="M841" s="521"/>
      <c r="N841" s="291"/>
      <c r="O841" s="957"/>
      <c r="P841" s="533" t="s">
        <v>267</v>
      </c>
      <c r="Q841" s="518"/>
      <c r="R841" s="518"/>
      <c r="S841" s="110" t="s">
        <v>164</v>
      </c>
      <c r="T841" s="110"/>
      <c r="U841" s="949"/>
      <c r="V841" s="950"/>
      <c r="W841" s="293"/>
    </row>
    <row r="842" spans="1:23" ht="15.75" thickBot="1" x14ac:dyDescent="0.3">
      <c r="A842" s="138" t="str">
        <f>IF(COUNT('Séries-Statique'!$A$11:$A$50)&gt;'Etiquette Statique'!N852,"X","")</f>
        <v/>
      </c>
      <c r="B842" s="291"/>
      <c r="C842" s="958"/>
      <c r="D842" s="534" t="s">
        <v>268</v>
      </c>
      <c r="E842" s="519"/>
      <c r="F842" s="519"/>
      <c r="G842" s="3" t="s">
        <v>164</v>
      </c>
      <c r="H842" s="3"/>
      <c r="I842" s="954"/>
      <c r="J842" s="955"/>
      <c r="K842" s="293"/>
      <c r="M842" s="521"/>
      <c r="N842" s="291"/>
      <c r="O842" s="958"/>
      <c r="P842" s="534" t="s">
        <v>268</v>
      </c>
      <c r="Q842" s="519"/>
      <c r="R842" s="519"/>
      <c r="S842" s="3" t="s">
        <v>164</v>
      </c>
      <c r="T842" s="3"/>
      <c r="U842" s="954"/>
      <c r="V842" s="955"/>
      <c r="W842" s="293"/>
    </row>
    <row r="843" spans="1:23" ht="15.75" thickBot="1" x14ac:dyDescent="0.3">
      <c r="A843" s="138" t="str">
        <f>IF(COUNT('Séries-Statique'!$A$11:$A$50)&gt;'Etiquette Statique'!N852,"X","")</f>
        <v/>
      </c>
      <c r="B843" s="291"/>
      <c r="C843" s="292"/>
      <c r="D843" s="292"/>
      <c r="E843" s="292"/>
      <c r="F843" s="292"/>
      <c r="G843" s="292"/>
      <c r="H843" s="292"/>
      <c r="I843" s="292"/>
      <c r="J843" s="292"/>
      <c r="K843" s="293"/>
      <c r="M843" s="521"/>
      <c r="N843" s="291"/>
      <c r="O843" s="292"/>
      <c r="P843" s="292"/>
      <c r="Q843" s="292"/>
      <c r="R843" s="292"/>
      <c r="S843" s="292"/>
      <c r="T843" s="292"/>
      <c r="U843" s="292"/>
      <c r="V843" s="292"/>
      <c r="W843" s="293"/>
    </row>
    <row r="844" spans="1:23" ht="18.75" x14ac:dyDescent="0.3">
      <c r="A844" s="138" t="str">
        <f>IF(COUNT('Séries-Statique'!$A$11:$A$50)&gt;'Etiquette Statique'!N852,"X","")</f>
        <v/>
      </c>
      <c r="B844" s="291"/>
      <c r="C844" s="901" t="s">
        <v>269</v>
      </c>
      <c r="D844" s="902"/>
      <c r="E844" s="902"/>
      <c r="F844" s="902"/>
      <c r="G844" s="902"/>
      <c r="H844" s="902"/>
      <c r="I844" s="902"/>
      <c r="J844" s="903"/>
      <c r="K844" s="293"/>
      <c r="M844" s="521"/>
      <c r="N844" s="291"/>
      <c r="O844" s="901" t="s">
        <v>269</v>
      </c>
      <c r="P844" s="902"/>
      <c r="Q844" s="902"/>
      <c r="R844" s="902"/>
      <c r="S844" s="902"/>
      <c r="T844" s="902"/>
      <c r="U844" s="902"/>
      <c r="V844" s="903"/>
      <c r="W844" s="293"/>
    </row>
    <row r="845" spans="1:23" x14ac:dyDescent="0.25">
      <c r="A845" s="138" t="str">
        <f>IF(COUNT('Séries-Statique'!$A$11:$A$50)&gt;'Etiquette Statique'!N852,"X","")</f>
        <v/>
      </c>
      <c r="B845" s="291"/>
      <c r="C845" s="904"/>
      <c r="D845" s="905"/>
      <c r="E845" s="905"/>
      <c r="F845" s="905"/>
      <c r="G845" s="905"/>
      <c r="H845" s="905"/>
      <c r="I845" s="905"/>
      <c r="J845" s="906"/>
      <c r="K845" s="293"/>
      <c r="M845" s="521"/>
      <c r="N845" s="291"/>
      <c r="O845" s="904"/>
      <c r="P845" s="905"/>
      <c r="Q845" s="905"/>
      <c r="R845" s="905"/>
      <c r="S845" s="905"/>
      <c r="T845" s="905"/>
      <c r="U845" s="905"/>
      <c r="V845" s="906"/>
      <c r="W845" s="293"/>
    </row>
    <row r="846" spans="1:23" x14ac:dyDescent="0.25">
      <c r="A846" s="138" t="str">
        <f>IF(COUNT('Séries-Statique'!$A$11:$A$50)&gt;'Etiquette Statique'!N852,"X","")</f>
        <v/>
      </c>
      <c r="B846" s="291"/>
      <c r="C846" s="907"/>
      <c r="D846" s="908"/>
      <c r="E846" s="908"/>
      <c r="F846" s="908"/>
      <c r="G846" s="908"/>
      <c r="H846" s="908"/>
      <c r="I846" s="908"/>
      <c r="J846" s="909"/>
      <c r="K846" s="293"/>
      <c r="M846" s="521"/>
      <c r="N846" s="291"/>
      <c r="O846" s="907"/>
      <c r="P846" s="908"/>
      <c r="Q846" s="908"/>
      <c r="R846" s="908"/>
      <c r="S846" s="908"/>
      <c r="T846" s="908"/>
      <c r="U846" s="908"/>
      <c r="V846" s="909"/>
      <c r="W846" s="293"/>
    </row>
    <row r="847" spans="1:23" x14ac:dyDescent="0.25">
      <c r="A847" s="138" t="str">
        <f>IF(COUNT('Séries-Statique'!$A$11:$A$50)&gt;'Etiquette Statique'!N852,"X","")</f>
        <v/>
      </c>
      <c r="B847" s="291"/>
      <c r="C847" s="907"/>
      <c r="D847" s="908"/>
      <c r="E847" s="908"/>
      <c r="F847" s="908"/>
      <c r="G847" s="908"/>
      <c r="H847" s="908"/>
      <c r="I847" s="908"/>
      <c r="J847" s="909"/>
      <c r="K847" s="293"/>
      <c r="M847" s="521"/>
      <c r="N847" s="291"/>
      <c r="O847" s="907"/>
      <c r="P847" s="908"/>
      <c r="Q847" s="908"/>
      <c r="R847" s="908"/>
      <c r="S847" s="908"/>
      <c r="T847" s="908"/>
      <c r="U847" s="908"/>
      <c r="V847" s="909"/>
      <c r="W847" s="293"/>
    </row>
    <row r="848" spans="1:23" ht="15.75" thickBot="1" x14ac:dyDescent="0.3">
      <c r="A848" s="138" t="str">
        <f>IF(COUNT('Séries-Statique'!$A$11:$A$50)&gt;'Etiquette Statique'!N852,"X","")</f>
        <v/>
      </c>
      <c r="B848" s="291"/>
      <c r="C848" s="910"/>
      <c r="D848" s="911"/>
      <c r="E848" s="911"/>
      <c r="F848" s="911"/>
      <c r="G848" s="911"/>
      <c r="H848" s="911"/>
      <c r="I848" s="911"/>
      <c r="J848" s="912"/>
      <c r="K848" s="293"/>
      <c r="M848" s="521"/>
      <c r="N848" s="291"/>
      <c r="O848" s="910"/>
      <c r="P848" s="911"/>
      <c r="Q848" s="911"/>
      <c r="R848" s="911"/>
      <c r="S848" s="911"/>
      <c r="T848" s="911"/>
      <c r="U848" s="911"/>
      <c r="V848" s="912"/>
      <c r="W848" s="293"/>
    </row>
    <row r="849" spans="1:23" ht="15.75" thickBot="1" x14ac:dyDescent="0.3">
      <c r="A849" s="138" t="str">
        <f>IF(COUNT('Séries-Statique'!$A$11:$A$50)&gt;'Etiquette Statique'!N852,"X","")</f>
        <v/>
      </c>
      <c r="B849" s="294"/>
      <c r="C849" s="295"/>
      <c r="D849" s="295"/>
      <c r="E849" s="295"/>
      <c r="F849" s="295"/>
      <c r="G849" s="295"/>
      <c r="H849" s="295"/>
      <c r="I849" s="295"/>
      <c r="J849" s="295"/>
      <c r="K849" s="296"/>
      <c r="M849" s="521"/>
      <c r="N849" s="294"/>
      <c r="O849" s="295"/>
      <c r="P849" s="295"/>
      <c r="Q849" s="295"/>
      <c r="R849" s="295"/>
      <c r="S849" s="295"/>
      <c r="T849" s="295"/>
      <c r="U849" s="295"/>
      <c r="V849" s="295"/>
      <c r="W849" s="296"/>
    </row>
    <row r="850" spans="1:23" ht="15" customHeight="1" x14ac:dyDescent="0.25">
      <c r="A850" s="138" t="str">
        <f>IF(COUNT('Séries-Statique'!$A$11:$A$50)&gt;'Etiquette Statique'!N852,"X","")</f>
        <v/>
      </c>
      <c r="B850" s="522"/>
      <c r="C850" s="522"/>
      <c r="D850" s="522"/>
      <c r="E850" s="522"/>
      <c r="F850" s="522"/>
      <c r="G850" s="522"/>
      <c r="H850" s="522"/>
      <c r="I850" s="522"/>
      <c r="J850" s="522"/>
      <c r="K850" s="522"/>
      <c r="L850" s="522"/>
      <c r="M850" s="523"/>
      <c r="N850" s="522"/>
      <c r="O850" s="522"/>
      <c r="P850" s="522"/>
      <c r="Q850" s="522"/>
      <c r="R850" s="522"/>
      <c r="S850" s="522"/>
      <c r="T850" s="522"/>
      <c r="U850" s="522"/>
      <c r="V850" s="522"/>
      <c r="W850" s="522"/>
    </row>
    <row r="851" spans="1:23" ht="15" customHeight="1" thickBot="1" x14ac:dyDescent="0.3">
      <c r="A851" s="138" t="str">
        <f>IF(COUNT('Séries-Statique'!$A$11:$A$50)&gt;'Etiquette Statique'!N852,"X","")</f>
        <v/>
      </c>
      <c r="M851" s="521"/>
    </row>
    <row r="852" spans="1:23" x14ac:dyDescent="0.25">
      <c r="A852" s="138" t="str">
        <f>IF(COUNT('Séries-Statique'!$A$11:$A$50)&gt;'Etiquette Statique'!N852,"X","")</f>
        <v/>
      </c>
      <c r="B852" s="137">
        <f>N802+1</f>
        <v>34</v>
      </c>
      <c r="C852" s="289"/>
      <c r="D852" s="289"/>
      <c r="E852" s="289"/>
      <c r="F852" s="289"/>
      <c r="G852" s="289"/>
      <c r="H852" s="289"/>
      <c r="I852" s="289"/>
      <c r="J852" s="289"/>
      <c r="K852" s="290"/>
      <c r="M852" s="521"/>
      <c r="N852" s="137">
        <f>B852+1</f>
        <v>35</v>
      </c>
      <c r="O852" s="289"/>
      <c r="P852" s="289"/>
      <c r="Q852" s="289"/>
      <c r="R852" s="289"/>
      <c r="S852" s="289"/>
      <c r="T852" s="289"/>
      <c r="U852" s="289"/>
      <c r="V852" s="289"/>
      <c r="W852" s="290"/>
    </row>
    <row r="853" spans="1:23" ht="23.25" x14ac:dyDescent="0.35">
      <c r="A853" s="138" t="str">
        <f>IF(COUNT('Séries-Statique'!$A$11:$A$50)&gt;'Etiquette Statique'!N852,"X","")</f>
        <v/>
      </c>
      <c r="B853" s="291"/>
      <c r="C853" s="931" t="s">
        <v>246</v>
      </c>
      <c r="D853" s="931"/>
      <c r="E853" s="953" t="str">
        <f ca="1">OFFSET('Séries-Statique'!$A$11,B852,13)</f>
        <v/>
      </c>
      <c r="F853" s="953"/>
      <c r="G853" s="953"/>
      <c r="H853" s="953"/>
      <c r="I853" s="953"/>
      <c r="J853" s="953"/>
      <c r="K853" s="293"/>
      <c r="M853" s="521"/>
      <c r="N853" s="291"/>
      <c r="O853" s="931" t="s">
        <v>246</v>
      </c>
      <c r="P853" s="931"/>
      <c r="Q853" s="953" t="str">
        <f ca="1">OFFSET('Séries-Statique'!$A$11,N852,13)</f>
        <v/>
      </c>
      <c r="R853" s="953"/>
      <c r="S853" s="953"/>
      <c r="T853" s="953"/>
      <c r="U853" s="953"/>
      <c r="V853" s="953"/>
      <c r="W853" s="293"/>
    </row>
    <row r="854" spans="1:23" x14ac:dyDescent="0.25">
      <c r="A854" s="138" t="str">
        <f>IF(COUNT('Séries-Statique'!$A$11:$A$50)&gt;'Etiquette Statique'!N852,"X","")</f>
        <v/>
      </c>
      <c r="B854" s="291"/>
      <c r="C854" s="945"/>
      <c r="D854" s="945"/>
      <c r="E854" s="945"/>
      <c r="F854" s="945"/>
      <c r="G854" s="945"/>
      <c r="H854" s="945"/>
      <c r="I854" s="945"/>
      <c r="J854" s="945"/>
      <c r="K854" s="293"/>
      <c r="M854" s="521"/>
      <c r="N854" s="291"/>
      <c r="O854" s="945"/>
      <c r="P854" s="945"/>
      <c r="Q854" s="945"/>
      <c r="R854" s="945"/>
      <c r="S854" s="945"/>
      <c r="T854" s="945"/>
      <c r="U854" s="945"/>
      <c r="V854" s="945"/>
      <c r="W854" s="293"/>
    </row>
    <row r="855" spans="1:23" ht="21" x14ac:dyDescent="0.35">
      <c r="A855" s="138" t="str">
        <f>IF(COUNT('Séries-Statique'!$A$11:$A$50)&gt;'Etiquette Statique'!N852,"X","")</f>
        <v/>
      </c>
      <c r="B855" s="291"/>
      <c r="C855" s="931" t="s">
        <v>39</v>
      </c>
      <c r="D855" s="931"/>
      <c r="E855" s="932" t="str">
        <f ca="1">OFFSET('Séries-Statique'!$A$11,B852,0)</f>
        <v/>
      </c>
      <c r="F855" s="932"/>
      <c r="G855" s="948" t="s">
        <v>67</v>
      </c>
      <c r="H855" s="948"/>
      <c r="I855" s="932" t="str">
        <f ca="1">OFFSET('Séries-Statique'!$A$11,B852,6)</f>
        <v/>
      </c>
      <c r="J855" s="932"/>
      <c r="K855" s="293"/>
      <c r="M855" s="521"/>
      <c r="N855" s="291"/>
      <c r="O855" s="931" t="s">
        <v>39</v>
      </c>
      <c r="P855" s="931"/>
      <c r="Q855" s="932" t="str">
        <f ca="1">OFFSET('Séries-Statique'!$A$11,N852,0)</f>
        <v/>
      </c>
      <c r="R855" s="932"/>
      <c r="S855" s="948" t="s">
        <v>67</v>
      </c>
      <c r="T855" s="948"/>
      <c r="U855" s="932" t="str">
        <f ca="1">OFFSET('Séries-Statique'!$A$11,N852,6)</f>
        <v/>
      </c>
      <c r="V855" s="932"/>
      <c r="W855" s="293"/>
    </row>
    <row r="856" spans="1:23" ht="23.25" x14ac:dyDescent="0.35">
      <c r="A856" s="138" t="str">
        <f>IF(COUNT('Séries-Statique'!$A$11:$A$50)&gt;'Etiquette Statique'!N852,"X","")</f>
        <v/>
      </c>
      <c r="B856" s="291"/>
      <c r="C856" s="931" t="s">
        <v>1</v>
      </c>
      <c r="D856" s="931"/>
      <c r="E856" s="953" t="str">
        <f ca="1">OFFSET('Séries-Statique'!$A$11,B852,9)</f>
        <v/>
      </c>
      <c r="F856" s="953"/>
      <c r="G856" s="948" t="s">
        <v>2</v>
      </c>
      <c r="H856" s="948"/>
      <c r="I856" s="932" t="str">
        <f ca="1">OFFSET('Séries-Statique'!$A$11,B852,10)</f>
        <v/>
      </c>
      <c r="J856" s="932"/>
      <c r="K856" s="293"/>
      <c r="M856" s="521"/>
      <c r="N856" s="291"/>
      <c r="O856" s="931" t="s">
        <v>1</v>
      </c>
      <c r="P856" s="931"/>
      <c r="Q856" s="953" t="str">
        <f ca="1">OFFSET('Séries-Statique'!$A$11,N852,9)</f>
        <v/>
      </c>
      <c r="R856" s="953"/>
      <c r="S856" s="948" t="s">
        <v>2</v>
      </c>
      <c r="T856" s="948"/>
      <c r="U856" s="932" t="str">
        <f ca="1">OFFSET('Séries-Statique'!$A$11,N852,10)</f>
        <v/>
      </c>
      <c r="V856" s="932"/>
      <c r="W856" s="293"/>
    </row>
    <row r="857" spans="1:23" ht="21" x14ac:dyDescent="0.35">
      <c r="A857" s="138" t="str">
        <f>IF(COUNT('Séries-Statique'!$A$11:$A$50)&gt;'Etiquette Statique'!N852,"X","")</f>
        <v/>
      </c>
      <c r="B857" s="291"/>
      <c r="C857" s="520" t="s">
        <v>258</v>
      </c>
      <c r="D857" s="520"/>
      <c r="E857" s="527" t="str">
        <f ca="1">OFFSET('Séries-Statique'!$A$11,B852,11)</f>
        <v/>
      </c>
      <c r="F857" s="525"/>
      <c r="G857" s="866" t="s">
        <v>270</v>
      </c>
      <c r="H857" s="866"/>
      <c r="I857" s="527" t="str">
        <f ca="1">OFFSET('Séries-Statique'!$A$11,B852,8)</f>
        <v/>
      </c>
      <c r="J857" s="527"/>
      <c r="K857" s="293"/>
      <c r="M857" s="521"/>
      <c r="N857" s="291"/>
      <c r="O857" s="520" t="s">
        <v>258</v>
      </c>
      <c r="P857" s="520"/>
      <c r="Q857" s="527" t="str">
        <f ca="1">OFFSET('Séries-Statique'!$A$11,N852,11)</f>
        <v/>
      </c>
      <c r="R857" s="525"/>
      <c r="S857" s="866" t="s">
        <v>270</v>
      </c>
      <c r="T857" s="866"/>
      <c r="U857" s="527" t="str">
        <f ca="1">OFFSET('Séries-Statique'!$A$11,N852,8)</f>
        <v/>
      </c>
      <c r="V857" s="527"/>
      <c r="W857" s="293"/>
    </row>
    <row r="858" spans="1:23" ht="18.75" x14ac:dyDescent="0.3">
      <c r="A858" s="138" t="str">
        <f>IF(COUNT('Séries-Statique'!$A$11:$A$50)&gt;'Etiquette Statique'!N852,"X","")</f>
        <v/>
      </c>
      <c r="B858" s="291"/>
      <c r="C858" s="952" t="s">
        <v>68</v>
      </c>
      <c r="D858" s="952"/>
      <c r="E858" s="866" t="s">
        <v>69</v>
      </c>
      <c r="F858" s="866"/>
      <c r="G858" s="951" t="str">
        <f ca="1">OFFSET('Séries-Statique'!$A$11,B852,2)</f>
        <v/>
      </c>
      <c r="H858" s="951"/>
      <c r="I858" s="951"/>
      <c r="J858" s="951"/>
      <c r="K858" s="293"/>
      <c r="M858" s="521"/>
      <c r="N858" s="291"/>
      <c r="O858" s="952" t="s">
        <v>68</v>
      </c>
      <c r="P858" s="952"/>
      <c r="Q858" s="866" t="s">
        <v>69</v>
      </c>
      <c r="R858" s="866"/>
      <c r="S858" s="951" t="str">
        <f ca="1">OFFSET('Séries-Statique'!$A$11,N852,2)</f>
        <v/>
      </c>
      <c r="T858" s="951"/>
      <c r="U858" s="951"/>
      <c r="V858" s="951"/>
      <c r="W858" s="293"/>
    </row>
    <row r="859" spans="1:23" ht="18.75" x14ac:dyDescent="0.3">
      <c r="A859" s="138" t="str">
        <f>IF(COUNT('Séries-Statique'!$A$11:$A$50)&gt;'Etiquette Statique'!N852,"X","")</f>
        <v/>
      </c>
      <c r="B859" s="291"/>
      <c r="C859" s="952"/>
      <c r="D859" s="952"/>
      <c r="E859" s="866" t="s">
        <v>70</v>
      </c>
      <c r="F859" s="866"/>
      <c r="G859" s="951" t="str">
        <f ca="1">OFFSET('Séries-Statique'!$A$11,B852,3)</f>
        <v/>
      </c>
      <c r="H859" s="951"/>
      <c r="I859" s="951"/>
      <c r="J859" s="951"/>
      <c r="K859" s="293"/>
      <c r="M859" s="521"/>
      <c r="N859" s="291"/>
      <c r="O859" s="952"/>
      <c r="P859" s="952"/>
      <c r="Q859" s="866" t="s">
        <v>70</v>
      </c>
      <c r="R859" s="866"/>
      <c r="S859" s="951" t="str">
        <f ca="1">OFFSET('Séries-Statique'!$A$11,N852,3)</f>
        <v/>
      </c>
      <c r="T859" s="951"/>
      <c r="U859" s="951"/>
      <c r="V859" s="951"/>
      <c r="W859" s="293"/>
    </row>
    <row r="860" spans="1:23" ht="18.75" x14ac:dyDescent="0.3">
      <c r="A860" s="138" t="str">
        <f>IF(COUNT('Séries-Statique'!$A$11:$A$50)&gt;'Etiquette Statique'!N852,"X","")</f>
        <v/>
      </c>
      <c r="B860" s="291"/>
      <c r="C860" s="952"/>
      <c r="D860" s="952"/>
      <c r="E860" s="866" t="s">
        <v>257</v>
      </c>
      <c r="F860" s="866"/>
      <c r="G860" s="951" t="str">
        <f ca="1">OFFSET('Séries-Statique'!$A$11,B852,4)</f>
        <v/>
      </c>
      <c r="H860" s="951"/>
      <c r="I860" s="951"/>
      <c r="J860" s="951"/>
      <c r="K860" s="293"/>
      <c r="M860" s="521"/>
      <c r="N860" s="291"/>
      <c r="O860" s="952"/>
      <c r="P860" s="952"/>
      <c r="Q860" s="866" t="s">
        <v>257</v>
      </c>
      <c r="R860" s="866"/>
      <c r="S860" s="951" t="str">
        <f ca="1">OFFSET('Séries-Statique'!$A$11,N852,4)</f>
        <v/>
      </c>
      <c r="T860" s="951"/>
      <c r="U860" s="951"/>
      <c r="V860" s="951"/>
      <c r="W860" s="293"/>
    </row>
    <row r="861" spans="1:23" ht="21" x14ac:dyDescent="0.35">
      <c r="A861" s="138" t="str">
        <f>IF(COUNT('Séries-Statique'!$A$11:$A$50)&gt;'Etiquette Statique'!N852,"X","")</f>
        <v/>
      </c>
      <c r="B861" s="291"/>
      <c r="C861" s="952"/>
      <c r="D861" s="952"/>
      <c r="E861" s="866" t="s">
        <v>71</v>
      </c>
      <c r="F861" s="866"/>
      <c r="G861" s="947" t="str">
        <f ca="1">OFFSET('Séries-Statique'!$A$11,B852,5)</f>
        <v/>
      </c>
      <c r="H861" s="947"/>
      <c r="I861" s="947"/>
      <c r="J861" s="947"/>
      <c r="K861" s="293"/>
      <c r="M861" s="521"/>
      <c r="N861" s="291"/>
      <c r="O861" s="952"/>
      <c r="P861" s="952"/>
      <c r="Q861" s="866" t="s">
        <v>71</v>
      </c>
      <c r="R861" s="866"/>
      <c r="S861" s="947" t="str">
        <f ca="1">OFFSET('Séries-Statique'!$A$11,N852,5)</f>
        <v/>
      </c>
      <c r="T861" s="947"/>
      <c r="U861" s="947"/>
      <c r="V861" s="947"/>
      <c r="W861" s="293"/>
    </row>
    <row r="862" spans="1:23" ht="21" x14ac:dyDescent="0.35">
      <c r="A862" s="138" t="str">
        <f>IF(COUNT('Séries-Statique'!$A$11:$A$50)&gt;'Etiquette Statique'!N852,"X","")</f>
        <v/>
      </c>
      <c r="B862" s="291"/>
      <c r="C862" s="931" t="s">
        <v>248</v>
      </c>
      <c r="D862" s="931"/>
      <c r="E862" s="948" t="str">
        <f ca="1">IF(E853="","",IF(OR(E853="DWF",E853="DNF"),"Distance","Temps"))</f>
        <v/>
      </c>
      <c r="F862" s="948"/>
      <c r="G862" s="525" t="str">
        <f ca="1">OFFSET('Séries-Statique'!$A$11,B852,18)</f>
        <v/>
      </c>
      <c r="H862" s="524" t="str">
        <f ca="1">OFFSET('Séries-Statique'!$A$11,B852,19)</f>
        <v/>
      </c>
      <c r="I862" s="526" t="str">
        <f ca="1">OFFSET('Séries-Statique'!$A$11,B852,20)</f>
        <v/>
      </c>
      <c r="J862" s="524" t="str">
        <f ca="1">OFFSET('Séries-Statique'!$A$11,B852,21)</f>
        <v/>
      </c>
      <c r="K862" s="293"/>
      <c r="M862" s="521"/>
      <c r="N862" s="291"/>
      <c r="O862" s="931" t="s">
        <v>248</v>
      </c>
      <c r="P862" s="931"/>
      <c r="Q862" s="948" t="str">
        <f ca="1">IF(Q853="","",IF(OR(Q853="DWF",Q853="DNF"),"Distance","Temps"))</f>
        <v/>
      </c>
      <c r="R862" s="948"/>
      <c r="S862" s="525" t="str">
        <f ca="1">OFFSET('Séries-Statique'!$A$11,N852,18)</f>
        <v/>
      </c>
      <c r="T862" s="524" t="str">
        <f ca="1">OFFSET('Séries-Statique'!$A$11,N852,19)</f>
        <v/>
      </c>
      <c r="U862" s="526" t="str">
        <f ca="1">OFFSET('Séries-Statique'!$A$11,N852,20)</f>
        <v/>
      </c>
      <c r="V862" s="524" t="str">
        <f ca="1">OFFSET('Séries-Statique'!$A$11,N852,21)</f>
        <v/>
      </c>
      <c r="W862" s="293"/>
    </row>
    <row r="863" spans="1:23" ht="18.75" x14ac:dyDescent="0.3">
      <c r="A863" s="138" t="str">
        <f>IF(COUNT('Séries-Statique'!$A$11:$A$50)&gt;'Etiquette Statique'!N852,"X","")</f>
        <v/>
      </c>
      <c r="B863" s="291"/>
      <c r="C863" s="931"/>
      <c r="D863" s="931"/>
      <c r="E863" s="933" t="s">
        <v>273</v>
      </c>
      <c r="F863" s="514" t="s">
        <v>271</v>
      </c>
      <c r="G863" s="528" t="str">
        <f ca="1">OFFSET('Séries-Statique'!$A$11,B852,14)</f>
        <v/>
      </c>
      <c r="H863" s="529" t="str">
        <f ca="1">OFFSET('Séries-Statique'!$A$11,B852,15)</f>
        <v/>
      </c>
      <c r="I863" s="528" t="str">
        <f ca="1">OFFSET('Séries-Statique'!$A$11,B852,16)</f>
        <v/>
      </c>
      <c r="J863" s="529" t="str">
        <f ca="1">OFFSET('Séries-Statique'!$A$11,B852,17)</f>
        <v/>
      </c>
      <c r="K863" s="293"/>
      <c r="M863" s="521"/>
      <c r="N863" s="291"/>
      <c r="O863" s="931"/>
      <c r="P863" s="931"/>
      <c r="Q863" s="933" t="s">
        <v>273</v>
      </c>
      <c r="R863" s="514" t="s">
        <v>271</v>
      </c>
      <c r="S863" s="528" t="str">
        <f ca="1">OFFSET('Séries-Statique'!$A$11,N852,14)</f>
        <v/>
      </c>
      <c r="T863" s="529" t="str">
        <f ca="1">OFFSET('Séries-Statique'!$A$11,N852,15)</f>
        <v/>
      </c>
      <c r="U863" s="528" t="str">
        <f ca="1">OFFSET('Séries-Statique'!$A$11,N852,16)</f>
        <v/>
      </c>
      <c r="V863" s="529" t="str">
        <f ca="1">OFFSET('Séries-Statique'!$A$11,N852,17)</f>
        <v/>
      </c>
      <c r="W863" s="293"/>
    </row>
    <row r="864" spans="1:23" ht="18.75" x14ac:dyDescent="0.3">
      <c r="A864" s="138" t="str">
        <f>IF(COUNT('Séries-Statique'!$A$11:$A$50)&gt;'Etiquette Statique'!N852,"X","")</f>
        <v/>
      </c>
      <c r="B864" s="291"/>
      <c r="C864" s="931"/>
      <c r="D864" s="931"/>
      <c r="E864" s="933"/>
      <c r="F864" s="514" t="s">
        <v>272</v>
      </c>
      <c r="G864" s="528" t="str">
        <f ca="1">OFFSET('Séries-Statique'!$A$11,B852,22)</f>
        <v/>
      </c>
      <c r="H864" s="529" t="str">
        <f ca="1">OFFSET('Séries-Statique'!$A$11,B852,23)</f>
        <v/>
      </c>
      <c r="I864" s="528" t="str">
        <f ca="1">OFFSET('Séries-Statique'!$A$11,B852,24)</f>
        <v/>
      </c>
      <c r="J864" s="529" t="str">
        <f ca="1">OFFSET('Séries-Statique'!$A$11,B852,25)</f>
        <v/>
      </c>
      <c r="K864" s="293"/>
      <c r="M864" s="521"/>
      <c r="N864" s="291"/>
      <c r="O864" s="931"/>
      <c r="P864" s="931"/>
      <c r="Q864" s="933"/>
      <c r="R864" s="514" t="s">
        <v>272</v>
      </c>
      <c r="S864" s="528" t="str">
        <f ca="1">OFFSET('Séries-Statique'!$A$11,N852,22)</f>
        <v/>
      </c>
      <c r="T864" s="529" t="str">
        <f ca="1">OFFSET('Séries-Statique'!$A$11,N852,23)</f>
        <v/>
      </c>
      <c r="U864" s="528" t="str">
        <f ca="1">OFFSET('Séries-Statique'!$A$11,N852,24)</f>
        <v/>
      </c>
      <c r="V864" s="529" t="str">
        <f ca="1">OFFSET('Séries-Statique'!$A$11,N852,25)</f>
        <v/>
      </c>
      <c r="W864" s="293"/>
    </row>
    <row r="865" spans="1:23" x14ac:dyDescent="0.25">
      <c r="A865" s="138" t="str">
        <f>IF(COUNT('Séries-Statique'!$A$11:$A$50)&gt;'Etiquette Statique'!N852,"X","")</f>
        <v/>
      </c>
      <c r="B865" s="291"/>
      <c r="C865" s="945"/>
      <c r="D865" s="945"/>
      <c r="E865" s="945"/>
      <c r="F865" s="945"/>
      <c r="G865" s="945"/>
      <c r="H865" s="945"/>
      <c r="I865" s="945"/>
      <c r="J865" s="945"/>
      <c r="K865" s="293"/>
      <c r="M865" s="521"/>
      <c r="N865" s="291"/>
      <c r="O865" s="945"/>
      <c r="P865" s="945"/>
      <c r="Q865" s="945"/>
      <c r="R865" s="945"/>
      <c r="S865" s="945"/>
      <c r="T865" s="945"/>
      <c r="U865" s="945"/>
      <c r="V865" s="945"/>
      <c r="W865" s="293"/>
    </row>
    <row r="866" spans="1:23" ht="18.75" x14ac:dyDescent="0.3">
      <c r="A866" s="138" t="str">
        <f>IF(COUNT('Séries-Statique'!$A$11:$A$50)&gt;'Etiquette Statique'!N852,"X","")</f>
        <v/>
      </c>
      <c r="B866" s="291"/>
      <c r="C866" s="946" t="s">
        <v>259</v>
      </c>
      <c r="D866" s="946"/>
      <c r="E866" s="946"/>
      <c r="F866" s="946"/>
      <c r="G866" s="946"/>
      <c r="H866" s="946"/>
      <c r="I866" s="946"/>
      <c r="J866" s="946"/>
      <c r="K866" s="293"/>
      <c r="M866" s="521"/>
      <c r="N866" s="291"/>
      <c r="O866" s="946" t="s">
        <v>259</v>
      </c>
      <c r="P866" s="946"/>
      <c r="Q866" s="946"/>
      <c r="R866" s="946"/>
      <c r="S866" s="946"/>
      <c r="T866" s="946"/>
      <c r="U866" s="946"/>
      <c r="V866" s="946"/>
      <c r="W866" s="293"/>
    </row>
    <row r="867" spans="1:23" ht="15.75" thickBot="1" x14ac:dyDescent="0.3">
      <c r="A867" s="138" t="str">
        <f>IF(COUNT('Séries-Statique'!$A$11:$A$50)&gt;'Etiquette Statique'!N852,"X","")</f>
        <v/>
      </c>
      <c r="B867" s="291"/>
      <c r="C867" s="945"/>
      <c r="D867" s="945"/>
      <c r="E867" s="945"/>
      <c r="F867" s="945"/>
      <c r="G867" s="945"/>
      <c r="H867" s="945"/>
      <c r="I867" s="945"/>
      <c r="J867" s="945"/>
      <c r="K867" s="293"/>
      <c r="M867" s="521"/>
      <c r="N867" s="291"/>
      <c r="O867" s="945"/>
      <c r="P867" s="945"/>
      <c r="Q867" s="945"/>
      <c r="R867" s="945"/>
      <c r="S867" s="945"/>
      <c r="T867" s="945"/>
      <c r="U867" s="945"/>
      <c r="V867" s="945"/>
      <c r="W867" s="293"/>
    </row>
    <row r="868" spans="1:23" ht="15.75" thickBot="1" x14ac:dyDescent="0.3">
      <c r="A868" s="138" t="str">
        <f>IF(COUNT('Séries-Statique'!$A$11:$A$50)&gt;'Etiquette Statique'!N852,"X","")</f>
        <v/>
      </c>
      <c r="B868" s="291"/>
      <c r="C868" s="933" t="s">
        <v>262</v>
      </c>
      <c r="D868" s="934"/>
      <c r="E868" s="530"/>
      <c r="F868" s="531"/>
      <c r="G868" s="531"/>
      <c r="H868" s="531"/>
      <c r="I868" s="531"/>
      <c r="J868" s="532"/>
      <c r="K868" s="293"/>
      <c r="M868" s="521"/>
      <c r="N868" s="291"/>
      <c r="O868" s="933" t="s">
        <v>262</v>
      </c>
      <c r="P868" s="934"/>
      <c r="Q868" s="530"/>
      <c r="R868" s="531"/>
      <c r="S868" s="531"/>
      <c r="T868" s="531"/>
      <c r="U868" s="531"/>
      <c r="V868" s="532"/>
      <c r="W868" s="293"/>
    </row>
    <row r="869" spans="1:23" ht="15.75" thickBot="1" x14ac:dyDescent="0.3">
      <c r="A869" s="138" t="str">
        <f>IF(COUNT('Séries-Statique'!$A$11:$A$50)&gt;'Etiquette Statique'!N852,"X","")</f>
        <v/>
      </c>
      <c r="B869" s="291"/>
      <c r="C869" s="516"/>
      <c r="D869" s="516"/>
      <c r="E869" s="289"/>
      <c r="F869" s="289"/>
      <c r="G869" s="289"/>
      <c r="H869" s="289"/>
      <c r="I869" s="289"/>
      <c r="J869" s="289"/>
      <c r="K869" s="293"/>
      <c r="M869" s="521"/>
      <c r="N869" s="291"/>
      <c r="O869" s="516"/>
      <c r="P869" s="516"/>
      <c r="Q869" s="289"/>
      <c r="R869" s="289"/>
      <c r="S869" s="289"/>
      <c r="T869" s="289"/>
      <c r="U869" s="289"/>
      <c r="V869" s="289"/>
      <c r="W869" s="293"/>
    </row>
    <row r="870" spans="1:23" x14ac:dyDescent="0.25">
      <c r="A870" s="138" t="str">
        <f>IF(COUNT('Séries-Statique'!$A$11:$A$50)&gt;'Etiquette Statique'!N852,"X","")</f>
        <v/>
      </c>
      <c r="B870" s="291"/>
      <c r="C870" s="976" t="s">
        <v>260</v>
      </c>
      <c r="D870" s="977"/>
      <c r="E870" s="959"/>
      <c r="F870" s="959"/>
      <c r="G870" s="959"/>
      <c r="H870" s="959"/>
      <c r="I870" s="959"/>
      <c r="J870" s="960"/>
      <c r="K870" s="293"/>
      <c r="M870" s="521"/>
      <c r="N870" s="291"/>
      <c r="O870" s="976" t="s">
        <v>260</v>
      </c>
      <c r="P870" s="977"/>
      <c r="Q870" s="959"/>
      <c r="R870" s="959"/>
      <c r="S870" s="959"/>
      <c r="T870" s="959"/>
      <c r="U870" s="959"/>
      <c r="V870" s="960"/>
      <c r="W870" s="293"/>
    </row>
    <row r="871" spans="1:23" x14ac:dyDescent="0.25">
      <c r="A871" s="138" t="str">
        <f>IF(COUNT('Séries-Statique'!$A$11:$A$50)&gt;'Etiquette Statique'!N852,"X","")</f>
        <v/>
      </c>
      <c r="B871" s="291"/>
      <c r="C871" s="971"/>
      <c r="D871" s="972"/>
      <c r="E871" s="949"/>
      <c r="F871" s="949"/>
      <c r="G871" s="949"/>
      <c r="H871" s="949"/>
      <c r="I871" s="949"/>
      <c r="J871" s="950"/>
      <c r="K871" s="293"/>
      <c r="M871" s="521"/>
      <c r="N871" s="291"/>
      <c r="O871" s="971"/>
      <c r="P871" s="972"/>
      <c r="Q871" s="949"/>
      <c r="R871" s="949"/>
      <c r="S871" s="949"/>
      <c r="T871" s="949"/>
      <c r="U871" s="949"/>
      <c r="V871" s="950"/>
      <c r="W871" s="293"/>
    </row>
    <row r="872" spans="1:23" x14ac:dyDescent="0.25">
      <c r="A872" s="138" t="str">
        <f>IF(COUNT('Séries-Statique'!$A$11:$A$50)&gt;'Etiquette Statique'!N852,"X","")</f>
        <v/>
      </c>
      <c r="B872" s="291"/>
      <c r="C872" s="971" t="s">
        <v>261</v>
      </c>
      <c r="D872" s="972"/>
      <c r="E872" s="949"/>
      <c r="F872" s="949"/>
      <c r="G872" s="949"/>
      <c r="H872" s="949"/>
      <c r="I872" s="949"/>
      <c r="J872" s="950"/>
      <c r="K872" s="293"/>
      <c r="M872" s="521"/>
      <c r="N872" s="291"/>
      <c r="O872" s="971" t="s">
        <v>261</v>
      </c>
      <c r="P872" s="972"/>
      <c r="Q872" s="949"/>
      <c r="R872" s="949"/>
      <c r="S872" s="949"/>
      <c r="T872" s="949"/>
      <c r="U872" s="949"/>
      <c r="V872" s="950"/>
      <c r="W872" s="293"/>
    </row>
    <row r="873" spans="1:23" ht="15.75" thickBot="1" x14ac:dyDescent="0.3">
      <c r="A873" s="138" t="str">
        <f>IF(COUNT('Séries-Statique'!$A$11:$A$50)&gt;'Etiquette Statique'!N852,"X","")</f>
        <v/>
      </c>
      <c r="B873" s="291"/>
      <c r="C873" s="973"/>
      <c r="D873" s="974"/>
      <c r="E873" s="954"/>
      <c r="F873" s="954"/>
      <c r="G873" s="954"/>
      <c r="H873" s="954"/>
      <c r="I873" s="954"/>
      <c r="J873" s="955"/>
      <c r="K873" s="293"/>
      <c r="M873" s="521"/>
      <c r="N873" s="291"/>
      <c r="O873" s="973"/>
      <c r="P873" s="974"/>
      <c r="Q873" s="954"/>
      <c r="R873" s="954"/>
      <c r="S873" s="954"/>
      <c r="T873" s="954"/>
      <c r="U873" s="954"/>
      <c r="V873" s="955"/>
      <c r="W873" s="293"/>
    </row>
    <row r="874" spans="1:23" ht="15.75" thickBot="1" x14ac:dyDescent="0.3">
      <c r="A874" s="138" t="str">
        <f>IF(COUNT('Séries-Statique'!$A$11:$A$50)&gt;'Etiquette Statique'!N852,"X","")</f>
        <v/>
      </c>
      <c r="B874" s="291"/>
      <c r="C874" s="292"/>
      <c r="D874" s="292"/>
      <c r="E874" s="292"/>
      <c r="F874" s="292"/>
      <c r="G874" s="292"/>
      <c r="H874" s="292"/>
      <c r="I874" s="292"/>
      <c r="J874" s="292"/>
      <c r="K874" s="293"/>
      <c r="M874" s="521"/>
      <c r="N874" s="291"/>
      <c r="O874" s="292"/>
      <c r="P874" s="292"/>
      <c r="Q874" s="292"/>
      <c r="R874" s="292"/>
      <c r="S874" s="292"/>
      <c r="T874" s="292"/>
      <c r="U874" s="292"/>
      <c r="V874" s="292"/>
      <c r="W874" s="293"/>
    </row>
    <row r="875" spans="1:23" x14ac:dyDescent="0.25">
      <c r="A875" s="138" t="str">
        <f>IF(COUNT('Séries-Statique'!$A$11:$A$50)&gt;'Etiquette Statique'!N852,"X","")</f>
        <v/>
      </c>
      <c r="B875" s="291"/>
      <c r="C875" s="956" t="s">
        <v>132</v>
      </c>
      <c r="D875" s="880" t="s">
        <v>133</v>
      </c>
      <c r="E875" s="871"/>
      <c r="F875" s="871"/>
      <c r="G875" s="871"/>
      <c r="H875" s="871"/>
      <c r="I875" s="959"/>
      <c r="J875" s="960"/>
      <c r="K875" s="293"/>
      <c r="M875" s="521"/>
      <c r="N875" s="291"/>
      <c r="O875" s="956" t="s">
        <v>132</v>
      </c>
      <c r="P875" s="880" t="s">
        <v>133</v>
      </c>
      <c r="Q875" s="871"/>
      <c r="R875" s="871"/>
      <c r="S875" s="871"/>
      <c r="T875" s="871"/>
      <c r="U875" s="959"/>
      <c r="V875" s="960"/>
      <c r="W875" s="293"/>
    </row>
    <row r="876" spans="1:23" x14ac:dyDescent="0.25">
      <c r="A876" s="138" t="str">
        <f>IF(COUNT('Séries-Statique'!$A$11:$A$50)&gt;'Etiquette Statique'!N852,"X","")</f>
        <v/>
      </c>
      <c r="B876" s="291"/>
      <c r="C876" s="957"/>
      <c r="D876" s="859" t="s">
        <v>134</v>
      </c>
      <c r="E876" s="864"/>
      <c r="F876" s="864"/>
      <c r="G876" s="864"/>
      <c r="H876" s="864"/>
      <c r="I876" s="949"/>
      <c r="J876" s="950"/>
      <c r="K876" s="293"/>
      <c r="M876" s="521"/>
      <c r="N876" s="291"/>
      <c r="O876" s="957"/>
      <c r="P876" s="859" t="s">
        <v>134</v>
      </c>
      <c r="Q876" s="864"/>
      <c r="R876" s="864"/>
      <c r="S876" s="864"/>
      <c r="T876" s="864"/>
      <c r="U876" s="949"/>
      <c r="V876" s="950"/>
      <c r="W876" s="293"/>
    </row>
    <row r="877" spans="1:23" x14ac:dyDescent="0.25">
      <c r="A877" s="138" t="str">
        <f>IF(COUNT('Séries-Statique'!$A$11:$A$50)&gt;'Etiquette Statique'!N852,"X","")</f>
        <v/>
      </c>
      <c r="B877" s="291"/>
      <c r="C877" s="957"/>
      <c r="D877" s="859" t="s">
        <v>135</v>
      </c>
      <c r="E877" s="864"/>
      <c r="F877" s="864"/>
      <c r="G877" s="864"/>
      <c r="H877" s="864"/>
      <c r="I877" s="949"/>
      <c r="J877" s="950"/>
      <c r="K877" s="293"/>
      <c r="M877" s="521"/>
      <c r="N877" s="291"/>
      <c r="O877" s="957"/>
      <c r="P877" s="859" t="s">
        <v>135</v>
      </c>
      <c r="Q877" s="864"/>
      <c r="R877" s="864"/>
      <c r="S877" s="864"/>
      <c r="T877" s="864"/>
      <c r="U877" s="949"/>
      <c r="V877" s="950"/>
      <c r="W877" s="293"/>
    </row>
    <row r="878" spans="1:23" x14ac:dyDescent="0.25">
      <c r="A878" s="138" t="str">
        <f>IF(COUNT('Séries-Statique'!$A$11:$A$50)&gt;'Etiquette Statique'!N852,"X","")</f>
        <v/>
      </c>
      <c r="B878" s="291"/>
      <c r="C878" s="957"/>
      <c r="D878" s="859" t="s">
        <v>136</v>
      </c>
      <c r="E878" s="864"/>
      <c r="F878" s="864"/>
      <c r="G878" s="864"/>
      <c r="H878" s="864"/>
      <c r="I878" s="949"/>
      <c r="J878" s="950"/>
      <c r="K878" s="293"/>
      <c r="M878" s="521"/>
      <c r="N878" s="291"/>
      <c r="O878" s="957"/>
      <c r="P878" s="859" t="s">
        <v>136</v>
      </c>
      <c r="Q878" s="864"/>
      <c r="R878" s="864"/>
      <c r="S878" s="864"/>
      <c r="T878" s="864"/>
      <c r="U878" s="949"/>
      <c r="V878" s="950"/>
      <c r="W878" s="293"/>
    </row>
    <row r="879" spans="1:23" x14ac:dyDescent="0.25">
      <c r="A879" s="138" t="str">
        <f>IF(COUNT('Séries-Statique'!$A$11:$A$50)&gt;'Etiquette Statique'!N852,"X","")</f>
        <v/>
      </c>
      <c r="B879" s="291"/>
      <c r="C879" s="957"/>
      <c r="D879" s="859" t="s">
        <v>137</v>
      </c>
      <c r="E879" s="864"/>
      <c r="F879" s="864"/>
      <c r="G879" s="864"/>
      <c r="H879" s="864"/>
      <c r="I879" s="949"/>
      <c r="J879" s="950"/>
      <c r="K879" s="293"/>
      <c r="M879" s="521"/>
      <c r="N879" s="291"/>
      <c r="O879" s="957"/>
      <c r="P879" s="859" t="s">
        <v>137</v>
      </c>
      <c r="Q879" s="864"/>
      <c r="R879" s="864"/>
      <c r="S879" s="864"/>
      <c r="T879" s="864"/>
      <c r="U879" s="949"/>
      <c r="V879" s="950"/>
      <c r="W879" s="293"/>
    </row>
    <row r="880" spans="1:23" ht="15.75" thickBot="1" x14ac:dyDescent="0.3">
      <c r="A880" s="138" t="str">
        <f>IF(COUNT('Séries-Statique'!$A$11:$A$50)&gt;'Etiquette Statique'!N852,"X","")</f>
        <v/>
      </c>
      <c r="B880" s="291"/>
      <c r="C880" s="958"/>
      <c r="D880" s="862" t="s">
        <v>138</v>
      </c>
      <c r="E880" s="975"/>
      <c r="F880" s="975"/>
      <c r="G880" s="975"/>
      <c r="H880" s="975"/>
      <c r="I880" s="954"/>
      <c r="J880" s="955"/>
      <c r="K880" s="293"/>
      <c r="M880" s="521"/>
      <c r="N880" s="291"/>
      <c r="O880" s="958"/>
      <c r="P880" s="862" t="s">
        <v>138</v>
      </c>
      <c r="Q880" s="975"/>
      <c r="R880" s="975"/>
      <c r="S880" s="975"/>
      <c r="T880" s="975"/>
      <c r="U880" s="954"/>
      <c r="V880" s="955"/>
      <c r="W880" s="293"/>
    </row>
    <row r="881" spans="1:23" x14ac:dyDescent="0.25">
      <c r="A881" s="138" t="str">
        <f>IF(COUNT('Séries-Statique'!$A$11:$A$50)&gt;'Etiquette Statique'!N852,"X","")</f>
        <v/>
      </c>
      <c r="B881" s="291"/>
      <c r="C881" s="961" t="s">
        <v>145</v>
      </c>
      <c r="D881" s="963" t="s">
        <v>146</v>
      </c>
      <c r="E881" s="964"/>
      <c r="F881" s="964"/>
      <c r="G881" s="964"/>
      <c r="H881" s="964"/>
      <c r="I881" s="965"/>
      <c r="J881" s="966"/>
      <c r="K881" s="293"/>
      <c r="M881" s="521"/>
      <c r="N881" s="291"/>
      <c r="O881" s="961" t="s">
        <v>145</v>
      </c>
      <c r="P881" s="963" t="s">
        <v>146</v>
      </c>
      <c r="Q881" s="964"/>
      <c r="R881" s="964"/>
      <c r="S881" s="964"/>
      <c r="T881" s="964"/>
      <c r="U881" s="965"/>
      <c r="V881" s="966"/>
      <c r="W881" s="293"/>
    </row>
    <row r="882" spans="1:23" x14ac:dyDescent="0.25">
      <c r="A882" s="138" t="str">
        <f>IF(COUNT('Séries-Statique'!$A$11:$A$50)&gt;'Etiquette Statique'!N852,"X","")</f>
        <v/>
      </c>
      <c r="B882" s="291"/>
      <c r="C882" s="957"/>
      <c r="D882" s="859" t="s">
        <v>147</v>
      </c>
      <c r="E882" s="864"/>
      <c r="F882" s="864"/>
      <c r="G882" s="864"/>
      <c r="H882" s="864"/>
      <c r="I882" s="949"/>
      <c r="J882" s="950"/>
      <c r="K882" s="293"/>
      <c r="M882" s="521"/>
      <c r="N882" s="291"/>
      <c r="O882" s="957"/>
      <c r="P882" s="859" t="s">
        <v>147</v>
      </c>
      <c r="Q882" s="864"/>
      <c r="R882" s="864"/>
      <c r="S882" s="864"/>
      <c r="T882" s="864"/>
      <c r="U882" s="949"/>
      <c r="V882" s="950"/>
      <c r="W882" s="293"/>
    </row>
    <row r="883" spans="1:23" x14ac:dyDescent="0.25">
      <c r="A883" s="138" t="str">
        <f>IF(COUNT('Séries-Statique'!$A$11:$A$50)&gt;'Etiquette Statique'!N852,"X","")</f>
        <v/>
      </c>
      <c r="B883" s="291"/>
      <c r="C883" s="957"/>
      <c r="D883" s="859" t="s">
        <v>148</v>
      </c>
      <c r="E883" s="864"/>
      <c r="F883" s="864"/>
      <c r="G883" s="864"/>
      <c r="H883" s="864"/>
      <c r="I883" s="949"/>
      <c r="J883" s="950"/>
      <c r="K883" s="293"/>
      <c r="M883" s="521"/>
      <c r="N883" s="291"/>
      <c r="O883" s="957"/>
      <c r="P883" s="859" t="s">
        <v>148</v>
      </c>
      <c r="Q883" s="864"/>
      <c r="R883" s="864"/>
      <c r="S883" s="864"/>
      <c r="T883" s="864"/>
      <c r="U883" s="949"/>
      <c r="V883" s="950"/>
      <c r="W883" s="293"/>
    </row>
    <row r="884" spans="1:23" x14ac:dyDescent="0.25">
      <c r="A884" s="138" t="str">
        <f>IF(COUNT('Séries-Statique'!$A$11:$A$50)&gt;'Etiquette Statique'!N852,"X","")</f>
        <v/>
      </c>
      <c r="B884" s="291"/>
      <c r="C884" s="957"/>
      <c r="D884" s="859" t="s">
        <v>149</v>
      </c>
      <c r="E884" s="864"/>
      <c r="F884" s="864"/>
      <c r="G884" s="864"/>
      <c r="H884" s="864"/>
      <c r="I884" s="949"/>
      <c r="J884" s="950"/>
      <c r="K884" s="293"/>
      <c r="M884" s="521"/>
      <c r="N884" s="291"/>
      <c r="O884" s="957"/>
      <c r="P884" s="859" t="s">
        <v>149</v>
      </c>
      <c r="Q884" s="864"/>
      <c r="R884" s="864"/>
      <c r="S884" s="864"/>
      <c r="T884" s="864"/>
      <c r="U884" s="949"/>
      <c r="V884" s="950"/>
      <c r="W884" s="293"/>
    </row>
    <row r="885" spans="1:23" x14ac:dyDescent="0.25">
      <c r="A885" s="138" t="str">
        <f>IF(COUNT('Séries-Statique'!$A$11:$A$50)&gt;'Etiquette Statique'!N852,"X","")</f>
        <v/>
      </c>
      <c r="B885" s="291"/>
      <c r="C885" s="957"/>
      <c r="D885" s="859" t="s">
        <v>150</v>
      </c>
      <c r="E885" s="864"/>
      <c r="F885" s="864"/>
      <c r="G885" s="864"/>
      <c r="H885" s="864"/>
      <c r="I885" s="949"/>
      <c r="J885" s="950"/>
      <c r="K885" s="293"/>
      <c r="M885" s="521"/>
      <c r="N885" s="291"/>
      <c r="O885" s="957"/>
      <c r="P885" s="859" t="s">
        <v>150</v>
      </c>
      <c r="Q885" s="864"/>
      <c r="R885" s="864"/>
      <c r="S885" s="864"/>
      <c r="T885" s="864"/>
      <c r="U885" s="949"/>
      <c r="V885" s="950"/>
      <c r="W885" s="293"/>
    </row>
    <row r="886" spans="1:23" x14ac:dyDescent="0.25">
      <c r="A886" s="138" t="str">
        <f>IF(COUNT('Séries-Statique'!$A$11:$A$50)&gt;'Etiquette Statique'!N852,"X","")</f>
        <v/>
      </c>
      <c r="B886" s="291"/>
      <c r="C886" s="957"/>
      <c r="D886" s="859" t="s">
        <v>151</v>
      </c>
      <c r="E886" s="864"/>
      <c r="F886" s="864"/>
      <c r="G886" s="864"/>
      <c r="H886" s="864"/>
      <c r="I886" s="949"/>
      <c r="J886" s="950"/>
      <c r="K886" s="293"/>
      <c r="M886" s="521"/>
      <c r="N886" s="291"/>
      <c r="O886" s="957"/>
      <c r="P886" s="859" t="s">
        <v>151</v>
      </c>
      <c r="Q886" s="864"/>
      <c r="R886" s="864"/>
      <c r="S886" s="864"/>
      <c r="T886" s="864"/>
      <c r="U886" s="949"/>
      <c r="V886" s="950"/>
      <c r="W886" s="293"/>
    </row>
    <row r="887" spans="1:23" ht="15.75" thickBot="1" x14ac:dyDescent="0.3">
      <c r="A887" s="138" t="str">
        <f>IF(COUNT('Séries-Statique'!$A$11:$A$50)&gt;'Etiquette Statique'!N852,"X","")</f>
        <v/>
      </c>
      <c r="B887" s="291"/>
      <c r="C887" s="962"/>
      <c r="D887" s="967" t="s">
        <v>152</v>
      </c>
      <c r="E887" s="968"/>
      <c r="F887" s="968"/>
      <c r="G887" s="968"/>
      <c r="H887" s="968"/>
      <c r="I887" s="969"/>
      <c r="J887" s="970"/>
      <c r="K887" s="293"/>
      <c r="M887" s="521"/>
      <c r="N887" s="291"/>
      <c r="O887" s="962"/>
      <c r="P887" s="967" t="s">
        <v>152</v>
      </c>
      <c r="Q887" s="968"/>
      <c r="R887" s="968"/>
      <c r="S887" s="968"/>
      <c r="T887" s="968"/>
      <c r="U887" s="969"/>
      <c r="V887" s="970"/>
      <c r="W887" s="293"/>
    </row>
    <row r="888" spans="1:23" x14ac:dyDescent="0.25">
      <c r="A888" s="138" t="str">
        <f>IF(COUNT('Séries-Statique'!$A$11:$A$50)&gt;'Etiquette Statique'!N852,"X","")</f>
        <v/>
      </c>
      <c r="B888" s="291"/>
      <c r="C888" s="956" t="s">
        <v>126</v>
      </c>
      <c r="D888" s="918" t="s">
        <v>263</v>
      </c>
      <c r="E888" s="919"/>
      <c r="F888" s="920"/>
      <c r="G888" s="416" t="s">
        <v>174</v>
      </c>
      <c r="H888" s="416"/>
      <c r="I888" s="959"/>
      <c r="J888" s="960"/>
      <c r="K888" s="293"/>
      <c r="M888" s="521"/>
      <c r="N888" s="291"/>
      <c r="O888" s="956" t="s">
        <v>126</v>
      </c>
      <c r="P888" s="918" t="s">
        <v>263</v>
      </c>
      <c r="Q888" s="919"/>
      <c r="R888" s="920"/>
      <c r="S888" s="416" t="s">
        <v>174</v>
      </c>
      <c r="T888" s="416"/>
      <c r="U888" s="959"/>
      <c r="V888" s="960"/>
      <c r="W888" s="293"/>
    </row>
    <row r="889" spans="1:23" x14ac:dyDescent="0.25">
      <c r="A889" s="138" t="str">
        <f>IF(COUNT('Séries-Statique'!$A$11:$A$50)&gt;'Etiquette Statique'!N852,"X","")</f>
        <v/>
      </c>
      <c r="B889" s="291"/>
      <c r="C889" s="957"/>
      <c r="D889" s="913" t="s">
        <v>128</v>
      </c>
      <c r="E889" s="914"/>
      <c r="F889" s="915"/>
      <c r="G889" s="110" t="s">
        <v>266</v>
      </c>
      <c r="H889" s="110"/>
      <c r="I889" s="949"/>
      <c r="J889" s="950"/>
      <c r="K889" s="293"/>
      <c r="M889" s="521"/>
      <c r="N889" s="291"/>
      <c r="O889" s="957"/>
      <c r="P889" s="913" t="s">
        <v>128</v>
      </c>
      <c r="Q889" s="914"/>
      <c r="R889" s="915"/>
      <c r="S889" s="110" t="s">
        <v>266</v>
      </c>
      <c r="T889" s="110"/>
      <c r="U889" s="949"/>
      <c r="V889" s="950"/>
      <c r="W889" s="293"/>
    </row>
    <row r="890" spans="1:23" x14ac:dyDescent="0.25">
      <c r="A890" s="138" t="str">
        <f>IF(COUNT('Séries-Statique'!$A$11:$A$50)&gt;'Etiquette Statique'!N852,"X","")</f>
        <v/>
      </c>
      <c r="B890" s="291"/>
      <c r="C890" s="957"/>
      <c r="D890" s="913" t="s">
        <v>264</v>
      </c>
      <c r="E890" s="914"/>
      <c r="F890" s="915"/>
      <c r="G890" s="110" t="s">
        <v>265</v>
      </c>
      <c r="H890" s="110"/>
      <c r="I890" s="949"/>
      <c r="J890" s="950"/>
      <c r="K890" s="293"/>
      <c r="M890" s="521"/>
      <c r="N890" s="291"/>
      <c r="O890" s="957"/>
      <c r="P890" s="913" t="s">
        <v>264</v>
      </c>
      <c r="Q890" s="914"/>
      <c r="R890" s="915"/>
      <c r="S890" s="110" t="s">
        <v>265</v>
      </c>
      <c r="T890" s="110"/>
      <c r="U890" s="949"/>
      <c r="V890" s="950"/>
      <c r="W890" s="293"/>
    </row>
    <row r="891" spans="1:23" x14ac:dyDescent="0.25">
      <c r="A891" s="138" t="str">
        <f>IF(COUNT('Séries-Statique'!$A$11:$A$50)&gt;'Etiquette Statique'!N852,"X","")</f>
        <v/>
      </c>
      <c r="B891" s="291"/>
      <c r="C891" s="957"/>
      <c r="D891" s="533" t="s">
        <v>267</v>
      </c>
      <c r="E891" s="518"/>
      <c r="F891" s="518"/>
      <c r="G891" s="110" t="s">
        <v>164</v>
      </c>
      <c r="H891" s="110"/>
      <c r="I891" s="949"/>
      <c r="J891" s="950"/>
      <c r="K891" s="293"/>
      <c r="M891" s="521"/>
      <c r="N891" s="291"/>
      <c r="O891" s="957"/>
      <c r="P891" s="533" t="s">
        <v>267</v>
      </c>
      <c r="Q891" s="518"/>
      <c r="R891" s="518"/>
      <c r="S891" s="110" t="s">
        <v>164</v>
      </c>
      <c r="T891" s="110"/>
      <c r="U891" s="949"/>
      <c r="V891" s="950"/>
      <c r="W891" s="293"/>
    </row>
    <row r="892" spans="1:23" ht="15.75" thickBot="1" x14ac:dyDescent="0.3">
      <c r="A892" s="138" t="str">
        <f>IF(COUNT('Séries-Statique'!$A$11:$A$50)&gt;'Etiquette Statique'!N852,"X","")</f>
        <v/>
      </c>
      <c r="B892" s="291"/>
      <c r="C892" s="958"/>
      <c r="D892" s="534" t="s">
        <v>268</v>
      </c>
      <c r="E892" s="519"/>
      <c r="F892" s="519"/>
      <c r="G892" s="3" t="s">
        <v>164</v>
      </c>
      <c r="H892" s="3"/>
      <c r="I892" s="954"/>
      <c r="J892" s="955"/>
      <c r="K892" s="293"/>
      <c r="M892" s="521"/>
      <c r="N892" s="291"/>
      <c r="O892" s="958"/>
      <c r="P892" s="534" t="s">
        <v>268</v>
      </c>
      <c r="Q892" s="519"/>
      <c r="R892" s="519"/>
      <c r="S892" s="3" t="s">
        <v>164</v>
      </c>
      <c r="T892" s="3"/>
      <c r="U892" s="954"/>
      <c r="V892" s="955"/>
      <c r="W892" s="293"/>
    </row>
    <row r="893" spans="1:23" ht="15.75" thickBot="1" x14ac:dyDescent="0.3">
      <c r="A893" s="138" t="str">
        <f>IF(COUNT('Séries-Statique'!$A$11:$A$50)&gt;'Etiquette Statique'!N852,"X","")</f>
        <v/>
      </c>
      <c r="B893" s="291"/>
      <c r="C893" s="292"/>
      <c r="D893" s="292"/>
      <c r="E893" s="292"/>
      <c r="F893" s="292"/>
      <c r="G893" s="292"/>
      <c r="H893" s="292"/>
      <c r="I893" s="292"/>
      <c r="J893" s="292"/>
      <c r="K893" s="293"/>
      <c r="M893" s="521"/>
      <c r="N893" s="291"/>
      <c r="O893" s="292"/>
      <c r="P893" s="292"/>
      <c r="Q893" s="292"/>
      <c r="R893" s="292"/>
      <c r="S893" s="292"/>
      <c r="T893" s="292"/>
      <c r="U893" s="292"/>
      <c r="V893" s="292"/>
      <c r="W893" s="293"/>
    </row>
    <row r="894" spans="1:23" ht="18.75" x14ac:dyDescent="0.3">
      <c r="A894" s="138" t="str">
        <f>IF(COUNT('Séries-Statique'!$A$11:$A$50)&gt;'Etiquette Statique'!N852,"X","")</f>
        <v/>
      </c>
      <c r="B894" s="291"/>
      <c r="C894" s="901" t="s">
        <v>269</v>
      </c>
      <c r="D894" s="902"/>
      <c r="E894" s="902"/>
      <c r="F894" s="902"/>
      <c r="G894" s="902"/>
      <c r="H894" s="902"/>
      <c r="I894" s="902"/>
      <c r="J894" s="903"/>
      <c r="K894" s="293"/>
      <c r="M894" s="521"/>
      <c r="N894" s="291"/>
      <c r="O894" s="901" t="s">
        <v>269</v>
      </c>
      <c r="P894" s="902"/>
      <c r="Q894" s="902"/>
      <c r="R894" s="902"/>
      <c r="S894" s="902"/>
      <c r="T894" s="902"/>
      <c r="U894" s="902"/>
      <c r="V894" s="903"/>
      <c r="W894" s="293"/>
    </row>
    <row r="895" spans="1:23" x14ac:dyDescent="0.25">
      <c r="A895" s="138" t="str">
        <f>IF(COUNT('Séries-Statique'!$A$11:$A$50)&gt;'Etiquette Statique'!N852,"X","")</f>
        <v/>
      </c>
      <c r="B895" s="291"/>
      <c r="C895" s="904"/>
      <c r="D895" s="905"/>
      <c r="E895" s="905"/>
      <c r="F895" s="905"/>
      <c r="G895" s="905"/>
      <c r="H895" s="905"/>
      <c r="I895" s="905"/>
      <c r="J895" s="906"/>
      <c r="K895" s="293"/>
      <c r="M895" s="521"/>
      <c r="N895" s="291"/>
      <c r="O895" s="904"/>
      <c r="P895" s="905"/>
      <c r="Q895" s="905"/>
      <c r="R895" s="905"/>
      <c r="S895" s="905"/>
      <c r="T895" s="905"/>
      <c r="U895" s="905"/>
      <c r="V895" s="906"/>
      <c r="W895" s="293"/>
    </row>
    <row r="896" spans="1:23" x14ac:dyDescent="0.25">
      <c r="A896" s="138" t="str">
        <f>IF(COUNT('Séries-Statique'!$A$11:$A$50)&gt;'Etiquette Statique'!N852,"X","")</f>
        <v/>
      </c>
      <c r="B896" s="291"/>
      <c r="C896" s="907"/>
      <c r="D896" s="908"/>
      <c r="E896" s="908"/>
      <c r="F896" s="908"/>
      <c r="G896" s="908"/>
      <c r="H896" s="908"/>
      <c r="I896" s="908"/>
      <c r="J896" s="909"/>
      <c r="K896" s="293"/>
      <c r="M896" s="521"/>
      <c r="N896" s="291"/>
      <c r="O896" s="907"/>
      <c r="P896" s="908"/>
      <c r="Q896" s="908"/>
      <c r="R896" s="908"/>
      <c r="S896" s="908"/>
      <c r="T896" s="908"/>
      <c r="U896" s="908"/>
      <c r="V896" s="909"/>
      <c r="W896" s="293"/>
    </row>
    <row r="897" spans="1:23" x14ac:dyDescent="0.25">
      <c r="A897" s="138" t="str">
        <f>IF(COUNT('Séries-Statique'!$A$11:$A$50)&gt;'Etiquette Statique'!N852,"X","")</f>
        <v/>
      </c>
      <c r="B897" s="291"/>
      <c r="C897" s="907"/>
      <c r="D897" s="908"/>
      <c r="E897" s="908"/>
      <c r="F897" s="908"/>
      <c r="G897" s="908"/>
      <c r="H897" s="908"/>
      <c r="I897" s="908"/>
      <c r="J897" s="909"/>
      <c r="K897" s="293"/>
      <c r="M897" s="521"/>
      <c r="N897" s="291"/>
      <c r="O897" s="907"/>
      <c r="P897" s="908"/>
      <c r="Q897" s="908"/>
      <c r="R897" s="908"/>
      <c r="S897" s="908"/>
      <c r="T897" s="908"/>
      <c r="U897" s="908"/>
      <c r="V897" s="909"/>
      <c r="W897" s="293"/>
    </row>
    <row r="898" spans="1:23" ht="15.75" thickBot="1" x14ac:dyDescent="0.3">
      <c r="A898" s="138" t="str">
        <f>IF(COUNT('Séries-Statique'!$A$11:$A$50)&gt;'Etiquette Statique'!N852,"X","")</f>
        <v/>
      </c>
      <c r="B898" s="291"/>
      <c r="C898" s="910"/>
      <c r="D898" s="911"/>
      <c r="E898" s="911"/>
      <c r="F898" s="911"/>
      <c r="G898" s="911"/>
      <c r="H898" s="911"/>
      <c r="I898" s="911"/>
      <c r="J898" s="912"/>
      <c r="K898" s="293"/>
      <c r="M898" s="521"/>
      <c r="N898" s="291"/>
      <c r="O898" s="910"/>
      <c r="P898" s="911"/>
      <c r="Q898" s="911"/>
      <c r="R898" s="911"/>
      <c r="S898" s="911"/>
      <c r="T898" s="911"/>
      <c r="U898" s="911"/>
      <c r="V898" s="912"/>
      <c r="W898" s="293"/>
    </row>
    <row r="899" spans="1:23" ht="15.75" thickBot="1" x14ac:dyDescent="0.3">
      <c r="A899" s="138" t="str">
        <f>IF(COUNT('Séries-Statique'!$A$11:$A$50)&gt;'Etiquette Statique'!N852,"X","")</f>
        <v/>
      </c>
      <c r="B899" s="294"/>
      <c r="C899" s="295"/>
      <c r="D899" s="295"/>
      <c r="E899" s="295"/>
      <c r="F899" s="295"/>
      <c r="G899" s="295"/>
      <c r="H899" s="295"/>
      <c r="I899" s="295"/>
      <c r="J899" s="295"/>
      <c r="K899" s="296"/>
      <c r="M899" s="521"/>
      <c r="N899" s="294"/>
      <c r="O899" s="295"/>
      <c r="P899" s="295"/>
      <c r="Q899" s="295"/>
      <c r="R899" s="295"/>
      <c r="S899" s="295"/>
      <c r="T899" s="295"/>
      <c r="U899" s="295"/>
      <c r="V899" s="295"/>
      <c r="W899" s="296"/>
    </row>
    <row r="900" spans="1:23" ht="15" customHeight="1" x14ac:dyDescent="0.25">
      <c r="A900" s="138" t="str">
        <f>IF(COUNT('Séries-Statique'!$A$11:$A$50)&gt;'Etiquette Statique'!N852,"X","")</f>
        <v/>
      </c>
      <c r="B900" s="522"/>
      <c r="C900" s="522"/>
      <c r="D900" s="522"/>
      <c r="E900" s="522"/>
      <c r="F900" s="522"/>
      <c r="G900" s="522"/>
      <c r="H900" s="522"/>
      <c r="I900" s="522"/>
      <c r="J900" s="522"/>
      <c r="K900" s="522"/>
      <c r="L900" s="522"/>
      <c r="M900" s="523"/>
      <c r="N900" s="522"/>
      <c r="O900" s="522"/>
      <c r="P900" s="522"/>
      <c r="Q900" s="522"/>
      <c r="R900" s="522"/>
      <c r="S900" s="522"/>
      <c r="T900" s="522"/>
      <c r="U900" s="522"/>
      <c r="V900" s="522"/>
      <c r="W900" s="522"/>
    </row>
    <row r="901" spans="1:23" ht="15" customHeight="1" thickBot="1" x14ac:dyDescent="0.3">
      <c r="A901" s="138" t="str">
        <f>IF(COUNT('Séries-Statique'!$A$11:$A$50)&gt;'Etiquette Statique'!N952,"X","")</f>
        <v/>
      </c>
      <c r="M901" s="521"/>
    </row>
    <row r="902" spans="1:23" x14ac:dyDescent="0.25">
      <c r="A902" s="138" t="str">
        <f>IF(COUNT('Séries-Statique'!$A$11:$A$50)&gt;'Etiquette Statique'!N952,"X","")</f>
        <v/>
      </c>
      <c r="B902" s="137">
        <f>N852+1</f>
        <v>36</v>
      </c>
      <c r="C902" s="289"/>
      <c r="D902" s="289"/>
      <c r="E902" s="289"/>
      <c r="F902" s="289"/>
      <c r="G902" s="289"/>
      <c r="H902" s="289"/>
      <c r="I902" s="289"/>
      <c r="J902" s="289"/>
      <c r="K902" s="290"/>
      <c r="M902" s="521"/>
      <c r="N902" s="137">
        <f>B902+1</f>
        <v>37</v>
      </c>
      <c r="O902" s="289"/>
      <c r="P902" s="289"/>
      <c r="Q902" s="289"/>
      <c r="R902" s="289"/>
      <c r="S902" s="289"/>
      <c r="T902" s="289"/>
      <c r="U902" s="289"/>
      <c r="V902" s="289"/>
      <c r="W902" s="290"/>
    </row>
    <row r="903" spans="1:23" ht="23.25" x14ac:dyDescent="0.35">
      <c r="A903" s="138" t="str">
        <f>IF(COUNT('Séries-Statique'!$A$11:$A$50)&gt;'Etiquette Statique'!N952,"X","")</f>
        <v/>
      </c>
      <c r="B903" s="291"/>
      <c r="C903" s="931" t="s">
        <v>246</v>
      </c>
      <c r="D903" s="931"/>
      <c r="E903" s="953" t="str">
        <f ca="1">OFFSET('Séries-Statique'!$A$11,B902,13)</f>
        <v/>
      </c>
      <c r="F903" s="953"/>
      <c r="G903" s="953"/>
      <c r="H903" s="953"/>
      <c r="I903" s="953"/>
      <c r="J903" s="953"/>
      <c r="K903" s="293"/>
      <c r="M903" s="521"/>
      <c r="N903" s="291"/>
      <c r="O903" s="931" t="s">
        <v>246</v>
      </c>
      <c r="P903" s="931"/>
      <c r="Q903" s="953" t="str">
        <f ca="1">OFFSET('Séries-Statique'!$A$11,N902,13)</f>
        <v/>
      </c>
      <c r="R903" s="953"/>
      <c r="S903" s="953"/>
      <c r="T903" s="953"/>
      <c r="U903" s="953"/>
      <c r="V903" s="953"/>
      <c r="W903" s="293"/>
    </row>
    <row r="904" spans="1:23" x14ac:dyDescent="0.25">
      <c r="A904" s="138" t="str">
        <f>IF(COUNT('Séries-Statique'!$A$11:$A$50)&gt;'Etiquette Statique'!N952,"X","")</f>
        <v/>
      </c>
      <c r="B904" s="291"/>
      <c r="C904" s="945"/>
      <c r="D904" s="945"/>
      <c r="E904" s="945"/>
      <c r="F904" s="945"/>
      <c r="G904" s="945"/>
      <c r="H904" s="945"/>
      <c r="I904" s="945"/>
      <c r="J904" s="945"/>
      <c r="K904" s="293"/>
      <c r="M904" s="521"/>
      <c r="N904" s="291"/>
      <c r="O904" s="945"/>
      <c r="P904" s="945"/>
      <c r="Q904" s="945"/>
      <c r="R904" s="945"/>
      <c r="S904" s="945"/>
      <c r="T904" s="945"/>
      <c r="U904" s="945"/>
      <c r="V904" s="945"/>
      <c r="W904" s="293"/>
    </row>
    <row r="905" spans="1:23" ht="21" x14ac:dyDescent="0.35">
      <c r="A905" s="138" t="str">
        <f>IF(COUNT('Séries-Statique'!$A$11:$A$50)&gt;'Etiquette Statique'!N952,"X","")</f>
        <v/>
      </c>
      <c r="B905" s="291"/>
      <c r="C905" s="931" t="s">
        <v>39</v>
      </c>
      <c r="D905" s="931"/>
      <c r="E905" s="932" t="str">
        <f ca="1">OFFSET('Séries-Statique'!$A$11,B902,0)</f>
        <v/>
      </c>
      <c r="F905" s="932"/>
      <c r="G905" s="948" t="s">
        <v>67</v>
      </c>
      <c r="H905" s="948"/>
      <c r="I905" s="932" t="str">
        <f ca="1">OFFSET('Séries-Statique'!$A$11,B902,6)</f>
        <v/>
      </c>
      <c r="J905" s="932"/>
      <c r="K905" s="293"/>
      <c r="M905" s="521"/>
      <c r="N905" s="291"/>
      <c r="O905" s="931" t="s">
        <v>39</v>
      </c>
      <c r="P905" s="931"/>
      <c r="Q905" s="932" t="str">
        <f ca="1">OFFSET('Séries-Statique'!$A$11,N902,0)</f>
        <v/>
      </c>
      <c r="R905" s="932"/>
      <c r="S905" s="948" t="s">
        <v>67</v>
      </c>
      <c r="T905" s="948"/>
      <c r="U905" s="932" t="str">
        <f ca="1">OFFSET('Séries-Statique'!$A$11,N902,6)</f>
        <v/>
      </c>
      <c r="V905" s="932"/>
      <c r="W905" s="293"/>
    </row>
    <row r="906" spans="1:23" ht="23.25" x14ac:dyDescent="0.35">
      <c r="A906" s="138" t="str">
        <f>IF(COUNT('Séries-Statique'!$A$11:$A$50)&gt;'Etiquette Statique'!N952,"X","")</f>
        <v/>
      </c>
      <c r="B906" s="291"/>
      <c r="C906" s="931" t="s">
        <v>1</v>
      </c>
      <c r="D906" s="931"/>
      <c r="E906" s="953" t="str">
        <f ca="1">OFFSET('Séries-Statique'!$A$11,B902,9)</f>
        <v/>
      </c>
      <c r="F906" s="953"/>
      <c r="G906" s="948" t="s">
        <v>2</v>
      </c>
      <c r="H906" s="948"/>
      <c r="I906" s="932" t="str">
        <f ca="1">OFFSET('Séries-Statique'!$A$11,B902,10)</f>
        <v/>
      </c>
      <c r="J906" s="932"/>
      <c r="K906" s="293"/>
      <c r="M906" s="521"/>
      <c r="N906" s="291"/>
      <c r="O906" s="931" t="s">
        <v>1</v>
      </c>
      <c r="P906" s="931"/>
      <c r="Q906" s="953" t="str">
        <f ca="1">OFFSET('Séries-Statique'!$A$11,N902,9)</f>
        <v/>
      </c>
      <c r="R906" s="953"/>
      <c r="S906" s="948" t="s">
        <v>2</v>
      </c>
      <c r="T906" s="948"/>
      <c r="U906" s="932" t="str">
        <f ca="1">OFFSET('Séries-Statique'!$A$11,N902,10)</f>
        <v/>
      </c>
      <c r="V906" s="932"/>
      <c r="W906" s="293"/>
    </row>
    <row r="907" spans="1:23" ht="21" x14ac:dyDescent="0.35">
      <c r="A907" s="138" t="str">
        <f>IF(COUNT('Séries-Statique'!$A$11:$A$50)&gt;'Etiquette Statique'!N952,"X","")</f>
        <v/>
      </c>
      <c r="B907" s="291"/>
      <c r="C907" s="520" t="s">
        <v>258</v>
      </c>
      <c r="D907" s="520"/>
      <c r="E907" s="527" t="str">
        <f ca="1">OFFSET('Séries-Statique'!$A$11,B902,11)</f>
        <v/>
      </c>
      <c r="F907" s="525"/>
      <c r="G907" s="866" t="s">
        <v>270</v>
      </c>
      <c r="H907" s="866"/>
      <c r="I907" s="527" t="str">
        <f ca="1">OFFSET('Séries-Statique'!$A$11,B902,8)</f>
        <v/>
      </c>
      <c r="J907" s="527"/>
      <c r="K907" s="293"/>
      <c r="M907" s="521"/>
      <c r="N907" s="291"/>
      <c r="O907" s="520" t="s">
        <v>258</v>
      </c>
      <c r="P907" s="520"/>
      <c r="Q907" s="527" t="str">
        <f ca="1">OFFSET('Séries-Statique'!$A$11,N902,11)</f>
        <v/>
      </c>
      <c r="R907" s="525"/>
      <c r="S907" s="866" t="s">
        <v>270</v>
      </c>
      <c r="T907" s="866"/>
      <c r="U907" s="527" t="str">
        <f ca="1">OFFSET('Séries-Statique'!$A$11,N902,8)</f>
        <v/>
      </c>
      <c r="V907" s="527"/>
      <c r="W907" s="293"/>
    </row>
    <row r="908" spans="1:23" ht="18.75" x14ac:dyDescent="0.3">
      <c r="A908" s="138" t="str">
        <f>IF(COUNT('Séries-Statique'!$A$11:$A$50)&gt;'Etiquette Statique'!N952,"X","")</f>
        <v/>
      </c>
      <c r="B908" s="291"/>
      <c r="C908" s="952" t="s">
        <v>68</v>
      </c>
      <c r="D908" s="952"/>
      <c r="E908" s="866" t="s">
        <v>69</v>
      </c>
      <c r="F908" s="866"/>
      <c r="G908" s="951" t="str">
        <f ca="1">OFFSET('Séries-Statique'!$A$11,B902,2)</f>
        <v/>
      </c>
      <c r="H908" s="951"/>
      <c r="I908" s="951"/>
      <c r="J908" s="951"/>
      <c r="K908" s="293"/>
      <c r="M908" s="521"/>
      <c r="N908" s="291"/>
      <c r="O908" s="952" t="s">
        <v>68</v>
      </c>
      <c r="P908" s="952"/>
      <c r="Q908" s="866" t="s">
        <v>69</v>
      </c>
      <c r="R908" s="866"/>
      <c r="S908" s="951" t="str">
        <f ca="1">OFFSET('Séries-Statique'!$A$11,N902,2)</f>
        <v/>
      </c>
      <c r="T908" s="951"/>
      <c r="U908" s="951"/>
      <c r="V908" s="951"/>
      <c r="W908" s="293"/>
    </row>
    <row r="909" spans="1:23" ht="18.75" x14ac:dyDescent="0.3">
      <c r="A909" s="138" t="str">
        <f>IF(COUNT('Séries-Statique'!$A$11:$A$50)&gt;'Etiquette Statique'!N952,"X","")</f>
        <v/>
      </c>
      <c r="B909" s="291"/>
      <c r="C909" s="952"/>
      <c r="D909" s="952"/>
      <c r="E909" s="866" t="s">
        <v>70</v>
      </c>
      <c r="F909" s="866"/>
      <c r="G909" s="951" t="str">
        <f ca="1">OFFSET('Séries-Statique'!$A$11,B902,3)</f>
        <v/>
      </c>
      <c r="H909" s="951"/>
      <c r="I909" s="951"/>
      <c r="J909" s="951"/>
      <c r="K909" s="293"/>
      <c r="M909" s="521"/>
      <c r="N909" s="291"/>
      <c r="O909" s="952"/>
      <c r="P909" s="952"/>
      <c r="Q909" s="866" t="s">
        <v>70</v>
      </c>
      <c r="R909" s="866"/>
      <c r="S909" s="951" t="str">
        <f ca="1">OFFSET('Séries-Statique'!$A$11,N902,3)</f>
        <v/>
      </c>
      <c r="T909" s="951"/>
      <c r="U909" s="951"/>
      <c r="V909" s="951"/>
      <c r="W909" s="293"/>
    </row>
    <row r="910" spans="1:23" ht="18.75" x14ac:dyDescent="0.3">
      <c r="A910" s="138" t="str">
        <f>IF(COUNT('Séries-Statique'!$A$11:$A$50)&gt;'Etiquette Statique'!N952,"X","")</f>
        <v/>
      </c>
      <c r="B910" s="291"/>
      <c r="C910" s="952"/>
      <c r="D910" s="952"/>
      <c r="E910" s="866" t="s">
        <v>257</v>
      </c>
      <c r="F910" s="866"/>
      <c r="G910" s="951" t="str">
        <f ca="1">OFFSET('Séries-Statique'!$A$11,B902,4)</f>
        <v/>
      </c>
      <c r="H910" s="951"/>
      <c r="I910" s="951"/>
      <c r="J910" s="951"/>
      <c r="K910" s="293"/>
      <c r="M910" s="521"/>
      <c r="N910" s="291"/>
      <c r="O910" s="952"/>
      <c r="P910" s="952"/>
      <c r="Q910" s="866" t="s">
        <v>257</v>
      </c>
      <c r="R910" s="866"/>
      <c r="S910" s="951" t="str">
        <f ca="1">OFFSET('Séries-Statique'!$A$11,N902,4)</f>
        <v/>
      </c>
      <c r="T910" s="951"/>
      <c r="U910" s="951"/>
      <c r="V910" s="951"/>
      <c r="W910" s="293"/>
    </row>
    <row r="911" spans="1:23" ht="21" x14ac:dyDescent="0.35">
      <c r="A911" s="138" t="str">
        <f>IF(COUNT('Séries-Statique'!$A$11:$A$50)&gt;'Etiquette Statique'!N952,"X","")</f>
        <v/>
      </c>
      <c r="B911" s="291"/>
      <c r="C911" s="952"/>
      <c r="D911" s="952"/>
      <c r="E911" s="866" t="s">
        <v>71</v>
      </c>
      <c r="F911" s="866"/>
      <c r="G911" s="947" t="str">
        <f ca="1">OFFSET('Séries-Statique'!$A$11,B902,5)</f>
        <v/>
      </c>
      <c r="H911" s="947"/>
      <c r="I911" s="947"/>
      <c r="J911" s="947"/>
      <c r="K911" s="293"/>
      <c r="M911" s="521"/>
      <c r="N911" s="291"/>
      <c r="O911" s="952"/>
      <c r="P911" s="952"/>
      <c r="Q911" s="866" t="s">
        <v>71</v>
      </c>
      <c r="R911" s="866"/>
      <c r="S911" s="947" t="str">
        <f ca="1">OFFSET('Séries-Statique'!$A$11,N902,5)</f>
        <v/>
      </c>
      <c r="T911" s="947"/>
      <c r="U911" s="947"/>
      <c r="V911" s="947"/>
      <c r="W911" s="293"/>
    </row>
    <row r="912" spans="1:23" ht="21" x14ac:dyDescent="0.35">
      <c r="A912" s="138" t="str">
        <f>IF(COUNT('Séries-Statique'!$A$11:$A$50)&gt;'Etiquette Statique'!N952,"X","")</f>
        <v/>
      </c>
      <c r="B912" s="291"/>
      <c r="C912" s="931" t="s">
        <v>248</v>
      </c>
      <c r="D912" s="931"/>
      <c r="E912" s="948" t="str">
        <f ca="1">IF(E903="","",IF(OR(E903="DWF",E903="DNF"),"Distance","Temps"))</f>
        <v/>
      </c>
      <c r="F912" s="948"/>
      <c r="G912" s="525" t="str">
        <f ca="1">OFFSET('Séries-Statique'!$A$11,B902,18)</f>
        <v/>
      </c>
      <c r="H912" s="524" t="str">
        <f ca="1">OFFSET('Séries-Statique'!$A$11,B902,19)</f>
        <v/>
      </c>
      <c r="I912" s="526" t="str">
        <f ca="1">OFFSET('Séries-Statique'!$A$11,B902,20)</f>
        <v/>
      </c>
      <c r="J912" s="524" t="str">
        <f ca="1">OFFSET('Séries-Statique'!$A$11,B902,21)</f>
        <v/>
      </c>
      <c r="K912" s="293"/>
      <c r="M912" s="521"/>
      <c r="N912" s="291"/>
      <c r="O912" s="931" t="s">
        <v>248</v>
      </c>
      <c r="P912" s="931"/>
      <c r="Q912" s="948" t="str">
        <f ca="1">IF(Q903="","",IF(OR(Q903="DWF",Q903="DNF"),"Distance","Temps"))</f>
        <v/>
      </c>
      <c r="R912" s="948"/>
      <c r="S912" s="525" t="str">
        <f ca="1">OFFSET('Séries-Statique'!$A$11,N902,18)</f>
        <v/>
      </c>
      <c r="T912" s="524" t="str">
        <f ca="1">OFFSET('Séries-Statique'!$A$11,N902,19)</f>
        <v/>
      </c>
      <c r="U912" s="526" t="str">
        <f ca="1">OFFSET('Séries-Statique'!$A$11,N902,20)</f>
        <v/>
      </c>
      <c r="V912" s="524" t="str">
        <f ca="1">OFFSET('Séries-Statique'!$A$11,N902,21)</f>
        <v/>
      </c>
      <c r="W912" s="293"/>
    </row>
    <row r="913" spans="1:23" ht="18.75" x14ac:dyDescent="0.3">
      <c r="A913" s="138" t="str">
        <f>IF(COUNT('Séries-Statique'!$A$11:$A$50)&gt;'Etiquette Statique'!N952,"X","")</f>
        <v/>
      </c>
      <c r="B913" s="291"/>
      <c r="C913" s="931"/>
      <c r="D913" s="931"/>
      <c r="E913" s="933" t="s">
        <v>273</v>
      </c>
      <c r="F913" s="514" t="s">
        <v>271</v>
      </c>
      <c r="G913" s="528" t="str">
        <f ca="1">OFFSET('Séries-Statique'!$A$11,B902,14)</f>
        <v/>
      </c>
      <c r="H913" s="529" t="str">
        <f ca="1">OFFSET('Séries-Statique'!$A$11,B902,15)</f>
        <v/>
      </c>
      <c r="I913" s="528" t="str">
        <f ca="1">OFFSET('Séries-Statique'!$A$11,B902,16)</f>
        <v/>
      </c>
      <c r="J913" s="529" t="str">
        <f ca="1">OFFSET('Séries-Statique'!$A$11,B902,17)</f>
        <v/>
      </c>
      <c r="K913" s="293"/>
      <c r="M913" s="521"/>
      <c r="N913" s="291"/>
      <c r="O913" s="931"/>
      <c r="P913" s="931"/>
      <c r="Q913" s="933" t="s">
        <v>273</v>
      </c>
      <c r="R913" s="514" t="s">
        <v>271</v>
      </c>
      <c r="S913" s="528" t="str">
        <f ca="1">OFFSET('Séries-Statique'!$A$11,N902,14)</f>
        <v/>
      </c>
      <c r="T913" s="529" t="str">
        <f ca="1">OFFSET('Séries-Statique'!$A$11,N902,15)</f>
        <v/>
      </c>
      <c r="U913" s="528" t="str">
        <f ca="1">OFFSET('Séries-Statique'!$A$11,N902,16)</f>
        <v/>
      </c>
      <c r="V913" s="529" t="str">
        <f ca="1">OFFSET('Séries-Statique'!$A$11,N902,17)</f>
        <v/>
      </c>
      <c r="W913" s="293"/>
    </row>
    <row r="914" spans="1:23" ht="18.75" x14ac:dyDescent="0.3">
      <c r="A914" s="138" t="str">
        <f>IF(COUNT('Séries-Statique'!$A$11:$A$50)&gt;'Etiquette Statique'!N952,"X","")</f>
        <v/>
      </c>
      <c r="B914" s="291"/>
      <c r="C914" s="931"/>
      <c r="D914" s="931"/>
      <c r="E914" s="933"/>
      <c r="F914" s="514" t="s">
        <v>272</v>
      </c>
      <c r="G914" s="528" t="str">
        <f ca="1">OFFSET('Séries-Statique'!$A$11,B902,22)</f>
        <v/>
      </c>
      <c r="H914" s="529" t="str">
        <f ca="1">OFFSET('Séries-Statique'!$A$11,B902,23)</f>
        <v/>
      </c>
      <c r="I914" s="528" t="str">
        <f ca="1">OFFSET('Séries-Statique'!$A$11,B902,24)</f>
        <v/>
      </c>
      <c r="J914" s="529" t="str">
        <f ca="1">OFFSET('Séries-Statique'!$A$11,B902,25)</f>
        <v/>
      </c>
      <c r="K914" s="293"/>
      <c r="M914" s="521"/>
      <c r="N914" s="291"/>
      <c r="O914" s="931"/>
      <c r="P914" s="931"/>
      <c r="Q914" s="933"/>
      <c r="R914" s="514" t="s">
        <v>272</v>
      </c>
      <c r="S914" s="528" t="str">
        <f ca="1">OFFSET('Séries-Statique'!$A$11,N902,22)</f>
        <v/>
      </c>
      <c r="T914" s="529" t="str">
        <f ca="1">OFFSET('Séries-Statique'!$A$11,N902,23)</f>
        <v/>
      </c>
      <c r="U914" s="528" t="str">
        <f ca="1">OFFSET('Séries-Statique'!$A$11,N902,24)</f>
        <v/>
      </c>
      <c r="V914" s="529" t="str">
        <f ca="1">OFFSET('Séries-Statique'!$A$11,N902,25)</f>
        <v/>
      </c>
      <c r="W914" s="293"/>
    </row>
    <row r="915" spans="1:23" x14ac:dyDescent="0.25">
      <c r="A915" s="138" t="str">
        <f>IF(COUNT('Séries-Statique'!$A$11:$A$50)&gt;'Etiquette Statique'!N952,"X","")</f>
        <v/>
      </c>
      <c r="B915" s="291"/>
      <c r="C915" s="945"/>
      <c r="D915" s="945"/>
      <c r="E915" s="945"/>
      <c r="F915" s="945"/>
      <c r="G915" s="945"/>
      <c r="H915" s="945"/>
      <c r="I915" s="945"/>
      <c r="J915" s="945"/>
      <c r="K915" s="293"/>
      <c r="M915" s="521"/>
      <c r="N915" s="291"/>
      <c r="O915" s="945"/>
      <c r="P915" s="945"/>
      <c r="Q915" s="945"/>
      <c r="R915" s="945"/>
      <c r="S915" s="945"/>
      <c r="T915" s="945"/>
      <c r="U915" s="945"/>
      <c r="V915" s="945"/>
      <c r="W915" s="293"/>
    </row>
    <row r="916" spans="1:23" ht="18.75" x14ac:dyDescent="0.3">
      <c r="A916" s="138" t="str">
        <f>IF(COUNT('Séries-Statique'!$A$11:$A$50)&gt;'Etiquette Statique'!N952,"X","")</f>
        <v/>
      </c>
      <c r="B916" s="291"/>
      <c r="C916" s="946" t="s">
        <v>259</v>
      </c>
      <c r="D916" s="946"/>
      <c r="E916" s="946"/>
      <c r="F916" s="946"/>
      <c r="G916" s="946"/>
      <c r="H916" s="946"/>
      <c r="I916" s="946"/>
      <c r="J916" s="946"/>
      <c r="K916" s="293"/>
      <c r="M916" s="521"/>
      <c r="N916" s="291"/>
      <c r="O916" s="946" t="s">
        <v>259</v>
      </c>
      <c r="P916" s="946"/>
      <c r="Q916" s="946"/>
      <c r="R916" s="946"/>
      <c r="S916" s="946"/>
      <c r="T916" s="946"/>
      <c r="U916" s="946"/>
      <c r="V916" s="946"/>
      <c r="W916" s="293"/>
    </row>
    <row r="917" spans="1:23" ht="15.75" thickBot="1" x14ac:dyDescent="0.3">
      <c r="A917" s="138" t="str">
        <f>IF(COUNT('Séries-Statique'!$A$11:$A$50)&gt;'Etiquette Statique'!N952,"X","")</f>
        <v/>
      </c>
      <c r="B917" s="291"/>
      <c r="C917" s="945"/>
      <c r="D917" s="945"/>
      <c r="E917" s="945"/>
      <c r="F917" s="945"/>
      <c r="G917" s="945"/>
      <c r="H917" s="945"/>
      <c r="I917" s="945"/>
      <c r="J917" s="945"/>
      <c r="K917" s="293"/>
      <c r="M917" s="521"/>
      <c r="N917" s="291"/>
      <c r="O917" s="945"/>
      <c r="P917" s="945"/>
      <c r="Q917" s="945"/>
      <c r="R917" s="945"/>
      <c r="S917" s="945"/>
      <c r="T917" s="945"/>
      <c r="U917" s="945"/>
      <c r="V917" s="945"/>
      <c r="W917" s="293"/>
    </row>
    <row r="918" spans="1:23" ht="15.75" thickBot="1" x14ac:dyDescent="0.3">
      <c r="A918" s="138" t="str">
        <f>IF(COUNT('Séries-Statique'!$A$11:$A$50)&gt;'Etiquette Statique'!N952,"X","")</f>
        <v/>
      </c>
      <c r="B918" s="291"/>
      <c r="C918" s="933" t="s">
        <v>262</v>
      </c>
      <c r="D918" s="934"/>
      <c r="E918" s="530"/>
      <c r="F918" s="531"/>
      <c r="G918" s="531"/>
      <c r="H918" s="531"/>
      <c r="I918" s="531"/>
      <c r="J918" s="532"/>
      <c r="K918" s="293"/>
      <c r="M918" s="521"/>
      <c r="N918" s="291"/>
      <c r="O918" s="933" t="s">
        <v>262</v>
      </c>
      <c r="P918" s="934"/>
      <c r="Q918" s="530"/>
      <c r="R918" s="531"/>
      <c r="S918" s="531"/>
      <c r="T918" s="531"/>
      <c r="U918" s="531"/>
      <c r="V918" s="532"/>
      <c r="W918" s="293"/>
    </row>
    <row r="919" spans="1:23" ht="15.75" thickBot="1" x14ac:dyDescent="0.3">
      <c r="A919" s="138" t="str">
        <f>IF(COUNT('Séries-Statique'!$A$11:$A$50)&gt;'Etiquette Statique'!N952,"X","")</f>
        <v/>
      </c>
      <c r="B919" s="291"/>
      <c r="C919" s="516"/>
      <c r="D919" s="516"/>
      <c r="E919" s="289"/>
      <c r="F919" s="289"/>
      <c r="G919" s="289"/>
      <c r="H919" s="289"/>
      <c r="I919" s="289"/>
      <c r="J919" s="289"/>
      <c r="K919" s="293"/>
      <c r="M919" s="521"/>
      <c r="N919" s="291"/>
      <c r="O919" s="516"/>
      <c r="P919" s="516"/>
      <c r="Q919" s="289"/>
      <c r="R919" s="289"/>
      <c r="S919" s="289"/>
      <c r="T919" s="289"/>
      <c r="U919" s="289"/>
      <c r="V919" s="289"/>
      <c r="W919" s="293"/>
    </row>
    <row r="920" spans="1:23" x14ac:dyDescent="0.25">
      <c r="A920" s="138" t="str">
        <f>IF(COUNT('Séries-Statique'!$A$11:$A$50)&gt;'Etiquette Statique'!N952,"X","")</f>
        <v/>
      </c>
      <c r="B920" s="291"/>
      <c r="C920" s="976" t="s">
        <v>260</v>
      </c>
      <c r="D920" s="977"/>
      <c r="E920" s="959"/>
      <c r="F920" s="959"/>
      <c r="G920" s="959"/>
      <c r="H920" s="959"/>
      <c r="I920" s="959"/>
      <c r="J920" s="960"/>
      <c r="K920" s="293"/>
      <c r="M920" s="521"/>
      <c r="N920" s="291"/>
      <c r="O920" s="976" t="s">
        <v>260</v>
      </c>
      <c r="P920" s="977"/>
      <c r="Q920" s="959"/>
      <c r="R920" s="959"/>
      <c r="S920" s="959"/>
      <c r="T920" s="959"/>
      <c r="U920" s="959"/>
      <c r="V920" s="960"/>
      <c r="W920" s="293"/>
    </row>
    <row r="921" spans="1:23" x14ac:dyDescent="0.25">
      <c r="A921" s="138" t="str">
        <f>IF(COUNT('Séries-Statique'!$A$11:$A$50)&gt;'Etiquette Statique'!N952,"X","")</f>
        <v/>
      </c>
      <c r="B921" s="291"/>
      <c r="C921" s="971"/>
      <c r="D921" s="972"/>
      <c r="E921" s="949"/>
      <c r="F921" s="949"/>
      <c r="G921" s="949"/>
      <c r="H921" s="949"/>
      <c r="I921" s="949"/>
      <c r="J921" s="950"/>
      <c r="K921" s="293"/>
      <c r="M921" s="521"/>
      <c r="N921" s="291"/>
      <c r="O921" s="971"/>
      <c r="P921" s="972"/>
      <c r="Q921" s="949"/>
      <c r="R921" s="949"/>
      <c r="S921" s="949"/>
      <c r="T921" s="949"/>
      <c r="U921" s="949"/>
      <c r="V921" s="950"/>
      <c r="W921" s="293"/>
    </row>
    <row r="922" spans="1:23" x14ac:dyDescent="0.25">
      <c r="A922" s="138" t="str">
        <f>IF(COUNT('Séries-Statique'!$A$11:$A$50)&gt;'Etiquette Statique'!N952,"X","")</f>
        <v/>
      </c>
      <c r="B922" s="291"/>
      <c r="C922" s="971" t="s">
        <v>261</v>
      </c>
      <c r="D922" s="972"/>
      <c r="E922" s="949"/>
      <c r="F922" s="949"/>
      <c r="G922" s="949"/>
      <c r="H922" s="949"/>
      <c r="I922" s="949"/>
      <c r="J922" s="950"/>
      <c r="K922" s="293"/>
      <c r="M922" s="521"/>
      <c r="N922" s="291"/>
      <c r="O922" s="971" t="s">
        <v>261</v>
      </c>
      <c r="P922" s="972"/>
      <c r="Q922" s="949"/>
      <c r="R922" s="949"/>
      <c r="S922" s="949"/>
      <c r="T922" s="949"/>
      <c r="U922" s="949"/>
      <c r="V922" s="950"/>
      <c r="W922" s="293"/>
    </row>
    <row r="923" spans="1:23" ht="15.75" thickBot="1" x14ac:dyDescent="0.3">
      <c r="A923" s="138" t="str">
        <f>IF(COUNT('Séries-Statique'!$A$11:$A$50)&gt;'Etiquette Statique'!N952,"X","")</f>
        <v/>
      </c>
      <c r="B923" s="291"/>
      <c r="C923" s="973"/>
      <c r="D923" s="974"/>
      <c r="E923" s="954"/>
      <c r="F923" s="954"/>
      <c r="G923" s="954"/>
      <c r="H923" s="954"/>
      <c r="I923" s="954"/>
      <c r="J923" s="955"/>
      <c r="K923" s="293"/>
      <c r="M923" s="521"/>
      <c r="N923" s="291"/>
      <c r="O923" s="973"/>
      <c r="P923" s="974"/>
      <c r="Q923" s="954"/>
      <c r="R923" s="954"/>
      <c r="S923" s="954"/>
      <c r="T923" s="954"/>
      <c r="U923" s="954"/>
      <c r="V923" s="955"/>
      <c r="W923" s="293"/>
    </row>
    <row r="924" spans="1:23" ht="15.75" thickBot="1" x14ac:dyDescent="0.3">
      <c r="A924" s="138" t="str">
        <f>IF(COUNT('Séries-Statique'!$A$11:$A$50)&gt;'Etiquette Statique'!N952,"X","")</f>
        <v/>
      </c>
      <c r="B924" s="291"/>
      <c r="C924" s="292"/>
      <c r="D924" s="292"/>
      <c r="E924" s="292"/>
      <c r="F924" s="292"/>
      <c r="G924" s="292"/>
      <c r="H924" s="292"/>
      <c r="I924" s="292"/>
      <c r="J924" s="292"/>
      <c r="K924" s="293"/>
      <c r="M924" s="521"/>
      <c r="N924" s="291"/>
      <c r="O924" s="292"/>
      <c r="P924" s="292"/>
      <c r="Q924" s="292"/>
      <c r="R924" s="292"/>
      <c r="S924" s="292"/>
      <c r="T924" s="292"/>
      <c r="U924" s="292"/>
      <c r="V924" s="292"/>
      <c r="W924" s="293"/>
    </row>
    <row r="925" spans="1:23" x14ac:dyDescent="0.25">
      <c r="A925" s="138" t="str">
        <f>IF(COUNT('Séries-Statique'!$A$11:$A$50)&gt;'Etiquette Statique'!N952,"X","")</f>
        <v/>
      </c>
      <c r="B925" s="291"/>
      <c r="C925" s="956" t="s">
        <v>132</v>
      </c>
      <c r="D925" s="880" t="s">
        <v>133</v>
      </c>
      <c r="E925" s="871"/>
      <c r="F925" s="871"/>
      <c r="G925" s="871"/>
      <c r="H925" s="871"/>
      <c r="I925" s="959"/>
      <c r="J925" s="960"/>
      <c r="K925" s="293"/>
      <c r="M925" s="521"/>
      <c r="N925" s="291"/>
      <c r="O925" s="956" t="s">
        <v>132</v>
      </c>
      <c r="P925" s="880" t="s">
        <v>133</v>
      </c>
      <c r="Q925" s="871"/>
      <c r="R925" s="871"/>
      <c r="S925" s="871"/>
      <c r="T925" s="871"/>
      <c r="U925" s="959"/>
      <c r="V925" s="960"/>
      <c r="W925" s="293"/>
    </row>
    <row r="926" spans="1:23" x14ac:dyDescent="0.25">
      <c r="A926" s="138" t="str">
        <f>IF(COUNT('Séries-Statique'!$A$11:$A$50)&gt;'Etiquette Statique'!N952,"X","")</f>
        <v/>
      </c>
      <c r="B926" s="291"/>
      <c r="C926" s="957"/>
      <c r="D926" s="859" t="s">
        <v>134</v>
      </c>
      <c r="E926" s="864"/>
      <c r="F926" s="864"/>
      <c r="G926" s="864"/>
      <c r="H926" s="864"/>
      <c r="I926" s="949"/>
      <c r="J926" s="950"/>
      <c r="K926" s="293"/>
      <c r="M926" s="521"/>
      <c r="N926" s="291"/>
      <c r="O926" s="957"/>
      <c r="P926" s="859" t="s">
        <v>134</v>
      </c>
      <c r="Q926" s="864"/>
      <c r="R926" s="864"/>
      <c r="S926" s="864"/>
      <c r="T926" s="864"/>
      <c r="U926" s="949"/>
      <c r="V926" s="950"/>
      <c r="W926" s="293"/>
    </row>
    <row r="927" spans="1:23" x14ac:dyDescent="0.25">
      <c r="A927" s="138" t="str">
        <f>IF(COUNT('Séries-Statique'!$A$11:$A$50)&gt;'Etiquette Statique'!N952,"X","")</f>
        <v/>
      </c>
      <c r="B927" s="291"/>
      <c r="C927" s="957"/>
      <c r="D927" s="859" t="s">
        <v>135</v>
      </c>
      <c r="E927" s="864"/>
      <c r="F927" s="864"/>
      <c r="G927" s="864"/>
      <c r="H927" s="864"/>
      <c r="I927" s="949"/>
      <c r="J927" s="950"/>
      <c r="K927" s="293"/>
      <c r="M927" s="521"/>
      <c r="N927" s="291"/>
      <c r="O927" s="957"/>
      <c r="P927" s="859" t="s">
        <v>135</v>
      </c>
      <c r="Q927" s="864"/>
      <c r="R927" s="864"/>
      <c r="S927" s="864"/>
      <c r="T927" s="864"/>
      <c r="U927" s="949"/>
      <c r="V927" s="950"/>
      <c r="W927" s="293"/>
    </row>
    <row r="928" spans="1:23" x14ac:dyDescent="0.25">
      <c r="A928" s="138" t="str">
        <f>IF(COUNT('Séries-Statique'!$A$11:$A$50)&gt;'Etiquette Statique'!N952,"X","")</f>
        <v/>
      </c>
      <c r="B928" s="291"/>
      <c r="C928" s="957"/>
      <c r="D928" s="859" t="s">
        <v>136</v>
      </c>
      <c r="E928" s="864"/>
      <c r="F928" s="864"/>
      <c r="G928" s="864"/>
      <c r="H928" s="864"/>
      <c r="I928" s="949"/>
      <c r="J928" s="950"/>
      <c r="K928" s="293"/>
      <c r="M928" s="521"/>
      <c r="N928" s="291"/>
      <c r="O928" s="957"/>
      <c r="P928" s="859" t="s">
        <v>136</v>
      </c>
      <c r="Q928" s="864"/>
      <c r="R928" s="864"/>
      <c r="S928" s="864"/>
      <c r="T928" s="864"/>
      <c r="U928" s="949"/>
      <c r="V928" s="950"/>
      <c r="W928" s="293"/>
    </row>
    <row r="929" spans="1:23" x14ac:dyDescent="0.25">
      <c r="A929" s="138" t="str">
        <f>IF(COUNT('Séries-Statique'!$A$11:$A$50)&gt;'Etiquette Statique'!N952,"X","")</f>
        <v/>
      </c>
      <c r="B929" s="291"/>
      <c r="C929" s="957"/>
      <c r="D929" s="859" t="s">
        <v>137</v>
      </c>
      <c r="E929" s="864"/>
      <c r="F929" s="864"/>
      <c r="G929" s="864"/>
      <c r="H929" s="864"/>
      <c r="I929" s="949"/>
      <c r="J929" s="950"/>
      <c r="K929" s="293"/>
      <c r="M929" s="521"/>
      <c r="N929" s="291"/>
      <c r="O929" s="957"/>
      <c r="P929" s="859" t="s">
        <v>137</v>
      </c>
      <c r="Q929" s="864"/>
      <c r="R929" s="864"/>
      <c r="S929" s="864"/>
      <c r="T929" s="864"/>
      <c r="U929" s="949"/>
      <c r="V929" s="950"/>
      <c r="W929" s="293"/>
    </row>
    <row r="930" spans="1:23" ht="15.75" thickBot="1" x14ac:dyDescent="0.3">
      <c r="A930" s="138" t="str">
        <f>IF(COUNT('Séries-Statique'!$A$11:$A$50)&gt;'Etiquette Statique'!N952,"X","")</f>
        <v/>
      </c>
      <c r="B930" s="291"/>
      <c r="C930" s="958"/>
      <c r="D930" s="862" t="s">
        <v>138</v>
      </c>
      <c r="E930" s="975"/>
      <c r="F930" s="975"/>
      <c r="G930" s="975"/>
      <c r="H930" s="975"/>
      <c r="I930" s="954"/>
      <c r="J930" s="955"/>
      <c r="K930" s="293"/>
      <c r="M930" s="521"/>
      <c r="N930" s="291"/>
      <c r="O930" s="958"/>
      <c r="P930" s="862" t="s">
        <v>138</v>
      </c>
      <c r="Q930" s="975"/>
      <c r="R930" s="975"/>
      <c r="S930" s="975"/>
      <c r="T930" s="975"/>
      <c r="U930" s="954"/>
      <c r="V930" s="955"/>
      <c r="W930" s="293"/>
    </row>
    <row r="931" spans="1:23" x14ac:dyDescent="0.25">
      <c r="A931" s="138" t="str">
        <f>IF(COUNT('Séries-Statique'!$A$11:$A$50)&gt;'Etiquette Statique'!N952,"X","")</f>
        <v/>
      </c>
      <c r="B931" s="291"/>
      <c r="C931" s="961" t="s">
        <v>145</v>
      </c>
      <c r="D931" s="963" t="s">
        <v>146</v>
      </c>
      <c r="E931" s="964"/>
      <c r="F931" s="964"/>
      <c r="G931" s="964"/>
      <c r="H931" s="964"/>
      <c r="I931" s="965"/>
      <c r="J931" s="966"/>
      <c r="K931" s="293"/>
      <c r="M931" s="521"/>
      <c r="N931" s="291"/>
      <c r="O931" s="961" t="s">
        <v>145</v>
      </c>
      <c r="P931" s="963" t="s">
        <v>146</v>
      </c>
      <c r="Q931" s="964"/>
      <c r="R931" s="964"/>
      <c r="S931" s="964"/>
      <c r="T931" s="964"/>
      <c r="U931" s="965"/>
      <c r="V931" s="966"/>
      <c r="W931" s="293"/>
    </row>
    <row r="932" spans="1:23" x14ac:dyDescent="0.25">
      <c r="A932" s="138" t="str">
        <f>IF(COUNT('Séries-Statique'!$A$11:$A$50)&gt;'Etiquette Statique'!N952,"X","")</f>
        <v/>
      </c>
      <c r="B932" s="291"/>
      <c r="C932" s="957"/>
      <c r="D932" s="859" t="s">
        <v>147</v>
      </c>
      <c r="E932" s="864"/>
      <c r="F932" s="864"/>
      <c r="G932" s="864"/>
      <c r="H932" s="864"/>
      <c r="I932" s="949"/>
      <c r="J932" s="950"/>
      <c r="K932" s="293"/>
      <c r="M932" s="521"/>
      <c r="N932" s="291"/>
      <c r="O932" s="957"/>
      <c r="P932" s="859" t="s">
        <v>147</v>
      </c>
      <c r="Q932" s="864"/>
      <c r="R932" s="864"/>
      <c r="S932" s="864"/>
      <c r="T932" s="864"/>
      <c r="U932" s="949"/>
      <c r="V932" s="950"/>
      <c r="W932" s="293"/>
    </row>
    <row r="933" spans="1:23" x14ac:dyDescent="0.25">
      <c r="A933" s="138" t="str">
        <f>IF(COUNT('Séries-Statique'!$A$11:$A$50)&gt;'Etiquette Statique'!N952,"X","")</f>
        <v/>
      </c>
      <c r="B933" s="291"/>
      <c r="C933" s="957"/>
      <c r="D933" s="859" t="s">
        <v>148</v>
      </c>
      <c r="E933" s="864"/>
      <c r="F933" s="864"/>
      <c r="G933" s="864"/>
      <c r="H933" s="864"/>
      <c r="I933" s="949"/>
      <c r="J933" s="950"/>
      <c r="K933" s="293"/>
      <c r="M933" s="521"/>
      <c r="N933" s="291"/>
      <c r="O933" s="957"/>
      <c r="P933" s="859" t="s">
        <v>148</v>
      </c>
      <c r="Q933" s="864"/>
      <c r="R933" s="864"/>
      <c r="S933" s="864"/>
      <c r="T933" s="864"/>
      <c r="U933" s="949"/>
      <c r="V933" s="950"/>
      <c r="W933" s="293"/>
    </row>
    <row r="934" spans="1:23" x14ac:dyDescent="0.25">
      <c r="A934" s="138" t="str">
        <f>IF(COUNT('Séries-Statique'!$A$11:$A$50)&gt;'Etiquette Statique'!N952,"X","")</f>
        <v/>
      </c>
      <c r="B934" s="291"/>
      <c r="C934" s="957"/>
      <c r="D934" s="859" t="s">
        <v>149</v>
      </c>
      <c r="E934" s="864"/>
      <c r="F934" s="864"/>
      <c r="G934" s="864"/>
      <c r="H934" s="864"/>
      <c r="I934" s="949"/>
      <c r="J934" s="950"/>
      <c r="K934" s="293"/>
      <c r="M934" s="521"/>
      <c r="N934" s="291"/>
      <c r="O934" s="957"/>
      <c r="P934" s="859" t="s">
        <v>149</v>
      </c>
      <c r="Q934" s="864"/>
      <c r="R934" s="864"/>
      <c r="S934" s="864"/>
      <c r="T934" s="864"/>
      <c r="U934" s="949"/>
      <c r="V934" s="950"/>
      <c r="W934" s="293"/>
    </row>
    <row r="935" spans="1:23" x14ac:dyDescent="0.25">
      <c r="A935" s="138" t="str">
        <f>IF(COUNT('Séries-Statique'!$A$11:$A$50)&gt;'Etiquette Statique'!N952,"X","")</f>
        <v/>
      </c>
      <c r="B935" s="291"/>
      <c r="C935" s="957"/>
      <c r="D935" s="859" t="s">
        <v>150</v>
      </c>
      <c r="E935" s="864"/>
      <c r="F935" s="864"/>
      <c r="G935" s="864"/>
      <c r="H935" s="864"/>
      <c r="I935" s="949"/>
      <c r="J935" s="950"/>
      <c r="K935" s="293"/>
      <c r="M935" s="521"/>
      <c r="N935" s="291"/>
      <c r="O935" s="957"/>
      <c r="P935" s="859" t="s">
        <v>150</v>
      </c>
      <c r="Q935" s="864"/>
      <c r="R935" s="864"/>
      <c r="S935" s="864"/>
      <c r="T935" s="864"/>
      <c r="U935" s="949"/>
      <c r="V935" s="950"/>
      <c r="W935" s="293"/>
    </row>
    <row r="936" spans="1:23" x14ac:dyDescent="0.25">
      <c r="A936" s="138" t="str">
        <f>IF(COUNT('Séries-Statique'!$A$11:$A$50)&gt;'Etiquette Statique'!N952,"X","")</f>
        <v/>
      </c>
      <c r="B936" s="291"/>
      <c r="C936" s="957"/>
      <c r="D936" s="859" t="s">
        <v>151</v>
      </c>
      <c r="E936" s="864"/>
      <c r="F936" s="864"/>
      <c r="G936" s="864"/>
      <c r="H936" s="864"/>
      <c r="I936" s="949"/>
      <c r="J936" s="950"/>
      <c r="K936" s="293"/>
      <c r="M936" s="521"/>
      <c r="N936" s="291"/>
      <c r="O936" s="957"/>
      <c r="P936" s="859" t="s">
        <v>151</v>
      </c>
      <c r="Q936" s="864"/>
      <c r="R936" s="864"/>
      <c r="S936" s="864"/>
      <c r="T936" s="864"/>
      <c r="U936" s="949"/>
      <c r="V936" s="950"/>
      <c r="W936" s="293"/>
    </row>
    <row r="937" spans="1:23" ht="15.75" thickBot="1" x14ac:dyDescent="0.3">
      <c r="A937" s="138" t="str">
        <f>IF(COUNT('Séries-Statique'!$A$11:$A$50)&gt;'Etiquette Statique'!N952,"X","")</f>
        <v/>
      </c>
      <c r="B937" s="291"/>
      <c r="C937" s="962"/>
      <c r="D937" s="967" t="s">
        <v>152</v>
      </c>
      <c r="E937" s="968"/>
      <c r="F937" s="968"/>
      <c r="G937" s="968"/>
      <c r="H937" s="968"/>
      <c r="I937" s="969"/>
      <c r="J937" s="970"/>
      <c r="K937" s="293"/>
      <c r="M937" s="521"/>
      <c r="N937" s="291"/>
      <c r="O937" s="962"/>
      <c r="P937" s="967" t="s">
        <v>152</v>
      </c>
      <c r="Q937" s="968"/>
      <c r="R937" s="968"/>
      <c r="S937" s="968"/>
      <c r="T937" s="968"/>
      <c r="U937" s="969"/>
      <c r="V937" s="970"/>
      <c r="W937" s="293"/>
    </row>
    <row r="938" spans="1:23" x14ac:dyDescent="0.25">
      <c r="A938" s="138" t="str">
        <f>IF(COUNT('Séries-Statique'!$A$11:$A$50)&gt;'Etiquette Statique'!N952,"X","")</f>
        <v/>
      </c>
      <c r="B938" s="291"/>
      <c r="C938" s="956" t="s">
        <v>126</v>
      </c>
      <c r="D938" s="918" t="s">
        <v>263</v>
      </c>
      <c r="E938" s="919"/>
      <c r="F938" s="920"/>
      <c r="G938" s="416" t="s">
        <v>174</v>
      </c>
      <c r="H938" s="416"/>
      <c r="I938" s="959"/>
      <c r="J938" s="960"/>
      <c r="K938" s="293"/>
      <c r="M938" s="521"/>
      <c r="N938" s="291"/>
      <c r="O938" s="956" t="s">
        <v>126</v>
      </c>
      <c r="P938" s="918" t="s">
        <v>263</v>
      </c>
      <c r="Q938" s="919"/>
      <c r="R938" s="920"/>
      <c r="S938" s="416" t="s">
        <v>174</v>
      </c>
      <c r="T938" s="416"/>
      <c r="U938" s="959"/>
      <c r="V938" s="960"/>
      <c r="W938" s="293"/>
    </row>
    <row r="939" spans="1:23" x14ac:dyDescent="0.25">
      <c r="A939" s="138" t="str">
        <f>IF(COUNT('Séries-Statique'!$A$11:$A$50)&gt;'Etiquette Statique'!N952,"X","")</f>
        <v/>
      </c>
      <c r="B939" s="291"/>
      <c r="C939" s="957"/>
      <c r="D939" s="913" t="s">
        <v>128</v>
      </c>
      <c r="E939" s="914"/>
      <c r="F939" s="915"/>
      <c r="G939" s="110" t="s">
        <v>266</v>
      </c>
      <c r="H939" s="110"/>
      <c r="I939" s="949"/>
      <c r="J939" s="950"/>
      <c r="K939" s="293"/>
      <c r="M939" s="521"/>
      <c r="N939" s="291"/>
      <c r="O939" s="957"/>
      <c r="P939" s="913" t="s">
        <v>128</v>
      </c>
      <c r="Q939" s="914"/>
      <c r="R939" s="915"/>
      <c r="S939" s="110" t="s">
        <v>266</v>
      </c>
      <c r="T939" s="110"/>
      <c r="U939" s="949"/>
      <c r="V939" s="950"/>
      <c r="W939" s="293"/>
    </row>
    <row r="940" spans="1:23" x14ac:dyDescent="0.25">
      <c r="A940" s="138" t="str">
        <f>IF(COUNT('Séries-Statique'!$A$11:$A$50)&gt;'Etiquette Statique'!N952,"X","")</f>
        <v/>
      </c>
      <c r="B940" s="291"/>
      <c r="C940" s="957"/>
      <c r="D940" s="913" t="s">
        <v>264</v>
      </c>
      <c r="E940" s="914"/>
      <c r="F940" s="915"/>
      <c r="G940" s="110" t="s">
        <v>265</v>
      </c>
      <c r="H940" s="110"/>
      <c r="I940" s="949"/>
      <c r="J940" s="950"/>
      <c r="K940" s="293"/>
      <c r="M940" s="521"/>
      <c r="N940" s="291"/>
      <c r="O940" s="957"/>
      <c r="P940" s="913" t="s">
        <v>264</v>
      </c>
      <c r="Q940" s="914"/>
      <c r="R940" s="915"/>
      <c r="S940" s="110" t="s">
        <v>265</v>
      </c>
      <c r="T940" s="110"/>
      <c r="U940" s="949"/>
      <c r="V940" s="950"/>
      <c r="W940" s="293"/>
    </row>
    <row r="941" spans="1:23" x14ac:dyDescent="0.25">
      <c r="A941" s="138" t="str">
        <f>IF(COUNT('Séries-Statique'!$A$11:$A$50)&gt;'Etiquette Statique'!N952,"X","")</f>
        <v/>
      </c>
      <c r="B941" s="291"/>
      <c r="C941" s="957"/>
      <c r="D941" s="533" t="s">
        <v>267</v>
      </c>
      <c r="E941" s="518"/>
      <c r="F941" s="518"/>
      <c r="G941" s="110" t="s">
        <v>164</v>
      </c>
      <c r="H941" s="110"/>
      <c r="I941" s="949"/>
      <c r="J941" s="950"/>
      <c r="K941" s="293"/>
      <c r="M941" s="521"/>
      <c r="N941" s="291"/>
      <c r="O941" s="957"/>
      <c r="P941" s="533" t="s">
        <v>267</v>
      </c>
      <c r="Q941" s="518"/>
      <c r="R941" s="518"/>
      <c r="S941" s="110" t="s">
        <v>164</v>
      </c>
      <c r="T941" s="110"/>
      <c r="U941" s="949"/>
      <c r="V941" s="950"/>
      <c r="W941" s="293"/>
    </row>
    <row r="942" spans="1:23" ht="15.75" thickBot="1" x14ac:dyDescent="0.3">
      <c r="A942" s="138" t="str">
        <f>IF(COUNT('Séries-Statique'!$A$11:$A$50)&gt;'Etiquette Statique'!N952,"X","")</f>
        <v/>
      </c>
      <c r="B942" s="291"/>
      <c r="C942" s="958"/>
      <c r="D942" s="534" t="s">
        <v>268</v>
      </c>
      <c r="E942" s="519"/>
      <c r="F942" s="519"/>
      <c r="G942" s="3" t="s">
        <v>164</v>
      </c>
      <c r="H942" s="3"/>
      <c r="I942" s="954"/>
      <c r="J942" s="955"/>
      <c r="K942" s="293"/>
      <c r="M942" s="521"/>
      <c r="N942" s="291"/>
      <c r="O942" s="958"/>
      <c r="P942" s="534" t="s">
        <v>268</v>
      </c>
      <c r="Q942" s="519"/>
      <c r="R942" s="519"/>
      <c r="S942" s="3" t="s">
        <v>164</v>
      </c>
      <c r="T942" s="3"/>
      <c r="U942" s="954"/>
      <c r="V942" s="955"/>
      <c r="W942" s="293"/>
    </row>
    <row r="943" spans="1:23" ht="15.75" thickBot="1" x14ac:dyDescent="0.3">
      <c r="A943" s="138" t="str">
        <f>IF(COUNT('Séries-Statique'!$A$11:$A$50)&gt;'Etiquette Statique'!N952,"X","")</f>
        <v/>
      </c>
      <c r="B943" s="291"/>
      <c r="C943" s="292"/>
      <c r="D943" s="292"/>
      <c r="E943" s="292"/>
      <c r="F943" s="292"/>
      <c r="G943" s="292"/>
      <c r="H943" s="292"/>
      <c r="I943" s="292"/>
      <c r="J943" s="292"/>
      <c r="K943" s="293"/>
      <c r="M943" s="521"/>
      <c r="N943" s="291"/>
      <c r="O943" s="292"/>
      <c r="P943" s="292"/>
      <c r="Q943" s="292"/>
      <c r="R943" s="292"/>
      <c r="S943" s="292"/>
      <c r="T943" s="292"/>
      <c r="U943" s="292"/>
      <c r="V943" s="292"/>
      <c r="W943" s="293"/>
    </row>
    <row r="944" spans="1:23" ht="18.75" x14ac:dyDescent="0.3">
      <c r="A944" s="138" t="str">
        <f>IF(COUNT('Séries-Statique'!$A$11:$A$50)&gt;'Etiquette Statique'!N952,"X","")</f>
        <v/>
      </c>
      <c r="B944" s="291"/>
      <c r="C944" s="901" t="s">
        <v>269</v>
      </c>
      <c r="D944" s="902"/>
      <c r="E944" s="902"/>
      <c r="F944" s="902"/>
      <c r="G944" s="902"/>
      <c r="H944" s="902"/>
      <c r="I944" s="902"/>
      <c r="J944" s="903"/>
      <c r="K944" s="293"/>
      <c r="M944" s="521"/>
      <c r="N944" s="291"/>
      <c r="O944" s="901" t="s">
        <v>269</v>
      </c>
      <c r="P944" s="902"/>
      <c r="Q944" s="902"/>
      <c r="R944" s="902"/>
      <c r="S944" s="902"/>
      <c r="T944" s="902"/>
      <c r="U944" s="902"/>
      <c r="V944" s="903"/>
      <c r="W944" s="293"/>
    </row>
    <row r="945" spans="1:23" x14ac:dyDescent="0.25">
      <c r="A945" s="138" t="str">
        <f>IF(COUNT('Séries-Statique'!$A$11:$A$50)&gt;'Etiquette Statique'!N952,"X","")</f>
        <v/>
      </c>
      <c r="B945" s="291"/>
      <c r="C945" s="904"/>
      <c r="D945" s="905"/>
      <c r="E945" s="905"/>
      <c r="F945" s="905"/>
      <c r="G945" s="905"/>
      <c r="H945" s="905"/>
      <c r="I945" s="905"/>
      <c r="J945" s="906"/>
      <c r="K945" s="293"/>
      <c r="M945" s="521"/>
      <c r="N945" s="291"/>
      <c r="O945" s="904"/>
      <c r="P945" s="905"/>
      <c r="Q945" s="905"/>
      <c r="R945" s="905"/>
      <c r="S945" s="905"/>
      <c r="T945" s="905"/>
      <c r="U945" s="905"/>
      <c r="V945" s="906"/>
      <c r="W945" s="293"/>
    </row>
    <row r="946" spans="1:23" x14ac:dyDescent="0.25">
      <c r="A946" s="138" t="str">
        <f>IF(COUNT('Séries-Statique'!$A$11:$A$50)&gt;'Etiquette Statique'!N952,"X","")</f>
        <v/>
      </c>
      <c r="B946" s="291"/>
      <c r="C946" s="907"/>
      <c r="D946" s="908"/>
      <c r="E946" s="908"/>
      <c r="F946" s="908"/>
      <c r="G946" s="908"/>
      <c r="H946" s="908"/>
      <c r="I946" s="908"/>
      <c r="J946" s="909"/>
      <c r="K946" s="293"/>
      <c r="M946" s="521"/>
      <c r="N946" s="291"/>
      <c r="O946" s="907"/>
      <c r="P946" s="908"/>
      <c r="Q946" s="908"/>
      <c r="R946" s="908"/>
      <c r="S946" s="908"/>
      <c r="T946" s="908"/>
      <c r="U946" s="908"/>
      <c r="V946" s="909"/>
      <c r="W946" s="293"/>
    </row>
    <row r="947" spans="1:23" x14ac:dyDescent="0.25">
      <c r="A947" s="138" t="str">
        <f>IF(COUNT('Séries-Statique'!$A$11:$A$50)&gt;'Etiquette Statique'!N952,"X","")</f>
        <v/>
      </c>
      <c r="B947" s="291"/>
      <c r="C947" s="907"/>
      <c r="D947" s="908"/>
      <c r="E947" s="908"/>
      <c r="F947" s="908"/>
      <c r="G947" s="908"/>
      <c r="H947" s="908"/>
      <c r="I947" s="908"/>
      <c r="J947" s="909"/>
      <c r="K947" s="293"/>
      <c r="M947" s="521"/>
      <c r="N947" s="291"/>
      <c r="O947" s="907"/>
      <c r="P947" s="908"/>
      <c r="Q947" s="908"/>
      <c r="R947" s="908"/>
      <c r="S947" s="908"/>
      <c r="T947" s="908"/>
      <c r="U947" s="908"/>
      <c r="V947" s="909"/>
      <c r="W947" s="293"/>
    </row>
    <row r="948" spans="1:23" ht="15.75" thickBot="1" x14ac:dyDescent="0.3">
      <c r="A948" s="138" t="str">
        <f>IF(COUNT('Séries-Statique'!$A$11:$A$50)&gt;'Etiquette Statique'!N952,"X","")</f>
        <v/>
      </c>
      <c r="B948" s="291"/>
      <c r="C948" s="910"/>
      <c r="D948" s="911"/>
      <c r="E948" s="911"/>
      <c r="F948" s="911"/>
      <c r="G948" s="911"/>
      <c r="H948" s="911"/>
      <c r="I948" s="911"/>
      <c r="J948" s="912"/>
      <c r="K948" s="293"/>
      <c r="M948" s="521"/>
      <c r="N948" s="291"/>
      <c r="O948" s="910"/>
      <c r="P948" s="911"/>
      <c r="Q948" s="911"/>
      <c r="R948" s="911"/>
      <c r="S948" s="911"/>
      <c r="T948" s="911"/>
      <c r="U948" s="911"/>
      <c r="V948" s="912"/>
      <c r="W948" s="293"/>
    </row>
    <row r="949" spans="1:23" ht="15.75" thickBot="1" x14ac:dyDescent="0.3">
      <c r="A949" s="138" t="str">
        <f>IF(COUNT('Séries-Statique'!$A$11:$A$50)&gt;'Etiquette Statique'!N952,"X","")</f>
        <v/>
      </c>
      <c r="B949" s="294"/>
      <c r="C949" s="295"/>
      <c r="D949" s="295"/>
      <c r="E949" s="295"/>
      <c r="F949" s="295"/>
      <c r="G949" s="295"/>
      <c r="H949" s="295"/>
      <c r="I949" s="295"/>
      <c r="J949" s="295"/>
      <c r="K949" s="296"/>
      <c r="M949" s="521"/>
      <c r="N949" s="294"/>
      <c r="O949" s="295"/>
      <c r="P949" s="295"/>
      <c r="Q949" s="295"/>
      <c r="R949" s="295"/>
      <c r="S949" s="295"/>
      <c r="T949" s="295"/>
      <c r="U949" s="295"/>
      <c r="V949" s="295"/>
      <c r="W949" s="296"/>
    </row>
    <row r="950" spans="1:23" ht="15" customHeight="1" x14ac:dyDescent="0.25">
      <c r="A950" s="138" t="str">
        <f>IF(COUNT('Séries-Statique'!$A$11:$A$50)&gt;'Etiquette Statique'!N952,"X","")</f>
        <v/>
      </c>
      <c r="B950" s="522"/>
      <c r="C950" s="522"/>
      <c r="D950" s="522"/>
      <c r="E950" s="522"/>
      <c r="F950" s="522"/>
      <c r="G950" s="522"/>
      <c r="H950" s="522"/>
      <c r="I950" s="522"/>
      <c r="J950" s="522"/>
      <c r="K950" s="522"/>
      <c r="L950" s="522"/>
      <c r="M950" s="523"/>
      <c r="N950" s="522"/>
      <c r="O950" s="522"/>
      <c r="P950" s="522"/>
      <c r="Q950" s="522"/>
      <c r="R950" s="522"/>
      <c r="S950" s="522"/>
      <c r="T950" s="522"/>
      <c r="U950" s="522"/>
      <c r="V950" s="522"/>
      <c r="W950" s="522"/>
    </row>
    <row r="951" spans="1:23" ht="15" customHeight="1" thickBot="1" x14ac:dyDescent="0.3">
      <c r="A951" s="138" t="str">
        <f>IF(COUNT('Séries-Statique'!$A$11:$A$50)&gt;'Etiquette Statique'!N952,"X","")</f>
        <v/>
      </c>
      <c r="M951" s="521"/>
    </row>
    <row r="952" spans="1:23" x14ac:dyDescent="0.25">
      <c r="A952" s="138" t="str">
        <f>IF(COUNT('Séries-Statique'!$A$11:$A$50)&gt;'Etiquette Statique'!N952,"X","")</f>
        <v/>
      </c>
      <c r="B952" s="137">
        <f>N902+1</f>
        <v>38</v>
      </c>
      <c r="C952" s="289"/>
      <c r="D952" s="289"/>
      <c r="E952" s="289"/>
      <c r="F952" s="289"/>
      <c r="G952" s="289"/>
      <c r="H952" s="289"/>
      <c r="I952" s="289"/>
      <c r="J952" s="289"/>
      <c r="K952" s="290"/>
      <c r="M952" s="521"/>
      <c r="N952" s="137">
        <f>B952+1</f>
        <v>39</v>
      </c>
      <c r="O952" s="289"/>
      <c r="P952" s="289"/>
      <c r="Q952" s="289"/>
      <c r="R952" s="289"/>
      <c r="S952" s="289"/>
      <c r="T952" s="289"/>
      <c r="U952" s="289"/>
      <c r="V952" s="289"/>
      <c r="W952" s="290"/>
    </row>
    <row r="953" spans="1:23" ht="23.25" x14ac:dyDescent="0.35">
      <c r="A953" s="138" t="str">
        <f>IF(COUNT('Séries-Statique'!$A$11:$A$50)&gt;'Etiquette Statique'!N952,"X","")</f>
        <v/>
      </c>
      <c r="B953" s="291"/>
      <c r="C953" s="931" t="s">
        <v>246</v>
      </c>
      <c r="D953" s="931"/>
      <c r="E953" s="953" t="str">
        <f ca="1">OFFSET('Séries-Statique'!$A$11,B952,13)</f>
        <v/>
      </c>
      <c r="F953" s="953"/>
      <c r="G953" s="953"/>
      <c r="H953" s="953"/>
      <c r="I953" s="953"/>
      <c r="J953" s="953"/>
      <c r="K953" s="293"/>
      <c r="M953" s="521"/>
      <c r="N953" s="291"/>
      <c r="O953" s="931" t="s">
        <v>246</v>
      </c>
      <c r="P953" s="931"/>
      <c r="Q953" s="953" t="str">
        <f ca="1">OFFSET('Séries-Statique'!$A$11,N952,13)</f>
        <v/>
      </c>
      <c r="R953" s="953"/>
      <c r="S953" s="953"/>
      <c r="T953" s="953"/>
      <c r="U953" s="953"/>
      <c r="V953" s="953"/>
      <c r="W953" s="293"/>
    </row>
    <row r="954" spans="1:23" x14ac:dyDescent="0.25">
      <c r="A954" s="138" t="str">
        <f>IF(COUNT('Séries-Statique'!$A$11:$A$50)&gt;'Etiquette Statique'!N952,"X","")</f>
        <v/>
      </c>
      <c r="B954" s="291"/>
      <c r="C954" s="945"/>
      <c r="D954" s="945"/>
      <c r="E954" s="945"/>
      <c r="F954" s="945"/>
      <c r="G954" s="945"/>
      <c r="H954" s="945"/>
      <c r="I954" s="945"/>
      <c r="J954" s="945"/>
      <c r="K954" s="293"/>
      <c r="M954" s="521"/>
      <c r="N954" s="291"/>
      <c r="O954" s="945"/>
      <c r="P954" s="945"/>
      <c r="Q954" s="945"/>
      <c r="R954" s="945"/>
      <c r="S954" s="945"/>
      <c r="T954" s="945"/>
      <c r="U954" s="945"/>
      <c r="V954" s="945"/>
      <c r="W954" s="293"/>
    </row>
    <row r="955" spans="1:23" ht="21" x14ac:dyDescent="0.35">
      <c r="A955" s="138" t="str">
        <f>IF(COUNT('Séries-Statique'!$A$11:$A$50)&gt;'Etiquette Statique'!N952,"X","")</f>
        <v/>
      </c>
      <c r="B955" s="291"/>
      <c r="C955" s="931" t="s">
        <v>39</v>
      </c>
      <c r="D955" s="931"/>
      <c r="E955" s="932" t="str">
        <f ca="1">OFFSET('Séries-Statique'!$A$11,B952,0)</f>
        <v/>
      </c>
      <c r="F955" s="932"/>
      <c r="G955" s="948" t="s">
        <v>67</v>
      </c>
      <c r="H955" s="948"/>
      <c r="I955" s="932" t="str">
        <f ca="1">OFFSET('Séries-Statique'!$A$11,B952,6)</f>
        <v/>
      </c>
      <c r="J955" s="932"/>
      <c r="K955" s="293"/>
      <c r="M955" s="521"/>
      <c r="N955" s="291"/>
      <c r="O955" s="931" t="s">
        <v>39</v>
      </c>
      <c r="P955" s="931"/>
      <c r="Q955" s="932" t="str">
        <f ca="1">OFFSET('Séries-Statique'!$A$11,N952,0)</f>
        <v/>
      </c>
      <c r="R955" s="932"/>
      <c r="S955" s="948" t="s">
        <v>67</v>
      </c>
      <c r="T955" s="948"/>
      <c r="U955" s="932" t="str">
        <f ca="1">OFFSET('Séries-Statique'!$A$11,N952,6)</f>
        <v/>
      </c>
      <c r="V955" s="932"/>
      <c r="W955" s="293"/>
    </row>
    <row r="956" spans="1:23" ht="23.25" x14ac:dyDescent="0.35">
      <c r="A956" s="138" t="str">
        <f>IF(COUNT('Séries-Statique'!$A$11:$A$50)&gt;'Etiquette Statique'!N952,"X","")</f>
        <v/>
      </c>
      <c r="B956" s="291"/>
      <c r="C956" s="931" t="s">
        <v>1</v>
      </c>
      <c r="D956" s="931"/>
      <c r="E956" s="953" t="str">
        <f ca="1">OFFSET('Séries-Statique'!$A$11,B952,9)</f>
        <v/>
      </c>
      <c r="F956" s="953"/>
      <c r="G956" s="948" t="s">
        <v>2</v>
      </c>
      <c r="H956" s="948"/>
      <c r="I956" s="932" t="str">
        <f ca="1">OFFSET('Séries-Statique'!$A$11,B952,10)</f>
        <v/>
      </c>
      <c r="J956" s="932"/>
      <c r="K956" s="293"/>
      <c r="M956" s="521"/>
      <c r="N956" s="291"/>
      <c r="O956" s="931" t="s">
        <v>1</v>
      </c>
      <c r="P956" s="931"/>
      <c r="Q956" s="953" t="str">
        <f ca="1">OFFSET('Séries-Statique'!$A$11,N952,9)</f>
        <v/>
      </c>
      <c r="R956" s="953"/>
      <c r="S956" s="948" t="s">
        <v>2</v>
      </c>
      <c r="T956" s="948"/>
      <c r="U956" s="932" t="str">
        <f ca="1">OFFSET('Séries-Statique'!$A$11,N952,10)</f>
        <v/>
      </c>
      <c r="V956" s="932"/>
      <c r="W956" s="293"/>
    </row>
    <row r="957" spans="1:23" ht="21" x14ac:dyDescent="0.35">
      <c r="A957" s="138" t="str">
        <f>IF(COUNT('Séries-Statique'!$A$11:$A$50)&gt;'Etiquette Statique'!N952,"X","")</f>
        <v/>
      </c>
      <c r="B957" s="291"/>
      <c r="C957" s="520" t="s">
        <v>258</v>
      </c>
      <c r="D957" s="520"/>
      <c r="E957" s="527" t="str">
        <f ca="1">OFFSET('Séries-Statique'!$A$11,B952,11)</f>
        <v/>
      </c>
      <c r="F957" s="525"/>
      <c r="G957" s="866" t="s">
        <v>270</v>
      </c>
      <c r="H957" s="866"/>
      <c r="I957" s="527" t="str">
        <f ca="1">OFFSET('Séries-Statique'!$A$11,B952,8)</f>
        <v/>
      </c>
      <c r="J957" s="527"/>
      <c r="K957" s="293"/>
      <c r="M957" s="521"/>
      <c r="N957" s="291"/>
      <c r="O957" s="520" t="s">
        <v>258</v>
      </c>
      <c r="P957" s="520"/>
      <c r="Q957" s="527" t="str">
        <f ca="1">OFFSET('Séries-Statique'!$A$11,N952,11)</f>
        <v/>
      </c>
      <c r="R957" s="525"/>
      <c r="S957" s="866" t="s">
        <v>270</v>
      </c>
      <c r="T957" s="866"/>
      <c r="U957" s="527" t="str">
        <f ca="1">OFFSET('Séries-Statique'!$A$11,N952,8)</f>
        <v/>
      </c>
      <c r="V957" s="527"/>
      <c r="W957" s="293"/>
    </row>
    <row r="958" spans="1:23" ht="18.75" x14ac:dyDescent="0.3">
      <c r="A958" s="138" t="str">
        <f>IF(COUNT('Séries-Statique'!$A$11:$A$50)&gt;'Etiquette Statique'!N952,"X","")</f>
        <v/>
      </c>
      <c r="B958" s="291"/>
      <c r="C958" s="952" t="s">
        <v>68</v>
      </c>
      <c r="D958" s="952"/>
      <c r="E958" s="866" t="s">
        <v>69</v>
      </c>
      <c r="F958" s="866"/>
      <c r="G958" s="951" t="str">
        <f ca="1">OFFSET('Séries-Statique'!$A$11,B952,2)</f>
        <v/>
      </c>
      <c r="H958" s="951"/>
      <c r="I958" s="951"/>
      <c r="J958" s="951"/>
      <c r="K958" s="293"/>
      <c r="M958" s="521"/>
      <c r="N958" s="291"/>
      <c r="O958" s="952" t="s">
        <v>68</v>
      </c>
      <c r="P958" s="952"/>
      <c r="Q958" s="866" t="s">
        <v>69</v>
      </c>
      <c r="R958" s="866"/>
      <c r="S958" s="951" t="str">
        <f ca="1">OFFSET('Séries-Statique'!$A$11,N952,2)</f>
        <v/>
      </c>
      <c r="T958" s="951"/>
      <c r="U958" s="951"/>
      <c r="V958" s="951"/>
      <c r="W958" s="293"/>
    </row>
    <row r="959" spans="1:23" ht="18.75" x14ac:dyDescent="0.3">
      <c r="A959" s="138" t="str">
        <f>IF(COUNT('Séries-Statique'!$A$11:$A$50)&gt;'Etiquette Statique'!N952,"X","")</f>
        <v/>
      </c>
      <c r="B959" s="291"/>
      <c r="C959" s="952"/>
      <c r="D959" s="952"/>
      <c r="E959" s="866" t="s">
        <v>70</v>
      </c>
      <c r="F959" s="866"/>
      <c r="G959" s="951" t="str">
        <f ca="1">OFFSET('Séries-Statique'!$A$11,B952,3)</f>
        <v/>
      </c>
      <c r="H959" s="951"/>
      <c r="I959" s="951"/>
      <c r="J959" s="951"/>
      <c r="K959" s="293"/>
      <c r="M959" s="521"/>
      <c r="N959" s="291"/>
      <c r="O959" s="952"/>
      <c r="P959" s="952"/>
      <c r="Q959" s="866" t="s">
        <v>70</v>
      </c>
      <c r="R959" s="866"/>
      <c r="S959" s="951" t="str">
        <f ca="1">OFFSET('Séries-Statique'!$A$11,N952,3)</f>
        <v/>
      </c>
      <c r="T959" s="951"/>
      <c r="U959" s="951"/>
      <c r="V959" s="951"/>
      <c r="W959" s="293"/>
    </row>
    <row r="960" spans="1:23" ht="18.75" x14ac:dyDescent="0.3">
      <c r="A960" s="138" t="str">
        <f>IF(COUNT('Séries-Statique'!$A$11:$A$50)&gt;'Etiquette Statique'!N952,"X","")</f>
        <v/>
      </c>
      <c r="B960" s="291"/>
      <c r="C960" s="952"/>
      <c r="D960" s="952"/>
      <c r="E960" s="866" t="s">
        <v>257</v>
      </c>
      <c r="F960" s="866"/>
      <c r="G960" s="951" t="str">
        <f ca="1">OFFSET('Séries-Statique'!$A$11,B952,4)</f>
        <v/>
      </c>
      <c r="H960" s="951"/>
      <c r="I960" s="951"/>
      <c r="J960" s="951"/>
      <c r="K960" s="293"/>
      <c r="M960" s="521"/>
      <c r="N960" s="291"/>
      <c r="O960" s="952"/>
      <c r="P960" s="952"/>
      <c r="Q960" s="866" t="s">
        <v>257</v>
      </c>
      <c r="R960" s="866"/>
      <c r="S960" s="951" t="str">
        <f ca="1">OFFSET('Séries-Statique'!$A$11,N952,4)</f>
        <v/>
      </c>
      <c r="T960" s="951"/>
      <c r="U960" s="951"/>
      <c r="V960" s="951"/>
      <c r="W960" s="293"/>
    </row>
    <row r="961" spans="1:23" ht="21" x14ac:dyDescent="0.35">
      <c r="A961" s="138" t="str">
        <f>IF(COUNT('Séries-Statique'!$A$11:$A$50)&gt;'Etiquette Statique'!N952,"X","")</f>
        <v/>
      </c>
      <c r="B961" s="291"/>
      <c r="C961" s="952"/>
      <c r="D961" s="952"/>
      <c r="E961" s="866" t="s">
        <v>71</v>
      </c>
      <c r="F961" s="866"/>
      <c r="G961" s="947" t="str">
        <f ca="1">OFFSET('Séries-Statique'!$A$11,B952,5)</f>
        <v/>
      </c>
      <c r="H961" s="947"/>
      <c r="I961" s="947"/>
      <c r="J961" s="947"/>
      <c r="K961" s="293"/>
      <c r="M961" s="521"/>
      <c r="N961" s="291"/>
      <c r="O961" s="952"/>
      <c r="P961" s="952"/>
      <c r="Q961" s="866" t="s">
        <v>71</v>
      </c>
      <c r="R961" s="866"/>
      <c r="S961" s="947" t="str">
        <f ca="1">OFFSET('Séries-Statique'!$A$11,N952,5)</f>
        <v/>
      </c>
      <c r="T961" s="947"/>
      <c r="U961" s="947"/>
      <c r="V961" s="947"/>
      <c r="W961" s="293"/>
    </row>
    <row r="962" spans="1:23" ht="21" x14ac:dyDescent="0.35">
      <c r="A962" s="138" t="str">
        <f>IF(COUNT('Séries-Statique'!$A$11:$A$50)&gt;'Etiquette Statique'!N952,"X","")</f>
        <v/>
      </c>
      <c r="B962" s="291"/>
      <c r="C962" s="931" t="s">
        <v>248</v>
      </c>
      <c r="D962" s="931"/>
      <c r="E962" s="948" t="str">
        <f ca="1">IF(E953="","",IF(OR(E953="DWF",E953="DNF"),"Distance","Temps"))</f>
        <v/>
      </c>
      <c r="F962" s="948"/>
      <c r="G962" s="525" t="str">
        <f ca="1">OFFSET('Séries-Statique'!$A$11,B952,18)</f>
        <v/>
      </c>
      <c r="H962" s="524" t="str">
        <f ca="1">OFFSET('Séries-Statique'!$A$11,B952,19)</f>
        <v/>
      </c>
      <c r="I962" s="526" t="str">
        <f ca="1">OFFSET('Séries-Statique'!$A$11,B952,20)</f>
        <v/>
      </c>
      <c r="J962" s="524" t="str">
        <f ca="1">OFFSET('Séries-Statique'!$A$11,B952,21)</f>
        <v/>
      </c>
      <c r="K962" s="293"/>
      <c r="M962" s="521"/>
      <c r="N962" s="291"/>
      <c r="O962" s="931" t="s">
        <v>248</v>
      </c>
      <c r="P962" s="931"/>
      <c r="Q962" s="948" t="str">
        <f ca="1">IF(Q953="","",IF(OR(Q953="DWF",Q953="DNF"),"Distance","Temps"))</f>
        <v/>
      </c>
      <c r="R962" s="948"/>
      <c r="S962" s="525" t="str">
        <f ca="1">OFFSET('Séries-Statique'!$A$11,N952,18)</f>
        <v/>
      </c>
      <c r="T962" s="524" t="str">
        <f ca="1">OFFSET('Séries-Statique'!$A$11,N952,19)</f>
        <v/>
      </c>
      <c r="U962" s="526" t="str">
        <f ca="1">OFFSET('Séries-Statique'!$A$11,N952,20)</f>
        <v/>
      </c>
      <c r="V962" s="524" t="str">
        <f ca="1">OFFSET('Séries-Statique'!$A$11,N952,21)</f>
        <v/>
      </c>
      <c r="W962" s="293"/>
    </row>
    <row r="963" spans="1:23" ht="18.75" x14ac:dyDescent="0.3">
      <c r="A963" s="138" t="str">
        <f>IF(COUNT('Séries-Statique'!$A$11:$A$50)&gt;'Etiquette Statique'!N952,"X","")</f>
        <v/>
      </c>
      <c r="B963" s="291"/>
      <c r="C963" s="931"/>
      <c r="D963" s="931"/>
      <c r="E963" s="933" t="s">
        <v>273</v>
      </c>
      <c r="F963" s="514" t="s">
        <v>271</v>
      </c>
      <c r="G963" s="528" t="str">
        <f ca="1">OFFSET('Séries-Statique'!$A$11,B952,14)</f>
        <v/>
      </c>
      <c r="H963" s="529" t="str">
        <f ca="1">OFFSET('Séries-Statique'!$A$11,B952,15)</f>
        <v/>
      </c>
      <c r="I963" s="528" t="str">
        <f ca="1">OFFSET('Séries-Statique'!$A$11,B952,16)</f>
        <v/>
      </c>
      <c r="J963" s="529" t="str">
        <f ca="1">OFFSET('Séries-Statique'!$A$11,B952,17)</f>
        <v/>
      </c>
      <c r="K963" s="293"/>
      <c r="M963" s="521"/>
      <c r="N963" s="291"/>
      <c r="O963" s="931"/>
      <c r="P963" s="931"/>
      <c r="Q963" s="933" t="s">
        <v>273</v>
      </c>
      <c r="R963" s="514" t="s">
        <v>271</v>
      </c>
      <c r="S963" s="528" t="str">
        <f ca="1">OFFSET('Séries-Statique'!$A$11,N952,14)</f>
        <v/>
      </c>
      <c r="T963" s="529" t="str">
        <f ca="1">OFFSET('Séries-Statique'!$A$11,N952,15)</f>
        <v/>
      </c>
      <c r="U963" s="528" t="str">
        <f ca="1">OFFSET('Séries-Statique'!$A$11,N952,16)</f>
        <v/>
      </c>
      <c r="V963" s="529" t="str">
        <f ca="1">OFFSET('Séries-Statique'!$A$11,N952,17)</f>
        <v/>
      </c>
      <c r="W963" s="293"/>
    </row>
    <row r="964" spans="1:23" ht="18.75" x14ac:dyDescent="0.3">
      <c r="A964" s="138" t="str">
        <f>IF(COUNT('Séries-Statique'!$A$11:$A$50)&gt;'Etiquette Statique'!N952,"X","")</f>
        <v/>
      </c>
      <c r="B964" s="291"/>
      <c r="C964" s="931"/>
      <c r="D964" s="931"/>
      <c r="E964" s="933"/>
      <c r="F964" s="514" t="s">
        <v>272</v>
      </c>
      <c r="G964" s="528" t="str">
        <f ca="1">OFFSET('Séries-Statique'!$A$11,B952,22)</f>
        <v/>
      </c>
      <c r="H964" s="529" t="str">
        <f ca="1">OFFSET('Séries-Statique'!$A$11,B952,23)</f>
        <v/>
      </c>
      <c r="I964" s="528" t="str">
        <f ca="1">OFFSET('Séries-Statique'!$A$11,B952,24)</f>
        <v/>
      </c>
      <c r="J964" s="529" t="str">
        <f ca="1">OFFSET('Séries-Statique'!$A$11,B952,25)</f>
        <v/>
      </c>
      <c r="K964" s="293"/>
      <c r="M964" s="521"/>
      <c r="N964" s="291"/>
      <c r="O964" s="931"/>
      <c r="P964" s="931"/>
      <c r="Q964" s="933"/>
      <c r="R964" s="514" t="s">
        <v>272</v>
      </c>
      <c r="S964" s="528" t="str">
        <f ca="1">OFFSET('Séries-Statique'!$A$11,N952,22)</f>
        <v/>
      </c>
      <c r="T964" s="529" t="str">
        <f ca="1">OFFSET('Séries-Statique'!$A$11,N952,23)</f>
        <v/>
      </c>
      <c r="U964" s="528" t="str">
        <f ca="1">OFFSET('Séries-Statique'!$A$11,N952,24)</f>
        <v/>
      </c>
      <c r="V964" s="529" t="str">
        <f ca="1">OFFSET('Séries-Statique'!$A$11,N952,25)</f>
        <v/>
      </c>
      <c r="W964" s="293"/>
    </row>
    <row r="965" spans="1:23" x14ac:dyDescent="0.25">
      <c r="A965" s="138" t="str">
        <f>IF(COUNT('Séries-Statique'!$A$11:$A$50)&gt;'Etiquette Statique'!N952,"X","")</f>
        <v/>
      </c>
      <c r="B965" s="291"/>
      <c r="C965" s="945"/>
      <c r="D965" s="945"/>
      <c r="E965" s="945"/>
      <c r="F965" s="945"/>
      <c r="G965" s="945"/>
      <c r="H965" s="945"/>
      <c r="I965" s="945"/>
      <c r="J965" s="945"/>
      <c r="K965" s="293"/>
      <c r="M965" s="521"/>
      <c r="N965" s="291"/>
      <c r="O965" s="945"/>
      <c r="P965" s="945"/>
      <c r="Q965" s="945"/>
      <c r="R965" s="945"/>
      <c r="S965" s="945"/>
      <c r="T965" s="945"/>
      <c r="U965" s="945"/>
      <c r="V965" s="945"/>
      <c r="W965" s="293"/>
    </row>
    <row r="966" spans="1:23" ht="18.75" x14ac:dyDescent="0.3">
      <c r="A966" s="138" t="str">
        <f>IF(COUNT('Séries-Statique'!$A$11:$A$50)&gt;'Etiquette Statique'!N952,"X","")</f>
        <v/>
      </c>
      <c r="B966" s="291"/>
      <c r="C966" s="946" t="s">
        <v>259</v>
      </c>
      <c r="D966" s="946"/>
      <c r="E966" s="946"/>
      <c r="F966" s="946"/>
      <c r="G966" s="946"/>
      <c r="H966" s="946"/>
      <c r="I966" s="946"/>
      <c r="J966" s="946"/>
      <c r="K966" s="293"/>
      <c r="M966" s="521"/>
      <c r="N966" s="291"/>
      <c r="O966" s="946" t="s">
        <v>259</v>
      </c>
      <c r="P966" s="946"/>
      <c r="Q966" s="946"/>
      <c r="R966" s="946"/>
      <c r="S966" s="946"/>
      <c r="T966" s="946"/>
      <c r="U966" s="946"/>
      <c r="V966" s="946"/>
      <c r="W966" s="293"/>
    </row>
    <row r="967" spans="1:23" ht="15.75" thickBot="1" x14ac:dyDescent="0.3">
      <c r="A967" s="138" t="str">
        <f>IF(COUNT('Séries-Statique'!$A$11:$A$50)&gt;'Etiquette Statique'!N952,"X","")</f>
        <v/>
      </c>
      <c r="B967" s="291"/>
      <c r="C967" s="945"/>
      <c r="D967" s="945"/>
      <c r="E967" s="945"/>
      <c r="F967" s="945"/>
      <c r="G967" s="945"/>
      <c r="H967" s="945"/>
      <c r="I967" s="945"/>
      <c r="J967" s="945"/>
      <c r="K967" s="293"/>
      <c r="M967" s="521"/>
      <c r="N967" s="291"/>
      <c r="O967" s="945"/>
      <c r="P967" s="945"/>
      <c r="Q967" s="945"/>
      <c r="R967" s="945"/>
      <c r="S967" s="945"/>
      <c r="T967" s="945"/>
      <c r="U967" s="945"/>
      <c r="V967" s="945"/>
      <c r="W967" s="293"/>
    </row>
    <row r="968" spans="1:23" ht="15.75" thickBot="1" x14ac:dyDescent="0.3">
      <c r="A968" s="138" t="str">
        <f>IF(COUNT('Séries-Statique'!$A$11:$A$50)&gt;'Etiquette Statique'!N952,"X","")</f>
        <v/>
      </c>
      <c r="B968" s="291"/>
      <c r="C968" s="933" t="s">
        <v>262</v>
      </c>
      <c r="D968" s="934"/>
      <c r="E968" s="530"/>
      <c r="F968" s="531"/>
      <c r="G968" s="531"/>
      <c r="H968" s="531"/>
      <c r="I968" s="531"/>
      <c r="J968" s="532"/>
      <c r="K968" s="293"/>
      <c r="M968" s="521"/>
      <c r="N968" s="291"/>
      <c r="O968" s="933" t="s">
        <v>262</v>
      </c>
      <c r="P968" s="934"/>
      <c r="Q968" s="530"/>
      <c r="R968" s="531"/>
      <c r="S968" s="531"/>
      <c r="T968" s="531"/>
      <c r="U968" s="531"/>
      <c r="V968" s="532"/>
      <c r="W968" s="293"/>
    </row>
    <row r="969" spans="1:23" ht="15.75" thickBot="1" x14ac:dyDescent="0.3">
      <c r="A969" s="138" t="str">
        <f>IF(COUNT('Séries-Statique'!$A$11:$A$50)&gt;'Etiquette Statique'!N952,"X","")</f>
        <v/>
      </c>
      <c r="B969" s="291"/>
      <c r="C969" s="516"/>
      <c r="D969" s="516"/>
      <c r="E969" s="289"/>
      <c r="F969" s="289"/>
      <c r="G969" s="289"/>
      <c r="H969" s="289"/>
      <c r="I969" s="289"/>
      <c r="J969" s="289"/>
      <c r="K969" s="293"/>
      <c r="M969" s="521"/>
      <c r="N969" s="291"/>
      <c r="O969" s="516"/>
      <c r="P969" s="516"/>
      <c r="Q969" s="289"/>
      <c r="R969" s="289"/>
      <c r="S969" s="289"/>
      <c r="T969" s="289"/>
      <c r="U969" s="289"/>
      <c r="V969" s="289"/>
      <c r="W969" s="293"/>
    </row>
    <row r="970" spans="1:23" x14ac:dyDescent="0.25">
      <c r="A970" s="138" t="str">
        <f>IF(COUNT('Séries-Statique'!$A$11:$A$50)&gt;'Etiquette Statique'!N952,"X","")</f>
        <v/>
      </c>
      <c r="B970" s="291"/>
      <c r="C970" s="976" t="s">
        <v>260</v>
      </c>
      <c r="D970" s="977"/>
      <c r="E970" s="959"/>
      <c r="F970" s="959"/>
      <c r="G970" s="959"/>
      <c r="H970" s="959"/>
      <c r="I970" s="959"/>
      <c r="J970" s="960"/>
      <c r="K970" s="293"/>
      <c r="M970" s="521"/>
      <c r="N970" s="291"/>
      <c r="O970" s="976" t="s">
        <v>260</v>
      </c>
      <c r="P970" s="977"/>
      <c r="Q970" s="959"/>
      <c r="R970" s="959"/>
      <c r="S970" s="959"/>
      <c r="T970" s="959"/>
      <c r="U970" s="959"/>
      <c r="V970" s="960"/>
      <c r="W970" s="293"/>
    </row>
    <row r="971" spans="1:23" x14ac:dyDescent="0.25">
      <c r="A971" s="138" t="str">
        <f>IF(COUNT('Séries-Statique'!$A$11:$A$50)&gt;'Etiquette Statique'!N952,"X","")</f>
        <v/>
      </c>
      <c r="B971" s="291"/>
      <c r="C971" s="971"/>
      <c r="D971" s="972"/>
      <c r="E971" s="949"/>
      <c r="F971" s="949"/>
      <c r="G971" s="949"/>
      <c r="H971" s="949"/>
      <c r="I971" s="949"/>
      <c r="J971" s="950"/>
      <c r="K971" s="293"/>
      <c r="M971" s="521"/>
      <c r="N971" s="291"/>
      <c r="O971" s="971"/>
      <c r="P971" s="972"/>
      <c r="Q971" s="949"/>
      <c r="R971" s="949"/>
      <c r="S971" s="949"/>
      <c r="T971" s="949"/>
      <c r="U971" s="949"/>
      <c r="V971" s="950"/>
      <c r="W971" s="293"/>
    </row>
    <row r="972" spans="1:23" x14ac:dyDescent="0.25">
      <c r="A972" s="138" t="str">
        <f>IF(COUNT('Séries-Statique'!$A$11:$A$50)&gt;'Etiquette Statique'!N952,"X","")</f>
        <v/>
      </c>
      <c r="B972" s="291"/>
      <c r="C972" s="971" t="s">
        <v>261</v>
      </c>
      <c r="D972" s="972"/>
      <c r="E972" s="949"/>
      <c r="F972" s="949"/>
      <c r="G972" s="949"/>
      <c r="H972" s="949"/>
      <c r="I972" s="949"/>
      <c r="J972" s="950"/>
      <c r="K972" s="293"/>
      <c r="M972" s="521"/>
      <c r="N972" s="291"/>
      <c r="O972" s="971" t="s">
        <v>261</v>
      </c>
      <c r="P972" s="972"/>
      <c r="Q972" s="949"/>
      <c r="R972" s="949"/>
      <c r="S972" s="949"/>
      <c r="T972" s="949"/>
      <c r="U972" s="949"/>
      <c r="V972" s="950"/>
      <c r="W972" s="293"/>
    </row>
    <row r="973" spans="1:23" ht="15.75" thickBot="1" x14ac:dyDescent="0.3">
      <c r="A973" s="138" t="str">
        <f>IF(COUNT('Séries-Statique'!$A$11:$A$50)&gt;'Etiquette Statique'!N952,"X","")</f>
        <v/>
      </c>
      <c r="B973" s="291"/>
      <c r="C973" s="973"/>
      <c r="D973" s="974"/>
      <c r="E973" s="954"/>
      <c r="F973" s="954"/>
      <c r="G973" s="954"/>
      <c r="H973" s="954"/>
      <c r="I973" s="954"/>
      <c r="J973" s="955"/>
      <c r="K973" s="293"/>
      <c r="M973" s="521"/>
      <c r="N973" s="291"/>
      <c r="O973" s="973"/>
      <c r="P973" s="974"/>
      <c r="Q973" s="954"/>
      <c r="R973" s="954"/>
      <c r="S973" s="954"/>
      <c r="T973" s="954"/>
      <c r="U973" s="954"/>
      <c r="V973" s="955"/>
      <c r="W973" s="293"/>
    </row>
    <row r="974" spans="1:23" ht="15.75" thickBot="1" x14ac:dyDescent="0.3">
      <c r="A974" s="138" t="str">
        <f>IF(COUNT('Séries-Statique'!$A$11:$A$50)&gt;'Etiquette Statique'!N952,"X","")</f>
        <v/>
      </c>
      <c r="B974" s="291"/>
      <c r="C974" s="292"/>
      <c r="D974" s="292"/>
      <c r="E974" s="292"/>
      <c r="F974" s="292"/>
      <c r="G974" s="292"/>
      <c r="H974" s="292"/>
      <c r="I974" s="292"/>
      <c r="J974" s="292"/>
      <c r="K974" s="293"/>
      <c r="M974" s="521"/>
      <c r="N974" s="291"/>
      <c r="O974" s="292"/>
      <c r="P974" s="292"/>
      <c r="Q974" s="292"/>
      <c r="R974" s="292"/>
      <c r="S974" s="292"/>
      <c r="T974" s="292"/>
      <c r="U974" s="292"/>
      <c r="V974" s="292"/>
      <c r="W974" s="293"/>
    </row>
    <row r="975" spans="1:23" x14ac:dyDescent="0.25">
      <c r="A975" s="138" t="str">
        <f>IF(COUNT('Séries-Statique'!$A$11:$A$50)&gt;'Etiquette Statique'!N952,"X","")</f>
        <v/>
      </c>
      <c r="B975" s="291"/>
      <c r="C975" s="956" t="s">
        <v>132</v>
      </c>
      <c r="D975" s="880" t="s">
        <v>133</v>
      </c>
      <c r="E975" s="871"/>
      <c r="F975" s="871"/>
      <c r="G975" s="871"/>
      <c r="H975" s="871"/>
      <c r="I975" s="959"/>
      <c r="J975" s="960"/>
      <c r="K975" s="293"/>
      <c r="M975" s="521"/>
      <c r="N975" s="291"/>
      <c r="O975" s="956" t="s">
        <v>132</v>
      </c>
      <c r="P975" s="880" t="s">
        <v>133</v>
      </c>
      <c r="Q975" s="871"/>
      <c r="R975" s="871"/>
      <c r="S975" s="871"/>
      <c r="T975" s="871"/>
      <c r="U975" s="959"/>
      <c r="V975" s="960"/>
      <c r="W975" s="293"/>
    </row>
    <row r="976" spans="1:23" x14ac:dyDescent="0.25">
      <c r="A976" s="138" t="str">
        <f>IF(COUNT('Séries-Statique'!$A$11:$A$50)&gt;'Etiquette Statique'!N952,"X","")</f>
        <v/>
      </c>
      <c r="B976" s="291"/>
      <c r="C976" s="957"/>
      <c r="D976" s="859" t="s">
        <v>134</v>
      </c>
      <c r="E976" s="864"/>
      <c r="F976" s="864"/>
      <c r="G976" s="864"/>
      <c r="H976" s="864"/>
      <c r="I976" s="949"/>
      <c r="J976" s="950"/>
      <c r="K976" s="293"/>
      <c r="M976" s="521"/>
      <c r="N976" s="291"/>
      <c r="O976" s="957"/>
      <c r="P976" s="859" t="s">
        <v>134</v>
      </c>
      <c r="Q976" s="864"/>
      <c r="R976" s="864"/>
      <c r="S976" s="864"/>
      <c r="T976" s="864"/>
      <c r="U976" s="949"/>
      <c r="V976" s="950"/>
      <c r="W976" s="293"/>
    </row>
    <row r="977" spans="1:23" x14ac:dyDescent="0.25">
      <c r="A977" s="138" t="str">
        <f>IF(COUNT('Séries-Statique'!$A$11:$A$50)&gt;'Etiquette Statique'!N952,"X","")</f>
        <v/>
      </c>
      <c r="B977" s="291"/>
      <c r="C977" s="957"/>
      <c r="D977" s="859" t="s">
        <v>135</v>
      </c>
      <c r="E977" s="864"/>
      <c r="F977" s="864"/>
      <c r="G977" s="864"/>
      <c r="H977" s="864"/>
      <c r="I977" s="949"/>
      <c r="J977" s="950"/>
      <c r="K977" s="293"/>
      <c r="M977" s="521"/>
      <c r="N977" s="291"/>
      <c r="O977" s="957"/>
      <c r="P977" s="859" t="s">
        <v>135</v>
      </c>
      <c r="Q977" s="864"/>
      <c r="R977" s="864"/>
      <c r="S977" s="864"/>
      <c r="T977" s="864"/>
      <c r="U977" s="949"/>
      <c r="V977" s="950"/>
      <c r="W977" s="293"/>
    </row>
    <row r="978" spans="1:23" x14ac:dyDescent="0.25">
      <c r="A978" s="138" t="str">
        <f>IF(COUNT('Séries-Statique'!$A$11:$A$50)&gt;'Etiquette Statique'!N952,"X","")</f>
        <v/>
      </c>
      <c r="B978" s="291"/>
      <c r="C978" s="957"/>
      <c r="D978" s="859" t="s">
        <v>136</v>
      </c>
      <c r="E978" s="864"/>
      <c r="F978" s="864"/>
      <c r="G978" s="864"/>
      <c r="H978" s="864"/>
      <c r="I978" s="949"/>
      <c r="J978" s="950"/>
      <c r="K978" s="293"/>
      <c r="M978" s="521"/>
      <c r="N978" s="291"/>
      <c r="O978" s="957"/>
      <c r="P978" s="859" t="s">
        <v>136</v>
      </c>
      <c r="Q978" s="864"/>
      <c r="R978" s="864"/>
      <c r="S978" s="864"/>
      <c r="T978" s="864"/>
      <c r="U978" s="949"/>
      <c r="V978" s="950"/>
      <c r="W978" s="293"/>
    </row>
    <row r="979" spans="1:23" x14ac:dyDescent="0.25">
      <c r="A979" s="138" t="str">
        <f>IF(COUNT('Séries-Statique'!$A$11:$A$50)&gt;'Etiquette Statique'!N952,"X","")</f>
        <v/>
      </c>
      <c r="B979" s="291"/>
      <c r="C979" s="957"/>
      <c r="D979" s="859" t="s">
        <v>137</v>
      </c>
      <c r="E979" s="864"/>
      <c r="F979" s="864"/>
      <c r="G979" s="864"/>
      <c r="H979" s="864"/>
      <c r="I979" s="949"/>
      <c r="J979" s="950"/>
      <c r="K979" s="293"/>
      <c r="M979" s="521"/>
      <c r="N979" s="291"/>
      <c r="O979" s="957"/>
      <c r="P979" s="859" t="s">
        <v>137</v>
      </c>
      <c r="Q979" s="864"/>
      <c r="R979" s="864"/>
      <c r="S979" s="864"/>
      <c r="T979" s="864"/>
      <c r="U979" s="949"/>
      <c r="V979" s="950"/>
      <c r="W979" s="293"/>
    </row>
    <row r="980" spans="1:23" ht="15.75" thickBot="1" x14ac:dyDescent="0.3">
      <c r="A980" s="138" t="str">
        <f>IF(COUNT('Séries-Statique'!$A$11:$A$50)&gt;'Etiquette Statique'!N952,"X","")</f>
        <v/>
      </c>
      <c r="B980" s="291"/>
      <c r="C980" s="958"/>
      <c r="D980" s="862" t="s">
        <v>138</v>
      </c>
      <c r="E980" s="975"/>
      <c r="F980" s="975"/>
      <c r="G980" s="975"/>
      <c r="H980" s="975"/>
      <c r="I980" s="954"/>
      <c r="J980" s="955"/>
      <c r="K980" s="293"/>
      <c r="M980" s="521"/>
      <c r="N980" s="291"/>
      <c r="O980" s="958"/>
      <c r="P980" s="862" t="s">
        <v>138</v>
      </c>
      <c r="Q980" s="975"/>
      <c r="R980" s="975"/>
      <c r="S980" s="975"/>
      <c r="T980" s="975"/>
      <c r="U980" s="954"/>
      <c r="V980" s="955"/>
      <c r="W980" s="293"/>
    </row>
    <row r="981" spans="1:23" x14ac:dyDescent="0.25">
      <c r="A981" s="138" t="str">
        <f>IF(COUNT('Séries-Statique'!$A$11:$A$50)&gt;'Etiquette Statique'!N952,"X","")</f>
        <v/>
      </c>
      <c r="B981" s="291"/>
      <c r="C981" s="961" t="s">
        <v>145</v>
      </c>
      <c r="D981" s="963" t="s">
        <v>146</v>
      </c>
      <c r="E981" s="964"/>
      <c r="F981" s="964"/>
      <c r="G981" s="964"/>
      <c r="H981" s="964"/>
      <c r="I981" s="965"/>
      <c r="J981" s="966"/>
      <c r="K981" s="293"/>
      <c r="M981" s="521"/>
      <c r="N981" s="291"/>
      <c r="O981" s="961" t="s">
        <v>145</v>
      </c>
      <c r="P981" s="963" t="s">
        <v>146</v>
      </c>
      <c r="Q981" s="964"/>
      <c r="R981" s="964"/>
      <c r="S981" s="964"/>
      <c r="T981" s="964"/>
      <c r="U981" s="965"/>
      <c r="V981" s="966"/>
      <c r="W981" s="293"/>
    </row>
    <row r="982" spans="1:23" x14ac:dyDescent="0.25">
      <c r="A982" s="138" t="str">
        <f>IF(COUNT('Séries-Statique'!$A$11:$A$50)&gt;'Etiquette Statique'!N952,"X","")</f>
        <v/>
      </c>
      <c r="B982" s="291"/>
      <c r="C982" s="957"/>
      <c r="D982" s="859" t="s">
        <v>147</v>
      </c>
      <c r="E982" s="864"/>
      <c r="F982" s="864"/>
      <c r="G982" s="864"/>
      <c r="H982" s="864"/>
      <c r="I982" s="949"/>
      <c r="J982" s="950"/>
      <c r="K982" s="293"/>
      <c r="M982" s="521"/>
      <c r="N982" s="291"/>
      <c r="O982" s="957"/>
      <c r="P982" s="859" t="s">
        <v>147</v>
      </c>
      <c r="Q982" s="864"/>
      <c r="R982" s="864"/>
      <c r="S982" s="864"/>
      <c r="T982" s="864"/>
      <c r="U982" s="949"/>
      <c r="V982" s="950"/>
      <c r="W982" s="293"/>
    </row>
    <row r="983" spans="1:23" x14ac:dyDescent="0.25">
      <c r="A983" s="138" t="str">
        <f>IF(COUNT('Séries-Statique'!$A$11:$A$50)&gt;'Etiquette Statique'!N952,"X","")</f>
        <v/>
      </c>
      <c r="B983" s="291"/>
      <c r="C983" s="957"/>
      <c r="D983" s="859" t="s">
        <v>148</v>
      </c>
      <c r="E983" s="864"/>
      <c r="F983" s="864"/>
      <c r="G983" s="864"/>
      <c r="H983" s="864"/>
      <c r="I983" s="949"/>
      <c r="J983" s="950"/>
      <c r="K983" s="293"/>
      <c r="M983" s="521"/>
      <c r="N983" s="291"/>
      <c r="O983" s="957"/>
      <c r="P983" s="859" t="s">
        <v>148</v>
      </c>
      <c r="Q983" s="864"/>
      <c r="R983" s="864"/>
      <c r="S983" s="864"/>
      <c r="T983" s="864"/>
      <c r="U983" s="949"/>
      <c r="V983" s="950"/>
      <c r="W983" s="293"/>
    </row>
    <row r="984" spans="1:23" x14ac:dyDescent="0.25">
      <c r="A984" s="138" t="str">
        <f>IF(COUNT('Séries-Statique'!$A$11:$A$50)&gt;'Etiquette Statique'!N952,"X","")</f>
        <v/>
      </c>
      <c r="B984" s="291"/>
      <c r="C984" s="957"/>
      <c r="D984" s="859" t="s">
        <v>149</v>
      </c>
      <c r="E984" s="864"/>
      <c r="F984" s="864"/>
      <c r="G984" s="864"/>
      <c r="H984" s="864"/>
      <c r="I984" s="949"/>
      <c r="J984" s="950"/>
      <c r="K984" s="293"/>
      <c r="M984" s="521"/>
      <c r="N984" s="291"/>
      <c r="O984" s="957"/>
      <c r="P984" s="859" t="s">
        <v>149</v>
      </c>
      <c r="Q984" s="864"/>
      <c r="R984" s="864"/>
      <c r="S984" s="864"/>
      <c r="T984" s="864"/>
      <c r="U984" s="949"/>
      <c r="V984" s="950"/>
      <c r="W984" s="293"/>
    </row>
    <row r="985" spans="1:23" x14ac:dyDescent="0.25">
      <c r="A985" s="138" t="str">
        <f>IF(COUNT('Séries-Statique'!$A$11:$A$50)&gt;'Etiquette Statique'!N952,"X","")</f>
        <v/>
      </c>
      <c r="B985" s="291"/>
      <c r="C985" s="957"/>
      <c r="D985" s="859" t="s">
        <v>150</v>
      </c>
      <c r="E985" s="864"/>
      <c r="F985" s="864"/>
      <c r="G985" s="864"/>
      <c r="H985" s="864"/>
      <c r="I985" s="949"/>
      <c r="J985" s="950"/>
      <c r="K985" s="293"/>
      <c r="M985" s="521"/>
      <c r="N985" s="291"/>
      <c r="O985" s="957"/>
      <c r="P985" s="859" t="s">
        <v>150</v>
      </c>
      <c r="Q985" s="864"/>
      <c r="R985" s="864"/>
      <c r="S985" s="864"/>
      <c r="T985" s="864"/>
      <c r="U985" s="949"/>
      <c r="V985" s="950"/>
      <c r="W985" s="293"/>
    </row>
    <row r="986" spans="1:23" x14ac:dyDescent="0.25">
      <c r="A986" s="138" t="str">
        <f>IF(COUNT('Séries-Statique'!$A$11:$A$50)&gt;'Etiquette Statique'!N952,"X","")</f>
        <v/>
      </c>
      <c r="B986" s="291"/>
      <c r="C986" s="957"/>
      <c r="D986" s="859" t="s">
        <v>151</v>
      </c>
      <c r="E986" s="864"/>
      <c r="F986" s="864"/>
      <c r="G986" s="864"/>
      <c r="H986" s="864"/>
      <c r="I986" s="949"/>
      <c r="J986" s="950"/>
      <c r="K986" s="293"/>
      <c r="M986" s="521"/>
      <c r="N986" s="291"/>
      <c r="O986" s="957"/>
      <c r="P986" s="859" t="s">
        <v>151</v>
      </c>
      <c r="Q986" s="864"/>
      <c r="R986" s="864"/>
      <c r="S986" s="864"/>
      <c r="T986" s="864"/>
      <c r="U986" s="949"/>
      <c r="V986" s="950"/>
      <c r="W986" s="293"/>
    </row>
    <row r="987" spans="1:23" ht="15.75" thickBot="1" x14ac:dyDescent="0.3">
      <c r="A987" s="138" t="str">
        <f>IF(COUNT('Séries-Statique'!$A$11:$A$50)&gt;'Etiquette Statique'!N952,"X","")</f>
        <v/>
      </c>
      <c r="B987" s="291"/>
      <c r="C987" s="962"/>
      <c r="D987" s="967" t="s">
        <v>152</v>
      </c>
      <c r="E987" s="968"/>
      <c r="F987" s="968"/>
      <c r="G987" s="968"/>
      <c r="H987" s="968"/>
      <c r="I987" s="969"/>
      <c r="J987" s="970"/>
      <c r="K987" s="293"/>
      <c r="M987" s="521"/>
      <c r="N987" s="291"/>
      <c r="O987" s="962"/>
      <c r="P987" s="967" t="s">
        <v>152</v>
      </c>
      <c r="Q987" s="968"/>
      <c r="R987" s="968"/>
      <c r="S987" s="968"/>
      <c r="T987" s="968"/>
      <c r="U987" s="969"/>
      <c r="V987" s="970"/>
      <c r="W987" s="293"/>
    </row>
    <row r="988" spans="1:23" x14ac:dyDescent="0.25">
      <c r="A988" s="138" t="str">
        <f>IF(COUNT('Séries-Statique'!$A$11:$A$50)&gt;'Etiquette Statique'!N952,"X","")</f>
        <v/>
      </c>
      <c r="B988" s="291"/>
      <c r="C988" s="956" t="s">
        <v>126</v>
      </c>
      <c r="D988" s="918" t="s">
        <v>263</v>
      </c>
      <c r="E988" s="919"/>
      <c r="F988" s="920"/>
      <c r="G988" s="416" t="s">
        <v>174</v>
      </c>
      <c r="H988" s="416"/>
      <c r="I988" s="959"/>
      <c r="J988" s="960"/>
      <c r="K988" s="293"/>
      <c r="M988" s="521"/>
      <c r="N988" s="291"/>
      <c r="O988" s="956" t="s">
        <v>126</v>
      </c>
      <c r="P988" s="918" t="s">
        <v>263</v>
      </c>
      <c r="Q988" s="919"/>
      <c r="R988" s="920"/>
      <c r="S988" s="416" t="s">
        <v>174</v>
      </c>
      <c r="T988" s="416"/>
      <c r="U988" s="959"/>
      <c r="V988" s="960"/>
      <c r="W988" s="293"/>
    </row>
    <row r="989" spans="1:23" x14ac:dyDescent="0.25">
      <c r="A989" s="138" t="str">
        <f>IF(COUNT('Séries-Statique'!$A$11:$A$50)&gt;'Etiquette Statique'!N952,"X","")</f>
        <v/>
      </c>
      <c r="B989" s="291"/>
      <c r="C989" s="957"/>
      <c r="D989" s="913" t="s">
        <v>128</v>
      </c>
      <c r="E989" s="914"/>
      <c r="F989" s="915"/>
      <c r="G989" s="110" t="s">
        <v>266</v>
      </c>
      <c r="H989" s="110"/>
      <c r="I989" s="949"/>
      <c r="J989" s="950"/>
      <c r="K989" s="293"/>
      <c r="M989" s="521"/>
      <c r="N989" s="291"/>
      <c r="O989" s="957"/>
      <c r="P989" s="913" t="s">
        <v>128</v>
      </c>
      <c r="Q989" s="914"/>
      <c r="R989" s="915"/>
      <c r="S989" s="110" t="s">
        <v>266</v>
      </c>
      <c r="T989" s="110"/>
      <c r="U989" s="949"/>
      <c r="V989" s="950"/>
      <c r="W989" s="293"/>
    </row>
    <row r="990" spans="1:23" x14ac:dyDescent="0.25">
      <c r="A990" s="138" t="str">
        <f>IF(COUNT('Séries-Statique'!$A$11:$A$50)&gt;'Etiquette Statique'!N952,"X","")</f>
        <v/>
      </c>
      <c r="B990" s="291"/>
      <c r="C990" s="957"/>
      <c r="D990" s="913" t="s">
        <v>264</v>
      </c>
      <c r="E990" s="914"/>
      <c r="F990" s="915"/>
      <c r="G990" s="110" t="s">
        <v>265</v>
      </c>
      <c r="H990" s="110"/>
      <c r="I990" s="949"/>
      <c r="J990" s="950"/>
      <c r="K990" s="293"/>
      <c r="M990" s="521"/>
      <c r="N990" s="291"/>
      <c r="O990" s="957"/>
      <c r="P990" s="913" t="s">
        <v>264</v>
      </c>
      <c r="Q990" s="914"/>
      <c r="R990" s="915"/>
      <c r="S990" s="110" t="s">
        <v>265</v>
      </c>
      <c r="T990" s="110"/>
      <c r="U990" s="949"/>
      <c r="V990" s="950"/>
      <c r="W990" s="293"/>
    </row>
    <row r="991" spans="1:23" x14ac:dyDescent="0.25">
      <c r="A991" s="138" t="str">
        <f>IF(COUNT('Séries-Statique'!$A$11:$A$50)&gt;'Etiquette Statique'!N952,"X","")</f>
        <v/>
      </c>
      <c r="B991" s="291"/>
      <c r="C991" s="957"/>
      <c r="D991" s="533" t="s">
        <v>267</v>
      </c>
      <c r="E991" s="518"/>
      <c r="F991" s="518"/>
      <c r="G991" s="110" t="s">
        <v>164</v>
      </c>
      <c r="H991" s="110"/>
      <c r="I991" s="949"/>
      <c r="J991" s="950"/>
      <c r="K991" s="293"/>
      <c r="M991" s="521"/>
      <c r="N991" s="291"/>
      <c r="O991" s="957"/>
      <c r="P991" s="533" t="s">
        <v>267</v>
      </c>
      <c r="Q991" s="518"/>
      <c r="R991" s="518"/>
      <c r="S991" s="110" t="s">
        <v>164</v>
      </c>
      <c r="T991" s="110"/>
      <c r="U991" s="949"/>
      <c r="V991" s="950"/>
      <c r="W991" s="293"/>
    </row>
    <row r="992" spans="1:23" ht="15.75" thickBot="1" x14ac:dyDescent="0.3">
      <c r="A992" s="138" t="str">
        <f>IF(COUNT('Séries-Statique'!$A$11:$A$50)&gt;'Etiquette Statique'!N952,"X","")</f>
        <v/>
      </c>
      <c r="B992" s="291"/>
      <c r="C992" s="958"/>
      <c r="D992" s="534" t="s">
        <v>268</v>
      </c>
      <c r="E992" s="519"/>
      <c r="F992" s="519"/>
      <c r="G992" s="3" t="s">
        <v>164</v>
      </c>
      <c r="H992" s="3"/>
      <c r="I992" s="954"/>
      <c r="J992" s="955"/>
      <c r="K992" s="293"/>
      <c r="M992" s="521"/>
      <c r="N992" s="291"/>
      <c r="O992" s="958"/>
      <c r="P992" s="534" t="s">
        <v>268</v>
      </c>
      <c r="Q992" s="519"/>
      <c r="R992" s="519"/>
      <c r="S992" s="3" t="s">
        <v>164</v>
      </c>
      <c r="T992" s="3"/>
      <c r="U992" s="954"/>
      <c r="V992" s="955"/>
      <c r="W992" s="293"/>
    </row>
    <row r="993" spans="1:23" ht="15.75" thickBot="1" x14ac:dyDescent="0.3">
      <c r="A993" s="138" t="str">
        <f>IF(COUNT('Séries-Statique'!$A$11:$A$50)&gt;'Etiquette Statique'!N952,"X","")</f>
        <v/>
      </c>
      <c r="B993" s="291"/>
      <c r="C993" s="292"/>
      <c r="D993" s="292"/>
      <c r="E993" s="292"/>
      <c r="F993" s="292"/>
      <c r="G993" s="292"/>
      <c r="H993" s="292"/>
      <c r="I993" s="292"/>
      <c r="J993" s="292"/>
      <c r="K993" s="293"/>
      <c r="M993" s="521"/>
      <c r="N993" s="291"/>
      <c r="O993" s="292"/>
      <c r="P993" s="292"/>
      <c r="Q993" s="292"/>
      <c r="R993" s="292"/>
      <c r="S993" s="292"/>
      <c r="T993" s="292"/>
      <c r="U993" s="292"/>
      <c r="V993" s="292"/>
      <c r="W993" s="293"/>
    </row>
    <row r="994" spans="1:23" ht="18.75" x14ac:dyDescent="0.3">
      <c r="A994" s="138" t="str">
        <f>IF(COUNT('Séries-Statique'!$A$11:$A$50)&gt;'Etiquette Statique'!N952,"X","")</f>
        <v/>
      </c>
      <c r="B994" s="291"/>
      <c r="C994" s="901" t="s">
        <v>269</v>
      </c>
      <c r="D994" s="902"/>
      <c r="E994" s="902"/>
      <c r="F994" s="902"/>
      <c r="G994" s="902"/>
      <c r="H994" s="902"/>
      <c r="I994" s="902"/>
      <c r="J994" s="903"/>
      <c r="K994" s="293"/>
      <c r="M994" s="521"/>
      <c r="N994" s="291"/>
      <c r="O994" s="901" t="s">
        <v>269</v>
      </c>
      <c r="P994" s="902"/>
      <c r="Q994" s="902"/>
      <c r="R994" s="902"/>
      <c r="S994" s="902"/>
      <c r="T994" s="902"/>
      <c r="U994" s="902"/>
      <c r="V994" s="903"/>
      <c r="W994" s="293"/>
    </row>
    <row r="995" spans="1:23" x14ac:dyDescent="0.25">
      <c r="A995" s="138" t="str">
        <f>IF(COUNT('Séries-Statique'!$A$11:$A$50)&gt;'Etiquette Statique'!N952,"X","")</f>
        <v/>
      </c>
      <c r="B995" s="291"/>
      <c r="C995" s="904"/>
      <c r="D995" s="905"/>
      <c r="E995" s="905"/>
      <c r="F995" s="905"/>
      <c r="G995" s="905"/>
      <c r="H995" s="905"/>
      <c r="I995" s="905"/>
      <c r="J995" s="906"/>
      <c r="K995" s="293"/>
      <c r="M995" s="521"/>
      <c r="N995" s="291"/>
      <c r="O995" s="904"/>
      <c r="P995" s="905"/>
      <c r="Q995" s="905"/>
      <c r="R995" s="905"/>
      <c r="S995" s="905"/>
      <c r="T995" s="905"/>
      <c r="U995" s="905"/>
      <c r="V995" s="906"/>
      <c r="W995" s="293"/>
    </row>
    <row r="996" spans="1:23" x14ac:dyDescent="0.25">
      <c r="A996" s="138" t="str">
        <f>IF(COUNT('Séries-Statique'!$A$11:$A$50)&gt;'Etiquette Statique'!N952,"X","")</f>
        <v/>
      </c>
      <c r="B996" s="291"/>
      <c r="C996" s="907"/>
      <c r="D996" s="908"/>
      <c r="E996" s="908"/>
      <c r="F996" s="908"/>
      <c r="G996" s="908"/>
      <c r="H996" s="908"/>
      <c r="I996" s="908"/>
      <c r="J996" s="909"/>
      <c r="K996" s="293"/>
      <c r="M996" s="521"/>
      <c r="N996" s="291"/>
      <c r="O996" s="907"/>
      <c r="P996" s="908"/>
      <c r="Q996" s="908"/>
      <c r="R996" s="908"/>
      <c r="S996" s="908"/>
      <c r="T996" s="908"/>
      <c r="U996" s="908"/>
      <c r="V996" s="909"/>
      <c r="W996" s="293"/>
    </row>
    <row r="997" spans="1:23" x14ac:dyDescent="0.25">
      <c r="A997" s="138" t="str">
        <f>IF(COUNT('Séries-Statique'!$A$11:$A$50)&gt;'Etiquette Statique'!N952,"X","")</f>
        <v/>
      </c>
      <c r="B997" s="291"/>
      <c r="C997" s="907"/>
      <c r="D997" s="908"/>
      <c r="E997" s="908"/>
      <c r="F997" s="908"/>
      <c r="G997" s="908"/>
      <c r="H997" s="908"/>
      <c r="I997" s="908"/>
      <c r="J997" s="909"/>
      <c r="K997" s="293"/>
      <c r="M997" s="521"/>
      <c r="N997" s="291"/>
      <c r="O997" s="907"/>
      <c r="P997" s="908"/>
      <c r="Q997" s="908"/>
      <c r="R997" s="908"/>
      <c r="S997" s="908"/>
      <c r="T997" s="908"/>
      <c r="U997" s="908"/>
      <c r="V997" s="909"/>
      <c r="W997" s="293"/>
    </row>
    <row r="998" spans="1:23" ht="15.75" thickBot="1" x14ac:dyDescent="0.3">
      <c r="A998" s="138" t="str">
        <f>IF(COUNT('Séries-Statique'!$A$11:$A$50)&gt;'Etiquette Statique'!N952,"X","")</f>
        <v/>
      </c>
      <c r="B998" s="291"/>
      <c r="C998" s="910"/>
      <c r="D998" s="911"/>
      <c r="E998" s="911"/>
      <c r="F998" s="911"/>
      <c r="G998" s="911"/>
      <c r="H998" s="911"/>
      <c r="I998" s="911"/>
      <c r="J998" s="912"/>
      <c r="K998" s="293"/>
      <c r="M998" s="521"/>
      <c r="N998" s="291"/>
      <c r="O998" s="910"/>
      <c r="P998" s="911"/>
      <c r="Q998" s="911"/>
      <c r="R998" s="911"/>
      <c r="S998" s="911"/>
      <c r="T998" s="911"/>
      <c r="U998" s="911"/>
      <c r="V998" s="912"/>
      <c r="W998" s="293"/>
    </row>
    <row r="999" spans="1:23" ht="15.75" thickBot="1" x14ac:dyDescent="0.3">
      <c r="A999" s="138" t="str">
        <f>IF(COUNT('Séries-Statique'!$A$11:$A$50)&gt;'Etiquette Statique'!N952,"X","")</f>
        <v/>
      </c>
      <c r="B999" s="294"/>
      <c r="C999" s="295"/>
      <c r="D999" s="295"/>
      <c r="E999" s="295"/>
      <c r="F999" s="295"/>
      <c r="G999" s="295"/>
      <c r="H999" s="295"/>
      <c r="I999" s="295"/>
      <c r="J999" s="295"/>
      <c r="K999" s="296"/>
      <c r="M999" s="521"/>
      <c r="N999" s="294"/>
      <c r="O999" s="295"/>
      <c r="P999" s="295"/>
      <c r="Q999" s="295"/>
      <c r="R999" s="295"/>
      <c r="S999" s="295"/>
      <c r="T999" s="295"/>
      <c r="U999" s="295"/>
      <c r="V999" s="295"/>
      <c r="W999" s="296"/>
    </row>
    <row r="1000" spans="1:23" ht="15" customHeight="1" x14ac:dyDescent="0.25">
      <c r="A1000" s="138" t="str">
        <f>IF(COUNT('Séries-Statique'!$A$11:$A$50)&gt;'Etiquette Statique'!N952,"X","")</f>
        <v/>
      </c>
      <c r="B1000" s="522"/>
      <c r="C1000" s="522"/>
      <c r="D1000" s="522"/>
      <c r="E1000" s="522"/>
      <c r="F1000" s="522"/>
      <c r="G1000" s="522"/>
      <c r="H1000" s="522"/>
      <c r="I1000" s="522"/>
      <c r="J1000" s="522"/>
      <c r="K1000" s="522"/>
      <c r="L1000" s="522"/>
      <c r="M1000" s="523"/>
      <c r="N1000" s="522"/>
      <c r="O1000" s="522"/>
      <c r="P1000" s="522"/>
      <c r="Q1000" s="522"/>
      <c r="R1000" s="522"/>
      <c r="S1000" s="522"/>
      <c r="T1000" s="522"/>
      <c r="U1000" s="522"/>
      <c r="V1000" s="522"/>
      <c r="W1000" s="522"/>
    </row>
    <row r="1001" spans="1:23" ht="15" customHeight="1" thickBot="1" x14ac:dyDescent="0.3">
      <c r="A1001" s="138" t="str">
        <f>IF(COUNT('Séries-Statique'!$A$11:$A$50)&gt;'Etiquette Statique'!N1052,"X","")</f>
        <v/>
      </c>
      <c r="M1001" s="521"/>
    </row>
    <row r="1002" spans="1:23" x14ac:dyDescent="0.25">
      <c r="A1002" s="138" t="str">
        <f>IF(COUNT('Séries-Statique'!$A$11:$A$50)&gt;'Etiquette Statique'!N1052,"X","")</f>
        <v/>
      </c>
      <c r="B1002" s="137">
        <f>N952+1</f>
        <v>40</v>
      </c>
      <c r="C1002" s="289"/>
      <c r="D1002" s="289"/>
      <c r="E1002" s="289"/>
      <c r="F1002" s="289"/>
      <c r="G1002" s="289"/>
      <c r="H1002" s="289"/>
      <c r="I1002" s="289"/>
      <c r="J1002" s="289"/>
      <c r="K1002" s="290"/>
      <c r="M1002" s="521"/>
      <c r="N1002" s="137">
        <f>B1002+1</f>
        <v>41</v>
      </c>
      <c r="O1002" s="289"/>
      <c r="P1002" s="289"/>
      <c r="Q1002" s="289"/>
      <c r="R1002" s="289"/>
      <c r="S1002" s="289"/>
      <c r="T1002" s="289"/>
      <c r="U1002" s="289"/>
      <c r="V1002" s="289"/>
      <c r="W1002" s="290"/>
    </row>
    <row r="1003" spans="1:23" ht="23.25" x14ac:dyDescent="0.35">
      <c r="A1003" s="138" t="str">
        <f>IF(COUNT('Séries-Statique'!$A$11:$A$50)&gt;'Etiquette Statique'!N1052,"X","")</f>
        <v/>
      </c>
      <c r="B1003" s="291"/>
      <c r="C1003" s="931" t="s">
        <v>246</v>
      </c>
      <c r="D1003" s="931"/>
      <c r="E1003" s="953">
        <f ca="1">OFFSET('Séries-Statique'!$A$11,B1002,13)</f>
        <v>0</v>
      </c>
      <c r="F1003" s="953"/>
      <c r="G1003" s="953"/>
      <c r="H1003" s="953"/>
      <c r="I1003" s="953"/>
      <c r="J1003" s="953"/>
      <c r="K1003" s="293"/>
      <c r="M1003" s="521"/>
      <c r="N1003" s="291"/>
      <c r="O1003" s="931" t="s">
        <v>246</v>
      </c>
      <c r="P1003" s="931"/>
      <c r="Q1003" s="953">
        <f ca="1">OFFSET('Séries-Statique'!$A$11,N1002,13)</f>
        <v>0</v>
      </c>
      <c r="R1003" s="953"/>
      <c r="S1003" s="953"/>
      <c r="T1003" s="953"/>
      <c r="U1003" s="953"/>
      <c r="V1003" s="953"/>
      <c r="W1003" s="293"/>
    </row>
    <row r="1004" spans="1:23" x14ac:dyDescent="0.25">
      <c r="A1004" s="138" t="str">
        <f>IF(COUNT('Séries-Statique'!$A$11:$A$50)&gt;'Etiquette Statique'!N1052,"X","")</f>
        <v/>
      </c>
      <c r="B1004" s="291"/>
      <c r="C1004" s="945"/>
      <c r="D1004" s="945"/>
      <c r="E1004" s="945"/>
      <c r="F1004" s="945"/>
      <c r="G1004" s="945"/>
      <c r="H1004" s="945"/>
      <c r="I1004" s="945"/>
      <c r="J1004" s="945"/>
      <c r="K1004" s="293"/>
      <c r="M1004" s="521"/>
      <c r="N1004" s="291"/>
      <c r="O1004" s="945"/>
      <c r="P1004" s="945"/>
      <c r="Q1004" s="945"/>
      <c r="R1004" s="945"/>
      <c r="S1004" s="945"/>
      <c r="T1004" s="945"/>
      <c r="U1004" s="945"/>
      <c r="V1004" s="945"/>
      <c r="W1004" s="293"/>
    </row>
    <row r="1005" spans="1:23" ht="21" x14ac:dyDescent="0.35">
      <c r="A1005" s="138" t="str">
        <f>IF(COUNT('Séries-Statique'!$A$11:$A$50)&gt;'Etiquette Statique'!N1052,"X","")</f>
        <v/>
      </c>
      <c r="B1005" s="291"/>
      <c r="C1005" s="931" t="s">
        <v>39</v>
      </c>
      <c r="D1005" s="931"/>
      <c r="E1005" s="932">
        <f ca="1">OFFSET('Séries-Statique'!$A$11,B1002,0)</f>
        <v>0</v>
      </c>
      <c r="F1005" s="932"/>
      <c r="G1005" s="948" t="s">
        <v>67</v>
      </c>
      <c r="H1005" s="948"/>
      <c r="I1005" s="932">
        <f ca="1">OFFSET('Séries-Statique'!$A$11,B1002,6)</f>
        <v>0</v>
      </c>
      <c r="J1005" s="932"/>
      <c r="K1005" s="293"/>
      <c r="M1005" s="521"/>
      <c r="N1005" s="291"/>
      <c r="O1005" s="931" t="s">
        <v>39</v>
      </c>
      <c r="P1005" s="931"/>
      <c r="Q1005" s="932">
        <f ca="1">OFFSET('Séries-Statique'!$A$11,N1002,0)</f>
        <v>0</v>
      </c>
      <c r="R1005" s="932"/>
      <c r="S1005" s="948" t="s">
        <v>67</v>
      </c>
      <c r="T1005" s="948"/>
      <c r="U1005" s="932">
        <f ca="1">OFFSET('Séries-Statique'!$A$11,N1002,6)</f>
        <v>0</v>
      </c>
      <c r="V1005" s="932"/>
      <c r="W1005" s="293"/>
    </row>
    <row r="1006" spans="1:23" ht="23.25" x14ac:dyDescent="0.35">
      <c r="A1006" s="138" t="str">
        <f>IF(COUNT('Séries-Statique'!$A$11:$A$50)&gt;'Etiquette Statique'!N1052,"X","")</f>
        <v/>
      </c>
      <c r="B1006" s="291"/>
      <c r="C1006" s="931" t="s">
        <v>1</v>
      </c>
      <c r="D1006" s="931"/>
      <c r="E1006" s="953">
        <f ca="1">OFFSET('Séries-Statique'!$A$11,B1002,9)</f>
        <v>0</v>
      </c>
      <c r="F1006" s="953"/>
      <c r="G1006" s="948" t="s">
        <v>2</v>
      </c>
      <c r="H1006" s="948"/>
      <c r="I1006" s="932">
        <f ca="1">OFFSET('Séries-Statique'!$A$11,B1002,10)</f>
        <v>0</v>
      </c>
      <c r="J1006" s="932"/>
      <c r="K1006" s="293"/>
      <c r="M1006" s="521"/>
      <c r="N1006" s="291"/>
      <c r="O1006" s="931" t="s">
        <v>1</v>
      </c>
      <c r="P1006" s="931"/>
      <c r="Q1006" s="953">
        <f ca="1">OFFSET('Séries-Statique'!$A$11,N1002,9)</f>
        <v>0</v>
      </c>
      <c r="R1006" s="953"/>
      <c r="S1006" s="948" t="s">
        <v>2</v>
      </c>
      <c r="T1006" s="948"/>
      <c r="U1006" s="932">
        <f ca="1">OFFSET('Séries-Statique'!$A$11,N1002,10)</f>
        <v>0</v>
      </c>
      <c r="V1006" s="932"/>
      <c r="W1006" s="293"/>
    </row>
    <row r="1007" spans="1:23" ht="21" x14ac:dyDescent="0.35">
      <c r="A1007" s="138" t="str">
        <f>IF(COUNT('Séries-Statique'!$A$11:$A$50)&gt;'Etiquette Statique'!N1052,"X","")</f>
        <v/>
      </c>
      <c r="B1007" s="291"/>
      <c r="C1007" s="520" t="s">
        <v>258</v>
      </c>
      <c r="D1007" s="520"/>
      <c r="E1007" s="527">
        <f ca="1">OFFSET('Séries-Statique'!$A$11,B1002,11)</f>
        <v>0</v>
      </c>
      <c r="F1007" s="525"/>
      <c r="G1007" s="866" t="s">
        <v>270</v>
      </c>
      <c r="H1007" s="866"/>
      <c r="I1007" s="527">
        <f ca="1">OFFSET('Séries-Statique'!$A$11,B1002,8)</f>
        <v>0</v>
      </c>
      <c r="J1007" s="527"/>
      <c r="K1007" s="293"/>
      <c r="M1007" s="521"/>
      <c r="N1007" s="291"/>
      <c r="O1007" s="520" t="s">
        <v>258</v>
      </c>
      <c r="P1007" s="520"/>
      <c r="Q1007" s="527">
        <f ca="1">OFFSET('Séries-Statique'!$A$11,N1002,11)</f>
        <v>0</v>
      </c>
      <c r="R1007" s="525"/>
      <c r="S1007" s="866" t="s">
        <v>270</v>
      </c>
      <c r="T1007" s="866"/>
      <c r="U1007" s="527">
        <f ca="1">OFFSET('Séries-Statique'!$A$11,N1002,8)</f>
        <v>0</v>
      </c>
      <c r="V1007" s="527"/>
      <c r="W1007" s="293"/>
    </row>
    <row r="1008" spans="1:23" ht="18.75" x14ac:dyDescent="0.3">
      <c r="A1008" s="138" t="str">
        <f>IF(COUNT('Séries-Statique'!$A$11:$A$50)&gt;'Etiquette Statique'!N1052,"X","")</f>
        <v/>
      </c>
      <c r="B1008" s="291"/>
      <c r="C1008" s="952" t="s">
        <v>68</v>
      </c>
      <c r="D1008" s="952"/>
      <c r="E1008" s="866" t="s">
        <v>69</v>
      </c>
      <c r="F1008" s="866"/>
      <c r="G1008" s="951">
        <f ca="1">OFFSET('Séries-Statique'!$A$11,B1002,2)</f>
        <v>0</v>
      </c>
      <c r="H1008" s="951"/>
      <c r="I1008" s="951"/>
      <c r="J1008" s="951"/>
      <c r="K1008" s="293"/>
      <c r="M1008" s="521"/>
      <c r="N1008" s="291"/>
      <c r="O1008" s="952" t="s">
        <v>68</v>
      </c>
      <c r="P1008" s="952"/>
      <c r="Q1008" s="866" t="s">
        <v>69</v>
      </c>
      <c r="R1008" s="866"/>
      <c r="S1008" s="951">
        <f ca="1">OFFSET('Séries-Statique'!$A$11,N1002,2)</f>
        <v>0</v>
      </c>
      <c r="T1008" s="951"/>
      <c r="U1008" s="951"/>
      <c r="V1008" s="951"/>
      <c r="W1008" s="293"/>
    </row>
    <row r="1009" spans="1:23" ht="18.75" x14ac:dyDescent="0.3">
      <c r="A1009" s="138" t="str">
        <f>IF(COUNT('Séries-Statique'!$A$11:$A$50)&gt;'Etiquette Statique'!N1052,"X","")</f>
        <v/>
      </c>
      <c r="B1009" s="291"/>
      <c r="C1009" s="952"/>
      <c r="D1009" s="952"/>
      <c r="E1009" s="866" t="s">
        <v>70</v>
      </c>
      <c r="F1009" s="866"/>
      <c r="G1009" s="951">
        <f ca="1">OFFSET('Séries-Statique'!$A$11,B1002,3)</f>
        <v>0</v>
      </c>
      <c r="H1009" s="951"/>
      <c r="I1009" s="951"/>
      <c r="J1009" s="951"/>
      <c r="K1009" s="293"/>
      <c r="M1009" s="521"/>
      <c r="N1009" s="291"/>
      <c r="O1009" s="952"/>
      <c r="P1009" s="952"/>
      <c r="Q1009" s="866" t="s">
        <v>70</v>
      </c>
      <c r="R1009" s="866"/>
      <c r="S1009" s="951">
        <f ca="1">OFFSET('Séries-Statique'!$A$11,N1002,3)</f>
        <v>0</v>
      </c>
      <c r="T1009" s="951"/>
      <c r="U1009" s="951"/>
      <c r="V1009" s="951"/>
      <c r="W1009" s="293"/>
    </row>
    <row r="1010" spans="1:23" ht="18.75" x14ac:dyDescent="0.3">
      <c r="A1010" s="138" t="str">
        <f>IF(COUNT('Séries-Statique'!$A$11:$A$50)&gt;'Etiquette Statique'!N1052,"X","")</f>
        <v/>
      </c>
      <c r="B1010" s="291"/>
      <c r="C1010" s="952"/>
      <c r="D1010" s="952"/>
      <c r="E1010" s="866" t="s">
        <v>257</v>
      </c>
      <c r="F1010" s="866"/>
      <c r="G1010" s="951">
        <f ca="1">OFFSET('Séries-Statique'!$A$11,B1002,4)</f>
        <v>0</v>
      </c>
      <c r="H1010" s="951"/>
      <c r="I1010" s="951"/>
      <c r="J1010" s="951"/>
      <c r="K1010" s="293"/>
      <c r="M1010" s="521"/>
      <c r="N1010" s="291"/>
      <c r="O1010" s="952"/>
      <c r="P1010" s="952"/>
      <c r="Q1010" s="866" t="s">
        <v>257</v>
      </c>
      <c r="R1010" s="866"/>
      <c r="S1010" s="951">
        <f ca="1">OFFSET('Séries-Statique'!$A$11,N1002,4)</f>
        <v>0</v>
      </c>
      <c r="T1010" s="951"/>
      <c r="U1010" s="951"/>
      <c r="V1010" s="951"/>
      <c r="W1010" s="293"/>
    </row>
    <row r="1011" spans="1:23" ht="21" x14ac:dyDescent="0.35">
      <c r="A1011" s="138" t="str">
        <f>IF(COUNT('Séries-Statique'!$A$11:$A$50)&gt;'Etiquette Statique'!N1052,"X","")</f>
        <v/>
      </c>
      <c r="B1011" s="291"/>
      <c r="C1011" s="952"/>
      <c r="D1011" s="952"/>
      <c r="E1011" s="866" t="s">
        <v>71</v>
      </c>
      <c r="F1011" s="866"/>
      <c r="G1011" s="947">
        <f ca="1">OFFSET('Séries-Statique'!$A$11,B1002,5)</f>
        <v>0</v>
      </c>
      <c r="H1011" s="947"/>
      <c r="I1011" s="947"/>
      <c r="J1011" s="947"/>
      <c r="K1011" s="293"/>
      <c r="M1011" s="521"/>
      <c r="N1011" s="291"/>
      <c r="O1011" s="952"/>
      <c r="P1011" s="952"/>
      <c r="Q1011" s="866" t="s">
        <v>71</v>
      </c>
      <c r="R1011" s="866"/>
      <c r="S1011" s="947">
        <f ca="1">OFFSET('Séries-Statique'!$A$11,N1002,5)</f>
        <v>0</v>
      </c>
      <c r="T1011" s="947"/>
      <c r="U1011" s="947"/>
      <c r="V1011" s="947"/>
      <c r="W1011" s="293"/>
    </row>
    <row r="1012" spans="1:23" ht="21" x14ac:dyDescent="0.35">
      <c r="A1012" s="138" t="str">
        <f>IF(COUNT('Séries-Statique'!$A$11:$A$50)&gt;'Etiquette Statique'!N1052,"X","")</f>
        <v/>
      </c>
      <c r="B1012" s="291"/>
      <c r="C1012" s="931" t="s">
        <v>248</v>
      </c>
      <c r="D1012" s="931"/>
      <c r="E1012" s="948" t="str">
        <f ca="1">IF(E1003="","",IF(OR(E1003="DWF",E1003="DNF"),"Distance","Temps"))</f>
        <v>Temps</v>
      </c>
      <c r="F1012" s="948"/>
      <c r="G1012" s="525">
        <f ca="1">OFFSET('Séries-Statique'!$A$11,B1002,18)</f>
        <v>0</v>
      </c>
      <c r="H1012" s="524">
        <f ca="1">OFFSET('Séries-Statique'!$A$11,B1002,19)</f>
        <v>0</v>
      </c>
      <c r="I1012" s="526">
        <f ca="1">OFFSET('Séries-Statique'!$A$11,B1002,20)</f>
        <v>0</v>
      </c>
      <c r="J1012" s="524">
        <f ca="1">OFFSET('Séries-Statique'!$A$11,B1002,21)</f>
        <v>0</v>
      </c>
      <c r="K1012" s="293"/>
      <c r="M1012" s="521"/>
      <c r="N1012" s="291"/>
      <c r="O1012" s="931" t="s">
        <v>248</v>
      </c>
      <c r="P1012" s="931"/>
      <c r="Q1012" s="948" t="str">
        <f ca="1">IF(Q1003="","",IF(OR(Q1003="DWF",Q1003="DNF"),"Distance","Temps"))</f>
        <v>Temps</v>
      </c>
      <c r="R1012" s="948"/>
      <c r="S1012" s="525">
        <f ca="1">OFFSET('Séries-Statique'!$A$11,N1002,18)</f>
        <v>0</v>
      </c>
      <c r="T1012" s="524">
        <f ca="1">OFFSET('Séries-Statique'!$A$11,N1002,19)</f>
        <v>0</v>
      </c>
      <c r="U1012" s="526">
        <f ca="1">OFFSET('Séries-Statique'!$A$11,N1002,20)</f>
        <v>0</v>
      </c>
      <c r="V1012" s="524">
        <f ca="1">OFFSET('Séries-Statique'!$A$11,N1002,21)</f>
        <v>0</v>
      </c>
      <c r="W1012" s="293"/>
    </row>
    <row r="1013" spans="1:23" ht="18.75" x14ac:dyDescent="0.3">
      <c r="A1013" s="138" t="str">
        <f>IF(COUNT('Séries-Statique'!$A$11:$A$50)&gt;'Etiquette Statique'!N1052,"X","")</f>
        <v/>
      </c>
      <c r="B1013" s="291"/>
      <c r="C1013" s="931"/>
      <c r="D1013" s="931"/>
      <c r="E1013" s="933" t="s">
        <v>273</v>
      </c>
      <c r="F1013" s="514" t="s">
        <v>271</v>
      </c>
      <c r="G1013" s="528">
        <f ca="1">OFFSET('Séries-Statique'!$A$11,B1002,14)</f>
        <v>0</v>
      </c>
      <c r="H1013" s="529">
        <f ca="1">OFFSET('Séries-Statique'!$A$11,B1002,15)</f>
        <v>0</v>
      </c>
      <c r="I1013" s="528">
        <f ca="1">OFFSET('Séries-Statique'!$A$11,B1002,16)</f>
        <v>0</v>
      </c>
      <c r="J1013" s="529">
        <f ca="1">OFFSET('Séries-Statique'!$A$11,B1002,17)</f>
        <v>0</v>
      </c>
      <c r="K1013" s="293"/>
      <c r="M1013" s="521"/>
      <c r="N1013" s="291"/>
      <c r="O1013" s="931"/>
      <c r="P1013" s="931"/>
      <c r="Q1013" s="933" t="s">
        <v>273</v>
      </c>
      <c r="R1013" s="514" t="s">
        <v>271</v>
      </c>
      <c r="S1013" s="528">
        <f ca="1">OFFSET('Séries-Statique'!$A$11,N1002,14)</f>
        <v>0</v>
      </c>
      <c r="T1013" s="529">
        <f ca="1">OFFSET('Séries-Statique'!$A$11,N1002,15)</f>
        <v>0</v>
      </c>
      <c r="U1013" s="528">
        <f ca="1">OFFSET('Séries-Statique'!$A$11,N1002,16)</f>
        <v>0</v>
      </c>
      <c r="V1013" s="529">
        <f ca="1">OFFSET('Séries-Statique'!$A$11,N1002,17)</f>
        <v>0</v>
      </c>
      <c r="W1013" s="293"/>
    </row>
    <row r="1014" spans="1:23" ht="18.75" x14ac:dyDescent="0.3">
      <c r="A1014" s="138" t="str">
        <f>IF(COUNT('Séries-Statique'!$A$11:$A$50)&gt;'Etiquette Statique'!N1052,"X","")</f>
        <v/>
      </c>
      <c r="B1014" s="291"/>
      <c r="C1014" s="931"/>
      <c r="D1014" s="931"/>
      <c r="E1014" s="933"/>
      <c r="F1014" s="514" t="s">
        <v>272</v>
      </c>
      <c r="G1014" s="528">
        <f ca="1">OFFSET('Séries-Statique'!$A$11,B1002,22)</f>
        <v>0</v>
      </c>
      <c r="H1014" s="529">
        <f ca="1">OFFSET('Séries-Statique'!$A$11,B1002,23)</f>
        <v>0</v>
      </c>
      <c r="I1014" s="528">
        <f ca="1">OFFSET('Séries-Statique'!$A$11,B1002,24)</f>
        <v>0</v>
      </c>
      <c r="J1014" s="529">
        <f ca="1">OFFSET('Séries-Statique'!$A$11,B1002,25)</f>
        <v>0</v>
      </c>
      <c r="K1014" s="293"/>
      <c r="M1014" s="521"/>
      <c r="N1014" s="291"/>
      <c r="O1014" s="931"/>
      <c r="P1014" s="931"/>
      <c r="Q1014" s="933"/>
      <c r="R1014" s="514" t="s">
        <v>272</v>
      </c>
      <c r="S1014" s="528">
        <f ca="1">OFFSET('Séries-Statique'!$A$11,N1002,22)</f>
        <v>0</v>
      </c>
      <c r="T1014" s="529">
        <f ca="1">OFFSET('Séries-Statique'!$A$11,N1002,23)</f>
        <v>0</v>
      </c>
      <c r="U1014" s="528">
        <f ca="1">OFFSET('Séries-Statique'!$A$11,N1002,24)</f>
        <v>0</v>
      </c>
      <c r="V1014" s="529">
        <f ca="1">OFFSET('Séries-Statique'!$A$11,N1002,25)</f>
        <v>0</v>
      </c>
      <c r="W1014" s="293"/>
    </row>
    <row r="1015" spans="1:23" x14ac:dyDescent="0.25">
      <c r="A1015" s="138" t="str">
        <f>IF(COUNT('Séries-Statique'!$A$11:$A$50)&gt;'Etiquette Statique'!N1052,"X","")</f>
        <v/>
      </c>
      <c r="B1015" s="291"/>
      <c r="C1015" s="945"/>
      <c r="D1015" s="945"/>
      <c r="E1015" s="945"/>
      <c r="F1015" s="945"/>
      <c r="G1015" s="945"/>
      <c r="H1015" s="945"/>
      <c r="I1015" s="945"/>
      <c r="J1015" s="945"/>
      <c r="K1015" s="293"/>
      <c r="M1015" s="521"/>
      <c r="N1015" s="291"/>
      <c r="O1015" s="945"/>
      <c r="P1015" s="945"/>
      <c r="Q1015" s="945"/>
      <c r="R1015" s="945"/>
      <c r="S1015" s="945"/>
      <c r="T1015" s="945"/>
      <c r="U1015" s="945"/>
      <c r="V1015" s="945"/>
      <c r="W1015" s="293"/>
    </row>
    <row r="1016" spans="1:23" ht="18.75" x14ac:dyDescent="0.3">
      <c r="A1016" s="138" t="str">
        <f>IF(COUNT('Séries-Statique'!$A$11:$A$50)&gt;'Etiquette Statique'!N1052,"X","")</f>
        <v/>
      </c>
      <c r="B1016" s="291"/>
      <c r="C1016" s="946" t="s">
        <v>259</v>
      </c>
      <c r="D1016" s="946"/>
      <c r="E1016" s="946"/>
      <c r="F1016" s="946"/>
      <c r="G1016" s="946"/>
      <c r="H1016" s="946"/>
      <c r="I1016" s="946"/>
      <c r="J1016" s="946"/>
      <c r="K1016" s="293"/>
      <c r="M1016" s="521"/>
      <c r="N1016" s="291"/>
      <c r="O1016" s="946" t="s">
        <v>259</v>
      </c>
      <c r="P1016" s="946"/>
      <c r="Q1016" s="946"/>
      <c r="R1016" s="946"/>
      <c r="S1016" s="946"/>
      <c r="T1016" s="946"/>
      <c r="U1016" s="946"/>
      <c r="V1016" s="946"/>
      <c r="W1016" s="293"/>
    </row>
    <row r="1017" spans="1:23" ht="15.75" thickBot="1" x14ac:dyDescent="0.3">
      <c r="A1017" s="138" t="str">
        <f>IF(COUNT('Séries-Statique'!$A$11:$A$50)&gt;'Etiquette Statique'!N1052,"X","")</f>
        <v/>
      </c>
      <c r="B1017" s="291"/>
      <c r="C1017" s="945"/>
      <c r="D1017" s="945"/>
      <c r="E1017" s="945"/>
      <c r="F1017" s="945"/>
      <c r="G1017" s="945"/>
      <c r="H1017" s="945"/>
      <c r="I1017" s="945"/>
      <c r="J1017" s="945"/>
      <c r="K1017" s="293"/>
      <c r="M1017" s="521"/>
      <c r="N1017" s="291"/>
      <c r="O1017" s="945"/>
      <c r="P1017" s="945"/>
      <c r="Q1017" s="945"/>
      <c r="R1017" s="945"/>
      <c r="S1017" s="945"/>
      <c r="T1017" s="945"/>
      <c r="U1017" s="945"/>
      <c r="V1017" s="945"/>
      <c r="W1017" s="293"/>
    </row>
    <row r="1018" spans="1:23" ht="15.75" thickBot="1" x14ac:dyDescent="0.3">
      <c r="A1018" s="138" t="str">
        <f>IF(COUNT('Séries-Statique'!$A$11:$A$50)&gt;'Etiquette Statique'!N1052,"X","")</f>
        <v/>
      </c>
      <c r="B1018" s="291"/>
      <c r="C1018" s="933" t="s">
        <v>262</v>
      </c>
      <c r="D1018" s="934"/>
      <c r="E1018" s="530"/>
      <c r="F1018" s="531"/>
      <c r="G1018" s="531"/>
      <c r="H1018" s="531"/>
      <c r="I1018" s="531"/>
      <c r="J1018" s="532"/>
      <c r="K1018" s="293"/>
      <c r="M1018" s="521"/>
      <c r="N1018" s="291"/>
      <c r="O1018" s="933" t="s">
        <v>262</v>
      </c>
      <c r="P1018" s="934"/>
      <c r="Q1018" s="530"/>
      <c r="R1018" s="531"/>
      <c r="S1018" s="531"/>
      <c r="T1018" s="531"/>
      <c r="U1018" s="531"/>
      <c r="V1018" s="532"/>
      <c r="W1018" s="293"/>
    </row>
    <row r="1019" spans="1:23" ht="15.75" thickBot="1" x14ac:dyDescent="0.3">
      <c r="A1019" s="138" t="str">
        <f>IF(COUNT('Séries-Statique'!$A$11:$A$50)&gt;'Etiquette Statique'!N1052,"X","")</f>
        <v/>
      </c>
      <c r="B1019" s="291"/>
      <c r="C1019" s="516"/>
      <c r="D1019" s="516"/>
      <c r="E1019" s="289"/>
      <c r="F1019" s="289"/>
      <c r="G1019" s="289"/>
      <c r="H1019" s="289"/>
      <c r="I1019" s="289"/>
      <c r="J1019" s="289"/>
      <c r="K1019" s="293"/>
      <c r="M1019" s="521"/>
      <c r="N1019" s="291"/>
      <c r="O1019" s="516"/>
      <c r="P1019" s="516"/>
      <c r="Q1019" s="289"/>
      <c r="R1019" s="289"/>
      <c r="S1019" s="289"/>
      <c r="T1019" s="289"/>
      <c r="U1019" s="289"/>
      <c r="V1019" s="289"/>
      <c r="W1019" s="293"/>
    </row>
    <row r="1020" spans="1:23" x14ac:dyDescent="0.25">
      <c r="A1020" s="138" t="str">
        <f>IF(COUNT('Séries-Statique'!$A$11:$A$50)&gt;'Etiquette Statique'!N1052,"X","")</f>
        <v/>
      </c>
      <c r="B1020" s="291"/>
      <c r="C1020" s="976" t="s">
        <v>260</v>
      </c>
      <c r="D1020" s="977"/>
      <c r="E1020" s="959"/>
      <c r="F1020" s="959"/>
      <c r="G1020" s="959"/>
      <c r="H1020" s="959"/>
      <c r="I1020" s="959"/>
      <c r="J1020" s="960"/>
      <c r="K1020" s="293"/>
      <c r="M1020" s="521"/>
      <c r="N1020" s="291"/>
      <c r="O1020" s="976" t="s">
        <v>260</v>
      </c>
      <c r="P1020" s="977"/>
      <c r="Q1020" s="959"/>
      <c r="R1020" s="959"/>
      <c r="S1020" s="959"/>
      <c r="T1020" s="959"/>
      <c r="U1020" s="959"/>
      <c r="V1020" s="960"/>
      <c r="W1020" s="293"/>
    </row>
    <row r="1021" spans="1:23" x14ac:dyDescent="0.25">
      <c r="A1021" s="138" t="str">
        <f>IF(COUNT('Séries-Statique'!$A$11:$A$50)&gt;'Etiquette Statique'!N1052,"X","")</f>
        <v/>
      </c>
      <c r="B1021" s="291"/>
      <c r="C1021" s="971"/>
      <c r="D1021" s="972"/>
      <c r="E1021" s="949"/>
      <c r="F1021" s="949"/>
      <c r="G1021" s="949"/>
      <c r="H1021" s="949"/>
      <c r="I1021" s="949"/>
      <c r="J1021" s="950"/>
      <c r="K1021" s="293"/>
      <c r="M1021" s="521"/>
      <c r="N1021" s="291"/>
      <c r="O1021" s="971"/>
      <c r="P1021" s="972"/>
      <c r="Q1021" s="949"/>
      <c r="R1021" s="949"/>
      <c r="S1021" s="949"/>
      <c r="T1021" s="949"/>
      <c r="U1021" s="949"/>
      <c r="V1021" s="950"/>
      <c r="W1021" s="293"/>
    </row>
    <row r="1022" spans="1:23" x14ac:dyDescent="0.25">
      <c r="A1022" s="138" t="str">
        <f>IF(COUNT('Séries-Statique'!$A$11:$A$50)&gt;'Etiquette Statique'!N1052,"X","")</f>
        <v/>
      </c>
      <c r="B1022" s="291"/>
      <c r="C1022" s="971" t="s">
        <v>261</v>
      </c>
      <c r="D1022" s="972"/>
      <c r="E1022" s="949"/>
      <c r="F1022" s="949"/>
      <c r="G1022" s="949"/>
      <c r="H1022" s="949"/>
      <c r="I1022" s="949"/>
      <c r="J1022" s="950"/>
      <c r="K1022" s="293"/>
      <c r="M1022" s="521"/>
      <c r="N1022" s="291"/>
      <c r="O1022" s="971" t="s">
        <v>261</v>
      </c>
      <c r="P1022" s="972"/>
      <c r="Q1022" s="949"/>
      <c r="R1022" s="949"/>
      <c r="S1022" s="949"/>
      <c r="T1022" s="949"/>
      <c r="U1022" s="949"/>
      <c r="V1022" s="950"/>
      <c r="W1022" s="293"/>
    </row>
    <row r="1023" spans="1:23" ht="15.75" thickBot="1" x14ac:dyDescent="0.3">
      <c r="A1023" s="138" t="str">
        <f>IF(COUNT('Séries-Statique'!$A$11:$A$50)&gt;'Etiquette Statique'!N1052,"X","")</f>
        <v/>
      </c>
      <c r="B1023" s="291"/>
      <c r="C1023" s="973"/>
      <c r="D1023" s="974"/>
      <c r="E1023" s="954"/>
      <c r="F1023" s="954"/>
      <c r="G1023" s="954"/>
      <c r="H1023" s="954"/>
      <c r="I1023" s="954"/>
      <c r="J1023" s="955"/>
      <c r="K1023" s="293"/>
      <c r="M1023" s="521"/>
      <c r="N1023" s="291"/>
      <c r="O1023" s="973"/>
      <c r="P1023" s="974"/>
      <c r="Q1023" s="954"/>
      <c r="R1023" s="954"/>
      <c r="S1023" s="954"/>
      <c r="T1023" s="954"/>
      <c r="U1023" s="954"/>
      <c r="V1023" s="955"/>
      <c r="W1023" s="293"/>
    </row>
    <row r="1024" spans="1:23" ht="15.75" thickBot="1" x14ac:dyDescent="0.3">
      <c r="A1024" s="138" t="str">
        <f>IF(COUNT('Séries-Statique'!$A$11:$A$50)&gt;'Etiquette Statique'!N1052,"X","")</f>
        <v/>
      </c>
      <c r="B1024" s="291"/>
      <c r="C1024" s="292"/>
      <c r="D1024" s="292"/>
      <c r="E1024" s="292"/>
      <c r="F1024" s="292"/>
      <c r="G1024" s="292"/>
      <c r="H1024" s="292"/>
      <c r="I1024" s="292"/>
      <c r="J1024" s="292"/>
      <c r="K1024" s="293"/>
      <c r="M1024" s="521"/>
      <c r="N1024" s="291"/>
      <c r="O1024" s="292"/>
      <c r="P1024" s="292"/>
      <c r="Q1024" s="292"/>
      <c r="R1024" s="292"/>
      <c r="S1024" s="292"/>
      <c r="T1024" s="292"/>
      <c r="U1024" s="292"/>
      <c r="V1024" s="292"/>
      <c r="W1024" s="293"/>
    </row>
    <row r="1025" spans="1:23" x14ac:dyDescent="0.25">
      <c r="A1025" s="138" t="str">
        <f>IF(COUNT('Séries-Statique'!$A$11:$A$50)&gt;'Etiquette Statique'!N1052,"X","")</f>
        <v/>
      </c>
      <c r="B1025" s="291"/>
      <c r="C1025" s="956" t="s">
        <v>132</v>
      </c>
      <c r="D1025" s="880" t="s">
        <v>133</v>
      </c>
      <c r="E1025" s="871"/>
      <c r="F1025" s="871"/>
      <c r="G1025" s="871"/>
      <c r="H1025" s="871"/>
      <c r="I1025" s="959"/>
      <c r="J1025" s="960"/>
      <c r="K1025" s="293"/>
      <c r="M1025" s="521"/>
      <c r="N1025" s="291"/>
      <c r="O1025" s="956" t="s">
        <v>132</v>
      </c>
      <c r="P1025" s="880" t="s">
        <v>133</v>
      </c>
      <c r="Q1025" s="871"/>
      <c r="R1025" s="871"/>
      <c r="S1025" s="871"/>
      <c r="T1025" s="871"/>
      <c r="U1025" s="959"/>
      <c r="V1025" s="960"/>
      <c r="W1025" s="293"/>
    </row>
    <row r="1026" spans="1:23" x14ac:dyDescent="0.25">
      <c r="A1026" s="138" t="str">
        <f>IF(COUNT('Séries-Statique'!$A$11:$A$50)&gt;'Etiquette Statique'!N1052,"X","")</f>
        <v/>
      </c>
      <c r="B1026" s="291"/>
      <c r="C1026" s="957"/>
      <c r="D1026" s="859" t="s">
        <v>134</v>
      </c>
      <c r="E1026" s="864"/>
      <c r="F1026" s="864"/>
      <c r="G1026" s="864"/>
      <c r="H1026" s="864"/>
      <c r="I1026" s="949"/>
      <c r="J1026" s="950"/>
      <c r="K1026" s="293"/>
      <c r="M1026" s="521"/>
      <c r="N1026" s="291"/>
      <c r="O1026" s="957"/>
      <c r="P1026" s="859" t="s">
        <v>134</v>
      </c>
      <c r="Q1026" s="864"/>
      <c r="R1026" s="864"/>
      <c r="S1026" s="864"/>
      <c r="T1026" s="864"/>
      <c r="U1026" s="949"/>
      <c r="V1026" s="950"/>
      <c r="W1026" s="293"/>
    </row>
    <row r="1027" spans="1:23" x14ac:dyDescent="0.25">
      <c r="A1027" s="138" t="str">
        <f>IF(COUNT('Séries-Statique'!$A$11:$A$50)&gt;'Etiquette Statique'!N1052,"X","")</f>
        <v/>
      </c>
      <c r="B1027" s="291"/>
      <c r="C1027" s="957"/>
      <c r="D1027" s="859" t="s">
        <v>135</v>
      </c>
      <c r="E1027" s="864"/>
      <c r="F1027" s="864"/>
      <c r="G1027" s="864"/>
      <c r="H1027" s="864"/>
      <c r="I1027" s="949"/>
      <c r="J1027" s="950"/>
      <c r="K1027" s="293"/>
      <c r="M1027" s="521"/>
      <c r="N1027" s="291"/>
      <c r="O1027" s="957"/>
      <c r="P1027" s="859" t="s">
        <v>135</v>
      </c>
      <c r="Q1027" s="864"/>
      <c r="R1027" s="864"/>
      <c r="S1027" s="864"/>
      <c r="T1027" s="864"/>
      <c r="U1027" s="949"/>
      <c r="V1027" s="950"/>
      <c r="W1027" s="293"/>
    </row>
    <row r="1028" spans="1:23" x14ac:dyDescent="0.25">
      <c r="A1028" s="138" t="str">
        <f>IF(COUNT('Séries-Statique'!$A$11:$A$50)&gt;'Etiquette Statique'!N1052,"X","")</f>
        <v/>
      </c>
      <c r="B1028" s="291"/>
      <c r="C1028" s="957"/>
      <c r="D1028" s="859" t="s">
        <v>136</v>
      </c>
      <c r="E1028" s="864"/>
      <c r="F1028" s="864"/>
      <c r="G1028" s="864"/>
      <c r="H1028" s="864"/>
      <c r="I1028" s="949"/>
      <c r="J1028" s="950"/>
      <c r="K1028" s="293"/>
      <c r="M1028" s="521"/>
      <c r="N1028" s="291"/>
      <c r="O1028" s="957"/>
      <c r="P1028" s="859" t="s">
        <v>136</v>
      </c>
      <c r="Q1028" s="864"/>
      <c r="R1028" s="864"/>
      <c r="S1028" s="864"/>
      <c r="T1028" s="864"/>
      <c r="U1028" s="949"/>
      <c r="V1028" s="950"/>
      <c r="W1028" s="293"/>
    </row>
    <row r="1029" spans="1:23" x14ac:dyDescent="0.25">
      <c r="A1029" s="138" t="str">
        <f>IF(COUNT('Séries-Statique'!$A$11:$A$50)&gt;'Etiquette Statique'!N1052,"X","")</f>
        <v/>
      </c>
      <c r="B1029" s="291"/>
      <c r="C1029" s="957"/>
      <c r="D1029" s="859" t="s">
        <v>137</v>
      </c>
      <c r="E1029" s="864"/>
      <c r="F1029" s="864"/>
      <c r="G1029" s="864"/>
      <c r="H1029" s="864"/>
      <c r="I1029" s="949"/>
      <c r="J1029" s="950"/>
      <c r="K1029" s="293"/>
      <c r="M1029" s="521"/>
      <c r="N1029" s="291"/>
      <c r="O1029" s="957"/>
      <c r="P1029" s="859" t="s">
        <v>137</v>
      </c>
      <c r="Q1029" s="864"/>
      <c r="R1029" s="864"/>
      <c r="S1029" s="864"/>
      <c r="T1029" s="864"/>
      <c r="U1029" s="949"/>
      <c r="V1029" s="950"/>
      <c r="W1029" s="293"/>
    </row>
    <row r="1030" spans="1:23" ht="15.75" thickBot="1" x14ac:dyDescent="0.3">
      <c r="A1030" s="138" t="str">
        <f>IF(COUNT('Séries-Statique'!$A$11:$A$50)&gt;'Etiquette Statique'!N1052,"X","")</f>
        <v/>
      </c>
      <c r="B1030" s="291"/>
      <c r="C1030" s="958"/>
      <c r="D1030" s="862" t="s">
        <v>138</v>
      </c>
      <c r="E1030" s="975"/>
      <c r="F1030" s="975"/>
      <c r="G1030" s="975"/>
      <c r="H1030" s="975"/>
      <c r="I1030" s="954"/>
      <c r="J1030" s="955"/>
      <c r="K1030" s="293"/>
      <c r="M1030" s="521"/>
      <c r="N1030" s="291"/>
      <c r="O1030" s="958"/>
      <c r="P1030" s="862" t="s">
        <v>138</v>
      </c>
      <c r="Q1030" s="975"/>
      <c r="R1030" s="975"/>
      <c r="S1030" s="975"/>
      <c r="T1030" s="975"/>
      <c r="U1030" s="954"/>
      <c r="V1030" s="955"/>
      <c r="W1030" s="293"/>
    </row>
    <row r="1031" spans="1:23" x14ac:dyDescent="0.25">
      <c r="A1031" s="138" t="str">
        <f>IF(COUNT('Séries-Statique'!$A$11:$A$50)&gt;'Etiquette Statique'!N1052,"X","")</f>
        <v/>
      </c>
      <c r="B1031" s="291"/>
      <c r="C1031" s="961" t="s">
        <v>145</v>
      </c>
      <c r="D1031" s="963" t="s">
        <v>146</v>
      </c>
      <c r="E1031" s="964"/>
      <c r="F1031" s="964"/>
      <c r="G1031" s="964"/>
      <c r="H1031" s="964"/>
      <c r="I1031" s="965"/>
      <c r="J1031" s="966"/>
      <c r="K1031" s="293"/>
      <c r="M1031" s="521"/>
      <c r="N1031" s="291"/>
      <c r="O1031" s="961" t="s">
        <v>145</v>
      </c>
      <c r="P1031" s="963" t="s">
        <v>146</v>
      </c>
      <c r="Q1031" s="964"/>
      <c r="R1031" s="964"/>
      <c r="S1031" s="964"/>
      <c r="T1031" s="964"/>
      <c r="U1031" s="965"/>
      <c r="V1031" s="966"/>
      <c r="W1031" s="293"/>
    </row>
    <row r="1032" spans="1:23" x14ac:dyDescent="0.25">
      <c r="A1032" s="138" t="str">
        <f>IF(COUNT('Séries-Statique'!$A$11:$A$50)&gt;'Etiquette Statique'!N1052,"X","")</f>
        <v/>
      </c>
      <c r="B1032" s="291"/>
      <c r="C1032" s="957"/>
      <c r="D1032" s="859" t="s">
        <v>147</v>
      </c>
      <c r="E1032" s="864"/>
      <c r="F1032" s="864"/>
      <c r="G1032" s="864"/>
      <c r="H1032" s="864"/>
      <c r="I1032" s="949"/>
      <c r="J1032" s="950"/>
      <c r="K1032" s="293"/>
      <c r="M1032" s="521"/>
      <c r="N1032" s="291"/>
      <c r="O1032" s="957"/>
      <c r="P1032" s="859" t="s">
        <v>147</v>
      </c>
      <c r="Q1032" s="864"/>
      <c r="R1032" s="864"/>
      <c r="S1032" s="864"/>
      <c r="T1032" s="864"/>
      <c r="U1032" s="949"/>
      <c r="V1032" s="950"/>
      <c r="W1032" s="293"/>
    </row>
    <row r="1033" spans="1:23" x14ac:dyDescent="0.25">
      <c r="A1033" s="138" t="str">
        <f>IF(COUNT('Séries-Statique'!$A$11:$A$50)&gt;'Etiquette Statique'!N1052,"X","")</f>
        <v/>
      </c>
      <c r="B1033" s="291"/>
      <c r="C1033" s="957"/>
      <c r="D1033" s="859" t="s">
        <v>148</v>
      </c>
      <c r="E1033" s="864"/>
      <c r="F1033" s="864"/>
      <c r="G1033" s="864"/>
      <c r="H1033" s="864"/>
      <c r="I1033" s="949"/>
      <c r="J1033" s="950"/>
      <c r="K1033" s="293"/>
      <c r="M1033" s="521"/>
      <c r="N1033" s="291"/>
      <c r="O1033" s="957"/>
      <c r="P1033" s="859" t="s">
        <v>148</v>
      </c>
      <c r="Q1033" s="864"/>
      <c r="R1033" s="864"/>
      <c r="S1033" s="864"/>
      <c r="T1033" s="864"/>
      <c r="U1033" s="949"/>
      <c r="V1033" s="950"/>
      <c r="W1033" s="293"/>
    </row>
    <row r="1034" spans="1:23" x14ac:dyDescent="0.25">
      <c r="A1034" s="138" t="str">
        <f>IF(COUNT('Séries-Statique'!$A$11:$A$50)&gt;'Etiquette Statique'!N1052,"X","")</f>
        <v/>
      </c>
      <c r="B1034" s="291"/>
      <c r="C1034" s="957"/>
      <c r="D1034" s="859" t="s">
        <v>149</v>
      </c>
      <c r="E1034" s="864"/>
      <c r="F1034" s="864"/>
      <c r="G1034" s="864"/>
      <c r="H1034" s="864"/>
      <c r="I1034" s="949"/>
      <c r="J1034" s="950"/>
      <c r="K1034" s="293"/>
      <c r="M1034" s="521"/>
      <c r="N1034" s="291"/>
      <c r="O1034" s="957"/>
      <c r="P1034" s="859" t="s">
        <v>149</v>
      </c>
      <c r="Q1034" s="864"/>
      <c r="R1034" s="864"/>
      <c r="S1034" s="864"/>
      <c r="T1034" s="864"/>
      <c r="U1034" s="949"/>
      <c r="V1034" s="950"/>
      <c r="W1034" s="293"/>
    </row>
    <row r="1035" spans="1:23" x14ac:dyDescent="0.25">
      <c r="A1035" s="138" t="str">
        <f>IF(COUNT('Séries-Statique'!$A$11:$A$50)&gt;'Etiquette Statique'!N1052,"X","")</f>
        <v/>
      </c>
      <c r="B1035" s="291"/>
      <c r="C1035" s="957"/>
      <c r="D1035" s="859" t="s">
        <v>150</v>
      </c>
      <c r="E1035" s="864"/>
      <c r="F1035" s="864"/>
      <c r="G1035" s="864"/>
      <c r="H1035" s="864"/>
      <c r="I1035" s="949"/>
      <c r="J1035" s="950"/>
      <c r="K1035" s="293"/>
      <c r="M1035" s="521"/>
      <c r="N1035" s="291"/>
      <c r="O1035" s="957"/>
      <c r="P1035" s="859" t="s">
        <v>150</v>
      </c>
      <c r="Q1035" s="864"/>
      <c r="R1035" s="864"/>
      <c r="S1035" s="864"/>
      <c r="T1035" s="864"/>
      <c r="U1035" s="949"/>
      <c r="V1035" s="950"/>
      <c r="W1035" s="293"/>
    </row>
    <row r="1036" spans="1:23" x14ac:dyDescent="0.25">
      <c r="A1036" s="138" t="str">
        <f>IF(COUNT('Séries-Statique'!$A$11:$A$50)&gt;'Etiquette Statique'!N1052,"X","")</f>
        <v/>
      </c>
      <c r="B1036" s="291"/>
      <c r="C1036" s="957"/>
      <c r="D1036" s="859" t="s">
        <v>151</v>
      </c>
      <c r="E1036" s="864"/>
      <c r="F1036" s="864"/>
      <c r="G1036" s="864"/>
      <c r="H1036" s="864"/>
      <c r="I1036" s="949"/>
      <c r="J1036" s="950"/>
      <c r="K1036" s="293"/>
      <c r="M1036" s="521"/>
      <c r="N1036" s="291"/>
      <c r="O1036" s="957"/>
      <c r="P1036" s="859" t="s">
        <v>151</v>
      </c>
      <c r="Q1036" s="864"/>
      <c r="R1036" s="864"/>
      <c r="S1036" s="864"/>
      <c r="T1036" s="864"/>
      <c r="U1036" s="949"/>
      <c r="V1036" s="950"/>
      <c r="W1036" s="293"/>
    </row>
    <row r="1037" spans="1:23" ht="15.75" thickBot="1" x14ac:dyDescent="0.3">
      <c r="A1037" s="138" t="str">
        <f>IF(COUNT('Séries-Statique'!$A$11:$A$50)&gt;'Etiquette Statique'!N1052,"X","")</f>
        <v/>
      </c>
      <c r="B1037" s="291"/>
      <c r="C1037" s="962"/>
      <c r="D1037" s="967" t="s">
        <v>152</v>
      </c>
      <c r="E1037" s="968"/>
      <c r="F1037" s="968"/>
      <c r="G1037" s="968"/>
      <c r="H1037" s="968"/>
      <c r="I1037" s="969"/>
      <c r="J1037" s="970"/>
      <c r="K1037" s="293"/>
      <c r="M1037" s="521"/>
      <c r="N1037" s="291"/>
      <c r="O1037" s="962"/>
      <c r="P1037" s="967" t="s">
        <v>152</v>
      </c>
      <c r="Q1037" s="968"/>
      <c r="R1037" s="968"/>
      <c r="S1037" s="968"/>
      <c r="T1037" s="968"/>
      <c r="U1037" s="969"/>
      <c r="V1037" s="970"/>
      <c r="W1037" s="293"/>
    </row>
    <row r="1038" spans="1:23" x14ac:dyDescent="0.25">
      <c r="A1038" s="138" t="str">
        <f>IF(COUNT('Séries-Statique'!$A$11:$A$50)&gt;'Etiquette Statique'!N1052,"X","")</f>
        <v/>
      </c>
      <c r="B1038" s="291"/>
      <c r="C1038" s="956" t="s">
        <v>126</v>
      </c>
      <c r="D1038" s="918" t="s">
        <v>263</v>
      </c>
      <c r="E1038" s="919"/>
      <c r="F1038" s="920"/>
      <c r="G1038" s="416" t="s">
        <v>174</v>
      </c>
      <c r="H1038" s="416"/>
      <c r="I1038" s="959"/>
      <c r="J1038" s="960"/>
      <c r="K1038" s="293"/>
      <c r="M1038" s="521"/>
      <c r="N1038" s="291"/>
      <c r="O1038" s="956" t="s">
        <v>126</v>
      </c>
      <c r="P1038" s="918" t="s">
        <v>263</v>
      </c>
      <c r="Q1038" s="919"/>
      <c r="R1038" s="920"/>
      <c r="S1038" s="416" t="s">
        <v>174</v>
      </c>
      <c r="T1038" s="416"/>
      <c r="U1038" s="959"/>
      <c r="V1038" s="960"/>
      <c r="W1038" s="293"/>
    </row>
    <row r="1039" spans="1:23" x14ac:dyDescent="0.25">
      <c r="A1039" s="138" t="str">
        <f>IF(COUNT('Séries-Statique'!$A$11:$A$50)&gt;'Etiquette Statique'!N1052,"X","")</f>
        <v/>
      </c>
      <c r="B1039" s="291"/>
      <c r="C1039" s="957"/>
      <c r="D1039" s="913" t="s">
        <v>128</v>
      </c>
      <c r="E1039" s="914"/>
      <c r="F1039" s="915"/>
      <c r="G1039" s="110" t="s">
        <v>266</v>
      </c>
      <c r="H1039" s="110"/>
      <c r="I1039" s="949"/>
      <c r="J1039" s="950"/>
      <c r="K1039" s="293"/>
      <c r="M1039" s="521"/>
      <c r="N1039" s="291"/>
      <c r="O1039" s="957"/>
      <c r="P1039" s="913" t="s">
        <v>128</v>
      </c>
      <c r="Q1039" s="914"/>
      <c r="R1039" s="915"/>
      <c r="S1039" s="110" t="s">
        <v>266</v>
      </c>
      <c r="T1039" s="110"/>
      <c r="U1039" s="949"/>
      <c r="V1039" s="950"/>
      <c r="W1039" s="293"/>
    </row>
    <row r="1040" spans="1:23" x14ac:dyDescent="0.25">
      <c r="A1040" s="138" t="str">
        <f>IF(COUNT('Séries-Statique'!$A$11:$A$50)&gt;'Etiquette Statique'!N1052,"X","")</f>
        <v/>
      </c>
      <c r="B1040" s="291"/>
      <c r="C1040" s="957"/>
      <c r="D1040" s="913" t="s">
        <v>264</v>
      </c>
      <c r="E1040" s="914"/>
      <c r="F1040" s="915"/>
      <c r="G1040" s="110" t="s">
        <v>265</v>
      </c>
      <c r="H1040" s="110"/>
      <c r="I1040" s="949"/>
      <c r="J1040" s="950"/>
      <c r="K1040" s="293"/>
      <c r="M1040" s="521"/>
      <c r="N1040" s="291"/>
      <c r="O1040" s="957"/>
      <c r="P1040" s="913" t="s">
        <v>264</v>
      </c>
      <c r="Q1040" s="914"/>
      <c r="R1040" s="915"/>
      <c r="S1040" s="110" t="s">
        <v>265</v>
      </c>
      <c r="T1040" s="110"/>
      <c r="U1040" s="949"/>
      <c r="V1040" s="950"/>
      <c r="W1040" s="293"/>
    </row>
    <row r="1041" spans="1:23" x14ac:dyDescent="0.25">
      <c r="A1041" s="138" t="str">
        <f>IF(COUNT('Séries-Statique'!$A$11:$A$50)&gt;'Etiquette Statique'!N1052,"X","")</f>
        <v/>
      </c>
      <c r="B1041" s="291"/>
      <c r="C1041" s="957"/>
      <c r="D1041" s="533" t="s">
        <v>267</v>
      </c>
      <c r="E1041" s="518"/>
      <c r="F1041" s="518"/>
      <c r="G1041" s="110" t="s">
        <v>164</v>
      </c>
      <c r="H1041" s="110"/>
      <c r="I1041" s="949"/>
      <c r="J1041" s="950"/>
      <c r="K1041" s="293"/>
      <c r="M1041" s="521"/>
      <c r="N1041" s="291"/>
      <c r="O1041" s="957"/>
      <c r="P1041" s="533" t="s">
        <v>267</v>
      </c>
      <c r="Q1041" s="518"/>
      <c r="R1041" s="518"/>
      <c r="S1041" s="110" t="s">
        <v>164</v>
      </c>
      <c r="T1041" s="110"/>
      <c r="U1041" s="949"/>
      <c r="V1041" s="950"/>
      <c r="W1041" s="293"/>
    </row>
    <row r="1042" spans="1:23" ht="15.75" thickBot="1" x14ac:dyDescent="0.3">
      <c r="A1042" s="138" t="str">
        <f>IF(COUNT('Séries-Statique'!$A$11:$A$50)&gt;'Etiquette Statique'!N1052,"X","")</f>
        <v/>
      </c>
      <c r="B1042" s="291"/>
      <c r="C1042" s="958"/>
      <c r="D1042" s="534" t="s">
        <v>268</v>
      </c>
      <c r="E1042" s="519"/>
      <c r="F1042" s="519"/>
      <c r="G1042" s="3" t="s">
        <v>164</v>
      </c>
      <c r="H1042" s="3"/>
      <c r="I1042" s="954"/>
      <c r="J1042" s="955"/>
      <c r="K1042" s="293"/>
      <c r="M1042" s="521"/>
      <c r="N1042" s="291"/>
      <c r="O1042" s="958"/>
      <c r="P1042" s="534" t="s">
        <v>268</v>
      </c>
      <c r="Q1042" s="519"/>
      <c r="R1042" s="519"/>
      <c r="S1042" s="3" t="s">
        <v>164</v>
      </c>
      <c r="T1042" s="3"/>
      <c r="U1042" s="954"/>
      <c r="V1042" s="955"/>
      <c r="W1042" s="293"/>
    </row>
    <row r="1043" spans="1:23" ht="15.75" thickBot="1" x14ac:dyDescent="0.3">
      <c r="A1043" s="138" t="str">
        <f>IF(COUNT('Séries-Statique'!$A$11:$A$50)&gt;'Etiquette Statique'!N1052,"X","")</f>
        <v/>
      </c>
      <c r="B1043" s="291"/>
      <c r="C1043" s="292"/>
      <c r="D1043" s="292"/>
      <c r="E1043" s="292"/>
      <c r="F1043" s="292"/>
      <c r="G1043" s="292"/>
      <c r="H1043" s="292"/>
      <c r="I1043" s="292"/>
      <c r="J1043" s="292"/>
      <c r="K1043" s="293"/>
      <c r="M1043" s="521"/>
      <c r="N1043" s="291"/>
      <c r="O1043" s="292"/>
      <c r="P1043" s="292"/>
      <c r="Q1043" s="292"/>
      <c r="R1043" s="292"/>
      <c r="S1043" s="292"/>
      <c r="T1043" s="292"/>
      <c r="U1043" s="292"/>
      <c r="V1043" s="292"/>
      <c r="W1043" s="293"/>
    </row>
    <row r="1044" spans="1:23" ht="18.75" x14ac:dyDescent="0.3">
      <c r="A1044" s="138" t="str">
        <f>IF(COUNT('Séries-Statique'!$A$11:$A$50)&gt;'Etiquette Statique'!N1052,"X","")</f>
        <v/>
      </c>
      <c r="B1044" s="291"/>
      <c r="C1044" s="901" t="s">
        <v>269</v>
      </c>
      <c r="D1044" s="902"/>
      <c r="E1044" s="902"/>
      <c r="F1044" s="902"/>
      <c r="G1044" s="902"/>
      <c r="H1044" s="902"/>
      <c r="I1044" s="902"/>
      <c r="J1044" s="903"/>
      <c r="K1044" s="293"/>
      <c r="M1044" s="521"/>
      <c r="N1044" s="291"/>
      <c r="O1044" s="901" t="s">
        <v>269</v>
      </c>
      <c r="P1044" s="902"/>
      <c r="Q1044" s="902"/>
      <c r="R1044" s="902"/>
      <c r="S1044" s="902"/>
      <c r="T1044" s="902"/>
      <c r="U1044" s="902"/>
      <c r="V1044" s="903"/>
      <c r="W1044" s="293"/>
    </row>
    <row r="1045" spans="1:23" x14ac:dyDescent="0.25">
      <c r="A1045" s="138" t="str">
        <f>IF(COUNT('Séries-Statique'!$A$11:$A$50)&gt;'Etiquette Statique'!N1052,"X","")</f>
        <v/>
      </c>
      <c r="B1045" s="291"/>
      <c r="C1045" s="904"/>
      <c r="D1045" s="905"/>
      <c r="E1045" s="905"/>
      <c r="F1045" s="905"/>
      <c r="G1045" s="905"/>
      <c r="H1045" s="905"/>
      <c r="I1045" s="905"/>
      <c r="J1045" s="906"/>
      <c r="K1045" s="293"/>
      <c r="M1045" s="521"/>
      <c r="N1045" s="291"/>
      <c r="O1045" s="904"/>
      <c r="P1045" s="905"/>
      <c r="Q1045" s="905"/>
      <c r="R1045" s="905"/>
      <c r="S1045" s="905"/>
      <c r="T1045" s="905"/>
      <c r="U1045" s="905"/>
      <c r="V1045" s="906"/>
      <c r="W1045" s="293"/>
    </row>
    <row r="1046" spans="1:23" x14ac:dyDescent="0.25">
      <c r="A1046" s="138" t="str">
        <f>IF(COUNT('Séries-Statique'!$A$11:$A$50)&gt;'Etiquette Statique'!N1052,"X","")</f>
        <v/>
      </c>
      <c r="B1046" s="291"/>
      <c r="C1046" s="907"/>
      <c r="D1046" s="908"/>
      <c r="E1046" s="908"/>
      <c r="F1046" s="908"/>
      <c r="G1046" s="908"/>
      <c r="H1046" s="908"/>
      <c r="I1046" s="908"/>
      <c r="J1046" s="909"/>
      <c r="K1046" s="293"/>
      <c r="M1046" s="521"/>
      <c r="N1046" s="291"/>
      <c r="O1046" s="907"/>
      <c r="P1046" s="908"/>
      <c r="Q1046" s="908"/>
      <c r="R1046" s="908"/>
      <c r="S1046" s="908"/>
      <c r="T1046" s="908"/>
      <c r="U1046" s="908"/>
      <c r="V1046" s="909"/>
      <c r="W1046" s="293"/>
    </row>
    <row r="1047" spans="1:23" x14ac:dyDescent="0.25">
      <c r="A1047" s="138" t="str">
        <f>IF(COUNT('Séries-Statique'!$A$11:$A$50)&gt;'Etiquette Statique'!N1052,"X","")</f>
        <v/>
      </c>
      <c r="B1047" s="291"/>
      <c r="C1047" s="907"/>
      <c r="D1047" s="908"/>
      <c r="E1047" s="908"/>
      <c r="F1047" s="908"/>
      <c r="G1047" s="908"/>
      <c r="H1047" s="908"/>
      <c r="I1047" s="908"/>
      <c r="J1047" s="909"/>
      <c r="K1047" s="293"/>
      <c r="M1047" s="521"/>
      <c r="N1047" s="291"/>
      <c r="O1047" s="907"/>
      <c r="P1047" s="908"/>
      <c r="Q1047" s="908"/>
      <c r="R1047" s="908"/>
      <c r="S1047" s="908"/>
      <c r="T1047" s="908"/>
      <c r="U1047" s="908"/>
      <c r="V1047" s="909"/>
      <c r="W1047" s="293"/>
    </row>
    <row r="1048" spans="1:23" ht="15.75" thickBot="1" x14ac:dyDescent="0.3">
      <c r="A1048" s="138" t="str">
        <f>IF(COUNT('Séries-Statique'!$A$11:$A$50)&gt;'Etiquette Statique'!N1052,"X","")</f>
        <v/>
      </c>
      <c r="B1048" s="291"/>
      <c r="C1048" s="910"/>
      <c r="D1048" s="911"/>
      <c r="E1048" s="911"/>
      <c r="F1048" s="911"/>
      <c r="G1048" s="911"/>
      <c r="H1048" s="911"/>
      <c r="I1048" s="911"/>
      <c r="J1048" s="912"/>
      <c r="K1048" s="293"/>
      <c r="M1048" s="521"/>
      <c r="N1048" s="291"/>
      <c r="O1048" s="910"/>
      <c r="P1048" s="911"/>
      <c r="Q1048" s="911"/>
      <c r="R1048" s="911"/>
      <c r="S1048" s="911"/>
      <c r="T1048" s="911"/>
      <c r="U1048" s="911"/>
      <c r="V1048" s="912"/>
      <c r="W1048" s="293"/>
    </row>
    <row r="1049" spans="1:23" ht="15.75" thickBot="1" x14ac:dyDescent="0.3">
      <c r="A1049" s="138" t="str">
        <f>IF(COUNT('Séries-Statique'!$A$11:$A$50)&gt;'Etiquette Statique'!N1052,"X","")</f>
        <v/>
      </c>
      <c r="B1049" s="294"/>
      <c r="C1049" s="295"/>
      <c r="D1049" s="295"/>
      <c r="E1049" s="295"/>
      <c r="F1049" s="295"/>
      <c r="G1049" s="295"/>
      <c r="H1049" s="295"/>
      <c r="I1049" s="295"/>
      <c r="J1049" s="295"/>
      <c r="K1049" s="296"/>
      <c r="M1049" s="521"/>
      <c r="N1049" s="294"/>
      <c r="O1049" s="295"/>
      <c r="P1049" s="295"/>
      <c r="Q1049" s="295"/>
      <c r="R1049" s="295"/>
      <c r="S1049" s="295"/>
      <c r="T1049" s="295"/>
      <c r="U1049" s="295"/>
      <c r="V1049" s="295"/>
      <c r="W1049" s="296"/>
    </row>
    <row r="1050" spans="1:23" ht="15" customHeight="1" x14ac:dyDescent="0.25">
      <c r="A1050" s="138" t="str">
        <f>IF(COUNT('Séries-Statique'!$A$11:$A$50)&gt;'Etiquette Statique'!N1052,"X","")</f>
        <v/>
      </c>
      <c r="B1050" s="522"/>
      <c r="C1050" s="522"/>
      <c r="D1050" s="522"/>
      <c r="E1050" s="522"/>
      <c r="F1050" s="522"/>
      <c r="G1050" s="522"/>
      <c r="H1050" s="522"/>
      <c r="I1050" s="522"/>
      <c r="J1050" s="522"/>
      <c r="K1050" s="522"/>
      <c r="L1050" s="522"/>
      <c r="M1050" s="523"/>
      <c r="N1050" s="522"/>
      <c r="O1050" s="522"/>
      <c r="P1050" s="522"/>
      <c r="Q1050" s="522"/>
      <c r="R1050" s="522"/>
      <c r="S1050" s="522"/>
      <c r="T1050" s="522"/>
      <c r="U1050" s="522"/>
      <c r="V1050" s="522"/>
      <c r="W1050" s="522"/>
    </row>
    <row r="1051" spans="1:23" ht="15" customHeight="1" thickBot="1" x14ac:dyDescent="0.3">
      <c r="A1051" s="138" t="str">
        <f>IF(COUNT('Séries-Statique'!$A$11:$A$50)&gt;'Etiquette Statique'!N1052,"X","")</f>
        <v/>
      </c>
      <c r="M1051" s="521"/>
    </row>
    <row r="1052" spans="1:23" x14ac:dyDescent="0.25">
      <c r="A1052" s="138" t="str">
        <f>IF(COUNT('Séries-Statique'!$A$11:$A$50)&gt;'Etiquette Statique'!N1052,"X","")</f>
        <v/>
      </c>
      <c r="B1052" s="137">
        <f>N1002+1</f>
        <v>42</v>
      </c>
      <c r="C1052" s="289"/>
      <c r="D1052" s="289"/>
      <c r="E1052" s="289"/>
      <c r="F1052" s="289"/>
      <c r="G1052" s="289"/>
      <c r="H1052" s="289"/>
      <c r="I1052" s="289"/>
      <c r="J1052" s="289"/>
      <c r="K1052" s="290"/>
      <c r="M1052" s="521"/>
      <c r="N1052" s="137">
        <f>B1052+1</f>
        <v>43</v>
      </c>
      <c r="O1052" s="289"/>
      <c r="P1052" s="289"/>
      <c r="Q1052" s="289"/>
      <c r="R1052" s="289"/>
      <c r="S1052" s="289"/>
      <c r="T1052" s="289"/>
      <c r="U1052" s="289"/>
      <c r="V1052" s="289"/>
      <c r="W1052" s="290"/>
    </row>
    <row r="1053" spans="1:23" ht="23.25" x14ac:dyDescent="0.35">
      <c r="A1053" s="138" t="str">
        <f>IF(COUNT('Séries-Statique'!$A$11:$A$50)&gt;'Etiquette Statique'!N1052,"X","")</f>
        <v/>
      </c>
      <c r="B1053" s="291"/>
      <c r="C1053" s="931" t="s">
        <v>246</v>
      </c>
      <c r="D1053" s="931"/>
      <c r="E1053" s="953">
        <f ca="1">OFFSET('Séries-Statique'!$A$11,B1052,13)</f>
        <v>0</v>
      </c>
      <c r="F1053" s="953"/>
      <c r="G1053" s="953"/>
      <c r="H1053" s="953"/>
      <c r="I1053" s="953"/>
      <c r="J1053" s="953"/>
      <c r="K1053" s="293"/>
      <c r="M1053" s="521"/>
      <c r="N1053" s="291"/>
      <c r="O1053" s="931" t="s">
        <v>246</v>
      </c>
      <c r="P1053" s="931"/>
      <c r="Q1053" s="953">
        <f ca="1">OFFSET('Séries-Statique'!$A$11,N1052,13)</f>
        <v>0</v>
      </c>
      <c r="R1053" s="953"/>
      <c r="S1053" s="953"/>
      <c r="T1053" s="953"/>
      <c r="U1053" s="953"/>
      <c r="V1053" s="953"/>
      <c r="W1053" s="293"/>
    </row>
    <row r="1054" spans="1:23" x14ac:dyDescent="0.25">
      <c r="A1054" s="138" t="str">
        <f>IF(COUNT('Séries-Statique'!$A$11:$A$50)&gt;'Etiquette Statique'!N1052,"X","")</f>
        <v/>
      </c>
      <c r="B1054" s="291"/>
      <c r="C1054" s="945"/>
      <c r="D1054" s="945"/>
      <c r="E1054" s="945"/>
      <c r="F1054" s="945"/>
      <c r="G1054" s="945"/>
      <c r="H1054" s="945"/>
      <c r="I1054" s="945"/>
      <c r="J1054" s="945"/>
      <c r="K1054" s="293"/>
      <c r="M1054" s="521"/>
      <c r="N1054" s="291"/>
      <c r="O1054" s="945"/>
      <c r="P1054" s="945"/>
      <c r="Q1054" s="945"/>
      <c r="R1054" s="945"/>
      <c r="S1054" s="945"/>
      <c r="T1054" s="945"/>
      <c r="U1054" s="945"/>
      <c r="V1054" s="945"/>
      <c r="W1054" s="293"/>
    </row>
    <row r="1055" spans="1:23" ht="21" x14ac:dyDescent="0.35">
      <c r="A1055" s="138" t="str">
        <f>IF(COUNT('Séries-Statique'!$A$11:$A$50)&gt;'Etiquette Statique'!N1052,"X","")</f>
        <v/>
      </c>
      <c r="B1055" s="291"/>
      <c r="C1055" s="931" t="s">
        <v>39</v>
      </c>
      <c r="D1055" s="931"/>
      <c r="E1055" s="932">
        <f ca="1">OFFSET('Séries-Statique'!$A$11,B1052,0)</f>
        <v>0</v>
      </c>
      <c r="F1055" s="932"/>
      <c r="G1055" s="948" t="s">
        <v>67</v>
      </c>
      <c r="H1055" s="948"/>
      <c r="I1055" s="932">
        <f ca="1">OFFSET('Séries-Statique'!$A$11,B1052,6)</f>
        <v>0</v>
      </c>
      <c r="J1055" s="932"/>
      <c r="K1055" s="293"/>
      <c r="M1055" s="521"/>
      <c r="N1055" s="291"/>
      <c r="O1055" s="931" t="s">
        <v>39</v>
      </c>
      <c r="P1055" s="931"/>
      <c r="Q1055" s="932">
        <f ca="1">OFFSET('Séries-Statique'!$A$11,N1052,0)</f>
        <v>0</v>
      </c>
      <c r="R1055" s="932"/>
      <c r="S1055" s="948" t="s">
        <v>67</v>
      </c>
      <c r="T1055" s="948"/>
      <c r="U1055" s="932">
        <f ca="1">OFFSET('Séries-Statique'!$A$11,N1052,6)</f>
        <v>0</v>
      </c>
      <c r="V1055" s="932"/>
      <c r="W1055" s="293"/>
    </row>
    <row r="1056" spans="1:23" ht="23.25" x14ac:dyDescent="0.35">
      <c r="A1056" s="138" t="str">
        <f>IF(COUNT('Séries-Statique'!$A$11:$A$50)&gt;'Etiquette Statique'!N1052,"X","")</f>
        <v/>
      </c>
      <c r="B1056" s="291"/>
      <c r="C1056" s="931" t="s">
        <v>1</v>
      </c>
      <c r="D1056" s="931"/>
      <c r="E1056" s="953">
        <f ca="1">OFFSET('Séries-Statique'!$A$11,B1052,9)</f>
        <v>0</v>
      </c>
      <c r="F1056" s="953"/>
      <c r="G1056" s="948" t="s">
        <v>2</v>
      </c>
      <c r="H1056" s="948"/>
      <c r="I1056" s="932">
        <f ca="1">OFFSET('Séries-Statique'!$A$11,B1052,10)</f>
        <v>0</v>
      </c>
      <c r="J1056" s="932"/>
      <c r="K1056" s="293"/>
      <c r="M1056" s="521"/>
      <c r="N1056" s="291"/>
      <c r="O1056" s="931" t="s">
        <v>1</v>
      </c>
      <c r="P1056" s="931"/>
      <c r="Q1056" s="953">
        <f ca="1">OFFSET('Séries-Statique'!$A$11,N1052,9)</f>
        <v>0</v>
      </c>
      <c r="R1056" s="953"/>
      <c r="S1056" s="948" t="s">
        <v>2</v>
      </c>
      <c r="T1056" s="948"/>
      <c r="U1056" s="932">
        <f ca="1">OFFSET('Séries-Statique'!$A$11,N1052,10)</f>
        <v>0</v>
      </c>
      <c r="V1056" s="932"/>
      <c r="W1056" s="293"/>
    </row>
    <row r="1057" spans="1:23" ht="21" x14ac:dyDescent="0.35">
      <c r="A1057" s="138" t="str">
        <f>IF(COUNT('Séries-Statique'!$A$11:$A$50)&gt;'Etiquette Statique'!N1052,"X","")</f>
        <v/>
      </c>
      <c r="B1057" s="291"/>
      <c r="C1057" s="520" t="s">
        <v>258</v>
      </c>
      <c r="D1057" s="520"/>
      <c r="E1057" s="527">
        <f ca="1">OFFSET('Séries-Statique'!$A$11,B1052,11)</f>
        <v>0</v>
      </c>
      <c r="F1057" s="525"/>
      <c r="G1057" s="866" t="s">
        <v>270</v>
      </c>
      <c r="H1057" s="866"/>
      <c r="I1057" s="527">
        <f ca="1">OFFSET('Séries-Statique'!$A$11,B1052,8)</f>
        <v>0</v>
      </c>
      <c r="J1057" s="527"/>
      <c r="K1057" s="293"/>
      <c r="M1057" s="521"/>
      <c r="N1057" s="291"/>
      <c r="O1057" s="520" t="s">
        <v>258</v>
      </c>
      <c r="P1057" s="520"/>
      <c r="Q1057" s="527">
        <f ca="1">OFFSET('Séries-Statique'!$A$11,N1052,11)</f>
        <v>0</v>
      </c>
      <c r="R1057" s="525"/>
      <c r="S1057" s="866" t="s">
        <v>270</v>
      </c>
      <c r="T1057" s="866"/>
      <c r="U1057" s="527">
        <f ca="1">OFFSET('Séries-Statique'!$A$11,N1052,8)</f>
        <v>0</v>
      </c>
      <c r="V1057" s="527"/>
      <c r="W1057" s="293"/>
    </row>
    <row r="1058" spans="1:23" ht="18.75" x14ac:dyDescent="0.3">
      <c r="A1058" s="138" t="str">
        <f>IF(COUNT('Séries-Statique'!$A$11:$A$50)&gt;'Etiquette Statique'!N1052,"X","")</f>
        <v/>
      </c>
      <c r="B1058" s="291"/>
      <c r="C1058" s="952" t="s">
        <v>68</v>
      </c>
      <c r="D1058" s="952"/>
      <c r="E1058" s="866" t="s">
        <v>69</v>
      </c>
      <c r="F1058" s="866"/>
      <c r="G1058" s="951">
        <f ca="1">OFFSET('Séries-Statique'!$A$11,B1052,2)</f>
        <v>0</v>
      </c>
      <c r="H1058" s="951"/>
      <c r="I1058" s="951"/>
      <c r="J1058" s="951"/>
      <c r="K1058" s="293"/>
      <c r="M1058" s="521"/>
      <c r="N1058" s="291"/>
      <c r="O1058" s="952" t="s">
        <v>68</v>
      </c>
      <c r="P1058" s="952"/>
      <c r="Q1058" s="866" t="s">
        <v>69</v>
      </c>
      <c r="R1058" s="866"/>
      <c r="S1058" s="951">
        <f ca="1">OFFSET('Séries-Statique'!$A$11,N1052,2)</f>
        <v>0</v>
      </c>
      <c r="T1058" s="951"/>
      <c r="U1058" s="951"/>
      <c r="V1058" s="951"/>
      <c r="W1058" s="293"/>
    </row>
    <row r="1059" spans="1:23" ht="18.75" x14ac:dyDescent="0.3">
      <c r="A1059" s="138" t="str">
        <f>IF(COUNT('Séries-Statique'!$A$11:$A$50)&gt;'Etiquette Statique'!N1052,"X","")</f>
        <v/>
      </c>
      <c r="B1059" s="291"/>
      <c r="C1059" s="952"/>
      <c r="D1059" s="952"/>
      <c r="E1059" s="866" t="s">
        <v>70</v>
      </c>
      <c r="F1059" s="866"/>
      <c r="G1059" s="951">
        <f ca="1">OFFSET('Séries-Statique'!$A$11,B1052,3)</f>
        <v>0</v>
      </c>
      <c r="H1059" s="951"/>
      <c r="I1059" s="951"/>
      <c r="J1059" s="951"/>
      <c r="K1059" s="293"/>
      <c r="M1059" s="521"/>
      <c r="N1059" s="291"/>
      <c r="O1059" s="952"/>
      <c r="P1059" s="952"/>
      <c r="Q1059" s="866" t="s">
        <v>70</v>
      </c>
      <c r="R1059" s="866"/>
      <c r="S1059" s="951">
        <f ca="1">OFFSET('Séries-Statique'!$A$11,N1052,3)</f>
        <v>0</v>
      </c>
      <c r="T1059" s="951"/>
      <c r="U1059" s="951"/>
      <c r="V1059" s="951"/>
      <c r="W1059" s="293"/>
    </row>
    <row r="1060" spans="1:23" ht="18.75" x14ac:dyDescent="0.3">
      <c r="A1060" s="138" t="str">
        <f>IF(COUNT('Séries-Statique'!$A$11:$A$50)&gt;'Etiquette Statique'!N1052,"X","")</f>
        <v/>
      </c>
      <c r="B1060" s="291"/>
      <c r="C1060" s="952"/>
      <c r="D1060" s="952"/>
      <c r="E1060" s="866" t="s">
        <v>257</v>
      </c>
      <c r="F1060" s="866"/>
      <c r="G1060" s="951">
        <f ca="1">OFFSET('Séries-Statique'!$A$11,B1052,4)</f>
        <v>0</v>
      </c>
      <c r="H1060" s="951"/>
      <c r="I1060" s="951"/>
      <c r="J1060" s="951"/>
      <c r="K1060" s="293"/>
      <c r="M1060" s="521"/>
      <c r="N1060" s="291"/>
      <c r="O1060" s="952"/>
      <c r="P1060" s="952"/>
      <c r="Q1060" s="866" t="s">
        <v>257</v>
      </c>
      <c r="R1060" s="866"/>
      <c r="S1060" s="951">
        <f ca="1">OFFSET('Séries-Statique'!$A$11,N1052,4)</f>
        <v>0</v>
      </c>
      <c r="T1060" s="951"/>
      <c r="U1060" s="951"/>
      <c r="V1060" s="951"/>
      <c r="W1060" s="293"/>
    </row>
    <row r="1061" spans="1:23" ht="21" x14ac:dyDescent="0.35">
      <c r="A1061" s="138" t="str">
        <f>IF(COUNT('Séries-Statique'!$A$11:$A$50)&gt;'Etiquette Statique'!N1052,"X","")</f>
        <v/>
      </c>
      <c r="B1061" s="291"/>
      <c r="C1061" s="952"/>
      <c r="D1061" s="952"/>
      <c r="E1061" s="866" t="s">
        <v>71</v>
      </c>
      <c r="F1061" s="866"/>
      <c r="G1061" s="947">
        <f ca="1">OFFSET('Séries-Statique'!$A$11,B1052,5)</f>
        <v>0</v>
      </c>
      <c r="H1061" s="947"/>
      <c r="I1061" s="947"/>
      <c r="J1061" s="947"/>
      <c r="K1061" s="293"/>
      <c r="M1061" s="521"/>
      <c r="N1061" s="291"/>
      <c r="O1061" s="952"/>
      <c r="P1061" s="952"/>
      <c r="Q1061" s="866" t="s">
        <v>71</v>
      </c>
      <c r="R1061" s="866"/>
      <c r="S1061" s="947">
        <f ca="1">OFFSET('Séries-Statique'!$A$11,N1052,5)</f>
        <v>0</v>
      </c>
      <c r="T1061" s="947"/>
      <c r="U1061" s="947"/>
      <c r="V1061" s="947"/>
      <c r="W1061" s="293"/>
    </row>
    <row r="1062" spans="1:23" ht="21" x14ac:dyDescent="0.35">
      <c r="A1062" s="138" t="str">
        <f>IF(COUNT('Séries-Statique'!$A$11:$A$50)&gt;'Etiquette Statique'!N1052,"X","")</f>
        <v/>
      </c>
      <c r="B1062" s="291"/>
      <c r="C1062" s="931" t="s">
        <v>248</v>
      </c>
      <c r="D1062" s="931"/>
      <c r="E1062" s="948" t="str">
        <f ca="1">IF(E1053="","",IF(OR(E1053="DWF",E1053="DNF"),"Distance","Temps"))</f>
        <v>Temps</v>
      </c>
      <c r="F1062" s="948"/>
      <c r="G1062" s="525">
        <f ca="1">OFFSET('Séries-Statique'!$A$11,B1052,18)</f>
        <v>0</v>
      </c>
      <c r="H1062" s="524">
        <f ca="1">OFFSET('Séries-Statique'!$A$11,B1052,19)</f>
        <v>0</v>
      </c>
      <c r="I1062" s="526">
        <f ca="1">OFFSET('Séries-Statique'!$A$11,B1052,20)</f>
        <v>0</v>
      </c>
      <c r="J1062" s="524">
        <f ca="1">OFFSET('Séries-Statique'!$A$11,B1052,21)</f>
        <v>0</v>
      </c>
      <c r="K1062" s="293"/>
      <c r="M1062" s="521"/>
      <c r="N1062" s="291"/>
      <c r="O1062" s="931" t="s">
        <v>248</v>
      </c>
      <c r="P1062" s="931"/>
      <c r="Q1062" s="948" t="str">
        <f ca="1">IF(Q1053="","",IF(OR(Q1053="DWF",Q1053="DNF"),"Distance","Temps"))</f>
        <v>Temps</v>
      </c>
      <c r="R1062" s="948"/>
      <c r="S1062" s="525">
        <f ca="1">OFFSET('Séries-Statique'!$A$11,N1052,18)</f>
        <v>0</v>
      </c>
      <c r="T1062" s="524">
        <f ca="1">OFFSET('Séries-Statique'!$A$11,N1052,19)</f>
        <v>0</v>
      </c>
      <c r="U1062" s="526">
        <f ca="1">OFFSET('Séries-Statique'!$A$11,N1052,20)</f>
        <v>0</v>
      </c>
      <c r="V1062" s="524">
        <f ca="1">OFFSET('Séries-Statique'!$A$11,N1052,21)</f>
        <v>0</v>
      </c>
      <c r="W1062" s="293"/>
    </row>
    <row r="1063" spans="1:23" ht="18.75" x14ac:dyDescent="0.3">
      <c r="A1063" s="138" t="str">
        <f>IF(COUNT('Séries-Statique'!$A$11:$A$50)&gt;'Etiquette Statique'!N1052,"X","")</f>
        <v/>
      </c>
      <c r="B1063" s="291"/>
      <c r="C1063" s="931"/>
      <c r="D1063" s="931"/>
      <c r="E1063" s="933" t="s">
        <v>273</v>
      </c>
      <c r="F1063" s="514" t="s">
        <v>271</v>
      </c>
      <c r="G1063" s="528">
        <f ca="1">OFFSET('Séries-Statique'!$A$11,B1052,14)</f>
        <v>0</v>
      </c>
      <c r="H1063" s="529">
        <f ca="1">OFFSET('Séries-Statique'!$A$11,B1052,15)</f>
        <v>0</v>
      </c>
      <c r="I1063" s="528">
        <f ca="1">OFFSET('Séries-Statique'!$A$11,B1052,16)</f>
        <v>0</v>
      </c>
      <c r="J1063" s="529">
        <f ca="1">OFFSET('Séries-Statique'!$A$11,B1052,17)</f>
        <v>0</v>
      </c>
      <c r="K1063" s="293"/>
      <c r="M1063" s="521"/>
      <c r="N1063" s="291"/>
      <c r="O1063" s="931"/>
      <c r="P1063" s="931"/>
      <c r="Q1063" s="933" t="s">
        <v>273</v>
      </c>
      <c r="R1063" s="514" t="s">
        <v>271</v>
      </c>
      <c r="S1063" s="528">
        <f ca="1">OFFSET('Séries-Statique'!$A$11,N1052,14)</f>
        <v>0</v>
      </c>
      <c r="T1063" s="529">
        <f ca="1">OFFSET('Séries-Statique'!$A$11,N1052,15)</f>
        <v>0</v>
      </c>
      <c r="U1063" s="528">
        <f ca="1">OFFSET('Séries-Statique'!$A$11,N1052,16)</f>
        <v>0</v>
      </c>
      <c r="V1063" s="529">
        <f ca="1">OFFSET('Séries-Statique'!$A$11,N1052,17)</f>
        <v>0</v>
      </c>
      <c r="W1063" s="293"/>
    </row>
    <row r="1064" spans="1:23" ht="18.75" x14ac:dyDescent="0.3">
      <c r="A1064" s="138" t="str">
        <f>IF(COUNT('Séries-Statique'!$A$11:$A$50)&gt;'Etiquette Statique'!N1052,"X","")</f>
        <v/>
      </c>
      <c r="B1064" s="291"/>
      <c r="C1064" s="931"/>
      <c r="D1064" s="931"/>
      <c r="E1064" s="933"/>
      <c r="F1064" s="514" t="s">
        <v>272</v>
      </c>
      <c r="G1064" s="528">
        <f ca="1">OFFSET('Séries-Statique'!$A$11,B1052,22)</f>
        <v>0</v>
      </c>
      <c r="H1064" s="529">
        <f ca="1">OFFSET('Séries-Statique'!$A$11,B1052,23)</f>
        <v>0</v>
      </c>
      <c r="I1064" s="528">
        <f ca="1">OFFSET('Séries-Statique'!$A$11,B1052,24)</f>
        <v>0</v>
      </c>
      <c r="J1064" s="529">
        <f ca="1">OFFSET('Séries-Statique'!$A$11,B1052,25)</f>
        <v>0</v>
      </c>
      <c r="K1064" s="293"/>
      <c r="M1064" s="521"/>
      <c r="N1064" s="291"/>
      <c r="O1064" s="931"/>
      <c r="P1064" s="931"/>
      <c r="Q1064" s="933"/>
      <c r="R1064" s="514" t="s">
        <v>272</v>
      </c>
      <c r="S1064" s="528">
        <f ca="1">OFFSET('Séries-Statique'!$A$11,N1052,22)</f>
        <v>0</v>
      </c>
      <c r="T1064" s="529">
        <f ca="1">OFFSET('Séries-Statique'!$A$11,N1052,23)</f>
        <v>0</v>
      </c>
      <c r="U1064" s="528">
        <f ca="1">OFFSET('Séries-Statique'!$A$11,N1052,24)</f>
        <v>0</v>
      </c>
      <c r="V1064" s="529">
        <f ca="1">OFFSET('Séries-Statique'!$A$11,N1052,25)</f>
        <v>0</v>
      </c>
      <c r="W1064" s="293"/>
    </row>
    <row r="1065" spans="1:23" x14ac:dyDescent="0.25">
      <c r="A1065" s="138" t="str">
        <f>IF(COUNT('Séries-Statique'!$A$11:$A$50)&gt;'Etiquette Statique'!N1052,"X","")</f>
        <v/>
      </c>
      <c r="B1065" s="291"/>
      <c r="C1065" s="945"/>
      <c r="D1065" s="945"/>
      <c r="E1065" s="945"/>
      <c r="F1065" s="945"/>
      <c r="G1065" s="945"/>
      <c r="H1065" s="945"/>
      <c r="I1065" s="945"/>
      <c r="J1065" s="945"/>
      <c r="K1065" s="293"/>
      <c r="M1065" s="521"/>
      <c r="N1065" s="291"/>
      <c r="O1065" s="945"/>
      <c r="P1065" s="945"/>
      <c r="Q1065" s="945"/>
      <c r="R1065" s="945"/>
      <c r="S1065" s="945"/>
      <c r="T1065" s="945"/>
      <c r="U1065" s="945"/>
      <c r="V1065" s="945"/>
      <c r="W1065" s="293"/>
    </row>
    <row r="1066" spans="1:23" ht="18.75" x14ac:dyDescent="0.3">
      <c r="A1066" s="138" t="str">
        <f>IF(COUNT('Séries-Statique'!$A$11:$A$50)&gt;'Etiquette Statique'!N1052,"X","")</f>
        <v/>
      </c>
      <c r="B1066" s="291"/>
      <c r="C1066" s="946" t="s">
        <v>259</v>
      </c>
      <c r="D1066" s="946"/>
      <c r="E1066" s="946"/>
      <c r="F1066" s="946"/>
      <c r="G1066" s="946"/>
      <c r="H1066" s="946"/>
      <c r="I1066" s="946"/>
      <c r="J1066" s="946"/>
      <c r="K1066" s="293"/>
      <c r="M1066" s="521"/>
      <c r="N1066" s="291"/>
      <c r="O1066" s="946" t="s">
        <v>259</v>
      </c>
      <c r="P1066" s="946"/>
      <c r="Q1066" s="946"/>
      <c r="R1066" s="946"/>
      <c r="S1066" s="946"/>
      <c r="T1066" s="946"/>
      <c r="U1066" s="946"/>
      <c r="V1066" s="946"/>
      <c r="W1066" s="293"/>
    </row>
    <row r="1067" spans="1:23" ht="15.75" thickBot="1" x14ac:dyDescent="0.3">
      <c r="A1067" s="138" t="str">
        <f>IF(COUNT('Séries-Statique'!$A$11:$A$50)&gt;'Etiquette Statique'!N1052,"X","")</f>
        <v/>
      </c>
      <c r="B1067" s="291"/>
      <c r="C1067" s="945"/>
      <c r="D1067" s="945"/>
      <c r="E1067" s="945"/>
      <c r="F1067" s="945"/>
      <c r="G1067" s="945"/>
      <c r="H1067" s="945"/>
      <c r="I1067" s="945"/>
      <c r="J1067" s="945"/>
      <c r="K1067" s="293"/>
      <c r="M1067" s="521"/>
      <c r="N1067" s="291"/>
      <c r="O1067" s="945"/>
      <c r="P1067" s="945"/>
      <c r="Q1067" s="945"/>
      <c r="R1067" s="945"/>
      <c r="S1067" s="945"/>
      <c r="T1067" s="945"/>
      <c r="U1067" s="945"/>
      <c r="V1067" s="945"/>
      <c r="W1067" s="293"/>
    </row>
    <row r="1068" spans="1:23" ht="15.75" thickBot="1" x14ac:dyDescent="0.3">
      <c r="A1068" s="138" t="str">
        <f>IF(COUNT('Séries-Statique'!$A$11:$A$50)&gt;'Etiquette Statique'!N1052,"X","")</f>
        <v/>
      </c>
      <c r="B1068" s="291"/>
      <c r="C1068" s="933" t="s">
        <v>262</v>
      </c>
      <c r="D1068" s="934"/>
      <c r="E1068" s="530"/>
      <c r="F1068" s="531"/>
      <c r="G1068" s="531"/>
      <c r="H1068" s="531"/>
      <c r="I1068" s="531"/>
      <c r="J1068" s="532"/>
      <c r="K1068" s="293"/>
      <c r="M1068" s="521"/>
      <c r="N1068" s="291"/>
      <c r="O1068" s="933" t="s">
        <v>262</v>
      </c>
      <c r="P1068" s="934"/>
      <c r="Q1068" s="530"/>
      <c r="R1068" s="531"/>
      <c r="S1068" s="531"/>
      <c r="T1068" s="531"/>
      <c r="U1068" s="531"/>
      <c r="V1068" s="532"/>
      <c r="W1068" s="293"/>
    </row>
    <row r="1069" spans="1:23" ht="15.75" thickBot="1" x14ac:dyDescent="0.3">
      <c r="A1069" s="138" t="str">
        <f>IF(COUNT('Séries-Statique'!$A$11:$A$50)&gt;'Etiquette Statique'!N1052,"X","")</f>
        <v/>
      </c>
      <c r="B1069" s="291"/>
      <c r="C1069" s="516"/>
      <c r="D1069" s="516"/>
      <c r="E1069" s="289"/>
      <c r="F1069" s="289"/>
      <c r="G1069" s="289"/>
      <c r="H1069" s="289"/>
      <c r="I1069" s="289"/>
      <c r="J1069" s="289"/>
      <c r="K1069" s="293"/>
      <c r="M1069" s="521"/>
      <c r="N1069" s="291"/>
      <c r="O1069" s="516"/>
      <c r="P1069" s="516"/>
      <c r="Q1069" s="289"/>
      <c r="R1069" s="289"/>
      <c r="S1069" s="289"/>
      <c r="T1069" s="289"/>
      <c r="U1069" s="289"/>
      <c r="V1069" s="289"/>
      <c r="W1069" s="293"/>
    </row>
    <row r="1070" spans="1:23" x14ac:dyDescent="0.25">
      <c r="A1070" s="138" t="str">
        <f>IF(COUNT('Séries-Statique'!$A$11:$A$50)&gt;'Etiquette Statique'!N1052,"X","")</f>
        <v/>
      </c>
      <c r="B1070" s="291"/>
      <c r="C1070" s="976" t="s">
        <v>260</v>
      </c>
      <c r="D1070" s="977"/>
      <c r="E1070" s="959"/>
      <c r="F1070" s="959"/>
      <c r="G1070" s="959"/>
      <c r="H1070" s="959"/>
      <c r="I1070" s="959"/>
      <c r="J1070" s="960"/>
      <c r="K1070" s="293"/>
      <c r="M1070" s="521"/>
      <c r="N1070" s="291"/>
      <c r="O1070" s="976" t="s">
        <v>260</v>
      </c>
      <c r="P1070" s="977"/>
      <c r="Q1070" s="959"/>
      <c r="R1070" s="959"/>
      <c r="S1070" s="959"/>
      <c r="T1070" s="959"/>
      <c r="U1070" s="959"/>
      <c r="V1070" s="960"/>
      <c r="W1070" s="293"/>
    </row>
    <row r="1071" spans="1:23" x14ac:dyDescent="0.25">
      <c r="A1071" s="138" t="str">
        <f>IF(COUNT('Séries-Statique'!$A$11:$A$50)&gt;'Etiquette Statique'!N1052,"X","")</f>
        <v/>
      </c>
      <c r="B1071" s="291"/>
      <c r="C1071" s="971"/>
      <c r="D1071" s="972"/>
      <c r="E1071" s="949"/>
      <c r="F1071" s="949"/>
      <c r="G1071" s="949"/>
      <c r="H1071" s="949"/>
      <c r="I1071" s="949"/>
      <c r="J1071" s="950"/>
      <c r="K1071" s="293"/>
      <c r="M1071" s="521"/>
      <c r="N1071" s="291"/>
      <c r="O1071" s="971"/>
      <c r="P1071" s="972"/>
      <c r="Q1071" s="949"/>
      <c r="R1071" s="949"/>
      <c r="S1071" s="949"/>
      <c r="T1071" s="949"/>
      <c r="U1071" s="949"/>
      <c r="V1071" s="950"/>
      <c r="W1071" s="293"/>
    </row>
    <row r="1072" spans="1:23" x14ac:dyDescent="0.25">
      <c r="A1072" s="138" t="str">
        <f>IF(COUNT('Séries-Statique'!$A$11:$A$50)&gt;'Etiquette Statique'!N1052,"X","")</f>
        <v/>
      </c>
      <c r="B1072" s="291"/>
      <c r="C1072" s="971" t="s">
        <v>261</v>
      </c>
      <c r="D1072" s="972"/>
      <c r="E1072" s="949"/>
      <c r="F1072" s="949"/>
      <c r="G1072" s="949"/>
      <c r="H1072" s="949"/>
      <c r="I1072" s="949"/>
      <c r="J1072" s="950"/>
      <c r="K1072" s="293"/>
      <c r="M1072" s="521"/>
      <c r="N1072" s="291"/>
      <c r="O1072" s="971" t="s">
        <v>261</v>
      </c>
      <c r="P1072" s="972"/>
      <c r="Q1072" s="949"/>
      <c r="R1072" s="949"/>
      <c r="S1072" s="949"/>
      <c r="T1072" s="949"/>
      <c r="U1072" s="949"/>
      <c r="V1072" s="950"/>
      <c r="W1072" s="293"/>
    </row>
    <row r="1073" spans="1:23" ht="15.75" thickBot="1" x14ac:dyDescent="0.3">
      <c r="A1073" s="138" t="str">
        <f>IF(COUNT('Séries-Statique'!$A$11:$A$50)&gt;'Etiquette Statique'!N1052,"X","")</f>
        <v/>
      </c>
      <c r="B1073" s="291"/>
      <c r="C1073" s="973"/>
      <c r="D1073" s="974"/>
      <c r="E1073" s="954"/>
      <c r="F1073" s="954"/>
      <c r="G1073" s="954"/>
      <c r="H1073" s="954"/>
      <c r="I1073" s="954"/>
      <c r="J1073" s="955"/>
      <c r="K1073" s="293"/>
      <c r="M1073" s="521"/>
      <c r="N1073" s="291"/>
      <c r="O1073" s="973"/>
      <c r="P1073" s="974"/>
      <c r="Q1073" s="954"/>
      <c r="R1073" s="954"/>
      <c r="S1073" s="954"/>
      <c r="T1073" s="954"/>
      <c r="U1073" s="954"/>
      <c r="V1073" s="955"/>
      <c r="W1073" s="293"/>
    </row>
    <row r="1074" spans="1:23" ht="15.75" thickBot="1" x14ac:dyDescent="0.3">
      <c r="A1074" s="138" t="str">
        <f>IF(COUNT('Séries-Statique'!$A$11:$A$50)&gt;'Etiquette Statique'!N1052,"X","")</f>
        <v/>
      </c>
      <c r="B1074" s="291"/>
      <c r="C1074" s="292"/>
      <c r="D1074" s="292"/>
      <c r="E1074" s="292"/>
      <c r="F1074" s="292"/>
      <c r="G1074" s="292"/>
      <c r="H1074" s="292"/>
      <c r="I1074" s="292"/>
      <c r="J1074" s="292"/>
      <c r="K1074" s="293"/>
      <c r="M1074" s="521"/>
      <c r="N1074" s="291"/>
      <c r="O1074" s="292"/>
      <c r="P1074" s="292"/>
      <c r="Q1074" s="292"/>
      <c r="R1074" s="292"/>
      <c r="S1074" s="292"/>
      <c r="T1074" s="292"/>
      <c r="U1074" s="292"/>
      <c r="V1074" s="292"/>
      <c r="W1074" s="293"/>
    </row>
    <row r="1075" spans="1:23" x14ac:dyDescent="0.25">
      <c r="A1075" s="138" t="str">
        <f>IF(COUNT('Séries-Statique'!$A$11:$A$50)&gt;'Etiquette Statique'!N1052,"X","")</f>
        <v/>
      </c>
      <c r="B1075" s="291"/>
      <c r="C1075" s="956" t="s">
        <v>132</v>
      </c>
      <c r="D1075" s="880" t="s">
        <v>133</v>
      </c>
      <c r="E1075" s="871"/>
      <c r="F1075" s="871"/>
      <c r="G1075" s="871"/>
      <c r="H1075" s="871"/>
      <c r="I1075" s="959"/>
      <c r="J1075" s="960"/>
      <c r="K1075" s="293"/>
      <c r="M1075" s="521"/>
      <c r="N1075" s="291"/>
      <c r="O1075" s="956" t="s">
        <v>132</v>
      </c>
      <c r="P1075" s="880" t="s">
        <v>133</v>
      </c>
      <c r="Q1075" s="871"/>
      <c r="R1075" s="871"/>
      <c r="S1075" s="871"/>
      <c r="T1075" s="871"/>
      <c r="U1075" s="959"/>
      <c r="V1075" s="960"/>
      <c r="W1075" s="293"/>
    </row>
    <row r="1076" spans="1:23" x14ac:dyDescent="0.25">
      <c r="A1076" s="138" t="str">
        <f>IF(COUNT('Séries-Statique'!$A$11:$A$50)&gt;'Etiquette Statique'!N1052,"X","")</f>
        <v/>
      </c>
      <c r="B1076" s="291"/>
      <c r="C1076" s="957"/>
      <c r="D1076" s="859" t="s">
        <v>134</v>
      </c>
      <c r="E1076" s="864"/>
      <c r="F1076" s="864"/>
      <c r="G1076" s="864"/>
      <c r="H1076" s="864"/>
      <c r="I1076" s="949"/>
      <c r="J1076" s="950"/>
      <c r="K1076" s="293"/>
      <c r="M1076" s="521"/>
      <c r="N1076" s="291"/>
      <c r="O1076" s="957"/>
      <c r="P1076" s="859" t="s">
        <v>134</v>
      </c>
      <c r="Q1076" s="864"/>
      <c r="R1076" s="864"/>
      <c r="S1076" s="864"/>
      <c r="T1076" s="864"/>
      <c r="U1076" s="949"/>
      <c r="V1076" s="950"/>
      <c r="W1076" s="293"/>
    </row>
    <row r="1077" spans="1:23" x14ac:dyDescent="0.25">
      <c r="A1077" s="138" t="str">
        <f>IF(COUNT('Séries-Statique'!$A$11:$A$50)&gt;'Etiquette Statique'!N1052,"X","")</f>
        <v/>
      </c>
      <c r="B1077" s="291"/>
      <c r="C1077" s="957"/>
      <c r="D1077" s="859" t="s">
        <v>135</v>
      </c>
      <c r="E1077" s="864"/>
      <c r="F1077" s="864"/>
      <c r="G1077" s="864"/>
      <c r="H1077" s="864"/>
      <c r="I1077" s="949"/>
      <c r="J1077" s="950"/>
      <c r="K1077" s="293"/>
      <c r="M1077" s="521"/>
      <c r="N1077" s="291"/>
      <c r="O1077" s="957"/>
      <c r="P1077" s="859" t="s">
        <v>135</v>
      </c>
      <c r="Q1077" s="864"/>
      <c r="R1077" s="864"/>
      <c r="S1077" s="864"/>
      <c r="T1077" s="864"/>
      <c r="U1077" s="949"/>
      <c r="V1077" s="950"/>
      <c r="W1077" s="293"/>
    </row>
    <row r="1078" spans="1:23" x14ac:dyDescent="0.25">
      <c r="A1078" s="138" t="str">
        <f>IF(COUNT('Séries-Statique'!$A$11:$A$50)&gt;'Etiquette Statique'!N1052,"X","")</f>
        <v/>
      </c>
      <c r="B1078" s="291"/>
      <c r="C1078" s="957"/>
      <c r="D1078" s="859" t="s">
        <v>136</v>
      </c>
      <c r="E1078" s="864"/>
      <c r="F1078" s="864"/>
      <c r="G1078" s="864"/>
      <c r="H1078" s="864"/>
      <c r="I1078" s="949"/>
      <c r="J1078" s="950"/>
      <c r="K1078" s="293"/>
      <c r="M1078" s="521"/>
      <c r="N1078" s="291"/>
      <c r="O1078" s="957"/>
      <c r="P1078" s="859" t="s">
        <v>136</v>
      </c>
      <c r="Q1078" s="864"/>
      <c r="R1078" s="864"/>
      <c r="S1078" s="864"/>
      <c r="T1078" s="864"/>
      <c r="U1078" s="949"/>
      <c r="V1078" s="950"/>
      <c r="W1078" s="293"/>
    </row>
    <row r="1079" spans="1:23" x14ac:dyDescent="0.25">
      <c r="A1079" s="138" t="str">
        <f>IF(COUNT('Séries-Statique'!$A$11:$A$50)&gt;'Etiquette Statique'!N1052,"X","")</f>
        <v/>
      </c>
      <c r="B1079" s="291"/>
      <c r="C1079" s="957"/>
      <c r="D1079" s="859" t="s">
        <v>137</v>
      </c>
      <c r="E1079" s="864"/>
      <c r="F1079" s="864"/>
      <c r="G1079" s="864"/>
      <c r="H1079" s="864"/>
      <c r="I1079" s="949"/>
      <c r="J1079" s="950"/>
      <c r="K1079" s="293"/>
      <c r="M1079" s="521"/>
      <c r="N1079" s="291"/>
      <c r="O1079" s="957"/>
      <c r="P1079" s="859" t="s">
        <v>137</v>
      </c>
      <c r="Q1079" s="864"/>
      <c r="R1079" s="864"/>
      <c r="S1079" s="864"/>
      <c r="T1079" s="864"/>
      <c r="U1079" s="949"/>
      <c r="V1079" s="950"/>
      <c r="W1079" s="293"/>
    </row>
    <row r="1080" spans="1:23" ht="15.75" thickBot="1" x14ac:dyDescent="0.3">
      <c r="A1080" s="138" t="str">
        <f>IF(COUNT('Séries-Statique'!$A$11:$A$50)&gt;'Etiquette Statique'!N1052,"X","")</f>
        <v/>
      </c>
      <c r="B1080" s="291"/>
      <c r="C1080" s="958"/>
      <c r="D1080" s="862" t="s">
        <v>138</v>
      </c>
      <c r="E1080" s="975"/>
      <c r="F1080" s="975"/>
      <c r="G1080" s="975"/>
      <c r="H1080" s="975"/>
      <c r="I1080" s="954"/>
      <c r="J1080" s="955"/>
      <c r="K1080" s="293"/>
      <c r="M1080" s="521"/>
      <c r="N1080" s="291"/>
      <c r="O1080" s="958"/>
      <c r="P1080" s="862" t="s">
        <v>138</v>
      </c>
      <c r="Q1080" s="975"/>
      <c r="R1080" s="975"/>
      <c r="S1080" s="975"/>
      <c r="T1080" s="975"/>
      <c r="U1080" s="954"/>
      <c r="V1080" s="955"/>
      <c r="W1080" s="293"/>
    </row>
    <row r="1081" spans="1:23" x14ac:dyDescent="0.25">
      <c r="A1081" s="138" t="str">
        <f>IF(COUNT('Séries-Statique'!$A$11:$A$50)&gt;'Etiquette Statique'!N1052,"X","")</f>
        <v/>
      </c>
      <c r="B1081" s="291"/>
      <c r="C1081" s="961" t="s">
        <v>145</v>
      </c>
      <c r="D1081" s="963" t="s">
        <v>146</v>
      </c>
      <c r="E1081" s="964"/>
      <c r="F1081" s="964"/>
      <c r="G1081" s="964"/>
      <c r="H1081" s="964"/>
      <c r="I1081" s="965"/>
      <c r="J1081" s="966"/>
      <c r="K1081" s="293"/>
      <c r="M1081" s="521"/>
      <c r="N1081" s="291"/>
      <c r="O1081" s="961" t="s">
        <v>145</v>
      </c>
      <c r="P1081" s="963" t="s">
        <v>146</v>
      </c>
      <c r="Q1081" s="964"/>
      <c r="R1081" s="964"/>
      <c r="S1081" s="964"/>
      <c r="T1081" s="964"/>
      <c r="U1081" s="965"/>
      <c r="V1081" s="966"/>
      <c r="W1081" s="293"/>
    </row>
    <row r="1082" spans="1:23" x14ac:dyDescent="0.25">
      <c r="A1082" s="138" t="str">
        <f>IF(COUNT('Séries-Statique'!$A$11:$A$50)&gt;'Etiquette Statique'!N1052,"X","")</f>
        <v/>
      </c>
      <c r="B1082" s="291"/>
      <c r="C1082" s="957"/>
      <c r="D1082" s="859" t="s">
        <v>147</v>
      </c>
      <c r="E1082" s="864"/>
      <c r="F1082" s="864"/>
      <c r="G1082" s="864"/>
      <c r="H1082" s="864"/>
      <c r="I1082" s="949"/>
      <c r="J1082" s="950"/>
      <c r="K1082" s="293"/>
      <c r="M1082" s="521"/>
      <c r="N1082" s="291"/>
      <c r="O1082" s="957"/>
      <c r="P1082" s="859" t="s">
        <v>147</v>
      </c>
      <c r="Q1082" s="864"/>
      <c r="R1082" s="864"/>
      <c r="S1082" s="864"/>
      <c r="T1082" s="864"/>
      <c r="U1082" s="949"/>
      <c r="V1082" s="950"/>
      <c r="W1082" s="293"/>
    </row>
    <row r="1083" spans="1:23" x14ac:dyDescent="0.25">
      <c r="A1083" s="138" t="str">
        <f>IF(COUNT('Séries-Statique'!$A$11:$A$50)&gt;'Etiquette Statique'!N1052,"X","")</f>
        <v/>
      </c>
      <c r="B1083" s="291"/>
      <c r="C1083" s="957"/>
      <c r="D1083" s="859" t="s">
        <v>148</v>
      </c>
      <c r="E1083" s="864"/>
      <c r="F1083" s="864"/>
      <c r="G1083" s="864"/>
      <c r="H1083" s="864"/>
      <c r="I1083" s="949"/>
      <c r="J1083" s="950"/>
      <c r="K1083" s="293"/>
      <c r="M1083" s="521"/>
      <c r="N1083" s="291"/>
      <c r="O1083" s="957"/>
      <c r="P1083" s="859" t="s">
        <v>148</v>
      </c>
      <c r="Q1083" s="864"/>
      <c r="R1083" s="864"/>
      <c r="S1083" s="864"/>
      <c r="T1083" s="864"/>
      <c r="U1083" s="949"/>
      <c r="V1083" s="950"/>
      <c r="W1083" s="293"/>
    </row>
    <row r="1084" spans="1:23" x14ac:dyDescent="0.25">
      <c r="A1084" s="138" t="str">
        <f>IF(COUNT('Séries-Statique'!$A$11:$A$50)&gt;'Etiquette Statique'!N1052,"X","")</f>
        <v/>
      </c>
      <c r="B1084" s="291"/>
      <c r="C1084" s="957"/>
      <c r="D1084" s="859" t="s">
        <v>149</v>
      </c>
      <c r="E1084" s="864"/>
      <c r="F1084" s="864"/>
      <c r="G1084" s="864"/>
      <c r="H1084" s="864"/>
      <c r="I1084" s="949"/>
      <c r="J1084" s="950"/>
      <c r="K1084" s="293"/>
      <c r="M1084" s="521"/>
      <c r="N1084" s="291"/>
      <c r="O1084" s="957"/>
      <c r="P1084" s="859" t="s">
        <v>149</v>
      </c>
      <c r="Q1084" s="864"/>
      <c r="R1084" s="864"/>
      <c r="S1084" s="864"/>
      <c r="T1084" s="864"/>
      <c r="U1084" s="949"/>
      <c r="V1084" s="950"/>
      <c r="W1084" s="293"/>
    </row>
    <row r="1085" spans="1:23" x14ac:dyDescent="0.25">
      <c r="A1085" s="138" t="str">
        <f>IF(COUNT('Séries-Statique'!$A$11:$A$50)&gt;'Etiquette Statique'!N1052,"X","")</f>
        <v/>
      </c>
      <c r="B1085" s="291"/>
      <c r="C1085" s="957"/>
      <c r="D1085" s="859" t="s">
        <v>150</v>
      </c>
      <c r="E1085" s="864"/>
      <c r="F1085" s="864"/>
      <c r="G1085" s="864"/>
      <c r="H1085" s="864"/>
      <c r="I1085" s="949"/>
      <c r="J1085" s="950"/>
      <c r="K1085" s="293"/>
      <c r="M1085" s="521"/>
      <c r="N1085" s="291"/>
      <c r="O1085" s="957"/>
      <c r="P1085" s="859" t="s">
        <v>150</v>
      </c>
      <c r="Q1085" s="864"/>
      <c r="R1085" s="864"/>
      <c r="S1085" s="864"/>
      <c r="T1085" s="864"/>
      <c r="U1085" s="949"/>
      <c r="V1085" s="950"/>
      <c r="W1085" s="293"/>
    </row>
    <row r="1086" spans="1:23" x14ac:dyDescent="0.25">
      <c r="A1086" s="138" t="str">
        <f>IF(COUNT('Séries-Statique'!$A$11:$A$50)&gt;'Etiquette Statique'!N1052,"X","")</f>
        <v/>
      </c>
      <c r="B1086" s="291"/>
      <c r="C1086" s="957"/>
      <c r="D1086" s="859" t="s">
        <v>151</v>
      </c>
      <c r="E1086" s="864"/>
      <c r="F1086" s="864"/>
      <c r="G1086" s="864"/>
      <c r="H1086" s="864"/>
      <c r="I1086" s="949"/>
      <c r="J1086" s="950"/>
      <c r="K1086" s="293"/>
      <c r="M1086" s="521"/>
      <c r="N1086" s="291"/>
      <c r="O1086" s="957"/>
      <c r="P1086" s="859" t="s">
        <v>151</v>
      </c>
      <c r="Q1086" s="864"/>
      <c r="R1086" s="864"/>
      <c r="S1086" s="864"/>
      <c r="T1086" s="864"/>
      <c r="U1086" s="949"/>
      <c r="V1086" s="950"/>
      <c r="W1086" s="293"/>
    </row>
    <row r="1087" spans="1:23" ht="15.75" thickBot="1" x14ac:dyDescent="0.3">
      <c r="A1087" s="138" t="str">
        <f>IF(COUNT('Séries-Statique'!$A$11:$A$50)&gt;'Etiquette Statique'!N1052,"X","")</f>
        <v/>
      </c>
      <c r="B1087" s="291"/>
      <c r="C1087" s="962"/>
      <c r="D1087" s="967" t="s">
        <v>152</v>
      </c>
      <c r="E1087" s="968"/>
      <c r="F1087" s="968"/>
      <c r="G1087" s="968"/>
      <c r="H1087" s="968"/>
      <c r="I1087" s="969"/>
      <c r="J1087" s="970"/>
      <c r="K1087" s="293"/>
      <c r="M1087" s="521"/>
      <c r="N1087" s="291"/>
      <c r="O1087" s="962"/>
      <c r="P1087" s="967" t="s">
        <v>152</v>
      </c>
      <c r="Q1087" s="968"/>
      <c r="R1087" s="968"/>
      <c r="S1087" s="968"/>
      <c r="T1087" s="968"/>
      <c r="U1087" s="969"/>
      <c r="V1087" s="970"/>
      <c r="W1087" s="293"/>
    </row>
    <row r="1088" spans="1:23" x14ac:dyDescent="0.25">
      <c r="A1088" s="138" t="str">
        <f>IF(COUNT('Séries-Statique'!$A$11:$A$50)&gt;'Etiquette Statique'!N1052,"X","")</f>
        <v/>
      </c>
      <c r="B1088" s="291"/>
      <c r="C1088" s="956" t="s">
        <v>126</v>
      </c>
      <c r="D1088" s="918" t="s">
        <v>263</v>
      </c>
      <c r="E1088" s="919"/>
      <c r="F1088" s="920"/>
      <c r="G1088" s="416" t="s">
        <v>174</v>
      </c>
      <c r="H1088" s="416"/>
      <c r="I1088" s="959"/>
      <c r="J1088" s="960"/>
      <c r="K1088" s="293"/>
      <c r="M1088" s="521"/>
      <c r="N1088" s="291"/>
      <c r="O1088" s="956" t="s">
        <v>126</v>
      </c>
      <c r="P1088" s="918" t="s">
        <v>263</v>
      </c>
      <c r="Q1088" s="919"/>
      <c r="R1088" s="920"/>
      <c r="S1088" s="416" t="s">
        <v>174</v>
      </c>
      <c r="T1088" s="416"/>
      <c r="U1088" s="959"/>
      <c r="V1088" s="960"/>
      <c r="W1088" s="293"/>
    </row>
    <row r="1089" spans="1:23" x14ac:dyDescent="0.25">
      <c r="A1089" s="138" t="str">
        <f>IF(COUNT('Séries-Statique'!$A$11:$A$50)&gt;'Etiquette Statique'!N1052,"X","")</f>
        <v/>
      </c>
      <c r="B1089" s="291"/>
      <c r="C1089" s="957"/>
      <c r="D1089" s="913" t="s">
        <v>128</v>
      </c>
      <c r="E1089" s="914"/>
      <c r="F1089" s="915"/>
      <c r="G1089" s="110" t="s">
        <v>266</v>
      </c>
      <c r="H1089" s="110"/>
      <c r="I1089" s="949"/>
      <c r="J1089" s="950"/>
      <c r="K1089" s="293"/>
      <c r="M1089" s="521"/>
      <c r="N1089" s="291"/>
      <c r="O1089" s="957"/>
      <c r="P1089" s="913" t="s">
        <v>128</v>
      </c>
      <c r="Q1089" s="914"/>
      <c r="R1089" s="915"/>
      <c r="S1089" s="110" t="s">
        <v>266</v>
      </c>
      <c r="T1089" s="110"/>
      <c r="U1089" s="949"/>
      <c r="V1089" s="950"/>
      <c r="W1089" s="293"/>
    </row>
    <row r="1090" spans="1:23" x14ac:dyDescent="0.25">
      <c r="A1090" s="138" t="str">
        <f>IF(COUNT('Séries-Statique'!$A$11:$A$50)&gt;'Etiquette Statique'!N1052,"X","")</f>
        <v/>
      </c>
      <c r="B1090" s="291"/>
      <c r="C1090" s="957"/>
      <c r="D1090" s="913" t="s">
        <v>264</v>
      </c>
      <c r="E1090" s="914"/>
      <c r="F1090" s="915"/>
      <c r="G1090" s="110" t="s">
        <v>265</v>
      </c>
      <c r="H1090" s="110"/>
      <c r="I1090" s="949"/>
      <c r="J1090" s="950"/>
      <c r="K1090" s="293"/>
      <c r="M1090" s="521"/>
      <c r="N1090" s="291"/>
      <c r="O1090" s="957"/>
      <c r="P1090" s="913" t="s">
        <v>264</v>
      </c>
      <c r="Q1090" s="914"/>
      <c r="R1090" s="915"/>
      <c r="S1090" s="110" t="s">
        <v>265</v>
      </c>
      <c r="T1090" s="110"/>
      <c r="U1090" s="949"/>
      <c r="V1090" s="950"/>
      <c r="W1090" s="293"/>
    </row>
    <row r="1091" spans="1:23" x14ac:dyDescent="0.25">
      <c r="A1091" s="138" t="str">
        <f>IF(COUNT('Séries-Statique'!$A$11:$A$50)&gt;'Etiquette Statique'!N1052,"X","")</f>
        <v/>
      </c>
      <c r="B1091" s="291"/>
      <c r="C1091" s="957"/>
      <c r="D1091" s="533" t="s">
        <v>267</v>
      </c>
      <c r="E1091" s="518"/>
      <c r="F1091" s="518"/>
      <c r="G1091" s="110" t="s">
        <v>164</v>
      </c>
      <c r="H1091" s="110"/>
      <c r="I1091" s="949"/>
      <c r="J1091" s="950"/>
      <c r="K1091" s="293"/>
      <c r="M1091" s="521"/>
      <c r="N1091" s="291"/>
      <c r="O1091" s="957"/>
      <c r="P1091" s="533" t="s">
        <v>267</v>
      </c>
      <c r="Q1091" s="518"/>
      <c r="R1091" s="518"/>
      <c r="S1091" s="110" t="s">
        <v>164</v>
      </c>
      <c r="T1091" s="110"/>
      <c r="U1091" s="949"/>
      <c r="V1091" s="950"/>
      <c r="W1091" s="293"/>
    </row>
    <row r="1092" spans="1:23" ht="15.75" thickBot="1" x14ac:dyDescent="0.3">
      <c r="A1092" s="138" t="str">
        <f>IF(COUNT('Séries-Statique'!$A$11:$A$50)&gt;'Etiquette Statique'!N1052,"X","")</f>
        <v/>
      </c>
      <c r="B1092" s="291"/>
      <c r="C1092" s="958"/>
      <c r="D1092" s="534" t="s">
        <v>268</v>
      </c>
      <c r="E1092" s="519"/>
      <c r="F1092" s="519"/>
      <c r="G1092" s="3" t="s">
        <v>164</v>
      </c>
      <c r="H1092" s="3"/>
      <c r="I1092" s="954"/>
      <c r="J1092" s="955"/>
      <c r="K1092" s="293"/>
      <c r="M1092" s="521"/>
      <c r="N1092" s="291"/>
      <c r="O1092" s="958"/>
      <c r="P1092" s="534" t="s">
        <v>268</v>
      </c>
      <c r="Q1092" s="519"/>
      <c r="R1092" s="519"/>
      <c r="S1092" s="3" t="s">
        <v>164</v>
      </c>
      <c r="T1092" s="3"/>
      <c r="U1092" s="954"/>
      <c r="V1092" s="955"/>
      <c r="W1092" s="293"/>
    </row>
    <row r="1093" spans="1:23" ht="15.75" thickBot="1" x14ac:dyDescent="0.3">
      <c r="A1093" s="138" t="str">
        <f>IF(COUNT('Séries-Statique'!$A$11:$A$50)&gt;'Etiquette Statique'!N1052,"X","")</f>
        <v/>
      </c>
      <c r="B1093" s="291"/>
      <c r="C1093" s="292"/>
      <c r="D1093" s="292"/>
      <c r="E1093" s="292"/>
      <c r="F1093" s="292"/>
      <c r="G1093" s="292"/>
      <c r="H1093" s="292"/>
      <c r="I1093" s="292"/>
      <c r="J1093" s="292"/>
      <c r="K1093" s="293"/>
      <c r="M1093" s="521"/>
      <c r="N1093" s="291"/>
      <c r="O1093" s="292"/>
      <c r="P1093" s="292"/>
      <c r="Q1093" s="292"/>
      <c r="R1093" s="292"/>
      <c r="S1093" s="292"/>
      <c r="T1093" s="292"/>
      <c r="U1093" s="292"/>
      <c r="V1093" s="292"/>
      <c r="W1093" s="293"/>
    </row>
    <row r="1094" spans="1:23" ht="18.75" x14ac:dyDescent="0.3">
      <c r="A1094" s="138" t="str">
        <f>IF(COUNT('Séries-Statique'!$A$11:$A$50)&gt;'Etiquette Statique'!N1052,"X","")</f>
        <v/>
      </c>
      <c r="B1094" s="291"/>
      <c r="C1094" s="901" t="s">
        <v>269</v>
      </c>
      <c r="D1094" s="902"/>
      <c r="E1094" s="902"/>
      <c r="F1094" s="902"/>
      <c r="G1094" s="902"/>
      <c r="H1094" s="902"/>
      <c r="I1094" s="902"/>
      <c r="J1094" s="903"/>
      <c r="K1094" s="293"/>
      <c r="M1094" s="521"/>
      <c r="N1094" s="291"/>
      <c r="O1094" s="901" t="s">
        <v>269</v>
      </c>
      <c r="P1094" s="902"/>
      <c r="Q1094" s="902"/>
      <c r="R1094" s="902"/>
      <c r="S1094" s="902"/>
      <c r="T1094" s="902"/>
      <c r="U1094" s="902"/>
      <c r="V1094" s="903"/>
      <c r="W1094" s="293"/>
    </row>
    <row r="1095" spans="1:23" x14ac:dyDescent="0.25">
      <c r="A1095" s="138" t="str">
        <f>IF(COUNT('Séries-Statique'!$A$11:$A$50)&gt;'Etiquette Statique'!N1052,"X","")</f>
        <v/>
      </c>
      <c r="B1095" s="291"/>
      <c r="C1095" s="904"/>
      <c r="D1095" s="905"/>
      <c r="E1095" s="905"/>
      <c r="F1095" s="905"/>
      <c r="G1095" s="905"/>
      <c r="H1095" s="905"/>
      <c r="I1095" s="905"/>
      <c r="J1095" s="906"/>
      <c r="K1095" s="293"/>
      <c r="M1095" s="521"/>
      <c r="N1095" s="291"/>
      <c r="O1095" s="904"/>
      <c r="P1095" s="905"/>
      <c r="Q1095" s="905"/>
      <c r="R1095" s="905"/>
      <c r="S1095" s="905"/>
      <c r="T1095" s="905"/>
      <c r="U1095" s="905"/>
      <c r="V1095" s="906"/>
      <c r="W1095" s="293"/>
    </row>
    <row r="1096" spans="1:23" x14ac:dyDescent="0.25">
      <c r="A1096" s="138" t="str">
        <f>IF(COUNT('Séries-Statique'!$A$11:$A$50)&gt;'Etiquette Statique'!N1052,"X","")</f>
        <v/>
      </c>
      <c r="B1096" s="291"/>
      <c r="C1096" s="907"/>
      <c r="D1096" s="908"/>
      <c r="E1096" s="908"/>
      <c r="F1096" s="908"/>
      <c r="G1096" s="908"/>
      <c r="H1096" s="908"/>
      <c r="I1096" s="908"/>
      <c r="J1096" s="909"/>
      <c r="K1096" s="293"/>
      <c r="M1096" s="521"/>
      <c r="N1096" s="291"/>
      <c r="O1096" s="907"/>
      <c r="P1096" s="908"/>
      <c r="Q1096" s="908"/>
      <c r="R1096" s="908"/>
      <c r="S1096" s="908"/>
      <c r="T1096" s="908"/>
      <c r="U1096" s="908"/>
      <c r="V1096" s="909"/>
      <c r="W1096" s="293"/>
    </row>
    <row r="1097" spans="1:23" x14ac:dyDescent="0.25">
      <c r="A1097" s="138" t="str">
        <f>IF(COUNT('Séries-Statique'!$A$11:$A$50)&gt;'Etiquette Statique'!N1052,"X","")</f>
        <v/>
      </c>
      <c r="B1097" s="291"/>
      <c r="C1097" s="907"/>
      <c r="D1097" s="908"/>
      <c r="E1097" s="908"/>
      <c r="F1097" s="908"/>
      <c r="G1097" s="908"/>
      <c r="H1097" s="908"/>
      <c r="I1097" s="908"/>
      <c r="J1097" s="909"/>
      <c r="K1097" s="293"/>
      <c r="M1097" s="521"/>
      <c r="N1097" s="291"/>
      <c r="O1097" s="907"/>
      <c r="P1097" s="908"/>
      <c r="Q1097" s="908"/>
      <c r="R1097" s="908"/>
      <c r="S1097" s="908"/>
      <c r="T1097" s="908"/>
      <c r="U1097" s="908"/>
      <c r="V1097" s="909"/>
      <c r="W1097" s="293"/>
    </row>
    <row r="1098" spans="1:23" ht="15.75" thickBot="1" x14ac:dyDescent="0.3">
      <c r="A1098" s="138" t="str">
        <f>IF(COUNT('Séries-Statique'!$A$11:$A$50)&gt;'Etiquette Statique'!N1052,"X","")</f>
        <v/>
      </c>
      <c r="B1098" s="291"/>
      <c r="C1098" s="910"/>
      <c r="D1098" s="911"/>
      <c r="E1098" s="911"/>
      <c r="F1098" s="911"/>
      <c r="G1098" s="911"/>
      <c r="H1098" s="911"/>
      <c r="I1098" s="911"/>
      <c r="J1098" s="912"/>
      <c r="K1098" s="293"/>
      <c r="M1098" s="521"/>
      <c r="N1098" s="291"/>
      <c r="O1098" s="910"/>
      <c r="P1098" s="911"/>
      <c r="Q1098" s="911"/>
      <c r="R1098" s="911"/>
      <c r="S1098" s="911"/>
      <c r="T1098" s="911"/>
      <c r="U1098" s="911"/>
      <c r="V1098" s="912"/>
      <c r="W1098" s="293"/>
    </row>
    <row r="1099" spans="1:23" ht="15.75" thickBot="1" x14ac:dyDescent="0.3">
      <c r="A1099" s="138" t="str">
        <f>IF(COUNT('Séries-Statique'!$A$11:$A$50)&gt;'Etiquette Statique'!N1052,"X","")</f>
        <v/>
      </c>
      <c r="B1099" s="294"/>
      <c r="C1099" s="295"/>
      <c r="D1099" s="295"/>
      <c r="E1099" s="295"/>
      <c r="F1099" s="295"/>
      <c r="G1099" s="295"/>
      <c r="H1099" s="295"/>
      <c r="I1099" s="295"/>
      <c r="J1099" s="295"/>
      <c r="K1099" s="296"/>
      <c r="M1099" s="521"/>
      <c r="N1099" s="294"/>
      <c r="O1099" s="295"/>
      <c r="P1099" s="295"/>
      <c r="Q1099" s="295"/>
      <c r="R1099" s="295"/>
      <c r="S1099" s="295"/>
      <c r="T1099" s="295"/>
      <c r="U1099" s="295"/>
      <c r="V1099" s="295"/>
      <c r="W1099" s="296"/>
    </row>
    <row r="1100" spans="1:23" ht="15" customHeight="1" x14ac:dyDescent="0.25">
      <c r="A1100" s="138" t="str">
        <f>IF(COUNT('Séries-Statique'!$A$11:$A$50)&gt;'Etiquette Statique'!N1052,"X","")</f>
        <v/>
      </c>
      <c r="B1100" s="522"/>
      <c r="C1100" s="522"/>
      <c r="D1100" s="522"/>
      <c r="E1100" s="522"/>
      <c r="F1100" s="522"/>
      <c r="G1100" s="522"/>
      <c r="H1100" s="522"/>
      <c r="I1100" s="522"/>
      <c r="J1100" s="522"/>
      <c r="K1100" s="522"/>
      <c r="L1100" s="522"/>
      <c r="M1100" s="523"/>
      <c r="N1100" s="522"/>
      <c r="O1100" s="522"/>
      <c r="P1100" s="522"/>
      <c r="Q1100" s="522"/>
      <c r="R1100" s="522"/>
      <c r="S1100" s="522"/>
      <c r="T1100" s="522"/>
      <c r="U1100" s="522"/>
      <c r="V1100" s="522"/>
      <c r="W1100" s="522"/>
    </row>
    <row r="1101" spans="1:23" ht="15" customHeight="1" thickBot="1" x14ac:dyDescent="0.3">
      <c r="A1101" s="138" t="str">
        <f>IF(COUNT('Séries-Statique'!$A$11:$A$50)&gt;'Etiquette Statique'!N1152,"X","")</f>
        <v/>
      </c>
      <c r="M1101" s="521"/>
    </row>
    <row r="1102" spans="1:23" x14ac:dyDescent="0.25">
      <c r="A1102" s="138" t="str">
        <f>IF(COUNT('Séries-Statique'!$A$11:$A$50)&gt;'Etiquette Statique'!N1152,"X","")</f>
        <v/>
      </c>
      <c r="B1102" s="137">
        <f>N1052+1</f>
        <v>44</v>
      </c>
      <c r="C1102" s="289"/>
      <c r="D1102" s="289"/>
      <c r="E1102" s="289"/>
      <c r="F1102" s="289"/>
      <c r="G1102" s="289"/>
      <c r="H1102" s="289"/>
      <c r="I1102" s="289"/>
      <c r="J1102" s="289"/>
      <c r="K1102" s="290"/>
      <c r="M1102" s="521"/>
      <c r="N1102" s="137">
        <f>B1102+1</f>
        <v>45</v>
      </c>
      <c r="O1102" s="289"/>
      <c r="P1102" s="289"/>
      <c r="Q1102" s="289"/>
      <c r="R1102" s="289"/>
      <c r="S1102" s="289"/>
      <c r="T1102" s="289"/>
      <c r="U1102" s="289"/>
      <c r="V1102" s="289"/>
      <c r="W1102" s="290"/>
    </row>
    <row r="1103" spans="1:23" ht="23.25" x14ac:dyDescent="0.35">
      <c r="A1103" s="138" t="str">
        <f>IF(COUNT('Séries-Statique'!$A$11:$A$50)&gt;'Etiquette Statique'!N1152,"X","")</f>
        <v/>
      </c>
      <c r="B1103" s="291"/>
      <c r="C1103" s="931" t="s">
        <v>246</v>
      </c>
      <c r="D1103" s="931"/>
      <c r="E1103" s="953">
        <f ca="1">OFFSET('Séries-Statique'!$A$11,B1102,13)</f>
        <v>0</v>
      </c>
      <c r="F1103" s="953"/>
      <c r="G1103" s="953"/>
      <c r="H1103" s="953"/>
      <c r="I1103" s="953"/>
      <c r="J1103" s="953"/>
      <c r="K1103" s="293"/>
      <c r="M1103" s="521"/>
      <c r="N1103" s="291"/>
      <c r="O1103" s="931" t="s">
        <v>246</v>
      </c>
      <c r="P1103" s="931"/>
      <c r="Q1103" s="953">
        <f ca="1">OFFSET('Séries-Statique'!$A$11,N1102,13)</f>
        <v>0</v>
      </c>
      <c r="R1103" s="953"/>
      <c r="S1103" s="953"/>
      <c r="T1103" s="953"/>
      <c r="U1103" s="953"/>
      <c r="V1103" s="953"/>
      <c r="W1103" s="293"/>
    </row>
    <row r="1104" spans="1:23" x14ac:dyDescent="0.25">
      <c r="A1104" s="138" t="str">
        <f>IF(COUNT('Séries-Statique'!$A$11:$A$50)&gt;'Etiquette Statique'!N1152,"X","")</f>
        <v/>
      </c>
      <c r="B1104" s="291"/>
      <c r="C1104" s="945"/>
      <c r="D1104" s="945"/>
      <c r="E1104" s="945"/>
      <c r="F1104" s="945"/>
      <c r="G1104" s="945"/>
      <c r="H1104" s="945"/>
      <c r="I1104" s="945"/>
      <c r="J1104" s="945"/>
      <c r="K1104" s="293"/>
      <c r="M1104" s="521"/>
      <c r="N1104" s="291"/>
      <c r="O1104" s="945"/>
      <c r="P1104" s="945"/>
      <c r="Q1104" s="945"/>
      <c r="R1104" s="945"/>
      <c r="S1104" s="945"/>
      <c r="T1104" s="945"/>
      <c r="U1104" s="945"/>
      <c r="V1104" s="945"/>
      <c r="W1104" s="293"/>
    </row>
    <row r="1105" spans="1:23" ht="21" x14ac:dyDescent="0.35">
      <c r="A1105" s="138" t="str">
        <f>IF(COUNT('Séries-Statique'!$A$11:$A$50)&gt;'Etiquette Statique'!N1152,"X","")</f>
        <v/>
      </c>
      <c r="B1105" s="291"/>
      <c r="C1105" s="931" t="s">
        <v>39</v>
      </c>
      <c r="D1105" s="931"/>
      <c r="E1105" s="932">
        <f ca="1">OFFSET('Séries-Statique'!$A$11,B1102,0)</f>
        <v>0</v>
      </c>
      <c r="F1105" s="932"/>
      <c r="G1105" s="948" t="s">
        <v>67</v>
      </c>
      <c r="H1105" s="948"/>
      <c r="I1105" s="932">
        <f ca="1">OFFSET('Séries-Statique'!$A$11,B1102,6)</f>
        <v>0</v>
      </c>
      <c r="J1105" s="932"/>
      <c r="K1105" s="293"/>
      <c r="M1105" s="521"/>
      <c r="N1105" s="291"/>
      <c r="O1105" s="931" t="s">
        <v>39</v>
      </c>
      <c r="P1105" s="931"/>
      <c r="Q1105" s="932">
        <f ca="1">OFFSET('Séries-Statique'!$A$11,N1102,0)</f>
        <v>0</v>
      </c>
      <c r="R1105" s="932"/>
      <c r="S1105" s="948" t="s">
        <v>67</v>
      </c>
      <c r="T1105" s="948"/>
      <c r="U1105" s="932">
        <f ca="1">OFFSET('Séries-Statique'!$A$11,N1102,6)</f>
        <v>0</v>
      </c>
      <c r="V1105" s="932"/>
      <c r="W1105" s="293"/>
    </row>
    <row r="1106" spans="1:23" ht="23.25" x14ac:dyDescent="0.35">
      <c r="A1106" s="138" t="str">
        <f>IF(COUNT('Séries-Statique'!$A$11:$A$50)&gt;'Etiquette Statique'!N1152,"X","")</f>
        <v/>
      </c>
      <c r="B1106" s="291"/>
      <c r="C1106" s="931" t="s">
        <v>1</v>
      </c>
      <c r="D1106" s="931"/>
      <c r="E1106" s="953">
        <f ca="1">OFFSET('Séries-Statique'!$A$11,B1102,9)</f>
        <v>0</v>
      </c>
      <c r="F1106" s="953"/>
      <c r="G1106" s="948" t="s">
        <v>2</v>
      </c>
      <c r="H1106" s="948"/>
      <c r="I1106" s="932">
        <f ca="1">OFFSET('Séries-Statique'!$A$11,B1102,10)</f>
        <v>0</v>
      </c>
      <c r="J1106" s="932"/>
      <c r="K1106" s="293"/>
      <c r="M1106" s="521"/>
      <c r="N1106" s="291"/>
      <c r="O1106" s="931" t="s">
        <v>1</v>
      </c>
      <c r="P1106" s="931"/>
      <c r="Q1106" s="953">
        <f ca="1">OFFSET('Séries-Statique'!$A$11,N1102,9)</f>
        <v>0</v>
      </c>
      <c r="R1106" s="953"/>
      <c r="S1106" s="948" t="s">
        <v>2</v>
      </c>
      <c r="T1106" s="948"/>
      <c r="U1106" s="932">
        <f ca="1">OFFSET('Séries-Statique'!$A$11,N1102,10)</f>
        <v>0</v>
      </c>
      <c r="V1106" s="932"/>
      <c r="W1106" s="293"/>
    </row>
    <row r="1107" spans="1:23" ht="21" x14ac:dyDescent="0.35">
      <c r="A1107" s="138" t="str">
        <f>IF(COUNT('Séries-Statique'!$A$11:$A$50)&gt;'Etiquette Statique'!N1152,"X","")</f>
        <v/>
      </c>
      <c r="B1107" s="291"/>
      <c r="C1107" s="520" t="s">
        <v>258</v>
      </c>
      <c r="D1107" s="520"/>
      <c r="E1107" s="527">
        <f ca="1">OFFSET('Séries-Statique'!$A$11,B1102,11)</f>
        <v>0</v>
      </c>
      <c r="F1107" s="525"/>
      <c r="G1107" s="866" t="s">
        <v>270</v>
      </c>
      <c r="H1107" s="866"/>
      <c r="I1107" s="527">
        <f ca="1">OFFSET('Séries-Statique'!$A$11,B1102,8)</f>
        <v>0</v>
      </c>
      <c r="J1107" s="527"/>
      <c r="K1107" s="293"/>
      <c r="M1107" s="521"/>
      <c r="N1107" s="291"/>
      <c r="O1107" s="520" t="s">
        <v>258</v>
      </c>
      <c r="P1107" s="520"/>
      <c r="Q1107" s="527">
        <f ca="1">OFFSET('Séries-Statique'!$A$11,N1102,11)</f>
        <v>0</v>
      </c>
      <c r="R1107" s="525"/>
      <c r="S1107" s="866" t="s">
        <v>270</v>
      </c>
      <c r="T1107" s="866"/>
      <c r="U1107" s="527">
        <f ca="1">OFFSET('Séries-Statique'!$A$11,N1102,8)</f>
        <v>0</v>
      </c>
      <c r="V1107" s="527"/>
      <c r="W1107" s="293"/>
    </row>
    <row r="1108" spans="1:23" ht="18.75" x14ac:dyDescent="0.3">
      <c r="A1108" s="138" t="str">
        <f>IF(COUNT('Séries-Statique'!$A$11:$A$50)&gt;'Etiquette Statique'!N1152,"X","")</f>
        <v/>
      </c>
      <c r="B1108" s="291"/>
      <c r="C1108" s="952" t="s">
        <v>68</v>
      </c>
      <c r="D1108" s="952"/>
      <c r="E1108" s="866" t="s">
        <v>69</v>
      </c>
      <c r="F1108" s="866"/>
      <c r="G1108" s="951">
        <f ca="1">OFFSET('Séries-Statique'!$A$11,B1102,2)</f>
        <v>0</v>
      </c>
      <c r="H1108" s="951"/>
      <c r="I1108" s="951"/>
      <c r="J1108" s="951"/>
      <c r="K1108" s="293"/>
      <c r="M1108" s="521"/>
      <c r="N1108" s="291"/>
      <c r="O1108" s="952" t="s">
        <v>68</v>
      </c>
      <c r="P1108" s="952"/>
      <c r="Q1108" s="866" t="s">
        <v>69</v>
      </c>
      <c r="R1108" s="866"/>
      <c r="S1108" s="951">
        <f ca="1">OFFSET('Séries-Statique'!$A$11,N1102,2)</f>
        <v>0</v>
      </c>
      <c r="T1108" s="951"/>
      <c r="U1108" s="951"/>
      <c r="V1108" s="951"/>
      <c r="W1108" s="293"/>
    </row>
    <row r="1109" spans="1:23" ht="18.75" x14ac:dyDescent="0.3">
      <c r="A1109" s="138" t="str">
        <f>IF(COUNT('Séries-Statique'!$A$11:$A$50)&gt;'Etiquette Statique'!N1152,"X","")</f>
        <v/>
      </c>
      <c r="B1109" s="291"/>
      <c r="C1109" s="952"/>
      <c r="D1109" s="952"/>
      <c r="E1109" s="866" t="s">
        <v>70</v>
      </c>
      <c r="F1109" s="866"/>
      <c r="G1109" s="951">
        <f ca="1">OFFSET('Séries-Statique'!$A$11,B1102,3)</f>
        <v>0</v>
      </c>
      <c r="H1109" s="951"/>
      <c r="I1109" s="951"/>
      <c r="J1109" s="951"/>
      <c r="K1109" s="293"/>
      <c r="M1109" s="521"/>
      <c r="N1109" s="291"/>
      <c r="O1109" s="952"/>
      <c r="P1109" s="952"/>
      <c r="Q1109" s="866" t="s">
        <v>70</v>
      </c>
      <c r="R1109" s="866"/>
      <c r="S1109" s="951">
        <f ca="1">OFFSET('Séries-Statique'!$A$11,N1102,3)</f>
        <v>0</v>
      </c>
      <c r="T1109" s="951"/>
      <c r="U1109" s="951"/>
      <c r="V1109" s="951"/>
      <c r="W1109" s="293"/>
    </row>
    <row r="1110" spans="1:23" ht="18.75" x14ac:dyDescent="0.3">
      <c r="A1110" s="138" t="str">
        <f>IF(COUNT('Séries-Statique'!$A$11:$A$50)&gt;'Etiquette Statique'!N1152,"X","")</f>
        <v/>
      </c>
      <c r="B1110" s="291"/>
      <c r="C1110" s="952"/>
      <c r="D1110" s="952"/>
      <c r="E1110" s="866" t="s">
        <v>257</v>
      </c>
      <c r="F1110" s="866"/>
      <c r="G1110" s="951">
        <f ca="1">OFFSET('Séries-Statique'!$A$11,B1102,4)</f>
        <v>0</v>
      </c>
      <c r="H1110" s="951"/>
      <c r="I1110" s="951"/>
      <c r="J1110" s="951"/>
      <c r="K1110" s="293"/>
      <c r="M1110" s="521"/>
      <c r="N1110" s="291"/>
      <c r="O1110" s="952"/>
      <c r="P1110" s="952"/>
      <c r="Q1110" s="866" t="s">
        <v>257</v>
      </c>
      <c r="R1110" s="866"/>
      <c r="S1110" s="951">
        <f ca="1">OFFSET('Séries-Statique'!$A$11,N1102,4)</f>
        <v>0</v>
      </c>
      <c r="T1110" s="951"/>
      <c r="U1110" s="951"/>
      <c r="V1110" s="951"/>
      <c r="W1110" s="293"/>
    </row>
    <row r="1111" spans="1:23" ht="21" x14ac:dyDescent="0.35">
      <c r="A1111" s="138" t="str">
        <f>IF(COUNT('Séries-Statique'!$A$11:$A$50)&gt;'Etiquette Statique'!N1152,"X","")</f>
        <v/>
      </c>
      <c r="B1111" s="291"/>
      <c r="C1111" s="952"/>
      <c r="D1111" s="952"/>
      <c r="E1111" s="866" t="s">
        <v>71</v>
      </c>
      <c r="F1111" s="866"/>
      <c r="G1111" s="947">
        <f ca="1">OFFSET('Séries-Statique'!$A$11,B1102,5)</f>
        <v>0</v>
      </c>
      <c r="H1111" s="947"/>
      <c r="I1111" s="947"/>
      <c r="J1111" s="947"/>
      <c r="K1111" s="293"/>
      <c r="M1111" s="521"/>
      <c r="N1111" s="291"/>
      <c r="O1111" s="952"/>
      <c r="P1111" s="952"/>
      <c r="Q1111" s="866" t="s">
        <v>71</v>
      </c>
      <c r="R1111" s="866"/>
      <c r="S1111" s="947">
        <f ca="1">OFFSET('Séries-Statique'!$A$11,N1102,5)</f>
        <v>0</v>
      </c>
      <c r="T1111" s="947"/>
      <c r="U1111" s="947"/>
      <c r="V1111" s="947"/>
      <c r="W1111" s="293"/>
    </row>
    <row r="1112" spans="1:23" ht="21" x14ac:dyDescent="0.35">
      <c r="A1112" s="138" t="str">
        <f>IF(COUNT('Séries-Statique'!$A$11:$A$50)&gt;'Etiquette Statique'!N1152,"X","")</f>
        <v/>
      </c>
      <c r="B1112" s="291"/>
      <c r="C1112" s="931" t="s">
        <v>248</v>
      </c>
      <c r="D1112" s="931"/>
      <c r="E1112" s="948" t="str">
        <f ca="1">IF(E1103="","",IF(OR(E1103="DWF",E1103="DNF"),"Distance","Temps"))</f>
        <v>Temps</v>
      </c>
      <c r="F1112" s="948"/>
      <c r="G1112" s="525">
        <f ca="1">OFFSET('Séries-Statique'!$A$11,B1102,18)</f>
        <v>0</v>
      </c>
      <c r="H1112" s="524">
        <f ca="1">OFFSET('Séries-Statique'!$A$11,B1102,19)</f>
        <v>0</v>
      </c>
      <c r="I1112" s="526">
        <f ca="1">OFFSET('Séries-Statique'!$A$11,B1102,20)</f>
        <v>0</v>
      </c>
      <c r="J1112" s="524">
        <f ca="1">OFFSET('Séries-Statique'!$A$11,B1102,21)</f>
        <v>0</v>
      </c>
      <c r="K1112" s="293"/>
      <c r="M1112" s="521"/>
      <c r="N1112" s="291"/>
      <c r="O1112" s="931" t="s">
        <v>248</v>
      </c>
      <c r="P1112" s="931"/>
      <c r="Q1112" s="948" t="str">
        <f ca="1">IF(Q1103="","",IF(OR(Q1103="DWF",Q1103="DNF"),"Distance","Temps"))</f>
        <v>Temps</v>
      </c>
      <c r="R1112" s="948"/>
      <c r="S1112" s="525">
        <f ca="1">OFFSET('Séries-Statique'!$A$11,N1102,18)</f>
        <v>0</v>
      </c>
      <c r="T1112" s="524">
        <f ca="1">OFFSET('Séries-Statique'!$A$11,N1102,19)</f>
        <v>0</v>
      </c>
      <c r="U1112" s="526">
        <f ca="1">OFFSET('Séries-Statique'!$A$11,N1102,20)</f>
        <v>0</v>
      </c>
      <c r="V1112" s="524">
        <f ca="1">OFFSET('Séries-Statique'!$A$11,N1102,21)</f>
        <v>0</v>
      </c>
      <c r="W1112" s="293"/>
    </row>
    <row r="1113" spans="1:23" ht="18.75" x14ac:dyDescent="0.3">
      <c r="A1113" s="138" t="str">
        <f>IF(COUNT('Séries-Statique'!$A$11:$A$50)&gt;'Etiquette Statique'!N1152,"X","")</f>
        <v/>
      </c>
      <c r="B1113" s="291"/>
      <c r="C1113" s="931"/>
      <c r="D1113" s="931"/>
      <c r="E1113" s="933" t="s">
        <v>273</v>
      </c>
      <c r="F1113" s="514" t="s">
        <v>271</v>
      </c>
      <c r="G1113" s="528">
        <f ca="1">OFFSET('Séries-Statique'!$A$11,B1102,14)</f>
        <v>0</v>
      </c>
      <c r="H1113" s="529">
        <f ca="1">OFFSET('Séries-Statique'!$A$11,B1102,15)</f>
        <v>0</v>
      </c>
      <c r="I1113" s="528">
        <f ca="1">OFFSET('Séries-Statique'!$A$11,B1102,16)</f>
        <v>0</v>
      </c>
      <c r="J1113" s="529">
        <f ca="1">OFFSET('Séries-Statique'!$A$11,B1102,17)</f>
        <v>0</v>
      </c>
      <c r="K1113" s="293"/>
      <c r="M1113" s="521"/>
      <c r="N1113" s="291"/>
      <c r="O1113" s="931"/>
      <c r="P1113" s="931"/>
      <c r="Q1113" s="933" t="s">
        <v>273</v>
      </c>
      <c r="R1113" s="514" t="s">
        <v>271</v>
      </c>
      <c r="S1113" s="528">
        <f ca="1">OFFSET('Séries-Statique'!$A$11,N1102,14)</f>
        <v>0</v>
      </c>
      <c r="T1113" s="529">
        <f ca="1">OFFSET('Séries-Statique'!$A$11,N1102,15)</f>
        <v>0</v>
      </c>
      <c r="U1113" s="528">
        <f ca="1">OFFSET('Séries-Statique'!$A$11,N1102,16)</f>
        <v>0</v>
      </c>
      <c r="V1113" s="529">
        <f ca="1">OFFSET('Séries-Statique'!$A$11,N1102,17)</f>
        <v>0</v>
      </c>
      <c r="W1113" s="293"/>
    </row>
    <row r="1114" spans="1:23" ht="18.75" x14ac:dyDescent="0.3">
      <c r="A1114" s="138" t="str">
        <f>IF(COUNT('Séries-Statique'!$A$11:$A$50)&gt;'Etiquette Statique'!N1152,"X","")</f>
        <v/>
      </c>
      <c r="B1114" s="291"/>
      <c r="C1114" s="931"/>
      <c r="D1114" s="931"/>
      <c r="E1114" s="933"/>
      <c r="F1114" s="514" t="s">
        <v>272</v>
      </c>
      <c r="G1114" s="528">
        <f ca="1">OFFSET('Séries-Statique'!$A$11,B1102,22)</f>
        <v>0</v>
      </c>
      <c r="H1114" s="529">
        <f ca="1">OFFSET('Séries-Statique'!$A$11,B1102,23)</f>
        <v>0</v>
      </c>
      <c r="I1114" s="528">
        <f ca="1">OFFSET('Séries-Statique'!$A$11,B1102,24)</f>
        <v>0</v>
      </c>
      <c r="J1114" s="529">
        <f ca="1">OFFSET('Séries-Statique'!$A$11,B1102,25)</f>
        <v>0</v>
      </c>
      <c r="K1114" s="293"/>
      <c r="M1114" s="521"/>
      <c r="N1114" s="291"/>
      <c r="O1114" s="931"/>
      <c r="P1114" s="931"/>
      <c r="Q1114" s="933"/>
      <c r="R1114" s="514" t="s">
        <v>272</v>
      </c>
      <c r="S1114" s="528">
        <f ca="1">OFFSET('Séries-Statique'!$A$11,N1102,22)</f>
        <v>0</v>
      </c>
      <c r="T1114" s="529">
        <f ca="1">OFFSET('Séries-Statique'!$A$11,N1102,23)</f>
        <v>0</v>
      </c>
      <c r="U1114" s="528">
        <f ca="1">OFFSET('Séries-Statique'!$A$11,N1102,24)</f>
        <v>0</v>
      </c>
      <c r="V1114" s="529">
        <f ca="1">OFFSET('Séries-Statique'!$A$11,N1102,25)</f>
        <v>0</v>
      </c>
      <c r="W1114" s="293"/>
    </row>
    <row r="1115" spans="1:23" x14ac:dyDescent="0.25">
      <c r="A1115" s="138" t="str">
        <f>IF(COUNT('Séries-Statique'!$A$11:$A$50)&gt;'Etiquette Statique'!N1152,"X","")</f>
        <v/>
      </c>
      <c r="B1115" s="291"/>
      <c r="C1115" s="945"/>
      <c r="D1115" s="945"/>
      <c r="E1115" s="945"/>
      <c r="F1115" s="945"/>
      <c r="G1115" s="945"/>
      <c r="H1115" s="945"/>
      <c r="I1115" s="945"/>
      <c r="J1115" s="945"/>
      <c r="K1115" s="293"/>
      <c r="M1115" s="521"/>
      <c r="N1115" s="291"/>
      <c r="O1115" s="945"/>
      <c r="P1115" s="945"/>
      <c r="Q1115" s="945"/>
      <c r="R1115" s="945"/>
      <c r="S1115" s="945"/>
      <c r="T1115" s="945"/>
      <c r="U1115" s="945"/>
      <c r="V1115" s="945"/>
      <c r="W1115" s="293"/>
    </row>
    <row r="1116" spans="1:23" ht="18.75" x14ac:dyDescent="0.3">
      <c r="A1116" s="138" t="str">
        <f>IF(COUNT('Séries-Statique'!$A$11:$A$50)&gt;'Etiquette Statique'!N1152,"X","")</f>
        <v/>
      </c>
      <c r="B1116" s="291"/>
      <c r="C1116" s="946" t="s">
        <v>259</v>
      </c>
      <c r="D1116" s="946"/>
      <c r="E1116" s="946"/>
      <c r="F1116" s="946"/>
      <c r="G1116" s="946"/>
      <c r="H1116" s="946"/>
      <c r="I1116" s="946"/>
      <c r="J1116" s="946"/>
      <c r="K1116" s="293"/>
      <c r="M1116" s="521"/>
      <c r="N1116" s="291"/>
      <c r="O1116" s="946" t="s">
        <v>259</v>
      </c>
      <c r="P1116" s="946"/>
      <c r="Q1116" s="946"/>
      <c r="R1116" s="946"/>
      <c r="S1116" s="946"/>
      <c r="T1116" s="946"/>
      <c r="U1116" s="946"/>
      <c r="V1116" s="946"/>
      <c r="W1116" s="293"/>
    </row>
    <row r="1117" spans="1:23" ht="15.75" thickBot="1" x14ac:dyDescent="0.3">
      <c r="A1117" s="138" t="str">
        <f>IF(COUNT('Séries-Statique'!$A$11:$A$50)&gt;'Etiquette Statique'!N1152,"X","")</f>
        <v/>
      </c>
      <c r="B1117" s="291"/>
      <c r="C1117" s="945"/>
      <c r="D1117" s="945"/>
      <c r="E1117" s="945"/>
      <c r="F1117" s="945"/>
      <c r="G1117" s="945"/>
      <c r="H1117" s="945"/>
      <c r="I1117" s="945"/>
      <c r="J1117" s="945"/>
      <c r="K1117" s="293"/>
      <c r="M1117" s="521"/>
      <c r="N1117" s="291"/>
      <c r="O1117" s="945"/>
      <c r="P1117" s="945"/>
      <c r="Q1117" s="945"/>
      <c r="R1117" s="945"/>
      <c r="S1117" s="945"/>
      <c r="T1117" s="945"/>
      <c r="U1117" s="945"/>
      <c r="V1117" s="945"/>
      <c r="W1117" s="293"/>
    </row>
    <row r="1118" spans="1:23" ht="15.75" thickBot="1" x14ac:dyDescent="0.3">
      <c r="A1118" s="138" t="str">
        <f>IF(COUNT('Séries-Statique'!$A$11:$A$50)&gt;'Etiquette Statique'!N1152,"X","")</f>
        <v/>
      </c>
      <c r="B1118" s="291"/>
      <c r="C1118" s="933" t="s">
        <v>262</v>
      </c>
      <c r="D1118" s="934"/>
      <c r="E1118" s="530"/>
      <c r="F1118" s="531"/>
      <c r="G1118" s="531"/>
      <c r="H1118" s="531"/>
      <c r="I1118" s="531"/>
      <c r="J1118" s="532"/>
      <c r="K1118" s="293"/>
      <c r="M1118" s="521"/>
      <c r="N1118" s="291"/>
      <c r="O1118" s="933" t="s">
        <v>262</v>
      </c>
      <c r="P1118" s="934"/>
      <c r="Q1118" s="530"/>
      <c r="R1118" s="531"/>
      <c r="S1118" s="531"/>
      <c r="T1118" s="531"/>
      <c r="U1118" s="531"/>
      <c r="V1118" s="532"/>
      <c r="W1118" s="293"/>
    </row>
    <row r="1119" spans="1:23" ht="15.75" thickBot="1" x14ac:dyDescent="0.3">
      <c r="A1119" s="138" t="str">
        <f>IF(COUNT('Séries-Statique'!$A$11:$A$50)&gt;'Etiquette Statique'!N1152,"X","")</f>
        <v/>
      </c>
      <c r="B1119" s="291"/>
      <c r="C1119" s="516"/>
      <c r="D1119" s="516"/>
      <c r="E1119" s="289"/>
      <c r="F1119" s="289"/>
      <c r="G1119" s="289"/>
      <c r="H1119" s="289"/>
      <c r="I1119" s="289"/>
      <c r="J1119" s="289"/>
      <c r="K1119" s="293"/>
      <c r="M1119" s="521"/>
      <c r="N1119" s="291"/>
      <c r="O1119" s="516"/>
      <c r="P1119" s="516"/>
      <c r="Q1119" s="289"/>
      <c r="R1119" s="289"/>
      <c r="S1119" s="289"/>
      <c r="T1119" s="289"/>
      <c r="U1119" s="289"/>
      <c r="V1119" s="289"/>
      <c r="W1119" s="293"/>
    </row>
    <row r="1120" spans="1:23" x14ac:dyDescent="0.25">
      <c r="A1120" s="138" t="str">
        <f>IF(COUNT('Séries-Statique'!$A$11:$A$50)&gt;'Etiquette Statique'!N1152,"X","")</f>
        <v/>
      </c>
      <c r="B1120" s="291"/>
      <c r="C1120" s="976" t="s">
        <v>260</v>
      </c>
      <c r="D1120" s="977"/>
      <c r="E1120" s="959"/>
      <c r="F1120" s="959"/>
      <c r="G1120" s="959"/>
      <c r="H1120" s="959"/>
      <c r="I1120" s="959"/>
      <c r="J1120" s="960"/>
      <c r="K1120" s="293"/>
      <c r="M1120" s="521"/>
      <c r="N1120" s="291"/>
      <c r="O1120" s="976" t="s">
        <v>260</v>
      </c>
      <c r="P1120" s="977"/>
      <c r="Q1120" s="959"/>
      <c r="R1120" s="959"/>
      <c r="S1120" s="959"/>
      <c r="T1120" s="959"/>
      <c r="U1120" s="959"/>
      <c r="V1120" s="960"/>
      <c r="W1120" s="293"/>
    </row>
    <row r="1121" spans="1:23" x14ac:dyDescent="0.25">
      <c r="A1121" s="138" t="str">
        <f>IF(COUNT('Séries-Statique'!$A$11:$A$50)&gt;'Etiquette Statique'!N1152,"X","")</f>
        <v/>
      </c>
      <c r="B1121" s="291"/>
      <c r="C1121" s="971"/>
      <c r="D1121" s="972"/>
      <c r="E1121" s="949"/>
      <c r="F1121" s="949"/>
      <c r="G1121" s="949"/>
      <c r="H1121" s="949"/>
      <c r="I1121" s="949"/>
      <c r="J1121" s="950"/>
      <c r="K1121" s="293"/>
      <c r="M1121" s="521"/>
      <c r="N1121" s="291"/>
      <c r="O1121" s="971"/>
      <c r="P1121" s="972"/>
      <c r="Q1121" s="949"/>
      <c r="R1121" s="949"/>
      <c r="S1121" s="949"/>
      <c r="T1121" s="949"/>
      <c r="U1121" s="949"/>
      <c r="V1121" s="950"/>
      <c r="W1121" s="293"/>
    </row>
    <row r="1122" spans="1:23" x14ac:dyDescent="0.25">
      <c r="A1122" s="138" t="str">
        <f>IF(COUNT('Séries-Statique'!$A$11:$A$50)&gt;'Etiquette Statique'!N1152,"X","")</f>
        <v/>
      </c>
      <c r="B1122" s="291"/>
      <c r="C1122" s="971" t="s">
        <v>261</v>
      </c>
      <c r="D1122" s="972"/>
      <c r="E1122" s="949"/>
      <c r="F1122" s="949"/>
      <c r="G1122" s="949"/>
      <c r="H1122" s="949"/>
      <c r="I1122" s="949"/>
      <c r="J1122" s="950"/>
      <c r="K1122" s="293"/>
      <c r="M1122" s="521"/>
      <c r="N1122" s="291"/>
      <c r="O1122" s="971" t="s">
        <v>261</v>
      </c>
      <c r="P1122" s="972"/>
      <c r="Q1122" s="949"/>
      <c r="R1122" s="949"/>
      <c r="S1122" s="949"/>
      <c r="T1122" s="949"/>
      <c r="U1122" s="949"/>
      <c r="V1122" s="950"/>
      <c r="W1122" s="293"/>
    </row>
    <row r="1123" spans="1:23" ht="15.75" thickBot="1" x14ac:dyDescent="0.3">
      <c r="A1123" s="138" t="str">
        <f>IF(COUNT('Séries-Statique'!$A$11:$A$50)&gt;'Etiquette Statique'!N1152,"X","")</f>
        <v/>
      </c>
      <c r="B1123" s="291"/>
      <c r="C1123" s="973"/>
      <c r="D1123" s="974"/>
      <c r="E1123" s="954"/>
      <c r="F1123" s="954"/>
      <c r="G1123" s="954"/>
      <c r="H1123" s="954"/>
      <c r="I1123" s="954"/>
      <c r="J1123" s="955"/>
      <c r="K1123" s="293"/>
      <c r="M1123" s="521"/>
      <c r="N1123" s="291"/>
      <c r="O1123" s="973"/>
      <c r="P1123" s="974"/>
      <c r="Q1123" s="954"/>
      <c r="R1123" s="954"/>
      <c r="S1123" s="954"/>
      <c r="T1123" s="954"/>
      <c r="U1123" s="954"/>
      <c r="V1123" s="955"/>
      <c r="W1123" s="293"/>
    </row>
    <row r="1124" spans="1:23" ht="15.75" thickBot="1" x14ac:dyDescent="0.3">
      <c r="A1124" s="138" t="str">
        <f>IF(COUNT('Séries-Statique'!$A$11:$A$50)&gt;'Etiquette Statique'!N1152,"X","")</f>
        <v/>
      </c>
      <c r="B1124" s="291"/>
      <c r="C1124" s="292"/>
      <c r="D1124" s="292"/>
      <c r="E1124" s="292"/>
      <c r="F1124" s="292"/>
      <c r="G1124" s="292"/>
      <c r="H1124" s="292"/>
      <c r="I1124" s="292"/>
      <c r="J1124" s="292"/>
      <c r="K1124" s="293"/>
      <c r="M1124" s="521"/>
      <c r="N1124" s="291"/>
      <c r="O1124" s="292"/>
      <c r="P1124" s="292"/>
      <c r="Q1124" s="292"/>
      <c r="R1124" s="292"/>
      <c r="S1124" s="292"/>
      <c r="T1124" s="292"/>
      <c r="U1124" s="292"/>
      <c r="V1124" s="292"/>
      <c r="W1124" s="293"/>
    </row>
    <row r="1125" spans="1:23" x14ac:dyDescent="0.25">
      <c r="A1125" s="138" t="str">
        <f>IF(COUNT('Séries-Statique'!$A$11:$A$50)&gt;'Etiquette Statique'!N1152,"X","")</f>
        <v/>
      </c>
      <c r="B1125" s="291"/>
      <c r="C1125" s="956" t="s">
        <v>132</v>
      </c>
      <c r="D1125" s="880" t="s">
        <v>133</v>
      </c>
      <c r="E1125" s="871"/>
      <c r="F1125" s="871"/>
      <c r="G1125" s="871"/>
      <c r="H1125" s="871"/>
      <c r="I1125" s="959"/>
      <c r="J1125" s="960"/>
      <c r="K1125" s="293"/>
      <c r="M1125" s="521"/>
      <c r="N1125" s="291"/>
      <c r="O1125" s="956" t="s">
        <v>132</v>
      </c>
      <c r="P1125" s="880" t="s">
        <v>133</v>
      </c>
      <c r="Q1125" s="871"/>
      <c r="R1125" s="871"/>
      <c r="S1125" s="871"/>
      <c r="T1125" s="871"/>
      <c r="U1125" s="959"/>
      <c r="V1125" s="960"/>
      <c r="W1125" s="293"/>
    </row>
    <row r="1126" spans="1:23" x14ac:dyDescent="0.25">
      <c r="A1126" s="138" t="str">
        <f>IF(COUNT('Séries-Statique'!$A$11:$A$50)&gt;'Etiquette Statique'!N1152,"X","")</f>
        <v/>
      </c>
      <c r="B1126" s="291"/>
      <c r="C1126" s="957"/>
      <c r="D1126" s="859" t="s">
        <v>134</v>
      </c>
      <c r="E1126" s="864"/>
      <c r="F1126" s="864"/>
      <c r="G1126" s="864"/>
      <c r="H1126" s="864"/>
      <c r="I1126" s="949"/>
      <c r="J1126" s="950"/>
      <c r="K1126" s="293"/>
      <c r="M1126" s="521"/>
      <c r="N1126" s="291"/>
      <c r="O1126" s="957"/>
      <c r="P1126" s="859" t="s">
        <v>134</v>
      </c>
      <c r="Q1126" s="864"/>
      <c r="R1126" s="864"/>
      <c r="S1126" s="864"/>
      <c r="T1126" s="864"/>
      <c r="U1126" s="949"/>
      <c r="V1126" s="950"/>
      <c r="W1126" s="293"/>
    </row>
    <row r="1127" spans="1:23" x14ac:dyDescent="0.25">
      <c r="A1127" s="138" t="str">
        <f>IF(COUNT('Séries-Statique'!$A$11:$A$50)&gt;'Etiquette Statique'!N1152,"X","")</f>
        <v/>
      </c>
      <c r="B1127" s="291"/>
      <c r="C1127" s="957"/>
      <c r="D1127" s="859" t="s">
        <v>135</v>
      </c>
      <c r="E1127" s="864"/>
      <c r="F1127" s="864"/>
      <c r="G1127" s="864"/>
      <c r="H1127" s="864"/>
      <c r="I1127" s="949"/>
      <c r="J1127" s="950"/>
      <c r="K1127" s="293"/>
      <c r="M1127" s="521"/>
      <c r="N1127" s="291"/>
      <c r="O1127" s="957"/>
      <c r="P1127" s="859" t="s">
        <v>135</v>
      </c>
      <c r="Q1127" s="864"/>
      <c r="R1127" s="864"/>
      <c r="S1127" s="864"/>
      <c r="T1127" s="864"/>
      <c r="U1127" s="949"/>
      <c r="V1127" s="950"/>
      <c r="W1127" s="293"/>
    </row>
    <row r="1128" spans="1:23" x14ac:dyDescent="0.25">
      <c r="A1128" s="138" t="str">
        <f>IF(COUNT('Séries-Statique'!$A$11:$A$50)&gt;'Etiquette Statique'!N1152,"X","")</f>
        <v/>
      </c>
      <c r="B1128" s="291"/>
      <c r="C1128" s="957"/>
      <c r="D1128" s="859" t="s">
        <v>136</v>
      </c>
      <c r="E1128" s="864"/>
      <c r="F1128" s="864"/>
      <c r="G1128" s="864"/>
      <c r="H1128" s="864"/>
      <c r="I1128" s="949"/>
      <c r="J1128" s="950"/>
      <c r="K1128" s="293"/>
      <c r="M1128" s="521"/>
      <c r="N1128" s="291"/>
      <c r="O1128" s="957"/>
      <c r="P1128" s="859" t="s">
        <v>136</v>
      </c>
      <c r="Q1128" s="864"/>
      <c r="R1128" s="864"/>
      <c r="S1128" s="864"/>
      <c r="T1128" s="864"/>
      <c r="U1128" s="949"/>
      <c r="V1128" s="950"/>
      <c r="W1128" s="293"/>
    </row>
    <row r="1129" spans="1:23" x14ac:dyDescent="0.25">
      <c r="A1129" s="138" t="str">
        <f>IF(COUNT('Séries-Statique'!$A$11:$A$50)&gt;'Etiquette Statique'!N1152,"X","")</f>
        <v/>
      </c>
      <c r="B1129" s="291"/>
      <c r="C1129" s="957"/>
      <c r="D1129" s="859" t="s">
        <v>137</v>
      </c>
      <c r="E1129" s="864"/>
      <c r="F1129" s="864"/>
      <c r="G1129" s="864"/>
      <c r="H1129" s="864"/>
      <c r="I1129" s="949"/>
      <c r="J1129" s="950"/>
      <c r="K1129" s="293"/>
      <c r="M1129" s="521"/>
      <c r="N1129" s="291"/>
      <c r="O1129" s="957"/>
      <c r="P1129" s="859" t="s">
        <v>137</v>
      </c>
      <c r="Q1129" s="864"/>
      <c r="R1129" s="864"/>
      <c r="S1129" s="864"/>
      <c r="T1129" s="864"/>
      <c r="U1129" s="949"/>
      <c r="V1129" s="950"/>
      <c r="W1129" s="293"/>
    </row>
    <row r="1130" spans="1:23" ht="15.75" thickBot="1" x14ac:dyDescent="0.3">
      <c r="A1130" s="138" t="str">
        <f>IF(COUNT('Séries-Statique'!$A$11:$A$50)&gt;'Etiquette Statique'!N1152,"X","")</f>
        <v/>
      </c>
      <c r="B1130" s="291"/>
      <c r="C1130" s="958"/>
      <c r="D1130" s="862" t="s">
        <v>138</v>
      </c>
      <c r="E1130" s="975"/>
      <c r="F1130" s="975"/>
      <c r="G1130" s="975"/>
      <c r="H1130" s="975"/>
      <c r="I1130" s="954"/>
      <c r="J1130" s="955"/>
      <c r="K1130" s="293"/>
      <c r="M1130" s="521"/>
      <c r="N1130" s="291"/>
      <c r="O1130" s="958"/>
      <c r="P1130" s="862" t="s">
        <v>138</v>
      </c>
      <c r="Q1130" s="975"/>
      <c r="R1130" s="975"/>
      <c r="S1130" s="975"/>
      <c r="T1130" s="975"/>
      <c r="U1130" s="954"/>
      <c r="V1130" s="955"/>
      <c r="W1130" s="293"/>
    </row>
    <row r="1131" spans="1:23" x14ac:dyDescent="0.25">
      <c r="A1131" s="138" t="str">
        <f>IF(COUNT('Séries-Statique'!$A$11:$A$50)&gt;'Etiquette Statique'!N1152,"X","")</f>
        <v/>
      </c>
      <c r="B1131" s="291"/>
      <c r="C1131" s="961" t="s">
        <v>145</v>
      </c>
      <c r="D1131" s="963" t="s">
        <v>146</v>
      </c>
      <c r="E1131" s="964"/>
      <c r="F1131" s="964"/>
      <c r="G1131" s="964"/>
      <c r="H1131" s="964"/>
      <c r="I1131" s="965"/>
      <c r="J1131" s="966"/>
      <c r="K1131" s="293"/>
      <c r="M1131" s="521"/>
      <c r="N1131" s="291"/>
      <c r="O1131" s="961" t="s">
        <v>145</v>
      </c>
      <c r="P1131" s="963" t="s">
        <v>146</v>
      </c>
      <c r="Q1131" s="964"/>
      <c r="R1131" s="964"/>
      <c r="S1131" s="964"/>
      <c r="T1131" s="964"/>
      <c r="U1131" s="965"/>
      <c r="V1131" s="966"/>
      <c r="W1131" s="293"/>
    </row>
    <row r="1132" spans="1:23" x14ac:dyDescent="0.25">
      <c r="A1132" s="138" t="str">
        <f>IF(COUNT('Séries-Statique'!$A$11:$A$50)&gt;'Etiquette Statique'!N1152,"X","")</f>
        <v/>
      </c>
      <c r="B1132" s="291"/>
      <c r="C1132" s="957"/>
      <c r="D1132" s="859" t="s">
        <v>147</v>
      </c>
      <c r="E1132" s="864"/>
      <c r="F1132" s="864"/>
      <c r="G1132" s="864"/>
      <c r="H1132" s="864"/>
      <c r="I1132" s="949"/>
      <c r="J1132" s="950"/>
      <c r="K1132" s="293"/>
      <c r="M1132" s="521"/>
      <c r="N1132" s="291"/>
      <c r="O1132" s="957"/>
      <c r="P1132" s="859" t="s">
        <v>147</v>
      </c>
      <c r="Q1132" s="864"/>
      <c r="R1132" s="864"/>
      <c r="S1132" s="864"/>
      <c r="T1132" s="864"/>
      <c r="U1132" s="949"/>
      <c r="V1132" s="950"/>
      <c r="W1132" s="293"/>
    </row>
    <row r="1133" spans="1:23" x14ac:dyDescent="0.25">
      <c r="A1133" s="138" t="str">
        <f>IF(COUNT('Séries-Statique'!$A$11:$A$50)&gt;'Etiquette Statique'!N1152,"X","")</f>
        <v/>
      </c>
      <c r="B1133" s="291"/>
      <c r="C1133" s="957"/>
      <c r="D1133" s="859" t="s">
        <v>148</v>
      </c>
      <c r="E1133" s="864"/>
      <c r="F1133" s="864"/>
      <c r="G1133" s="864"/>
      <c r="H1133" s="864"/>
      <c r="I1133" s="949"/>
      <c r="J1133" s="950"/>
      <c r="K1133" s="293"/>
      <c r="M1133" s="521"/>
      <c r="N1133" s="291"/>
      <c r="O1133" s="957"/>
      <c r="P1133" s="859" t="s">
        <v>148</v>
      </c>
      <c r="Q1133" s="864"/>
      <c r="R1133" s="864"/>
      <c r="S1133" s="864"/>
      <c r="T1133" s="864"/>
      <c r="U1133" s="949"/>
      <c r="V1133" s="950"/>
      <c r="W1133" s="293"/>
    </row>
    <row r="1134" spans="1:23" x14ac:dyDescent="0.25">
      <c r="A1134" s="138" t="str">
        <f>IF(COUNT('Séries-Statique'!$A$11:$A$50)&gt;'Etiquette Statique'!N1152,"X","")</f>
        <v/>
      </c>
      <c r="B1134" s="291"/>
      <c r="C1134" s="957"/>
      <c r="D1134" s="859" t="s">
        <v>149</v>
      </c>
      <c r="E1134" s="864"/>
      <c r="F1134" s="864"/>
      <c r="G1134" s="864"/>
      <c r="H1134" s="864"/>
      <c r="I1134" s="949"/>
      <c r="J1134" s="950"/>
      <c r="K1134" s="293"/>
      <c r="M1134" s="521"/>
      <c r="N1134" s="291"/>
      <c r="O1134" s="957"/>
      <c r="P1134" s="859" t="s">
        <v>149</v>
      </c>
      <c r="Q1134" s="864"/>
      <c r="R1134" s="864"/>
      <c r="S1134" s="864"/>
      <c r="T1134" s="864"/>
      <c r="U1134" s="949"/>
      <c r="V1134" s="950"/>
      <c r="W1134" s="293"/>
    </row>
    <row r="1135" spans="1:23" x14ac:dyDescent="0.25">
      <c r="A1135" s="138" t="str">
        <f>IF(COUNT('Séries-Statique'!$A$11:$A$50)&gt;'Etiquette Statique'!N1152,"X","")</f>
        <v/>
      </c>
      <c r="B1135" s="291"/>
      <c r="C1135" s="957"/>
      <c r="D1135" s="859" t="s">
        <v>150</v>
      </c>
      <c r="E1135" s="864"/>
      <c r="F1135" s="864"/>
      <c r="G1135" s="864"/>
      <c r="H1135" s="864"/>
      <c r="I1135" s="949"/>
      <c r="J1135" s="950"/>
      <c r="K1135" s="293"/>
      <c r="M1135" s="521"/>
      <c r="N1135" s="291"/>
      <c r="O1135" s="957"/>
      <c r="P1135" s="859" t="s">
        <v>150</v>
      </c>
      <c r="Q1135" s="864"/>
      <c r="R1135" s="864"/>
      <c r="S1135" s="864"/>
      <c r="T1135" s="864"/>
      <c r="U1135" s="949"/>
      <c r="V1135" s="950"/>
      <c r="W1135" s="293"/>
    </row>
    <row r="1136" spans="1:23" x14ac:dyDescent="0.25">
      <c r="A1136" s="138" t="str">
        <f>IF(COUNT('Séries-Statique'!$A$11:$A$50)&gt;'Etiquette Statique'!N1152,"X","")</f>
        <v/>
      </c>
      <c r="B1136" s="291"/>
      <c r="C1136" s="957"/>
      <c r="D1136" s="859" t="s">
        <v>151</v>
      </c>
      <c r="E1136" s="864"/>
      <c r="F1136" s="864"/>
      <c r="G1136" s="864"/>
      <c r="H1136" s="864"/>
      <c r="I1136" s="949"/>
      <c r="J1136" s="950"/>
      <c r="K1136" s="293"/>
      <c r="M1136" s="521"/>
      <c r="N1136" s="291"/>
      <c r="O1136" s="957"/>
      <c r="P1136" s="859" t="s">
        <v>151</v>
      </c>
      <c r="Q1136" s="864"/>
      <c r="R1136" s="864"/>
      <c r="S1136" s="864"/>
      <c r="T1136" s="864"/>
      <c r="U1136" s="949"/>
      <c r="V1136" s="950"/>
      <c r="W1136" s="293"/>
    </row>
    <row r="1137" spans="1:23" ht="15.75" thickBot="1" x14ac:dyDescent="0.3">
      <c r="A1137" s="138" t="str">
        <f>IF(COUNT('Séries-Statique'!$A$11:$A$50)&gt;'Etiquette Statique'!N1152,"X","")</f>
        <v/>
      </c>
      <c r="B1137" s="291"/>
      <c r="C1137" s="962"/>
      <c r="D1137" s="967" t="s">
        <v>152</v>
      </c>
      <c r="E1137" s="968"/>
      <c r="F1137" s="968"/>
      <c r="G1137" s="968"/>
      <c r="H1137" s="968"/>
      <c r="I1137" s="969"/>
      <c r="J1137" s="970"/>
      <c r="K1137" s="293"/>
      <c r="M1137" s="521"/>
      <c r="N1137" s="291"/>
      <c r="O1137" s="962"/>
      <c r="P1137" s="967" t="s">
        <v>152</v>
      </c>
      <c r="Q1137" s="968"/>
      <c r="R1137" s="968"/>
      <c r="S1137" s="968"/>
      <c r="T1137" s="968"/>
      <c r="U1137" s="969"/>
      <c r="V1137" s="970"/>
      <c r="W1137" s="293"/>
    </row>
    <row r="1138" spans="1:23" x14ac:dyDescent="0.25">
      <c r="A1138" s="138" t="str">
        <f>IF(COUNT('Séries-Statique'!$A$11:$A$50)&gt;'Etiquette Statique'!N1152,"X","")</f>
        <v/>
      </c>
      <c r="B1138" s="291"/>
      <c r="C1138" s="956" t="s">
        <v>126</v>
      </c>
      <c r="D1138" s="918" t="s">
        <v>263</v>
      </c>
      <c r="E1138" s="919"/>
      <c r="F1138" s="920"/>
      <c r="G1138" s="416" t="s">
        <v>174</v>
      </c>
      <c r="H1138" s="416"/>
      <c r="I1138" s="959"/>
      <c r="J1138" s="960"/>
      <c r="K1138" s="293"/>
      <c r="M1138" s="521"/>
      <c r="N1138" s="291"/>
      <c r="O1138" s="956" t="s">
        <v>126</v>
      </c>
      <c r="P1138" s="918" t="s">
        <v>263</v>
      </c>
      <c r="Q1138" s="919"/>
      <c r="R1138" s="920"/>
      <c r="S1138" s="416" t="s">
        <v>174</v>
      </c>
      <c r="T1138" s="416"/>
      <c r="U1138" s="959"/>
      <c r="V1138" s="960"/>
      <c r="W1138" s="293"/>
    </row>
    <row r="1139" spans="1:23" x14ac:dyDescent="0.25">
      <c r="A1139" s="138" t="str">
        <f>IF(COUNT('Séries-Statique'!$A$11:$A$50)&gt;'Etiquette Statique'!N1152,"X","")</f>
        <v/>
      </c>
      <c r="B1139" s="291"/>
      <c r="C1139" s="957"/>
      <c r="D1139" s="913" t="s">
        <v>128</v>
      </c>
      <c r="E1139" s="914"/>
      <c r="F1139" s="915"/>
      <c r="G1139" s="110" t="s">
        <v>266</v>
      </c>
      <c r="H1139" s="110"/>
      <c r="I1139" s="949"/>
      <c r="J1139" s="950"/>
      <c r="K1139" s="293"/>
      <c r="M1139" s="521"/>
      <c r="N1139" s="291"/>
      <c r="O1139" s="957"/>
      <c r="P1139" s="913" t="s">
        <v>128</v>
      </c>
      <c r="Q1139" s="914"/>
      <c r="R1139" s="915"/>
      <c r="S1139" s="110" t="s">
        <v>266</v>
      </c>
      <c r="T1139" s="110"/>
      <c r="U1139" s="949"/>
      <c r="V1139" s="950"/>
      <c r="W1139" s="293"/>
    </row>
    <row r="1140" spans="1:23" x14ac:dyDescent="0.25">
      <c r="A1140" s="138" t="str">
        <f>IF(COUNT('Séries-Statique'!$A$11:$A$50)&gt;'Etiquette Statique'!N1152,"X","")</f>
        <v/>
      </c>
      <c r="B1140" s="291"/>
      <c r="C1140" s="957"/>
      <c r="D1140" s="913" t="s">
        <v>264</v>
      </c>
      <c r="E1140" s="914"/>
      <c r="F1140" s="915"/>
      <c r="G1140" s="110" t="s">
        <v>265</v>
      </c>
      <c r="H1140" s="110"/>
      <c r="I1140" s="949"/>
      <c r="J1140" s="950"/>
      <c r="K1140" s="293"/>
      <c r="M1140" s="521"/>
      <c r="N1140" s="291"/>
      <c r="O1140" s="957"/>
      <c r="P1140" s="913" t="s">
        <v>264</v>
      </c>
      <c r="Q1140" s="914"/>
      <c r="R1140" s="915"/>
      <c r="S1140" s="110" t="s">
        <v>265</v>
      </c>
      <c r="T1140" s="110"/>
      <c r="U1140" s="949"/>
      <c r="V1140" s="950"/>
      <c r="W1140" s="293"/>
    </row>
    <row r="1141" spans="1:23" x14ac:dyDescent="0.25">
      <c r="A1141" s="138" t="str">
        <f>IF(COUNT('Séries-Statique'!$A$11:$A$50)&gt;'Etiquette Statique'!N1152,"X","")</f>
        <v/>
      </c>
      <c r="B1141" s="291"/>
      <c r="C1141" s="957"/>
      <c r="D1141" s="533" t="s">
        <v>267</v>
      </c>
      <c r="E1141" s="518"/>
      <c r="F1141" s="518"/>
      <c r="G1141" s="110" t="s">
        <v>164</v>
      </c>
      <c r="H1141" s="110"/>
      <c r="I1141" s="949"/>
      <c r="J1141" s="950"/>
      <c r="K1141" s="293"/>
      <c r="M1141" s="521"/>
      <c r="N1141" s="291"/>
      <c r="O1141" s="957"/>
      <c r="P1141" s="533" t="s">
        <v>267</v>
      </c>
      <c r="Q1141" s="518"/>
      <c r="R1141" s="518"/>
      <c r="S1141" s="110" t="s">
        <v>164</v>
      </c>
      <c r="T1141" s="110"/>
      <c r="U1141" s="949"/>
      <c r="V1141" s="950"/>
      <c r="W1141" s="293"/>
    </row>
    <row r="1142" spans="1:23" ht="15.75" thickBot="1" x14ac:dyDescent="0.3">
      <c r="A1142" s="138" t="str">
        <f>IF(COUNT('Séries-Statique'!$A$11:$A$50)&gt;'Etiquette Statique'!N1152,"X","")</f>
        <v/>
      </c>
      <c r="B1142" s="291"/>
      <c r="C1142" s="958"/>
      <c r="D1142" s="534" t="s">
        <v>268</v>
      </c>
      <c r="E1142" s="519"/>
      <c r="F1142" s="519"/>
      <c r="G1142" s="3" t="s">
        <v>164</v>
      </c>
      <c r="H1142" s="3"/>
      <c r="I1142" s="954"/>
      <c r="J1142" s="955"/>
      <c r="K1142" s="293"/>
      <c r="M1142" s="521"/>
      <c r="N1142" s="291"/>
      <c r="O1142" s="958"/>
      <c r="P1142" s="534" t="s">
        <v>268</v>
      </c>
      <c r="Q1142" s="519"/>
      <c r="R1142" s="519"/>
      <c r="S1142" s="3" t="s">
        <v>164</v>
      </c>
      <c r="T1142" s="3"/>
      <c r="U1142" s="954"/>
      <c r="V1142" s="955"/>
      <c r="W1142" s="293"/>
    </row>
    <row r="1143" spans="1:23" ht="15.75" thickBot="1" x14ac:dyDescent="0.3">
      <c r="A1143" s="138" t="str">
        <f>IF(COUNT('Séries-Statique'!$A$11:$A$50)&gt;'Etiquette Statique'!N1152,"X","")</f>
        <v/>
      </c>
      <c r="B1143" s="291"/>
      <c r="C1143" s="292"/>
      <c r="D1143" s="292"/>
      <c r="E1143" s="292"/>
      <c r="F1143" s="292"/>
      <c r="G1143" s="292"/>
      <c r="H1143" s="292"/>
      <c r="I1143" s="292"/>
      <c r="J1143" s="292"/>
      <c r="K1143" s="293"/>
      <c r="M1143" s="521"/>
      <c r="N1143" s="291"/>
      <c r="O1143" s="292"/>
      <c r="P1143" s="292"/>
      <c r="Q1143" s="292"/>
      <c r="R1143" s="292"/>
      <c r="S1143" s="292"/>
      <c r="T1143" s="292"/>
      <c r="U1143" s="292"/>
      <c r="V1143" s="292"/>
      <c r="W1143" s="293"/>
    </row>
    <row r="1144" spans="1:23" ht="18.75" x14ac:dyDescent="0.3">
      <c r="A1144" s="138" t="str">
        <f>IF(COUNT('Séries-Statique'!$A$11:$A$50)&gt;'Etiquette Statique'!N1152,"X","")</f>
        <v/>
      </c>
      <c r="B1144" s="291"/>
      <c r="C1144" s="901" t="s">
        <v>269</v>
      </c>
      <c r="D1144" s="902"/>
      <c r="E1144" s="902"/>
      <c r="F1144" s="902"/>
      <c r="G1144" s="902"/>
      <c r="H1144" s="902"/>
      <c r="I1144" s="902"/>
      <c r="J1144" s="903"/>
      <c r="K1144" s="293"/>
      <c r="M1144" s="521"/>
      <c r="N1144" s="291"/>
      <c r="O1144" s="901" t="s">
        <v>269</v>
      </c>
      <c r="P1144" s="902"/>
      <c r="Q1144" s="902"/>
      <c r="R1144" s="902"/>
      <c r="S1144" s="902"/>
      <c r="T1144" s="902"/>
      <c r="U1144" s="902"/>
      <c r="V1144" s="903"/>
      <c r="W1144" s="293"/>
    </row>
    <row r="1145" spans="1:23" x14ac:dyDescent="0.25">
      <c r="A1145" s="138" t="str">
        <f>IF(COUNT('Séries-Statique'!$A$11:$A$50)&gt;'Etiquette Statique'!N1152,"X","")</f>
        <v/>
      </c>
      <c r="B1145" s="291"/>
      <c r="C1145" s="904"/>
      <c r="D1145" s="905"/>
      <c r="E1145" s="905"/>
      <c r="F1145" s="905"/>
      <c r="G1145" s="905"/>
      <c r="H1145" s="905"/>
      <c r="I1145" s="905"/>
      <c r="J1145" s="906"/>
      <c r="K1145" s="293"/>
      <c r="M1145" s="521"/>
      <c r="N1145" s="291"/>
      <c r="O1145" s="904"/>
      <c r="P1145" s="905"/>
      <c r="Q1145" s="905"/>
      <c r="R1145" s="905"/>
      <c r="S1145" s="905"/>
      <c r="T1145" s="905"/>
      <c r="U1145" s="905"/>
      <c r="V1145" s="906"/>
      <c r="W1145" s="293"/>
    </row>
    <row r="1146" spans="1:23" x14ac:dyDescent="0.25">
      <c r="A1146" s="138" t="str">
        <f>IF(COUNT('Séries-Statique'!$A$11:$A$50)&gt;'Etiquette Statique'!N1152,"X","")</f>
        <v/>
      </c>
      <c r="B1146" s="291"/>
      <c r="C1146" s="907"/>
      <c r="D1146" s="908"/>
      <c r="E1146" s="908"/>
      <c r="F1146" s="908"/>
      <c r="G1146" s="908"/>
      <c r="H1146" s="908"/>
      <c r="I1146" s="908"/>
      <c r="J1146" s="909"/>
      <c r="K1146" s="293"/>
      <c r="M1146" s="521"/>
      <c r="N1146" s="291"/>
      <c r="O1146" s="907"/>
      <c r="P1146" s="908"/>
      <c r="Q1146" s="908"/>
      <c r="R1146" s="908"/>
      <c r="S1146" s="908"/>
      <c r="T1146" s="908"/>
      <c r="U1146" s="908"/>
      <c r="V1146" s="909"/>
      <c r="W1146" s="293"/>
    </row>
    <row r="1147" spans="1:23" x14ac:dyDescent="0.25">
      <c r="A1147" s="138" t="str">
        <f>IF(COUNT('Séries-Statique'!$A$11:$A$50)&gt;'Etiquette Statique'!N1152,"X","")</f>
        <v/>
      </c>
      <c r="B1147" s="291"/>
      <c r="C1147" s="907"/>
      <c r="D1147" s="908"/>
      <c r="E1147" s="908"/>
      <c r="F1147" s="908"/>
      <c r="G1147" s="908"/>
      <c r="H1147" s="908"/>
      <c r="I1147" s="908"/>
      <c r="J1147" s="909"/>
      <c r="K1147" s="293"/>
      <c r="M1147" s="521"/>
      <c r="N1147" s="291"/>
      <c r="O1147" s="907"/>
      <c r="P1147" s="908"/>
      <c r="Q1147" s="908"/>
      <c r="R1147" s="908"/>
      <c r="S1147" s="908"/>
      <c r="T1147" s="908"/>
      <c r="U1147" s="908"/>
      <c r="V1147" s="909"/>
      <c r="W1147" s="293"/>
    </row>
    <row r="1148" spans="1:23" ht="15.75" thickBot="1" x14ac:dyDescent="0.3">
      <c r="A1148" s="138" t="str">
        <f>IF(COUNT('Séries-Statique'!$A$11:$A$50)&gt;'Etiquette Statique'!N1152,"X","")</f>
        <v/>
      </c>
      <c r="B1148" s="291"/>
      <c r="C1148" s="910"/>
      <c r="D1148" s="911"/>
      <c r="E1148" s="911"/>
      <c r="F1148" s="911"/>
      <c r="G1148" s="911"/>
      <c r="H1148" s="911"/>
      <c r="I1148" s="911"/>
      <c r="J1148" s="912"/>
      <c r="K1148" s="293"/>
      <c r="M1148" s="521"/>
      <c r="N1148" s="291"/>
      <c r="O1148" s="910"/>
      <c r="P1148" s="911"/>
      <c r="Q1148" s="911"/>
      <c r="R1148" s="911"/>
      <c r="S1148" s="911"/>
      <c r="T1148" s="911"/>
      <c r="U1148" s="911"/>
      <c r="V1148" s="912"/>
      <c r="W1148" s="293"/>
    </row>
    <row r="1149" spans="1:23" ht="15.75" thickBot="1" x14ac:dyDescent="0.3">
      <c r="A1149" s="138" t="str">
        <f>IF(COUNT('Séries-Statique'!$A$11:$A$50)&gt;'Etiquette Statique'!N1152,"X","")</f>
        <v/>
      </c>
      <c r="B1149" s="294"/>
      <c r="C1149" s="295"/>
      <c r="D1149" s="295"/>
      <c r="E1149" s="295"/>
      <c r="F1149" s="295"/>
      <c r="G1149" s="295"/>
      <c r="H1149" s="295"/>
      <c r="I1149" s="295"/>
      <c r="J1149" s="295"/>
      <c r="K1149" s="296"/>
      <c r="M1149" s="521"/>
      <c r="N1149" s="294"/>
      <c r="O1149" s="295"/>
      <c r="P1149" s="295"/>
      <c r="Q1149" s="295"/>
      <c r="R1149" s="295"/>
      <c r="S1149" s="295"/>
      <c r="T1149" s="295"/>
      <c r="U1149" s="295"/>
      <c r="V1149" s="295"/>
      <c r="W1149" s="296"/>
    </row>
    <row r="1150" spans="1:23" ht="15" customHeight="1" x14ac:dyDescent="0.25">
      <c r="A1150" s="138" t="str">
        <f>IF(COUNT('Séries-Statique'!$A$11:$A$50)&gt;'Etiquette Statique'!N1152,"X","")</f>
        <v/>
      </c>
      <c r="B1150" s="522"/>
      <c r="C1150" s="522"/>
      <c r="D1150" s="522"/>
      <c r="E1150" s="522"/>
      <c r="F1150" s="522"/>
      <c r="G1150" s="522"/>
      <c r="H1150" s="522"/>
      <c r="I1150" s="522"/>
      <c r="J1150" s="522"/>
      <c r="K1150" s="522"/>
      <c r="L1150" s="522"/>
      <c r="M1150" s="523"/>
      <c r="N1150" s="522"/>
      <c r="O1150" s="522"/>
      <c r="P1150" s="522"/>
      <c r="Q1150" s="522"/>
      <c r="R1150" s="522"/>
      <c r="S1150" s="522"/>
      <c r="T1150" s="522"/>
      <c r="U1150" s="522"/>
      <c r="V1150" s="522"/>
      <c r="W1150" s="522"/>
    </row>
    <row r="1151" spans="1:23" ht="15" customHeight="1" thickBot="1" x14ac:dyDescent="0.3">
      <c r="A1151" s="138" t="str">
        <f>IF(COUNT('Séries-Statique'!$A$11:$A$50)&gt;'Etiquette Statique'!N1152,"X","")</f>
        <v/>
      </c>
      <c r="M1151" s="521"/>
    </row>
    <row r="1152" spans="1:23" x14ac:dyDescent="0.25">
      <c r="A1152" s="138" t="str">
        <f>IF(COUNT('Séries-Statique'!$A$11:$A$50)&gt;'Etiquette Statique'!N1152,"X","")</f>
        <v/>
      </c>
      <c r="B1152" s="137">
        <f>N1102+1</f>
        <v>46</v>
      </c>
      <c r="C1152" s="289"/>
      <c r="D1152" s="289"/>
      <c r="E1152" s="289"/>
      <c r="F1152" s="289"/>
      <c r="G1152" s="289"/>
      <c r="H1152" s="289"/>
      <c r="I1152" s="289"/>
      <c r="J1152" s="289"/>
      <c r="K1152" s="290"/>
      <c r="M1152" s="521"/>
      <c r="N1152" s="137">
        <f>B1152+1</f>
        <v>47</v>
      </c>
      <c r="O1152" s="289"/>
      <c r="P1152" s="289"/>
      <c r="Q1152" s="289"/>
      <c r="R1152" s="289"/>
      <c r="S1152" s="289"/>
      <c r="T1152" s="289"/>
      <c r="U1152" s="289"/>
      <c r="V1152" s="289"/>
      <c r="W1152" s="290"/>
    </row>
    <row r="1153" spans="1:23" ht="23.25" x14ac:dyDescent="0.35">
      <c r="A1153" s="138" t="str">
        <f>IF(COUNT('Séries-Statique'!$A$11:$A$50)&gt;'Etiquette Statique'!N1152,"X","")</f>
        <v/>
      </c>
      <c r="B1153" s="291"/>
      <c r="C1153" s="931" t="s">
        <v>246</v>
      </c>
      <c r="D1153" s="931"/>
      <c r="E1153" s="953">
        <f ca="1">OFFSET('Séries-Statique'!$A$11,B1152,13)</f>
        <v>0</v>
      </c>
      <c r="F1153" s="953"/>
      <c r="G1153" s="953"/>
      <c r="H1153" s="953"/>
      <c r="I1153" s="953"/>
      <c r="J1153" s="953"/>
      <c r="K1153" s="293"/>
      <c r="M1153" s="521"/>
      <c r="N1153" s="291"/>
      <c r="O1153" s="931" t="s">
        <v>246</v>
      </c>
      <c r="P1153" s="931"/>
      <c r="Q1153" s="953">
        <f ca="1">OFFSET('Séries-Statique'!$A$11,N1152,13)</f>
        <v>0</v>
      </c>
      <c r="R1153" s="953"/>
      <c r="S1153" s="953"/>
      <c r="T1153" s="953"/>
      <c r="U1153" s="953"/>
      <c r="V1153" s="953"/>
      <c r="W1153" s="293"/>
    </row>
    <row r="1154" spans="1:23" x14ac:dyDescent="0.25">
      <c r="A1154" s="138" t="str">
        <f>IF(COUNT('Séries-Statique'!$A$11:$A$50)&gt;'Etiquette Statique'!N1152,"X","")</f>
        <v/>
      </c>
      <c r="B1154" s="291"/>
      <c r="C1154" s="945"/>
      <c r="D1154" s="945"/>
      <c r="E1154" s="945"/>
      <c r="F1154" s="945"/>
      <c r="G1154" s="945"/>
      <c r="H1154" s="945"/>
      <c r="I1154" s="945"/>
      <c r="J1154" s="945"/>
      <c r="K1154" s="293"/>
      <c r="M1154" s="521"/>
      <c r="N1154" s="291"/>
      <c r="O1154" s="945"/>
      <c r="P1154" s="945"/>
      <c r="Q1154" s="945"/>
      <c r="R1154" s="945"/>
      <c r="S1154" s="945"/>
      <c r="T1154" s="945"/>
      <c r="U1154" s="945"/>
      <c r="V1154" s="945"/>
      <c r="W1154" s="293"/>
    </row>
    <row r="1155" spans="1:23" ht="21" x14ac:dyDescent="0.35">
      <c r="A1155" s="138" t="str">
        <f>IF(COUNT('Séries-Statique'!$A$11:$A$50)&gt;'Etiquette Statique'!N1152,"X","")</f>
        <v/>
      </c>
      <c r="B1155" s="291"/>
      <c r="C1155" s="931" t="s">
        <v>39</v>
      </c>
      <c r="D1155" s="931"/>
      <c r="E1155" s="932">
        <f ca="1">OFFSET('Séries-Statique'!$A$11,B1152,0)</f>
        <v>0</v>
      </c>
      <c r="F1155" s="932"/>
      <c r="G1155" s="948" t="s">
        <v>67</v>
      </c>
      <c r="H1155" s="948"/>
      <c r="I1155" s="932">
        <f ca="1">OFFSET('Séries-Statique'!$A$11,B1152,6)</f>
        <v>0</v>
      </c>
      <c r="J1155" s="932"/>
      <c r="K1155" s="293"/>
      <c r="M1155" s="521"/>
      <c r="N1155" s="291"/>
      <c r="O1155" s="931" t="s">
        <v>39</v>
      </c>
      <c r="P1155" s="931"/>
      <c r="Q1155" s="932">
        <f ca="1">OFFSET('Séries-Statique'!$A$11,N1152,0)</f>
        <v>0</v>
      </c>
      <c r="R1155" s="932"/>
      <c r="S1155" s="948" t="s">
        <v>67</v>
      </c>
      <c r="T1155" s="948"/>
      <c r="U1155" s="932">
        <f ca="1">OFFSET('Séries-Statique'!$A$11,N1152,6)</f>
        <v>0</v>
      </c>
      <c r="V1155" s="932"/>
      <c r="W1155" s="293"/>
    </row>
    <row r="1156" spans="1:23" ht="23.25" x14ac:dyDescent="0.35">
      <c r="A1156" s="138" t="str">
        <f>IF(COUNT('Séries-Statique'!$A$11:$A$50)&gt;'Etiquette Statique'!N1152,"X","")</f>
        <v/>
      </c>
      <c r="B1156" s="291"/>
      <c r="C1156" s="931" t="s">
        <v>1</v>
      </c>
      <c r="D1156" s="931"/>
      <c r="E1156" s="953">
        <f ca="1">OFFSET('Séries-Statique'!$A$11,B1152,9)</f>
        <v>0</v>
      </c>
      <c r="F1156" s="953"/>
      <c r="G1156" s="948" t="s">
        <v>2</v>
      </c>
      <c r="H1156" s="948"/>
      <c r="I1156" s="932">
        <f ca="1">OFFSET('Séries-Statique'!$A$11,B1152,10)</f>
        <v>0</v>
      </c>
      <c r="J1156" s="932"/>
      <c r="K1156" s="293"/>
      <c r="M1156" s="521"/>
      <c r="N1156" s="291"/>
      <c r="O1156" s="931" t="s">
        <v>1</v>
      </c>
      <c r="P1156" s="931"/>
      <c r="Q1156" s="953">
        <f ca="1">OFFSET('Séries-Statique'!$A$11,N1152,9)</f>
        <v>0</v>
      </c>
      <c r="R1156" s="953"/>
      <c r="S1156" s="948" t="s">
        <v>2</v>
      </c>
      <c r="T1156" s="948"/>
      <c r="U1156" s="932">
        <f ca="1">OFFSET('Séries-Statique'!$A$11,N1152,10)</f>
        <v>0</v>
      </c>
      <c r="V1156" s="932"/>
      <c r="W1156" s="293"/>
    </row>
    <row r="1157" spans="1:23" ht="21" x14ac:dyDescent="0.35">
      <c r="A1157" s="138" t="str">
        <f>IF(COUNT('Séries-Statique'!$A$11:$A$50)&gt;'Etiquette Statique'!N1152,"X","")</f>
        <v/>
      </c>
      <c r="B1157" s="291"/>
      <c r="C1157" s="520" t="s">
        <v>258</v>
      </c>
      <c r="D1157" s="520"/>
      <c r="E1157" s="527">
        <f ca="1">OFFSET('Séries-Statique'!$A$11,B1152,11)</f>
        <v>0</v>
      </c>
      <c r="F1157" s="525"/>
      <c r="G1157" s="866" t="s">
        <v>270</v>
      </c>
      <c r="H1157" s="866"/>
      <c r="I1157" s="527">
        <f ca="1">OFFSET('Séries-Statique'!$A$11,B1152,8)</f>
        <v>0</v>
      </c>
      <c r="J1157" s="527"/>
      <c r="K1157" s="293"/>
      <c r="M1157" s="521"/>
      <c r="N1157" s="291"/>
      <c r="O1157" s="520" t="s">
        <v>258</v>
      </c>
      <c r="P1157" s="520"/>
      <c r="Q1157" s="527">
        <f ca="1">OFFSET('Séries-Statique'!$A$11,N1152,11)</f>
        <v>0</v>
      </c>
      <c r="R1157" s="525"/>
      <c r="S1157" s="866" t="s">
        <v>270</v>
      </c>
      <c r="T1157" s="866"/>
      <c r="U1157" s="527">
        <f ca="1">OFFSET('Séries-Statique'!$A$11,N1152,8)</f>
        <v>0</v>
      </c>
      <c r="V1157" s="527"/>
      <c r="W1157" s="293"/>
    </row>
    <row r="1158" spans="1:23" ht="18.75" x14ac:dyDescent="0.3">
      <c r="A1158" s="138" t="str">
        <f>IF(COUNT('Séries-Statique'!$A$11:$A$50)&gt;'Etiquette Statique'!N1152,"X","")</f>
        <v/>
      </c>
      <c r="B1158" s="291"/>
      <c r="C1158" s="952" t="s">
        <v>68</v>
      </c>
      <c r="D1158" s="952"/>
      <c r="E1158" s="866" t="s">
        <v>69</v>
      </c>
      <c r="F1158" s="866"/>
      <c r="G1158" s="951">
        <f ca="1">OFFSET('Séries-Statique'!$A$11,B1152,2)</f>
        <v>0</v>
      </c>
      <c r="H1158" s="951"/>
      <c r="I1158" s="951"/>
      <c r="J1158" s="951"/>
      <c r="K1158" s="293"/>
      <c r="M1158" s="521"/>
      <c r="N1158" s="291"/>
      <c r="O1158" s="952" t="s">
        <v>68</v>
      </c>
      <c r="P1158" s="952"/>
      <c r="Q1158" s="866" t="s">
        <v>69</v>
      </c>
      <c r="R1158" s="866"/>
      <c r="S1158" s="951">
        <f ca="1">OFFSET('Séries-Statique'!$A$11,N1152,2)</f>
        <v>0</v>
      </c>
      <c r="T1158" s="951"/>
      <c r="U1158" s="951"/>
      <c r="V1158" s="951"/>
      <c r="W1158" s="293"/>
    </row>
    <row r="1159" spans="1:23" ht="18.75" x14ac:dyDescent="0.3">
      <c r="A1159" s="138" t="str">
        <f>IF(COUNT('Séries-Statique'!$A$11:$A$50)&gt;'Etiquette Statique'!N1152,"X","")</f>
        <v/>
      </c>
      <c r="B1159" s="291"/>
      <c r="C1159" s="952"/>
      <c r="D1159" s="952"/>
      <c r="E1159" s="866" t="s">
        <v>70</v>
      </c>
      <c r="F1159" s="866"/>
      <c r="G1159" s="951">
        <f ca="1">OFFSET('Séries-Statique'!$A$11,B1152,3)</f>
        <v>0</v>
      </c>
      <c r="H1159" s="951"/>
      <c r="I1159" s="951"/>
      <c r="J1159" s="951"/>
      <c r="K1159" s="293"/>
      <c r="M1159" s="521"/>
      <c r="N1159" s="291"/>
      <c r="O1159" s="952"/>
      <c r="P1159" s="952"/>
      <c r="Q1159" s="866" t="s">
        <v>70</v>
      </c>
      <c r="R1159" s="866"/>
      <c r="S1159" s="951">
        <f ca="1">OFFSET('Séries-Statique'!$A$11,N1152,3)</f>
        <v>0</v>
      </c>
      <c r="T1159" s="951"/>
      <c r="U1159" s="951"/>
      <c r="V1159" s="951"/>
      <c r="W1159" s="293"/>
    </row>
    <row r="1160" spans="1:23" ht="18.75" x14ac:dyDescent="0.3">
      <c r="A1160" s="138" t="str">
        <f>IF(COUNT('Séries-Statique'!$A$11:$A$50)&gt;'Etiquette Statique'!N1152,"X","")</f>
        <v/>
      </c>
      <c r="B1160" s="291"/>
      <c r="C1160" s="952"/>
      <c r="D1160" s="952"/>
      <c r="E1160" s="866" t="s">
        <v>257</v>
      </c>
      <c r="F1160" s="866"/>
      <c r="G1160" s="951">
        <f ca="1">OFFSET('Séries-Statique'!$A$11,B1152,4)</f>
        <v>0</v>
      </c>
      <c r="H1160" s="951"/>
      <c r="I1160" s="951"/>
      <c r="J1160" s="951"/>
      <c r="K1160" s="293"/>
      <c r="M1160" s="521"/>
      <c r="N1160" s="291"/>
      <c r="O1160" s="952"/>
      <c r="P1160" s="952"/>
      <c r="Q1160" s="866" t="s">
        <v>257</v>
      </c>
      <c r="R1160" s="866"/>
      <c r="S1160" s="951">
        <f ca="1">OFFSET('Séries-Statique'!$A$11,N1152,4)</f>
        <v>0</v>
      </c>
      <c r="T1160" s="951"/>
      <c r="U1160" s="951"/>
      <c r="V1160" s="951"/>
      <c r="W1160" s="293"/>
    </row>
    <row r="1161" spans="1:23" ht="21" x14ac:dyDescent="0.35">
      <c r="A1161" s="138" t="str">
        <f>IF(COUNT('Séries-Statique'!$A$11:$A$50)&gt;'Etiquette Statique'!N1152,"X","")</f>
        <v/>
      </c>
      <c r="B1161" s="291"/>
      <c r="C1161" s="952"/>
      <c r="D1161" s="952"/>
      <c r="E1161" s="866" t="s">
        <v>71</v>
      </c>
      <c r="F1161" s="866"/>
      <c r="G1161" s="947">
        <f ca="1">OFFSET('Séries-Statique'!$A$11,B1152,5)</f>
        <v>0</v>
      </c>
      <c r="H1161" s="947"/>
      <c r="I1161" s="947"/>
      <c r="J1161" s="947"/>
      <c r="K1161" s="293"/>
      <c r="M1161" s="521"/>
      <c r="N1161" s="291"/>
      <c r="O1161" s="952"/>
      <c r="P1161" s="952"/>
      <c r="Q1161" s="866" t="s">
        <v>71</v>
      </c>
      <c r="R1161" s="866"/>
      <c r="S1161" s="947">
        <f ca="1">OFFSET('Séries-Statique'!$A$11,N1152,5)</f>
        <v>0</v>
      </c>
      <c r="T1161" s="947"/>
      <c r="U1161" s="947"/>
      <c r="V1161" s="947"/>
      <c r="W1161" s="293"/>
    </row>
    <row r="1162" spans="1:23" ht="21" x14ac:dyDescent="0.35">
      <c r="A1162" s="138" t="str">
        <f>IF(COUNT('Séries-Statique'!$A$11:$A$50)&gt;'Etiquette Statique'!N1152,"X","")</f>
        <v/>
      </c>
      <c r="B1162" s="291"/>
      <c r="C1162" s="931" t="s">
        <v>248</v>
      </c>
      <c r="D1162" s="931"/>
      <c r="E1162" s="948" t="str">
        <f ca="1">IF(E1153="","",IF(OR(E1153="DWF",E1153="DNF"),"Distance","Temps"))</f>
        <v>Temps</v>
      </c>
      <c r="F1162" s="948"/>
      <c r="G1162" s="525">
        <f ca="1">OFFSET('Séries-Statique'!$A$11,B1152,18)</f>
        <v>0</v>
      </c>
      <c r="H1162" s="524">
        <f ca="1">OFFSET('Séries-Statique'!$A$11,B1152,19)</f>
        <v>0</v>
      </c>
      <c r="I1162" s="526">
        <f ca="1">OFFSET('Séries-Statique'!$A$11,B1152,20)</f>
        <v>0</v>
      </c>
      <c r="J1162" s="524">
        <f ca="1">OFFSET('Séries-Statique'!$A$11,B1152,21)</f>
        <v>0</v>
      </c>
      <c r="K1162" s="293"/>
      <c r="M1162" s="521"/>
      <c r="N1162" s="291"/>
      <c r="O1162" s="931" t="s">
        <v>248</v>
      </c>
      <c r="P1162" s="931"/>
      <c r="Q1162" s="948" t="str">
        <f ca="1">IF(Q1153="","",IF(OR(Q1153="DWF",Q1153="DNF"),"Distance","Temps"))</f>
        <v>Temps</v>
      </c>
      <c r="R1162" s="948"/>
      <c r="S1162" s="525">
        <f ca="1">OFFSET('Séries-Statique'!$A$11,N1152,18)</f>
        <v>0</v>
      </c>
      <c r="T1162" s="524">
        <f ca="1">OFFSET('Séries-Statique'!$A$11,N1152,19)</f>
        <v>0</v>
      </c>
      <c r="U1162" s="526">
        <f ca="1">OFFSET('Séries-Statique'!$A$11,N1152,20)</f>
        <v>0</v>
      </c>
      <c r="V1162" s="524">
        <f ca="1">OFFSET('Séries-Statique'!$A$11,N1152,21)</f>
        <v>0</v>
      </c>
      <c r="W1162" s="293"/>
    </row>
    <row r="1163" spans="1:23" ht="18.75" x14ac:dyDescent="0.3">
      <c r="A1163" s="138" t="str">
        <f>IF(COUNT('Séries-Statique'!$A$11:$A$50)&gt;'Etiquette Statique'!N1152,"X","")</f>
        <v/>
      </c>
      <c r="B1163" s="291"/>
      <c r="C1163" s="931"/>
      <c r="D1163" s="931"/>
      <c r="E1163" s="933" t="s">
        <v>273</v>
      </c>
      <c r="F1163" s="514" t="s">
        <v>271</v>
      </c>
      <c r="G1163" s="528">
        <f ca="1">OFFSET('Séries-Statique'!$A$11,B1152,14)</f>
        <v>0</v>
      </c>
      <c r="H1163" s="529">
        <f ca="1">OFFSET('Séries-Statique'!$A$11,B1152,15)</f>
        <v>0</v>
      </c>
      <c r="I1163" s="528">
        <f ca="1">OFFSET('Séries-Statique'!$A$11,B1152,16)</f>
        <v>0</v>
      </c>
      <c r="J1163" s="529">
        <f ca="1">OFFSET('Séries-Statique'!$A$11,B1152,17)</f>
        <v>0</v>
      </c>
      <c r="K1163" s="293"/>
      <c r="M1163" s="521"/>
      <c r="N1163" s="291"/>
      <c r="O1163" s="931"/>
      <c r="P1163" s="931"/>
      <c r="Q1163" s="933" t="s">
        <v>273</v>
      </c>
      <c r="R1163" s="514" t="s">
        <v>271</v>
      </c>
      <c r="S1163" s="528">
        <f ca="1">OFFSET('Séries-Statique'!$A$11,N1152,14)</f>
        <v>0</v>
      </c>
      <c r="T1163" s="529">
        <f ca="1">OFFSET('Séries-Statique'!$A$11,N1152,15)</f>
        <v>0</v>
      </c>
      <c r="U1163" s="528">
        <f ca="1">OFFSET('Séries-Statique'!$A$11,N1152,16)</f>
        <v>0</v>
      </c>
      <c r="V1163" s="529">
        <f ca="1">OFFSET('Séries-Statique'!$A$11,N1152,17)</f>
        <v>0</v>
      </c>
      <c r="W1163" s="293"/>
    </row>
    <row r="1164" spans="1:23" ht="18.75" x14ac:dyDescent="0.3">
      <c r="A1164" s="138" t="str">
        <f>IF(COUNT('Séries-Statique'!$A$11:$A$50)&gt;'Etiquette Statique'!N1152,"X","")</f>
        <v/>
      </c>
      <c r="B1164" s="291"/>
      <c r="C1164" s="931"/>
      <c r="D1164" s="931"/>
      <c r="E1164" s="933"/>
      <c r="F1164" s="514" t="s">
        <v>272</v>
      </c>
      <c r="G1164" s="528">
        <f ca="1">OFFSET('Séries-Statique'!$A$11,B1152,22)</f>
        <v>0</v>
      </c>
      <c r="H1164" s="529">
        <f ca="1">OFFSET('Séries-Statique'!$A$11,B1152,23)</f>
        <v>0</v>
      </c>
      <c r="I1164" s="528">
        <f ca="1">OFFSET('Séries-Statique'!$A$11,B1152,24)</f>
        <v>0</v>
      </c>
      <c r="J1164" s="529">
        <f ca="1">OFFSET('Séries-Statique'!$A$11,B1152,25)</f>
        <v>0</v>
      </c>
      <c r="K1164" s="293"/>
      <c r="M1164" s="521"/>
      <c r="N1164" s="291"/>
      <c r="O1164" s="931"/>
      <c r="P1164" s="931"/>
      <c r="Q1164" s="933"/>
      <c r="R1164" s="514" t="s">
        <v>272</v>
      </c>
      <c r="S1164" s="528">
        <f ca="1">OFFSET('Séries-Statique'!$A$11,N1152,22)</f>
        <v>0</v>
      </c>
      <c r="T1164" s="529">
        <f ca="1">OFFSET('Séries-Statique'!$A$11,N1152,23)</f>
        <v>0</v>
      </c>
      <c r="U1164" s="528">
        <f ca="1">OFFSET('Séries-Statique'!$A$11,N1152,24)</f>
        <v>0</v>
      </c>
      <c r="V1164" s="529">
        <f ca="1">OFFSET('Séries-Statique'!$A$11,N1152,25)</f>
        <v>0</v>
      </c>
      <c r="W1164" s="293"/>
    </row>
    <row r="1165" spans="1:23" x14ac:dyDescent="0.25">
      <c r="A1165" s="138" t="str">
        <f>IF(COUNT('Séries-Statique'!$A$11:$A$50)&gt;'Etiquette Statique'!N1152,"X","")</f>
        <v/>
      </c>
      <c r="B1165" s="291"/>
      <c r="C1165" s="945"/>
      <c r="D1165" s="945"/>
      <c r="E1165" s="945"/>
      <c r="F1165" s="945"/>
      <c r="G1165" s="945"/>
      <c r="H1165" s="945"/>
      <c r="I1165" s="945"/>
      <c r="J1165" s="945"/>
      <c r="K1165" s="293"/>
      <c r="M1165" s="521"/>
      <c r="N1165" s="291"/>
      <c r="O1165" s="945"/>
      <c r="P1165" s="945"/>
      <c r="Q1165" s="945"/>
      <c r="R1165" s="945"/>
      <c r="S1165" s="945"/>
      <c r="T1165" s="945"/>
      <c r="U1165" s="945"/>
      <c r="V1165" s="945"/>
      <c r="W1165" s="293"/>
    </row>
    <row r="1166" spans="1:23" ht="18.75" x14ac:dyDescent="0.3">
      <c r="A1166" s="138" t="str">
        <f>IF(COUNT('Séries-Statique'!$A$11:$A$50)&gt;'Etiquette Statique'!N1152,"X","")</f>
        <v/>
      </c>
      <c r="B1166" s="291"/>
      <c r="C1166" s="946" t="s">
        <v>259</v>
      </c>
      <c r="D1166" s="946"/>
      <c r="E1166" s="946"/>
      <c r="F1166" s="946"/>
      <c r="G1166" s="946"/>
      <c r="H1166" s="946"/>
      <c r="I1166" s="946"/>
      <c r="J1166" s="946"/>
      <c r="K1166" s="293"/>
      <c r="M1166" s="521"/>
      <c r="N1166" s="291"/>
      <c r="O1166" s="946" t="s">
        <v>259</v>
      </c>
      <c r="P1166" s="946"/>
      <c r="Q1166" s="946"/>
      <c r="R1166" s="946"/>
      <c r="S1166" s="946"/>
      <c r="T1166" s="946"/>
      <c r="U1166" s="946"/>
      <c r="V1166" s="946"/>
      <c r="W1166" s="293"/>
    </row>
    <row r="1167" spans="1:23" ht="15.75" thickBot="1" x14ac:dyDescent="0.3">
      <c r="A1167" s="138" t="str">
        <f>IF(COUNT('Séries-Statique'!$A$11:$A$50)&gt;'Etiquette Statique'!N1152,"X","")</f>
        <v/>
      </c>
      <c r="B1167" s="291"/>
      <c r="C1167" s="945"/>
      <c r="D1167" s="945"/>
      <c r="E1167" s="945"/>
      <c r="F1167" s="945"/>
      <c r="G1167" s="945"/>
      <c r="H1167" s="945"/>
      <c r="I1167" s="945"/>
      <c r="J1167" s="945"/>
      <c r="K1167" s="293"/>
      <c r="M1167" s="521"/>
      <c r="N1167" s="291"/>
      <c r="O1167" s="945"/>
      <c r="P1167" s="945"/>
      <c r="Q1167" s="945"/>
      <c r="R1167" s="945"/>
      <c r="S1167" s="945"/>
      <c r="T1167" s="945"/>
      <c r="U1167" s="945"/>
      <c r="V1167" s="945"/>
      <c r="W1167" s="293"/>
    </row>
    <row r="1168" spans="1:23" ht="15.75" thickBot="1" x14ac:dyDescent="0.3">
      <c r="A1168" s="138" t="str">
        <f>IF(COUNT('Séries-Statique'!$A$11:$A$50)&gt;'Etiquette Statique'!N1152,"X","")</f>
        <v/>
      </c>
      <c r="B1168" s="291"/>
      <c r="C1168" s="933" t="s">
        <v>262</v>
      </c>
      <c r="D1168" s="934"/>
      <c r="E1168" s="530"/>
      <c r="F1168" s="531"/>
      <c r="G1168" s="531"/>
      <c r="H1168" s="531"/>
      <c r="I1168" s="531"/>
      <c r="J1168" s="532"/>
      <c r="K1168" s="293"/>
      <c r="M1168" s="521"/>
      <c r="N1168" s="291"/>
      <c r="O1168" s="933" t="s">
        <v>262</v>
      </c>
      <c r="P1168" s="934"/>
      <c r="Q1168" s="530"/>
      <c r="R1168" s="531"/>
      <c r="S1168" s="531"/>
      <c r="T1168" s="531"/>
      <c r="U1168" s="531"/>
      <c r="V1168" s="532"/>
      <c r="W1168" s="293"/>
    </row>
    <row r="1169" spans="1:23" ht="15.75" thickBot="1" x14ac:dyDescent="0.3">
      <c r="A1169" s="138" t="str">
        <f>IF(COUNT('Séries-Statique'!$A$11:$A$50)&gt;'Etiquette Statique'!N1152,"X","")</f>
        <v/>
      </c>
      <c r="B1169" s="291"/>
      <c r="C1169" s="516"/>
      <c r="D1169" s="516"/>
      <c r="E1169" s="289"/>
      <c r="F1169" s="289"/>
      <c r="G1169" s="289"/>
      <c r="H1169" s="289"/>
      <c r="I1169" s="289"/>
      <c r="J1169" s="289"/>
      <c r="K1169" s="293"/>
      <c r="M1169" s="521"/>
      <c r="N1169" s="291"/>
      <c r="O1169" s="516"/>
      <c r="P1169" s="516"/>
      <c r="Q1169" s="289"/>
      <c r="R1169" s="289"/>
      <c r="S1169" s="289"/>
      <c r="T1169" s="289"/>
      <c r="U1169" s="289"/>
      <c r="V1169" s="289"/>
      <c r="W1169" s="293"/>
    </row>
    <row r="1170" spans="1:23" x14ac:dyDescent="0.25">
      <c r="A1170" s="138" t="str">
        <f>IF(COUNT('Séries-Statique'!$A$11:$A$50)&gt;'Etiquette Statique'!N1152,"X","")</f>
        <v/>
      </c>
      <c r="B1170" s="291"/>
      <c r="C1170" s="976" t="s">
        <v>260</v>
      </c>
      <c r="D1170" s="977"/>
      <c r="E1170" s="959"/>
      <c r="F1170" s="959"/>
      <c r="G1170" s="959"/>
      <c r="H1170" s="959"/>
      <c r="I1170" s="959"/>
      <c r="J1170" s="960"/>
      <c r="K1170" s="293"/>
      <c r="M1170" s="521"/>
      <c r="N1170" s="291"/>
      <c r="O1170" s="976" t="s">
        <v>260</v>
      </c>
      <c r="P1170" s="977"/>
      <c r="Q1170" s="959"/>
      <c r="R1170" s="959"/>
      <c r="S1170" s="959"/>
      <c r="T1170" s="959"/>
      <c r="U1170" s="959"/>
      <c r="V1170" s="960"/>
      <c r="W1170" s="293"/>
    </row>
    <row r="1171" spans="1:23" x14ac:dyDescent="0.25">
      <c r="A1171" s="138" t="str">
        <f>IF(COUNT('Séries-Statique'!$A$11:$A$50)&gt;'Etiquette Statique'!N1152,"X","")</f>
        <v/>
      </c>
      <c r="B1171" s="291"/>
      <c r="C1171" s="971"/>
      <c r="D1171" s="972"/>
      <c r="E1171" s="949"/>
      <c r="F1171" s="949"/>
      <c r="G1171" s="949"/>
      <c r="H1171" s="949"/>
      <c r="I1171" s="949"/>
      <c r="J1171" s="950"/>
      <c r="K1171" s="293"/>
      <c r="M1171" s="521"/>
      <c r="N1171" s="291"/>
      <c r="O1171" s="971"/>
      <c r="P1171" s="972"/>
      <c r="Q1171" s="949"/>
      <c r="R1171" s="949"/>
      <c r="S1171" s="949"/>
      <c r="T1171" s="949"/>
      <c r="U1171" s="949"/>
      <c r="V1171" s="950"/>
      <c r="W1171" s="293"/>
    </row>
    <row r="1172" spans="1:23" x14ac:dyDescent="0.25">
      <c r="A1172" s="138" t="str">
        <f>IF(COUNT('Séries-Statique'!$A$11:$A$50)&gt;'Etiquette Statique'!N1152,"X","")</f>
        <v/>
      </c>
      <c r="B1172" s="291"/>
      <c r="C1172" s="971" t="s">
        <v>261</v>
      </c>
      <c r="D1172" s="972"/>
      <c r="E1172" s="949"/>
      <c r="F1172" s="949"/>
      <c r="G1172" s="949"/>
      <c r="H1172" s="949"/>
      <c r="I1172" s="949"/>
      <c r="J1172" s="950"/>
      <c r="K1172" s="293"/>
      <c r="M1172" s="521"/>
      <c r="N1172" s="291"/>
      <c r="O1172" s="971" t="s">
        <v>261</v>
      </c>
      <c r="P1172" s="972"/>
      <c r="Q1172" s="949"/>
      <c r="R1172" s="949"/>
      <c r="S1172" s="949"/>
      <c r="T1172" s="949"/>
      <c r="U1172" s="949"/>
      <c r="V1172" s="950"/>
      <c r="W1172" s="293"/>
    </row>
    <row r="1173" spans="1:23" ht="15.75" thickBot="1" x14ac:dyDescent="0.3">
      <c r="A1173" s="138" t="str">
        <f>IF(COUNT('Séries-Statique'!$A$11:$A$50)&gt;'Etiquette Statique'!N1152,"X","")</f>
        <v/>
      </c>
      <c r="B1173" s="291"/>
      <c r="C1173" s="973"/>
      <c r="D1173" s="974"/>
      <c r="E1173" s="954"/>
      <c r="F1173" s="954"/>
      <c r="G1173" s="954"/>
      <c r="H1173" s="954"/>
      <c r="I1173" s="954"/>
      <c r="J1173" s="955"/>
      <c r="K1173" s="293"/>
      <c r="M1173" s="521"/>
      <c r="N1173" s="291"/>
      <c r="O1173" s="973"/>
      <c r="P1173" s="974"/>
      <c r="Q1173" s="954"/>
      <c r="R1173" s="954"/>
      <c r="S1173" s="954"/>
      <c r="T1173" s="954"/>
      <c r="U1173" s="954"/>
      <c r="V1173" s="955"/>
      <c r="W1173" s="293"/>
    </row>
    <row r="1174" spans="1:23" ht="15.75" thickBot="1" x14ac:dyDescent="0.3">
      <c r="A1174" s="138" t="str">
        <f>IF(COUNT('Séries-Statique'!$A$11:$A$50)&gt;'Etiquette Statique'!N1152,"X","")</f>
        <v/>
      </c>
      <c r="B1174" s="291"/>
      <c r="C1174" s="292"/>
      <c r="D1174" s="292"/>
      <c r="E1174" s="292"/>
      <c r="F1174" s="292"/>
      <c r="G1174" s="292"/>
      <c r="H1174" s="292"/>
      <c r="I1174" s="292"/>
      <c r="J1174" s="292"/>
      <c r="K1174" s="293"/>
      <c r="M1174" s="521"/>
      <c r="N1174" s="291"/>
      <c r="O1174" s="292"/>
      <c r="P1174" s="292"/>
      <c r="Q1174" s="292"/>
      <c r="R1174" s="292"/>
      <c r="S1174" s="292"/>
      <c r="T1174" s="292"/>
      <c r="U1174" s="292"/>
      <c r="V1174" s="292"/>
      <c r="W1174" s="293"/>
    </row>
    <row r="1175" spans="1:23" x14ac:dyDescent="0.25">
      <c r="A1175" s="138" t="str">
        <f>IF(COUNT('Séries-Statique'!$A$11:$A$50)&gt;'Etiquette Statique'!N1152,"X","")</f>
        <v/>
      </c>
      <c r="B1175" s="291"/>
      <c r="C1175" s="956" t="s">
        <v>132</v>
      </c>
      <c r="D1175" s="880" t="s">
        <v>133</v>
      </c>
      <c r="E1175" s="871"/>
      <c r="F1175" s="871"/>
      <c r="G1175" s="871"/>
      <c r="H1175" s="871"/>
      <c r="I1175" s="959"/>
      <c r="J1175" s="960"/>
      <c r="K1175" s="293"/>
      <c r="M1175" s="521"/>
      <c r="N1175" s="291"/>
      <c r="O1175" s="956" t="s">
        <v>132</v>
      </c>
      <c r="P1175" s="880" t="s">
        <v>133</v>
      </c>
      <c r="Q1175" s="871"/>
      <c r="R1175" s="871"/>
      <c r="S1175" s="871"/>
      <c r="T1175" s="871"/>
      <c r="U1175" s="959"/>
      <c r="V1175" s="960"/>
      <c r="W1175" s="293"/>
    </row>
    <row r="1176" spans="1:23" x14ac:dyDescent="0.25">
      <c r="A1176" s="138" t="str">
        <f>IF(COUNT('Séries-Statique'!$A$11:$A$50)&gt;'Etiquette Statique'!N1152,"X","")</f>
        <v/>
      </c>
      <c r="B1176" s="291"/>
      <c r="C1176" s="957"/>
      <c r="D1176" s="859" t="s">
        <v>134</v>
      </c>
      <c r="E1176" s="864"/>
      <c r="F1176" s="864"/>
      <c r="G1176" s="864"/>
      <c r="H1176" s="864"/>
      <c r="I1176" s="949"/>
      <c r="J1176" s="950"/>
      <c r="K1176" s="293"/>
      <c r="M1176" s="521"/>
      <c r="N1176" s="291"/>
      <c r="O1176" s="957"/>
      <c r="P1176" s="859" t="s">
        <v>134</v>
      </c>
      <c r="Q1176" s="864"/>
      <c r="R1176" s="864"/>
      <c r="S1176" s="864"/>
      <c r="T1176" s="864"/>
      <c r="U1176" s="949"/>
      <c r="V1176" s="950"/>
      <c r="W1176" s="293"/>
    </row>
    <row r="1177" spans="1:23" x14ac:dyDescent="0.25">
      <c r="A1177" s="138" t="str">
        <f>IF(COUNT('Séries-Statique'!$A$11:$A$50)&gt;'Etiquette Statique'!N1152,"X","")</f>
        <v/>
      </c>
      <c r="B1177" s="291"/>
      <c r="C1177" s="957"/>
      <c r="D1177" s="859" t="s">
        <v>135</v>
      </c>
      <c r="E1177" s="864"/>
      <c r="F1177" s="864"/>
      <c r="G1177" s="864"/>
      <c r="H1177" s="864"/>
      <c r="I1177" s="949"/>
      <c r="J1177" s="950"/>
      <c r="K1177" s="293"/>
      <c r="M1177" s="521"/>
      <c r="N1177" s="291"/>
      <c r="O1177" s="957"/>
      <c r="P1177" s="859" t="s">
        <v>135</v>
      </c>
      <c r="Q1177" s="864"/>
      <c r="R1177" s="864"/>
      <c r="S1177" s="864"/>
      <c r="T1177" s="864"/>
      <c r="U1177" s="949"/>
      <c r="V1177" s="950"/>
      <c r="W1177" s="293"/>
    </row>
    <row r="1178" spans="1:23" x14ac:dyDescent="0.25">
      <c r="A1178" s="138" t="str">
        <f>IF(COUNT('Séries-Statique'!$A$11:$A$50)&gt;'Etiquette Statique'!N1152,"X","")</f>
        <v/>
      </c>
      <c r="B1178" s="291"/>
      <c r="C1178" s="957"/>
      <c r="D1178" s="859" t="s">
        <v>136</v>
      </c>
      <c r="E1178" s="864"/>
      <c r="F1178" s="864"/>
      <c r="G1178" s="864"/>
      <c r="H1178" s="864"/>
      <c r="I1178" s="949"/>
      <c r="J1178" s="950"/>
      <c r="K1178" s="293"/>
      <c r="M1178" s="521"/>
      <c r="N1178" s="291"/>
      <c r="O1178" s="957"/>
      <c r="P1178" s="859" t="s">
        <v>136</v>
      </c>
      <c r="Q1178" s="864"/>
      <c r="R1178" s="864"/>
      <c r="S1178" s="864"/>
      <c r="T1178" s="864"/>
      <c r="U1178" s="949"/>
      <c r="V1178" s="950"/>
      <c r="W1178" s="293"/>
    </row>
    <row r="1179" spans="1:23" x14ac:dyDescent="0.25">
      <c r="A1179" s="138" t="str">
        <f>IF(COUNT('Séries-Statique'!$A$11:$A$50)&gt;'Etiquette Statique'!N1152,"X","")</f>
        <v/>
      </c>
      <c r="B1179" s="291"/>
      <c r="C1179" s="957"/>
      <c r="D1179" s="859" t="s">
        <v>137</v>
      </c>
      <c r="E1179" s="864"/>
      <c r="F1179" s="864"/>
      <c r="G1179" s="864"/>
      <c r="H1179" s="864"/>
      <c r="I1179" s="949"/>
      <c r="J1179" s="950"/>
      <c r="K1179" s="293"/>
      <c r="M1179" s="521"/>
      <c r="N1179" s="291"/>
      <c r="O1179" s="957"/>
      <c r="P1179" s="859" t="s">
        <v>137</v>
      </c>
      <c r="Q1179" s="864"/>
      <c r="R1179" s="864"/>
      <c r="S1179" s="864"/>
      <c r="T1179" s="864"/>
      <c r="U1179" s="949"/>
      <c r="V1179" s="950"/>
      <c r="W1179" s="293"/>
    </row>
    <row r="1180" spans="1:23" ht="15.75" thickBot="1" x14ac:dyDescent="0.3">
      <c r="A1180" s="138" t="str">
        <f>IF(COUNT('Séries-Statique'!$A$11:$A$50)&gt;'Etiquette Statique'!N1152,"X","")</f>
        <v/>
      </c>
      <c r="B1180" s="291"/>
      <c r="C1180" s="958"/>
      <c r="D1180" s="862" t="s">
        <v>138</v>
      </c>
      <c r="E1180" s="975"/>
      <c r="F1180" s="975"/>
      <c r="G1180" s="975"/>
      <c r="H1180" s="975"/>
      <c r="I1180" s="954"/>
      <c r="J1180" s="955"/>
      <c r="K1180" s="293"/>
      <c r="M1180" s="521"/>
      <c r="N1180" s="291"/>
      <c r="O1180" s="958"/>
      <c r="P1180" s="862" t="s">
        <v>138</v>
      </c>
      <c r="Q1180" s="975"/>
      <c r="R1180" s="975"/>
      <c r="S1180" s="975"/>
      <c r="T1180" s="975"/>
      <c r="U1180" s="954"/>
      <c r="V1180" s="955"/>
      <c r="W1180" s="293"/>
    </row>
    <row r="1181" spans="1:23" x14ac:dyDescent="0.25">
      <c r="A1181" s="138" t="str">
        <f>IF(COUNT('Séries-Statique'!$A$11:$A$50)&gt;'Etiquette Statique'!N1152,"X","")</f>
        <v/>
      </c>
      <c r="B1181" s="291"/>
      <c r="C1181" s="961" t="s">
        <v>145</v>
      </c>
      <c r="D1181" s="963" t="s">
        <v>146</v>
      </c>
      <c r="E1181" s="964"/>
      <c r="F1181" s="964"/>
      <c r="G1181" s="964"/>
      <c r="H1181" s="964"/>
      <c r="I1181" s="965"/>
      <c r="J1181" s="966"/>
      <c r="K1181" s="293"/>
      <c r="M1181" s="521"/>
      <c r="N1181" s="291"/>
      <c r="O1181" s="961" t="s">
        <v>145</v>
      </c>
      <c r="P1181" s="963" t="s">
        <v>146</v>
      </c>
      <c r="Q1181" s="964"/>
      <c r="R1181" s="964"/>
      <c r="S1181" s="964"/>
      <c r="T1181" s="964"/>
      <c r="U1181" s="965"/>
      <c r="V1181" s="966"/>
      <c r="W1181" s="293"/>
    </row>
    <row r="1182" spans="1:23" x14ac:dyDescent="0.25">
      <c r="A1182" s="138" t="str">
        <f>IF(COUNT('Séries-Statique'!$A$11:$A$50)&gt;'Etiquette Statique'!N1152,"X","")</f>
        <v/>
      </c>
      <c r="B1182" s="291"/>
      <c r="C1182" s="957"/>
      <c r="D1182" s="859" t="s">
        <v>147</v>
      </c>
      <c r="E1182" s="864"/>
      <c r="F1182" s="864"/>
      <c r="G1182" s="864"/>
      <c r="H1182" s="864"/>
      <c r="I1182" s="949"/>
      <c r="J1182" s="950"/>
      <c r="K1182" s="293"/>
      <c r="M1182" s="521"/>
      <c r="N1182" s="291"/>
      <c r="O1182" s="957"/>
      <c r="P1182" s="859" t="s">
        <v>147</v>
      </c>
      <c r="Q1182" s="864"/>
      <c r="R1182" s="864"/>
      <c r="S1182" s="864"/>
      <c r="T1182" s="864"/>
      <c r="U1182" s="949"/>
      <c r="V1182" s="950"/>
      <c r="W1182" s="293"/>
    </row>
    <row r="1183" spans="1:23" x14ac:dyDescent="0.25">
      <c r="A1183" s="138" t="str">
        <f>IF(COUNT('Séries-Statique'!$A$11:$A$50)&gt;'Etiquette Statique'!N1152,"X","")</f>
        <v/>
      </c>
      <c r="B1183" s="291"/>
      <c r="C1183" s="957"/>
      <c r="D1183" s="859" t="s">
        <v>148</v>
      </c>
      <c r="E1183" s="864"/>
      <c r="F1183" s="864"/>
      <c r="G1183" s="864"/>
      <c r="H1183" s="864"/>
      <c r="I1183" s="949"/>
      <c r="J1183" s="950"/>
      <c r="K1183" s="293"/>
      <c r="M1183" s="521"/>
      <c r="N1183" s="291"/>
      <c r="O1183" s="957"/>
      <c r="P1183" s="859" t="s">
        <v>148</v>
      </c>
      <c r="Q1183" s="864"/>
      <c r="R1183" s="864"/>
      <c r="S1183" s="864"/>
      <c r="T1183" s="864"/>
      <c r="U1183" s="949"/>
      <c r="V1183" s="950"/>
      <c r="W1183" s="293"/>
    </row>
    <row r="1184" spans="1:23" x14ac:dyDescent="0.25">
      <c r="A1184" s="138" t="str">
        <f>IF(COUNT('Séries-Statique'!$A$11:$A$50)&gt;'Etiquette Statique'!N1152,"X","")</f>
        <v/>
      </c>
      <c r="B1184" s="291"/>
      <c r="C1184" s="957"/>
      <c r="D1184" s="859" t="s">
        <v>149</v>
      </c>
      <c r="E1184" s="864"/>
      <c r="F1184" s="864"/>
      <c r="G1184" s="864"/>
      <c r="H1184" s="864"/>
      <c r="I1184" s="949"/>
      <c r="J1184" s="950"/>
      <c r="K1184" s="293"/>
      <c r="M1184" s="521"/>
      <c r="N1184" s="291"/>
      <c r="O1184" s="957"/>
      <c r="P1184" s="859" t="s">
        <v>149</v>
      </c>
      <c r="Q1184" s="864"/>
      <c r="R1184" s="864"/>
      <c r="S1184" s="864"/>
      <c r="T1184" s="864"/>
      <c r="U1184" s="949"/>
      <c r="V1184" s="950"/>
      <c r="W1184" s="293"/>
    </row>
    <row r="1185" spans="1:23" x14ac:dyDescent="0.25">
      <c r="A1185" s="138" t="str">
        <f>IF(COUNT('Séries-Statique'!$A$11:$A$50)&gt;'Etiquette Statique'!N1152,"X","")</f>
        <v/>
      </c>
      <c r="B1185" s="291"/>
      <c r="C1185" s="957"/>
      <c r="D1185" s="859" t="s">
        <v>150</v>
      </c>
      <c r="E1185" s="864"/>
      <c r="F1185" s="864"/>
      <c r="G1185" s="864"/>
      <c r="H1185" s="864"/>
      <c r="I1185" s="949"/>
      <c r="J1185" s="950"/>
      <c r="K1185" s="293"/>
      <c r="M1185" s="521"/>
      <c r="N1185" s="291"/>
      <c r="O1185" s="957"/>
      <c r="P1185" s="859" t="s">
        <v>150</v>
      </c>
      <c r="Q1185" s="864"/>
      <c r="R1185" s="864"/>
      <c r="S1185" s="864"/>
      <c r="T1185" s="864"/>
      <c r="U1185" s="949"/>
      <c r="V1185" s="950"/>
      <c r="W1185" s="293"/>
    </row>
    <row r="1186" spans="1:23" x14ac:dyDescent="0.25">
      <c r="A1186" s="138" t="str">
        <f>IF(COUNT('Séries-Statique'!$A$11:$A$50)&gt;'Etiquette Statique'!N1152,"X","")</f>
        <v/>
      </c>
      <c r="B1186" s="291"/>
      <c r="C1186" s="957"/>
      <c r="D1186" s="859" t="s">
        <v>151</v>
      </c>
      <c r="E1186" s="864"/>
      <c r="F1186" s="864"/>
      <c r="G1186" s="864"/>
      <c r="H1186" s="864"/>
      <c r="I1186" s="949"/>
      <c r="J1186" s="950"/>
      <c r="K1186" s="293"/>
      <c r="M1186" s="521"/>
      <c r="N1186" s="291"/>
      <c r="O1186" s="957"/>
      <c r="P1186" s="859" t="s">
        <v>151</v>
      </c>
      <c r="Q1186" s="864"/>
      <c r="R1186" s="864"/>
      <c r="S1186" s="864"/>
      <c r="T1186" s="864"/>
      <c r="U1186" s="949"/>
      <c r="V1186" s="950"/>
      <c r="W1186" s="293"/>
    </row>
    <row r="1187" spans="1:23" ht="15.75" thickBot="1" x14ac:dyDescent="0.3">
      <c r="A1187" s="138" t="str">
        <f>IF(COUNT('Séries-Statique'!$A$11:$A$50)&gt;'Etiquette Statique'!N1152,"X","")</f>
        <v/>
      </c>
      <c r="B1187" s="291"/>
      <c r="C1187" s="962"/>
      <c r="D1187" s="967" t="s">
        <v>152</v>
      </c>
      <c r="E1187" s="968"/>
      <c r="F1187" s="968"/>
      <c r="G1187" s="968"/>
      <c r="H1187" s="968"/>
      <c r="I1187" s="969"/>
      <c r="J1187" s="970"/>
      <c r="K1187" s="293"/>
      <c r="M1187" s="521"/>
      <c r="N1187" s="291"/>
      <c r="O1187" s="962"/>
      <c r="P1187" s="967" t="s">
        <v>152</v>
      </c>
      <c r="Q1187" s="968"/>
      <c r="R1187" s="968"/>
      <c r="S1187" s="968"/>
      <c r="T1187" s="968"/>
      <c r="U1187" s="969"/>
      <c r="V1187" s="970"/>
      <c r="W1187" s="293"/>
    </row>
    <row r="1188" spans="1:23" x14ac:dyDescent="0.25">
      <c r="A1188" s="138" t="str">
        <f>IF(COUNT('Séries-Statique'!$A$11:$A$50)&gt;'Etiquette Statique'!N1152,"X","")</f>
        <v/>
      </c>
      <c r="B1188" s="291"/>
      <c r="C1188" s="956" t="s">
        <v>126</v>
      </c>
      <c r="D1188" s="918" t="s">
        <v>263</v>
      </c>
      <c r="E1188" s="919"/>
      <c r="F1188" s="920"/>
      <c r="G1188" s="416" t="s">
        <v>174</v>
      </c>
      <c r="H1188" s="416"/>
      <c r="I1188" s="959"/>
      <c r="J1188" s="960"/>
      <c r="K1188" s="293"/>
      <c r="M1188" s="521"/>
      <c r="N1188" s="291"/>
      <c r="O1188" s="956" t="s">
        <v>126</v>
      </c>
      <c r="P1188" s="918" t="s">
        <v>263</v>
      </c>
      <c r="Q1188" s="919"/>
      <c r="R1188" s="920"/>
      <c r="S1188" s="416" t="s">
        <v>174</v>
      </c>
      <c r="T1188" s="416"/>
      <c r="U1188" s="959"/>
      <c r="V1188" s="960"/>
      <c r="W1188" s="293"/>
    </row>
    <row r="1189" spans="1:23" x14ac:dyDescent="0.25">
      <c r="A1189" s="138" t="str">
        <f>IF(COUNT('Séries-Statique'!$A$11:$A$50)&gt;'Etiquette Statique'!N1152,"X","")</f>
        <v/>
      </c>
      <c r="B1189" s="291"/>
      <c r="C1189" s="957"/>
      <c r="D1189" s="913" t="s">
        <v>128</v>
      </c>
      <c r="E1189" s="914"/>
      <c r="F1189" s="915"/>
      <c r="G1189" s="110" t="s">
        <v>266</v>
      </c>
      <c r="H1189" s="110"/>
      <c r="I1189" s="949"/>
      <c r="J1189" s="950"/>
      <c r="K1189" s="293"/>
      <c r="M1189" s="521"/>
      <c r="N1189" s="291"/>
      <c r="O1189" s="957"/>
      <c r="P1189" s="913" t="s">
        <v>128</v>
      </c>
      <c r="Q1189" s="914"/>
      <c r="R1189" s="915"/>
      <c r="S1189" s="110" t="s">
        <v>266</v>
      </c>
      <c r="T1189" s="110"/>
      <c r="U1189" s="949"/>
      <c r="V1189" s="950"/>
      <c r="W1189" s="293"/>
    </row>
    <row r="1190" spans="1:23" x14ac:dyDescent="0.25">
      <c r="A1190" s="138" t="str">
        <f>IF(COUNT('Séries-Statique'!$A$11:$A$50)&gt;'Etiquette Statique'!N1152,"X","")</f>
        <v/>
      </c>
      <c r="B1190" s="291"/>
      <c r="C1190" s="957"/>
      <c r="D1190" s="913" t="s">
        <v>264</v>
      </c>
      <c r="E1190" s="914"/>
      <c r="F1190" s="915"/>
      <c r="G1190" s="110" t="s">
        <v>265</v>
      </c>
      <c r="H1190" s="110"/>
      <c r="I1190" s="949"/>
      <c r="J1190" s="950"/>
      <c r="K1190" s="293"/>
      <c r="M1190" s="521"/>
      <c r="N1190" s="291"/>
      <c r="O1190" s="957"/>
      <c r="P1190" s="913" t="s">
        <v>264</v>
      </c>
      <c r="Q1190" s="914"/>
      <c r="R1190" s="915"/>
      <c r="S1190" s="110" t="s">
        <v>265</v>
      </c>
      <c r="T1190" s="110"/>
      <c r="U1190" s="949"/>
      <c r="V1190" s="950"/>
      <c r="W1190" s="293"/>
    </row>
    <row r="1191" spans="1:23" x14ac:dyDescent="0.25">
      <c r="A1191" s="138" t="str">
        <f>IF(COUNT('Séries-Statique'!$A$11:$A$50)&gt;'Etiquette Statique'!N1152,"X","")</f>
        <v/>
      </c>
      <c r="B1191" s="291"/>
      <c r="C1191" s="957"/>
      <c r="D1191" s="533" t="s">
        <v>267</v>
      </c>
      <c r="E1191" s="518"/>
      <c r="F1191" s="518"/>
      <c r="G1191" s="110" t="s">
        <v>164</v>
      </c>
      <c r="H1191" s="110"/>
      <c r="I1191" s="949"/>
      <c r="J1191" s="950"/>
      <c r="K1191" s="293"/>
      <c r="M1191" s="521"/>
      <c r="N1191" s="291"/>
      <c r="O1191" s="957"/>
      <c r="P1191" s="533" t="s">
        <v>267</v>
      </c>
      <c r="Q1191" s="518"/>
      <c r="R1191" s="518"/>
      <c r="S1191" s="110" t="s">
        <v>164</v>
      </c>
      <c r="T1191" s="110"/>
      <c r="U1191" s="949"/>
      <c r="V1191" s="950"/>
      <c r="W1191" s="293"/>
    </row>
    <row r="1192" spans="1:23" ht="15.75" thickBot="1" x14ac:dyDescent="0.3">
      <c r="A1192" s="138" t="str">
        <f>IF(COUNT('Séries-Statique'!$A$11:$A$50)&gt;'Etiquette Statique'!N1152,"X","")</f>
        <v/>
      </c>
      <c r="B1192" s="291"/>
      <c r="C1192" s="958"/>
      <c r="D1192" s="534" t="s">
        <v>268</v>
      </c>
      <c r="E1192" s="519"/>
      <c r="F1192" s="519"/>
      <c r="G1192" s="3" t="s">
        <v>164</v>
      </c>
      <c r="H1192" s="3"/>
      <c r="I1192" s="954"/>
      <c r="J1192" s="955"/>
      <c r="K1192" s="293"/>
      <c r="M1192" s="521"/>
      <c r="N1192" s="291"/>
      <c r="O1192" s="958"/>
      <c r="P1192" s="534" t="s">
        <v>268</v>
      </c>
      <c r="Q1192" s="519"/>
      <c r="R1192" s="519"/>
      <c r="S1192" s="3" t="s">
        <v>164</v>
      </c>
      <c r="T1192" s="3"/>
      <c r="U1192" s="954"/>
      <c r="V1192" s="955"/>
      <c r="W1192" s="293"/>
    </row>
    <row r="1193" spans="1:23" ht="15.75" thickBot="1" x14ac:dyDescent="0.3">
      <c r="A1193" s="138" t="str">
        <f>IF(COUNT('Séries-Statique'!$A$11:$A$50)&gt;'Etiquette Statique'!N1152,"X","")</f>
        <v/>
      </c>
      <c r="B1193" s="291"/>
      <c r="C1193" s="292"/>
      <c r="D1193" s="292"/>
      <c r="E1193" s="292"/>
      <c r="F1193" s="292"/>
      <c r="G1193" s="292"/>
      <c r="H1193" s="292"/>
      <c r="I1193" s="292"/>
      <c r="J1193" s="292"/>
      <c r="K1193" s="293"/>
      <c r="M1193" s="521"/>
      <c r="N1193" s="291"/>
      <c r="O1193" s="292"/>
      <c r="P1193" s="292"/>
      <c r="Q1193" s="292"/>
      <c r="R1193" s="292"/>
      <c r="S1193" s="292"/>
      <c r="T1193" s="292"/>
      <c r="U1193" s="292"/>
      <c r="V1193" s="292"/>
      <c r="W1193" s="293"/>
    </row>
    <row r="1194" spans="1:23" ht="18.75" x14ac:dyDescent="0.3">
      <c r="A1194" s="138" t="str">
        <f>IF(COUNT('Séries-Statique'!$A$11:$A$50)&gt;'Etiquette Statique'!N1152,"X","")</f>
        <v/>
      </c>
      <c r="B1194" s="291"/>
      <c r="C1194" s="901" t="s">
        <v>269</v>
      </c>
      <c r="D1194" s="902"/>
      <c r="E1194" s="902"/>
      <c r="F1194" s="902"/>
      <c r="G1194" s="902"/>
      <c r="H1194" s="902"/>
      <c r="I1194" s="902"/>
      <c r="J1194" s="903"/>
      <c r="K1194" s="293"/>
      <c r="M1194" s="521"/>
      <c r="N1194" s="291"/>
      <c r="O1194" s="901" t="s">
        <v>269</v>
      </c>
      <c r="P1194" s="902"/>
      <c r="Q1194" s="902"/>
      <c r="R1194" s="902"/>
      <c r="S1194" s="902"/>
      <c r="T1194" s="902"/>
      <c r="U1194" s="902"/>
      <c r="V1194" s="903"/>
      <c r="W1194" s="293"/>
    </row>
    <row r="1195" spans="1:23" x14ac:dyDescent="0.25">
      <c r="A1195" s="138" t="str">
        <f>IF(COUNT('Séries-Statique'!$A$11:$A$50)&gt;'Etiquette Statique'!N1152,"X","")</f>
        <v/>
      </c>
      <c r="B1195" s="291"/>
      <c r="C1195" s="904"/>
      <c r="D1195" s="905"/>
      <c r="E1195" s="905"/>
      <c r="F1195" s="905"/>
      <c r="G1195" s="905"/>
      <c r="H1195" s="905"/>
      <c r="I1195" s="905"/>
      <c r="J1195" s="906"/>
      <c r="K1195" s="293"/>
      <c r="M1195" s="521"/>
      <c r="N1195" s="291"/>
      <c r="O1195" s="904"/>
      <c r="P1195" s="905"/>
      <c r="Q1195" s="905"/>
      <c r="R1195" s="905"/>
      <c r="S1195" s="905"/>
      <c r="T1195" s="905"/>
      <c r="U1195" s="905"/>
      <c r="V1195" s="906"/>
      <c r="W1195" s="293"/>
    </row>
    <row r="1196" spans="1:23" x14ac:dyDescent="0.25">
      <c r="A1196" s="138" t="str">
        <f>IF(COUNT('Séries-Statique'!$A$11:$A$50)&gt;'Etiquette Statique'!N1152,"X","")</f>
        <v/>
      </c>
      <c r="B1196" s="291"/>
      <c r="C1196" s="907"/>
      <c r="D1196" s="908"/>
      <c r="E1196" s="908"/>
      <c r="F1196" s="908"/>
      <c r="G1196" s="908"/>
      <c r="H1196" s="908"/>
      <c r="I1196" s="908"/>
      <c r="J1196" s="909"/>
      <c r="K1196" s="293"/>
      <c r="M1196" s="521"/>
      <c r="N1196" s="291"/>
      <c r="O1196" s="907"/>
      <c r="P1196" s="908"/>
      <c r="Q1196" s="908"/>
      <c r="R1196" s="908"/>
      <c r="S1196" s="908"/>
      <c r="T1196" s="908"/>
      <c r="U1196" s="908"/>
      <c r="V1196" s="909"/>
      <c r="W1196" s="293"/>
    </row>
    <row r="1197" spans="1:23" x14ac:dyDescent="0.25">
      <c r="A1197" s="138" t="str">
        <f>IF(COUNT('Séries-Statique'!$A$11:$A$50)&gt;'Etiquette Statique'!N1152,"X","")</f>
        <v/>
      </c>
      <c r="B1197" s="291"/>
      <c r="C1197" s="907"/>
      <c r="D1197" s="908"/>
      <c r="E1197" s="908"/>
      <c r="F1197" s="908"/>
      <c r="G1197" s="908"/>
      <c r="H1197" s="908"/>
      <c r="I1197" s="908"/>
      <c r="J1197" s="909"/>
      <c r="K1197" s="293"/>
      <c r="M1197" s="521"/>
      <c r="N1197" s="291"/>
      <c r="O1197" s="907"/>
      <c r="P1197" s="908"/>
      <c r="Q1197" s="908"/>
      <c r="R1197" s="908"/>
      <c r="S1197" s="908"/>
      <c r="T1197" s="908"/>
      <c r="U1197" s="908"/>
      <c r="V1197" s="909"/>
      <c r="W1197" s="293"/>
    </row>
    <row r="1198" spans="1:23" ht="15.75" thickBot="1" x14ac:dyDescent="0.3">
      <c r="A1198" s="138" t="str">
        <f>IF(COUNT('Séries-Statique'!$A$11:$A$50)&gt;'Etiquette Statique'!N1152,"X","")</f>
        <v/>
      </c>
      <c r="B1198" s="291"/>
      <c r="C1198" s="910"/>
      <c r="D1198" s="911"/>
      <c r="E1198" s="911"/>
      <c r="F1198" s="911"/>
      <c r="G1198" s="911"/>
      <c r="H1198" s="911"/>
      <c r="I1198" s="911"/>
      <c r="J1198" s="912"/>
      <c r="K1198" s="293"/>
      <c r="M1198" s="521"/>
      <c r="N1198" s="291"/>
      <c r="O1198" s="910"/>
      <c r="P1198" s="911"/>
      <c r="Q1198" s="911"/>
      <c r="R1198" s="911"/>
      <c r="S1198" s="911"/>
      <c r="T1198" s="911"/>
      <c r="U1198" s="911"/>
      <c r="V1198" s="912"/>
      <c r="W1198" s="293"/>
    </row>
    <row r="1199" spans="1:23" ht="15.75" thickBot="1" x14ac:dyDescent="0.3">
      <c r="A1199" s="138" t="str">
        <f>IF(COUNT('Séries-Statique'!$A$11:$A$50)&gt;'Etiquette Statique'!N1152,"X","")</f>
        <v/>
      </c>
      <c r="B1199" s="294"/>
      <c r="C1199" s="295"/>
      <c r="D1199" s="295"/>
      <c r="E1199" s="295"/>
      <c r="F1199" s="295"/>
      <c r="G1199" s="295"/>
      <c r="H1199" s="295"/>
      <c r="I1199" s="295"/>
      <c r="J1199" s="295"/>
      <c r="K1199" s="296"/>
      <c r="M1199" s="521"/>
      <c r="N1199" s="294"/>
      <c r="O1199" s="295"/>
      <c r="P1199" s="295"/>
      <c r="Q1199" s="295"/>
      <c r="R1199" s="295"/>
      <c r="S1199" s="295"/>
      <c r="T1199" s="295"/>
      <c r="U1199" s="295"/>
      <c r="V1199" s="295"/>
      <c r="W1199" s="296"/>
    </row>
    <row r="1200" spans="1:23" ht="15" customHeight="1" x14ac:dyDescent="0.25">
      <c r="A1200" s="138" t="str">
        <f>IF(COUNT('Séries-Statique'!$A$11:$A$50)&gt;'Etiquette Statique'!N1152,"X","")</f>
        <v/>
      </c>
      <c r="B1200" s="522"/>
      <c r="C1200" s="522"/>
      <c r="D1200" s="522"/>
      <c r="E1200" s="522"/>
      <c r="F1200" s="522"/>
      <c r="G1200" s="522"/>
      <c r="H1200" s="522"/>
      <c r="I1200" s="522"/>
      <c r="J1200" s="522"/>
      <c r="K1200" s="522"/>
      <c r="L1200" s="522"/>
      <c r="M1200" s="523"/>
      <c r="N1200" s="522"/>
      <c r="O1200" s="522"/>
      <c r="P1200" s="522"/>
      <c r="Q1200" s="522"/>
      <c r="R1200" s="522"/>
      <c r="S1200" s="522"/>
      <c r="T1200" s="522"/>
      <c r="U1200" s="522"/>
      <c r="V1200" s="522"/>
      <c r="W1200" s="522"/>
    </row>
    <row r="1201" spans="1:23" ht="15" customHeight="1" thickBot="1" x14ac:dyDescent="0.3">
      <c r="A1201" s="138" t="str">
        <f>IF(COUNT('Séries-Statique'!$A$11:$A$50)&gt;'Etiquette Statique'!N1252,"X","")</f>
        <v/>
      </c>
      <c r="M1201" s="521"/>
    </row>
    <row r="1202" spans="1:23" x14ac:dyDescent="0.25">
      <c r="A1202" s="138" t="str">
        <f>IF(COUNT('Séries-Statique'!$A$11:$A$50)&gt;'Etiquette Statique'!N1252,"X","")</f>
        <v/>
      </c>
      <c r="B1202" s="137">
        <f>N1152+1</f>
        <v>48</v>
      </c>
      <c r="C1202" s="289"/>
      <c r="D1202" s="289"/>
      <c r="E1202" s="289"/>
      <c r="F1202" s="289"/>
      <c r="G1202" s="289"/>
      <c r="H1202" s="289"/>
      <c r="I1202" s="289"/>
      <c r="J1202" s="289"/>
      <c r="K1202" s="290"/>
      <c r="M1202" s="521"/>
      <c r="N1202" s="137">
        <f>B1202+1</f>
        <v>49</v>
      </c>
      <c r="O1202" s="289"/>
      <c r="P1202" s="289"/>
      <c r="Q1202" s="289"/>
      <c r="R1202" s="289"/>
      <c r="S1202" s="289"/>
      <c r="T1202" s="289"/>
      <c r="U1202" s="289"/>
      <c r="V1202" s="289"/>
      <c r="W1202" s="290"/>
    </row>
    <row r="1203" spans="1:23" ht="23.25" x14ac:dyDescent="0.35">
      <c r="A1203" s="138" t="str">
        <f>IF(COUNT('Séries-Statique'!$A$11:$A$50)&gt;'Etiquette Statique'!N1252,"X","")</f>
        <v/>
      </c>
      <c r="B1203" s="291"/>
      <c r="C1203" s="931" t="s">
        <v>246</v>
      </c>
      <c r="D1203" s="931"/>
      <c r="E1203" s="953">
        <f ca="1">OFFSET('Séries-Statique'!$A$11,B1202,13)</f>
        <v>0</v>
      </c>
      <c r="F1203" s="953"/>
      <c r="G1203" s="953"/>
      <c r="H1203" s="953"/>
      <c r="I1203" s="953"/>
      <c r="J1203" s="953"/>
      <c r="K1203" s="293"/>
      <c r="M1203" s="521"/>
      <c r="N1203" s="291"/>
      <c r="O1203" s="931" t="s">
        <v>246</v>
      </c>
      <c r="P1203" s="931"/>
      <c r="Q1203" s="953">
        <f ca="1">OFFSET('Séries-Statique'!$A$11,N1202,13)</f>
        <v>0</v>
      </c>
      <c r="R1203" s="953"/>
      <c r="S1203" s="953"/>
      <c r="T1203" s="953"/>
      <c r="U1203" s="953"/>
      <c r="V1203" s="953"/>
      <c r="W1203" s="293"/>
    </row>
    <row r="1204" spans="1:23" x14ac:dyDescent="0.25">
      <c r="A1204" s="138" t="str">
        <f>IF(COUNT('Séries-Statique'!$A$11:$A$50)&gt;'Etiquette Statique'!N1252,"X","")</f>
        <v/>
      </c>
      <c r="B1204" s="291"/>
      <c r="C1204" s="945"/>
      <c r="D1204" s="945"/>
      <c r="E1204" s="945"/>
      <c r="F1204" s="945"/>
      <c r="G1204" s="945"/>
      <c r="H1204" s="945"/>
      <c r="I1204" s="945"/>
      <c r="J1204" s="945"/>
      <c r="K1204" s="293"/>
      <c r="M1204" s="521"/>
      <c r="N1204" s="291"/>
      <c r="O1204" s="945"/>
      <c r="P1204" s="945"/>
      <c r="Q1204" s="945"/>
      <c r="R1204" s="945"/>
      <c r="S1204" s="945"/>
      <c r="T1204" s="945"/>
      <c r="U1204" s="945"/>
      <c r="V1204" s="945"/>
      <c r="W1204" s="293"/>
    </row>
    <row r="1205" spans="1:23" ht="21" x14ac:dyDescent="0.35">
      <c r="A1205" s="138" t="str">
        <f>IF(COUNT('Séries-Statique'!$A$11:$A$50)&gt;'Etiquette Statique'!N1252,"X","")</f>
        <v/>
      </c>
      <c r="B1205" s="291"/>
      <c r="C1205" s="931" t="s">
        <v>39</v>
      </c>
      <c r="D1205" s="931"/>
      <c r="E1205" s="932">
        <f ca="1">OFFSET('Séries-Statique'!$A$11,B1202,0)</f>
        <v>0</v>
      </c>
      <c r="F1205" s="932"/>
      <c r="G1205" s="948" t="s">
        <v>67</v>
      </c>
      <c r="H1205" s="948"/>
      <c r="I1205" s="932">
        <f ca="1">OFFSET('Séries-Statique'!$A$11,B1202,6)</f>
        <v>0</v>
      </c>
      <c r="J1205" s="932"/>
      <c r="K1205" s="293"/>
      <c r="M1205" s="521"/>
      <c r="N1205" s="291"/>
      <c r="O1205" s="931" t="s">
        <v>39</v>
      </c>
      <c r="P1205" s="931"/>
      <c r="Q1205" s="932">
        <f ca="1">OFFSET('Séries-Statique'!$A$11,N1202,0)</f>
        <v>0</v>
      </c>
      <c r="R1205" s="932"/>
      <c r="S1205" s="948" t="s">
        <v>67</v>
      </c>
      <c r="T1205" s="948"/>
      <c r="U1205" s="932">
        <f ca="1">OFFSET('Séries-Statique'!$A$11,N1202,6)</f>
        <v>0</v>
      </c>
      <c r="V1205" s="932"/>
      <c r="W1205" s="293"/>
    </row>
    <row r="1206" spans="1:23" ht="23.25" x14ac:dyDescent="0.35">
      <c r="A1206" s="138" t="str">
        <f>IF(COUNT('Séries-Statique'!$A$11:$A$50)&gt;'Etiquette Statique'!N1252,"X","")</f>
        <v/>
      </c>
      <c r="B1206" s="291"/>
      <c r="C1206" s="931" t="s">
        <v>1</v>
      </c>
      <c r="D1206" s="931"/>
      <c r="E1206" s="953">
        <f ca="1">OFFSET('Séries-Statique'!$A$11,B1202,9)</f>
        <v>0</v>
      </c>
      <c r="F1206" s="953"/>
      <c r="G1206" s="948" t="s">
        <v>2</v>
      </c>
      <c r="H1206" s="948"/>
      <c r="I1206" s="932">
        <f ca="1">OFFSET('Séries-Statique'!$A$11,B1202,10)</f>
        <v>0</v>
      </c>
      <c r="J1206" s="932"/>
      <c r="K1206" s="293"/>
      <c r="M1206" s="521"/>
      <c r="N1206" s="291"/>
      <c r="O1206" s="931" t="s">
        <v>1</v>
      </c>
      <c r="P1206" s="931"/>
      <c r="Q1206" s="953">
        <f ca="1">OFFSET('Séries-Statique'!$A$11,N1202,9)</f>
        <v>0</v>
      </c>
      <c r="R1206" s="953"/>
      <c r="S1206" s="948" t="s">
        <v>2</v>
      </c>
      <c r="T1206" s="948"/>
      <c r="U1206" s="932">
        <f ca="1">OFFSET('Séries-Statique'!$A$11,N1202,10)</f>
        <v>0</v>
      </c>
      <c r="V1206" s="932"/>
      <c r="W1206" s="293"/>
    </row>
    <row r="1207" spans="1:23" ht="21" x14ac:dyDescent="0.35">
      <c r="A1207" s="138" t="str">
        <f>IF(COUNT('Séries-Statique'!$A$11:$A$50)&gt;'Etiquette Statique'!N1252,"X","")</f>
        <v/>
      </c>
      <c r="B1207" s="291"/>
      <c r="C1207" s="520" t="s">
        <v>258</v>
      </c>
      <c r="D1207" s="520"/>
      <c r="E1207" s="527">
        <f ca="1">OFFSET('Séries-Statique'!$A$11,B1202,11)</f>
        <v>0</v>
      </c>
      <c r="F1207" s="525"/>
      <c r="G1207" s="866" t="s">
        <v>270</v>
      </c>
      <c r="H1207" s="866"/>
      <c r="I1207" s="527">
        <f ca="1">OFFSET('Séries-Statique'!$A$11,B1202,8)</f>
        <v>0</v>
      </c>
      <c r="J1207" s="527"/>
      <c r="K1207" s="293"/>
      <c r="M1207" s="521"/>
      <c r="N1207" s="291"/>
      <c r="O1207" s="520" t="s">
        <v>258</v>
      </c>
      <c r="P1207" s="520"/>
      <c r="Q1207" s="527">
        <f ca="1">OFFSET('Séries-Statique'!$A$11,N1202,11)</f>
        <v>0</v>
      </c>
      <c r="R1207" s="525"/>
      <c r="S1207" s="866" t="s">
        <v>270</v>
      </c>
      <c r="T1207" s="866"/>
      <c r="U1207" s="527">
        <f ca="1">OFFSET('Séries-Statique'!$A$11,N1202,8)</f>
        <v>0</v>
      </c>
      <c r="V1207" s="527"/>
      <c r="W1207" s="293"/>
    </row>
    <row r="1208" spans="1:23" ht="18.75" x14ac:dyDescent="0.3">
      <c r="A1208" s="138" t="str">
        <f>IF(COUNT('Séries-Statique'!$A$11:$A$50)&gt;'Etiquette Statique'!N1252,"X","")</f>
        <v/>
      </c>
      <c r="B1208" s="291"/>
      <c r="C1208" s="952" t="s">
        <v>68</v>
      </c>
      <c r="D1208" s="952"/>
      <c r="E1208" s="866" t="s">
        <v>69</v>
      </c>
      <c r="F1208" s="866"/>
      <c r="G1208" s="951">
        <f ca="1">OFFSET('Séries-Statique'!$A$11,B1202,2)</f>
        <v>0</v>
      </c>
      <c r="H1208" s="951"/>
      <c r="I1208" s="951"/>
      <c r="J1208" s="951"/>
      <c r="K1208" s="293"/>
      <c r="M1208" s="521"/>
      <c r="N1208" s="291"/>
      <c r="O1208" s="952" t="s">
        <v>68</v>
      </c>
      <c r="P1208" s="952"/>
      <c r="Q1208" s="866" t="s">
        <v>69</v>
      </c>
      <c r="R1208" s="866"/>
      <c r="S1208" s="951">
        <f ca="1">OFFSET('Séries-Statique'!$A$11,N1202,2)</f>
        <v>0</v>
      </c>
      <c r="T1208" s="951"/>
      <c r="U1208" s="951"/>
      <c r="V1208" s="951"/>
      <c r="W1208" s="293"/>
    </row>
    <row r="1209" spans="1:23" ht="18.75" x14ac:dyDescent="0.3">
      <c r="A1209" s="138" t="str">
        <f>IF(COUNT('Séries-Statique'!$A$11:$A$50)&gt;'Etiquette Statique'!N1252,"X","")</f>
        <v/>
      </c>
      <c r="B1209" s="291"/>
      <c r="C1209" s="952"/>
      <c r="D1209" s="952"/>
      <c r="E1209" s="866" t="s">
        <v>70</v>
      </c>
      <c r="F1209" s="866"/>
      <c r="G1209" s="951">
        <f ca="1">OFFSET('Séries-Statique'!$A$11,B1202,3)</f>
        <v>0</v>
      </c>
      <c r="H1209" s="951"/>
      <c r="I1209" s="951"/>
      <c r="J1209" s="951"/>
      <c r="K1209" s="293"/>
      <c r="M1209" s="521"/>
      <c r="N1209" s="291"/>
      <c r="O1209" s="952"/>
      <c r="P1209" s="952"/>
      <c r="Q1209" s="866" t="s">
        <v>70</v>
      </c>
      <c r="R1209" s="866"/>
      <c r="S1209" s="951">
        <f ca="1">OFFSET('Séries-Statique'!$A$11,N1202,3)</f>
        <v>0</v>
      </c>
      <c r="T1209" s="951"/>
      <c r="U1209" s="951"/>
      <c r="V1209" s="951"/>
      <c r="W1209" s="293"/>
    </row>
    <row r="1210" spans="1:23" ht="18.75" x14ac:dyDescent="0.3">
      <c r="A1210" s="138" t="str">
        <f>IF(COUNT('Séries-Statique'!$A$11:$A$50)&gt;'Etiquette Statique'!N1252,"X","")</f>
        <v/>
      </c>
      <c r="B1210" s="291"/>
      <c r="C1210" s="952"/>
      <c r="D1210" s="952"/>
      <c r="E1210" s="866" t="s">
        <v>257</v>
      </c>
      <c r="F1210" s="866"/>
      <c r="G1210" s="951">
        <f ca="1">OFFSET('Séries-Statique'!$A$11,B1202,4)</f>
        <v>0</v>
      </c>
      <c r="H1210" s="951"/>
      <c r="I1210" s="951"/>
      <c r="J1210" s="951"/>
      <c r="K1210" s="293"/>
      <c r="M1210" s="521"/>
      <c r="N1210" s="291"/>
      <c r="O1210" s="952"/>
      <c r="P1210" s="952"/>
      <c r="Q1210" s="866" t="s">
        <v>257</v>
      </c>
      <c r="R1210" s="866"/>
      <c r="S1210" s="951">
        <f ca="1">OFFSET('Séries-Statique'!$A$11,N1202,4)</f>
        <v>0</v>
      </c>
      <c r="T1210" s="951"/>
      <c r="U1210" s="951"/>
      <c r="V1210" s="951"/>
      <c r="W1210" s="293"/>
    </row>
    <row r="1211" spans="1:23" ht="21" x14ac:dyDescent="0.35">
      <c r="A1211" s="138" t="str">
        <f>IF(COUNT('Séries-Statique'!$A$11:$A$50)&gt;'Etiquette Statique'!N1252,"X","")</f>
        <v/>
      </c>
      <c r="B1211" s="291"/>
      <c r="C1211" s="952"/>
      <c r="D1211" s="952"/>
      <c r="E1211" s="866" t="s">
        <v>71</v>
      </c>
      <c r="F1211" s="866"/>
      <c r="G1211" s="947">
        <f ca="1">OFFSET('Séries-Statique'!$A$11,B1202,5)</f>
        <v>0</v>
      </c>
      <c r="H1211" s="947"/>
      <c r="I1211" s="947"/>
      <c r="J1211" s="947"/>
      <c r="K1211" s="293"/>
      <c r="M1211" s="521"/>
      <c r="N1211" s="291"/>
      <c r="O1211" s="952"/>
      <c r="P1211" s="952"/>
      <c r="Q1211" s="866" t="s">
        <v>71</v>
      </c>
      <c r="R1211" s="866"/>
      <c r="S1211" s="947">
        <f ca="1">OFFSET('Séries-Statique'!$A$11,N1202,5)</f>
        <v>0</v>
      </c>
      <c r="T1211" s="947"/>
      <c r="U1211" s="947"/>
      <c r="V1211" s="947"/>
      <c r="W1211" s="293"/>
    </row>
    <row r="1212" spans="1:23" ht="21" x14ac:dyDescent="0.35">
      <c r="A1212" s="138" t="str">
        <f>IF(COUNT('Séries-Statique'!$A$11:$A$50)&gt;'Etiquette Statique'!N1252,"X","")</f>
        <v/>
      </c>
      <c r="B1212" s="291"/>
      <c r="C1212" s="931" t="s">
        <v>248</v>
      </c>
      <c r="D1212" s="931"/>
      <c r="E1212" s="948" t="str">
        <f ca="1">IF(E1203="","",IF(OR(E1203="DWF",E1203="DNF"),"Distance","Temps"))</f>
        <v>Temps</v>
      </c>
      <c r="F1212" s="948"/>
      <c r="G1212" s="525">
        <f ca="1">OFFSET('Séries-Statique'!$A$11,B1202,18)</f>
        <v>0</v>
      </c>
      <c r="H1212" s="524">
        <f ca="1">OFFSET('Séries-Statique'!$A$11,B1202,19)</f>
        <v>0</v>
      </c>
      <c r="I1212" s="526">
        <f ca="1">OFFSET('Séries-Statique'!$A$11,B1202,20)</f>
        <v>0</v>
      </c>
      <c r="J1212" s="524">
        <f ca="1">OFFSET('Séries-Statique'!$A$11,B1202,21)</f>
        <v>0</v>
      </c>
      <c r="K1212" s="293"/>
      <c r="M1212" s="521"/>
      <c r="N1212" s="291"/>
      <c r="O1212" s="931" t="s">
        <v>248</v>
      </c>
      <c r="P1212" s="931"/>
      <c r="Q1212" s="948" t="str">
        <f ca="1">IF(Q1203="","",IF(OR(Q1203="DWF",Q1203="DNF"),"Distance","Temps"))</f>
        <v>Temps</v>
      </c>
      <c r="R1212" s="948"/>
      <c r="S1212" s="525">
        <f ca="1">OFFSET('Séries-Statique'!$A$11,N1202,18)</f>
        <v>0</v>
      </c>
      <c r="T1212" s="524">
        <f ca="1">OFFSET('Séries-Statique'!$A$11,N1202,19)</f>
        <v>0</v>
      </c>
      <c r="U1212" s="526">
        <f ca="1">OFFSET('Séries-Statique'!$A$11,N1202,20)</f>
        <v>0</v>
      </c>
      <c r="V1212" s="524">
        <f ca="1">OFFSET('Séries-Statique'!$A$11,N1202,21)</f>
        <v>0</v>
      </c>
      <c r="W1212" s="293"/>
    </row>
    <row r="1213" spans="1:23" ht="18.75" x14ac:dyDescent="0.3">
      <c r="A1213" s="138" t="str">
        <f>IF(COUNT('Séries-Statique'!$A$11:$A$50)&gt;'Etiquette Statique'!N1252,"X","")</f>
        <v/>
      </c>
      <c r="B1213" s="291"/>
      <c r="C1213" s="931"/>
      <c r="D1213" s="931"/>
      <c r="E1213" s="933" t="s">
        <v>273</v>
      </c>
      <c r="F1213" s="514" t="s">
        <v>271</v>
      </c>
      <c r="G1213" s="528">
        <f ca="1">OFFSET('Séries-Statique'!$A$11,B1202,14)</f>
        <v>0</v>
      </c>
      <c r="H1213" s="529">
        <f ca="1">OFFSET('Séries-Statique'!$A$11,B1202,15)</f>
        <v>0</v>
      </c>
      <c r="I1213" s="528">
        <f ca="1">OFFSET('Séries-Statique'!$A$11,B1202,16)</f>
        <v>0</v>
      </c>
      <c r="J1213" s="529">
        <f ca="1">OFFSET('Séries-Statique'!$A$11,B1202,17)</f>
        <v>0</v>
      </c>
      <c r="K1213" s="293"/>
      <c r="M1213" s="521"/>
      <c r="N1213" s="291"/>
      <c r="O1213" s="931"/>
      <c r="P1213" s="931"/>
      <c r="Q1213" s="933" t="s">
        <v>273</v>
      </c>
      <c r="R1213" s="514" t="s">
        <v>271</v>
      </c>
      <c r="S1213" s="528">
        <f ca="1">OFFSET('Séries-Statique'!$A$11,N1202,14)</f>
        <v>0</v>
      </c>
      <c r="T1213" s="529">
        <f ca="1">OFFSET('Séries-Statique'!$A$11,N1202,15)</f>
        <v>0</v>
      </c>
      <c r="U1213" s="528">
        <f ca="1">OFFSET('Séries-Statique'!$A$11,N1202,16)</f>
        <v>0</v>
      </c>
      <c r="V1213" s="529">
        <f ca="1">OFFSET('Séries-Statique'!$A$11,N1202,17)</f>
        <v>0</v>
      </c>
      <c r="W1213" s="293"/>
    </row>
    <row r="1214" spans="1:23" ht="18.75" x14ac:dyDescent="0.3">
      <c r="A1214" s="138" t="str">
        <f>IF(COUNT('Séries-Statique'!$A$11:$A$50)&gt;'Etiquette Statique'!N1252,"X","")</f>
        <v/>
      </c>
      <c r="B1214" s="291"/>
      <c r="C1214" s="931"/>
      <c r="D1214" s="931"/>
      <c r="E1214" s="933"/>
      <c r="F1214" s="514" t="s">
        <v>272</v>
      </c>
      <c r="G1214" s="528">
        <f ca="1">OFFSET('Séries-Statique'!$A$11,B1202,22)</f>
        <v>0</v>
      </c>
      <c r="H1214" s="529">
        <f ca="1">OFFSET('Séries-Statique'!$A$11,B1202,23)</f>
        <v>0</v>
      </c>
      <c r="I1214" s="528">
        <f ca="1">OFFSET('Séries-Statique'!$A$11,B1202,24)</f>
        <v>0</v>
      </c>
      <c r="J1214" s="529">
        <f ca="1">OFFSET('Séries-Statique'!$A$11,B1202,25)</f>
        <v>0</v>
      </c>
      <c r="K1214" s="293"/>
      <c r="M1214" s="521"/>
      <c r="N1214" s="291"/>
      <c r="O1214" s="931"/>
      <c r="P1214" s="931"/>
      <c r="Q1214" s="933"/>
      <c r="R1214" s="514" t="s">
        <v>272</v>
      </c>
      <c r="S1214" s="528">
        <f ca="1">OFFSET('Séries-Statique'!$A$11,N1202,22)</f>
        <v>0</v>
      </c>
      <c r="T1214" s="529">
        <f ca="1">OFFSET('Séries-Statique'!$A$11,N1202,23)</f>
        <v>0</v>
      </c>
      <c r="U1214" s="528">
        <f ca="1">OFFSET('Séries-Statique'!$A$11,N1202,24)</f>
        <v>0</v>
      </c>
      <c r="V1214" s="529">
        <f ca="1">OFFSET('Séries-Statique'!$A$11,N1202,25)</f>
        <v>0</v>
      </c>
      <c r="W1214" s="293"/>
    </row>
    <row r="1215" spans="1:23" x14ac:dyDescent="0.25">
      <c r="A1215" s="138" t="str">
        <f>IF(COUNT('Séries-Statique'!$A$11:$A$50)&gt;'Etiquette Statique'!N1252,"X","")</f>
        <v/>
      </c>
      <c r="B1215" s="291"/>
      <c r="C1215" s="945"/>
      <c r="D1215" s="945"/>
      <c r="E1215" s="945"/>
      <c r="F1215" s="945"/>
      <c r="G1215" s="945"/>
      <c r="H1215" s="945"/>
      <c r="I1215" s="945"/>
      <c r="J1215" s="945"/>
      <c r="K1215" s="293"/>
      <c r="M1215" s="521"/>
      <c r="N1215" s="291"/>
      <c r="O1215" s="945"/>
      <c r="P1215" s="945"/>
      <c r="Q1215" s="945"/>
      <c r="R1215" s="945"/>
      <c r="S1215" s="945"/>
      <c r="T1215" s="945"/>
      <c r="U1215" s="945"/>
      <c r="V1215" s="945"/>
      <c r="W1215" s="293"/>
    </row>
    <row r="1216" spans="1:23" ht="18.75" x14ac:dyDescent="0.3">
      <c r="A1216" s="138" t="str">
        <f>IF(COUNT('Séries-Statique'!$A$11:$A$50)&gt;'Etiquette Statique'!N1252,"X","")</f>
        <v/>
      </c>
      <c r="B1216" s="291"/>
      <c r="C1216" s="946" t="s">
        <v>259</v>
      </c>
      <c r="D1216" s="946"/>
      <c r="E1216" s="946"/>
      <c r="F1216" s="946"/>
      <c r="G1216" s="946"/>
      <c r="H1216" s="946"/>
      <c r="I1216" s="946"/>
      <c r="J1216" s="946"/>
      <c r="K1216" s="293"/>
      <c r="M1216" s="521"/>
      <c r="N1216" s="291"/>
      <c r="O1216" s="946" t="s">
        <v>259</v>
      </c>
      <c r="P1216" s="946"/>
      <c r="Q1216" s="946"/>
      <c r="R1216" s="946"/>
      <c r="S1216" s="946"/>
      <c r="T1216" s="946"/>
      <c r="U1216" s="946"/>
      <c r="V1216" s="946"/>
      <c r="W1216" s="293"/>
    </row>
    <row r="1217" spans="1:23" ht="15.75" thickBot="1" x14ac:dyDescent="0.3">
      <c r="A1217" s="138" t="str">
        <f>IF(COUNT('Séries-Statique'!$A$11:$A$50)&gt;'Etiquette Statique'!N1252,"X","")</f>
        <v/>
      </c>
      <c r="B1217" s="291"/>
      <c r="C1217" s="945"/>
      <c r="D1217" s="945"/>
      <c r="E1217" s="945"/>
      <c r="F1217" s="945"/>
      <c r="G1217" s="945"/>
      <c r="H1217" s="945"/>
      <c r="I1217" s="945"/>
      <c r="J1217" s="945"/>
      <c r="K1217" s="293"/>
      <c r="M1217" s="521"/>
      <c r="N1217" s="291"/>
      <c r="O1217" s="945"/>
      <c r="P1217" s="945"/>
      <c r="Q1217" s="945"/>
      <c r="R1217" s="945"/>
      <c r="S1217" s="945"/>
      <c r="T1217" s="945"/>
      <c r="U1217" s="945"/>
      <c r="V1217" s="945"/>
      <c r="W1217" s="293"/>
    </row>
    <row r="1218" spans="1:23" ht="15.75" thickBot="1" x14ac:dyDescent="0.3">
      <c r="A1218" s="138" t="str">
        <f>IF(COUNT('Séries-Statique'!$A$11:$A$50)&gt;'Etiquette Statique'!N1252,"X","")</f>
        <v/>
      </c>
      <c r="B1218" s="291"/>
      <c r="C1218" s="933" t="s">
        <v>262</v>
      </c>
      <c r="D1218" s="934"/>
      <c r="E1218" s="530"/>
      <c r="F1218" s="531"/>
      <c r="G1218" s="531"/>
      <c r="H1218" s="531"/>
      <c r="I1218" s="531"/>
      <c r="J1218" s="532"/>
      <c r="K1218" s="293"/>
      <c r="M1218" s="521"/>
      <c r="N1218" s="291"/>
      <c r="O1218" s="933" t="s">
        <v>262</v>
      </c>
      <c r="P1218" s="934"/>
      <c r="Q1218" s="530"/>
      <c r="R1218" s="531"/>
      <c r="S1218" s="531"/>
      <c r="T1218" s="531"/>
      <c r="U1218" s="531"/>
      <c r="V1218" s="532"/>
      <c r="W1218" s="293"/>
    </row>
    <row r="1219" spans="1:23" ht="15.75" thickBot="1" x14ac:dyDescent="0.3">
      <c r="A1219" s="138" t="str">
        <f>IF(COUNT('Séries-Statique'!$A$11:$A$50)&gt;'Etiquette Statique'!N1252,"X","")</f>
        <v/>
      </c>
      <c r="B1219" s="291"/>
      <c r="C1219" s="516"/>
      <c r="D1219" s="516"/>
      <c r="E1219" s="289"/>
      <c r="F1219" s="289"/>
      <c r="G1219" s="289"/>
      <c r="H1219" s="289"/>
      <c r="I1219" s="289"/>
      <c r="J1219" s="289"/>
      <c r="K1219" s="293"/>
      <c r="M1219" s="521"/>
      <c r="N1219" s="291"/>
      <c r="O1219" s="516"/>
      <c r="P1219" s="516"/>
      <c r="Q1219" s="289"/>
      <c r="R1219" s="289"/>
      <c r="S1219" s="289"/>
      <c r="T1219" s="289"/>
      <c r="U1219" s="289"/>
      <c r="V1219" s="289"/>
      <c r="W1219" s="293"/>
    </row>
    <row r="1220" spans="1:23" x14ac:dyDescent="0.25">
      <c r="A1220" s="138" t="str">
        <f>IF(COUNT('Séries-Statique'!$A$11:$A$50)&gt;'Etiquette Statique'!N1252,"X","")</f>
        <v/>
      </c>
      <c r="B1220" s="291"/>
      <c r="C1220" s="976" t="s">
        <v>260</v>
      </c>
      <c r="D1220" s="977"/>
      <c r="E1220" s="959"/>
      <c r="F1220" s="959"/>
      <c r="G1220" s="959"/>
      <c r="H1220" s="959"/>
      <c r="I1220" s="959"/>
      <c r="J1220" s="960"/>
      <c r="K1220" s="293"/>
      <c r="M1220" s="521"/>
      <c r="N1220" s="291"/>
      <c r="O1220" s="976" t="s">
        <v>260</v>
      </c>
      <c r="P1220" s="977"/>
      <c r="Q1220" s="959"/>
      <c r="R1220" s="959"/>
      <c r="S1220" s="959"/>
      <c r="T1220" s="959"/>
      <c r="U1220" s="959"/>
      <c r="V1220" s="960"/>
      <c r="W1220" s="293"/>
    </row>
    <row r="1221" spans="1:23" x14ac:dyDescent="0.25">
      <c r="A1221" s="138" t="str">
        <f>IF(COUNT('Séries-Statique'!$A$11:$A$50)&gt;'Etiquette Statique'!N1252,"X","")</f>
        <v/>
      </c>
      <c r="B1221" s="291"/>
      <c r="C1221" s="971"/>
      <c r="D1221" s="972"/>
      <c r="E1221" s="949"/>
      <c r="F1221" s="949"/>
      <c r="G1221" s="949"/>
      <c r="H1221" s="949"/>
      <c r="I1221" s="949"/>
      <c r="J1221" s="950"/>
      <c r="K1221" s="293"/>
      <c r="M1221" s="521"/>
      <c r="N1221" s="291"/>
      <c r="O1221" s="971"/>
      <c r="P1221" s="972"/>
      <c r="Q1221" s="949"/>
      <c r="R1221" s="949"/>
      <c r="S1221" s="949"/>
      <c r="T1221" s="949"/>
      <c r="U1221" s="949"/>
      <c r="V1221" s="950"/>
      <c r="W1221" s="293"/>
    </row>
    <row r="1222" spans="1:23" x14ac:dyDescent="0.25">
      <c r="A1222" s="138" t="str">
        <f>IF(COUNT('Séries-Statique'!$A$11:$A$50)&gt;'Etiquette Statique'!N1252,"X","")</f>
        <v/>
      </c>
      <c r="B1222" s="291"/>
      <c r="C1222" s="971" t="s">
        <v>261</v>
      </c>
      <c r="D1222" s="972"/>
      <c r="E1222" s="949"/>
      <c r="F1222" s="949"/>
      <c r="G1222" s="949"/>
      <c r="H1222" s="949"/>
      <c r="I1222" s="949"/>
      <c r="J1222" s="950"/>
      <c r="K1222" s="293"/>
      <c r="M1222" s="521"/>
      <c r="N1222" s="291"/>
      <c r="O1222" s="971" t="s">
        <v>261</v>
      </c>
      <c r="P1222" s="972"/>
      <c r="Q1222" s="949"/>
      <c r="R1222" s="949"/>
      <c r="S1222" s="949"/>
      <c r="T1222" s="949"/>
      <c r="U1222" s="949"/>
      <c r="V1222" s="950"/>
      <c r="W1222" s="293"/>
    </row>
    <row r="1223" spans="1:23" ht="15.75" thickBot="1" x14ac:dyDescent="0.3">
      <c r="A1223" s="138" t="str">
        <f>IF(COUNT('Séries-Statique'!$A$11:$A$50)&gt;'Etiquette Statique'!N1252,"X","")</f>
        <v/>
      </c>
      <c r="B1223" s="291"/>
      <c r="C1223" s="973"/>
      <c r="D1223" s="974"/>
      <c r="E1223" s="954"/>
      <c r="F1223" s="954"/>
      <c r="G1223" s="954"/>
      <c r="H1223" s="954"/>
      <c r="I1223" s="954"/>
      <c r="J1223" s="955"/>
      <c r="K1223" s="293"/>
      <c r="M1223" s="521"/>
      <c r="N1223" s="291"/>
      <c r="O1223" s="973"/>
      <c r="P1223" s="974"/>
      <c r="Q1223" s="954"/>
      <c r="R1223" s="954"/>
      <c r="S1223" s="954"/>
      <c r="T1223" s="954"/>
      <c r="U1223" s="954"/>
      <c r="V1223" s="955"/>
      <c r="W1223" s="293"/>
    </row>
    <row r="1224" spans="1:23" ht="15.75" thickBot="1" x14ac:dyDescent="0.3">
      <c r="A1224" s="138" t="str">
        <f>IF(COUNT('Séries-Statique'!$A$11:$A$50)&gt;'Etiquette Statique'!N1252,"X","")</f>
        <v/>
      </c>
      <c r="B1224" s="291"/>
      <c r="C1224" s="292"/>
      <c r="D1224" s="292"/>
      <c r="E1224" s="292"/>
      <c r="F1224" s="292"/>
      <c r="G1224" s="292"/>
      <c r="H1224" s="292"/>
      <c r="I1224" s="292"/>
      <c r="J1224" s="292"/>
      <c r="K1224" s="293"/>
      <c r="M1224" s="521"/>
      <c r="N1224" s="291"/>
      <c r="O1224" s="292"/>
      <c r="P1224" s="292"/>
      <c r="Q1224" s="292"/>
      <c r="R1224" s="292"/>
      <c r="S1224" s="292"/>
      <c r="T1224" s="292"/>
      <c r="U1224" s="292"/>
      <c r="V1224" s="292"/>
      <c r="W1224" s="293"/>
    </row>
    <row r="1225" spans="1:23" x14ac:dyDescent="0.25">
      <c r="A1225" s="138" t="str">
        <f>IF(COUNT('Séries-Statique'!$A$11:$A$50)&gt;'Etiquette Statique'!N1252,"X","")</f>
        <v/>
      </c>
      <c r="B1225" s="291"/>
      <c r="C1225" s="956" t="s">
        <v>132</v>
      </c>
      <c r="D1225" s="880" t="s">
        <v>133</v>
      </c>
      <c r="E1225" s="871"/>
      <c r="F1225" s="871"/>
      <c r="G1225" s="871"/>
      <c r="H1225" s="871"/>
      <c r="I1225" s="959"/>
      <c r="J1225" s="960"/>
      <c r="K1225" s="293"/>
      <c r="M1225" s="521"/>
      <c r="N1225" s="291"/>
      <c r="O1225" s="956" t="s">
        <v>132</v>
      </c>
      <c r="P1225" s="880" t="s">
        <v>133</v>
      </c>
      <c r="Q1225" s="871"/>
      <c r="R1225" s="871"/>
      <c r="S1225" s="871"/>
      <c r="T1225" s="871"/>
      <c r="U1225" s="959"/>
      <c r="V1225" s="960"/>
      <c r="W1225" s="293"/>
    </row>
    <row r="1226" spans="1:23" x14ac:dyDescent="0.25">
      <c r="A1226" s="138" t="str">
        <f>IF(COUNT('Séries-Statique'!$A$11:$A$50)&gt;'Etiquette Statique'!N1252,"X","")</f>
        <v/>
      </c>
      <c r="B1226" s="291"/>
      <c r="C1226" s="957"/>
      <c r="D1226" s="859" t="s">
        <v>134</v>
      </c>
      <c r="E1226" s="864"/>
      <c r="F1226" s="864"/>
      <c r="G1226" s="864"/>
      <c r="H1226" s="864"/>
      <c r="I1226" s="949"/>
      <c r="J1226" s="950"/>
      <c r="K1226" s="293"/>
      <c r="M1226" s="521"/>
      <c r="N1226" s="291"/>
      <c r="O1226" s="957"/>
      <c r="P1226" s="859" t="s">
        <v>134</v>
      </c>
      <c r="Q1226" s="864"/>
      <c r="R1226" s="864"/>
      <c r="S1226" s="864"/>
      <c r="T1226" s="864"/>
      <c r="U1226" s="949"/>
      <c r="V1226" s="950"/>
      <c r="W1226" s="293"/>
    </row>
    <row r="1227" spans="1:23" x14ac:dyDescent="0.25">
      <c r="A1227" s="138" t="str">
        <f>IF(COUNT('Séries-Statique'!$A$11:$A$50)&gt;'Etiquette Statique'!N1252,"X","")</f>
        <v/>
      </c>
      <c r="B1227" s="291"/>
      <c r="C1227" s="957"/>
      <c r="D1227" s="859" t="s">
        <v>135</v>
      </c>
      <c r="E1227" s="864"/>
      <c r="F1227" s="864"/>
      <c r="G1227" s="864"/>
      <c r="H1227" s="864"/>
      <c r="I1227" s="949"/>
      <c r="J1227" s="950"/>
      <c r="K1227" s="293"/>
      <c r="M1227" s="521"/>
      <c r="N1227" s="291"/>
      <c r="O1227" s="957"/>
      <c r="P1227" s="859" t="s">
        <v>135</v>
      </c>
      <c r="Q1227" s="864"/>
      <c r="R1227" s="864"/>
      <c r="S1227" s="864"/>
      <c r="T1227" s="864"/>
      <c r="U1227" s="949"/>
      <c r="V1227" s="950"/>
      <c r="W1227" s="293"/>
    </row>
    <row r="1228" spans="1:23" x14ac:dyDescent="0.25">
      <c r="A1228" s="138" t="str">
        <f>IF(COUNT('Séries-Statique'!$A$11:$A$50)&gt;'Etiquette Statique'!N1252,"X","")</f>
        <v/>
      </c>
      <c r="B1228" s="291"/>
      <c r="C1228" s="957"/>
      <c r="D1228" s="859" t="s">
        <v>136</v>
      </c>
      <c r="E1228" s="864"/>
      <c r="F1228" s="864"/>
      <c r="G1228" s="864"/>
      <c r="H1228" s="864"/>
      <c r="I1228" s="949"/>
      <c r="J1228" s="950"/>
      <c r="K1228" s="293"/>
      <c r="M1228" s="521"/>
      <c r="N1228" s="291"/>
      <c r="O1228" s="957"/>
      <c r="P1228" s="859" t="s">
        <v>136</v>
      </c>
      <c r="Q1228" s="864"/>
      <c r="R1228" s="864"/>
      <c r="S1228" s="864"/>
      <c r="T1228" s="864"/>
      <c r="U1228" s="949"/>
      <c r="V1228" s="950"/>
      <c r="W1228" s="293"/>
    </row>
    <row r="1229" spans="1:23" x14ac:dyDescent="0.25">
      <c r="A1229" s="138" t="str">
        <f>IF(COUNT('Séries-Statique'!$A$11:$A$50)&gt;'Etiquette Statique'!N1252,"X","")</f>
        <v/>
      </c>
      <c r="B1229" s="291"/>
      <c r="C1229" s="957"/>
      <c r="D1229" s="859" t="s">
        <v>137</v>
      </c>
      <c r="E1229" s="864"/>
      <c r="F1229" s="864"/>
      <c r="G1229" s="864"/>
      <c r="H1229" s="864"/>
      <c r="I1229" s="949"/>
      <c r="J1229" s="950"/>
      <c r="K1229" s="293"/>
      <c r="M1229" s="521"/>
      <c r="N1229" s="291"/>
      <c r="O1229" s="957"/>
      <c r="P1229" s="859" t="s">
        <v>137</v>
      </c>
      <c r="Q1229" s="864"/>
      <c r="R1229" s="864"/>
      <c r="S1229" s="864"/>
      <c r="T1229" s="864"/>
      <c r="U1229" s="949"/>
      <c r="V1229" s="950"/>
      <c r="W1229" s="293"/>
    </row>
    <row r="1230" spans="1:23" ht="15.75" thickBot="1" x14ac:dyDescent="0.3">
      <c r="A1230" s="138" t="str">
        <f>IF(COUNT('Séries-Statique'!$A$11:$A$50)&gt;'Etiquette Statique'!N1252,"X","")</f>
        <v/>
      </c>
      <c r="B1230" s="291"/>
      <c r="C1230" s="958"/>
      <c r="D1230" s="862" t="s">
        <v>138</v>
      </c>
      <c r="E1230" s="975"/>
      <c r="F1230" s="975"/>
      <c r="G1230" s="975"/>
      <c r="H1230" s="975"/>
      <c r="I1230" s="954"/>
      <c r="J1230" s="955"/>
      <c r="K1230" s="293"/>
      <c r="M1230" s="521"/>
      <c r="N1230" s="291"/>
      <c r="O1230" s="958"/>
      <c r="P1230" s="862" t="s">
        <v>138</v>
      </c>
      <c r="Q1230" s="975"/>
      <c r="R1230" s="975"/>
      <c r="S1230" s="975"/>
      <c r="T1230" s="975"/>
      <c r="U1230" s="954"/>
      <c r="V1230" s="955"/>
      <c r="W1230" s="293"/>
    </row>
    <row r="1231" spans="1:23" x14ac:dyDescent="0.25">
      <c r="A1231" s="138" t="str">
        <f>IF(COUNT('Séries-Statique'!$A$11:$A$50)&gt;'Etiquette Statique'!N1252,"X","")</f>
        <v/>
      </c>
      <c r="B1231" s="291"/>
      <c r="C1231" s="961" t="s">
        <v>145</v>
      </c>
      <c r="D1231" s="963" t="s">
        <v>146</v>
      </c>
      <c r="E1231" s="964"/>
      <c r="F1231" s="964"/>
      <c r="G1231" s="964"/>
      <c r="H1231" s="964"/>
      <c r="I1231" s="965"/>
      <c r="J1231" s="966"/>
      <c r="K1231" s="293"/>
      <c r="M1231" s="521"/>
      <c r="N1231" s="291"/>
      <c r="O1231" s="961" t="s">
        <v>145</v>
      </c>
      <c r="P1231" s="963" t="s">
        <v>146</v>
      </c>
      <c r="Q1231" s="964"/>
      <c r="R1231" s="964"/>
      <c r="S1231" s="964"/>
      <c r="T1231" s="964"/>
      <c r="U1231" s="965"/>
      <c r="V1231" s="966"/>
      <c r="W1231" s="293"/>
    </row>
    <row r="1232" spans="1:23" x14ac:dyDescent="0.25">
      <c r="A1232" s="138" t="str">
        <f>IF(COUNT('Séries-Statique'!$A$11:$A$50)&gt;'Etiquette Statique'!N1252,"X","")</f>
        <v/>
      </c>
      <c r="B1232" s="291"/>
      <c r="C1232" s="957"/>
      <c r="D1232" s="859" t="s">
        <v>147</v>
      </c>
      <c r="E1232" s="864"/>
      <c r="F1232" s="864"/>
      <c r="G1232" s="864"/>
      <c r="H1232" s="864"/>
      <c r="I1232" s="949"/>
      <c r="J1232" s="950"/>
      <c r="K1232" s="293"/>
      <c r="M1232" s="521"/>
      <c r="N1232" s="291"/>
      <c r="O1232" s="957"/>
      <c r="P1232" s="859" t="s">
        <v>147</v>
      </c>
      <c r="Q1232" s="864"/>
      <c r="R1232" s="864"/>
      <c r="S1232" s="864"/>
      <c r="T1232" s="864"/>
      <c r="U1232" s="949"/>
      <c r="V1232" s="950"/>
      <c r="W1232" s="293"/>
    </row>
    <row r="1233" spans="1:23" x14ac:dyDescent="0.25">
      <c r="A1233" s="138" t="str">
        <f>IF(COUNT('Séries-Statique'!$A$11:$A$50)&gt;'Etiquette Statique'!N1252,"X","")</f>
        <v/>
      </c>
      <c r="B1233" s="291"/>
      <c r="C1233" s="957"/>
      <c r="D1233" s="859" t="s">
        <v>148</v>
      </c>
      <c r="E1233" s="864"/>
      <c r="F1233" s="864"/>
      <c r="G1233" s="864"/>
      <c r="H1233" s="864"/>
      <c r="I1233" s="949"/>
      <c r="J1233" s="950"/>
      <c r="K1233" s="293"/>
      <c r="M1233" s="521"/>
      <c r="N1233" s="291"/>
      <c r="O1233" s="957"/>
      <c r="P1233" s="859" t="s">
        <v>148</v>
      </c>
      <c r="Q1233" s="864"/>
      <c r="R1233" s="864"/>
      <c r="S1233" s="864"/>
      <c r="T1233" s="864"/>
      <c r="U1233" s="949"/>
      <c r="V1233" s="950"/>
      <c r="W1233" s="293"/>
    </row>
    <row r="1234" spans="1:23" x14ac:dyDescent="0.25">
      <c r="A1234" s="138" t="str">
        <f>IF(COUNT('Séries-Statique'!$A$11:$A$50)&gt;'Etiquette Statique'!N1252,"X","")</f>
        <v/>
      </c>
      <c r="B1234" s="291"/>
      <c r="C1234" s="957"/>
      <c r="D1234" s="859" t="s">
        <v>149</v>
      </c>
      <c r="E1234" s="864"/>
      <c r="F1234" s="864"/>
      <c r="G1234" s="864"/>
      <c r="H1234" s="864"/>
      <c r="I1234" s="949"/>
      <c r="J1234" s="950"/>
      <c r="K1234" s="293"/>
      <c r="M1234" s="521"/>
      <c r="N1234" s="291"/>
      <c r="O1234" s="957"/>
      <c r="P1234" s="859" t="s">
        <v>149</v>
      </c>
      <c r="Q1234" s="864"/>
      <c r="R1234" s="864"/>
      <c r="S1234" s="864"/>
      <c r="T1234" s="864"/>
      <c r="U1234" s="949"/>
      <c r="V1234" s="950"/>
      <c r="W1234" s="293"/>
    </row>
    <row r="1235" spans="1:23" x14ac:dyDescent="0.25">
      <c r="A1235" s="138" t="str">
        <f>IF(COUNT('Séries-Statique'!$A$11:$A$50)&gt;'Etiquette Statique'!N1252,"X","")</f>
        <v/>
      </c>
      <c r="B1235" s="291"/>
      <c r="C1235" s="957"/>
      <c r="D1235" s="859" t="s">
        <v>150</v>
      </c>
      <c r="E1235" s="864"/>
      <c r="F1235" s="864"/>
      <c r="G1235" s="864"/>
      <c r="H1235" s="864"/>
      <c r="I1235" s="949"/>
      <c r="J1235" s="950"/>
      <c r="K1235" s="293"/>
      <c r="M1235" s="521"/>
      <c r="N1235" s="291"/>
      <c r="O1235" s="957"/>
      <c r="P1235" s="859" t="s">
        <v>150</v>
      </c>
      <c r="Q1235" s="864"/>
      <c r="R1235" s="864"/>
      <c r="S1235" s="864"/>
      <c r="T1235" s="864"/>
      <c r="U1235" s="949"/>
      <c r="V1235" s="950"/>
      <c r="W1235" s="293"/>
    </row>
    <row r="1236" spans="1:23" x14ac:dyDescent="0.25">
      <c r="A1236" s="138" t="str">
        <f>IF(COUNT('Séries-Statique'!$A$11:$A$50)&gt;'Etiquette Statique'!N1252,"X","")</f>
        <v/>
      </c>
      <c r="B1236" s="291"/>
      <c r="C1236" s="957"/>
      <c r="D1236" s="859" t="s">
        <v>151</v>
      </c>
      <c r="E1236" s="864"/>
      <c r="F1236" s="864"/>
      <c r="G1236" s="864"/>
      <c r="H1236" s="864"/>
      <c r="I1236" s="949"/>
      <c r="J1236" s="950"/>
      <c r="K1236" s="293"/>
      <c r="M1236" s="521"/>
      <c r="N1236" s="291"/>
      <c r="O1236" s="957"/>
      <c r="P1236" s="859" t="s">
        <v>151</v>
      </c>
      <c r="Q1236" s="864"/>
      <c r="R1236" s="864"/>
      <c r="S1236" s="864"/>
      <c r="T1236" s="864"/>
      <c r="U1236" s="949"/>
      <c r="V1236" s="950"/>
      <c r="W1236" s="293"/>
    </row>
    <row r="1237" spans="1:23" ht="15.75" thickBot="1" x14ac:dyDescent="0.3">
      <c r="A1237" s="138" t="str">
        <f>IF(COUNT('Séries-Statique'!$A$11:$A$50)&gt;'Etiquette Statique'!N1252,"X","")</f>
        <v/>
      </c>
      <c r="B1237" s="291"/>
      <c r="C1237" s="962"/>
      <c r="D1237" s="967" t="s">
        <v>152</v>
      </c>
      <c r="E1237" s="968"/>
      <c r="F1237" s="968"/>
      <c r="G1237" s="968"/>
      <c r="H1237" s="968"/>
      <c r="I1237" s="969"/>
      <c r="J1237" s="970"/>
      <c r="K1237" s="293"/>
      <c r="M1237" s="521"/>
      <c r="N1237" s="291"/>
      <c r="O1237" s="962"/>
      <c r="P1237" s="967" t="s">
        <v>152</v>
      </c>
      <c r="Q1237" s="968"/>
      <c r="R1237" s="968"/>
      <c r="S1237" s="968"/>
      <c r="T1237" s="968"/>
      <c r="U1237" s="969"/>
      <c r="V1237" s="970"/>
      <c r="W1237" s="293"/>
    </row>
    <row r="1238" spans="1:23" x14ac:dyDescent="0.25">
      <c r="A1238" s="138" t="str">
        <f>IF(COUNT('Séries-Statique'!$A$11:$A$50)&gt;'Etiquette Statique'!N1252,"X","")</f>
        <v/>
      </c>
      <c r="B1238" s="291"/>
      <c r="C1238" s="956" t="s">
        <v>126</v>
      </c>
      <c r="D1238" s="918" t="s">
        <v>263</v>
      </c>
      <c r="E1238" s="919"/>
      <c r="F1238" s="920"/>
      <c r="G1238" s="416" t="s">
        <v>174</v>
      </c>
      <c r="H1238" s="416"/>
      <c r="I1238" s="959"/>
      <c r="J1238" s="960"/>
      <c r="K1238" s="293"/>
      <c r="M1238" s="521"/>
      <c r="N1238" s="291"/>
      <c r="O1238" s="956" t="s">
        <v>126</v>
      </c>
      <c r="P1238" s="918" t="s">
        <v>263</v>
      </c>
      <c r="Q1238" s="919"/>
      <c r="R1238" s="920"/>
      <c r="S1238" s="416" t="s">
        <v>174</v>
      </c>
      <c r="T1238" s="416"/>
      <c r="U1238" s="959"/>
      <c r="V1238" s="960"/>
      <c r="W1238" s="293"/>
    </row>
    <row r="1239" spans="1:23" x14ac:dyDescent="0.25">
      <c r="A1239" s="138" t="str">
        <f>IF(COUNT('Séries-Statique'!$A$11:$A$50)&gt;'Etiquette Statique'!N1252,"X","")</f>
        <v/>
      </c>
      <c r="B1239" s="291"/>
      <c r="C1239" s="957"/>
      <c r="D1239" s="913" t="s">
        <v>128</v>
      </c>
      <c r="E1239" s="914"/>
      <c r="F1239" s="915"/>
      <c r="G1239" s="110" t="s">
        <v>266</v>
      </c>
      <c r="H1239" s="110"/>
      <c r="I1239" s="949"/>
      <c r="J1239" s="950"/>
      <c r="K1239" s="293"/>
      <c r="M1239" s="521"/>
      <c r="N1239" s="291"/>
      <c r="O1239" s="957"/>
      <c r="P1239" s="913" t="s">
        <v>128</v>
      </c>
      <c r="Q1239" s="914"/>
      <c r="R1239" s="915"/>
      <c r="S1239" s="110" t="s">
        <v>266</v>
      </c>
      <c r="T1239" s="110"/>
      <c r="U1239" s="949"/>
      <c r="V1239" s="950"/>
      <c r="W1239" s="293"/>
    </row>
    <row r="1240" spans="1:23" x14ac:dyDescent="0.25">
      <c r="A1240" s="138" t="str">
        <f>IF(COUNT('Séries-Statique'!$A$11:$A$50)&gt;'Etiquette Statique'!N1252,"X","")</f>
        <v/>
      </c>
      <c r="B1240" s="291"/>
      <c r="C1240" s="957"/>
      <c r="D1240" s="913" t="s">
        <v>264</v>
      </c>
      <c r="E1240" s="914"/>
      <c r="F1240" s="915"/>
      <c r="G1240" s="110" t="s">
        <v>265</v>
      </c>
      <c r="H1240" s="110"/>
      <c r="I1240" s="949"/>
      <c r="J1240" s="950"/>
      <c r="K1240" s="293"/>
      <c r="M1240" s="521"/>
      <c r="N1240" s="291"/>
      <c r="O1240" s="957"/>
      <c r="P1240" s="913" t="s">
        <v>264</v>
      </c>
      <c r="Q1240" s="914"/>
      <c r="R1240" s="915"/>
      <c r="S1240" s="110" t="s">
        <v>265</v>
      </c>
      <c r="T1240" s="110"/>
      <c r="U1240" s="949"/>
      <c r="V1240" s="950"/>
      <c r="W1240" s="293"/>
    </row>
    <row r="1241" spans="1:23" x14ac:dyDescent="0.25">
      <c r="A1241" s="138" t="str">
        <f>IF(COUNT('Séries-Statique'!$A$11:$A$50)&gt;'Etiquette Statique'!N1252,"X","")</f>
        <v/>
      </c>
      <c r="B1241" s="291"/>
      <c r="C1241" s="957"/>
      <c r="D1241" s="533" t="s">
        <v>267</v>
      </c>
      <c r="E1241" s="518"/>
      <c r="F1241" s="518"/>
      <c r="G1241" s="110" t="s">
        <v>164</v>
      </c>
      <c r="H1241" s="110"/>
      <c r="I1241" s="949"/>
      <c r="J1241" s="950"/>
      <c r="K1241" s="293"/>
      <c r="M1241" s="521"/>
      <c r="N1241" s="291"/>
      <c r="O1241" s="957"/>
      <c r="P1241" s="533" t="s">
        <v>267</v>
      </c>
      <c r="Q1241" s="518"/>
      <c r="R1241" s="518"/>
      <c r="S1241" s="110" t="s">
        <v>164</v>
      </c>
      <c r="T1241" s="110"/>
      <c r="U1241" s="949"/>
      <c r="V1241" s="950"/>
      <c r="W1241" s="293"/>
    </row>
    <row r="1242" spans="1:23" ht="15.75" thickBot="1" x14ac:dyDescent="0.3">
      <c r="A1242" s="138" t="str">
        <f>IF(COUNT('Séries-Statique'!$A$11:$A$50)&gt;'Etiquette Statique'!N1252,"X","")</f>
        <v/>
      </c>
      <c r="B1242" s="291"/>
      <c r="C1242" s="958"/>
      <c r="D1242" s="534" t="s">
        <v>268</v>
      </c>
      <c r="E1242" s="519"/>
      <c r="F1242" s="519"/>
      <c r="G1242" s="3" t="s">
        <v>164</v>
      </c>
      <c r="H1242" s="3"/>
      <c r="I1242" s="954"/>
      <c r="J1242" s="955"/>
      <c r="K1242" s="293"/>
      <c r="M1242" s="521"/>
      <c r="N1242" s="291"/>
      <c r="O1242" s="958"/>
      <c r="P1242" s="534" t="s">
        <v>268</v>
      </c>
      <c r="Q1242" s="519"/>
      <c r="R1242" s="519"/>
      <c r="S1242" s="3" t="s">
        <v>164</v>
      </c>
      <c r="T1242" s="3"/>
      <c r="U1242" s="954"/>
      <c r="V1242" s="955"/>
      <c r="W1242" s="293"/>
    </row>
    <row r="1243" spans="1:23" ht="15.75" thickBot="1" x14ac:dyDescent="0.3">
      <c r="A1243" s="138" t="str">
        <f>IF(COUNT('Séries-Statique'!$A$11:$A$50)&gt;'Etiquette Statique'!N1252,"X","")</f>
        <v/>
      </c>
      <c r="B1243" s="291"/>
      <c r="C1243" s="292"/>
      <c r="D1243" s="292"/>
      <c r="E1243" s="292"/>
      <c r="F1243" s="292"/>
      <c r="G1243" s="292"/>
      <c r="H1243" s="292"/>
      <c r="I1243" s="292"/>
      <c r="J1243" s="292"/>
      <c r="K1243" s="293"/>
      <c r="M1243" s="521"/>
      <c r="N1243" s="291"/>
      <c r="O1243" s="292"/>
      <c r="P1243" s="292"/>
      <c r="Q1243" s="292"/>
      <c r="R1243" s="292"/>
      <c r="S1243" s="292"/>
      <c r="T1243" s="292"/>
      <c r="U1243" s="292"/>
      <c r="V1243" s="292"/>
      <c r="W1243" s="293"/>
    </row>
    <row r="1244" spans="1:23" ht="18.75" x14ac:dyDescent="0.3">
      <c r="A1244" s="138" t="str">
        <f>IF(COUNT('Séries-Statique'!$A$11:$A$50)&gt;'Etiquette Statique'!N1252,"X","")</f>
        <v/>
      </c>
      <c r="B1244" s="291"/>
      <c r="C1244" s="901" t="s">
        <v>269</v>
      </c>
      <c r="D1244" s="902"/>
      <c r="E1244" s="902"/>
      <c r="F1244" s="902"/>
      <c r="G1244" s="902"/>
      <c r="H1244" s="902"/>
      <c r="I1244" s="902"/>
      <c r="J1244" s="903"/>
      <c r="K1244" s="293"/>
      <c r="M1244" s="521"/>
      <c r="N1244" s="291"/>
      <c r="O1244" s="901" t="s">
        <v>269</v>
      </c>
      <c r="P1244" s="902"/>
      <c r="Q1244" s="902"/>
      <c r="R1244" s="902"/>
      <c r="S1244" s="902"/>
      <c r="T1244" s="902"/>
      <c r="U1244" s="902"/>
      <c r="V1244" s="903"/>
      <c r="W1244" s="293"/>
    </row>
    <row r="1245" spans="1:23" x14ac:dyDescent="0.25">
      <c r="A1245" s="138" t="str">
        <f>IF(COUNT('Séries-Statique'!$A$11:$A$50)&gt;'Etiquette Statique'!N1252,"X","")</f>
        <v/>
      </c>
      <c r="B1245" s="291"/>
      <c r="C1245" s="904"/>
      <c r="D1245" s="905"/>
      <c r="E1245" s="905"/>
      <c r="F1245" s="905"/>
      <c r="G1245" s="905"/>
      <c r="H1245" s="905"/>
      <c r="I1245" s="905"/>
      <c r="J1245" s="906"/>
      <c r="K1245" s="293"/>
      <c r="M1245" s="521"/>
      <c r="N1245" s="291"/>
      <c r="O1245" s="904"/>
      <c r="P1245" s="905"/>
      <c r="Q1245" s="905"/>
      <c r="R1245" s="905"/>
      <c r="S1245" s="905"/>
      <c r="T1245" s="905"/>
      <c r="U1245" s="905"/>
      <c r="V1245" s="906"/>
      <c r="W1245" s="293"/>
    </row>
    <row r="1246" spans="1:23" x14ac:dyDescent="0.25">
      <c r="A1246" s="138" t="str">
        <f>IF(COUNT('Séries-Statique'!$A$11:$A$50)&gt;'Etiquette Statique'!N1252,"X","")</f>
        <v/>
      </c>
      <c r="B1246" s="291"/>
      <c r="C1246" s="907"/>
      <c r="D1246" s="908"/>
      <c r="E1246" s="908"/>
      <c r="F1246" s="908"/>
      <c r="G1246" s="908"/>
      <c r="H1246" s="908"/>
      <c r="I1246" s="908"/>
      <c r="J1246" s="909"/>
      <c r="K1246" s="293"/>
      <c r="M1246" s="521"/>
      <c r="N1246" s="291"/>
      <c r="O1246" s="907"/>
      <c r="P1246" s="908"/>
      <c r="Q1246" s="908"/>
      <c r="R1246" s="908"/>
      <c r="S1246" s="908"/>
      <c r="T1246" s="908"/>
      <c r="U1246" s="908"/>
      <c r="V1246" s="909"/>
      <c r="W1246" s="293"/>
    </row>
    <row r="1247" spans="1:23" x14ac:dyDescent="0.25">
      <c r="A1247" s="138" t="str">
        <f>IF(COUNT('Séries-Statique'!$A$11:$A$50)&gt;'Etiquette Statique'!N1252,"X","")</f>
        <v/>
      </c>
      <c r="B1247" s="291"/>
      <c r="C1247" s="907"/>
      <c r="D1247" s="908"/>
      <c r="E1247" s="908"/>
      <c r="F1247" s="908"/>
      <c r="G1247" s="908"/>
      <c r="H1247" s="908"/>
      <c r="I1247" s="908"/>
      <c r="J1247" s="909"/>
      <c r="K1247" s="293"/>
      <c r="M1247" s="521"/>
      <c r="N1247" s="291"/>
      <c r="O1247" s="907"/>
      <c r="P1247" s="908"/>
      <c r="Q1247" s="908"/>
      <c r="R1247" s="908"/>
      <c r="S1247" s="908"/>
      <c r="T1247" s="908"/>
      <c r="U1247" s="908"/>
      <c r="V1247" s="909"/>
      <c r="W1247" s="293"/>
    </row>
    <row r="1248" spans="1:23" ht="15.75" thickBot="1" x14ac:dyDescent="0.3">
      <c r="A1248" s="138" t="str">
        <f>IF(COUNT('Séries-Statique'!$A$11:$A$50)&gt;'Etiquette Statique'!N1252,"X","")</f>
        <v/>
      </c>
      <c r="B1248" s="291"/>
      <c r="C1248" s="910"/>
      <c r="D1248" s="911"/>
      <c r="E1248" s="911"/>
      <c r="F1248" s="911"/>
      <c r="G1248" s="911"/>
      <c r="H1248" s="911"/>
      <c r="I1248" s="911"/>
      <c r="J1248" s="912"/>
      <c r="K1248" s="293"/>
      <c r="M1248" s="521"/>
      <c r="N1248" s="291"/>
      <c r="O1248" s="910"/>
      <c r="P1248" s="911"/>
      <c r="Q1248" s="911"/>
      <c r="R1248" s="911"/>
      <c r="S1248" s="911"/>
      <c r="T1248" s="911"/>
      <c r="U1248" s="911"/>
      <c r="V1248" s="912"/>
      <c r="W1248" s="293"/>
    </row>
    <row r="1249" spans="1:23" ht="15.75" thickBot="1" x14ac:dyDescent="0.3">
      <c r="A1249" s="138" t="str">
        <f>IF(COUNT('Séries-Statique'!$A$11:$A$50)&gt;'Etiquette Statique'!N1252,"X","")</f>
        <v/>
      </c>
      <c r="B1249" s="294"/>
      <c r="C1249" s="295"/>
      <c r="D1249" s="295"/>
      <c r="E1249" s="295"/>
      <c r="F1249" s="295"/>
      <c r="G1249" s="295"/>
      <c r="H1249" s="295"/>
      <c r="I1249" s="295"/>
      <c r="J1249" s="295"/>
      <c r="K1249" s="296"/>
      <c r="M1249" s="521"/>
      <c r="N1249" s="294"/>
      <c r="O1249" s="295"/>
      <c r="P1249" s="295"/>
      <c r="Q1249" s="295"/>
      <c r="R1249" s="295"/>
      <c r="S1249" s="295"/>
      <c r="T1249" s="295"/>
      <c r="U1249" s="295"/>
      <c r="V1249" s="295"/>
      <c r="W1249" s="296"/>
    </row>
    <row r="1250" spans="1:23" ht="15" customHeight="1" x14ac:dyDescent="0.25">
      <c r="A1250" s="138" t="str">
        <f>IF(COUNT('Séries-Statique'!$A$11:$A$50)&gt;'Etiquette Statique'!N1252,"X","")</f>
        <v/>
      </c>
      <c r="B1250" s="522"/>
      <c r="C1250" s="522"/>
      <c r="D1250" s="522"/>
      <c r="E1250" s="522"/>
      <c r="F1250" s="522"/>
      <c r="G1250" s="522"/>
      <c r="H1250" s="522"/>
      <c r="I1250" s="522"/>
      <c r="J1250" s="522"/>
      <c r="K1250" s="522"/>
      <c r="L1250" s="522"/>
      <c r="M1250" s="523"/>
      <c r="N1250" s="522"/>
      <c r="O1250" s="522"/>
      <c r="P1250" s="522"/>
      <c r="Q1250" s="522"/>
      <c r="R1250" s="522"/>
      <c r="S1250" s="522"/>
      <c r="T1250" s="522"/>
      <c r="U1250" s="522"/>
      <c r="V1250" s="522"/>
      <c r="W1250" s="522"/>
    </row>
    <row r="1251" spans="1:23" ht="15" customHeight="1" thickBot="1" x14ac:dyDescent="0.3">
      <c r="A1251" s="138" t="str">
        <f>IF(COUNT('Séries-Statique'!$A$11:$A$50)&gt;'Etiquette Statique'!N1252,"X","")</f>
        <v/>
      </c>
      <c r="M1251" s="521"/>
    </row>
    <row r="1252" spans="1:23" x14ac:dyDescent="0.25">
      <c r="A1252" s="138" t="str">
        <f>IF(COUNT('Séries-Statique'!$A$11:$A$50)&gt;'Etiquette Statique'!N1252,"X","")</f>
        <v/>
      </c>
      <c r="B1252" s="137">
        <f>N1202+1</f>
        <v>50</v>
      </c>
      <c r="C1252" s="289"/>
      <c r="D1252" s="289"/>
      <c r="E1252" s="289"/>
      <c r="F1252" s="289"/>
      <c r="G1252" s="289"/>
      <c r="H1252" s="289"/>
      <c r="I1252" s="289"/>
      <c r="J1252" s="289"/>
      <c r="K1252" s="290"/>
      <c r="M1252" s="521"/>
      <c r="N1252" s="137">
        <f>B1252+1</f>
        <v>51</v>
      </c>
      <c r="O1252" s="289"/>
      <c r="P1252" s="289"/>
      <c r="Q1252" s="289"/>
      <c r="R1252" s="289"/>
      <c r="S1252" s="289"/>
      <c r="T1252" s="289"/>
      <c r="U1252" s="289"/>
      <c r="V1252" s="289"/>
      <c r="W1252" s="290"/>
    </row>
    <row r="1253" spans="1:23" ht="23.25" x14ac:dyDescent="0.35">
      <c r="A1253" s="138" t="str">
        <f>IF(COUNT('Séries-Statique'!$A$11:$A$50)&gt;'Etiquette Statique'!N1252,"X","")</f>
        <v/>
      </c>
      <c r="B1253" s="291"/>
      <c r="C1253" s="931" t="s">
        <v>246</v>
      </c>
      <c r="D1253" s="931"/>
      <c r="E1253" s="953">
        <f ca="1">OFFSET('Séries-Statique'!$A$11,B1252,13)</f>
        <v>0</v>
      </c>
      <c r="F1253" s="953"/>
      <c r="G1253" s="953"/>
      <c r="H1253" s="953"/>
      <c r="I1253" s="953"/>
      <c r="J1253" s="953"/>
      <c r="K1253" s="293"/>
      <c r="M1253" s="521"/>
      <c r="N1253" s="291"/>
      <c r="O1253" s="931" t="s">
        <v>246</v>
      </c>
      <c r="P1253" s="931"/>
      <c r="Q1253" s="953">
        <f ca="1">OFFSET('Séries-Statique'!$A$11,N1252,13)</f>
        <v>0</v>
      </c>
      <c r="R1253" s="953"/>
      <c r="S1253" s="953"/>
      <c r="T1253" s="953"/>
      <c r="U1253" s="953"/>
      <c r="V1253" s="953"/>
      <c r="W1253" s="293"/>
    </row>
    <row r="1254" spans="1:23" x14ac:dyDescent="0.25">
      <c r="A1254" s="138" t="str">
        <f>IF(COUNT('Séries-Statique'!$A$11:$A$50)&gt;'Etiquette Statique'!N1252,"X","")</f>
        <v/>
      </c>
      <c r="B1254" s="291"/>
      <c r="C1254" s="945"/>
      <c r="D1254" s="945"/>
      <c r="E1254" s="945"/>
      <c r="F1254" s="945"/>
      <c r="G1254" s="945"/>
      <c r="H1254" s="945"/>
      <c r="I1254" s="945"/>
      <c r="J1254" s="945"/>
      <c r="K1254" s="293"/>
      <c r="M1254" s="521"/>
      <c r="N1254" s="291"/>
      <c r="O1254" s="945"/>
      <c r="P1254" s="945"/>
      <c r="Q1254" s="945"/>
      <c r="R1254" s="945"/>
      <c r="S1254" s="945"/>
      <c r="T1254" s="945"/>
      <c r="U1254" s="945"/>
      <c r="V1254" s="945"/>
      <c r="W1254" s="293"/>
    </row>
    <row r="1255" spans="1:23" ht="21" x14ac:dyDescent="0.35">
      <c r="A1255" s="138" t="str">
        <f>IF(COUNT('Séries-Statique'!$A$11:$A$50)&gt;'Etiquette Statique'!N1252,"X","")</f>
        <v/>
      </c>
      <c r="B1255" s="291"/>
      <c r="C1255" s="931" t="s">
        <v>39</v>
      </c>
      <c r="D1255" s="931"/>
      <c r="E1255" s="932">
        <f ca="1">OFFSET('Séries-Statique'!$A$11,B1252,0)</f>
        <v>0</v>
      </c>
      <c r="F1255" s="932"/>
      <c r="G1255" s="948" t="s">
        <v>67</v>
      </c>
      <c r="H1255" s="948"/>
      <c r="I1255" s="932">
        <f ca="1">OFFSET('Séries-Statique'!$A$11,B1252,6)</f>
        <v>0</v>
      </c>
      <c r="J1255" s="932"/>
      <c r="K1255" s="293"/>
      <c r="M1255" s="521"/>
      <c r="N1255" s="291"/>
      <c r="O1255" s="931" t="s">
        <v>39</v>
      </c>
      <c r="P1255" s="931"/>
      <c r="Q1255" s="932">
        <f ca="1">OFFSET('Séries-Statique'!$A$11,N1252,0)</f>
        <v>0</v>
      </c>
      <c r="R1255" s="932"/>
      <c r="S1255" s="948" t="s">
        <v>67</v>
      </c>
      <c r="T1255" s="948"/>
      <c r="U1255" s="932">
        <f ca="1">OFFSET('Séries-Statique'!$A$11,N1252,6)</f>
        <v>0</v>
      </c>
      <c r="V1255" s="932"/>
      <c r="W1255" s="293"/>
    </row>
    <row r="1256" spans="1:23" ht="23.25" x14ac:dyDescent="0.35">
      <c r="A1256" s="138" t="str">
        <f>IF(COUNT('Séries-Statique'!$A$11:$A$50)&gt;'Etiquette Statique'!N1252,"X","")</f>
        <v/>
      </c>
      <c r="B1256" s="291"/>
      <c r="C1256" s="931" t="s">
        <v>1</v>
      </c>
      <c r="D1256" s="931"/>
      <c r="E1256" s="953">
        <f ca="1">OFFSET('Séries-Statique'!$A$11,B1252,9)</f>
        <v>0</v>
      </c>
      <c r="F1256" s="953"/>
      <c r="G1256" s="948" t="s">
        <v>2</v>
      </c>
      <c r="H1256" s="948"/>
      <c r="I1256" s="932">
        <f ca="1">OFFSET('Séries-Statique'!$A$11,B1252,10)</f>
        <v>0</v>
      </c>
      <c r="J1256" s="932"/>
      <c r="K1256" s="293"/>
      <c r="M1256" s="521"/>
      <c r="N1256" s="291"/>
      <c r="O1256" s="931" t="s">
        <v>1</v>
      </c>
      <c r="P1256" s="931"/>
      <c r="Q1256" s="953">
        <f ca="1">OFFSET('Séries-Statique'!$A$11,N1252,9)</f>
        <v>0</v>
      </c>
      <c r="R1256" s="953"/>
      <c r="S1256" s="948" t="s">
        <v>2</v>
      </c>
      <c r="T1256" s="948"/>
      <c r="U1256" s="932">
        <f ca="1">OFFSET('Séries-Statique'!$A$11,N1252,10)</f>
        <v>0</v>
      </c>
      <c r="V1256" s="932"/>
      <c r="W1256" s="293"/>
    </row>
    <row r="1257" spans="1:23" ht="21" x14ac:dyDescent="0.35">
      <c r="A1257" s="138" t="str">
        <f>IF(COUNT('Séries-Statique'!$A$11:$A$50)&gt;'Etiquette Statique'!N1252,"X","")</f>
        <v/>
      </c>
      <c r="B1257" s="291"/>
      <c r="C1257" s="520" t="s">
        <v>258</v>
      </c>
      <c r="D1257" s="520"/>
      <c r="E1257" s="527">
        <f ca="1">OFFSET('Séries-Statique'!$A$11,B1252,11)</f>
        <v>0</v>
      </c>
      <c r="F1257" s="525"/>
      <c r="G1257" s="866" t="s">
        <v>270</v>
      </c>
      <c r="H1257" s="866"/>
      <c r="I1257" s="527">
        <f ca="1">OFFSET('Séries-Statique'!$A$11,B1252,8)</f>
        <v>0</v>
      </c>
      <c r="J1257" s="527"/>
      <c r="K1257" s="293"/>
      <c r="M1257" s="521"/>
      <c r="N1257" s="291"/>
      <c r="O1257" s="520" t="s">
        <v>258</v>
      </c>
      <c r="P1257" s="520"/>
      <c r="Q1257" s="527">
        <f ca="1">OFFSET('Séries-Statique'!$A$11,N1252,11)</f>
        <v>0</v>
      </c>
      <c r="R1257" s="525"/>
      <c r="S1257" s="866" t="s">
        <v>270</v>
      </c>
      <c r="T1257" s="866"/>
      <c r="U1257" s="527">
        <f ca="1">OFFSET('Séries-Statique'!$A$11,N1252,8)</f>
        <v>0</v>
      </c>
      <c r="V1257" s="527"/>
      <c r="W1257" s="293"/>
    </row>
    <row r="1258" spans="1:23" ht="18.75" x14ac:dyDescent="0.3">
      <c r="A1258" s="138" t="str">
        <f>IF(COUNT('Séries-Statique'!$A$11:$A$50)&gt;'Etiquette Statique'!N1252,"X","")</f>
        <v/>
      </c>
      <c r="B1258" s="291"/>
      <c r="C1258" s="952" t="s">
        <v>68</v>
      </c>
      <c r="D1258" s="952"/>
      <c r="E1258" s="866" t="s">
        <v>69</v>
      </c>
      <c r="F1258" s="866"/>
      <c r="G1258" s="951">
        <f ca="1">OFFSET('Séries-Statique'!$A$11,B1252,2)</f>
        <v>0</v>
      </c>
      <c r="H1258" s="951"/>
      <c r="I1258" s="951"/>
      <c r="J1258" s="951"/>
      <c r="K1258" s="293"/>
      <c r="M1258" s="521"/>
      <c r="N1258" s="291"/>
      <c r="O1258" s="952" t="s">
        <v>68</v>
      </c>
      <c r="P1258" s="952"/>
      <c r="Q1258" s="866" t="s">
        <v>69</v>
      </c>
      <c r="R1258" s="866"/>
      <c r="S1258" s="951">
        <f ca="1">OFFSET('Séries-Statique'!$A$11,N1252,2)</f>
        <v>0</v>
      </c>
      <c r="T1258" s="951"/>
      <c r="U1258" s="951"/>
      <c r="V1258" s="951"/>
      <c r="W1258" s="293"/>
    </row>
    <row r="1259" spans="1:23" ht="18.75" x14ac:dyDescent="0.3">
      <c r="A1259" s="138" t="str">
        <f>IF(COUNT('Séries-Statique'!$A$11:$A$50)&gt;'Etiquette Statique'!N1252,"X","")</f>
        <v/>
      </c>
      <c r="B1259" s="291"/>
      <c r="C1259" s="952"/>
      <c r="D1259" s="952"/>
      <c r="E1259" s="866" t="s">
        <v>70</v>
      </c>
      <c r="F1259" s="866"/>
      <c r="G1259" s="951">
        <f ca="1">OFFSET('Séries-Statique'!$A$11,B1252,3)</f>
        <v>0</v>
      </c>
      <c r="H1259" s="951"/>
      <c r="I1259" s="951"/>
      <c r="J1259" s="951"/>
      <c r="K1259" s="293"/>
      <c r="M1259" s="521"/>
      <c r="N1259" s="291"/>
      <c r="O1259" s="952"/>
      <c r="P1259" s="952"/>
      <c r="Q1259" s="866" t="s">
        <v>70</v>
      </c>
      <c r="R1259" s="866"/>
      <c r="S1259" s="951">
        <f ca="1">OFFSET('Séries-Statique'!$A$11,N1252,3)</f>
        <v>0</v>
      </c>
      <c r="T1259" s="951"/>
      <c r="U1259" s="951"/>
      <c r="V1259" s="951"/>
      <c r="W1259" s="293"/>
    </row>
    <row r="1260" spans="1:23" ht="18.75" x14ac:dyDescent="0.3">
      <c r="A1260" s="138" t="str">
        <f>IF(COUNT('Séries-Statique'!$A$11:$A$50)&gt;'Etiquette Statique'!N1252,"X","")</f>
        <v/>
      </c>
      <c r="B1260" s="291"/>
      <c r="C1260" s="952"/>
      <c r="D1260" s="952"/>
      <c r="E1260" s="866" t="s">
        <v>257</v>
      </c>
      <c r="F1260" s="866"/>
      <c r="G1260" s="951">
        <f ca="1">OFFSET('Séries-Statique'!$A$11,B1252,4)</f>
        <v>0</v>
      </c>
      <c r="H1260" s="951"/>
      <c r="I1260" s="951"/>
      <c r="J1260" s="951"/>
      <c r="K1260" s="293"/>
      <c r="M1260" s="521"/>
      <c r="N1260" s="291"/>
      <c r="O1260" s="952"/>
      <c r="P1260" s="952"/>
      <c r="Q1260" s="866" t="s">
        <v>257</v>
      </c>
      <c r="R1260" s="866"/>
      <c r="S1260" s="951">
        <f ca="1">OFFSET('Séries-Statique'!$A$11,N1252,4)</f>
        <v>0</v>
      </c>
      <c r="T1260" s="951"/>
      <c r="U1260" s="951"/>
      <c r="V1260" s="951"/>
      <c r="W1260" s="293"/>
    </row>
    <row r="1261" spans="1:23" ht="21" x14ac:dyDescent="0.35">
      <c r="A1261" s="138" t="str">
        <f>IF(COUNT('Séries-Statique'!$A$11:$A$50)&gt;'Etiquette Statique'!N1252,"X","")</f>
        <v/>
      </c>
      <c r="B1261" s="291"/>
      <c r="C1261" s="952"/>
      <c r="D1261" s="952"/>
      <c r="E1261" s="866" t="s">
        <v>71</v>
      </c>
      <c r="F1261" s="866"/>
      <c r="G1261" s="947">
        <f ca="1">OFFSET('Séries-Statique'!$A$11,B1252,5)</f>
        <v>0</v>
      </c>
      <c r="H1261" s="947"/>
      <c r="I1261" s="947"/>
      <c r="J1261" s="947"/>
      <c r="K1261" s="293"/>
      <c r="M1261" s="521"/>
      <c r="N1261" s="291"/>
      <c r="O1261" s="952"/>
      <c r="P1261" s="952"/>
      <c r="Q1261" s="866" t="s">
        <v>71</v>
      </c>
      <c r="R1261" s="866"/>
      <c r="S1261" s="947">
        <f ca="1">OFFSET('Séries-Statique'!$A$11,N1252,5)</f>
        <v>0</v>
      </c>
      <c r="T1261" s="947"/>
      <c r="U1261" s="947"/>
      <c r="V1261" s="947"/>
      <c r="W1261" s="293"/>
    </row>
    <row r="1262" spans="1:23" ht="21" x14ac:dyDescent="0.35">
      <c r="A1262" s="138" t="str">
        <f>IF(COUNT('Séries-Statique'!$A$11:$A$50)&gt;'Etiquette Statique'!N1252,"X","")</f>
        <v/>
      </c>
      <c r="B1262" s="291"/>
      <c r="C1262" s="931" t="s">
        <v>248</v>
      </c>
      <c r="D1262" s="931"/>
      <c r="E1262" s="948" t="str">
        <f ca="1">IF(E1253="","",IF(OR(E1253="DWF",E1253="DNF"),"Distance","Temps"))</f>
        <v>Temps</v>
      </c>
      <c r="F1262" s="948"/>
      <c r="G1262" s="525">
        <f ca="1">OFFSET('Séries-Statique'!$A$11,B1252,18)</f>
        <v>0</v>
      </c>
      <c r="H1262" s="524">
        <f ca="1">OFFSET('Séries-Statique'!$A$11,B1252,19)</f>
        <v>0</v>
      </c>
      <c r="I1262" s="526">
        <f ca="1">OFFSET('Séries-Statique'!$A$11,B1252,20)</f>
        <v>0</v>
      </c>
      <c r="J1262" s="524">
        <f ca="1">OFFSET('Séries-Statique'!$A$11,B1252,21)</f>
        <v>0</v>
      </c>
      <c r="K1262" s="293"/>
      <c r="M1262" s="521"/>
      <c r="N1262" s="291"/>
      <c r="O1262" s="931" t="s">
        <v>248</v>
      </c>
      <c r="P1262" s="931"/>
      <c r="Q1262" s="948" t="str">
        <f ca="1">IF(Q1253="","",IF(OR(Q1253="DWF",Q1253="DNF"),"Distance","Temps"))</f>
        <v>Temps</v>
      </c>
      <c r="R1262" s="948"/>
      <c r="S1262" s="525">
        <f ca="1">OFFSET('Séries-Statique'!$A$11,N1252,18)</f>
        <v>0</v>
      </c>
      <c r="T1262" s="524">
        <f ca="1">OFFSET('Séries-Statique'!$A$11,N1252,19)</f>
        <v>0</v>
      </c>
      <c r="U1262" s="526">
        <f ca="1">OFFSET('Séries-Statique'!$A$11,N1252,20)</f>
        <v>0</v>
      </c>
      <c r="V1262" s="524">
        <f ca="1">OFFSET('Séries-Statique'!$A$11,N1252,21)</f>
        <v>0</v>
      </c>
      <c r="W1262" s="293"/>
    </row>
    <row r="1263" spans="1:23" ht="18.75" customHeight="1" x14ac:dyDescent="0.3">
      <c r="A1263" s="138" t="str">
        <f>IF(COUNT('Séries-Statique'!$A$11:$A$50)&gt;'Etiquette Statique'!N1252,"X","")</f>
        <v/>
      </c>
      <c r="B1263" s="291"/>
      <c r="C1263" s="931"/>
      <c r="D1263" s="931"/>
      <c r="E1263" s="933" t="s">
        <v>273</v>
      </c>
      <c r="F1263" s="514" t="s">
        <v>271</v>
      </c>
      <c r="G1263" s="528">
        <f ca="1">OFFSET('Séries-Statique'!$A$11,B1252,14)</f>
        <v>0</v>
      </c>
      <c r="H1263" s="529">
        <f ca="1">OFFSET('Séries-Statique'!$A$11,B1252,15)</f>
        <v>0</v>
      </c>
      <c r="I1263" s="528">
        <f ca="1">OFFSET('Séries-Statique'!$A$11,B1252,16)</f>
        <v>0</v>
      </c>
      <c r="J1263" s="529">
        <f ca="1">OFFSET('Séries-Statique'!$A$11,B1252,17)</f>
        <v>0</v>
      </c>
      <c r="K1263" s="293"/>
      <c r="M1263" s="521"/>
      <c r="N1263" s="291"/>
      <c r="O1263" s="931"/>
      <c r="P1263" s="931"/>
      <c r="Q1263" s="933" t="s">
        <v>273</v>
      </c>
      <c r="R1263" s="514" t="s">
        <v>271</v>
      </c>
      <c r="S1263" s="528">
        <f ca="1">OFFSET('Séries-Statique'!$A$11,N1252,14)</f>
        <v>0</v>
      </c>
      <c r="T1263" s="529">
        <f ca="1">OFFSET('Séries-Statique'!$A$11,N1252,15)</f>
        <v>0</v>
      </c>
      <c r="U1263" s="528">
        <f ca="1">OFFSET('Séries-Statique'!$A$11,N1252,16)</f>
        <v>0</v>
      </c>
      <c r="V1263" s="529">
        <f ca="1">OFFSET('Séries-Statique'!$A$11,N1252,17)</f>
        <v>0</v>
      </c>
      <c r="W1263" s="293"/>
    </row>
    <row r="1264" spans="1:23" ht="18.75" x14ac:dyDescent="0.3">
      <c r="A1264" s="138" t="str">
        <f>IF(COUNT('Séries-Statique'!$A$11:$A$50)&gt;'Etiquette Statique'!N1252,"X","")</f>
        <v/>
      </c>
      <c r="B1264" s="291"/>
      <c r="C1264" s="931"/>
      <c r="D1264" s="931"/>
      <c r="E1264" s="933"/>
      <c r="F1264" s="514" t="s">
        <v>272</v>
      </c>
      <c r="G1264" s="528">
        <f ca="1">OFFSET('Séries-Statique'!$A$11,B1252,22)</f>
        <v>0</v>
      </c>
      <c r="H1264" s="529">
        <f ca="1">OFFSET('Séries-Statique'!$A$11,B1252,23)</f>
        <v>0</v>
      </c>
      <c r="I1264" s="528">
        <f ca="1">OFFSET('Séries-Statique'!$A$11,B1252,24)</f>
        <v>0</v>
      </c>
      <c r="J1264" s="529">
        <f ca="1">OFFSET('Séries-Statique'!$A$11,B1252,25)</f>
        <v>0</v>
      </c>
      <c r="K1264" s="293"/>
      <c r="M1264" s="521"/>
      <c r="N1264" s="291"/>
      <c r="O1264" s="931"/>
      <c r="P1264" s="931"/>
      <c r="Q1264" s="933"/>
      <c r="R1264" s="514" t="s">
        <v>272</v>
      </c>
      <c r="S1264" s="528">
        <f ca="1">OFFSET('Séries-Statique'!$A$11,N1252,22)</f>
        <v>0</v>
      </c>
      <c r="T1264" s="529">
        <f ca="1">OFFSET('Séries-Statique'!$A$11,N1252,23)</f>
        <v>0</v>
      </c>
      <c r="U1264" s="528">
        <f ca="1">OFFSET('Séries-Statique'!$A$11,N1252,24)</f>
        <v>0</v>
      </c>
      <c r="V1264" s="529">
        <f ca="1">OFFSET('Séries-Statique'!$A$11,N1252,25)</f>
        <v>0</v>
      </c>
      <c r="W1264" s="293"/>
    </row>
    <row r="1265" spans="1:23" x14ac:dyDescent="0.25">
      <c r="A1265" s="138" t="str">
        <f>IF(COUNT('Séries-Statique'!$A$11:$A$50)&gt;'Etiquette Statique'!N1252,"X","")</f>
        <v/>
      </c>
      <c r="B1265" s="291"/>
      <c r="C1265" s="945"/>
      <c r="D1265" s="945"/>
      <c r="E1265" s="945"/>
      <c r="F1265" s="945"/>
      <c r="G1265" s="945"/>
      <c r="H1265" s="945"/>
      <c r="I1265" s="945"/>
      <c r="J1265" s="945"/>
      <c r="K1265" s="293"/>
      <c r="M1265" s="521"/>
      <c r="N1265" s="291"/>
      <c r="O1265" s="945"/>
      <c r="P1265" s="945"/>
      <c r="Q1265" s="945"/>
      <c r="R1265" s="945"/>
      <c r="S1265" s="945"/>
      <c r="T1265" s="945"/>
      <c r="U1265" s="945"/>
      <c r="V1265" s="945"/>
      <c r="W1265" s="293"/>
    </row>
    <row r="1266" spans="1:23" ht="18.75" x14ac:dyDescent="0.3">
      <c r="A1266" s="138" t="str">
        <f>IF(COUNT('Séries-Statique'!$A$11:$A$50)&gt;'Etiquette Statique'!N1252,"X","")</f>
        <v/>
      </c>
      <c r="B1266" s="291"/>
      <c r="C1266" s="946" t="s">
        <v>259</v>
      </c>
      <c r="D1266" s="946"/>
      <c r="E1266" s="946"/>
      <c r="F1266" s="946"/>
      <c r="G1266" s="946"/>
      <c r="H1266" s="946"/>
      <c r="I1266" s="946"/>
      <c r="J1266" s="946"/>
      <c r="K1266" s="293"/>
      <c r="M1266" s="521"/>
      <c r="N1266" s="291"/>
      <c r="O1266" s="946" t="s">
        <v>259</v>
      </c>
      <c r="P1266" s="946"/>
      <c r="Q1266" s="946"/>
      <c r="R1266" s="946"/>
      <c r="S1266" s="946"/>
      <c r="T1266" s="946"/>
      <c r="U1266" s="946"/>
      <c r="V1266" s="946"/>
      <c r="W1266" s="293"/>
    </row>
    <row r="1267" spans="1:23" ht="15.75" thickBot="1" x14ac:dyDescent="0.3">
      <c r="A1267" s="138" t="str">
        <f>IF(COUNT('Séries-Statique'!$A$11:$A$50)&gt;'Etiquette Statique'!N1252,"X","")</f>
        <v/>
      </c>
      <c r="B1267" s="291"/>
      <c r="C1267" s="945"/>
      <c r="D1267" s="945"/>
      <c r="E1267" s="945"/>
      <c r="F1267" s="945"/>
      <c r="G1267" s="945"/>
      <c r="H1267" s="945"/>
      <c r="I1267" s="945"/>
      <c r="J1267" s="945"/>
      <c r="K1267" s="293"/>
      <c r="M1267" s="521"/>
      <c r="N1267" s="291"/>
      <c r="O1267" s="945"/>
      <c r="P1267" s="945"/>
      <c r="Q1267" s="945"/>
      <c r="R1267" s="945"/>
      <c r="S1267" s="945"/>
      <c r="T1267" s="945"/>
      <c r="U1267" s="945"/>
      <c r="V1267" s="945"/>
      <c r="W1267" s="293"/>
    </row>
    <row r="1268" spans="1:23" ht="15.75" customHeight="1" thickBot="1" x14ac:dyDescent="0.3">
      <c r="A1268" s="138" t="str">
        <f>IF(COUNT('Séries-Statique'!$A$11:$A$50)&gt;'Etiquette Statique'!N1252,"X","")</f>
        <v/>
      </c>
      <c r="B1268" s="291"/>
      <c r="C1268" s="933" t="s">
        <v>262</v>
      </c>
      <c r="D1268" s="934"/>
      <c r="E1268" s="530"/>
      <c r="F1268" s="531"/>
      <c r="G1268" s="531"/>
      <c r="H1268" s="531"/>
      <c r="I1268" s="531"/>
      <c r="J1268" s="532"/>
      <c r="K1268" s="293"/>
      <c r="M1268" s="521"/>
      <c r="N1268" s="291"/>
      <c r="O1268" s="933" t="s">
        <v>262</v>
      </c>
      <c r="P1268" s="934"/>
      <c r="Q1268" s="530"/>
      <c r="R1268" s="531"/>
      <c r="S1268" s="531"/>
      <c r="T1268" s="531"/>
      <c r="U1268" s="531"/>
      <c r="V1268" s="532"/>
      <c r="W1268" s="293"/>
    </row>
    <row r="1269" spans="1:23" ht="15.75" thickBot="1" x14ac:dyDescent="0.3">
      <c r="A1269" s="138" t="str">
        <f>IF(COUNT('Séries-Statique'!$A$11:$A$50)&gt;'Etiquette Statique'!N1252,"X","")</f>
        <v/>
      </c>
      <c r="B1269" s="291"/>
      <c r="C1269" s="516"/>
      <c r="D1269" s="516"/>
      <c r="E1269" s="289"/>
      <c r="F1269" s="289"/>
      <c r="G1269" s="289"/>
      <c r="H1269" s="289"/>
      <c r="I1269" s="289"/>
      <c r="J1269" s="289"/>
      <c r="K1269" s="293"/>
      <c r="M1269" s="521"/>
      <c r="N1269" s="291"/>
      <c r="O1269" s="516"/>
      <c r="P1269" s="516"/>
      <c r="Q1269" s="289"/>
      <c r="R1269" s="289"/>
      <c r="S1269" s="289"/>
      <c r="T1269" s="289"/>
      <c r="U1269" s="289"/>
      <c r="V1269" s="289"/>
      <c r="W1269" s="293"/>
    </row>
    <row r="1270" spans="1:23" ht="15" customHeight="1" x14ac:dyDescent="0.25">
      <c r="A1270" s="138" t="str">
        <f>IF(COUNT('Séries-Statique'!$A$11:$A$50)&gt;'Etiquette Statique'!N1252,"X","")</f>
        <v/>
      </c>
      <c r="B1270" s="291"/>
      <c r="C1270" s="935" t="s">
        <v>260</v>
      </c>
      <c r="D1270" s="936"/>
      <c r="E1270" s="939"/>
      <c r="F1270" s="940"/>
      <c r="G1270" s="940"/>
      <c r="H1270" s="940"/>
      <c r="I1270" s="940"/>
      <c r="J1270" s="941"/>
      <c r="K1270" s="293"/>
      <c r="M1270" s="521"/>
      <c r="N1270" s="291"/>
      <c r="O1270" s="935" t="s">
        <v>260</v>
      </c>
      <c r="P1270" s="936"/>
      <c r="Q1270" s="939"/>
      <c r="R1270" s="940"/>
      <c r="S1270" s="940"/>
      <c r="T1270" s="940"/>
      <c r="U1270" s="940"/>
      <c r="V1270" s="941"/>
      <c r="W1270" s="293"/>
    </row>
    <row r="1271" spans="1:23" x14ac:dyDescent="0.25">
      <c r="A1271" s="138" t="str">
        <f>IF(COUNT('Séries-Statique'!$A$11:$A$50)&gt;'Etiquette Statique'!N1252,"X","")</f>
        <v/>
      </c>
      <c r="B1271" s="291"/>
      <c r="C1271" s="937"/>
      <c r="D1271" s="938"/>
      <c r="E1271" s="942"/>
      <c r="F1271" s="943"/>
      <c r="G1271" s="943"/>
      <c r="H1271" s="943"/>
      <c r="I1271" s="943"/>
      <c r="J1271" s="944"/>
      <c r="K1271" s="293"/>
      <c r="M1271" s="521"/>
      <c r="N1271" s="291"/>
      <c r="O1271" s="937"/>
      <c r="P1271" s="938"/>
      <c r="Q1271" s="942"/>
      <c r="R1271" s="943"/>
      <c r="S1271" s="943"/>
      <c r="T1271" s="943"/>
      <c r="U1271" s="943"/>
      <c r="V1271" s="944"/>
      <c r="W1271" s="293"/>
    </row>
    <row r="1272" spans="1:23" ht="15" customHeight="1" x14ac:dyDescent="0.25">
      <c r="A1272" s="138" t="str">
        <f>IF(COUNT('Séries-Statique'!$A$11:$A$50)&gt;'Etiquette Statique'!N1252,"X","")</f>
        <v/>
      </c>
      <c r="B1272" s="291"/>
      <c r="C1272" s="921" t="s">
        <v>261</v>
      </c>
      <c r="D1272" s="922"/>
      <c r="E1272" s="925"/>
      <c r="F1272" s="926"/>
      <c r="G1272" s="926"/>
      <c r="H1272" s="926"/>
      <c r="I1272" s="926"/>
      <c r="J1272" s="927"/>
      <c r="K1272" s="293"/>
      <c r="M1272" s="521"/>
      <c r="N1272" s="291"/>
      <c r="O1272" s="921" t="s">
        <v>261</v>
      </c>
      <c r="P1272" s="922"/>
      <c r="Q1272" s="925"/>
      <c r="R1272" s="926"/>
      <c r="S1272" s="926"/>
      <c r="T1272" s="926"/>
      <c r="U1272" s="926"/>
      <c r="V1272" s="927"/>
      <c r="W1272" s="293"/>
    </row>
    <row r="1273" spans="1:23" ht="15.75" thickBot="1" x14ac:dyDescent="0.3">
      <c r="A1273" s="138" t="str">
        <f>IF(COUNT('Séries-Statique'!$A$11:$A$50)&gt;'Etiquette Statique'!N1252,"X","")</f>
        <v/>
      </c>
      <c r="B1273" s="291"/>
      <c r="C1273" s="923"/>
      <c r="D1273" s="924"/>
      <c r="E1273" s="928"/>
      <c r="F1273" s="929"/>
      <c r="G1273" s="929"/>
      <c r="H1273" s="929"/>
      <c r="I1273" s="929"/>
      <c r="J1273" s="930"/>
      <c r="K1273" s="293"/>
      <c r="M1273" s="521"/>
      <c r="N1273" s="291"/>
      <c r="O1273" s="923"/>
      <c r="P1273" s="924"/>
      <c r="Q1273" s="928"/>
      <c r="R1273" s="929"/>
      <c r="S1273" s="929"/>
      <c r="T1273" s="929"/>
      <c r="U1273" s="929"/>
      <c r="V1273" s="930"/>
      <c r="W1273" s="293"/>
    </row>
    <row r="1274" spans="1:23" ht="15.75" thickBot="1" x14ac:dyDescent="0.3">
      <c r="A1274" s="138" t="str">
        <f>IF(COUNT('Séries-Statique'!$A$11:$A$50)&gt;'Etiquette Statique'!N1252,"X","")</f>
        <v/>
      </c>
      <c r="B1274" s="291"/>
      <c r="C1274" s="292"/>
      <c r="D1274" s="292"/>
      <c r="E1274" s="292"/>
      <c r="F1274" s="292"/>
      <c r="G1274" s="292"/>
      <c r="H1274" s="292"/>
      <c r="I1274" s="292"/>
      <c r="J1274" s="292"/>
      <c r="K1274" s="293"/>
      <c r="M1274" s="521"/>
      <c r="N1274" s="291"/>
      <c r="O1274" s="292"/>
      <c r="P1274" s="292"/>
      <c r="Q1274" s="292"/>
      <c r="R1274" s="292"/>
      <c r="S1274" s="292"/>
      <c r="T1274" s="292"/>
      <c r="U1274" s="292"/>
      <c r="V1274" s="292"/>
      <c r="W1274" s="293"/>
    </row>
    <row r="1275" spans="1:23" ht="15" customHeight="1" x14ac:dyDescent="0.25">
      <c r="A1275" s="138" t="str">
        <f>IF(COUNT('Séries-Statique'!$A$11:$A$50)&gt;'Etiquette Statique'!N1252,"X","")</f>
        <v/>
      </c>
      <c r="B1275" s="291"/>
      <c r="C1275" s="894" t="s">
        <v>132</v>
      </c>
      <c r="D1275" s="878" t="s">
        <v>133</v>
      </c>
      <c r="E1275" s="879"/>
      <c r="F1275" s="879"/>
      <c r="G1275" s="879"/>
      <c r="H1275" s="880"/>
      <c r="I1275" s="897"/>
      <c r="J1275" s="898"/>
      <c r="K1275" s="293"/>
      <c r="M1275" s="521"/>
      <c r="N1275" s="291"/>
      <c r="O1275" s="894" t="s">
        <v>132</v>
      </c>
      <c r="P1275" s="878" t="s">
        <v>133</v>
      </c>
      <c r="Q1275" s="879"/>
      <c r="R1275" s="879"/>
      <c r="S1275" s="879"/>
      <c r="T1275" s="880"/>
      <c r="U1275" s="897"/>
      <c r="V1275" s="898"/>
      <c r="W1275" s="293"/>
    </row>
    <row r="1276" spans="1:23" x14ac:dyDescent="0.25">
      <c r="A1276" s="138" t="str">
        <f>IF(COUNT('Séries-Statique'!$A$11:$A$50)&gt;'Etiquette Statique'!N1252,"X","")</f>
        <v/>
      </c>
      <c r="B1276" s="291"/>
      <c r="C1276" s="895"/>
      <c r="D1276" s="857" t="s">
        <v>134</v>
      </c>
      <c r="E1276" s="858"/>
      <c r="F1276" s="858"/>
      <c r="G1276" s="858"/>
      <c r="H1276" s="859"/>
      <c r="I1276" s="916"/>
      <c r="J1276" s="917"/>
      <c r="K1276" s="293"/>
      <c r="M1276" s="521"/>
      <c r="N1276" s="291"/>
      <c r="O1276" s="895"/>
      <c r="P1276" s="857" t="s">
        <v>134</v>
      </c>
      <c r="Q1276" s="858"/>
      <c r="R1276" s="858"/>
      <c r="S1276" s="858"/>
      <c r="T1276" s="859"/>
      <c r="U1276" s="916"/>
      <c r="V1276" s="917"/>
      <c r="W1276" s="293"/>
    </row>
    <row r="1277" spans="1:23" x14ac:dyDescent="0.25">
      <c r="A1277" s="138" t="str">
        <f>IF(COUNT('Séries-Statique'!$A$11:$A$50)&gt;'Etiquette Statique'!N1252,"X","")</f>
        <v/>
      </c>
      <c r="B1277" s="291"/>
      <c r="C1277" s="895"/>
      <c r="D1277" s="857" t="s">
        <v>135</v>
      </c>
      <c r="E1277" s="858"/>
      <c r="F1277" s="858"/>
      <c r="G1277" s="858"/>
      <c r="H1277" s="859"/>
      <c r="I1277" s="916"/>
      <c r="J1277" s="917"/>
      <c r="K1277" s="293"/>
      <c r="M1277" s="521"/>
      <c r="N1277" s="291"/>
      <c r="O1277" s="895"/>
      <c r="P1277" s="857" t="s">
        <v>135</v>
      </c>
      <c r="Q1277" s="858"/>
      <c r="R1277" s="858"/>
      <c r="S1277" s="858"/>
      <c r="T1277" s="859"/>
      <c r="U1277" s="916"/>
      <c r="V1277" s="917"/>
      <c r="W1277" s="293"/>
    </row>
    <row r="1278" spans="1:23" x14ac:dyDescent="0.25">
      <c r="A1278" s="138" t="str">
        <f>IF(COUNT('Séries-Statique'!$A$11:$A$50)&gt;'Etiquette Statique'!N1252,"X","")</f>
        <v/>
      </c>
      <c r="B1278" s="291"/>
      <c r="C1278" s="895"/>
      <c r="D1278" s="857" t="s">
        <v>136</v>
      </c>
      <c r="E1278" s="858"/>
      <c r="F1278" s="858"/>
      <c r="G1278" s="858"/>
      <c r="H1278" s="859"/>
      <c r="I1278" s="916"/>
      <c r="J1278" s="917"/>
      <c r="K1278" s="293"/>
      <c r="M1278" s="521"/>
      <c r="N1278" s="291"/>
      <c r="O1278" s="895"/>
      <c r="P1278" s="857" t="s">
        <v>136</v>
      </c>
      <c r="Q1278" s="858"/>
      <c r="R1278" s="858"/>
      <c r="S1278" s="858"/>
      <c r="T1278" s="859"/>
      <c r="U1278" s="916"/>
      <c r="V1278" s="917"/>
      <c r="W1278" s="293"/>
    </row>
    <row r="1279" spans="1:23" x14ac:dyDescent="0.25">
      <c r="A1279" s="138" t="str">
        <f>IF(COUNT('Séries-Statique'!$A$11:$A$50)&gt;'Etiquette Statique'!N1252,"X","")</f>
        <v/>
      </c>
      <c r="B1279" s="291"/>
      <c r="C1279" s="895"/>
      <c r="D1279" s="857" t="s">
        <v>137</v>
      </c>
      <c r="E1279" s="858"/>
      <c r="F1279" s="858"/>
      <c r="G1279" s="858"/>
      <c r="H1279" s="859"/>
      <c r="I1279" s="916"/>
      <c r="J1279" s="917"/>
      <c r="K1279" s="293"/>
      <c r="M1279" s="521"/>
      <c r="N1279" s="291"/>
      <c r="O1279" s="895"/>
      <c r="P1279" s="857" t="s">
        <v>137</v>
      </c>
      <c r="Q1279" s="858"/>
      <c r="R1279" s="858"/>
      <c r="S1279" s="858"/>
      <c r="T1279" s="859"/>
      <c r="U1279" s="916"/>
      <c r="V1279" s="917"/>
      <c r="W1279" s="293"/>
    </row>
    <row r="1280" spans="1:23" ht="15.75" thickBot="1" x14ac:dyDescent="0.3">
      <c r="A1280" s="138" t="str">
        <f>IF(COUNT('Séries-Statique'!$A$11:$A$50)&gt;'Etiquette Statique'!N1252,"X","")</f>
        <v/>
      </c>
      <c r="B1280" s="291"/>
      <c r="C1280" s="896"/>
      <c r="D1280" s="860" t="s">
        <v>138</v>
      </c>
      <c r="E1280" s="861"/>
      <c r="F1280" s="861"/>
      <c r="G1280" s="861"/>
      <c r="H1280" s="862"/>
      <c r="I1280" s="899"/>
      <c r="J1280" s="900"/>
      <c r="K1280" s="293"/>
      <c r="M1280" s="521"/>
      <c r="N1280" s="291"/>
      <c r="O1280" s="896"/>
      <c r="P1280" s="860" t="s">
        <v>138</v>
      </c>
      <c r="Q1280" s="861"/>
      <c r="R1280" s="861"/>
      <c r="S1280" s="861"/>
      <c r="T1280" s="862"/>
      <c r="U1280" s="899"/>
      <c r="V1280" s="900"/>
      <c r="W1280" s="293"/>
    </row>
    <row r="1281" spans="1:23" ht="15" customHeight="1" x14ac:dyDescent="0.25">
      <c r="A1281" s="138" t="str">
        <f>IF(COUNT('Séries-Statique'!$A$11:$A$50)&gt;'Etiquette Statique'!N1252,"X","")</f>
        <v/>
      </c>
      <c r="B1281" s="291"/>
      <c r="C1281" s="894" t="s">
        <v>145</v>
      </c>
      <c r="D1281" s="878" t="s">
        <v>146</v>
      </c>
      <c r="E1281" s="879"/>
      <c r="F1281" s="879"/>
      <c r="G1281" s="879"/>
      <c r="H1281" s="880"/>
      <c r="I1281" s="897"/>
      <c r="J1281" s="898"/>
      <c r="K1281" s="293"/>
      <c r="M1281" s="521"/>
      <c r="N1281" s="291"/>
      <c r="O1281" s="894" t="s">
        <v>145</v>
      </c>
      <c r="P1281" s="878" t="s">
        <v>146</v>
      </c>
      <c r="Q1281" s="879"/>
      <c r="R1281" s="879"/>
      <c r="S1281" s="879"/>
      <c r="T1281" s="880"/>
      <c r="U1281" s="897"/>
      <c r="V1281" s="898"/>
      <c r="W1281" s="293"/>
    </row>
    <row r="1282" spans="1:23" x14ac:dyDescent="0.25">
      <c r="A1282" s="138" t="str">
        <f>IF(COUNT('Séries-Statique'!$A$11:$A$50)&gt;'Etiquette Statique'!N1252,"X","")</f>
        <v/>
      </c>
      <c r="B1282" s="291"/>
      <c r="C1282" s="895"/>
      <c r="D1282" s="857" t="s">
        <v>147</v>
      </c>
      <c r="E1282" s="858"/>
      <c r="F1282" s="858"/>
      <c r="G1282" s="858"/>
      <c r="H1282" s="859"/>
      <c r="I1282" s="916"/>
      <c r="J1282" s="917"/>
      <c r="K1282" s="293"/>
      <c r="M1282" s="521"/>
      <c r="N1282" s="291"/>
      <c r="O1282" s="895"/>
      <c r="P1282" s="857" t="s">
        <v>147</v>
      </c>
      <c r="Q1282" s="858"/>
      <c r="R1282" s="858"/>
      <c r="S1282" s="858"/>
      <c r="T1282" s="859"/>
      <c r="U1282" s="916"/>
      <c r="V1282" s="917"/>
      <c r="W1282" s="293"/>
    </row>
    <row r="1283" spans="1:23" x14ac:dyDescent="0.25">
      <c r="A1283" s="138" t="str">
        <f>IF(COUNT('Séries-Statique'!$A$11:$A$50)&gt;'Etiquette Statique'!N1252,"X","")</f>
        <v/>
      </c>
      <c r="B1283" s="291"/>
      <c r="C1283" s="895"/>
      <c r="D1283" s="857" t="s">
        <v>148</v>
      </c>
      <c r="E1283" s="858"/>
      <c r="F1283" s="858"/>
      <c r="G1283" s="858"/>
      <c r="H1283" s="859"/>
      <c r="I1283" s="916"/>
      <c r="J1283" s="917"/>
      <c r="K1283" s="293"/>
      <c r="M1283" s="521"/>
      <c r="N1283" s="291"/>
      <c r="O1283" s="895"/>
      <c r="P1283" s="857" t="s">
        <v>148</v>
      </c>
      <c r="Q1283" s="858"/>
      <c r="R1283" s="858"/>
      <c r="S1283" s="858"/>
      <c r="T1283" s="859"/>
      <c r="U1283" s="916"/>
      <c r="V1283" s="917"/>
      <c r="W1283" s="293"/>
    </row>
    <row r="1284" spans="1:23" x14ac:dyDescent="0.25">
      <c r="A1284" s="138" t="str">
        <f>IF(COUNT('Séries-Statique'!$A$11:$A$50)&gt;'Etiquette Statique'!N1252,"X","")</f>
        <v/>
      </c>
      <c r="B1284" s="291"/>
      <c r="C1284" s="895"/>
      <c r="D1284" s="857" t="s">
        <v>149</v>
      </c>
      <c r="E1284" s="858"/>
      <c r="F1284" s="858"/>
      <c r="G1284" s="858"/>
      <c r="H1284" s="859"/>
      <c r="I1284" s="916"/>
      <c r="J1284" s="917"/>
      <c r="K1284" s="293"/>
      <c r="M1284" s="521"/>
      <c r="N1284" s="291"/>
      <c r="O1284" s="895"/>
      <c r="P1284" s="857" t="s">
        <v>149</v>
      </c>
      <c r="Q1284" s="858"/>
      <c r="R1284" s="858"/>
      <c r="S1284" s="858"/>
      <c r="T1284" s="859"/>
      <c r="U1284" s="916"/>
      <c r="V1284" s="917"/>
      <c r="W1284" s="293"/>
    </row>
    <row r="1285" spans="1:23" x14ac:dyDescent="0.25">
      <c r="A1285" s="138" t="str">
        <f>IF(COUNT('Séries-Statique'!$A$11:$A$50)&gt;'Etiquette Statique'!N1252,"X","")</f>
        <v/>
      </c>
      <c r="B1285" s="291"/>
      <c r="C1285" s="895"/>
      <c r="D1285" s="857" t="s">
        <v>150</v>
      </c>
      <c r="E1285" s="858"/>
      <c r="F1285" s="858"/>
      <c r="G1285" s="858"/>
      <c r="H1285" s="859"/>
      <c r="I1285" s="916"/>
      <c r="J1285" s="917"/>
      <c r="K1285" s="293"/>
      <c r="M1285" s="521"/>
      <c r="N1285" s="291"/>
      <c r="O1285" s="895"/>
      <c r="P1285" s="857" t="s">
        <v>150</v>
      </c>
      <c r="Q1285" s="858"/>
      <c r="R1285" s="858"/>
      <c r="S1285" s="858"/>
      <c r="T1285" s="859"/>
      <c r="U1285" s="916"/>
      <c r="V1285" s="917"/>
      <c r="W1285" s="293"/>
    </row>
    <row r="1286" spans="1:23" x14ac:dyDescent="0.25">
      <c r="A1286" s="138" t="str">
        <f>IF(COUNT('Séries-Statique'!$A$11:$A$50)&gt;'Etiquette Statique'!N1252,"X","")</f>
        <v/>
      </c>
      <c r="B1286" s="291"/>
      <c r="C1286" s="895"/>
      <c r="D1286" s="857" t="s">
        <v>151</v>
      </c>
      <c r="E1286" s="858"/>
      <c r="F1286" s="858"/>
      <c r="G1286" s="858"/>
      <c r="H1286" s="859"/>
      <c r="I1286" s="916"/>
      <c r="J1286" s="917"/>
      <c r="K1286" s="293"/>
      <c r="M1286" s="521"/>
      <c r="N1286" s="291"/>
      <c r="O1286" s="895"/>
      <c r="P1286" s="857" t="s">
        <v>151</v>
      </c>
      <c r="Q1286" s="858"/>
      <c r="R1286" s="858"/>
      <c r="S1286" s="858"/>
      <c r="T1286" s="859"/>
      <c r="U1286" s="916"/>
      <c r="V1286" s="917"/>
      <c r="W1286" s="293"/>
    </row>
    <row r="1287" spans="1:23" ht="15.75" thickBot="1" x14ac:dyDescent="0.3">
      <c r="A1287" s="138" t="str">
        <f>IF(COUNT('Séries-Statique'!$A$11:$A$50)&gt;'Etiquette Statique'!N1252,"X","")</f>
        <v/>
      </c>
      <c r="B1287" s="291"/>
      <c r="C1287" s="896"/>
      <c r="D1287" s="860" t="s">
        <v>152</v>
      </c>
      <c r="E1287" s="861"/>
      <c r="F1287" s="861"/>
      <c r="G1287" s="861"/>
      <c r="H1287" s="862"/>
      <c r="I1287" s="899"/>
      <c r="J1287" s="900"/>
      <c r="K1287" s="293"/>
      <c r="M1287" s="521"/>
      <c r="N1287" s="291"/>
      <c r="O1287" s="896"/>
      <c r="P1287" s="860" t="s">
        <v>152</v>
      </c>
      <c r="Q1287" s="861"/>
      <c r="R1287" s="861"/>
      <c r="S1287" s="861"/>
      <c r="T1287" s="862"/>
      <c r="U1287" s="899"/>
      <c r="V1287" s="900"/>
      <c r="W1287" s="293"/>
    </row>
    <row r="1288" spans="1:23" ht="15" customHeight="1" x14ac:dyDescent="0.25">
      <c r="A1288" s="138" t="str">
        <f>IF(COUNT('Séries-Statique'!$A$11:$A$50)&gt;'Etiquette Statique'!N1252,"X","")</f>
        <v/>
      </c>
      <c r="B1288" s="291"/>
      <c r="C1288" s="894" t="s">
        <v>126</v>
      </c>
      <c r="D1288" s="918" t="s">
        <v>263</v>
      </c>
      <c r="E1288" s="919"/>
      <c r="F1288" s="920"/>
      <c r="G1288" s="416" t="s">
        <v>174</v>
      </c>
      <c r="H1288" s="416"/>
      <c r="I1288" s="897"/>
      <c r="J1288" s="898"/>
      <c r="K1288" s="293"/>
      <c r="M1288" s="521"/>
      <c r="N1288" s="291"/>
      <c r="O1288" s="894" t="s">
        <v>126</v>
      </c>
      <c r="P1288" s="918" t="s">
        <v>263</v>
      </c>
      <c r="Q1288" s="919"/>
      <c r="R1288" s="920"/>
      <c r="S1288" s="416" t="s">
        <v>174</v>
      </c>
      <c r="T1288" s="416"/>
      <c r="U1288" s="897"/>
      <c r="V1288" s="898"/>
      <c r="W1288" s="293"/>
    </row>
    <row r="1289" spans="1:23" x14ac:dyDescent="0.25">
      <c r="A1289" s="138" t="str">
        <f>IF(COUNT('Séries-Statique'!$A$11:$A$50)&gt;'Etiquette Statique'!N1252,"X","")</f>
        <v/>
      </c>
      <c r="B1289" s="291"/>
      <c r="C1289" s="895"/>
      <c r="D1289" s="913" t="s">
        <v>128</v>
      </c>
      <c r="E1289" s="914"/>
      <c r="F1289" s="915"/>
      <c r="G1289" s="110" t="s">
        <v>266</v>
      </c>
      <c r="H1289" s="110"/>
      <c r="I1289" s="916"/>
      <c r="J1289" s="917"/>
      <c r="K1289" s="293"/>
      <c r="M1289" s="521"/>
      <c r="N1289" s="291"/>
      <c r="O1289" s="895"/>
      <c r="P1289" s="913" t="s">
        <v>128</v>
      </c>
      <c r="Q1289" s="914"/>
      <c r="R1289" s="915"/>
      <c r="S1289" s="110" t="s">
        <v>266</v>
      </c>
      <c r="T1289" s="110"/>
      <c r="U1289" s="916"/>
      <c r="V1289" s="917"/>
      <c r="W1289" s="293"/>
    </row>
    <row r="1290" spans="1:23" x14ac:dyDescent="0.25">
      <c r="A1290" s="138" t="str">
        <f>IF(COUNT('Séries-Statique'!$A$11:$A$50)&gt;'Etiquette Statique'!N1252,"X","")</f>
        <v/>
      </c>
      <c r="B1290" s="291"/>
      <c r="C1290" s="895"/>
      <c r="D1290" s="913" t="s">
        <v>264</v>
      </c>
      <c r="E1290" s="914"/>
      <c r="F1290" s="915"/>
      <c r="G1290" s="110" t="s">
        <v>265</v>
      </c>
      <c r="H1290" s="110"/>
      <c r="I1290" s="916"/>
      <c r="J1290" s="917"/>
      <c r="K1290" s="293"/>
      <c r="M1290" s="521"/>
      <c r="N1290" s="291"/>
      <c r="O1290" s="895"/>
      <c r="P1290" s="913" t="s">
        <v>264</v>
      </c>
      <c r="Q1290" s="914"/>
      <c r="R1290" s="915"/>
      <c r="S1290" s="110" t="s">
        <v>265</v>
      </c>
      <c r="T1290" s="110"/>
      <c r="U1290" s="916"/>
      <c r="V1290" s="917"/>
      <c r="W1290" s="293"/>
    </row>
    <row r="1291" spans="1:23" x14ac:dyDescent="0.25">
      <c r="A1291" s="138" t="str">
        <f>IF(COUNT('Séries-Statique'!$A$11:$A$50)&gt;'Etiquette Statique'!N1252,"X","")</f>
        <v/>
      </c>
      <c r="B1291" s="291"/>
      <c r="C1291" s="895"/>
      <c r="D1291" s="533" t="s">
        <v>267</v>
      </c>
      <c r="E1291" s="518"/>
      <c r="F1291" s="518"/>
      <c r="G1291" s="110" t="s">
        <v>164</v>
      </c>
      <c r="H1291" s="110"/>
      <c r="I1291" s="916"/>
      <c r="J1291" s="917"/>
      <c r="K1291" s="293"/>
      <c r="M1291" s="521"/>
      <c r="N1291" s="291"/>
      <c r="O1291" s="895"/>
      <c r="P1291" s="533" t="s">
        <v>267</v>
      </c>
      <c r="Q1291" s="518"/>
      <c r="R1291" s="518"/>
      <c r="S1291" s="110" t="s">
        <v>164</v>
      </c>
      <c r="T1291" s="110"/>
      <c r="U1291" s="916"/>
      <c r="V1291" s="917"/>
      <c r="W1291" s="293"/>
    </row>
    <row r="1292" spans="1:23" ht="15.75" thickBot="1" x14ac:dyDescent="0.3">
      <c r="A1292" s="138" t="str">
        <f>IF(COUNT('Séries-Statique'!$A$11:$A$50)&gt;'Etiquette Statique'!N1252,"X","")</f>
        <v/>
      </c>
      <c r="B1292" s="291"/>
      <c r="C1292" s="896"/>
      <c r="D1292" s="534" t="s">
        <v>268</v>
      </c>
      <c r="E1292" s="519"/>
      <c r="F1292" s="519"/>
      <c r="G1292" s="3" t="s">
        <v>164</v>
      </c>
      <c r="H1292" s="3"/>
      <c r="I1292" s="899"/>
      <c r="J1292" s="900"/>
      <c r="K1292" s="293"/>
      <c r="M1292" s="521"/>
      <c r="N1292" s="291"/>
      <c r="O1292" s="896"/>
      <c r="P1292" s="534" t="s">
        <v>268</v>
      </c>
      <c r="Q1292" s="519"/>
      <c r="R1292" s="519"/>
      <c r="S1292" s="3" t="s">
        <v>164</v>
      </c>
      <c r="T1292" s="3"/>
      <c r="U1292" s="899"/>
      <c r="V1292" s="900"/>
      <c r="W1292" s="293"/>
    </row>
    <row r="1293" spans="1:23" ht="15.75" thickBot="1" x14ac:dyDescent="0.3">
      <c r="A1293" s="138" t="str">
        <f>IF(COUNT('Séries-Statique'!$A$11:$A$50)&gt;'Etiquette Statique'!N1252,"X","")</f>
        <v/>
      </c>
      <c r="B1293" s="291"/>
      <c r="C1293" s="292"/>
      <c r="D1293" s="292"/>
      <c r="E1293" s="292"/>
      <c r="F1293" s="292"/>
      <c r="G1293" s="292"/>
      <c r="H1293" s="292"/>
      <c r="I1293" s="292"/>
      <c r="J1293" s="292"/>
      <c r="K1293" s="293"/>
      <c r="M1293" s="521"/>
      <c r="N1293" s="291"/>
      <c r="O1293" s="292"/>
      <c r="P1293" s="292"/>
      <c r="Q1293" s="292"/>
      <c r="R1293" s="292"/>
      <c r="S1293" s="292"/>
      <c r="T1293" s="292"/>
      <c r="U1293" s="292"/>
      <c r="V1293" s="292"/>
      <c r="W1293" s="293"/>
    </row>
    <row r="1294" spans="1:23" ht="18.75" customHeight="1" x14ac:dyDescent="0.3">
      <c r="A1294" s="138" t="str">
        <f>IF(COUNT('Séries-Statique'!$A$11:$A$50)&gt;'Etiquette Statique'!N1252,"X","")</f>
        <v/>
      </c>
      <c r="B1294" s="291"/>
      <c r="C1294" s="901" t="s">
        <v>269</v>
      </c>
      <c r="D1294" s="902"/>
      <c r="E1294" s="902"/>
      <c r="F1294" s="902"/>
      <c r="G1294" s="902"/>
      <c r="H1294" s="902"/>
      <c r="I1294" s="902"/>
      <c r="J1294" s="903"/>
      <c r="K1294" s="293"/>
      <c r="M1294" s="521"/>
      <c r="N1294" s="291"/>
      <c r="O1294" s="901" t="s">
        <v>269</v>
      </c>
      <c r="P1294" s="902"/>
      <c r="Q1294" s="902"/>
      <c r="R1294" s="902"/>
      <c r="S1294" s="902"/>
      <c r="T1294" s="902"/>
      <c r="U1294" s="902"/>
      <c r="V1294" s="903"/>
      <c r="W1294" s="293"/>
    </row>
    <row r="1295" spans="1:23" x14ac:dyDescent="0.25">
      <c r="A1295" s="138" t="str">
        <f>IF(COUNT('Séries-Statique'!$A$11:$A$50)&gt;'Etiquette Statique'!N1252,"X","")</f>
        <v/>
      </c>
      <c r="B1295" s="291"/>
      <c r="C1295" s="904"/>
      <c r="D1295" s="905"/>
      <c r="E1295" s="905"/>
      <c r="F1295" s="905"/>
      <c r="G1295" s="905"/>
      <c r="H1295" s="905"/>
      <c r="I1295" s="905"/>
      <c r="J1295" s="906"/>
      <c r="K1295" s="293"/>
      <c r="M1295" s="521"/>
      <c r="N1295" s="291"/>
      <c r="O1295" s="904"/>
      <c r="P1295" s="905"/>
      <c r="Q1295" s="905"/>
      <c r="R1295" s="905"/>
      <c r="S1295" s="905"/>
      <c r="T1295" s="905"/>
      <c r="U1295" s="905"/>
      <c r="V1295" s="906"/>
      <c r="W1295" s="293"/>
    </row>
    <row r="1296" spans="1:23" x14ac:dyDescent="0.25">
      <c r="A1296" s="138" t="str">
        <f>IF(COUNT('Séries-Statique'!$A$11:$A$50)&gt;'Etiquette Statique'!N1252,"X","")</f>
        <v/>
      </c>
      <c r="B1296" s="291"/>
      <c r="C1296" s="907"/>
      <c r="D1296" s="908"/>
      <c r="E1296" s="908"/>
      <c r="F1296" s="908"/>
      <c r="G1296" s="908"/>
      <c r="H1296" s="908"/>
      <c r="I1296" s="908"/>
      <c r="J1296" s="909"/>
      <c r="K1296" s="293"/>
      <c r="M1296" s="521"/>
      <c r="N1296" s="291"/>
      <c r="O1296" s="907"/>
      <c r="P1296" s="908"/>
      <c r="Q1296" s="908"/>
      <c r="R1296" s="908"/>
      <c r="S1296" s="908"/>
      <c r="T1296" s="908"/>
      <c r="U1296" s="908"/>
      <c r="V1296" s="909"/>
      <c r="W1296" s="293"/>
    </row>
    <row r="1297" spans="1:23" x14ac:dyDescent="0.25">
      <c r="A1297" s="138" t="str">
        <f>IF(COUNT('Séries-Statique'!$A$11:$A$50)&gt;'Etiquette Statique'!N1252,"X","")</f>
        <v/>
      </c>
      <c r="B1297" s="291"/>
      <c r="C1297" s="907"/>
      <c r="D1297" s="908"/>
      <c r="E1297" s="908"/>
      <c r="F1297" s="908"/>
      <c r="G1297" s="908"/>
      <c r="H1297" s="908"/>
      <c r="I1297" s="908"/>
      <c r="J1297" s="909"/>
      <c r="K1297" s="293"/>
      <c r="M1297" s="521"/>
      <c r="N1297" s="291"/>
      <c r="O1297" s="907"/>
      <c r="P1297" s="908"/>
      <c r="Q1297" s="908"/>
      <c r="R1297" s="908"/>
      <c r="S1297" s="908"/>
      <c r="T1297" s="908"/>
      <c r="U1297" s="908"/>
      <c r="V1297" s="909"/>
      <c r="W1297" s="293"/>
    </row>
    <row r="1298" spans="1:23" ht="15.75" thickBot="1" x14ac:dyDescent="0.3">
      <c r="A1298" s="138" t="str">
        <f>IF(COUNT('Séries-Statique'!$A$11:$A$50)&gt;'Etiquette Statique'!N1252,"X","")</f>
        <v/>
      </c>
      <c r="B1298" s="291"/>
      <c r="C1298" s="910"/>
      <c r="D1298" s="911"/>
      <c r="E1298" s="911"/>
      <c r="F1298" s="911"/>
      <c r="G1298" s="911"/>
      <c r="H1298" s="911"/>
      <c r="I1298" s="911"/>
      <c r="J1298" s="912"/>
      <c r="K1298" s="293"/>
      <c r="M1298" s="521"/>
      <c r="N1298" s="291"/>
      <c r="O1298" s="910"/>
      <c r="P1298" s="911"/>
      <c r="Q1298" s="911"/>
      <c r="R1298" s="911"/>
      <c r="S1298" s="911"/>
      <c r="T1298" s="911"/>
      <c r="U1298" s="911"/>
      <c r="V1298" s="912"/>
      <c r="W1298" s="293"/>
    </row>
    <row r="1299" spans="1:23" ht="15.75" thickBot="1" x14ac:dyDescent="0.3">
      <c r="A1299" s="138" t="str">
        <f>IF(COUNT('Séries-Statique'!$A$11:$A$50)&gt;'Etiquette Statique'!N1252,"X","")</f>
        <v/>
      </c>
      <c r="B1299" s="294"/>
      <c r="C1299" s="295"/>
      <c r="D1299" s="295"/>
      <c r="E1299" s="295"/>
      <c r="F1299" s="295"/>
      <c r="G1299" s="295"/>
      <c r="H1299" s="295"/>
      <c r="I1299" s="295"/>
      <c r="J1299" s="295"/>
      <c r="K1299" s="296"/>
      <c r="M1299" s="521"/>
      <c r="N1299" s="294"/>
      <c r="O1299" s="295"/>
      <c r="P1299" s="295"/>
      <c r="Q1299" s="295"/>
      <c r="R1299" s="295"/>
      <c r="S1299" s="295"/>
      <c r="T1299" s="295"/>
      <c r="U1299" s="295"/>
      <c r="V1299" s="295"/>
      <c r="W1299" s="296"/>
    </row>
    <row r="1300" spans="1:23" ht="15" customHeight="1" x14ac:dyDescent="0.25">
      <c r="A1300" s="138" t="str">
        <f>IF(COUNT('Séries-Statique'!$A$11:$A$50)&gt;'Etiquette Statique'!N1252,"X","")</f>
        <v/>
      </c>
      <c r="B1300" s="522"/>
      <c r="C1300" s="522"/>
      <c r="D1300" s="522"/>
      <c r="E1300" s="522"/>
      <c r="F1300" s="522"/>
      <c r="G1300" s="522"/>
      <c r="H1300" s="522"/>
      <c r="I1300" s="522"/>
      <c r="J1300" s="522"/>
      <c r="K1300" s="522"/>
      <c r="L1300" s="522"/>
      <c r="M1300" s="523"/>
      <c r="N1300" s="522"/>
      <c r="O1300" s="522"/>
      <c r="P1300" s="522"/>
      <c r="Q1300" s="522"/>
      <c r="R1300" s="522"/>
      <c r="S1300" s="522"/>
      <c r="T1300" s="522"/>
      <c r="U1300" s="522"/>
      <c r="V1300" s="522"/>
      <c r="W1300" s="522"/>
    </row>
  </sheetData>
  <autoFilter ref="A1:W1300"/>
  <mergeCells count="3708">
    <mergeCell ref="C3:D3"/>
    <mergeCell ref="E3:J3"/>
    <mergeCell ref="O3:P3"/>
    <mergeCell ref="Q3:V3"/>
    <mergeCell ref="C4:J4"/>
    <mergeCell ref="O4:V4"/>
    <mergeCell ref="E7:F7"/>
    <mergeCell ref="G7:H7"/>
    <mergeCell ref="I7:J7"/>
    <mergeCell ref="Q7:R7"/>
    <mergeCell ref="S7:T7"/>
    <mergeCell ref="U7:V7"/>
    <mergeCell ref="S5:T5"/>
    <mergeCell ref="U5:V5"/>
    <mergeCell ref="C6:D6"/>
    <mergeCell ref="E6:F6"/>
    <mergeCell ref="G6:H6"/>
    <mergeCell ref="I6:J6"/>
    <mergeCell ref="O6:P6"/>
    <mergeCell ref="Q6:R6"/>
    <mergeCell ref="S6:T6"/>
    <mergeCell ref="U6:V6"/>
    <mergeCell ref="C5:D5"/>
    <mergeCell ref="E5:F5"/>
    <mergeCell ref="G5:H5"/>
    <mergeCell ref="I5:J5"/>
    <mergeCell ref="O5:P5"/>
    <mergeCell ref="Q5:R5"/>
    <mergeCell ref="E10:F10"/>
    <mergeCell ref="G10:J10"/>
    <mergeCell ref="Q10:R10"/>
    <mergeCell ref="S10:V10"/>
    <mergeCell ref="E11:F11"/>
    <mergeCell ref="G11:J11"/>
    <mergeCell ref="Q11:R11"/>
    <mergeCell ref="S11:V11"/>
    <mergeCell ref="C8:D11"/>
    <mergeCell ref="E8:F8"/>
    <mergeCell ref="G8:J8"/>
    <mergeCell ref="O8:P11"/>
    <mergeCell ref="Q8:R8"/>
    <mergeCell ref="S8:V8"/>
    <mergeCell ref="E9:F9"/>
    <mergeCell ref="G9:J9"/>
    <mergeCell ref="Q9:R9"/>
    <mergeCell ref="S9:V9"/>
    <mergeCell ref="O18:P18"/>
    <mergeCell ref="C20:D21"/>
    <mergeCell ref="E20:J21"/>
    <mergeCell ref="O20:P21"/>
    <mergeCell ref="Q20:V21"/>
    <mergeCell ref="C18:D19"/>
    <mergeCell ref="C15:J15"/>
    <mergeCell ref="O15:V15"/>
    <mergeCell ref="C16:J16"/>
    <mergeCell ref="O16:V16"/>
    <mergeCell ref="C17:J17"/>
    <mergeCell ref="O17:V17"/>
    <mergeCell ref="C12:D14"/>
    <mergeCell ref="E12:F12"/>
    <mergeCell ref="O12:P14"/>
    <mergeCell ref="Q12:R12"/>
    <mergeCell ref="E13:E14"/>
    <mergeCell ref="Q13:Q14"/>
    <mergeCell ref="D26:H26"/>
    <mergeCell ref="I26:J26"/>
    <mergeCell ref="P26:T26"/>
    <mergeCell ref="U26:V26"/>
    <mergeCell ref="D27:H27"/>
    <mergeCell ref="I27:J27"/>
    <mergeCell ref="P27:T27"/>
    <mergeCell ref="U27:V27"/>
    <mergeCell ref="C22:D23"/>
    <mergeCell ref="E22:J23"/>
    <mergeCell ref="O22:P23"/>
    <mergeCell ref="Q22:V23"/>
    <mergeCell ref="C25:C30"/>
    <mergeCell ref="D25:H25"/>
    <mergeCell ref="I25:J25"/>
    <mergeCell ref="O25:O30"/>
    <mergeCell ref="P25:T25"/>
    <mergeCell ref="U25:V25"/>
    <mergeCell ref="D30:H30"/>
    <mergeCell ref="I30:J30"/>
    <mergeCell ref="P30:T30"/>
    <mergeCell ref="U30:V30"/>
    <mergeCell ref="C31:C37"/>
    <mergeCell ref="D31:H31"/>
    <mergeCell ref="I31:J31"/>
    <mergeCell ref="O31:O37"/>
    <mergeCell ref="P31:T31"/>
    <mergeCell ref="U31:V31"/>
    <mergeCell ref="D28:H28"/>
    <mergeCell ref="I28:J28"/>
    <mergeCell ref="P28:T28"/>
    <mergeCell ref="U28:V28"/>
    <mergeCell ref="D29:H29"/>
    <mergeCell ref="I29:J29"/>
    <mergeCell ref="P29:T29"/>
    <mergeCell ref="U29:V29"/>
    <mergeCell ref="D36:H36"/>
    <mergeCell ref="I36:J36"/>
    <mergeCell ref="P36:T36"/>
    <mergeCell ref="U36:V36"/>
    <mergeCell ref="D37:H37"/>
    <mergeCell ref="I37:J37"/>
    <mergeCell ref="P37:T37"/>
    <mergeCell ref="U37:V37"/>
    <mergeCell ref="D34:H34"/>
    <mergeCell ref="I34:J34"/>
    <mergeCell ref="P34:T34"/>
    <mergeCell ref="U34:V34"/>
    <mergeCell ref="D35:H35"/>
    <mergeCell ref="I35:J35"/>
    <mergeCell ref="P35:T35"/>
    <mergeCell ref="U35:V35"/>
    <mergeCell ref="D32:H32"/>
    <mergeCell ref="I32:J32"/>
    <mergeCell ref="P32:T32"/>
    <mergeCell ref="U32:V32"/>
    <mergeCell ref="D33:H33"/>
    <mergeCell ref="I33:J33"/>
    <mergeCell ref="P33:T33"/>
    <mergeCell ref="U33:V33"/>
    <mergeCell ref="C53:D53"/>
    <mergeCell ref="E53:J53"/>
    <mergeCell ref="O53:P53"/>
    <mergeCell ref="Q53:V53"/>
    <mergeCell ref="C54:J54"/>
    <mergeCell ref="O54:V54"/>
    <mergeCell ref="I42:J42"/>
    <mergeCell ref="U42:V42"/>
    <mergeCell ref="C44:J44"/>
    <mergeCell ref="O44:V44"/>
    <mergeCell ref="C45:J48"/>
    <mergeCell ref="O45:V48"/>
    <mergeCell ref="D40:F40"/>
    <mergeCell ref="I40:J40"/>
    <mergeCell ref="P40:R40"/>
    <mergeCell ref="U40:V40"/>
    <mergeCell ref="I41:J41"/>
    <mergeCell ref="U41:V41"/>
    <mergeCell ref="C38:C42"/>
    <mergeCell ref="D38:F38"/>
    <mergeCell ref="I38:J38"/>
    <mergeCell ref="O38:O42"/>
    <mergeCell ref="P38:R38"/>
    <mergeCell ref="U38:V38"/>
    <mergeCell ref="D39:F39"/>
    <mergeCell ref="I39:J39"/>
    <mergeCell ref="P39:R39"/>
    <mergeCell ref="U39:V39"/>
    <mergeCell ref="E57:F57"/>
    <mergeCell ref="G57:H57"/>
    <mergeCell ref="I57:J57"/>
    <mergeCell ref="Q57:R57"/>
    <mergeCell ref="S57:T57"/>
    <mergeCell ref="U57:V57"/>
    <mergeCell ref="S55:T55"/>
    <mergeCell ref="U55:V55"/>
    <mergeCell ref="C56:D56"/>
    <mergeCell ref="E56:F56"/>
    <mergeCell ref="G56:H56"/>
    <mergeCell ref="I56:J56"/>
    <mergeCell ref="O56:P56"/>
    <mergeCell ref="Q56:R56"/>
    <mergeCell ref="S56:T56"/>
    <mergeCell ref="U56:V56"/>
    <mergeCell ref="C55:D55"/>
    <mergeCell ref="E55:F55"/>
    <mergeCell ref="G55:H55"/>
    <mergeCell ref="I55:J55"/>
    <mergeCell ref="O55:P55"/>
    <mergeCell ref="Q55:R55"/>
    <mergeCell ref="E60:F60"/>
    <mergeCell ref="G60:J60"/>
    <mergeCell ref="Q60:R60"/>
    <mergeCell ref="S60:V60"/>
    <mergeCell ref="E61:F61"/>
    <mergeCell ref="G61:J61"/>
    <mergeCell ref="Q61:R61"/>
    <mergeCell ref="S61:V61"/>
    <mergeCell ref="C58:D61"/>
    <mergeCell ref="E58:F58"/>
    <mergeCell ref="G58:J58"/>
    <mergeCell ref="O58:P61"/>
    <mergeCell ref="Q58:R58"/>
    <mergeCell ref="S58:V58"/>
    <mergeCell ref="E59:F59"/>
    <mergeCell ref="G59:J59"/>
    <mergeCell ref="Q59:R59"/>
    <mergeCell ref="S59:V59"/>
    <mergeCell ref="C68:D68"/>
    <mergeCell ref="O68:P68"/>
    <mergeCell ref="C70:D71"/>
    <mergeCell ref="E70:J71"/>
    <mergeCell ref="O70:P71"/>
    <mergeCell ref="Q70:V71"/>
    <mergeCell ref="C65:J65"/>
    <mergeCell ref="O65:V65"/>
    <mergeCell ref="C66:J66"/>
    <mergeCell ref="O66:V66"/>
    <mergeCell ref="C67:J67"/>
    <mergeCell ref="O67:V67"/>
    <mergeCell ref="C62:D64"/>
    <mergeCell ref="E62:F62"/>
    <mergeCell ref="O62:P64"/>
    <mergeCell ref="Q62:R62"/>
    <mergeCell ref="E63:E64"/>
    <mergeCell ref="Q63:Q64"/>
    <mergeCell ref="D76:H76"/>
    <mergeCell ref="I76:J76"/>
    <mergeCell ref="P76:T76"/>
    <mergeCell ref="U76:V76"/>
    <mergeCell ref="D77:H77"/>
    <mergeCell ref="I77:J77"/>
    <mergeCell ref="P77:T77"/>
    <mergeCell ref="U77:V77"/>
    <mergeCell ref="C72:D73"/>
    <mergeCell ref="E72:J73"/>
    <mergeCell ref="O72:P73"/>
    <mergeCell ref="Q72:V73"/>
    <mergeCell ref="C75:C80"/>
    <mergeCell ref="D75:H75"/>
    <mergeCell ref="I75:J75"/>
    <mergeCell ref="O75:O80"/>
    <mergeCell ref="P75:T75"/>
    <mergeCell ref="U75:V75"/>
    <mergeCell ref="D80:H80"/>
    <mergeCell ref="I80:J80"/>
    <mergeCell ref="P80:T80"/>
    <mergeCell ref="U80:V80"/>
    <mergeCell ref="C81:C87"/>
    <mergeCell ref="D81:H81"/>
    <mergeCell ref="I81:J81"/>
    <mergeCell ref="O81:O87"/>
    <mergeCell ref="P81:T81"/>
    <mergeCell ref="U81:V81"/>
    <mergeCell ref="D78:H78"/>
    <mergeCell ref="I78:J78"/>
    <mergeCell ref="P78:T78"/>
    <mergeCell ref="U78:V78"/>
    <mergeCell ref="D79:H79"/>
    <mergeCell ref="I79:J79"/>
    <mergeCell ref="P79:T79"/>
    <mergeCell ref="U79:V79"/>
    <mergeCell ref="D86:H86"/>
    <mergeCell ref="I86:J86"/>
    <mergeCell ref="P86:T86"/>
    <mergeCell ref="U86:V86"/>
    <mergeCell ref="D87:H87"/>
    <mergeCell ref="I87:J87"/>
    <mergeCell ref="P87:T87"/>
    <mergeCell ref="U87:V87"/>
    <mergeCell ref="D84:H84"/>
    <mergeCell ref="I84:J84"/>
    <mergeCell ref="P84:T84"/>
    <mergeCell ref="U84:V84"/>
    <mergeCell ref="D85:H85"/>
    <mergeCell ref="I85:J85"/>
    <mergeCell ref="P85:T85"/>
    <mergeCell ref="U85:V85"/>
    <mergeCell ref="D82:H82"/>
    <mergeCell ref="I82:J82"/>
    <mergeCell ref="P82:T82"/>
    <mergeCell ref="U82:V82"/>
    <mergeCell ref="D83:H83"/>
    <mergeCell ref="I83:J83"/>
    <mergeCell ref="P83:T83"/>
    <mergeCell ref="U83:V83"/>
    <mergeCell ref="C103:D103"/>
    <mergeCell ref="E103:J103"/>
    <mergeCell ref="O103:P103"/>
    <mergeCell ref="Q103:V103"/>
    <mergeCell ref="C104:J104"/>
    <mergeCell ref="O104:V104"/>
    <mergeCell ref="I92:J92"/>
    <mergeCell ref="U92:V92"/>
    <mergeCell ref="C94:J94"/>
    <mergeCell ref="O94:V94"/>
    <mergeCell ref="C95:J98"/>
    <mergeCell ref="O95:V98"/>
    <mergeCell ref="D90:F90"/>
    <mergeCell ref="I90:J90"/>
    <mergeCell ref="P90:R90"/>
    <mergeCell ref="U90:V90"/>
    <mergeCell ref="I91:J91"/>
    <mergeCell ref="U91:V91"/>
    <mergeCell ref="C88:C92"/>
    <mergeCell ref="D88:F88"/>
    <mergeCell ref="I88:J88"/>
    <mergeCell ref="O88:O92"/>
    <mergeCell ref="P88:R88"/>
    <mergeCell ref="U88:V88"/>
    <mergeCell ref="D89:F89"/>
    <mergeCell ref="I89:J89"/>
    <mergeCell ref="P89:R89"/>
    <mergeCell ref="U89:V89"/>
    <mergeCell ref="E107:F107"/>
    <mergeCell ref="G107:H107"/>
    <mergeCell ref="I107:J107"/>
    <mergeCell ref="Q107:R107"/>
    <mergeCell ref="S107:T107"/>
    <mergeCell ref="U107:V107"/>
    <mergeCell ref="S105:T105"/>
    <mergeCell ref="U105:V105"/>
    <mergeCell ref="C106:D106"/>
    <mergeCell ref="E106:F106"/>
    <mergeCell ref="G106:H106"/>
    <mergeCell ref="I106:J106"/>
    <mergeCell ref="O106:P106"/>
    <mergeCell ref="Q106:R106"/>
    <mergeCell ref="S106:T106"/>
    <mergeCell ref="U106:V106"/>
    <mergeCell ref="C105:D105"/>
    <mergeCell ref="E105:F105"/>
    <mergeCell ref="G105:H105"/>
    <mergeCell ref="I105:J105"/>
    <mergeCell ref="O105:P105"/>
    <mergeCell ref="Q105:R105"/>
    <mergeCell ref="E110:F110"/>
    <mergeCell ref="G110:J110"/>
    <mergeCell ref="Q110:R110"/>
    <mergeCell ref="S110:V110"/>
    <mergeCell ref="E111:F111"/>
    <mergeCell ref="G111:J111"/>
    <mergeCell ref="Q111:R111"/>
    <mergeCell ref="S111:V111"/>
    <mergeCell ref="C108:D111"/>
    <mergeCell ref="E108:F108"/>
    <mergeCell ref="G108:J108"/>
    <mergeCell ref="O108:P111"/>
    <mergeCell ref="Q108:R108"/>
    <mergeCell ref="S108:V108"/>
    <mergeCell ref="E109:F109"/>
    <mergeCell ref="G109:J109"/>
    <mergeCell ref="Q109:R109"/>
    <mergeCell ref="S109:V109"/>
    <mergeCell ref="C118:D118"/>
    <mergeCell ref="O118:P118"/>
    <mergeCell ref="C120:D121"/>
    <mergeCell ref="E120:J121"/>
    <mergeCell ref="O120:P121"/>
    <mergeCell ref="Q120:V121"/>
    <mergeCell ref="C115:J115"/>
    <mergeCell ref="O115:V115"/>
    <mergeCell ref="C116:J116"/>
    <mergeCell ref="O116:V116"/>
    <mergeCell ref="C117:J117"/>
    <mergeCell ref="O117:V117"/>
    <mergeCell ref="C112:D114"/>
    <mergeCell ref="E112:F112"/>
    <mergeCell ref="O112:P114"/>
    <mergeCell ref="Q112:R112"/>
    <mergeCell ref="E113:E114"/>
    <mergeCell ref="Q113:Q114"/>
    <mergeCell ref="D126:H126"/>
    <mergeCell ref="I126:J126"/>
    <mergeCell ref="P126:T126"/>
    <mergeCell ref="U126:V126"/>
    <mergeCell ref="D127:H127"/>
    <mergeCell ref="I127:J127"/>
    <mergeCell ref="P127:T127"/>
    <mergeCell ref="U127:V127"/>
    <mergeCell ref="C122:D123"/>
    <mergeCell ref="E122:J123"/>
    <mergeCell ref="O122:P123"/>
    <mergeCell ref="Q122:V123"/>
    <mergeCell ref="C125:C130"/>
    <mergeCell ref="D125:H125"/>
    <mergeCell ref="I125:J125"/>
    <mergeCell ref="O125:O130"/>
    <mergeCell ref="P125:T125"/>
    <mergeCell ref="U125:V125"/>
    <mergeCell ref="D130:H130"/>
    <mergeCell ref="I130:J130"/>
    <mergeCell ref="P130:T130"/>
    <mergeCell ref="U130:V130"/>
    <mergeCell ref="C131:C137"/>
    <mergeCell ref="D131:H131"/>
    <mergeCell ref="I131:J131"/>
    <mergeCell ref="O131:O137"/>
    <mergeCell ref="P131:T131"/>
    <mergeCell ref="U131:V131"/>
    <mergeCell ref="D128:H128"/>
    <mergeCell ref="I128:J128"/>
    <mergeCell ref="P128:T128"/>
    <mergeCell ref="U128:V128"/>
    <mergeCell ref="D129:H129"/>
    <mergeCell ref="I129:J129"/>
    <mergeCell ref="P129:T129"/>
    <mergeCell ref="U129:V129"/>
    <mergeCell ref="D136:H136"/>
    <mergeCell ref="I136:J136"/>
    <mergeCell ref="P136:T136"/>
    <mergeCell ref="U136:V136"/>
    <mergeCell ref="D137:H137"/>
    <mergeCell ref="I137:J137"/>
    <mergeCell ref="P137:T137"/>
    <mergeCell ref="U137:V137"/>
    <mergeCell ref="D134:H134"/>
    <mergeCell ref="I134:J134"/>
    <mergeCell ref="P134:T134"/>
    <mergeCell ref="U134:V134"/>
    <mergeCell ref="D135:H135"/>
    <mergeCell ref="I135:J135"/>
    <mergeCell ref="P135:T135"/>
    <mergeCell ref="U135:V135"/>
    <mergeCell ref="D132:H132"/>
    <mergeCell ref="I132:J132"/>
    <mergeCell ref="P132:T132"/>
    <mergeCell ref="U132:V132"/>
    <mergeCell ref="D133:H133"/>
    <mergeCell ref="I133:J133"/>
    <mergeCell ref="P133:T133"/>
    <mergeCell ref="U133:V133"/>
    <mergeCell ref="C153:D153"/>
    <mergeCell ref="E153:J153"/>
    <mergeCell ref="O153:P153"/>
    <mergeCell ref="Q153:V153"/>
    <mergeCell ref="C154:J154"/>
    <mergeCell ref="O154:V154"/>
    <mergeCell ref="I142:J142"/>
    <mergeCell ref="U142:V142"/>
    <mergeCell ref="C144:J144"/>
    <mergeCell ref="O144:V144"/>
    <mergeCell ref="C145:J148"/>
    <mergeCell ref="O145:V148"/>
    <mergeCell ref="D140:F140"/>
    <mergeCell ref="I140:J140"/>
    <mergeCell ref="P140:R140"/>
    <mergeCell ref="U140:V140"/>
    <mergeCell ref="I141:J141"/>
    <mergeCell ref="U141:V141"/>
    <mergeCell ref="C138:C142"/>
    <mergeCell ref="D138:F138"/>
    <mergeCell ref="I138:J138"/>
    <mergeCell ref="O138:O142"/>
    <mergeCell ref="P138:R138"/>
    <mergeCell ref="U138:V138"/>
    <mergeCell ref="D139:F139"/>
    <mergeCell ref="I139:J139"/>
    <mergeCell ref="P139:R139"/>
    <mergeCell ref="U139:V139"/>
    <mergeCell ref="E157:F157"/>
    <mergeCell ref="G157:H157"/>
    <mergeCell ref="I157:J157"/>
    <mergeCell ref="Q157:R157"/>
    <mergeCell ref="S157:T157"/>
    <mergeCell ref="U157:V157"/>
    <mergeCell ref="S155:T155"/>
    <mergeCell ref="U155:V155"/>
    <mergeCell ref="C156:D156"/>
    <mergeCell ref="E156:F156"/>
    <mergeCell ref="G156:H156"/>
    <mergeCell ref="I156:J156"/>
    <mergeCell ref="O156:P156"/>
    <mergeCell ref="Q156:R156"/>
    <mergeCell ref="S156:T156"/>
    <mergeCell ref="U156:V156"/>
    <mergeCell ref="C155:D155"/>
    <mergeCell ref="E155:F155"/>
    <mergeCell ref="G155:H155"/>
    <mergeCell ref="I155:J155"/>
    <mergeCell ref="O155:P155"/>
    <mergeCell ref="Q155:R155"/>
    <mergeCell ref="E160:F160"/>
    <mergeCell ref="G160:J160"/>
    <mergeCell ref="Q160:R160"/>
    <mergeCell ref="S160:V160"/>
    <mergeCell ref="E161:F161"/>
    <mergeCell ref="G161:J161"/>
    <mergeCell ref="Q161:R161"/>
    <mergeCell ref="S161:V161"/>
    <mergeCell ref="C158:D161"/>
    <mergeCell ref="E158:F158"/>
    <mergeCell ref="G158:J158"/>
    <mergeCell ref="O158:P161"/>
    <mergeCell ref="Q158:R158"/>
    <mergeCell ref="S158:V158"/>
    <mergeCell ref="E159:F159"/>
    <mergeCell ref="G159:J159"/>
    <mergeCell ref="Q159:R159"/>
    <mergeCell ref="S159:V159"/>
    <mergeCell ref="C168:D168"/>
    <mergeCell ref="O168:P168"/>
    <mergeCell ref="C170:D171"/>
    <mergeCell ref="E170:J171"/>
    <mergeCell ref="O170:P171"/>
    <mergeCell ref="Q170:V171"/>
    <mergeCell ref="C165:J165"/>
    <mergeCell ref="O165:V165"/>
    <mergeCell ref="C166:J166"/>
    <mergeCell ref="O166:V166"/>
    <mergeCell ref="C167:J167"/>
    <mergeCell ref="O167:V167"/>
    <mergeCell ref="C162:D164"/>
    <mergeCell ref="E162:F162"/>
    <mergeCell ref="O162:P164"/>
    <mergeCell ref="Q162:R162"/>
    <mergeCell ref="E163:E164"/>
    <mergeCell ref="Q163:Q164"/>
    <mergeCell ref="D176:H176"/>
    <mergeCell ref="I176:J176"/>
    <mergeCell ref="P176:T176"/>
    <mergeCell ref="U176:V176"/>
    <mergeCell ref="D177:H177"/>
    <mergeCell ref="I177:J177"/>
    <mergeCell ref="P177:T177"/>
    <mergeCell ref="U177:V177"/>
    <mergeCell ref="C172:D173"/>
    <mergeCell ref="E172:J173"/>
    <mergeCell ref="O172:P173"/>
    <mergeCell ref="Q172:V173"/>
    <mergeCell ref="C175:C180"/>
    <mergeCell ref="D175:H175"/>
    <mergeCell ref="I175:J175"/>
    <mergeCell ref="O175:O180"/>
    <mergeCell ref="P175:T175"/>
    <mergeCell ref="U175:V175"/>
    <mergeCell ref="D180:H180"/>
    <mergeCell ref="I180:J180"/>
    <mergeCell ref="P180:T180"/>
    <mergeCell ref="U180:V180"/>
    <mergeCell ref="C181:C187"/>
    <mergeCell ref="D181:H181"/>
    <mergeCell ref="I181:J181"/>
    <mergeCell ref="O181:O187"/>
    <mergeCell ref="P181:T181"/>
    <mergeCell ref="U181:V181"/>
    <mergeCell ref="D178:H178"/>
    <mergeCell ref="I178:J178"/>
    <mergeCell ref="P178:T178"/>
    <mergeCell ref="U178:V178"/>
    <mergeCell ref="D179:H179"/>
    <mergeCell ref="I179:J179"/>
    <mergeCell ref="P179:T179"/>
    <mergeCell ref="U179:V179"/>
    <mergeCell ref="D186:H186"/>
    <mergeCell ref="I186:J186"/>
    <mergeCell ref="P186:T186"/>
    <mergeCell ref="U186:V186"/>
    <mergeCell ref="D187:H187"/>
    <mergeCell ref="I187:J187"/>
    <mergeCell ref="P187:T187"/>
    <mergeCell ref="U187:V187"/>
    <mergeCell ref="D184:H184"/>
    <mergeCell ref="I184:J184"/>
    <mergeCell ref="P184:T184"/>
    <mergeCell ref="U184:V184"/>
    <mergeCell ref="D185:H185"/>
    <mergeCell ref="I185:J185"/>
    <mergeCell ref="P185:T185"/>
    <mergeCell ref="U185:V185"/>
    <mergeCell ref="D182:H182"/>
    <mergeCell ref="I182:J182"/>
    <mergeCell ref="P182:T182"/>
    <mergeCell ref="U182:V182"/>
    <mergeCell ref="D183:H183"/>
    <mergeCell ref="I183:J183"/>
    <mergeCell ref="P183:T183"/>
    <mergeCell ref="U183:V183"/>
    <mergeCell ref="C203:D203"/>
    <mergeCell ref="E203:J203"/>
    <mergeCell ref="O203:P203"/>
    <mergeCell ref="Q203:V203"/>
    <mergeCell ref="C204:J204"/>
    <mergeCell ref="O204:V204"/>
    <mergeCell ref="I192:J192"/>
    <mergeCell ref="U192:V192"/>
    <mergeCell ref="C194:J194"/>
    <mergeCell ref="O194:V194"/>
    <mergeCell ref="C195:J198"/>
    <mergeCell ref="O195:V198"/>
    <mergeCell ref="D190:F190"/>
    <mergeCell ref="I190:J190"/>
    <mergeCell ref="P190:R190"/>
    <mergeCell ref="U190:V190"/>
    <mergeCell ref="I191:J191"/>
    <mergeCell ref="U191:V191"/>
    <mergeCell ref="C188:C192"/>
    <mergeCell ref="D188:F188"/>
    <mergeCell ref="I188:J188"/>
    <mergeCell ref="O188:O192"/>
    <mergeCell ref="P188:R188"/>
    <mergeCell ref="U188:V188"/>
    <mergeCell ref="D189:F189"/>
    <mergeCell ref="I189:J189"/>
    <mergeCell ref="P189:R189"/>
    <mergeCell ref="U189:V189"/>
    <mergeCell ref="Q209:R209"/>
    <mergeCell ref="S209:V209"/>
    <mergeCell ref="E210:F210"/>
    <mergeCell ref="G210:J210"/>
    <mergeCell ref="Q210:R210"/>
    <mergeCell ref="S210:V210"/>
    <mergeCell ref="G207:H207"/>
    <mergeCell ref="S207:T207"/>
    <mergeCell ref="C208:D211"/>
    <mergeCell ref="E208:F208"/>
    <mergeCell ref="G208:J208"/>
    <mergeCell ref="O208:P211"/>
    <mergeCell ref="Q208:R208"/>
    <mergeCell ref="S208:V208"/>
    <mergeCell ref="E209:F209"/>
    <mergeCell ref="G209:J209"/>
    <mergeCell ref="S205:T205"/>
    <mergeCell ref="U205:V205"/>
    <mergeCell ref="C206:D206"/>
    <mergeCell ref="E206:F206"/>
    <mergeCell ref="G206:H206"/>
    <mergeCell ref="I206:J206"/>
    <mergeCell ref="O206:P206"/>
    <mergeCell ref="Q206:R206"/>
    <mergeCell ref="S206:T206"/>
    <mergeCell ref="U206:V206"/>
    <mergeCell ref="C205:D205"/>
    <mergeCell ref="E205:F205"/>
    <mergeCell ref="G205:H205"/>
    <mergeCell ref="I205:J205"/>
    <mergeCell ref="O205:P205"/>
    <mergeCell ref="Q205:R205"/>
    <mergeCell ref="C218:D218"/>
    <mergeCell ref="O218:P218"/>
    <mergeCell ref="C220:D221"/>
    <mergeCell ref="E220:J221"/>
    <mergeCell ref="O220:P221"/>
    <mergeCell ref="Q220:V221"/>
    <mergeCell ref="C215:J215"/>
    <mergeCell ref="O215:V215"/>
    <mergeCell ref="C216:J216"/>
    <mergeCell ref="O216:V216"/>
    <mergeCell ref="C217:J217"/>
    <mergeCell ref="O217:V217"/>
    <mergeCell ref="E211:F211"/>
    <mergeCell ref="G211:J211"/>
    <mergeCell ref="Q211:R211"/>
    <mergeCell ref="S211:V211"/>
    <mergeCell ref="C212:D214"/>
    <mergeCell ref="E212:F212"/>
    <mergeCell ref="O212:P214"/>
    <mergeCell ref="Q212:R212"/>
    <mergeCell ref="E213:E214"/>
    <mergeCell ref="Q213:Q214"/>
    <mergeCell ref="D226:H226"/>
    <mergeCell ref="I226:J226"/>
    <mergeCell ref="P226:T226"/>
    <mergeCell ref="U226:V226"/>
    <mergeCell ref="D227:H227"/>
    <mergeCell ref="I227:J227"/>
    <mergeCell ref="P227:T227"/>
    <mergeCell ref="U227:V227"/>
    <mergeCell ref="C222:D223"/>
    <mergeCell ref="E222:J223"/>
    <mergeCell ref="O222:P223"/>
    <mergeCell ref="Q222:V223"/>
    <mergeCell ref="C225:C230"/>
    <mergeCell ref="D225:H225"/>
    <mergeCell ref="I225:J225"/>
    <mergeCell ref="O225:O230"/>
    <mergeCell ref="P225:T225"/>
    <mergeCell ref="U225:V225"/>
    <mergeCell ref="D230:H230"/>
    <mergeCell ref="I230:J230"/>
    <mergeCell ref="P230:T230"/>
    <mergeCell ref="U230:V230"/>
    <mergeCell ref="C231:C237"/>
    <mergeCell ref="D231:H231"/>
    <mergeCell ref="I231:J231"/>
    <mergeCell ref="O231:O237"/>
    <mergeCell ref="P231:T231"/>
    <mergeCell ref="U231:V231"/>
    <mergeCell ref="D228:H228"/>
    <mergeCell ref="I228:J228"/>
    <mergeCell ref="P228:T228"/>
    <mergeCell ref="U228:V228"/>
    <mergeCell ref="D229:H229"/>
    <mergeCell ref="I229:J229"/>
    <mergeCell ref="P229:T229"/>
    <mergeCell ref="U229:V229"/>
    <mergeCell ref="D236:H236"/>
    <mergeCell ref="I236:J236"/>
    <mergeCell ref="P236:T236"/>
    <mergeCell ref="U236:V236"/>
    <mergeCell ref="D237:H237"/>
    <mergeCell ref="I237:J237"/>
    <mergeCell ref="P237:T237"/>
    <mergeCell ref="U237:V237"/>
    <mergeCell ref="D234:H234"/>
    <mergeCell ref="I234:J234"/>
    <mergeCell ref="P234:T234"/>
    <mergeCell ref="U234:V234"/>
    <mergeCell ref="D235:H235"/>
    <mergeCell ref="I235:J235"/>
    <mergeCell ref="P235:T235"/>
    <mergeCell ref="U235:V235"/>
    <mergeCell ref="D232:H232"/>
    <mergeCell ref="I232:J232"/>
    <mergeCell ref="P232:T232"/>
    <mergeCell ref="U232:V232"/>
    <mergeCell ref="D233:H233"/>
    <mergeCell ref="I233:J233"/>
    <mergeCell ref="P233:T233"/>
    <mergeCell ref="U233:V233"/>
    <mergeCell ref="C253:D253"/>
    <mergeCell ref="E253:J253"/>
    <mergeCell ref="O253:P253"/>
    <mergeCell ref="Q253:V253"/>
    <mergeCell ref="C254:J254"/>
    <mergeCell ref="O254:V254"/>
    <mergeCell ref="I242:J242"/>
    <mergeCell ref="U242:V242"/>
    <mergeCell ref="C244:J244"/>
    <mergeCell ref="O244:V244"/>
    <mergeCell ref="C245:J248"/>
    <mergeCell ref="O245:V248"/>
    <mergeCell ref="D240:F240"/>
    <mergeCell ref="I240:J240"/>
    <mergeCell ref="P240:R240"/>
    <mergeCell ref="U240:V240"/>
    <mergeCell ref="I241:J241"/>
    <mergeCell ref="U241:V241"/>
    <mergeCell ref="C238:C242"/>
    <mergeCell ref="D238:F238"/>
    <mergeCell ref="I238:J238"/>
    <mergeCell ref="O238:O242"/>
    <mergeCell ref="P238:R238"/>
    <mergeCell ref="U238:V238"/>
    <mergeCell ref="D239:F239"/>
    <mergeCell ref="I239:J239"/>
    <mergeCell ref="P239:R239"/>
    <mergeCell ref="U239:V239"/>
    <mergeCell ref="Q259:R259"/>
    <mergeCell ref="S259:V259"/>
    <mergeCell ref="E260:F260"/>
    <mergeCell ref="G260:J260"/>
    <mergeCell ref="Q260:R260"/>
    <mergeCell ref="S260:V260"/>
    <mergeCell ref="G257:H257"/>
    <mergeCell ref="S257:T257"/>
    <mergeCell ref="C258:D261"/>
    <mergeCell ref="E258:F258"/>
    <mergeCell ref="G258:J258"/>
    <mergeCell ref="O258:P261"/>
    <mergeCell ref="Q258:R258"/>
    <mergeCell ref="S258:V258"/>
    <mergeCell ref="E259:F259"/>
    <mergeCell ref="G259:J259"/>
    <mergeCell ref="S255:T255"/>
    <mergeCell ref="U255:V255"/>
    <mergeCell ref="C256:D256"/>
    <mergeCell ref="E256:F256"/>
    <mergeCell ref="G256:H256"/>
    <mergeCell ref="I256:J256"/>
    <mergeCell ref="O256:P256"/>
    <mergeCell ref="Q256:R256"/>
    <mergeCell ref="S256:T256"/>
    <mergeCell ref="U256:V256"/>
    <mergeCell ref="C255:D255"/>
    <mergeCell ref="E255:F255"/>
    <mergeCell ref="G255:H255"/>
    <mergeCell ref="I255:J255"/>
    <mergeCell ref="O255:P255"/>
    <mergeCell ref="Q255:R255"/>
    <mergeCell ref="C268:D268"/>
    <mergeCell ref="O268:P268"/>
    <mergeCell ref="C270:D271"/>
    <mergeCell ref="E270:J271"/>
    <mergeCell ref="O270:P271"/>
    <mergeCell ref="Q270:V271"/>
    <mergeCell ref="C265:J265"/>
    <mergeCell ref="O265:V265"/>
    <mergeCell ref="C266:J266"/>
    <mergeCell ref="O266:V266"/>
    <mergeCell ref="C267:J267"/>
    <mergeCell ref="O267:V267"/>
    <mergeCell ref="E261:F261"/>
    <mergeCell ref="G261:J261"/>
    <mergeCell ref="Q261:R261"/>
    <mergeCell ref="S261:V261"/>
    <mergeCell ref="C262:D264"/>
    <mergeCell ref="E262:F262"/>
    <mergeCell ref="O262:P264"/>
    <mergeCell ref="Q262:R262"/>
    <mergeCell ref="E263:E264"/>
    <mergeCell ref="Q263:Q264"/>
    <mergeCell ref="D276:H276"/>
    <mergeCell ref="I276:J276"/>
    <mergeCell ref="P276:T276"/>
    <mergeCell ref="U276:V276"/>
    <mergeCell ref="D277:H277"/>
    <mergeCell ref="I277:J277"/>
    <mergeCell ref="P277:T277"/>
    <mergeCell ref="U277:V277"/>
    <mergeCell ref="C272:D273"/>
    <mergeCell ref="E272:J273"/>
    <mergeCell ref="O272:P273"/>
    <mergeCell ref="Q272:V273"/>
    <mergeCell ref="C275:C280"/>
    <mergeCell ref="D275:H275"/>
    <mergeCell ref="I275:J275"/>
    <mergeCell ref="O275:O280"/>
    <mergeCell ref="P275:T275"/>
    <mergeCell ref="U275:V275"/>
    <mergeCell ref="D280:H280"/>
    <mergeCell ref="I280:J280"/>
    <mergeCell ref="P280:T280"/>
    <mergeCell ref="U280:V280"/>
    <mergeCell ref="C281:C287"/>
    <mergeCell ref="D281:H281"/>
    <mergeCell ref="I281:J281"/>
    <mergeCell ref="O281:O287"/>
    <mergeCell ref="P281:T281"/>
    <mergeCell ref="U281:V281"/>
    <mergeCell ref="D278:H278"/>
    <mergeCell ref="I278:J278"/>
    <mergeCell ref="P278:T278"/>
    <mergeCell ref="U278:V278"/>
    <mergeCell ref="D279:H279"/>
    <mergeCell ref="I279:J279"/>
    <mergeCell ref="P279:T279"/>
    <mergeCell ref="U279:V279"/>
    <mergeCell ref="D286:H286"/>
    <mergeCell ref="I286:J286"/>
    <mergeCell ref="P286:T286"/>
    <mergeCell ref="U286:V286"/>
    <mergeCell ref="D287:H287"/>
    <mergeCell ref="I287:J287"/>
    <mergeCell ref="P287:T287"/>
    <mergeCell ref="U287:V287"/>
    <mergeCell ref="D284:H284"/>
    <mergeCell ref="I284:J284"/>
    <mergeCell ref="P284:T284"/>
    <mergeCell ref="U284:V284"/>
    <mergeCell ref="D285:H285"/>
    <mergeCell ref="I285:J285"/>
    <mergeCell ref="P285:T285"/>
    <mergeCell ref="U285:V285"/>
    <mergeCell ref="D282:H282"/>
    <mergeCell ref="I282:J282"/>
    <mergeCell ref="P282:T282"/>
    <mergeCell ref="U282:V282"/>
    <mergeCell ref="D283:H283"/>
    <mergeCell ref="I283:J283"/>
    <mergeCell ref="P283:T283"/>
    <mergeCell ref="U283:V283"/>
    <mergeCell ref="C303:D303"/>
    <mergeCell ref="E303:J303"/>
    <mergeCell ref="O303:P303"/>
    <mergeCell ref="Q303:V303"/>
    <mergeCell ref="C304:J304"/>
    <mergeCell ref="O304:V304"/>
    <mergeCell ref="I292:J292"/>
    <mergeCell ref="U292:V292"/>
    <mergeCell ref="C294:J294"/>
    <mergeCell ref="O294:V294"/>
    <mergeCell ref="C295:J298"/>
    <mergeCell ref="O295:V298"/>
    <mergeCell ref="D290:F290"/>
    <mergeCell ref="I290:J290"/>
    <mergeCell ref="P290:R290"/>
    <mergeCell ref="U290:V290"/>
    <mergeCell ref="I291:J291"/>
    <mergeCell ref="U291:V291"/>
    <mergeCell ref="C288:C292"/>
    <mergeCell ref="D288:F288"/>
    <mergeCell ref="I288:J288"/>
    <mergeCell ref="O288:O292"/>
    <mergeCell ref="P288:R288"/>
    <mergeCell ref="U288:V288"/>
    <mergeCell ref="D289:F289"/>
    <mergeCell ref="I289:J289"/>
    <mergeCell ref="P289:R289"/>
    <mergeCell ref="U289:V289"/>
    <mergeCell ref="Q309:R309"/>
    <mergeCell ref="S309:V309"/>
    <mergeCell ref="E310:F310"/>
    <mergeCell ref="G310:J310"/>
    <mergeCell ref="Q310:R310"/>
    <mergeCell ref="S310:V310"/>
    <mergeCell ref="G307:H307"/>
    <mergeCell ref="S307:T307"/>
    <mergeCell ref="C308:D311"/>
    <mergeCell ref="E308:F308"/>
    <mergeCell ref="G308:J308"/>
    <mergeCell ref="O308:P311"/>
    <mergeCell ref="Q308:R308"/>
    <mergeCell ref="S308:V308"/>
    <mergeCell ref="E309:F309"/>
    <mergeCell ref="G309:J309"/>
    <mergeCell ref="S305:T305"/>
    <mergeCell ref="U305:V305"/>
    <mergeCell ref="C306:D306"/>
    <mergeCell ref="E306:F306"/>
    <mergeCell ref="G306:H306"/>
    <mergeCell ref="I306:J306"/>
    <mergeCell ref="O306:P306"/>
    <mergeCell ref="Q306:R306"/>
    <mergeCell ref="S306:T306"/>
    <mergeCell ref="U306:V306"/>
    <mergeCell ref="C305:D305"/>
    <mergeCell ref="E305:F305"/>
    <mergeCell ref="G305:H305"/>
    <mergeCell ref="I305:J305"/>
    <mergeCell ref="O305:P305"/>
    <mergeCell ref="Q305:R305"/>
    <mergeCell ref="C318:D318"/>
    <mergeCell ref="O318:P318"/>
    <mergeCell ref="C320:D321"/>
    <mergeCell ref="E320:J321"/>
    <mergeCell ref="O320:P321"/>
    <mergeCell ref="Q320:V321"/>
    <mergeCell ref="C315:J315"/>
    <mergeCell ref="O315:V315"/>
    <mergeCell ref="C316:J316"/>
    <mergeCell ref="O316:V316"/>
    <mergeCell ref="C317:J317"/>
    <mergeCell ref="O317:V317"/>
    <mergeCell ref="E311:F311"/>
    <mergeCell ref="G311:J311"/>
    <mergeCell ref="Q311:R311"/>
    <mergeCell ref="S311:V311"/>
    <mergeCell ref="C312:D314"/>
    <mergeCell ref="E312:F312"/>
    <mergeCell ref="O312:P314"/>
    <mergeCell ref="Q312:R312"/>
    <mergeCell ref="E313:E314"/>
    <mergeCell ref="Q313:Q314"/>
    <mergeCell ref="D326:H326"/>
    <mergeCell ref="I326:J326"/>
    <mergeCell ref="P326:T326"/>
    <mergeCell ref="U326:V326"/>
    <mergeCell ref="D327:H327"/>
    <mergeCell ref="I327:J327"/>
    <mergeCell ref="P327:T327"/>
    <mergeCell ref="U327:V327"/>
    <mergeCell ref="C322:D323"/>
    <mergeCell ref="E322:J323"/>
    <mergeCell ref="O322:P323"/>
    <mergeCell ref="Q322:V323"/>
    <mergeCell ref="C325:C330"/>
    <mergeCell ref="D325:H325"/>
    <mergeCell ref="I325:J325"/>
    <mergeCell ref="O325:O330"/>
    <mergeCell ref="P325:T325"/>
    <mergeCell ref="U325:V325"/>
    <mergeCell ref="D330:H330"/>
    <mergeCell ref="I330:J330"/>
    <mergeCell ref="P330:T330"/>
    <mergeCell ref="U330:V330"/>
    <mergeCell ref="C331:C337"/>
    <mergeCell ref="D331:H331"/>
    <mergeCell ref="I331:J331"/>
    <mergeCell ref="O331:O337"/>
    <mergeCell ref="P331:T331"/>
    <mergeCell ref="U331:V331"/>
    <mergeCell ref="D328:H328"/>
    <mergeCell ref="I328:J328"/>
    <mergeCell ref="P328:T328"/>
    <mergeCell ref="U328:V328"/>
    <mergeCell ref="D329:H329"/>
    <mergeCell ref="I329:J329"/>
    <mergeCell ref="P329:T329"/>
    <mergeCell ref="U329:V329"/>
    <mergeCell ref="D336:H336"/>
    <mergeCell ref="I336:J336"/>
    <mergeCell ref="P336:T336"/>
    <mergeCell ref="U336:V336"/>
    <mergeCell ref="D337:H337"/>
    <mergeCell ref="I337:J337"/>
    <mergeCell ref="P337:T337"/>
    <mergeCell ref="U337:V337"/>
    <mergeCell ref="D334:H334"/>
    <mergeCell ref="I334:J334"/>
    <mergeCell ref="P334:T334"/>
    <mergeCell ref="U334:V334"/>
    <mergeCell ref="D335:H335"/>
    <mergeCell ref="I335:J335"/>
    <mergeCell ref="P335:T335"/>
    <mergeCell ref="U335:V335"/>
    <mergeCell ref="D332:H332"/>
    <mergeCell ref="I332:J332"/>
    <mergeCell ref="P332:T332"/>
    <mergeCell ref="U332:V332"/>
    <mergeCell ref="D333:H333"/>
    <mergeCell ref="I333:J333"/>
    <mergeCell ref="P333:T333"/>
    <mergeCell ref="U333:V333"/>
    <mergeCell ref="C353:D353"/>
    <mergeCell ref="E353:J353"/>
    <mergeCell ref="O353:P353"/>
    <mergeCell ref="Q353:V353"/>
    <mergeCell ref="C354:J354"/>
    <mergeCell ref="O354:V354"/>
    <mergeCell ref="I342:J342"/>
    <mergeCell ref="U342:V342"/>
    <mergeCell ref="C344:J344"/>
    <mergeCell ref="O344:V344"/>
    <mergeCell ref="C345:J348"/>
    <mergeCell ref="O345:V348"/>
    <mergeCell ref="D340:F340"/>
    <mergeCell ref="I340:J340"/>
    <mergeCell ref="P340:R340"/>
    <mergeCell ref="U340:V340"/>
    <mergeCell ref="I341:J341"/>
    <mergeCell ref="U341:V341"/>
    <mergeCell ref="C338:C342"/>
    <mergeCell ref="D338:F338"/>
    <mergeCell ref="I338:J338"/>
    <mergeCell ref="O338:O342"/>
    <mergeCell ref="P338:R338"/>
    <mergeCell ref="U338:V338"/>
    <mergeCell ref="D339:F339"/>
    <mergeCell ref="I339:J339"/>
    <mergeCell ref="P339:R339"/>
    <mergeCell ref="U339:V339"/>
    <mergeCell ref="Q359:R359"/>
    <mergeCell ref="S359:V359"/>
    <mergeCell ref="E360:F360"/>
    <mergeCell ref="G360:J360"/>
    <mergeCell ref="Q360:R360"/>
    <mergeCell ref="S360:V360"/>
    <mergeCell ref="G357:H357"/>
    <mergeCell ref="S357:T357"/>
    <mergeCell ref="C358:D361"/>
    <mergeCell ref="E358:F358"/>
    <mergeCell ref="G358:J358"/>
    <mergeCell ref="O358:P361"/>
    <mergeCell ref="Q358:R358"/>
    <mergeCell ref="S358:V358"/>
    <mergeCell ref="E359:F359"/>
    <mergeCell ref="G359:J359"/>
    <mergeCell ref="S355:T355"/>
    <mergeCell ref="U355:V355"/>
    <mergeCell ref="C356:D356"/>
    <mergeCell ref="E356:F356"/>
    <mergeCell ref="G356:H356"/>
    <mergeCell ref="I356:J356"/>
    <mergeCell ref="O356:P356"/>
    <mergeCell ref="Q356:R356"/>
    <mergeCell ref="S356:T356"/>
    <mergeCell ref="U356:V356"/>
    <mergeCell ref="C355:D355"/>
    <mergeCell ref="E355:F355"/>
    <mergeCell ref="G355:H355"/>
    <mergeCell ref="I355:J355"/>
    <mergeCell ref="O355:P355"/>
    <mergeCell ref="Q355:R355"/>
    <mergeCell ref="C368:D368"/>
    <mergeCell ref="O368:P368"/>
    <mergeCell ref="C370:D371"/>
    <mergeCell ref="E370:J371"/>
    <mergeCell ref="O370:P371"/>
    <mergeCell ref="Q370:V371"/>
    <mergeCell ref="C365:J365"/>
    <mergeCell ref="O365:V365"/>
    <mergeCell ref="C366:J366"/>
    <mergeCell ref="O366:V366"/>
    <mergeCell ref="C367:J367"/>
    <mergeCell ref="O367:V367"/>
    <mergeCell ref="E361:F361"/>
    <mergeCell ref="G361:J361"/>
    <mergeCell ref="Q361:R361"/>
    <mergeCell ref="S361:V361"/>
    <mergeCell ref="C362:D364"/>
    <mergeCell ref="E362:F362"/>
    <mergeCell ref="O362:P364"/>
    <mergeCell ref="Q362:R362"/>
    <mergeCell ref="E363:E364"/>
    <mergeCell ref="Q363:Q364"/>
    <mergeCell ref="D376:H376"/>
    <mergeCell ref="I376:J376"/>
    <mergeCell ref="P376:T376"/>
    <mergeCell ref="U376:V376"/>
    <mergeCell ref="D377:H377"/>
    <mergeCell ref="I377:J377"/>
    <mergeCell ref="P377:T377"/>
    <mergeCell ref="U377:V377"/>
    <mergeCell ref="C372:D373"/>
    <mergeCell ref="E372:J373"/>
    <mergeCell ref="O372:P373"/>
    <mergeCell ref="Q372:V373"/>
    <mergeCell ref="C375:C380"/>
    <mergeCell ref="D375:H375"/>
    <mergeCell ref="I375:J375"/>
    <mergeCell ref="O375:O380"/>
    <mergeCell ref="P375:T375"/>
    <mergeCell ref="U375:V375"/>
    <mergeCell ref="D380:H380"/>
    <mergeCell ref="I380:J380"/>
    <mergeCell ref="P380:T380"/>
    <mergeCell ref="U380:V380"/>
    <mergeCell ref="C381:C387"/>
    <mergeCell ref="D381:H381"/>
    <mergeCell ref="I381:J381"/>
    <mergeCell ref="O381:O387"/>
    <mergeCell ref="P381:T381"/>
    <mergeCell ref="U381:V381"/>
    <mergeCell ref="D378:H378"/>
    <mergeCell ref="I378:J378"/>
    <mergeCell ref="P378:T378"/>
    <mergeCell ref="U378:V378"/>
    <mergeCell ref="D379:H379"/>
    <mergeCell ref="I379:J379"/>
    <mergeCell ref="P379:T379"/>
    <mergeCell ref="U379:V379"/>
    <mergeCell ref="D386:H386"/>
    <mergeCell ref="I386:J386"/>
    <mergeCell ref="P386:T386"/>
    <mergeCell ref="U386:V386"/>
    <mergeCell ref="D387:H387"/>
    <mergeCell ref="I387:J387"/>
    <mergeCell ref="P387:T387"/>
    <mergeCell ref="U387:V387"/>
    <mergeCell ref="D384:H384"/>
    <mergeCell ref="I384:J384"/>
    <mergeCell ref="P384:T384"/>
    <mergeCell ref="U384:V384"/>
    <mergeCell ref="D385:H385"/>
    <mergeCell ref="I385:J385"/>
    <mergeCell ref="P385:T385"/>
    <mergeCell ref="U385:V385"/>
    <mergeCell ref="D382:H382"/>
    <mergeCell ref="I382:J382"/>
    <mergeCell ref="P382:T382"/>
    <mergeCell ref="U382:V382"/>
    <mergeCell ref="D383:H383"/>
    <mergeCell ref="I383:J383"/>
    <mergeCell ref="P383:T383"/>
    <mergeCell ref="U383:V383"/>
    <mergeCell ref="C403:D403"/>
    <mergeCell ref="E403:J403"/>
    <mergeCell ref="O403:P403"/>
    <mergeCell ref="Q403:V403"/>
    <mergeCell ref="C404:J404"/>
    <mergeCell ref="O404:V404"/>
    <mergeCell ref="I392:J392"/>
    <mergeCell ref="U392:V392"/>
    <mergeCell ref="C394:J394"/>
    <mergeCell ref="O394:V394"/>
    <mergeCell ref="C395:J398"/>
    <mergeCell ref="O395:V398"/>
    <mergeCell ref="D390:F390"/>
    <mergeCell ref="I390:J390"/>
    <mergeCell ref="P390:R390"/>
    <mergeCell ref="U390:V390"/>
    <mergeCell ref="I391:J391"/>
    <mergeCell ref="U391:V391"/>
    <mergeCell ref="C388:C392"/>
    <mergeCell ref="D388:F388"/>
    <mergeCell ref="I388:J388"/>
    <mergeCell ref="O388:O392"/>
    <mergeCell ref="P388:R388"/>
    <mergeCell ref="U388:V388"/>
    <mergeCell ref="D389:F389"/>
    <mergeCell ref="I389:J389"/>
    <mergeCell ref="P389:R389"/>
    <mergeCell ref="U389:V389"/>
    <mergeCell ref="Q409:R409"/>
    <mergeCell ref="S409:V409"/>
    <mergeCell ref="E410:F410"/>
    <mergeCell ref="G410:J410"/>
    <mergeCell ref="Q410:R410"/>
    <mergeCell ref="S410:V410"/>
    <mergeCell ref="G407:H407"/>
    <mergeCell ref="S407:T407"/>
    <mergeCell ref="C408:D411"/>
    <mergeCell ref="E408:F408"/>
    <mergeCell ref="G408:J408"/>
    <mergeCell ref="O408:P411"/>
    <mergeCell ref="Q408:R408"/>
    <mergeCell ref="S408:V408"/>
    <mergeCell ref="E409:F409"/>
    <mergeCell ref="G409:J409"/>
    <mergeCell ref="S405:T405"/>
    <mergeCell ref="U405:V405"/>
    <mergeCell ref="C406:D406"/>
    <mergeCell ref="E406:F406"/>
    <mergeCell ref="G406:H406"/>
    <mergeCell ref="I406:J406"/>
    <mergeCell ref="O406:P406"/>
    <mergeCell ref="Q406:R406"/>
    <mergeCell ref="S406:T406"/>
    <mergeCell ref="U406:V406"/>
    <mergeCell ref="C405:D405"/>
    <mergeCell ref="E405:F405"/>
    <mergeCell ref="G405:H405"/>
    <mergeCell ref="I405:J405"/>
    <mergeCell ref="O405:P405"/>
    <mergeCell ref="Q405:R405"/>
    <mergeCell ref="C418:D418"/>
    <mergeCell ref="O418:P418"/>
    <mergeCell ref="C420:D421"/>
    <mergeCell ref="E420:J421"/>
    <mergeCell ref="O420:P421"/>
    <mergeCell ref="Q420:V421"/>
    <mergeCell ref="C415:J415"/>
    <mergeCell ref="O415:V415"/>
    <mergeCell ref="C416:J416"/>
    <mergeCell ref="O416:V416"/>
    <mergeCell ref="C417:J417"/>
    <mergeCell ref="O417:V417"/>
    <mergeCell ref="E411:F411"/>
    <mergeCell ref="G411:J411"/>
    <mergeCell ref="Q411:R411"/>
    <mergeCell ref="S411:V411"/>
    <mergeCell ref="C412:D414"/>
    <mergeCell ref="E412:F412"/>
    <mergeCell ref="O412:P414"/>
    <mergeCell ref="Q412:R412"/>
    <mergeCell ref="E413:E414"/>
    <mergeCell ref="Q413:Q414"/>
    <mergeCell ref="D426:H426"/>
    <mergeCell ref="I426:J426"/>
    <mergeCell ref="P426:T426"/>
    <mergeCell ref="U426:V426"/>
    <mergeCell ref="D427:H427"/>
    <mergeCell ref="I427:J427"/>
    <mergeCell ref="P427:T427"/>
    <mergeCell ref="U427:V427"/>
    <mergeCell ref="C422:D423"/>
    <mergeCell ref="E422:J423"/>
    <mergeCell ref="O422:P423"/>
    <mergeCell ref="Q422:V423"/>
    <mergeCell ref="C425:C430"/>
    <mergeCell ref="D425:H425"/>
    <mergeCell ref="I425:J425"/>
    <mergeCell ref="O425:O430"/>
    <mergeCell ref="P425:T425"/>
    <mergeCell ref="U425:V425"/>
    <mergeCell ref="D430:H430"/>
    <mergeCell ref="I430:J430"/>
    <mergeCell ref="P430:T430"/>
    <mergeCell ref="U430:V430"/>
    <mergeCell ref="C431:C437"/>
    <mergeCell ref="D431:H431"/>
    <mergeCell ref="I431:J431"/>
    <mergeCell ref="O431:O437"/>
    <mergeCell ref="P431:T431"/>
    <mergeCell ref="U431:V431"/>
    <mergeCell ref="D428:H428"/>
    <mergeCell ref="I428:J428"/>
    <mergeCell ref="P428:T428"/>
    <mergeCell ref="U428:V428"/>
    <mergeCell ref="D429:H429"/>
    <mergeCell ref="I429:J429"/>
    <mergeCell ref="P429:T429"/>
    <mergeCell ref="U429:V429"/>
    <mergeCell ref="D436:H436"/>
    <mergeCell ref="I436:J436"/>
    <mergeCell ref="P436:T436"/>
    <mergeCell ref="U436:V436"/>
    <mergeCell ref="D437:H437"/>
    <mergeCell ref="I437:J437"/>
    <mergeCell ref="P437:T437"/>
    <mergeCell ref="U437:V437"/>
    <mergeCell ref="D434:H434"/>
    <mergeCell ref="I434:J434"/>
    <mergeCell ref="P434:T434"/>
    <mergeCell ref="U434:V434"/>
    <mergeCell ref="D435:H435"/>
    <mergeCell ref="I435:J435"/>
    <mergeCell ref="P435:T435"/>
    <mergeCell ref="U435:V435"/>
    <mergeCell ref="D432:H432"/>
    <mergeCell ref="I432:J432"/>
    <mergeCell ref="P432:T432"/>
    <mergeCell ref="U432:V432"/>
    <mergeCell ref="D433:H433"/>
    <mergeCell ref="I433:J433"/>
    <mergeCell ref="P433:T433"/>
    <mergeCell ref="U433:V433"/>
    <mergeCell ref="C453:D453"/>
    <mergeCell ref="E453:J453"/>
    <mergeCell ref="O453:P453"/>
    <mergeCell ref="Q453:V453"/>
    <mergeCell ref="C454:J454"/>
    <mergeCell ref="O454:V454"/>
    <mergeCell ref="I442:J442"/>
    <mergeCell ref="U442:V442"/>
    <mergeCell ref="C444:J444"/>
    <mergeCell ref="O444:V444"/>
    <mergeCell ref="C445:J448"/>
    <mergeCell ref="O445:V448"/>
    <mergeCell ref="D440:F440"/>
    <mergeCell ref="I440:J440"/>
    <mergeCell ref="P440:R440"/>
    <mergeCell ref="U440:V440"/>
    <mergeCell ref="I441:J441"/>
    <mergeCell ref="U441:V441"/>
    <mergeCell ref="C438:C442"/>
    <mergeCell ref="D438:F438"/>
    <mergeCell ref="I438:J438"/>
    <mergeCell ref="O438:O442"/>
    <mergeCell ref="P438:R438"/>
    <mergeCell ref="U438:V438"/>
    <mergeCell ref="D439:F439"/>
    <mergeCell ref="I439:J439"/>
    <mergeCell ref="P439:R439"/>
    <mergeCell ref="U439:V439"/>
    <mergeCell ref="Q459:R459"/>
    <mergeCell ref="S459:V459"/>
    <mergeCell ref="E460:F460"/>
    <mergeCell ref="G460:J460"/>
    <mergeCell ref="Q460:R460"/>
    <mergeCell ref="S460:V460"/>
    <mergeCell ref="G457:H457"/>
    <mergeCell ref="S457:T457"/>
    <mergeCell ref="C458:D461"/>
    <mergeCell ref="E458:F458"/>
    <mergeCell ref="G458:J458"/>
    <mergeCell ref="O458:P461"/>
    <mergeCell ref="Q458:R458"/>
    <mergeCell ref="S458:V458"/>
    <mergeCell ref="E459:F459"/>
    <mergeCell ref="G459:J459"/>
    <mergeCell ref="S455:T455"/>
    <mergeCell ref="U455:V455"/>
    <mergeCell ref="C456:D456"/>
    <mergeCell ref="E456:F456"/>
    <mergeCell ref="G456:H456"/>
    <mergeCell ref="I456:J456"/>
    <mergeCell ref="O456:P456"/>
    <mergeCell ref="Q456:R456"/>
    <mergeCell ref="S456:T456"/>
    <mergeCell ref="U456:V456"/>
    <mergeCell ref="C455:D455"/>
    <mergeCell ref="E455:F455"/>
    <mergeCell ref="G455:H455"/>
    <mergeCell ref="I455:J455"/>
    <mergeCell ref="O455:P455"/>
    <mergeCell ref="Q455:R455"/>
    <mergeCell ref="C468:D468"/>
    <mergeCell ref="O468:P468"/>
    <mergeCell ref="C470:D471"/>
    <mergeCell ref="E470:J471"/>
    <mergeCell ref="O470:P471"/>
    <mergeCell ref="Q470:V471"/>
    <mergeCell ref="C465:J465"/>
    <mergeCell ref="O465:V465"/>
    <mergeCell ref="C466:J466"/>
    <mergeCell ref="O466:V466"/>
    <mergeCell ref="C467:J467"/>
    <mergeCell ref="O467:V467"/>
    <mergeCell ref="E461:F461"/>
    <mergeCell ref="G461:J461"/>
    <mergeCell ref="Q461:R461"/>
    <mergeCell ref="S461:V461"/>
    <mergeCell ref="C462:D464"/>
    <mergeCell ref="E462:F462"/>
    <mergeCell ref="O462:P464"/>
    <mergeCell ref="Q462:R462"/>
    <mergeCell ref="E463:E464"/>
    <mergeCell ref="Q463:Q464"/>
    <mergeCell ref="D476:H476"/>
    <mergeCell ref="I476:J476"/>
    <mergeCell ref="P476:T476"/>
    <mergeCell ref="U476:V476"/>
    <mergeCell ref="D477:H477"/>
    <mergeCell ref="I477:J477"/>
    <mergeCell ref="P477:T477"/>
    <mergeCell ref="U477:V477"/>
    <mergeCell ref="C472:D473"/>
    <mergeCell ref="E472:J473"/>
    <mergeCell ref="O472:P473"/>
    <mergeCell ref="Q472:V473"/>
    <mergeCell ref="C475:C480"/>
    <mergeCell ref="D475:H475"/>
    <mergeCell ref="I475:J475"/>
    <mergeCell ref="O475:O480"/>
    <mergeCell ref="P475:T475"/>
    <mergeCell ref="U475:V475"/>
    <mergeCell ref="D480:H480"/>
    <mergeCell ref="I480:J480"/>
    <mergeCell ref="P480:T480"/>
    <mergeCell ref="U480:V480"/>
    <mergeCell ref="C481:C487"/>
    <mergeCell ref="D481:H481"/>
    <mergeCell ref="I481:J481"/>
    <mergeCell ref="O481:O487"/>
    <mergeCell ref="P481:T481"/>
    <mergeCell ref="U481:V481"/>
    <mergeCell ref="D478:H478"/>
    <mergeCell ref="I478:J478"/>
    <mergeCell ref="P478:T478"/>
    <mergeCell ref="U478:V478"/>
    <mergeCell ref="D479:H479"/>
    <mergeCell ref="I479:J479"/>
    <mergeCell ref="P479:T479"/>
    <mergeCell ref="U479:V479"/>
    <mergeCell ref="D486:H486"/>
    <mergeCell ref="I486:J486"/>
    <mergeCell ref="P486:T486"/>
    <mergeCell ref="U486:V486"/>
    <mergeCell ref="D487:H487"/>
    <mergeCell ref="I487:J487"/>
    <mergeCell ref="P487:T487"/>
    <mergeCell ref="U487:V487"/>
    <mergeCell ref="D484:H484"/>
    <mergeCell ref="I484:J484"/>
    <mergeCell ref="P484:T484"/>
    <mergeCell ref="U484:V484"/>
    <mergeCell ref="D485:H485"/>
    <mergeCell ref="I485:J485"/>
    <mergeCell ref="P485:T485"/>
    <mergeCell ref="U485:V485"/>
    <mergeCell ref="D482:H482"/>
    <mergeCell ref="I482:J482"/>
    <mergeCell ref="P482:T482"/>
    <mergeCell ref="U482:V482"/>
    <mergeCell ref="D483:H483"/>
    <mergeCell ref="I483:J483"/>
    <mergeCell ref="P483:T483"/>
    <mergeCell ref="U483:V483"/>
    <mergeCell ref="C503:D503"/>
    <mergeCell ref="E503:J503"/>
    <mergeCell ref="O503:P503"/>
    <mergeCell ref="Q503:V503"/>
    <mergeCell ref="C504:J504"/>
    <mergeCell ref="O504:V504"/>
    <mergeCell ref="I492:J492"/>
    <mergeCell ref="U492:V492"/>
    <mergeCell ref="C494:J494"/>
    <mergeCell ref="O494:V494"/>
    <mergeCell ref="C495:J498"/>
    <mergeCell ref="O495:V498"/>
    <mergeCell ref="D490:F490"/>
    <mergeCell ref="I490:J490"/>
    <mergeCell ref="P490:R490"/>
    <mergeCell ref="U490:V490"/>
    <mergeCell ref="I491:J491"/>
    <mergeCell ref="U491:V491"/>
    <mergeCell ref="C488:C492"/>
    <mergeCell ref="D488:F488"/>
    <mergeCell ref="I488:J488"/>
    <mergeCell ref="O488:O492"/>
    <mergeCell ref="P488:R488"/>
    <mergeCell ref="U488:V488"/>
    <mergeCell ref="D489:F489"/>
    <mergeCell ref="I489:J489"/>
    <mergeCell ref="P489:R489"/>
    <mergeCell ref="U489:V489"/>
    <mergeCell ref="Q509:R509"/>
    <mergeCell ref="S509:V509"/>
    <mergeCell ref="E510:F510"/>
    <mergeCell ref="G510:J510"/>
    <mergeCell ref="Q510:R510"/>
    <mergeCell ref="S510:V510"/>
    <mergeCell ref="G507:H507"/>
    <mergeCell ref="S507:T507"/>
    <mergeCell ref="C508:D511"/>
    <mergeCell ref="E508:F508"/>
    <mergeCell ref="G508:J508"/>
    <mergeCell ref="O508:P511"/>
    <mergeCell ref="Q508:R508"/>
    <mergeCell ref="S508:V508"/>
    <mergeCell ref="E509:F509"/>
    <mergeCell ref="G509:J509"/>
    <mergeCell ref="S505:T505"/>
    <mergeCell ref="U505:V505"/>
    <mergeCell ref="C506:D506"/>
    <mergeCell ref="E506:F506"/>
    <mergeCell ref="G506:H506"/>
    <mergeCell ref="I506:J506"/>
    <mergeCell ref="O506:P506"/>
    <mergeCell ref="Q506:R506"/>
    <mergeCell ref="S506:T506"/>
    <mergeCell ref="U506:V506"/>
    <mergeCell ref="C505:D505"/>
    <mergeCell ref="E505:F505"/>
    <mergeCell ref="G505:H505"/>
    <mergeCell ref="I505:J505"/>
    <mergeCell ref="O505:P505"/>
    <mergeCell ref="Q505:R505"/>
    <mergeCell ref="C518:D518"/>
    <mergeCell ref="O518:P518"/>
    <mergeCell ref="C520:D521"/>
    <mergeCell ref="E520:J521"/>
    <mergeCell ref="O520:P521"/>
    <mergeCell ref="Q520:V521"/>
    <mergeCell ref="C515:J515"/>
    <mergeCell ref="O515:V515"/>
    <mergeCell ref="C516:J516"/>
    <mergeCell ref="O516:V516"/>
    <mergeCell ref="C517:J517"/>
    <mergeCell ref="O517:V517"/>
    <mergeCell ref="E511:F511"/>
    <mergeCell ref="G511:J511"/>
    <mergeCell ref="Q511:R511"/>
    <mergeCell ref="S511:V511"/>
    <mergeCell ref="C512:D514"/>
    <mergeCell ref="E512:F512"/>
    <mergeCell ref="O512:P514"/>
    <mergeCell ref="Q512:R512"/>
    <mergeCell ref="E513:E514"/>
    <mergeCell ref="Q513:Q514"/>
    <mergeCell ref="D526:H526"/>
    <mergeCell ref="I526:J526"/>
    <mergeCell ref="P526:T526"/>
    <mergeCell ref="U526:V526"/>
    <mergeCell ref="D527:H527"/>
    <mergeCell ref="I527:J527"/>
    <mergeCell ref="P527:T527"/>
    <mergeCell ref="U527:V527"/>
    <mergeCell ref="C522:D523"/>
    <mergeCell ref="E522:J523"/>
    <mergeCell ref="O522:P523"/>
    <mergeCell ref="Q522:V523"/>
    <mergeCell ref="C525:C530"/>
    <mergeCell ref="D525:H525"/>
    <mergeCell ref="I525:J525"/>
    <mergeCell ref="O525:O530"/>
    <mergeCell ref="P525:T525"/>
    <mergeCell ref="U525:V525"/>
    <mergeCell ref="D530:H530"/>
    <mergeCell ref="I530:J530"/>
    <mergeCell ref="P530:T530"/>
    <mergeCell ref="U530:V530"/>
    <mergeCell ref="C531:C537"/>
    <mergeCell ref="D531:H531"/>
    <mergeCell ref="I531:J531"/>
    <mergeCell ref="O531:O537"/>
    <mergeCell ref="P531:T531"/>
    <mergeCell ref="U531:V531"/>
    <mergeCell ref="D528:H528"/>
    <mergeCell ref="I528:J528"/>
    <mergeCell ref="P528:T528"/>
    <mergeCell ref="U528:V528"/>
    <mergeCell ref="D529:H529"/>
    <mergeCell ref="I529:J529"/>
    <mergeCell ref="P529:T529"/>
    <mergeCell ref="U529:V529"/>
    <mergeCell ref="D536:H536"/>
    <mergeCell ref="I536:J536"/>
    <mergeCell ref="P536:T536"/>
    <mergeCell ref="U536:V536"/>
    <mergeCell ref="D537:H537"/>
    <mergeCell ref="I537:J537"/>
    <mergeCell ref="P537:T537"/>
    <mergeCell ref="U537:V537"/>
    <mergeCell ref="D534:H534"/>
    <mergeCell ref="I534:J534"/>
    <mergeCell ref="P534:T534"/>
    <mergeCell ref="U534:V534"/>
    <mergeCell ref="D535:H535"/>
    <mergeCell ref="I535:J535"/>
    <mergeCell ref="P535:T535"/>
    <mergeCell ref="U535:V535"/>
    <mergeCell ref="D532:H532"/>
    <mergeCell ref="I532:J532"/>
    <mergeCell ref="P532:T532"/>
    <mergeCell ref="U532:V532"/>
    <mergeCell ref="D533:H533"/>
    <mergeCell ref="I533:J533"/>
    <mergeCell ref="P533:T533"/>
    <mergeCell ref="U533:V533"/>
    <mergeCell ref="C553:D553"/>
    <mergeCell ref="E553:J553"/>
    <mergeCell ref="O553:P553"/>
    <mergeCell ref="Q553:V553"/>
    <mergeCell ref="C554:J554"/>
    <mergeCell ref="O554:V554"/>
    <mergeCell ref="I542:J542"/>
    <mergeCell ref="U542:V542"/>
    <mergeCell ref="C544:J544"/>
    <mergeCell ref="O544:V544"/>
    <mergeCell ref="C545:J548"/>
    <mergeCell ref="O545:V548"/>
    <mergeCell ref="D540:F540"/>
    <mergeCell ref="I540:J540"/>
    <mergeCell ref="P540:R540"/>
    <mergeCell ref="U540:V540"/>
    <mergeCell ref="I541:J541"/>
    <mergeCell ref="U541:V541"/>
    <mergeCell ref="C538:C542"/>
    <mergeCell ref="D538:F538"/>
    <mergeCell ref="I538:J538"/>
    <mergeCell ref="O538:O542"/>
    <mergeCell ref="P538:R538"/>
    <mergeCell ref="U538:V538"/>
    <mergeCell ref="D539:F539"/>
    <mergeCell ref="I539:J539"/>
    <mergeCell ref="P539:R539"/>
    <mergeCell ref="U539:V539"/>
    <mergeCell ref="Q559:R559"/>
    <mergeCell ref="S559:V559"/>
    <mergeCell ref="E560:F560"/>
    <mergeCell ref="G560:J560"/>
    <mergeCell ref="Q560:R560"/>
    <mergeCell ref="S560:V560"/>
    <mergeCell ref="G557:H557"/>
    <mergeCell ref="S557:T557"/>
    <mergeCell ref="C558:D561"/>
    <mergeCell ref="E558:F558"/>
    <mergeCell ref="G558:J558"/>
    <mergeCell ref="O558:P561"/>
    <mergeCell ref="Q558:R558"/>
    <mergeCell ref="S558:V558"/>
    <mergeCell ref="E559:F559"/>
    <mergeCell ref="G559:J559"/>
    <mergeCell ref="S555:T555"/>
    <mergeCell ref="U555:V555"/>
    <mergeCell ref="C556:D556"/>
    <mergeCell ref="E556:F556"/>
    <mergeCell ref="G556:H556"/>
    <mergeCell ref="I556:J556"/>
    <mergeCell ref="O556:P556"/>
    <mergeCell ref="Q556:R556"/>
    <mergeCell ref="S556:T556"/>
    <mergeCell ref="U556:V556"/>
    <mergeCell ref="C555:D555"/>
    <mergeCell ref="E555:F555"/>
    <mergeCell ref="G555:H555"/>
    <mergeCell ref="I555:J555"/>
    <mergeCell ref="O555:P555"/>
    <mergeCell ref="Q555:R555"/>
    <mergeCell ref="C568:D568"/>
    <mergeCell ref="O568:P568"/>
    <mergeCell ref="C570:D571"/>
    <mergeCell ref="E570:J571"/>
    <mergeCell ref="O570:P571"/>
    <mergeCell ref="Q570:V571"/>
    <mergeCell ref="C565:J565"/>
    <mergeCell ref="O565:V565"/>
    <mergeCell ref="C566:J566"/>
    <mergeCell ref="O566:V566"/>
    <mergeCell ref="C567:J567"/>
    <mergeCell ref="O567:V567"/>
    <mergeCell ref="E561:F561"/>
    <mergeCell ref="G561:J561"/>
    <mergeCell ref="Q561:R561"/>
    <mergeCell ref="S561:V561"/>
    <mergeCell ref="C562:D564"/>
    <mergeCell ref="E562:F562"/>
    <mergeCell ref="O562:P564"/>
    <mergeCell ref="Q562:R562"/>
    <mergeCell ref="E563:E564"/>
    <mergeCell ref="Q563:Q564"/>
    <mergeCell ref="D576:H576"/>
    <mergeCell ref="I576:J576"/>
    <mergeCell ref="P576:T576"/>
    <mergeCell ref="U576:V576"/>
    <mergeCell ref="D577:H577"/>
    <mergeCell ref="I577:J577"/>
    <mergeCell ref="P577:T577"/>
    <mergeCell ref="U577:V577"/>
    <mergeCell ref="C572:D573"/>
    <mergeCell ref="E572:J573"/>
    <mergeCell ref="O572:P573"/>
    <mergeCell ref="Q572:V573"/>
    <mergeCell ref="C575:C580"/>
    <mergeCell ref="D575:H575"/>
    <mergeCell ref="I575:J575"/>
    <mergeCell ref="O575:O580"/>
    <mergeCell ref="P575:T575"/>
    <mergeCell ref="U575:V575"/>
    <mergeCell ref="D580:H580"/>
    <mergeCell ref="I580:J580"/>
    <mergeCell ref="P580:T580"/>
    <mergeCell ref="U580:V580"/>
    <mergeCell ref="C581:C587"/>
    <mergeCell ref="D581:H581"/>
    <mergeCell ref="I581:J581"/>
    <mergeCell ref="O581:O587"/>
    <mergeCell ref="P581:T581"/>
    <mergeCell ref="U581:V581"/>
    <mergeCell ref="D578:H578"/>
    <mergeCell ref="I578:J578"/>
    <mergeCell ref="P578:T578"/>
    <mergeCell ref="U578:V578"/>
    <mergeCell ref="D579:H579"/>
    <mergeCell ref="I579:J579"/>
    <mergeCell ref="P579:T579"/>
    <mergeCell ref="U579:V579"/>
    <mergeCell ref="D586:H586"/>
    <mergeCell ref="I586:J586"/>
    <mergeCell ref="P586:T586"/>
    <mergeCell ref="U586:V586"/>
    <mergeCell ref="D587:H587"/>
    <mergeCell ref="I587:J587"/>
    <mergeCell ref="P587:T587"/>
    <mergeCell ref="U587:V587"/>
    <mergeCell ref="D584:H584"/>
    <mergeCell ref="I584:J584"/>
    <mergeCell ref="P584:T584"/>
    <mergeCell ref="U584:V584"/>
    <mergeCell ref="D585:H585"/>
    <mergeCell ref="I585:J585"/>
    <mergeCell ref="P585:T585"/>
    <mergeCell ref="U585:V585"/>
    <mergeCell ref="D582:H582"/>
    <mergeCell ref="I582:J582"/>
    <mergeCell ref="P582:T582"/>
    <mergeCell ref="U582:V582"/>
    <mergeCell ref="D583:H583"/>
    <mergeCell ref="I583:J583"/>
    <mergeCell ref="P583:T583"/>
    <mergeCell ref="U583:V583"/>
    <mergeCell ref="C603:D603"/>
    <mergeCell ref="E603:J603"/>
    <mergeCell ref="O603:P603"/>
    <mergeCell ref="Q603:V603"/>
    <mergeCell ref="C604:J604"/>
    <mergeCell ref="O604:V604"/>
    <mergeCell ref="I592:J592"/>
    <mergeCell ref="U592:V592"/>
    <mergeCell ref="C594:J594"/>
    <mergeCell ref="O594:V594"/>
    <mergeCell ref="C595:J598"/>
    <mergeCell ref="O595:V598"/>
    <mergeCell ref="D590:F590"/>
    <mergeCell ref="I590:J590"/>
    <mergeCell ref="P590:R590"/>
    <mergeCell ref="U590:V590"/>
    <mergeCell ref="I591:J591"/>
    <mergeCell ref="U591:V591"/>
    <mergeCell ref="C588:C592"/>
    <mergeCell ref="D588:F588"/>
    <mergeCell ref="I588:J588"/>
    <mergeCell ref="O588:O592"/>
    <mergeCell ref="P588:R588"/>
    <mergeCell ref="U588:V588"/>
    <mergeCell ref="D589:F589"/>
    <mergeCell ref="I589:J589"/>
    <mergeCell ref="P589:R589"/>
    <mergeCell ref="U589:V589"/>
    <mergeCell ref="Q609:R609"/>
    <mergeCell ref="S609:V609"/>
    <mergeCell ref="E610:F610"/>
    <mergeCell ref="G610:J610"/>
    <mergeCell ref="Q610:R610"/>
    <mergeCell ref="S610:V610"/>
    <mergeCell ref="G607:H607"/>
    <mergeCell ref="S607:T607"/>
    <mergeCell ref="C608:D611"/>
    <mergeCell ref="E608:F608"/>
    <mergeCell ref="G608:J608"/>
    <mergeCell ref="O608:P611"/>
    <mergeCell ref="Q608:R608"/>
    <mergeCell ref="S608:V608"/>
    <mergeCell ref="E609:F609"/>
    <mergeCell ref="G609:J609"/>
    <mergeCell ref="S605:T605"/>
    <mergeCell ref="U605:V605"/>
    <mergeCell ref="C606:D606"/>
    <mergeCell ref="E606:F606"/>
    <mergeCell ref="G606:H606"/>
    <mergeCell ref="I606:J606"/>
    <mergeCell ref="O606:P606"/>
    <mergeCell ref="Q606:R606"/>
    <mergeCell ref="S606:T606"/>
    <mergeCell ref="U606:V606"/>
    <mergeCell ref="C605:D605"/>
    <mergeCell ref="E605:F605"/>
    <mergeCell ref="G605:H605"/>
    <mergeCell ref="I605:J605"/>
    <mergeCell ref="O605:P605"/>
    <mergeCell ref="Q605:R605"/>
    <mergeCell ref="C618:D618"/>
    <mergeCell ref="O618:P618"/>
    <mergeCell ref="C620:D621"/>
    <mergeCell ref="E620:J621"/>
    <mergeCell ref="O620:P621"/>
    <mergeCell ref="Q620:V621"/>
    <mergeCell ref="C615:J615"/>
    <mergeCell ref="O615:V615"/>
    <mergeCell ref="C616:J616"/>
    <mergeCell ref="O616:V616"/>
    <mergeCell ref="C617:J617"/>
    <mergeCell ref="O617:V617"/>
    <mergeCell ref="E611:F611"/>
    <mergeCell ref="G611:J611"/>
    <mergeCell ref="Q611:R611"/>
    <mergeCell ref="S611:V611"/>
    <mergeCell ref="C612:D614"/>
    <mergeCell ref="E612:F612"/>
    <mergeCell ref="O612:P614"/>
    <mergeCell ref="Q612:R612"/>
    <mergeCell ref="E613:E614"/>
    <mergeCell ref="Q613:Q614"/>
    <mergeCell ref="D626:H626"/>
    <mergeCell ref="I626:J626"/>
    <mergeCell ref="P626:T626"/>
    <mergeCell ref="U626:V626"/>
    <mergeCell ref="D627:H627"/>
    <mergeCell ref="I627:J627"/>
    <mergeCell ref="P627:T627"/>
    <mergeCell ref="U627:V627"/>
    <mergeCell ref="C622:D623"/>
    <mergeCell ref="E622:J623"/>
    <mergeCell ref="O622:P623"/>
    <mergeCell ref="Q622:V623"/>
    <mergeCell ref="C625:C630"/>
    <mergeCell ref="D625:H625"/>
    <mergeCell ref="I625:J625"/>
    <mergeCell ref="O625:O630"/>
    <mergeCell ref="P625:T625"/>
    <mergeCell ref="U625:V625"/>
    <mergeCell ref="D630:H630"/>
    <mergeCell ref="I630:J630"/>
    <mergeCell ref="P630:T630"/>
    <mergeCell ref="U630:V630"/>
    <mergeCell ref="C631:C637"/>
    <mergeCell ref="D631:H631"/>
    <mergeCell ref="I631:J631"/>
    <mergeCell ref="O631:O637"/>
    <mergeCell ref="P631:T631"/>
    <mergeCell ref="U631:V631"/>
    <mergeCell ref="D628:H628"/>
    <mergeCell ref="I628:J628"/>
    <mergeCell ref="P628:T628"/>
    <mergeCell ref="U628:V628"/>
    <mergeCell ref="D629:H629"/>
    <mergeCell ref="I629:J629"/>
    <mergeCell ref="P629:T629"/>
    <mergeCell ref="U629:V629"/>
    <mergeCell ref="D636:H636"/>
    <mergeCell ref="I636:J636"/>
    <mergeCell ref="P636:T636"/>
    <mergeCell ref="U636:V636"/>
    <mergeCell ref="D637:H637"/>
    <mergeCell ref="I637:J637"/>
    <mergeCell ref="P637:T637"/>
    <mergeCell ref="U637:V637"/>
    <mergeCell ref="D634:H634"/>
    <mergeCell ref="I634:J634"/>
    <mergeCell ref="P634:T634"/>
    <mergeCell ref="U634:V634"/>
    <mergeCell ref="D635:H635"/>
    <mergeCell ref="I635:J635"/>
    <mergeCell ref="P635:T635"/>
    <mergeCell ref="U635:V635"/>
    <mergeCell ref="D632:H632"/>
    <mergeCell ref="I632:J632"/>
    <mergeCell ref="P632:T632"/>
    <mergeCell ref="U632:V632"/>
    <mergeCell ref="D633:H633"/>
    <mergeCell ref="I633:J633"/>
    <mergeCell ref="P633:T633"/>
    <mergeCell ref="U633:V633"/>
    <mergeCell ref="C653:D653"/>
    <mergeCell ref="E653:J653"/>
    <mergeCell ref="O653:P653"/>
    <mergeCell ref="Q653:V653"/>
    <mergeCell ref="C654:J654"/>
    <mergeCell ref="O654:V654"/>
    <mergeCell ref="I642:J642"/>
    <mergeCell ref="U642:V642"/>
    <mergeCell ref="C644:J644"/>
    <mergeCell ref="O644:V644"/>
    <mergeCell ref="C645:J648"/>
    <mergeCell ref="O645:V648"/>
    <mergeCell ref="D640:F640"/>
    <mergeCell ref="I640:J640"/>
    <mergeCell ref="P640:R640"/>
    <mergeCell ref="U640:V640"/>
    <mergeCell ref="I641:J641"/>
    <mergeCell ref="U641:V641"/>
    <mergeCell ref="C638:C642"/>
    <mergeCell ref="D638:F638"/>
    <mergeCell ref="I638:J638"/>
    <mergeCell ref="O638:O642"/>
    <mergeCell ref="P638:R638"/>
    <mergeCell ref="U638:V638"/>
    <mergeCell ref="D639:F639"/>
    <mergeCell ref="I639:J639"/>
    <mergeCell ref="P639:R639"/>
    <mergeCell ref="U639:V639"/>
    <mergeCell ref="Q659:R659"/>
    <mergeCell ref="S659:V659"/>
    <mergeCell ref="E660:F660"/>
    <mergeCell ref="G660:J660"/>
    <mergeCell ref="Q660:R660"/>
    <mergeCell ref="S660:V660"/>
    <mergeCell ref="G657:H657"/>
    <mergeCell ref="S657:T657"/>
    <mergeCell ref="C658:D661"/>
    <mergeCell ref="E658:F658"/>
    <mergeCell ref="G658:J658"/>
    <mergeCell ref="O658:P661"/>
    <mergeCell ref="Q658:R658"/>
    <mergeCell ref="S658:V658"/>
    <mergeCell ref="E659:F659"/>
    <mergeCell ref="G659:J659"/>
    <mergeCell ref="S655:T655"/>
    <mergeCell ref="U655:V655"/>
    <mergeCell ref="C656:D656"/>
    <mergeCell ref="E656:F656"/>
    <mergeCell ref="G656:H656"/>
    <mergeCell ref="I656:J656"/>
    <mergeCell ref="O656:P656"/>
    <mergeCell ref="Q656:R656"/>
    <mergeCell ref="S656:T656"/>
    <mergeCell ref="U656:V656"/>
    <mergeCell ref="C655:D655"/>
    <mergeCell ref="E655:F655"/>
    <mergeCell ref="G655:H655"/>
    <mergeCell ref="I655:J655"/>
    <mergeCell ref="O655:P655"/>
    <mergeCell ref="Q655:R655"/>
    <mergeCell ref="C668:D668"/>
    <mergeCell ref="O668:P668"/>
    <mergeCell ref="C670:D671"/>
    <mergeCell ref="E670:J671"/>
    <mergeCell ref="O670:P671"/>
    <mergeCell ref="Q670:V671"/>
    <mergeCell ref="C665:J665"/>
    <mergeCell ref="O665:V665"/>
    <mergeCell ref="C666:J666"/>
    <mergeCell ref="O666:V666"/>
    <mergeCell ref="C667:J667"/>
    <mergeCell ref="O667:V667"/>
    <mergeCell ref="E661:F661"/>
    <mergeCell ref="G661:J661"/>
    <mergeCell ref="Q661:R661"/>
    <mergeCell ref="S661:V661"/>
    <mergeCell ref="C662:D664"/>
    <mergeCell ref="E662:F662"/>
    <mergeCell ref="O662:P664"/>
    <mergeCell ref="Q662:R662"/>
    <mergeCell ref="E663:E664"/>
    <mergeCell ref="Q663:Q664"/>
    <mergeCell ref="D676:H676"/>
    <mergeCell ref="I676:J676"/>
    <mergeCell ref="P676:T676"/>
    <mergeCell ref="U676:V676"/>
    <mergeCell ref="D677:H677"/>
    <mergeCell ref="I677:J677"/>
    <mergeCell ref="P677:T677"/>
    <mergeCell ref="U677:V677"/>
    <mergeCell ref="C672:D673"/>
    <mergeCell ref="E672:J673"/>
    <mergeCell ref="O672:P673"/>
    <mergeCell ref="Q672:V673"/>
    <mergeCell ref="C675:C680"/>
    <mergeCell ref="D675:H675"/>
    <mergeCell ref="I675:J675"/>
    <mergeCell ref="O675:O680"/>
    <mergeCell ref="P675:T675"/>
    <mergeCell ref="U675:V675"/>
    <mergeCell ref="D680:H680"/>
    <mergeCell ref="I680:J680"/>
    <mergeCell ref="P680:T680"/>
    <mergeCell ref="U680:V680"/>
    <mergeCell ref="C681:C687"/>
    <mergeCell ref="D681:H681"/>
    <mergeCell ref="I681:J681"/>
    <mergeCell ref="O681:O687"/>
    <mergeCell ref="P681:T681"/>
    <mergeCell ref="U681:V681"/>
    <mergeCell ref="D678:H678"/>
    <mergeCell ref="I678:J678"/>
    <mergeCell ref="P678:T678"/>
    <mergeCell ref="U678:V678"/>
    <mergeCell ref="D679:H679"/>
    <mergeCell ref="I679:J679"/>
    <mergeCell ref="P679:T679"/>
    <mergeCell ref="U679:V679"/>
    <mergeCell ref="D686:H686"/>
    <mergeCell ref="I686:J686"/>
    <mergeCell ref="P686:T686"/>
    <mergeCell ref="U686:V686"/>
    <mergeCell ref="D687:H687"/>
    <mergeCell ref="I687:J687"/>
    <mergeCell ref="P687:T687"/>
    <mergeCell ref="U687:V687"/>
    <mergeCell ref="D684:H684"/>
    <mergeCell ref="I684:J684"/>
    <mergeCell ref="P684:T684"/>
    <mergeCell ref="U684:V684"/>
    <mergeCell ref="D685:H685"/>
    <mergeCell ref="I685:J685"/>
    <mergeCell ref="P685:T685"/>
    <mergeCell ref="U685:V685"/>
    <mergeCell ref="D682:H682"/>
    <mergeCell ref="I682:J682"/>
    <mergeCell ref="P682:T682"/>
    <mergeCell ref="U682:V682"/>
    <mergeCell ref="D683:H683"/>
    <mergeCell ref="I683:J683"/>
    <mergeCell ref="P683:T683"/>
    <mergeCell ref="U683:V683"/>
    <mergeCell ref="C703:D703"/>
    <mergeCell ref="E703:J703"/>
    <mergeCell ref="O703:P703"/>
    <mergeCell ref="Q703:V703"/>
    <mergeCell ref="C704:J704"/>
    <mergeCell ref="O704:V704"/>
    <mergeCell ref="I692:J692"/>
    <mergeCell ref="U692:V692"/>
    <mergeCell ref="C694:J694"/>
    <mergeCell ref="O694:V694"/>
    <mergeCell ref="C695:J698"/>
    <mergeCell ref="O695:V698"/>
    <mergeCell ref="D690:F690"/>
    <mergeCell ref="I690:J690"/>
    <mergeCell ref="P690:R690"/>
    <mergeCell ref="U690:V690"/>
    <mergeCell ref="I691:J691"/>
    <mergeCell ref="U691:V691"/>
    <mergeCell ref="C688:C692"/>
    <mergeCell ref="D688:F688"/>
    <mergeCell ref="I688:J688"/>
    <mergeCell ref="O688:O692"/>
    <mergeCell ref="P688:R688"/>
    <mergeCell ref="U688:V688"/>
    <mergeCell ref="D689:F689"/>
    <mergeCell ref="I689:J689"/>
    <mergeCell ref="P689:R689"/>
    <mergeCell ref="U689:V689"/>
    <mergeCell ref="Q709:R709"/>
    <mergeCell ref="S709:V709"/>
    <mergeCell ref="E710:F710"/>
    <mergeCell ref="G710:J710"/>
    <mergeCell ref="Q710:R710"/>
    <mergeCell ref="S710:V710"/>
    <mergeCell ref="G707:H707"/>
    <mergeCell ref="S707:T707"/>
    <mergeCell ref="C708:D711"/>
    <mergeCell ref="E708:F708"/>
    <mergeCell ref="G708:J708"/>
    <mergeCell ref="O708:P711"/>
    <mergeCell ref="Q708:R708"/>
    <mergeCell ref="S708:V708"/>
    <mergeCell ref="E709:F709"/>
    <mergeCell ref="G709:J709"/>
    <mergeCell ref="S705:T705"/>
    <mergeCell ref="U705:V705"/>
    <mergeCell ref="C706:D706"/>
    <mergeCell ref="E706:F706"/>
    <mergeCell ref="G706:H706"/>
    <mergeCell ref="I706:J706"/>
    <mergeCell ref="O706:P706"/>
    <mergeCell ref="Q706:R706"/>
    <mergeCell ref="S706:T706"/>
    <mergeCell ref="U706:V706"/>
    <mergeCell ref="C705:D705"/>
    <mergeCell ref="E705:F705"/>
    <mergeCell ref="G705:H705"/>
    <mergeCell ref="I705:J705"/>
    <mergeCell ref="O705:P705"/>
    <mergeCell ref="Q705:R705"/>
    <mergeCell ref="C718:D718"/>
    <mergeCell ref="O718:P718"/>
    <mergeCell ref="C720:D721"/>
    <mergeCell ref="E720:J721"/>
    <mergeCell ref="O720:P721"/>
    <mergeCell ref="Q720:V721"/>
    <mergeCell ref="C715:J715"/>
    <mergeCell ref="O715:V715"/>
    <mergeCell ref="C716:J716"/>
    <mergeCell ref="O716:V716"/>
    <mergeCell ref="C717:J717"/>
    <mergeCell ref="O717:V717"/>
    <mergeCell ref="E711:F711"/>
    <mergeCell ref="G711:J711"/>
    <mergeCell ref="Q711:R711"/>
    <mergeCell ref="S711:V711"/>
    <mergeCell ref="C712:D714"/>
    <mergeCell ref="E712:F712"/>
    <mergeCell ref="O712:P714"/>
    <mergeCell ref="Q712:R712"/>
    <mergeCell ref="E713:E714"/>
    <mergeCell ref="Q713:Q714"/>
    <mergeCell ref="D726:H726"/>
    <mergeCell ref="I726:J726"/>
    <mergeCell ref="P726:T726"/>
    <mergeCell ref="U726:V726"/>
    <mergeCell ref="D727:H727"/>
    <mergeCell ref="I727:J727"/>
    <mergeCell ref="P727:T727"/>
    <mergeCell ref="U727:V727"/>
    <mergeCell ref="C722:D723"/>
    <mergeCell ref="E722:J723"/>
    <mergeCell ref="O722:P723"/>
    <mergeCell ref="Q722:V723"/>
    <mergeCell ref="C725:C730"/>
    <mergeCell ref="D725:H725"/>
    <mergeCell ref="I725:J725"/>
    <mergeCell ref="O725:O730"/>
    <mergeCell ref="P725:T725"/>
    <mergeCell ref="U725:V725"/>
    <mergeCell ref="D730:H730"/>
    <mergeCell ref="I730:J730"/>
    <mergeCell ref="P730:T730"/>
    <mergeCell ref="U730:V730"/>
    <mergeCell ref="C731:C737"/>
    <mergeCell ref="D731:H731"/>
    <mergeCell ref="I731:J731"/>
    <mergeCell ref="O731:O737"/>
    <mergeCell ref="P731:T731"/>
    <mergeCell ref="U731:V731"/>
    <mergeCell ref="D728:H728"/>
    <mergeCell ref="I728:J728"/>
    <mergeCell ref="P728:T728"/>
    <mergeCell ref="U728:V728"/>
    <mergeCell ref="D729:H729"/>
    <mergeCell ref="I729:J729"/>
    <mergeCell ref="P729:T729"/>
    <mergeCell ref="U729:V729"/>
    <mergeCell ref="D736:H736"/>
    <mergeCell ref="I736:J736"/>
    <mergeCell ref="P736:T736"/>
    <mergeCell ref="U736:V736"/>
    <mergeCell ref="D737:H737"/>
    <mergeCell ref="I737:J737"/>
    <mergeCell ref="P737:T737"/>
    <mergeCell ref="U737:V737"/>
    <mergeCell ref="D734:H734"/>
    <mergeCell ref="I734:J734"/>
    <mergeCell ref="P734:T734"/>
    <mergeCell ref="U734:V734"/>
    <mergeCell ref="D735:H735"/>
    <mergeCell ref="I735:J735"/>
    <mergeCell ref="P735:T735"/>
    <mergeCell ref="U735:V735"/>
    <mergeCell ref="D732:H732"/>
    <mergeCell ref="I732:J732"/>
    <mergeCell ref="P732:T732"/>
    <mergeCell ref="U732:V732"/>
    <mergeCell ref="D733:H733"/>
    <mergeCell ref="I733:J733"/>
    <mergeCell ref="P733:T733"/>
    <mergeCell ref="U733:V733"/>
    <mergeCell ref="C753:D753"/>
    <mergeCell ref="E753:J753"/>
    <mergeCell ref="O753:P753"/>
    <mergeCell ref="Q753:V753"/>
    <mergeCell ref="C754:J754"/>
    <mergeCell ref="O754:V754"/>
    <mergeCell ref="I742:J742"/>
    <mergeCell ref="U742:V742"/>
    <mergeCell ref="C744:J744"/>
    <mergeCell ref="O744:V744"/>
    <mergeCell ref="C745:J748"/>
    <mergeCell ref="O745:V748"/>
    <mergeCell ref="D740:F740"/>
    <mergeCell ref="I740:J740"/>
    <mergeCell ref="P740:R740"/>
    <mergeCell ref="U740:V740"/>
    <mergeCell ref="I741:J741"/>
    <mergeCell ref="U741:V741"/>
    <mergeCell ref="C738:C742"/>
    <mergeCell ref="D738:F738"/>
    <mergeCell ref="I738:J738"/>
    <mergeCell ref="O738:O742"/>
    <mergeCell ref="P738:R738"/>
    <mergeCell ref="U738:V738"/>
    <mergeCell ref="D739:F739"/>
    <mergeCell ref="I739:J739"/>
    <mergeCell ref="P739:R739"/>
    <mergeCell ref="U739:V739"/>
    <mergeCell ref="Q759:R759"/>
    <mergeCell ref="S759:V759"/>
    <mergeCell ref="E760:F760"/>
    <mergeCell ref="G760:J760"/>
    <mergeCell ref="Q760:R760"/>
    <mergeCell ref="S760:V760"/>
    <mergeCell ref="G757:H757"/>
    <mergeCell ref="S757:T757"/>
    <mergeCell ref="C758:D761"/>
    <mergeCell ref="E758:F758"/>
    <mergeCell ref="G758:J758"/>
    <mergeCell ref="O758:P761"/>
    <mergeCell ref="Q758:R758"/>
    <mergeCell ref="S758:V758"/>
    <mergeCell ref="E759:F759"/>
    <mergeCell ref="G759:J759"/>
    <mergeCell ref="S755:T755"/>
    <mergeCell ref="U755:V755"/>
    <mergeCell ref="C756:D756"/>
    <mergeCell ref="E756:F756"/>
    <mergeCell ref="G756:H756"/>
    <mergeCell ref="I756:J756"/>
    <mergeCell ref="O756:P756"/>
    <mergeCell ref="Q756:R756"/>
    <mergeCell ref="S756:T756"/>
    <mergeCell ref="U756:V756"/>
    <mergeCell ref="C755:D755"/>
    <mergeCell ref="E755:F755"/>
    <mergeCell ref="G755:H755"/>
    <mergeCell ref="I755:J755"/>
    <mergeCell ref="O755:P755"/>
    <mergeCell ref="Q755:R755"/>
    <mergeCell ref="C768:D768"/>
    <mergeCell ref="O768:P768"/>
    <mergeCell ref="C770:D771"/>
    <mergeCell ref="E770:J771"/>
    <mergeCell ref="O770:P771"/>
    <mergeCell ref="Q770:V771"/>
    <mergeCell ref="C765:J765"/>
    <mergeCell ref="O765:V765"/>
    <mergeCell ref="C766:J766"/>
    <mergeCell ref="O766:V766"/>
    <mergeCell ref="C767:J767"/>
    <mergeCell ref="O767:V767"/>
    <mergeCell ref="E761:F761"/>
    <mergeCell ref="G761:J761"/>
    <mergeCell ref="Q761:R761"/>
    <mergeCell ref="S761:V761"/>
    <mergeCell ref="C762:D764"/>
    <mergeCell ref="E762:F762"/>
    <mergeCell ref="O762:P764"/>
    <mergeCell ref="Q762:R762"/>
    <mergeCell ref="E763:E764"/>
    <mergeCell ref="Q763:Q764"/>
    <mergeCell ref="D776:H776"/>
    <mergeCell ref="I776:J776"/>
    <mergeCell ref="P776:T776"/>
    <mergeCell ref="U776:V776"/>
    <mergeCell ref="D777:H777"/>
    <mergeCell ref="I777:J777"/>
    <mergeCell ref="P777:T777"/>
    <mergeCell ref="U777:V777"/>
    <mergeCell ref="C772:D773"/>
    <mergeCell ref="E772:J773"/>
    <mergeCell ref="O772:P773"/>
    <mergeCell ref="Q772:V773"/>
    <mergeCell ref="C775:C780"/>
    <mergeCell ref="D775:H775"/>
    <mergeCell ref="I775:J775"/>
    <mergeCell ref="O775:O780"/>
    <mergeCell ref="P775:T775"/>
    <mergeCell ref="U775:V775"/>
    <mergeCell ref="D780:H780"/>
    <mergeCell ref="I780:J780"/>
    <mergeCell ref="P780:T780"/>
    <mergeCell ref="U780:V780"/>
    <mergeCell ref="C781:C787"/>
    <mergeCell ref="D781:H781"/>
    <mergeCell ref="I781:J781"/>
    <mergeCell ref="O781:O787"/>
    <mergeCell ref="P781:T781"/>
    <mergeCell ref="U781:V781"/>
    <mergeCell ref="D778:H778"/>
    <mergeCell ref="I778:J778"/>
    <mergeCell ref="P778:T778"/>
    <mergeCell ref="U778:V778"/>
    <mergeCell ref="D779:H779"/>
    <mergeCell ref="I779:J779"/>
    <mergeCell ref="P779:T779"/>
    <mergeCell ref="U779:V779"/>
    <mergeCell ref="D786:H786"/>
    <mergeCell ref="I786:J786"/>
    <mergeCell ref="P786:T786"/>
    <mergeCell ref="U786:V786"/>
    <mergeCell ref="D787:H787"/>
    <mergeCell ref="I787:J787"/>
    <mergeCell ref="P787:T787"/>
    <mergeCell ref="U787:V787"/>
    <mergeCell ref="D784:H784"/>
    <mergeCell ref="I784:J784"/>
    <mergeCell ref="P784:T784"/>
    <mergeCell ref="U784:V784"/>
    <mergeCell ref="D785:H785"/>
    <mergeCell ref="I785:J785"/>
    <mergeCell ref="P785:T785"/>
    <mergeCell ref="U785:V785"/>
    <mergeCell ref="D782:H782"/>
    <mergeCell ref="I782:J782"/>
    <mergeCell ref="P782:T782"/>
    <mergeCell ref="U782:V782"/>
    <mergeCell ref="D783:H783"/>
    <mergeCell ref="I783:J783"/>
    <mergeCell ref="P783:T783"/>
    <mergeCell ref="U783:V783"/>
    <mergeCell ref="C803:D803"/>
    <mergeCell ref="E803:J803"/>
    <mergeCell ref="O803:P803"/>
    <mergeCell ref="Q803:V803"/>
    <mergeCell ref="C804:J804"/>
    <mergeCell ref="O804:V804"/>
    <mergeCell ref="I792:J792"/>
    <mergeCell ref="U792:V792"/>
    <mergeCell ref="C794:J794"/>
    <mergeCell ref="O794:V794"/>
    <mergeCell ref="C795:J798"/>
    <mergeCell ref="O795:V798"/>
    <mergeCell ref="D790:F790"/>
    <mergeCell ref="I790:J790"/>
    <mergeCell ref="P790:R790"/>
    <mergeCell ref="U790:V790"/>
    <mergeCell ref="I791:J791"/>
    <mergeCell ref="U791:V791"/>
    <mergeCell ref="C788:C792"/>
    <mergeCell ref="D788:F788"/>
    <mergeCell ref="I788:J788"/>
    <mergeCell ref="O788:O792"/>
    <mergeCell ref="P788:R788"/>
    <mergeCell ref="U788:V788"/>
    <mergeCell ref="D789:F789"/>
    <mergeCell ref="I789:J789"/>
    <mergeCell ref="P789:R789"/>
    <mergeCell ref="U789:V789"/>
    <mergeCell ref="Q809:R809"/>
    <mergeCell ref="S809:V809"/>
    <mergeCell ref="E810:F810"/>
    <mergeCell ref="G810:J810"/>
    <mergeCell ref="Q810:R810"/>
    <mergeCell ref="S810:V810"/>
    <mergeCell ref="G807:H807"/>
    <mergeCell ref="S807:T807"/>
    <mergeCell ref="C808:D811"/>
    <mergeCell ref="E808:F808"/>
    <mergeCell ref="G808:J808"/>
    <mergeCell ref="O808:P811"/>
    <mergeCell ref="Q808:R808"/>
    <mergeCell ref="S808:V808"/>
    <mergeCell ref="E809:F809"/>
    <mergeCell ref="G809:J809"/>
    <mergeCell ref="S805:T805"/>
    <mergeCell ref="U805:V805"/>
    <mergeCell ref="C806:D806"/>
    <mergeCell ref="E806:F806"/>
    <mergeCell ref="G806:H806"/>
    <mergeCell ref="I806:J806"/>
    <mergeCell ref="O806:P806"/>
    <mergeCell ref="Q806:R806"/>
    <mergeCell ref="S806:T806"/>
    <mergeCell ref="U806:V806"/>
    <mergeCell ref="C805:D805"/>
    <mergeCell ref="E805:F805"/>
    <mergeCell ref="G805:H805"/>
    <mergeCell ref="I805:J805"/>
    <mergeCell ref="O805:P805"/>
    <mergeCell ref="Q805:R805"/>
    <mergeCell ref="C818:D818"/>
    <mergeCell ref="O818:P818"/>
    <mergeCell ref="C820:D821"/>
    <mergeCell ref="E820:J821"/>
    <mergeCell ref="O820:P821"/>
    <mergeCell ref="Q820:V821"/>
    <mergeCell ref="C815:J815"/>
    <mergeCell ref="O815:V815"/>
    <mergeCell ref="C816:J816"/>
    <mergeCell ref="O816:V816"/>
    <mergeCell ref="C817:J817"/>
    <mergeCell ref="O817:V817"/>
    <mergeCell ref="E811:F811"/>
    <mergeCell ref="G811:J811"/>
    <mergeCell ref="Q811:R811"/>
    <mergeCell ref="S811:V811"/>
    <mergeCell ref="C812:D814"/>
    <mergeCell ref="E812:F812"/>
    <mergeCell ref="O812:P814"/>
    <mergeCell ref="Q812:R812"/>
    <mergeCell ref="E813:E814"/>
    <mergeCell ref="Q813:Q814"/>
    <mergeCell ref="D826:H826"/>
    <mergeCell ref="I826:J826"/>
    <mergeCell ref="P826:T826"/>
    <mergeCell ref="U826:V826"/>
    <mergeCell ref="D827:H827"/>
    <mergeCell ref="I827:J827"/>
    <mergeCell ref="P827:T827"/>
    <mergeCell ref="U827:V827"/>
    <mergeCell ref="C822:D823"/>
    <mergeCell ref="E822:J823"/>
    <mergeCell ref="O822:P823"/>
    <mergeCell ref="Q822:V823"/>
    <mergeCell ref="C825:C830"/>
    <mergeCell ref="D825:H825"/>
    <mergeCell ref="I825:J825"/>
    <mergeCell ref="O825:O830"/>
    <mergeCell ref="P825:T825"/>
    <mergeCell ref="U825:V825"/>
    <mergeCell ref="D830:H830"/>
    <mergeCell ref="I830:J830"/>
    <mergeCell ref="P830:T830"/>
    <mergeCell ref="U830:V830"/>
    <mergeCell ref="C831:C837"/>
    <mergeCell ref="D831:H831"/>
    <mergeCell ref="I831:J831"/>
    <mergeCell ref="O831:O837"/>
    <mergeCell ref="P831:T831"/>
    <mergeCell ref="U831:V831"/>
    <mergeCell ref="D828:H828"/>
    <mergeCell ref="I828:J828"/>
    <mergeCell ref="P828:T828"/>
    <mergeCell ref="U828:V828"/>
    <mergeCell ref="D829:H829"/>
    <mergeCell ref="I829:J829"/>
    <mergeCell ref="P829:T829"/>
    <mergeCell ref="U829:V829"/>
    <mergeCell ref="D836:H836"/>
    <mergeCell ref="I836:J836"/>
    <mergeCell ref="P836:T836"/>
    <mergeCell ref="U836:V836"/>
    <mergeCell ref="D837:H837"/>
    <mergeCell ref="I837:J837"/>
    <mergeCell ref="P837:T837"/>
    <mergeCell ref="U837:V837"/>
    <mergeCell ref="D834:H834"/>
    <mergeCell ref="I834:J834"/>
    <mergeCell ref="P834:T834"/>
    <mergeCell ref="U834:V834"/>
    <mergeCell ref="D835:H835"/>
    <mergeCell ref="I835:J835"/>
    <mergeCell ref="P835:T835"/>
    <mergeCell ref="U835:V835"/>
    <mergeCell ref="D832:H832"/>
    <mergeCell ref="I832:J832"/>
    <mergeCell ref="P832:T832"/>
    <mergeCell ref="U832:V832"/>
    <mergeCell ref="D833:H833"/>
    <mergeCell ref="I833:J833"/>
    <mergeCell ref="P833:T833"/>
    <mergeCell ref="U833:V833"/>
    <mergeCell ref="C853:D853"/>
    <mergeCell ref="E853:J853"/>
    <mergeCell ref="O853:P853"/>
    <mergeCell ref="Q853:V853"/>
    <mergeCell ref="C854:J854"/>
    <mergeCell ref="O854:V854"/>
    <mergeCell ref="I842:J842"/>
    <mergeCell ref="U842:V842"/>
    <mergeCell ref="C844:J844"/>
    <mergeCell ref="O844:V844"/>
    <mergeCell ref="C845:J848"/>
    <mergeCell ref="O845:V848"/>
    <mergeCell ref="D840:F840"/>
    <mergeCell ref="I840:J840"/>
    <mergeCell ref="P840:R840"/>
    <mergeCell ref="U840:V840"/>
    <mergeCell ref="I841:J841"/>
    <mergeCell ref="U841:V841"/>
    <mergeCell ref="C838:C842"/>
    <mergeCell ref="D838:F838"/>
    <mergeCell ref="I838:J838"/>
    <mergeCell ref="O838:O842"/>
    <mergeCell ref="P838:R838"/>
    <mergeCell ref="U838:V838"/>
    <mergeCell ref="D839:F839"/>
    <mergeCell ref="I839:J839"/>
    <mergeCell ref="P839:R839"/>
    <mergeCell ref="U839:V839"/>
    <mergeCell ref="Q859:R859"/>
    <mergeCell ref="S859:V859"/>
    <mergeCell ref="E860:F860"/>
    <mergeCell ref="G860:J860"/>
    <mergeCell ref="Q860:R860"/>
    <mergeCell ref="S860:V860"/>
    <mergeCell ref="G857:H857"/>
    <mergeCell ref="S857:T857"/>
    <mergeCell ref="C858:D861"/>
    <mergeCell ref="E858:F858"/>
    <mergeCell ref="G858:J858"/>
    <mergeCell ref="O858:P861"/>
    <mergeCell ref="Q858:R858"/>
    <mergeCell ref="S858:V858"/>
    <mergeCell ref="E859:F859"/>
    <mergeCell ref="G859:J859"/>
    <mergeCell ref="S855:T855"/>
    <mergeCell ref="U855:V855"/>
    <mergeCell ref="C856:D856"/>
    <mergeCell ref="E856:F856"/>
    <mergeCell ref="G856:H856"/>
    <mergeCell ref="I856:J856"/>
    <mergeCell ref="O856:P856"/>
    <mergeCell ref="Q856:R856"/>
    <mergeCell ref="S856:T856"/>
    <mergeCell ref="U856:V856"/>
    <mergeCell ref="C855:D855"/>
    <mergeCell ref="E855:F855"/>
    <mergeCell ref="G855:H855"/>
    <mergeCell ref="I855:J855"/>
    <mergeCell ref="O855:P855"/>
    <mergeCell ref="Q855:R855"/>
    <mergeCell ref="C868:D868"/>
    <mergeCell ref="O868:P868"/>
    <mergeCell ref="C870:D871"/>
    <mergeCell ref="E870:J871"/>
    <mergeCell ref="O870:P871"/>
    <mergeCell ref="Q870:V871"/>
    <mergeCell ref="C865:J865"/>
    <mergeCell ref="O865:V865"/>
    <mergeCell ref="C866:J866"/>
    <mergeCell ref="O866:V866"/>
    <mergeCell ref="C867:J867"/>
    <mergeCell ref="O867:V867"/>
    <mergeCell ref="E861:F861"/>
    <mergeCell ref="G861:J861"/>
    <mergeCell ref="Q861:R861"/>
    <mergeCell ref="S861:V861"/>
    <mergeCell ref="C862:D864"/>
    <mergeCell ref="E862:F862"/>
    <mergeCell ref="O862:P864"/>
    <mergeCell ref="Q862:R862"/>
    <mergeCell ref="E863:E864"/>
    <mergeCell ref="Q863:Q864"/>
    <mergeCell ref="D876:H876"/>
    <mergeCell ref="I876:J876"/>
    <mergeCell ref="P876:T876"/>
    <mergeCell ref="U876:V876"/>
    <mergeCell ref="D877:H877"/>
    <mergeCell ref="I877:J877"/>
    <mergeCell ref="P877:T877"/>
    <mergeCell ref="U877:V877"/>
    <mergeCell ref="C872:D873"/>
    <mergeCell ref="E872:J873"/>
    <mergeCell ref="O872:P873"/>
    <mergeCell ref="Q872:V873"/>
    <mergeCell ref="C875:C880"/>
    <mergeCell ref="D875:H875"/>
    <mergeCell ref="I875:J875"/>
    <mergeCell ref="O875:O880"/>
    <mergeCell ref="P875:T875"/>
    <mergeCell ref="U875:V875"/>
    <mergeCell ref="D880:H880"/>
    <mergeCell ref="I880:J880"/>
    <mergeCell ref="P880:T880"/>
    <mergeCell ref="U880:V880"/>
    <mergeCell ref="C881:C887"/>
    <mergeCell ref="D881:H881"/>
    <mergeCell ref="I881:J881"/>
    <mergeCell ref="O881:O887"/>
    <mergeCell ref="P881:T881"/>
    <mergeCell ref="U881:V881"/>
    <mergeCell ref="D878:H878"/>
    <mergeCell ref="I878:J878"/>
    <mergeCell ref="P878:T878"/>
    <mergeCell ref="U878:V878"/>
    <mergeCell ref="D879:H879"/>
    <mergeCell ref="I879:J879"/>
    <mergeCell ref="P879:T879"/>
    <mergeCell ref="U879:V879"/>
    <mergeCell ref="D886:H886"/>
    <mergeCell ref="I886:J886"/>
    <mergeCell ref="P886:T886"/>
    <mergeCell ref="U886:V886"/>
    <mergeCell ref="D887:H887"/>
    <mergeCell ref="I887:J887"/>
    <mergeCell ref="P887:T887"/>
    <mergeCell ref="U887:V887"/>
    <mergeCell ref="D884:H884"/>
    <mergeCell ref="I884:J884"/>
    <mergeCell ref="P884:T884"/>
    <mergeCell ref="U884:V884"/>
    <mergeCell ref="D885:H885"/>
    <mergeCell ref="I885:J885"/>
    <mergeCell ref="P885:T885"/>
    <mergeCell ref="U885:V885"/>
    <mergeCell ref="D882:H882"/>
    <mergeCell ref="I882:J882"/>
    <mergeCell ref="P882:T882"/>
    <mergeCell ref="U882:V882"/>
    <mergeCell ref="D883:H883"/>
    <mergeCell ref="I883:J883"/>
    <mergeCell ref="P883:T883"/>
    <mergeCell ref="U883:V883"/>
    <mergeCell ref="C903:D903"/>
    <mergeCell ref="E903:J903"/>
    <mergeCell ref="O903:P903"/>
    <mergeCell ref="Q903:V903"/>
    <mergeCell ref="C904:J904"/>
    <mergeCell ref="O904:V904"/>
    <mergeCell ref="I892:J892"/>
    <mergeCell ref="U892:V892"/>
    <mergeCell ref="C894:J894"/>
    <mergeCell ref="O894:V894"/>
    <mergeCell ref="C895:J898"/>
    <mergeCell ref="O895:V898"/>
    <mergeCell ref="D890:F890"/>
    <mergeCell ref="I890:J890"/>
    <mergeCell ref="P890:R890"/>
    <mergeCell ref="U890:V890"/>
    <mergeCell ref="I891:J891"/>
    <mergeCell ref="U891:V891"/>
    <mergeCell ref="C888:C892"/>
    <mergeCell ref="D888:F888"/>
    <mergeCell ref="I888:J888"/>
    <mergeCell ref="O888:O892"/>
    <mergeCell ref="P888:R888"/>
    <mergeCell ref="U888:V888"/>
    <mergeCell ref="D889:F889"/>
    <mergeCell ref="I889:J889"/>
    <mergeCell ref="P889:R889"/>
    <mergeCell ref="U889:V889"/>
    <mergeCell ref="Q909:R909"/>
    <mergeCell ref="S909:V909"/>
    <mergeCell ref="E910:F910"/>
    <mergeCell ref="G910:J910"/>
    <mergeCell ref="Q910:R910"/>
    <mergeCell ref="S910:V910"/>
    <mergeCell ref="G907:H907"/>
    <mergeCell ref="S907:T907"/>
    <mergeCell ref="C908:D911"/>
    <mergeCell ref="E908:F908"/>
    <mergeCell ref="G908:J908"/>
    <mergeCell ref="O908:P911"/>
    <mergeCell ref="Q908:R908"/>
    <mergeCell ref="S908:V908"/>
    <mergeCell ref="E909:F909"/>
    <mergeCell ref="G909:J909"/>
    <mergeCell ref="S905:T905"/>
    <mergeCell ref="U905:V905"/>
    <mergeCell ref="C906:D906"/>
    <mergeCell ref="E906:F906"/>
    <mergeCell ref="G906:H906"/>
    <mergeCell ref="I906:J906"/>
    <mergeCell ref="O906:P906"/>
    <mergeCell ref="Q906:R906"/>
    <mergeCell ref="S906:T906"/>
    <mergeCell ref="U906:V906"/>
    <mergeCell ref="C905:D905"/>
    <mergeCell ref="E905:F905"/>
    <mergeCell ref="G905:H905"/>
    <mergeCell ref="I905:J905"/>
    <mergeCell ref="O905:P905"/>
    <mergeCell ref="Q905:R905"/>
    <mergeCell ref="C918:D918"/>
    <mergeCell ref="O918:P918"/>
    <mergeCell ref="C920:D921"/>
    <mergeCell ref="E920:J921"/>
    <mergeCell ref="O920:P921"/>
    <mergeCell ref="Q920:V921"/>
    <mergeCell ref="C915:J915"/>
    <mergeCell ref="O915:V915"/>
    <mergeCell ref="C916:J916"/>
    <mergeCell ref="O916:V916"/>
    <mergeCell ref="C917:J917"/>
    <mergeCell ref="O917:V917"/>
    <mergeCell ref="E911:F911"/>
    <mergeCell ref="G911:J911"/>
    <mergeCell ref="Q911:R911"/>
    <mergeCell ref="S911:V911"/>
    <mergeCell ref="C912:D914"/>
    <mergeCell ref="E912:F912"/>
    <mergeCell ref="O912:P914"/>
    <mergeCell ref="Q912:R912"/>
    <mergeCell ref="E913:E914"/>
    <mergeCell ref="Q913:Q914"/>
    <mergeCell ref="D926:H926"/>
    <mergeCell ref="I926:J926"/>
    <mergeCell ref="P926:T926"/>
    <mergeCell ref="U926:V926"/>
    <mergeCell ref="D927:H927"/>
    <mergeCell ref="I927:J927"/>
    <mergeCell ref="P927:T927"/>
    <mergeCell ref="U927:V927"/>
    <mergeCell ref="C922:D923"/>
    <mergeCell ref="E922:J923"/>
    <mergeCell ref="O922:P923"/>
    <mergeCell ref="Q922:V923"/>
    <mergeCell ref="C925:C930"/>
    <mergeCell ref="D925:H925"/>
    <mergeCell ref="I925:J925"/>
    <mergeCell ref="O925:O930"/>
    <mergeCell ref="P925:T925"/>
    <mergeCell ref="U925:V925"/>
    <mergeCell ref="D930:H930"/>
    <mergeCell ref="I930:J930"/>
    <mergeCell ref="P930:T930"/>
    <mergeCell ref="U930:V930"/>
    <mergeCell ref="C931:C937"/>
    <mergeCell ref="D931:H931"/>
    <mergeCell ref="I931:J931"/>
    <mergeCell ref="O931:O937"/>
    <mergeCell ref="P931:T931"/>
    <mergeCell ref="U931:V931"/>
    <mergeCell ref="D928:H928"/>
    <mergeCell ref="I928:J928"/>
    <mergeCell ref="P928:T928"/>
    <mergeCell ref="U928:V928"/>
    <mergeCell ref="D929:H929"/>
    <mergeCell ref="I929:J929"/>
    <mergeCell ref="P929:T929"/>
    <mergeCell ref="U929:V929"/>
    <mergeCell ref="D936:H936"/>
    <mergeCell ref="I936:J936"/>
    <mergeCell ref="P936:T936"/>
    <mergeCell ref="U936:V936"/>
    <mergeCell ref="D937:H937"/>
    <mergeCell ref="I937:J937"/>
    <mergeCell ref="P937:T937"/>
    <mergeCell ref="U937:V937"/>
    <mergeCell ref="D934:H934"/>
    <mergeCell ref="I934:J934"/>
    <mergeCell ref="P934:T934"/>
    <mergeCell ref="U934:V934"/>
    <mergeCell ref="D935:H935"/>
    <mergeCell ref="I935:J935"/>
    <mergeCell ref="P935:T935"/>
    <mergeCell ref="U935:V935"/>
    <mergeCell ref="D932:H932"/>
    <mergeCell ref="I932:J932"/>
    <mergeCell ref="P932:T932"/>
    <mergeCell ref="U932:V932"/>
    <mergeCell ref="D933:H933"/>
    <mergeCell ref="I933:J933"/>
    <mergeCell ref="P933:T933"/>
    <mergeCell ref="U933:V933"/>
    <mergeCell ref="C953:D953"/>
    <mergeCell ref="E953:J953"/>
    <mergeCell ref="O953:P953"/>
    <mergeCell ref="Q953:V953"/>
    <mergeCell ref="C954:J954"/>
    <mergeCell ref="O954:V954"/>
    <mergeCell ref="I942:J942"/>
    <mergeCell ref="U942:V942"/>
    <mergeCell ref="C944:J944"/>
    <mergeCell ref="O944:V944"/>
    <mergeCell ref="C945:J948"/>
    <mergeCell ref="O945:V948"/>
    <mergeCell ref="D940:F940"/>
    <mergeCell ref="I940:J940"/>
    <mergeCell ref="P940:R940"/>
    <mergeCell ref="U940:V940"/>
    <mergeCell ref="I941:J941"/>
    <mergeCell ref="U941:V941"/>
    <mergeCell ref="C938:C942"/>
    <mergeCell ref="D938:F938"/>
    <mergeCell ref="I938:J938"/>
    <mergeCell ref="O938:O942"/>
    <mergeCell ref="P938:R938"/>
    <mergeCell ref="U938:V938"/>
    <mergeCell ref="D939:F939"/>
    <mergeCell ref="I939:J939"/>
    <mergeCell ref="P939:R939"/>
    <mergeCell ref="U939:V939"/>
    <mergeCell ref="Q959:R959"/>
    <mergeCell ref="S959:V959"/>
    <mergeCell ref="E960:F960"/>
    <mergeCell ref="G960:J960"/>
    <mergeCell ref="Q960:R960"/>
    <mergeCell ref="S960:V960"/>
    <mergeCell ref="G957:H957"/>
    <mergeCell ref="S957:T957"/>
    <mergeCell ref="C958:D961"/>
    <mergeCell ref="E958:F958"/>
    <mergeCell ref="G958:J958"/>
    <mergeCell ref="O958:P961"/>
    <mergeCell ref="Q958:R958"/>
    <mergeCell ref="S958:V958"/>
    <mergeCell ref="E959:F959"/>
    <mergeCell ref="G959:J959"/>
    <mergeCell ref="S955:T955"/>
    <mergeCell ref="U955:V955"/>
    <mergeCell ref="C956:D956"/>
    <mergeCell ref="E956:F956"/>
    <mergeCell ref="G956:H956"/>
    <mergeCell ref="I956:J956"/>
    <mergeCell ref="O956:P956"/>
    <mergeCell ref="Q956:R956"/>
    <mergeCell ref="S956:T956"/>
    <mergeCell ref="U956:V956"/>
    <mergeCell ref="C955:D955"/>
    <mergeCell ref="E955:F955"/>
    <mergeCell ref="G955:H955"/>
    <mergeCell ref="I955:J955"/>
    <mergeCell ref="O955:P955"/>
    <mergeCell ref="Q955:R955"/>
    <mergeCell ref="C968:D968"/>
    <mergeCell ref="O968:P968"/>
    <mergeCell ref="C970:D971"/>
    <mergeCell ref="E970:J971"/>
    <mergeCell ref="O970:P971"/>
    <mergeCell ref="Q970:V971"/>
    <mergeCell ref="C965:J965"/>
    <mergeCell ref="O965:V965"/>
    <mergeCell ref="C966:J966"/>
    <mergeCell ref="O966:V966"/>
    <mergeCell ref="C967:J967"/>
    <mergeCell ref="O967:V967"/>
    <mergeCell ref="E961:F961"/>
    <mergeCell ref="G961:J961"/>
    <mergeCell ref="Q961:R961"/>
    <mergeCell ref="S961:V961"/>
    <mergeCell ref="C962:D964"/>
    <mergeCell ref="E962:F962"/>
    <mergeCell ref="O962:P964"/>
    <mergeCell ref="Q962:R962"/>
    <mergeCell ref="E963:E964"/>
    <mergeCell ref="Q963:Q964"/>
    <mergeCell ref="D976:H976"/>
    <mergeCell ref="I976:J976"/>
    <mergeCell ref="P976:T976"/>
    <mergeCell ref="U976:V976"/>
    <mergeCell ref="D977:H977"/>
    <mergeCell ref="I977:J977"/>
    <mergeCell ref="P977:T977"/>
    <mergeCell ref="U977:V977"/>
    <mergeCell ref="C972:D973"/>
    <mergeCell ref="E972:J973"/>
    <mergeCell ref="O972:P973"/>
    <mergeCell ref="Q972:V973"/>
    <mergeCell ref="C975:C980"/>
    <mergeCell ref="D975:H975"/>
    <mergeCell ref="I975:J975"/>
    <mergeCell ref="O975:O980"/>
    <mergeCell ref="P975:T975"/>
    <mergeCell ref="U975:V975"/>
    <mergeCell ref="D980:H980"/>
    <mergeCell ref="I980:J980"/>
    <mergeCell ref="P980:T980"/>
    <mergeCell ref="U980:V980"/>
    <mergeCell ref="C981:C987"/>
    <mergeCell ref="D981:H981"/>
    <mergeCell ref="I981:J981"/>
    <mergeCell ref="O981:O987"/>
    <mergeCell ref="P981:T981"/>
    <mergeCell ref="U981:V981"/>
    <mergeCell ref="D978:H978"/>
    <mergeCell ref="I978:J978"/>
    <mergeCell ref="P978:T978"/>
    <mergeCell ref="U978:V978"/>
    <mergeCell ref="D979:H979"/>
    <mergeCell ref="I979:J979"/>
    <mergeCell ref="P979:T979"/>
    <mergeCell ref="U979:V979"/>
    <mergeCell ref="D986:H986"/>
    <mergeCell ref="I986:J986"/>
    <mergeCell ref="P986:T986"/>
    <mergeCell ref="U986:V986"/>
    <mergeCell ref="D987:H987"/>
    <mergeCell ref="I987:J987"/>
    <mergeCell ref="P987:T987"/>
    <mergeCell ref="U987:V987"/>
    <mergeCell ref="D984:H984"/>
    <mergeCell ref="I984:J984"/>
    <mergeCell ref="P984:T984"/>
    <mergeCell ref="U984:V984"/>
    <mergeCell ref="D985:H985"/>
    <mergeCell ref="I985:J985"/>
    <mergeCell ref="P985:T985"/>
    <mergeCell ref="U985:V985"/>
    <mergeCell ref="D982:H982"/>
    <mergeCell ref="I982:J982"/>
    <mergeCell ref="P982:T982"/>
    <mergeCell ref="U982:V982"/>
    <mergeCell ref="D983:H983"/>
    <mergeCell ref="I983:J983"/>
    <mergeCell ref="P983:T983"/>
    <mergeCell ref="U983:V983"/>
    <mergeCell ref="C1003:D1003"/>
    <mergeCell ref="E1003:J1003"/>
    <mergeCell ref="O1003:P1003"/>
    <mergeCell ref="Q1003:V1003"/>
    <mergeCell ref="C1004:J1004"/>
    <mergeCell ref="O1004:V1004"/>
    <mergeCell ref="I992:J992"/>
    <mergeCell ref="U992:V992"/>
    <mergeCell ref="C994:J994"/>
    <mergeCell ref="O994:V994"/>
    <mergeCell ref="C995:J998"/>
    <mergeCell ref="O995:V998"/>
    <mergeCell ref="D990:F990"/>
    <mergeCell ref="I990:J990"/>
    <mergeCell ref="P990:R990"/>
    <mergeCell ref="U990:V990"/>
    <mergeCell ref="I991:J991"/>
    <mergeCell ref="U991:V991"/>
    <mergeCell ref="C988:C992"/>
    <mergeCell ref="D988:F988"/>
    <mergeCell ref="I988:J988"/>
    <mergeCell ref="O988:O992"/>
    <mergeCell ref="P988:R988"/>
    <mergeCell ref="U988:V988"/>
    <mergeCell ref="D989:F989"/>
    <mergeCell ref="I989:J989"/>
    <mergeCell ref="P989:R989"/>
    <mergeCell ref="U989:V989"/>
    <mergeCell ref="Q1009:R1009"/>
    <mergeCell ref="S1009:V1009"/>
    <mergeCell ref="E1010:F1010"/>
    <mergeCell ref="G1010:J1010"/>
    <mergeCell ref="Q1010:R1010"/>
    <mergeCell ref="S1010:V1010"/>
    <mergeCell ref="G1007:H1007"/>
    <mergeCell ref="S1007:T1007"/>
    <mergeCell ref="C1008:D1011"/>
    <mergeCell ref="E1008:F1008"/>
    <mergeCell ref="G1008:J1008"/>
    <mergeCell ref="O1008:P1011"/>
    <mergeCell ref="Q1008:R1008"/>
    <mergeCell ref="S1008:V1008"/>
    <mergeCell ref="E1009:F1009"/>
    <mergeCell ref="G1009:J1009"/>
    <mergeCell ref="S1005:T1005"/>
    <mergeCell ref="U1005:V1005"/>
    <mergeCell ref="C1006:D1006"/>
    <mergeCell ref="E1006:F1006"/>
    <mergeCell ref="G1006:H1006"/>
    <mergeCell ref="I1006:J1006"/>
    <mergeCell ref="O1006:P1006"/>
    <mergeCell ref="Q1006:R1006"/>
    <mergeCell ref="S1006:T1006"/>
    <mergeCell ref="U1006:V1006"/>
    <mergeCell ref="C1005:D1005"/>
    <mergeCell ref="E1005:F1005"/>
    <mergeCell ref="G1005:H1005"/>
    <mergeCell ref="I1005:J1005"/>
    <mergeCell ref="O1005:P1005"/>
    <mergeCell ref="Q1005:R1005"/>
    <mergeCell ref="C1018:D1018"/>
    <mergeCell ref="O1018:P1018"/>
    <mergeCell ref="C1020:D1021"/>
    <mergeCell ref="E1020:J1021"/>
    <mergeCell ref="O1020:P1021"/>
    <mergeCell ref="Q1020:V1021"/>
    <mergeCell ref="C1015:J1015"/>
    <mergeCell ref="O1015:V1015"/>
    <mergeCell ref="C1016:J1016"/>
    <mergeCell ref="O1016:V1016"/>
    <mergeCell ref="C1017:J1017"/>
    <mergeCell ref="O1017:V1017"/>
    <mergeCell ref="E1011:F1011"/>
    <mergeCell ref="G1011:J1011"/>
    <mergeCell ref="Q1011:R1011"/>
    <mergeCell ref="S1011:V1011"/>
    <mergeCell ref="C1012:D1014"/>
    <mergeCell ref="E1012:F1012"/>
    <mergeCell ref="O1012:P1014"/>
    <mergeCell ref="Q1012:R1012"/>
    <mergeCell ref="E1013:E1014"/>
    <mergeCell ref="Q1013:Q1014"/>
    <mergeCell ref="D1026:H1026"/>
    <mergeCell ref="I1026:J1026"/>
    <mergeCell ref="P1026:T1026"/>
    <mergeCell ref="U1026:V1026"/>
    <mergeCell ref="D1027:H1027"/>
    <mergeCell ref="I1027:J1027"/>
    <mergeCell ref="P1027:T1027"/>
    <mergeCell ref="U1027:V1027"/>
    <mergeCell ref="C1022:D1023"/>
    <mergeCell ref="E1022:J1023"/>
    <mergeCell ref="O1022:P1023"/>
    <mergeCell ref="Q1022:V1023"/>
    <mergeCell ref="C1025:C1030"/>
    <mergeCell ref="D1025:H1025"/>
    <mergeCell ref="I1025:J1025"/>
    <mergeCell ref="O1025:O1030"/>
    <mergeCell ref="P1025:T1025"/>
    <mergeCell ref="U1025:V1025"/>
    <mergeCell ref="D1030:H1030"/>
    <mergeCell ref="I1030:J1030"/>
    <mergeCell ref="P1030:T1030"/>
    <mergeCell ref="U1030:V1030"/>
    <mergeCell ref="C1031:C1037"/>
    <mergeCell ref="D1031:H1031"/>
    <mergeCell ref="I1031:J1031"/>
    <mergeCell ref="O1031:O1037"/>
    <mergeCell ref="P1031:T1031"/>
    <mergeCell ref="U1031:V1031"/>
    <mergeCell ref="D1028:H1028"/>
    <mergeCell ref="I1028:J1028"/>
    <mergeCell ref="P1028:T1028"/>
    <mergeCell ref="U1028:V1028"/>
    <mergeCell ref="D1029:H1029"/>
    <mergeCell ref="I1029:J1029"/>
    <mergeCell ref="P1029:T1029"/>
    <mergeCell ref="U1029:V1029"/>
    <mergeCell ref="D1036:H1036"/>
    <mergeCell ref="I1036:J1036"/>
    <mergeCell ref="P1036:T1036"/>
    <mergeCell ref="U1036:V1036"/>
    <mergeCell ref="D1037:H1037"/>
    <mergeCell ref="I1037:J1037"/>
    <mergeCell ref="P1037:T1037"/>
    <mergeCell ref="U1037:V1037"/>
    <mergeCell ref="D1034:H1034"/>
    <mergeCell ref="I1034:J1034"/>
    <mergeCell ref="P1034:T1034"/>
    <mergeCell ref="U1034:V1034"/>
    <mergeCell ref="D1035:H1035"/>
    <mergeCell ref="I1035:J1035"/>
    <mergeCell ref="P1035:T1035"/>
    <mergeCell ref="U1035:V1035"/>
    <mergeCell ref="D1032:H1032"/>
    <mergeCell ref="I1032:J1032"/>
    <mergeCell ref="P1032:T1032"/>
    <mergeCell ref="U1032:V1032"/>
    <mergeCell ref="D1033:H1033"/>
    <mergeCell ref="I1033:J1033"/>
    <mergeCell ref="P1033:T1033"/>
    <mergeCell ref="U1033:V1033"/>
    <mergeCell ref="C1053:D1053"/>
    <mergeCell ref="E1053:J1053"/>
    <mergeCell ref="O1053:P1053"/>
    <mergeCell ref="Q1053:V1053"/>
    <mergeCell ref="C1054:J1054"/>
    <mergeCell ref="O1054:V1054"/>
    <mergeCell ref="I1042:J1042"/>
    <mergeCell ref="U1042:V1042"/>
    <mergeCell ref="C1044:J1044"/>
    <mergeCell ref="O1044:V1044"/>
    <mergeCell ref="C1045:J1048"/>
    <mergeCell ref="O1045:V1048"/>
    <mergeCell ref="D1040:F1040"/>
    <mergeCell ref="I1040:J1040"/>
    <mergeCell ref="P1040:R1040"/>
    <mergeCell ref="U1040:V1040"/>
    <mergeCell ref="I1041:J1041"/>
    <mergeCell ref="U1041:V1041"/>
    <mergeCell ref="C1038:C1042"/>
    <mergeCell ref="D1038:F1038"/>
    <mergeCell ref="I1038:J1038"/>
    <mergeCell ref="O1038:O1042"/>
    <mergeCell ref="P1038:R1038"/>
    <mergeCell ref="U1038:V1038"/>
    <mergeCell ref="D1039:F1039"/>
    <mergeCell ref="I1039:J1039"/>
    <mergeCell ref="P1039:R1039"/>
    <mergeCell ref="U1039:V1039"/>
    <mergeCell ref="Q1059:R1059"/>
    <mergeCell ref="S1059:V1059"/>
    <mergeCell ref="E1060:F1060"/>
    <mergeCell ref="G1060:J1060"/>
    <mergeCell ref="Q1060:R1060"/>
    <mergeCell ref="S1060:V1060"/>
    <mergeCell ref="G1057:H1057"/>
    <mergeCell ref="S1057:T1057"/>
    <mergeCell ref="C1058:D1061"/>
    <mergeCell ref="E1058:F1058"/>
    <mergeCell ref="G1058:J1058"/>
    <mergeCell ref="O1058:P1061"/>
    <mergeCell ref="Q1058:R1058"/>
    <mergeCell ref="S1058:V1058"/>
    <mergeCell ref="E1059:F1059"/>
    <mergeCell ref="G1059:J1059"/>
    <mergeCell ref="S1055:T1055"/>
    <mergeCell ref="U1055:V1055"/>
    <mergeCell ref="C1056:D1056"/>
    <mergeCell ref="E1056:F1056"/>
    <mergeCell ref="G1056:H1056"/>
    <mergeCell ref="I1056:J1056"/>
    <mergeCell ref="O1056:P1056"/>
    <mergeCell ref="Q1056:R1056"/>
    <mergeCell ref="S1056:T1056"/>
    <mergeCell ref="U1056:V1056"/>
    <mergeCell ref="C1055:D1055"/>
    <mergeCell ref="E1055:F1055"/>
    <mergeCell ref="G1055:H1055"/>
    <mergeCell ref="I1055:J1055"/>
    <mergeCell ref="O1055:P1055"/>
    <mergeCell ref="Q1055:R1055"/>
    <mergeCell ref="C1068:D1068"/>
    <mergeCell ref="O1068:P1068"/>
    <mergeCell ref="C1070:D1071"/>
    <mergeCell ref="E1070:J1071"/>
    <mergeCell ref="O1070:P1071"/>
    <mergeCell ref="Q1070:V1071"/>
    <mergeCell ref="C1065:J1065"/>
    <mergeCell ref="O1065:V1065"/>
    <mergeCell ref="C1066:J1066"/>
    <mergeCell ref="O1066:V1066"/>
    <mergeCell ref="C1067:J1067"/>
    <mergeCell ref="O1067:V1067"/>
    <mergeCell ref="E1061:F1061"/>
    <mergeCell ref="G1061:J1061"/>
    <mergeCell ref="Q1061:R1061"/>
    <mergeCell ref="S1061:V1061"/>
    <mergeCell ref="C1062:D1064"/>
    <mergeCell ref="E1062:F1062"/>
    <mergeCell ref="O1062:P1064"/>
    <mergeCell ref="Q1062:R1062"/>
    <mergeCell ref="E1063:E1064"/>
    <mergeCell ref="Q1063:Q1064"/>
    <mergeCell ref="D1076:H1076"/>
    <mergeCell ref="I1076:J1076"/>
    <mergeCell ref="P1076:T1076"/>
    <mergeCell ref="U1076:V1076"/>
    <mergeCell ref="D1077:H1077"/>
    <mergeCell ref="I1077:J1077"/>
    <mergeCell ref="P1077:T1077"/>
    <mergeCell ref="U1077:V1077"/>
    <mergeCell ref="C1072:D1073"/>
    <mergeCell ref="E1072:J1073"/>
    <mergeCell ref="O1072:P1073"/>
    <mergeCell ref="Q1072:V1073"/>
    <mergeCell ref="C1075:C1080"/>
    <mergeCell ref="D1075:H1075"/>
    <mergeCell ref="I1075:J1075"/>
    <mergeCell ref="O1075:O1080"/>
    <mergeCell ref="P1075:T1075"/>
    <mergeCell ref="U1075:V1075"/>
    <mergeCell ref="D1080:H1080"/>
    <mergeCell ref="I1080:J1080"/>
    <mergeCell ref="P1080:T1080"/>
    <mergeCell ref="U1080:V1080"/>
    <mergeCell ref="C1081:C1087"/>
    <mergeCell ref="D1081:H1081"/>
    <mergeCell ref="I1081:J1081"/>
    <mergeCell ref="O1081:O1087"/>
    <mergeCell ref="P1081:T1081"/>
    <mergeCell ref="U1081:V1081"/>
    <mergeCell ref="D1078:H1078"/>
    <mergeCell ref="I1078:J1078"/>
    <mergeCell ref="P1078:T1078"/>
    <mergeCell ref="U1078:V1078"/>
    <mergeCell ref="D1079:H1079"/>
    <mergeCell ref="I1079:J1079"/>
    <mergeCell ref="P1079:T1079"/>
    <mergeCell ref="U1079:V1079"/>
    <mergeCell ref="D1086:H1086"/>
    <mergeCell ref="I1086:J1086"/>
    <mergeCell ref="P1086:T1086"/>
    <mergeCell ref="U1086:V1086"/>
    <mergeCell ref="D1087:H1087"/>
    <mergeCell ref="I1087:J1087"/>
    <mergeCell ref="P1087:T1087"/>
    <mergeCell ref="U1087:V1087"/>
    <mergeCell ref="D1084:H1084"/>
    <mergeCell ref="I1084:J1084"/>
    <mergeCell ref="P1084:T1084"/>
    <mergeCell ref="U1084:V1084"/>
    <mergeCell ref="D1085:H1085"/>
    <mergeCell ref="I1085:J1085"/>
    <mergeCell ref="P1085:T1085"/>
    <mergeCell ref="U1085:V1085"/>
    <mergeCell ref="D1082:H1082"/>
    <mergeCell ref="I1082:J1082"/>
    <mergeCell ref="P1082:T1082"/>
    <mergeCell ref="U1082:V1082"/>
    <mergeCell ref="D1083:H1083"/>
    <mergeCell ref="I1083:J1083"/>
    <mergeCell ref="P1083:T1083"/>
    <mergeCell ref="U1083:V1083"/>
    <mergeCell ref="C1103:D1103"/>
    <mergeCell ref="E1103:J1103"/>
    <mergeCell ref="O1103:P1103"/>
    <mergeCell ref="Q1103:V1103"/>
    <mergeCell ref="C1104:J1104"/>
    <mergeCell ref="O1104:V1104"/>
    <mergeCell ref="I1092:J1092"/>
    <mergeCell ref="U1092:V1092"/>
    <mergeCell ref="C1094:J1094"/>
    <mergeCell ref="O1094:V1094"/>
    <mergeCell ref="C1095:J1098"/>
    <mergeCell ref="O1095:V1098"/>
    <mergeCell ref="D1090:F1090"/>
    <mergeCell ref="I1090:J1090"/>
    <mergeCell ref="P1090:R1090"/>
    <mergeCell ref="U1090:V1090"/>
    <mergeCell ref="I1091:J1091"/>
    <mergeCell ref="U1091:V1091"/>
    <mergeCell ref="C1088:C1092"/>
    <mergeCell ref="D1088:F1088"/>
    <mergeCell ref="I1088:J1088"/>
    <mergeCell ref="O1088:O1092"/>
    <mergeCell ref="P1088:R1088"/>
    <mergeCell ref="U1088:V1088"/>
    <mergeCell ref="D1089:F1089"/>
    <mergeCell ref="I1089:J1089"/>
    <mergeCell ref="P1089:R1089"/>
    <mergeCell ref="U1089:V1089"/>
    <mergeCell ref="Q1109:R1109"/>
    <mergeCell ref="S1109:V1109"/>
    <mergeCell ref="E1110:F1110"/>
    <mergeCell ref="G1110:J1110"/>
    <mergeCell ref="Q1110:R1110"/>
    <mergeCell ref="S1110:V1110"/>
    <mergeCell ref="G1107:H1107"/>
    <mergeCell ref="S1107:T1107"/>
    <mergeCell ref="C1108:D1111"/>
    <mergeCell ref="E1108:F1108"/>
    <mergeCell ref="G1108:J1108"/>
    <mergeCell ref="O1108:P1111"/>
    <mergeCell ref="Q1108:R1108"/>
    <mergeCell ref="S1108:V1108"/>
    <mergeCell ref="E1109:F1109"/>
    <mergeCell ref="G1109:J1109"/>
    <mergeCell ref="S1105:T1105"/>
    <mergeCell ref="U1105:V1105"/>
    <mergeCell ref="C1106:D1106"/>
    <mergeCell ref="E1106:F1106"/>
    <mergeCell ref="G1106:H1106"/>
    <mergeCell ref="I1106:J1106"/>
    <mergeCell ref="O1106:P1106"/>
    <mergeCell ref="Q1106:R1106"/>
    <mergeCell ref="S1106:T1106"/>
    <mergeCell ref="U1106:V1106"/>
    <mergeCell ref="C1105:D1105"/>
    <mergeCell ref="E1105:F1105"/>
    <mergeCell ref="G1105:H1105"/>
    <mergeCell ref="I1105:J1105"/>
    <mergeCell ref="O1105:P1105"/>
    <mergeCell ref="Q1105:R1105"/>
    <mergeCell ref="C1118:D1118"/>
    <mergeCell ref="O1118:P1118"/>
    <mergeCell ref="C1120:D1121"/>
    <mergeCell ref="E1120:J1121"/>
    <mergeCell ref="O1120:P1121"/>
    <mergeCell ref="Q1120:V1121"/>
    <mergeCell ref="C1115:J1115"/>
    <mergeCell ref="O1115:V1115"/>
    <mergeCell ref="C1116:J1116"/>
    <mergeCell ref="O1116:V1116"/>
    <mergeCell ref="C1117:J1117"/>
    <mergeCell ref="O1117:V1117"/>
    <mergeCell ref="E1111:F1111"/>
    <mergeCell ref="G1111:J1111"/>
    <mergeCell ref="Q1111:R1111"/>
    <mergeCell ref="S1111:V1111"/>
    <mergeCell ref="C1112:D1114"/>
    <mergeCell ref="E1112:F1112"/>
    <mergeCell ref="O1112:P1114"/>
    <mergeCell ref="Q1112:R1112"/>
    <mergeCell ref="E1113:E1114"/>
    <mergeCell ref="Q1113:Q1114"/>
    <mergeCell ref="D1126:H1126"/>
    <mergeCell ref="I1126:J1126"/>
    <mergeCell ref="P1126:T1126"/>
    <mergeCell ref="U1126:V1126"/>
    <mergeCell ref="D1127:H1127"/>
    <mergeCell ref="I1127:J1127"/>
    <mergeCell ref="P1127:T1127"/>
    <mergeCell ref="U1127:V1127"/>
    <mergeCell ref="C1122:D1123"/>
    <mergeCell ref="E1122:J1123"/>
    <mergeCell ref="O1122:P1123"/>
    <mergeCell ref="Q1122:V1123"/>
    <mergeCell ref="C1125:C1130"/>
    <mergeCell ref="D1125:H1125"/>
    <mergeCell ref="I1125:J1125"/>
    <mergeCell ref="O1125:O1130"/>
    <mergeCell ref="P1125:T1125"/>
    <mergeCell ref="U1125:V1125"/>
    <mergeCell ref="D1130:H1130"/>
    <mergeCell ref="I1130:J1130"/>
    <mergeCell ref="P1130:T1130"/>
    <mergeCell ref="U1130:V1130"/>
    <mergeCell ref="C1131:C1137"/>
    <mergeCell ref="D1131:H1131"/>
    <mergeCell ref="I1131:J1131"/>
    <mergeCell ref="O1131:O1137"/>
    <mergeCell ref="P1131:T1131"/>
    <mergeCell ref="U1131:V1131"/>
    <mergeCell ref="D1128:H1128"/>
    <mergeCell ref="I1128:J1128"/>
    <mergeCell ref="P1128:T1128"/>
    <mergeCell ref="U1128:V1128"/>
    <mergeCell ref="D1129:H1129"/>
    <mergeCell ref="I1129:J1129"/>
    <mergeCell ref="P1129:T1129"/>
    <mergeCell ref="U1129:V1129"/>
    <mergeCell ref="D1136:H1136"/>
    <mergeCell ref="I1136:J1136"/>
    <mergeCell ref="P1136:T1136"/>
    <mergeCell ref="U1136:V1136"/>
    <mergeCell ref="D1137:H1137"/>
    <mergeCell ref="I1137:J1137"/>
    <mergeCell ref="P1137:T1137"/>
    <mergeCell ref="U1137:V1137"/>
    <mergeCell ref="D1134:H1134"/>
    <mergeCell ref="I1134:J1134"/>
    <mergeCell ref="P1134:T1134"/>
    <mergeCell ref="U1134:V1134"/>
    <mergeCell ref="D1135:H1135"/>
    <mergeCell ref="I1135:J1135"/>
    <mergeCell ref="P1135:T1135"/>
    <mergeCell ref="U1135:V1135"/>
    <mergeCell ref="D1132:H1132"/>
    <mergeCell ref="I1132:J1132"/>
    <mergeCell ref="P1132:T1132"/>
    <mergeCell ref="U1132:V1132"/>
    <mergeCell ref="D1133:H1133"/>
    <mergeCell ref="I1133:J1133"/>
    <mergeCell ref="P1133:T1133"/>
    <mergeCell ref="U1133:V1133"/>
    <mergeCell ref="C1153:D1153"/>
    <mergeCell ref="E1153:J1153"/>
    <mergeCell ref="O1153:P1153"/>
    <mergeCell ref="Q1153:V1153"/>
    <mergeCell ref="C1154:J1154"/>
    <mergeCell ref="O1154:V1154"/>
    <mergeCell ref="I1142:J1142"/>
    <mergeCell ref="U1142:V1142"/>
    <mergeCell ref="C1144:J1144"/>
    <mergeCell ref="O1144:V1144"/>
    <mergeCell ref="C1145:J1148"/>
    <mergeCell ref="O1145:V1148"/>
    <mergeCell ref="D1140:F1140"/>
    <mergeCell ref="I1140:J1140"/>
    <mergeCell ref="P1140:R1140"/>
    <mergeCell ref="U1140:V1140"/>
    <mergeCell ref="I1141:J1141"/>
    <mergeCell ref="U1141:V1141"/>
    <mergeCell ref="C1138:C1142"/>
    <mergeCell ref="D1138:F1138"/>
    <mergeCell ref="I1138:J1138"/>
    <mergeCell ref="O1138:O1142"/>
    <mergeCell ref="P1138:R1138"/>
    <mergeCell ref="U1138:V1138"/>
    <mergeCell ref="D1139:F1139"/>
    <mergeCell ref="I1139:J1139"/>
    <mergeCell ref="P1139:R1139"/>
    <mergeCell ref="U1139:V1139"/>
    <mergeCell ref="Q1159:R1159"/>
    <mergeCell ref="S1159:V1159"/>
    <mergeCell ref="E1160:F1160"/>
    <mergeCell ref="G1160:J1160"/>
    <mergeCell ref="Q1160:R1160"/>
    <mergeCell ref="S1160:V1160"/>
    <mergeCell ref="G1157:H1157"/>
    <mergeCell ref="S1157:T1157"/>
    <mergeCell ref="C1158:D1161"/>
    <mergeCell ref="E1158:F1158"/>
    <mergeCell ref="G1158:J1158"/>
    <mergeCell ref="O1158:P1161"/>
    <mergeCell ref="Q1158:R1158"/>
    <mergeCell ref="S1158:V1158"/>
    <mergeCell ref="E1159:F1159"/>
    <mergeCell ref="G1159:J1159"/>
    <mergeCell ref="S1155:T1155"/>
    <mergeCell ref="U1155:V1155"/>
    <mergeCell ref="C1156:D1156"/>
    <mergeCell ref="E1156:F1156"/>
    <mergeCell ref="G1156:H1156"/>
    <mergeCell ref="I1156:J1156"/>
    <mergeCell ref="O1156:P1156"/>
    <mergeCell ref="Q1156:R1156"/>
    <mergeCell ref="S1156:T1156"/>
    <mergeCell ref="U1156:V1156"/>
    <mergeCell ref="C1155:D1155"/>
    <mergeCell ref="E1155:F1155"/>
    <mergeCell ref="G1155:H1155"/>
    <mergeCell ref="I1155:J1155"/>
    <mergeCell ref="O1155:P1155"/>
    <mergeCell ref="Q1155:R1155"/>
    <mergeCell ref="C1168:D1168"/>
    <mergeCell ref="O1168:P1168"/>
    <mergeCell ref="C1170:D1171"/>
    <mergeCell ref="E1170:J1171"/>
    <mergeCell ref="O1170:P1171"/>
    <mergeCell ref="Q1170:V1171"/>
    <mergeCell ref="C1165:J1165"/>
    <mergeCell ref="O1165:V1165"/>
    <mergeCell ref="C1166:J1166"/>
    <mergeCell ref="O1166:V1166"/>
    <mergeCell ref="C1167:J1167"/>
    <mergeCell ref="O1167:V1167"/>
    <mergeCell ref="E1161:F1161"/>
    <mergeCell ref="G1161:J1161"/>
    <mergeCell ref="Q1161:R1161"/>
    <mergeCell ref="S1161:V1161"/>
    <mergeCell ref="C1162:D1164"/>
    <mergeCell ref="E1162:F1162"/>
    <mergeCell ref="O1162:P1164"/>
    <mergeCell ref="Q1162:R1162"/>
    <mergeCell ref="E1163:E1164"/>
    <mergeCell ref="Q1163:Q1164"/>
    <mergeCell ref="D1176:H1176"/>
    <mergeCell ref="I1176:J1176"/>
    <mergeCell ref="P1176:T1176"/>
    <mergeCell ref="U1176:V1176"/>
    <mergeCell ref="D1177:H1177"/>
    <mergeCell ref="I1177:J1177"/>
    <mergeCell ref="P1177:T1177"/>
    <mergeCell ref="U1177:V1177"/>
    <mergeCell ref="C1172:D1173"/>
    <mergeCell ref="E1172:J1173"/>
    <mergeCell ref="O1172:P1173"/>
    <mergeCell ref="Q1172:V1173"/>
    <mergeCell ref="C1175:C1180"/>
    <mergeCell ref="D1175:H1175"/>
    <mergeCell ref="I1175:J1175"/>
    <mergeCell ref="O1175:O1180"/>
    <mergeCell ref="P1175:T1175"/>
    <mergeCell ref="U1175:V1175"/>
    <mergeCell ref="D1180:H1180"/>
    <mergeCell ref="I1180:J1180"/>
    <mergeCell ref="P1180:T1180"/>
    <mergeCell ref="U1180:V1180"/>
    <mergeCell ref="C1181:C1187"/>
    <mergeCell ref="D1181:H1181"/>
    <mergeCell ref="I1181:J1181"/>
    <mergeCell ref="O1181:O1187"/>
    <mergeCell ref="P1181:T1181"/>
    <mergeCell ref="U1181:V1181"/>
    <mergeCell ref="D1178:H1178"/>
    <mergeCell ref="I1178:J1178"/>
    <mergeCell ref="P1178:T1178"/>
    <mergeCell ref="U1178:V1178"/>
    <mergeCell ref="D1179:H1179"/>
    <mergeCell ref="I1179:J1179"/>
    <mergeCell ref="P1179:T1179"/>
    <mergeCell ref="U1179:V1179"/>
    <mergeCell ref="D1186:H1186"/>
    <mergeCell ref="I1186:J1186"/>
    <mergeCell ref="P1186:T1186"/>
    <mergeCell ref="U1186:V1186"/>
    <mergeCell ref="D1187:H1187"/>
    <mergeCell ref="I1187:J1187"/>
    <mergeCell ref="P1187:T1187"/>
    <mergeCell ref="U1187:V1187"/>
    <mergeCell ref="D1184:H1184"/>
    <mergeCell ref="I1184:J1184"/>
    <mergeCell ref="P1184:T1184"/>
    <mergeCell ref="U1184:V1184"/>
    <mergeCell ref="D1185:H1185"/>
    <mergeCell ref="I1185:J1185"/>
    <mergeCell ref="P1185:T1185"/>
    <mergeCell ref="U1185:V1185"/>
    <mergeCell ref="D1182:H1182"/>
    <mergeCell ref="I1182:J1182"/>
    <mergeCell ref="P1182:T1182"/>
    <mergeCell ref="U1182:V1182"/>
    <mergeCell ref="D1183:H1183"/>
    <mergeCell ref="I1183:J1183"/>
    <mergeCell ref="P1183:T1183"/>
    <mergeCell ref="U1183:V1183"/>
    <mergeCell ref="C1203:D1203"/>
    <mergeCell ref="E1203:J1203"/>
    <mergeCell ref="O1203:P1203"/>
    <mergeCell ref="Q1203:V1203"/>
    <mergeCell ref="C1204:J1204"/>
    <mergeCell ref="O1204:V1204"/>
    <mergeCell ref="I1192:J1192"/>
    <mergeCell ref="U1192:V1192"/>
    <mergeCell ref="C1194:J1194"/>
    <mergeCell ref="O1194:V1194"/>
    <mergeCell ref="C1195:J1198"/>
    <mergeCell ref="O1195:V1198"/>
    <mergeCell ref="D1190:F1190"/>
    <mergeCell ref="I1190:J1190"/>
    <mergeCell ref="P1190:R1190"/>
    <mergeCell ref="U1190:V1190"/>
    <mergeCell ref="I1191:J1191"/>
    <mergeCell ref="U1191:V1191"/>
    <mergeCell ref="C1188:C1192"/>
    <mergeCell ref="D1188:F1188"/>
    <mergeCell ref="I1188:J1188"/>
    <mergeCell ref="O1188:O1192"/>
    <mergeCell ref="P1188:R1188"/>
    <mergeCell ref="U1188:V1188"/>
    <mergeCell ref="D1189:F1189"/>
    <mergeCell ref="I1189:J1189"/>
    <mergeCell ref="P1189:R1189"/>
    <mergeCell ref="U1189:V1189"/>
    <mergeCell ref="Q1209:R1209"/>
    <mergeCell ref="S1209:V1209"/>
    <mergeCell ref="E1210:F1210"/>
    <mergeCell ref="G1210:J1210"/>
    <mergeCell ref="Q1210:R1210"/>
    <mergeCell ref="S1210:V1210"/>
    <mergeCell ref="G1207:H1207"/>
    <mergeCell ref="S1207:T1207"/>
    <mergeCell ref="C1208:D1211"/>
    <mergeCell ref="E1208:F1208"/>
    <mergeCell ref="G1208:J1208"/>
    <mergeCell ref="O1208:P1211"/>
    <mergeCell ref="Q1208:R1208"/>
    <mergeCell ref="S1208:V1208"/>
    <mergeCell ref="E1209:F1209"/>
    <mergeCell ref="G1209:J1209"/>
    <mergeCell ref="S1205:T1205"/>
    <mergeCell ref="U1205:V1205"/>
    <mergeCell ref="C1206:D1206"/>
    <mergeCell ref="E1206:F1206"/>
    <mergeCell ref="G1206:H1206"/>
    <mergeCell ref="I1206:J1206"/>
    <mergeCell ref="O1206:P1206"/>
    <mergeCell ref="Q1206:R1206"/>
    <mergeCell ref="S1206:T1206"/>
    <mergeCell ref="U1206:V1206"/>
    <mergeCell ref="C1205:D1205"/>
    <mergeCell ref="E1205:F1205"/>
    <mergeCell ref="G1205:H1205"/>
    <mergeCell ref="I1205:J1205"/>
    <mergeCell ref="O1205:P1205"/>
    <mergeCell ref="Q1205:R1205"/>
    <mergeCell ref="C1218:D1218"/>
    <mergeCell ref="O1218:P1218"/>
    <mergeCell ref="C1220:D1221"/>
    <mergeCell ref="E1220:J1221"/>
    <mergeCell ref="O1220:P1221"/>
    <mergeCell ref="Q1220:V1221"/>
    <mergeCell ref="C1215:J1215"/>
    <mergeCell ref="O1215:V1215"/>
    <mergeCell ref="C1216:J1216"/>
    <mergeCell ref="O1216:V1216"/>
    <mergeCell ref="C1217:J1217"/>
    <mergeCell ref="O1217:V1217"/>
    <mergeCell ref="E1211:F1211"/>
    <mergeCell ref="G1211:J1211"/>
    <mergeCell ref="Q1211:R1211"/>
    <mergeCell ref="S1211:V1211"/>
    <mergeCell ref="C1212:D1214"/>
    <mergeCell ref="E1212:F1212"/>
    <mergeCell ref="O1212:P1214"/>
    <mergeCell ref="Q1212:R1212"/>
    <mergeCell ref="E1213:E1214"/>
    <mergeCell ref="Q1213:Q1214"/>
    <mergeCell ref="D1226:H1226"/>
    <mergeCell ref="I1226:J1226"/>
    <mergeCell ref="P1226:T1226"/>
    <mergeCell ref="U1226:V1226"/>
    <mergeCell ref="D1227:H1227"/>
    <mergeCell ref="I1227:J1227"/>
    <mergeCell ref="P1227:T1227"/>
    <mergeCell ref="U1227:V1227"/>
    <mergeCell ref="C1222:D1223"/>
    <mergeCell ref="E1222:J1223"/>
    <mergeCell ref="O1222:P1223"/>
    <mergeCell ref="Q1222:V1223"/>
    <mergeCell ref="C1225:C1230"/>
    <mergeCell ref="D1225:H1225"/>
    <mergeCell ref="I1225:J1225"/>
    <mergeCell ref="O1225:O1230"/>
    <mergeCell ref="P1225:T1225"/>
    <mergeCell ref="U1225:V1225"/>
    <mergeCell ref="D1230:H1230"/>
    <mergeCell ref="I1230:J1230"/>
    <mergeCell ref="P1230:T1230"/>
    <mergeCell ref="U1230:V1230"/>
    <mergeCell ref="C1231:C1237"/>
    <mergeCell ref="D1231:H1231"/>
    <mergeCell ref="I1231:J1231"/>
    <mergeCell ref="O1231:O1237"/>
    <mergeCell ref="P1231:T1231"/>
    <mergeCell ref="U1231:V1231"/>
    <mergeCell ref="D1228:H1228"/>
    <mergeCell ref="I1228:J1228"/>
    <mergeCell ref="P1228:T1228"/>
    <mergeCell ref="U1228:V1228"/>
    <mergeCell ref="D1229:H1229"/>
    <mergeCell ref="I1229:J1229"/>
    <mergeCell ref="P1229:T1229"/>
    <mergeCell ref="U1229:V1229"/>
    <mergeCell ref="D1236:H1236"/>
    <mergeCell ref="I1236:J1236"/>
    <mergeCell ref="P1236:T1236"/>
    <mergeCell ref="U1236:V1236"/>
    <mergeCell ref="D1237:H1237"/>
    <mergeCell ref="I1237:J1237"/>
    <mergeCell ref="P1237:T1237"/>
    <mergeCell ref="U1237:V1237"/>
    <mergeCell ref="D1234:H1234"/>
    <mergeCell ref="I1234:J1234"/>
    <mergeCell ref="P1234:T1234"/>
    <mergeCell ref="U1234:V1234"/>
    <mergeCell ref="D1235:H1235"/>
    <mergeCell ref="I1235:J1235"/>
    <mergeCell ref="P1235:T1235"/>
    <mergeCell ref="U1235:V1235"/>
    <mergeCell ref="D1232:H1232"/>
    <mergeCell ref="I1232:J1232"/>
    <mergeCell ref="P1232:T1232"/>
    <mergeCell ref="U1232:V1232"/>
    <mergeCell ref="D1233:H1233"/>
    <mergeCell ref="I1233:J1233"/>
    <mergeCell ref="P1233:T1233"/>
    <mergeCell ref="U1233:V1233"/>
    <mergeCell ref="C1253:D1253"/>
    <mergeCell ref="E1253:J1253"/>
    <mergeCell ref="O1253:P1253"/>
    <mergeCell ref="Q1253:V1253"/>
    <mergeCell ref="C1254:J1254"/>
    <mergeCell ref="O1254:V1254"/>
    <mergeCell ref="I1242:J1242"/>
    <mergeCell ref="U1242:V1242"/>
    <mergeCell ref="C1244:J1244"/>
    <mergeCell ref="O1244:V1244"/>
    <mergeCell ref="C1245:J1248"/>
    <mergeCell ref="O1245:V1248"/>
    <mergeCell ref="D1240:F1240"/>
    <mergeCell ref="I1240:J1240"/>
    <mergeCell ref="P1240:R1240"/>
    <mergeCell ref="U1240:V1240"/>
    <mergeCell ref="I1241:J1241"/>
    <mergeCell ref="U1241:V1241"/>
    <mergeCell ref="C1238:C1242"/>
    <mergeCell ref="D1238:F1238"/>
    <mergeCell ref="I1238:J1238"/>
    <mergeCell ref="O1238:O1242"/>
    <mergeCell ref="P1238:R1238"/>
    <mergeCell ref="U1238:V1238"/>
    <mergeCell ref="D1239:F1239"/>
    <mergeCell ref="I1239:J1239"/>
    <mergeCell ref="P1239:R1239"/>
    <mergeCell ref="U1239:V1239"/>
    <mergeCell ref="Q1259:R1259"/>
    <mergeCell ref="S1259:V1259"/>
    <mergeCell ref="E1260:F1260"/>
    <mergeCell ref="G1260:J1260"/>
    <mergeCell ref="Q1260:R1260"/>
    <mergeCell ref="S1260:V1260"/>
    <mergeCell ref="G1257:H1257"/>
    <mergeCell ref="S1257:T1257"/>
    <mergeCell ref="C1258:D1261"/>
    <mergeCell ref="E1258:F1258"/>
    <mergeCell ref="G1258:J1258"/>
    <mergeCell ref="O1258:P1261"/>
    <mergeCell ref="Q1258:R1258"/>
    <mergeCell ref="S1258:V1258"/>
    <mergeCell ref="E1259:F1259"/>
    <mergeCell ref="G1259:J1259"/>
    <mergeCell ref="S1255:T1255"/>
    <mergeCell ref="U1255:V1255"/>
    <mergeCell ref="C1256:D1256"/>
    <mergeCell ref="E1256:F1256"/>
    <mergeCell ref="G1256:H1256"/>
    <mergeCell ref="I1256:J1256"/>
    <mergeCell ref="O1256:P1256"/>
    <mergeCell ref="Q1256:R1256"/>
    <mergeCell ref="S1256:T1256"/>
    <mergeCell ref="U1256:V1256"/>
    <mergeCell ref="C1255:D1255"/>
    <mergeCell ref="E1255:F1255"/>
    <mergeCell ref="G1255:H1255"/>
    <mergeCell ref="I1255:J1255"/>
    <mergeCell ref="O1255:P1255"/>
    <mergeCell ref="Q1255:R1255"/>
    <mergeCell ref="C1268:D1268"/>
    <mergeCell ref="O1268:P1268"/>
    <mergeCell ref="C1270:D1271"/>
    <mergeCell ref="E1270:J1271"/>
    <mergeCell ref="O1270:P1271"/>
    <mergeCell ref="Q1270:V1271"/>
    <mergeCell ref="C1265:J1265"/>
    <mergeCell ref="O1265:V1265"/>
    <mergeCell ref="C1266:J1266"/>
    <mergeCell ref="O1266:V1266"/>
    <mergeCell ref="C1267:J1267"/>
    <mergeCell ref="O1267:V1267"/>
    <mergeCell ref="E1261:F1261"/>
    <mergeCell ref="G1261:J1261"/>
    <mergeCell ref="Q1261:R1261"/>
    <mergeCell ref="S1261:V1261"/>
    <mergeCell ref="C1262:D1264"/>
    <mergeCell ref="E1262:F1262"/>
    <mergeCell ref="O1262:P1264"/>
    <mergeCell ref="Q1262:R1262"/>
    <mergeCell ref="E1263:E1264"/>
    <mergeCell ref="Q1263:Q1264"/>
    <mergeCell ref="D1276:H1276"/>
    <mergeCell ref="I1276:J1276"/>
    <mergeCell ref="P1276:T1276"/>
    <mergeCell ref="U1276:V1276"/>
    <mergeCell ref="D1277:H1277"/>
    <mergeCell ref="I1277:J1277"/>
    <mergeCell ref="P1277:T1277"/>
    <mergeCell ref="U1277:V1277"/>
    <mergeCell ref="C1272:D1273"/>
    <mergeCell ref="E1272:J1273"/>
    <mergeCell ref="O1272:P1273"/>
    <mergeCell ref="Q1272:V1273"/>
    <mergeCell ref="C1275:C1280"/>
    <mergeCell ref="D1275:H1275"/>
    <mergeCell ref="I1275:J1275"/>
    <mergeCell ref="O1275:O1280"/>
    <mergeCell ref="P1275:T1275"/>
    <mergeCell ref="U1275:V1275"/>
    <mergeCell ref="D1280:H1280"/>
    <mergeCell ref="I1280:J1280"/>
    <mergeCell ref="P1280:T1280"/>
    <mergeCell ref="U1280:V1280"/>
    <mergeCell ref="D1278:H1278"/>
    <mergeCell ref="I1278:J1278"/>
    <mergeCell ref="P1278:T1278"/>
    <mergeCell ref="U1278:V1278"/>
    <mergeCell ref="D1279:H1279"/>
    <mergeCell ref="I1279:J1279"/>
    <mergeCell ref="P1279:T1279"/>
    <mergeCell ref="U1279:V1279"/>
    <mergeCell ref="D1287:H1287"/>
    <mergeCell ref="I1287:J1287"/>
    <mergeCell ref="P1287:T1287"/>
    <mergeCell ref="U1287:V1287"/>
    <mergeCell ref="D1284:H1284"/>
    <mergeCell ref="I1284:J1284"/>
    <mergeCell ref="P1284:T1284"/>
    <mergeCell ref="U1284:V1284"/>
    <mergeCell ref="D1285:H1285"/>
    <mergeCell ref="I1285:J1285"/>
    <mergeCell ref="P1285:T1285"/>
    <mergeCell ref="U1285:V1285"/>
    <mergeCell ref="D1282:H1282"/>
    <mergeCell ref="I1282:J1282"/>
    <mergeCell ref="P1282:T1282"/>
    <mergeCell ref="U1282:V1282"/>
    <mergeCell ref="D1283:H1283"/>
    <mergeCell ref="I1283:J1283"/>
    <mergeCell ref="P1283:T1283"/>
    <mergeCell ref="U1283:V1283"/>
    <mergeCell ref="C1281:C1287"/>
    <mergeCell ref="D1281:H1281"/>
    <mergeCell ref="I1281:J1281"/>
    <mergeCell ref="O1281:O1287"/>
    <mergeCell ref="P1281:T1281"/>
    <mergeCell ref="U1281:V1281"/>
    <mergeCell ref="I1292:J1292"/>
    <mergeCell ref="U1292:V1292"/>
    <mergeCell ref="C1294:J1294"/>
    <mergeCell ref="O1294:V1294"/>
    <mergeCell ref="C1295:J1298"/>
    <mergeCell ref="O1295:V1298"/>
    <mergeCell ref="D1290:F1290"/>
    <mergeCell ref="I1290:J1290"/>
    <mergeCell ref="P1290:R1290"/>
    <mergeCell ref="U1290:V1290"/>
    <mergeCell ref="I1291:J1291"/>
    <mergeCell ref="U1291:V1291"/>
    <mergeCell ref="C1288:C1292"/>
    <mergeCell ref="D1288:F1288"/>
    <mergeCell ref="I1288:J1288"/>
    <mergeCell ref="O1288:O1292"/>
    <mergeCell ref="P1288:R1288"/>
    <mergeCell ref="U1288:V1288"/>
    <mergeCell ref="D1289:F1289"/>
    <mergeCell ref="I1289:J1289"/>
    <mergeCell ref="P1289:R1289"/>
    <mergeCell ref="U1289:V1289"/>
    <mergeCell ref="D1286:H1286"/>
    <mergeCell ref="I1286:J1286"/>
    <mergeCell ref="P1286:T1286"/>
    <mergeCell ref="U1286:V1286"/>
  </mergeCells>
  <printOptions horizontalCentered="1" verticalCentered="1"/>
  <pageMargins left="0" right="0" top="0.19685039370078741" bottom="0" header="0" footer="0"/>
  <pageSetup paperSize="8" scale="68" fitToHeight="14" orientation="portrait" r:id="rId1"/>
  <rowBreaks count="12" manualBreakCount="12">
    <brk id="100" min="1" max="22" man="1"/>
    <brk id="200" min="1" max="22" man="1"/>
    <brk id="300" min="1" max="22" man="1"/>
    <brk id="400" min="1" max="22" man="1"/>
    <brk id="500" min="1" max="22" man="1"/>
    <brk id="600" min="1" max="22" man="1"/>
    <brk id="700" min="1" max="22" man="1"/>
    <brk id="800" min="1" max="22" man="1"/>
    <brk id="900" min="1" max="22" man="1"/>
    <brk id="1000" min="1" max="22" man="1"/>
    <brk id="1100" min="1" max="22" man="1"/>
    <brk id="1200" min="1" max="22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V27"/>
  <sheetViews>
    <sheetView topLeftCell="A10" workbookViewId="0">
      <selection activeCell="D28" sqref="D28:I30"/>
    </sheetView>
  </sheetViews>
  <sheetFormatPr baseColWidth="10" defaultRowHeight="15" x14ac:dyDescent="0.25"/>
  <cols>
    <col min="1" max="1" width="5.7109375" customWidth="1"/>
    <col min="11" max="11" width="5.7109375" customWidth="1"/>
    <col min="14" max="14" width="4.7109375" customWidth="1"/>
  </cols>
  <sheetData>
    <row r="1" spans="1:22" x14ac:dyDescent="0.25">
      <c r="A1" s="288"/>
      <c r="B1" s="289"/>
      <c r="C1" s="289"/>
      <c r="D1" s="289"/>
      <c r="E1" s="289"/>
      <c r="F1" s="289"/>
      <c r="G1" s="289"/>
      <c r="H1" s="289"/>
      <c r="I1" s="289"/>
      <c r="J1" s="289"/>
      <c r="K1" s="290"/>
    </row>
    <row r="2" spans="1:22" ht="15" customHeight="1" x14ac:dyDescent="0.25">
      <c r="A2" s="291"/>
      <c r="B2" s="1017" t="s">
        <v>439</v>
      </c>
      <c r="C2" s="1017"/>
      <c r="D2" s="1017"/>
      <c r="E2" s="292"/>
      <c r="F2" s="292"/>
      <c r="G2" s="292"/>
      <c r="H2" s="1018" t="s">
        <v>438</v>
      </c>
      <c r="I2" s="1018"/>
      <c r="J2" s="1018"/>
      <c r="K2" s="293"/>
    </row>
    <row r="3" spans="1:22" ht="15" customHeight="1" x14ac:dyDescent="0.25">
      <c r="A3" s="291"/>
      <c r="B3" s="1017"/>
      <c r="C3" s="1017"/>
      <c r="D3" s="1017"/>
      <c r="E3" s="292"/>
      <c r="F3" s="292"/>
      <c r="G3" s="292"/>
      <c r="H3" s="1018"/>
      <c r="I3" s="1018"/>
      <c r="J3" s="1018"/>
      <c r="K3" s="293"/>
    </row>
    <row r="4" spans="1:22" ht="15.75" customHeight="1" x14ac:dyDescent="0.25">
      <c r="A4" s="291"/>
      <c r="B4" s="1017"/>
      <c r="C4" s="1017"/>
      <c r="D4" s="1017"/>
      <c r="E4" s="292"/>
      <c r="F4" s="292"/>
      <c r="G4" s="292"/>
      <c r="H4" s="1018"/>
      <c r="I4" s="1018"/>
      <c r="J4" s="1018"/>
      <c r="K4" s="293"/>
    </row>
    <row r="5" spans="1:22" x14ac:dyDescent="0.25">
      <c r="A5" s="291"/>
      <c r="B5" s="1017"/>
      <c r="C5" s="1017"/>
      <c r="D5" s="1017"/>
      <c r="E5" s="292"/>
      <c r="F5" s="292"/>
      <c r="G5" s="292"/>
      <c r="H5" s="1018"/>
      <c r="I5" s="1018"/>
      <c r="J5" s="1018"/>
      <c r="K5" s="293"/>
    </row>
    <row r="6" spans="1:22" x14ac:dyDescent="0.25">
      <c r="A6" s="291"/>
      <c r="B6" s="1017"/>
      <c r="C6" s="1017"/>
      <c r="D6" s="1017"/>
      <c r="E6" s="292"/>
      <c r="F6" s="292"/>
      <c r="G6" s="292"/>
      <c r="H6" s="1018"/>
      <c r="I6" s="1018"/>
      <c r="J6" s="1018"/>
      <c r="K6" s="293"/>
    </row>
    <row r="7" spans="1:22" x14ac:dyDescent="0.25">
      <c r="A7" s="291"/>
      <c r="B7" s="1017"/>
      <c r="C7" s="1017"/>
      <c r="D7" s="1017"/>
      <c r="E7" s="292"/>
      <c r="F7" s="292"/>
      <c r="G7" s="292"/>
      <c r="H7" s="1018"/>
      <c r="I7" s="1018"/>
      <c r="J7" s="1018"/>
      <c r="K7" s="293"/>
    </row>
    <row r="8" spans="1:22" ht="15.75" thickBot="1" x14ac:dyDescent="0.3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3"/>
    </row>
    <row r="9" spans="1:22" ht="36.75" customHeight="1" thickBot="1" x14ac:dyDescent="0.6">
      <c r="A9" s="288"/>
      <c r="B9" s="1019" t="str">
        <f>'Séries-Statique'!A7</f>
        <v>Statique</v>
      </c>
      <c r="C9" s="1020"/>
      <c r="D9" s="1020"/>
      <c r="E9" s="1020"/>
      <c r="F9" s="1020"/>
      <c r="G9" s="1020"/>
      <c r="H9" s="1020"/>
      <c r="I9" s="1020"/>
      <c r="J9" s="1021"/>
      <c r="K9" s="290"/>
    </row>
    <row r="10" spans="1:22" ht="15" customHeight="1" x14ac:dyDescent="0.25">
      <c r="A10" s="291"/>
      <c r="B10" s="1026"/>
      <c r="C10" s="1026"/>
      <c r="D10" s="1026"/>
      <c r="E10" s="1026"/>
      <c r="F10" s="1026"/>
      <c r="G10" s="1026"/>
      <c r="H10" s="1026"/>
      <c r="I10" s="1026"/>
      <c r="J10" s="1026"/>
      <c r="K10" s="293"/>
    </row>
    <row r="11" spans="1:22" ht="21" customHeight="1" x14ac:dyDescent="0.25">
      <c r="A11" s="291"/>
      <c r="B11" s="999" t="s">
        <v>427</v>
      </c>
      <c r="C11" s="999"/>
      <c r="D11" s="999"/>
      <c r="E11" s="999"/>
      <c r="F11" s="999"/>
      <c r="G11" s="999"/>
      <c r="H11" s="999"/>
      <c r="I11" s="999"/>
      <c r="J11" s="999"/>
      <c r="K11" s="293"/>
    </row>
    <row r="12" spans="1:22" ht="21" x14ac:dyDescent="0.25">
      <c r="A12" s="291"/>
      <c r="B12" s="292"/>
      <c r="C12" s="1022" t="s">
        <v>410</v>
      </c>
      <c r="D12" s="1022"/>
      <c r="E12" s="1022"/>
      <c r="F12" s="1022"/>
      <c r="G12" s="1023" t="s">
        <v>636</v>
      </c>
      <c r="H12" s="1023"/>
      <c r="I12" s="1023"/>
      <c r="J12" s="1023"/>
      <c r="K12" s="1015" t="s">
        <v>637</v>
      </c>
      <c r="O12" s="675"/>
      <c r="P12" s="675"/>
      <c r="Q12" s="675"/>
      <c r="R12" s="675"/>
      <c r="S12" s="675"/>
      <c r="T12" s="675"/>
      <c r="U12" s="675"/>
      <c r="V12" s="675"/>
    </row>
    <row r="13" spans="1:22" ht="15.75" x14ac:dyDescent="0.25">
      <c r="A13" s="291"/>
      <c r="B13" s="292"/>
      <c r="C13" s="676"/>
      <c r="D13" s="676"/>
      <c r="E13" s="676"/>
      <c r="F13" s="676"/>
      <c r="G13" s="1016" t="s">
        <v>637</v>
      </c>
      <c r="H13" s="1016"/>
      <c r="I13" s="1016"/>
      <c r="J13" s="1016"/>
      <c r="K13" s="1015"/>
    </row>
    <row r="14" spans="1:22" ht="21" x14ac:dyDescent="0.25">
      <c r="A14" s="291"/>
      <c r="B14" s="1025" t="s">
        <v>638</v>
      </c>
      <c r="C14" s="1025"/>
      <c r="D14" s="1025"/>
      <c r="E14" s="1025"/>
      <c r="F14" s="1025"/>
      <c r="G14" s="1025"/>
      <c r="H14" s="1025"/>
      <c r="I14" s="1025"/>
      <c r="J14" s="1025"/>
      <c r="K14" s="1015"/>
    </row>
    <row r="15" spans="1:22" ht="10.5" customHeight="1" thickBot="1" x14ac:dyDescent="0.3">
      <c r="A15" s="291"/>
      <c r="B15" s="1026"/>
      <c r="C15" s="1026"/>
      <c r="D15" s="1026"/>
      <c r="E15" s="1026"/>
      <c r="F15" s="1026"/>
      <c r="G15" s="1026"/>
      <c r="H15" s="1026"/>
      <c r="I15" s="1026"/>
      <c r="J15" s="1026"/>
      <c r="K15" s="1015"/>
    </row>
    <row r="16" spans="1:22" ht="21" x14ac:dyDescent="0.35">
      <c r="A16" s="291"/>
      <c r="B16" s="572" t="s">
        <v>411</v>
      </c>
      <c r="C16" s="919"/>
      <c r="D16" s="920"/>
      <c r="E16" s="575" t="s">
        <v>420</v>
      </c>
      <c r="F16" s="575" t="s">
        <v>421</v>
      </c>
      <c r="G16" s="575" t="s">
        <v>422</v>
      </c>
      <c r="H16" s="575" t="s">
        <v>423</v>
      </c>
      <c r="I16" s="1027"/>
      <c r="J16" s="1028"/>
      <c r="K16" s="1015"/>
    </row>
    <row r="17" spans="1:11" ht="18.75" x14ac:dyDescent="0.3">
      <c r="A17" s="291"/>
      <c r="B17" s="573" t="s">
        <v>412</v>
      </c>
      <c r="C17" s="1003" t="s">
        <v>425</v>
      </c>
      <c r="D17" s="1004"/>
      <c r="E17" s="1004"/>
      <c r="F17" s="1004"/>
      <c r="G17" s="1004"/>
      <c r="H17" s="1004"/>
      <c r="I17" s="1004"/>
      <c r="J17" s="1005"/>
      <c r="K17" s="1015"/>
    </row>
    <row r="18" spans="1:11" ht="18.75" x14ac:dyDescent="0.3">
      <c r="A18" s="291"/>
      <c r="B18" s="573" t="s">
        <v>413</v>
      </c>
      <c r="C18" s="1009" t="s">
        <v>426</v>
      </c>
      <c r="D18" s="1010"/>
      <c r="E18" s="1010"/>
      <c r="F18" s="1010"/>
      <c r="G18" s="1010"/>
      <c r="H18" s="1010"/>
      <c r="I18" s="1010"/>
      <c r="J18" s="1011"/>
      <c r="K18" s="1015"/>
    </row>
    <row r="19" spans="1:11" ht="18.75" x14ac:dyDescent="0.3">
      <c r="A19" s="291"/>
      <c r="B19" s="573" t="s">
        <v>414</v>
      </c>
      <c r="C19" s="1009" t="s">
        <v>426</v>
      </c>
      <c r="D19" s="1010"/>
      <c r="E19" s="1010"/>
      <c r="F19" s="1010"/>
      <c r="G19" s="1010"/>
      <c r="H19" s="1010"/>
      <c r="I19" s="1010"/>
      <c r="J19" s="1011"/>
      <c r="K19" s="1015"/>
    </row>
    <row r="20" spans="1:11" ht="19.5" thickBot="1" x14ac:dyDescent="0.35">
      <c r="A20" s="291"/>
      <c r="B20" s="573" t="s">
        <v>415</v>
      </c>
      <c r="C20" s="1012" t="s">
        <v>426</v>
      </c>
      <c r="D20" s="1013"/>
      <c r="E20" s="1013"/>
      <c r="F20" s="1013"/>
      <c r="G20" s="1013"/>
      <c r="H20" s="1013"/>
      <c r="I20" s="1013"/>
      <c r="J20" s="1014"/>
      <c r="K20" s="1015"/>
    </row>
    <row r="21" spans="1:11" ht="19.5" thickTop="1" x14ac:dyDescent="0.3">
      <c r="A21" s="291"/>
      <c r="B21" s="573" t="s">
        <v>416</v>
      </c>
      <c r="C21" s="1006" t="s">
        <v>425</v>
      </c>
      <c r="D21" s="1007"/>
      <c r="E21" s="1007"/>
      <c r="F21" s="1007"/>
      <c r="G21" s="1007"/>
      <c r="H21" s="1007"/>
      <c r="I21" s="1007"/>
      <c r="J21" s="1008"/>
      <c r="K21" s="1015"/>
    </row>
    <row r="22" spans="1:11" ht="18.75" x14ac:dyDescent="0.3">
      <c r="A22" s="291"/>
      <c r="B22" s="573" t="s">
        <v>417</v>
      </c>
      <c r="C22" s="1003" t="s">
        <v>424</v>
      </c>
      <c r="D22" s="1004"/>
      <c r="E22" s="1004"/>
      <c r="F22" s="1004"/>
      <c r="G22" s="1004"/>
      <c r="H22" s="1004"/>
      <c r="I22" s="1004"/>
      <c r="J22" s="1005"/>
      <c r="K22" s="1015"/>
    </row>
    <row r="23" spans="1:11" ht="19.5" thickBot="1" x14ac:dyDescent="0.35">
      <c r="A23" s="291"/>
      <c r="B23" s="574" t="s">
        <v>418</v>
      </c>
      <c r="C23" s="1000" t="s">
        <v>424</v>
      </c>
      <c r="D23" s="1001"/>
      <c r="E23" s="1001"/>
      <c r="F23" s="1001"/>
      <c r="G23" s="1001"/>
      <c r="H23" s="1001"/>
      <c r="I23" s="1001"/>
      <c r="J23" s="1002"/>
      <c r="K23" s="1015"/>
    </row>
    <row r="24" spans="1:11" ht="10.5" customHeight="1" x14ac:dyDescent="0.3">
      <c r="A24" s="291"/>
      <c r="B24" s="946"/>
      <c r="C24" s="946"/>
      <c r="D24" s="946"/>
      <c r="E24" s="946"/>
      <c r="F24" s="946"/>
      <c r="G24" s="946"/>
      <c r="H24" s="946"/>
      <c r="I24" s="946"/>
      <c r="J24" s="946"/>
      <c r="K24" s="1015"/>
    </row>
    <row r="25" spans="1:11" ht="21" customHeight="1" x14ac:dyDescent="0.25">
      <c r="A25" s="291"/>
      <c r="B25" s="1024" t="s">
        <v>639</v>
      </c>
      <c r="C25" s="1024"/>
      <c r="D25" s="1024"/>
      <c r="E25" s="1024"/>
      <c r="F25" s="1024"/>
      <c r="G25" s="1024"/>
      <c r="H25" s="1024"/>
      <c r="I25" s="1024"/>
      <c r="J25" s="1024"/>
      <c r="K25" s="1015"/>
    </row>
    <row r="26" spans="1:11" ht="21.75" customHeight="1" x14ac:dyDescent="0.25">
      <c r="A26" s="291"/>
      <c r="B26" s="999" t="s">
        <v>419</v>
      </c>
      <c r="C26" s="999"/>
      <c r="D26" s="999"/>
      <c r="E26" s="999"/>
      <c r="F26" s="999"/>
      <c r="G26" s="999"/>
      <c r="H26" s="999"/>
      <c r="I26" s="999"/>
      <c r="J26" s="999"/>
      <c r="K26" s="293"/>
    </row>
    <row r="27" spans="1:11" ht="15.75" thickBot="1" x14ac:dyDescent="0.3">
      <c r="A27" s="294"/>
      <c r="B27" s="295"/>
      <c r="C27" s="295"/>
      <c r="D27" s="295"/>
      <c r="E27" s="295"/>
      <c r="F27" s="295"/>
      <c r="G27" s="295"/>
      <c r="H27" s="295"/>
      <c r="I27" s="295"/>
      <c r="J27" s="295"/>
      <c r="K27" s="296"/>
    </row>
  </sheetData>
  <mergeCells count="23">
    <mergeCell ref="K12:K25"/>
    <mergeCell ref="G13:J13"/>
    <mergeCell ref="B2:D7"/>
    <mergeCell ref="H2:J7"/>
    <mergeCell ref="B9:J9"/>
    <mergeCell ref="B11:J11"/>
    <mergeCell ref="C12:F12"/>
    <mergeCell ref="G12:J12"/>
    <mergeCell ref="B25:J25"/>
    <mergeCell ref="B14:J14"/>
    <mergeCell ref="B10:J10"/>
    <mergeCell ref="B15:J15"/>
    <mergeCell ref="C16:D16"/>
    <mergeCell ref="I16:J16"/>
    <mergeCell ref="B26:J26"/>
    <mergeCell ref="C23:J23"/>
    <mergeCell ref="C22:J22"/>
    <mergeCell ref="C17:J17"/>
    <mergeCell ref="C21:J21"/>
    <mergeCell ref="C18:J18"/>
    <mergeCell ref="B24:J24"/>
    <mergeCell ref="C19:J19"/>
    <mergeCell ref="C20:J20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  <pageSetUpPr fitToPage="1"/>
  </sheetPr>
  <dimension ref="A1:AA50"/>
  <sheetViews>
    <sheetView workbookViewId="0">
      <pane xSplit="7" ySplit="10" topLeftCell="M11" activePane="bottomRight" state="frozen"/>
      <selection pane="topRight"/>
      <selection pane="bottomLeft"/>
      <selection pane="bottomRight" activeCell="A7" sqref="A7:AA28"/>
    </sheetView>
  </sheetViews>
  <sheetFormatPr baseColWidth="10" defaultRowHeight="15" x14ac:dyDescent="0.25"/>
  <cols>
    <col min="1" max="2" width="7.7109375" customWidth="1"/>
    <col min="3" max="8" width="11.42578125" customWidth="1"/>
    <col min="9" max="12" width="12.7109375" customWidth="1"/>
    <col min="13" max="13" width="11.42578125" customWidth="1"/>
    <col min="14" max="14" width="12.7109375" customWidth="1"/>
    <col min="15" max="26" width="4.28515625" customWidth="1"/>
    <col min="27" max="27" width="11.42578125" customWidth="1"/>
  </cols>
  <sheetData>
    <row r="1" spans="1:27" ht="16.5" hidden="1" thickBot="1" x14ac:dyDescent="0.3">
      <c r="A1" s="867" t="s">
        <v>37</v>
      </c>
      <c r="B1" s="868"/>
      <c r="C1" s="869"/>
      <c r="D1" s="868" t="s">
        <v>90</v>
      </c>
      <c r="E1" s="868"/>
      <c r="F1" s="868"/>
      <c r="G1" s="869"/>
    </row>
    <row r="2" spans="1:27" hidden="1" x14ac:dyDescent="0.25">
      <c r="A2" s="870" t="s">
        <v>76</v>
      </c>
      <c r="B2" s="871"/>
      <c r="C2" s="122">
        <f>VLOOKUP($A$7,'Paramètres SERIES'!$A$3:$F$7,3,FALSE)</f>
        <v>18</v>
      </c>
      <c r="D2" s="878" t="str">
        <f>'Paramètres SERIES'!G2</f>
        <v>Echauffement</v>
      </c>
      <c r="E2" s="879"/>
      <c r="F2" s="880"/>
      <c r="G2" s="122">
        <f>VLOOKUP($A$7,'Paramètres SERIES'!$A$3:$L$7,7,FALSE)</f>
        <v>30</v>
      </c>
    </row>
    <row r="3" spans="1:27" hidden="1" x14ac:dyDescent="0.25">
      <c r="A3" s="863" t="s">
        <v>85</v>
      </c>
      <c r="B3" s="864"/>
      <c r="C3" s="112">
        <f>VLOOKUP($A$7,'Paramètres SERIES'!$A$3:$F$7,4,FALSE)</f>
        <v>2</v>
      </c>
      <c r="D3" s="857" t="str">
        <f>'Paramètres SERIES'!I2</f>
        <v>Appel</v>
      </c>
      <c r="E3" s="858"/>
      <c r="F3" s="859"/>
      <c r="G3" s="112">
        <f>VLOOKUP($A$7,'Paramètres SERIES'!$A$3:$L$7,9,FALSE)</f>
        <v>3</v>
      </c>
    </row>
    <row r="4" spans="1:27" ht="15.75" hidden="1" thickBot="1" x14ac:dyDescent="0.3">
      <c r="A4" s="860" t="s">
        <v>96</v>
      </c>
      <c r="B4" s="862"/>
      <c r="C4" s="4">
        <f>VLOOKUP($A$7,'Paramètres SERIES'!$A$3:$F$7,6,FALSE)</f>
        <v>10</v>
      </c>
      <c r="D4" s="857" t="str">
        <f>'Paramètres SERIES'!H2</f>
        <v>Passage</v>
      </c>
      <c r="E4" s="858"/>
      <c r="F4" s="859"/>
      <c r="G4" s="112">
        <f>VLOOKUP($A$7,'Paramètres SERIES'!$A$3:$L$7,8,FALSE)</f>
        <v>7</v>
      </c>
    </row>
    <row r="5" spans="1:27" hidden="1" x14ac:dyDescent="0.25">
      <c r="A5" s="865"/>
      <c r="B5" s="866"/>
      <c r="C5" s="170"/>
      <c r="D5" s="857" t="str">
        <f>'Paramètres SERIES'!J2</f>
        <v>Surveillance</v>
      </c>
      <c r="E5" s="858"/>
      <c r="F5" s="859"/>
      <c r="G5" s="112">
        <f>VLOOKUP($A$7,'Paramètres SERIES'!$A$3:$L$7,10,FALSE)</f>
        <v>1</v>
      </c>
    </row>
    <row r="6" spans="1:27" ht="15.75" hidden="1" thickBot="1" x14ac:dyDescent="0.3">
      <c r="A6" s="207"/>
      <c r="B6" s="208"/>
      <c r="C6" s="169"/>
      <c r="D6" s="860" t="str">
        <f>'Paramètres SERIES'!K2</f>
        <v>Battement</v>
      </c>
      <c r="E6" s="861"/>
      <c r="F6" s="862"/>
      <c r="G6" s="4">
        <f>VLOOKUP($A$7,'Paramètres SERIES'!$A$3:$L$7,11,FALSE)</f>
        <v>1</v>
      </c>
    </row>
    <row r="7" spans="1:27" ht="33" customHeight="1" thickBot="1" x14ac:dyDescent="0.3">
      <c r="A7" s="817" t="str">
        <f>'Paramètres SERIES'!A4</f>
        <v>DWF</v>
      </c>
      <c r="B7" s="818"/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9"/>
    </row>
    <row r="8" spans="1:27" ht="18.75" x14ac:dyDescent="0.3">
      <c r="A8" s="872" t="s">
        <v>39</v>
      </c>
      <c r="B8" s="874"/>
      <c r="C8" s="872" t="s">
        <v>68</v>
      </c>
      <c r="D8" s="873"/>
      <c r="E8" s="874"/>
      <c r="F8" s="875"/>
      <c r="G8" s="123" t="s">
        <v>67</v>
      </c>
      <c r="H8" s="1029" t="s">
        <v>9</v>
      </c>
      <c r="I8" s="697" t="s">
        <v>0</v>
      </c>
      <c r="J8" s="698"/>
      <c r="K8" s="698"/>
      <c r="L8" s="699"/>
      <c r="M8" s="171"/>
      <c r="N8" s="693" t="s">
        <v>4</v>
      </c>
      <c r="O8" s="682" t="s">
        <v>94</v>
      </c>
      <c r="P8" s="682"/>
      <c r="Q8" s="682"/>
      <c r="R8" s="682"/>
      <c r="S8" s="1030" t="s">
        <v>6</v>
      </c>
      <c r="T8" s="1031"/>
      <c r="U8" s="1031"/>
      <c r="V8" s="1032"/>
      <c r="W8" s="682" t="s">
        <v>94</v>
      </c>
      <c r="X8" s="682"/>
      <c r="Y8" s="682"/>
      <c r="Z8" s="683"/>
      <c r="AA8" s="876" t="s">
        <v>95</v>
      </c>
    </row>
    <row r="9" spans="1:27" ht="19.5" thickBot="1" x14ac:dyDescent="0.3">
      <c r="A9" s="2" t="s">
        <v>66</v>
      </c>
      <c r="B9" s="9" t="s">
        <v>71</v>
      </c>
      <c r="C9" s="2" t="s">
        <v>69</v>
      </c>
      <c r="D9" s="3" t="s">
        <v>70</v>
      </c>
      <c r="E9" s="164" t="s">
        <v>117</v>
      </c>
      <c r="F9" s="4" t="s">
        <v>71</v>
      </c>
      <c r="G9" s="124" t="s">
        <v>91</v>
      </c>
      <c r="H9" s="882"/>
      <c r="I9" s="6" t="s">
        <v>10</v>
      </c>
      <c r="J9" s="1" t="s">
        <v>1</v>
      </c>
      <c r="K9" s="1" t="s">
        <v>2</v>
      </c>
      <c r="L9" s="7" t="s">
        <v>3</v>
      </c>
      <c r="M9" s="117"/>
      <c r="N9" s="883"/>
      <c r="O9" s="892" t="s">
        <v>7</v>
      </c>
      <c r="P9" s="892"/>
      <c r="Q9" s="892"/>
      <c r="R9" s="892"/>
      <c r="S9" s="888"/>
      <c r="T9" s="889"/>
      <c r="U9" s="889"/>
      <c r="V9" s="890"/>
      <c r="W9" s="892" t="s">
        <v>8</v>
      </c>
      <c r="X9" s="892"/>
      <c r="Y9" s="892"/>
      <c r="Z9" s="893"/>
      <c r="AA9" s="877"/>
    </row>
    <row r="10" spans="1:27" ht="15.75" thickBot="1" x14ac:dyDescent="0.3">
      <c r="A10" s="127" t="str">
        <f>A9</f>
        <v>Numéro</v>
      </c>
      <c r="B10" s="130" t="str">
        <f t="shared" ref="B10:G10" si="0">B9</f>
        <v>Passage</v>
      </c>
      <c r="C10" s="137" t="str">
        <f t="shared" si="0"/>
        <v>Echauffement</v>
      </c>
      <c r="D10" s="127" t="str">
        <f t="shared" si="0"/>
        <v>Appel</v>
      </c>
      <c r="E10" s="130" t="str">
        <f>E9</f>
        <v>Décompte</v>
      </c>
      <c r="F10" s="128" t="str">
        <f t="shared" si="0"/>
        <v>Passage</v>
      </c>
      <c r="G10" s="136" t="str">
        <f t="shared" si="0"/>
        <v>Référence</v>
      </c>
      <c r="H10" s="125" t="s">
        <v>11</v>
      </c>
      <c r="I10" s="126" t="s">
        <v>10</v>
      </c>
      <c r="J10" s="127" t="s">
        <v>1</v>
      </c>
      <c r="K10" s="127" t="s">
        <v>12</v>
      </c>
      <c r="L10" s="128" t="s">
        <v>3</v>
      </c>
      <c r="M10" s="125"/>
      <c r="N10" s="133" t="s">
        <v>4</v>
      </c>
      <c r="O10" s="129" t="s">
        <v>13</v>
      </c>
      <c r="P10" s="127" t="s">
        <v>15</v>
      </c>
      <c r="Q10" s="127" t="s">
        <v>14</v>
      </c>
      <c r="R10" s="130" t="s">
        <v>16</v>
      </c>
      <c r="S10" s="126" t="s">
        <v>21</v>
      </c>
      <c r="T10" s="127" t="s">
        <v>22</v>
      </c>
      <c r="U10" s="127" t="s">
        <v>23</v>
      </c>
      <c r="V10" s="128" t="s">
        <v>24</v>
      </c>
      <c r="W10" s="129" t="s">
        <v>17</v>
      </c>
      <c r="X10" s="127" t="s">
        <v>18</v>
      </c>
      <c r="Y10" s="127" t="s">
        <v>19</v>
      </c>
      <c r="Z10" s="128" t="s">
        <v>20</v>
      </c>
    </row>
    <row r="11" spans="1:27" ht="15.75" x14ac:dyDescent="0.25">
      <c r="A11" s="210">
        <f>IF(H11="","",1)</f>
        <v>1</v>
      </c>
      <c r="B11" s="154">
        <f>IF(H11="","",1)</f>
        <v>1</v>
      </c>
      <c r="C11" s="211">
        <f>IF(H11="","",'Paramètres SERIES'!E14)</f>
        <v>0.45277777777777789</v>
      </c>
      <c r="D11" s="212">
        <f>IF(H11="","",F11-G3/(24*60))</f>
        <v>0.4736111111111112</v>
      </c>
      <c r="E11" s="269">
        <f>IF(H11="","",F11-('Paramètres SERIES'!$K$18/(24*60)))</f>
        <v>0.47430555555555565</v>
      </c>
      <c r="F11" s="213">
        <f>IF(H11="","",'Paramètres SERIES'!E15)</f>
        <v>0.47569444444444453</v>
      </c>
      <c r="G11" s="145">
        <f t="shared" ref="G11:G50" si="1">IF(H11="","",VLOOKUP(B11,Lignes,2))</f>
        <v>1</v>
      </c>
      <c r="H11" s="134" t="str">
        <f>IF(DWF!A7="","",DWF!A7)</f>
        <v>Les Cormorans 2</v>
      </c>
      <c r="I11" s="131" t="str">
        <f>IF(DWF!B7="","",DWF!B7)</f>
        <v xml:space="preserve">N°5 </v>
      </c>
      <c r="J11" s="148" t="str">
        <f>IF(DWF!C7="","",DWF!C7)</f>
        <v>REIN</v>
      </c>
      <c r="K11" s="148" t="str">
        <f>IF(DWF!D7="","",DWF!D7)</f>
        <v>Melissa</v>
      </c>
      <c r="L11" s="122" t="str">
        <f>IF(DWF!E7="","",DWF!E7)</f>
        <v>FEMME</v>
      </c>
      <c r="M11" s="167" t="str">
        <f>IF(AND(J11="",K11="",L11=""),"",IF(OR(J11="",K11="",L11=""),"Identité ?",J11&amp;" "&amp;K11&amp;" "&amp;L11))</f>
        <v>REIN Melissa FEMME</v>
      </c>
      <c r="N11" s="132" t="str">
        <f>IF(DWF!G7="","",DWF!G7)</f>
        <v>DWF</v>
      </c>
      <c r="O11" s="152" t="str">
        <f>IF(DWF!H7="","",DWF!H7)</f>
        <v>50</v>
      </c>
      <c r="P11" s="153" t="str">
        <f>IF(DWF!I7="","",DWF!I7)</f>
        <v>m</v>
      </c>
      <c r="Q11" s="153" t="str">
        <f>IF(DWF!J7="","",DWF!J7)</f>
        <v/>
      </c>
      <c r="R11" s="154" t="str">
        <f>IF(DWF!K7="","",DWF!K7)</f>
        <v/>
      </c>
      <c r="S11" s="155">
        <f>IF(DWF!L7="","",DWF!L7)</f>
        <v>75</v>
      </c>
      <c r="T11" s="153" t="str">
        <f>IF(DWF!M7="","",DWF!M7)</f>
        <v>m</v>
      </c>
      <c r="U11" s="156" t="str">
        <f>IF(DWF!N7="","",DWF!N7)</f>
        <v/>
      </c>
      <c r="V11" s="157" t="str">
        <f>IF(DWF!O7="","",DWF!O7)</f>
        <v/>
      </c>
      <c r="W11" s="152" t="str">
        <f>IF(DWF!P7="","",DWF!P7)</f>
        <v>100</v>
      </c>
      <c r="X11" s="153" t="str">
        <f>IF(DWF!Q7="","",DWF!Q7)</f>
        <v>m</v>
      </c>
      <c r="Y11" s="153" t="str">
        <f>IF(DWF!R7="","",DWF!R7)</f>
        <v/>
      </c>
      <c r="Z11" s="157" t="str">
        <f>IF(DWF!S7="","",DWF!S7)</f>
        <v/>
      </c>
      <c r="AA11" s="172"/>
    </row>
    <row r="12" spans="1:27" ht="15.75" x14ac:dyDescent="0.25">
      <c r="A12" s="120">
        <f>IF(H12="","",IF(A11="","",IF(IF(B12=1,A11+1,A11)&gt;$C$4,"",IF(B12=1,A11+1,A11))))</f>
        <v>1</v>
      </c>
      <c r="B12" s="159">
        <f>IF(H12="","",IF((B11+1)&gt;$C$3,1,(B11+1)))</f>
        <v>2</v>
      </c>
      <c r="C12" s="214">
        <f>IF(H12="","",IF($A12=$A11,C11,$C11+($G$4+$G$5+$G$6)/(24*60)))</f>
        <v>0.45277777777777789</v>
      </c>
      <c r="D12" s="215">
        <f>IF(H12="","",IF($A12=$A11,D11,$C12+($G$2)/(24*60)))</f>
        <v>0.4736111111111112</v>
      </c>
      <c r="E12" s="270">
        <f>IF(H12="","",F12-('Paramètres SERIES'!$K$18/(24*60)))</f>
        <v>0.47430555555555565</v>
      </c>
      <c r="F12" s="216">
        <f>IF(H12="","",IF($A12=$A11,F11,$D12+($G$3)/(24*60)))</f>
        <v>0.47569444444444453</v>
      </c>
      <c r="G12" s="146">
        <f t="shared" si="1"/>
        <v>2</v>
      </c>
      <c r="H12" s="135" t="str">
        <f>IF(DWF!A8="","",DWF!A8)</f>
        <v>Les Cormorans 2</v>
      </c>
      <c r="I12" s="119" t="str">
        <f>IF(DWF!B8="","",DWF!B8)</f>
        <v>N°1 Capitaine</v>
      </c>
      <c r="J12" s="150" t="str">
        <f>IF(DWF!C8="","",DWF!C8)</f>
        <v>LEITNER</v>
      </c>
      <c r="K12" s="150" t="str">
        <f>IF(DWF!D8="","",DWF!D8)</f>
        <v>Rachel</v>
      </c>
      <c r="L12" s="112" t="str">
        <f>IF(DWF!E8="","",DWF!E8)</f>
        <v>FEMME</v>
      </c>
      <c r="M12" s="168" t="str">
        <f t="shared" ref="M12:M50" si="2">IF(AND(J12="",K12="",L12=""),"",IF(OR(J12="",K12="",L12=""),"Identité ?",J12&amp;" "&amp;K12&amp;" "&amp;L12))</f>
        <v>LEITNER Rachel FEMME</v>
      </c>
      <c r="N12" s="114" t="str">
        <f>IF(DWF!G8="","",DWF!G8)</f>
        <v>DWF</v>
      </c>
      <c r="O12" s="158" t="str">
        <f>IF(DWF!H8="","",DWF!H8)</f>
        <v>55</v>
      </c>
      <c r="P12" s="121" t="str">
        <f>IF(DWF!I8="","",DWF!I8)</f>
        <v>m</v>
      </c>
      <c r="Q12" s="121" t="str">
        <f>IF(DWF!J8="","",DWF!J8)</f>
        <v/>
      </c>
      <c r="R12" s="159" t="str">
        <f>IF(DWF!K8="","",DWF!K8)</f>
        <v/>
      </c>
      <c r="S12" s="160">
        <f>IF(DWF!L8="","",DWF!L8)</f>
        <v>80</v>
      </c>
      <c r="T12" s="121" t="str">
        <f>IF(DWF!M8="","",DWF!M8)</f>
        <v>m</v>
      </c>
      <c r="U12" s="161" t="str">
        <f>IF(DWF!N8="","",DWF!N8)</f>
        <v/>
      </c>
      <c r="V12" s="139" t="str">
        <f>IF(DWF!O8="","",DWF!O8)</f>
        <v/>
      </c>
      <c r="W12" s="158" t="str">
        <f>IF(DWF!P8="","",DWF!P8)</f>
        <v>105</v>
      </c>
      <c r="X12" s="121" t="str">
        <f>IF(DWF!Q8="","",DWF!Q8)</f>
        <v>m</v>
      </c>
      <c r="Y12" s="121" t="str">
        <f>IF(DWF!R8="","",DWF!R8)</f>
        <v/>
      </c>
      <c r="Z12" s="139" t="str">
        <f>IF(DWF!S8="","",DWF!S8)</f>
        <v/>
      </c>
      <c r="AA12" s="173"/>
    </row>
    <row r="13" spans="1:27" ht="15.75" x14ac:dyDescent="0.25">
      <c r="A13" s="120">
        <f t="shared" ref="A13:A50" si="3">IF(H13="","",IF(A12="","",IF(IF(B13=1,A12+1,A12)&gt;$C$4,"",IF(B13=1,A12+1,A12))))</f>
        <v>2</v>
      </c>
      <c r="B13" s="159">
        <f t="shared" ref="B13:B50" si="4">IF(H13="","",IF((B12+1)&gt;$C$3,1,(B12+1)))</f>
        <v>1</v>
      </c>
      <c r="C13" s="214">
        <f t="shared" ref="C13:C50" si="5">IF(H13="","",IF($A13=$A12,C12,$C12+($G$4+$G$5+$G$6)/(24*60)))</f>
        <v>0.45902777777777787</v>
      </c>
      <c r="D13" s="215">
        <f t="shared" ref="D13:D50" si="6">IF(H13="","",IF($A13=$A12,D12,$C13+($G$2)/(24*60)))</f>
        <v>0.47986111111111118</v>
      </c>
      <c r="E13" s="270">
        <f>IF(H13="","",F13-('Paramètres SERIES'!$K$18/(24*60)))</f>
        <v>0.48055555555555562</v>
      </c>
      <c r="F13" s="216">
        <f t="shared" ref="F13:F50" si="7">IF(H13="","",IF($A13=$A12,F12,$D13+($G$3)/(24*60)))</f>
        <v>0.48194444444444451</v>
      </c>
      <c r="G13" s="146">
        <f t="shared" si="1"/>
        <v>1</v>
      </c>
      <c r="H13" s="135" t="str">
        <f>IF(DWF!A9="","",DWF!A9)</f>
        <v>Apneaman, Praha, Czech Republic</v>
      </c>
      <c r="I13" s="119" t="str">
        <f>IF(DWF!B9="","",DWF!B9)</f>
        <v xml:space="preserve">N°5 </v>
      </c>
      <c r="J13" s="150" t="str">
        <f>IF(DWF!C9="","",DWF!C9)</f>
        <v>SKROBOVA</v>
      </c>
      <c r="K13" s="150" t="str">
        <f>IF(DWF!D9="","",DWF!D9)</f>
        <v>Jana</v>
      </c>
      <c r="L13" s="112" t="str">
        <f>IF(DWF!E9="","",DWF!E9)</f>
        <v>Femme</v>
      </c>
      <c r="M13" s="168" t="str">
        <f t="shared" si="2"/>
        <v>SKROBOVA Jana Femme</v>
      </c>
      <c r="N13" s="114" t="str">
        <f>IF(DWF!G9="","",DWF!G9)</f>
        <v>DWF</v>
      </c>
      <c r="O13" s="158" t="str">
        <f>IF(DWF!H9="","",DWF!H9)</f>
        <v>75</v>
      </c>
      <c r="P13" s="121" t="str">
        <f>IF(DWF!I9="","",DWF!I9)</f>
        <v>m</v>
      </c>
      <c r="Q13" s="121" t="str">
        <f>IF(DWF!J9="","",DWF!J9)</f>
        <v/>
      </c>
      <c r="R13" s="159" t="str">
        <f>IF(DWF!K9="","",DWF!K9)</f>
        <v/>
      </c>
      <c r="S13" s="160">
        <f>IF(DWF!L9="","",DWF!L9)</f>
        <v>100</v>
      </c>
      <c r="T13" s="121" t="str">
        <f>IF(DWF!M9="","",DWF!M9)</f>
        <v>m</v>
      </c>
      <c r="U13" s="161" t="str">
        <f>IF(DWF!N9="","",DWF!N9)</f>
        <v/>
      </c>
      <c r="V13" s="139" t="str">
        <f>IF(DWF!O9="","",DWF!O9)</f>
        <v/>
      </c>
      <c r="W13" s="158" t="str">
        <f>IF(DWF!P9="","",DWF!P9)</f>
        <v>125</v>
      </c>
      <c r="X13" s="121" t="str">
        <f>IF(DWF!Q9="","",DWF!Q9)</f>
        <v>m</v>
      </c>
      <c r="Y13" s="121" t="str">
        <f>IF(DWF!R9="","",DWF!R9)</f>
        <v/>
      </c>
      <c r="Z13" s="139" t="str">
        <f>IF(DWF!S9="","",DWF!S9)</f>
        <v/>
      </c>
      <c r="AA13" s="173"/>
    </row>
    <row r="14" spans="1:27" ht="15.75" x14ac:dyDescent="0.25">
      <c r="A14" s="120">
        <f t="shared" si="3"/>
        <v>2</v>
      </c>
      <c r="B14" s="159">
        <f t="shared" si="4"/>
        <v>2</v>
      </c>
      <c r="C14" s="214">
        <f t="shared" si="5"/>
        <v>0.45902777777777787</v>
      </c>
      <c r="D14" s="215">
        <f t="shared" si="6"/>
        <v>0.47986111111111118</v>
      </c>
      <c r="E14" s="270">
        <f>IF(H14="","",F14-('Paramètres SERIES'!$K$18/(24*60)))</f>
        <v>0.48055555555555562</v>
      </c>
      <c r="F14" s="216">
        <f t="shared" si="7"/>
        <v>0.48194444444444451</v>
      </c>
      <c r="G14" s="146">
        <f t="shared" si="1"/>
        <v>2</v>
      </c>
      <c r="H14" s="135" t="str">
        <f>IF(DWF!A10="","",DWF!A10)</f>
        <v>CYRNEA</v>
      </c>
      <c r="I14" s="119" t="str">
        <f>IF(DWF!B10="","",DWF!B10)</f>
        <v>N°1 Capitaine</v>
      </c>
      <c r="J14" s="150" t="str">
        <f>IF(DWF!C10="","",DWF!C10)</f>
        <v>SOULA</v>
      </c>
      <c r="K14" s="150" t="str">
        <f>IF(DWF!D10="","",DWF!D10)</f>
        <v>jean-david</v>
      </c>
      <c r="L14" s="112" t="str">
        <f>IF(DWF!E10="","",DWF!E10)</f>
        <v>Homme</v>
      </c>
      <c r="M14" s="168" t="str">
        <f t="shared" si="2"/>
        <v>SOULA jean-david Homme</v>
      </c>
      <c r="N14" s="114" t="str">
        <f>IF(DWF!G10="","",DWF!G10)</f>
        <v>DWF</v>
      </c>
      <c r="O14" s="158" t="str">
        <f>IF(DWF!H10="","",DWF!H10)</f>
        <v>75</v>
      </c>
      <c r="P14" s="121" t="str">
        <f>IF(DWF!I10="","",DWF!I10)</f>
        <v>m</v>
      </c>
      <c r="Q14" s="121" t="str">
        <f>IF(DWF!J10="","",DWF!J10)</f>
        <v/>
      </c>
      <c r="R14" s="159" t="str">
        <f>IF(DWF!K10="","",DWF!K10)</f>
        <v/>
      </c>
      <c r="S14" s="160">
        <f>IF(DWF!L10="","",DWF!L10)</f>
        <v>100</v>
      </c>
      <c r="T14" s="121" t="str">
        <f>IF(DWF!M10="","",DWF!M10)</f>
        <v>m</v>
      </c>
      <c r="U14" s="161" t="str">
        <f>IF(DWF!N10="","",DWF!N10)</f>
        <v/>
      </c>
      <c r="V14" s="139" t="str">
        <f>IF(DWF!O10="","",DWF!O10)</f>
        <v/>
      </c>
      <c r="W14" s="158" t="str">
        <f>IF(DWF!P10="","",DWF!P10)</f>
        <v>125</v>
      </c>
      <c r="X14" s="121" t="str">
        <f>IF(DWF!Q10="","",DWF!Q10)</f>
        <v>m</v>
      </c>
      <c r="Y14" s="121" t="str">
        <f>IF(DWF!R10="","",DWF!R10)</f>
        <v/>
      </c>
      <c r="Z14" s="139" t="str">
        <f>IF(DWF!S10="","",DWF!S10)</f>
        <v/>
      </c>
      <c r="AA14" s="173"/>
    </row>
    <row r="15" spans="1:27" ht="15.75" x14ac:dyDescent="0.25">
      <c r="A15" s="120">
        <f t="shared" si="3"/>
        <v>3</v>
      </c>
      <c r="B15" s="159">
        <f t="shared" si="4"/>
        <v>1</v>
      </c>
      <c r="C15" s="214">
        <f t="shared" si="5"/>
        <v>0.46527777777777785</v>
      </c>
      <c r="D15" s="215">
        <f t="shared" si="6"/>
        <v>0.48611111111111116</v>
      </c>
      <c r="E15" s="270">
        <f>IF(H15="","",F15-('Paramètres SERIES'!$K$18/(24*60)))</f>
        <v>0.4868055555555556</v>
      </c>
      <c r="F15" s="216">
        <f t="shared" si="7"/>
        <v>0.48819444444444449</v>
      </c>
      <c r="G15" s="146">
        <f t="shared" si="1"/>
        <v>1</v>
      </c>
      <c r="H15" s="135" t="str">
        <f>IF(DWF!A11="","",DWF!A11)</f>
        <v>CYRNEA</v>
      </c>
      <c r="I15" s="119" t="str">
        <f>IF(DWF!B11="","",DWF!B11)</f>
        <v xml:space="preserve">N°3 </v>
      </c>
      <c r="J15" s="150" t="str">
        <f>IF(DWF!C11="","",DWF!C11)</f>
        <v>RIGAUD</v>
      </c>
      <c r="K15" s="150" t="str">
        <f>IF(DWF!D11="","",DWF!D11)</f>
        <v>Estelle</v>
      </c>
      <c r="L15" s="112" t="str">
        <f>IF(DWF!E11="","",DWF!E11)</f>
        <v>Femme</v>
      </c>
      <c r="M15" s="168" t="str">
        <f t="shared" si="2"/>
        <v>RIGAUD Estelle Femme</v>
      </c>
      <c r="N15" s="114" t="str">
        <f>IF(DWF!G11="","",DWF!G11)</f>
        <v>DWF</v>
      </c>
      <c r="O15" s="158" t="str">
        <f>IF(DWF!H11="","",DWF!H11)</f>
        <v>75</v>
      </c>
      <c r="P15" s="121" t="str">
        <f>IF(DWF!I11="","",DWF!I11)</f>
        <v>m</v>
      </c>
      <c r="Q15" s="121" t="str">
        <f>IF(DWF!J11="","",DWF!J11)</f>
        <v/>
      </c>
      <c r="R15" s="159" t="str">
        <f>IF(DWF!K11="","",DWF!K11)</f>
        <v/>
      </c>
      <c r="S15" s="160">
        <f>IF(DWF!L11="","",DWF!L11)</f>
        <v>100</v>
      </c>
      <c r="T15" s="121" t="str">
        <f>IF(DWF!M11="","",DWF!M11)</f>
        <v>m</v>
      </c>
      <c r="U15" s="161" t="str">
        <f>IF(DWF!N11="","",DWF!N11)</f>
        <v/>
      </c>
      <c r="V15" s="139" t="str">
        <f>IF(DWF!O11="","",DWF!O11)</f>
        <v/>
      </c>
      <c r="W15" s="158" t="str">
        <f>IF(DWF!P11="","",DWF!P11)</f>
        <v>125</v>
      </c>
      <c r="X15" s="121" t="str">
        <f>IF(DWF!Q11="","",DWF!Q11)</f>
        <v>m</v>
      </c>
      <c r="Y15" s="121" t="str">
        <f>IF(DWF!R11="","",DWF!R11)</f>
        <v/>
      </c>
      <c r="Z15" s="139" t="str">
        <f>IF(DWF!S11="","",DWF!S11)</f>
        <v/>
      </c>
      <c r="AA15" s="173"/>
    </row>
    <row r="16" spans="1:27" ht="15.75" x14ac:dyDescent="0.25">
      <c r="A16" s="120">
        <f t="shared" si="3"/>
        <v>3</v>
      </c>
      <c r="B16" s="159">
        <f t="shared" si="4"/>
        <v>2</v>
      </c>
      <c r="C16" s="214">
        <f t="shared" si="5"/>
        <v>0.46527777777777785</v>
      </c>
      <c r="D16" s="215">
        <f t="shared" si="6"/>
        <v>0.48611111111111116</v>
      </c>
      <c r="E16" s="270">
        <f>IF(H16="","",F16-('Paramètres SERIES'!$K$18/(24*60)))</f>
        <v>0.4868055555555556</v>
      </c>
      <c r="F16" s="216">
        <f t="shared" si="7"/>
        <v>0.48819444444444449</v>
      </c>
      <c r="G16" s="146">
        <f t="shared" si="1"/>
        <v>2</v>
      </c>
      <c r="H16" s="135" t="str">
        <f>IF(DWF!A12="","",DWF!A12)</f>
        <v>Les Cormorans 1</v>
      </c>
      <c r="I16" s="119" t="str">
        <f>IF(DWF!B12="","",DWF!B12)</f>
        <v xml:space="preserve">N°4 </v>
      </c>
      <c r="J16" s="150" t="str">
        <f>IF(DWF!C12="","",DWF!C12)</f>
        <v>HARTMANN</v>
      </c>
      <c r="K16" s="150" t="str">
        <f>IF(DWF!D12="","",DWF!D12)</f>
        <v>Loraine</v>
      </c>
      <c r="L16" s="112" t="str">
        <f>IF(DWF!E12="","",DWF!E12)</f>
        <v>FEMME</v>
      </c>
      <c r="M16" s="168" t="str">
        <f t="shared" si="2"/>
        <v>HARTMANN Loraine FEMME</v>
      </c>
      <c r="N16" s="114" t="str">
        <f>IF(DWF!G12="","",DWF!G12)</f>
        <v>DWF</v>
      </c>
      <c r="O16" s="158" t="str">
        <f>IF(DWF!H12="","",DWF!H12)</f>
        <v>75</v>
      </c>
      <c r="P16" s="121" t="str">
        <f>IF(DWF!I12="","",DWF!I12)</f>
        <v>m</v>
      </c>
      <c r="Q16" s="121" t="str">
        <f>IF(DWF!J12="","",DWF!J12)</f>
        <v/>
      </c>
      <c r="R16" s="159" t="str">
        <f>IF(DWF!K12="","",DWF!K12)</f>
        <v/>
      </c>
      <c r="S16" s="160">
        <f>IF(DWF!L12="","",DWF!L12)</f>
        <v>100</v>
      </c>
      <c r="T16" s="121" t="str">
        <f>IF(DWF!M12="","",DWF!M12)</f>
        <v>m</v>
      </c>
      <c r="U16" s="161" t="str">
        <f>IF(DWF!N12="","",DWF!N12)</f>
        <v/>
      </c>
      <c r="V16" s="139" t="str">
        <f>IF(DWF!O12="","",DWF!O12)</f>
        <v/>
      </c>
      <c r="W16" s="158" t="str">
        <f>IF(DWF!P12="","",DWF!P12)</f>
        <v>125</v>
      </c>
      <c r="X16" s="121" t="str">
        <f>IF(DWF!Q12="","",DWF!Q12)</f>
        <v>m</v>
      </c>
      <c r="Y16" s="121" t="str">
        <f>IF(DWF!R12="","",DWF!R12)</f>
        <v/>
      </c>
      <c r="Z16" s="139" t="str">
        <f>IF(DWF!S12="","",DWF!S12)</f>
        <v/>
      </c>
      <c r="AA16" s="173"/>
    </row>
    <row r="17" spans="1:27" ht="15.75" x14ac:dyDescent="0.25">
      <c r="A17" s="120">
        <f t="shared" si="3"/>
        <v>4</v>
      </c>
      <c r="B17" s="159">
        <f t="shared" si="4"/>
        <v>1</v>
      </c>
      <c r="C17" s="214">
        <f t="shared" si="5"/>
        <v>0.47152777777777782</v>
      </c>
      <c r="D17" s="215">
        <f t="shared" si="6"/>
        <v>0.49236111111111114</v>
      </c>
      <c r="E17" s="270">
        <f>IF(H17="","",F17-('Paramètres SERIES'!$K$18/(24*60)))</f>
        <v>0.49305555555555558</v>
      </c>
      <c r="F17" s="216">
        <f t="shared" si="7"/>
        <v>0.49444444444444446</v>
      </c>
      <c r="G17" s="146">
        <f t="shared" si="1"/>
        <v>1</v>
      </c>
      <c r="H17" s="135" t="str">
        <f>IF(DWF!A13="","",DWF!A13)</f>
        <v>LIMULES</v>
      </c>
      <c r="I17" s="119" t="str">
        <f>IF(DWF!B13="","",DWF!B13)</f>
        <v xml:space="preserve">N°3 </v>
      </c>
      <c r="J17" s="150" t="str">
        <f>IF(DWF!C13="","",DWF!C13)</f>
        <v>CORDIER</v>
      </c>
      <c r="K17" s="150" t="str">
        <f>IF(DWF!D13="","",DWF!D13)</f>
        <v>Frédérique</v>
      </c>
      <c r="L17" s="112" t="str">
        <f>IF(DWF!E13="","",DWF!E13)</f>
        <v>Femme</v>
      </c>
      <c r="M17" s="168" t="str">
        <f t="shared" si="2"/>
        <v>CORDIER Frédérique Femme</v>
      </c>
      <c r="N17" s="114" t="str">
        <f>IF(DWF!G13="","",DWF!G13)</f>
        <v>DWF</v>
      </c>
      <c r="O17" s="158" t="str">
        <f>IF(DWF!H13="","",DWF!H13)</f>
        <v>75</v>
      </c>
      <c r="P17" s="121" t="str">
        <f>IF(DWF!I13="","",DWF!I13)</f>
        <v>m</v>
      </c>
      <c r="Q17" s="121" t="str">
        <f>IF(DWF!J13="","",DWF!J13)</f>
        <v/>
      </c>
      <c r="R17" s="159" t="str">
        <f>IF(DWF!K13="","",DWF!K13)</f>
        <v/>
      </c>
      <c r="S17" s="160">
        <f>IF(DWF!L13="","",DWF!L13)</f>
        <v>100</v>
      </c>
      <c r="T17" s="121" t="str">
        <f>IF(DWF!M13="","",DWF!M13)</f>
        <v>m</v>
      </c>
      <c r="U17" s="161" t="str">
        <f>IF(DWF!N13="","",DWF!N13)</f>
        <v/>
      </c>
      <c r="V17" s="139" t="str">
        <f>IF(DWF!O13="","",DWF!O13)</f>
        <v/>
      </c>
      <c r="W17" s="158" t="str">
        <f>IF(DWF!P13="","",DWF!P13)</f>
        <v>125</v>
      </c>
      <c r="X17" s="121" t="str">
        <f>IF(DWF!Q13="","",DWF!Q13)</f>
        <v>m</v>
      </c>
      <c r="Y17" s="121" t="str">
        <f>IF(DWF!R13="","",DWF!R13)</f>
        <v/>
      </c>
      <c r="Z17" s="139" t="str">
        <f>IF(DWF!S13="","",DWF!S13)</f>
        <v/>
      </c>
      <c r="AA17" s="173"/>
    </row>
    <row r="18" spans="1:27" ht="15.75" x14ac:dyDescent="0.25">
      <c r="A18" s="120">
        <f t="shared" si="3"/>
        <v>4</v>
      </c>
      <c r="B18" s="159">
        <f t="shared" si="4"/>
        <v>2</v>
      </c>
      <c r="C18" s="214">
        <f t="shared" si="5"/>
        <v>0.47152777777777782</v>
      </c>
      <c r="D18" s="215">
        <f t="shared" si="6"/>
        <v>0.49236111111111114</v>
      </c>
      <c r="E18" s="270">
        <f>IF(H18="","",F18-('Paramètres SERIES'!$K$18/(24*60)))</f>
        <v>0.49305555555555558</v>
      </c>
      <c r="F18" s="216">
        <f t="shared" si="7"/>
        <v>0.49444444444444446</v>
      </c>
      <c r="G18" s="146">
        <f t="shared" si="1"/>
        <v>2</v>
      </c>
      <c r="H18" s="135" t="str">
        <f>IF(DWF!A14="","",DWF!A14)</f>
        <v>Sportpleizh</v>
      </c>
      <c r="I18" s="119" t="str">
        <f>IF(DWF!B14="","",DWF!B14)</f>
        <v xml:space="preserve">N°2 </v>
      </c>
      <c r="J18" s="150" t="str">
        <f>IF(DWF!C14="","",DWF!C14)</f>
        <v>ORSKI SIMONET</v>
      </c>
      <c r="K18" s="150" t="str">
        <f>IF(DWF!D14="","",DWF!D14)</f>
        <v>Laetitia</v>
      </c>
      <c r="L18" s="112" t="str">
        <f>IF(DWF!E14="","",DWF!E14)</f>
        <v>Femme</v>
      </c>
      <c r="M18" s="168" t="str">
        <f t="shared" si="2"/>
        <v>ORSKI SIMONET Laetitia Femme</v>
      </c>
      <c r="N18" s="114" t="str">
        <f>IF(DWF!G14="","",DWF!G14)</f>
        <v>DWF</v>
      </c>
      <c r="O18" s="158" t="str">
        <f>IF(DWF!H14="","",DWF!H14)</f>
        <v>88</v>
      </c>
      <c r="P18" s="121" t="str">
        <f>IF(DWF!I14="","",DWF!I14)</f>
        <v>m</v>
      </c>
      <c r="Q18" s="121" t="str">
        <f>IF(DWF!J14="","",DWF!J14)</f>
        <v/>
      </c>
      <c r="R18" s="159" t="str">
        <f>IF(DWF!K14="","",DWF!K14)</f>
        <v/>
      </c>
      <c r="S18" s="160">
        <f>IF(DWF!L14="","",DWF!L14)</f>
        <v>113</v>
      </c>
      <c r="T18" s="121" t="str">
        <f>IF(DWF!M14="","",DWF!M14)</f>
        <v>m</v>
      </c>
      <c r="U18" s="161" t="str">
        <f>IF(DWF!N14="","",DWF!N14)</f>
        <v/>
      </c>
      <c r="V18" s="139" t="str">
        <f>IF(DWF!O14="","",DWF!O14)</f>
        <v/>
      </c>
      <c r="W18" s="158" t="str">
        <f>IF(DWF!P14="","",DWF!P14)</f>
        <v>138</v>
      </c>
      <c r="X18" s="121" t="str">
        <f>IF(DWF!Q14="","",DWF!Q14)</f>
        <v>m</v>
      </c>
      <c r="Y18" s="121" t="str">
        <f>IF(DWF!R14="","",DWF!R14)</f>
        <v/>
      </c>
      <c r="Z18" s="139" t="str">
        <f>IF(DWF!S14="","",DWF!S14)</f>
        <v/>
      </c>
      <c r="AA18" s="173"/>
    </row>
    <row r="19" spans="1:27" ht="15.75" x14ac:dyDescent="0.25">
      <c r="A19" s="120">
        <f t="shared" si="3"/>
        <v>5</v>
      </c>
      <c r="B19" s="159">
        <f t="shared" si="4"/>
        <v>1</v>
      </c>
      <c r="C19" s="214">
        <f t="shared" si="5"/>
        <v>0.4777777777777778</v>
      </c>
      <c r="D19" s="215">
        <f t="shared" si="6"/>
        <v>0.49861111111111112</v>
      </c>
      <c r="E19" s="270">
        <f>IF(H19="","",F19-('Paramètres SERIES'!$K$18/(24*60)))</f>
        <v>0.49930555555555556</v>
      </c>
      <c r="F19" s="216">
        <f t="shared" si="7"/>
        <v>0.50069444444444444</v>
      </c>
      <c r="G19" s="146">
        <f t="shared" si="1"/>
        <v>1</v>
      </c>
      <c r="H19" s="135" t="str">
        <f>IF(DWF!A15="","",DWF!A15)</f>
        <v>Imashi</v>
      </c>
      <c r="I19" s="119" t="str">
        <f>IF(DWF!B15="","",DWF!B15)</f>
        <v>N°1 Capitaine</v>
      </c>
      <c r="J19" s="150" t="str">
        <f>IF(DWF!C15="","",DWF!C15)</f>
        <v>GAUBERT</v>
      </c>
      <c r="K19" s="150" t="str">
        <f>IF(DWF!D15="","",DWF!D15)</f>
        <v>Albane</v>
      </c>
      <c r="L19" s="112" t="str">
        <f>IF(DWF!E15="","",DWF!E15)</f>
        <v>Femme</v>
      </c>
      <c r="M19" s="168" t="str">
        <f t="shared" si="2"/>
        <v>GAUBERT Albane Femme</v>
      </c>
      <c r="N19" s="114" t="str">
        <f>IF(DWF!G15="","",DWF!G15)</f>
        <v>DWF</v>
      </c>
      <c r="O19" s="158" t="str">
        <f>IF(DWF!H15="","",DWF!H15)</f>
        <v>90</v>
      </c>
      <c r="P19" s="121" t="str">
        <f>IF(DWF!I15="","",DWF!I15)</f>
        <v>m</v>
      </c>
      <c r="Q19" s="121" t="str">
        <f>IF(DWF!J15="","",DWF!J15)</f>
        <v/>
      </c>
      <c r="R19" s="159" t="str">
        <f>IF(DWF!K15="","",DWF!K15)</f>
        <v/>
      </c>
      <c r="S19" s="160">
        <f>IF(DWF!L15="","",DWF!L15)</f>
        <v>115</v>
      </c>
      <c r="T19" s="121" t="str">
        <f>IF(DWF!M15="","",DWF!M15)</f>
        <v>m</v>
      </c>
      <c r="U19" s="161" t="str">
        <f>IF(DWF!N15="","",DWF!N15)</f>
        <v/>
      </c>
      <c r="V19" s="139" t="str">
        <f>IF(DWF!O15="","",DWF!O15)</f>
        <v/>
      </c>
      <c r="W19" s="158" t="str">
        <f>IF(DWF!P15="","",DWF!P15)</f>
        <v>140</v>
      </c>
      <c r="X19" s="121" t="str">
        <f>IF(DWF!Q15="","",DWF!Q15)</f>
        <v>m</v>
      </c>
      <c r="Y19" s="121" t="str">
        <f>IF(DWF!R15="","",DWF!R15)</f>
        <v/>
      </c>
      <c r="Z19" s="139" t="str">
        <f>IF(DWF!S15="","",DWF!S15)</f>
        <v/>
      </c>
      <c r="AA19" s="173"/>
    </row>
    <row r="20" spans="1:27" ht="15.75" x14ac:dyDescent="0.25">
      <c r="A20" s="120">
        <f t="shared" si="3"/>
        <v>5</v>
      </c>
      <c r="B20" s="159">
        <f t="shared" si="4"/>
        <v>2</v>
      </c>
      <c r="C20" s="214">
        <f t="shared" si="5"/>
        <v>0.4777777777777778</v>
      </c>
      <c r="D20" s="215">
        <f t="shared" si="6"/>
        <v>0.49861111111111112</v>
      </c>
      <c r="E20" s="270">
        <f>IF(H20="","",F20-('Paramètres SERIES'!$K$18/(24*60)))</f>
        <v>0.49930555555555556</v>
      </c>
      <c r="F20" s="216">
        <f t="shared" si="7"/>
        <v>0.50069444444444444</v>
      </c>
      <c r="G20" s="146">
        <f t="shared" si="1"/>
        <v>2</v>
      </c>
      <c r="H20" s="135" t="str">
        <f>IF(DWF!A16="","",DWF!A16)</f>
        <v>LIMULES</v>
      </c>
      <c r="I20" s="119" t="str">
        <f>IF(DWF!B16="","",DWF!B16)</f>
        <v xml:space="preserve">N°5 </v>
      </c>
      <c r="J20" s="150" t="str">
        <f>IF(DWF!C16="","",DWF!C16)</f>
        <v>DEVANLAY</v>
      </c>
      <c r="K20" s="150" t="str">
        <f>IF(DWF!D16="","",DWF!D16)</f>
        <v>Marie</v>
      </c>
      <c r="L20" s="112" t="str">
        <f>IF(DWF!E16="","",DWF!E16)</f>
        <v>Femme</v>
      </c>
      <c r="M20" s="168" t="str">
        <f t="shared" si="2"/>
        <v>DEVANLAY Marie Femme</v>
      </c>
      <c r="N20" s="114" t="str">
        <f>IF(DWF!G16="","",DWF!G16)</f>
        <v>DWF</v>
      </c>
      <c r="O20" s="158" t="str">
        <f>IF(DWF!H16="","",DWF!H16)</f>
        <v>95</v>
      </c>
      <c r="P20" s="121" t="str">
        <f>IF(DWF!I16="","",DWF!I16)</f>
        <v>m</v>
      </c>
      <c r="Q20" s="121" t="str">
        <f>IF(DWF!J16="","",DWF!J16)</f>
        <v/>
      </c>
      <c r="R20" s="159" t="str">
        <f>IF(DWF!K16="","",DWF!K16)</f>
        <v/>
      </c>
      <c r="S20" s="160">
        <f>IF(DWF!L16="","",DWF!L16)</f>
        <v>120</v>
      </c>
      <c r="T20" s="121" t="str">
        <f>IF(DWF!M16="","",DWF!M16)</f>
        <v>m</v>
      </c>
      <c r="U20" s="161" t="str">
        <f>IF(DWF!N16="","",DWF!N16)</f>
        <v/>
      </c>
      <c r="V20" s="139" t="str">
        <f>IF(DWF!O16="","",DWF!O16)</f>
        <v/>
      </c>
      <c r="W20" s="158" t="str">
        <f>IF(DWF!P16="","",DWF!P16)</f>
        <v>145</v>
      </c>
      <c r="X20" s="121" t="str">
        <f>IF(DWF!Q16="","",DWF!Q16)</f>
        <v>m</v>
      </c>
      <c r="Y20" s="121" t="str">
        <f>IF(DWF!R16="","",DWF!R16)</f>
        <v/>
      </c>
      <c r="Z20" s="139" t="str">
        <f>IF(DWF!S16="","",DWF!S16)</f>
        <v/>
      </c>
      <c r="AA20" s="173"/>
    </row>
    <row r="21" spans="1:27" ht="15.75" x14ac:dyDescent="0.25">
      <c r="A21" s="120">
        <f t="shared" si="3"/>
        <v>6</v>
      </c>
      <c r="B21" s="159">
        <f t="shared" si="4"/>
        <v>1</v>
      </c>
      <c r="C21" s="214">
        <f t="shared" si="5"/>
        <v>0.48402777777777778</v>
      </c>
      <c r="D21" s="215">
        <f t="shared" si="6"/>
        <v>0.50486111111111109</v>
      </c>
      <c r="E21" s="270">
        <f>IF(H21="","",F21-('Paramètres SERIES'!$K$18/(24*60)))</f>
        <v>0.50555555555555554</v>
      </c>
      <c r="F21" s="216">
        <f t="shared" si="7"/>
        <v>0.50694444444444442</v>
      </c>
      <c r="G21" s="146">
        <f t="shared" si="1"/>
        <v>1</v>
      </c>
      <c r="H21" s="135" t="str">
        <f>IF(DWF!A17="","",DWF!A17)</f>
        <v>Imashi</v>
      </c>
      <c r="I21" s="119" t="str">
        <f>IF(DWF!B17="","",DWF!B17)</f>
        <v xml:space="preserve">N°2 </v>
      </c>
      <c r="J21" s="150" t="str">
        <f>IF(DWF!C17="","",DWF!C17)</f>
        <v>REGNARD</v>
      </c>
      <c r="K21" s="150" t="str">
        <f>IF(DWF!D17="","",DWF!D17)</f>
        <v>Caroline</v>
      </c>
      <c r="L21" s="112" t="str">
        <f>IF(DWF!E17="","",DWF!E17)</f>
        <v>Femme</v>
      </c>
      <c r="M21" s="168" t="str">
        <f t="shared" si="2"/>
        <v>REGNARD Caroline Femme</v>
      </c>
      <c r="N21" s="114" t="str">
        <f>IF(DWF!G17="","",DWF!G17)</f>
        <v>DWF</v>
      </c>
      <c r="O21" s="158" t="str">
        <f>IF(DWF!H17="","",DWF!H17)</f>
        <v>101</v>
      </c>
      <c r="P21" s="121" t="str">
        <f>IF(DWF!I17="","",DWF!I17)</f>
        <v>m</v>
      </c>
      <c r="Q21" s="121" t="str">
        <f>IF(DWF!J17="","",DWF!J17)</f>
        <v/>
      </c>
      <c r="R21" s="159" t="str">
        <f>IF(DWF!K17="","",DWF!K17)</f>
        <v/>
      </c>
      <c r="S21" s="160">
        <f>IF(DWF!L17="","",DWF!L17)</f>
        <v>126</v>
      </c>
      <c r="T21" s="121" t="str">
        <f>IF(DWF!M17="","",DWF!M17)</f>
        <v>m</v>
      </c>
      <c r="U21" s="161" t="str">
        <f>IF(DWF!N17="","",DWF!N17)</f>
        <v/>
      </c>
      <c r="V21" s="139" t="str">
        <f>IF(DWF!O17="","",DWF!O17)</f>
        <v/>
      </c>
      <c r="W21" s="158" t="str">
        <f>IF(DWF!P17="","",DWF!P17)</f>
        <v>151</v>
      </c>
      <c r="X21" s="121" t="str">
        <f>IF(DWF!Q17="","",DWF!Q17)</f>
        <v>m</v>
      </c>
      <c r="Y21" s="121" t="str">
        <f>IF(DWF!R17="","",DWF!R17)</f>
        <v/>
      </c>
      <c r="Z21" s="139" t="str">
        <f>IF(DWF!S17="","",DWF!S17)</f>
        <v/>
      </c>
      <c r="AA21" s="173"/>
    </row>
    <row r="22" spans="1:27" ht="15.75" x14ac:dyDescent="0.25">
      <c r="A22" s="120">
        <f t="shared" si="3"/>
        <v>6</v>
      </c>
      <c r="B22" s="159">
        <f t="shared" si="4"/>
        <v>2</v>
      </c>
      <c r="C22" s="214">
        <f t="shared" si="5"/>
        <v>0.48402777777777778</v>
      </c>
      <c r="D22" s="215">
        <f t="shared" si="6"/>
        <v>0.50486111111111109</v>
      </c>
      <c r="E22" s="270">
        <f>IF(H22="","",F22-('Paramètres SERIES'!$K$18/(24*60)))</f>
        <v>0.50555555555555554</v>
      </c>
      <c r="F22" s="216">
        <f t="shared" si="7"/>
        <v>0.50694444444444442</v>
      </c>
      <c r="G22" s="146">
        <f t="shared" si="1"/>
        <v>2</v>
      </c>
      <c r="H22" s="135" t="str">
        <f>IF(DWF!A18="","",DWF!A18)</f>
        <v>Enjoy And Relax</v>
      </c>
      <c r="I22" s="119" t="str">
        <f>IF(DWF!B18="","",DWF!B18)</f>
        <v xml:space="preserve">N°4 </v>
      </c>
      <c r="J22" s="150" t="str">
        <f>IF(DWF!C18="","",DWF!C18)</f>
        <v>GATA</v>
      </c>
      <c r="K22" s="150" t="str">
        <f>IF(DWF!D18="","",DWF!D18)</f>
        <v>Aude</v>
      </c>
      <c r="L22" s="112" t="str">
        <f>IF(DWF!E18="","",DWF!E18)</f>
        <v>Femme</v>
      </c>
      <c r="M22" s="168" t="str">
        <f t="shared" si="2"/>
        <v>GATA Aude Femme</v>
      </c>
      <c r="N22" s="114" t="str">
        <f>IF(DWF!G18="","",DWF!G18)</f>
        <v>DWF</v>
      </c>
      <c r="O22" s="158" t="str">
        <f>IF(DWF!H18="","",DWF!H18)</f>
        <v>115</v>
      </c>
      <c r="P22" s="121" t="str">
        <f>IF(DWF!I18="","",DWF!I18)</f>
        <v>m</v>
      </c>
      <c r="Q22" s="121" t="str">
        <f>IF(DWF!J18="","",DWF!J18)</f>
        <v/>
      </c>
      <c r="R22" s="159" t="str">
        <f>IF(DWF!K18="","",DWF!K18)</f>
        <v/>
      </c>
      <c r="S22" s="160">
        <f>IF(DWF!L18="","",DWF!L18)</f>
        <v>140</v>
      </c>
      <c r="T22" s="121" t="str">
        <f>IF(DWF!M18="","",DWF!M18)</f>
        <v>m</v>
      </c>
      <c r="U22" s="161" t="str">
        <f>IF(DWF!N18="","",DWF!N18)</f>
        <v/>
      </c>
      <c r="V22" s="139" t="str">
        <f>IF(DWF!O18="","",DWF!O18)</f>
        <v/>
      </c>
      <c r="W22" s="158" t="str">
        <f>IF(DWF!P18="","",DWF!P18)</f>
        <v>165</v>
      </c>
      <c r="X22" s="121" t="str">
        <f>IF(DWF!Q18="","",DWF!Q18)</f>
        <v>m</v>
      </c>
      <c r="Y22" s="121" t="str">
        <f>IF(DWF!R18="","",DWF!R18)</f>
        <v/>
      </c>
      <c r="Z22" s="139" t="str">
        <f>IF(DWF!S18="","",DWF!S18)</f>
        <v/>
      </c>
      <c r="AA22" s="173"/>
    </row>
    <row r="23" spans="1:27" ht="15.75" x14ac:dyDescent="0.25">
      <c r="A23" s="120">
        <f t="shared" si="3"/>
        <v>7</v>
      </c>
      <c r="B23" s="159">
        <f t="shared" si="4"/>
        <v>1</v>
      </c>
      <c r="C23" s="214">
        <f t="shared" si="5"/>
        <v>0.49027777777777776</v>
      </c>
      <c r="D23" s="215">
        <f t="shared" si="6"/>
        <v>0.51111111111111107</v>
      </c>
      <c r="E23" s="270">
        <f>IF(H23="","",F23-('Paramètres SERIES'!$K$18/(24*60)))</f>
        <v>0.51180555555555551</v>
      </c>
      <c r="F23" s="216">
        <f t="shared" si="7"/>
        <v>0.5131944444444444</v>
      </c>
      <c r="G23" s="146">
        <f t="shared" si="1"/>
        <v>1</v>
      </c>
      <c r="H23" s="135" t="str">
        <f>IF(DWF!A19="","",DWF!A19)</f>
        <v>Sportpleizh</v>
      </c>
      <c r="I23" s="119" t="str">
        <f>IF(DWF!B19="","",DWF!B19)</f>
        <v xml:space="preserve">N°3 </v>
      </c>
      <c r="J23" s="150" t="str">
        <f>IF(DWF!C19="","",DWF!C19)</f>
        <v>PIERRAT</v>
      </c>
      <c r="K23" s="150" t="str">
        <f>IF(DWF!D19="","",DWF!D19)</f>
        <v>Patrice</v>
      </c>
      <c r="L23" s="112" t="str">
        <f>IF(DWF!E19="","",DWF!E19)</f>
        <v>Homme</v>
      </c>
      <c r="M23" s="168" t="str">
        <f t="shared" si="2"/>
        <v>PIERRAT Patrice Homme</v>
      </c>
      <c r="N23" s="114" t="str">
        <f>IF(DWF!G19="","",DWF!G19)</f>
        <v>DWF</v>
      </c>
      <c r="O23" s="158" t="str">
        <f>IF(DWF!H19="","",DWF!H19)</f>
        <v>115</v>
      </c>
      <c r="P23" s="121" t="str">
        <f>IF(DWF!I19="","",DWF!I19)</f>
        <v>m</v>
      </c>
      <c r="Q23" s="121" t="str">
        <f>IF(DWF!J19="","",DWF!J19)</f>
        <v/>
      </c>
      <c r="R23" s="159" t="str">
        <f>IF(DWF!K19="","",DWF!K19)</f>
        <v/>
      </c>
      <c r="S23" s="160">
        <f>IF(DWF!L19="","",DWF!L19)</f>
        <v>140</v>
      </c>
      <c r="T23" s="121" t="str">
        <f>IF(DWF!M19="","",DWF!M19)</f>
        <v>m</v>
      </c>
      <c r="U23" s="161" t="str">
        <f>IF(DWF!N19="","",DWF!N19)</f>
        <v/>
      </c>
      <c r="V23" s="139" t="str">
        <f>IF(DWF!O19="","",DWF!O19)</f>
        <v/>
      </c>
      <c r="W23" s="158" t="str">
        <f>IF(DWF!P19="","",DWF!P19)</f>
        <v>165</v>
      </c>
      <c r="X23" s="121" t="str">
        <f>IF(DWF!Q19="","",DWF!Q19)</f>
        <v>m</v>
      </c>
      <c r="Y23" s="121" t="str">
        <f>IF(DWF!R19="","",DWF!R19)</f>
        <v/>
      </c>
      <c r="Z23" s="139" t="str">
        <f>IF(DWF!S19="","",DWF!S19)</f>
        <v/>
      </c>
      <c r="AA23" s="173"/>
    </row>
    <row r="24" spans="1:27" ht="15.75" x14ac:dyDescent="0.25">
      <c r="A24" s="120">
        <f t="shared" si="3"/>
        <v>7</v>
      </c>
      <c r="B24" s="159">
        <f t="shared" si="4"/>
        <v>2</v>
      </c>
      <c r="C24" s="214">
        <f t="shared" si="5"/>
        <v>0.49027777777777776</v>
      </c>
      <c r="D24" s="215">
        <f t="shared" si="6"/>
        <v>0.51111111111111107</v>
      </c>
      <c r="E24" s="270">
        <f>IF(H24="","",F24-('Paramètres SERIES'!$K$18/(24*60)))</f>
        <v>0.51180555555555551</v>
      </c>
      <c r="F24" s="216">
        <f t="shared" si="7"/>
        <v>0.5131944444444444</v>
      </c>
      <c r="G24" s="146">
        <f t="shared" si="1"/>
        <v>2</v>
      </c>
      <c r="H24" s="135" t="str">
        <f>IF(DWF!A20="","",DWF!A20)</f>
        <v>Savoy'OuBien?</v>
      </c>
      <c r="I24" s="119" t="str">
        <f>IF(DWF!B20="","",DWF!B20)</f>
        <v xml:space="preserve">N°4 </v>
      </c>
      <c r="J24" s="150" t="str">
        <f>IF(DWF!C20="","",DWF!C20)</f>
        <v>EKSTETS</v>
      </c>
      <c r="K24" s="150" t="str">
        <f>IF(DWF!D20="","",DWF!D20)</f>
        <v>Marie-pierre</v>
      </c>
      <c r="L24" s="112" t="str">
        <f>IF(DWF!E20="","",DWF!E20)</f>
        <v>Femme</v>
      </c>
      <c r="M24" s="168" t="str">
        <f t="shared" si="2"/>
        <v>EKSTETS Marie-pierre Femme</v>
      </c>
      <c r="N24" s="114" t="str">
        <f>IF(DWF!G20="","",DWF!G20)</f>
        <v>DWF</v>
      </c>
      <c r="O24" s="158" t="str">
        <f>IF(DWF!H20="","",DWF!H20)</f>
        <v>125</v>
      </c>
      <c r="P24" s="121" t="str">
        <f>IF(DWF!I20="","",DWF!I20)</f>
        <v>m</v>
      </c>
      <c r="Q24" s="121" t="str">
        <f>IF(DWF!J20="","",DWF!J20)</f>
        <v/>
      </c>
      <c r="R24" s="159" t="str">
        <f>IF(DWF!K20="","",DWF!K20)</f>
        <v/>
      </c>
      <c r="S24" s="160">
        <f>IF(DWF!L20="","",DWF!L20)</f>
        <v>150</v>
      </c>
      <c r="T24" s="121" t="str">
        <f>IF(DWF!M20="","",DWF!M20)</f>
        <v>m</v>
      </c>
      <c r="U24" s="161" t="str">
        <f>IF(DWF!N20="","",DWF!N20)</f>
        <v/>
      </c>
      <c r="V24" s="139" t="str">
        <f>IF(DWF!O20="","",DWF!O20)</f>
        <v/>
      </c>
      <c r="W24" s="158" t="str">
        <f>IF(DWF!P20="","",DWF!P20)</f>
        <v>175</v>
      </c>
      <c r="X24" s="121" t="str">
        <f>IF(DWF!Q20="","",DWF!Q20)</f>
        <v>m</v>
      </c>
      <c r="Y24" s="121" t="str">
        <f>IF(DWF!R20="","",DWF!R20)</f>
        <v/>
      </c>
      <c r="Z24" s="139" t="str">
        <f>IF(DWF!S20="","",DWF!S20)</f>
        <v/>
      </c>
      <c r="AA24" s="173"/>
    </row>
    <row r="25" spans="1:27" ht="15.75" x14ac:dyDescent="0.25">
      <c r="A25" s="120">
        <f t="shared" si="3"/>
        <v>8</v>
      </c>
      <c r="B25" s="159">
        <f t="shared" si="4"/>
        <v>1</v>
      </c>
      <c r="C25" s="214">
        <f t="shared" si="5"/>
        <v>0.49652777777777773</v>
      </c>
      <c r="D25" s="215">
        <f t="shared" si="6"/>
        <v>0.51736111111111105</v>
      </c>
      <c r="E25" s="270">
        <f>IF(H25="","",F25-('Paramètres SERIES'!$K$18/(24*60)))</f>
        <v>0.51805555555555549</v>
      </c>
      <c r="F25" s="216">
        <f t="shared" si="7"/>
        <v>0.51944444444444438</v>
      </c>
      <c r="G25" s="146">
        <f t="shared" si="1"/>
        <v>1</v>
      </c>
      <c r="H25" s="135" t="str">
        <f>IF(DWF!A21="","",DWF!A21)</f>
        <v>Savoy'OuBien?</v>
      </c>
      <c r="I25" s="119" t="str">
        <f>IF(DWF!B21="","",DWF!B21)</f>
        <v xml:space="preserve">N°5 </v>
      </c>
      <c r="J25" s="150" t="str">
        <f>IF(DWF!C21="","",DWF!C21)</f>
        <v>VERNIER</v>
      </c>
      <c r="K25" s="150" t="str">
        <f>IF(DWF!D21="","",DWF!D21)</f>
        <v>Emilie</v>
      </c>
      <c r="L25" s="112" t="str">
        <f>IF(DWF!E21="","",DWF!E21)</f>
        <v>Femme</v>
      </c>
      <c r="M25" s="168" t="str">
        <f t="shared" si="2"/>
        <v>VERNIER Emilie Femme</v>
      </c>
      <c r="N25" s="114" t="str">
        <f>IF(DWF!G21="","",DWF!G21)</f>
        <v>DWF</v>
      </c>
      <c r="O25" s="158" t="str">
        <f>IF(DWF!H21="","",DWF!H21)</f>
        <v>125</v>
      </c>
      <c r="P25" s="121" t="str">
        <f>IF(DWF!I21="","",DWF!I21)</f>
        <v>m</v>
      </c>
      <c r="Q25" s="121" t="str">
        <f>IF(DWF!J21="","",DWF!J21)</f>
        <v/>
      </c>
      <c r="R25" s="159" t="str">
        <f>IF(DWF!K21="","",DWF!K21)</f>
        <v/>
      </c>
      <c r="S25" s="160">
        <f>IF(DWF!L21="","",DWF!L21)</f>
        <v>150</v>
      </c>
      <c r="T25" s="121" t="str">
        <f>IF(DWF!M21="","",DWF!M21)</f>
        <v>m</v>
      </c>
      <c r="U25" s="161" t="str">
        <f>IF(DWF!N21="","",DWF!N21)</f>
        <v/>
      </c>
      <c r="V25" s="139" t="str">
        <f>IF(DWF!O21="","",DWF!O21)</f>
        <v/>
      </c>
      <c r="W25" s="158" t="str">
        <f>IF(DWF!P21="","",DWF!P21)</f>
        <v>175</v>
      </c>
      <c r="X25" s="121" t="str">
        <f>IF(DWF!Q21="","",DWF!Q21)</f>
        <v>m</v>
      </c>
      <c r="Y25" s="121" t="str">
        <f>IF(DWF!R21="","",DWF!R21)</f>
        <v/>
      </c>
      <c r="Z25" s="139" t="str">
        <f>IF(DWF!S21="","",DWF!S21)</f>
        <v/>
      </c>
      <c r="AA25" s="173"/>
    </row>
    <row r="26" spans="1:27" ht="15.75" x14ac:dyDescent="0.25">
      <c r="A26" s="120">
        <f t="shared" si="3"/>
        <v>8</v>
      </c>
      <c r="B26" s="159">
        <f t="shared" si="4"/>
        <v>2</v>
      </c>
      <c r="C26" s="214">
        <f t="shared" si="5"/>
        <v>0.49652777777777773</v>
      </c>
      <c r="D26" s="215">
        <f t="shared" si="6"/>
        <v>0.51736111111111105</v>
      </c>
      <c r="E26" s="270">
        <f>IF(H26="","",F26-('Paramètres SERIES'!$K$18/(24*60)))</f>
        <v>0.51805555555555549</v>
      </c>
      <c r="F26" s="216">
        <f t="shared" si="7"/>
        <v>0.51944444444444438</v>
      </c>
      <c r="G26" s="146">
        <f t="shared" si="1"/>
        <v>2</v>
      </c>
      <c r="H26" s="135" t="str">
        <f>IF(DWF!A22="","",DWF!A22)</f>
        <v>Les Cormorans 1</v>
      </c>
      <c r="I26" s="119" t="str">
        <f>IF(DWF!B22="","",DWF!B22)</f>
        <v xml:space="preserve">N°3 </v>
      </c>
      <c r="J26" s="150" t="str">
        <f>IF(DWF!C22="","",DWF!C22)</f>
        <v>ELU</v>
      </c>
      <c r="K26" s="150" t="str">
        <f>IF(DWF!D22="","",DWF!D22)</f>
        <v>Olivier</v>
      </c>
      <c r="L26" s="112" t="str">
        <f>IF(DWF!E22="","",DWF!E22)</f>
        <v>Homme</v>
      </c>
      <c r="M26" s="168" t="str">
        <f t="shared" si="2"/>
        <v>ELU Olivier Homme</v>
      </c>
      <c r="N26" s="114" t="str">
        <f>IF(DWF!G22="","",DWF!G22)</f>
        <v>DWF</v>
      </c>
      <c r="O26" s="158" t="str">
        <f>IF(DWF!H22="","",DWF!H22)</f>
        <v>150</v>
      </c>
      <c r="P26" s="121" t="str">
        <f>IF(DWF!I22="","",DWF!I22)</f>
        <v>m</v>
      </c>
      <c r="Q26" s="121" t="str">
        <f>IF(DWF!J22="","",DWF!J22)</f>
        <v/>
      </c>
      <c r="R26" s="159" t="str">
        <f>IF(DWF!K22="","",DWF!K22)</f>
        <v/>
      </c>
      <c r="S26" s="160">
        <f>IF(DWF!L22="","",DWF!L22)</f>
        <v>175</v>
      </c>
      <c r="T26" s="121" t="str">
        <f>IF(DWF!M22="","",DWF!M22)</f>
        <v>m</v>
      </c>
      <c r="U26" s="161" t="str">
        <f>IF(DWF!N22="","",DWF!N22)</f>
        <v/>
      </c>
      <c r="V26" s="139" t="str">
        <f>IF(DWF!O22="","",DWF!O22)</f>
        <v/>
      </c>
      <c r="W26" s="158" t="str">
        <f>IF(DWF!P22="","",DWF!P22)</f>
        <v>200</v>
      </c>
      <c r="X26" s="121" t="str">
        <f>IF(DWF!Q22="","",DWF!Q22)</f>
        <v>m</v>
      </c>
      <c r="Y26" s="121" t="str">
        <f>IF(DWF!R22="","",DWF!R22)</f>
        <v/>
      </c>
      <c r="Z26" s="139" t="str">
        <f>IF(DWF!S22="","",DWF!S22)</f>
        <v/>
      </c>
      <c r="AA26" s="173"/>
    </row>
    <row r="27" spans="1:27" ht="15.75" x14ac:dyDescent="0.25">
      <c r="A27" s="120">
        <f t="shared" si="3"/>
        <v>9</v>
      </c>
      <c r="B27" s="159">
        <f t="shared" si="4"/>
        <v>1</v>
      </c>
      <c r="C27" s="214">
        <f t="shared" si="5"/>
        <v>0.50277777777777777</v>
      </c>
      <c r="D27" s="215">
        <f t="shared" si="6"/>
        <v>0.52361111111111114</v>
      </c>
      <c r="E27" s="270">
        <f>IF(H27="","",F27-('Paramètres SERIES'!$K$18/(24*60)))</f>
        <v>0.52430555555555558</v>
      </c>
      <c r="F27" s="216">
        <f t="shared" si="7"/>
        <v>0.52569444444444446</v>
      </c>
      <c r="G27" s="146">
        <f t="shared" si="1"/>
        <v>1</v>
      </c>
      <c r="H27" s="135" t="str">
        <f>IF(DWF!A23="","",DWF!A23)</f>
        <v>Apneaman, Praha, Czech Republic</v>
      </c>
      <c r="I27" s="119" t="str">
        <f>IF(DWF!B23="","",DWF!B23)</f>
        <v xml:space="preserve">N°2 </v>
      </c>
      <c r="J27" s="150" t="str">
        <f>IF(DWF!C23="","",DWF!C23)</f>
        <v>RISIAN</v>
      </c>
      <c r="K27" s="150" t="str">
        <f>IF(DWF!D23="","",DWF!D23)</f>
        <v>Michal</v>
      </c>
      <c r="L27" s="112" t="str">
        <f>IF(DWF!E23="","",DWF!E23)</f>
        <v>Homme</v>
      </c>
      <c r="M27" s="168" t="str">
        <f t="shared" si="2"/>
        <v>RISIAN Michal Homme</v>
      </c>
      <c r="N27" s="114" t="str">
        <f>IF(DWF!G23="","",DWF!G23)</f>
        <v>DWF</v>
      </c>
      <c r="O27" s="158" t="str">
        <f>IF(DWF!H23="","",DWF!H23)</f>
        <v>175</v>
      </c>
      <c r="P27" s="121" t="str">
        <f>IF(DWF!I23="","",DWF!I23)</f>
        <v>m</v>
      </c>
      <c r="Q27" s="121" t="str">
        <f>IF(DWF!J23="","",DWF!J23)</f>
        <v/>
      </c>
      <c r="R27" s="159" t="str">
        <f>IF(DWF!K23="","",DWF!K23)</f>
        <v/>
      </c>
      <c r="S27" s="160">
        <f>IF(DWF!L23="","",DWF!L23)</f>
        <v>200</v>
      </c>
      <c r="T27" s="121" t="str">
        <f>IF(DWF!M23="","",DWF!M23)</f>
        <v>m</v>
      </c>
      <c r="U27" s="161" t="str">
        <f>IF(DWF!N23="","",DWF!N23)</f>
        <v/>
      </c>
      <c r="V27" s="139" t="str">
        <f>IF(DWF!O23="","",DWF!O23)</f>
        <v/>
      </c>
      <c r="W27" s="158" t="str">
        <f>IF(DWF!P23="","",DWF!P23)</f>
        <v>225</v>
      </c>
      <c r="X27" s="121" t="str">
        <f>IF(DWF!Q23="","",DWF!Q23)</f>
        <v>m</v>
      </c>
      <c r="Y27" s="121" t="str">
        <f>IF(DWF!R23="","",DWF!R23)</f>
        <v/>
      </c>
      <c r="Z27" s="139" t="str">
        <f>IF(DWF!S23="","",DWF!S23)</f>
        <v/>
      </c>
      <c r="AA27" s="173"/>
    </row>
    <row r="28" spans="1:27" ht="15.75" x14ac:dyDescent="0.25">
      <c r="A28" s="120">
        <f t="shared" si="3"/>
        <v>9</v>
      </c>
      <c r="B28" s="159">
        <f t="shared" si="4"/>
        <v>2</v>
      </c>
      <c r="C28" s="214">
        <f t="shared" si="5"/>
        <v>0.50277777777777777</v>
      </c>
      <c r="D28" s="215">
        <f t="shared" si="6"/>
        <v>0.52361111111111114</v>
      </c>
      <c r="E28" s="270">
        <f>IF(H28="","",F28-('Paramètres SERIES'!$K$18/(24*60)))</f>
        <v>0.52430555555555558</v>
      </c>
      <c r="F28" s="216">
        <f t="shared" si="7"/>
        <v>0.52569444444444446</v>
      </c>
      <c r="G28" s="146">
        <f t="shared" si="1"/>
        <v>2</v>
      </c>
      <c r="H28" s="135" t="str">
        <f>IF(DWF!A24="","",DWF!A24)</f>
        <v>Enjoy And Relax</v>
      </c>
      <c r="I28" s="119" t="str">
        <f>IF(DWF!B24="","",DWF!B24)</f>
        <v>N°1 Capitaine</v>
      </c>
      <c r="J28" s="150" t="str">
        <f>IF(DWF!C24="","",DWF!C24)</f>
        <v>HURON</v>
      </c>
      <c r="K28" s="150" t="str">
        <f>IF(DWF!D24="","",DWF!D24)</f>
        <v>Pascal</v>
      </c>
      <c r="L28" s="112" t="str">
        <f>IF(DWF!E24="","",DWF!E24)</f>
        <v>Homme</v>
      </c>
      <c r="M28" s="168" t="str">
        <f t="shared" si="2"/>
        <v>HURON Pascal Homme</v>
      </c>
      <c r="N28" s="114" t="str">
        <f>IF(DWF!G24="","",DWF!G24)</f>
        <v>DWF</v>
      </c>
      <c r="O28" s="158" t="str">
        <f>IF(DWF!H24="","",DWF!H24)</f>
        <v>175</v>
      </c>
      <c r="P28" s="121" t="str">
        <f>IF(DWF!I24="","",DWF!I24)</f>
        <v>m</v>
      </c>
      <c r="Q28" s="121" t="str">
        <f>IF(DWF!J24="","",DWF!J24)</f>
        <v/>
      </c>
      <c r="R28" s="159" t="str">
        <f>IF(DWF!K24="","",DWF!K24)</f>
        <v/>
      </c>
      <c r="S28" s="160">
        <f>IF(DWF!L24="","",DWF!L24)</f>
        <v>200</v>
      </c>
      <c r="T28" s="121" t="str">
        <f>IF(DWF!M24="","",DWF!M24)</f>
        <v>m</v>
      </c>
      <c r="U28" s="161" t="str">
        <f>IF(DWF!N24="","",DWF!N24)</f>
        <v/>
      </c>
      <c r="V28" s="139" t="str">
        <f>IF(DWF!O24="","",DWF!O24)</f>
        <v/>
      </c>
      <c r="W28" s="158" t="str">
        <f>IF(DWF!P24="","",DWF!P24)</f>
        <v>225</v>
      </c>
      <c r="X28" s="121" t="str">
        <f>IF(DWF!Q24="","",DWF!Q24)</f>
        <v>m</v>
      </c>
      <c r="Y28" s="121" t="str">
        <f>IF(DWF!R24="","",DWF!R24)</f>
        <v/>
      </c>
      <c r="Z28" s="139" t="str">
        <f>IF(DWF!S24="","",DWF!S24)</f>
        <v/>
      </c>
      <c r="AA28" s="173"/>
    </row>
    <row r="29" spans="1:27" ht="15.75" x14ac:dyDescent="0.25">
      <c r="A29" s="120" t="str">
        <f t="shared" si="3"/>
        <v/>
      </c>
      <c r="B29" s="159" t="str">
        <f t="shared" si="4"/>
        <v/>
      </c>
      <c r="C29" s="214" t="str">
        <f t="shared" si="5"/>
        <v/>
      </c>
      <c r="D29" s="215" t="str">
        <f t="shared" si="6"/>
        <v/>
      </c>
      <c r="E29" s="270" t="str">
        <f>IF(H29="","",F29-('Paramètres SERIES'!$K$18/(24*60)))</f>
        <v/>
      </c>
      <c r="F29" s="216" t="str">
        <f t="shared" si="7"/>
        <v/>
      </c>
      <c r="G29" s="146" t="str">
        <f t="shared" si="1"/>
        <v/>
      </c>
      <c r="H29" s="135" t="str">
        <f>IF(DWF!A25="","",DWF!A25)</f>
        <v/>
      </c>
      <c r="I29" s="119" t="str">
        <f>IF(DWF!B25="","",DWF!B25)</f>
        <v/>
      </c>
      <c r="J29" s="150" t="str">
        <f>IF(DWF!C25="","",DWF!C25)</f>
        <v/>
      </c>
      <c r="K29" s="150" t="str">
        <f>IF(DWF!D25="","",DWF!D25)</f>
        <v/>
      </c>
      <c r="L29" s="112" t="str">
        <f>IF(DWF!E25="","",DWF!E25)</f>
        <v/>
      </c>
      <c r="M29" s="168" t="str">
        <f t="shared" si="2"/>
        <v/>
      </c>
      <c r="N29" s="114" t="str">
        <f>IF(DWF!G25="","",DWF!G25)</f>
        <v/>
      </c>
      <c r="O29" s="158" t="str">
        <f>IF(DWF!H25="","",DWF!H25)</f>
        <v/>
      </c>
      <c r="P29" s="121" t="str">
        <f>IF(DWF!I25="","",DWF!I25)</f>
        <v/>
      </c>
      <c r="Q29" s="121" t="str">
        <f>IF(DWF!J25="","",DWF!J25)</f>
        <v/>
      </c>
      <c r="R29" s="159" t="str">
        <f>IF(DWF!K25="","",DWF!K25)</f>
        <v/>
      </c>
      <c r="S29" s="160" t="str">
        <f>IF(DWF!L25="","",DWF!L25)</f>
        <v/>
      </c>
      <c r="T29" s="121" t="str">
        <f>IF(DWF!M25="","",DWF!M25)</f>
        <v/>
      </c>
      <c r="U29" s="161" t="str">
        <f>IF(DWF!N25="","",DWF!N25)</f>
        <v/>
      </c>
      <c r="V29" s="139" t="str">
        <f>IF(DWF!O25="","",DWF!O25)</f>
        <v/>
      </c>
      <c r="W29" s="158" t="str">
        <f>IF(DWF!P25="","",DWF!P25)</f>
        <v/>
      </c>
      <c r="X29" s="121" t="str">
        <f>IF(DWF!Q25="","",DWF!Q25)</f>
        <v/>
      </c>
      <c r="Y29" s="121" t="str">
        <f>IF(DWF!R25="","",DWF!R25)</f>
        <v/>
      </c>
      <c r="Z29" s="139" t="str">
        <f>IF(DWF!S25="","",DWF!S25)</f>
        <v/>
      </c>
      <c r="AA29" s="173"/>
    </row>
    <row r="30" spans="1:27" ht="15.75" x14ac:dyDescent="0.25">
      <c r="A30" s="120" t="str">
        <f t="shared" si="3"/>
        <v/>
      </c>
      <c r="B30" s="159" t="str">
        <f t="shared" si="4"/>
        <v/>
      </c>
      <c r="C30" s="214" t="str">
        <f t="shared" si="5"/>
        <v/>
      </c>
      <c r="D30" s="215" t="str">
        <f t="shared" si="6"/>
        <v/>
      </c>
      <c r="E30" s="270" t="str">
        <f>IF(H30="","",F30-('Paramètres SERIES'!$K$18/(24*60)))</f>
        <v/>
      </c>
      <c r="F30" s="216" t="str">
        <f t="shared" si="7"/>
        <v/>
      </c>
      <c r="G30" s="146" t="str">
        <f t="shared" si="1"/>
        <v/>
      </c>
      <c r="H30" s="135" t="str">
        <f>IF(DWF!A26="","",DWF!A26)</f>
        <v/>
      </c>
      <c r="I30" s="119" t="str">
        <f>IF(DWF!B26="","",DWF!B26)</f>
        <v/>
      </c>
      <c r="J30" s="150" t="str">
        <f>IF(DWF!C26="","",DWF!C26)</f>
        <v/>
      </c>
      <c r="K30" s="150" t="str">
        <f>IF(DWF!D26="","",DWF!D26)</f>
        <v/>
      </c>
      <c r="L30" s="112" t="str">
        <f>IF(DWF!E26="","",DWF!E26)</f>
        <v/>
      </c>
      <c r="M30" s="168" t="str">
        <f t="shared" si="2"/>
        <v/>
      </c>
      <c r="N30" s="114" t="str">
        <f>IF(DWF!G26="","",DWF!G26)</f>
        <v/>
      </c>
      <c r="O30" s="158" t="str">
        <f>IF(DWF!H26="","",DWF!H26)</f>
        <v/>
      </c>
      <c r="P30" s="121" t="str">
        <f>IF(DWF!I26="","",DWF!I26)</f>
        <v/>
      </c>
      <c r="Q30" s="121" t="str">
        <f>IF(DWF!J26="","",DWF!J26)</f>
        <v/>
      </c>
      <c r="R30" s="159" t="str">
        <f>IF(DWF!K26="","",DWF!K26)</f>
        <v/>
      </c>
      <c r="S30" s="160" t="str">
        <f>IF(DWF!L26="","",DWF!L26)</f>
        <v/>
      </c>
      <c r="T30" s="121" t="str">
        <f>IF(DWF!M26="","",DWF!M26)</f>
        <v/>
      </c>
      <c r="U30" s="161" t="str">
        <f>IF(DWF!N26="","",DWF!N26)</f>
        <v/>
      </c>
      <c r="V30" s="139" t="str">
        <f>IF(DWF!O26="","",DWF!O26)</f>
        <v/>
      </c>
      <c r="W30" s="158" t="str">
        <f>IF(DWF!P26="","",DWF!P26)</f>
        <v/>
      </c>
      <c r="X30" s="121" t="str">
        <f>IF(DWF!Q26="","",DWF!Q26)</f>
        <v/>
      </c>
      <c r="Y30" s="121" t="str">
        <f>IF(DWF!R26="","",DWF!R26)</f>
        <v/>
      </c>
      <c r="Z30" s="139" t="str">
        <f>IF(DWF!S26="","",DWF!S26)</f>
        <v/>
      </c>
      <c r="AA30" s="173"/>
    </row>
    <row r="31" spans="1:27" ht="15.75" x14ac:dyDescent="0.25">
      <c r="A31" s="120" t="str">
        <f t="shared" si="3"/>
        <v/>
      </c>
      <c r="B31" s="159" t="str">
        <f t="shared" si="4"/>
        <v/>
      </c>
      <c r="C31" s="214" t="str">
        <f t="shared" si="5"/>
        <v/>
      </c>
      <c r="D31" s="215" t="str">
        <f t="shared" si="6"/>
        <v/>
      </c>
      <c r="E31" s="270" t="str">
        <f>IF(H31="","",F31-('Paramètres SERIES'!$K$18/(24*60)))</f>
        <v/>
      </c>
      <c r="F31" s="216" t="str">
        <f t="shared" si="7"/>
        <v/>
      </c>
      <c r="G31" s="146" t="str">
        <f t="shared" si="1"/>
        <v/>
      </c>
      <c r="H31" s="135" t="str">
        <f>IF(DWF!A27="","",DWF!A27)</f>
        <v/>
      </c>
      <c r="I31" s="119" t="str">
        <f>IF(DWF!B27="","",DWF!B27)</f>
        <v/>
      </c>
      <c r="J31" s="150" t="str">
        <f>IF(DWF!C27="","",DWF!C27)</f>
        <v/>
      </c>
      <c r="K31" s="150" t="str">
        <f>IF(DWF!D27="","",DWF!D27)</f>
        <v/>
      </c>
      <c r="L31" s="112" t="str">
        <f>IF(DWF!E27="","",DWF!E27)</f>
        <v/>
      </c>
      <c r="M31" s="168" t="str">
        <f t="shared" si="2"/>
        <v/>
      </c>
      <c r="N31" s="114" t="str">
        <f>IF(DWF!G27="","",DWF!G27)</f>
        <v/>
      </c>
      <c r="O31" s="158" t="str">
        <f>IF(DWF!H27="","",DWF!H27)</f>
        <v/>
      </c>
      <c r="P31" s="121" t="str">
        <f>IF(DWF!I27="","",DWF!I27)</f>
        <v/>
      </c>
      <c r="Q31" s="121" t="str">
        <f>IF(DWF!J27="","",DWF!J27)</f>
        <v/>
      </c>
      <c r="R31" s="159" t="str">
        <f>IF(DWF!K27="","",DWF!K27)</f>
        <v/>
      </c>
      <c r="S31" s="160" t="str">
        <f>IF(DWF!L27="","",DWF!L27)</f>
        <v/>
      </c>
      <c r="T31" s="121" t="str">
        <f>IF(DWF!M27="","",DWF!M27)</f>
        <v/>
      </c>
      <c r="U31" s="161" t="str">
        <f>IF(DWF!N27="","",DWF!N27)</f>
        <v/>
      </c>
      <c r="V31" s="139" t="str">
        <f>IF(DWF!O27="","",DWF!O27)</f>
        <v/>
      </c>
      <c r="W31" s="158" t="str">
        <f>IF(DWF!P27="","",DWF!P27)</f>
        <v/>
      </c>
      <c r="X31" s="121" t="str">
        <f>IF(DWF!Q27="","",DWF!Q27)</f>
        <v/>
      </c>
      <c r="Y31" s="121" t="str">
        <f>IF(DWF!R27="","",DWF!R27)</f>
        <v/>
      </c>
      <c r="Z31" s="139" t="str">
        <f>IF(DWF!S27="","",DWF!S27)</f>
        <v/>
      </c>
      <c r="AA31" s="173"/>
    </row>
    <row r="32" spans="1:27" ht="15.75" x14ac:dyDescent="0.25">
      <c r="A32" s="120" t="str">
        <f t="shared" si="3"/>
        <v/>
      </c>
      <c r="B32" s="159" t="str">
        <f t="shared" si="4"/>
        <v/>
      </c>
      <c r="C32" s="214" t="str">
        <f t="shared" si="5"/>
        <v/>
      </c>
      <c r="D32" s="215" t="str">
        <f t="shared" si="6"/>
        <v/>
      </c>
      <c r="E32" s="270" t="str">
        <f>IF(H32="","",F32-('Paramètres SERIES'!$K$18/(24*60)))</f>
        <v/>
      </c>
      <c r="F32" s="216" t="str">
        <f t="shared" si="7"/>
        <v/>
      </c>
      <c r="G32" s="146" t="str">
        <f t="shared" si="1"/>
        <v/>
      </c>
      <c r="H32" s="135" t="str">
        <f>IF(DWF!A28="","",DWF!A28)</f>
        <v/>
      </c>
      <c r="I32" s="119" t="str">
        <f>IF(DWF!B28="","",DWF!B28)</f>
        <v/>
      </c>
      <c r="J32" s="150" t="str">
        <f>IF(DWF!C28="","",DWF!C28)</f>
        <v/>
      </c>
      <c r="K32" s="150" t="str">
        <f>IF(DWF!D28="","",DWF!D28)</f>
        <v/>
      </c>
      <c r="L32" s="112" t="str">
        <f>IF(DWF!E28="","",DWF!E28)</f>
        <v/>
      </c>
      <c r="M32" s="168" t="str">
        <f t="shared" si="2"/>
        <v/>
      </c>
      <c r="N32" s="114" t="str">
        <f>IF(DWF!G28="","",DWF!G28)</f>
        <v/>
      </c>
      <c r="O32" s="158" t="str">
        <f>IF(DWF!H28="","",DWF!H28)</f>
        <v/>
      </c>
      <c r="P32" s="121" t="str">
        <f>IF(DWF!I28="","",DWF!I28)</f>
        <v/>
      </c>
      <c r="Q32" s="121" t="str">
        <f>IF(DWF!J28="","",DWF!J28)</f>
        <v/>
      </c>
      <c r="R32" s="159" t="str">
        <f>IF(DWF!K28="","",DWF!K28)</f>
        <v/>
      </c>
      <c r="S32" s="160" t="str">
        <f>IF(DWF!L28="","",DWF!L28)</f>
        <v/>
      </c>
      <c r="T32" s="121" t="str">
        <f>IF(DWF!M28="","",DWF!M28)</f>
        <v/>
      </c>
      <c r="U32" s="161" t="str">
        <f>IF(DWF!N28="","",DWF!N28)</f>
        <v/>
      </c>
      <c r="V32" s="139" t="str">
        <f>IF(DWF!O28="","",DWF!O28)</f>
        <v/>
      </c>
      <c r="W32" s="158" t="str">
        <f>IF(DWF!P28="","",DWF!P28)</f>
        <v/>
      </c>
      <c r="X32" s="121" t="str">
        <f>IF(DWF!Q28="","",DWF!Q28)</f>
        <v/>
      </c>
      <c r="Y32" s="121" t="str">
        <f>IF(DWF!R28="","",DWF!R28)</f>
        <v/>
      </c>
      <c r="Z32" s="139" t="str">
        <f>IF(DWF!S28="","",DWF!S28)</f>
        <v/>
      </c>
      <c r="AA32" s="173"/>
    </row>
    <row r="33" spans="1:27" ht="15.75" x14ac:dyDescent="0.25">
      <c r="A33" s="120" t="str">
        <f t="shared" si="3"/>
        <v/>
      </c>
      <c r="B33" s="159" t="str">
        <f t="shared" si="4"/>
        <v/>
      </c>
      <c r="C33" s="214" t="str">
        <f t="shared" si="5"/>
        <v/>
      </c>
      <c r="D33" s="215" t="str">
        <f t="shared" si="6"/>
        <v/>
      </c>
      <c r="E33" s="270" t="str">
        <f>IF(H33="","",F33-('Paramètres SERIES'!$K$18/(24*60)))</f>
        <v/>
      </c>
      <c r="F33" s="216" t="str">
        <f t="shared" si="7"/>
        <v/>
      </c>
      <c r="G33" s="146" t="str">
        <f t="shared" si="1"/>
        <v/>
      </c>
      <c r="H33" s="135" t="str">
        <f>IF(DWF!A29="","",DWF!A29)</f>
        <v/>
      </c>
      <c r="I33" s="119" t="str">
        <f>IF(DWF!B29="","",DWF!B29)</f>
        <v/>
      </c>
      <c r="J33" s="150" t="str">
        <f>IF(DWF!C29="","",DWF!C29)</f>
        <v/>
      </c>
      <c r="K33" s="150" t="str">
        <f>IF(DWF!D29="","",DWF!D29)</f>
        <v/>
      </c>
      <c r="L33" s="112" t="str">
        <f>IF(DWF!E29="","",DWF!E29)</f>
        <v/>
      </c>
      <c r="M33" s="168" t="str">
        <f t="shared" si="2"/>
        <v/>
      </c>
      <c r="N33" s="114" t="str">
        <f>IF(DWF!G29="","",DWF!G29)</f>
        <v/>
      </c>
      <c r="O33" s="158" t="str">
        <f>IF(DWF!H29="","",DWF!H29)</f>
        <v/>
      </c>
      <c r="P33" s="121" t="str">
        <f>IF(DWF!I29="","",DWF!I29)</f>
        <v/>
      </c>
      <c r="Q33" s="121" t="str">
        <f>IF(DWF!J29="","",DWF!J29)</f>
        <v/>
      </c>
      <c r="R33" s="159" t="str">
        <f>IF(DWF!K29="","",DWF!K29)</f>
        <v/>
      </c>
      <c r="S33" s="160" t="str">
        <f>IF(DWF!L29="","",DWF!L29)</f>
        <v/>
      </c>
      <c r="T33" s="121" t="str">
        <f>IF(DWF!M29="","",DWF!M29)</f>
        <v/>
      </c>
      <c r="U33" s="161" t="str">
        <f>IF(DWF!N29="","",DWF!N29)</f>
        <v/>
      </c>
      <c r="V33" s="139" t="str">
        <f>IF(DWF!O29="","",DWF!O29)</f>
        <v/>
      </c>
      <c r="W33" s="158" t="str">
        <f>IF(DWF!P29="","",DWF!P29)</f>
        <v/>
      </c>
      <c r="X33" s="121" t="str">
        <f>IF(DWF!Q29="","",DWF!Q29)</f>
        <v/>
      </c>
      <c r="Y33" s="121" t="str">
        <f>IF(DWF!R29="","",DWF!R29)</f>
        <v/>
      </c>
      <c r="Z33" s="139" t="str">
        <f>IF(DWF!S29="","",DWF!S29)</f>
        <v/>
      </c>
      <c r="AA33" s="173"/>
    </row>
    <row r="34" spans="1:27" ht="15.75" x14ac:dyDescent="0.25">
      <c r="A34" s="120" t="str">
        <f t="shared" si="3"/>
        <v/>
      </c>
      <c r="B34" s="159" t="str">
        <f t="shared" si="4"/>
        <v/>
      </c>
      <c r="C34" s="214" t="str">
        <f t="shared" si="5"/>
        <v/>
      </c>
      <c r="D34" s="215" t="str">
        <f t="shared" si="6"/>
        <v/>
      </c>
      <c r="E34" s="270" t="str">
        <f>IF(H34="","",F34-('Paramètres SERIES'!$K$18/(24*60)))</f>
        <v/>
      </c>
      <c r="F34" s="216" t="str">
        <f t="shared" si="7"/>
        <v/>
      </c>
      <c r="G34" s="146" t="str">
        <f t="shared" si="1"/>
        <v/>
      </c>
      <c r="H34" s="135" t="str">
        <f>IF(DWF!A30="","",DWF!A30)</f>
        <v/>
      </c>
      <c r="I34" s="119" t="str">
        <f>IF(DWF!B30="","",DWF!B30)</f>
        <v/>
      </c>
      <c r="J34" s="150" t="str">
        <f>IF(DWF!C30="","",DWF!C30)</f>
        <v/>
      </c>
      <c r="K34" s="150" t="str">
        <f>IF(DWF!D30="","",DWF!D30)</f>
        <v/>
      </c>
      <c r="L34" s="112" t="str">
        <f>IF(DWF!E30="","",DWF!E30)</f>
        <v/>
      </c>
      <c r="M34" s="168" t="str">
        <f t="shared" si="2"/>
        <v/>
      </c>
      <c r="N34" s="114" t="str">
        <f>IF(DWF!G30="","",DWF!G30)</f>
        <v/>
      </c>
      <c r="O34" s="158" t="str">
        <f>IF(DWF!H30="","",DWF!H30)</f>
        <v/>
      </c>
      <c r="P34" s="121" t="str">
        <f>IF(DWF!I30="","",DWF!I30)</f>
        <v/>
      </c>
      <c r="Q34" s="121" t="str">
        <f>IF(DWF!J30="","",DWF!J30)</f>
        <v/>
      </c>
      <c r="R34" s="159" t="str">
        <f>IF(DWF!K30="","",DWF!K30)</f>
        <v/>
      </c>
      <c r="S34" s="160" t="str">
        <f>IF(DWF!L30="","",DWF!L30)</f>
        <v/>
      </c>
      <c r="T34" s="121" t="str">
        <f>IF(DWF!M30="","",DWF!M30)</f>
        <v/>
      </c>
      <c r="U34" s="161" t="str">
        <f>IF(DWF!N30="","",DWF!N30)</f>
        <v/>
      </c>
      <c r="V34" s="139" t="str">
        <f>IF(DWF!O30="","",DWF!O30)</f>
        <v/>
      </c>
      <c r="W34" s="158" t="str">
        <f>IF(DWF!P30="","",DWF!P30)</f>
        <v/>
      </c>
      <c r="X34" s="121" t="str">
        <f>IF(DWF!Q30="","",DWF!Q30)</f>
        <v/>
      </c>
      <c r="Y34" s="121" t="str">
        <f>IF(DWF!R30="","",DWF!R30)</f>
        <v/>
      </c>
      <c r="Z34" s="139" t="str">
        <f>IF(DWF!S30="","",DWF!S30)</f>
        <v/>
      </c>
      <c r="AA34" s="173"/>
    </row>
    <row r="35" spans="1:27" ht="15.75" x14ac:dyDescent="0.25">
      <c r="A35" s="120" t="str">
        <f t="shared" si="3"/>
        <v/>
      </c>
      <c r="B35" s="159" t="str">
        <f t="shared" si="4"/>
        <v/>
      </c>
      <c r="C35" s="214" t="str">
        <f t="shared" si="5"/>
        <v/>
      </c>
      <c r="D35" s="215" t="str">
        <f t="shared" si="6"/>
        <v/>
      </c>
      <c r="E35" s="270" t="str">
        <f>IF(H35="","",F35-('Paramètres SERIES'!$K$18/(24*60)))</f>
        <v/>
      </c>
      <c r="F35" s="216" t="str">
        <f t="shared" si="7"/>
        <v/>
      </c>
      <c r="G35" s="146" t="str">
        <f t="shared" si="1"/>
        <v/>
      </c>
      <c r="H35" s="135" t="str">
        <f>IF(DWF!A31="","",DWF!A31)</f>
        <v/>
      </c>
      <c r="I35" s="119" t="str">
        <f>IF(DWF!B31="","",DWF!B31)</f>
        <v/>
      </c>
      <c r="J35" s="150" t="str">
        <f>IF(DWF!C31="","",DWF!C31)</f>
        <v/>
      </c>
      <c r="K35" s="150" t="str">
        <f>IF(DWF!D31="","",DWF!D31)</f>
        <v/>
      </c>
      <c r="L35" s="112" t="str">
        <f>IF(DWF!E31="","",DWF!E31)</f>
        <v/>
      </c>
      <c r="M35" s="168" t="str">
        <f t="shared" si="2"/>
        <v/>
      </c>
      <c r="N35" s="114" t="str">
        <f>IF(DWF!G31="","",DWF!G31)</f>
        <v/>
      </c>
      <c r="O35" s="158" t="str">
        <f>IF(DWF!H31="","",DWF!H31)</f>
        <v/>
      </c>
      <c r="P35" s="121" t="str">
        <f>IF(DWF!I31="","",DWF!I31)</f>
        <v/>
      </c>
      <c r="Q35" s="121" t="str">
        <f>IF(DWF!J31="","",DWF!J31)</f>
        <v/>
      </c>
      <c r="R35" s="159" t="str">
        <f>IF(DWF!K31="","",DWF!K31)</f>
        <v/>
      </c>
      <c r="S35" s="160" t="str">
        <f>IF(DWF!L31="","",DWF!L31)</f>
        <v/>
      </c>
      <c r="T35" s="121" t="str">
        <f>IF(DWF!M31="","",DWF!M31)</f>
        <v/>
      </c>
      <c r="U35" s="161" t="str">
        <f>IF(DWF!N31="","",DWF!N31)</f>
        <v/>
      </c>
      <c r="V35" s="139" t="str">
        <f>IF(DWF!O31="","",DWF!O31)</f>
        <v/>
      </c>
      <c r="W35" s="158" t="str">
        <f>IF(DWF!P31="","",DWF!P31)</f>
        <v/>
      </c>
      <c r="X35" s="121" t="str">
        <f>IF(DWF!Q31="","",DWF!Q31)</f>
        <v/>
      </c>
      <c r="Y35" s="121" t="str">
        <f>IF(DWF!R31="","",DWF!R31)</f>
        <v/>
      </c>
      <c r="Z35" s="139" t="str">
        <f>IF(DWF!S31="","",DWF!S31)</f>
        <v/>
      </c>
      <c r="AA35" s="173"/>
    </row>
    <row r="36" spans="1:27" ht="15.75" x14ac:dyDescent="0.25">
      <c r="A36" s="120" t="str">
        <f t="shared" si="3"/>
        <v/>
      </c>
      <c r="B36" s="159" t="str">
        <f t="shared" si="4"/>
        <v/>
      </c>
      <c r="C36" s="214" t="str">
        <f t="shared" si="5"/>
        <v/>
      </c>
      <c r="D36" s="215" t="str">
        <f t="shared" si="6"/>
        <v/>
      </c>
      <c r="E36" s="270" t="str">
        <f>IF(H36="","",F36-('Paramètres SERIES'!$K$18/(24*60)))</f>
        <v/>
      </c>
      <c r="F36" s="216" t="str">
        <f t="shared" si="7"/>
        <v/>
      </c>
      <c r="G36" s="146" t="str">
        <f t="shared" si="1"/>
        <v/>
      </c>
      <c r="H36" s="135" t="str">
        <f>IF(DWF!A32="","",DWF!A32)</f>
        <v/>
      </c>
      <c r="I36" s="119" t="str">
        <f>IF(DWF!B32="","",DWF!B32)</f>
        <v/>
      </c>
      <c r="J36" s="150" t="str">
        <f>IF(DWF!C32="","",DWF!C32)</f>
        <v/>
      </c>
      <c r="K36" s="150" t="str">
        <f>IF(DWF!D32="","",DWF!D32)</f>
        <v/>
      </c>
      <c r="L36" s="112" t="str">
        <f>IF(DWF!E32="","",DWF!E32)</f>
        <v/>
      </c>
      <c r="M36" s="168" t="str">
        <f t="shared" si="2"/>
        <v/>
      </c>
      <c r="N36" s="114" t="str">
        <f>IF(DWF!G32="","",DWF!G32)</f>
        <v/>
      </c>
      <c r="O36" s="158" t="str">
        <f>IF(DWF!H32="","",DWF!H32)</f>
        <v/>
      </c>
      <c r="P36" s="121" t="str">
        <f>IF(DWF!I32="","",DWF!I32)</f>
        <v/>
      </c>
      <c r="Q36" s="121" t="str">
        <f>IF(DWF!J32="","",DWF!J32)</f>
        <v/>
      </c>
      <c r="R36" s="159" t="str">
        <f>IF(DWF!K32="","",DWF!K32)</f>
        <v/>
      </c>
      <c r="S36" s="160" t="str">
        <f>IF(DWF!L32="","",DWF!L32)</f>
        <v/>
      </c>
      <c r="T36" s="121" t="str">
        <f>IF(DWF!M32="","",DWF!M32)</f>
        <v/>
      </c>
      <c r="U36" s="161" t="str">
        <f>IF(DWF!N32="","",DWF!N32)</f>
        <v/>
      </c>
      <c r="V36" s="139" t="str">
        <f>IF(DWF!O32="","",DWF!O32)</f>
        <v/>
      </c>
      <c r="W36" s="158" t="str">
        <f>IF(DWF!P32="","",DWF!P32)</f>
        <v/>
      </c>
      <c r="X36" s="121" t="str">
        <f>IF(DWF!Q32="","",DWF!Q32)</f>
        <v/>
      </c>
      <c r="Y36" s="121" t="str">
        <f>IF(DWF!R32="","",DWF!R32)</f>
        <v/>
      </c>
      <c r="Z36" s="139" t="str">
        <f>IF(DWF!S32="","",DWF!S32)</f>
        <v/>
      </c>
      <c r="AA36" s="173"/>
    </row>
    <row r="37" spans="1:27" ht="15.75" x14ac:dyDescent="0.25">
      <c r="A37" s="120" t="str">
        <f t="shared" si="3"/>
        <v/>
      </c>
      <c r="B37" s="159" t="str">
        <f t="shared" si="4"/>
        <v/>
      </c>
      <c r="C37" s="214" t="str">
        <f t="shared" si="5"/>
        <v/>
      </c>
      <c r="D37" s="215" t="str">
        <f t="shared" si="6"/>
        <v/>
      </c>
      <c r="E37" s="270" t="str">
        <f>IF(H37="","",F37-('Paramètres SERIES'!$K$18/(24*60)))</f>
        <v/>
      </c>
      <c r="F37" s="216" t="str">
        <f t="shared" si="7"/>
        <v/>
      </c>
      <c r="G37" s="146" t="str">
        <f t="shared" si="1"/>
        <v/>
      </c>
      <c r="H37" s="135" t="str">
        <f>IF(DWF!A33="","",DWF!A33)</f>
        <v/>
      </c>
      <c r="I37" s="119" t="str">
        <f>IF(DWF!B33="","",DWF!B33)</f>
        <v/>
      </c>
      <c r="J37" s="150" t="str">
        <f>IF(DWF!C33="","",DWF!C33)</f>
        <v/>
      </c>
      <c r="K37" s="150" t="str">
        <f>IF(DWF!D33="","",DWF!D33)</f>
        <v/>
      </c>
      <c r="L37" s="112" t="str">
        <f>IF(DWF!E33="","",DWF!E33)</f>
        <v/>
      </c>
      <c r="M37" s="168" t="str">
        <f t="shared" si="2"/>
        <v/>
      </c>
      <c r="N37" s="114" t="str">
        <f>IF(DWF!G33="","",DWF!G33)</f>
        <v/>
      </c>
      <c r="O37" s="158" t="str">
        <f>IF(DWF!H33="","",DWF!H33)</f>
        <v/>
      </c>
      <c r="P37" s="121" t="str">
        <f>IF(DWF!I33="","",DWF!I33)</f>
        <v/>
      </c>
      <c r="Q37" s="121" t="str">
        <f>IF(DWF!J33="","",DWF!J33)</f>
        <v/>
      </c>
      <c r="R37" s="159" t="str">
        <f>IF(DWF!K33="","",DWF!K33)</f>
        <v/>
      </c>
      <c r="S37" s="160" t="str">
        <f>IF(DWF!L33="","",DWF!L33)</f>
        <v/>
      </c>
      <c r="T37" s="121" t="str">
        <f>IF(DWF!M33="","",DWF!M33)</f>
        <v/>
      </c>
      <c r="U37" s="161" t="str">
        <f>IF(DWF!N33="","",DWF!N33)</f>
        <v/>
      </c>
      <c r="V37" s="139" t="str">
        <f>IF(DWF!O33="","",DWF!O33)</f>
        <v/>
      </c>
      <c r="W37" s="158" t="str">
        <f>IF(DWF!P33="","",DWF!P33)</f>
        <v/>
      </c>
      <c r="X37" s="121" t="str">
        <f>IF(DWF!Q33="","",DWF!Q33)</f>
        <v/>
      </c>
      <c r="Y37" s="121" t="str">
        <f>IF(DWF!R33="","",DWF!R33)</f>
        <v/>
      </c>
      <c r="Z37" s="139" t="str">
        <f>IF(DWF!S33="","",DWF!S33)</f>
        <v/>
      </c>
      <c r="AA37" s="173"/>
    </row>
    <row r="38" spans="1:27" ht="15.75" x14ac:dyDescent="0.25">
      <c r="A38" s="120" t="str">
        <f t="shared" si="3"/>
        <v/>
      </c>
      <c r="B38" s="159" t="str">
        <f t="shared" si="4"/>
        <v/>
      </c>
      <c r="C38" s="214" t="str">
        <f t="shared" si="5"/>
        <v/>
      </c>
      <c r="D38" s="215" t="str">
        <f t="shared" si="6"/>
        <v/>
      </c>
      <c r="E38" s="270" t="str">
        <f>IF(H38="","",F38-('Paramètres SERIES'!$K$18/(24*60)))</f>
        <v/>
      </c>
      <c r="F38" s="216" t="str">
        <f t="shared" si="7"/>
        <v/>
      </c>
      <c r="G38" s="146" t="str">
        <f t="shared" si="1"/>
        <v/>
      </c>
      <c r="H38" s="135" t="str">
        <f>IF(DWF!A34="","",DWF!A34)</f>
        <v/>
      </c>
      <c r="I38" s="119" t="str">
        <f>IF(DWF!B34="","",DWF!B34)</f>
        <v/>
      </c>
      <c r="J38" s="150" t="str">
        <f>IF(DWF!C34="","",DWF!C34)</f>
        <v/>
      </c>
      <c r="K38" s="150" t="str">
        <f>IF(DWF!D34="","",DWF!D34)</f>
        <v/>
      </c>
      <c r="L38" s="112" t="str">
        <f>IF(DWF!E34="","",DWF!E34)</f>
        <v/>
      </c>
      <c r="M38" s="168" t="str">
        <f t="shared" si="2"/>
        <v/>
      </c>
      <c r="N38" s="114" t="str">
        <f>IF(DWF!G34="","",DWF!G34)</f>
        <v/>
      </c>
      <c r="O38" s="158" t="str">
        <f>IF(DWF!H34="","",DWF!H34)</f>
        <v/>
      </c>
      <c r="P38" s="121" t="str">
        <f>IF(DWF!I34="","",DWF!I34)</f>
        <v/>
      </c>
      <c r="Q38" s="121" t="str">
        <f>IF(DWF!J34="","",DWF!J34)</f>
        <v/>
      </c>
      <c r="R38" s="159" t="str">
        <f>IF(DWF!K34="","",DWF!K34)</f>
        <v/>
      </c>
      <c r="S38" s="160" t="str">
        <f>IF(DWF!L34="","",DWF!L34)</f>
        <v/>
      </c>
      <c r="T38" s="121" t="str">
        <f>IF(DWF!M34="","",DWF!M34)</f>
        <v/>
      </c>
      <c r="U38" s="161" t="str">
        <f>IF(DWF!N34="","",DWF!N34)</f>
        <v/>
      </c>
      <c r="V38" s="139" t="str">
        <f>IF(DWF!O34="","",DWF!O34)</f>
        <v/>
      </c>
      <c r="W38" s="158" t="str">
        <f>IF(DWF!P34="","",DWF!P34)</f>
        <v/>
      </c>
      <c r="X38" s="121" t="str">
        <f>IF(DWF!Q34="","",DWF!Q34)</f>
        <v/>
      </c>
      <c r="Y38" s="121" t="str">
        <f>IF(DWF!R34="","",DWF!R34)</f>
        <v/>
      </c>
      <c r="Z38" s="139" t="str">
        <f>IF(DWF!S34="","",DWF!S34)</f>
        <v/>
      </c>
      <c r="AA38" s="173"/>
    </row>
    <row r="39" spans="1:27" ht="15.75" x14ac:dyDescent="0.25">
      <c r="A39" s="120" t="str">
        <f t="shared" si="3"/>
        <v/>
      </c>
      <c r="B39" s="159" t="str">
        <f t="shared" si="4"/>
        <v/>
      </c>
      <c r="C39" s="214" t="str">
        <f t="shared" si="5"/>
        <v/>
      </c>
      <c r="D39" s="215" t="str">
        <f t="shared" si="6"/>
        <v/>
      </c>
      <c r="E39" s="270" t="str">
        <f>IF(H39="","",F39-('Paramètres SERIES'!$K$18/(24*60)))</f>
        <v/>
      </c>
      <c r="F39" s="216" t="str">
        <f t="shared" si="7"/>
        <v/>
      </c>
      <c r="G39" s="146" t="str">
        <f t="shared" si="1"/>
        <v/>
      </c>
      <c r="H39" s="135" t="str">
        <f>IF(DWF!A35="","",DWF!A35)</f>
        <v/>
      </c>
      <c r="I39" s="119" t="str">
        <f>IF(DWF!B35="","",DWF!B35)</f>
        <v/>
      </c>
      <c r="J39" s="150" t="str">
        <f>IF(DWF!C35="","",DWF!C35)</f>
        <v/>
      </c>
      <c r="K39" s="150" t="str">
        <f>IF(DWF!D35="","",DWF!D35)</f>
        <v/>
      </c>
      <c r="L39" s="112" t="str">
        <f>IF(DWF!E35="","",DWF!E35)</f>
        <v/>
      </c>
      <c r="M39" s="168" t="str">
        <f t="shared" si="2"/>
        <v/>
      </c>
      <c r="N39" s="114" t="str">
        <f>IF(DWF!G35="","",DWF!G35)</f>
        <v/>
      </c>
      <c r="O39" s="158" t="str">
        <f>IF(DWF!H35="","",DWF!H35)</f>
        <v/>
      </c>
      <c r="P39" s="121" t="str">
        <f>IF(DWF!I35="","",DWF!I35)</f>
        <v/>
      </c>
      <c r="Q39" s="121" t="str">
        <f>IF(DWF!J35="","",DWF!J35)</f>
        <v/>
      </c>
      <c r="R39" s="159" t="str">
        <f>IF(DWF!K35="","",DWF!K35)</f>
        <v/>
      </c>
      <c r="S39" s="160" t="str">
        <f>IF(DWF!L35="","",DWF!L35)</f>
        <v/>
      </c>
      <c r="T39" s="121" t="str">
        <f>IF(DWF!M35="","",DWF!M35)</f>
        <v/>
      </c>
      <c r="U39" s="161" t="str">
        <f>IF(DWF!N35="","",DWF!N35)</f>
        <v/>
      </c>
      <c r="V39" s="139" t="str">
        <f>IF(DWF!O35="","",DWF!O35)</f>
        <v/>
      </c>
      <c r="W39" s="158" t="str">
        <f>IF(DWF!P35="","",DWF!P35)</f>
        <v/>
      </c>
      <c r="X39" s="121" t="str">
        <f>IF(DWF!Q35="","",DWF!Q35)</f>
        <v/>
      </c>
      <c r="Y39" s="121" t="str">
        <f>IF(DWF!R35="","",DWF!R35)</f>
        <v/>
      </c>
      <c r="Z39" s="139" t="str">
        <f>IF(DWF!S35="","",DWF!S35)</f>
        <v/>
      </c>
      <c r="AA39" s="173"/>
    </row>
    <row r="40" spans="1:27" ht="15.75" x14ac:dyDescent="0.25">
      <c r="A40" s="120" t="str">
        <f t="shared" si="3"/>
        <v/>
      </c>
      <c r="B40" s="159" t="str">
        <f t="shared" si="4"/>
        <v/>
      </c>
      <c r="C40" s="214" t="str">
        <f t="shared" si="5"/>
        <v/>
      </c>
      <c r="D40" s="215" t="str">
        <f t="shared" si="6"/>
        <v/>
      </c>
      <c r="E40" s="270" t="str">
        <f>IF(H40="","",F40-('Paramètres SERIES'!$K$18/(24*60)))</f>
        <v/>
      </c>
      <c r="F40" s="216" t="str">
        <f t="shared" si="7"/>
        <v/>
      </c>
      <c r="G40" s="146" t="str">
        <f t="shared" si="1"/>
        <v/>
      </c>
      <c r="H40" s="135" t="str">
        <f>IF(DWF!A36="","",DWF!A36)</f>
        <v/>
      </c>
      <c r="I40" s="119" t="str">
        <f>IF(DWF!B36="","",DWF!B36)</f>
        <v/>
      </c>
      <c r="J40" s="150" t="str">
        <f>IF(DWF!C36="","",DWF!C36)</f>
        <v/>
      </c>
      <c r="K40" s="150" t="str">
        <f>IF(DWF!D36="","",DWF!D36)</f>
        <v/>
      </c>
      <c r="L40" s="112" t="str">
        <f>IF(DWF!E36="","",DWF!E36)</f>
        <v/>
      </c>
      <c r="M40" s="168" t="str">
        <f t="shared" si="2"/>
        <v/>
      </c>
      <c r="N40" s="114" t="str">
        <f>IF(DWF!G36="","",DWF!G36)</f>
        <v/>
      </c>
      <c r="O40" s="158" t="str">
        <f>IF(DWF!H36="","",DWF!H36)</f>
        <v/>
      </c>
      <c r="P40" s="121" t="str">
        <f>IF(DWF!I36="","",DWF!I36)</f>
        <v/>
      </c>
      <c r="Q40" s="121" t="str">
        <f>IF(DWF!J36="","",DWF!J36)</f>
        <v/>
      </c>
      <c r="R40" s="159" t="str">
        <f>IF(DWF!K36="","",DWF!K36)</f>
        <v/>
      </c>
      <c r="S40" s="160" t="str">
        <f>IF(DWF!L36="","",DWF!L36)</f>
        <v/>
      </c>
      <c r="T40" s="121" t="str">
        <f>IF(DWF!M36="","",DWF!M36)</f>
        <v/>
      </c>
      <c r="U40" s="161" t="str">
        <f>IF(DWF!N36="","",DWF!N36)</f>
        <v/>
      </c>
      <c r="V40" s="139" t="str">
        <f>IF(DWF!O36="","",DWF!O36)</f>
        <v/>
      </c>
      <c r="W40" s="158" t="str">
        <f>IF(DWF!P36="","",DWF!P36)</f>
        <v/>
      </c>
      <c r="X40" s="121" t="str">
        <f>IF(DWF!Q36="","",DWF!Q36)</f>
        <v/>
      </c>
      <c r="Y40" s="121" t="str">
        <f>IF(DWF!R36="","",DWF!R36)</f>
        <v/>
      </c>
      <c r="Z40" s="139" t="str">
        <f>IF(DWF!S36="","",DWF!S36)</f>
        <v/>
      </c>
      <c r="AA40" s="173"/>
    </row>
    <row r="41" spans="1:27" ht="15.75" x14ac:dyDescent="0.25">
      <c r="A41" s="120" t="str">
        <f t="shared" si="3"/>
        <v/>
      </c>
      <c r="B41" s="159" t="str">
        <f t="shared" si="4"/>
        <v/>
      </c>
      <c r="C41" s="214" t="str">
        <f t="shared" si="5"/>
        <v/>
      </c>
      <c r="D41" s="215" t="str">
        <f t="shared" si="6"/>
        <v/>
      </c>
      <c r="E41" s="270" t="str">
        <f>IF(H41="","",F41-('Paramètres SERIES'!$K$18/(24*60)))</f>
        <v/>
      </c>
      <c r="F41" s="216" t="str">
        <f t="shared" si="7"/>
        <v/>
      </c>
      <c r="G41" s="146" t="str">
        <f t="shared" si="1"/>
        <v/>
      </c>
      <c r="H41" s="135" t="str">
        <f>IF(DWF!A37="","",DWF!A37)</f>
        <v/>
      </c>
      <c r="I41" s="119" t="str">
        <f>IF(DWF!B37="","",DWF!B37)</f>
        <v/>
      </c>
      <c r="J41" s="150" t="str">
        <f>IF(DWF!C37="","",DWF!C37)</f>
        <v/>
      </c>
      <c r="K41" s="150" t="str">
        <f>IF(DWF!D37="","",DWF!D37)</f>
        <v/>
      </c>
      <c r="L41" s="112" t="str">
        <f>IF(DWF!E37="","",DWF!E37)</f>
        <v/>
      </c>
      <c r="M41" s="168" t="str">
        <f t="shared" si="2"/>
        <v/>
      </c>
      <c r="N41" s="114" t="str">
        <f>IF(DWF!G37="","",DWF!G37)</f>
        <v/>
      </c>
      <c r="O41" s="158" t="str">
        <f>IF(DWF!H37="","",DWF!H37)</f>
        <v/>
      </c>
      <c r="P41" s="121" t="str">
        <f>IF(DWF!I37="","",DWF!I37)</f>
        <v/>
      </c>
      <c r="Q41" s="121" t="str">
        <f>IF(DWF!J37="","",DWF!J37)</f>
        <v/>
      </c>
      <c r="R41" s="159" t="str">
        <f>IF(DWF!K37="","",DWF!K37)</f>
        <v/>
      </c>
      <c r="S41" s="160" t="str">
        <f>IF(DWF!L37="","",DWF!L37)</f>
        <v/>
      </c>
      <c r="T41" s="121" t="str">
        <f>IF(DWF!M37="","",DWF!M37)</f>
        <v/>
      </c>
      <c r="U41" s="161" t="str">
        <f>IF(DWF!N37="","",DWF!N37)</f>
        <v/>
      </c>
      <c r="V41" s="139" t="str">
        <f>IF(DWF!O37="","",DWF!O37)</f>
        <v/>
      </c>
      <c r="W41" s="158" t="str">
        <f>IF(DWF!P37="","",DWF!P37)</f>
        <v/>
      </c>
      <c r="X41" s="121" t="str">
        <f>IF(DWF!Q37="","",DWF!Q37)</f>
        <v/>
      </c>
      <c r="Y41" s="121" t="str">
        <f>IF(DWF!R37="","",DWF!R37)</f>
        <v/>
      </c>
      <c r="Z41" s="139" t="str">
        <f>IF(DWF!S37="","",DWF!S37)</f>
        <v/>
      </c>
      <c r="AA41" s="173"/>
    </row>
    <row r="42" spans="1:27" ht="15.75" x14ac:dyDescent="0.25">
      <c r="A42" s="120" t="str">
        <f t="shared" si="3"/>
        <v/>
      </c>
      <c r="B42" s="159" t="str">
        <f t="shared" si="4"/>
        <v/>
      </c>
      <c r="C42" s="214" t="str">
        <f t="shared" si="5"/>
        <v/>
      </c>
      <c r="D42" s="215" t="str">
        <f t="shared" si="6"/>
        <v/>
      </c>
      <c r="E42" s="270" t="str">
        <f>IF(H42="","",F42-('Paramètres SERIES'!$K$18/(24*60)))</f>
        <v/>
      </c>
      <c r="F42" s="216" t="str">
        <f t="shared" si="7"/>
        <v/>
      </c>
      <c r="G42" s="146" t="str">
        <f t="shared" si="1"/>
        <v/>
      </c>
      <c r="H42" s="135" t="str">
        <f>IF(DWF!A38="","",DWF!A38)</f>
        <v/>
      </c>
      <c r="I42" s="119" t="str">
        <f>IF(DWF!B38="","",DWF!B38)</f>
        <v/>
      </c>
      <c r="J42" s="150" t="str">
        <f>IF(DWF!C38="","",DWF!C38)</f>
        <v/>
      </c>
      <c r="K42" s="150" t="str">
        <f>IF(DWF!D38="","",DWF!D38)</f>
        <v/>
      </c>
      <c r="L42" s="112" t="str">
        <f>IF(DWF!E38="","",DWF!E38)</f>
        <v/>
      </c>
      <c r="M42" s="168" t="str">
        <f t="shared" si="2"/>
        <v/>
      </c>
      <c r="N42" s="114" t="str">
        <f>IF(DWF!G38="","",DWF!G38)</f>
        <v/>
      </c>
      <c r="O42" s="158" t="str">
        <f>IF(DWF!H38="","",DWF!H38)</f>
        <v/>
      </c>
      <c r="P42" s="121" t="str">
        <f>IF(DWF!I38="","",DWF!I38)</f>
        <v/>
      </c>
      <c r="Q42" s="121" t="str">
        <f>IF(DWF!J38="","",DWF!J38)</f>
        <v/>
      </c>
      <c r="R42" s="159" t="str">
        <f>IF(DWF!K38="","",DWF!K38)</f>
        <v/>
      </c>
      <c r="S42" s="160" t="str">
        <f>IF(DWF!L38="","",DWF!L38)</f>
        <v/>
      </c>
      <c r="T42" s="121" t="str">
        <f>IF(DWF!M38="","",DWF!M38)</f>
        <v/>
      </c>
      <c r="U42" s="161" t="str">
        <f>IF(DWF!N38="","",DWF!N38)</f>
        <v/>
      </c>
      <c r="V42" s="139" t="str">
        <f>IF(DWF!O38="","",DWF!O38)</f>
        <v/>
      </c>
      <c r="W42" s="158" t="str">
        <f>IF(DWF!P38="","",DWF!P38)</f>
        <v/>
      </c>
      <c r="X42" s="121" t="str">
        <f>IF(DWF!Q38="","",DWF!Q38)</f>
        <v/>
      </c>
      <c r="Y42" s="121" t="str">
        <f>IF(DWF!R38="","",DWF!R38)</f>
        <v/>
      </c>
      <c r="Z42" s="139" t="str">
        <f>IF(DWF!S38="","",DWF!S38)</f>
        <v/>
      </c>
      <c r="AA42" s="173"/>
    </row>
    <row r="43" spans="1:27" ht="15.75" x14ac:dyDescent="0.25">
      <c r="A43" s="120" t="str">
        <f t="shared" si="3"/>
        <v/>
      </c>
      <c r="B43" s="159" t="str">
        <f t="shared" si="4"/>
        <v/>
      </c>
      <c r="C43" s="214" t="str">
        <f t="shared" si="5"/>
        <v/>
      </c>
      <c r="D43" s="215" t="str">
        <f t="shared" si="6"/>
        <v/>
      </c>
      <c r="E43" s="270" t="str">
        <f>IF(H43="","",F43-('Paramètres SERIES'!$K$18/(24*60)))</f>
        <v/>
      </c>
      <c r="F43" s="216" t="str">
        <f t="shared" si="7"/>
        <v/>
      </c>
      <c r="G43" s="146" t="str">
        <f t="shared" si="1"/>
        <v/>
      </c>
      <c r="H43" s="135" t="str">
        <f>IF(DWF!A39="","",DWF!A39)</f>
        <v/>
      </c>
      <c r="I43" s="119" t="str">
        <f>IF(DWF!B39="","",DWF!B39)</f>
        <v/>
      </c>
      <c r="J43" s="150" t="str">
        <f>IF(DWF!C39="","",DWF!C39)</f>
        <v/>
      </c>
      <c r="K43" s="150" t="str">
        <f>IF(DWF!D39="","",DWF!D39)</f>
        <v/>
      </c>
      <c r="L43" s="112" t="str">
        <f>IF(DWF!E39="","",DWF!E39)</f>
        <v/>
      </c>
      <c r="M43" s="168" t="str">
        <f t="shared" si="2"/>
        <v/>
      </c>
      <c r="N43" s="114" t="str">
        <f>IF(DWF!G39="","",DWF!G39)</f>
        <v/>
      </c>
      <c r="O43" s="158" t="str">
        <f>IF(DWF!H39="","",DWF!H39)</f>
        <v/>
      </c>
      <c r="P43" s="121" t="str">
        <f>IF(DWF!I39="","",DWF!I39)</f>
        <v/>
      </c>
      <c r="Q43" s="121" t="str">
        <f>IF(DWF!J39="","",DWF!J39)</f>
        <v/>
      </c>
      <c r="R43" s="159" t="str">
        <f>IF(DWF!K39="","",DWF!K39)</f>
        <v/>
      </c>
      <c r="S43" s="160" t="str">
        <f>IF(DWF!L39="","",DWF!L39)</f>
        <v/>
      </c>
      <c r="T43" s="121" t="str">
        <f>IF(DWF!M39="","",DWF!M39)</f>
        <v/>
      </c>
      <c r="U43" s="161" t="str">
        <f>IF(DWF!N39="","",DWF!N39)</f>
        <v/>
      </c>
      <c r="V43" s="139" t="str">
        <f>IF(DWF!O39="","",DWF!O39)</f>
        <v/>
      </c>
      <c r="W43" s="158" t="str">
        <f>IF(DWF!P39="","",DWF!P39)</f>
        <v/>
      </c>
      <c r="X43" s="121" t="str">
        <f>IF(DWF!Q39="","",DWF!Q39)</f>
        <v/>
      </c>
      <c r="Y43" s="121" t="str">
        <f>IF(DWF!R39="","",DWF!R39)</f>
        <v/>
      </c>
      <c r="Z43" s="139" t="str">
        <f>IF(DWF!S39="","",DWF!S39)</f>
        <v/>
      </c>
      <c r="AA43" s="173"/>
    </row>
    <row r="44" spans="1:27" ht="15.75" x14ac:dyDescent="0.25">
      <c r="A44" s="120" t="str">
        <f t="shared" si="3"/>
        <v/>
      </c>
      <c r="B44" s="159" t="str">
        <f t="shared" si="4"/>
        <v/>
      </c>
      <c r="C44" s="214" t="str">
        <f t="shared" si="5"/>
        <v/>
      </c>
      <c r="D44" s="215" t="str">
        <f t="shared" si="6"/>
        <v/>
      </c>
      <c r="E44" s="270" t="str">
        <f>IF(H44="","",F44-('Paramètres SERIES'!$K$18/(24*60)))</f>
        <v/>
      </c>
      <c r="F44" s="216" t="str">
        <f t="shared" si="7"/>
        <v/>
      </c>
      <c r="G44" s="146" t="str">
        <f t="shared" si="1"/>
        <v/>
      </c>
      <c r="H44" s="135" t="str">
        <f>IF(DWF!A40="","",DWF!A40)</f>
        <v/>
      </c>
      <c r="I44" s="119" t="str">
        <f>IF(DWF!B40="","",DWF!B40)</f>
        <v/>
      </c>
      <c r="J44" s="150" t="str">
        <f>IF(DWF!C40="","",DWF!C40)</f>
        <v/>
      </c>
      <c r="K44" s="150" t="str">
        <f>IF(DWF!D40="","",DWF!D40)</f>
        <v/>
      </c>
      <c r="L44" s="112" t="str">
        <f>IF(DWF!E40="","",DWF!E40)</f>
        <v/>
      </c>
      <c r="M44" s="168" t="str">
        <f t="shared" si="2"/>
        <v/>
      </c>
      <c r="N44" s="114" t="str">
        <f>IF(DWF!G40="","",DWF!G40)</f>
        <v/>
      </c>
      <c r="O44" s="158" t="str">
        <f>IF(DWF!H40="","",DWF!H40)</f>
        <v/>
      </c>
      <c r="P44" s="121" t="str">
        <f>IF(DWF!I40="","",DWF!I40)</f>
        <v/>
      </c>
      <c r="Q44" s="121" t="str">
        <f>IF(DWF!J40="","",DWF!J40)</f>
        <v/>
      </c>
      <c r="R44" s="159" t="str">
        <f>IF(DWF!K40="","",DWF!K40)</f>
        <v/>
      </c>
      <c r="S44" s="160" t="str">
        <f>IF(DWF!L40="","",DWF!L40)</f>
        <v/>
      </c>
      <c r="T44" s="121" t="str">
        <f>IF(DWF!M40="","",DWF!M40)</f>
        <v/>
      </c>
      <c r="U44" s="161" t="str">
        <f>IF(DWF!N40="","",DWF!N40)</f>
        <v/>
      </c>
      <c r="V44" s="139" t="str">
        <f>IF(DWF!O40="","",DWF!O40)</f>
        <v/>
      </c>
      <c r="W44" s="158" t="str">
        <f>IF(DWF!P40="","",DWF!P40)</f>
        <v/>
      </c>
      <c r="X44" s="121" t="str">
        <f>IF(DWF!Q40="","",DWF!Q40)</f>
        <v/>
      </c>
      <c r="Y44" s="121" t="str">
        <f>IF(DWF!R40="","",DWF!R40)</f>
        <v/>
      </c>
      <c r="Z44" s="139" t="str">
        <f>IF(DWF!S40="","",DWF!S40)</f>
        <v/>
      </c>
      <c r="AA44" s="173"/>
    </row>
    <row r="45" spans="1:27" ht="15.75" x14ac:dyDescent="0.25">
      <c r="A45" s="120" t="str">
        <f t="shared" si="3"/>
        <v/>
      </c>
      <c r="B45" s="159" t="str">
        <f t="shared" si="4"/>
        <v/>
      </c>
      <c r="C45" s="214" t="str">
        <f t="shared" si="5"/>
        <v/>
      </c>
      <c r="D45" s="215" t="str">
        <f t="shared" si="6"/>
        <v/>
      </c>
      <c r="E45" s="270" t="str">
        <f>IF(H45="","",F45-('Paramètres SERIES'!$K$18/(24*60)))</f>
        <v/>
      </c>
      <c r="F45" s="216" t="str">
        <f t="shared" si="7"/>
        <v/>
      </c>
      <c r="G45" s="146" t="str">
        <f t="shared" si="1"/>
        <v/>
      </c>
      <c r="H45" s="135" t="str">
        <f>IF(DWF!A41="","",DWF!A41)</f>
        <v/>
      </c>
      <c r="I45" s="119" t="str">
        <f>IF(DWF!B41="","",DWF!B41)</f>
        <v/>
      </c>
      <c r="J45" s="150" t="str">
        <f>IF(DWF!C41="","",DWF!C41)</f>
        <v/>
      </c>
      <c r="K45" s="150" t="str">
        <f>IF(DWF!D41="","",DWF!D41)</f>
        <v/>
      </c>
      <c r="L45" s="112" t="str">
        <f>IF(DWF!E41="","",DWF!E41)</f>
        <v/>
      </c>
      <c r="M45" s="168" t="str">
        <f t="shared" si="2"/>
        <v/>
      </c>
      <c r="N45" s="114" t="str">
        <f>IF(DWF!G41="","",DWF!G41)</f>
        <v/>
      </c>
      <c r="O45" s="158" t="str">
        <f>IF(DWF!H41="","",DWF!H41)</f>
        <v/>
      </c>
      <c r="P45" s="121" t="str">
        <f>IF(DWF!I41="","",DWF!I41)</f>
        <v/>
      </c>
      <c r="Q45" s="121" t="str">
        <f>IF(DWF!J41="","",DWF!J41)</f>
        <v/>
      </c>
      <c r="R45" s="159" t="str">
        <f>IF(DWF!K41="","",DWF!K41)</f>
        <v/>
      </c>
      <c r="S45" s="160" t="str">
        <f>IF(DWF!L41="","",DWF!L41)</f>
        <v/>
      </c>
      <c r="T45" s="121" t="str">
        <f>IF(DWF!M41="","",DWF!M41)</f>
        <v/>
      </c>
      <c r="U45" s="161" t="str">
        <f>IF(DWF!N41="","",DWF!N41)</f>
        <v/>
      </c>
      <c r="V45" s="139" t="str">
        <f>IF(DWF!O41="","",DWF!O41)</f>
        <v/>
      </c>
      <c r="W45" s="158" t="str">
        <f>IF(DWF!P41="","",DWF!P41)</f>
        <v/>
      </c>
      <c r="X45" s="121" t="str">
        <f>IF(DWF!Q41="","",DWF!Q41)</f>
        <v/>
      </c>
      <c r="Y45" s="121" t="str">
        <f>IF(DWF!R41="","",DWF!R41)</f>
        <v/>
      </c>
      <c r="Z45" s="139" t="str">
        <f>IF(DWF!S41="","",DWF!S41)</f>
        <v/>
      </c>
      <c r="AA45" s="173"/>
    </row>
    <row r="46" spans="1:27" ht="15.75" x14ac:dyDescent="0.25">
      <c r="A46" s="120" t="str">
        <f t="shared" si="3"/>
        <v/>
      </c>
      <c r="B46" s="159" t="str">
        <f t="shared" si="4"/>
        <v/>
      </c>
      <c r="C46" s="214" t="str">
        <f t="shared" si="5"/>
        <v/>
      </c>
      <c r="D46" s="215" t="str">
        <f t="shared" si="6"/>
        <v/>
      </c>
      <c r="E46" s="270" t="str">
        <f>IF(H46="","",F46-('Paramètres SERIES'!$K$18/(24*60)))</f>
        <v/>
      </c>
      <c r="F46" s="216" t="str">
        <f t="shared" si="7"/>
        <v/>
      </c>
      <c r="G46" s="146" t="str">
        <f t="shared" si="1"/>
        <v/>
      </c>
      <c r="H46" s="135" t="str">
        <f>IF(DWF!A42="","",DWF!A42)</f>
        <v/>
      </c>
      <c r="I46" s="119" t="str">
        <f>IF(DWF!B42="","",DWF!B42)</f>
        <v/>
      </c>
      <c r="J46" s="150" t="str">
        <f>IF(DWF!C42="","",DWF!C42)</f>
        <v/>
      </c>
      <c r="K46" s="150" t="str">
        <f>IF(DWF!D42="","",DWF!D42)</f>
        <v/>
      </c>
      <c r="L46" s="112" t="str">
        <f>IF(DWF!E42="","",DWF!E42)</f>
        <v/>
      </c>
      <c r="M46" s="168" t="str">
        <f t="shared" si="2"/>
        <v/>
      </c>
      <c r="N46" s="114" t="str">
        <f>IF(DWF!G42="","",DWF!G42)</f>
        <v/>
      </c>
      <c r="O46" s="158" t="str">
        <f>IF(DWF!H42="","",DWF!H42)</f>
        <v/>
      </c>
      <c r="P46" s="121" t="str">
        <f>IF(DWF!I42="","",DWF!I42)</f>
        <v/>
      </c>
      <c r="Q46" s="121" t="str">
        <f>IF(DWF!J42="","",DWF!J42)</f>
        <v/>
      </c>
      <c r="R46" s="159" t="str">
        <f>IF(DWF!K42="","",DWF!K42)</f>
        <v/>
      </c>
      <c r="S46" s="160" t="str">
        <f>IF(DWF!L42="","",DWF!L42)</f>
        <v/>
      </c>
      <c r="T46" s="121" t="str">
        <f>IF(DWF!M42="","",DWF!M42)</f>
        <v/>
      </c>
      <c r="U46" s="161" t="str">
        <f>IF(DWF!N42="","",DWF!N42)</f>
        <v/>
      </c>
      <c r="V46" s="139" t="str">
        <f>IF(DWF!O42="","",DWF!O42)</f>
        <v/>
      </c>
      <c r="W46" s="158" t="str">
        <f>IF(DWF!P42="","",DWF!P42)</f>
        <v/>
      </c>
      <c r="X46" s="121" t="str">
        <f>IF(DWF!Q42="","",DWF!Q42)</f>
        <v/>
      </c>
      <c r="Y46" s="121" t="str">
        <f>IF(DWF!R42="","",DWF!R42)</f>
        <v/>
      </c>
      <c r="Z46" s="139" t="str">
        <f>IF(DWF!S42="","",DWF!S42)</f>
        <v/>
      </c>
      <c r="AA46" s="173"/>
    </row>
    <row r="47" spans="1:27" ht="15.75" x14ac:dyDescent="0.25">
      <c r="A47" s="120" t="str">
        <f t="shared" si="3"/>
        <v/>
      </c>
      <c r="B47" s="159" t="str">
        <f t="shared" si="4"/>
        <v/>
      </c>
      <c r="C47" s="214" t="str">
        <f t="shared" si="5"/>
        <v/>
      </c>
      <c r="D47" s="215" t="str">
        <f t="shared" si="6"/>
        <v/>
      </c>
      <c r="E47" s="270" t="str">
        <f>IF(H47="","",F47-('Paramètres SERIES'!$K$18/(24*60)))</f>
        <v/>
      </c>
      <c r="F47" s="216" t="str">
        <f t="shared" si="7"/>
        <v/>
      </c>
      <c r="G47" s="146" t="str">
        <f t="shared" si="1"/>
        <v/>
      </c>
      <c r="H47" s="135" t="str">
        <f>IF(DWF!A43="","",DWF!A43)</f>
        <v/>
      </c>
      <c r="I47" s="119" t="str">
        <f>IF(DWF!B43="","",DWF!B43)</f>
        <v/>
      </c>
      <c r="J47" s="150" t="str">
        <f>IF(DWF!C43="","",DWF!C43)</f>
        <v/>
      </c>
      <c r="K47" s="150" t="str">
        <f>IF(DWF!D43="","",DWF!D43)</f>
        <v/>
      </c>
      <c r="L47" s="112" t="str">
        <f>IF(DWF!E43="","",DWF!E43)</f>
        <v/>
      </c>
      <c r="M47" s="168" t="str">
        <f t="shared" si="2"/>
        <v/>
      </c>
      <c r="N47" s="114" t="str">
        <f>IF(DWF!G43="","",DWF!G43)</f>
        <v/>
      </c>
      <c r="O47" s="158" t="str">
        <f>IF(DWF!H43="","",DWF!H43)</f>
        <v/>
      </c>
      <c r="P47" s="121" t="str">
        <f>IF(DWF!I43="","",DWF!I43)</f>
        <v/>
      </c>
      <c r="Q47" s="121" t="str">
        <f>IF(DWF!J43="","",DWF!J43)</f>
        <v/>
      </c>
      <c r="R47" s="159" t="str">
        <f>IF(DWF!K43="","",DWF!K43)</f>
        <v/>
      </c>
      <c r="S47" s="160" t="str">
        <f>IF(DWF!L43="","",DWF!L43)</f>
        <v/>
      </c>
      <c r="T47" s="121" t="str">
        <f>IF(DWF!M43="","",DWF!M43)</f>
        <v/>
      </c>
      <c r="U47" s="161" t="str">
        <f>IF(DWF!N43="","",DWF!N43)</f>
        <v/>
      </c>
      <c r="V47" s="139" t="str">
        <f>IF(DWF!O43="","",DWF!O43)</f>
        <v/>
      </c>
      <c r="W47" s="158" t="str">
        <f>IF(DWF!P43="","",DWF!P43)</f>
        <v/>
      </c>
      <c r="X47" s="121" t="str">
        <f>IF(DWF!Q43="","",DWF!Q43)</f>
        <v/>
      </c>
      <c r="Y47" s="121" t="str">
        <f>IF(DWF!R43="","",DWF!R43)</f>
        <v/>
      </c>
      <c r="Z47" s="139" t="str">
        <f>IF(DWF!S43="","",DWF!S43)</f>
        <v/>
      </c>
      <c r="AA47" s="173"/>
    </row>
    <row r="48" spans="1:27" ht="15.75" x14ac:dyDescent="0.25">
      <c r="A48" s="120" t="str">
        <f t="shared" si="3"/>
        <v/>
      </c>
      <c r="B48" s="159" t="str">
        <f t="shared" si="4"/>
        <v/>
      </c>
      <c r="C48" s="214" t="str">
        <f t="shared" si="5"/>
        <v/>
      </c>
      <c r="D48" s="215" t="str">
        <f t="shared" si="6"/>
        <v/>
      </c>
      <c r="E48" s="270" t="str">
        <f>IF(H48="","",F48-('Paramètres SERIES'!$K$18/(24*60)))</f>
        <v/>
      </c>
      <c r="F48" s="216" t="str">
        <f t="shared" si="7"/>
        <v/>
      </c>
      <c r="G48" s="146" t="str">
        <f t="shared" si="1"/>
        <v/>
      </c>
      <c r="H48" s="135" t="str">
        <f>IF(DWF!A44="","",DWF!A44)</f>
        <v/>
      </c>
      <c r="I48" s="119" t="str">
        <f>IF(DWF!B44="","",DWF!B44)</f>
        <v/>
      </c>
      <c r="J48" s="150" t="str">
        <f>IF(DWF!C44="","",DWF!C44)</f>
        <v/>
      </c>
      <c r="K48" s="150" t="str">
        <f>IF(DWF!D44="","",DWF!D44)</f>
        <v/>
      </c>
      <c r="L48" s="112" t="str">
        <f>IF(DWF!E44="","",DWF!E44)</f>
        <v/>
      </c>
      <c r="M48" s="168" t="str">
        <f t="shared" si="2"/>
        <v/>
      </c>
      <c r="N48" s="114" t="str">
        <f>IF(DWF!G44="","",DWF!G44)</f>
        <v/>
      </c>
      <c r="O48" s="158" t="str">
        <f>IF(DWF!H44="","",DWF!H44)</f>
        <v/>
      </c>
      <c r="P48" s="121" t="str">
        <f>IF(DWF!I44="","",DWF!I44)</f>
        <v/>
      </c>
      <c r="Q48" s="121" t="str">
        <f>IF(DWF!J44="","",DWF!J44)</f>
        <v/>
      </c>
      <c r="R48" s="159" t="str">
        <f>IF(DWF!K44="","",DWF!K44)</f>
        <v/>
      </c>
      <c r="S48" s="160" t="str">
        <f>IF(DWF!L44="","",DWF!L44)</f>
        <v/>
      </c>
      <c r="T48" s="121" t="str">
        <f>IF(DWF!M44="","",DWF!M44)</f>
        <v/>
      </c>
      <c r="U48" s="161" t="str">
        <f>IF(DWF!N44="","",DWF!N44)</f>
        <v/>
      </c>
      <c r="V48" s="139" t="str">
        <f>IF(DWF!O44="","",DWF!O44)</f>
        <v/>
      </c>
      <c r="W48" s="158" t="str">
        <f>IF(DWF!P44="","",DWF!P44)</f>
        <v/>
      </c>
      <c r="X48" s="121" t="str">
        <f>IF(DWF!Q44="","",DWF!Q44)</f>
        <v/>
      </c>
      <c r="Y48" s="121" t="str">
        <f>IF(DWF!R44="","",DWF!R44)</f>
        <v/>
      </c>
      <c r="Z48" s="139" t="str">
        <f>IF(DWF!S44="","",DWF!S44)</f>
        <v/>
      </c>
      <c r="AA48" s="173"/>
    </row>
    <row r="49" spans="1:27" ht="15.75" x14ac:dyDescent="0.25">
      <c r="A49" s="120" t="str">
        <f t="shared" si="3"/>
        <v/>
      </c>
      <c r="B49" s="159" t="str">
        <f t="shared" si="4"/>
        <v/>
      </c>
      <c r="C49" s="214" t="str">
        <f t="shared" si="5"/>
        <v/>
      </c>
      <c r="D49" s="215" t="str">
        <f t="shared" si="6"/>
        <v/>
      </c>
      <c r="E49" s="270" t="str">
        <f>IF(H49="","",F49-('Paramètres SERIES'!$K$18/(24*60)))</f>
        <v/>
      </c>
      <c r="F49" s="216" t="str">
        <f t="shared" si="7"/>
        <v/>
      </c>
      <c r="G49" s="146" t="str">
        <f t="shared" si="1"/>
        <v/>
      </c>
      <c r="H49" s="135" t="str">
        <f>IF(DWF!A45="","",DWF!A45)</f>
        <v/>
      </c>
      <c r="I49" s="119" t="str">
        <f>IF(DWF!B45="","",DWF!B45)</f>
        <v/>
      </c>
      <c r="J49" s="150" t="str">
        <f>IF(DWF!C45="","",DWF!C45)</f>
        <v/>
      </c>
      <c r="K49" s="150" t="str">
        <f>IF(DWF!D45="","",DWF!D45)</f>
        <v/>
      </c>
      <c r="L49" s="112" t="str">
        <f>IF(DWF!E45="","",DWF!E45)</f>
        <v/>
      </c>
      <c r="M49" s="168" t="str">
        <f t="shared" si="2"/>
        <v/>
      </c>
      <c r="N49" s="114" t="str">
        <f>IF(DWF!G45="","",DWF!G45)</f>
        <v/>
      </c>
      <c r="O49" s="158" t="str">
        <f>IF(DWF!H45="","",DWF!H45)</f>
        <v/>
      </c>
      <c r="P49" s="121" t="str">
        <f>IF(DWF!I45="","",DWF!I45)</f>
        <v/>
      </c>
      <c r="Q49" s="121" t="str">
        <f>IF(DWF!J45="","",DWF!J45)</f>
        <v/>
      </c>
      <c r="R49" s="159" t="str">
        <f>IF(DWF!K45="","",DWF!K45)</f>
        <v/>
      </c>
      <c r="S49" s="160" t="str">
        <f>IF(DWF!L45="","",DWF!L45)</f>
        <v/>
      </c>
      <c r="T49" s="121" t="str">
        <f>IF(DWF!M45="","",DWF!M45)</f>
        <v/>
      </c>
      <c r="U49" s="161" t="str">
        <f>IF(DWF!N45="","",DWF!N45)</f>
        <v/>
      </c>
      <c r="V49" s="139" t="str">
        <f>IF(DWF!O45="","",DWF!O45)</f>
        <v/>
      </c>
      <c r="W49" s="158" t="str">
        <f>IF(DWF!P45="","",DWF!P45)</f>
        <v/>
      </c>
      <c r="X49" s="121" t="str">
        <f>IF(DWF!Q45="","",DWF!Q45)</f>
        <v/>
      </c>
      <c r="Y49" s="121" t="str">
        <f>IF(DWF!R45="","",DWF!R45)</f>
        <v/>
      </c>
      <c r="Z49" s="139" t="str">
        <f>IF(DWF!S45="","",DWF!S45)</f>
        <v/>
      </c>
      <c r="AA49" s="173"/>
    </row>
    <row r="50" spans="1:27" ht="16.5" thickBot="1" x14ac:dyDescent="0.3">
      <c r="A50" s="142" t="str">
        <f t="shared" si="3"/>
        <v/>
      </c>
      <c r="B50" s="164" t="str">
        <f t="shared" si="4"/>
        <v/>
      </c>
      <c r="C50" s="217" t="str">
        <f t="shared" si="5"/>
        <v/>
      </c>
      <c r="D50" s="218" t="str">
        <f t="shared" si="6"/>
        <v/>
      </c>
      <c r="E50" s="271" t="str">
        <f>IF(H50="","",F50-('Paramètres SERIES'!$K$18/(24*60)))</f>
        <v/>
      </c>
      <c r="F50" s="219" t="str">
        <f t="shared" si="7"/>
        <v/>
      </c>
      <c r="G50" s="147" t="str">
        <f t="shared" si="1"/>
        <v/>
      </c>
      <c r="H50" s="124" t="str">
        <f>IF(DWF!A46="","",DWF!A46)</f>
        <v/>
      </c>
      <c r="I50" s="2" t="str">
        <f>IF(DWF!B46="","",DWF!B46)</f>
        <v/>
      </c>
      <c r="J50" s="151" t="str">
        <f>IF(DWF!C46="","",DWF!C46)</f>
        <v/>
      </c>
      <c r="K50" s="151" t="str">
        <f>IF(DWF!D46="","",DWF!D46)</f>
        <v/>
      </c>
      <c r="L50" s="4" t="str">
        <f>IF(DWF!E46="","",DWF!E46)</f>
        <v/>
      </c>
      <c r="M50" s="8" t="str">
        <f t="shared" si="2"/>
        <v/>
      </c>
      <c r="N50" s="10" t="str">
        <f>IF(DWF!G46="","",DWF!G46)</f>
        <v/>
      </c>
      <c r="O50" s="162" t="str">
        <f>IF(DWF!H46="","",DWF!H46)</f>
        <v/>
      </c>
      <c r="P50" s="163" t="str">
        <f>IF(DWF!I46="","",DWF!I46)</f>
        <v/>
      </c>
      <c r="Q50" s="163" t="str">
        <f>IF(DWF!J46="","",DWF!J46)</f>
        <v/>
      </c>
      <c r="R50" s="164" t="str">
        <f>IF(DWF!K46="","",DWF!K46)</f>
        <v/>
      </c>
      <c r="S50" s="165" t="str">
        <f>IF(DWF!L46="","",DWF!L46)</f>
        <v/>
      </c>
      <c r="T50" s="163" t="str">
        <f>IF(DWF!M46="","",DWF!M46)</f>
        <v/>
      </c>
      <c r="U50" s="166" t="str">
        <f>IF(DWF!N46="","",DWF!N46)</f>
        <v/>
      </c>
      <c r="V50" s="143" t="str">
        <f>IF(DWF!O46="","",DWF!O46)</f>
        <v/>
      </c>
      <c r="W50" s="162" t="str">
        <f>IF(DWF!P46="","",DWF!P46)</f>
        <v/>
      </c>
      <c r="X50" s="163" t="str">
        <f>IF(DWF!Q46="","",DWF!Q46)</f>
        <v/>
      </c>
      <c r="Y50" s="163" t="str">
        <f>IF(DWF!R46="","",DWF!R46)</f>
        <v/>
      </c>
      <c r="Z50" s="143" t="str">
        <f>IF(DWF!S46="","",DWF!S46)</f>
        <v/>
      </c>
      <c r="AA50" s="174"/>
    </row>
  </sheetData>
  <autoFilter ref="A10:AA50"/>
  <mergeCells count="23">
    <mergeCell ref="O9:R9"/>
    <mergeCell ref="W9:Z9"/>
    <mergeCell ref="AA8:AA9"/>
    <mergeCell ref="D2:F2"/>
    <mergeCell ref="D3:F3"/>
    <mergeCell ref="D4:F4"/>
    <mergeCell ref="D5:F5"/>
    <mergeCell ref="D6:F6"/>
    <mergeCell ref="A7:AA7"/>
    <mergeCell ref="A8:B8"/>
    <mergeCell ref="C8:F8"/>
    <mergeCell ref="H8:H9"/>
    <mergeCell ref="I8:L8"/>
    <mergeCell ref="N8:N9"/>
    <mergeCell ref="O8:R8"/>
    <mergeCell ref="S8:V9"/>
    <mergeCell ref="W8:Z8"/>
    <mergeCell ref="A1:C1"/>
    <mergeCell ref="D1:G1"/>
    <mergeCell ref="A2:B2"/>
    <mergeCell ref="A3:B3"/>
    <mergeCell ref="A4:B4"/>
    <mergeCell ref="A5:B5"/>
  </mergeCells>
  <conditionalFormatting sqref="AA11:AA50">
    <cfRule type="cellIs" dxfId="124" priority="1" operator="equal">
      <formula>"Non"</formula>
    </cfRule>
    <cfRule type="cellIs" dxfId="123" priority="2" operator="equal">
      <formula>"OUI"</formula>
    </cfRule>
  </conditionalFormatting>
  <dataValidations count="1">
    <dataValidation type="list" allowBlank="1" showInputMessage="1" showErrorMessage="1" sqref="AA11:AA50">
      <formula1>"Oui,Non"</formula1>
    </dataValidation>
  </dataValidations>
  <printOptions horizontalCentered="1"/>
  <pageMargins left="0.19685039370078741" right="0.19685039370078741" top="0.39370078740157483" bottom="0" header="0.31496062992125984" footer="0.31496062992125984"/>
  <pageSetup paperSize="8" scale="93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59999389629810485"/>
  </sheetPr>
  <dimension ref="A1:W1300"/>
  <sheetViews>
    <sheetView view="pageBreakPreview" zoomScale="60" zoomScaleNormal="100" workbookViewId="0">
      <pane ySplit="1" topLeftCell="A2" activePane="bottomLeft" state="frozen"/>
      <selection activeCell="B1" sqref="B1"/>
      <selection pane="bottomLeft" activeCell="Q12" sqref="Q12:R12"/>
    </sheetView>
  </sheetViews>
  <sheetFormatPr baseColWidth="10" defaultRowHeight="15" x14ac:dyDescent="0.25"/>
  <cols>
    <col min="1" max="1" width="4" style="138" customWidth="1"/>
    <col min="2" max="2" width="3.85546875" customWidth="1"/>
    <col min="3" max="10" width="11.5703125" customWidth="1"/>
    <col min="11" max="11" width="2.7109375" customWidth="1"/>
    <col min="12" max="13" width="3.85546875" customWidth="1"/>
    <col min="14" max="14" width="2.7109375" customWidth="1"/>
    <col min="15" max="22" width="11.5703125" customWidth="1"/>
    <col min="23" max="23" width="3.85546875" customWidth="1"/>
  </cols>
  <sheetData>
    <row r="1" spans="1:23" ht="15" customHeight="1" thickBot="1" x14ac:dyDescent="0.3">
      <c r="A1" s="138" t="str">
        <f>IF(COUNT('Séries-DWF'!$A$11:$A$50)&gt;'Etiquette DWF'!N52,"X","")</f>
        <v>X</v>
      </c>
      <c r="M1" s="521"/>
    </row>
    <row r="2" spans="1:23" x14ac:dyDescent="0.25">
      <c r="A2" s="138" t="str">
        <f>IF(COUNT('Séries-DWF'!$A$11:$A$50)&gt;'Etiquette DWF'!N52,"X","")</f>
        <v>X</v>
      </c>
      <c r="B2" s="137">
        <v>0</v>
      </c>
      <c r="C2" s="289"/>
      <c r="D2" s="289"/>
      <c r="E2" s="289"/>
      <c r="F2" s="289"/>
      <c r="G2" s="289"/>
      <c r="H2" s="289"/>
      <c r="I2" s="289"/>
      <c r="J2" s="289"/>
      <c r="K2" s="290"/>
      <c r="M2" s="521"/>
      <c r="N2" s="137">
        <f>B2+1</f>
        <v>1</v>
      </c>
      <c r="O2" s="289"/>
      <c r="P2" s="289"/>
      <c r="Q2" s="289"/>
      <c r="R2" s="289"/>
      <c r="S2" s="289"/>
      <c r="T2" s="289"/>
      <c r="U2" s="289"/>
      <c r="V2" s="289"/>
      <c r="W2" s="290"/>
    </row>
    <row r="3" spans="1:23" ht="23.25" x14ac:dyDescent="0.35">
      <c r="A3" s="138" t="str">
        <f>IF(COUNT('Séries-DWF'!$A$11:$A$50)&gt;'Etiquette DWF'!N52,"X","")</f>
        <v>X</v>
      </c>
      <c r="B3" s="291"/>
      <c r="C3" s="931" t="s">
        <v>246</v>
      </c>
      <c r="D3" s="931"/>
      <c r="E3" s="953" t="str">
        <f ca="1">OFFSET('Séries-DWF'!$A$11,B2,13)</f>
        <v>DWF</v>
      </c>
      <c r="F3" s="953"/>
      <c r="G3" s="953"/>
      <c r="H3" s="953"/>
      <c r="I3" s="953"/>
      <c r="J3" s="953"/>
      <c r="K3" s="293"/>
      <c r="M3" s="521"/>
      <c r="N3" s="291"/>
      <c r="O3" s="931" t="s">
        <v>246</v>
      </c>
      <c r="P3" s="931"/>
      <c r="Q3" s="953" t="str">
        <f ca="1">OFFSET('Séries-DWF'!$A$11,N2,13)</f>
        <v>DWF</v>
      </c>
      <c r="R3" s="953"/>
      <c r="S3" s="953"/>
      <c r="T3" s="953"/>
      <c r="U3" s="953"/>
      <c r="V3" s="953"/>
      <c r="W3" s="293"/>
    </row>
    <row r="4" spans="1:23" x14ac:dyDescent="0.25">
      <c r="A4" s="138" t="str">
        <f>IF(COUNT('Séries-DWF'!$A$11:$A$50)&gt;'Etiquette DWF'!N52,"X","")</f>
        <v>X</v>
      </c>
      <c r="B4" s="291"/>
      <c r="C4" s="945"/>
      <c r="D4" s="945"/>
      <c r="E4" s="945"/>
      <c r="F4" s="945"/>
      <c r="G4" s="945"/>
      <c r="H4" s="945"/>
      <c r="I4" s="945"/>
      <c r="J4" s="945"/>
      <c r="K4" s="293"/>
      <c r="M4" s="521"/>
      <c r="N4" s="291"/>
      <c r="O4" s="945"/>
      <c r="P4" s="945"/>
      <c r="Q4" s="945"/>
      <c r="R4" s="945"/>
      <c r="S4" s="945"/>
      <c r="T4" s="945"/>
      <c r="U4" s="945"/>
      <c r="V4" s="945"/>
      <c r="W4" s="293"/>
    </row>
    <row r="5" spans="1:23" ht="21" x14ac:dyDescent="0.35">
      <c r="A5" s="138" t="str">
        <f>IF(COUNT('Séries-DWF'!$A$11:$A$50)&gt;'Etiquette DWF'!N52,"X","")</f>
        <v>X</v>
      </c>
      <c r="B5" s="291"/>
      <c r="C5" s="931" t="s">
        <v>39</v>
      </c>
      <c r="D5" s="931"/>
      <c r="E5" s="932">
        <f ca="1">OFFSET('Séries-DWF'!$A$11,B2,0)</f>
        <v>1</v>
      </c>
      <c r="F5" s="932"/>
      <c r="G5" s="948" t="s">
        <v>67</v>
      </c>
      <c r="H5" s="948"/>
      <c r="I5" s="932">
        <f ca="1">OFFSET('Séries-DWF'!$A$11,B2,6)</f>
        <v>1</v>
      </c>
      <c r="J5" s="932"/>
      <c r="K5" s="293"/>
      <c r="M5" s="521"/>
      <c r="N5" s="291"/>
      <c r="O5" s="931" t="s">
        <v>39</v>
      </c>
      <c r="P5" s="931"/>
      <c r="Q5" s="932">
        <f ca="1">OFFSET('Séries-DWF'!$A$11,N2,0)</f>
        <v>1</v>
      </c>
      <c r="R5" s="932"/>
      <c r="S5" s="948" t="s">
        <v>67</v>
      </c>
      <c r="T5" s="948"/>
      <c r="U5" s="932">
        <f ca="1">OFFSET('Séries-DWF'!$A$11,N2,6)</f>
        <v>2</v>
      </c>
      <c r="V5" s="932"/>
      <c r="W5" s="293"/>
    </row>
    <row r="6" spans="1:23" ht="23.25" x14ac:dyDescent="0.35">
      <c r="A6" s="138" t="str">
        <f>IF(COUNT('Séries-DWF'!$A$11:$A$50)&gt;'Etiquette DWF'!N52,"X","")</f>
        <v>X</v>
      </c>
      <c r="B6" s="291"/>
      <c r="C6" s="931" t="s">
        <v>1</v>
      </c>
      <c r="D6" s="931"/>
      <c r="E6" s="981" t="str">
        <f ca="1">OFFSET('Séries-DWF'!$A$11,B2,9)</f>
        <v>REIN</v>
      </c>
      <c r="F6" s="981"/>
      <c r="G6" s="948" t="s">
        <v>2</v>
      </c>
      <c r="H6" s="948"/>
      <c r="I6" s="982" t="str">
        <f ca="1">OFFSET('Séries-DWF'!$A$11,B2,10)</f>
        <v>Melissa</v>
      </c>
      <c r="J6" s="982"/>
      <c r="K6" s="293"/>
      <c r="M6" s="521"/>
      <c r="N6" s="291"/>
      <c r="O6" s="931" t="s">
        <v>1</v>
      </c>
      <c r="P6" s="931"/>
      <c r="Q6" s="981" t="str">
        <f ca="1">OFFSET('Séries-DWF'!$A$11,N2,9)</f>
        <v>LEITNER</v>
      </c>
      <c r="R6" s="981"/>
      <c r="S6" s="948" t="s">
        <v>2</v>
      </c>
      <c r="T6" s="948"/>
      <c r="U6" s="982" t="str">
        <f ca="1">OFFSET('Séries-DWF'!$A$11,N2,10)</f>
        <v>Rachel</v>
      </c>
      <c r="V6" s="982"/>
      <c r="W6" s="293"/>
    </row>
    <row r="7" spans="1:23" ht="21" customHeight="1" x14ac:dyDescent="0.3">
      <c r="A7" s="138" t="str">
        <f>IF(COUNT('Séries-DWF'!$A$11:$A$50)&gt;'Etiquette DWF'!N52,"X","")</f>
        <v>X</v>
      </c>
      <c r="B7" s="291"/>
      <c r="C7" s="520" t="s">
        <v>258</v>
      </c>
      <c r="D7" s="520"/>
      <c r="E7" s="979" t="str">
        <f ca="1">OFFSET('Séries-DWF'!$A$11,B2,11)</f>
        <v>FEMME</v>
      </c>
      <c r="F7" s="979"/>
      <c r="G7" s="866" t="s">
        <v>270</v>
      </c>
      <c r="H7" s="866"/>
      <c r="I7" s="979" t="str">
        <f ca="1">OFFSET('Séries-DWF'!$A$11,B2,8)</f>
        <v xml:space="preserve">N°5 </v>
      </c>
      <c r="J7" s="979"/>
      <c r="K7" s="293"/>
      <c r="M7" s="521"/>
      <c r="N7" s="291"/>
      <c r="O7" s="520" t="s">
        <v>258</v>
      </c>
      <c r="P7" s="520"/>
      <c r="Q7" s="979" t="str">
        <f ca="1">OFFSET('Séries-DWF'!$A$11,N2,11)</f>
        <v>FEMME</v>
      </c>
      <c r="R7" s="979"/>
      <c r="S7" s="866" t="s">
        <v>270</v>
      </c>
      <c r="T7" s="866"/>
      <c r="U7" s="979" t="str">
        <f ca="1">OFFSET('Séries-DWF'!$A$11,N2,8)</f>
        <v>N°1 Capitaine</v>
      </c>
      <c r="V7" s="979"/>
      <c r="W7" s="293"/>
    </row>
    <row r="8" spans="1:23" ht="18.75" x14ac:dyDescent="0.3">
      <c r="A8" s="138" t="str">
        <f>IF(COUNT('Séries-DWF'!$A$11:$A$50)&gt;'Etiquette DWF'!N52,"X","")</f>
        <v>X</v>
      </c>
      <c r="B8" s="291"/>
      <c r="C8" s="952" t="s">
        <v>68</v>
      </c>
      <c r="D8" s="952"/>
      <c r="E8" s="866" t="s">
        <v>69</v>
      </c>
      <c r="F8" s="866"/>
      <c r="G8" s="951">
        <f ca="1">OFFSET('Séries-DWF'!$A$11,B2,2)</f>
        <v>0.45277777777777789</v>
      </c>
      <c r="H8" s="951"/>
      <c r="I8" s="951"/>
      <c r="J8" s="951"/>
      <c r="K8" s="293"/>
      <c r="M8" s="521"/>
      <c r="N8" s="291"/>
      <c r="O8" s="952" t="s">
        <v>68</v>
      </c>
      <c r="P8" s="952"/>
      <c r="Q8" s="866" t="s">
        <v>69</v>
      </c>
      <c r="R8" s="866"/>
      <c r="S8" s="951">
        <f ca="1">OFFSET('Séries-DWF'!$A$11,N2,2)</f>
        <v>0.45277777777777789</v>
      </c>
      <c r="T8" s="951"/>
      <c r="U8" s="951"/>
      <c r="V8" s="951"/>
      <c r="W8" s="293"/>
    </row>
    <row r="9" spans="1:23" ht="18.75" x14ac:dyDescent="0.3">
      <c r="A9" s="138" t="str">
        <f>IF(COUNT('Séries-DWF'!$A$11:$A$50)&gt;'Etiquette DWF'!N52,"X","")</f>
        <v>X</v>
      </c>
      <c r="B9" s="291"/>
      <c r="C9" s="952"/>
      <c r="D9" s="952"/>
      <c r="E9" s="866" t="s">
        <v>70</v>
      </c>
      <c r="F9" s="866"/>
      <c r="G9" s="951">
        <f ca="1">OFFSET('Séries-DWF'!$A$11,B2,3)</f>
        <v>0.4736111111111112</v>
      </c>
      <c r="H9" s="951"/>
      <c r="I9" s="951"/>
      <c r="J9" s="951"/>
      <c r="K9" s="293"/>
      <c r="M9" s="521"/>
      <c r="N9" s="291"/>
      <c r="O9" s="952"/>
      <c r="P9" s="952"/>
      <c r="Q9" s="866" t="s">
        <v>70</v>
      </c>
      <c r="R9" s="866"/>
      <c r="S9" s="951">
        <f ca="1">OFFSET('Séries-DWF'!$A$11,N2,3)</f>
        <v>0.4736111111111112</v>
      </c>
      <c r="T9" s="951"/>
      <c r="U9" s="951"/>
      <c r="V9" s="951"/>
      <c r="W9" s="293"/>
    </row>
    <row r="10" spans="1:23" ht="18.75" x14ac:dyDescent="0.3">
      <c r="A10" s="138" t="str">
        <f>IF(COUNT('Séries-DWF'!$A$11:$A$50)&gt;'Etiquette DWF'!N52,"X","")</f>
        <v>X</v>
      </c>
      <c r="B10" s="291"/>
      <c r="C10" s="952"/>
      <c r="D10" s="952"/>
      <c r="E10" s="866" t="s">
        <v>257</v>
      </c>
      <c r="F10" s="866"/>
      <c r="G10" s="951">
        <f ca="1">OFFSET('Séries-DWF'!$A$11,B2,4)</f>
        <v>0.47430555555555565</v>
      </c>
      <c r="H10" s="951"/>
      <c r="I10" s="951"/>
      <c r="J10" s="951"/>
      <c r="K10" s="293"/>
      <c r="M10" s="521"/>
      <c r="N10" s="291"/>
      <c r="O10" s="952"/>
      <c r="P10" s="952"/>
      <c r="Q10" s="866" t="s">
        <v>257</v>
      </c>
      <c r="R10" s="866"/>
      <c r="S10" s="951">
        <f ca="1">OFFSET('Séries-DWF'!$A$11,N2,4)</f>
        <v>0.47430555555555565</v>
      </c>
      <c r="T10" s="951"/>
      <c r="U10" s="951"/>
      <c r="V10" s="951"/>
      <c r="W10" s="293"/>
    </row>
    <row r="11" spans="1:23" ht="21" x14ac:dyDescent="0.35">
      <c r="A11" s="138" t="str">
        <f>IF(COUNT('Séries-DWF'!$A$11:$A$50)&gt;'Etiquette DWF'!N52,"X","")</f>
        <v>X</v>
      </c>
      <c r="B11" s="291"/>
      <c r="C11" s="952"/>
      <c r="D11" s="952"/>
      <c r="E11" s="866" t="s">
        <v>71</v>
      </c>
      <c r="F11" s="866"/>
      <c r="G11" s="947">
        <f ca="1">OFFSET('Séries-DWF'!$A$11,B2,5)</f>
        <v>0.47569444444444453</v>
      </c>
      <c r="H11" s="947"/>
      <c r="I11" s="947"/>
      <c r="J11" s="947"/>
      <c r="K11" s="293"/>
      <c r="M11" s="521"/>
      <c r="N11" s="291"/>
      <c r="O11" s="952"/>
      <c r="P11" s="952"/>
      <c r="Q11" s="866" t="s">
        <v>71</v>
      </c>
      <c r="R11" s="866"/>
      <c r="S11" s="947">
        <f ca="1">OFFSET('Séries-DWF'!$A$11,N2,5)</f>
        <v>0.47569444444444453</v>
      </c>
      <c r="T11" s="947"/>
      <c r="U11" s="947"/>
      <c r="V11" s="947"/>
      <c r="W11" s="293"/>
    </row>
    <row r="12" spans="1:23" ht="15" customHeight="1" x14ac:dyDescent="0.35">
      <c r="A12" s="138" t="str">
        <f>IF(COUNT('Séries-DWF'!$A$11:$A$50)&gt;'Etiquette DWF'!N52,"X","")</f>
        <v>X</v>
      </c>
      <c r="B12" s="291"/>
      <c r="C12" s="931" t="s">
        <v>248</v>
      </c>
      <c r="D12" s="931"/>
      <c r="E12" s="948" t="str">
        <f ca="1">IF(E3="","",IF(OR(E3="DWF",E3="DNF"),"Distance","Temps"))</f>
        <v>Distance</v>
      </c>
      <c r="F12" s="948"/>
      <c r="G12" s="525">
        <f ca="1">OFFSET('Séries-DWF'!$A$11,B2,18)</f>
        <v>75</v>
      </c>
      <c r="H12" s="524" t="str">
        <f ca="1">OFFSET('Séries-DWF'!$A$11,B2,19)</f>
        <v>m</v>
      </c>
      <c r="I12" s="526" t="str">
        <f ca="1">OFFSET('Séries-DWF'!$A$11,B2,20)</f>
        <v/>
      </c>
      <c r="J12" s="524" t="str">
        <f ca="1">OFFSET('Séries-DWF'!$A$11,B2,21)</f>
        <v/>
      </c>
      <c r="K12" s="293"/>
      <c r="M12" s="521"/>
      <c r="N12" s="291"/>
      <c r="O12" s="931" t="s">
        <v>248</v>
      </c>
      <c r="P12" s="931"/>
      <c r="Q12" s="948" t="str">
        <f ca="1">IF(Q3="","",IF(OR(Q3="DWF",Q3="DNF"),"Distance","Temps"))</f>
        <v>Distance</v>
      </c>
      <c r="R12" s="948"/>
      <c r="S12" s="525">
        <f ca="1">OFFSET('Séries-DWF'!$A$11,N2,18)</f>
        <v>80</v>
      </c>
      <c r="T12" s="524" t="str">
        <f ca="1">OFFSET('Séries-DWF'!$A$11,N2,19)</f>
        <v>m</v>
      </c>
      <c r="U12" s="526" t="str">
        <f ca="1">OFFSET('Séries-DWF'!$A$11,N2,20)</f>
        <v/>
      </c>
      <c r="V12" s="524" t="str">
        <f ca="1">OFFSET('Séries-DWF'!$A$11,N2,21)</f>
        <v/>
      </c>
      <c r="W12" s="293"/>
    </row>
    <row r="13" spans="1:23" ht="15" customHeight="1" x14ac:dyDescent="0.3">
      <c r="A13" s="138" t="str">
        <f>IF(COUNT('Séries-DWF'!$A$11:$A$50)&gt;'Etiquette DWF'!N52,"X","")</f>
        <v>X</v>
      </c>
      <c r="B13" s="291"/>
      <c r="C13" s="931"/>
      <c r="D13" s="931"/>
      <c r="E13" s="933" t="s">
        <v>273</v>
      </c>
      <c r="F13" s="510" t="s">
        <v>271</v>
      </c>
      <c r="G13" s="528" t="str">
        <f ca="1">OFFSET('Séries-DWF'!$A$11,B2,14)</f>
        <v>50</v>
      </c>
      <c r="H13" s="529" t="str">
        <f ca="1">OFFSET('Séries-DWF'!$A$11,B2,15)</f>
        <v>m</v>
      </c>
      <c r="I13" s="528" t="str">
        <f ca="1">OFFSET('Séries-DWF'!$A$11,B2,16)</f>
        <v/>
      </c>
      <c r="J13" s="529" t="str">
        <f ca="1">OFFSET('Séries-DWF'!$A$11,B2,17)</f>
        <v/>
      </c>
      <c r="K13" s="293"/>
      <c r="M13" s="521"/>
      <c r="N13" s="291"/>
      <c r="O13" s="931"/>
      <c r="P13" s="931"/>
      <c r="Q13" s="933" t="s">
        <v>273</v>
      </c>
      <c r="R13" s="510" t="s">
        <v>271</v>
      </c>
      <c r="S13" s="528" t="str">
        <f ca="1">OFFSET('Séries-DWF'!$A$11,N2,14)</f>
        <v>55</v>
      </c>
      <c r="T13" s="529" t="str">
        <f ca="1">OFFSET('Séries-DWF'!$A$11,N2,15)</f>
        <v>m</v>
      </c>
      <c r="U13" s="528" t="str">
        <f ca="1">OFFSET('Séries-DWF'!$A$11,N2,16)</f>
        <v/>
      </c>
      <c r="V13" s="529" t="str">
        <f ca="1">OFFSET('Séries-DWF'!$A$11,N2,17)</f>
        <v/>
      </c>
      <c r="W13" s="293"/>
    </row>
    <row r="14" spans="1:23" ht="15" customHeight="1" x14ac:dyDescent="0.3">
      <c r="A14" s="138" t="str">
        <f>IF(COUNT('Séries-DWF'!$A$11:$A$50)&gt;'Etiquette DWF'!N52,"X","")</f>
        <v>X</v>
      </c>
      <c r="B14" s="291"/>
      <c r="C14" s="931"/>
      <c r="D14" s="931"/>
      <c r="E14" s="933"/>
      <c r="F14" s="510" t="s">
        <v>272</v>
      </c>
      <c r="G14" s="528" t="str">
        <f ca="1">OFFSET('Séries-DWF'!$A$11,B2,22)</f>
        <v>100</v>
      </c>
      <c r="H14" s="529" t="str">
        <f ca="1">OFFSET('Séries-DWF'!$A$11,B2,23)</f>
        <v>m</v>
      </c>
      <c r="I14" s="528" t="str">
        <f ca="1">OFFSET('Séries-DWF'!$A$11,B2,24)</f>
        <v/>
      </c>
      <c r="J14" s="529" t="str">
        <f ca="1">OFFSET('Séries-DWF'!$A$11,B2,25)</f>
        <v/>
      </c>
      <c r="K14" s="293"/>
      <c r="M14" s="521"/>
      <c r="N14" s="291"/>
      <c r="O14" s="931"/>
      <c r="P14" s="931"/>
      <c r="Q14" s="933"/>
      <c r="R14" s="510" t="s">
        <v>272</v>
      </c>
      <c r="S14" s="528" t="str">
        <f ca="1">OFFSET('Séries-DWF'!$A$11,N2,22)</f>
        <v>105</v>
      </c>
      <c r="T14" s="529" t="str">
        <f ca="1">OFFSET('Séries-DWF'!$A$11,N2,23)</f>
        <v>m</v>
      </c>
      <c r="U14" s="528" t="str">
        <f ca="1">OFFSET('Séries-DWF'!$A$11,N2,24)</f>
        <v/>
      </c>
      <c r="V14" s="529" t="str">
        <f ca="1">OFFSET('Séries-DWF'!$A$11,N2,25)</f>
        <v/>
      </c>
      <c r="W14" s="293"/>
    </row>
    <row r="15" spans="1:23" x14ac:dyDescent="0.25">
      <c r="A15" s="138" t="str">
        <f>IF(COUNT('Séries-DWF'!$A$11:$A$50)&gt;'Etiquette DWF'!N52,"X","")</f>
        <v>X</v>
      </c>
      <c r="B15" s="291"/>
      <c r="C15" s="945"/>
      <c r="D15" s="945"/>
      <c r="E15" s="945"/>
      <c r="F15" s="945"/>
      <c r="G15" s="945"/>
      <c r="H15" s="945"/>
      <c r="I15" s="945"/>
      <c r="J15" s="945"/>
      <c r="K15" s="293"/>
      <c r="M15" s="521"/>
      <c r="N15" s="291"/>
      <c r="O15" s="945"/>
      <c r="P15" s="945"/>
      <c r="Q15" s="945"/>
      <c r="R15" s="945"/>
      <c r="S15" s="945"/>
      <c r="T15" s="945"/>
      <c r="U15" s="945"/>
      <c r="V15" s="945"/>
      <c r="W15" s="293"/>
    </row>
    <row r="16" spans="1:23" ht="18.75" x14ac:dyDescent="0.3">
      <c r="A16" s="138" t="str">
        <f>IF(COUNT('Séries-DWF'!$A$11:$A$50)&gt;'Etiquette DWF'!N52,"X","")</f>
        <v>X</v>
      </c>
      <c r="B16" s="291"/>
      <c r="C16" s="946" t="s">
        <v>259</v>
      </c>
      <c r="D16" s="946"/>
      <c r="E16" s="946"/>
      <c r="F16" s="946"/>
      <c r="G16" s="946"/>
      <c r="H16" s="946"/>
      <c r="I16" s="946"/>
      <c r="J16" s="946"/>
      <c r="K16" s="293"/>
      <c r="M16" s="521"/>
      <c r="N16" s="291"/>
      <c r="O16" s="946" t="s">
        <v>259</v>
      </c>
      <c r="P16" s="946"/>
      <c r="Q16" s="946"/>
      <c r="R16" s="946"/>
      <c r="S16" s="946"/>
      <c r="T16" s="946"/>
      <c r="U16" s="946"/>
      <c r="V16" s="946"/>
      <c r="W16" s="293"/>
    </row>
    <row r="17" spans="1:23" ht="15.75" thickBot="1" x14ac:dyDescent="0.3">
      <c r="A17" s="138" t="str">
        <f>IF(COUNT('Séries-DWF'!$A$11:$A$50)&gt;'Etiquette DWF'!N52,"X","")</f>
        <v>X</v>
      </c>
      <c r="B17" s="291"/>
      <c r="C17" s="945"/>
      <c r="D17" s="945"/>
      <c r="E17" s="945"/>
      <c r="F17" s="945"/>
      <c r="G17" s="945"/>
      <c r="H17" s="945"/>
      <c r="I17" s="945"/>
      <c r="J17" s="945"/>
      <c r="K17" s="293"/>
      <c r="M17" s="521"/>
      <c r="N17" s="291"/>
      <c r="O17" s="945"/>
      <c r="P17" s="945"/>
      <c r="Q17" s="945"/>
      <c r="R17" s="945"/>
      <c r="S17" s="945"/>
      <c r="T17" s="945"/>
      <c r="U17" s="945"/>
      <c r="V17" s="945"/>
      <c r="W17" s="293"/>
    </row>
    <row r="18" spans="1:23" ht="15.75" customHeight="1" thickBot="1" x14ac:dyDescent="0.3">
      <c r="A18" s="138" t="str">
        <f>IF(COUNT('Séries-DWF'!$A$11:$A$50)&gt;'Etiquette DWF'!N52,"X","")</f>
        <v>X</v>
      </c>
      <c r="B18" s="291"/>
      <c r="C18" s="933" t="s">
        <v>262</v>
      </c>
      <c r="D18" s="934"/>
      <c r="E18" s="530"/>
      <c r="F18" s="531"/>
      <c r="G18" s="531"/>
      <c r="H18" s="531"/>
      <c r="I18" s="531"/>
      <c r="J18" s="532"/>
      <c r="K18" s="293"/>
      <c r="M18" s="521"/>
      <c r="N18" s="291"/>
      <c r="O18" s="933" t="s">
        <v>262</v>
      </c>
      <c r="P18" s="934"/>
      <c r="Q18" s="530"/>
      <c r="R18" s="531"/>
      <c r="S18" s="531"/>
      <c r="T18" s="531"/>
      <c r="U18" s="531"/>
      <c r="V18" s="532"/>
      <c r="W18" s="293"/>
    </row>
    <row r="19" spans="1:23" ht="15.75" thickBot="1" x14ac:dyDescent="0.3">
      <c r="A19" s="138" t="str">
        <f>IF(COUNT('Séries-DWF'!$A$11:$A$50)&gt;'Etiquette DWF'!N52,"X","")</f>
        <v>X</v>
      </c>
      <c r="B19" s="291"/>
      <c r="C19" s="515"/>
      <c r="D19" s="515"/>
      <c r="E19" s="289"/>
      <c r="F19" s="289"/>
      <c r="G19" s="289"/>
      <c r="H19" s="289"/>
      <c r="I19" s="289"/>
      <c r="J19" s="289"/>
      <c r="K19" s="293"/>
      <c r="M19" s="521"/>
      <c r="N19" s="291"/>
      <c r="O19" s="515"/>
      <c r="P19" s="515"/>
      <c r="Q19" s="289"/>
      <c r="R19" s="289"/>
      <c r="S19" s="289"/>
      <c r="T19" s="289"/>
      <c r="U19" s="289"/>
      <c r="V19" s="289"/>
      <c r="W19" s="293"/>
    </row>
    <row r="20" spans="1:23" ht="15" customHeight="1" x14ac:dyDescent="0.25">
      <c r="A20" s="138" t="str">
        <f>IF(COUNT('Séries-DWF'!$A$11:$A$50)&gt;'Etiquette DWF'!N52,"X","")</f>
        <v>X</v>
      </c>
      <c r="B20" s="291"/>
      <c r="C20" s="976" t="s">
        <v>260</v>
      </c>
      <c r="D20" s="977"/>
      <c r="E20" s="959"/>
      <c r="F20" s="959"/>
      <c r="G20" s="959"/>
      <c r="H20" s="959"/>
      <c r="I20" s="959"/>
      <c r="J20" s="960"/>
      <c r="K20" s="293"/>
      <c r="M20" s="521"/>
      <c r="N20" s="291"/>
      <c r="O20" s="976" t="s">
        <v>260</v>
      </c>
      <c r="P20" s="977"/>
      <c r="Q20" s="959"/>
      <c r="R20" s="959"/>
      <c r="S20" s="959"/>
      <c r="T20" s="959"/>
      <c r="U20" s="959"/>
      <c r="V20" s="960"/>
      <c r="W20" s="293"/>
    </row>
    <row r="21" spans="1:23" x14ac:dyDescent="0.25">
      <c r="A21" s="138" t="str">
        <f>IF(COUNT('Séries-DWF'!$A$11:$A$50)&gt;'Etiquette DWF'!N52,"X","")</f>
        <v>X</v>
      </c>
      <c r="B21" s="291"/>
      <c r="C21" s="971"/>
      <c r="D21" s="972"/>
      <c r="E21" s="949"/>
      <c r="F21" s="949"/>
      <c r="G21" s="949"/>
      <c r="H21" s="949"/>
      <c r="I21" s="949"/>
      <c r="J21" s="950"/>
      <c r="K21" s="293"/>
      <c r="M21" s="521"/>
      <c r="N21" s="291"/>
      <c r="O21" s="971"/>
      <c r="P21" s="972"/>
      <c r="Q21" s="949"/>
      <c r="R21" s="949"/>
      <c r="S21" s="949"/>
      <c r="T21" s="949"/>
      <c r="U21" s="949"/>
      <c r="V21" s="950"/>
      <c r="W21" s="293"/>
    </row>
    <row r="22" spans="1:23" ht="15" customHeight="1" x14ac:dyDescent="0.25">
      <c r="A22" s="138" t="str">
        <f>IF(COUNT('Séries-DWF'!$A$11:$A$50)&gt;'Etiquette DWF'!N52,"X","")</f>
        <v>X</v>
      </c>
      <c r="B22" s="291"/>
      <c r="C22" s="971" t="s">
        <v>261</v>
      </c>
      <c r="D22" s="972"/>
      <c r="E22" s="949"/>
      <c r="F22" s="949"/>
      <c r="G22" s="949"/>
      <c r="H22" s="949"/>
      <c r="I22" s="949"/>
      <c r="J22" s="950"/>
      <c r="K22" s="293"/>
      <c r="M22" s="521"/>
      <c r="N22" s="291"/>
      <c r="O22" s="971" t="s">
        <v>261</v>
      </c>
      <c r="P22" s="972"/>
      <c r="Q22" s="949"/>
      <c r="R22" s="949"/>
      <c r="S22" s="949"/>
      <c r="T22" s="949"/>
      <c r="U22" s="949"/>
      <c r="V22" s="950"/>
      <c r="W22" s="293"/>
    </row>
    <row r="23" spans="1:23" ht="15.75" thickBot="1" x14ac:dyDescent="0.3">
      <c r="A23" s="138" t="str">
        <f>IF(COUNT('Séries-DWF'!$A$11:$A$50)&gt;'Etiquette DWF'!N52,"X","")</f>
        <v>X</v>
      </c>
      <c r="B23" s="291"/>
      <c r="C23" s="973"/>
      <c r="D23" s="974"/>
      <c r="E23" s="954"/>
      <c r="F23" s="954"/>
      <c r="G23" s="954"/>
      <c r="H23" s="954"/>
      <c r="I23" s="954"/>
      <c r="J23" s="955"/>
      <c r="K23" s="293"/>
      <c r="M23" s="521"/>
      <c r="N23" s="291"/>
      <c r="O23" s="973"/>
      <c r="P23" s="974"/>
      <c r="Q23" s="954"/>
      <c r="R23" s="954"/>
      <c r="S23" s="954"/>
      <c r="T23" s="954"/>
      <c r="U23" s="954"/>
      <c r="V23" s="955"/>
      <c r="W23" s="293"/>
    </row>
    <row r="24" spans="1:23" ht="15.75" thickBot="1" x14ac:dyDescent="0.3">
      <c r="A24" s="138" t="str">
        <f>IF(COUNT('Séries-DWF'!$A$11:$A$50)&gt;'Etiquette DWF'!N52,"X","")</f>
        <v>X</v>
      </c>
      <c r="B24" s="291"/>
      <c r="C24" s="292"/>
      <c r="D24" s="292"/>
      <c r="E24" s="292"/>
      <c r="F24" s="292"/>
      <c r="G24" s="292"/>
      <c r="H24" s="292"/>
      <c r="I24" s="292"/>
      <c r="J24" s="292"/>
      <c r="K24" s="293"/>
      <c r="M24" s="521"/>
      <c r="N24" s="291"/>
      <c r="O24" s="292"/>
      <c r="P24" s="292"/>
      <c r="Q24" s="292"/>
      <c r="R24" s="292"/>
      <c r="S24" s="292"/>
      <c r="T24" s="292"/>
      <c r="U24" s="292"/>
      <c r="V24" s="292"/>
      <c r="W24" s="293"/>
    </row>
    <row r="25" spans="1:23" ht="15" customHeight="1" x14ac:dyDescent="0.25">
      <c r="A25" s="138" t="str">
        <f>IF(COUNT('Séries-DWF'!$A$11:$A$50)&gt;'Etiquette DWF'!N52,"X","")</f>
        <v>X</v>
      </c>
      <c r="B25" s="291"/>
      <c r="C25" s="956" t="s">
        <v>132</v>
      </c>
      <c r="D25" s="880" t="s">
        <v>133</v>
      </c>
      <c r="E25" s="871"/>
      <c r="F25" s="871"/>
      <c r="G25" s="871"/>
      <c r="H25" s="871"/>
      <c r="I25" s="959"/>
      <c r="J25" s="960"/>
      <c r="K25" s="293"/>
      <c r="M25" s="521"/>
      <c r="N25" s="291"/>
      <c r="O25" s="956" t="s">
        <v>132</v>
      </c>
      <c r="P25" s="880" t="s">
        <v>133</v>
      </c>
      <c r="Q25" s="871"/>
      <c r="R25" s="871"/>
      <c r="S25" s="871"/>
      <c r="T25" s="871"/>
      <c r="U25" s="959"/>
      <c r="V25" s="960"/>
      <c r="W25" s="293"/>
    </row>
    <row r="26" spans="1:23" x14ac:dyDescent="0.25">
      <c r="A26" s="138" t="str">
        <f>IF(COUNT('Séries-DWF'!$A$11:$A$50)&gt;'Etiquette DWF'!N52,"X","")</f>
        <v>X</v>
      </c>
      <c r="B26" s="291"/>
      <c r="C26" s="957"/>
      <c r="D26" s="859" t="s">
        <v>134</v>
      </c>
      <c r="E26" s="864"/>
      <c r="F26" s="864"/>
      <c r="G26" s="864"/>
      <c r="H26" s="864"/>
      <c r="I26" s="949"/>
      <c r="J26" s="950"/>
      <c r="K26" s="293"/>
      <c r="M26" s="521"/>
      <c r="N26" s="291"/>
      <c r="O26" s="957"/>
      <c r="P26" s="859" t="s">
        <v>134</v>
      </c>
      <c r="Q26" s="864"/>
      <c r="R26" s="864"/>
      <c r="S26" s="864"/>
      <c r="T26" s="864"/>
      <c r="U26" s="949"/>
      <c r="V26" s="950"/>
      <c r="W26" s="293"/>
    </row>
    <row r="27" spans="1:23" x14ac:dyDescent="0.25">
      <c r="A27" s="138" t="str">
        <f>IF(COUNT('Séries-DWF'!$A$11:$A$50)&gt;'Etiquette DWF'!N52,"X","")</f>
        <v>X</v>
      </c>
      <c r="B27" s="291"/>
      <c r="C27" s="957"/>
      <c r="D27" s="859" t="s">
        <v>135</v>
      </c>
      <c r="E27" s="864"/>
      <c r="F27" s="864"/>
      <c r="G27" s="864"/>
      <c r="H27" s="864"/>
      <c r="I27" s="949"/>
      <c r="J27" s="950"/>
      <c r="K27" s="293"/>
      <c r="M27" s="521"/>
      <c r="N27" s="291"/>
      <c r="O27" s="957"/>
      <c r="P27" s="859" t="s">
        <v>135</v>
      </c>
      <c r="Q27" s="864"/>
      <c r="R27" s="864"/>
      <c r="S27" s="864"/>
      <c r="T27" s="864"/>
      <c r="U27" s="949"/>
      <c r="V27" s="950"/>
      <c r="W27" s="293"/>
    </row>
    <row r="28" spans="1:23" x14ac:dyDescent="0.25">
      <c r="A28" s="138" t="str">
        <f>IF(COUNT('Séries-DWF'!$A$11:$A$50)&gt;'Etiquette DWF'!N52,"X","")</f>
        <v>X</v>
      </c>
      <c r="B28" s="291"/>
      <c r="C28" s="957"/>
      <c r="D28" s="859" t="s">
        <v>136</v>
      </c>
      <c r="E28" s="864"/>
      <c r="F28" s="864"/>
      <c r="G28" s="864"/>
      <c r="H28" s="864"/>
      <c r="I28" s="949"/>
      <c r="J28" s="950"/>
      <c r="K28" s="293"/>
      <c r="M28" s="521"/>
      <c r="N28" s="291"/>
      <c r="O28" s="957"/>
      <c r="P28" s="859" t="s">
        <v>136</v>
      </c>
      <c r="Q28" s="864"/>
      <c r="R28" s="864"/>
      <c r="S28" s="864"/>
      <c r="T28" s="864"/>
      <c r="U28" s="949"/>
      <c r="V28" s="950"/>
      <c r="W28" s="293"/>
    </row>
    <row r="29" spans="1:23" x14ac:dyDescent="0.25">
      <c r="A29" s="138" t="str">
        <f>IF(COUNT('Séries-DWF'!$A$11:$A$50)&gt;'Etiquette DWF'!N52,"X","")</f>
        <v>X</v>
      </c>
      <c r="B29" s="291"/>
      <c r="C29" s="957"/>
      <c r="D29" s="859" t="s">
        <v>137</v>
      </c>
      <c r="E29" s="864"/>
      <c r="F29" s="864"/>
      <c r="G29" s="864"/>
      <c r="H29" s="864"/>
      <c r="I29" s="949"/>
      <c r="J29" s="950"/>
      <c r="K29" s="293"/>
      <c r="M29" s="521"/>
      <c r="N29" s="291"/>
      <c r="O29" s="957"/>
      <c r="P29" s="859" t="s">
        <v>137</v>
      </c>
      <c r="Q29" s="864"/>
      <c r="R29" s="864"/>
      <c r="S29" s="864"/>
      <c r="T29" s="864"/>
      <c r="U29" s="949"/>
      <c r="V29" s="950"/>
      <c r="W29" s="293"/>
    </row>
    <row r="30" spans="1:23" ht="15.75" thickBot="1" x14ac:dyDescent="0.3">
      <c r="A30" s="138" t="str">
        <f>IF(COUNT('Séries-DWF'!$A$11:$A$50)&gt;'Etiquette DWF'!N52,"X","")</f>
        <v>X</v>
      </c>
      <c r="B30" s="291"/>
      <c r="C30" s="958"/>
      <c r="D30" s="862" t="s">
        <v>138</v>
      </c>
      <c r="E30" s="975"/>
      <c r="F30" s="975"/>
      <c r="G30" s="975"/>
      <c r="H30" s="975"/>
      <c r="I30" s="954"/>
      <c r="J30" s="955"/>
      <c r="K30" s="293"/>
      <c r="M30" s="521"/>
      <c r="N30" s="291"/>
      <c r="O30" s="958"/>
      <c r="P30" s="862" t="s">
        <v>138</v>
      </c>
      <c r="Q30" s="975"/>
      <c r="R30" s="975"/>
      <c r="S30" s="975"/>
      <c r="T30" s="975"/>
      <c r="U30" s="954"/>
      <c r="V30" s="955"/>
      <c r="W30" s="293"/>
    </row>
    <row r="31" spans="1:23" ht="15" customHeight="1" x14ac:dyDescent="0.25">
      <c r="A31" s="138" t="str">
        <f>IF(COUNT('Séries-DWF'!$A$11:$A$50)&gt;'Etiquette DWF'!N52,"X","")</f>
        <v>X</v>
      </c>
      <c r="B31" s="291"/>
      <c r="C31" s="961" t="s">
        <v>145</v>
      </c>
      <c r="D31" s="963" t="s">
        <v>146</v>
      </c>
      <c r="E31" s="964"/>
      <c r="F31" s="964"/>
      <c r="G31" s="964"/>
      <c r="H31" s="964"/>
      <c r="I31" s="965"/>
      <c r="J31" s="966"/>
      <c r="K31" s="293"/>
      <c r="M31" s="521"/>
      <c r="N31" s="291"/>
      <c r="O31" s="961" t="s">
        <v>145</v>
      </c>
      <c r="P31" s="963" t="s">
        <v>146</v>
      </c>
      <c r="Q31" s="964"/>
      <c r="R31" s="964"/>
      <c r="S31" s="964"/>
      <c r="T31" s="964"/>
      <c r="U31" s="965"/>
      <c r="V31" s="966"/>
      <c r="W31" s="293"/>
    </row>
    <row r="32" spans="1:23" x14ac:dyDescent="0.25">
      <c r="A32" s="138" t="str">
        <f>IF(COUNT('Séries-DWF'!$A$11:$A$50)&gt;'Etiquette DWF'!N52,"X","")</f>
        <v>X</v>
      </c>
      <c r="B32" s="291"/>
      <c r="C32" s="957"/>
      <c r="D32" s="859" t="s">
        <v>147</v>
      </c>
      <c r="E32" s="864"/>
      <c r="F32" s="864"/>
      <c r="G32" s="864"/>
      <c r="H32" s="864"/>
      <c r="I32" s="949"/>
      <c r="J32" s="950"/>
      <c r="K32" s="293"/>
      <c r="M32" s="521"/>
      <c r="N32" s="291"/>
      <c r="O32" s="957"/>
      <c r="P32" s="859" t="s">
        <v>147</v>
      </c>
      <c r="Q32" s="864"/>
      <c r="R32" s="864"/>
      <c r="S32" s="864"/>
      <c r="T32" s="864"/>
      <c r="U32" s="949"/>
      <c r="V32" s="950"/>
      <c r="W32" s="293"/>
    </row>
    <row r="33" spans="1:23" x14ac:dyDescent="0.25">
      <c r="A33" s="138" t="str">
        <f>IF(COUNT('Séries-DWF'!$A$11:$A$50)&gt;'Etiquette DWF'!N52,"X","")</f>
        <v>X</v>
      </c>
      <c r="B33" s="291"/>
      <c r="C33" s="957"/>
      <c r="D33" s="859" t="s">
        <v>148</v>
      </c>
      <c r="E33" s="864"/>
      <c r="F33" s="864"/>
      <c r="G33" s="864"/>
      <c r="H33" s="864"/>
      <c r="I33" s="949"/>
      <c r="J33" s="950"/>
      <c r="K33" s="293"/>
      <c r="M33" s="521"/>
      <c r="N33" s="291"/>
      <c r="O33" s="957"/>
      <c r="P33" s="859" t="s">
        <v>148</v>
      </c>
      <c r="Q33" s="864"/>
      <c r="R33" s="864"/>
      <c r="S33" s="864"/>
      <c r="T33" s="864"/>
      <c r="U33" s="949"/>
      <c r="V33" s="950"/>
      <c r="W33" s="293"/>
    </row>
    <row r="34" spans="1:23" x14ac:dyDescent="0.25">
      <c r="A34" s="138" t="str">
        <f>IF(COUNT('Séries-DWF'!$A$11:$A$50)&gt;'Etiquette DWF'!N52,"X","")</f>
        <v>X</v>
      </c>
      <c r="B34" s="291"/>
      <c r="C34" s="957"/>
      <c r="D34" s="859" t="s">
        <v>149</v>
      </c>
      <c r="E34" s="864"/>
      <c r="F34" s="864"/>
      <c r="G34" s="864"/>
      <c r="H34" s="864"/>
      <c r="I34" s="949"/>
      <c r="J34" s="950"/>
      <c r="K34" s="293"/>
      <c r="M34" s="521"/>
      <c r="N34" s="291"/>
      <c r="O34" s="957"/>
      <c r="P34" s="859" t="s">
        <v>149</v>
      </c>
      <c r="Q34" s="864"/>
      <c r="R34" s="864"/>
      <c r="S34" s="864"/>
      <c r="T34" s="864"/>
      <c r="U34" s="949"/>
      <c r="V34" s="950"/>
      <c r="W34" s="293"/>
    </row>
    <row r="35" spans="1:23" x14ac:dyDescent="0.25">
      <c r="A35" s="138" t="str">
        <f>IF(COUNT('Séries-DWF'!$A$11:$A$50)&gt;'Etiquette DWF'!N52,"X","")</f>
        <v>X</v>
      </c>
      <c r="B35" s="291"/>
      <c r="C35" s="957"/>
      <c r="D35" s="859" t="s">
        <v>150</v>
      </c>
      <c r="E35" s="864"/>
      <c r="F35" s="864"/>
      <c r="G35" s="864"/>
      <c r="H35" s="864"/>
      <c r="I35" s="949"/>
      <c r="J35" s="950"/>
      <c r="K35" s="293"/>
      <c r="M35" s="521"/>
      <c r="N35" s="291"/>
      <c r="O35" s="957"/>
      <c r="P35" s="859" t="s">
        <v>150</v>
      </c>
      <c r="Q35" s="864"/>
      <c r="R35" s="864"/>
      <c r="S35" s="864"/>
      <c r="T35" s="864"/>
      <c r="U35" s="949"/>
      <c r="V35" s="950"/>
      <c r="W35" s="293"/>
    </row>
    <row r="36" spans="1:23" x14ac:dyDescent="0.25">
      <c r="A36" s="138" t="str">
        <f>IF(COUNT('Séries-DWF'!$A$11:$A$50)&gt;'Etiquette DWF'!N52,"X","")</f>
        <v>X</v>
      </c>
      <c r="B36" s="291"/>
      <c r="C36" s="957"/>
      <c r="D36" s="859" t="s">
        <v>151</v>
      </c>
      <c r="E36" s="864"/>
      <c r="F36" s="864"/>
      <c r="G36" s="864"/>
      <c r="H36" s="864"/>
      <c r="I36" s="949"/>
      <c r="J36" s="950"/>
      <c r="K36" s="293"/>
      <c r="M36" s="521"/>
      <c r="N36" s="291"/>
      <c r="O36" s="957"/>
      <c r="P36" s="859" t="s">
        <v>151</v>
      </c>
      <c r="Q36" s="864"/>
      <c r="R36" s="864"/>
      <c r="S36" s="864"/>
      <c r="T36" s="864"/>
      <c r="U36" s="949"/>
      <c r="V36" s="950"/>
      <c r="W36" s="293"/>
    </row>
    <row r="37" spans="1:23" ht="15.75" thickBot="1" x14ac:dyDescent="0.3">
      <c r="A37" s="138" t="str">
        <f>IF(COUNT('Séries-DWF'!$A$11:$A$50)&gt;'Etiquette DWF'!N52,"X","")</f>
        <v>X</v>
      </c>
      <c r="B37" s="291"/>
      <c r="C37" s="962"/>
      <c r="D37" s="967" t="s">
        <v>152</v>
      </c>
      <c r="E37" s="968"/>
      <c r="F37" s="968"/>
      <c r="G37" s="968"/>
      <c r="H37" s="968"/>
      <c r="I37" s="969"/>
      <c r="J37" s="970"/>
      <c r="K37" s="293"/>
      <c r="M37" s="521"/>
      <c r="N37" s="291"/>
      <c r="O37" s="962"/>
      <c r="P37" s="967" t="s">
        <v>152</v>
      </c>
      <c r="Q37" s="968"/>
      <c r="R37" s="968"/>
      <c r="S37" s="968"/>
      <c r="T37" s="968"/>
      <c r="U37" s="969"/>
      <c r="V37" s="970"/>
      <c r="W37" s="293"/>
    </row>
    <row r="38" spans="1:23" ht="21" customHeight="1" x14ac:dyDescent="0.25">
      <c r="A38" s="138" t="str">
        <f>IF(COUNT('Séries-DWF'!$A$11:$A$50)&gt;'Etiquette DWF'!N52,"X","")</f>
        <v>X</v>
      </c>
      <c r="B38" s="291"/>
      <c r="C38" s="956" t="s">
        <v>126</v>
      </c>
      <c r="D38" s="918" t="s">
        <v>263</v>
      </c>
      <c r="E38" s="919"/>
      <c r="F38" s="920"/>
      <c r="G38" s="416" t="s">
        <v>174</v>
      </c>
      <c r="H38" s="416"/>
      <c r="I38" s="959"/>
      <c r="J38" s="960"/>
      <c r="K38" s="293"/>
      <c r="M38" s="521"/>
      <c r="N38" s="291"/>
      <c r="O38" s="956" t="s">
        <v>126</v>
      </c>
      <c r="P38" s="918" t="s">
        <v>263</v>
      </c>
      <c r="Q38" s="919"/>
      <c r="R38" s="920"/>
      <c r="S38" s="416" t="s">
        <v>174</v>
      </c>
      <c r="T38" s="416"/>
      <c r="U38" s="959"/>
      <c r="V38" s="960"/>
      <c r="W38" s="293"/>
    </row>
    <row r="39" spans="1:23" ht="21" customHeight="1" x14ac:dyDescent="0.25">
      <c r="A39" s="138" t="str">
        <f>IF(COUNT('Séries-DWF'!$A$11:$A$50)&gt;'Etiquette DWF'!N52,"X","")</f>
        <v>X</v>
      </c>
      <c r="B39" s="291"/>
      <c r="C39" s="957"/>
      <c r="D39" s="913" t="s">
        <v>128</v>
      </c>
      <c r="E39" s="914"/>
      <c r="F39" s="915"/>
      <c r="G39" s="110" t="s">
        <v>266</v>
      </c>
      <c r="H39" s="110"/>
      <c r="I39" s="949"/>
      <c r="J39" s="950"/>
      <c r="K39" s="293"/>
      <c r="M39" s="521"/>
      <c r="N39" s="291"/>
      <c r="O39" s="957"/>
      <c r="P39" s="913" t="s">
        <v>128</v>
      </c>
      <c r="Q39" s="914"/>
      <c r="R39" s="915"/>
      <c r="S39" s="110" t="s">
        <v>266</v>
      </c>
      <c r="T39" s="110"/>
      <c r="U39" s="949"/>
      <c r="V39" s="950"/>
      <c r="W39" s="293"/>
    </row>
    <row r="40" spans="1:23" ht="21" customHeight="1" x14ac:dyDescent="0.25">
      <c r="A40" s="138" t="str">
        <f>IF(COUNT('Séries-DWF'!$A$11:$A$50)&gt;'Etiquette DWF'!N52,"X","")</f>
        <v>X</v>
      </c>
      <c r="B40" s="291"/>
      <c r="C40" s="957"/>
      <c r="D40" s="913" t="s">
        <v>264</v>
      </c>
      <c r="E40" s="914"/>
      <c r="F40" s="915"/>
      <c r="G40" s="110" t="s">
        <v>265</v>
      </c>
      <c r="H40" s="110"/>
      <c r="I40" s="949"/>
      <c r="J40" s="950"/>
      <c r="K40" s="293"/>
      <c r="M40" s="521"/>
      <c r="N40" s="291"/>
      <c r="O40" s="957"/>
      <c r="P40" s="913" t="s">
        <v>264</v>
      </c>
      <c r="Q40" s="914"/>
      <c r="R40" s="915"/>
      <c r="S40" s="110" t="s">
        <v>265</v>
      </c>
      <c r="T40" s="110"/>
      <c r="U40" s="949"/>
      <c r="V40" s="950"/>
      <c r="W40" s="293"/>
    </row>
    <row r="41" spans="1:23" ht="21" customHeight="1" x14ac:dyDescent="0.25">
      <c r="A41" s="138" t="str">
        <f>IF(COUNT('Séries-DWF'!$A$11:$A$50)&gt;'Etiquette DWF'!N52,"X","")</f>
        <v>X</v>
      </c>
      <c r="B41" s="291"/>
      <c r="C41" s="957"/>
      <c r="D41" s="533" t="s">
        <v>267</v>
      </c>
      <c r="E41" s="518"/>
      <c r="F41" s="518"/>
      <c r="G41" s="110" t="s">
        <v>164</v>
      </c>
      <c r="H41" s="110"/>
      <c r="I41" s="949"/>
      <c r="J41" s="950"/>
      <c r="K41" s="293"/>
      <c r="M41" s="521"/>
      <c r="N41" s="291"/>
      <c r="O41" s="957"/>
      <c r="P41" s="533" t="s">
        <v>267</v>
      </c>
      <c r="Q41" s="518"/>
      <c r="R41" s="518"/>
      <c r="S41" s="110" t="s">
        <v>164</v>
      </c>
      <c r="T41" s="110"/>
      <c r="U41" s="949"/>
      <c r="V41" s="950"/>
      <c r="W41" s="293"/>
    </row>
    <row r="42" spans="1:23" ht="21" customHeight="1" thickBot="1" x14ac:dyDescent="0.3">
      <c r="A42" s="138" t="str">
        <f>IF(COUNT('Séries-DWF'!$A$11:$A$50)&gt;'Etiquette DWF'!N52,"X","")</f>
        <v>X</v>
      </c>
      <c r="B42" s="291"/>
      <c r="C42" s="958"/>
      <c r="D42" s="534" t="s">
        <v>268</v>
      </c>
      <c r="E42" s="519"/>
      <c r="F42" s="519"/>
      <c r="G42" s="3" t="s">
        <v>164</v>
      </c>
      <c r="H42" s="3"/>
      <c r="I42" s="954"/>
      <c r="J42" s="955"/>
      <c r="K42" s="293"/>
      <c r="M42" s="521"/>
      <c r="N42" s="291"/>
      <c r="O42" s="958"/>
      <c r="P42" s="534" t="s">
        <v>268</v>
      </c>
      <c r="Q42" s="519"/>
      <c r="R42" s="519"/>
      <c r="S42" s="3" t="s">
        <v>164</v>
      </c>
      <c r="T42" s="3"/>
      <c r="U42" s="954"/>
      <c r="V42" s="955"/>
      <c r="W42" s="293"/>
    </row>
    <row r="43" spans="1:23" ht="15.75" thickBot="1" x14ac:dyDescent="0.3">
      <c r="A43" s="138" t="str">
        <f>IF(COUNT('Séries-DWF'!$A$11:$A$50)&gt;'Etiquette DWF'!N52,"X","")</f>
        <v>X</v>
      </c>
      <c r="B43" s="291"/>
      <c r="C43" s="292"/>
      <c r="D43" s="292"/>
      <c r="E43" s="292"/>
      <c r="F43" s="292"/>
      <c r="G43" s="292"/>
      <c r="H43" s="292"/>
      <c r="I43" s="292"/>
      <c r="J43" s="292"/>
      <c r="K43" s="293"/>
      <c r="M43" s="521"/>
      <c r="N43" s="291"/>
      <c r="O43" s="292"/>
      <c r="P43" s="292"/>
      <c r="Q43" s="292"/>
      <c r="R43" s="292"/>
      <c r="S43" s="292"/>
      <c r="T43" s="292"/>
      <c r="U43" s="292"/>
      <c r="V43" s="292"/>
      <c r="W43" s="293"/>
    </row>
    <row r="44" spans="1:23" ht="15" customHeight="1" x14ac:dyDescent="0.3">
      <c r="A44" s="138" t="str">
        <f>IF(COUNT('Séries-DWF'!$A$11:$A$50)&gt;'Etiquette DWF'!N52,"X","")</f>
        <v>X</v>
      </c>
      <c r="B44" s="291"/>
      <c r="C44" s="901" t="s">
        <v>269</v>
      </c>
      <c r="D44" s="902"/>
      <c r="E44" s="902"/>
      <c r="F44" s="902"/>
      <c r="G44" s="902"/>
      <c r="H44" s="902"/>
      <c r="I44" s="902"/>
      <c r="J44" s="903"/>
      <c r="K44" s="293"/>
      <c r="M44" s="521"/>
      <c r="N44" s="291"/>
      <c r="O44" s="901" t="s">
        <v>269</v>
      </c>
      <c r="P44" s="902"/>
      <c r="Q44" s="902"/>
      <c r="R44" s="902"/>
      <c r="S44" s="902"/>
      <c r="T44" s="902"/>
      <c r="U44" s="902"/>
      <c r="V44" s="903"/>
      <c r="W44" s="293"/>
    </row>
    <row r="45" spans="1:23" x14ac:dyDescent="0.25">
      <c r="A45" s="138" t="str">
        <f>IF(COUNT('Séries-DWF'!$A$11:$A$50)&gt;'Etiquette DWF'!N52,"X","")</f>
        <v>X</v>
      </c>
      <c r="B45" s="291"/>
      <c r="C45" s="904"/>
      <c r="D45" s="905"/>
      <c r="E45" s="905"/>
      <c r="F45" s="905"/>
      <c r="G45" s="905"/>
      <c r="H45" s="905"/>
      <c r="I45" s="905"/>
      <c r="J45" s="906"/>
      <c r="K45" s="293"/>
      <c r="M45" s="521"/>
      <c r="N45" s="291"/>
      <c r="O45" s="904"/>
      <c r="P45" s="905"/>
      <c r="Q45" s="905"/>
      <c r="R45" s="905"/>
      <c r="S45" s="905"/>
      <c r="T45" s="905"/>
      <c r="U45" s="905"/>
      <c r="V45" s="906"/>
      <c r="W45" s="293"/>
    </row>
    <row r="46" spans="1:23" x14ac:dyDescent="0.25">
      <c r="A46" s="138" t="str">
        <f>IF(COUNT('Séries-DWF'!$A$11:$A$50)&gt;'Etiquette DWF'!N52,"X","")</f>
        <v>X</v>
      </c>
      <c r="B46" s="291"/>
      <c r="C46" s="907"/>
      <c r="D46" s="908"/>
      <c r="E46" s="908"/>
      <c r="F46" s="908"/>
      <c r="G46" s="908"/>
      <c r="H46" s="908"/>
      <c r="I46" s="908"/>
      <c r="J46" s="909"/>
      <c r="K46" s="293"/>
      <c r="M46" s="521"/>
      <c r="N46" s="291"/>
      <c r="O46" s="907"/>
      <c r="P46" s="908"/>
      <c r="Q46" s="908"/>
      <c r="R46" s="908"/>
      <c r="S46" s="908"/>
      <c r="T46" s="908"/>
      <c r="U46" s="908"/>
      <c r="V46" s="909"/>
      <c r="W46" s="293"/>
    </row>
    <row r="47" spans="1:23" ht="15" customHeight="1" x14ac:dyDescent="0.25">
      <c r="A47" s="138" t="str">
        <f>IF(COUNT('Séries-DWF'!$A$11:$A$50)&gt;'Etiquette DWF'!N52,"X","")</f>
        <v>X</v>
      </c>
      <c r="B47" s="291"/>
      <c r="C47" s="907"/>
      <c r="D47" s="908"/>
      <c r="E47" s="908"/>
      <c r="F47" s="908"/>
      <c r="G47" s="908"/>
      <c r="H47" s="908"/>
      <c r="I47" s="908"/>
      <c r="J47" s="909"/>
      <c r="K47" s="293"/>
      <c r="M47" s="521"/>
      <c r="N47" s="291"/>
      <c r="O47" s="907"/>
      <c r="P47" s="908"/>
      <c r="Q47" s="908"/>
      <c r="R47" s="908"/>
      <c r="S47" s="908"/>
      <c r="T47" s="908"/>
      <c r="U47" s="908"/>
      <c r="V47" s="909"/>
      <c r="W47" s="293"/>
    </row>
    <row r="48" spans="1:23" ht="15.75" thickBot="1" x14ac:dyDescent="0.3">
      <c r="A48" s="138" t="str">
        <f>IF(COUNT('Séries-DWF'!$A$11:$A$50)&gt;'Etiquette DWF'!N52,"X","")</f>
        <v>X</v>
      </c>
      <c r="B48" s="291"/>
      <c r="C48" s="910"/>
      <c r="D48" s="911"/>
      <c r="E48" s="911"/>
      <c r="F48" s="911"/>
      <c r="G48" s="911"/>
      <c r="H48" s="911"/>
      <c r="I48" s="911"/>
      <c r="J48" s="912"/>
      <c r="K48" s="293"/>
      <c r="M48" s="521"/>
      <c r="N48" s="291"/>
      <c r="O48" s="910"/>
      <c r="P48" s="911"/>
      <c r="Q48" s="911"/>
      <c r="R48" s="911"/>
      <c r="S48" s="911"/>
      <c r="T48" s="911"/>
      <c r="U48" s="911"/>
      <c r="V48" s="912"/>
      <c r="W48" s="293"/>
    </row>
    <row r="49" spans="1:23" ht="15.75" thickBot="1" x14ac:dyDescent="0.3">
      <c r="A49" s="138" t="str">
        <f>IF(COUNT('Séries-DWF'!$A$11:$A$50)&gt;'Etiquette DWF'!N52,"X","")</f>
        <v>X</v>
      </c>
      <c r="B49" s="294"/>
      <c r="C49" s="295"/>
      <c r="D49" s="295"/>
      <c r="E49" s="295"/>
      <c r="F49" s="295"/>
      <c r="G49" s="295"/>
      <c r="H49" s="295"/>
      <c r="I49" s="295"/>
      <c r="J49" s="295"/>
      <c r="K49" s="296"/>
      <c r="M49" s="521"/>
      <c r="N49" s="294"/>
      <c r="O49" s="295"/>
      <c r="P49" s="295"/>
      <c r="Q49" s="295"/>
      <c r="R49" s="295"/>
      <c r="S49" s="295"/>
      <c r="T49" s="295"/>
      <c r="U49" s="295"/>
      <c r="V49" s="295"/>
      <c r="W49" s="296"/>
    </row>
    <row r="50" spans="1:23" ht="15.75" customHeight="1" x14ac:dyDescent="0.25">
      <c r="A50" s="138" t="str">
        <f>IF(COUNT('Séries-DWF'!$A$11:$A$50)&gt;'Etiquette DWF'!N52,"X","")</f>
        <v>X</v>
      </c>
      <c r="B50" s="522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3"/>
      <c r="N50" s="522"/>
      <c r="O50" s="522"/>
      <c r="P50" s="522"/>
      <c r="Q50" s="522"/>
      <c r="R50" s="522"/>
      <c r="S50" s="522"/>
      <c r="T50" s="522"/>
      <c r="U50" s="522"/>
      <c r="V50" s="522"/>
      <c r="W50" s="522"/>
    </row>
    <row r="51" spans="1:23" ht="15.75" customHeight="1" thickBot="1" x14ac:dyDescent="0.3">
      <c r="A51" s="138" t="str">
        <f>IF(COUNT('Séries-DWF'!$A$11:$A$50)&gt;'Etiquette DWF'!N52,"X","")</f>
        <v>X</v>
      </c>
      <c r="M51" s="521"/>
    </row>
    <row r="52" spans="1:23" x14ac:dyDescent="0.25">
      <c r="A52" s="138" t="str">
        <f>IF(COUNT('Séries-DWF'!$A$11:$A$50)&gt;'Etiquette DWF'!N52,"X","")</f>
        <v>X</v>
      </c>
      <c r="B52" s="137">
        <f>N2+1</f>
        <v>2</v>
      </c>
      <c r="C52" s="289"/>
      <c r="D52" s="289"/>
      <c r="E52" s="289"/>
      <c r="F52" s="289"/>
      <c r="G52" s="289"/>
      <c r="H52" s="289"/>
      <c r="I52" s="289"/>
      <c r="J52" s="289"/>
      <c r="K52" s="290"/>
      <c r="M52" s="521"/>
      <c r="N52" s="137">
        <f>B52+1</f>
        <v>3</v>
      </c>
      <c r="O52" s="289"/>
      <c r="P52" s="289"/>
      <c r="Q52" s="289"/>
      <c r="R52" s="289"/>
      <c r="S52" s="289"/>
      <c r="T52" s="289"/>
      <c r="U52" s="289"/>
      <c r="V52" s="289"/>
      <c r="W52" s="290"/>
    </row>
    <row r="53" spans="1:23" ht="23.25" x14ac:dyDescent="0.35">
      <c r="A53" s="138" t="str">
        <f>IF(COUNT('Séries-DWF'!$A$11:$A$50)&gt;'Etiquette DWF'!N52,"X","")</f>
        <v>X</v>
      </c>
      <c r="B53" s="291"/>
      <c r="C53" s="931" t="s">
        <v>246</v>
      </c>
      <c r="D53" s="931"/>
      <c r="E53" s="953" t="str">
        <f ca="1">OFFSET('Séries-DWF'!$A$11,B52,13)</f>
        <v>DWF</v>
      </c>
      <c r="F53" s="953"/>
      <c r="G53" s="953"/>
      <c r="H53" s="953"/>
      <c r="I53" s="953"/>
      <c r="J53" s="953"/>
      <c r="K53" s="293"/>
      <c r="M53" s="521"/>
      <c r="N53" s="291"/>
      <c r="O53" s="931" t="s">
        <v>246</v>
      </c>
      <c r="P53" s="931"/>
      <c r="Q53" s="953" t="str">
        <f ca="1">OFFSET('Séries-DWF'!$A$11,N52,13)</f>
        <v>DWF</v>
      </c>
      <c r="R53" s="953"/>
      <c r="S53" s="953"/>
      <c r="T53" s="953"/>
      <c r="U53" s="953"/>
      <c r="V53" s="953"/>
      <c r="W53" s="293"/>
    </row>
    <row r="54" spans="1:23" x14ac:dyDescent="0.25">
      <c r="A54" s="138" t="str">
        <f>IF(COUNT('Séries-DWF'!$A$11:$A$50)&gt;'Etiquette DWF'!N52,"X","")</f>
        <v>X</v>
      </c>
      <c r="B54" s="291"/>
      <c r="C54" s="945"/>
      <c r="D54" s="945"/>
      <c r="E54" s="945"/>
      <c r="F54" s="945"/>
      <c r="G54" s="945"/>
      <c r="H54" s="945"/>
      <c r="I54" s="945"/>
      <c r="J54" s="945"/>
      <c r="K54" s="293"/>
      <c r="M54" s="521"/>
      <c r="N54" s="291"/>
      <c r="O54" s="945"/>
      <c r="P54" s="945"/>
      <c r="Q54" s="945"/>
      <c r="R54" s="945"/>
      <c r="S54" s="945"/>
      <c r="T54" s="945"/>
      <c r="U54" s="945"/>
      <c r="V54" s="945"/>
      <c r="W54" s="293"/>
    </row>
    <row r="55" spans="1:23" ht="21" x14ac:dyDescent="0.35">
      <c r="A55" s="138" t="str">
        <f>IF(COUNT('Séries-DWF'!$A$11:$A$50)&gt;'Etiquette DWF'!N52,"X","")</f>
        <v>X</v>
      </c>
      <c r="B55" s="291"/>
      <c r="C55" s="931" t="s">
        <v>39</v>
      </c>
      <c r="D55" s="931"/>
      <c r="E55" s="932">
        <f ca="1">OFFSET('Séries-DWF'!$A$11,B52,0)</f>
        <v>2</v>
      </c>
      <c r="F55" s="932"/>
      <c r="G55" s="948" t="s">
        <v>67</v>
      </c>
      <c r="H55" s="948"/>
      <c r="I55" s="932">
        <f ca="1">OFFSET('Séries-DWF'!$A$11,B52,6)</f>
        <v>1</v>
      </c>
      <c r="J55" s="932"/>
      <c r="K55" s="293"/>
      <c r="M55" s="521"/>
      <c r="N55" s="291"/>
      <c r="O55" s="931" t="s">
        <v>39</v>
      </c>
      <c r="P55" s="931"/>
      <c r="Q55" s="932">
        <f ca="1">OFFSET('Séries-DWF'!$A$11,N52,0)</f>
        <v>2</v>
      </c>
      <c r="R55" s="932"/>
      <c r="S55" s="948" t="s">
        <v>67</v>
      </c>
      <c r="T55" s="948"/>
      <c r="U55" s="932">
        <f ca="1">OFFSET('Séries-DWF'!$A$11,N52,6)</f>
        <v>2</v>
      </c>
      <c r="V55" s="932"/>
      <c r="W55" s="293"/>
    </row>
    <row r="56" spans="1:23" ht="23.25" x14ac:dyDescent="0.35">
      <c r="A56" s="138" t="str">
        <f>IF(COUNT('Séries-DWF'!$A$11:$A$50)&gt;'Etiquette DWF'!N52,"X","")</f>
        <v>X</v>
      </c>
      <c r="B56" s="291"/>
      <c r="C56" s="931" t="s">
        <v>1</v>
      </c>
      <c r="D56" s="931"/>
      <c r="E56" s="981" t="str">
        <f ca="1">OFFSET('Séries-DWF'!$A$11,B52,9)</f>
        <v>SKROBOVA</v>
      </c>
      <c r="F56" s="981"/>
      <c r="G56" s="948" t="s">
        <v>2</v>
      </c>
      <c r="H56" s="948"/>
      <c r="I56" s="982" t="str">
        <f ca="1">OFFSET('Séries-DWF'!$A$11,B52,10)</f>
        <v>Jana</v>
      </c>
      <c r="J56" s="982"/>
      <c r="K56" s="293"/>
      <c r="M56" s="521"/>
      <c r="N56" s="291"/>
      <c r="O56" s="931" t="s">
        <v>1</v>
      </c>
      <c r="P56" s="931"/>
      <c r="Q56" s="983" t="str">
        <f ca="1">OFFSET('Séries-DWF'!$A$11,N52,9)</f>
        <v>SOULA</v>
      </c>
      <c r="R56" s="983"/>
      <c r="S56" s="948" t="s">
        <v>2</v>
      </c>
      <c r="T56" s="948"/>
      <c r="U56" s="982" t="str">
        <f ca="1">OFFSET('Séries-DWF'!$A$11,N52,10)</f>
        <v>jean-david</v>
      </c>
      <c r="V56" s="982"/>
      <c r="W56" s="293"/>
    </row>
    <row r="57" spans="1:23" ht="21" customHeight="1" x14ac:dyDescent="0.3">
      <c r="A57" s="138" t="str">
        <f>IF(COUNT('Séries-DWF'!$A$11:$A$50)&gt;'Etiquette DWF'!N52,"X","")</f>
        <v>X</v>
      </c>
      <c r="B57" s="291"/>
      <c r="C57" s="520" t="s">
        <v>258</v>
      </c>
      <c r="D57" s="520"/>
      <c r="E57" s="978" t="str">
        <f ca="1">OFFSET('Séries-DWF'!$A$11,B52,11)</f>
        <v>Femme</v>
      </c>
      <c r="F57" s="978"/>
      <c r="G57" s="866" t="s">
        <v>270</v>
      </c>
      <c r="H57" s="866"/>
      <c r="I57" s="979" t="str">
        <f ca="1">OFFSET('Séries-DWF'!$A$11,B52,8)</f>
        <v xml:space="preserve">N°5 </v>
      </c>
      <c r="J57" s="979"/>
      <c r="K57" s="293"/>
      <c r="M57" s="521"/>
      <c r="N57" s="291"/>
      <c r="O57" s="520" t="s">
        <v>258</v>
      </c>
      <c r="P57" s="520"/>
      <c r="Q57" s="980" t="str">
        <f ca="1">OFFSET('Séries-DWF'!$A$11,N52,11)</f>
        <v>Homme</v>
      </c>
      <c r="R57" s="980"/>
      <c r="S57" s="866" t="s">
        <v>270</v>
      </c>
      <c r="T57" s="866"/>
      <c r="U57" s="979" t="str">
        <f ca="1">OFFSET('Séries-DWF'!$A$11,N52,8)</f>
        <v>N°1 Capitaine</v>
      </c>
      <c r="V57" s="979"/>
      <c r="W57" s="293"/>
    </row>
    <row r="58" spans="1:23" ht="18.75" x14ac:dyDescent="0.3">
      <c r="A58" s="138" t="str">
        <f>IF(COUNT('Séries-DWF'!$A$11:$A$50)&gt;'Etiquette DWF'!N52,"X","")</f>
        <v>X</v>
      </c>
      <c r="B58" s="291"/>
      <c r="C58" s="952" t="s">
        <v>68</v>
      </c>
      <c r="D58" s="952"/>
      <c r="E58" s="866" t="s">
        <v>69</v>
      </c>
      <c r="F58" s="866"/>
      <c r="G58" s="951">
        <f ca="1">OFFSET('Séries-DWF'!$A$11,B52,2)</f>
        <v>0.45902777777777787</v>
      </c>
      <c r="H58" s="951"/>
      <c r="I58" s="951"/>
      <c r="J58" s="951"/>
      <c r="K58" s="293"/>
      <c r="M58" s="521"/>
      <c r="N58" s="291"/>
      <c r="O58" s="952" t="s">
        <v>68</v>
      </c>
      <c r="P58" s="952"/>
      <c r="Q58" s="866" t="s">
        <v>69</v>
      </c>
      <c r="R58" s="866"/>
      <c r="S58" s="951">
        <f ca="1">OFFSET('Séries-DWF'!$A$11,N52,2)</f>
        <v>0.45902777777777787</v>
      </c>
      <c r="T58" s="951"/>
      <c r="U58" s="951"/>
      <c r="V58" s="951"/>
      <c r="W58" s="293"/>
    </row>
    <row r="59" spans="1:23" ht="18.75" x14ac:dyDescent="0.3">
      <c r="A59" s="138" t="str">
        <f>IF(COUNT('Séries-DWF'!$A$11:$A$50)&gt;'Etiquette DWF'!N52,"X","")</f>
        <v>X</v>
      </c>
      <c r="B59" s="291"/>
      <c r="C59" s="952"/>
      <c r="D59" s="952"/>
      <c r="E59" s="866" t="s">
        <v>70</v>
      </c>
      <c r="F59" s="866"/>
      <c r="G59" s="951">
        <f ca="1">OFFSET('Séries-DWF'!$A$11,B52,3)</f>
        <v>0.47986111111111118</v>
      </c>
      <c r="H59" s="951"/>
      <c r="I59" s="951"/>
      <c r="J59" s="951"/>
      <c r="K59" s="293"/>
      <c r="M59" s="521"/>
      <c r="N59" s="291"/>
      <c r="O59" s="952"/>
      <c r="P59" s="952"/>
      <c r="Q59" s="866" t="s">
        <v>70</v>
      </c>
      <c r="R59" s="866"/>
      <c r="S59" s="951">
        <f ca="1">OFFSET('Séries-DWF'!$A$11,N52,3)</f>
        <v>0.47986111111111118</v>
      </c>
      <c r="T59" s="951"/>
      <c r="U59" s="951"/>
      <c r="V59" s="951"/>
      <c r="W59" s="293"/>
    </row>
    <row r="60" spans="1:23" ht="18.75" x14ac:dyDescent="0.3">
      <c r="A60" s="138" t="str">
        <f>IF(COUNT('Séries-DWF'!$A$11:$A$50)&gt;'Etiquette DWF'!N52,"X","")</f>
        <v>X</v>
      </c>
      <c r="B60" s="291"/>
      <c r="C60" s="952"/>
      <c r="D60" s="952"/>
      <c r="E60" s="866" t="s">
        <v>257</v>
      </c>
      <c r="F60" s="866"/>
      <c r="G60" s="951">
        <f ca="1">OFFSET('Séries-DWF'!$A$11,B52,4)</f>
        <v>0.48055555555555562</v>
      </c>
      <c r="H60" s="951"/>
      <c r="I60" s="951"/>
      <c r="J60" s="951"/>
      <c r="K60" s="293"/>
      <c r="M60" s="521"/>
      <c r="N60" s="291"/>
      <c r="O60" s="952"/>
      <c r="P60" s="952"/>
      <c r="Q60" s="866" t="s">
        <v>257</v>
      </c>
      <c r="R60" s="866"/>
      <c r="S60" s="951">
        <f ca="1">OFFSET('Séries-DWF'!$A$11,N52,4)</f>
        <v>0.48055555555555562</v>
      </c>
      <c r="T60" s="951"/>
      <c r="U60" s="951"/>
      <c r="V60" s="951"/>
      <c r="W60" s="293"/>
    </row>
    <row r="61" spans="1:23" ht="21" x14ac:dyDescent="0.35">
      <c r="A61" s="138" t="str">
        <f>IF(COUNT('Séries-DWF'!$A$11:$A$50)&gt;'Etiquette DWF'!N52,"X","")</f>
        <v>X</v>
      </c>
      <c r="B61" s="291"/>
      <c r="C61" s="952"/>
      <c r="D61" s="952"/>
      <c r="E61" s="866" t="s">
        <v>71</v>
      </c>
      <c r="F61" s="866"/>
      <c r="G61" s="947">
        <f ca="1">OFFSET('Séries-DWF'!$A$11,B52,5)</f>
        <v>0.48194444444444451</v>
      </c>
      <c r="H61" s="947"/>
      <c r="I61" s="947"/>
      <c r="J61" s="947"/>
      <c r="K61" s="293"/>
      <c r="M61" s="521"/>
      <c r="N61" s="291"/>
      <c r="O61" s="952"/>
      <c r="P61" s="952"/>
      <c r="Q61" s="866" t="s">
        <v>71</v>
      </c>
      <c r="R61" s="866"/>
      <c r="S61" s="947">
        <f ca="1">OFFSET('Séries-DWF'!$A$11,N52,5)</f>
        <v>0.48194444444444451</v>
      </c>
      <c r="T61" s="947"/>
      <c r="U61" s="947"/>
      <c r="V61" s="947"/>
      <c r="W61" s="293"/>
    </row>
    <row r="62" spans="1:23" ht="15" customHeight="1" x14ac:dyDescent="0.35">
      <c r="A62" s="138" t="str">
        <f>IF(COUNT('Séries-DWF'!$A$11:$A$50)&gt;'Etiquette DWF'!N52,"X","")</f>
        <v>X</v>
      </c>
      <c r="B62" s="291"/>
      <c r="C62" s="931" t="s">
        <v>248</v>
      </c>
      <c r="D62" s="931"/>
      <c r="E62" s="948" t="str">
        <f ca="1">IF(E53="","",IF(OR(E53="DWF",E53="DNF"),"Distance","Temps"))</f>
        <v>Distance</v>
      </c>
      <c r="F62" s="948"/>
      <c r="G62" s="525">
        <f ca="1">OFFSET('Séries-DWF'!$A$11,B52,18)</f>
        <v>100</v>
      </c>
      <c r="H62" s="524" t="str">
        <f ca="1">OFFSET('Séries-DWF'!$A$11,B52,19)</f>
        <v>m</v>
      </c>
      <c r="I62" s="526" t="str">
        <f ca="1">OFFSET('Séries-DWF'!$A$11,B52,20)</f>
        <v/>
      </c>
      <c r="J62" s="524" t="str">
        <f ca="1">OFFSET('Séries-DWF'!$A$11,B52,21)</f>
        <v/>
      </c>
      <c r="K62" s="293"/>
      <c r="M62" s="521"/>
      <c r="N62" s="291"/>
      <c r="O62" s="931" t="s">
        <v>248</v>
      </c>
      <c r="P62" s="931"/>
      <c r="Q62" s="948" t="str">
        <f ca="1">IF(Q53="","",IF(OR(Q53="DWF",Q53="DNF"),"Distance","Temps"))</f>
        <v>Distance</v>
      </c>
      <c r="R62" s="948"/>
      <c r="S62" s="525">
        <f ca="1">OFFSET('Séries-DWF'!$A$11,N52,18)</f>
        <v>100</v>
      </c>
      <c r="T62" s="524" t="str">
        <f ca="1">OFFSET('Séries-DWF'!$A$11,N52,19)</f>
        <v>m</v>
      </c>
      <c r="U62" s="526" t="str">
        <f ca="1">OFFSET('Séries-DWF'!$A$11,N52,20)</f>
        <v/>
      </c>
      <c r="V62" s="524" t="str">
        <f ca="1">OFFSET('Séries-DWF'!$A$11,N52,21)</f>
        <v/>
      </c>
      <c r="W62" s="293"/>
    </row>
    <row r="63" spans="1:23" ht="15" customHeight="1" x14ac:dyDescent="0.3">
      <c r="A63" s="138" t="str">
        <f>IF(COUNT('Séries-DWF'!$A$11:$A$50)&gt;'Etiquette DWF'!N52,"X","")</f>
        <v>X</v>
      </c>
      <c r="B63" s="291"/>
      <c r="C63" s="931"/>
      <c r="D63" s="931"/>
      <c r="E63" s="933" t="s">
        <v>273</v>
      </c>
      <c r="F63" s="510" t="s">
        <v>271</v>
      </c>
      <c r="G63" s="528" t="str">
        <f ca="1">OFFSET('Séries-DWF'!$A$11,B52,14)</f>
        <v>75</v>
      </c>
      <c r="H63" s="529" t="str">
        <f ca="1">OFFSET('Séries-DWF'!$A$11,B52,15)</f>
        <v>m</v>
      </c>
      <c r="I63" s="528" t="str">
        <f ca="1">OFFSET('Séries-DWF'!$A$11,B52,16)</f>
        <v/>
      </c>
      <c r="J63" s="529" t="str">
        <f ca="1">OFFSET('Séries-DWF'!$A$11,B52,17)</f>
        <v/>
      </c>
      <c r="K63" s="293"/>
      <c r="M63" s="521"/>
      <c r="N63" s="291"/>
      <c r="O63" s="931"/>
      <c r="P63" s="931"/>
      <c r="Q63" s="933" t="s">
        <v>273</v>
      </c>
      <c r="R63" s="510" t="s">
        <v>271</v>
      </c>
      <c r="S63" s="528" t="str">
        <f ca="1">OFFSET('Séries-DWF'!$A$11,N52,14)</f>
        <v>75</v>
      </c>
      <c r="T63" s="529" t="str">
        <f ca="1">OFFSET('Séries-DWF'!$A$11,N52,15)</f>
        <v>m</v>
      </c>
      <c r="U63" s="528" t="str">
        <f ca="1">OFFSET('Séries-DWF'!$A$11,N52,16)</f>
        <v/>
      </c>
      <c r="V63" s="529" t="str">
        <f ca="1">OFFSET('Séries-DWF'!$A$11,N52,17)</f>
        <v/>
      </c>
      <c r="W63" s="293"/>
    </row>
    <row r="64" spans="1:23" ht="15" customHeight="1" x14ac:dyDescent="0.3">
      <c r="A64" s="138" t="str">
        <f>IF(COUNT('Séries-DWF'!$A$11:$A$50)&gt;'Etiquette DWF'!N52,"X","")</f>
        <v>X</v>
      </c>
      <c r="B64" s="291"/>
      <c r="C64" s="931"/>
      <c r="D64" s="931"/>
      <c r="E64" s="933"/>
      <c r="F64" s="510" t="s">
        <v>272</v>
      </c>
      <c r="G64" s="528" t="str">
        <f ca="1">OFFSET('Séries-DWF'!$A$11,B52,22)</f>
        <v>125</v>
      </c>
      <c r="H64" s="529" t="str">
        <f ca="1">OFFSET('Séries-DWF'!$A$11,B52,23)</f>
        <v>m</v>
      </c>
      <c r="I64" s="528" t="str">
        <f ca="1">OFFSET('Séries-DWF'!$A$11,B52,24)</f>
        <v/>
      </c>
      <c r="J64" s="529" t="str">
        <f ca="1">OFFSET('Séries-DWF'!$A$11,B52,25)</f>
        <v/>
      </c>
      <c r="K64" s="293"/>
      <c r="M64" s="521"/>
      <c r="N64" s="291"/>
      <c r="O64" s="931"/>
      <c r="P64" s="931"/>
      <c r="Q64" s="933"/>
      <c r="R64" s="510" t="s">
        <v>272</v>
      </c>
      <c r="S64" s="528" t="str">
        <f ca="1">OFFSET('Séries-DWF'!$A$11,N52,22)</f>
        <v>125</v>
      </c>
      <c r="T64" s="529" t="str">
        <f ca="1">OFFSET('Séries-DWF'!$A$11,N52,23)</f>
        <v>m</v>
      </c>
      <c r="U64" s="528" t="str">
        <f ca="1">OFFSET('Séries-DWF'!$A$11,N52,24)</f>
        <v/>
      </c>
      <c r="V64" s="529" t="str">
        <f ca="1">OFFSET('Séries-DWF'!$A$11,N52,25)</f>
        <v/>
      </c>
      <c r="W64" s="293"/>
    </row>
    <row r="65" spans="1:23" x14ac:dyDescent="0.25">
      <c r="A65" s="138" t="str">
        <f>IF(COUNT('Séries-DWF'!$A$11:$A$50)&gt;'Etiquette DWF'!N52,"X","")</f>
        <v>X</v>
      </c>
      <c r="B65" s="291"/>
      <c r="C65" s="945"/>
      <c r="D65" s="945"/>
      <c r="E65" s="945"/>
      <c r="F65" s="945"/>
      <c r="G65" s="945"/>
      <c r="H65" s="945"/>
      <c r="I65" s="945"/>
      <c r="J65" s="945"/>
      <c r="K65" s="293"/>
      <c r="M65" s="521"/>
      <c r="N65" s="291"/>
      <c r="O65" s="945"/>
      <c r="P65" s="945"/>
      <c r="Q65" s="945"/>
      <c r="R65" s="945"/>
      <c r="S65" s="945"/>
      <c r="T65" s="945"/>
      <c r="U65" s="945"/>
      <c r="V65" s="945"/>
      <c r="W65" s="293"/>
    </row>
    <row r="66" spans="1:23" ht="18.75" x14ac:dyDescent="0.3">
      <c r="A66" s="138" t="str">
        <f>IF(COUNT('Séries-DWF'!$A$11:$A$50)&gt;'Etiquette DWF'!N52,"X","")</f>
        <v>X</v>
      </c>
      <c r="B66" s="291"/>
      <c r="C66" s="946" t="s">
        <v>259</v>
      </c>
      <c r="D66" s="946"/>
      <c r="E66" s="946"/>
      <c r="F66" s="946"/>
      <c r="G66" s="946"/>
      <c r="H66" s="946"/>
      <c r="I66" s="946"/>
      <c r="J66" s="946"/>
      <c r="K66" s="293"/>
      <c r="M66" s="521"/>
      <c r="N66" s="291"/>
      <c r="O66" s="946" t="s">
        <v>259</v>
      </c>
      <c r="P66" s="946"/>
      <c r="Q66" s="946"/>
      <c r="R66" s="946"/>
      <c r="S66" s="946"/>
      <c r="T66" s="946"/>
      <c r="U66" s="946"/>
      <c r="V66" s="946"/>
      <c r="W66" s="293"/>
    </row>
    <row r="67" spans="1:23" ht="15.75" thickBot="1" x14ac:dyDescent="0.3">
      <c r="A67" s="138" t="str">
        <f>IF(COUNT('Séries-DWF'!$A$11:$A$50)&gt;'Etiquette DWF'!N52,"X","")</f>
        <v>X</v>
      </c>
      <c r="B67" s="291"/>
      <c r="C67" s="945"/>
      <c r="D67" s="945"/>
      <c r="E67" s="945"/>
      <c r="F67" s="945"/>
      <c r="G67" s="945"/>
      <c r="H67" s="945"/>
      <c r="I67" s="945"/>
      <c r="J67" s="945"/>
      <c r="K67" s="293"/>
      <c r="M67" s="521"/>
      <c r="N67" s="291"/>
      <c r="O67" s="945"/>
      <c r="P67" s="945"/>
      <c r="Q67" s="945"/>
      <c r="R67" s="945"/>
      <c r="S67" s="945"/>
      <c r="T67" s="945"/>
      <c r="U67" s="945"/>
      <c r="V67" s="945"/>
      <c r="W67" s="293"/>
    </row>
    <row r="68" spans="1:23" ht="15.75" customHeight="1" thickBot="1" x14ac:dyDescent="0.3">
      <c r="A68" s="138" t="str">
        <f>IF(COUNT('Séries-DWF'!$A$11:$A$50)&gt;'Etiquette DWF'!N52,"X","")</f>
        <v>X</v>
      </c>
      <c r="B68" s="291"/>
      <c r="C68" s="933" t="s">
        <v>262</v>
      </c>
      <c r="D68" s="934"/>
      <c r="E68" s="530"/>
      <c r="F68" s="531"/>
      <c r="G68" s="531"/>
      <c r="H68" s="531"/>
      <c r="I68" s="531"/>
      <c r="J68" s="532"/>
      <c r="K68" s="293"/>
      <c r="M68" s="521"/>
      <c r="N68" s="291"/>
      <c r="O68" s="933" t="s">
        <v>262</v>
      </c>
      <c r="P68" s="934"/>
      <c r="Q68" s="530"/>
      <c r="R68" s="531"/>
      <c r="S68" s="531"/>
      <c r="T68" s="531"/>
      <c r="U68" s="531"/>
      <c r="V68" s="532"/>
      <c r="W68" s="293"/>
    </row>
    <row r="69" spans="1:23" ht="15.75" thickBot="1" x14ac:dyDescent="0.3">
      <c r="A69" s="138" t="str">
        <f>IF(COUNT('Séries-DWF'!$A$11:$A$50)&gt;'Etiquette DWF'!N52,"X","")</f>
        <v>X</v>
      </c>
      <c r="B69" s="291"/>
      <c r="C69" s="515"/>
      <c r="D69" s="515"/>
      <c r="E69" s="289"/>
      <c r="F69" s="289"/>
      <c r="G69" s="289"/>
      <c r="H69" s="289"/>
      <c r="I69" s="289"/>
      <c r="J69" s="289"/>
      <c r="K69" s="293"/>
      <c r="M69" s="521"/>
      <c r="N69" s="291"/>
      <c r="O69" s="515"/>
      <c r="P69" s="515"/>
      <c r="Q69" s="289"/>
      <c r="R69" s="289"/>
      <c r="S69" s="289"/>
      <c r="T69" s="289"/>
      <c r="U69" s="289"/>
      <c r="V69" s="289"/>
      <c r="W69" s="293"/>
    </row>
    <row r="70" spans="1:23" ht="15" customHeight="1" x14ac:dyDescent="0.25">
      <c r="A70" s="138" t="str">
        <f>IF(COUNT('Séries-DWF'!$A$11:$A$50)&gt;'Etiquette DWF'!N52,"X","")</f>
        <v>X</v>
      </c>
      <c r="B70" s="291"/>
      <c r="C70" s="976" t="s">
        <v>260</v>
      </c>
      <c r="D70" s="977"/>
      <c r="E70" s="959"/>
      <c r="F70" s="959"/>
      <c r="G70" s="959"/>
      <c r="H70" s="959"/>
      <c r="I70" s="959"/>
      <c r="J70" s="960"/>
      <c r="K70" s="293"/>
      <c r="M70" s="521"/>
      <c r="N70" s="291"/>
      <c r="O70" s="976" t="s">
        <v>260</v>
      </c>
      <c r="P70" s="977"/>
      <c r="Q70" s="959"/>
      <c r="R70" s="959"/>
      <c r="S70" s="959"/>
      <c r="T70" s="959"/>
      <c r="U70" s="959"/>
      <c r="V70" s="960"/>
      <c r="W70" s="293"/>
    </row>
    <row r="71" spans="1:23" x14ac:dyDescent="0.25">
      <c r="A71" s="138" t="str">
        <f>IF(COUNT('Séries-DWF'!$A$11:$A$50)&gt;'Etiquette DWF'!N52,"X","")</f>
        <v>X</v>
      </c>
      <c r="B71" s="291"/>
      <c r="C71" s="971"/>
      <c r="D71" s="972"/>
      <c r="E71" s="949"/>
      <c r="F71" s="949"/>
      <c r="G71" s="949"/>
      <c r="H71" s="949"/>
      <c r="I71" s="949"/>
      <c r="J71" s="950"/>
      <c r="K71" s="293"/>
      <c r="M71" s="521"/>
      <c r="N71" s="291"/>
      <c r="O71" s="971"/>
      <c r="P71" s="972"/>
      <c r="Q71" s="949"/>
      <c r="R71" s="949"/>
      <c r="S71" s="949"/>
      <c r="T71" s="949"/>
      <c r="U71" s="949"/>
      <c r="V71" s="950"/>
      <c r="W71" s="293"/>
    </row>
    <row r="72" spans="1:23" ht="15" customHeight="1" x14ac:dyDescent="0.25">
      <c r="A72" s="138" t="str">
        <f>IF(COUNT('Séries-DWF'!$A$11:$A$50)&gt;'Etiquette DWF'!N52,"X","")</f>
        <v>X</v>
      </c>
      <c r="B72" s="291"/>
      <c r="C72" s="971" t="s">
        <v>261</v>
      </c>
      <c r="D72" s="972"/>
      <c r="E72" s="949"/>
      <c r="F72" s="949"/>
      <c r="G72" s="949"/>
      <c r="H72" s="949"/>
      <c r="I72" s="949"/>
      <c r="J72" s="950"/>
      <c r="K72" s="293"/>
      <c r="M72" s="521"/>
      <c r="N72" s="291"/>
      <c r="O72" s="971" t="s">
        <v>261</v>
      </c>
      <c r="P72" s="972"/>
      <c r="Q72" s="949"/>
      <c r="R72" s="949"/>
      <c r="S72" s="949"/>
      <c r="T72" s="949"/>
      <c r="U72" s="949"/>
      <c r="V72" s="950"/>
      <c r="W72" s="293"/>
    </row>
    <row r="73" spans="1:23" ht="15.75" thickBot="1" x14ac:dyDescent="0.3">
      <c r="A73" s="138" t="str">
        <f>IF(COUNT('Séries-DWF'!$A$11:$A$50)&gt;'Etiquette DWF'!N52,"X","")</f>
        <v>X</v>
      </c>
      <c r="B73" s="291"/>
      <c r="C73" s="973"/>
      <c r="D73" s="974"/>
      <c r="E73" s="954"/>
      <c r="F73" s="954"/>
      <c r="G73" s="954"/>
      <c r="H73" s="954"/>
      <c r="I73" s="954"/>
      <c r="J73" s="955"/>
      <c r="K73" s="293"/>
      <c r="M73" s="521"/>
      <c r="N73" s="291"/>
      <c r="O73" s="973"/>
      <c r="P73" s="974"/>
      <c r="Q73" s="954"/>
      <c r="R73" s="954"/>
      <c r="S73" s="954"/>
      <c r="T73" s="954"/>
      <c r="U73" s="954"/>
      <c r="V73" s="955"/>
      <c r="W73" s="293"/>
    </row>
    <row r="74" spans="1:23" ht="15.75" thickBot="1" x14ac:dyDescent="0.3">
      <c r="A74" s="138" t="str">
        <f>IF(COUNT('Séries-DWF'!$A$11:$A$50)&gt;'Etiquette DWF'!N52,"X","")</f>
        <v>X</v>
      </c>
      <c r="B74" s="291"/>
      <c r="C74" s="292"/>
      <c r="D74" s="292"/>
      <c r="E74" s="292"/>
      <c r="F74" s="292"/>
      <c r="G74" s="292"/>
      <c r="H74" s="292"/>
      <c r="I74" s="292"/>
      <c r="J74" s="292"/>
      <c r="K74" s="293"/>
      <c r="M74" s="521"/>
      <c r="N74" s="291"/>
      <c r="O74" s="292"/>
      <c r="P74" s="292"/>
      <c r="Q74" s="292"/>
      <c r="R74" s="292"/>
      <c r="S74" s="292"/>
      <c r="T74" s="292"/>
      <c r="U74" s="292"/>
      <c r="V74" s="292"/>
      <c r="W74" s="293"/>
    </row>
    <row r="75" spans="1:23" ht="15" customHeight="1" x14ac:dyDescent="0.25">
      <c r="A75" s="138" t="str">
        <f>IF(COUNT('Séries-DWF'!$A$11:$A$50)&gt;'Etiquette DWF'!N52,"X","")</f>
        <v>X</v>
      </c>
      <c r="B75" s="291"/>
      <c r="C75" s="956" t="s">
        <v>132</v>
      </c>
      <c r="D75" s="880" t="s">
        <v>133</v>
      </c>
      <c r="E75" s="871"/>
      <c r="F75" s="871"/>
      <c r="G75" s="871"/>
      <c r="H75" s="871"/>
      <c r="I75" s="959"/>
      <c r="J75" s="960"/>
      <c r="K75" s="293"/>
      <c r="M75" s="521"/>
      <c r="N75" s="291"/>
      <c r="O75" s="956" t="s">
        <v>132</v>
      </c>
      <c r="P75" s="880" t="s">
        <v>133</v>
      </c>
      <c r="Q75" s="871"/>
      <c r="R75" s="871"/>
      <c r="S75" s="871"/>
      <c r="T75" s="871"/>
      <c r="U75" s="959"/>
      <c r="V75" s="960"/>
      <c r="W75" s="293"/>
    </row>
    <row r="76" spans="1:23" x14ac:dyDescent="0.25">
      <c r="A76" s="138" t="str">
        <f>IF(COUNT('Séries-DWF'!$A$11:$A$50)&gt;'Etiquette DWF'!N52,"X","")</f>
        <v>X</v>
      </c>
      <c r="B76" s="291"/>
      <c r="C76" s="957"/>
      <c r="D76" s="859" t="s">
        <v>134</v>
      </c>
      <c r="E76" s="864"/>
      <c r="F76" s="864"/>
      <c r="G76" s="864"/>
      <c r="H76" s="864"/>
      <c r="I76" s="949"/>
      <c r="J76" s="950"/>
      <c r="K76" s="293"/>
      <c r="M76" s="521"/>
      <c r="N76" s="291"/>
      <c r="O76" s="957"/>
      <c r="P76" s="859" t="s">
        <v>134</v>
      </c>
      <c r="Q76" s="864"/>
      <c r="R76" s="864"/>
      <c r="S76" s="864"/>
      <c r="T76" s="864"/>
      <c r="U76" s="949"/>
      <c r="V76" s="950"/>
      <c r="W76" s="293"/>
    </row>
    <row r="77" spans="1:23" x14ac:dyDescent="0.25">
      <c r="A77" s="138" t="str">
        <f>IF(COUNT('Séries-DWF'!$A$11:$A$50)&gt;'Etiquette DWF'!N52,"X","")</f>
        <v>X</v>
      </c>
      <c r="B77" s="291"/>
      <c r="C77" s="957"/>
      <c r="D77" s="859" t="s">
        <v>135</v>
      </c>
      <c r="E77" s="864"/>
      <c r="F77" s="864"/>
      <c r="G77" s="864"/>
      <c r="H77" s="864"/>
      <c r="I77" s="949"/>
      <c r="J77" s="950"/>
      <c r="K77" s="293"/>
      <c r="M77" s="521"/>
      <c r="N77" s="291"/>
      <c r="O77" s="957"/>
      <c r="P77" s="859" t="s">
        <v>135</v>
      </c>
      <c r="Q77" s="864"/>
      <c r="R77" s="864"/>
      <c r="S77" s="864"/>
      <c r="T77" s="864"/>
      <c r="U77" s="949"/>
      <c r="V77" s="950"/>
      <c r="W77" s="293"/>
    </row>
    <row r="78" spans="1:23" x14ac:dyDescent="0.25">
      <c r="A78" s="138" t="str">
        <f>IF(COUNT('Séries-DWF'!$A$11:$A$50)&gt;'Etiquette DWF'!N52,"X","")</f>
        <v>X</v>
      </c>
      <c r="B78" s="291"/>
      <c r="C78" s="957"/>
      <c r="D78" s="859" t="s">
        <v>136</v>
      </c>
      <c r="E78" s="864"/>
      <c r="F78" s="864"/>
      <c r="G78" s="864"/>
      <c r="H78" s="864"/>
      <c r="I78" s="949"/>
      <c r="J78" s="950"/>
      <c r="K78" s="293"/>
      <c r="M78" s="521"/>
      <c r="N78" s="291"/>
      <c r="O78" s="957"/>
      <c r="P78" s="859" t="s">
        <v>136</v>
      </c>
      <c r="Q78" s="864"/>
      <c r="R78" s="864"/>
      <c r="S78" s="864"/>
      <c r="T78" s="864"/>
      <c r="U78" s="949"/>
      <c r="V78" s="950"/>
      <c r="W78" s="293"/>
    </row>
    <row r="79" spans="1:23" x14ac:dyDescent="0.25">
      <c r="A79" s="138" t="str">
        <f>IF(COUNT('Séries-DWF'!$A$11:$A$50)&gt;'Etiquette DWF'!N52,"X","")</f>
        <v>X</v>
      </c>
      <c r="B79" s="291"/>
      <c r="C79" s="957"/>
      <c r="D79" s="859" t="s">
        <v>137</v>
      </c>
      <c r="E79" s="864"/>
      <c r="F79" s="864"/>
      <c r="G79" s="864"/>
      <c r="H79" s="864"/>
      <c r="I79" s="949"/>
      <c r="J79" s="950"/>
      <c r="K79" s="293"/>
      <c r="M79" s="521"/>
      <c r="N79" s="291"/>
      <c r="O79" s="957"/>
      <c r="P79" s="859" t="s">
        <v>137</v>
      </c>
      <c r="Q79" s="864"/>
      <c r="R79" s="864"/>
      <c r="S79" s="864"/>
      <c r="T79" s="864"/>
      <c r="U79" s="949"/>
      <c r="V79" s="950"/>
      <c r="W79" s="293"/>
    </row>
    <row r="80" spans="1:23" ht="15.75" thickBot="1" x14ac:dyDescent="0.3">
      <c r="A80" s="138" t="str">
        <f>IF(COUNT('Séries-DWF'!$A$11:$A$50)&gt;'Etiquette DWF'!N52,"X","")</f>
        <v>X</v>
      </c>
      <c r="B80" s="291"/>
      <c r="C80" s="958"/>
      <c r="D80" s="862" t="s">
        <v>138</v>
      </c>
      <c r="E80" s="975"/>
      <c r="F80" s="975"/>
      <c r="G80" s="975"/>
      <c r="H80" s="975"/>
      <c r="I80" s="954"/>
      <c r="J80" s="955"/>
      <c r="K80" s="293"/>
      <c r="M80" s="521"/>
      <c r="N80" s="291"/>
      <c r="O80" s="958"/>
      <c r="P80" s="862" t="s">
        <v>138</v>
      </c>
      <c r="Q80" s="975"/>
      <c r="R80" s="975"/>
      <c r="S80" s="975"/>
      <c r="T80" s="975"/>
      <c r="U80" s="954"/>
      <c r="V80" s="955"/>
      <c r="W80" s="293"/>
    </row>
    <row r="81" spans="1:23" ht="15" customHeight="1" x14ac:dyDescent="0.25">
      <c r="A81" s="138" t="str">
        <f>IF(COUNT('Séries-DWF'!$A$11:$A$50)&gt;'Etiquette DWF'!N52,"X","")</f>
        <v>X</v>
      </c>
      <c r="B81" s="291"/>
      <c r="C81" s="961" t="s">
        <v>145</v>
      </c>
      <c r="D81" s="963" t="s">
        <v>146</v>
      </c>
      <c r="E81" s="964"/>
      <c r="F81" s="964"/>
      <c r="G81" s="964"/>
      <c r="H81" s="964"/>
      <c r="I81" s="965"/>
      <c r="J81" s="966"/>
      <c r="K81" s="293"/>
      <c r="M81" s="521"/>
      <c r="N81" s="291"/>
      <c r="O81" s="961" t="s">
        <v>145</v>
      </c>
      <c r="P81" s="963" t="s">
        <v>146</v>
      </c>
      <c r="Q81" s="964"/>
      <c r="R81" s="964"/>
      <c r="S81" s="964"/>
      <c r="T81" s="964"/>
      <c r="U81" s="965"/>
      <c r="V81" s="966"/>
      <c r="W81" s="293"/>
    </row>
    <row r="82" spans="1:23" x14ac:dyDescent="0.25">
      <c r="A82" s="138" t="str">
        <f>IF(COUNT('Séries-DWF'!$A$11:$A$50)&gt;'Etiquette DWF'!N52,"X","")</f>
        <v>X</v>
      </c>
      <c r="B82" s="291"/>
      <c r="C82" s="957"/>
      <c r="D82" s="859" t="s">
        <v>147</v>
      </c>
      <c r="E82" s="864"/>
      <c r="F82" s="864"/>
      <c r="G82" s="864"/>
      <c r="H82" s="864"/>
      <c r="I82" s="949"/>
      <c r="J82" s="950"/>
      <c r="K82" s="293"/>
      <c r="M82" s="521"/>
      <c r="N82" s="291"/>
      <c r="O82" s="957"/>
      <c r="P82" s="859" t="s">
        <v>147</v>
      </c>
      <c r="Q82" s="864"/>
      <c r="R82" s="864"/>
      <c r="S82" s="864"/>
      <c r="T82" s="864"/>
      <c r="U82" s="949"/>
      <c r="V82" s="950"/>
      <c r="W82" s="293"/>
    </row>
    <row r="83" spans="1:23" x14ac:dyDescent="0.25">
      <c r="A83" s="138" t="str">
        <f>IF(COUNT('Séries-DWF'!$A$11:$A$50)&gt;'Etiquette DWF'!N52,"X","")</f>
        <v>X</v>
      </c>
      <c r="B83" s="291"/>
      <c r="C83" s="957"/>
      <c r="D83" s="859" t="s">
        <v>148</v>
      </c>
      <c r="E83" s="864"/>
      <c r="F83" s="864"/>
      <c r="G83" s="864"/>
      <c r="H83" s="864"/>
      <c r="I83" s="949"/>
      <c r="J83" s="950"/>
      <c r="K83" s="293"/>
      <c r="M83" s="521"/>
      <c r="N83" s="291"/>
      <c r="O83" s="957"/>
      <c r="P83" s="859" t="s">
        <v>148</v>
      </c>
      <c r="Q83" s="864"/>
      <c r="R83" s="864"/>
      <c r="S83" s="864"/>
      <c r="T83" s="864"/>
      <c r="U83" s="949"/>
      <c r="V83" s="950"/>
      <c r="W83" s="293"/>
    </row>
    <row r="84" spans="1:23" x14ac:dyDescent="0.25">
      <c r="A84" s="138" t="str">
        <f>IF(COUNT('Séries-DWF'!$A$11:$A$50)&gt;'Etiquette DWF'!N52,"X","")</f>
        <v>X</v>
      </c>
      <c r="B84" s="291"/>
      <c r="C84" s="957"/>
      <c r="D84" s="859" t="s">
        <v>149</v>
      </c>
      <c r="E84" s="864"/>
      <c r="F84" s="864"/>
      <c r="G84" s="864"/>
      <c r="H84" s="864"/>
      <c r="I84" s="949"/>
      <c r="J84" s="950"/>
      <c r="K84" s="293"/>
      <c r="M84" s="521"/>
      <c r="N84" s="291"/>
      <c r="O84" s="957"/>
      <c r="P84" s="859" t="s">
        <v>149</v>
      </c>
      <c r="Q84" s="864"/>
      <c r="R84" s="864"/>
      <c r="S84" s="864"/>
      <c r="T84" s="864"/>
      <c r="U84" s="949"/>
      <c r="V84" s="950"/>
      <c r="W84" s="293"/>
    </row>
    <row r="85" spans="1:23" x14ac:dyDescent="0.25">
      <c r="A85" s="138" t="str">
        <f>IF(COUNT('Séries-DWF'!$A$11:$A$50)&gt;'Etiquette DWF'!N52,"X","")</f>
        <v>X</v>
      </c>
      <c r="B85" s="291"/>
      <c r="C85" s="957"/>
      <c r="D85" s="859" t="s">
        <v>150</v>
      </c>
      <c r="E85" s="864"/>
      <c r="F85" s="864"/>
      <c r="G85" s="864"/>
      <c r="H85" s="864"/>
      <c r="I85" s="949"/>
      <c r="J85" s="950"/>
      <c r="K85" s="293"/>
      <c r="M85" s="521"/>
      <c r="N85" s="291"/>
      <c r="O85" s="957"/>
      <c r="P85" s="859" t="s">
        <v>150</v>
      </c>
      <c r="Q85" s="864"/>
      <c r="R85" s="864"/>
      <c r="S85" s="864"/>
      <c r="T85" s="864"/>
      <c r="U85" s="949"/>
      <c r="V85" s="950"/>
      <c r="W85" s="293"/>
    </row>
    <row r="86" spans="1:23" x14ac:dyDescent="0.25">
      <c r="A86" s="138" t="str">
        <f>IF(COUNT('Séries-DWF'!$A$11:$A$50)&gt;'Etiquette DWF'!N52,"X","")</f>
        <v>X</v>
      </c>
      <c r="B86" s="291"/>
      <c r="C86" s="957"/>
      <c r="D86" s="859" t="s">
        <v>151</v>
      </c>
      <c r="E86" s="864"/>
      <c r="F86" s="864"/>
      <c r="G86" s="864"/>
      <c r="H86" s="864"/>
      <c r="I86" s="949"/>
      <c r="J86" s="950"/>
      <c r="K86" s="293"/>
      <c r="M86" s="521"/>
      <c r="N86" s="291"/>
      <c r="O86" s="957"/>
      <c r="P86" s="859" t="s">
        <v>151</v>
      </c>
      <c r="Q86" s="864"/>
      <c r="R86" s="864"/>
      <c r="S86" s="864"/>
      <c r="T86" s="864"/>
      <c r="U86" s="949"/>
      <c r="V86" s="950"/>
      <c r="W86" s="293"/>
    </row>
    <row r="87" spans="1:23" ht="15.75" thickBot="1" x14ac:dyDescent="0.3">
      <c r="A87" s="138" t="str">
        <f>IF(COUNT('Séries-DWF'!$A$11:$A$50)&gt;'Etiquette DWF'!N52,"X","")</f>
        <v>X</v>
      </c>
      <c r="B87" s="291"/>
      <c r="C87" s="962"/>
      <c r="D87" s="967" t="s">
        <v>152</v>
      </c>
      <c r="E87" s="968"/>
      <c r="F87" s="968"/>
      <c r="G87" s="968"/>
      <c r="H87" s="968"/>
      <c r="I87" s="969"/>
      <c r="J87" s="970"/>
      <c r="K87" s="293"/>
      <c r="M87" s="521"/>
      <c r="N87" s="291"/>
      <c r="O87" s="962"/>
      <c r="P87" s="967" t="s">
        <v>152</v>
      </c>
      <c r="Q87" s="968"/>
      <c r="R87" s="968"/>
      <c r="S87" s="968"/>
      <c r="T87" s="968"/>
      <c r="U87" s="969"/>
      <c r="V87" s="970"/>
      <c r="W87" s="293"/>
    </row>
    <row r="88" spans="1:23" ht="21" customHeight="1" x14ac:dyDescent="0.25">
      <c r="A88" s="138" t="str">
        <f>IF(COUNT('Séries-DWF'!$A$11:$A$50)&gt;'Etiquette DWF'!N52,"X","")</f>
        <v>X</v>
      </c>
      <c r="B88" s="291"/>
      <c r="C88" s="956" t="s">
        <v>126</v>
      </c>
      <c r="D88" s="918" t="s">
        <v>263</v>
      </c>
      <c r="E88" s="919"/>
      <c r="F88" s="920"/>
      <c r="G88" s="416" t="s">
        <v>174</v>
      </c>
      <c r="H88" s="416"/>
      <c r="I88" s="959"/>
      <c r="J88" s="960"/>
      <c r="K88" s="293"/>
      <c r="M88" s="521"/>
      <c r="N88" s="291"/>
      <c r="O88" s="956" t="s">
        <v>126</v>
      </c>
      <c r="P88" s="918" t="s">
        <v>263</v>
      </c>
      <c r="Q88" s="919"/>
      <c r="R88" s="920"/>
      <c r="S88" s="416" t="s">
        <v>174</v>
      </c>
      <c r="T88" s="416"/>
      <c r="U88" s="959"/>
      <c r="V88" s="960"/>
      <c r="W88" s="293"/>
    </row>
    <row r="89" spans="1:23" ht="21" customHeight="1" x14ac:dyDescent="0.25">
      <c r="A89" s="138" t="str">
        <f>IF(COUNT('Séries-DWF'!$A$11:$A$50)&gt;'Etiquette DWF'!N52,"X","")</f>
        <v>X</v>
      </c>
      <c r="B89" s="291"/>
      <c r="C89" s="957"/>
      <c r="D89" s="913" t="s">
        <v>128</v>
      </c>
      <c r="E89" s="914"/>
      <c r="F89" s="915"/>
      <c r="G89" s="110" t="s">
        <v>266</v>
      </c>
      <c r="H89" s="110"/>
      <c r="I89" s="949"/>
      <c r="J89" s="950"/>
      <c r="K89" s="293"/>
      <c r="M89" s="521"/>
      <c r="N89" s="291"/>
      <c r="O89" s="957"/>
      <c r="P89" s="913" t="s">
        <v>128</v>
      </c>
      <c r="Q89" s="914"/>
      <c r="R89" s="915"/>
      <c r="S89" s="110" t="s">
        <v>266</v>
      </c>
      <c r="T89" s="110"/>
      <c r="U89" s="949"/>
      <c r="V89" s="950"/>
      <c r="W89" s="293"/>
    </row>
    <row r="90" spans="1:23" ht="21" customHeight="1" x14ac:dyDescent="0.25">
      <c r="A90" s="138" t="str">
        <f>IF(COUNT('Séries-DWF'!$A$11:$A$50)&gt;'Etiquette DWF'!N52,"X","")</f>
        <v>X</v>
      </c>
      <c r="B90" s="291"/>
      <c r="C90" s="957"/>
      <c r="D90" s="913" t="s">
        <v>264</v>
      </c>
      <c r="E90" s="914"/>
      <c r="F90" s="915"/>
      <c r="G90" s="110" t="s">
        <v>265</v>
      </c>
      <c r="H90" s="110"/>
      <c r="I90" s="949"/>
      <c r="J90" s="950"/>
      <c r="K90" s="293"/>
      <c r="M90" s="521"/>
      <c r="N90" s="291"/>
      <c r="O90" s="957"/>
      <c r="P90" s="913" t="s">
        <v>264</v>
      </c>
      <c r="Q90" s="914"/>
      <c r="R90" s="915"/>
      <c r="S90" s="110" t="s">
        <v>265</v>
      </c>
      <c r="T90" s="110"/>
      <c r="U90" s="949"/>
      <c r="V90" s="950"/>
      <c r="W90" s="293"/>
    </row>
    <row r="91" spans="1:23" ht="21" customHeight="1" x14ac:dyDescent="0.25">
      <c r="A91" s="138" t="str">
        <f>IF(COUNT('Séries-DWF'!$A$11:$A$50)&gt;'Etiquette DWF'!N52,"X","")</f>
        <v>X</v>
      </c>
      <c r="B91" s="291"/>
      <c r="C91" s="957"/>
      <c r="D91" s="533" t="s">
        <v>267</v>
      </c>
      <c r="E91" s="518"/>
      <c r="F91" s="518"/>
      <c r="G91" s="110" t="s">
        <v>164</v>
      </c>
      <c r="H91" s="110"/>
      <c r="I91" s="949"/>
      <c r="J91" s="950"/>
      <c r="K91" s="293"/>
      <c r="M91" s="521"/>
      <c r="N91" s="291"/>
      <c r="O91" s="957"/>
      <c r="P91" s="533" t="s">
        <v>267</v>
      </c>
      <c r="Q91" s="518"/>
      <c r="R91" s="518"/>
      <c r="S91" s="110" t="s">
        <v>164</v>
      </c>
      <c r="T91" s="110"/>
      <c r="U91" s="949"/>
      <c r="V91" s="950"/>
      <c r="W91" s="293"/>
    </row>
    <row r="92" spans="1:23" ht="21" customHeight="1" thickBot="1" x14ac:dyDescent="0.3">
      <c r="A92" s="138" t="str">
        <f>IF(COUNT('Séries-DWF'!$A$11:$A$50)&gt;'Etiquette DWF'!N52,"X","")</f>
        <v>X</v>
      </c>
      <c r="B92" s="291"/>
      <c r="C92" s="958"/>
      <c r="D92" s="534" t="s">
        <v>268</v>
      </c>
      <c r="E92" s="519"/>
      <c r="F92" s="519"/>
      <c r="G92" s="3" t="s">
        <v>164</v>
      </c>
      <c r="H92" s="3"/>
      <c r="I92" s="954"/>
      <c r="J92" s="955"/>
      <c r="K92" s="293"/>
      <c r="M92" s="521"/>
      <c r="N92" s="291"/>
      <c r="O92" s="958"/>
      <c r="P92" s="534" t="s">
        <v>268</v>
      </c>
      <c r="Q92" s="519"/>
      <c r="R92" s="519"/>
      <c r="S92" s="3" t="s">
        <v>164</v>
      </c>
      <c r="T92" s="3"/>
      <c r="U92" s="954"/>
      <c r="V92" s="955"/>
      <c r="W92" s="293"/>
    </row>
    <row r="93" spans="1:23" ht="15.75" thickBot="1" x14ac:dyDescent="0.3">
      <c r="A93" s="138" t="str">
        <f>IF(COUNT('Séries-DWF'!$A$11:$A$50)&gt;'Etiquette DWF'!N52,"X","")</f>
        <v>X</v>
      </c>
      <c r="B93" s="291"/>
      <c r="C93" s="292"/>
      <c r="D93" s="292"/>
      <c r="E93" s="292"/>
      <c r="F93" s="292"/>
      <c r="G93" s="292"/>
      <c r="H93" s="292"/>
      <c r="I93" s="292"/>
      <c r="J93" s="292"/>
      <c r="K93" s="293"/>
      <c r="M93" s="521"/>
      <c r="N93" s="291"/>
      <c r="O93" s="292"/>
      <c r="P93" s="292"/>
      <c r="Q93" s="292"/>
      <c r="R93" s="292"/>
      <c r="S93" s="292"/>
      <c r="T93" s="292"/>
      <c r="U93" s="292"/>
      <c r="V93" s="292"/>
      <c r="W93" s="293"/>
    </row>
    <row r="94" spans="1:23" ht="15" customHeight="1" x14ac:dyDescent="0.3">
      <c r="A94" s="138" t="str">
        <f>IF(COUNT('Séries-DWF'!$A$11:$A$50)&gt;'Etiquette DWF'!N52,"X","")</f>
        <v>X</v>
      </c>
      <c r="B94" s="291"/>
      <c r="C94" s="901" t="s">
        <v>269</v>
      </c>
      <c r="D94" s="902"/>
      <c r="E94" s="902"/>
      <c r="F94" s="902"/>
      <c r="G94" s="902"/>
      <c r="H94" s="902"/>
      <c r="I94" s="902"/>
      <c r="J94" s="903"/>
      <c r="K94" s="293"/>
      <c r="M94" s="521"/>
      <c r="N94" s="291"/>
      <c r="O94" s="901" t="s">
        <v>269</v>
      </c>
      <c r="P94" s="902"/>
      <c r="Q94" s="902"/>
      <c r="R94" s="902"/>
      <c r="S94" s="902"/>
      <c r="T94" s="902"/>
      <c r="U94" s="902"/>
      <c r="V94" s="903"/>
      <c r="W94" s="293"/>
    </row>
    <row r="95" spans="1:23" x14ac:dyDescent="0.25">
      <c r="A95" s="138" t="str">
        <f>IF(COUNT('Séries-DWF'!$A$11:$A$50)&gt;'Etiquette DWF'!N52,"X","")</f>
        <v>X</v>
      </c>
      <c r="B95" s="291"/>
      <c r="C95" s="904"/>
      <c r="D95" s="905"/>
      <c r="E95" s="905"/>
      <c r="F95" s="905"/>
      <c r="G95" s="905"/>
      <c r="H95" s="905"/>
      <c r="I95" s="905"/>
      <c r="J95" s="906"/>
      <c r="K95" s="293"/>
      <c r="M95" s="521"/>
      <c r="N95" s="291"/>
      <c r="O95" s="904"/>
      <c r="P95" s="905"/>
      <c r="Q95" s="905"/>
      <c r="R95" s="905"/>
      <c r="S95" s="905"/>
      <c r="T95" s="905"/>
      <c r="U95" s="905"/>
      <c r="V95" s="906"/>
      <c r="W95" s="293"/>
    </row>
    <row r="96" spans="1:23" x14ac:dyDescent="0.25">
      <c r="A96" s="138" t="str">
        <f>IF(COUNT('Séries-DWF'!$A$11:$A$50)&gt;'Etiquette DWF'!N52,"X","")</f>
        <v>X</v>
      </c>
      <c r="B96" s="291"/>
      <c r="C96" s="907"/>
      <c r="D96" s="908"/>
      <c r="E96" s="908"/>
      <c r="F96" s="908"/>
      <c r="G96" s="908"/>
      <c r="H96" s="908"/>
      <c r="I96" s="908"/>
      <c r="J96" s="909"/>
      <c r="K96" s="293"/>
      <c r="M96" s="521"/>
      <c r="N96" s="291"/>
      <c r="O96" s="907"/>
      <c r="P96" s="908"/>
      <c r="Q96" s="908"/>
      <c r="R96" s="908"/>
      <c r="S96" s="908"/>
      <c r="T96" s="908"/>
      <c r="U96" s="908"/>
      <c r="V96" s="909"/>
      <c r="W96" s="293"/>
    </row>
    <row r="97" spans="1:23" ht="15" customHeight="1" x14ac:dyDescent="0.25">
      <c r="A97" s="138" t="str">
        <f>IF(COUNT('Séries-DWF'!$A$11:$A$50)&gt;'Etiquette DWF'!N52,"X","")</f>
        <v>X</v>
      </c>
      <c r="B97" s="291"/>
      <c r="C97" s="907"/>
      <c r="D97" s="908"/>
      <c r="E97" s="908"/>
      <c r="F97" s="908"/>
      <c r="G97" s="908"/>
      <c r="H97" s="908"/>
      <c r="I97" s="908"/>
      <c r="J97" s="909"/>
      <c r="K97" s="293"/>
      <c r="M97" s="521"/>
      <c r="N97" s="291"/>
      <c r="O97" s="907"/>
      <c r="P97" s="908"/>
      <c r="Q97" s="908"/>
      <c r="R97" s="908"/>
      <c r="S97" s="908"/>
      <c r="T97" s="908"/>
      <c r="U97" s="908"/>
      <c r="V97" s="909"/>
      <c r="W97" s="293"/>
    </row>
    <row r="98" spans="1:23" ht="15.75" thickBot="1" x14ac:dyDescent="0.3">
      <c r="A98" s="138" t="str">
        <f>IF(COUNT('Séries-DWF'!$A$11:$A$50)&gt;'Etiquette DWF'!N52,"X","")</f>
        <v>X</v>
      </c>
      <c r="B98" s="291"/>
      <c r="C98" s="910"/>
      <c r="D98" s="911"/>
      <c r="E98" s="911"/>
      <c r="F98" s="911"/>
      <c r="G98" s="911"/>
      <c r="H98" s="911"/>
      <c r="I98" s="911"/>
      <c r="J98" s="912"/>
      <c r="K98" s="293"/>
      <c r="M98" s="521"/>
      <c r="N98" s="291"/>
      <c r="O98" s="910"/>
      <c r="P98" s="911"/>
      <c r="Q98" s="911"/>
      <c r="R98" s="911"/>
      <c r="S98" s="911"/>
      <c r="T98" s="911"/>
      <c r="U98" s="911"/>
      <c r="V98" s="912"/>
      <c r="W98" s="293"/>
    </row>
    <row r="99" spans="1:23" ht="15.75" thickBot="1" x14ac:dyDescent="0.3">
      <c r="A99" s="138" t="str">
        <f>IF(COUNT('Séries-DWF'!$A$11:$A$50)&gt;'Etiquette DWF'!N52,"X","")</f>
        <v>X</v>
      </c>
      <c r="B99" s="294"/>
      <c r="C99" s="295"/>
      <c r="D99" s="295"/>
      <c r="E99" s="295"/>
      <c r="F99" s="295"/>
      <c r="G99" s="295"/>
      <c r="H99" s="295"/>
      <c r="I99" s="295"/>
      <c r="J99" s="295"/>
      <c r="K99" s="296"/>
      <c r="M99" s="521"/>
      <c r="N99" s="294"/>
      <c r="O99" s="295"/>
      <c r="P99" s="295"/>
      <c r="Q99" s="295"/>
      <c r="R99" s="295"/>
      <c r="S99" s="295"/>
      <c r="T99" s="295"/>
      <c r="U99" s="295"/>
      <c r="V99" s="295"/>
      <c r="W99" s="296"/>
    </row>
    <row r="100" spans="1:23" ht="15" customHeight="1" x14ac:dyDescent="0.25">
      <c r="A100" s="138" t="str">
        <f>IF(COUNT('Séries-DWF'!$A$11:$A$50)&gt;'Etiquette DWF'!N52,"X","")</f>
        <v>X</v>
      </c>
      <c r="B100" s="535"/>
      <c r="C100" s="535"/>
      <c r="D100" s="535"/>
      <c r="E100" s="535"/>
      <c r="F100" s="535"/>
      <c r="G100" s="535"/>
      <c r="H100" s="535"/>
      <c r="I100" s="535"/>
      <c r="J100" s="535"/>
      <c r="K100" s="535"/>
      <c r="L100" s="522"/>
      <c r="M100" s="523"/>
      <c r="N100" s="535"/>
      <c r="O100" s="535"/>
      <c r="P100" s="535"/>
      <c r="Q100" s="535"/>
      <c r="R100" s="535"/>
      <c r="S100" s="535"/>
      <c r="T100" s="535"/>
      <c r="U100" s="535"/>
      <c r="V100" s="535"/>
      <c r="W100" s="535"/>
    </row>
    <row r="101" spans="1:23" ht="15" customHeight="1" thickBot="1" x14ac:dyDescent="0.3">
      <c r="A101" s="138" t="str">
        <f>IF(COUNT('Séries-DWF'!$A$11:$A$50)&gt;'Etiquette DWF'!N152,"X","")</f>
        <v>X</v>
      </c>
      <c r="M101" s="521"/>
    </row>
    <row r="102" spans="1:23" x14ac:dyDescent="0.25">
      <c r="A102" s="138" t="str">
        <f>IF(COUNT('Séries-DWF'!$A$11:$A$50)&gt;'Etiquette DWF'!N152,"X","")</f>
        <v>X</v>
      </c>
      <c r="B102" s="137">
        <f>N52+1</f>
        <v>4</v>
      </c>
      <c r="C102" s="289"/>
      <c r="D102" s="289"/>
      <c r="E102" s="289"/>
      <c r="F102" s="289"/>
      <c r="G102" s="289"/>
      <c r="H102" s="289"/>
      <c r="I102" s="289"/>
      <c r="J102" s="289"/>
      <c r="K102" s="290"/>
      <c r="M102" s="521"/>
      <c r="N102" s="137">
        <f>B102+1</f>
        <v>5</v>
      </c>
      <c r="O102" s="289"/>
      <c r="P102" s="289"/>
      <c r="Q102" s="289"/>
      <c r="R102" s="289"/>
      <c r="S102" s="289"/>
      <c r="T102" s="289"/>
      <c r="U102" s="289"/>
      <c r="V102" s="289"/>
      <c r="W102" s="290"/>
    </row>
    <row r="103" spans="1:23" ht="23.25" x14ac:dyDescent="0.35">
      <c r="A103" s="138" t="str">
        <f>IF(COUNT('Séries-DWF'!$A$11:$A$50)&gt;'Etiquette DWF'!N152,"X","")</f>
        <v>X</v>
      </c>
      <c r="B103" s="291"/>
      <c r="C103" s="931" t="s">
        <v>246</v>
      </c>
      <c r="D103" s="931"/>
      <c r="E103" s="953" t="str">
        <f ca="1">OFFSET('Séries-DWF'!$A$11,B102,13)</f>
        <v>DWF</v>
      </c>
      <c r="F103" s="953"/>
      <c r="G103" s="953"/>
      <c r="H103" s="953"/>
      <c r="I103" s="953"/>
      <c r="J103" s="953"/>
      <c r="K103" s="293"/>
      <c r="M103" s="521"/>
      <c r="N103" s="291"/>
      <c r="O103" s="931" t="s">
        <v>246</v>
      </c>
      <c r="P103" s="931"/>
      <c r="Q103" s="953" t="str">
        <f ca="1">OFFSET('Séries-DWF'!$A$11,N102,13)</f>
        <v>DWF</v>
      </c>
      <c r="R103" s="953"/>
      <c r="S103" s="953"/>
      <c r="T103" s="953"/>
      <c r="U103" s="953"/>
      <c r="V103" s="953"/>
      <c r="W103" s="293"/>
    </row>
    <row r="104" spans="1:23" x14ac:dyDescent="0.25">
      <c r="A104" s="138" t="str">
        <f>IF(COUNT('Séries-DWF'!$A$11:$A$50)&gt;'Etiquette DWF'!N152,"X","")</f>
        <v>X</v>
      </c>
      <c r="B104" s="291"/>
      <c r="C104" s="945"/>
      <c r="D104" s="945"/>
      <c r="E104" s="945"/>
      <c r="F104" s="945"/>
      <c r="G104" s="945"/>
      <c r="H104" s="945"/>
      <c r="I104" s="945"/>
      <c r="J104" s="945"/>
      <c r="K104" s="293"/>
      <c r="M104" s="521"/>
      <c r="N104" s="291"/>
      <c r="O104" s="945"/>
      <c r="P104" s="945"/>
      <c r="Q104" s="945"/>
      <c r="R104" s="945"/>
      <c r="S104" s="945"/>
      <c r="T104" s="945"/>
      <c r="U104" s="945"/>
      <c r="V104" s="945"/>
      <c r="W104" s="293"/>
    </row>
    <row r="105" spans="1:23" ht="21" x14ac:dyDescent="0.35">
      <c r="A105" s="138" t="str">
        <f>IF(COUNT('Séries-DWF'!$A$11:$A$50)&gt;'Etiquette DWF'!N152,"X","")</f>
        <v>X</v>
      </c>
      <c r="B105" s="291"/>
      <c r="C105" s="931" t="s">
        <v>39</v>
      </c>
      <c r="D105" s="931"/>
      <c r="E105" s="932">
        <f ca="1">OFFSET('Séries-DWF'!$A$11,B102,0)</f>
        <v>3</v>
      </c>
      <c r="F105" s="932"/>
      <c r="G105" s="948" t="s">
        <v>67</v>
      </c>
      <c r="H105" s="948"/>
      <c r="I105" s="932">
        <f ca="1">OFFSET('Séries-DWF'!$A$11,B102,6)</f>
        <v>1</v>
      </c>
      <c r="J105" s="932"/>
      <c r="K105" s="293"/>
      <c r="M105" s="521"/>
      <c r="N105" s="291"/>
      <c r="O105" s="931" t="s">
        <v>39</v>
      </c>
      <c r="P105" s="931"/>
      <c r="Q105" s="932">
        <f ca="1">OFFSET('Séries-DWF'!$A$11,N102,0)</f>
        <v>3</v>
      </c>
      <c r="R105" s="932"/>
      <c r="S105" s="948" t="s">
        <v>67</v>
      </c>
      <c r="T105" s="948"/>
      <c r="U105" s="932">
        <f ca="1">OFFSET('Séries-DWF'!$A$11,N102,6)</f>
        <v>2</v>
      </c>
      <c r="V105" s="932"/>
      <c r="W105" s="293"/>
    </row>
    <row r="106" spans="1:23" ht="23.25" x14ac:dyDescent="0.35">
      <c r="A106" s="138" t="str">
        <f>IF(COUNT('Séries-DWF'!$A$11:$A$50)&gt;'Etiquette DWF'!N152,"X","")</f>
        <v>X</v>
      </c>
      <c r="B106" s="291"/>
      <c r="C106" s="931" t="s">
        <v>1</v>
      </c>
      <c r="D106" s="931"/>
      <c r="E106" s="981" t="str">
        <f ca="1">OFFSET('Séries-DWF'!$A$11,B102,9)</f>
        <v>RIGAUD</v>
      </c>
      <c r="F106" s="981"/>
      <c r="G106" s="948" t="s">
        <v>2</v>
      </c>
      <c r="H106" s="948"/>
      <c r="I106" s="982" t="str">
        <f ca="1">OFFSET('Séries-DWF'!$A$11,B102,10)</f>
        <v>Estelle</v>
      </c>
      <c r="J106" s="982"/>
      <c r="K106" s="293"/>
      <c r="M106" s="521"/>
      <c r="N106" s="291"/>
      <c r="O106" s="931" t="s">
        <v>1</v>
      </c>
      <c r="P106" s="931"/>
      <c r="Q106" s="981" t="str">
        <f ca="1">OFFSET('Séries-DWF'!$A$11,N102,9)</f>
        <v>HARTMANN</v>
      </c>
      <c r="R106" s="981"/>
      <c r="S106" s="948" t="s">
        <v>2</v>
      </c>
      <c r="T106" s="948"/>
      <c r="U106" s="982" t="str">
        <f ca="1">OFFSET('Séries-DWF'!$A$11,N102,10)</f>
        <v>Loraine</v>
      </c>
      <c r="V106" s="982"/>
      <c r="W106" s="293"/>
    </row>
    <row r="107" spans="1:23" ht="21" customHeight="1" x14ac:dyDescent="0.3">
      <c r="A107" s="138" t="str">
        <f>IF(COUNT('Séries-DWF'!$A$11:$A$50)&gt;'Etiquette DWF'!N152,"X","")</f>
        <v>X</v>
      </c>
      <c r="B107" s="291"/>
      <c r="C107" s="520" t="s">
        <v>258</v>
      </c>
      <c r="D107" s="520"/>
      <c r="E107" s="979" t="str">
        <f ca="1">OFFSET('Séries-DWF'!$A$11,B102,11)</f>
        <v>Femme</v>
      </c>
      <c r="F107" s="979"/>
      <c r="G107" s="866" t="s">
        <v>270</v>
      </c>
      <c r="H107" s="866"/>
      <c r="I107" s="979" t="str">
        <f ca="1">OFFSET('Séries-DWF'!$A$11,B102,8)</f>
        <v xml:space="preserve">N°3 </v>
      </c>
      <c r="J107" s="979"/>
      <c r="K107" s="293"/>
      <c r="M107" s="521"/>
      <c r="N107" s="291"/>
      <c r="O107" s="520" t="s">
        <v>258</v>
      </c>
      <c r="P107" s="520"/>
      <c r="Q107" s="979" t="str">
        <f ca="1">OFFSET('Séries-DWF'!$A$11,N102,11)</f>
        <v>FEMME</v>
      </c>
      <c r="R107" s="979"/>
      <c r="S107" s="866" t="s">
        <v>270</v>
      </c>
      <c r="T107" s="866"/>
      <c r="U107" s="979" t="str">
        <f ca="1">OFFSET('Séries-DWF'!$A$11,N102,8)</f>
        <v xml:space="preserve">N°4 </v>
      </c>
      <c r="V107" s="979"/>
      <c r="W107" s="293"/>
    </row>
    <row r="108" spans="1:23" ht="18.75" x14ac:dyDescent="0.3">
      <c r="A108" s="138" t="str">
        <f>IF(COUNT('Séries-DWF'!$A$11:$A$50)&gt;'Etiquette DWF'!N152,"X","")</f>
        <v>X</v>
      </c>
      <c r="B108" s="291"/>
      <c r="C108" s="952" t="s">
        <v>68</v>
      </c>
      <c r="D108" s="952"/>
      <c r="E108" s="866" t="s">
        <v>69</v>
      </c>
      <c r="F108" s="866"/>
      <c r="G108" s="951">
        <f ca="1">OFFSET('Séries-DWF'!$A$11,B102,2)</f>
        <v>0.46527777777777785</v>
      </c>
      <c r="H108" s="951"/>
      <c r="I108" s="951"/>
      <c r="J108" s="951"/>
      <c r="K108" s="293"/>
      <c r="M108" s="521"/>
      <c r="N108" s="291"/>
      <c r="O108" s="952" t="s">
        <v>68</v>
      </c>
      <c r="P108" s="952"/>
      <c r="Q108" s="866" t="s">
        <v>69</v>
      </c>
      <c r="R108" s="866"/>
      <c r="S108" s="951">
        <f ca="1">OFFSET('Séries-DWF'!$A$11,N102,2)</f>
        <v>0.46527777777777785</v>
      </c>
      <c r="T108" s="951"/>
      <c r="U108" s="951"/>
      <c r="V108" s="951"/>
      <c r="W108" s="293"/>
    </row>
    <row r="109" spans="1:23" ht="18.75" x14ac:dyDescent="0.3">
      <c r="A109" s="138" t="str">
        <f>IF(COUNT('Séries-DWF'!$A$11:$A$50)&gt;'Etiquette DWF'!N152,"X","")</f>
        <v>X</v>
      </c>
      <c r="B109" s="291"/>
      <c r="C109" s="952"/>
      <c r="D109" s="952"/>
      <c r="E109" s="866" t="s">
        <v>70</v>
      </c>
      <c r="F109" s="866"/>
      <c r="G109" s="951">
        <f ca="1">OFFSET('Séries-DWF'!$A$11,B102,3)</f>
        <v>0.48611111111111116</v>
      </c>
      <c r="H109" s="951"/>
      <c r="I109" s="951"/>
      <c r="J109" s="951"/>
      <c r="K109" s="293"/>
      <c r="M109" s="521"/>
      <c r="N109" s="291"/>
      <c r="O109" s="952"/>
      <c r="P109" s="952"/>
      <c r="Q109" s="866" t="s">
        <v>70</v>
      </c>
      <c r="R109" s="866"/>
      <c r="S109" s="951">
        <f ca="1">OFFSET('Séries-DWF'!$A$11,N102,3)</f>
        <v>0.48611111111111116</v>
      </c>
      <c r="T109" s="951"/>
      <c r="U109" s="951"/>
      <c r="V109" s="951"/>
      <c r="W109" s="293"/>
    </row>
    <row r="110" spans="1:23" ht="18.75" x14ac:dyDescent="0.3">
      <c r="A110" s="138" t="str">
        <f>IF(COUNT('Séries-DWF'!$A$11:$A$50)&gt;'Etiquette DWF'!N152,"X","")</f>
        <v>X</v>
      </c>
      <c r="B110" s="291"/>
      <c r="C110" s="952"/>
      <c r="D110" s="952"/>
      <c r="E110" s="866" t="s">
        <v>257</v>
      </c>
      <c r="F110" s="866"/>
      <c r="G110" s="951">
        <f ca="1">OFFSET('Séries-DWF'!$A$11,B102,4)</f>
        <v>0.4868055555555556</v>
      </c>
      <c r="H110" s="951"/>
      <c r="I110" s="951"/>
      <c r="J110" s="951"/>
      <c r="K110" s="293"/>
      <c r="M110" s="521"/>
      <c r="N110" s="291"/>
      <c r="O110" s="952"/>
      <c r="P110" s="952"/>
      <c r="Q110" s="866" t="s">
        <v>257</v>
      </c>
      <c r="R110" s="866"/>
      <c r="S110" s="951">
        <f ca="1">OFFSET('Séries-DWF'!$A$11,N102,4)</f>
        <v>0.4868055555555556</v>
      </c>
      <c r="T110" s="951"/>
      <c r="U110" s="951"/>
      <c r="V110" s="951"/>
      <c r="W110" s="293"/>
    </row>
    <row r="111" spans="1:23" ht="21" x14ac:dyDescent="0.35">
      <c r="A111" s="138" t="str">
        <f>IF(COUNT('Séries-DWF'!$A$11:$A$50)&gt;'Etiquette DWF'!N152,"X","")</f>
        <v>X</v>
      </c>
      <c r="B111" s="291"/>
      <c r="C111" s="952"/>
      <c r="D111" s="952"/>
      <c r="E111" s="866" t="s">
        <v>71</v>
      </c>
      <c r="F111" s="866"/>
      <c r="G111" s="947">
        <f ca="1">OFFSET('Séries-DWF'!$A$11,B102,5)</f>
        <v>0.48819444444444449</v>
      </c>
      <c r="H111" s="947"/>
      <c r="I111" s="947"/>
      <c r="J111" s="947"/>
      <c r="K111" s="293"/>
      <c r="M111" s="521"/>
      <c r="N111" s="291"/>
      <c r="O111" s="952"/>
      <c r="P111" s="952"/>
      <c r="Q111" s="866" t="s">
        <v>71</v>
      </c>
      <c r="R111" s="866"/>
      <c r="S111" s="947">
        <f ca="1">OFFSET('Séries-DWF'!$A$11,N102,5)</f>
        <v>0.48819444444444449</v>
      </c>
      <c r="T111" s="947"/>
      <c r="U111" s="947"/>
      <c r="V111" s="947"/>
      <c r="W111" s="293"/>
    </row>
    <row r="112" spans="1:23" ht="15" customHeight="1" x14ac:dyDescent="0.35">
      <c r="A112" s="138" t="str">
        <f>IF(COUNT('Séries-DWF'!$A$11:$A$50)&gt;'Etiquette DWF'!N152,"X","")</f>
        <v>X</v>
      </c>
      <c r="B112" s="291"/>
      <c r="C112" s="931" t="s">
        <v>248</v>
      </c>
      <c r="D112" s="931"/>
      <c r="E112" s="948" t="str">
        <f ca="1">IF(E103="","",IF(OR(E103="DWF",E103="DNF"),"Distance","Temps"))</f>
        <v>Distance</v>
      </c>
      <c r="F112" s="948"/>
      <c r="G112" s="525">
        <f ca="1">OFFSET('Séries-DWF'!$A$11,B102,18)</f>
        <v>100</v>
      </c>
      <c r="H112" s="524" t="str">
        <f ca="1">OFFSET('Séries-DWF'!$A$11,B102,19)</f>
        <v>m</v>
      </c>
      <c r="I112" s="526" t="str">
        <f ca="1">OFFSET('Séries-DWF'!$A$11,B102,20)</f>
        <v/>
      </c>
      <c r="J112" s="524" t="str">
        <f ca="1">OFFSET('Séries-DWF'!$A$11,B102,21)</f>
        <v/>
      </c>
      <c r="K112" s="293"/>
      <c r="M112" s="521"/>
      <c r="N112" s="291"/>
      <c r="O112" s="931" t="s">
        <v>248</v>
      </c>
      <c r="P112" s="931"/>
      <c r="Q112" s="948" t="str">
        <f ca="1">IF(Q103="","",IF(OR(Q103="DWF",Q103="DNF"),"Distance","Temps"))</f>
        <v>Distance</v>
      </c>
      <c r="R112" s="948"/>
      <c r="S112" s="525">
        <f ca="1">OFFSET('Séries-DWF'!$A$11,N102,18)</f>
        <v>100</v>
      </c>
      <c r="T112" s="524" t="str">
        <f ca="1">OFFSET('Séries-DWF'!$A$11,N102,19)</f>
        <v>m</v>
      </c>
      <c r="U112" s="526" t="str">
        <f ca="1">OFFSET('Séries-DWF'!$A$11,N102,20)</f>
        <v/>
      </c>
      <c r="V112" s="524" t="str">
        <f ca="1">OFFSET('Séries-DWF'!$A$11,N102,21)</f>
        <v/>
      </c>
      <c r="W112" s="293"/>
    </row>
    <row r="113" spans="1:23" ht="15" customHeight="1" x14ac:dyDescent="0.3">
      <c r="A113" s="138" t="str">
        <f>IF(COUNT('Séries-DWF'!$A$11:$A$50)&gt;'Etiquette DWF'!N152,"X","")</f>
        <v>X</v>
      </c>
      <c r="B113" s="291"/>
      <c r="C113" s="931"/>
      <c r="D113" s="931"/>
      <c r="E113" s="933" t="s">
        <v>273</v>
      </c>
      <c r="F113" s="514" t="s">
        <v>271</v>
      </c>
      <c r="G113" s="528" t="str">
        <f ca="1">OFFSET('Séries-DWF'!$A$11,B102,14)</f>
        <v>75</v>
      </c>
      <c r="H113" s="529" t="str">
        <f ca="1">OFFSET('Séries-DWF'!$A$11,B102,15)</f>
        <v>m</v>
      </c>
      <c r="I113" s="528" t="str">
        <f ca="1">OFFSET('Séries-DWF'!$A$11,B102,16)</f>
        <v/>
      </c>
      <c r="J113" s="529" t="str">
        <f ca="1">OFFSET('Séries-DWF'!$A$11,B102,17)</f>
        <v/>
      </c>
      <c r="K113" s="293"/>
      <c r="M113" s="521"/>
      <c r="N113" s="291"/>
      <c r="O113" s="931"/>
      <c r="P113" s="931"/>
      <c r="Q113" s="933" t="s">
        <v>273</v>
      </c>
      <c r="R113" s="514" t="s">
        <v>271</v>
      </c>
      <c r="S113" s="528" t="str">
        <f ca="1">OFFSET('Séries-DWF'!$A$11,N102,14)</f>
        <v>75</v>
      </c>
      <c r="T113" s="529" t="str">
        <f ca="1">OFFSET('Séries-DWF'!$A$11,N102,15)</f>
        <v>m</v>
      </c>
      <c r="U113" s="528" t="str">
        <f ca="1">OFFSET('Séries-DWF'!$A$11,N102,16)</f>
        <v/>
      </c>
      <c r="V113" s="529" t="str">
        <f ca="1">OFFSET('Séries-DWF'!$A$11,N102,17)</f>
        <v/>
      </c>
      <c r="W113" s="293"/>
    </row>
    <row r="114" spans="1:23" ht="15" customHeight="1" x14ac:dyDescent="0.3">
      <c r="A114" s="138" t="str">
        <f>IF(COUNT('Séries-DWF'!$A$11:$A$50)&gt;'Etiquette DWF'!N152,"X","")</f>
        <v>X</v>
      </c>
      <c r="B114" s="291"/>
      <c r="C114" s="931"/>
      <c r="D114" s="931"/>
      <c r="E114" s="933"/>
      <c r="F114" s="514" t="s">
        <v>272</v>
      </c>
      <c r="G114" s="528" t="str">
        <f ca="1">OFFSET('Séries-DWF'!$A$11,B102,22)</f>
        <v>125</v>
      </c>
      <c r="H114" s="529" t="str">
        <f ca="1">OFFSET('Séries-DWF'!$A$11,B102,23)</f>
        <v>m</v>
      </c>
      <c r="I114" s="528" t="str">
        <f ca="1">OFFSET('Séries-DWF'!$A$11,B102,24)</f>
        <v/>
      </c>
      <c r="J114" s="529" t="str">
        <f ca="1">OFFSET('Séries-DWF'!$A$11,B102,25)</f>
        <v/>
      </c>
      <c r="K114" s="293"/>
      <c r="M114" s="521"/>
      <c r="N114" s="291"/>
      <c r="O114" s="931"/>
      <c r="P114" s="931"/>
      <c r="Q114" s="933"/>
      <c r="R114" s="514" t="s">
        <v>272</v>
      </c>
      <c r="S114" s="528" t="str">
        <f ca="1">OFFSET('Séries-DWF'!$A$11,N102,22)</f>
        <v>125</v>
      </c>
      <c r="T114" s="529" t="str">
        <f ca="1">OFFSET('Séries-DWF'!$A$11,N102,23)</f>
        <v>m</v>
      </c>
      <c r="U114" s="528" t="str">
        <f ca="1">OFFSET('Séries-DWF'!$A$11,N102,24)</f>
        <v/>
      </c>
      <c r="V114" s="529" t="str">
        <f ca="1">OFFSET('Séries-DWF'!$A$11,N102,25)</f>
        <v/>
      </c>
      <c r="W114" s="293"/>
    </row>
    <row r="115" spans="1:23" x14ac:dyDescent="0.25">
      <c r="A115" s="138" t="str">
        <f>IF(COUNT('Séries-DWF'!$A$11:$A$50)&gt;'Etiquette DWF'!N152,"X","")</f>
        <v>X</v>
      </c>
      <c r="B115" s="291"/>
      <c r="C115" s="945"/>
      <c r="D115" s="945"/>
      <c r="E115" s="945"/>
      <c r="F115" s="945"/>
      <c r="G115" s="945"/>
      <c r="H115" s="945"/>
      <c r="I115" s="945"/>
      <c r="J115" s="945"/>
      <c r="K115" s="293"/>
      <c r="M115" s="521"/>
      <c r="N115" s="291"/>
      <c r="O115" s="945"/>
      <c r="P115" s="945"/>
      <c r="Q115" s="945"/>
      <c r="R115" s="945"/>
      <c r="S115" s="945"/>
      <c r="T115" s="945"/>
      <c r="U115" s="945"/>
      <c r="V115" s="945"/>
      <c r="W115" s="293"/>
    </row>
    <row r="116" spans="1:23" ht="18.75" x14ac:dyDescent="0.3">
      <c r="A116" s="138" t="str">
        <f>IF(COUNT('Séries-DWF'!$A$11:$A$50)&gt;'Etiquette DWF'!N152,"X","")</f>
        <v>X</v>
      </c>
      <c r="B116" s="291"/>
      <c r="C116" s="946" t="s">
        <v>259</v>
      </c>
      <c r="D116" s="946"/>
      <c r="E116" s="946"/>
      <c r="F116" s="946"/>
      <c r="G116" s="946"/>
      <c r="H116" s="946"/>
      <c r="I116" s="946"/>
      <c r="J116" s="946"/>
      <c r="K116" s="293"/>
      <c r="M116" s="521"/>
      <c r="N116" s="291"/>
      <c r="O116" s="946" t="s">
        <v>259</v>
      </c>
      <c r="P116" s="946"/>
      <c r="Q116" s="946"/>
      <c r="R116" s="946"/>
      <c r="S116" s="946"/>
      <c r="T116" s="946"/>
      <c r="U116" s="946"/>
      <c r="V116" s="946"/>
      <c r="W116" s="293"/>
    </row>
    <row r="117" spans="1:23" ht="15.75" thickBot="1" x14ac:dyDescent="0.3">
      <c r="A117" s="138" t="str">
        <f>IF(COUNT('Séries-DWF'!$A$11:$A$50)&gt;'Etiquette DWF'!N152,"X","")</f>
        <v>X</v>
      </c>
      <c r="B117" s="291"/>
      <c r="C117" s="945"/>
      <c r="D117" s="945"/>
      <c r="E117" s="945"/>
      <c r="F117" s="945"/>
      <c r="G117" s="945"/>
      <c r="H117" s="945"/>
      <c r="I117" s="945"/>
      <c r="J117" s="945"/>
      <c r="K117" s="293"/>
      <c r="M117" s="521"/>
      <c r="N117" s="291"/>
      <c r="O117" s="945"/>
      <c r="P117" s="945"/>
      <c r="Q117" s="945"/>
      <c r="R117" s="945"/>
      <c r="S117" s="945"/>
      <c r="T117" s="945"/>
      <c r="U117" s="945"/>
      <c r="V117" s="945"/>
      <c r="W117" s="293"/>
    </row>
    <row r="118" spans="1:23" ht="15.75" customHeight="1" thickBot="1" x14ac:dyDescent="0.3">
      <c r="A118" s="138" t="str">
        <f>IF(COUNT('Séries-DWF'!$A$11:$A$50)&gt;'Etiquette DWF'!N152,"X","")</f>
        <v>X</v>
      </c>
      <c r="B118" s="291"/>
      <c r="C118" s="933" t="s">
        <v>262</v>
      </c>
      <c r="D118" s="934"/>
      <c r="E118" s="530"/>
      <c r="F118" s="531"/>
      <c r="G118" s="531"/>
      <c r="H118" s="531"/>
      <c r="I118" s="531"/>
      <c r="J118" s="532"/>
      <c r="K118" s="293"/>
      <c r="M118" s="521"/>
      <c r="N118" s="291"/>
      <c r="O118" s="933" t="s">
        <v>262</v>
      </c>
      <c r="P118" s="934"/>
      <c r="Q118" s="530"/>
      <c r="R118" s="531"/>
      <c r="S118" s="531"/>
      <c r="T118" s="531"/>
      <c r="U118" s="531"/>
      <c r="V118" s="532"/>
      <c r="W118" s="293"/>
    </row>
    <row r="119" spans="1:23" ht="15.75" thickBot="1" x14ac:dyDescent="0.3">
      <c r="A119" s="138" t="str">
        <f>IF(COUNT('Séries-DWF'!$A$11:$A$50)&gt;'Etiquette DWF'!N152,"X","")</f>
        <v>X</v>
      </c>
      <c r="B119" s="291"/>
      <c r="C119" s="516"/>
      <c r="D119" s="516"/>
      <c r="E119" s="289"/>
      <c r="F119" s="289"/>
      <c r="G119" s="289"/>
      <c r="H119" s="289"/>
      <c r="I119" s="289"/>
      <c r="J119" s="289"/>
      <c r="K119" s="293"/>
      <c r="M119" s="521"/>
      <c r="N119" s="291"/>
      <c r="O119" s="516"/>
      <c r="P119" s="516"/>
      <c r="Q119" s="289"/>
      <c r="R119" s="289"/>
      <c r="S119" s="289"/>
      <c r="T119" s="289"/>
      <c r="U119" s="289"/>
      <c r="V119" s="289"/>
      <c r="W119" s="293"/>
    </row>
    <row r="120" spans="1:23" ht="15" customHeight="1" x14ac:dyDescent="0.25">
      <c r="A120" s="138" t="str">
        <f>IF(COUNT('Séries-DWF'!$A$11:$A$50)&gt;'Etiquette DWF'!N152,"X","")</f>
        <v>X</v>
      </c>
      <c r="B120" s="291"/>
      <c r="C120" s="976" t="s">
        <v>260</v>
      </c>
      <c r="D120" s="977"/>
      <c r="E120" s="959"/>
      <c r="F120" s="959"/>
      <c r="G120" s="959"/>
      <c r="H120" s="959"/>
      <c r="I120" s="959"/>
      <c r="J120" s="960"/>
      <c r="K120" s="293"/>
      <c r="M120" s="521"/>
      <c r="N120" s="291"/>
      <c r="O120" s="976" t="s">
        <v>260</v>
      </c>
      <c r="P120" s="977"/>
      <c r="Q120" s="959"/>
      <c r="R120" s="959"/>
      <c r="S120" s="959"/>
      <c r="T120" s="959"/>
      <c r="U120" s="959"/>
      <c r="V120" s="960"/>
      <c r="W120" s="293"/>
    </row>
    <row r="121" spans="1:23" x14ac:dyDescent="0.25">
      <c r="A121" s="138" t="str">
        <f>IF(COUNT('Séries-DWF'!$A$11:$A$50)&gt;'Etiquette DWF'!N152,"X","")</f>
        <v>X</v>
      </c>
      <c r="B121" s="291"/>
      <c r="C121" s="971"/>
      <c r="D121" s="972"/>
      <c r="E121" s="949"/>
      <c r="F121" s="949"/>
      <c r="G121" s="949"/>
      <c r="H121" s="949"/>
      <c r="I121" s="949"/>
      <c r="J121" s="950"/>
      <c r="K121" s="293"/>
      <c r="M121" s="521"/>
      <c r="N121" s="291"/>
      <c r="O121" s="971"/>
      <c r="P121" s="972"/>
      <c r="Q121" s="949"/>
      <c r="R121" s="949"/>
      <c r="S121" s="949"/>
      <c r="T121" s="949"/>
      <c r="U121" s="949"/>
      <c r="V121" s="950"/>
      <c r="W121" s="293"/>
    </row>
    <row r="122" spans="1:23" ht="15" customHeight="1" x14ac:dyDescent="0.25">
      <c r="A122" s="138" t="str">
        <f>IF(COUNT('Séries-DWF'!$A$11:$A$50)&gt;'Etiquette DWF'!N152,"X","")</f>
        <v>X</v>
      </c>
      <c r="B122" s="291"/>
      <c r="C122" s="971" t="s">
        <v>261</v>
      </c>
      <c r="D122" s="972"/>
      <c r="E122" s="949"/>
      <c r="F122" s="949"/>
      <c r="G122" s="949"/>
      <c r="H122" s="949"/>
      <c r="I122" s="949"/>
      <c r="J122" s="950"/>
      <c r="K122" s="293"/>
      <c r="M122" s="521"/>
      <c r="N122" s="291"/>
      <c r="O122" s="971" t="s">
        <v>261</v>
      </c>
      <c r="P122" s="972"/>
      <c r="Q122" s="949"/>
      <c r="R122" s="949"/>
      <c r="S122" s="949"/>
      <c r="T122" s="949"/>
      <c r="U122" s="949"/>
      <c r="V122" s="950"/>
      <c r="W122" s="293"/>
    </row>
    <row r="123" spans="1:23" ht="15.75" thickBot="1" x14ac:dyDescent="0.3">
      <c r="A123" s="138" t="str">
        <f>IF(COUNT('Séries-DWF'!$A$11:$A$50)&gt;'Etiquette DWF'!N152,"X","")</f>
        <v>X</v>
      </c>
      <c r="B123" s="291"/>
      <c r="C123" s="973"/>
      <c r="D123" s="974"/>
      <c r="E123" s="954"/>
      <c r="F123" s="954"/>
      <c r="G123" s="954"/>
      <c r="H123" s="954"/>
      <c r="I123" s="954"/>
      <c r="J123" s="955"/>
      <c r="K123" s="293"/>
      <c r="M123" s="521"/>
      <c r="N123" s="291"/>
      <c r="O123" s="973"/>
      <c r="P123" s="974"/>
      <c r="Q123" s="954"/>
      <c r="R123" s="954"/>
      <c r="S123" s="954"/>
      <c r="T123" s="954"/>
      <c r="U123" s="954"/>
      <c r="V123" s="955"/>
      <c r="W123" s="293"/>
    </row>
    <row r="124" spans="1:23" ht="15.75" thickBot="1" x14ac:dyDescent="0.3">
      <c r="A124" s="138" t="str">
        <f>IF(COUNT('Séries-DWF'!$A$11:$A$50)&gt;'Etiquette DWF'!N152,"X","")</f>
        <v>X</v>
      </c>
      <c r="B124" s="291"/>
      <c r="C124" s="292"/>
      <c r="D124" s="292"/>
      <c r="E124" s="292"/>
      <c r="F124" s="292"/>
      <c r="G124" s="292"/>
      <c r="H124" s="292"/>
      <c r="I124" s="292"/>
      <c r="J124" s="292"/>
      <c r="K124" s="293"/>
      <c r="M124" s="521"/>
      <c r="N124" s="291"/>
      <c r="O124" s="292"/>
      <c r="P124" s="292"/>
      <c r="Q124" s="292"/>
      <c r="R124" s="292"/>
      <c r="S124" s="292"/>
      <c r="T124" s="292"/>
      <c r="U124" s="292"/>
      <c r="V124" s="292"/>
      <c r="W124" s="293"/>
    </row>
    <row r="125" spans="1:23" ht="15" customHeight="1" x14ac:dyDescent="0.25">
      <c r="A125" s="138" t="str">
        <f>IF(COUNT('Séries-DWF'!$A$11:$A$50)&gt;'Etiquette DWF'!N152,"X","")</f>
        <v>X</v>
      </c>
      <c r="B125" s="291"/>
      <c r="C125" s="956" t="s">
        <v>132</v>
      </c>
      <c r="D125" s="880" t="s">
        <v>133</v>
      </c>
      <c r="E125" s="871"/>
      <c r="F125" s="871"/>
      <c r="G125" s="871"/>
      <c r="H125" s="871"/>
      <c r="I125" s="959"/>
      <c r="J125" s="960"/>
      <c r="K125" s="293"/>
      <c r="M125" s="521"/>
      <c r="N125" s="291"/>
      <c r="O125" s="956" t="s">
        <v>132</v>
      </c>
      <c r="P125" s="880" t="s">
        <v>133</v>
      </c>
      <c r="Q125" s="871"/>
      <c r="R125" s="871"/>
      <c r="S125" s="871"/>
      <c r="T125" s="871"/>
      <c r="U125" s="959"/>
      <c r="V125" s="960"/>
      <c r="W125" s="293"/>
    </row>
    <row r="126" spans="1:23" x14ac:dyDescent="0.25">
      <c r="A126" s="138" t="str">
        <f>IF(COUNT('Séries-DWF'!$A$11:$A$50)&gt;'Etiquette DWF'!N152,"X","")</f>
        <v>X</v>
      </c>
      <c r="B126" s="291"/>
      <c r="C126" s="957"/>
      <c r="D126" s="859" t="s">
        <v>134</v>
      </c>
      <c r="E126" s="864"/>
      <c r="F126" s="864"/>
      <c r="G126" s="864"/>
      <c r="H126" s="864"/>
      <c r="I126" s="949"/>
      <c r="J126" s="950"/>
      <c r="K126" s="293"/>
      <c r="M126" s="521"/>
      <c r="N126" s="291"/>
      <c r="O126" s="957"/>
      <c r="P126" s="859" t="s">
        <v>134</v>
      </c>
      <c r="Q126" s="864"/>
      <c r="R126" s="864"/>
      <c r="S126" s="864"/>
      <c r="T126" s="864"/>
      <c r="U126" s="949"/>
      <c r="V126" s="950"/>
      <c r="W126" s="293"/>
    </row>
    <row r="127" spans="1:23" x14ac:dyDescent="0.25">
      <c r="A127" s="138" t="str">
        <f>IF(COUNT('Séries-DWF'!$A$11:$A$50)&gt;'Etiquette DWF'!N152,"X","")</f>
        <v>X</v>
      </c>
      <c r="B127" s="291"/>
      <c r="C127" s="957"/>
      <c r="D127" s="859" t="s">
        <v>135</v>
      </c>
      <c r="E127" s="864"/>
      <c r="F127" s="864"/>
      <c r="G127" s="864"/>
      <c r="H127" s="864"/>
      <c r="I127" s="949"/>
      <c r="J127" s="950"/>
      <c r="K127" s="293"/>
      <c r="M127" s="521"/>
      <c r="N127" s="291"/>
      <c r="O127" s="957"/>
      <c r="P127" s="859" t="s">
        <v>135</v>
      </c>
      <c r="Q127" s="864"/>
      <c r="R127" s="864"/>
      <c r="S127" s="864"/>
      <c r="T127" s="864"/>
      <c r="U127" s="949"/>
      <c r="V127" s="950"/>
      <c r="W127" s="293"/>
    </row>
    <row r="128" spans="1:23" x14ac:dyDescent="0.25">
      <c r="A128" s="138" t="str">
        <f>IF(COUNT('Séries-DWF'!$A$11:$A$50)&gt;'Etiquette DWF'!N152,"X","")</f>
        <v>X</v>
      </c>
      <c r="B128" s="291"/>
      <c r="C128" s="957"/>
      <c r="D128" s="859" t="s">
        <v>136</v>
      </c>
      <c r="E128" s="864"/>
      <c r="F128" s="864"/>
      <c r="G128" s="864"/>
      <c r="H128" s="864"/>
      <c r="I128" s="949"/>
      <c r="J128" s="950"/>
      <c r="K128" s="293"/>
      <c r="M128" s="521"/>
      <c r="N128" s="291"/>
      <c r="O128" s="957"/>
      <c r="P128" s="859" t="s">
        <v>136</v>
      </c>
      <c r="Q128" s="864"/>
      <c r="R128" s="864"/>
      <c r="S128" s="864"/>
      <c r="T128" s="864"/>
      <c r="U128" s="949"/>
      <c r="V128" s="950"/>
      <c r="W128" s="293"/>
    </row>
    <row r="129" spans="1:23" x14ac:dyDescent="0.25">
      <c r="A129" s="138" t="str">
        <f>IF(COUNT('Séries-DWF'!$A$11:$A$50)&gt;'Etiquette DWF'!N152,"X","")</f>
        <v>X</v>
      </c>
      <c r="B129" s="291"/>
      <c r="C129" s="957"/>
      <c r="D129" s="859" t="s">
        <v>137</v>
      </c>
      <c r="E129" s="864"/>
      <c r="F129" s="864"/>
      <c r="G129" s="864"/>
      <c r="H129" s="864"/>
      <c r="I129" s="949"/>
      <c r="J129" s="950"/>
      <c r="K129" s="293"/>
      <c r="M129" s="521"/>
      <c r="N129" s="291"/>
      <c r="O129" s="957"/>
      <c r="P129" s="859" t="s">
        <v>137</v>
      </c>
      <c r="Q129" s="864"/>
      <c r="R129" s="864"/>
      <c r="S129" s="864"/>
      <c r="T129" s="864"/>
      <c r="U129" s="949"/>
      <c r="V129" s="950"/>
      <c r="W129" s="293"/>
    </row>
    <row r="130" spans="1:23" ht="15.75" thickBot="1" x14ac:dyDescent="0.3">
      <c r="A130" s="138" t="str">
        <f>IF(COUNT('Séries-DWF'!$A$11:$A$50)&gt;'Etiquette DWF'!N152,"X","")</f>
        <v>X</v>
      </c>
      <c r="B130" s="291"/>
      <c r="C130" s="958"/>
      <c r="D130" s="862" t="s">
        <v>138</v>
      </c>
      <c r="E130" s="975"/>
      <c r="F130" s="975"/>
      <c r="G130" s="975"/>
      <c r="H130" s="975"/>
      <c r="I130" s="954"/>
      <c r="J130" s="955"/>
      <c r="K130" s="293"/>
      <c r="M130" s="521"/>
      <c r="N130" s="291"/>
      <c r="O130" s="958"/>
      <c r="P130" s="862" t="s">
        <v>138</v>
      </c>
      <c r="Q130" s="975"/>
      <c r="R130" s="975"/>
      <c r="S130" s="975"/>
      <c r="T130" s="975"/>
      <c r="U130" s="954"/>
      <c r="V130" s="955"/>
      <c r="W130" s="293"/>
    </row>
    <row r="131" spans="1:23" ht="15" customHeight="1" x14ac:dyDescent="0.25">
      <c r="A131" s="138" t="str">
        <f>IF(COUNT('Séries-DWF'!$A$11:$A$50)&gt;'Etiquette DWF'!N152,"X","")</f>
        <v>X</v>
      </c>
      <c r="B131" s="291"/>
      <c r="C131" s="961" t="s">
        <v>145</v>
      </c>
      <c r="D131" s="963" t="s">
        <v>146</v>
      </c>
      <c r="E131" s="964"/>
      <c r="F131" s="964"/>
      <c r="G131" s="964"/>
      <c r="H131" s="964"/>
      <c r="I131" s="965"/>
      <c r="J131" s="966"/>
      <c r="K131" s="293"/>
      <c r="M131" s="521"/>
      <c r="N131" s="291"/>
      <c r="O131" s="961" t="s">
        <v>145</v>
      </c>
      <c r="P131" s="963" t="s">
        <v>146</v>
      </c>
      <c r="Q131" s="964"/>
      <c r="R131" s="964"/>
      <c r="S131" s="964"/>
      <c r="T131" s="964"/>
      <c r="U131" s="965"/>
      <c r="V131" s="966"/>
      <c r="W131" s="293"/>
    </row>
    <row r="132" spans="1:23" x14ac:dyDescent="0.25">
      <c r="A132" s="138" t="str">
        <f>IF(COUNT('Séries-DWF'!$A$11:$A$50)&gt;'Etiquette DWF'!N152,"X","")</f>
        <v>X</v>
      </c>
      <c r="B132" s="291"/>
      <c r="C132" s="957"/>
      <c r="D132" s="859" t="s">
        <v>147</v>
      </c>
      <c r="E132" s="864"/>
      <c r="F132" s="864"/>
      <c r="G132" s="864"/>
      <c r="H132" s="864"/>
      <c r="I132" s="949"/>
      <c r="J132" s="950"/>
      <c r="K132" s="293"/>
      <c r="M132" s="521"/>
      <c r="N132" s="291"/>
      <c r="O132" s="957"/>
      <c r="P132" s="859" t="s">
        <v>147</v>
      </c>
      <c r="Q132" s="864"/>
      <c r="R132" s="864"/>
      <c r="S132" s="864"/>
      <c r="T132" s="864"/>
      <c r="U132" s="949"/>
      <c r="V132" s="950"/>
      <c r="W132" s="293"/>
    </row>
    <row r="133" spans="1:23" x14ac:dyDescent="0.25">
      <c r="A133" s="138" t="str">
        <f>IF(COUNT('Séries-DWF'!$A$11:$A$50)&gt;'Etiquette DWF'!N152,"X","")</f>
        <v>X</v>
      </c>
      <c r="B133" s="291"/>
      <c r="C133" s="957"/>
      <c r="D133" s="859" t="s">
        <v>148</v>
      </c>
      <c r="E133" s="864"/>
      <c r="F133" s="864"/>
      <c r="G133" s="864"/>
      <c r="H133" s="864"/>
      <c r="I133" s="949"/>
      <c r="J133" s="950"/>
      <c r="K133" s="293"/>
      <c r="M133" s="521"/>
      <c r="N133" s="291"/>
      <c r="O133" s="957"/>
      <c r="P133" s="859" t="s">
        <v>148</v>
      </c>
      <c r="Q133" s="864"/>
      <c r="R133" s="864"/>
      <c r="S133" s="864"/>
      <c r="T133" s="864"/>
      <c r="U133" s="949"/>
      <c r="V133" s="950"/>
      <c r="W133" s="293"/>
    </row>
    <row r="134" spans="1:23" x14ac:dyDescent="0.25">
      <c r="A134" s="138" t="str">
        <f>IF(COUNT('Séries-DWF'!$A$11:$A$50)&gt;'Etiquette DWF'!N152,"X","")</f>
        <v>X</v>
      </c>
      <c r="B134" s="291"/>
      <c r="C134" s="957"/>
      <c r="D134" s="859" t="s">
        <v>149</v>
      </c>
      <c r="E134" s="864"/>
      <c r="F134" s="864"/>
      <c r="G134" s="864"/>
      <c r="H134" s="864"/>
      <c r="I134" s="949"/>
      <c r="J134" s="950"/>
      <c r="K134" s="293"/>
      <c r="M134" s="521"/>
      <c r="N134" s="291"/>
      <c r="O134" s="957"/>
      <c r="P134" s="859" t="s">
        <v>149</v>
      </c>
      <c r="Q134" s="864"/>
      <c r="R134" s="864"/>
      <c r="S134" s="864"/>
      <c r="T134" s="864"/>
      <c r="U134" s="949"/>
      <c r="V134" s="950"/>
      <c r="W134" s="293"/>
    </row>
    <row r="135" spans="1:23" x14ac:dyDescent="0.25">
      <c r="A135" s="138" t="str">
        <f>IF(COUNT('Séries-DWF'!$A$11:$A$50)&gt;'Etiquette DWF'!N152,"X","")</f>
        <v>X</v>
      </c>
      <c r="B135" s="291"/>
      <c r="C135" s="957"/>
      <c r="D135" s="859" t="s">
        <v>150</v>
      </c>
      <c r="E135" s="864"/>
      <c r="F135" s="864"/>
      <c r="G135" s="864"/>
      <c r="H135" s="864"/>
      <c r="I135" s="949"/>
      <c r="J135" s="950"/>
      <c r="K135" s="293"/>
      <c r="M135" s="521"/>
      <c r="N135" s="291"/>
      <c r="O135" s="957"/>
      <c r="P135" s="859" t="s">
        <v>150</v>
      </c>
      <c r="Q135" s="864"/>
      <c r="R135" s="864"/>
      <c r="S135" s="864"/>
      <c r="T135" s="864"/>
      <c r="U135" s="949"/>
      <c r="V135" s="950"/>
      <c r="W135" s="293"/>
    </row>
    <row r="136" spans="1:23" x14ac:dyDescent="0.25">
      <c r="A136" s="138" t="str">
        <f>IF(COUNT('Séries-DWF'!$A$11:$A$50)&gt;'Etiquette DWF'!N152,"X","")</f>
        <v>X</v>
      </c>
      <c r="B136" s="291"/>
      <c r="C136" s="957"/>
      <c r="D136" s="859" t="s">
        <v>151</v>
      </c>
      <c r="E136" s="864"/>
      <c r="F136" s="864"/>
      <c r="G136" s="864"/>
      <c r="H136" s="864"/>
      <c r="I136" s="949"/>
      <c r="J136" s="950"/>
      <c r="K136" s="293"/>
      <c r="M136" s="521"/>
      <c r="N136" s="291"/>
      <c r="O136" s="957"/>
      <c r="P136" s="859" t="s">
        <v>151</v>
      </c>
      <c r="Q136" s="864"/>
      <c r="R136" s="864"/>
      <c r="S136" s="864"/>
      <c r="T136" s="864"/>
      <c r="U136" s="949"/>
      <c r="V136" s="950"/>
      <c r="W136" s="293"/>
    </row>
    <row r="137" spans="1:23" ht="15.75" thickBot="1" x14ac:dyDescent="0.3">
      <c r="A137" s="138" t="str">
        <f>IF(COUNT('Séries-DWF'!$A$11:$A$50)&gt;'Etiquette DWF'!N152,"X","")</f>
        <v>X</v>
      </c>
      <c r="B137" s="291"/>
      <c r="C137" s="962"/>
      <c r="D137" s="967" t="s">
        <v>152</v>
      </c>
      <c r="E137" s="968"/>
      <c r="F137" s="968"/>
      <c r="G137" s="968"/>
      <c r="H137" s="968"/>
      <c r="I137" s="969"/>
      <c r="J137" s="970"/>
      <c r="K137" s="293"/>
      <c r="M137" s="521"/>
      <c r="N137" s="291"/>
      <c r="O137" s="962"/>
      <c r="P137" s="967" t="s">
        <v>152</v>
      </c>
      <c r="Q137" s="968"/>
      <c r="R137" s="968"/>
      <c r="S137" s="968"/>
      <c r="T137" s="968"/>
      <c r="U137" s="969"/>
      <c r="V137" s="970"/>
      <c r="W137" s="293"/>
    </row>
    <row r="138" spans="1:23" ht="21" customHeight="1" x14ac:dyDescent="0.25">
      <c r="A138" s="138" t="str">
        <f>IF(COUNT('Séries-DWF'!$A$11:$A$50)&gt;'Etiquette DWF'!N152,"X","")</f>
        <v>X</v>
      </c>
      <c r="B138" s="291"/>
      <c r="C138" s="956" t="s">
        <v>126</v>
      </c>
      <c r="D138" s="918" t="s">
        <v>263</v>
      </c>
      <c r="E138" s="919"/>
      <c r="F138" s="920"/>
      <c r="G138" s="416" t="s">
        <v>174</v>
      </c>
      <c r="H138" s="416"/>
      <c r="I138" s="959"/>
      <c r="J138" s="960"/>
      <c r="K138" s="293"/>
      <c r="M138" s="521"/>
      <c r="N138" s="291"/>
      <c r="O138" s="956" t="s">
        <v>126</v>
      </c>
      <c r="P138" s="918" t="s">
        <v>263</v>
      </c>
      <c r="Q138" s="919"/>
      <c r="R138" s="920"/>
      <c r="S138" s="416" t="s">
        <v>174</v>
      </c>
      <c r="T138" s="416"/>
      <c r="U138" s="959"/>
      <c r="V138" s="960"/>
      <c r="W138" s="293"/>
    </row>
    <row r="139" spans="1:23" ht="21" customHeight="1" x14ac:dyDescent="0.25">
      <c r="A139" s="138" t="str">
        <f>IF(COUNT('Séries-DWF'!$A$11:$A$50)&gt;'Etiquette DWF'!N152,"X","")</f>
        <v>X</v>
      </c>
      <c r="B139" s="291"/>
      <c r="C139" s="957"/>
      <c r="D139" s="913" t="s">
        <v>128</v>
      </c>
      <c r="E139" s="914"/>
      <c r="F139" s="915"/>
      <c r="G139" s="110" t="s">
        <v>266</v>
      </c>
      <c r="H139" s="110"/>
      <c r="I139" s="949"/>
      <c r="J139" s="950"/>
      <c r="K139" s="293"/>
      <c r="M139" s="521"/>
      <c r="N139" s="291"/>
      <c r="O139" s="957"/>
      <c r="P139" s="913" t="s">
        <v>128</v>
      </c>
      <c r="Q139" s="914"/>
      <c r="R139" s="915"/>
      <c r="S139" s="110" t="s">
        <v>266</v>
      </c>
      <c r="T139" s="110"/>
      <c r="U139" s="949"/>
      <c r="V139" s="950"/>
      <c r="W139" s="293"/>
    </row>
    <row r="140" spans="1:23" ht="21" customHeight="1" x14ac:dyDescent="0.25">
      <c r="A140" s="138" t="str">
        <f>IF(COUNT('Séries-DWF'!$A$11:$A$50)&gt;'Etiquette DWF'!N152,"X","")</f>
        <v>X</v>
      </c>
      <c r="B140" s="291"/>
      <c r="C140" s="957"/>
      <c r="D140" s="913" t="s">
        <v>264</v>
      </c>
      <c r="E140" s="914"/>
      <c r="F140" s="915"/>
      <c r="G140" s="110" t="s">
        <v>265</v>
      </c>
      <c r="H140" s="110"/>
      <c r="I140" s="949"/>
      <c r="J140" s="950"/>
      <c r="K140" s="293"/>
      <c r="M140" s="521"/>
      <c r="N140" s="291"/>
      <c r="O140" s="957"/>
      <c r="P140" s="913" t="s">
        <v>264</v>
      </c>
      <c r="Q140" s="914"/>
      <c r="R140" s="915"/>
      <c r="S140" s="110" t="s">
        <v>265</v>
      </c>
      <c r="T140" s="110"/>
      <c r="U140" s="949"/>
      <c r="V140" s="950"/>
      <c r="W140" s="293"/>
    </row>
    <row r="141" spans="1:23" ht="21" customHeight="1" x14ac:dyDescent="0.25">
      <c r="A141" s="138" t="str">
        <f>IF(COUNT('Séries-DWF'!$A$11:$A$50)&gt;'Etiquette DWF'!N152,"X","")</f>
        <v>X</v>
      </c>
      <c r="B141" s="291"/>
      <c r="C141" s="957"/>
      <c r="D141" s="533" t="s">
        <v>267</v>
      </c>
      <c r="E141" s="518"/>
      <c r="F141" s="518"/>
      <c r="G141" s="110" t="s">
        <v>164</v>
      </c>
      <c r="H141" s="110"/>
      <c r="I141" s="949"/>
      <c r="J141" s="950"/>
      <c r="K141" s="293"/>
      <c r="M141" s="521"/>
      <c r="N141" s="291"/>
      <c r="O141" s="957"/>
      <c r="P141" s="533" t="s">
        <v>267</v>
      </c>
      <c r="Q141" s="518"/>
      <c r="R141" s="518"/>
      <c r="S141" s="110" t="s">
        <v>164</v>
      </c>
      <c r="T141" s="110"/>
      <c r="U141" s="949"/>
      <c r="V141" s="950"/>
      <c r="W141" s="293"/>
    </row>
    <row r="142" spans="1:23" ht="21" customHeight="1" thickBot="1" x14ac:dyDescent="0.3">
      <c r="A142" s="138" t="str">
        <f>IF(COUNT('Séries-DWF'!$A$11:$A$50)&gt;'Etiquette DWF'!N152,"X","")</f>
        <v>X</v>
      </c>
      <c r="B142" s="291"/>
      <c r="C142" s="958"/>
      <c r="D142" s="534" t="s">
        <v>268</v>
      </c>
      <c r="E142" s="519"/>
      <c r="F142" s="519"/>
      <c r="G142" s="3" t="s">
        <v>164</v>
      </c>
      <c r="H142" s="3"/>
      <c r="I142" s="954"/>
      <c r="J142" s="955"/>
      <c r="K142" s="293"/>
      <c r="M142" s="521"/>
      <c r="N142" s="291"/>
      <c r="O142" s="958"/>
      <c r="P142" s="534" t="s">
        <v>268</v>
      </c>
      <c r="Q142" s="519"/>
      <c r="R142" s="519"/>
      <c r="S142" s="3" t="s">
        <v>164</v>
      </c>
      <c r="T142" s="3"/>
      <c r="U142" s="954"/>
      <c r="V142" s="955"/>
      <c r="W142" s="293"/>
    </row>
    <row r="143" spans="1:23" ht="15.75" thickBot="1" x14ac:dyDescent="0.3">
      <c r="A143" s="138" t="str">
        <f>IF(COUNT('Séries-DWF'!$A$11:$A$50)&gt;'Etiquette DWF'!N152,"X","")</f>
        <v>X</v>
      </c>
      <c r="B143" s="291"/>
      <c r="C143" s="292"/>
      <c r="D143" s="292"/>
      <c r="E143" s="292"/>
      <c r="F143" s="292"/>
      <c r="G143" s="292"/>
      <c r="H143" s="292"/>
      <c r="I143" s="292"/>
      <c r="J143" s="292"/>
      <c r="K143" s="293"/>
      <c r="M143" s="521"/>
      <c r="N143" s="291"/>
      <c r="O143" s="292"/>
      <c r="P143" s="292"/>
      <c r="Q143" s="292"/>
      <c r="R143" s="292"/>
      <c r="S143" s="292"/>
      <c r="T143" s="292"/>
      <c r="U143" s="292"/>
      <c r="V143" s="292"/>
      <c r="W143" s="293"/>
    </row>
    <row r="144" spans="1:23" ht="15" customHeight="1" x14ac:dyDescent="0.3">
      <c r="A144" s="138" t="str">
        <f>IF(COUNT('Séries-DWF'!$A$11:$A$50)&gt;'Etiquette DWF'!N152,"X","")</f>
        <v>X</v>
      </c>
      <c r="B144" s="291"/>
      <c r="C144" s="901" t="s">
        <v>269</v>
      </c>
      <c r="D144" s="902"/>
      <c r="E144" s="902"/>
      <c r="F144" s="902"/>
      <c r="G144" s="902"/>
      <c r="H144" s="902"/>
      <c r="I144" s="902"/>
      <c r="J144" s="903"/>
      <c r="K144" s="293"/>
      <c r="M144" s="521"/>
      <c r="N144" s="291"/>
      <c r="O144" s="901" t="s">
        <v>269</v>
      </c>
      <c r="P144" s="902"/>
      <c r="Q144" s="902"/>
      <c r="R144" s="902"/>
      <c r="S144" s="902"/>
      <c r="T144" s="902"/>
      <c r="U144" s="902"/>
      <c r="V144" s="903"/>
      <c r="W144" s="293"/>
    </row>
    <row r="145" spans="1:23" x14ac:dyDescent="0.25">
      <c r="A145" s="138" t="str">
        <f>IF(COUNT('Séries-DWF'!$A$11:$A$50)&gt;'Etiquette DWF'!N152,"X","")</f>
        <v>X</v>
      </c>
      <c r="B145" s="291"/>
      <c r="C145" s="904"/>
      <c r="D145" s="905"/>
      <c r="E145" s="905"/>
      <c r="F145" s="905"/>
      <c r="G145" s="905"/>
      <c r="H145" s="905"/>
      <c r="I145" s="905"/>
      <c r="J145" s="906"/>
      <c r="K145" s="293"/>
      <c r="M145" s="521"/>
      <c r="N145" s="291"/>
      <c r="O145" s="904"/>
      <c r="P145" s="905"/>
      <c r="Q145" s="905"/>
      <c r="R145" s="905"/>
      <c r="S145" s="905"/>
      <c r="T145" s="905"/>
      <c r="U145" s="905"/>
      <c r="V145" s="906"/>
      <c r="W145" s="293"/>
    </row>
    <row r="146" spans="1:23" x14ac:dyDescent="0.25">
      <c r="A146" s="138" t="str">
        <f>IF(COUNT('Séries-DWF'!$A$11:$A$50)&gt;'Etiquette DWF'!N152,"X","")</f>
        <v>X</v>
      </c>
      <c r="B146" s="291"/>
      <c r="C146" s="907"/>
      <c r="D146" s="908"/>
      <c r="E146" s="908"/>
      <c r="F146" s="908"/>
      <c r="G146" s="908"/>
      <c r="H146" s="908"/>
      <c r="I146" s="908"/>
      <c r="J146" s="909"/>
      <c r="K146" s="293"/>
      <c r="M146" s="521"/>
      <c r="N146" s="291"/>
      <c r="O146" s="907"/>
      <c r="P146" s="908"/>
      <c r="Q146" s="908"/>
      <c r="R146" s="908"/>
      <c r="S146" s="908"/>
      <c r="T146" s="908"/>
      <c r="U146" s="908"/>
      <c r="V146" s="909"/>
      <c r="W146" s="293"/>
    </row>
    <row r="147" spans="1:23" ht="15" customHeight="1" x14ac:dyDescent="0.25">
      <c r="A147" s="138" t="str">
        <f>IF(COUNT('Séries-DWF'!$A$11:$A$50)&gt;'Etiquette DWF'!N152,"X","")</f>
        <v>X</v>
      </c>
      <c r="B147" s="291"/>
      <c r="C147" s="907"/>
      <c r="D147" s="908"/>
      <c r="E147" s="908"/>
      <c r="F147" s="908"/>
      <c r="G147" s="908"/>
      <c r="H147" s="908"/>
      <c r="I147" s="908"/>
      <c r="J147" s="909"/>
      <c r="K147" s="293"/>
      <c r="M147" s="521"/>
      <c r="N147" s="291"/>
      <c r="O147" s="907"/>
      <c r="P147" s="908"/>
      <c r="Q147" s="908"/>
      <c r="R147" s="908"/>
      <c r="S147" s="908"/>
      <c r="T147" s="908"/>
      <c r="U147" s="908"/>
      <c r="V147" s="909"/>
      <c r="W147" s="293"/>
    </row>
    <row r="148" spans="1:23" ht="15.75" thickBot="1" x14ac:dyDescent="0.3">
      <c r="A148" s="138" t="str">
        <f>IF(COUNT('Séries-DWF'!$A$11:$A$50)&gt;'Etiquette DWF'!N152,"X","")</f>
        <v>X</v>
      </c>
      <c r="B148" s="291"/>
      <c r="C148" s="910"/>
      <c r="D148" s="911"/>
      <c r="E148" s="911"/>
      <c r="F148" s="911"/>
      <c r="G148" s="911"/>
      <c r="H148" s="911"/>
      <c r="I148" s="911"/>
      <c r="J148" s="912"/>
      <c r="K148" s="293"/>
      <c r="M148" s="521"/>
      <c r="N148" s="291"/>
      <c r="O148" s="910"/>
      <c r="P148" s="911"/>
      <c r="Q148" s="911"/>
      <c r="R148" s="911"/>
      <c r="S148" s="911"/>
      <c r="T148" s="911"/>
      <c r="U148" s="911"/>
      <c r="V148" s="912"/>
      <c r="W148" s="293"/>
    </row>
    <row r="149" spans="1:23" ht="15.75" thickBot="1" x14ac:dyDescent="0.3">
      <c r="A149" s="138" t="str">
        <f>IF(COUNT('Séries-DWF'!$A$11:$A$50)&gt;'Etiquette DWF'!N152,"X","")</f>
        <v>X</v>
      </c>
      <c r="B149" s="294"/>
      <c r="C149" s="295"/>
      <c r="D149" s="295"/>
      <c r="E149" s="295"/>
      <c r="F149" s="295"/>
      <c r="G149" s="295"/>
      <c r="H149" s="295"/>
      <c r="I149" s="295"/>
      <c r="J149" s="295"/>
      <c r="K149" s="296"/>
      <c r="M149" s="521"/>
      <c r="N149" s="294"/>
      <c r="O149" s="295"/>
      <c r="P149" s="295"/>
      <c r="Q149" s="295"/>
      <c r="R149" s="295"/>
      <c r="S149" s="295"/>
      <c r="T149" s="295"/>
      <c r="U149" s="295"/>
      <c r="V149" s="295"/>
      <c r="W149" s="296"/>
    </row>
    <row r="150" spans="1:23" ht="15.75" customHeight="1" x14ac:dyDescent="0.25">
      <c r="A150" s="138" t="str">
        <f>IF(COUNT('Séries-DWF'!$A$11:$A$50)&gt;'Etiquette DWF'!N152,"X","")</f>
        <v>X</v>
      </c>
      <c r="B150" s="522"/>
      <c r="C150" s="522"/>
      <c r="D150" s="522"/>
      <c r="E150" s="522"/>
      <c r="F150" s="522"/>
      <c r="G150" s="522"/>
      <c r="H150" s="522"/>
      <c r="I150" s="522"/>
      <c r="J150" s="522"/>
      <c r="K150" s="522"/>
      <c r="L150" s="522"/>
      <c r="M150" s="523"/>
      <c r="N150" s="522"/>
      <c r="O150" s="522"/>
      <c r="P150" s="522"/>
      <c r="Q150" s="522"/>
      <c r="R150" s="522"/>
      <c r="S150" s="522"/>
      <c r="T150" s="522"/>
      <c r="U150" s="522"/>
      <c r="V150" s="522"/>
      <c r="W150" s="522"/>
    </row>
    <row r="151" spans="1:23" ht="15.75" customHeight="1" thickBot="1" x14ac:dyDescent="0.3">
      <c r="A151" s="138" t="str">
        <f>IF(COUNT('Séries-DWF'!$A$11:$A$50)&gt;'Etiquette DWF'!N152,"X","")</f>
        <v>X</v>
      </c>
      <c r="M151" s="521"/>
    </row>
    <row r="152" spans="1:23" x14ac:dyDescent="0.25">
      <c r="A152" s="138" t="str">
        <f>IF(COUNT('Séries-DWF'!$A$11:$A$50)&gt;'Etiquette DWF'!N152,"X","")</f>
        <v>X</v>
      </c>
      <c r="B152" s="137">
        <f>N102+1</f>
        <v>6</v>
      </c>
      <c r="C152" s="289"/>
      <c r="D152" s="289"/>
      <c r="E152" s="289"/>
      <c r="F152" s="289"/>
      <c r="G152" s="289"/>
      <c r="H152" s="289"/>
      <c r="I152" s="289"/>
      <c r="J152" s="289"/>
      <c r="K152" s="290"/>
      <c r="M152" s="521"/>
      <c r="N152" s="137">
        <f>B152+1</f>
        <v>7</v>
      </c>
      <c r="O152" s="289"/>
      <c r="P152" s="289"/>
      <c r="Q152" s="289"/>
      <c r="R152" s="289"/>
      <c r="S152" s="289"/>
      <c r="T152" s="289"/>
      <c r="U152" s="289"/>
      <c r="V152" s="289"/>
      <c r="W152" s="290"/>
    </row>
    <row r="153" spans="1:23" ht="23.25" x14ac:dyDescent="0.35">
      <c r="A153" s="138" t="str">
        <f>IF(COUNT('Séries-DWF'!$A$11:$A$50)&gt;'Etiquette DWF'!N152,"X","")</f>
        <v>X</v>
      </c>
      <c r="B153" s="291"/>
      <c r="C153" s="931" t="s">
        <v>246</v>
      </c>
      <c r="D153" s="931"/>
      <c r="E153" s="953" t="str">
        <f ca="1">OFFSET('Séries-DWF'!$A$11,B152,13)</f>
        <v>DWF</v>
      </c>
      <c r="F153" s="953"/>
      <c r="G153" s="953"/>
      <c r="H153" s="953"/>
      <c r="I153" s="953"/>
      <c r="J153" s="953"/>
      <c r="K153" s="293"/>
      <c r="M153" s="521"/>
      <c r="N153" s="291"/>
      <c r="O153" s="931" t="s">
        <v>246</v>
      </c>
      <c r="P153" s="931"/>
      <c r="Q153" s="953" t="str">
        <f ca="1">OFFSET('Séries-DWF'!$A$11,N152,13)</f>
        <v>DWF</v>
      </c>
      <c r="R153" s="953"/>
      <c r="S153" s="953"/>
      <c r="T153" s="953"/>
      <c r="U153" s="953"/>
      <c r="V153" s="953"/>
      <c r="W153" s="293"/>
    </row>
    <row r="154" spans="1:23" x14ac:dyDescent="0.25">
      <c r="A154" s="138" t="str">
        <f>IF(COUNT('Séries-DWF'!$A$11:$A$50)&gt;'Etiquette DWF'!N152,"X","")</f>
        <v>X</v>
      </c>
      <c r="B154" s="291"/>
      <c r="C154" s="945"/>
      <c r="D154" s="945"/>
      <c r="E154" s="945"/>
      <c r="F154" s="945"/>
      <c r="G154" s="945"/>
      <c r="H154" s="945"/>
      <c r="I154" s="945"/>
      <c r="J154" s="945"/>
      <c r="K154" s="293"/>
      <c r="M154" s="521"/>
      <c r="N154" s="291"/>
      <c r="O154" s="945"/>
      <c r="P154" s="945"/>
      <c r="Q154" s="945"/>
      <c r="R154" s="945"/>
      <c r="S154" s="945"/>
      <c r="T154" s="945"/>
      <c r="U154" s="945"/>
      <c r="V154" s="945"/>
      <c r="W154" s="293"/>
    </row>
    <row r="155" spans="1:23" ht="21" x14ac:dyDescent="0.35">
      <c r="A155" s="138" t="str">
        <f>IF(COUNT('Séries-DWF'!$A$11:$A$50)&gt;'Etiquette DWF'!N152,"X","")</f>
        <v>X</v>
      </c>
      <c r="B155" s="291"/>
      <c r="C155" s="931" t="s">
        <v>39</v>
      </c>
      <c r="D155" s="931"/>
      <c r="E155" s="932">
        <f ca="1">OFFSET('Séries-DWF'!$A$11,B152,0)</f>
        <v>4</v>
      </c>
      <c r="F155" s="932"/>
      <c r="G155" s="948" t="s">
        <v>67</v>
      </c>
      <c r="H155" s="948"/>
      <c r="I155" s="932">
        <f ca="1">OFFSET('Séries-DWF'!$A$11,B152,6)</f>
        <v>1</v>
      </c>
      <c r="J155" s="932"/>
      <c r="K155" s="293"/>
      <c r="M155" s="521"/>
      <c r="N155" s="291"/>
      <c r="O155" s="931" t="s">
        <v>39</v>
      </c>
      <c r="P155" s="931"/>
      <c r="Q155" s="932">
        <f ca="1">OFFSET('Séries-DWF'!$A$11,N152,0)</f>
        <v>4</v>
      </c>
      <c r="R155" s="932"/>
      <c r="S155" s="948" t="s">
        <v>67</v>
      </c>
      <c r="T155" s="948"/>
      <c r="U155" s="932">
        <f ca="1">OFFSET('Séries-DWF'!$A$11,N152,6)</f>
        <v>2</v>
      </c>
      <c r="V155" s="932"/>
      <c r="W155" s="293"/>
    </row>
    <row r="156" spans="1:23" ht="23.25" x14ac:dyDescent="0.35">
      <c r="A156" s="138" t="str">
        <f>IF(COUNT('Séries-DWF'!$A$11:$A$50)&gt;'Etiquette DWF'!N152,"X","")</f>
        <v>X</v>
      </c>
      <c r="B156" s="291"/>
      <c r="C156" s="931" t="s">
        <v>1</v>
      </c>
      <c r="D156" s="931"/>
      <c r="E156" s="981" t="str">
        <f ca="1">OFFSET('Séries-DWF'!$A$11,B152,9)</f>
        <v>CORDIER</v>
      </c>
      <c r="F156" s="981"/>
      <c r="G156" s="948" t="s">
        <v>2</v>
      </c>
      <c r="H156" s="948"/>
      <c r="I156" s="982" t="str">
        <f ca="1">OFFSET('Séries-DWF'!$A$11,B152,10)</f>
        <v>Frédérique</v>
      </c>
      <c r="J156" s="982"/>
      <c r="K156" s="293"/>
      <c r="M156" s="521"/>
      <c r="N156" s="291"/>
      <c r="O156" s="931" t="s">
        <v>1</v>
      </c>
      <c r="P156" s="931"/>
      <c r="Q156" s="983" t="str">
        <f ca="1">OFFSET('Séries-DWF'!$A$11,N152,9)</f>
        <v>ORSKI SIMONET</v>
      </c>
      <c r="R156" s="983"/>
      <c r="S156" s="948" t="s">
        <v>2</v>
      </c>
      <c r="T156" s="948"/>
      <c r="U156" s="982" t="str">
        <f ca="1">OFFSET('Séries-DWF'!$A$11,N152,10)</f>
        <v>Laetitia</v>
      </c>
      <c r="V156" s="982"/>
      <c r="W156" s="293"/>
    </row>
    <row r="157" spans="1:23" ht="21" customHeight="1" x14ac:dyDescent="0.3">
      <c r="A157" s="138" t="str">
        <f>IF(COUNT('Séries-DWF'!$A$11:$A$50)&gt;'Etiquette DWF'!N152,"X","")</f>
        <v>X</v>
      </c>
      <c r="B157" s="291"/>
      <c r="C157" s="520" t="s">
        <v>258</v>
      </c>
      <c r="D157" s="520"/>
      <c r="E157" s="978" t="str">
        <f ca="1">OFFSET('Séries-DWF'!$A$11,B152,11)</f>
        <v>Femme</v>
      </c>
      <c r="F157" s="978"/>
      <c r="G157" s="866" t="s">
        <v>270</v>
      </c>
      <c r="H157" s="866"/>
      <c r="I157" s="979" t="str">
        <f ca="1">OFFSET('Séries-DWF'!$A$11,B152,8)</f>
        <v xml:space="preserve">N°3 </v>
      </c>
      <c r="J157" s="979"/>
      <c r="K157" s="293"/>
      <c r="M157" s="521"/>
      <c r="N157" s="291"/>
      <c r="O157" s="520" t="s">
        <v>258</v>
      </c>
      <c r="P157" s="520"/>
      <c r="Q157" s="980" t="str">
        <f ca="1">OFFSET('Séries-DWF'!$A$11,N152,11)</f>
        <v>Femme</v>
      </c>
      <c r="R157" s="980"/>
      <c r="S157" s="866" t="s">
        <v>270</v>
      </c>
      <c r="T157" s="866"/>
      <c r="U157" s="979" t="str">
        <f ca="1">OFFSET('Séries-DWF'!$A$11,N152,8)</f>
        <v xml:space="preserve">N°2 </v>
      </c>
      <c r="V157" s="979"/>
      <c r="W157" s="293"/>
    </row>
    <row r="158" spans="1:23" ht="18.75" x14ac:dyDescent="0.3">
      <c r="A158" s="138" t="str">
        <f>IF(COUNT('Séries-DWF'!$A$11:$A$50)&gt;'Etiquette DWF'!N152,"X","")</f>
        <v>X</v>
      </c>
      <c r="B158" s="291"/>
      <c r="C158" s="952" t="s">
        <v>68</v>
      </c>
      <c r="D158" s="952"/>
      <c r="E158" s="866" t="s">
        <v>69</v>
      </c>
      <c r="F158" s="866"/>
      <c r="G158" s="951">
        <f ca="1">OFFSET('Séries-DWF'!$A$11,B152,2)</f>
        <v>0.47152777777777782</v>
      </c>
      <c r="H158" s="951"/>
      <c r="I158" s="951"/>
      <c r="J158" s="951"/>
      <c r="K158" s="293"/>
      <c r="M158" s="521"/>
      <c r="N158" s="291"/>
      <c r="O158" s="952" t="s">
        <v>68</v>
      </c>
      <c r="P158" s="952"/>
      <c r="Q158" s="866" t="s">
        <v>69</v>
      </c>
      <c r="R158" s="866"/>
      <c r="S158" s="951">
        <f ca="1">OFFSET('Séries-DWF'!$A$11,N152,2)</f>
        <v>0.47152777777777782</v>
      </c>
      <c r="T158" s="951"/>
      <c r="U158" s="951"/>
      <c r="V158" s="951"/>
      <c r="W158" s="293"/>
    </row>
    <row r="159" spans="1:23" ht="18.75" x14ac:dyDescent="0.3">
      <c r="A159" s="138" t="str">
        <f>IF(COUNT('Séries-DWF'!$A$11:$A$50)&gt;'Etiquette DWF'!N152,"X","")</f>
        <v>X</v>
      </c>
      <c r="B159" s="291"/>
      <c r="C159" s="952"/>
      <c r="D159" s="952"/>
      <c r="E159" s="866" t="s">
        <v>70</v>
      </c>
      <c r="F159" s="866"/>
      <c r="G159" s="951">
        <f ca="1">OFFSET('Séries-DWF'!$A$11,B152,3)</f>
        <v>0.49236111111111114</v>
      </c>
      <c r="H159" s="951"/>
      <c r="I159" s="951"/>
      <c r="J159" s="951"/>
      <c r="K159" s="293"/>
      <c r="M159" s="521"/>
      <c r="N159" s="291"/>
      <c r="O159" s="952"/>
      <c r="P159" s="952"/>
      <c r="Q159" s="866" t="s">
        <v>70</v>
      </c>
      <c r="R159" s="866"/>
      <c r="S159" s="951">
        <f ca="1">OFFSET('Séries-DWF'!$A$11,N152,3)</f>
        <v>0.49236111111111114</v>
      </c>
      <c r="T159" s="951"/>
      <c r="U159" s="951"/>
      <c r="V159" s="951"/>
      <c r="W159" s="293"/>
    </row>
    <row r="160" spans="1:23" ht="18.75" x14ac:dyDescent="0.3">
      <c r="A160" s="138" t="str">
        <f>IF(COUNT('Séries-DWF'!$A$11:$A$50)&gt;'Etiquette DWF'!N152,"X","")</f>
        <v>X</v>
      </c>
      <c r="B160" s="291"/>
      <c r="C160" s="952"/>
      <c r="D160" s="952"/>
      <c r="E160" s="866" t="s">
        <v>257</v>
      </c>
      <c r="F160" s="866"/>
      <c r="G160" s="951">
        <f ca="1">OFFSET('Séries-DWF'!$A$11,B152,4)</f>
        <v>0.49305555555555558</v>
      </c>
      <c r="H160" s="951"/>
      <c r="I160" s="951"/>
      <c r="J160" s="951"/>
      <c r="K160" s="293"/>
      <c r="M160" s="521"/>
      <c r="N160" s="291"/>
      <c r="O160" s="952"/>
      <c r="P160" s="952"/>
      <c r="Q160" s="866" t="s">
        <v>257</v>
      </c>
      <c r="R160" s="866"/>
      <c r="S160" s="951">
        <f ca="1">OFFSET('Séries-DWF'!$A$11,N152,4)</f>
        <v>0.49305555555555558</v>
      </c>
      <c r="T160" s="951"/>
      <c r="U160" s="951"/>
      <c r="V160" s="951"/>
      <c r="W160" s="293"/>
    </row>
    <row r="161" spans="1:23" ht="21" x14ac:dyDescent="0.35">
      <c r="A161" s="138" t="str">
        <f>IF(COUNT('Séries-DWF'!$A$11:$A$50)&gt;'Etiquette DWF'!N152,"X","")</f>
        <v>X</v>
      </c>
      <c r="B161" s="291"/>
      <c r="C161" s="952"/>
      <c r="D161" s="952"/>
      <c r="E161" s="866" t="s">
        <v>71</v>
      </c>
      <c r="F161" s="866"/>
      <c r="G161" s="947">
        <f ca="1">OFFSET('Séries-DWF'!$A$11,B152,5)</f>
        <v>0.49444444444444446</v>
      </c>
      <c r="H161" s="947"/>
      <c r="I161" s="947"/>
      <c r="J161" s="947"/>
      <c r="K161" s="293"/>
      <c r="M161" s="521"/>
      <c r="N161" s="291"/>
      <c r="O161" s="952"/>
      <c r="P161" s="952"/>
      <c r="Q161" s="866" t="s">
        <v>71</v>
      </c>
      <c r="R161" s="866"/>
      <c r="S161" s="947">
        <f ca="1">OFFSET('Séries-DWF'!$A$11,N152,5)</f>
        <v>0.49444444444444446</v>
      </c>
      <c r="T161" s="947"/>
      <c r="U161" s="947"/>
      <c r="V161" s="947"/>
      <c r="W161" s="293"/>
    </row>
    <row r="162" spans="1:23" ht="15" customHeight="1" x14ac:dyDescent="0.35">
      <c r="A162" s="138" t="str">
        <f>IF(COUNT('Séries-DWF'!$A$11:$A$50)&gt;'Etiquette DWF'!N152,"X","")</f>
        <v>X</v>
      </c>
      <c r="B162" s="291"/>
      <c r="C162" s="931" t="s">
        <v>248</v>
      </c>
      <c r="D162" s="931"/>
      <c r="E162" s="948" t="str">
        <f ca="1">IF(E153="","",IF(OR(E153="DWF",E153="DNF"),"Distance","Temps"))</f>
        <v>Distance</v>
      </c>
      <c r="F162" s="948"/>
      <c r="G162" s="525">
        <f ca="1">OFFSET('Séries-DWF'!$A$11,B152,18)</f>
        <v>100</v>
      </c>
      <c r="H162" s="524" t="str">
        <f ca="1">OFFSET('Séries-DWF'!$A$11,B152,19)</f>
        <v>m</v>
      </c>
      <c r="I162" s="526" t="str">
        <f ca="1">OFFSET('Séries-DWF'!$A$11,B152,20)</f>
        <v/>
      </c>
      <c r="J162" s="524" t="str">
        <f ca="1">OFFSET('Séries-DWF'!$A$11,B152,21)</f>
        <v/>
      </c>
      <c r="K162" s="293"/>
      <c r="M162" s="521"/>
      <c r="N162" s="291"/>
      <c r="O162" s="931" t="s">
        <v>248</v>
      </c>
      <c r="P162" s="931"/>
      <c r="Q162" s="948" t="str">
        <f ca="1">IF(Q153="","",IF(OR(Q153="DWF",Q153="DNF"),"Distance","Temps"))</f>
        <v>Distance</v>
      </c>
      <c r="R162" s="948"/>
      <c r="S162" s="525">
        <f ca="1">OFFSET('Séries-DWF'!$A$11,N152,18)</f>
        <v>113</v>
      </c>
      <c r="T162" s="524" t="str">
        <f ca="1">OFFSET('Séries-DWF'!$A$11,N152,19)</f>
        <v>m</v>
      </c>
      <c r="U162" s="526" t="str">
        <f ca="1">OFFSET('Séries-DWF'!$A$11,N152,20)</f>
        <v/>
      </c>
      <c r="V162" s="524" t="str">
        <f ca="1">OFFSET('Séries-DWF'!$A$11,N152,21)</f>
        <v/>
      </c>
      <c r="W162" s="293"/>
    </row>
    <row r="163" spans="1:23" ht="15" customHeight="1" x14ac:dyDescent="0.3">
      <c r="A163" s="138" t="str">
        <f>IF(COUNT('Séries-DWF'!$A$11:$A$50)&gt;'Etiquette DWF'!N152,"X","")</f>
        <v>X</v>
      </c>
      <c r="B163" s="291"/>
      <c r="C163" s="931"/>
      <c r="D163" s="931"/>
      <c r="E163" s="933" t="s">
        <v>273</v>
      </c>
      <c r="F163" s="514" t="s">
        <v>271</v>
      </c>
      <c r="G163" s="528" t="str">
        <f ca="1">OFFSET('Séries-DWF'!$A$11,B152,14)</f>
        <v>75</v>
      </c>
      <c r="H163" s="529" t="str">
        <f ca="1">OFFSET('Séries-DWF'!$A$11,B152,15)</f>
        <v>m</v>
      </c>
      <c r="I163" s="528" t="str">
        <f ca="1">OFFSET('Séries-DWF'!$A$11,B152,16)</f>
        <v/>
      </c>
      <c r="J163" s="529" t="str">
        <f ca="1">OFFSET('Séries-DWF'!$A$11,B152,17)</f>
        <v/>
      </c>
      <c r="K163" s="293"/>
      <c r="M163" s="521"/>
      <c r="N163" s="291"/>
      <c r="O163" s="931"/>
      <c r="P163" s="931"/>
      <c r="Q163" s="933" t="s">
        <v>273</v>
      </c>
      <c r="R163" s="514" t="s">
        <v>271</v>
      </c>
      <c r="S163" s="528" t="str">
        <f ca="1">OFFSET('Séries-DWF'!$A$11,N152,14)</f>
        <v>88</v>
      </c>
      <c r="T163" s="529" t="str">
        <f ca="1">OFFSET('Séries-DWF'!$A$11,N152,15)</f>
        <v>m</v>
      </c>
      <c r="U163" s="528" t="str">
        <f ca="1">OFFSET('Séries-DWF'!$A$11,N152,16)</f>
        <v/>
      </c>
      <c r="V163" s="529" t="str">
        <f ca="1">OFFSET('Séries-DWF'!$A$11,N152,17)</f>
        <v/>
      </c>
      <c r="W163" s="293"/>
    </row>
    <row r="164" spans="1:23" ht="15" customHeight="1" x14ac:dyDescent="0.3">
      <c r="A164" s="138" t="str">
        <f>IF(COUNT('Séries-DWF'!$A$11:$A$50)&gt;'Etiquette DWF'!N152,"X","")</f>
        <v>X</v>
      </c>
      <c r="B164" s="291"/>
      <c r="C164" s="931"/>
      <c r="D164" s="931"/>
      <c r="E164" s="933"/>
      <c r="F164" s="514" t="s">
        <v>272</v>
      </c>
      <c r="G164" s="528" t="str">
        <f ca="1">OFFSET('Séries-DWF'!$A$11,B152,22)</f>
        <v>125</v>
      </c>
      <c r="H164" s="529" t="str">
        <f ca="1">OFFSET('Séries-DWF'!$A$11,B152,23)</f>
        <v>m</v>
      </c>
      <c r="I164" s="528" t="str">
        <f ca="1">OFFSET('Séries-DWF'!$A$11,B152,24)</f>
        <v/>
      </c>
      <c r="J164" s="529" t="str">
        <f ca="1">OFFSET('Séries-DWF'!$A$11,B152,25)</f>
        <v/>
      </c>
      <c r="K164" s="293"/>
      <c r="M164" s="521"/>
      <c r="N164" s="291"/>
      <c r="O164" s="931"/>
      <c r="P164" s="931"/>
      <c r="Q164" s="933"/>
      <c r="R164" s="514" t="s">
        <v>272</v>
      </c>
      <c r="S164" s="528" t="str">
        <f ca="1">OFFSET('Séries-DWF'!$A$11,N152,22)</f>
        <v>138</v>
      </c>
      <c r="T164" s="529" t="str">
        <f ca="1">OFFSET('Séries-DWF'!$A$11,N152,23)</f>
        <v>m</v>
      </c>
      <c r="U164" s="528" t="str">
        <f ca="1">OFFSET('Séries-DWF'!$A$11,N152,24)</f>
        <v/>
      </c>
      <c r="V164" s="529" t="str">
        <f ca="1">OFFSET('Séries-DWF'!$A$11,N152,25)</f>
        <v/>
      </c>
      <c r="W164" s="293"/>
    </row>
    <row r="165" spans="1:23" x14ac:dyDescent="0.25">
      <c r="A165" s="138" t="str">
        <f>IF(COUNT('Séries-DWF'!$A$11:$A$50)&gt;'Etiquette DWF'!N152,"X","")</f>
        <v>X</v>
      </c>
      <c r="B165" s="291"/>
      <c r="C165" s="945"/>
      <c r="D165" s="945"/>
      <c r="E165" s="945"/>
      <c r="F165" s="945"/>
      <c r="G165" s="945"/>
      <c r="H165" s="945"/>
      <c r="I165" s="945"/>
      <c r="J165" s="945"/>
      <c r="K165" s="293"/>
      <c r="M165" s="521"/>
      <c r="N165" s="291"/>
      <c r="O165" s="945"/>
      <c r="P165" s="945"/>
      <c r="Q165" s="945"/>
      <c r="R165" s="945"/>
      <c r="S165" s="945"/>
      <c r="T165" s="945"/>
      <c r="U165" s="945"/>
      <c r="V165" s="945"/>
      <c r="W165" s="293"/>
    </row>
    <row r="166" spans="1:23" ht="18.75" x14ac:dyDescent="0.3">
      <c r="A166" s="138" t="str">
        <f>IF(COUNT('Séries-DWF'!$A$11:$A$50)&gt;'Etiquette DWF'!N152,"X","")</f>
        <v>X</v>
      </c>
      <c r="B166" s="291"/>
      <c r="C166" s="946" t="s">
        <v>259</v>
      </c>
      <c r="D166" s="946"/>
      <c r="E166" s="946"/>
      <c r="F166" s="946"/>
      <c r="G166" s="946"/>
      <c r="H166" s="946"/>
      <c r="I166" s="946"/>
      <c r="J166" s="946"/>
      <c r="K166" s="293"/>
      <c r="M166" s="521"/>
      <c r="N166" s="291"/>
      <c r="O166" s="946" t="s">
        <v>259</v>
      </c>
      <c r="P166" s="946"/>
      <c r="Q166" s="946"/>
      <c r="R166" s="946"/>
      <c r="S166" s="946"/>
      <c r="T166" s="946"/>
      <c r="U166" s="946"/>
      <c r="V166" s="946"/>
      <c r="W166" s="293"/>
    </row>
    <row r="167" spans="1:23" ht="15.75" thickBot="1" x14ac:dyDescent="0.3">
      <c r="A167" s="138" t="str">
        <f>IF(COUNT('Séries-DWF'!$A$11:$A$50)&gt;'Etiquette DWF'!N152,"X","")</f>
        <v>X</v>
      </c>
      <c r="B167" s="291"/>
      <c r="C167" s="945"/>
      <c r="D167" s="945"/>
      <c r="E167" s="945"/>
      <c r="F167" s="945"/>
      <c r="G167" s="945"/>
      <c r="H167" s="945"/>
      <c r="I167" s="945"/>
      <c r="J167" s="945"/>
      <c r="K167" s="293"/>
      <c r="M167" s="521"/>
      <c r="N167" s="291"/>
      <c r="O167" s="945"/>
      <c r="P167" s="945"/>
      <c r="Q167" s="945"/>
      <c r="R167" s="945"/>
      <c r="S167" s="945"/>
      <c r="T167" s="945"/>
      <c r="U167" s="945"/>
      <c r="V167" s="945"/>
      <c r="W167" s="293"/>
    </row>
    <row r="168" spans="1:23" ht="15.75" customHeight="1" thickBot="1" x14ac:dyDescent="0.3">
      <c r="A168" s="138" t="str">
        <f>IF(COUNT('Séries-DWF'!$A$11:$A$50)&gt;'Etiquette DWF'!N152,"X","")</f>
        <v>X</v>
      </c>
      <c r="B168" s="291"/>
      <c r="C168" s="933" t="s">
        <v>262</v>
      </c>
      <c r="D168" s="934"/>
      <c r="E168" s="530"/>
      <c r="F168" s="531"/>
      <c r="G168" s="531"/>
      <c r="H168" s="531"/>
      <c r="I168" s="531"/>
      <c r="J168" s="532"/>
      <c r="K168" s="293"/>
      <c r="M168" s="521"/>
      <c r="N168" s="291"/>
      <c r="O168" s="933" t="s">
        <v>262</v>
      </c>
      <c r="P168" s="934"/>
      <c r="Q168" s="530"/>
      <c r="R168" s="531"/>
      <c r="S168" s="531"/>
      <c r="T168" s="531"/>
      <c r="U168" s="531"/>
      <c r="V168" s="532"/>
      <c r="W168" s="293"/>
    </row>
    <row r="169" spans="1:23" ht="15.75" thickBot="1" x14ac:dyDescent="0.3">
      <c r="A169" s="138" t="str">
        <f>IF(COUNT('Séries-DWF'!$A$11:$A$50)&gt;'Etiquette DWF'!N152,"X","")</f>
        <v>X</v>
      </c>
      <c r="B169" s="291"/>
      <c r="C169" s="516"/>
      <c r="D169" s="516"/>
      <c r="E169" s="289"/>
      <c r="F169" s="289"/>
      <c r="G169" s="289"/>
      <c r="H169" s="289"/>
      <c r="I169" s="289"/>
      <c r="J169" s="289"/>
      <c r="K169" s="293"/>
      <c r="M169" s="521"/>
      <c r="N169" s="291"/>
      <c r="O169" s="516"/>
      <c r="P169" s="516"/>
      <c r="Q169" s="289"/>
      <c r="R169" s="289"/>
      <c r="S169" s="289"/>
      <c r="T169" s="289"/>
      <c r="U169" s="289"/>
      <c r="V169" s="289"/>
      <c r="W169" s="293"/>
    </row>
    <row r="170" spans="1:23" ht="15" customHeight="1" x14ac:dyDescent="0.25">
      <c r="A170" s="138" t="str">
        <f>IF(COUNT('Séries-DWF'!$A$11:$A$50)&gt;'Etiquette DWF'!N152,"X","")</f>
        <v>X</v>
      </c>
      <c r="B170" s="291"/>
      <c r="C170" s="976" t="s">
        <v>260</v>
      </c>
      <c r="D170" s="977"/>
      <c r="E170" s="959"/>
      <c r="F170" s="959"/>
      <c r="G170" s="959"/>
      <c r="H170" s="959"/>
      <c r="I170" s="959"/>
      <c r="J170" s="960"/>
      <c r="K170" s="293"/>
      <c r="M170" s="521"/>
      <c r="N170" s="291"/>
      <c r="O170" s="976" t="s">
        <v>260</v>
      </c>
      <c r="P170" s="977"/>
      <c r="Q170" s="959"/>
      <c r="R170" s="959"/>
      <c r="S170" s="959"/>
      <c r="T170" s="959"/>
      <c r="U170" s="959"/>
      <c r="V170" s="960"/>
      <c r="W170" s="293"/>
    </row>
    <row r="171" spans="1:23" x14ac:dyDescent="0.25">
      <c r="A171" s="138" t="str">
        <f>IF(COUNT('Séries-DWF'!$A$11:$A$50)&gt;'Etiquette DWF'!N152,"X","")</f>
        <v>X</v>
      </c>
      <c r="B171" s="291"/>
      <c r="C171" s="971"/>
      <c r="D171" s="972"/>
      <c r="E171" s="949"/>
      <c r="F171" s="949"/>
      <c r="G171" s="949"/>
      <c r="H171" s="949"/>
      <c r="I171" s="949"/>
      <c r="J171" s="950"/>
      <c r="K171" s="293"/>
      <c r="M171" s="521"/>
      <c r="N171" s="291"/>
      <c r="O171" s="971"/>
      <c r="P171" s="972"/>
      <c r="Q171" s="949"/>
      <c r="R171" s="949"/>
      <c r="S171" s="949"/>
      <c r="T171" s="949"/>
      <c r="U171" s="949"/>
      <c r="V171" s="950"/>
      <c r="W171" s="293"/>
    </row>
    <row r="172" spans="1:23" ht="15" customHeight="1" x14ac:dyDescent="0.25">
      <c r="A172" s="138" t="str">
        <f>IF(COUNT('Séries-DWF'!$A$11:$A$50)&gt;'Etiquette DWF'!N152,"X","")</f>
        <v>X</v>
      </c>
      <c r="B172" s="291"/>
      <c r="C172" s="971" t="s">
        <v>261</v>
      </c>
      <c r="D172" s="972"/>
      <c r="E172" s="949"/>
      <c r="F172" s="949"/>
      <c r="G172" s="949"/>
      <c r="H172" s="949"/>
      <c r="I172" s="949"/>
      <c r="J172" s="950"/>
      <c r="K172" s="293"/>
      <c r="M172" s="521"/>
      <c r="N172" s="291"/>
      <c r="O172" s="971" t="s">
        <v>261</v>
      </c>
      <c r="P172" s="972"/>
      <c r="Q172" s="949"/>
      <c r="R172" s="949"/>
      <c r="S172" s="949"/>
      <c r="T172" s="949"/>
      <c r="U172" s="949"/>
      <c r="V172" s="950"/>
      <c r="W172" s="293"/>
    </row>
    <row r="173" spans="1:23" ht="15.75" thickBot="1" x14ac:dyDescent="0.3">
      <c r="A173" s="138" t="str">
        <f>IF(COUNT('Séries-DWF'!$A$11:$A$50)&gt;'Etiquette DWF'!N152,"X","")</f>
        <v>X</v>
      </c>
      <c r="B173" s="291"/>
      <c r="C173" s="973"/>
      <c r="D173" s="974"/>
      <c r="E173" s="954"/>
      <c r="F173" s="954"/>
      <c r="G173" s="954"/>
      <c r="H173" s="954"/>
      <c r="I173" s="954"/>
      <c r="J173" s="955"/>
      <c r="K173" s="293"/>
      <c r="M173" s="521"/>
      <c r="N173" s="291"/>
      <c r="O173" s="973"/>
      <c r="P173" s="974"/>
      <c r="Q173" s="954"/>
      <c r="R173" s="954"/>
      <c r="S173" s="954"/>
      <c r="T173" s="954"/>
      <c r="U173" s="954"/>
      <c r="V173" s="955"/>
      <c r="W173" s="293"/>
    </row>
    <row r="174" spans="1:23" ht="15.75" thickBot="1" x14ac:dyDescent="0.3">
      <c r="A174" s="138" t="str">
        <f>IF(COUNT('Séries-DWF'!$A$11:$A$50)&gt;'Etiquette DWF'!N152,"X","")</f>
        <v>X</v>
      </c>
      <c r="B174" s="291"/>
      <c r="C174" s="292"/>
      <c r="D174" s="292"/>
      <c r="E174" s="292"/>
      <c r="F174" s="292"/>
      <c r="G174" s="292"/>
      <c r="H174" s="292"/>
      <c r="I174" s="292"/>
      <c r="J174" s="292"/>
      <c r="K174" s="293"/>
      <c r="M174" s="521"/>
      <c r="N174" s="291"/>
      <c r="O174" s="292"/>
      <c r="P174" s="292"/>
      <c r="Q174" s="292"/>
      <c r="R174" s="292"/>
      <c r="S174" s="292"/>
      <c r="T174" s="292"/>
      <c r="U174" s="292"/>
      <c r="V174" s="292"/>
      <c r="W174" s="293"/>
    </row>
    <row r="175" spans="1:23" ht="15" customHeight="1" x14ac:dyDescent="0.25">
      <c r="A175" s="138" t="str">
        <f>IF(COUNT('Séries-DWF'!$A$11:$A$50)&gt;'Etiquette DWF'!N152,"X","")</f>
        <v>X</v>
      </c>
      <c r="B175" s="291"/>
      <c r="C175" s="956" t="s">
        <v>132</v>
      </c>
      <c r="D175" s="880" t="s">
        <v>133</v>
      </c>
      <c r="E175" s="871"/>
      <c r="F175" s="871"/>
      <c r="G175" s="871"/>
      <c r="H175" s="871"/>
      <c r="I175" s="959"/>
      <c r="J175" s="960"/>
      <c r="K175" s="293"/>
      <c r="M175" s="521"/>
      <c r="N175" s="291"/>
      <c r="O175" s="956" t="s">
        <v>132</v>
      </c>
      <c r="P175" s="880" t="s">
        <v>133</v>
      </c>
      <c r="Q175" s="871"/>
      <c r="R175" s="871"/>
      <c r="S175" s="871"/>
      <c r="T175" s="871"/>
      <c r="U175" s="959"/>
      <c r="V175" s="960"/>
      <c r="W175" s="293"/>
    </row>
    <row r="176" spans="1:23" x14ac:dyDescent="0.25">
      <c r="A176" s="138" t="str">
        <f>IF(COUNT('Séries-DWF'!$A$11:$A$50)&gt;'Etiquette DWF'!N152,"X","")</f>
        <v>X</v>
      </c>
      <c r="B176" s="291"/>
      <c r="C176" s="957"/>
      <c r="D176" s="859" t="s">
        <v>134</v>
      </c>
      <c r="E176" s="864"/>
      <c r="F176" s="864"/>
      <c r="G176" s="864"/>
      <c r="H176" s="864"/>
      <c r="I176" s="949"/>
      <c r="J176" s="950"/>
      <c r="K176" s="293"/>
      <c r="M176" s="521"/>
      <c r="N176" s="291"/>
      <c r="O176" s="957"/>
      <c r="P176" s="859" t="s">
        <v>134</v>
      </c>
      <c r="Q176" s="864"/>
      <c r="R176" s="864"/>
      <c r="S176" s="864"/>
      <c r="T176" s="864"/>
      <c r="U176" s="949"/>
      <c r="V176" s="950"/>
      <c r="W176" s="293"/>
    </row>
    <row r="177" spans="1:23" x14ac:dyDescent="0.25">
      <c r="A177" s="138" t="str">
        <f>IF(COUNT('Séries-DWF'!$A$11:$A$50)&gt;'Etiquette DWF'!N152,"X","")</f>
        <v>X</v>
      </c>
      <c r="B177" s="291"/>
      <c r="C177" s="957"/>
      <c r="D177" s="859" t="s">
        <v>135</v>
      </c>
      <c r="E177" s="864"/>
      <c r="F177" s="864"/>
      <c r="G177" s="864"/>
      <c r="H177" s="864"/>
      <c r="I177" s="949"/>
      <c r="J177" s="950"/>
      <c r="K177" s="293"/>
      <c r="M177" s="521"/>
      <c r="N177" s="291"/>
      <c r="O177" s="957"/>
      <c r="P177" s="859" t="s">
        <v>135</v>
      </c>
      <c r="Q177" s="864"/>
      <c r="R177" s="864"/>
      <c r="S177" s="864"/>
      <c r="T177" s="864"/>
      <c r="U177" s="949"/>
      <c r="V177" s="950"/>
      <c r="W177" s="293"/>
    </row>
    <row r="178" spans="1:23" x14ac:dyDescent="0.25">
      <c r="A178" s="138" t="str">
        <f>IF(COUNT('Séries-DWF'!$A$11:$A$50)&gt;'Etiquette DWF'!N152,"X","")</f>
        <v>X</v>
      </c>
      <c r="B178" s="291"/>
      <c r="C178" s="957"/>
      <c r="D178" s="859" t="s">
        <v>136</v>
      </c>
      <c r="E178" s="864"/>
      <c r="F178" s="864"/>
      <c r="G178" s="864"/>
      <c r="H178" s="864"/>
      <c r="I178" s="949"/>
      <c r="J178" s="950"/>
      <c r="K178" s="293"/>
      <c r="M178" s="521"/>
      <c r="N178" s="291"/>
      <c r="O178" s="957"/>
      <c r="P178" s="859" t="s">
        <v>136</v>
      </c>
      <c r="Q178" s="864"/>
      <c r="R178" s="864"/>
      <c r="S178" s="864"/>
      <c r="T178" s="864"/>
      <c r="U178" s="949"/>
      <c r="V178" s="950"/>
      <c r="W178" s="293"/>
    </row>
    <row r="179" spans="1:23" x14ac:dyDescent="0.25">
      <c r="A179" s="138" t="str">
        <f>IF(COUNT('Séries-DWF'!$A$11:$A$50)&gt;'Etiquette DWF'!N152,"X","")</f>
        <v>X</v>
      </c>
      <c r="B179" s="291"/>
      <c r="C179" s="957"/>
      <c r="D179" s="859" t="s">
        <v>137</v>
      </c>
      <c r="E179" s="864"/>
      <c r="F179" s="864"/>
      <c r="G179" s="864"/>
      <c r="H179" s="864"/>
      <c r="I179" s="949"/>
      <c r="J179" s="950"/>
      <c r="K179" s="293"/>
      <c r="M179" s="521"/>
      <c r="N179" s="291"/>
      <c r="O179" s="957"/>
      <c r="P179" s="859" t="s">
        <v>137</v>
      </c>
      <c r="Q179" s="864"/>
      <c r="R179" s="864"/>
      <c r="S179" s="864"/>
      <c r="T179" s="864"/>
      <c r="U179" s="949"/>
      <c r="V179" s="950"/>
      <c r="W179" s="293"/>
    </row>
    <row r="180" spans="1:23" ht="15.75" thickBot="1" x14ac:dyDescent="0.3">
      <c r="A180" s="138" t="str">
        <f>IF(COUNT('Séries-DWF'!$A$11:$A$50)&gt;'Etiquette DWF'!N152,"X","")</f>
        <v>X</v>
      </c>
      <c r="B180" s="291"/>
      <c r="C180" s="958"/>
      <c r="D180" s="862" t="s">
        <v>138</v>
      </c>
      <c r="E180" s="975"/>
      <c r="F180" s="975"/>
      <c r="G180" s="975"/>
      <c r="H180" s="975"/>
      <c r="I180" s="954"/>
      <c r="J180" s="955"/>
      <c r="K180" s="293"/>
      <c r="M180" s="521"/>
      <c r="N180" s="291"/>
      <c r="O180" s="958"/>
      <c r="P180" s="862" t="s">
        <v>138</v>
      </c>
      <c r="Q180" s="975"/>
      <c r="R180" s="975"/>
      <c r="S180" s="975"/>
      <c r="T180" s="975"/>
      <c r="U180" s="954"/>
      <c r="V180" s="955"/>
      <c r="W180" s="293"/>
    </row>
    <row r="181" spans="1:23" ht="15" customHeight="1" x14ac:dyDescent="0.25">
      <c r="A181" s="138" t="str">
        <f>IF(COUNT('Séries-DWF'!$A$11:$A$50)&gt;'Etiquette DWF'!N152,"X","")</f>
        <v>X</v>
      </c>
      <c r="B181" s="291"/>
      <c r="C181" s="961" t="s">
        <v>145</v>
      </c>
      <c r="D181" s="963" t="s">
        <v>146</v>
      </c>
      <c r="E181" s="964"/>
      <c r="F181" s="964"/>
      <c r="G181" s="964"/>
      <c r="H181" s="964"/>
      <c r="I181" s="965"/>
      <c r="J181" s="966"/>
      <c r="K181" s="293"/>
      <c r="M181" s="521"/>
      <c r="N181" s="291"/>
      <c r="O181" s="961" t="s">
        <v>145</v>
      </c>
      <c r="P181" s="963" t="s">
        <v>146</v>
      </c>
      <c r="Q181" s="964"/>
      <c r="R181" s="964"/>
      <c r="S181" s="964"/>
      <c r="T181" s="964"/>
      <c r="U181" s="965"/>
      <c r="V181" s="966"/>
      <c r="W181" s="293"/>
    </row>
    <row r="182" spans="1:23" x14ac:dyDescent="0.25">
      <c r="A182" s="138" t="str">
        <f>IF(COUNT('Séries-DWF'!$A$11:$A$50)&gt;'Etiquette DWF'!N152,"X","")</f>
        <v>X</v>
      </c>
      <c r="B182" s="291"/>
      <c r="C182" s="957"/>
      <c r="D182" s="859" t="s">
        <v>147</v>
      </c>
      <c r="E182" s="864"/>
      <c r="F182" s="864"/>
      <c r="G182" s="864"/>
      <c r="H182" s="864"/>
      <c r="I182" s="949"/>
      <c r="J182" s="950"/>
      <c r="K182" s="293"/>
      <c r="M182" s="521"/>
      <c r="N182" s="291"/>
      <c r="O182" s="957"/>
      <c r="P182" s="859" t="s">
        <v>147</v>
      </c>
      <c r="Q182" s="864"/>
      <c r="R182" s="864"/>
      <c r="S182" s="864"/>
      <c r="T182" s="864"/>
      <c r="U182" s="949"/>
      <c r="V182" s="950"/>
      <c r="W182" s="293"/>
    </row>
    <row r="183" spans="1:23" x14ac:dyDescent="0.25">
      <c r="A183" s="138" t="str">
        <f>IF(COUNT('Séries-DWF'!$A$11:$A$50)&gt;'Etiquette DWF'!N152,"X","")</f>
        <v>X</v>
      </c>
      <c r="B183" s="291"/>
      <c r="C183" s="957"/>
      <c r="D183" s="859" t="s">
        <v>148</v>
      </c>
      <c r="E183" s="864"/>
      <c r="F183" s="864"/>
      <c r="G183" s="864"/>
      <c r="H183" s="864"/>
      <c r="I183" s="949"/>
      <c r="J183" s="950"/>
      <c r="K183" s="293"/>
      <c r="M183" s="521"/>
      <c r="N183" s="291"/>
      <c r="O183" s="957"/>
      <c r="P183" s="859" t="s">
        <v>148</v>
      </c>
      <c r="Q183" s="864"/>
      <c r="R183" s="864"/>
      <c r="S183" s="864"/>
      <c r="T183" s="864"/>
      <c r="U183" s="949"/>
      <c r="V183" s="950"/>
      <c r="W183" s="293"/>
    </row>
    <row r="184" spans="1:23" x14ac:dyDescent="0.25">
      <c r="A184" s="138" t="str">
        <f>IF(COUNT('Séries-DWF'!$A$11:$A$50)&gt;'Etiquette DWF'!N152,"X","")</f>
        <v>X</v>
      </c>
      <c r="B184" s="291"/>
      <c r="C184" s="957"/>
      <c r="D184" s="859" t="s">
        <v>149</v>
      </c>
      <c r="E184" s="864"/>
      <c r="F184" s="864"/>
      <c r="G184" s="864"/>
      <c r="H184" s="864"/>
      <c r="I184" s="949"/>
      <c r="J184" s="950"/>
      <c r="K184" s="293"/>
      <c r="M184" s="521"/>
      <c r="N184" s="291"/>
      <c r="O184" s="957"/>
      <c r="P184" s="859" t="s">
        <v>149</v>
      </c>
      <c r="Q184" s="864"/>
      <c r="R184" s="864"/>
      <c r="S184" s="864"/>
      <c r="T184" s="864"/>
      <c r="U184" s="949"/>
      <c r="V184" s="950"/>
      <c r="W184" s="293"/>
    </row>
    <row r="185" spans="1:23" x14ac:dyDescent="0.25">
      <c r="A185" s="138" t="str">
        <f>IF(COUNT('Séries-DWF'!$A$11:$A$50)&gt;'Etiquette DWF'!N152,"X","")</f>
        <v>X</v>
      </c>
      <c r="B185" s="291"/>
      <c r="C185" s="957"/>
      <c r="D185" s="859" t="s">
        <v>150</v>
      </c>
      <c r="E185" s="864"/>
      <c r="F185" s="864"/>
      <c r="G185" s="864"/>
      <c r="H185" s="864"/>
      <c r="I185" s="949"/>
      <c r="J185" s="950"/>
      <c r="K185" s="293"/>
      <c r="M185" s="521"/>
      <c r="N185" s="291"/>
      <c r="O185" s="957"/>
      <c r="P185" s="859" t="s">
        <v>150</v>
      </c>
      <c r="Q185" s="864"/>
      <c r="R185" s="864"/>
      <c r="S185" s="864"/>
      <c r="T185" s="864"/>
      <c r="U185" s="949"/>
      <c r="V185" s="950"/>
      <c r="W185" s="293"/>
    </row>
    <row r="186" spans="1:23" x14ac:dyDescent="0.25">
      <c r="A186" s="138" t="str">
        <f>IF(COUNT('Séries-DWF'!$A$11:$A$50)&gt;'Etiquette DWF'!N152,"X","")</f>
        <v>X</v>
      </c>
      <c r="B186" s="291"/>
      <c r="C186" s="957"/>
      <c r="D186" s="859" t="s">
        <v>151</v>
      </c>
      <c r="E186" s="864"/>
      <c r="F186" s="864"/>
      <c r="G186" s="864"/>
      <c r="H186" s="864"/>
      <c r="I186" s="949"/>
      <c r="J186" s="950"/>
      <c r="K186" s="293"/>
      <c r="M186" s="521"/>
      <c r="N186" s="291"/>
      <c r="O186" s="957"/>
      <c r="P186" s="859" t="s">
        <v>151</v>
      </c>
      <c r="Q186" s="864"/>
      <c r="R186" s="864"/>
      <c r="S186" s="864"/>
      <c r="T186" s="864"/>
      <c r="U186" s="949"/>
      <c r="V186" s="950"/>
      <c r="W186" s="293"/>
    </row>
    <row r="187" spans="1:23" ht="15.75" thickBot="1" x14ac:dyDescent="0.3">
      <c r="A187" s="138" t="str">
        <f>IF(COUNT('Séries-DWF'!$A$11:$A$50)&gt;'Etiquette DWF'!N152,"X","")</f>
        <v>X</v>
      </c>
      <c r="B187" s="291"/>
      <c r="C187" s="962"/>
      <c r="D187" s="967" t="s">
        <v>152</v>
      </c>
      <c r="E187" s="968"/>
      <c r="F187" s="968"/>
      <c r="G187" s="968"/>
      <c r="H187" s="968"/>
      <c r="I187" s="969"/>
      <c r="J187" s="970"/>
      <c r="K187" s="293"/>
      <c r="M187" s="521"/>
      <c r="N187" s="291"/>
      <c r="O187" s="962"/>
      <c r="P187" s="967" t="s">
        <v>152</v>
      </c>
      <c r="Q187" s="968"/>
      <c r="R187" s="968"/>
      <c r="S187" s="968"/>
      <c r="T187" s="968"/>
      <c r="U187" s="969"/>
      <c r="V187" s="970"/>
      <c r="W187" s="293"/>
    </row>
    <row r="188" spans="1:23" ht="21" customHeight="1" x14ac:dyDescent="0.25">
      <c r="A188" s="138" t="str">
        <f>IF(COUNT('Séries-DWF'!$A$11:$A$50)&gt;'Etiquette DWF'!N152,"X","")</f>
        <v>X</v>
      </c>
      <c r="B188" s="291"/>
      <c r="C188" s="956" t="s">
        <v>126</v>
      </c>
      <c r="D188" s="918" t="s">
        <v>263</v>
      </c>
      <c r="E188" s="919"/>
      <c r="F188" s="920"/>
      <c r="G188" s="416" t="s">
        <v>174</v>
      </c>
      <c r="H188" s="416"/>
      <c r="I188" s="959"/>
      <c r="J188" s="960"/>
      <c r="K188" s="293"/>
      <c r="M188" s="521"/>
      <c r="N188" s="291"/>
      <c r="O188" s="956" t="s">
        <v>126</v>
      </c>
      <c r="P188" s="918" t="s">
        <v>263</v>
      </c>
      <c r="Q188" s="919"/>
      <c r="R188" s="920"/>
      <c r="S188" s="416" t="s">
        <v>174</v>
      </c>
      <c r="T188" s="416"/>
      <c r="U188" s="959"/>
      <c r="V188" s="960"/>
      <c r="W188" s="293"/>
    </row>
    <row r="189" spans="1:23" ht="21" customHeight="1" x14ac:dyDescent="0.25">
      <c r="A189" s="138" t="str">
        <f>IF(COUNT('Séries-DWF'!$A$11:$A$50)&gt;'Etiquette DWF'!N152,"X","")</f>
        <v>X</v>
      </c>
      <c r="B189" s="291"/>
      <c r="C189" s="957"/>
      <c r="D189" s="913" t="s">
        <v>128</v>
      </c>
      <c r="E189" s="914"/>
      <c r="F189" s="915"/>
      <c r="G189" s="110" t="s">
        <v>266</v>
      </c>
      <c r="H189" s="110"/>
      <c r="I189" s="949"/>
      <c r="J189" s="950"/>
      <c r="K189" s="293"/>
      <c r="M189" s="521"/>
      <c r="N189" s="291"/>
      <c r="O189" s="957"/>
      <c r="P189" s="913" t="s">
        <v>128</v>
      </c>
      <c r="Q189" s="914"/>
      <c r="R189" s="915"/>
      <c r="S189" s="110" t="s">
        <v>266</v>
      </c>
      <c r="T189" s="110"/>
      <c r="U189" s="949"/>
      <c r="V189" s="950"/>
      <c r="W189" s="293"/>
    </row>
    <row r="190" spans="1:23" ht="21" customHeight="1" x14ac:dyDescent="0.25">
      <c r="A190" s="138" t="str">
        <f>IF(COUNT('Séries-DWF'!$A$11:$A$50)&gt;'Etiquette DWF'!N152,"X","")</f>
        <v>X</v>
      </c>
      <c r="B190" s="291"/>
      <c r="C190" s="957"/>
      <c r="D190" s="913" t="s">
        <v>264</v>
      </c>
      <c r="E190" s="914"/>
      <c r="F190" s="915"/>
      <c r="G190" s="110" t="s">
        <v>265</v>
      </c>
      <c r="H190" s="110"/>
      <c r="I190" s="949"/>
      <c r="J190" s="950"/>
      <c r="K190" s="293"/>
      <c r="M190" s="521"/>
      <c r="N190" s="291"/>
      <c r="O190" s="957"/>
      <c r="P190" s="913" t="s">
        <v>264</v>
      </c>
      <c r="Q190" s="914"/>
      <c r="R190" s="915"/>
      <c r="S190" s="110" t="s">
        <v>265</v>
      </c>
      <c r="T190" s="110"/>
      <c r="U190" s="949"/>
      <c r="V190" s="950"/>
      <c r="W190" s="293"/>
    </row>
    <row r="191" spans="1:23" ht="21" customHeight="1" x14ac:dyDescent="0.25">
      <c r="A191" s="138" t="str">
        <f>IF(COUNT('Séries-DWF'!$A$11:$A$50)&gt;'Etiquette DWF'!N152,"X","")</f>
        <v>X</v>
      </c>
      <c r="B191" s="291"/>
      <c r="C191" s="957"/>
      <c r="D191" s="533" t="s">
        <v>267</v>
      </c>
      <c r="E191" s="518"/>
      <c r="F191" s="518"/>
      <c r="G191" s="110" t="s">
        <v>164</v>
      </c>
      <c r="H191" s="110"/>
      <c r="I191" s="949"/>
      <c r="J191" s="950"/>
      <c r="K191" s="293"/>
      <c r="M191" s="521"/>
      <c r="N191" s="291"/>
      <c r="O191" s="957"/>
      <c r="P191" s="533" t="s">
        <v>267</v>
      </c>
      <c r="Q191" s="518"/>
      <c r="R191" s="518"/>
      <c r="S191" s="110" t="s">
        <v>164</v>
      </c>
      <c r="T191" s="110"/>
      <c r="U191" s="949"/>
      <c r="V191" s="950"/>
      <c r="W191" s="293"/>
    </row>
    <row r="192" spans="1:23" ht="21" customHeight="1" thickBot="1" x14ac:dyDescent="0.3">
      <c r="A192" s="138" t="str">
        <f>IF(COUNT('Séries-DWF'!$A$11:$A$50)&gt;'Etiquette DWF'!N152,"X","")</f>
        <v>X</v>
      </c>
      <c r="B192" s="291"/>
      <c r="C192" s="958"/>
      <c r="D192" s="534" t="s">
        <v>268</v>
      </c>
      <c r="E192" s="519"/>
      <c r="F192" s="519"/>
      <c r="G192" s="3" t="s">
        <v>164</v>
      </c>
      <c r="H192" s="3"/>
      <c r="I192" s="954"/>
      <c r="J192" s="955"/>
      <c r="K192" s="293"/>
      <c r="M192" s="521"/>
      <c r="N192" s="291"/>
      <c r="O192" s="958"/>
      <c r="P192" s="534" t="s">
        <v>268</v>
      </c>
      <c r="Q192" s="519"/>
      <c r="R192" s="519"/>
      <c r="S192" s="3" t="s">
        <v>164</v>
      </c>
      <c r="T192" s="3"/>
      <c r="U192" s="954"/>
      <c r="V192" s="955"/>
      <c r="W192" s="293"/>
    </row>
    <row r="193" spans="1:23" ht="15.75" thickBot="1" x14ac:dyDescent="0.3">
      <c r="A193" s="138" t="str">
        <f>IF(COUNT('Séries-DWF'!$A$11:$A$50)&gt;'Etiquette DWF'!N152,"X","")</f>
        <v>X</v>
      </c>
      <c r="B193" s="291"/>
      <c r="C193" s="292"/>
      <c r="D193" s="292"/>
      <c r="E193" s="292"/>
      <c r="F193" s="292"/>
      <c r="G193" s="292"/>
      <c r="H193" s="292"/>
      <c r="I193" s="292"/>
      <c r="J193" s="292"/>
      <c r="K193" s="293"/>
      <c r="M193" s="521"/>
      <c r="N193" s="291"/>
      <c r="O193" s="292"/>
      <c r="P193" s="292"/>
      <c r="Q193" s="292"/>
      <c r="R193" s="292"/>
      <c r="S193" s="292"/>
      <c r="T193" s="292"/>
      <c r="U193" s="292"/>
      <c r="V193" s="292"/>
      <c r="W193" s="293"/>
    </row>
    <row r="194" spans="1:23" ht="15" customHeight="1" x14ac:dyDescent="0.3">
      <c r="A194" s="138" t="str">
        <f>IF(COUNT('Séries-DWF'!$A$11:$A$50)&gt;'Etiquette DWF'!N152,"X","")</f>
        <v>X</v>
      </c>
      <c r="B194" s="291"/>
      <c r="C194" s="901" t="s">
        <v>269</v>
      </c>
      <c r="D194" s="902"/>
      <c r="E194" s="902"/>
      <c r="F194" s="902"/>
      <c r="G194" s="902"/>
      <c r="H194" s="902"/>
      <c r="I194" s="902"/>
      <c r="J194" s="903"/>
      <c r="K194" s="293"/>
      <c r="M194" s="521"/>
      <c r="N194" s="291"/>
      <c r="O194" s="901" t="s">
        <v>269</v>
      </c>
      <c r="P194" s="902"/>
      <c r="Q194" s="902"/>
      <c r="R194" s="902"/>
      <c r="S194" s="902"/>
      <c r="T194" s="902"/>
      <c r="U194" s="902"/>
      <c r="V194" s="903"/>
      <c r="W194" s="293"/>
    </row>
    <row r="195" spans="1:23" x14ac:dyDescent="0.25">
      <c r="A195" s="138" t="str">
        <f>IF(COUNT('Séries-DWF'!$A$11:$A$50)&gt;'Etiquette DWF'!N152,"X","")</f>
        <v>X</v>
      </c>
      <c r="B195" s="291"/>
      <c r="C195" s="904"/>
      <c r="D195" s="905"/>
      <c r="E195" s="905"/>
      <c r="F195" s="905"/>
      <c r="G195" s="905"/>
      <c r="H195" s="905"/>
      <c r="I195" s="905"/>
      <c r="J195" s="906"/>
      <c r="K195" s="293"/>
      <c r="M195" s="521"/>
      <c r="N195" s="291"/>
      <c r="O195" s="904"/>
      <c r="P195" s="905"/>
      <c r="Q195" s="905"/>
      <c r="R195" s="905"/>
      <c r="S195" s="905"/>
      <c r="T195" s="905"/>
      <c r="U195" s="905"/>
      <c r="V195" s="906"/>
      <c r="W195" s="293"/>
    </row>
    <row r="196" spans="1:23" x14ac:dyDescent="0.25">
      <c r="A196" s="138" t="str">
        <f>IF(COUNT('Séries-DWF'!$A$11:$A$50)&gt;'Etiquette DWF'!N152,"X","")</f>
        <v>X</v>
      </c>
      <c r="B196" s="291"/>
      <c r="C196" s="907"/>
      <c r="D196" s="908"/>
      <c r="E196" s="908"/>
      <c r="F196" s="908"/>
      <c r="G196" s="908"/>
      <c r="H196" s="908"/>
      <c r="I196" s="908"/>
      <c r="J196" s="909"/>
      <c r="K196" s="293"/>
      <c r="M196" s="521"/>
      <c r="N196" s="291"/>
      <c r="O196" s="907"/>
      <c r="P196" s="908"/>
      <c r="Q196" s="908"/>
      <c r="R196" s="908"/>
      <c r="S196" s="908"/>
      <c r="T196" s="908"/>
      <c r="U196" s="908"/>
      <c r="V196" s="909"/>
      <c r="W196" s="293"/>
    </row>
    <row r="197" spans="1:23" ht="15" customHeight="1" x14ac:dyDescent="0.25">
      <c r="A197" s="138" t="str">
        <f>IF(COUNT('Séries-DWF'!$A$11:$A$50)&gt;'Etiquette DWF'!N152,"X","")</f>
        <v>X</v>
      </c>
      <c r="B197" s="291"/>
      <c r="C197" s="907"/>
      <c r="D197" s="908"/>
      <c r="E197" s="908"/>
      <c r="F197" s="908"/>
      <c r="G197" s="908"/>
      <c r="H197" s="908"/>
      <c r="I197" s="908"/>
      <c r="J197" s="909"/>
      <c r="K197" s="293"/>
      <c r="M197" s="521"/>
      <c r="N197" s="291"/>
      <c r="O197" s="907"/>
      <c r="P197" s="908"/>
      <c r="Q197" s="908"/>
      <c r="R197" s="908"/>
      <c r="S197" s="908"/>
      <c r="T197" s="908"/>
      <c r="U197" s="908"/>
      <c r="V197" s="909"/>
      <c r="W197" s="293"/>
    </row>
    <row r="198" spans="1:23" ht="15.75" thickBot="1" x14ac:dyDescent="0.3">
      <c r="A198" s="138" t="str">
        <f>IF(COUNT('Séries-DWF'!$A$11:$A$50)&gt;'Etiquette DWF'!N152,"X","")</f>
        <v>X</v>
      </c>
      <c r="B198" s="291"/>
      <c r="C198" s="910"/>
      <c r="D198" s="911"/>
      <c r="E198" s="911"/>
      <c r="F198" s="911"/>
      <c r="G198" s="911"/>
      <c r="H198" s="911"/>
      <c r="I198" s="911"/>
      <c r="J198" s="912"/>
      <c r="K198" s="293"/>
      <c r="M198" s="521"/>
      <c r="N198" s="291"/>
      <c r="O198" s="910"/>
      <c r="P198" s="911"/>
      <c r="Q198" s="911"/>
      <c r="R198" s="911"/>
      <c r="S198" s="911"/>
      <c r="T198" s="911"/>
      <c r="U198" s="911"/>
      <c r="V198" s="912"/>
      <c r="W198" s="293"/>
    </row>
    <row r="199" spans="1:23" ht="15.75" thickBot="1" x14ac:dyDescent="0.3">
      <c r="A199" s="138" t="str">
        <f>IF(COUNT('Séries-DWF'!$A$11:$A$50)&gt;'Etiquette DWF'!N152,"X","")</f>
        <v>X</v>
      </c>
      <c r="B199" s="294"/>
      <c r="C199" s="295"/>
      <c r="D199" s="295"/>
      <c r="E199" s="295"/>
      <c r="F199" s="295"/>
      <c r="G199" s="295"/>
      <c r="H199" s="295"/>
      <c r="I199" s="295"/>
      <c r="J199" s="295"/>
      <c r="K199" s="296"/>
      <c r="M199" s="521"/>
      <c r="N199" s="294"/>
      <c r="O199" s="295"/>
      <c r="P199" s="295"/>
      <c r="Q199" s="295"/>
      <c r="R199" s="295"/>
      <c r="S199" s="295"/>
      <c r="T199" s="295"/>
      <c r="U199" s="295"/>
      <c r="V199" s="295"/>
      <c r="W199" s="296"/>
    </row>
    <row r="200" spans="1:23" ht="15.75" customHeight="1" x14ac:dyDescent="0.25">
      <c r="A200" s="138" t="str">
        <f>IF(COUNT('Séries-DWF'!$A$11:$A$50)&gt;'Etiquette DWF'!N152,"X","")</f>
        <v>X</v>
      </c>
      <c r="B200" s="535"/>
      <c r="C200" s="535"/>
      <c r="D200" s="535"/>
      <c r="E200" s="535"/>
      <c r="F200" s="535"/>
      <c r="G200" s="535"/>
      <c r="H200" s="535"/>
      <c r="I200" s="535"/>
      <c r="J200" s="535"/>
      <c r="K200" s="535"/>
      <c r="L200" s="522"/>
      <c r="M200" s="523"/>
      <c r="N200" s="535"/>
      <c r="O200" s="535"/>
      <c r="P200" s="535"/>
      <c r="Q200" s="535"/>
      <c r="R200" s="535"/>
      <c r="S200" s="535"/>
      <c r="T200" s="535"/>
      <c r="U200" s="535"/>
      <c r="V200" s="535"/>
      <c r="W200" s="535"/>
    </row>
    <row r="201" spans="1:23" ht="15.75" customHeight="1" thickBot="1" x14ac:dyDescent="0.3">
      <c r="A201" s="138" t="str">
        <f>IF(COUNT('Séries-DWF'!$A$11:$A$50)&gt;'Etiquette DWF'!N252,"X","")</f>
        <v>X</v>
      </c>
      <c r="M201" s="521"/>
    </row>
    <row r="202" spans="1:23" x14ac:dyDescent="0.25">
      <c r="A202" s="138" t="str">
        <f>IF(COUNT('Séries-DWF'!$A$11:$A$50)&gt;'Etiquette DWF'!N252,"X","")</f>
        <v>X</v>
      </c>
      <c r="B202" s="137">
        <f>N152+1</f>
        <v>8</v>
      </c>
      <c r="C202" s="289"/>
      <c r="D202" s="289"/>
      <c r="E202" s="289"/>
      <c r="F202" s="289"/>
      <c r="G202" s="289"/>
      <c r="H202" s="289"/>
      <c r="I202" s="289"/>
      <c r="J202" s="289"/>
      <c r="K202" s="290"/>
      <c r="M202" s="521"/>
      <c r="N202" s="137">
        <f>B202+1</f>
        <v>9</v>
      </c>
      <c r="O202" s="289"/>
      <c r="P202" s="289"/>
      <c r="Q202" s="289"/>
      <c r="R202" s="289"/>
      <c r="S202" s="289"/>
      <c r="T202" s="289"/>
      <c r="U202" s="289"/>
      <c r="V202" s="289"/>
      <c r="W202" s="290"/>
    </row>
    <row r="203" spans="1:23" ht="23.25" x14ac:dyDescent="0.35">
      <c r="A203" s="138" t="str">
        <f>IF(COUNT('Séries-DWF'!$A$11:$A$50)&gt;'Etiquette DWF'!N252,"X","")</f>
        <v>X</v>
      </c>
      <c r="B203" s="291"/>
      <c r="C203" s="931" t="s">
        <v>246</v>
      </c>
      <c r="D203" s="931"/>
      <c r="E203" s="953" t="str">
        <f ca="1">OFFSET('Séries-DWF'!$A$11,B202,13)</f>
        <v>DWF</v>
      </c>
      <c r="F203" s="953"/>
      <c r="G203" s="953"/>
      <c r="H203" s="953"/>
      <c r="I203" s="953"/>
      <c r="J203" s="953"/>
      <c r="K203" s="293"/>
      <c r="M203" s="521"/>
      <c r="N203" s="291"/>
      <c r="O203" s="931" t="s">
        <v>246</v>
      </c>
      <c r="P203" s="931"/>
      <c r="Q203" s="953" t="str">
        <f ca="1">OFFSET('Séries-DWF'!$A$11,N202,13)</f>
        <v>DWF</v>
      </c>
      <c r="R203" s="953"/>
      <c r="S203" s="953"/>
      <c r="T203" s="953"/>
      <c r="U203" s="953"/>
      <c r="V203" s="953"/>
      <c r="W203" s="293"/>
    </row>
    <row r="204" spans="1:23" x14ac:dyDescent="0.25">
      <c r="A204" s="138" t="str">
        <f>IF(COUNT('Séries-DWF'!$A$11:$A$50)&gt;'Etiquette DWF'!N252,"X","")</f>
        <v>X</v>
      </c>
      <c r="B204" s="291"/>
      <c r="C204" s="945"/>
      <c r="D204" s="945"/>
      <c r="E204" s="945"/>
      <c r="F204" s="945"/>
      <c r="G204" s="945"/>
      <c r="H204" s="945"/>
      <c r="I204" s="945"/>
      <c r="J204" s="945"/>
      <c r="K204" s="293"/>
      <c r="M204" s="521"/>
      <c r="N204" s="291"/>
      <c r="O204" s="945"/>
      <c r="P204" s="945"/>
      <c r="Q204" s="945"/>
      <c r="R204" s="945"/>
      <c r="S204" s="945"/>
      <c r="T204" s="945"/>
      <c r="U204" s="945"/>
      <c r="V204" s="945"/>
      <c r="W204" s="293"/>
    </row>
    <row r="205" spans="1:23" ht="21" x14ac:dyDescent="0.35">
      <c r="A205" s="138" t="str">
        <f>IF(COUNT('Séries-DWF'!$A$11:$A$50)&gt;'Etiquette DWF'!N252,"X","")</f>
        <v>X</v>
      </c>
      <c r="B205" s="291"/>
      <c r="C205" s="931" t="s">
        <v>39</v>
      </c>
      <c r="D205" s="931"/>
      <c r="E205" s="932">
        <f ca="1">OFFSET('Séries-DWF'!$A$11,B202,0)</f>
        <v>5</v>
      </c>
      <c r="F205" s="932"/>
      <c r="G205" s="948" t="s">
        <v>67</v>
      </c>
      <c r="H205" s="948"/>
      <c r="I205" s="932">
        <f ca="1">OFFSET('Séries-DWF'!$A$11,B202,6)</f>
        <v>1</v>
      </c>
      <c r="J205" s="932"/>
      <c r="K205" s="293"/>
      <c r="M205" s="521"/>
      <c r="N205" s="291"/>
      <c r="O205" s="931" t="s">
        <v>39</v>
      </c>
      <c r="P205" s="931"/>
      <c r="Q205" s="932">
        <f ca="1">OFFSET('Séries-DWF'!$A$11,N202,0)</f>
        <v>5</v>
      </c>
      <c r="R205" s="932"/>
      <c r="S205" s="948" t="s">
        <v>67</v>
      </c>
      <c r="T205" s="948"/>
      <c r="U205" s="932">
        <f ca="1">OFFSET('Séries-DWF'!$A$11,N202,6)</f>
        <v>2</v>
      </c>
      <c r="V205" s="932"/>
      <c r="W205" s="293"/>
    </row>
    <row r="206" spans="1:23" ht="23.25" x14ac:dyDescent="0.35">
      <c r="A206" s="138" t="str">
        <f>IF(COUNT('Séries-DWF'!$A$11:$A$50)&gt;'Etiquette DWF'!N252,"X","")</f>
        <v>X</v>
      </c>
      <c r="B206" s="291"/>
      <c r="C206" s="931" t="s">
        <v>1</v>
      </c>
      <c r="D206" s="931"/>
      <c r="E206" s="953" t="str">
        <f ca="1">OFFSET('Séries-DWF'!$A$11,B202,9)</f>
        <v>GAUBERT</v>
      </c>
      <c r="F206" s="953"/>
      <c r="G206" s="948" t="s">
        <v>2</v>
      </c>
      <c r="H206" s="948"/>
      <c r="I206" s="932" t="str">
        <f ca="1">OFFSET('Séries-DWF'!$A$11,B202,10)</f>
        <v>Albane</v>
      </c>
      <c r="J206" s="932"/>
      <c r="K206" s="293"/>
      <c r="M206" s="521"/>
      <c r="N206" s="291"/>
      <c r="O206" s="931" t="s">
        <v>1</v>
      </c>
      <c r="P206" s="931"/>
      <c r="Q206" s="953" t="str">
        <f ca="1">OFFSET('Séries-DWF'!$A$11,N202,9)</f>
        <v>DEVANLAY</v>
      </c>
      <c r="R206" s="953"/>
      <c r="S206" s="948" t="s">
        <v>2</v>
      </c>
      <c r="T206" s="948"/>
      <c r="U206" s="932" t="str">
        <f ca="1">OFFSET('Séries-DWF'!$A$11,N202,10)</f>
        <v>Marie</v>
      </c>
      <c r="V206" s="932"/>
      <c r="W206" s="293"/>
    </row>
    <row r="207" spans="1:23" ht="21" x14ac:dyDescent="0.35">
      <c r="A207" s="138" t="str">
        <f>IF(COUNT('Séries-DWF'!$A$11:$A$50)&gt;'Etiquette DWF'!N252,"X","")</f>
        <v>X</v>
      </c>
      <c r="B207" s="291"/>
      <c r="C207" s="520" t="s">
        <v>258</v>
      </c>
      <c r="D207" s="520"/>
      <c r="E207" s="527" t="str">
        <f ca="1">OFFSET('Séries-DWF'!$A$11,B202,11)</f>
        <v>Femme</v>
      </c>
      <c r="F207" s="525"/>
      <c r="G207" s="866" t="s">
        <v>270</v>
      </c>
      <c r="H207" s="866"/>
      <c r="I207" s="527" t="str">
        <f ca="1">OFFSET('Séries-DWF'!$A$11,B202,8)</f>
        <v>N°1 Capitaine</v>
      </c>
      <c r="J207" s="527"/>
      <c r="K207" s="293"/>
      <c r="M207" s="521"/>
      <c r="N207" s="291"/>
      <c r="O207" s="520" t="s">
        <v>258</v>
      </c>
      <c r="P207" s="520"/>
      <c r="Q207" s="527" t="str">
        <f ca="1">OFFSET('Séries-DWF'!$A$11,N202,11)</f>
        <v>Femme</v>
      </c>
      <c r="R207" s="525"/>
      <c r="S207" s="866" t="s">
        <v>270</v>
      </c>
      <c r="T207" s="866"/>
      <c r="U207" s="527" t="str">
        <f ca="1">OFFSET('Séries-DWF'!$A$11,N202,8)</f>
        <v xml:space="preserve">N°5 </v>
      </c>
      <c r="V207" s="527"/>
      <c r="W207" s="293"/>
    </row>
    <row r="208" spans="1:23" ht="18.75" x14ac:dyDescent="0.3">
      <c r="A208" s="138" t="str">
        <f>IF(COUNT('Séries-DWF'!$A$11:$A$50)&gt;'Etiquette DWF'!N252,"X","")</f>
        <v>X</v>
      </c>
      <c r="B208" s="291"/>
      <c r="C208" s="952" t="s">
        <v>68</v>
      </c>
      <c r="D208" s="952"/>
      <c r="E208" s="866" t="s">
        <v>69</v>
      </c>
      <c r="F208" s="866"/>
      <c r="G208" s="951">
        <f ca="1">OFFSET('Séries-DWF'!$A$11,B202,2)</f>
        <v>0.4777777777777778</v>
      </c>
      <c r="H208" s="951"/>
      <c r="I208" s="951"/>
      <c r="J208" s="951"/>
      <c r="K208" s="293"/>
      <c r="M208" s="521"/>
      <c r="N208" s="291"/>
      <c r="O208" s="952" t="s">
        <v>68</v>
      </c>
      <c r="P208" s="952"/>
      <c r="Q208" s="866" t="s">
        <v>69</v>
      </c>
      <c r="R208" s="866"/>
      <c r="S208" s="951">
        <f ca="1">OFFSET('Séries-DWF'!$A$11,N202,2)</f>
        <v>0.4777777777777778</v>
      </c>
      <c r="T208" s="951"/>
      <c r="U208" s="951"/>
      <c r="V208" s="951"/>
      <c r="W208" s="293"/>
    </row>
    <row r="209" spans="1:23" ht="18.75" x14ac:dyDescent="0.3">
      <c r="A209" s="138" t="str">
        <f>IF(COUNT('Séries-DWF'!$A$11:$A$50)&gt;'Etiquette DWF'!N252,"X","")</f>
        <v>X</v>
      </c>
      <c r="B209" s="291"/>
      <c r="C209" s="952"/>
      <c r="D209" s="952"/>
      <c r="E209" s="866" t="s">
        <v>70</v>
      </c>
      <c r="F209" s="866"/>
      <c r="G209" s="951">
        <f ca="1">OFFSET('Séries-DWF'!$A$11,B202,3)</f>
        <v>0.49861111111111112</v>
      </c>
      <c r="H209" s="951"/>
      <c r="I209" s="951"/>
      <c r="J209" s="951"/>
      <c r="K209" s="293"/>
      <c r="M209" s="521"/>
      <c r="N209" s="291"/>
      <c r="O209" s="952"/>
      <c r="P209" s="952"/>
      <c r="Q209" s="866" t="s">
        <v>70</v>
      </c>
      <c r="R209" s="866"/>
      <c r="S209" s="951">
        <f ca="1">OFFSET('Séries-DWF'!$A$11,N202,3)</f>
        <v>0.49861111111111112</v>
      </c>
      <c r="T209" s="951"/>
      <c r="U209" s="951"/>
      <c r="V209" s="951"/>
      <c r="W209" s="293"/>
    </row>
    <row r="210" spans="1:23" ht="18.75" x14ac:dyDescent="0.3">
      <c r="A210" s="138" t="str">
        <f>IF(COUNT('Séries-DWF'!$A$11:$A$50)&gt;'Etiquette DWF'!N252,"X","")</f>
        <v>X</v>
      </c>
      <c r="B210" s="291"/>
      <c r="C210" s="952"/>
      <c r="D210" s="952"/>
      <c r="E210" s="866" t="s">
        <v>257</v>
      </c>
      <c r="F210" s="866"/>
      <c r="G210" s="951">
        <f ca="1">OFFSET('Séries-DWF'!$A$11,B202,4)</f>
        <v>0.49930555555555556</v>
      </c>
      <c r="H210" s="951"/>
      <c r="I210" s="951"/>
      <c r="J210" s="951"/>
      <c r="K210" s="293"/>
      <c r="M210" s="521"/>
      <c r="N210" s="291"/>
      <c r="O210" s="952"/>
      <c r="P210" s="952"/>
      <c r="Q210" s="866" t="s">
        <v>257</v>
      </c>
      <c r="R210" s="866"/>
      <c r="S210" s="951">
        <f ca="1">OFFSET('Séries-DWF'!$A$11,N202,4)</f>
        <v>0.49930555555555556</v>
      </c>
      <c r="T210" s="951"/>
      <c r="U210" s="951"/>
      <c r="V210" s="951"/>
      <c r="W210" s="293"/>
    </row>
    <row r="211" spans="1:23" ht="21" x14ac:dyDescent="0.35">
      <c r="A211" s="138" t="str">
        <f>IF(COUNT('Séries-DWF'!$A$11:$A$50)&gt;'Etiquette DWF'!N252,"X","")</f>
        <v>X</v>
      </c>
      <c r="B211" s="291"/>
      <c r="C211" s="952"/>
      <c r="D211" s="952"/>
      <c r="E211" s="866" t="s">
        <v>71</v>
      </c>
      <c r="F211" s="866"/>
      <c r="G211" s="947">
        <f ca="1">OFFSET('Séries-DWF'!$A$11,B202,5)</f>
        <v>0.50069444444444444</v>
      </c>
      <c r="H211" s="947"/>
      <c r="I211" s="947"/>
      <c r="J211" s="947"/>
      <c r="K211" s="293"/>
      <c r="M211" s="521"/>
      <c r="N211" s="291"/>
      <c r="O211" s="952"/>
      <c r="P211" s="952"/>
      <c r="Q211" s="866" t="s">
        <v>71</v>
      </c>
      <c r="R211" s="866"/>
      <c r="S211" s="947">
        <f ca="1">OFFSET('Séries-DWF'!$A$11,N202,5)</f>
        <v>0.50069444444444444</v>
      </c>
      <c r="T211" s="947"/>
      <c r="U211" s="947"/>
      <c r="V211" s="947"/>
      <c r="W211" s="293"/>
    </row>
    <row r="212" spans="1:23" ht="21" x14ac:dyDescent="0.35">
      <c r="A212" s="138" t="str">
        <f>IF(COUNT('Séries-DWF'!$A$11:$A$50)&gt;'Etiquette DWF'!N252,"X","")</f>
        <v>X</v>
      </c>
      <c r="B212" s="291"/>
      <c r="C212" s="931" t="s">
        <v>248</v>
      </c>
      <c r="D212" s="931"/>
      <c r="E212" s="948" t="str">
        <f ca="1">IF(E203="","",IF(OR(E203="DWF",E203="DNF"),"Distance","Temps"))</f>
        <v>Distance</v>
      </c>
      <c r="F212" s="948"/>
      <c r="G212" s="525">
        <f ca="1">OFFSET('Séries-DWF'!$A$11,B202,18)</f>
        <v>115</v>
      </c>
      <c r="H212" s="524" t="str">
        <f ca="1">OFFSET('Séries-DWF'!$A$11,B202,19)</f>
        <v>m</v>
      </c>
      <c r="I212" s="526" t="str">
        <f ca="1">OFFSET('Séries-DWF'!$A$11,B202,20)</f>
        <v/>
      </c>
      <c r="J212" s="524" t="str">
        <f ca="1">OFFSET('Séries-DWF'!$A$11,B202,21)</f>
        <v/>
      </c>
      <c r="K212" s="293"/>
      <c r="M212" s="521"/>
      <c r="N212" s="291"/>
      <c r="O212" s="931" t="s">
        <v>248</v>
      </c>
      <c r="P212" s="931"/>
      <c r="Q212" s="948" t="str">
        <f ca="1">IF(Q203="","",IF(OR(Q203="DWF",Q203="DNF"),"Distance","Temps"))</f>
        <v>Distance</v>
      </c>
      <c r="R212" s="948"/>
      <c r="S212" s="525">
        <f ca="1">OFFSET('Séries-DWF'!$A$11,N202,18)</f>
        <v>120</v>
      </c>
      <c r="T212" s="524" t="str">
        <f ca="1">OFFSET('Séries-DWF'!$A$11,N202,19)</f>
        <v>m</v>
      </c>
      <c r="U212" s="526" t="str">
        <f ca="1">OFFSET('Séries-DWF'!$A$11,N202,20)</f>
        <v/>
      </c>
      <c r="V212" s="524" t="str">
        <f ca="1">OFFSET('Séries-DWF'!$A$11,N202,21)</f>
        <v/>
      </c>
      <c r="W212" s="293"/>
    </row>
    <row r="213" spans="1:23" ht="18.75" x14ac:dyDescent="0.3">
      <c r="A213" s="138" t="str">
        <f>IF(COUNT('Séries-DWF'!$A$11:$A$50)&gt;'Etiquette DWF'!N252,"X","")</f>
        <v>X</v>
      </c>
      <c r="B213" s="291"/>
      <c r="C213" s="931"/>
      <c r="D213" s="931"/>
      <c r="E213" s="933" t="s">
        <v>273</v>
      </c>
      <c r="F213" s="510" t="s">
        <v>271</v>
      </c>
      <c r="G213" s="528" t="str">
        <f ca="1">OFFSET('Séries-DWF'!$A$11,B202,14)</f>
        <v>90</v>
      </c>
      <c r="H213" s="529" t="str">
        <f ca="1">OFFSET('Séries-DWF'!$A$11,B202,15)</f>
        <v>m</v>
      </c>
      <c r="I213" s="528" t="str">
        <f ca="1">OFFSET('Séries-DWF'!$A$11,B202,16)</f>
        <v/>
      </c>
      <c r="J213" s="529" t="str">
        <f ca="1">OFFSET('Séries-DWF'!$A$11,B202,17)</f>
        <v/>
      </c>
      <c r="K213" s="293"/>
      <c r="M213" s="521"/>
      <c r="N213" s="291"/>
      <c r="O213" s="931"/>
      <c r="P213" s="931"/>
      <c r="Q213" s="933" t="s">
        <v>273</v>
      </c>
      <c r="R213" s="510" t="s">
        <v>271</v>
      </c>
      <c r="S213" s="528" t="str">
        <f ca="1">OFFSET('Séries-DWF'!$A$11,N202,14)</f>
        <v>95</v>
      </c>
      <c r="T213" s="529" t="str">
        <f ca="1">OFFSET('Séries-DWF'!$A$11,N202,15)</f>
        <v>m</v>
      </c>
      <c r="U213" s="528" t="str">
        <f ca="1">OFFSET('Séries-DWF'!$A$11,N202,16)</f>
        <v/>
      </c>
      <c r="V213" s="529" t="str">
        <f ca="1">OFFSET('Séries-DWF'!$A$11,N202,17)</f>
        <v/>
      </c>
      <c r="W213" s="293"/>
    </row>
    <row r="214" spans="1:23" ht="18.75" x14ac:dyDescent="0.3">
      <c r="A214" s="138" t="str">
        <f>IF(COUNT('Séries-DWF'!$A$11:$A$50)&gt;'Etiquette DWF'!N252,"X","")</f>
        <v>X</v>
      </c>
      <c r="B214" s="291"/>
      <c r="C214" s="931"/>
      <c r="D214" s="931"/>
      <c r="E214" s="933"/>
      <c r="F214" s="510" t="s">
        <v>272</v>
      </c>
      <c r="G214" s="528" t="str">
        <f ca="1">OFFSET('Séries-DWF'!$A$11,B202,22)</f>
        <v>140</v>
      </c>
      <c r="H214" s="529" t="str">
        <f ca="1">OFFSET('Séries-DWF'!$A$11,B202,23)</f>
        <v>m</v>
      </c>
      <c r="I214" s="528" t="str">
        <f ca="1">OFFSET('Séries-DWF'!$A$11,B202,24)</f>
        <v/>
      </c>
      <c r="J214" s="529" t="str">
        <f ca="1">OFFSET('Séries-DWF'!$A$11,B202,25)</f>
        <v/>
      </c>
      <c r="K214" s="293"/>
      <c r="M214" s="521"/>
      <c r="N214" s="291"/>
      <c r="O214" s="931"/>
      <c r="P214" s="931"/>
      <c r="Q214" s="933"/>
      <c r="R214" s="510" t="s">
        <v>272</v>
      </c>
      <c r="S214" s="528" t="str">
        <f ca="1">OFFSET('Séries-DWF'!$A$11,N202,22)</f>
        <v>145</v>
      </c>
      <c r="T214" s="529" t="str">
        <f ca="1">OFFSET('Séries-DWF'!$A$11,N202,23)</f>
        <v>m</v>
      </c>
      <c r="U214" s="528" t="str">
        <f ca="1">OFFSET('Séries-DWF'!$A$11,N202,24)</f>
        <v/>
      </c>
      <c r="V214" s="529" t="str">
        <f ca="1">OFFSET('Séries-DWF'!$A$11,N202,25)</f>
        <v/>
      </c>
      <c r="W214" s="293"/>
    </row>
    <row r="215" spans="1:23" x14ac:dyDescent="0.25">
      <c r="A215" s="138" t="str">
        <f>IF(COUNT('Séries-DWF'!$A$11:$A$50)&gt;'Etiquette DWF'!N252,"X","")</f>
        <v>X</v>
      </c>
      <c r="B215" s="291"/>
      <c r="C215" s="945"/>
      <c r="D215" s="945"/>
      <c r="E215" s="945"/>
      <c r="F215" s="945"/>
      <c r="G215" s="945"/>
      <c r="H215" s="945"/>
      <c r="I215" s="945"/>
      <c r="J215" s="945"/>
      <c r="K215" s="293"/>
      <c r="M215" s="521"/>
      <c r="N215" s="291"/>
      <c r="O215" s="945"/>
      <c r="P215" s="945"/>
      <c r="Q215" s="945"/>
      <c r="R215" s="945"/>
      <c r="S215" s="945"/>
      <c r="T215" s="945"/>
      <c r="U215" s="945"/>
      <c r="V215" s="945"/>
      <c r="W215" s="293"/>
    </row>
    <row r="216" spans="1:23" ht="18.75" x14ac:dyDescent="0.3">
      <c r="A216" s="138" t="str">
        <f>IF(COUNT('Séries-DWF'!$A$11:$A$50)&gt;'Etiquette DWF'!N252,"X","")</f>
        <v>X</v>
      </c>
      <c r="B216" s="291"/>
      <c r="C216" s="946" t="s">
        <v>259</v>
      </c>
      <c r="D216" s="946"/>
      <c r="E216" s="946"/>
      <c r="F216" s="946"/>
      <c r="G216" s="946"/>
      <c r="H216" s="946"/>
      <c r="I216" s="946"/>
      <c r="J216" s="946"/>
      <c r="K216" s="293"/>
      <c r="M216" s="521"/>
      <c r="N216" s="291"/>
      <c r="O216" s="946" t="s">
        <v>259</v>
      </c>
      <c r="P216" s="946"/>
      <c r="Q216" s="946"/>
      <c r="R216" s="946"/>
      <c r="S216" s="946"/>
      <c r="T216" s="946"/>
      <c r="U216" s="946"/>
      <c r="V216" s="946"/>
      <c r="W216" s="293"/>
    </row>
    <row r="217" spans="1:23" ht="15.75" thickBot="1" x14ac:dyDescent="0.3">
      <c r="A217" s="138" t="str">
        <f>IF(COUNT('Séries-DWF'!$A$11:$A$50)&gt;'Etiquette DWF'!N252,"X","")</f>
        <v>X</v>
      </c>
      <c r="B217" s="291"/>
      <c r="C217" s="945"/>
      <c r="D217" s="945"/>
      <c r="E217" s="945"/>
      <c r="F217" s="945"/>
      <c r="G217" s="945"/>
      <c r="H217" s="945"/>
      <c r="I217" s="945"/>
      <c r="J217" s="945"/>
      <c r="K217" s="293"/>
      <c r="M217" s="521"/>
      <c r="N217" s="291"/>
      <c r="O217" s="945"/>
      <c r="P217" s="945"/>
      <c r="Q217" s="945"/>
      <c r="R217" s="945"/>
      <c r="S217" s="945"/>
      <c r="T217" s="945"/>
      <c r="U217" s="945"/>
      <c r="V217" s="945"/>
      <c r="W217" s="293"/>
    </row>
    <row r="218" spans="1:23" ht="15.75" thickBot="1" x14ac:dyDescent="0.3">
      <c r="A218" s="138" t="str">
        <f>IF(COUNT('Séries-DWF'!$A$11:$A$50)&gt;'Etiquette DWF'!N252,"X","")</f>
        <v>X</v>
      </c>
      <c r="B218" s="291"/>
      <c r="C218" s="933" t="s">
        <v>262</v>
      </c>
      <c r="D218" s="934"/>
      <c r="E218" s="530"/>
      <c r="F218" s="531"/>
      <c r="G218" s="531"/>
      <c r="H218" s="531"/>
      <c r="I218" s="531"/>
      <c r="J218" s="532"/>
      <c r="K218" s="293"/>
      <c r="M218" s="521"/>
      <c r="N218" s="291"/>
      <c r="O218" s="933" t="s">
        <v>262</v>
      </c>
      <c r="P218" s="934"/>
      <c r="Q218" s="530"/>
      <c r="R218" s="531"/>
      <c r="S218" s="531"/>
      <c r="T218" s="531"/>
      <c r="U218" s="531"/>
      <c r="V218" s="532"/>
      <c r="W218" s="293"/>
    </row>
    <row r="219" spans="1:23" ht="15.75" thickBot="1" x14ac:dyDescent="0.3">
      <c r="A219" s="138" t="str">
        <f>IF(COUNT('Séries-DWF'!$A$11:$A$50)&gt;'Etiquette DWF'!N252,"X","")</f>
        <v>X</v>
      </c>
      <c r="B219" s="291"/>
      <c r="C219" s="515"/>
      <c r="D219" s="515"/>
      <c r="E219" s="289"/>
      <c r="F219" s="289"/>
      <c r="G219" s="289"/>
      <c r="H219" s="289"/>
      <c r="I219" s="289"/>
      <c r="J219" s="289"/>
      <c r="K219" s="293"/>
      <c r="M219" s="521"/>
      <c r="N219" s="291"/>
      <c r="O219" s="515"/>
      <c r="P219" s="515"/>
      <c r="Q219" s="289"/>
      <c r="R219" s="289"/>
      <c r="S219" s="289"/>
      <c r="T219" s="289"/>
      <c r="U219" s="289"/>
      <c r="V219" s="289"/>
      <c r="W219" s="293"/>
    </row>
    <row r="220" spans="1:23" x14ac:dyDescent="0.25">
      <c r="A220" s="138" t="str">
        <f>IF(COUNT('Séries-DWF'!$A$11:$A$50)&gt;'Etiquette DWF'!N252,"X","")</f>
        <v>X</v>
      </c>
      <c r="B220" s="291"/>
      <c r="C220" s="976" t="s">
        <v>260</v>
      </c>
      <c r="D220" s="977"/>
      <c r="E220" s="959"/>
      <c r="F220" s="959"/>
      <c r="G220" s="959"/>
      <c r="H220" s="959"/>
      <c r="I220" s="959"/>
      <c r="J220" s="960"/>
      <c r="K220" s="293"/>
      <c r="M220" s="521"/>
      <c r="N220" s="291"/>
      <c r="O220" s="976" t="s">
        <v>260</v>
      </c>
      <c r="P220" s="977"/>
      <c r="Q220" s="959"/>
      <c r="R220" s="959"/>
      <c r="S220" s="959"/>
      <c r="T220" s="959"/>
      <c r="U220" s="959"/>
      <c r="V220" s="960"/>
      <c r="W220" s="293"/>
    </row>
    <row r="221" spans="1:23" x14ac:dyDescent="0.25">
      <c r="A221" s="138" t="str">
        <f>IF(COUNT('Séries-DWF'!$A$11:$A$50)&gt;'Etiquette DWF'!N252,"X","")</f>
        <v>X</v>
      </c>
      <c r="B221" s="291"/>
      <c r="C221" s="971"/>
      <c r="D221" s="972"/>
      <c r="E221" s="949"/>
      <c r="F221" s="949"/>
      <c r="G221" s="949"/>
      <c r="H221" s="949"/>
      <c r="I221" s="949"/>
      <c r="J221" s="950"/>
      <c r="K221" s="293"/>
      <c r="M221" s="521"/>
      <c r="N221" s="291"/>
      <c r="O221" s="971"/>
      <c r="P221" s="972"/>
      <c r="Q221" s="949"/>
      <c r="R221" s="949"/>
      <c r="S221" s="949"/>
      <c r="T221" s="949"/>
      <c r="U221" s="949"/>
      <c r="V221" s="950"/>
      <c r="W221" s="293"/>
    </row>
    <row r="222" spans="1:23" x14ac:dyDescent="0.25">
      <c r="A222" s="138" t="str">
        <f>IF(COUNT('Séries-DWF'!$A$11:$A$50)&gt;'Etiquette DWF'!N252,"X","")</f>
        <v>X</v>
      </c>
      <c r="B222" s="291"/>
      <c r="C222" s="971" t="s">
        <v>261</v>
      </c>
      <c r="D222" s="972"/>
      <c r="E222" s="949"/>
      <c r="F222" s="949"/>
      <c r="G222" s="949"/>
      <c r="H222" s="949"/>
      <c r="I222" s="949"/>
      <c r="J222" s="950"/>
      <c r="K222" s="293"/>
      <c r="M222" s="521"/>
      <c r="N222" s="291"/>
      <c r="O222" s="971" t="s">
        <v>261</v>
      </c>
      <c r="P222" s="972"/>
      <c r="Q222" s="949"/>
      <c r="R222" s="949"/>
      <c r="S222" s="949"/>
      <c r="T222" s="949"/>
      <c r="U222" s="949"/>
      <c r="V222" s="950"/>
      <c r="W222" s="293"/>
    </row>
    <row r="223" spans="1:23" ht="15.75" thickBot="1" x14ac:dyDescent="0.3">
      <c r="A223" s="138" t="str">
        <f>IF(COUNT('Séries-DWF'!$A$11:$A$50)&gt;'Etiquette DWF'!N252,"X","")</f>
        <v>X</v>
      </c>
      <c r="B223" s="291"/>
      <c r="C223" s="973"/>
      <c r="D223" s="974"/>
      <c r="E223" s="954"/>
      <c r="F223" s="954"/>
      <c r="G223" s="954"/>
      <c r="H223" s="954"/>
      <c r="I223" s="954"/>
      <c r="J223" s="955"/>
      <c r="K223" s="293"/>
      <c r="M223" s="521"/>
      <c r="N223" s="291"/>
      <c r="O223" s="973"/>
      <c r="P223" s="974"/>
      <c r="Q223" s="954"/>
      <c r="R223" s="954"/>
      <c r="S223" s="954"/>
      <c r="T223" s="954"/>
      <c r="U223" s="954"/>
      <c r="V223" s="955"/>
      <c r="W223" s="293"/>
    </row>
    <row r="224" spans="1:23" ht="15.75" thickBot="1" x14ac:dyDescent="0.3">
      <c r="A224" s="138" t="str">
        <f>IF(COUNT('Séries-DWF'!$A$11:$A$50)&gt;'Etiquette DWF'!N252,"X","")</f>
        <v>X</v>
      </c>
      <c r="B224" s="291"/>
      <c r="C224" s="292"/>
      <c r="D224" s="292"/>
      <c r="E224" s="292"/>
      <c r="F224" s="292"/>
      <c r="G224" s="292"/>
      <c r="H224" s="292"/>
      <c r="I224" s="292"/>
      <c r="J224" s="292"/>
      <c r="K224" s="293"/>
      <c r="M224" s="521"/>
      <c r="N224" s="291"/>
      <c r="O224" s="292"/>
      <c r="P224" s="292"/>
      <c r="Q224" s="292"/>
      <c r="R224" s="292"/>
      <c r="S224" s="292"/>
      <c r="T224" s="292"/>
      <c r="U224" s="292"/>
      <c r="V224" s="292"/>
      <c r="W224" s="293"/>
    </row>
    <row r="225" spans="1:23" x14ac:dyDescent="0.25">
      <c r="A225" s="138" t="str">
        <f>IF(COUNT('Séries-DWF'!$A$11:$A$50)&gt;'Etiquette DWF'!N252,"X","")</f>
        <v>X</v>
      </c>
      <c r="B225" s="291"/>
      <c r="C225" s="956" t="s">
        <v>132</v>
      </c>
      <c r="D225" s="880" t="s">
        <v>133</v>
      </c>
      <c r="E225" s="871"/>
      <c r="F225" s="871"/>
      <c r="G225" s="871"/>
      <c r="H225" s="871"/>
      <c r="I225" s="959"/>
      <c r="J225" s="960"/>
      <c r="K225" s="293"/>
      <c r="M225" s="521"/>
      <c r="N225" s="291"/>
      <c r="O225" s="956" t="s">
        <v>132</v>
      </c>
      <c r="P225" s="880" t="s">
        <v>133</v>
      </c>
      <c r="Q225" s="871"/>
      <c r="R225" s="871"/>
      <c r="S225" s="871"/>
      <c r="T225" s="871"/>
      <c r="U225" s="959"/>
      <c r="V225" s="960"/>
      <c r="W225" s="293"/>
    </row>
    <row r="226" spans="1:23" x14ac:dyDescent="0.25">
      <c r="A226" s="138" t="str">
        <f>IF(COUNT('Séries-DWF'!$A$11:$A$50)&gt;'Etiquette DWF'!N252,"X","")</f>
        <v>X</v>
      </c>
      <c r="B226" s="291"/>
      <c r="C226" s="957"/>
      <c r="D226" s="859" t="s">
        <v>134</v>
      </c>
      <c r="E226" s="864"/>
      <c r="F226" s="864"/>
      <c r="G226" s="864"/>
      <c r="H226" s="864"/>
      <c r="I226" s="949"/>
      <c r="J226" s="950"/>
      <c r="K226" s="293"/>
      <c r="M226" s="521"/>
      <c r="N226" s="291"/>
      <c r="O226" s="957"/>
      <c r="P226" s="859" t="s">
        <v>134</v>
      </c>
      <c r="Q226" s="864"/>
      <c r="R226" s="864"/>
      <c r="S226" s="864"/>
      <c r="T226" s="864"/>
      <c r="U226" s="949"/>
      <c r="V226" s="950"/>
      <c r="W226" s="293"/>
    </row>
    <row r="227" spans="1:23" x14ac:dyDescent="0.25">
      <c r="A227" s="138" t="str">
        <f>IF(COUNT('Séries-DWF'!$A$11:$A$50)&gt;'Etiquette DWF'!N252,"X","")</f>
        <v>X</v>
      </c>
      <c r="B227" s="291"/>
      <c r="C227" s="957"/>
      <c r="D227" s="859" t="s">
        <v>135</v>
      </c>
      <c r="E227" s="864"/>
      <c r="F227" s="864"/>
      <c r="G227" s="864"/>
      <c r="H227" s="864"/>
      <c r="I227" s="949"/>
      <c r="J227" s="950"/>
      <c r="K227" s="293"/>
      <c r="M227" s="521"/>
      <c r="N227" s="291"/>
      <c r="O227" s="957"/>
      <c r="P227" s="859" t="s">
        <v>135</v>
      </c>
      <c r="Q227" s="864"/>
      <c r="R227" s="864"/>
      <c r="S227" s="864"/>
      <c r="T227" s="864"/>
      <c r="U227" s="949"/>
      <c r="V227" s="950"/>
      <c r="W227" s="293"/>
    </row>
    <row r="228" spans="1:23" x14ac:dyDescent="0.25">
      <c r="A228" s="138" t="str">
        <f>IF(COUNT('Séries-DWF'!$A$11:$A$50)&gt;'Etiquette DWF'!N252,"X","")</f>
        <v>X</v>
      </c>
      <c r="B228" s="291"/>
      <c r="C228" s="957"/>
      <c r="D228" s="859" t="s">
        <v>136</v>
      </c>
      <c r="E228" s="864"/>
      <c r="F228" s="864"/>
      <c r="G228" s="864"/>
      <c r="H228" s="864"/>
      <c r="I228" s="949"/>
      <c r="J228" s="950"/>
      <c r="K228" s="293"/>
      <c r="M228" s="521"/>
      <c r="N228" s="291"/>
      <c r="O228" s="957"/>
      <c r="P228" s="859" t="s">
        <v>136</v>
      </c>
      <c r="Q228" s="864"/>
      <c r="R228" s="864"/>
      <c r="S228" s="864"/>
      <c r="T228" s="864"/>
      <c r="U228" s="949"/>
      <c r="V228" s="950"/>
      <c r="W228" s="293"/>
    </row>
    <row r="229" spans="1:23" x14ac:dyDescent="0.25">
      <c r="A229" s="138" t="str">
        <f>IF(COUNT('Séries-DWF'!$A$11:$A$50)&gt;'Etiquette DWF'!N252,"X","")</f>
        <v>X</v>
      </c>
      <c r="B229" s="291"/>
      <c r="C229" s="957"/>
      <c r="D229" s="859" t="s">
        <v>137</v>
      </c>
      <c r="E229" s="864"/>
      <c r="F229" s="864"/>
      <c r="G229" s="864"/>
      <c r="H229" s="864"/>
      <c r="I229" s="949"/>
      <c r="J229" s="950"/>
      <c r="K229" s="293"/>
      <c r="M229" s="521"/>
      <c r="N229" s="291"/>
      <c r="O229" s="957"/>
      <c r="P229" s="859" t="s">
        <v>137</v>
      </c>
      <c r="Q229" s="864"/>
      <c r="R229" s="864"/>
      <c r="S229" s="864"/>
      <c r="T229" s="864"/>
      <c r="U229" s="949"/>
      <c r="V229" s="950"/>
      <c r="W229" s="293"/>
    </row>
    <row r="230" spans="1:23" ht="15.75" thickBot="1" x14ac:dyDescent="0.3">
      <c r="A230" s="138" t="str">
        <f>IF(COUNT('Séries-DWF'!$A$11:$A$50)&gt;'Etiquette DWF'!N252,"X","")</f>
        <v>X</v>
      </c>
      <c r="B230" s="291"/>
      <c r="C230" s="958"/>
      <c r="D230" s="862" t="s">
        <v>138</v>
      </c>
      <c r="E230" s="975"/>
      <c r="F230" s="975"/>
      <c r="G230" s="975"/>
      <c r="H230" s="975"/>
      <c r="I230" s="954"/>
      <c r="J230" s="955"/>
      <c r="K230" s="293"/>
      <c r="M230" s="521"/>
      <c r="N230" s="291"/>
      <c r="O230" s="958"/>
      <c r="P230" s="862" t="s">
        <v>138</v>
      </c>
      <c r="Q230" s="975"/>
      <c r="R230" s="975"/>
      <c r="S230" s="975"/>
      <c r="T230" s="975"/>
      <c r="U230" s="954"/>
      <c r="V230" s="955"/>
      <c r="W230" s="293"/>
    </row>
    <row r="231" spans="1:23" x14ac:dyDescent="0.25">
      <c r="A231" s="138" t="str">
        <f>IF(COUNT('Séries-DWF'!$A$11:$A$50)&gt;'Etiquette DWF'!N252,"X","")</f>
        <v>X</v>
      </c>
      <c r="B231" s="291"/>
      <c r="C231" s="961" t="s">
        <v>145</v>
      </c>
      <c r="D231" s="963" t="s">
        <v>146</v>
      </c>
      <c r="E231" s="964"/>
      <c r="F231" s="964"/>
      <c r="G231" s="964"/>
      <c r="H231" s="964"/>
      <c r="I231" s="965"/>
      <c r="J231" s="966"/>
      <c r="K231" s="293"/>
      <c r="M231" s="521"/>
      <c r="N231" s="291"/>
      <c r="O231" s="961" t="s">
        <v>145</v>
      </c>
      <c r="P231" s="963" t="s">
        <v>146</v>
      </c>
      <c r="Q231" s="964"/>
      <c r="R231" s="964"/>
      <c r="S231" s="964"/>
      <c r="T231" s="964"/>
      <c r="U231" s="965"/>
      <c r="V231" s="966"/>
      <c r="W231" s="293"/>
    </row>
    <row r="232" spans="1:23" x14ac:dyDescent="0.25">
      <c r="A232" s="138" t="str">
        <f>IF(COUNT('Séries-DWF'!$A$11:$A$50)&gt;'Etiquette DWF'!N252,"X","")</f>
        <v>X</v>
      </c>
      <c r="B232" s="291"/>
      <c r="C232" s="957"/>
      <c r="D232" s="859" t="s">
        <v>147</v>
      </c>
      <c r="E232" s="864"/>
      <c r="F232" s="864"/>
      <c r="G232" s="864"/>
      <c r="H232" s="864"/>
      <c r="I232" s="949"/>
      <c r="J232" s="950"/>
      <c r="K232" s="293"/>
      <c r="M232" s="521"/>
      <c r="N232" s="291"/>
      <c r="O232" s="957"/>
      <c r="P232" s="859" t="s">
        <v>147</v>
      </c>
      <c r="Q232" s="864"/>
      <c r="R232" s="864"/>
      <c r="S232" s="864"/>
      <c r="T232" s="864"/>
      <c r="U232" s="949"/>
      <c r="V232" s="950"/>
      <c r="W232" s="293"/>
    </row>
    <row r="233" spans="1:23" x14ac:dyDescent="0.25">
      <c r="A233" s="138" t="str">
        <f>IF(COUNT('Séries-DWF'!$A$11:$A$50)&gt;'Etiquette DWF'!N252,"X","")</f>
        <v>X</v>
      </c>
      <c r="B233" s="291"/>
      <c r="C233" s="957"/>
      <c r="D233" s="859" t="s">
        <v>148</v>
      </c>
      <c r="E233" s="864"/>
      <c r="F233" s="864"/>
      <c r="G233" s="864"/>
      <c r="H233" s="864"/>
      <c r="I233" s="949"/>
      <c r="J233" s="950"/>
      <c r="K233" s="293"/>
      <c r="M233" s="521"/>
      <c r="N233" s="291"/>
      <c r="O233" s="957"/>
      <c r="P233" s="859" t="s">
        <v>148</v>
      </c>
      <c r="Q233" s="864"/>
      <c r="R233" s="864"/>
      <c r="S233" s="864"/>
      <c r="T233" s="864"/>
      <c r="U233" s="949"/>
      <c r="V233" s="950"/>
      <c r="W233" s="293"/>
    </row>
    <row r="234" spans="1:23" x14ac:dyDescent="0.25">
      <c r="A234" s="138" t="str">
        <f>IF(COUNT('Séries-DWF'!$A$11:$A$50)&gt;'Etiquette DWF'!N252,"X","")</f>
        <v>X</v>
      </c>
      <c r="B234" s="291"/>
      <c r="C234" s="957"/>
      <c r="D234" s="859" t="s">
        <v>149</v>
      </c>
      <c r="E234" s="864"/>
      <c r="F234" s="864"/>
      <c r="G234" s="864"/>
      <c r="H234" s="864"/>
      <c r="I234" s="949"/>
      <c r="J234" s="950"/>
      <c r="K234" s="293"/>
      <c r="M234" s="521"/>
      <c r="N234" s="291"/>
      <c r="O234" s="957"/>
      <c r="P234" s="859" t="s">
        <v>149</v>
      </c>
      <c r="Q234" s="864"/>
      <c r="R234" s="864"/>
      <c r="S234" s="864"/>
      <c r="T234" s="864"/>
      <c r="U234" s="949"/>
      <c r="V234" s="950"/>
      <c r="W234" s="293"/>
    </row>
    <row r="235" spans="1:23" x14ac:dyDescent="0.25">
      <c r="A235" s="138" t="str">
        <f>IF(COUNT('Séries-DWF'!$A$11:$A$50)&gt;'Etiquette DWF'!N252,"X","")</f>
        <v>X</v>
      </c>
      <c r="B235" s="291"/>
      <c r="C235" s="957"/>
      <c r="D235" s="859" t="s">
        <v>150</v>
      </c>
      <c r="E235" s="864"/>
      <c r="F235" s="864"/>
      <c r="G235" s="864"/>
      <c r="H235" s="864"/>
      <c r="I235" s="949"/>
      <c r="J235" s="950"/>
      <c r="K235" s="293"/>
      <c r="M235" s="521"/>
      <c r="N235" s="291"/>
      <c r="O235" s="957"/>
      <c r="P235" s="859" t="s">
        <v>150</v>
      </c>
      <c r="Q235" s="864"/>
      <c r="R235" s="864"/>
      <c r="S235" s="864"/>
      <c r="T235" s="864"/>
      <c r="U235" s="949"/>
      <c r="V235" s="950"/>
      <c r="W235" s="293"/>
    </row>
    <row r="236" spans="1:23" x14ac:dyDescent="0.25">
      <c r="A236" s="138" t="str">
        <f>IF(COUNT('Séries-DWF'!$A$11:$A$50)&gt;'Etiquette DWF'!N252,"X","")</f>
        <v>X</v>
      </c>
      <c r="B236" s="291"/>
      <c r="C236" s="957"/>
      <c r="D236" s="859" t="s">
        <v>151</v>
      </c>
      <c r="E236" s="864"/>
      <c r="F236" s="864"/>
      <c r="G236" s="864"/>
      <c r="H236" s="864"/>
      <c r="I236" s="949"/>
      <c r="J236" s="950"/>
      <c r="K236" s="293"/>
      <c r="M236" s="521"/>
      <c r="N236" s="291"/>
      <c r="O236" s="957"/>
      <c r="P236" s="859" t="s">
        <v>151</v>
      </c>
      <c r="Q236" s="864"/>
      <c r="R236" s="864"/>
      <c r="S236" s="864"/>
      <c r="T236" s="864"/>
      <c r="U236" s="949"/>
      <c r="V236" s="950"/>
      <c r="W236" s="293"/>
    </row>
    <row r="237" spans="1:23" ht="15.75" thickBot="1" x14ac:dyDescent="0.3">
      <c r="A237" s="138" t="str">
        <f>IF(COUNT('Séries-DWF'!$A$11:$A$50)&gt;'Etiquette DWF'!N252,"X","")</f>
        <v>X</v>
      </c>
      <c r="B237" s="291"/>
      <c r="C237" s="962"/>
      <c r="D237" s="967" t="s">
        <v>152</v>
      </c>
      <c r="E237" s="968"/>
      <c r="F237" s="968"/>
      <c r="G237" s="968"/>
      <c r="H237" s="968"/>
      <c r="I237" s="969"/>
      <c r="J237" s="970"/>
      <c r="K237" s="293"/>
      <c r="M237" s="521"/>
      <c r="N237" s="291"/>
      <c r="O237" s="962"/>
      <c r="P237" s="967" t="s">
        <v>152</v>
      </c>
      <c r="Q237" s="968"/>
      <c r="R237" s="968"/>
      <c r="S237" s="968"/>
      <c r="T237" s="968"/>
      <c r="U237" s="969"/>
      <c r="V237" s="970"/>
      <c r="W237" s="293"/>
    </row>
    <row r="238" spans="1:23" x14ac:dyDescent="0.25">
      <c r="A238" s="138" t="str">
        <f>IF(COUNT('Séries-DWF'!$A$11:$A$50)&gt;'Etiquette DWF'!N252,"X","")</f>
        <v>X</v>
      </c>
      <c r="B238" s="291"/>
      <c r="C238" s="956" t="s">
        <v>126</v>
      </c>
      <c r="D238" s="918" t="s">
        <v>263</v>
      </c>
      <c r="E238" s="919"/>
      <c r="F238" s="920"/>
      <c r="G238" s="416" t="s">
        <v>174</v>
      </c>
      <c r="H238" s="416"/>
      <c r="I238" s="959"/>
      <c r="J238" s="960"/>
      <c r="K238" s="293"/>
      <c r="M238" s="521"/>
      <c r="N238" s="291"/>
      <c r="O238" s="956" t="s">
        <v>126</v>
      </c>
      <c r="P238" s="918" t="s">
        <v>263</v>
      </c>
      <c r="Q238" s="919"/>
      <c r="R238" s="920"/>
      <c r="S238" s="416" t="s">
        <v>174</v>
      </c>
      <c r="T238" s="416"/>
      <c r="U238" s="959"/>
      <c r="V238" s="960"/>
      <c r="W238" s="293"/>
    </row>
    <row r="239" spans="1:23" x14ac:dyDescent="0.25">
      <c r="A239" s="138" t="str">
        <f>IF(COUNT('Séries-DWF'!$A$11:$A$50)&gt;'Etiquette DWF'!N252,"X","")</f>
        <v>X</v>
      </c>
      <c r="B239" s="291"/>
      <c r="C239" s="957"/>
      <c r="D239" s="913" t="s">
        <v>128</v>
      </c>
      <c r="E239" s="914"/>
      <c r="F239" s="915"/>
      <c r="G239" s="110" t="s">
        <v>266</v>
      </c>
      <c r="H239" s="110"/>
      <c r="I239" s="949"/>
      <c r="J239" s="950"/>
      <c r="K239" s="293"/>
      <c r="M239" s="521"/>
      <c r="N239" s="291"/>
      <c r="O239" s="957"/>
      <c r="P239" s="913" t="s">
        <v>128</v>
      </c>
      <c r="Q239" s="914"/>
      <c r="R239" s="915"/>
      <c r="S239" s="110" t="s">
        <v>266</v>
      </c>
      <c r="T239" s="110"/>
      <c r="U239" s="949"/>
      <c r="V239" s="950"/>
      <c r="W239" s="293"/>
    </row>
    <row r="240" spans="1:23" x14ac:dyDescent="0.25">
      <c r="A240" s="138" t="str">
        <f>IF(COUNT('Séries-DWF'!$A$11:$A$50)&gt;'Etiquette DWF'!N252,"X","")</f>
        <v>X</v>
      </c>
      <c r="B240" s="291"/>
      <c r="C240" s="957"/>
      <c r="D240" s="913" t="s">
        <v>264</v>
      </c>
      <c r="E240" s="914"/>
      <c r="F240" s="915"/>
      <c r="G240" s="110" t="s">
        <v>265</v>
      </c>
      <c r="H240" s="110"/>
      <c r="I240" s="949"/>
      <c r="J240" s="950"/>
      <c r="K240" s="293"/>
      <c r="M240" s="521"/>
      <c r="N240" s="291"/>
      <c r="O240" s="957"/>
      <c r="P240" s="913" t="s">
        <v>264</v>
      </c>
      <c r="Q240" s="914"/>
      <c r="R240" s="915"/>
      <c r="S240" s="110" t="s">
        <v>265</v>
      </c>
      <c r="T240" s="110"/>
      <c r="U240" s="949"/>
      <c r="V240" s="950"/>
      <c r="W240" s="293"/>
    </row>
    <row r="241" spans="1:23" x14ac:dyDescent="0.25">
      <c r="A241" s="138" t="str">
        <f>IF(COUNT('Séries-DWF'!$A$11:$A$50)&gt;'Etiquette DWF'!N252,"X","")</f>
        <v>X</v>
      </c>
      <c r="B241" s="291"/>
      <c r="C241" s="957"/>
      <c r="D241" s="533" t="s">
        <v>267</v>
      </c>
      <c r="E241" s="518"/>
      <c r="F241" s="518"/>
      <c r="G241" s="110" t="s">
        <v>164</v>
      </c>
      <c r="H241" s="110"/>
      <c r="I241" s="949"/>
      <c r="J241" s="950"/>
      <c r="K241" s="293"/>
      <c r="M241" s="521"/>
      <c r="N241" s="291"/>
      <c r="O241" s="957"/>
      <c r="P241" s="533" t="s">
        <v>267</v>
      </c>
      <c r="Q241" s="518"/>
      <c r="R241" s="518"/>
      <c r="S241" s="110" t="s">
        <v>164</v>
      </c>
      <c r="T241" s="110"/>
      <c r="U241" s="949"/>
      <c r="V241" s="950"/>
      <c r="W241" s="293"/>
    </row>
    <row r="242" spans="1:23" ht="15.75" thickBot="1" x14ac:dyDescent="0.3">
      <c r="A242" s="138" t="str">
        <f>IF(COUNT('Séries-DWF'!$A$11:$A$50)&gt;'Etiquette DWF'!N252,"X","")</f>
        <v>X</v>
      </c>
      <c r="B242" s="291"/>
      <c r="C242" s="958"/>
      <c r="D242" s="534" t="s">
        <v>268</v>
      </c>
      <c r="E242" s="519"/>
      <c r="F242" s="519"/>
      <c r="G242" s="3" t="s">
        <v>164</v>
      </c>
      <c r="H242" s="3"/>
      <c r="I242" s="954"/>
      <c r="J242" s="955"/>
      <c r="K242" s="293"/>
      <c r="M242" s="521"/>
      <c r="N242" s="291"/>
      <c r="O242" s="958"/>
      <c r="P242" s="534" t="s">
        <v>268</v>
      </c>
      <c r="Q242" s="519"/>
      <c r="R242" s="519"/>
      <c r="S242" s="3" t="s">
        <v>164</v>
      </c>
      <c r="T242" s="3"/>
      <c r="U242" s="954"/>
      <c r="V242" s="955"/>
      <c r="W242" s="293"/>
    </row>
    <row r="243" spans="1:23" ht="15.75" thickBot="1" x14ac:dyDescent="0.3">
      <c r="A243" s="138" t="str">
        <f>IF(COUNT('Séries-DWF'!$A$11:$A$50)&gt;'Etiquette DWF'!N252,"X","")</f>
        <v>X</v>
      </c>
      <c r="B243" s="291"/>
      <c r="C243" s="292"/>
      <c r="D243" s="292"/>
      <c r="E243" s="292"/>
      <c r="F243" s="292"/>
      <c r="G243" s="292"/>
      <c r="H243" s="292"/>
      <c r="I243" s="292"/>
      <c r="J243" s="292"/>
      <c r="K243" s="293"/>
      <c r="M243" s="521"/>
      <c r="N243" s="291"/>
      <c r="O243" s="292"/>
      <c r="P243" s="292"/>
      <c r="Q243" s="292"/>
      <c r="R243" s="292"/>
      <c r="S243" s="292"/>
      <c r="T243" s="292"/>
      <c r="U243" s="292"/>
      <c r="V243" s="292"/>
      <c r="W243" s="293"/>
    </row>
    <row r="244" spans="1:23" ht="18.75" x14ac:dyDescent="0.3">
      <c r="A244" s="138" t="str">
        <f>IF(COUNT('Séries-DWF'!$A$11:$A$50)&gt;'Etiquette DWF'!N252,"X","")</f>
        <v>X</v>
      </c>
      <c r="B244" s="291"/>
      <c r="C244" s="901" t="s">
        <v>269</v>
      </c>
      <c r="D244" s="902"/>
      <c r="E244" s="902"/>
      <c r="F244" s="902"/>
      <c r="G244" s="902"/>
      <c r="H244" s="902"/>
      <c r="I244" s="902"/>
      <c r="J244" s="903"/>
      <c r="K244" s="293"/>
      <c r="M244" s="521"/>
      <c r="N244" s="291"/>
      <c r="O244" s="901" t="s">
        <v>269</v>
      </c>
      <c r="P244" s="902"/>
      <c r="Q244" s="902"/>
      <c r="R244" s="902"/>
      <c r="S244" s="902"/>
      <c r="T244" s="902"/>
      <c r="U244" s="902"/>
      <c r="V244" s="903"/>
      <c r="W244" s="293"/>
    </row>
    <row r="245" spans="1:23" x14ac:dyDescent="0.25">
      <c r="A245" s="138" t="str">
        <f>IF(COUNT('Séries-DWF'!$A$11:$A$50)&gt;'Etiquette DWF'!N252,"X","")</f>
        <v>X</v>
      </c>
      <c r="B245" s="291"/>
      <c r="C245" s="904"/>
      <c r="D245" s="905"/>
      <c r="E245" s="905"/>
      <c r="F245" s="905"/>
      <c r="G245" s="905"/>
      <c r="H245" s="905"/>
      <c r="I245" s="905"/>
      <c r="J245" s="906"/>
      <c r="K245" s="293"/>
      <c r="M245" s="521"/>
      <c r="N245" s="291"/>
      <c r="O245" s="904"/>
      <c r="P245" s="905"/>
      <c r="Q245" s="905"/>
      <c r="R245" s="905"/>
      <c r="S245" s="905"/>
      <c r="T245" s="905"/>
      <c r="U245" s="905"/>
      <c r="V245" s="906"/>
      <c r="W245" s="293"/>
    </row>
    <row r="246" spans="1:23" x14ac:dyDescent="0.25">
      <c r="A246" s="138" t="str">
        <f>IF(COUNT('Séries-DWF'!$A$11:$A$50)&gt;'Etiquette DWF'!N252,"X","")</f>
        <v>X</v>
      </c>
      <c r="B246" s="291"/>
      <c r="C246" s="907"/>
      <c r="D246" s="908"/>
      <c r="E246" s="908"/>
      <c r="F246" s="908"/>
      <c r="G246" s="908"/>
      <c r="H246" s="908"/>
      <c r="I246" s="908"/>
      <c r="J246" s="909"/>
      <c r="K246" s="293"/>
      <c r="M246" s="521"/>
      <c r="N246" s="291"/>
      <c r="O246" s="907"/>
      <c r="P246" s="908"/>
      <c r="Q246" s="908"/>
      <c r="R246" s="908"/>
      <c r="S246" s="908"/>
      <c r="T246" s="908"/>
      <c r="U246" s="908"/>
      <c r="V246" s="909"/>
      <c r="W246" s="293"/>
    </row>
    <row r="247" spans="1:23" x14ac:dyDescent="0.25">
      <c r="A247" s="138" t="str">
        <f>IF(COUNT('Séries-DWF'!$A$11:$A$50)&gt;'Etiquette DWF'!N252,"X","")</f>
        <v>X</v>
      </c>
      <c r="B247" s="291"/>
      <c r="C247" s="907"/>
      <c r="D247" s="908"/>
      <c r="E247" s="908"/>
      <c r="F247" s="908"/>
      <c r="G247" s="908"/>
      <c r="H247" s="908"/>
      <c r="I247" s="908"/>
      <c r="J247" s="909"/>
      <c r="K247" s="293"/>
      <c r="M247" s="521"/>
      <c r="N247" s="291"/>
      <c r="O247" s="907"/>
      <c r="P247" s="908"/>
      <c r="Q247" s="908"/>
      <c r="R247" s="908"/>
      <c r="S247" s="908"/>
      <c r="T247" s="908"/>
      <c r="U247" s="908"/>
      <c r="V247" s="909"/>
      <c r="W247" s="293"/>
    </row>
    <row r="248" spans="1:23" ht="15.75" thickBot="1" x14ac:dyDescent="0.3">
      <c r="A248" s="138" t="str">
        <f>IF(COUNT('Séries-DWF'!$A$11:$A$50)&gt;'Etiquette DWF'!N252,"X","")</f>
        <v>X</v>
      </c>
      <c r="B248" s="291"/>
      <c r="C248" s="910"/>
      <c r="D248" s="911"/>
      <c r="E248" s="911"/>
      <c r="F248" s="911"/>
      <c r="G248" s="911"/>
      <c r="H248" s="911"/>
      <c r="I248" s="911"/>
      <c r="J248" s="912"/>
      <c r="K248" s="293"/>
      <c r="M248" s="521"/>
      <c r="N248" s="291"/>
      <c r="O248" s="910"/>
      <c r="P248" s="911"/>
      <c r="Q248" s="911"/>
      <c r="R248" s="911"/>
      <c r="S248" s="911"/>
      <c r="T248" s="911"/>
      <c r="U248" s="911"/>
      <c r="V248" s="912"/>
      <c r="W248" s="293"/>
    </row>
    <row r="249" spans="1:23" ht="15.75" thickBot="1" x14ac:dyDescent="0.3">
      <c r="A249" s="138" t="str">
        <f>IF(COUNT('Séries-DWF'!$A$11:$A$50)&gt;'Etiquette DWF'!N252,"X","")</f>
        <v>X</v>
      </c>
      <c r="B249" s="294"/>
      <c r="C249" s="295"/>
      <c r="D249" s="295"/>
      <c r="E249" s="295"/>
      <c r="F249" s="295"/>
      <c r="G249" s="295"/>
      <c r="H249" s="295"/>
      <c r="I249" s="295"/>
      <c r="J249" s="295"/>
      <c r="K249" s="296"/>
      <c r="M249" s="521"/>
      <c r="N249" s="294"/>
      <c r="O249" s="295"/>
      <c r="P249" s="295"/>
      <c r="Q249" s="295"/>
      <c r="R249" s="295"/>
      <c r="S249" s="295"/>
      <c r="T249" s="295"/>
      <c r="U249" s="295"/>
      <c r="V249" s="295"/>
      <c r="W249" s="296"/>
    </row>
    <row r="250" spans="1:23" ht="15" customHeight="1" x14ac:dyDescent="0.25">
      <c r="A250" s="138" t="str">
        <f>IF(COUNT('Séries-DWF'!$A$11:$A$50)&gt;'Etiquette DWF'!N252,"X","")</f>
        <v>X</v>
      </c>
      <c r="B250" s="522"/>
      <c r="C250" s="522"/>
      <c r="D250" s="522"/>
      <c r="E250" s="522"/>
      <c r="F250" s="522"/>
      <c r="G250" s="522"/>
      <c r="H250" s="522"/>
      <c r="I250" s="522"/>
      <c r="J250" s="522"/>
      <c r="K250" s="522"/>
      <c r="L250" s="522"/>
      <c r="M250" s="523"/>
      <c r="N250" s="522"/>
      <c r="O250" s="522"/>
      <c r="P250" s="522"/>
      <c r="Q250" s="522"/>
      <c r="R250" s="522"/>
      <c r="S250" s="522"/>
      <c r="T250" s="522"/>
      <c r="U250" s="522"/>
      <c r="V250" s="522"/>
      <c r="W250" s="522"/>
    </row>
    <row r="251" spans="1:23" ht="15" customHeight="1" thickBot="1" x14ac:dyDescent="0.3">
      <c r="A251" s="138" t="str">
        <f>IF(COUNT('Séries-DWF'!$A$11:$A$50)&gt;'Etiquette DWF'!N252,"X","")</f>
        <v>X</v>
      </c>
      <c r="M251" s="521"/>
    </row>
    <row r="252" spans="1:23" x14ac:dyDescent="0.25">
      <c r="A252" s="138" t="str">
        <f>IF(COUNT('Séries-DWF'!$A$11:$A$50)&gt;'Etiquette DWF'!N252,"X","")</f>
        <v>X</v>
      </c>
      <c r="B252" s="137">
        <f>N202+1</f>
        <v>10</v>
      </c>
      <c r="C252" s="289"/>
      <c r="D252" s="289"/>
      <c r="E252" s="289"/>
      <c r="F252" s="289"/>
      <c r="G252" s="289"/>
      <c r="H252" s="289"/>
      <c r="I252" s="289"/>
      <c r="J252" s="289"/>
      <c r="K252" s="290"/>
      <c r="M252" s="521"/>
      <c r="N252" s="137">
        <f>B252+1</f>
        <v>11</v>
      </c>
      <c r="O252" s="289"/>
      <c r="P252" s="289"/>
      <c r="Q252" s="289"/>
      <c r="R252" s="289"/>
      <c r="S252" s="289"/>
      <c r="T252" s="289"/>
      <c r="U252" s="289"/>
      <c r="V252" s="289"/>
      <c r="W252" s="290"/>
    </row>
    <row r="253" spans="1:23" ht="23.25" x14ac:dyDescent="0.35">
      <c r="A253" s="138" t="str">
        <f>IF(COUNT('Séries-DWF'!$A$11:$A$50)&gt;'Etiquette DWF'!N252,"X","")</f>
        <v>X</v>
      </c>
      <c r="B253" s="291"/>
      <c r="C253" s="931" t="s">
        <v>246</v>
      </c>
      <c r="D253" s="931"/>
      <c r="E253" s="953" t="str">
        <f ca="1">OFFSET('Séries-DWF'!$A$11,B252,13)</f>
        <v>DWF</v>
      </c>
      <c r="F253" s="953"/>
      <c r="G253" s="953"/>
      <c r="H253" s="953"/>
      <c r="I253" s="953"/>
      <c r="J253" s="953"/>
      <c r="K253" s="293"/>
      <c r="M253" s="521"/>
      <c r="N253" s="291"/>
      <c r="O253" s="931" t="s">
        <v>246</v>
      </c>
      <c r="P253" s="931"/>
      <c r="Q253" s="953" t="str">
        <f ca="1">OFFSET('Séries-DWF'!$A$11,N252,13)</f>
        <v>DWF</v>
      </c>
      <c r="R253" s="953"/>
      <c r="S253" s="953"/>
      <c r="T253" s="953"/>
      <c r="U253" s="953"/>
      <c r="V253" s="953"/>
      <c r="W253" s="293"/>
    </row>
    <row r="254" spans="1:23" x14ac:dyDescent="0.25">
      <c r="A254" s="138" t="str">
        <f>IF(COUNT('Séries-DWF'!$A$11:$A$50)&gt;'Etiquette DWF'!N252,"X","")</f>
        <v>X</v>
      </c>
      <c r="B254" s="291"/>
      <c r="C254" s="945"/>
      <c r="D254" s="945"/>
      <c r="E254" s="945"/>
      <c r="F254" s="945"/>
      <c r="G254" s="945"/>
      <c r="H254" s="945"/>
      <c r="I254" s="945"/>
      <c r="J254" s="945"/>
      <c r="K254" s="293"/>
      <c r="M254" s="521"/>
      <c r="N254" s="291"/>
      <c r="O254" s="945"/>
      <c r="P254" s="945"/>
      <c r="Q254" s="945"/>
      <c r="R254" s="945"/>
      <c r="S254" s="945"/>
      <c r="T254" s="945"/>
      <c r="U254" s="945"/>
      <c r="V254" s="945"/>
      <c r="W254" s="293"/>
    </row>
    <row r="255" spans="1:23" ht="21" x14ac:dyDescent="0.35">
      <c r="A255" s="138" t="str">
        <f>IF(COUNT('Séries-DWF'!$A$11:$A$50)&gt;'Etiquette DWF'!N252,"X","")</f>
        <v>X</v>
      </c>
      <c r="B255" s="291"/>
      <c r="C255" s="931" t="s">
        <v>39</v>
      </c>
      <c r="D255" s="931"/>
      <c r="E255" s="932">
        <f ca="1">OFFSET('Séries-DWF'!$A$11,B252,0)</f>
        <v>6</v>
      </c>
      <c r="F255" s="932"/>
      <c r="G255" s="948" t="s">
        <v>67</v>
      </c>
      <c r="H255" s="948"/>
      <c r="I255" s="932">
        <f ca="1">OFFSET('Séries-DWF'!$A$11,B252,6)</f>
        <v>1</v>
      </c>
      <c r="J255" s="932"/>
      <c r="K255" s="293"/>
      <c r="M255" s="521"/>
      <c r="N255" s="291"/>
      <c r="O255" s="931" t="s">
        <v>39</v>
      </c>
      <c r="P255" s="931"/>
      <c r="Q255" s="932">
        <f ca="1">OFFSET('Séries-DWF'!$A$11,N252,0)</f>
        <v>6</v>
      </c>
      <c r="R255" s="932"/>
      <c r="S255" s="948" t="s">
        <v>67</v>
      </c>
      <c r="T255" s="948"/>
      <c r="U255" s="932">
        <f ca="1">OFFSET('Séries-DWF'!$A$11,N252,6)</f>
        <v>2</v>
      </c>
      <c r="V255" s="932"/>
      <c r="W255" s="293"/>
    </row>
    <row r="256" spans="1:23" ht="23.25" x14ac:dyDescent="0.35">
      <c r="A256" s="138" t="str">
        <f>IF(COUNT('Séries-DWF'!$A$11:$A$50)&gt;'Etiquette DWF'!N252,"X","")</f>
        <v>X</v>
      </c>
      <c r="B256" s="291"/>
      <c r="C256" s="931" t="s">
        <v>1</v>
      </c>
      <c r="D256" s="931"/>
      <c r="E256" s="953" t="str">
        <f ca="1">OFFSET('Séries-DWF'!$A$11,B252,9)</f>
        <v>REGNARD</v>
      </c>
      <c r="F256" s="953"/>
      <c r="G256" s="948" t="s">
        <v>2</v>
      </c>
      <c r="H256" s="948"/>
      <c r="I256" s="932" t="str">
        <f ca="1">OFFSET('Séries-DWF'!$A$11,B252,10)</f>
        <v>Caroline</v>
      </c>
      <c r="J256" s="932"/>
      <c r="K256" s="293"/>
      <c r="M256" s="521"/>
      <c r="N256" s="291"/>
      <c r="O256" s="931" t="s">
        <v>1</v>
      </c>
      <c r="P256" s="931"/>
      <c r="Q256" s="953" t="str">
        <f ca="1">OFFSET('Séries-DWF'!$A$11,N252,9)</f>
        <v>GATA</v>
      </c>
      <c r="R256" s="953"/>
      <c r="S256" s="948" t="s">
        <v>2</v>
      </c>
      <c r="T256" s="948"/>
      <c r="U256" s="932" t="str">
        <f ca="1">OFFSET('Séries-DWF'!$A$11,N252,10)</f>
        <v>Aude</v>
      </c>
      <c r="V256" s="932"/>
      <c r="W256" s="293"/>
    </row>
    <row r="257" spans="1:23" ht="21" x14ac:dyDescent="0.35">
      <c r="A257" s="138" t="str">
        <f>IF(COUNT('Séries-DWF'!$A$11:$A$50)&gt;'Etiquette DWF'!N252,"X","")</f>
        <v>X</v>
      </c>
      <c r="B257" s="291"/>
      <c r="C257" s="520" t="s">
        <v>258</v>
      </c>
      <c r="D257" s="520"/>
      <c r="E257" s="527" t="str">
        <f ca="1">OFFSET('Séries-DWF'!$A$11,B252,11)</f>
        <v>Femme</v>
      </c>
      <c r="F257" s="525"/>
      <c r="G257" s="866" t="s">
        <v>270</v>
      </c>
      <c r="H257" s="866"/>
      <c r="I257" s="527" t="str">
        <f ca="1">OFFSET('Séries-DWF'!$A$11,B252,8)</f>
        <v xml:space="preserve">N°2 </v>
      </c>
      <c r="J257" s="527"/>
      <c r="K257" s="293"/>
      <c r="M257" s="521"/>
      <c r="N257" s="291"/>
      <c r="O257" s="520" t="s">
        <v>258</v>
      </c>
      <c r="P257" s="520"/>
      <c r="Q257" s="527" t="str">
        <f ca="1">OFFSET('Séries-DWF'!$A$11,N252,11)</f>
        <v>Femme</v>
      </c>
      <c r="R257" s="525"/>
      <c r="S257" s="866" t="s">
        <v>270</v>
      </c>
      <c r="T257" s="866"/>
      <c r="U257" s="527" t="str">
        <f ca="1">OFFSET('Séries-DWF'!$A$11,N252,8)</f>
        <v xml:space="preserve">N°4 </v>
      </c>
      <c r="V257" s="527"/>
      <c r="W257" s="293"/>
    </row>
    <row r="258" spans="1:23" ht="18.75" x14ac:dyDescent="0.3">
      <c r="A258" s="138" t="str">
        <f>IF(COUNT('Séries-DWF'!$A$11:$A$50)&gt;'Etiquette DWF'!N252,"X","")</f>
        <v>X</v>
      </c>
      <c r="B258" s="291"/>
      <c r="C258" s="952" t="s">
        <v>68</v>
      </c>
      <c r="D258" s="952"/>
      <c r="E258" s="866" t="s">
        <v>69</v>
      </c>
      <c r="F258" s="866"/>
      <c r="G258" s="951">
        <f ca="1">OFFSET('Séries-DWF'!$A$11,B252,2)</f>
        <v>0.48402777777777778</v>
      </c>
      <c r="H258" s="951"/>
      <c r="I258" s="951"/>
      <c r="J258" s="951"/>
      <c r="K258" s="293"/>
      <c r="M258" s="521"/>
      <c r="N258" s="291"/>
      <c r="O258" s="952" t="s">
        <v>68</v>
      </c>
      <c r="P258" s="952"/>
      <c r="Q258" s="866" t="s">
        <v>69</v>
      </c>
      <c r="R258" s="866"/>
      <c r="S258" s="951">
        <f ca="1">OFFSET('Séries-DWF'!$A$11,N252,2)</f>
        <v>0.48402777777777778</v>
      </c>
      <c r="T258" s="951"/>
      <c r="U258" s="951"/>
      <c r="V258" s="951"/>
      <c r="W258" s="293"/>
    </row>
    <row r="259" spans="1:23" ht="18.75" x14ac:dyDescent="0.3">
      <c r="A259" s="138" t="str">
        <f>IF(COUNT('Séries-DWF'!$A$11:$A$50)&gt;'Etiquette DWF'!N252,"X","")</f>
        <v>X</v>
      </c>
      <c r="B259" s="291"/>
      <c r="C259" s="952"/>
      <c r="D259" s="952"/>
      <c r="E259" s="866" t="s">
        <v>70</v>
      </c>
      <c r="F259" s="866"/>
      <c r="G259" s="951">
        <f ca="1">OFFSET('Séries-DWF'!$A$11,B252,3)</f>
        <v>0.50486111111111109</v>
      </c>
      <c r="H259" s="951"/>
      <c r="I259" s="951"/>
      <c r="J259" s="951"/>
      <c r="K259" s="293"/>
      <c r="M259" s="521"/>
      <c r="N259" s="291"/>
      <c r="O259" s="952"/>
      <c r="P259" s="952"/>
      <c r="Q259" s="866" t="s">
        <v>70</v>
      </c>
      <c r="R259" s="866"/>
      <c r="S259" s="951">
        <f ca="1">OFFSET('Séries-DWF'!$A$11,N252,3)</f>
        <v>0.50486111111111109</v>
      </c>
      <c r="T259" s="951"/>
      <c r="U259" s="951"/>
      <c r="V259" s="951"/>
      <c r="W259" s="293"/>
    </row>
    <row r="260" spans="1:23" ht="18.75" x14ac:dyDescent="0.3">
      <c r="A260" s="138" t="str">
        <f>IF(COUNT('Séries-DWF'!$A$11:$A$50)&gt;'Etiquette DWF'!N252,"X","")</f>
        <v>X</v>
      </c>
      <c r="B260" s="291"/>
      <c r="C260" s="952"/>
      <c r="D260" s="952"/>
      <c r="E260" s="866" t="s">
        <v>257</v>
      </c>
      <c r="F260" s="866"/>
      <c r="G260" s="951">
        <f ca="1">OFFSET('Séries-DWF'!$A$11,B252,4)</f>
        <v>0.50555555555555554</v>
      </c>
      <c r="H260" s="951"/>
      <c r="I260" s="951"/>
      <c r="J260" s="951"/>
      <c r="K260" s="293"/>
      <c r="M260" s="521"/>
      <c r="N260" s="291"/>
      <c r="O260" s="952"/>
      <c r="P260" s="952"/>
      <c r="Q260" s="866" t="s">
        <v>257</v>
      </c>
      <c r="R260" s="866"/>
      <c r="S260" s="951">
        <f ca="1">OFFSET('Séries-DWF'!$A$11,N252,4)</f>
        <v>0.50555555555555554</v>
      </c>
      <c r="T260" s="951"/>
      <c r="U260" s="951"/>
      <c r="V260" s="951"/>
      <c r="W260" s="293"/>
    </row>
    <row r="261" spans="1:23" ht="21" x14ac:dyDescent="0.35">
      <c r="A261" s="138" t="str">
        <f>IF(COUNT('Séries-DWF'!$A$11:$A$50)&gt;'Etiquette DWF'!N252,"X","")</f>
        <v>X</v>
      </c>
      <c r="B261" s="291"/>
      <c r="C261" s="952"/>
      <c r="D261" s="952"/>
      <c r="E261" s="866" t="s">
        <v>71</v>
      </c>
      <c r="F261" s="866"/>
      <c r="G261" s="947">
        <f ca="1">OFFSET('Séries-DWF'!$A$11,B252,5)</f>
        <v>0.50694444444444442</v>
      </c>
      <c r="H261" s="947"/>
      <c r="I261" s="947"/>
      <c r="J261" s="947"/>
      <c r="K261" s="293"/>
      <c r="M261" s="521"/>
      <c r="N261" s="291"/>
      <c r="O261" s="952"/>
      <c r="P261" s="952"/>
      <c r="Q261" s="866" t="s">
        <v>71</v>
      </c>
      <c r="R261" s="866"/>
      <c r="S261" s="947">
        <f ca="1">OFFSET('Séries-DWF'!$A$11,N252,5)</f>
        <v>0.50694444444444442</v>
      </c>
      <c r="T261" s="947"/>
      <c r="U261" s="947"/>
      <c r="V261" s="947"/>
      <c r="W261" s="293"/>
    </row>
    <row r="262" spans="1:23" ht="21" x14ac:dyDescent="0.35">
      <c r="A262" s="138" t="str">
        <f>IF(COUNT('Séries-DWF'!$A$11:$A$50)&gt;'Etiquette DWF'!N252,"X","")</f>
        <v>X</v>
      </c>
      <c r="B262" s="291"/>
      <c r="C262" s="931" t="s">
        <v>248</v>
      </c>
      <c r="D262" s="931"/>
      <c r="E262" s="948" t="str">
        <f ca="1">IF(E253="","",IF(OR(E253="DWF",E253="DNF"),"Distance","Temps"))</f>
        <v>Distance</v>
      </c>
      <c r="F262" s="948"/>
      <c r="G262" s="525">
        <f ca="1">OFFSET('Séries-DWF'!$A$11,B252,18)</f>
        <v>126</v>
      </c>
      <c r="H262" s="524" t="str">
        <f ca="1">OFFSET('Séries-DWF'!$A$11,B252,19)</f>
        <v>m</v>
      </c>
      <c r="I262" s="526" t="str">
        <f ca="1">OFFSET('Séries-DWF'!$A$11,B252,20)</f>
        <v/>
      </c>
      <c r="J262" s="524" t="str">
        <f ca="1">OFFSET('Séries-DWF'!$A$11,B252,21)</f>
        <v/>
      </c>
      <c r="K262" s="293"/>
      <c r="M262" s="521"/>
      <c r="N262" s="291"/>
      <c r="O262" s="931" t="s">
        <v>248</v>
      </c>
      <c r="P262" s="931"/>
      <c r="Q262" s="948" t="str">
        <f ca="1">IF(Q253="","",IF(OR(Q253="DWF",Q253="DNF"),"Distance","Temps"))</f>
        <v>Distance</v>
      </c>
      <c r="R262" s="948"/>
      <c r="S262" s="525">
        <f ca="1">OFFSET('Séries-DWF'!$A$11,N252,18)</f>
        <v>140</v>
      </c>
      <c r="T262" s="524" t="str">
        <f ca="1">OFFSET('Séries-DWF'!$A$11,N252,19)</f>
        <v>m</v>
      </c>
      <c r="U262" s="526" t="str">
        <f ca="1">OFFSET('Séries-DWF'!$A$11,N252,20)</f>
        <v/>
      </c>
      <c r="V262" s="524" t="str">
        <f ca="1">OFFSET('Séries-DWF'!$A$11,N252,21)</f>
        <v/>
      </c>
      <c r="W262" s="293"/>
    </row>
    <row r="263" spans="1:23" ht="18.75" x14ac:dyDescent="0.3">
      <c r="A263" s="138" t="str">
        <f>IF(COUNT('Séries-DWF'!$A$11:$A$50)&gt;'Etiquette DWF'!N252,"X","")</f>
        <v>X</v>
      </c>
      <c r="B263" s="291"/>
      <c r="C263" s="931"/>
      <c r="D263" s="931"/>
      <c r="E263" s="933" t="s">
        <v>273</v>
      </c>
      <c r="F263" s="510" t="s">
        <v>271</v>
      </c>
      <c r="G263" s="528" t="str">
        <f ca="1">OFFSET('Séries-DWF'!$A$11,B252,14)</f>
        <v>101</v>
      </c>
      <c r="H263" s="529" t="str">
        <f ca="1">OFFSET('Séries-DWF'!$A$11,B252,15)</f>
        <v>m</v>
      </c>
      <c r="I263" s="528" t="str">
        <f ca="1">OFFSET('Séries-DWF'!$A$11,B252,16)</f>
        <v/>
      </c>
      <c r="J263" s="529" t="str">
        <f ca="1">OFFSET('Séries-DWF'!$A$11,B252,17)</f>
        <v/>
      </c>
      <c r="K263" s="293"/>
      <c r="M263" s="521"/>
      <c r="N263" s="291"/>
      <c r="O263" s="931"/>
      <c r="P263" s="931"/>
      <c r="Q263" s="933" t="s">
        <v>273</v>
      </c>
      <c r="R263" s="510" t="s">
        <v>271</v>
      </c>
      <c r="S263" s="528" t="str">
        <f ca="1">OFFSET('Séries-DWF'!$A$11,N252,14)</f>
        <v>115</v>
      </c>
      <c r="T263" s="529" t="str">
        <f ca="1">OFFSET('Séries-DWF'!$A$11,N252,15)</f>
        <v>m</v>
      </c>
      <c r="U263" s="528" t="str">
        <f ca="1">OFFSET('Séries-DWF'!$A$11,N252,16)</f>
        <v/>
      </c>
      <c r="V263" s="529" t="str">
        <f ca="1">OFFSET('Séries-DWF'!$A$11,N252,17)</f>
        <v/>
      </c>
      <c r="W263" s="293"/>
    </row>
    <row r="264" spans="1:23" ht="18.75" x14ac:dyDescent="0.3">
      <c r="A264" s="138" t="str">
        <f>IF(COUNT('Séries-DWF'!$A$11:$A$50)&gt;'Etiquette DWF'!N252,"X","")</f>
        <v>X</v>
      </c>
      <c r="B264" s="291"/>
      <c r="C264" s="931"/>
      <c r="D264" s="931"/>
      <c r="E264" s="933"/>
      <c r="F264" s="510" t="s">
        <v>272</v>
      </c>
      <c r="G264" s="528" t="str">
        <f ca="1">OFFSET('Séries-DWF'!$A$11,B252,22)</f>
        <v>151</v>
      </c>
      <c r="H264" s="529" t="str">
        <f ca="1">OFFSET('Séries-DWF'!$A$11,B252,23)</f>
        <v>m</v>
      </c>
      <c r="I264" s="528" t="str">
        <f ca="1">OFFSET('Séries-DWF'!$A$11,B252,24)</f>
        <v/>
      </c>
      <c r="J264" s="529" t="str">
        <f ca="1">OFFSET('Séries-DWF'!$A$11,B252,25)</f>
        <v/>
      </c>
      <c r="K264" s="293"/>
      <c r="M264" s="521"/>
      <c r="N264" s="291"/>
      <c r="O264" s="931"/>
      <c r="P264" s="931"/>
      <c r="Q264" s="933"/>
      <c r="R264" s="510" t="s">
        <v>272</v>
      </c>
      <c r="S264" s="528" t="str">
        <f ca="1">OFFSET('Séries-DWF'!$A$11,N252,22)</f>
        <v>165</v>
      </c>
      <c r="T264" s="529" t="str">
        <f ca="1">OFFSET('Séries-DWF'!$A$11,N252,23)</f>
        <v>m</v>
      </c>
      <c r="U264" s="528" t="str">
        <f ca="1">OFFSET('Séries-DWF'!$A$11,N252,24)</f>
        <v/>
      </c>
      <c r="V264" s="529" t="str">
        <f ca="1">OFFSET('Séries-DWF'!$A$11,N252,25)</f>
        <v/>
      </c>
      <c r="W264" s="293"/>
    </row>
    <row r="265" spans="1:23" x14ac:dyDescent="0.25">
      <c r="A265" s="138" t="str">
        <f>IF(COUNT('Séries-DWF'!$A$11:$A$50)&gt;'Etiquette DWF'!N252,"X","")</f>
        <v>X</v>
      </c>
      <c r="B265" s="291"/>
      <c r="C265" s="945"/>
      <c r="D265" s="945"/>
      <c r="E265" s="945"/>
      <c r="F265" s="945"/>
      <c r="G265" s="945"/>
      <c r="H265" s="945"/>
      <c r="I265" s="945"/>
      <c r="J265" s="945"/>
      <c r="K265" s="293"/>
      <c r="M265" s="521"/>
      <c r="N265" s="291"/>
      <c r="O265" s="945"/>
      <c r="P265" s="945"/>
      <c r="Q265" s="945"/>
      <c r="R265" s="945"/>
      <c r="S265" s="945"/>
      <c r="T265" s="945"/>
      <c r="U265" s="945"/>
      <c r="V265" s="945"/>
      <c r="W265" s="293"/>
    </row>
    <row r="266" spans="1:23" ht="18.75" x14ac:dyDescent="0.3">
      <c r="A266" s="138" t="str">
        <f>IF(COUNT('Séries-DWF'!$A$11:$A$50)&gt;'Etiquette DWF'!N252,"X","")</f>
        <v>X</v>
      </c>
      <c r="B266" s="291"/>
      <c r="C266" s="946" t="s">
        <v>259</v>
      </c>
      <c r="D266" s="946"/>
      <c r="E266" s="946"/>
      <c r="F266" s="946"/>
      <c r="G266" s="946"/>
      <c r="H266" s="946"/>
      <c r="I266" s="946"/>
      <c r="J266" s="946"/>
      <c r="K266" s="293"/>
      <c r="M266" s="521"/>
      <c r="N266" s="291"/>
      <c r="O266" s="946" t="s">
        <v>259</v>
      </c>
      <c r="P266" s="946"/>
      <c r="Q266" s="946"/>
      <c r="R266" s="946"/>
      <c r="S266" s="946"/>
      <c r="T266" s="946"/>
      <c r="U266" s="946"/>
      <c r="V266" s="946"/>
      <c r="W266" s="293"/>
    </row>
    <row r="267" spans="1:23" ht="15.75" thickBot="1" x14ac:dyDescent="0.3">
      <c r="A267" s="138" t="str">
        <f>IF(COUNT('Séries-DWF'!$A$11:$A$50)&gt;'Etiquette DWF'!N252,"X","")</f>
        <v>X</v>
      </c>
      <c r="B267" s="291"/>
      <c r="C267" s="945"/>
      <c r="D267" s="945"/>
      <c r="E267" s="945"/>
      <c r="F267" s="945"/>
      <c r="G267" s="945"/>
      <c r="H267" s="945"/>
      <c r="I267" s="945"/>
      <c r="J267" s="945"/>
      <c r="K267" s="293"/>
      <c r="M267" s="521"/>
      <c r="N267" s="291"/>
      <c r="O267" s="945"/>
      <c r="P267" s="945"/>
      <c r="Q267" s="945"/>
      <c r="R267" s="945"/>
      <c r="S267" s="945"/>
      <c r="T267" s="945"/>
      <c r="U267" s="945"/>
      <c r="V267" s="945"/>
      <c r="W267" s="293"/>
    </row>
    <row r="268" spans="1:23" ht="15.75" thickBot="1" x14ac:dyDescent="0.3">
      <c r="A268" s="138" t="str">
        <f>IF(COUNT('Séries-DWF'!$A$11:$A$50)&gt;'Etiquette DWF'!N252,"X","")</f>
        <v>X</v>
      </c>
      <c r="B268" s="291"/>
      <c r="C268" s="933" t="s">
        <v>262</v>
      </c>
      <c r="D268" s="934"/>
      <c r="E268" s="530"/>
      <c r="F268" s="531"/>
      <c r="G268" s="531"/>
      <c r="H268" s="531"/>
      <c r="I268" s="531"/>
      <c r="J268" s="532"/>
      <c r="K268" s="293"/>
      <c r="M268" s="521"/>
      <c r="N268" s="291"/>
      <c r="O268" s="933" t="s">
        <v>262</v>
      </c>
      <c r="P268" s="934"/>
      <c r="Q268" s="530"/>
      <c r="R268" s="531"/>
      <c r="S268" s="531"/>
      <c r="T268" s="531"/>
      <c r="U268" s="531"/>
      <c r="V268" s="532"/>
      <c r="W268" s="293"/>
    </row>
    <row r="269" spans="1:23" ht="15.75" thickBot="1" x14ac:dyDescent="0.3">
      <c r="A269" s="138" t="str">
        <f>IF(COUNT('Séries-DWF'!$A$11:$A$50)&gt;'Etiquette DWF'!N252,"X","")</f>
        <v>X</v>
      </c>
      <c r="B269" s="291"/>
      <c r="C269" s="515"/>
      <c r="D269" s="515"/>
      <c r="E269" s="289"/>
      <c r="F269" s="289"/>
      <c r="G269" s="289"/>
      <c r="H269" s="289"/>
      <c r="I269" s="289"/>
      <c r="J269" s="289"/>
      <c r="K269" s="293"/>
      <c r="M269" s="521"/>
      <c r="N269" s="291"/>
      <c r="O269" s="515"/>
      <c r="P269" s="515"/>
      <c r="Q269" s="289"/>
      <c r="R269" s="289"/>
      <c r="S269" s="289"/>
      <c r="T269" s="289"/>
      <c r="U269" s="289"/>
      <c r="V269" s="289"/>
      <c r="W269" s="293"/>
    </row>
    <row r="270" spans="1:23" x14ac:dyDescent="0.25">
      <c r="A270" s="138" t="str">
        <f>IF(COUNT('Séries-DWF'!$A$11:$A$50)&gt;'Etiquette DWF'!N252,"X","")</f>
        <v>X</v>
      </c>
      <c r="B270" s="291"/>
      <c r="C270" s="976" t="s">
        <v>260</v>
      </c>
      <c r="D270" s="977"/>
      <c r="E270" s="959"/>
      <c r="F270" s="959"/>
      <c r="G270" s="959"/>
      <c r="H270" s="959"/>
      <c r="I270" s="959"/>
      <c r="J270" s="960"/>
      <c r="K270" s="293"/>
      <c r="M270" s="521"/>
      <c r="N270" s="291"/>
      <c r="O270" s="976" t="s">
        <v>260</v>
      </c>
      <c r="P270" s="977"/>
      <c r="Q270" s="959"/>
      <c r="R270" s="959"/>
      <c r="S270" s="959"/>
      <c r="T270" s="959"/>
      <c r="U270" s="959"/>
      <c r="V270" s="960"/>
      <c r="W270" s="293"/>
    </row>
    <row r="271" spans="1:23" x14ac:dyDescent="0.25">
      <c r="A271" s="138" t="str">
        <f>IF(COUNT('Séries-DWF'!$A$11:$A$50)&gt;'Etiquette DWF'!N252,"X","")</f>
        <v>X</v>
      </c>
      <c r="B271" s="291"/>
      <c r="C271" s="971"/>
      <c r="D271" s="972"/>
      <c r="E271" s="949"/>
      <c r="F271" s="949"/>
      <c r="G271" s="949"/>
      <c r="H271" s="949"/>
      <c r="I271" s="949"/>
      <c r="J271" s="950"/>
      <c r="K271" s="293"/>
      <c r="M271" s="521"/>
      <c r="N271" s="291"/>
      <c r="O271" s="971"/>
      <c r="P271" s="972"/>
      <c r="Q271" s="949"/>
      <c r="R271" s="949"/>
      <c r="S271" s="949"/>
      <c r="T271" s="949"/>
      <c r="U271" s="949"/>
      <c r="V271" s="950"/>
      <c r="W271" s="293"/>
    </row>
    <row r="272" spans="1:23" x14ac:dyDescent="0.25">
      <c r="A272" s="138" t="str">
        <f>IF(COUNT('Séries-DWF'!$A$11:$A$50)&gt;'Etiquette DWF'!N252,"X","")</f>
        <v>X</v>
      </c>
      <c r="B272" s="291"/>
      <c r="C272" s="971" t="s">
        <v>261</v>
      </c>
      <c r="D272" s="972"/>
      <c r="E272" s="949"/>
      <c r="F272" s="949"/>
      <c r="G272" s="949"/>
      <c r="H272" s="949"/>
      <c r="I272" s="949"/>
      <c r="J272" s="950"/>
      <c r="K272" s="293"/>
      <c r="M272" s="521"/>
      <c r="N272" s="291"/>
      <c r="O272" s="971" t="s">
        <v>261</v>
      </c>
      <c r="P272" s="972"/>
      <c r="Q272" s="949"/>
      <c r="R272" s="949"/>
      <c r="S272" s="949"/>
      <c r="T272" s="949"/>
      <c r="U272" s="949"/>
      <c r="V272" s="950"/>
      <c r="W272" s="293"/>
    </row>
    <row r="273" spans="1:23" ht="15.75" thickBot="1" x14ac:dyDescent="0.3">
      <c r="A273" s="138" t="str">
        <f>IF(COUNT('Séries-DWF'!$A$11:$A$50)&gt;'Etiquette DWF'!N252,"X","")</f>
        <v>X</v>
      </c>
      <c r="B273" s="291"/>
      <c r="C273" s="973"/>
      <c r="D273" s="974"/>
      <c r="E273" s="954"/>
      <c r="F273" s="954"/>
      <c r="G273" s="954"/>
      <c r="H273" s="954"/>
      <c r="I273" s="954"/>
      <c r="J273" s="955"/>
      <c r="K273" s="293"/>
      <c r="M273" s="521"/>
      <c r="N273" s="291"/>
      <c r="O273" s="973"/>
      <c r="P273" s="974"/>
      <c r="Q273" s="954"/>
      <c r="R273" s="954"/>
      <c r="S273" s="954"/>
      <c r="T273" s="954"/>
      <c r="U273" s="954"/>
      <c r="V273" s="955"/>
      <c r="W273" s="293"/>
    </row>
    <row r="274" spans="1:23" ht="15.75" thickBot="1" x14ac:dyDescent="0.3">
      <c r="A274" s="138" t="str">
        <f>IF(COUNT('Séries-DWF'!$A$11:$A$50)&gt;'Etiquette DWF'!N252,"X","")</f>
        <v>X</v>
      </c>
      <c r="B274" s="291"/>
      <c r="C274" s="292"/>
      <c r="D274" s="292"/>
      <c r="E274" s="292"/>
      <c r="F274" s="292"/>
      <c r="G274" s="292"/>
      <c r="H274" s="292"/>
      <c r="I274" s="292"/>
      <c r="J274" s="292"/>
      <c r="K274" s="293"/>
      <c r="M274" s="521"/>
      <c r="N274" s="291"/>
      <c r="O274" s="292"/>
      <c r="P274" s="292"/>
      <c r="Q274" s="292"/>
      <c r="R274" s="292"/>
      <c r="S274" s="292"/>
      <c r="T274" s="292"/>
      <c r="U274" s="292"/>
      <c r="V274" s="292"/>
      <c r="W274" s="293"/>
    </row>
    <row r="275" spans="1:23" x14ac:dyDescent="0.25">
      <c r="A275" s="138" t="str">
        <f>IF(COUNT('Séries-DWF'!$A$11:$A$50)&gt;'Etiquette DWF'!N252,"X","")</f>
        <v>X</v>
      </c>
      <c r="B275" s="291"/>
      <c r="C275" s="956" t="s">
        <v>132</v>
      </c>
      <c r="D275" s="880" t="s">
        <v>133</v>
      </c>
      <c r="E275" s="871"/>
      <c r="F275" s="871"/>
      <c r="G275" s="871"/>
      <c r="H275" s="871"/>
      <c r="I275" s="959"/>
      <c r="J275" s="960"/>
      <c r="K275" s="293"/>
      <c r="M275" s="521"/>
      <c r="N275" s="291"/>
      <c r="O275" s="956" t="s">
        <v>132</v>
      </c>
      <c r="P275" s="880" t="s">
        <v>133</v>
      </c>
      <c r="Q275" s="871"/>
      <c r="R275" s="871"/>
      <c r="S275" s="871"/>
      <c r="T275" s="871"/>
      <c r="U275" s="959"/>
      <c r="V275" s="960"/>
      <c r="W275" s="293"/>
    </row>
    <row r="276" spans="1:23" x14ac:dyDescent="0.25">
      <c r="A276" s="138" t="str">
        <f>IF(COUNT('Séries-DWF'!$A$11:$A$50)&gt;'Etiquette DWF'!N252,"X","")</f>
        <v>X</v>
      </c>
      <c r="B276" s="291"/>
      <c r="C276" s="957"/>
      <c r="D276" s="859" t="s">
        <v>134</v>
      </c>
      <c r="E276" s="864"/>
      <c r="F276" s="864"/>
      <c r="G276" s="864"/>
      <c r="H276" s="864"/>
      <c r="I276" s="949"/>
      <c r="J276" s="950"/>
      <c r="K276" s="293"/>
      <c r="M276" s="521"/>
      <c r="N276" s="291"/>
      <c r="O276" s="957"/>
      <c r="P276" s="859" t="s">
        <v>134</v>
      </c>
      <c r="Q276" s="864"/>
      <c r="R276" s="864"/>
      <c r="S276" s="864"/>
      <c r="T276" s="864"/>
      <c r="U276" s="949"/>
      <c r="V276" s="950"/>
      <c r="W276" s="293"/>
    </row>
    <row r="277" spans="1:23" x14ac:dyDescent="0.25">
      <c r="A277" s="138" t="str">
        <f>IF(COUNT('Séries-DWF'!$A$11:$A$50)&gt;'Etiquette DWF'!N252,"X","")</f>
        <v>X</v>
      </c>
      <c r="B277" s="291"/>
      <c r="C277" s="957"/>
      <c r="D277" s="859" t="s">
        <v>135</v>
      </c>
      <c r="E277" s="864"/>
      <c r="F277" s="864"/>
      <c r="G277" s="864"/>
      <c r="H277" s="864"/>
      <c r="I277" s="949"/>
      <c r="J277" s="950"/>
      <c r="K277" s="293"/>
      <c r="M277" s="521"/>
      <c r="N277" s="291"/>
      <c r="O277" s="957"/>
      <c r="P277" s="859" t="s">
        <v>135</v>
      </c>
      <c r="Q277" s="864"/>
      <c r="R277" s="864"/>
      <c r="S277" s="864"/>
      <c r="T277" s="864"/>
      <c r="U277" s="949"/>
      <c r="V277" s="950"/>
      <c r="W277" s="293"/>
    </row>
    <row r="278" spans="1:23" x14ac:dyDescent="0.25">
      <c r="A278" s="138" t="str">
        <f>IF(COUNT('Séries-DWF'!$A$11:$A$50)&gt;'Etiquette DWF'!N252,"X","")</f>
        <v>X</v>
      </c>
      <c r="B278" s="291"/>
      <c r="C278" s="957"/>
      <c r="D278" s="859" t="s">
        <v>136</v>
      </c>
      <c r="E278" s="864"/>
      <c r="F278" s="864"/>
      <c r="G278" s="864"/>
      <c r="H278" s="864"/>
      <c r="I278" s="949"/>
      <c r="J278" s="950"/>
      <c r="K278" s="293"/>
      <c r="M278" s="521"/>
      <c r="N278" s="291"/>
      <c r="O278" s="957"/>
      <c r="P278" s="859" t="s">
        <v>136</v>
      </c>
      <c r="Q278" s="864"/>
      <c r="R278" s="864"/>
      <c r="S278" s="864"/>
      <c r="T278" s="864"/>
      <c r="U278" s="949"/>
      <c r="V278" s="950"/>
      <c r="W278" s="293"/>
    </row>
    <row r="279" spans="1:23" x14ac:dyDescent="0.25">
      <c r="A279" s="138" t="str">
        <f>IF(COUNT('Séries-DWF'!$A$11:$A$50)&gt;'Etiquette DWF'!N252,"X","")</f>
        <v>X</v>
      </c>
      <c r="B279" s="291"/>
      <c r="C279" s="957"/>
      <c r="D279" s="859" t="s">
        <v>137</v>
      </c>
      <c r="E279" s="864"/>
      <c r="F279" s="864"/>
      <c r="G279" s="864"/>
      <c r="H279" s="864"/>
      <c r="I279" s="949"/>
      <c r="J279" s="950"/>
      <c r="K279" s="293"/>
      <c r="M279" s="521"/>
      <c r="N279" s="291"/>
      <c r="O279" s="957"/>
      <c r="P279" s="859" t="s">
        <v>137</v>
      </c>
      <c r="Q279" s="864"/>
      <c r="R279" s="864"/>
      <c r="S279" s="864"/>
      <c r="T279" s="864"/>
      <c r="U279" s="949"/>
      <c r="V279" s="950"/>
      <c r="W279" s="293"/>
    </row>
    <row r="280" spans="1:23" ht="15.75" thickBot="1" x14ac:dyDescent="0.3">
      <c r="A280" s="138" t="str">
        <f>IF(COUNT('Séries-DWF'!$A$11:$A$50)&gt;'Etiquette DWF'!N252,"X","")</f>
        <v>X</v>
      </c>
      <c r="B280" s="291"/>
      <c r="C280" s="958"/>
      <c r="D280" s="862" t="s">
        <v>138</v>
      </c>
      <c r="E280" s="975"/>
      <c r="F280" s="975"/>
      <c r="G280" s="975"/>
      <c r="H280" s="975"/>
      <c r="I280" s="954"/>
      <c r="J280" s="955"/>
      <c r="K280" s="293"/>
      <c r="M280" s="521"/>
      <c r="N280" s="291"/>
      <c r="O280" s="958"/>
      <c r="P280" s="862" t="s">
        <v>138</v>
      </c>
      <c r="Q280" s="975"/>
      <c r="R280" s="975"/>
      <c r="S280" s="975"/>
      <c r="T280" s="975"/>
      <c r="U280" s="954"/>
      <c r="V280" s="955"/>
      <c r="W280" s="293"/>
    </row>
    <row r="281" spans="1:23" x14ac:dyDescent="0.25">
      <c r="A281" s="138" t="str">
        <f>IF(COUNT('Séries-DWF'!$A$11:$A$50)&gt;'Etiquette DWF'!N252,"X","")</f>
        <v>X</v>
      </c>
      <c r="B281" s="291"/>
      <c r="C281" s="961" t="s">
        <v>145</v>
      </c>
      <c r="D281" s="963" t="s">
        <v>146</v>
      </c>
      <c r="E281" s="964"/>
      <c r="F281" s="964"/>
      <c r="G281" s="964"/>
      <c r="H281" s="964"/>
      <c r="I281" s="965"/>
      <c r="J281" s="966"/>
      <c r="K281" s="293"/>
      <c r="M281" s="521"/>
      <c r="N281" s="291"/>
      <c r="O281" s="961" t="s">
        <v>145</v>
      </c>
      <c r="P281" s="963" t="s">
        <v>146</v>
      </c>
      <c r="Q281" s="964"/>
      <c r="R281" s="964"/>
      <c r="S281" s="964"/>
      <c r="T281" s="964"/>
      <c r="U281" s="965"/>
      <c r="V281" s="966"/>
      <c r="W281" s="293"/>
    </row>
    <row r="282" spans="1:23" x14ac:dyDescent="0.25">
      <c r="A282" s="138" t="str">
        <f>IF(COUNT('Séries-DWF'!$A$11:$A$50)&gt;'Etiquette DWF'!N252,"X","")</f>
        <v>X</v>
      </c>
      <c r="B282" s="291"/>
      <c r="C282" s="957"/>
      <c r="D282" s="859" t="s">
        <v>147</v>
      </c>
      <c r="E282" s="864"/>
      <c r="F282" s="864"/>
      <c r="G282" s="864"/>
      <c r="H282" s="864"/>
      <c r="I282" s="949"/>
      <c r="J282" s="950"/>
      <c r="K282" s="293"/>
      <c r="M282" s="521"/>
      <c r="N282" s="291"/>
      <c r="O282" s="957"/>
      <c r="P282" s="859" t="s">
        <v>147</v>
      </c>
      <c r="Q282" s="864"/>
      <c r="R282" s="864"/>
      <c r="S282" s="864"/>
      <c r="T282" s="864"/>
      <c r="U282" s="949"/>
      <c r="V282" s="950"/>
      <c r="W282" s="293"/>
    </row>
    <row r="283" spans="1:23" x14ac:dyDescent="0.25">
      <c r="A283" s="138" t="str">
        <f>IF(COUNT('Séries-DWF'!$A$11:$A$50)&gt;'Etiquette DWF'!N252,"X","")</f>
        <v>X</v>
      </c>
      <c r="B283" s="291"/>
      <c r="C283" s="957"/>
      <c r="D283" s="859" t="s">
        <v>148</v>
      </c>
      <c r="E283" s="864"/>
      <c r="F283" s="864"/>
      <c r="G283" s="864"/>
      <c r="H283" s="864"/>
      <c r="I283" s="949"/>
      <c r="J283" s="950"/>
      <c r="K283" s="293"/>
      <c r="M283" s="521"/>
      <c r="N283" s="291"/>
      <c r="O283" s="957"/>
      <c r="P283" s="859" t="s">
        <v>148</v>
      </c>
      <c r="Q283" s="864"/>
      <c r="R283" s="864"/>
      <c r="S283" s="864"/>
      <c r="T283" s="864"/>
      <c r="U283" s="949"/>
      <c r="V283" s="950"/>
      <c r="W283" s="293"/>
    </row>
    <row r="284" spans="1:23" x14ac:dyDescent="0.25">
      <c r="A284" s="138" t="str">
        <f>IF(COUNT('Séries-DWF'!$A$11:$A$50)&gt;'Etiquette DWF'!N252,"X","")</f>
        <v>X</v>
      </c>
      <c r="B284" s="291"/>
      <c r="C284" s="957"/>
      <c r="D284" s="859" t="s">
        <v>149</v>
      </c>
      <c r="E284" s="864"/>
      <c r="F284" s="864"/>
      <c r="G284" s="864"/>
      <c r="H284" s="864"/>
      <c r="I284" s="949"/>
      <c r="J284" s="950"/>
      <c r="K284" s="293"/>
      <c r="M284" s="521"/>
      <c r="N284" s="291"/>
      <c r="O284" s="957"/>
      <c r="P284" s="859" t="s">
        <v>149</v>
      </c>
      <c r="Q284" s="864"/>
      <c r="R284" s="864"/>
      <c r="S284" s="864"/>
      <c r="T284" s="864"/>
      <c r="U284" s="949"/>
      <c r="V284" s="950"/>
      <c r="W284" s="293"/>
    </row>
    <row r="285" spans="1:23" x14ac:dyDescent="0.25">
      <c r="A285" s="138" t="str">
        <f>IF(COUNT('Séries-DWF'!$A$11:$A$50)&gt;'Etiquette DWF'!N252,"X","")</f>
        <v>X</v>
      </c>
      <c r="B285" s="291"/>
      <c r="C285" s="957"/>
      <c r="D285" s="859" t="s">
        <v>150</v>
      </c>
      <c r="E285" s="864"/>
      <c r="F285" s="864"/>
      <c r="G285" s="864"/>
      <c r="H285" s="864"/>
      <c r="I285" s="949"/>
      <c r="J285" s="950"/>
      <c r="K285" s="293"/>
      <c r="M285" s="521"/>
      <c r="N285" s="291"/>
      <c r="O285" s="957"/>
      <c r="P285" s="859" t="s">
        <v>150</v>
      </c>
      <c r="Q285" s="864"/>
      <c r="R285" s="864"/>
      <c r="S285" s="864"/>
      <c r="T285" s="864"/>
      <c r="U285" s="949"/>
      <c r="V285" s="950"/>
      <c r="W285" s="293"/>
    </row>
    <row r="286" spans="1:23" x14ac:dyDescent="0.25">
      <c r="A286" s="138" t="str">
        <f>IF(COUNT('Séries-DWF'!$A$11:$A$50)&gt;'Etiquette DWF'!N252,"X","")</f>
        <v>X</v>
      </c>
      <c r="B286" s="291"/>
      <c r="C286" s="957"/>
      <c r="D286" s="859" t="s">
        <v>151</v>
      </c>
      <c r="E286" s="864"/>
      <c r="F286" s="864"/>
      <c r="G286" s="864"/>
      <c r="H286" s="864"/>
      <c r="I286" s="949"/>
      <c r="J286" s="950"/>
      <c r="K286" s="293"/>
      <c r="M286" s="521"/>
      <c r="N286" s="291"/>
      <c r="O286" s="957"/>
      <c r="P286" s="859" t="s">
        <v>151</v>
      </c>
      <c r="Q286" s="864"/>
      <c r="R286" s="864"/>
      <c r="S286" s="864"/>
      <c r="T286" s="864"/>
      <c r="U286" s="949"/>
      <c r="V286" s="950"/>
      <c r="W286" s="293"/>
    </row>
    <row r="287" spans="1:23" ht="15.75" thickBot="1" x14ac:dyDescent="0.3">
      <c r="A287" s="138" t="str">
        <f>IF(COUNT('Séries-DWF'!$A$11:$A$50)&gt;'Etiquette DWF'!N252,"X","")</f>
        <v>X</v>
      </c>
      <c r="B287" s="291"/>
      <c r="C287" s="962"/>
      <c r="D287" s="967" t="s">
        <v>152</v>
      </c>
      <c r="E287" s="968"/>
      <c r="F287" s="968"/>
      <c r="G287" s="968"/>
      <c r="H287" s="968"/>
      <c r="I287" s="969"/>
      <c r="J287" s="970"/>
      <c r="K287" s="293"/>
      <c r="M287" s="521"/>
      <c r="N287" s="291"/>
      <c r="O287" s="962"/>
      <c r="P287" s="967" t="s">
        <v>152</v>
      </c>
      <c r="Q287" s="968"/>
      <c r="R287" s="968"/>
      <c r="S287" s="968"/>
      <c r="T287" s="968"/>
      <c r="U287" s="969"/>
      <c r="V287" s="970"/>
      <c r="W287" s="293"/>
    </row>
    <row r="288" spans="1:23" x14ac:dyDescent="0.25">
      <c r="A288" s="138" t="str">
        <f>IF(COUNT('Séries-DWF'!$A$11:$A$50)&gt;'Etiquette DWF'!N252,"X","")</f>
        <v>X</v>
      </c>
      <c r="B288" s="291"/>
      <c r="C288" s="956" t="s">
        <v>126</v>
      </c>
      <c r="D288" s="918" t="s">
        <v>263</v>
      </c>
      <c r="E288" s="919"/>
      <c r="F288" s="920"/>
      <c r="G288" s="416" t="s">
        <v>174</v>
      </c>
      <c r="H288" s="416"/>
      <c r="I288" s="959"/>
      <c r="J288" s="960"/>
      <c r="K288" s="293"/>
      <c r="M288" s="521"/>
      <c r="N288" s="291"/>
      <c r="O288" s="956" t="s">
        <v>126</v>
      </c>
      <c r="P288" s="918" t="s">
        <v>263</v>
      </c>
      <c r="Q288" s="919"/>
      <c r="R288" s="920"/>
      <c r="S288" s="416" t="s">
        <v>174</v>
      </c>
      <c r="T288" s="416"/>
      <c r="U288" s="959"/>
      <c r="V288" s="960"/>
      <c r="W288" s="293"/>
    </row>
    <row r="289" spans="1:23" x14ac:dyDescent="0.25">
      <c r="A289" s="138" t="str">
        <f>IF(COUNT('Séries-DWF'!$A$11:$A$50)&gt;'Etiquette DWF'!N252,"X","")</f>
        <v>X</v>
      </c>
      <c r="B289" s="291"/>
      <c r="C289" s="957"/>
      <c r="D289" s="913" t="s">
        <v>128</v>
      </c>
      <c r="E289" s="914"/>
      <c r="F289" s="915"/>
      <c r="G289" s="110" t="s">
        <v>266</v>
      </c>
      <c r="H289" s="110"/>
      <c r="I289" s="949"/>
      <c r="J289" s="950"/>
      <c r="K289" s="293"/>
      <c r="M289" s="521"/>
      <c r="N289" s="291"/>
      <c r="O289" s="957"/>
      <c r="P289" s="913" t="s">
        <v>128</v>
      </c>
      <c r="Q289" s="914"/>
      <c r="R289" s="915"/>
      <c r="S289" s="110" t="s">
        <v>266</v>
      </c>
      <c r="T289" s="110"/>
      <c r="U289" s="949"/>
      <c r="V289" s="950"/>
      <c r="W289" s="293"/>
    </row>
    <row r="290" spans="1:23" x14ac:dyDescent="0.25">
      <c r="A290" s="138" t="str">
        <f>IF(COUNT('Séries-DWF'!$A$11:$A$50)&gt;'Etiquette DWF'!N252,"X","")</f>
        <v>X</v>
      </c>
      <c r="B290" s="291"/>
      <c r="C290" s="957"/>
      <c r="D290" s="913" t="s">
        <v>264</v>
      </c>
      <c r="E290" s="914"/>
      <c r="F290" s="915"/>
      <c r="G290" s="110" t="s">
        <v>265</v>
      </c>
      <c r="H290" s="110"/>
      <c r="I290" s="949"/>
      <c r="J290" s="950"/>
      <c r="K290" s="293"/>
      <c r="M290" s="521"/>
      <c r="N290" s="291"/>
      <c r="O290" s="957"/>
      <c r="P290" s="913" t="s">
        <v>264</v>
      </c>
      <c r="Q290" s="914"/>
      <c r="R290" s="915"/>
      <c r="S290" s="110" t="s">
        <v>265</v>
      </c>
      <c r="T290" s="110"/>
      <c r="U290" s="949"/>
      <c r="V290" s="950"/>
      <c r="W290" s="293"/>
    </row>
    <row r="291" spans="1:23" x14ac:dyDescent="0.25">
      <c r="A291" s="138" t="str">
        <f>IF(COUNT('Séries-DWF'!$A$11:$A$50)&gt;'Etiquette DWF'!N252,"X","")</f>
        <v>X</v>
      </c>
      <c r="B291" s="291"/>
      <c r="C291" s="957"/>
      <c r="D291" s="533" t="s">
        <v>267</v>
      </c>
      <c r="E291" s="518"/>
      <c r="F291" s="518"/>
      <c r="G291" s="110" t="s">
        <v>164</v>
      </c>
      <c r="H291" s="110"/>
      <c r="I291" s="949"/>
      <c r="J291" s="950"/>
      <c r="K291" s="293"/>
      <c r="M291" s="521"/>
      <c r="N291" s="291"/>
      <c r="O291" s="957"/>
      <c r="P291" s="533" t="s">
        <v>267</v>
      </c>
      <c r="Q291" s="518"/>
      <c r="R291" s="518"/>
      <c r="S291" s="110" t="s">
        <v>164</v>
      </c>
      <c r="T291" s="110"/>
      <c r="U291" s="949"/>
      <c r="V291" s="950"/>
      <c r="W291" s="293"/>
    </row>
    <row r="292" spans="1:23" ht="15.75" thickBot="1" x14ac:dyDescent="0.3">
      <c r="A292" s="138" t="str">
        <f>IF(COUNT('Séries-DWF'!$A$11:$A$50)&gt;'Etiquette DWF'!N252,"X","")</f>
        <v>X</v>
      </c>
      <c r="B292" s="291"/>
      <c r="C292" s="958"/>
      <c r="D292" s="534" t="s">
        <v>268</v>
      </c>
      <c r="E292" s="519"/>
      <c r="F292" s="519"/>
      <c r="G292" s="3" t="s">
        <v>164</v>
      </c>
      <c r="H292" s="3"/>
      <c r="I292" s="954"/>
      <c r="J292" s="955"/>
      <c r="K292" s="293"/>
      <c r="M292" s="521"/>
      <c r="N292" s="291"/>
      <c r="O292" s="958"/>
      <c r="P292" s="534" t="s">
        <v>268</v>
      </c>
      <c r="Q292" s="519"/>
      <c r="R292" s="519"/>
      <c r="S292" s="3" t="s">
        <v>164</v>
      </c>
      <c r="T292" s="3"/>
      <c r="U292" s="954"/>
      <c r="V292" s="955"/>
      <c r="W292" s="293"/>
    </row>
    <row r="293" spans="1:23" ht="15.75" thickBot="1" x14ac:dyDescent="0.3">
      <c r="A293" s="138" t="str">
        <f>IF(COUNT('Séries-DWF'!$A$11:$A$50)&gt;'Etiquette DWF'!N252,"X","")</f>
        <v>X</v>
      </c>
      <c r="B293" s="291"/>
      <c r="C293" s="292"/>
      <c r="D293" s="292"/>
      <c r="E293" s="292"/>
      <c r="F293" s="292"/>
      <c r="G293" s="292"/>
      <c r="H293" s="292"/>
      <c r="I293" s="292"/>
      <c r="J293" s="292"/>
      <c r="K293" s="293"/>
      <c r="M293" s="521"/>
      <c r="N293" s="291"/>
      <c r="O293" s="292"/>
      <c r="P293" s="292"/>
      <c r="Q293" s="292"/>
      <c r="R293" s="292"/>
      <c r="S293" s="292"/>
      <c r="T293" s="292"/>
      <c r="U293" s="292"/>
      <c r="V293" s="292"/>
      <c r="W293" s="293"/>
    </row>
    <row r="294" spans="1:23" ht="18.75" x14ac:dyDescent="0.3">
      <c r="A294" s="138" t="str">
        <f>IF(COUNT('Séries-DWF'!$A$11:$A$50)&gt;'Etiquette DWF'!N252,"X","")</f>
        <v>X</v>
      </c>
      <c r="B294" s="291"/>
      <c r="C294" s="901" t="s">
        <v>269</v>
      </c>
      <c r="D294" s="902"/>
      <c r="E294" s="902"/>
      <c r="F294" s="902"/>
      <c r="G294" s="902"/>
      <c r="H294" s="902"/>
      <c r="I294" s="902"/>
      <c r="J294" s="903"/>
      <c r="K294" s="293"/>
      <c r="M294" s="521"/>
      <c r="N294" s="291"/>
      <c r="O294" s="901" t="s">
        <v>269</v>
      </c>
      <c r="P294" s="902"/>
      <c r="Q294" s="902"/>
      <c r="R294" s="902"/>
      <c r="S294" s="902"/>
      <c r="T294" s="902"/>
      <c r="U294" s="902"/>
      <c r="V294" s="903"/>
      <c r="W294" s="293"/>
    </row>
    <row r="295" spans="1:23" x14ac:dyDescent="0.25">
      <c r="A295" s="138" t="str">
        <f>IF(COUNT('Séries-DWF'!$A$11:$A$50)&gt;'Etiquette DWF'!N252,"X","")</f>
        <v>X</v>
      </c>
      <c r="B295" s="291"/>
      <c r="C295" s="904"/>
      <c r="D295" s="905"/>
      <c r="E295" s="905"/>
      <c r="F295" s="905"/>
      <c r="G295" s="905"/>
      <c r="H295" s="905"/>
      <c r="I295" s="905"/>
      <c r="J295" s="906"/>
      <c r="K295" s="293"/>
      <c r="M295" s="521"/>
      <c r="N295" s="291"/>
      <c r="O295" s="904"/>
      <c r="P295" s="905"/>
      <c r="Q295" s="905"/>
      <c r="R295" s="905"/>
      <c r="S295" s="905"/>
      <c r="T295" s="905"/>
      <c r="U295" s="905"/>
      <c r="V295" s="906"/>
      <c r="W295" s="293"/>
    </row>
    <row r="296" spans="1:23" x14ac:dyDescent="0.25">
      <c r="A296" s="138" t="str">
        <f>IF(COUNT('Séries-DWF'!$A$11:$A$50)&gt;'Etiquette DWF'!N252,"X","")</f>
        <v>X</v>
      </c>
      <c r="B296" s="291"/>
      <c r="C296" s="907"/>
      <c r="D296" s="908"/>
      <c r="E296" s="908"/>
      <c r="F296" s="908"/>
      <c r="G296" s="908"/>
      <c r="H296" s="908"/>
      <c r="I296" s="908"/>
      <c r="J296" s="909"/>
      <c r="K296" s="293"/>
      <c r="M296" s="521"/>
      <c r="N296" s="291"/>
      <c r="O296" s="907"/>
      <c r="P296" s="908"/>
      <c r="Q296" s="908"/>
      <c r="R296" s="908"/>
      <c r="S296" s="908"/>
      <c r="T296" s="908"/>
      <c r="U296" s="908"/>
      <c r="V296" s="909"/>
      <c r="W296" s="293"/>
    </row>
    <row r="297" spans="1:23" x14ac:dyDescent="0.25">
      <c r="A297" s="138" t="str">
        <f>IF(COUNT('Séries-DWF'!$A$11:$A$50)&gt;'Etiquette DWF'!N252,"X","")</f>
        <v>X</v>
      </c>
      <c r="B297" s="291"/>
      <c r="C297" s="907"/>
      <c r="D297" s="908"/>
      <c r="E297" s="908"/>
      <c r="F297" s="908"/>
      <c r="G297" s="908"/>
      <c r="H297" s="908"/>
      <c r="I297" s="908"/>
      <c r="J297" s="909"/>
      <c r="K297" s="293"/>
      <c r="M297" s="521"/>
      <c r="N297" s="291"/>
      <c r="O297" s="907"/>
      <c r="P297" s="908"/>
      <c r="Q297" s="908"/>
      <c r="R297" s="908"/>
      <c r="S297" s="908"/>
      <c r="T297" s="908"/>
      <c r="U297" s="908"/>
      <c r="V297" s="909"/>
      <c r="W297" s="293"/>
    </row>
    <row r="298" spans="1:23" ht="15.75" thickBot="1" x14ac:dyDescent="0.3">
      <c r="A298" s="138" t="str">
        <f>IF(COUNT('Séries-DWF'!$A$11:$A$50)&gt;'Etiquette DWF'!N252,"X","")</f>
        <v>X</v>
      </c>
      <c r="B298" s="291"/>
      <c r="C298" s="910"/>
      <c r="D298" s="911"/>
      <c r="E298" s="911"/>
      <c r="F298" s="911"/>
      <c r="G298" s="911"/>
      <c r="H298" s="911"/>
      <c r="I298" s="911"/>
      <c r="J298" s="912"/>
      <c r="K298" s="293"/>
      <c r="M298" s="521"/>
      <c r="N298" s="291"/>
      <c r="O298" s="910"/>
      <c r="P298" s="911"/>
      <c r="Q298" s="911"/>
      <c r="R298" s="911"/>
      <c r="S298" s="911"/>
      <c r="T298" s="911"/>
      <c r="U298" s="911"/>
      <c r="V298" s="912"/>
      <c r="W298" s="293"/>
    </row>
    <row r="299" spans="1:23" ht="15.75" thickBot="1" x14ac:dyDescent="0.3">
      <c r="A299" s="138" t="str">
        <f>IF(COUNT('Séries-DWF'!$A$11:$A$50)&gt;'Etiquette DWF'!N252,"X","")</f>
        <v>X</v>
      </c>
      <c r="B299" s="294"/>
      <c r="C299" s="295"/>
      <c r="D299" s="295"/>
      <c r="E299" s="295"/>
      <c r="F299" s="295"/>
      <c r="G299" s="295"/>
      <c r="H299" s="295"/>
      <c r="I299" s="295"/>
      <c r="J299" s="295"/>
      <c r="K299" s="296"/>
      <c r="M299" s="521"/>
      <c r="N299" s="294"/>
      <c r="O299" s="295"/>
      <c r="P299" s="295"/>
      <c r="Q299" s="295"/>
      <c r="R299" s="295"/>
      <c r="S299" s="295"/>
      <c r="T299" s="295"/>
      <c r="U299" s="295"/>
      <c r="V299" s="295"/>
      <c r="W299" s="296"/>
    </row>
    <row r="300" spans="1:23" ht="15" customHeight="1" x14ac:dyDescent="0.25">
      <c r="A300" s="138" t="str">
        <f>IF(COUNT('Séries-DWF'!$A$11:$A$50)&gt;'Etiquette DWF'!N252,"X","")</f>
        <v>X</v>
      </c>
      <c r="B300" s="522"/>
      <c r="C300" s="522"/>
      <c r="D300" s="522"/>
      <c r="E300" s="522"/>
      <c r="F300" s="522"/>
      <c r="G300" s="522"/>
      <c r="H300" s="522"/>
      <c r="I300" s="522"/>
      <c r="J300" s="522"/>
      <c r="K300" s="522"/>
      <c r="L300" s="522"/>
      <c r="M300" s="523"/>
      <c r="N300" s="522"/>
      <c r="O300" s="522"/>
      <c r="P300" s="522"/>
      <c r="Q300" s="522"/>
      <c r="R300" s="522"/>
      <c r="S300" s="522"/>
      <c r="T300" s="522"/>
      <c r="U300" s="522"/>
      <c r="V300" s="522"/>
      <c r="W300" s="522"/>
    </row>
    <row r="301" spans="1:23" ht="15" customHeight="1" thickBot="1" x14ac:dyDescent="0.3">
      <c r="A301" s="138" t="str">
        <f>IF(COUNT('Séries-DWF'!$A$11:$A$50)&gt;'Etiquette DWF'!N352,"X","")</f>
        <v>X</v>
      </c>
      <c r="M301" s="521"/>
    </row>
    <row r="302" spans="1:23" x14ac:dyDescent="0.25">
      <c r="A302" s="138" t="str">
        <f>IF(COUNT('Séries-DWF'!$A$11:$A$50)&gt;'Etiquette DWF'!N352,"X","")</f>
        <v>X</v>
      </c>
      <c r="B302" s="137">
        <f>N252+1</f>
        <v>12</v>
      </c>
      <c r="C302" s="289"/>
      <c r="D302" s="289"/>
      <c r="E302" s="289"/>
      <c r="F302" s="289"/>
      <c r="G302" s="289"/>
      <c r="H302" s="289"/>
      <c r="I302" s="289"/>
      <c r="J302" s="289"/>
      <c r="K302" s="290"/>
      <c r="M302" s="521"/>
      <c r="N302" s="137">
        <f>B302+1</f>
        <v>13</v>
      </c>
      <c r="O302" s="289"/>
      <c r="P302" s="289"/>
      <c r="Q302" s="289"/>
      <c r="R302" s="289"/>
      <c r="S302" s="289"/>
      <c r="T302" s="289"/>
      <c r="U302" s="289"/>
      <c r="V302" s="289"/>
      <c r="W302" s="290"/>
    </row>
    <row r="303" spans="1:23" ht="23.25" x14ac:dyDescent="0.35">
      <c r="A303" s="138" t="str">
        <f>IF(COUNT('Séries-DWF'!$A$11:$A$50)&gt;'Etiquette DWF'!N352,"X","")</f>
        <v>X</v>
      </c>
      <c r="B303" s="291"/>
      <c r="C303" s="931" t="s">
        <v>246</v>
      </c>
      <c r="D303" s="931"/>
      <c r="E303" s="953" t="str">
        <f ca="1">OFFSET('Séries-DWF'!$A$11,B302,13)</f>
        <v>DWF</v>
      </c>
      <c r="F303" s="953"/>
      <c r="G303" s="953"/>
      <c r="H303" s="953"/>
      <c r="I303" s="953"/>
      <c r="J303" s="953"/>
      <c r="K303" s="293"/>
      <c r="M303" s="521"/>
      <c r="N303" s="291"/>
      <c r="O303" s="931" t="s">
        <v>246</v>
      </c>
      <c r="P303" s="931"/>
      <c r="Q303" s="953" t="str">
        <f ca="1">OFFSET('Séries-DWF'!$A$11,N302,13)</f>
        <v>DWF</v>
      </c>
      <c r="R303" s="953"/>
      <c r="S303" s="953"/>
      <c r="T303" s="953"/>
      <c r="U303" s="953"/>
      <c r="V303" s="953"/>
      <c r="W303" s="293"/>
    </row>
    <row r="304" spans="1:23" x14ac:dyDescent="0.25">
      <c r="A304" s="138" t="str">
        <f>IF(COUNT('Séries-DWF'!$A$11:$A$50)&gt;'Etiquette DWF'!N352,"X","")</f>
        <v>X</v>
      </c>
      <c r="B304" s="291"/>
      <c r="C304" s="945"/>
      <c r="D304" s="945"/>
      <c r="E304" s="945"/>
      <c r="F304" s="945"/>
      <c r="G304" s="945"/>
      <c r="H304" s="945"/>
      <c r="I304" s="945"/>
      <c r="J304" s="945"/>
      <c r="K304" s="293"/>
      <c r="M304" s="521"/>
      <c r="N304" s="291"/>
      <c r="O304" s="945"/>
      <c r="P304" s="945"/>
      <c r="Q304" s="945"/>
      <c r="R304" s="945"/>
      <c r="S304" s="945"/>
      <c r="T304" s="945"/>
      <c r="U304" s="945"/>
      <c r="V304" s="945"/>
      <c r="W304" s="293"/>
    </row>
    <row r="305" spans="1:23" ht="21" x14ac:dyDescent="0.35">
      <c r="A305" s="138" t="str">
        <f>IF(COUNT('Séries-DWF'!$A$11:$A$50)&gt;'Etiquette DWF'!N352,"X","")</f>
        <v>X</v>
      </c>
      <c r="B305" s="291"/>
      <c r="C305" s="931" t="s">
        <v>39</v>
      </c>
      <c r="D305" s="931"/>
      <c r="E305" s="932">
        <f ca="1">OFFSET('Séries-DWF'!$A$11,B302,0)</f>
        <v>7</v>
      </c>
      <c r="F305" s="932"/>
      <c r="G305" s="948" t="s">
        <v>67</v>
      </c>
      <c r="H305" s="948"/>
      <c r="I305" s="932">
        <f ca="1">OFFSET('Séries-DWF'!$A$11,B302,6)</f>
        <v>1</v>
      </c>
      <c r="J305" s="932"/>
      <c r="K305" s="293"/>
      <c r="M305" s="521"/>
      <c r="N305" s="291"/>
      <c r="O305" s="931" t="s">
        <v>39</v>
      </c>
      <c r="P305" s="931"/>
      <c r="Q305" s="932">
        <f ca="1">OFFSET('Séries-DWF'!$A$11,N302,0)</f>
        <v>7</v>
      </c>
      <c r="R305" s="932"/>
      <c r="S305" s="948" t="s">
        <v>67</v>
      </c>
      <c r="T305" s="948"/>
      <c r="U305" s="932">
        <f ca="1">OFFSET('Séries-DWF'!$A$11,N302,6)</f>
        <v>2</v>
      </c>
      <c r="V305" s="932"/>
      <c r="W305" s="293"/>
    </row>
    <row r="306" spans="1:23" ht="23.25" x14ac:dyDescent="0.35">
      <c r="A306" s="138" t="str">
        <f>IF(COUNT('Séries-DWF'!$A$11:$A$50)&gt;'Etiquette DWF'!N352,"X","")</f>
        <v>X</v>
      </c>
      <c r="B306" s="291"/>
      <c r="C306" s="931" t="s">
        <v>1</v>
      </c>
      <c r="D306" s="931"/>
      <c r="E306" s="953" t="str">
        <f ca="1">OFFSET('Séries-DWF'!$A$11,B302,9)</f>
        <v>PIERRAT</v>
      </c>
      <c r="F306" s="953"/>
      <c r="G306" s="948" t="s">
        <v>2</v>
      </c>
      <c r="H306" s="948"/>
      <c r="I306" s="932" t="str">
        <f ca="1">OFFSET('Séries-DWF'!$A$11,B302,10)</f>
        <v>Patrice</v>
      </c>
      <c r="J306" s="932"/>
      <c r="K306" s="293"/>
      <c r="M306" s="521"/>
      <c r="N306" s="291"/>
      <c r="O306" s="931" t="s">
        <v>1</v>
      </c>
      <c r="P306" s="931"/>
      <c r="Q306" s="953" t="str">
        <f ca="1">OFFSET('Séries-DWF'!$A$11,N302,9)</f>
        <v>EKSTETS</v>
      </c>
      <c r="R306" s="953"/>
      <c r="S306" s="948" t="s">
        <v>2</v>
      </c>
      <c r="T306" s="948"/>
      <c r="U306" s="932" t="str">
        <f ca="1">OFFSET('Séries-DWF'!$A$11,N302,10)</f>
        <v>Marie-pierre</v>
      </c>
      <c r="V306" s="932"/>
      <c r="W306" s="293"/>
    </row>
    <row r="307" spans="1:23" ht="21" x14ac:dyDescent="0.35">
      <c r="A307" s="138" t="str">
        <f>IF(COUNT('Séries-DWF'!$A$11:$A$50)&gt;'Etiquette DWF'!N352,"X","")</f>
        <v>X</v>
      </c>
      <c r="B307" s="291"/>
      <c r="C307" s="520" t="s">
        <v>258</v>
      </c>
      <c r="D307" s="520"/>
      <c r="E307" s="527" t="str">
        <f ca="1">OFFSET('Séries-DWF'!$A$11,B302,11)</f>
        <v>Homme</v>
      </c>
      <c r="F307" s="525"/>
      <c r="G307" s="866" t="s">
        <v>270</v>
      </c>
      <c r="H307" s="866"/>
      <c r="I307" s="527" t="str">
        <f ca="1">OFFSET('Séries-DWF'!$A$11,B302,8)</f>
        <v xml:space="preserve">N°3 </v>
      </c>
      <c r="J307" s="527"/>
      <c r="K307" s="293"/>
      <c r="M307" s="521"/>
      <c r="N307" s="291"/>
      <c r="O307" s="520" t="s">
        <v>258</v>
      </c>
      <c r="P307" s="520"/>
      <c r="Q307" s="527" t="str">
        <f ca="1">OFFSET('Séries-DWF'!$A$11,N302,11)</f>
        <v>Femme</v>
      </c>
      <c r="R307" s="525"/>
      <c r="S307" s="866" t="s">
        <v>270</v>
      </c>
      <c r="T307" s="866"/>
      <c r="U307" s="527" t="str">
        <f ca="1">OFFSET('Séries-DWF'!$A$11,N302,8)</f>
        <v xml:space="preserve">N°4 </v>
      </c>
      <c r="V307" s="527"/>
      <c r="W307" s="293"/>
    </row>
    <row r="308" spans="1:23" ht="18.75" x14ac:dyDescent="0.3">
      <c r="A308" s="138" t="str">
        <f>IF(COUNT('Séries-DWF'!$A$11:$A$50)&gt;'Etiquette DWF'!N352,"X","")</f>
        <v>X</v>
      </c>
      <c r="B308" s="291"/>
      <c r="C308" s="952" t="s">
        <v>68</v>
      </c>
      <c r="D308" s="952"/>
      <c r="E308" s="866" t="s">
        <v>69</v>
      </c>
      <c r="F308" s="866"/>
      <c r="G308" s="951">
        <f ca="1">OFFSET('Séries-DWF'!$A$11,B302,2)</f>
        <v>0.49027777777777776</v>
      </c>
      <c r="H308" s="951"/>
      <c r="I308" s="951"/>
      <c r="J308" s="951"/>
      <c r="K308" s="293"/>
      <c r="M308" s="521"/>
      <c r="N308" s="291"/>
      <c r="O308" s="952" t="s">
        <v>68</v>
      </c>
      <c r="P308" s="952"/>
      <c r="Q308" s="866" t="s">
        <v>69</v>
      </c>
      <c r="R308" s="866"/>
      <c r="S308" s="951">
        <f ca="1">OFFSET('Séries-DWF'!$A$11,N302,2)</f>
        <v>0.49027777777777776</v>
      </c>
      <c r="T308" s="951"/>
      <c r="U308" s="951"/>
      <c r="V308" s="951"/>
      <c r="W308" s="293"/>
    </row>
    <row r="309" spans="1:23" ht="18.75" x14ac:dyDescent="0.3">
      <c r="A309" s="138" t="str">
        <f>IF(COUNT('Séries-DWF'!$A$11:$A$50)&gt;'Etiquette DWF'!N352,"X","")</f>
        <v>X</v>
      </c>
      <c r="B309" s="291"/>
      <c r="C309" s="952"/>
      <c r="D309" s="952"/>
      <c r="E309" s="866" t="s">
        <v>70</v>
      </c>
      <c r="F309" s="866"/>
      <c r="G309" s="951">
        <f ca="1">OFFSET('Séries-DWF'!$A$11,B302,3)</f>
        <v>0.51111111111111107</v>
      </c>
      <c r="H309" s="951"/>
      <c r="I309" s="951"/>
      <c r="J309" s="951"/>
      <c r="K309" s="293"/>
      <c r="M309" s="521"/>
      <c r="N309" s="291"/>
      <c r="O309" s="952"/>
      <c r="P309" s="952"/>
      <c r="Q309" s="866" t="s">
        <v>70</v>
      </c>
      <c r="R309" s="866"/>
      <c r="S309" s="951">
        <f ca="1">OFFSET('Séries-DWF'!$A$11,N302,3)</f>
        <v>0.51111111111111107</v>
      </c>
      <c r="T309" s="951"/>
      <c r="U309" s="951"/>
      <c r="V309" s="951"/>
      <c r="W309" s="293"/>
    </row>
    <row r="310" spans="1:23" ht="18.75" x14ac:dyDescent="0.3">
      <c r="A310" s="138" t="str">
        <f>IF(COUNT('Séries-DWF'!$A$11:$A$50)&gt;'Etiquette DWF'!N352,"X","")</f>
        <v>X</v>
      </c>
      <c r="B310" s="291"/>
      <c r="C310" s="952"/>
      <c r="D310" s="952"/>
      <c r="E310" s="866" t="s">
        <v>257</v>
      </c>
      <c r="F310" s="866"/>
      <c r="G310" s="951">
        <f ca="1">OFFSET('Séries-DWF'!$A$11,B302,4)</f>
        <v>0.51180555555555551</v>
      </c>
      <c r="H310" s="951"/>
      <c r="I310" s="951"/>
      <c r="J310" s="951"/>
      <c r="K310" s="293"/>
      <c r="M310" s="521"/>
      <c r="N310" s="291"/>
      <c r="O310" s="952"/>
      <c r="P310" s="952"/>
      <c r="Q310" s="866" t="s">
        <v>257</v>
      </c>
      <c r="R310" s="866"/>
      <c r="S310" s="951">
        <f ca="1">OFFSET('Séries-DWF'!$A$11,N302,4)</f>
        <v>0.51180555555555551</v>
      </c>
      <c r="T310" s="951"/>
      <c r="U310" s="951"/>
      <c r="V310" s="951"/>
      <c r="W310" s="293"/>
    </row>
    <row r="311" spans="1:23" ht="21" x14ac:dyDescent="0.35">
      <c r="A311" s="138" t="str">
        <f>IF(COUNT('Séries-DWF'!$A$11:$A$50)&gt;'Etiquette DWF'!N352,"X","")</f>
        <v>X</v>
      </c>
      <c r="B311" s="291"/>
      <c r="C311" s="952"/>
      <c r="D311" s="952"/>
      <c r="E311" s="866" t="s">
        <v>71</v>
      </c>
      <c r="F311" s="866"/>
      <c r="G311" s="947">
        <f ca="1">OFFSET('Séries-DWF'!$A$11,B302,5)</f>
        <v>0.5131944444444444</v>
      </c>
      <c r="H311" s="947"/>
      <c r="I311" s="947"/>
      <c r="J311" s="947"/>
      <c r="K311" s="293"/>
      <c r="M311" s="521"/>
      <c r="N311" s="291"/>
      <c r="O311" s="952"/>
      <c r="P311" s="952"/>
      <c r="Q311" s="866" t="s">
        <v>71</v>
      </c>
      <c r="R311" s="866"/>
      <c r="S311" s="947">
        <f ca="1">OFFSET('Séries-DWF'!$A$11,N302,5)</f>
        <v>0.5131944444444444</v>
      </c>
      <c r="T311" s="947"/>
      <c r="U311" s="947"/>
      <c r="V311" s="947"/>
      <c r="W311" s="293"/>
    </row>
    <row r="312" spans="1:23" ht="21" x14ac:dyDescent="0.35">
      <c r="A312" s="138" t="str">
        <f>IF(COUNT('Séries-DWF'!$A$11:$A$50)&gt;'Etiquette DWF'!N352,"X","")</f>
        <v>X</v>
      </c>
      <c r="B312" s="291"/>
      <c r="C312" s="931" t="s">
        <v>248</v>
      </c>
      <c r="D312" s="931"/>
      <c r="E312" s="948" t="str">
        <f ca="1">IF(E303="","",IF(OR(E303="DWF",E303="DNF"),"Distance","Temps"))</f>
        <v>Distance</v>
      </c>
      <c r="F312" s="948"/>
      <c r="G312" s="525">
        <f ca="1">OFFSET('Séries-DWF'!$A$11,B302,18)</f>
        <v>140</v>
      </c>
      <c r="H312" s="524" t="str">
        <f ca="1">OFFSET('Séries-DWF'!$A$11,B302,19)</f>
        <v>m</v>
      </c>
      <c r="I312" s="526" t="str">
        <f ca="1">OFFSET('Séries-DWF'!$A$11,B302,20)</f>
        <v/>
      </c>
      <c r="J312" s="524" t="str">
        <f ca="1">OFFSET('Séries-DWF'!$A$11,B302,21)</f>
        <v/>
      </c>
      <c r="K312" s="293"/>
      <c r="M312" s="521"/>
      <c r="N312" s="291"/>
      <c r="O312" s="931" t="s">
        <v>248</v>
      </c>
      <c r="P312" s="931"/>
      <c r="Q312" s="948" t="str">
        <f ca="1">IF(Q303="","",IF(OR(Q303="DWF",Q303="DNF"),"Distance","Temps"))</f>
        <v>Distance</v>
      </c>
      <c r="R312" s="948"/>
      <c r="S312" s="525">
        <f ca="1">OFFSET('Séries-DWF'!$A$11,N302,18)</f>
        <v>150</v>
      </c>
      <c r="T312" s="524" t="str">
        <f ca="1">OFFSET('Séries-DWF'!$A$11,N302,19)</f>
        <v>m</v>
      </c>
      <c r="U312" s="526" t="str">
        <f ca="1">OFFSET('Séries-DWF'!$A$11,N302,20)</f>
        <v/>
      </c>
      <c r="V312" s="524" t="str">
        <f ca="1">OFFSET('Séries-DWF'!$A$11,N302,21)</f>
        <v/>
      </c>
      <c r="W312" s="293"/>
    </row>
    <row r="313" spans="1:23" ht="18.75" x14ac:dyDescent="0.3">
      <c r="A313" s="138" t="str">
        <f>IF(COUNT('Séries-DWF'!$A$11:$A$50)&gt;'Etiquette DWF'!N352,"X","")</f>
        <v>X</v>
      </c>
      <c r="B313" s="291"/>
      <c r="C313" s="931"/>
      <c r="D313" s="931"/>
      <c r="E313" s="933" t="s">
        <v>273</v>
      </c>
      <c r="F313" s="510" t="s">
        <v>271</v>
      </c>
      <c r="G313" s="528" t="str">
        <f ca="1">OFFSET('Séries-DWF'!$A$11,B302,14)</f>
        <v>115</v>
      </c>
      <c r="H313" s="529" t="str">
        <f ca="1">OFFSET('Séries-DWF'!$A$11,B302,15)</f>
        <v>m</v>
      </c>
      <c r="I313" s="528" t="str">
        <f ca="1">OFFSET('Séries-DWF'!$A$11,B302,16)</f>
        <v/>
      </c>
      <c r="J313" s="529" t="str">
        <f ca="1">OFFSET('Séries-DWF'!$A$11,B302,17)</f>
        <v/>
      </c>
      <c r="K313" s="293"/>
      <c r="M313" s="521"/>
      <c r="N313" s="291"/>
      <c r="O313" s="931"/>
      <c r="P313" s="931"/>
      <c r="Q313" s="933" t="s">
        <v>273</v>
      </c>
      <c r="R313" s="510" t="s">
        <v>271</v>
      </c>
      <c r="S313" s="528" t="str">
        <f ca="1">OFFSET('Séries-DWF'!$A$11,N302,14)</f>
        <v>125</v>
      </c>
      <c r="T313" s="529" t="str">
        <f ca="1">OFFSET('Séries-DWF'!$A$11,N302,15)</f>
        <v>m</v>
      </c>
      <c r="U313" s="528" t="str">
        <f ca="1">OFFSET('Séries-DWF'!$A$11,N302,16)</f>
        <v/>
      </c>
      <c r="V313" s="529" t="str">
        <f ca="1">OFFSET('Séries-DWF'!$A$11,N302,17)</f>
        <v/>
      </c>
      <c r="W313" s="293"/>
    </row>
    <row r="314" spans="1:23" ht="18.75" x14ac:dyDescent="0.3">
      <c r="A314" s="138" t="str">
        <f>IF(COUNT('Séries-DWF'!$A$11:$A$50)&gt;'Etiquette DWF'!N352,"X","")</f>
        <v>X</v>
      </c>
      <c r="B314" s="291"/>
      <c r="C314" s="931"/>
      <c r="D314" s="931"/>
      <c r="E314" s="933"/>
      <c r="F314" s="510" t="s">
        <v>272</v>
      </c>
      <c r="G314" s="528" t="str">
        <f ca="1">OFFSET('Séries-DWF'!$A$11,B302,22)</f>
        <v>165</v>
      </c>
      <c r="H314" s="529" t="str">
        <f ca="1">OFFSET('Séries-DWF'!$A$11,B302,23)</f>
        <v>m</v>
      </c>
      <c r="I314" s="528" t="str">
        <f ca="1">OFFSET('Séries-DWF'!$A$11,B302,24)</f>
        <v/>
      </c>
      <c r="J314" s="529" t="str">
        <f ca="1">OFFSET('Séries-DWF'!$A$11,B302,25)</f>
        <v/>
      </c>
      <c r="K314" s="293"/>
      <c r="M314" s="521"/>
      <c r="N314" s="291"/>
      <c r="O314" s="931"/>
      <c r="P314" s="931"/>
      <c r="Q314" s="933"/>
      <c r="R314" s="510" t="s">
        <v>272</v>
      </c>
      <c r="S314" s="528" t="str">
        <f ca="1">OFFSET('Séries-DWF'!$A$11,N302,22)</f>
        <v>175</v>
      </c>
      <c r="T314" s="529" t="str">
        <f ca="1">OFFSET('Séries-DWF'!$A$11,N302,23)</f>
        <v>m</v>
      </c>
      <c r="U314" s="528" t="str">
        <f ca="1">OFFSET('Séries-DWF'!$A$11,N302,24)</f>
        <v/>
      </c>
      <c r="V314" s="529" t="str">
        <f ca="1">OFFSET('Séries-DWF'!$A$11,N302,25)</f>
        <v/>
      </c>
      <c r="W314" s="293"/>
    </row>
    <row r="315" spans="1:23" x14ac:dyDescent="0.25">
      <c r="A315" s="138" t="str">
        <f>IF(COUNT('Séries-DWF'!$A$11:$A$50)&gt;'Etiquette DWF'!N352,"X","")</f>
        <v>X</v>
      </c>
      <c r="B315" s="291"/>
      <c r="C315" s="945"/>
      <c r="D315" s="945"/>
      <c r="E315" s="945"/>
      <c r="F315" s="945"/>
      <c r="G315" s="945"/>
      <c r="H315" s="945"/>
      <c r="I315" s="945"/>
      <c r="J315" s="945"/>
      <c r="K315" s="293"/>
      <c r="M315" s="521"/>
      <c r="N315" s="291"/>
      <c r="O315" s="945"/>
      <c r="P315" s="945"/>
      <c r="Q315" s="945"/>
      <c r="R315" s="945"/>
      <c r="S315" s="945"/>
      <c r="T315" s="945"/>
      <c r="U315" s="945"/>
      <c r="V315" s="945"/>
      <c r="W315" s="293"/>
    </row>
    <row r="316" spans="1:23" ht="18.75" x14ac:dyDescent="0.3">
      <c r="A316" s="138" t="str">
        <f>IF(COUNT('Séries-DWF'!$A$11:$A$50)&gt;'Etiquette DWF'!N352,"X","")</f>
        <v>X</v>
      </c>
      <c r="B316" s="291"/>
      <c r="C316" s="946" t="s">
        <v>259</v>
      </c>
      <c r="D316" s="946"/>
      <c r="E316" s="946"/>
      <c r="F316" s="946"/>
      <c r="G316" s="946"/>
      <c r="H316" s="946"/>
      <c r="I316" s="946"/>
      <c r="J316" s="946"/>
      <c r="K316" s="293"/>
      <c r="M316" s="521"/>
      <c r="N316" s="291"/>
      <c r="O316" s="946" t="s">
        <v>259</v>
      </c>
      <c r="P316" s="946"/>
      <c r="Q316" s="946"/>
      <c r="R316" s="946"/>
      <c r="S316" s="946"/>
      <c r="T316" s="946"/>
      <c r="U316" s="946"/>
      <c r="V316" s="946"/>
      <c r="W316" s="293"/>
    </row>
    <row r="317" spans="1:23" ht="15.75" thickBot="1" x14ac:dyDescent="0.3">
      <c r="A317" s="138" t="str">
        <f>IF(COUNT('Séries-DWF'!$A$11:$A$50)&gt;'Etiquette DWF'!N352,"X","")</f>
        <v>X</v>
      </c>
      <c r="B317" s="291"/>
      <c r="C317" s="945"/>
      <c r="D317" s="945"/>
      <c r="E317" s="945"/>
      <c r="F317" s="945"/>
      <c r="G317" s="945"/>
      <c r="H317" s="945"/>
      <c r="I317" s="945"/>
      <c r="J317" s="945"/>
      <c r="K317" s="293"/>
      <c r="M317" s="521"/>
      <c r="N317" s="291"/>
      <c r="O317" s="945"/>
      <c r="P317" s="945"/>
      <c r="Q317" s="945"/>
      <c r="R317" s="945"/>
      <c r="S317" s="945"/>
      <c r="T317" s="945"/>
      <c r="U317" s="945"/>
      <c r="V317" s="945"/>
      <c r="W317" s="293"/>
    </row>
    <row r="318" spans="1:23" ht="15.75" thickBot="1" x14ac:dyDescent="0.3">
      <c r="A318" s="138" t="str">
        <f>IF(COUNT('Séries-DWF'!$A$11:$A$50)&gt;'Etiquette DWF'!N352,"X","")</f>
        <v>X</v>
      </c>
      <c r="B318" s="291"/>
      <c r="C318" s="933" t="s">
        <v>262</v>
      </c>
      <c r="D318" s="934"/>
      <c r="E318" s="530"/>
      <c r="F318" s="531"/>
      <c r="G318" s="531"/>
      <c r="H318" s="531"/>
      <c r="I318" s="531"/>
      <c r="J318" s="532"/>
      <c r="K318" s="293"/>
      <c r="M318" s="521"/>
      <c r="N318" s="291"/>
      <c r="O318" s="933" t="s">
        <v>262</v>
      </c>
      <c r="P318" s="934"/>
      <c r="Q318" s="530"/>
      <c r="R318" s="531"/>
      <c r="S318" s="531"/>
      <c r="T318" s="531"/>
      <c r="U318" s="531"/>
      <c r="V318" s="532"/>
      <c r="W318" s="293"/>
    </row>
    <row r="319" spans="1:23" ht="15.75" thickBot="1" x14ac:dyDescent="0.3">
      <c r="A319" s="138" t="str">
        <f>IF(COUNT('Séries-DWF'!$A$11:$A$50)&gt;'Etiquette DWF'!N352,"X","")</f>
        <v>X</v>
      </c>
      <c r="B319" s="291"/>
      <c r="C319" s="515"/>
      <c r="D319" s="515"/>
      <c r="E319" s="289"/>
      <c r="F319" s="289"/>
      <c r="G319" s="289"/>
      <c r="H319" s="289"/>
      <c r="I319" s="289"/>
      <c r="J319" s="289"/>
      <c r="K319" s="293"/>
      <c r="M319" s="521"/>
      <c r="N319" s="291"/>
      <c r="O319" s="515"/>
      <c r="P319" s="515"/>
      <c r="Q319" s="289"/>
      <c r="R319" s="289"/>
      <c r="S319" s="289"/>
      <c r="T319" s="289"/>
      <c r="U319" s="289"/>
      <c r="V319" s="289"/>
      <c r="W319" s="293"/>
    </row>
    <row r="320" spans="1:23" x14ac:dyDescent="0.25">
      <c r="A320" s="138" t="str">
        <f>IF(COUNT('Séries-DWF'!$A$11:$A$50)&gt;'Etiquette DWF'!N352,"X","")</f>
        <v>X</v>
      </c>
      <c r="B320" s="291"/>
      <c r="C320" s="976" t="s">
        <v>260</v>
      </c>
      <c r="D320" s="977"/>
      <c r="E320" s="959"/>
      <c r="F320" s="959"/>
      <c r="G320" s="959"/>
      <c r="H320" s="959"/>
      <c r="I320" s="959"/>
      <c r="J320" s="960"/>
      <c r="K320" s="293"/>
      <c r="M320" s="521"/>
      <c r="N320" s="291"/>
      <c r="O320" s="976" t="s">
        <v>260</v>
      </c>
      <c r="P320" s="977"/>
      <c r="Q320" s="959"/>
      <c r="R320" s="959"/>
      <c r="S320" s="959"/>
      <c r="T320" s="959"/>
      <c r="U320" s="959"/>
      <c r="V320" s="960"/>
      <c r="W320" s="293"/>
    </row>
    <row r="321" spans="1:23" x14ac:dyDescent="0.25">
      <c r="A321" s="138" t="str">
        <f>IF(COUNT('Séries-DWF'!$A$11:$A$50)&gt;'Etiquette DWF'!N352,"X","")</f>
        <v>X</v>
      </c>
      <c r="B321" s="291"/>
      <c r="C321" s="971"/>
      <c r="D321" s="972"/>
      <c r="E321" s="949"/>
      <c r="F321" s="949"/>
      <c r="G321" s="949"/>
      <c r="H321" s="949"/>
      <c r="I321" s="949"/>
      <c r="J321" s="950"/>
      <c r="K321" s="293"/>
      <c r="M321" s="521"/>
      <c r="N321" s="291"/>
      <c r="O321" s="971"/>
      <c r="P321" s="972"/>
      <c r="Q321" s="949"/>
      <c r="R321" s="949"/>
      <c r="S321" s="949"/>
      <c r="T321" s="949"/>
      <c r="U321" s="949"/>
      <c r="V321" s="950"/>
      <c r="W321" s="293"/>
    </row>
    <row r="322" spans="1:23" x14ac:dyDescent="0.25">
      <c r="A322" s="138" t="str">
        <f>IF(COUNT('Séries-DWF'!$A$11:$A$50)&gt;'Etiquette DWF'!N352,"X","")</f>
        <v>X</v>
      </c>
      <c r="B322" s="291"/>
      <c r="C322" s="971" t="s">
        <v>261</v>
      </c>
      <c r="D322" s="972"/>
      <c r="E322" s="949"/>
      <c r="F322" s="949"/>
      <c r="G322" s="949"/>
      <c r="H322" s="949"/>
      <c r="I322" s="949"/>
      <c r="J322" s="950"/>
      <c r="K322" s="293"/>
      <c r="M322" s="521"/>
      <c r="N322" s="291"/>
      <c r="O322" s="971" t="s">
        <v>261</v>
      </c>
      <c r="P322" s="972"/>
      <c r="Q322" s="949"/>
      <c r="R322" s="949"/>
      <c r="S322" s="949"/>
      <c r="T322" s="949"/>
      <c r="U322" s="949"/>
      <c r="V322" s="950"/>
      <c r="W322" s="293"/>
    </row>
    <row r="323" spans="1:23" ht="15.75" thickBot="1" x14ac:dyDescent="0.3">
      <c r="A323" s="138" t="str">
        <f>IF(COUNT('Séries-DWF'!$A$11:$A$50)&gt;'Etiquette DWF'!N352,"X","")</f>
        <v>X</v>
      </c>
      <c r="B323" s="291"/>
      <c r="C323" s="973"/>
      <c r="D323" s="974"/>
      <c r="E323" s="954"/>
      <c r="F323" s="954"/>
      <c r="G323" s="954"/>
      <c r="H323" s="954"/>
      <c r="I323" s="954"/>
      <c r="J323" s="955"/>
      <c r="K323" s="293"/>
      <c r="M323" s="521"/>
      <c r="N323" s="291"/>
      <c r="O323" s="973"/>
      <c r="P323" s="974"/>
      <c r="Q323" s="954"/>
      <c r="R323" s="954"/>
      <c r="S323" s="954"/>
      <c r="T323" s="954"/>
      <c r="U323" s="954"/>
      <c r="V323" s="955"/>
      <c r="W323" s="293"/>
    </row>
    <row r="324" spans="1:23" ht="15.75" thickBot="1" x14ac:dyDescent="0.3">
      <c r="A324" s="138" t="str">
        <f>IF(COUNT('Séries-DWF'!$A$11:$A$50)&gt;'Etiquette DWF'!N352,"X","")</f>
        <v>X</v>
      </c>
      <c r="B324" s="291"/>
      <c r="C324" s="292"/>
      <c r="D324" s="292"/>
      <c r="E324" s="292"/>
      <c r="F324" s="292"/>
      <c r="G324" s="292"/>
      <c r="H324" s="292"/>
      <c r="I324" s="292"/>
      <c r="J324" s="292"/>
      <c r="K324" s="293"/>
      <c r="M324" s="521"/>
      <c r="N324" s="291"/>
      <c r="O324" s="292"/>
      <c r="P324" s="292"/>
      <c r="Q324" s="292"/>
      <c r="R324" s="292"/>
      <c r="S324" s="292"/>
      <c r="T324" s="292"/>
      <c r="U324" s="292"/>
      <c r="V324" s="292"/>
      <c r="W324" s="293"/>
    </row>
    <row r="325" spans="1:23" x14ac:dyDescent="0.25">
      <c r="A325" s="138" t="str">
        <f>IF(COUNT('Séries-DWF'!$A$11:$A$50)&gt;'Etiquette DWF'!N352,"X","")</f>
        <v>X</v>
      </c>
      <c r="B325" s="291"/>
      <c r="C325" s="956" t="s">
        <v>132</v>
      </c>
      <c r="D325" s="880" t="s">
        <v>133</v>
      </c>
      <c r="E325" s="871"/>
      <c r="F325" s="871"/>
      <c r="G325" s="871"/>
      <c r="H325" s="871"/>
      <c r="I325" s="959"/>
      <c r="J325" s="960"/>
      <c r="K325" s="293"/>
      <c r="M325" s="521"/>
      <c r="N325" s="291"/>
      <c r="O325" s="956" t="s">
        <v>132</v>
      </c>
      <c r="P325" s="880" t="s">
        <v>133</v>
      </c>
      <c r="Q325" s="871"/>
      <c r="R325" s="871"/>
      <c r="S325" s="871"/>
      <c r="T325" s="871"/>
      <c r="U325" s="959"/>
      <c r="V325" s="960"/>
      <c r="W325" s="293"/>
    </row>
    <row r="326" spans="1:23" x14ac:dyDescent="0.25">
      <c r="A326" s="138" t="str">
        <f>IF(COUNT('Séries-DWF'!$A$11:$A$50)&gt;'Etiquette DWF'!N352,"X","")</f>
        <v>X</v>
      </c>
      <c r="B326" s="291"/>
      <c r="C326" s="957"/>
      <c r="D326" s="859" t="s">
        <v>134</v>
      </c>
      <c r="E326" s="864"/>
      <c r="F326" s="864"/>
      <c r="G326" s="864"/>
      <c r="H326" s="864"/>
      <c r="I326" s="949"/>
      <c r="J326" s="950"/>
      <c r="K326" s="293"/>
      <c r="M326" s="521"/>
      <c r="N326" s="291"/>
      <c r="O326" s="957"/>
      <c r="P326" s="859" t="s">
        <v>134</v>
      </c>
      <c r="Q326" s="864"/>
      <c r="R326" s="864"/>
      <c r="S326" s="864"/>
      <c r="T326" s="864"/>
      <c r="U326" s="949"/>
      <c r="V326" s="950"/>
      <c r="W326" s="293"/>
    </row>
    <row r="327" spans="1:23" x14ac:dyDescent="0.25">
      <c r="A327" s="138" t="str">
        <f>IF(COUNT('Séries-DWF'!$A$11:$A$50)&gt;'Etiquette DWF'!N352,"X","")</f>
        <v>X</v>
      </c>
      <c r="B327" s="291"/>
      <c r="C327" s="957"/>
      <c r="D327" s="859" t="s">
        <v>135</v>
      </c>
      <c r="E327" s="864"/>
      <c r="F327" s="864"/>
      <c r="G327" s="864"/>
      <c r="H327" s="864"/>
      <c r="I327" s="949"/>
      <c r="J327" s="950"/>
      <c r="K327" s="293"/>
      <c r="M327" s="521"/>
      <c r="N327" s="291"/>
      <c r="O327" s="957"/>
      <c r="P327" s="859" t="s">
        <v>135</v>
      </c>
      <c r="Q327" s="864"/>
      <c r="R327" s="864"/>
      <c r="S327" s="864"/>
      <c r="T327" s="864"/>
      <c r="U327" s="949"/>
      <c r="V327" s="950"/>
      <c r="W327" s="293"/>
    </row>
    <row r="328" spans="1:23" x14ac:dyDescent="0.25">
      <c r="A328" s="138" t="str">
        <f>IF(COUNT('Séries-DWF'!$A$11:$A$50)&gt;'Etiquette DWF'!N352,"X","")</f>
        <v>X</v>
      </c>
      <c r="B328" s="291"/>
      <c r="C328" s="957"/>
      <c r="D328" s="859" t="s">
        <v>136</v>
      </c>
      <c r="E328" s="864"/>
      <c r="F328" s="864"/>
      <c r="G328" s="864"/>
      <c r="H328" s="864"/>
      <c r="I328" s="949"/>
      <c r="J328" s="950"/>
      <c r="K328" s="293"/>
      <c r="M328" s="521"/>
      <c r="N328" s="291"/>
      <c r="O328" s="957"/>
      <c r="P328" s="859" t="s">
        <v>136</v>
      </c>
      <c r="Q328" s="864"/>
      <c r="R328" s="864"/>
      <c r="S328" s="864"/>
      <c r="T328" s="864"/>
      <c r="U328" s="949"/>
      <c r="V328" s="950"/>
      <c r="W328" s="293"/>
    </row>
    <row r="329" spans="1:23" x14ac:dyDescent="0.25">
      <c r="A329" s="138" t="str">
        <f>IF(COUNT('Séries-DWF'!$A$11:$A$50)&gt;'Etiquette DWF'!N352,"X","")</f>
        <v>X</v>
      </c>
      <c r="B329" s="291"/>
      <c r="C329" s="957"/>
      <c r="D329" s="859" t="s">
        <v>137</v>
      </c>
      <c r="E329" s="864"/>
      <c r="F329" s="864"/>
      <c r="G329" s="864"/>
      <c r="H329" s="864"/>
      <c r="I329" s="949"/>
      <c r="J329" s="950"/>
      <c r="K329" s="293"/>
      <c r="M329" s="521"/>
      <c r="N329" s="291"/>
      <c r="O329" s="957"/>
      <c r="P329" s="859" t="s">
        <v>137</v>
      </c>
      <c r="Q329" s="864"/>
      <c r="R329" s="864"/>
      <c r="S329" s="864"/>
      <c r="T329" s="864"/>
      <c r="U329" s="949"/>
      <c r="V329" s="950"/>
      <c r="W329" s="293"/>
    </row>
    <row r="330" spans="1:23" ht="15.75" thickBot="1" x14ac:dyDescent="0.3">
      <c r="A330" s="138" t="str">
        <f>IF(COUNT('Séries-DWF'!$A$11:$A$50)&gt;'Etiquette DWF'!N352,"X","")</f>
        <v>X</v>
      </c>
      <c r="B330" s="291"/>
      <c r="C330" s="958"/>
      <c r="D330" s="862" t="s">
        <v>138</v>
      </c>
      <c r="E330" s="975"/>
      <c r="F330" s="975"/>
      <c r="G330" s="975"/>
      <c r="H330" s="975"/>
      <c r="I330" s="954"/>
      <c r="J330" s="955"/>
      <c r="K330" s="293"/>
      <c r="M330" s="521"/>
      <c r="N330" s="291"/>
      <c r="O330" s="958"/>
      <c r="P330" s="862" t="s">
        <v>138</v>
      </c>
      <c r="Q330" s="975"/>
      <c r="R330" s="975"/>
      <c r="S330" s="975"/>
      <c r="T330" s="975"/>
      <c r="U330" s="954"/>
      <c r="V330" s="955"/>
      <c r="W330" s="293"/>
    </row>
    <row r="331" spans="1:23" x14ac:dyDescent="0.25">
      <c r="A331" s="138" t="str">
        <f>IF(COUNT('Séries-DWF'!$A$11:$A$50)&gt;'Etiquette DWF'!N352,"X","")</f>
        <v>X</v>
      </c>
      <c r="B331" s="291"/>
      <c r="C331" s="961" t="s">
        <v>145</v>
      </c>
      <c r="D331" s="963" t="s">
        <v>146</v>
      </c>
      <c r="E331" s="964"/>
      <c r="F331" s="964"/>
      <c r="G331" s="964"/>
      <c r="H331" s="964"/>
      <c r="I331" s="965"/>
      <c r="J331" s="966"/>
      <c r="K331" s="293"/>
      <c r="M331" s="521"/>
      <c r="N331" s="291"/>
      <c r="O331" s="961" t="s">
        <v>145</v>
      </c>
      <c r="P331" s="963" t="s">
        <v>146</v>
      </c>
      <c r="Q331" s="964"/>
      <c r="R331" s="964"/>
      <c r="S331" s="964"/>
      <c r="T331" s="964"/>
      <c r="U331" s="965"/>
      <c r="V331" s="966"/>
      <c r="W331" s="293"/>
    </row>
    <row r="332" spans="1:23" x14ac:dyDescent="0.25">
      <c r="A332" s="138" t="str">
        <f>IF(COUNT('Séries-DWF'!$A$11:$A$50)&gt;'Etiquette DWF'!N352,"X","")</f>
        <v>X</v>
      </c>
      <c r="B332" s="291"/>
      <c r="C332" s="957"/>
      <c r="D332" s="859" t="s">
        <v>147</v>
      </c>
      <c r="E332" s="864"/>
      <c r="F332" s="864"/>
      <c r="G332" s="864"/>
      <c r="H332" s="864"/>
      <c r="I332" s="949"/>
      <c r="J332" s="950"/>
      <c r="K332" s="293"/>
      <c r="M332" s="521"/>
      <c r="N332" s="291"/>
      <c r="O332" s="957"/>
      <c r="P332" s="859" t="s">
        <v>147</v>
      </c>
      <c r="Q332" s="864"/>
      <c r="R332" s="864"/>
      <c r="S332" s="864"/>
      <c r="T332" s="864"/>
      <c r="U332" s="949"/>
      <c r="V332" s="950"/>
      <c r="W332" s="293"/>
    </row>
    <row r="333" spans="1:23" x14ac:dyDescent="0.25">
      <c r="A333" s="138" t="str">
        <f>IF(COUNT('Séries-DWF'!$A$11:$A$50)&gt;'Etiquette DWF'!N352,"X","")</f>
        <v>X</v>
      </c>
      <c r="B333" s="291"/>
      <c r="C333" s="957"/>
      <c r="D333" s="859" t="s">
        <v>148</v>
      </c>
      <c r="E333" s="864"/>
      <c r="F333" s="864"/>
      <c r="G333" s="864"/>
      <c r="H333" s="864"/>
      <c r="I333" s="949"/>
      <c r="J333" s="950"/>
      <c r="K333" s="293"/>
      <c r="M333" s="521"/>
      <c r="N333" s="291"/>
      <c r="O333" s="957"/>
      <c r="P333" s="859" t="s">
        <v>148</v>
      </c>
      <c r="Q333" s="864"/>
      <c r="R333" s="864"/>
      <c r="S333" s="864"/>
      <c r="T333" s="864"/>
      <c r="U333" s="949"/>
      <c r="V333" s="950"/>
      <c r="W333" s="293"/>
    </row>
    <row r="334" spans="1:23" x14ac:dyDescent="0.25">
      <c r="A334" s="138" t="str">
        <f>IF(COUNT('Séries-DWF'!$A$11:$A$50)&gt;'Etiquette DWF'!N352,"X","")</f>
        <v>X</v>
      </c>
      <c r="B334" s="291"/>
      <c r="C334" s="957"/>
      <c r="D334" s="859" t="s">
        <v>149</v>
      </c>
      <c r="E334" s="864"/>
      <c r="F334" s="864"/>
      <c r="G334" s="864"/>
      <c r="H334" s="864"/>
      <c r="I334" s="949"/>
      <c r="J334" s="950"/>
      <c r="K334" s="293"/>
      <c r="M334" s="521"/>
      <c r="N334" s="291"/>
      <c r="O334" s="957"/>
      <c r="P334" s="859" t="s">
        <v>149</v>
      </c>
      <c r="Q334" s="864"/>
      <c r="R334" s="864"/>
      <c r="S334" s="864"/>
      <c r="T334" s="864"/>
      <c r="U334" s="949"/>
      <c r="V334" s="950"/>
      <c r="W334" s="293"/>
    </row>
    <row r="335" spans="1:23" x14ac:dyDescent="0.25">
      <c r="A335" s="138" t="str">
        <f>IF(COUNT('Séries-DWF'!$A$11:$A$50)&gt;'Etiquette DWF'!N352,"X","")</f>
        <v>X</v>
      </c>
      <c r="B335" s="291"/>
      <c r="C335" s="957"/>
      <c r="D335" s="859" t="s">
        <v>150</v>
      </c>
      <c r="E335" s="864"/>
      <c r="F335" s="864"/>
      <c r="G335" s="864"/>
      <c r="H335" s="864"/>
      <c r="I335" s="949"/>
      <c r="J335" s="950"/>
      <c r="K335" s="293"/>
      <c r="M335" s="521"/>
      <c r="N335" s="291"/>
      <c r="O335" s="957"/>
      <c r="P335" s="859" t="s">
        <v>150</v>
      </c>
      <c r="Q335" s="864"/>
      <c r="R335" s="864"/>
      <c r="S335" s="864"/>
      <c r="T335" s="864"/>
      <c r="U335" s="949"/>
      <c r="V335" s="950"/>
      <c r="W335" s="293"/>
    </row>
    <row r="336" spans="1:23" x14ac:dyDescent="0.25">
      <c r="A336" s="138" t="str">
        <f>IF(COUNT('Séries-DWF'!$A$11:$A$50)&gt;'Etiquette DWF'!N352,"X","")</f>
        <v>X</v>
      </c>
      <c r="B336" s="291"/>
      <c r="C336" s="957"/>
      <c r="D336" s="859" t="s">
        <v>151</v>
      </c>
      <c r="E336" s="864"/>
      <c r="F336" s="864"/>
      <c r="G336" s="864"/>
      <c r="H336" s="864"/>
      <c r="I336" s="949"/>
      <c r="J336" s="950"/>
      <c r="K336" s="293"/>
      <c r="M336" s="521"/>
      <c r="N336" s="291"/>
      <c r="O336" s="957"/>
      <c r="P336" s="859" t="s">
        <v>151</v>
      </c>
      <c r="Q336" s="864"/>
      <c r="R336" s="864"/>
      <c r="S336" s="864"/>
      <c r="T336" s="864"/>
      <c r="U336" s="949"/>
      <c r="V336" s="950"/>
      <c r="W336" s="293"/>
    </row>
    <row r="337" spans="1:23" ht="15.75" thickBot="1" x14ac:dyDescent="0.3">
      <c r="A337" s="138" t="str">
        <f>IF(COUNT('Séries-DWF'!$A$11:$A$50)&gt;'Etiquette DWF'!N352,"X","")</f>
        <v>X</v>
      </c>
      <c r="B337" s="291"/>
      <c r="C337" s="962"/>
      <c r="D337" s="967" t="s">
        <v>152</v>
      </c>
      <c r="E337" s="968"/>
      <c r="F337" s="968"/>
      <c r="G337" s="968"/>
      <c r="H337" s="968"/>
      <c r="I337" s="969"/>
      <c r="J337" s="970"/>
      <c r="K337" s="293"/>
      <c r="M337" s="521"/>
      <c r="N337" s="291"/>
      <c r="O337" s="962"/>
      <c r="P337" s="967" t="s">
        <v>152</v>
      </c>
      <c r="Q337" s="968"/>
      <c r="R337" s="968"/>
      <c r="S337" s="968"/>
      <c r="T337" s="968"/>
      <c r="U337" s="969"/>
      <c r="V337" s="970"/>
      <c r="W337" s="293"/>
    </row>
    <row r="338" spans="1:23" x14ac:dyDescent="0.25">
      <c r="A338" s="138" t="str">
        <f>IF(COUNT('Séries-DWF'!$A$11:$A$50)&gt;'Etiquette DWF'!N352,"X","")</f>
        <v>X</v>
      </c>
      <c r="B338" s="291"/>
      <c r="C338" s="956" t="s">
        <v>126</v>
      </c>
      <c r="D338" s="918" t="s">
        <v>263</v>
      </c>
      <c r="E338" s="919"/>
      <c r="F338" s="920"/>
      <c r="G338" s="416" t="s">
        <v>174</v>
      </c>
      <c r="H338" s="416"/>
      <c r="I338" s="959"/>
      <c r="J338" s="960"/>
      <c r="K338" s="293"/>
      <c r="M338" s="521"/>
      <c r="N338" s="291"/>
      <c r="O338" s="956" t="s">
        <v>126</v>
      </c>
      <c r="P338" s="918" t="s">
        <v>263</v>
      </c>
      <c r="Q338" s="919"/>
      <c r="R338" s="920"/>
      <c r="S338" s="416" t="s">
        <v>174</v>
      </c>
      <c r="T338" s="416"/>
      <c r="U338" s="959"/>
      <c r="V338" s="960"/>
      <c r="W338" s="293"/>
    </row>
    <row r="339" spans="1:23" x14ac:dyDescent="0.25">
      <c r="A339" s="138" t="str">
        <f>IF(COUNT('Séries-DWF'!$A$11:$A$50)&gt;'Etiquette DWF'!N352,"X","")</f>
        <v>X</v>
      </c>
      <c r="B339" s="291"/>
      <c r="C339" s="957"/>
      <c r="D339" s="913" t="s">
        <v>128</v>
      </c>
      <c r="E339" s="914"/>
      <c r="F339" s="915"/>
      <c r="G339" s="110" t="s">
        <v>266</v>
      </c>
      <c r="H339" s="110"/>
      <c r="I339" s="949"/>
      <c r="J339" s="950"/>
      <c r="K339" s="293"/>
      <c r="M339" s="521"/>
      <c r="N339" s="291"/>
      <c r="O339" s="957"/>
      <c r="P339" s="913" t="s">
        <v>128</v>
      </c>
      <c r="Q339" s="914"/>
      <c r="R339" s="915"/>
      <c r="S339" s="110" t="s">
        <v>266</v>
      </c>
      <c r="T339" s="110"/>
      <c r="U339" s="949"/>
      <c r="V339" s="950"/>
      <c r="W339" s="293"/>
    </row>
    <row r="340" spans="1:23" x14ac:dyDescent="0.25">
      <c r="A340" s="138" t="str">
        <f>IF(COUNT('Séries-DWF'!$A$11:$A$50)&gt;'Etiquette DWF'!N352,"X","")</f>
        <v>X</v>
      </c>
      <c r="B340" s="291"/>
      <c r="C340" s="957"/>
      <c r="D340" s="913" t="s">
        <v>264</v>
      </c>
      <c r="E340" s="914"/>
      <c r="F340" s="915"/>
      <c r="G340" s="110" t="s">
        <v>265</v>
      </c>
      <c r="H340" s="110"/>
      <c r="I340" s="949"/>
      <c r="J340" s="950"/>
      <c r="K340" s="293"/>
      <c r="M340" s="521"/>
      <c r="N340" s="291"/>
      <c r="O340" s="957"/>
      <c r="P340" s="913" t="s">
        <v>264</v>
      </c>
      <c r="Q340" s="914"/>
      <c r="R340" s="915"/>
      <c r="S340" s="110" t="s">
        <v>265</v>
      </c>
      <c r="T340" s="110"/>
      <c r="U340" s="949"/>
      <c r="V340" s="950"/>
      <c r="W340" s="293"/>
    </row>
    <row r="341" spans="1:23" x14ac:dyDescent="0.25">
      <c r="A341" s="138" t="str">
        <f>IF(COUNT('Séries-DWF'!$A$11:$A$50)&gt;'Etiquette DWF'!N352,"X","")</f>
        <v>X</v>
      </c>
      <c r="B341" s="291"/>
      <c r="C341" s="957"/>
      <c r="D341" s="533" t="s">
        <v>267</v>
      </c>
      <c r="E341" s="518"/>
      <c r="F341" s="518"/>
      <c r="G341" s="110" t="s">
        <v>164</v>
      </c>
      <c r="H341" s="110"/>
      <c r="I341" s="949"/>
      <c r="J341" s="950"/>
      <c r="K341" s="293"/>
      <c r="M341" s="521"/>
      <c r="N341" s="291"/>
      <c r="O341" s="957"/>
      <c r="P341" s="533" t="s">
        <v>267</v>
      </c>
      <c r="Q341" s="518"/>
      <c r="R341" s="518"/>
      <c r="S341" s="110" t="s">
        <v>164</v>
      </c>
      <c r="T341" s="110"/>
      <c r="U341" s="949"/>
      <c r="V341" s="950"/>
      <c r="W341" s="293"/>
    </row>
    <row r="342" spans="1:23" ht="15.75" thickBot="1" x14ac:dyDescent="0.3">
      <c r="A342" s="138" t="str">
        <f>IF(COUNT('Séries-DWF'!$A$11:$A$50)&gt;'Etiquette DWF'!N352,"X","")</f>
        <v>X</v>
      </c>
      <c r="B342" s="291"/>
      <c r="C342" s="958"/>
      <c r="D342" s="534" t="s">
        <v>268</v>
      </c>
      <c r="E342" s="519"/>
      <c r="F342" s="519"/>
      <c r="G342" s="3" t="s">
        <v>164</v>
      </c>
      <c r="H342" s="3"/>
      <c r="I342" s="954"/>
      <c r="J342" s="955"/>
      <c r="K342" s="293"/>
      <c r="M342" s="521"/>
      <c r="N342" s="291"/>
      <c r="O342" s="958"/>
      <c r="P342" s="534" t="s">
        <v>268</v>
      </c>
      <c r="Q342" s="519"/>
      <c r="R342" s="519"/>
      <c r="S342" s="3" t="s">
        <v>164</v>
      </c>
      <c r="T342" s="3"/>
      <c r="U342" s="954"/>
      <c r="V342" s="955"/>
      <c r="W342" s="293"/>
    </row>
    <row r="343" spans="1:23" ht="15.75" thickBot="1" x14ac:dyDescent="0.3">
      <c r="A343" s="138" t="str">
        <f>IF(COUNT('Séries-DWF'!$A$11:$A$50)&gt;'Etiquette DWF'!N352,"X","")</f>
        <v>X</v>
      </c>
      <c r="B343" s="291"/>
      <c r="C343" s="292"/>
      <c r="D343" s="292"/>
      <c r="E343" s="292"/>
      <c r="F343" s="292"/>
      <c r="G343" s="292"/>
      <c r="H343" s="292"/>
      <c r="I343" s="292"/>
      <c r="J343" s="292"/>
      <c r="K343" s="293"/>
      <c r="M343" s="521"/>
      <c r="N343" s="291"/>
      <c r="O343" s="292"/>
      <c r="P343" s="292"/>
      <c r="Q343" s="292"/>
      <c r="R343" s="292"/>
      <c r="S343" s="292"/>
      <c r="T343" s="292"/>
      <c r="U343" s="292"/>
      <c r="V343" s="292"/>
      <c r="W343" s="293"/>
    </row>
    <row r="344" spans="1:23" ht="18.75" x14ac:dyDescent="0.3">
      <c r="A344" s="138" t="str">
        <f>IF(COUNT('Séries-DWF'!$A$11:$A$50)&gt;'Etiquette DWF'!N352,"X","")</f>
        <v>X</v>
      </c>
      <c r="B344" s="291"/>
      <c r="C344" s="901" t="s">
        <v>269</v>
      </c>
      <c r="D344" s="902"/>
      <c r="E344" s="902"/>
      <c r="F344" s="902"/>
      <c r="G344" s="902"/>
      <c r="H344" s="902"/>
      <c r="I344" s="902"/>
      <c r="J344" s="903"/>
      <c r="K344" s="293"/>
      <c r="M344" s="521"/>
      <c r="N344" s="291"/>
      <c r="O344" s="901" t="s">
        <v>269</v>
      </c>
      <c r="P344" s="902"/>
      <c r="Q344" s="902"/>
      <c r="R344" s="902"/>
      <c r="S344" s="902"/>
      <c r="T344" s="902"/>
      <c r="U344" s="902"/>
      <c r="V344" s="903"/>
      <c r="W344" s="293"/>
    </row>
    <row r="345" spans="1:23" x14ac:dyDescent="0.25">
      <c r="A345" s="138" t="str">
        <f>IF(COUNT('Séries-DWF'!$A$11:$A$50)&gt;'Etiquette DWF'!N352,"X","")</f>
        <v>X</v>
      </c>
      <c r="B345" s="291"/>
      <c r="C345" s="904"/>
      <c r="D345" s="905"/>
      <c r="E345" s="905"/>
      <c r="F345" s="905"/>
      <c r="G345" s="905"/>
      <c r="H345" s="905"/>
      <c r="I345" s="905"/>
      <c r="J345" s="906"/>
      <c r="K345" s="293"/>
      <c r="M345" s="521"/>
      <c r="N345" s="291"/>
      <c r="O345" s="904"/>
      <c r="P345" s="905"/>
      <c r="Q345" s="905"/>
      <c r="R345" s="905"/>
      <c r="S345" s="905"/>
      <c r="T345" s="905"/>
      <c r="U345" s="905"/>
      <c r="V345" s="906"/>
      <c r="W345" s="293"/>
    </row>
    <row r="346" spans="1:23" x14ac:dyDescent="0.25">
      <c r="A346" s="138" t="str">
        <f>IF(COUNT('Séries-DWF'!$A$11:$A$50)&gt;'Etiquette DWF'!N352,"X","")</f>
        <v>X</v>
      </c>
      <c r="B346" s="291"/>
      <c r="C346" s="907"/>
      <c r="D346" s="908"/>
      <c r="E346" s="908"/>
      <c r="F346" s="908"/>
      <c r="G346" s="908"/>
      <c r="H346" s="908"/>
      <c r="I346" s="908"/>
      <c r="J346" s="909"/>
      <c r="K346" s="293"/>
      <c r="M346" s="521"/>
      <c r="N346" s="291"/>
      <c r="O346" s="907"/>
      <c r="P346" s="908"/>
      <c r="Q346" s="908"/>
      <c r="R346" s="908"/>
      <c r="S346" s="908"/>
      <c r="T346" s="908"/>
      <c r="U346" s="908"/>
      <c r="V346" s="909"/>
      <c r="W346" s="293"/>
    </row>
    <row r="347" spans="1:23" x14ac:dyDescent="0.25">
      <c r="A347" s="138" t="str">
        <f>IF(COUNT('Séries-DWF'!$A$11:$A$50)&gt;'Etiquette DWF'!N352,"X","")</f>
        <v>X</v>
      </c>
      <c r="B347" s="291"/>
      <c r="C347" s="907"/>
      <c r="D347" s="908"/>
      <c r="E347" s="908"/>
      <c r="F347" s="908"/>
      <c r="G347" s="908"/>
      <c r="H347" s="908"/>
      <c r="I347" s="908"/>
      <c r="J347" s="909"/>
      <c r="K347" s="293"/>
      <c r="M347" s="521"/>
      <c r="N347" s="291"/>
      <c r="O347" s="907"/>
      <c r="P347" s="908"/>
      <c r="Q347" s="908"/>
      <c r="R347" s="908"/>
      <c r="S347" s="908"/>
      <c r="T347" s="908"/>
      <c r="U347" s="908"/>
      <c r="V347" s="909"/>
      <c r="W347" s="293"/>
    </row>
    <row r="348" spans="1:23" ht="15.75" thickBot="1" x14ac:dyDescent="0.3">
      <c r="A348" s="138" t="str">
        <f>IF(COUNT('Séries-DWF'!$A$11:$A$50)&gt;'Etiquette DWF'!N352,"X","")</f>
        <v>X</v>
      </c>
      <c r="B348" s="291"/>
      <c r="C348" s="910"/>
      <c r="D348" s="911"/>
      <c r="E348" s="911"/>
      <c r="F348" s="911"/>
      <c r="G348" s="911"/>
      <c r="H348" s="911"/>
      <c r="I348" s="911"/>
      <c r="J348" s="912"/>
      <c r="K348" s="293"/>
      <c r="M348" s="521"/>
      <c r="N348" s="291"/>
      <c r="O348" s="910"/>
      <c r="P348" s="911"/>
      <c r="Q348" s="911"/>
      <c r="R348" s="911"/>
      <c r="S348" s="911"/>
      <c r="T348" s="911"/>
      <c r="U348" s="911"/>
      <c r="V348" s="912"/>
      <c r="W348" s="293"/>
    </row>
    <row r="349" spans="1:23" ht="15.75" thickBot="1" x14ac:dyDescent="0.3">
      <c r="A349" s="138" t="str">
        <f>IF(COUNT('Séries-DWF'!$A$11:$A$50)&gt;'Etiquette DWF'!N352,"X","")</f>
        <v>X</v>
      </c>
      <c r="B349" s="294"/>
      <c r="C349" s="295"/>
      <c r="D349" s="295"/>
      <c r="E349" s="295"/>
      <c r="F349" s="295"/>
      <c r="G349" s="295"/>
      <c r="H349" s="295"/>
      <c r="I349" s="295"/>
      <c r="J349" s="295"/>
      <c r="K349" s="296"/>
      <c r="M349" s="521"/>
      <c r="N349" s="294"/>
      <c r="O349" s="295"/>
      <c r="P349" s="295"/>
      <c r="Q349" s="295"/>
      <c r="R349" s="295"/>
      <c r="S349" s="295"/>
      <c r="T349" s="295"/>
      <c r="U349" s="295"/>
      <c r="V349" s="295"/>
      <c r="W349" s="296"/>
    </row>
    <row r="350" spans="1:23" ht="15" customHeight="1" x14ac:dyDescent="0.25">
      <c r="A350" s="138" t="str">
        <f>IF(COUNT('Séries-DWF'!$A$11:$A$50)&gt;'Etiquette DWF'!N352,"X","")</f>
        <v>X</v>
      </c>
      <c r="B350" s="522"/>
      <c r="C350" s="522"/>
      <c r="D350" s="522"/>
      <c r="E350" s="522"/>
      <c r="F350" s="522"/>
      <c r="G350" s="522"/>
      <c r="H350" s="522"/>
      <c r="I350" s="522"/>
      <c r="J350" s="522"/>
      <c r="K350" s="522"/>
      <c r="L350" s="522"/>
      <c r="M350" s="523"/>
      <c r="N350" s="522"/>
      <c r="O350" s="522"/>
      <c r="P350" s="522"/>
      <c r="Q350" s="522"/>
      <c r="R350" s="522"/>
      <c r="S350" s="522"/>
      <c r="T350" s="522"/>
      <c r="U350" s="522"/>
      <c r="V350" s="522"/>
      <c r="W350" s="522"/>
    </row>
    <row r="351" spans="1:23" ht="15" customHeight="1" thickBot="1" x14ac:dyDescent="0.3">
      <c r="A351" s="138" t="str">
        <f>IF(COUNT('Séries-DWF'!$A$11:$A$50)&gt;'Etiquette DWF'!N352,"X","")</f>
        <v>X</v>
      </c>
      <c r="M351" s="521"/>
    </row>
    <row r="352" spans="1:23" x14ac:dyDescent="0.25">
      <c r="A352" s="138" t="str">
        <f>IF(COUNT('Séries-DWF'!$A$11:$A$50)&gt;'Etiquette DWF'!N352,"X","")</f>
        <v>X</v>
      </c>
      <c r="B352" s="137">
        <f>N302+1</f>
        <v>14</v>
      </c>
      <c r="C352" s="289"/>
      <c r="D352" s="289"/>
      <c r="E352" s="289"/>
      <c r="F352" s="289"/>
      <c r="G352" s="289"/>
      <c r="H352" s="289"/>
      <c r="I352" s="289"/>
      <c r="J352" s="289"/>
      <c r="K352" s="290"/>
      <c r="M352" s="521"/>
      <c r="N352" s="137">
        <f>B352+1</f>
        <v>15</v>
      </c>
      <c r="O352" s="289"/>
      <c r="P352" s="289"/>
      <c r="Q352" s="289"/>
      <c r="R352" s="289"/>
      <c r="S352" s="289"/>
      <c r="T352" s="289"/>
      <c r="U352" s="289"/>
      <c r="V352" s="289"/>
      <c r="W352" s="290"/>
    </row>
    <row r="353" spans="1:23" ht="23.25" x14ac:dyDescent="0.35">
      <c r="A353" s="138" t="str">
        <f>IF(COUNT('Séries-DWF'!$A$11:$A$50)&gt;'Etiquette DWF'!N352,"X","")</f>
        <v>X</v>
      </c>
      <c r="B353" s="291"/>
      <c r="C353" s="931" t="s">
        <v>246</v>
      </c>
      <c r="D353" s="931"/>
      <c r="E353" s="953" t="str">
        <f ca="1">OFFSET('Séries-DWF'!$A$11,B352,13)</f>
        <v>DWF</v>
      </c>
      <c r="F353" s="953"/>
      <c r="G353" s="953"/>
      <c r="H353" s="953"/>
      <c r="I353" s="953"/>
      <c r="J353" s="953"/>
      <c r="K353" s="293"/>
      <c r="M353" s="521"/>
      <c r="N353" s="291"/>
      <c r="O353" s="931" t="s">
        <v>246</v>
      </c>
      <c r="P353" s="931"/>
      <c r="Q353" s="953" t="str">
        <f ca="1">OFFSET('Séries-DWF'!$A$11,N352,13)</f>
        <v>DWF</v>
      </c>
      <c r="R353" s="953"/>
      <c r="S353" s="953"/>
      <c r="T353" s="953"/>
      <c r="U353" s="953"/>
      <c r="V353" s="953"/>
      <c r="W353" s="293"/>
    </row>
    <row r="354" spans="1:23" x14ac:dyDescent="0.25">
      <c r="A354" s="138" t="str">
        <f>IF(COUNT('Séries-DWF'!$A$11:$A$50)&gt;'Etiquette DWF'!N352,"X","")</f>
        <v>X</v>
      </c>
      <c r="B354" s="291"/>
      <c r="C354" s="945"/>
      <c r="D354" s="945"/>
      <c r="E354" s="945"/>
      <c r="F354" s="945"/>
      <c r="G354" s="945"/>
      <c r="H354" s="945"/>
      <c r="I354" s="945"/>
      <c r="J354" s="945"/>
      <c r="K354" s="293"/>
      <c r="M354" s="521"/>
      <c r="N354" s="291"/>
      <c r="O354" s="945"/>
      <c r="P354" s="945"/>
      <c r="Q354" s="945"/>
      <c r="R354" s="945"/>
      <c r="S354" s="945"/>
      <c r="T354" s="945"/>
      <c r="U354" s="945"/>
      <c r="V354" s="945"/>
      <c r="W354" s="293"/>
    </row>
    <row r="355" spans="1:23" ht="21" x14ac:dyDescent="0.35">
      <c r="A355" s="138" t="str">
        <f>IF(COUNT('Séries-DWF'!$A$11:$A$50)&gt;'Etiquette DWF'!N352,"X","")</f>
        <v>X</v>
      </c>
      <c r="B355" s="291"/>
      <c r="C355" s="931" t="s">
        <v>39</v>
      </c>
      <c r="D355" s="931"/>
      <c r="E355" s="932">
        <f ca="1">OFFSET('Séries-DWF'!$A$11,B352,0)</f>
        <v>8</v>
      </c>
      <c r="F355" s="932"/>
      <c r="G355" s="948" t="s">
        <v>67</v>
      </c>
      <c r="H355" s="948"/>
      <c r="I355" s="932">
        <f ca="1">OFFSET('Séries-DWF'!$A$11,B352,6)</f>
        <v>1</v>
      </c>
      <c r="J355" s="932"/>
      <c r="K355" s="293"/>
      <c r="M355" s="521"/>
      <c r="N355" s="291"/>
      <c r="O355" s="931" t="s">
        <v>39</v>
      </c>
      <c r="P355" s="931"/>
      <c r="Q355" s="932">
        <f ca="1">OFFSET('Séries-DWF'!$A$11,N352,0)</f>
        <v>8</v>
      </c>
      <c r="R355" s="932"/>
      <c r="S355" s="948" t="s">
        <v>67</v>
      </c>
      <c r="T355" s="948"/>
      <c r="U355" s="932">
        <f ca="1">OFFSET('Séries-DWF'!$A$11,N352,6)</f>
        <v>2</v>
      </c>
      <c r="V355" s="932"/>
      <c r="W355" s="293"/>
    </row>
    <row r="356" spans="1:23" ht="23.25" x14ac:dyDescent="0.35">
      <c r="A356" s="138" t="str">
        <f>IF(COUNT('Séries-DWF'!$A$11:$A$50)&gt;'Etiquette DWF'!N352,"X","")</f>
        <v>X</v>
      </c>
      <c r="B356" s="291"/>
      <c r="C356" s="931" t="s">
        <v>1</v>
      </c>
      <c r="D356" s="931"/>
      <c r="E356" s="953" t="str">
        <f ca="1">OFFSET('Séries-DWF'!$A$11,B352,9)</f>
        <v>VERNIER</v>
      </c>
      <c r="F356" s="953"/>
      <c r="G356" s="948" t="s">
        <v>2</v>
      </c>
      <c r="H356" s="948"/>
      <c r="I356" s="932" t="str">
        <f ca="1">OFFSET('Séries-DWF'!$A$11,B352,10)</f>
        <v>Emilie</v>
      </c>
      <c r="J356" s="932"/>
      <c r="K356" s="293"/>
      <c r="M356" s="521"/>
      <c r="N356" s="291"/>
      <c r="O356" s="931" t="s">
        <v>1</v>
      </c>
      <c r="P356" s="931"/>
      <c r="Q356" s="953" t="str">
        <f ca="1">OFFSET('Séries-DWF'!$A$11,N352,9)</f>
        <v>ELU</v>
      </c>
      <c r="R356" s="953"/>
      <c r="S356" s="948" t="s">
        <v>2</v>
      </c>
      <c r="T356" s="948"/>
      <c r="U356" s="932" t="str">
        <f ca="1">OFFSET('Séries-DWF'!$A$11,N352,10)</f>
        <v>Olivier</v>
      </c>
      <c r="V356" s="932"/>
      <c r="W356" s="293"/>
    </row>
    <row r="357" spans="1:23" ht="21" x14ac:dyDescent="0.35">
      <c r="A357" s="138" t="str">
        <f>IF(COUNT('Séries-DWF'!$A$11:$A$50)&gt;'Etiquette DWF'!N352,"X","")</f>
        <v>X</v>
      </c>
      <c r="B357" s="291"/>
      <c r="C357" s="520" t="s">
        <v>258</v>
      </c>
      <c r="D357" s="520"/>
      <c r="E357" s="527" t="str">
        <f ca="1">OFFSET('Séries-DWF'!$A$11,B352,11)</f>
        <v>Femme</v>
      </c>
      <c r="F357" s="525"/>
      <c r="G357" s="866" t="s">
        <v>270</v>
      </c>
      <c r="H357" s="866"/>
      <c r="I357" s="527" t="str">
        <f ca="1">OFFSET('Séries-DWF'!$A$11,B352,8)</f>
        <v xml:space="preserve">N°5 </v>
      </c>
      <c r="J357" s="527"/>
      <c r="K357" s="293"/>
      <c r="M357" s="521"/>
      <c r="N357" s="291"/>
      <c r="O357" s="520" t="s">
        <v>258</v>
      </c>
      <c r="P357" s="520"/>
      <c r="Q357" s="527" t="str">
        <f ca="1">OFFSET('Séries-DWF'!$A$11,N352,11)</f>
        <v>Homme</v>
      </c>
      <c r="R357" s="525"/>
      <c r="S357" s="866" t="s">
        <v>270</v>
      </c>
      <c r="T357" s="866"/>
      <c r="U357" s="527" t="str">
        <f ca="1">OFFSET('Séries-DWF'!$A$11,N352,8)</f>
        <v xml:space="preserve">N°3 </v>
      </c>
      <c r="V357" s="527"/>
      <c r="W357" s="293"/>
    </row>
    <row r="358" spans="1:23" ht="18.75" x14ac:dyDescent="0.3">
      <c r="A358" s="138" t="str">
        <f>IF(COUNT('Séries-DWF'!$A$11:$A$50)&gt;'Etiquette DWF'!N352,"X","")</f>
        <v>X</v>
      </c>
      <c r="B358" s="291"/>
      <c r="C358" s="952" t="s">
        <v>68</v>
      </c>
      <c r="D358" s="952"/>
      <c r="E358" s="866" t="s">
        <v>69</v>
      </c>
      <c r="F358" s="866"/>
      <c r="G358" s="951">
        <f ca="1">OFFSET('Séries-DWF'!$A$11,B352,2)</f>
        <v>0.49652777777777773</v>
      </c>
      <c r="H358" s="951"/>
      <c r="I358" s="951"/>
      <c r="J358" s="951"/>
      <c r="K358" s="293"/>
      <c r="M358" s="521"/>
      <c r="N358" s="291"/>
      <c r="O358" s="952" t="s">
        <v>68</v>
      </c>
      <c r="P358" s="952"/>
      <c r="Q358" s="866" t="s">
        <v>69</v>
      </c>
      <c r="R358" s="866"/>
      <c r="S358" s="951">
        <f ca="1">OFFSET('Séries-DWF'!$A$11,N352,2)</f>
        <v>0.49652777777777773</v>
      </c>
      <c r="T358" s="951"/>
      <c r="U358" s="951"/>
      <c r="V358" s="951"/>
      <c r="W358" s="293"/>
    </row>
    <row r="359" spans="1:23" ht="18.75" x14ac:dyDescent="0.3">
      <c r="A359" s="138" t="str">
        <f>IF(COUNT('Séries-DWF'!$A$11:$A$50)&gt;'Etiquette DWF'!N352,"X","")</f>
        <v>X</v>
      </c>
      <c r="B359" s="291"/>
      <c r="C359" s="952"/>
      <c r="D359" s="952"/>
      <c r="E359" s="866" t="s">
        <v>70</v>
      </c>
      <c r="F359" s="866"/>
      <c r="G359" s="951">
        <f ca="1">OFFSET('Séries-DWF'!$A$11,B352,3)</f>
        <v>0.51736111111111105</v>
      </c>
      <c r="H359" s="951"/>
      <c r="I359" s="951"/>
      <c r="J359" s="951"/>
      <c r="K359" s="293"/>
      <c r="M359" s="521"/>
      <c r="N359" s="291"/>
      <c r="O359" s="952"/>
      <c r="P359" s="952"/>
      <c r="Q359" s="866" t="s">
        <v>70</v>
      </c>
      <c r="R359" s="866"/>
      <c r="S359" s="951">
        <f ca="1">OFFSET('Séries-DWF'!$A$11,N352,3)</f>
        <v>0.51736111111111105</v>
      </c>
      <c r="T359" s="951"/>
      <c r="U359" s="951"/>
      <c r="V359" s="951"/>
      <c r="W359" s="293"/>
    </row>
    <row r="360" spans="1:23" ht="18.75" x14ac:dyDescent="0.3">
      <c r="A360" s="138" t="str">
        <f>IF(COUNT('Séries-DWF'!$A$11:$A$50)&gt;'Etiquette DWF'!N352,"X","")</f>
        <v>X</v>
      </c>
      <c r="B360" s="291"/>
      <c r="C360" s="952"/>
      <c r="D360" s="952"/>
      <c r="E360" s="866" t="s">
        <v>257</v>
      </c>
      <c r="F360" s="866"/>
      <c r="G360" s="951">
        <f ca="1">OFFSET('Séries-DWF'!$A$11,B352,4)</f>
        <v>0.51805555555555549</v>
      </c>
      <c r="H360" s="951"/>
      <c r="I360" s="951"/>
      <c r="J360" s="951"/>
      <c r="K360" s="293"/>
      <c r="M360" s="521"/>
      <c r="N360" s="291"/>
      <c r="O360" s="952"/>
      <c r="P360" s="952"/>
      <c r="Q360" s="866" t="s">
        <v>257</v>
      </c>
      <c r="R360" s="866"/>
      <c r="S360" s="951">
        <f ca="1">OFFSET('Séries-DWF'!$A$11,N352,4)</f>
        <v>0.51805555555555549</v>
      </c>
      <c r="T360" s="951"/>
      <c r="U360" s="951"/>
      <c r="V360" s="951"/>
      <c r="W360" s="293"/>
    </row>
    <row r="361" spans="1:23" ht="21" x14ac:dyDescent="0.35">
      <c r="A361" s="138" t="str">
        <f>IF(COUNT('Séries-DWF'!$A$11:$A$50)&gt;'Etiquette DWF'!N352,"X","")</f>
        <v>X</v>
      </c>
      <c r="B361" s="291"/>
      <c r="C361" s="952"/>
      <c r="D361" s="952"/>
      <c r="E361" s="866" t="s">
        <v>71</v>
      </c>
      <c r="F361" s="866"/>
      <c r="G361" s="947">
        <f ca="1">OFFSET('Séries-DWF'!$A$11,B352,5)</f>
        <v>0.51944444444444438</v>
      </c>
      <c r="H361" s="947"/>
      <c r="I361" s="947"/>
      <c r="J361" s="947"/>
      <c r="K361" s="293"/>
      <c r="M361" s="521"/>
      <c r="N361" s="291"/>
      <c r="O361" s="952"/>
      <c r="P361" s="952"/>
      <c r="Q361" s="866" t="s">
        <v>71</v>
      </c>
      <c r="R361" s="866"/>
      <c r="S361" s="947">
        <f ca="1">OFFSET('Séries-DWF'!$A$11,N352,5)</f>
        <v>0.51944444444444438</v>
      </c>
      <c r="T361" s="947"/>
      <c r="U361" s="947"/>
      <c r="V361" s="947"/>
      <c r="W361" s="293"/>
    </row>
    <row r="362" spans="1:23" ht="21" x14ac:dyDescent="0.35">
      <c r="A362" s="138" t="str">
        <f>IF(COUNT('Séries-DWF'!$A$11:$A$50)&gt;'Etiquette DWF'!N352,"X","")</f>
        <v>X</v>
      </c>
      <c r="B362" s="291"/>
      <c r="C362" s="931" t="s">
        <v>248</v>
      </c>
      <c r="D362" s="931"/>
      <c r="E362" s="948" t="str">
        <f ca="1">IF(E353="","",IF(OR(E353="DWF",E353="DNF"),"Distance","Temps"))</f>
        <v>Distance</v>
      </c>
      <c r="F362" s="948"/>
      <c r="G362" s="525">
        <f ca="1">OFFSET('Séries-DWF'!$A$11,B352,18)</f>
        <v>150</v>
      </c>
      <c r="H362" s="524" t="str">
        <f ca="1">OFFSET('Séries-DWF'!$A$11,B352,19)</f>
        <v>m</v>
      </c>
      <c r="I362" s="526" t="str">
        <f ca="1">OFFSET('Séries-DWF'!$A$11,B352,20)</f>
        <v/>
      </c>
      <c r="J362" s="524" t="str">
        <f ca="1">OFFSET('Séries-DWF'!$A$11,B352,21)</f>
        <v/>
      </c>
      <c r="K362" s="293"/>
      <c r="M362" s="521"/>
      <c r="N362" s="291"/>
      <c r="O362" s="931" t="s">
        <v>248</v>
      </c>
      <c r="P362" s="931"/>
      <c r="Q362" s="948" t="str">
        <f ca="1">IF(Q353="","",IF(OR(Q353="DWF",Q353="DNF"),"Distance","Temps"))</f>
        <v>Distance</v>
      </c>
      <c r="R362" s="948"/>
      <c r="S362" s="525">
        <f ca="1">OFFSET('Séries-DWF'!$A$11,N352,18)</f>
        <v>175</v>
      </c>
      <c r="T362" s="524" t="str">
        <f ca="1">OFFSET('Séries-DWF'!$A$11,N352,19)</f>
        <v>m</v>
      </c>
      <c r="U362" s="526" t="str">
        <f ca="1">OFFSET('Séries-DWF'!$A$11,N352,20)</f>
        <v/>
      </c>
      <c r="V362" s="524" t="str">
        <f ca="1">OFFSET('Séries-DWF'!$A$11,N352,21)</f>
        <v/>
      </c>
      <c r="W362" s="293"/>
    </row>
    <row r="363" spans="1:23" ht="18.75" x14ac:dyDescent="0.3">
      <c r="A363" s="138" t="str">
        <f>IF(COUNT('Séries-DWF'!$A$11:$A$50)&gt;'Etiquette DWF'!N352,"X","")</f>
        <v>X</v>
      </c>
      <c r="B363" s="291"/>
      <c r="C363" s="931"/>
      <c r="D363" s="931"/>
      <c r="E363" s="933" t="s">
        <v>273</v>
      </c>
      <c r="F363" s="510" t="s">
        <v>271</v>
      </c>
      <c r="G363" s="528" t="str">
        <f ca="1">OFFSET('Séries-DWF'!$A$11,B352,14)</f>
        <v>125</v>
      </c>
      <c r="H363" s="529" t="str">
        <f ca="1">OFFSET('Séries-DWF'!$A$11,B352,15)</f>
        <v>m</v>
      </c>
      <c r="I363" s="528" t="str">
        <f ca="1">OFFSET('Séries-DWF'!$A$11,B352,16)</f>
        <v/>
      </c>
      <c r="J363" s="529" t="str">
        <f ca="1">OFFSET('Séries-DWF'!$A$11,B352,17)</f>
        <v/>
      </c>
      <c r="K363" s="293"/>
      <c r="M363" s="521"/>
      <c r="N363" s="291"/>
      <c r="O363" s="931"/>
      <c r="P363" s="931"/>
      <c r="Q363" s="933" t="s">
        <v>273</v>
      </c>
      <c r="R363" s="510" t="s">
        <v>271</v>
      </c>
      <c r="S363" s="528" t="str">
        <f ca="1">OFFSET('Séries-DWF'!$A$11,N352,14)</f>
        <v>150</v>
      </c>
      <c r="T363" s="529" t="str">
        <f ca="1">OFFSET('Séries-DWF'!$A$11,N352,15)</f>
        <v>m</v>
      </c>
      <c r="U363" s="528" t="str">
        <f ca="1">OFFSET('Séries-DWF'!$A$11,N352,16)</f>
        <v/>
      </c>
      <c r="V363" s="529" t="str">
        <f ca="1">OFFSET('Séries-DWF'!$A$11,N352,17)</f>
        <v/>
      </c>
      <c r="W363" s="293"/>
    </row>
    <row r="364" spans="1:23" ht="18.75" x14ac:dyDescent="0.3">
      <c r="A364" s="138" t="str">
        <f>IF(COUNT('Séries-DWF'!$A$11:$A$50)&gt;'Etiquette DWF'!N352,"X","")</f>
        <v>X</v>
      </c>
      <c r="B364" s="291"/>
      <c r="C364" s="931"/>
      <c r="D364" s="931"/>
      <c r="E364" s="933"/>
      <c r="F364" s="510" t="s">
        <v>272</v>
      </c>
      <c r="G364" s="528" t="str">
        <f ca="1">OFFSET('Séries-DWF'!$A$11,B352,22)</f>
        <v>175</v>
      </c>
      <c r="H364" s="529" t="str">
        <f ca="1">OFFSET('Séries-DWF'!$A$11,B352,23)</f>
        <v>m</v>
      </c>
      <c r="I364" s="528" t="str">
        <f ca="1">OFFSET('Séries-DWF'!$A$11,B352,24)</f>
        <v/>
      </c>
      <c r="J364" s="529" t="str">
        <f ca="1">OFFSET('Séries-DWF'!$A$11,B352,25)</f>
        <v/>
      </c>
      <c r="K364" s="293"/>
      <c r="M364" s="521"/>
      <c r="N364" s="291"/>
      <c r="O364" s="931"/>
      <c r="P364" s="931"/>
      <c r="Q364" s="933"/>
      <c r="R364" s="510" t="s">
        <v>272</v>
      </c>
      <c r="S364" s="528" t="str">
        <f ca="1">OFFSET('Séries-DWF'!$A$11,N352,22)</f>
        <v>200</v>
      </c>
      <c r="T364" s="529" t="str">
        <f ca="1">OFFSET('Séries-DWF'!$A$11,N352,23)</f>
        <v>m</v>
      </c>
      <c r="U364" s="528" t="str">
        <f ca="1">OFFSET('Séries-DWF'!$A$11,N352,24)</f>
        <v/>
      </c>
      <c r="V364" s="529" t="str">
        <f ca="1">OFFSET('Séries-DWF'!$A$11,N352,25)</f>
        <v/>
      </c>
      <c r="W364" s="293"/>
    </row>
    <row r="365" spans="1:23" x14ac:dyDescent="0.25">
      <c r="A365" s="138" t="str">
        <f>IF(COUNT('Séries-DWF'!$A$11:$A$50)&gt;'Etiquette DWF'!N352,"X","")</f>
        <v>X</v>
      </c>
      <c r="B365" s="291"/>
      <c r="C365" s="945"/>
      <c r="D365" s="945"/>
      <c r="E365" s="945"/>
      <c r="F365" s="945"/>
      <c r="G365" s="945"/>
      <c r="H365" s="945"/>
      <c r="I365" s="945"/>
      <c r="J365" s="945"/>
      <c r="K365" s="293"/>
      <c r="M365" s="521"/>
      <c r="N365" s="291"/>
      <c r="O365" s="945"/>
      <c r="P365" s="945"/>
      <c r="Q365" s="945"/>
      <c r="R365" s="945"/>
      <c r="S365" s="945"/>
      <c r="T365" s="945"/>
      <c r="U365" s="945"/>
      <c r="V365" s="945"/>
      <c r="W365" s="293"/>
    </row>
    <row r="366" spans="1:23" ht="18.75" x14ac:dyDescent="0.3">
      <c r="A366" s="138" t="str">
        <f>IF(COUNT('Séries-DWF'!$A$11:$A$50)&gt;'Etiquette DWF'!N352,"X","")</f>
        <v>X</v>
      </c>
      <c r="B366" s="291"/>
      <c r="C366" s="946" t="s">
        <v>259</v>
      </c>
      <c r="D366" s="946"/>
      <c r="E366" s="946"/>
      <c r="F366" s="946"/>
      <c r="G366" s="946"/>
      <c r="H366" s="946"/>
      <c r="I366" s="946"/>
      <c r="J366" s="946"/>
      <c r="K366" s="293"/>
      <c r="M366" s="521"/>
      <c r="N366" s="291"/>
      <c r="O366" s="946" t="s">
        <v>259</v>
      </c>
      <c r="P366" s="946"/>
      <c r="Q366" s="946"/>
      <c r="R366" s="946"/>
      <c r="S366" s="946"/>
      <c r="T366" s="946"/>
      <c r="U366" s="946"/>
      <c r="V366" s="946"/>
      <c r="W366" s="293"/>
    </row>
    <row r="367" spans="1:23" ht="15.75" thickBot="1" x14ac:dyDescent="0.3">
      <c r="A367" s="138" t="str">
        <f>IF(COUNT('Séries-DWF'!$A$11:$A$50)&gt;'Etiquette DWF'!N352,"X","")</f>
        <v>X</v>
      </c>
      <c r="B367" s="291"/>
      <c r="C367" s="945"/>
      <c r="D367" s="945"/>
      <c r="E367" s="945"/>
      <c r="F367" s="945"/>
      <c r="G367" s="945"/>
      <c r="H367" s="945"/>
      <c r="I367" s="945"/>
      <c r="J367" s="945"/>
      <c r="K367" s="293"/>
      <c r="M367" s="521"/>
      <c r="N367" s="291"/>
      <c r="O367" s="945"/>
      <c r="P367" s="945"/>
      <c r="Q367" s="945"/>
      <c r="R367" s="945"/>
      <c r="S367" s="945"/>
      <c r="T367" s="945"/>
      <c r="U367" s="945"/>
      <c r="V367" s="945"/>
      <c r="W367" s="293"/>
    </row>
    <row r="368" spans="1:23" ht="15.75" thickBot="1" x14ac:dyDescent="0.3">
      <c r="A368" s="138" t="str">
        <f>IF(COUNT('Séries-DWF'!$A$11:$A$50)&gt;'Etiquette DWF'!N352,"X","")</f>
        <v>X</v>
      </c>
      <c r="B368" s="291"/>
      <c r="C368" s="933" t="s">
        <v>262</v>
      </c>
      <c r="D368" s="934"/>
      <c r="E368" s="530"/>
      <c r="F368" s="531"/>
      <c r="G368" s="531"/>
      <c r="H368" s="531"/>
      <c r="I368" s="531"/>
      <c r="J368" s="532"/>
      <c r="K368" s="293"/>
      <c r="M368" s="521"/>
      <c r="N368" s="291"/>
      <c r="O368" s="933" t="s">
        <v>262</v>
      </c>
      <c r="P368" s="934"/>
      <c r="Q368" s="530"/>
      <c r="R368" s="531"/>
      <c r="S368" s="531"/>
      <c r="T368" s="531"/>
      <c r="U368" s="531"/>
      <c r="V368" s="532"/>
      <c r="W368" s="293"/>
    </row>
    <row r="369" spans="1:23" ht="15.75" thickBot="1" x14ac:dyDescent="0.3">
      <c r="A369" s="138" t="str">
        <f>IF(COUNT('Séries-DWF'!$A$11:$A$50)&gt;'Etiquette DWF'!N352,"X","")</f>
        <v>X</v>
      </c>
      <c r="B369" s="291"/>
      <c r="C369" s="515"/>
      <c r="D369" s="515"/>
      <c r="E369" s="289"/>
      <c r="F369" s="289"/>
      <c r="G369" s="289"/>
      <c r="H369" s="289"/>
      <c r="I369" s="289"/>
      <c r="J369" s="289"/>
      <c r="K369" s="293"/>
      <c r="M369" s="521"/>
      <c r="N369" s="291"/>
      <c r="O369" s="515"/>
      <c r="P369" s="515"/>
      <c r="Q369" s="289"/>
      <c r="R369" s="289"/>
      <c r="S369" s="289"/>
      <c r="T369" s="289"/>
      <c r="U369" s="289"/>
      <c r="V369" s="289"/>
      <c r="W369" s="293"/>
    </row>
    <row r="370" spans="1:23" x14ac:dyDescent="0.25">
      <c r="A370" s="138" t="str">
        <f>IF(COUNT('Séries-DWF'!$A$11:$A$50)&gt;'Etiquette DWF'!N352,"X","")</f>
        <v>X</v>
      </c>
      <c r="B370" s="291"/>
      <c r="C370" s="976" t="s">
        <v>260</v>
      </c>
      <c r="D370" s="977"/>
      <c r="E370" s="959"/>
      <c r="F370" s="959"/>
      <c r="G370" s="959"/>
      <c r="H370" s="959"/>
      <c r="I370" s="959"/>
      <c r="J370" s="960"/>
      <c r="K370" s="293"/>
      <c r="M370" s="521"/>
      <c r="N370" s="291"/>
      <c r="O370" s="976" t="s">
        <v>260</v>
      </c>
      <c r="P370" s="977"/>
      <c r="Q370" s="959"/>
      <c r="R370" s="959"/>
      <c r="S370" s="959"/>
      <c r="T370" s="959"/>
      <c r="U370" s="959"/>
      <c r="V370" s="960"/>
      <c r="W370" s="293"/>
    </row>
    <row r="371" spans="1:23" x14ac:dyDescent="0.25">
      <c r="A371" s="138" t="str">
        <f>IF(COUNT('Séries-DWF'!$A$11:$A$50)&gt;'Etiquette DWF'!N352,"X","")</f>
        <v>X</v>
      </c>
      <c r="B371" s="291"/>
      <c r="C371" s="971"/>
      <c r="D371" s="972"/>
      <c r="E371" s="949"/>
      <c r="F371" s="949"/>
      <c r="G371" s="949"/>
      <c r="H371" s="949"/>
      <c r="I371" s="949"/>
      <c r="J371" s="950"/>
      <c r="K371" s="293"/>
      <c r="M371" s="521"/>
      <c r="N371" s="291"/>
      <c r="O371" s="971"/>
      <c r="P371" s="972"/>
      <c r="Q371" s="949"/>
      <c r="R371" s="949"/>
      <c r="S371" s="949"/>
      <c r="T371" s="949"/>
      <c r="U371" s="949"/>
      <c r="V371" s="950"/>
      <c r="W371" s="293"/>
    </row>
    <row r="372" spans="1:23" x14ac:dyDescent="0.25">
      <c r="A372" s="138" t="str">
        <f>IF(COUNT('Séries-DWF'!$A$11:$A$50)&gt;'Etiquette DWF'!N352,"X","")</f>
        <v>X</v>
      </c>
      <c r="B372" s="291"/>
      <c r="C372" s="971" t="s">
        <v>261</v>
      </c>
      <c r="D372" s="972"/>
      <c r="E372" s="949"/>
      <c r="F372" s="949"/>
      <c r="G372" s="949"/>
      <c r="H372" s="949"/>
      <c r="I372" s="949"/>
      <c r="J372" s="950"/>
      <c r="K372" s="293"/>
      <c r="M372" s="521"/>
      <c r="N372" s="291"/>
      <c r="O372" s="971" t="s">
        <v>261</v>
      </c>
      <c r="P372" s="972"/>
      <c r="Q372" s="949"/>
      <c r="R372" s="949"/>
      <c r="S372" s="949"/>
      <c r="T372" s="949"/>
      <c r="U372" s="949"/>
      <c r="V372" s="950"/>
      <c r="W372" s="293"/>
    </row>
    <row r="373" spans="1:23" ht="15.75" thickBot="1" x14ac:dyDescent="0.3">
      <c r="A373" s="138" t="str">
        <f>IF(COUNT('Séries-DWF'!$A$11:$A$50)&gt;'Etiquette DWF'!N352,"X","")</f>
        <v>X</v>
      </c>
      <c r="B373" s="291"/>
      <c r="C373" s="973"/>
      <c r="D373" s="974"/>
      <c r="E373" s="954"/>
      <c r="F373" s="954"/>
      <c r="G373" s="954"/>
      <c r="H373" s="954"/>
      <c r="I373" s="954"/>
      <c r="J373" s="955"/>
      <c r="K373" s="293"/>
      <c r="M373" s="521"/>
      <c r="N373" s="291"/>
      <c r="O373" s="973"/>
      <c r="P373" s="974"/>
      <c r="Q373" s="954"/>
      <c r="R373" s="954"/>
      <c r="S373" s="954"/>
      <c r="T373" s="954"/>
      <c r="U373" s="954"/>
      <c r="V373" s="955"/>
      <c r="W373" s="293"/>
    </row>
    <row r="374" spans="1:23" ht="15.75" thickBot="1" x14ac:dyDescent="0.3">
      <c r="A374" s="138" t="str">
        <f>IF(COUNT('Séries-DWF'!$A$11:$A$50)&gt;'Etiquette DWF'!N352,"X","")</f>
        <v>X</v>
      </c>
      <c r="B374" s="291"/>
      <c r="C374" s="292"/>
      <c r="D374" s="292"/>
      <c r="E374" s="292"/>
      <c r="F374" s="292"/>
      <c r="G374" s="292"/>
      <c r="H374" s="292"/>
      <c r="I374" s="292"/>
      <c r="J374" s="292"/>
      <c r="K374" s="293"/>
      <c r="M374" s="521"/>
      <c r="N374" s="291"/>
      <c r="O374" s="292"/>
      <c r="P374" s="292"/>
      <c r="Q374" s="292"/>
      <c r="R374" s="292"/>
      <c r="S374" s="292"/>
      <c r="T374" s="292"/>
      <c r="U374" s="292"/>
      <c r="V374" s="292"/>
      <c r="W374" s="293"/>
    </row>
    <row r="375" spans="1:23" x14ac:dyDescent="0.25">
      <c r="A375" s="138" t="str">
        <f>IF(COUNT('Séries-DWF'!$A$11:$A$50)&gt;'Etiquette DWF'!N352,"X","")</f>
        <v>X</v>
      </c>
      <c r="B375" s="291"/>
      <c r="C375" s="956" t="s">
        <v>132</v>
      </c>
      <c r="D375" s="880" t="s">
        <v>133</v>
      </c>
      <c r="E375" s="871"/>
      <c r="F375" s="871"/>
      <c r="G375" s="871"/>
      <c r="H375" s="871"/>
      <c r="I375" s="959"/>
      <c r="J375" s="960"/>
      <c r="K375" s="293"/>
      <c r="M375" s="521"/>
      <c r="N375" s="291"/>
      <c r="O375" s="956" t="s">
        <v>132</v>
      </c>
      <c r="P375" s="880" t="s">
        <v>133</v>
      </c>
      <c r="Q375" s="871"/>
      <c r="R375" s="871"/>
      <c r="S375" s="871"/>
      <c r="T375" s="871"/>
      <c r="U375" s="959"/>
      <c r="V375" s="960"/>
      <c r="W375" s="293"/>
    </row>
    <row r="376" spans="1:23" x14ac:dyDescent="0.25">
      <c r="A376" s="138" t="str">
        <f>IF(COUNT('Séries-DWF'!$A$11:$A$50)&gt;'Etiquette DWF'!N352,"X","")</f>
        <v>X</v>
      </c>
      <c r="B376" s="291"/>
      <c r="C376" s="957"/>
      <c r="D376" s="859" t="s">
        <v>134</v>
      </c>
      <c r="E376" s="864"/>
      <c r="F376" s="864"/>
      <c r="G376" s="864"/>
      <c r="H376" s="864"/>
      <c r="I376" s="949"/>
      <c r="J376" s="950"/>
      <c r="K376" s="293"/>
      <c r="M376" s="521"/>
      <c r="N376" s="291"/>
      <c r="O376" s="957"/>
      <c r="P376" s="859" t="s">
        <v>134</v>
      </c>
      <c r="Q376" s="864"/>
      <c r="R376" s="864"/>
      <c r="S376" s="864"/>
      <c r="T376" s="864"/>
      <c r="U376" s="949"/>
      <c r="V376" s="950"/>
      <c r="W376" s="293"/>
    </row>
    <row r="377" spans="1:23" x14ac:dyDescent="0.25">
      <c r="A377" s="138" t="str">
        <f>IF(COUNT('Séries-DWF'!$A$11:$A$50)&gt;'Etiquette DWF'!N352,"X","")</f>
        <v>X</v>
      </c>
      <c r="B377" s="291"/>
      <c r="C377" s="957"/>
      <c r="D377" s="859" t="s">
        <v>135</v>
      </c>
      <c r="E377" s="864"/>
      <c r="F377" s="864"/>
      <c r="G377" s="864"/>
      <c r="H377" s="864"/>
      <c r="I377" s="949"/>
      <c r="J377" s="950"/>
      <c r="K377" s="293"/>
      <c r="M377" s="521"/>
      <c r="N377" s="291"/>
      <c r="O377" s="957"/>
      <c r="P377" s="859" t="s">
        <v>135</v>
      </c>
      <c r="Q377" s="864"/>
      <c r="R377" s="864"/>
      <c r="S377" s="864"/>
      <c r="T377" s="864"/>
      <c r="U377" s="949"/>
      <c r="V377" s="950"/>
      <c r="W377" s="293"/>
    </row>
    <row r="378" spans="1:23" x14ac:dyDescent="0.25">
      <c r="A378" s="138" t="str">
        <f>IF(COUNT('Séries-DWF'!$A$11:$A$50)&gt;'Etiquette DWF'!N352,"X","")</f>
        <v>X</v>
      </c>
      <c r="B378" s="291"/>
      <c r="C378" s="957"/>
      <c r="D378" s="859" t="s">
        <v>136</v>
      </c>
      <c r="E378" s="864"/>
      <c r="F378" s="864"/>
      <c r="G378" s="864"/>
      <c r="H378" s="864"/>
      <c r="I378" s="949"/>
      <c r="J378" s="950"/>
      <c r="K378" s="293"/>
      <c r="M378" s="521"/>
      <c r="N378" s="291"/>
      <c r="O378" s="957"/>
      <c r="P378" s="859" t="s">
        <v>136</v>
      </c>
      <c r="Q378" s="864"/>
      <c r="R378" s="864"/>
      <c r="S378" s="864"/>
      <c r="T378" s="864"/>
      <c r="U378" s="949"/>
      <c r="V378" s="950"/>
      <c r="W378" s="293"/>
    </row>
    <row r="379" spans="1:23" x14ac:dyDescent="0.25">
      <c r="A379" s="138" t="str">
        <f>IF(COUNT('Séries-DWF'!$A$11:$A$50)&gt;'Etiquette DWF'!N352,"X","")</f>
        <v>X</v>
      </c>
      <c r="B379" s="291"/>
      <c r="C379" s="957"/>
      <c r="D379" s="859" t="s">
        <v>137</v>
      </c>
      <c r="E379" s="864"/>
      <c r="F379" s="864"/>
      <c r="G379" s="864"/>
      <c r="H379" s="864"/>
      <c r="I379" s="949"/>
      <c r="J379" s="950"/>
      <c r="K379" s="293"/>
      <c r="M379" s="521"/>
      <c r="N379" s="291"/>
      <c r="O379" s="957"/>
      <c r="P379" s="859" t="s">
        <v>137</v>
      </c>
      <c r="Q379" s="864"/>
      <c r="R379" s="864"/>
      <c r="S379" s="864"/>
      <c r="T379" s="864"/>
      <c r="U379" s="949"/>
      <c r="V379" s="950"/>
      <c r="W379" s="293"/>
    </row>
    <row r="380" spans="1:23" ht="15.75" thickBot="1" x14ac:dyDescent="0.3">
      <c r="A380" s="138" t="str">
        <f>IF(COUNT('Séries-DWF'!$A$11:$A$50)&gt;'Etiquette DWF'!N352,"X","")</f>
        <v>X</v>
      </c>
      <c r="B380" s="291"/>
      <c r="C380" s="958"/>
      <c r="D380" s="862" t="s">
        <v>138</v>
      </c>
      <c r="E380" s="975"/>
      <c r="F380" s="975"/>
      <c r="G380" s="975"/>
      <c r="H380" s="975"/>
      <c r="I380" s="954"/>
      <c r="J380" s="955"/>
      <c r="K380" s="293"/>
      <c r="M380" s="521"/>
      <c r="N380" s="291"/>
      <c r="O380" s="958"/>
      <c r="P380" s="862" t="s">
        <v>138</v>
      </c>
      <c r="Q380" s="975"/>
      <c r="R380" s="975"/>
      <c r="S380" s="975"/>
      <c r="T380" s="975"/>
      <c r="U380" s="954"/>
      <c r="V380" s="955"/>
      <c r="W380" s="293"/>
    </row>
    <row r="381" spans="1:23" x14ac:dyDescent="0.25">
      <c r="A381" s="138" t="str">
        <f>IF(COUNT('Séries-DWF'!$A$11:$A$50)&gt;'Etiquette DWF'!N352,"X","")</f>
        <v>X</v>
      </c>
      <c r="B381" s="291"/>
      <c r="C381" s="961" t="s">
        <v>145</v>
      </c>
      <c r="D381" s="963" t="s">
        <v>146</v>
      </c>
      <c r="E381" s="964"/>
      <c r="F381" s="964"/>
      <c r="G381" s="964"/>
      <c r="H381" s="964"/>
      <c r="I381" s="965"/>
      <c r="J381" s="966"/>
      <c r="K381" s="293"/>
      <c r="M381" s="521"/>
      <c r="N381" s="291"/>
      <c r="O381" s="961" t="s">
        <v>145</v>
      </c>
      <c r="P381" s="963" t="s">
        <v>146</v>
      </c>
      <c r="Q381" s="964"/>
      <c r="R381" s="964"/>
      <c r="S381" s="964"/>
      <c r="T381" s="964"/>
      <c r="U381" s="965"/>
      <c r="V381" s="966"/>
      <c r="W381" s="293"/>
    </row>
    <row r="382" spans="1:23" x14ac:dyDescent="0.25">
      <c r="A382" s="138" t="str">
        <f>IF(COUNT('Séries-DWF'!$A$11:$A$50)&gt;'Etiquette DWF'!N352,"X","")</f>
        <v>X</v>
      </c>
      <c r="B382" s="291"/>
      <c r="C382" s="957"/>
      <c r="D382" s="859" t="s">
        <v>147</v>
      </c>
      <c r="E382" s="864"/>
      <c r="F382" s="864"/>
      <c r="G382" s="864"/>
      <c r="H382" s="864"/>
      <c r="I382" s="949"/>
      <c r="J382" s="950"/>
      <c r="K382" s="293"/>
      <c r="M382" s="521"/>
      <c r="N382" s="291"/>
      <c r="O382" s="957"/>
      <c r="P382" s="859" t="s">
        <v>147</v>
      </c>
      <c r="Q382" s="864"/>
      <c r="R382" s="864"/>
      <c r="S382" s="864"/>
      <c r="T382" s="864"/>
      <c r="U382" s="949"/>
      <c r="V382" s="950"/>
      <c r="W382" s="293"/>
    </row>
    <row r="383" spans="1:23" x14ac:dyDescent="0.25">
      <c r="A383" s="138" t="str">
        <f>IF(COUNT('Séries-DWF'!$A$11:$A$50)&gt;'Etiquette DWF'!N352,"X","")</f>
        <v>X</v>
      </c>
      <c r="B383" s="291"/>
      <c r="C383" s="957"/>
      <c r="D383" s="859" t="s">
        <v>148</v>
      </c>
      <c r="E383" s="864"/>
      <c r="F383" s="864"/>
      <c r="G383" s="864"/>
      <c r="H383" s="864"/>
      <c r="I383" s="949"/>
      <c r="J383" s="950"/>
      <c r="K383" s="293"/>
      <c r="M383" s="521"/>
      <c r="N383" s="291"/>
      <c r="O383" s="957"/>
      <c r="P383" s="859" t="s">
        <v>148</v>
      </c>
      <c r="Q383" s="864"/>
      <c r="R383" s="864"/>
      <c r="S383" s="864"/>
      <c r="T383" s="864"/>
      <c r="U383" s="949"/>
      <c r="V383" s="950"/>
      <c r="W383" s="293"/>
    </row>
    <row r="384" spans="1:23" x14ac:dyDescent="0.25">
      <c r="A384" s="138" t="str">
        <f>IF(COUNT('Séries-DWF'!$A$11:$A$50)&gt;'Etiquette DWF'!N352,"X","")</f>
        <v>X</v>
      </c>
      <c r="B384" s="291"/>
      <c r="C384" s="957"/>
      <c r="D384" s="859" t="s">
        <v>149</v>
      </c>
      <c r="E384" s="864"/>
      <c r="F384" s="864"/>
      <c r="G384" s="864"/>
      <c r="H384" s="864"/>
      <c r="I384" s="949"/>
      <c r="J384" s="950"/>
      <c r="K384" s="293"/>
      <c r="M384" s="521"/>
      <c r="N384" s="291"/>
      <c r="O384" s="957"/>
      <c r="P384" s="859" t="s">
        <v>149</v>
      </c>
      <c r="Q384" s="864"/>
      <c r="R384" s="864"/>
      <c r="S384" s="864"/>
      <c r="T384" s="864"/>
      <c r="U384" s="949"/>
      <c r="V384" s="950"/>
      <c r="W384" s="293"/>
    </row>
    <row r="385" spans="1:23" x14ac:dyDescent="0.25">
      <c r="A385" s="138" t="str">
        <f>IF(COUNT('Séries-DWF'!$A$11:$A$50)&gt;'Etiquette DWF'!N352,"X","")</f>
        <v>X</v>
      </c>
      <c r="B385" s="291"/>
      <c r="C385" s="957"/>
      <c r="D385" s="859" t="s">
        <v>150</v>
      </c>
      <c r="E385" s="864"/>
      <c r="F385" s="864"/>
      <c r="G385" s="864"/>
      <c r="H385" s="864"/>
      <c r="I385" s="949"/>
      <c r="J385" s="950"/>
      <c r="K385" s="293"/>
      <c r="M385" s="521"/>
      <c r="N385" s="291"/>
      <c r="O385" s="957"/>
      <c r="P385" s="859" t="s">
        <v>150</v>
      </c>
      <c r="Q385" s="864"/>
      <c r="R385" s="864"/>
      <c r="S385" s="864"/>
      <c r="T385" s="864"/>
      <c r="U385" s="949"/>
      <c r="V385" s="950"/>
      <c r="W385" s="293"/>
    </row>
    <row r="386" spans="1:23" x14ac:dyDescent="0.25">
      <c r="A386" s="138" t="str">
        <f>IF(COUNT('Séries-DWF'!$A$11:$A$50)&gt;'Etiquette DWF'!N352,"X","")</f>
        <v>X</v>
      </c>
      <c r="B386" s="291"/>
      <c r="C386" s="957"/>
      <c r="D386" s="859" t="s">
        <v>151</v>
      </c>
      <c r="E386" s="864"/>
      <c r="F386" s="864"/>
      <c r="G386" s="864"/>
      <c r="H386" s="864"/>
      <c r="I386" s="949"/>
      <c r="J386" s="950"/>
      <c r="K386" s="293"/>
      <c r="M386" s="521"/>
      <c r="N386" s="291"/>
      <c r="O386" s="957"/>
      <c r="P386" s="859" t="s">
        <v>151</v>
      </c>
      <c r="Q386" s="864"/>
      <c r="R386" s="864"/>
      <c r="S386" s="864"/>
      <c r="T386" s="864"/>
      <c r="U386" s="949"/>
      <c r="V386" s="950"/>
      <c r="W386" s="293"/>
    </row>
    <row r="387" spans="1:23" ht="15.75" thickBot="1" x14ac:dyDescent="0.3">
      <c r="A387" s="138" t="str">
        <f>IF(COUNT('Séries-DWF'!$A$11:$A$50)&gt;'Etiquette DWF'!N352,"X","")</f>
        <v>X</v>
      </c>
      <c r="B387" s="291"/>
      <c r="C387" s="962"/>
      <c r="D387" s="967" t="s">
        <v>152</v>
      </c>
      <c r="E387" s="968"/>
      <c r="F387" s="968"/>
      <c r="G387" s="968"/>
      <c r="H387" s="968"/>
      <c r="I387" s="969"/>
      <c r="J387" s="970"/>
      <c r="K387" s="293"/>
      <c r="M387" s="521"/>
      <c r="N387" s="291"/>
      <c r="O387" s="962"/>
      <c r="P387" s="967" t="s">
        <v>152</v>
      </c>
      <c r="Q387" s="968"/>
      <c r="R387" s="968"/>
      <c r="S387" s="968"/>
      <c r="T387" s="968"/>
      <c r="U387" s="969"/>
      <c r="V387" s="970"/>
      <c r="W387" s="293"/>
    </row>
    <row r="388" spans="1:23" x14ac:dyDescent="0.25">
      <c r="A388" s="138" t="str">
        <f>IF(COUNT('Séries-DWF'!$A$11:$A$50)&gt;'Etiquette DWF'!N352,"X","")</f>
        <v>X</v>
      </c>
      <c r="B388" s="291"/>
      <c r="C388" s="956" t="s">
        <v>126</v>
      </c>
      <c r="D388" s="918" t="s">
        <v>263</v>
      </c>
      <c r="E388" s="919"/>
      <c r="F388" s="920"/>
      <c r="G388" s="416" t="s">
        <v>174</v>
      </c>
      <c r="H388" s="416"/>
      <c r="I388" s="959"/>
      <c r="J388" s="960"/>
      <c r="K388" s="293"/>
      <c r="M388" s="521"/>
      <c r="N388" s="291"/>
      <c r="O388" s="956" t="s">
        <v>126</v>
      </c>
      <c r="P388" s="918" t="s">
        <v>263</v>
      </c>
      <c r="Q388" s="919"/>
      <c r="R388" s="920"/>
      <c r="S388" s="416" t="s">
        <v>174</v>
      </c>
      <c r="T388" s="416"/>
      <c r="U388" s="959"/>
      <c r="V388" s="960"/>
      <c r="W388" s="293"/>
    </row>
    <row r="389" spans="1:23" x14ac:dyDescent="0.25">
      <c r="A389" s="138" t="str">
        <f>IF(COUNT('Séries-DWF'!$A$11:$A$50)&gt;'Etiquette DWF'!N352,"X","")</f>
        <v>X</v>
      </c>
      <c r="B389" s="291"/>
      <c r="C389" s="957"/>
      <c r="D389" s="913" t="s">
        <v>128</v>
      </c>
      <c r="E389" s="914"/>
      <c r="F389" s="915"/>
      <c r="G389" s="110" t="s">
        <v>266</v>
      </c>
      <c r="H389" s="110"/>
      <c r="I389" s="949"/>
      <c r="J389" s="950"/>
      <c r="K389" s="293"/>
      <c r="M389" s="521"/>
      <c r="N389" s="291"/>
      <c r="O389" s="957"/>
      <c r="P389" s="913" t="s">
        <v>128</v>
      </c>
      <c r="Q389" s="914"/>
      <c r="R389" s="915"/>
      <c r="S389" s="110" t="s">
        <v>266</v>
      </c>
      <c r="T389" s="110"/>
      <c r="U389" s="949"/>
      <c r="V389" s="950"/>
      <c r="W389" s="293"/>
    </row>
    <row r="390" spans="1:23" x14ac:dyDescent="0.25">
      <c r="A390" s="138" t="str">
        <f>IF(COUNT('Séries-DWF'!$A$11:$A$50)&gt;'Etiquette DWF'!N352,"X","")</f>
        <v>X</v>
      </c>
      <c r="B390" s="291"/>
      <c r="C390" s="957"/>
      <c r="D390" s="913" t="s">
        <v>264</v>
      </c>
      <c r="E390" s="914"/>
      <c r="F390" s="915"/>
      <c r="G390" s="110" t="s">
        <v>265</v>
      </c>
      <c r="H390" s="110"/>
      <c r="I390" s="949"/>
      <c r="J390" s="950"/>
      <c r="K390" s="293"/>
      <c r="M390" s="521"/>
      <c r="N390" s="291"/>
      <c r="O390" s="957"/>
      <c r="P390" s="913" t="s">
        <v>264</v>
      </c>
      <c r="Q390" s="914"/>
      <c r="R390" s="915"/>
      <c r="S390" s="110" t="s">
        <v>265</v>
      </c>
      <c r="T390" s="110"/>
      <c r="U390" s="949"/>
      <c r="V390" s="950"/>
      <c r="W390" s="293"/>
    </row>
    <row r="391" spans="1:23" x14ac:dyDescent="0.25">
      <c r="A391" s="138" t="str">
        <f>IF(COUNT('Séries-DWF'!$A$11:$A$50)&gt;'Etiquette DWF'!N352,"X","")</f>
        <v>X</v>
      </c>
      <c r="B391" s="291"/>
      <c r="C391" s="957"/>
      <c r="D391" s="533" t="s">
        <v>267</v>
      </c>
      <c r="E391" s="518"/>
      <c r="F391" s="518"/>
      <c r="G391" s="110" t="s">
        <v>164</v>
      </c>
      <c r="H391" s="110"/>
      <c r="I391" s="949"/>
      <c r="J391" s="950"/>
      <c r="K391" s="293"/>
      <c r="M391" s="521"/>
      <c r="N391" s="291"/>
      <c r="O391" s="957"/>
      <c r="P391" s="533" t="s">
        <v>267</v>
      </c>
      <c r="Q391" s="518"/>
      <c r="R391" s="518"/>
      <c r="S391" s="110" t="s">
        <v>164</v>
      </c>
      <c r="T391" s="110"/>
      <c r="U391" s="949"/>
      <c r="V391" s="950"/>
      <c r="W391" s="293"/>
    </row>
    <row r="392" spans="1:23" ht="15.75" thickBot="1" x14ac:dyDescent="0.3">
      <c r="A392" s="138" t="str">
        <f>IF(COUNT('Séries-DWF'!$A$11:$A$50)&gt;'Etiquette DWF'!N352,"X","")</f>
        <v>X</v>
      </c>
      <c r="B392" s="291"/>
      <c r="C392" s="958"/>
      <c r="D392" s="534" t="s">
        <v>268</v>
      </c>
      <c r="E392" s="519"/>
      <c r="F392" s="519"/>
      <c r="G392" s="3" t="s">
        <v>164</v>
      </c>
      <c r="H392" s="3"/>
      <c r="I392" s="954"/>
      <c r="J392" s="955"/>
      <c r="K392" s="293"/>
      <c r="M392" s="521"/>
      <c r="N392" s="291"/>
      <c r="O392" s="958"/>
      <c r="P392" s="534" t="s">
        <v>268</v>
      </c>
      <c r="Q392" s="519"/>
      <c r="R392" s="519"/>
      <c r="S392" s="3" t="s">
        <v>164</v>
      </c>
      <c r="T392" s="3"/>
      <c r="U392" s="954"/>
      <c r="V392" s="955"/>
      <c r="W392" s="293"/>
    </row>
    <row r="393" spans="1:23" ht="15.75" thickBot="1" x14ac:dyDescent="0.3">
      <c r="A393" s="138" t="str">
        <f>IF(COUNT('Séries-DWF'!$A$11:$A$50)&gt;'Etiquette DWF'!N352,"X","")</f>
        <v>X</v>
      </c>
      <c r="B393" s="291"/>
      <c r="C393" s="292"/>
      <c r="D393" s="292"/>
      <c r="E393" s="292"/>
      <c r="F393" s="292"/>
      <c r="G393" s="292"/>
      <c r="H393" s="292"/>
      <c r="I393" s="292"/>
      <c r="J393" s="292"/>
      <c r="K393" s="293"/>
      <c r="M393" s="521"/>
      <c r="N393" s="291"/>
      <c r="O393" s="292"/>
      <c r="P393" s="292"/>
      <c r="Q393" s="292"/>
      <c r="R393" s="292"/>
      <c r="S393" s="292"/>
      <c r="T393" s="292"/>
      <c r="U393" s="292"/>
      <c r="V393" s="292"/>
      <c r="W393" s="293"/>
    </row>
    <row r="394" spans="1:23" ht="18.75" x14ac:dyDescent="0.3">
      <c r="A394" s="138" t="str">
        <f>IF(COUNT('Séries-DWF'!$A$11:$A$50)&gt;'Etiquette DWF'!N352,"X","")</f>
        <v>X</v>
      </c>
      <c r="B394" s="291"/>
      <c r="C394" s="901" t="s">
        <v>269</v>
      </c>
      <c r="D394" s="902"/>
      <c r="E394" s="902"/>
      <c r="F394" s="902"/>
      <c r="G394" s="902"/>
      <c r="H394" s="902"/>
      <c r="I394" s="902"/>
      <c r="J394" s="903"/>
      <c r="K394" s="293"/>
      <c r="M394" s="521"/>
      <c r="N394" s="291"/>
      <c r="O394" s="901" t="s">
        <v>269</v>
      </c>
      <c r="P394" s="902"/>
      <c r="Q394" s="902"/>
      <c r="R394" s="902"/>
      <c r="S394" s="902"/>
      <c r="T394" s="902"/>
      <c r="U394" s="902"/>
      <c r="V394" s="903"/>
      <c r="W394" s="293"/>
    </row>
    <row r="395" spans="1:23" x14ac:dyDescent="0.25">
      <c r="A395" s="138" t="str">
        <f>IF(COUNT('Séries-DWF'!$A$11:$A$50)&gt;'Etiquette DWF'!N352,"X","")</f>
        <v>X</v>
      </c>
      <c r="B395" s="291"/>
      <c r="C395" s="904"/>
      <c r="D395" s="905"/>
      <c r="E395" s="905"/>
      <c r="F395" s="905"/>
      <c r="G395" s="905"/>
      <c r="H395" s="905"/>
      <c r="I395" s="905"/>
      <c r="J395" s="906"/>
      <c r="K395" s="293"/>
      <c r="M395" s="521"/>
      <c r="N395" s="291"/>
      <c r="O395" s="904"/>
      <c r="P395" s="905"/>
      <c r="Q395" s="905"/>
      <c r="R395" s="905"/>
      <c r="S395" s="905"/>
      <c r="T395" s="905"/>
      <c r="U395" s="905"/>
      <c r="V395" s="906"/>
      <c r="W395" s="293"/>
    </row>
    <row r="396" spans="1:23" x14ac:dyDescent="0.25">
      <c r="A396" s="138" t="str">
        <f>IF(COUNT('Séries-DWF'!$A$11:$A$50)&gt;'Etiquette DWF'!N352,"X","")</f>
        <v>X</v>
      </c>
      <c r="B396" s="291"/>
      <c r="C396" s="907"/>
      <c r="D396" s="908"/>
      <c r="E396" s="908"/>
      <c r="F396" s="908"/>
      <c r="G396" s="908"/>
      <c r="H396" s="908"/>
      <c r="I396" s="908"/>
      <c r="J396" s="909"/>
      <c r="K396" s="293"/>
      <c r="M396" s="521"/>
      <c r="N396" s="291"/>
      <c r="O396" s="907"/>
      <c r="P396" s="908"/>
      <c r="Q396" s="908"/>
      <c r="R396" s="908"/>
      <c r="S396" s="908"/>
      <c r="T396" s="908"/>
      <c r="U396" s="908"/>
      <c r="V396" s="909"/>
      <c r="W396" s="293"/>
    </row>
    <row r="397" spans="1:23" x14ac:dyDescent="0.25">
      <c r="A397" s="138" t="str">
        <f>IF(COUNT('Séries-DWF'!$A$11:$A$50)&gt;'Etiquette DWF'!N352,"X","")</f>
        <v>X</v>
      </c>
      <c r="B397" s="291"/>
      <c r="C397" s="907"/>
      <c r="D397" s="908"/>
      <c r="E397" s="908"/>
      <c r="F397" s="908"/>
      <c r="G397" s="908"/>
      <c r="H397" s="908"/>
      <c r="I397" s="908"/>
      <c r="J397" s="909"/>
      <c r="K397" s="293"/>
      <c r="M397" s="521"/>
      <c r="N397" s="291"/>
      <c r="O397" s="907"/>
      <c r="P397" s="908"/>
      <c r="Q397" s="908"/>
      <c r="R397" s="908"/>
      <c r="S397" s="908"/>
      <c r="T397" s="908"/>
      <c r="U397" s="908"/>
      <c r="V397" s="909"/>
      <c r="W397" s="293"/>
    </row>
    <row r="398" spans="1:23" ht="15.75" thickBot="1" x14ac:dyDescent="0.3">
      <c r="A398" s="138" t="str">
        <f>IF(COUNT('Séries-DWF'!$A$11:$A$50)&gt;'Etiquette DWF'!N352,"X","")</f>
        <v>X</v>
      </c>
      <c r="B398" s="291"/>
      <c r="C398" s="910"/>
      <c r="D398" s="911"/>
      <c r="E398" s="911"/>
      <c r="F398" s="911"/>
      <c r="G398" s="911"/>
      <c r="H398" s="911"/>
      <c r="I398" s="911"/>
      <c r="J398" s="912"/>
      <c r="K398" s="293"/>
      <c r="M398" s="521"/>
      <c r="N398" s="291"/>
      <c r="O398" s="910"/>
      <c r="P398" s="911"/>
      <c r="Q398" s="911"/>
      <c r="R398" s="911"/>
      <c r="S398" s="911"/>
      <c r="T398" s="911"/>
      <c r="U398" s="911"/>
      <c r="V398" s="912"/>
      <c r="W398" s="293"/>
    </row>
    <row r="399" spans="1:23" ht="15.75" thickBot="1" x14ac:dyDescent="0.3">
      <c r="A399" s="138" t="str">
        <f>IF(COUNT('Séries-DWF'!$A$11:$A$50)&gt;'Etiquette DWF'!N352,"X","")</f>
        <v>X</v>
      </c>
      <c r="B399" s="294"/>
      <c r="C399" s="295"/>
      <c r="D399" s="295"/>
      <c r="E399" s="295"/>
      <c r="F399" s="295"/>
      <c r="G399" s="295"/>
      <c r="H399" s="295"/>
      <c r="I399" s="295"/>
      <c r="J399" s="295"/>
      <c r="K399" s="296"/>
      <c r="M399" s="521"/>
      <c r="N399" s="294"/>
      <c r="O399" s="295"/>
      <c r="P399" s="295"/>
      <c r="Q399" s="295"/>
      <c r="R399" s="295"/>
      <c r="S399" s="295"/>
      <c r="T399" s="295"/>
      <c r="U399" s="295"/>
      <c r="V399" s="295"/>
      <c r="W399" s="296"/>
    </row>
    <row r="400" spans="1:23" ht="15" customHeight="1" x14ac:dyDescent="0.25">
      <c r="A400" s="138" t="str">
        <f>IF(COUNT('Séries-DWF'!$A$11:$A$50)&gt;'Etiquette DWF'!N352,"X","")</f>
        <v>X</v>
      </c>
      <c r="B400" s="522"/>
      <c r="C400" s="522"/>
      <c r="D400" s="522"/>
      <c r="E400" s="522"/>
      <c r="F400" s="522"/>
      <c r="G400" s="522"/>
      <c r="H400" s="522"/>
      <c r="I400" s="522"/>
      <c r="J400" s="522"/>
      <c r="K400" s="522"/>
      <c r="L400" s="522"/>
      <c r="M400" s="523"/>
      <c r="N400" s="522"/>
      <c r="O400" s="522"/>
      <c r="P400" s="522"/>
      <c r="Q400" s="522"/>
      <c r="R400" s="522"/>
      <c r="S400" s="522"/>
      <c r="T400" s="522"/>
      <c r="U400" s="522"/>
      <c r="V400" s="522"/>
      <c r="W400" s="522"/>
    </row>
    <row r="401" spans="1:23" ht="15" customHeight="1" thickBot="1" x14ac:dyDescent="0.3">
      <c r="A401" s="138" t="str">
        <f>IF(COUNT('Séries-DWF'!$A$11:$A$50)&gt;'Etiquette DWF'!N452,"X","")</f>
        <v/>
      </c>
      <c r="M401" s="521"/>
    </row>
    <row r="402" spans="1:23" x14ac:dyDescent="0.25">
      <c r="A402" s="138" t="str">
        <f>IF(COUNT('Séries-DWF'!$A$11:$A$50)&gt;'Etiquette DWF'!N452,"X","")</f>
        <v/>
      </c>
      <c r="B402" s="137">
        <f>N352+1</f>
        <v>16</v>
      </c>
      <c r="C402" s="289"/>
      <c r="D402" s="289"/>
      <c r="E402" s="289"/>
      <c r="F402" s="289"/>
      <c r="G402" s="289"/>
      <c r="H402" s="289"/>
      <c r="I402" s="289"/>
      <c r="J402" s="289"/>
      <c r="K402" s="290"/>
      <c r="M402" s="521"/>
      <c r="N402" s="137">
        <f>B402+1</f>
        <v>17</v>
      </c>
      <c r="O402" s="289"/>
      <c r="P402" s="289"/>
      <c r="Q402" s="289"/>
      <c r="R402" s="289"/>
      <c r="S402" s="289"/>
      <c r="T402" s="289"/>
      <c r="U402" s="289"/>
      <c r="V402" s="289"/>
      <c r="W402" s="290"/>
    </row>
    <row r="403" spans="1:23" ht="23.25" x14ac:dyDescent="0.35">
      <c r="A403" s="138" t="str">
        <f>IF(COUNT('Séries-DWF'!$A$11:$A$50)&gt;'Etiquette DWF'!N452,"X","")</f>
        <v/>
      </c>
      <c r="B403" s="291"/>
      <c r="C403" s="931" t="s">
        <v>246</v>
      </c>
      <c r="D403" s="931"/>
      <c r="E403" s="953" t="str">
        <f ca="1">OFFSET('Séries-DWF'!$A$11,B402,13)</f>
        <v>DWF</v>
      </c>
      <c r="F403" s="953"/>
      <c r="G403" s="953"/>
      <c r="H403" s="953"/>
      <c r="I403" s="953"/>
      <c r="J403" s="953"/>
      <c r="K403" s="293"/>
      <c r="M403" s="521"/>
      <c r="N403" s="291"/>
      <c r="O403" s="931" t="s">
        <v>246</v>
      </c>
      <c r="P403" s="931"/>
      <c r="Q403" s="953" t="str">
        <f ca="1">OFFSET('Séries-DWF'!$A$11,N402,13)</f>
        <v>DWF</v>
      </c>
      <c r="R403" s="953"/>
      <c r="S403" s="953"/>
      <c r="T403" s="953"/>
      <c r="U403" s="953"/>
      <c r="V403" s="953"/>
      <c r="W403" s="293"/>
    </row>
    <row r="404" spans="1:23" x14ac:dyDescent="0.25">
      <c r="A404" s="138" t="str">
        <f>IF(COUNT('Séries-DWF'!$A$11:$A$50)&gt;'Etiquette DWF'!N452,"X","")</f>
        <v/>
      </c>
      <c r="B404" s="291"/>
      <c r="C404" s="945"/>
      <c r="D404" s="945"/>
      <c r="E404" s="945"/>
      <c r="F404" s="945"/>
      <c r="G404" s="945"/>
      <c r="H404" s="945"/>
      <c r="I404" s="945"/>
      <c r="J404" s="945"/>
      <c r="K404" s="293"/>
      <c r="M404" s="521"/>
      <c r="N404" s="291"/>
      <c r="O404" s="945"/>
      <c r="P404" s="945"/>
      <c r="Q404" s="945"/>
      <c r="R404" s="945"/>
      <c r="S404" s="945"/>
      <c r="T404" s="945"/>
      <c r="U404" s="945"/>
      <c r="V404" s="945"/>
      <c r="W404" s="293"/>
    </row>
    <row r="405" spans="1:23" ht="21" x14ac:dyDescent="0.35">
      <c r="A405" s="138" t="str">
        <f>IF(COUNT('Séries-DWF'!$A$11:$A$50)&gt;'Etiquette DWF'!N452,"X","")</f>
        <v/>
      </c>
      <c r="B405" s="291"/>
      <c r="C405" s="931" t="s">
        <v>39</v>
      </c>
      <c r="D405" s="931"/>
      <c r="E405" s="932">
        <f ca="1">OFFSET('Séries-DWF'!$A$11,B402,0)</f>
        <v>9</v>
      </c>
      <c r="F405" s="932"/>
      <c r="G405" s="948" t="s">
        <v>67</v>
      </c>
      <c r="H405" s="948"/>
      <c r="I405" s="932">
        <f ca="1">OFFSET('Séries-DWF'!$A$11,B402,6)</f>
        <v>1</v>
      </c>
      <c r="J405" s="932"/>
      <c r="K405" s="293"/>
      <c r="M405" s="521"/>
      <c r="N405" s="291"/>
      <c r="O405" s="931" t="s">
        <v>39</v>
      </c>
      <c r="P405" s="931"/>
      <c r="Q405" s="932">
        <f ca="1">OFFSET('Séries-DWF'!$A$11,N402,0)</f>
        <v>9</v>
      </c>
      <c r="R405" s="932"/>
      <c r="S405" s="948" t="s">
        <v>67</v>
      </c>
      <c r="T405" s="948"/>
      <c r="U405" s="932">
        <f ca="1">OFFSET('Séries-DWF'!$A$11,N402,6)</f>
        <v>2</v>
      </c>
      <c r="V405" s="932"/>
      <c r="W405" s="293"/>
    </row>
    <row r="406" spans="1:23" ht="23.25" x14ac:dyDescent="0.35">
      <c r="A406" s="138" t="str">
        <f>IF(COUNT('Séries-DWF'!$A$11:$A$50)&gt;'Etiquette DWF'!N452,"X","")</f>
        <v/>
      </c>
      <c r="B406" s="291"/>
      <c r="C406" s="931" t="s">
        <v>1</v>
      </c>
      <c r="D406" s="931"/>
      <c r="E406" s="953" t="str">
        <f ca="1">OFFSET('Séries-DWF'!$A$11,B402,9)</f>
        <v>RISIAN</v>
      </c>
      <c r="F406" s="953"/>
      <c r="G406" s="948" t="s">
        <v>2</v>
      </c>
      <c r="H406" s="948"/>
      <c r="I406" s="932" t="str">
        <f ca="1">OFFSET('Séries-DWF'!$A$11,B402,10)</f>
        <v>Michal</v>
      </c>
      <c r="J406" s="932"/>
      <c r="K406" s="293"/>
      <c r="M406" s="521"/>
      <c r="N406" s="291"/>
      <c r="O406" s="931" t="s">
        <v>1</v>
      </c>
      <c r="P406" s="931"/>
      <c r="Q406" s="953" t="str">
        <f ca="1">OFFSET('Séries-DWF'!$A$11,N402,9)</f>
        <v>HURON</v>
      </c>
      <c r="R406" s="953"/>
      <c r="S406" s="948" t="s">
        <v>2</v>
      </c>
      <c r="T406" s="948"/>
      <c r="U406" s="932" t="str">
        <f ca="1">OFFSET('Séries-DWF'!$A$11,N402,10)</f>
        <v>Pascal</v>
      </c>
      <c r="V406" s="932"/>
      <c r="W406" s="293"/>
    </row>
    <row r="407" spans="1:23" ht="21" x14ac:dyDescent="0.35">
      <c r="A407" s="138" t="str">
        <f>IF(COUNT('Séries-DWF'!$A$11:$A$50)&gt;'Etiquette DWF'!N452,"X","")</f>
        <v/>
      </c>
      <c r="B407" s="291"/>
      <c r="C407" s="520" t="s">
        <v>258</v>
      </c>
      <c r="D407" s="520"/>
      <c r="E407" s="527" t="str">
        <f ca="1">OFFSET('Séries-DWF'!$A$11,B402,11)</f>
        <v>Homme</v>
      </c>
      <c r="F407" s="525"/>
      <c r="G407" s="866" t="s">
        <v>270</v>
      </c>
      <c r="H407" s="866"/>
      <c r="I407" s="527" t="str">
        <f ca="1">OFFSET('Séries-DWF'!$A$11,B402,8)</f>
        <v xml:space="preserve">N°2 </v>
      </c>
      <c r="J407" s="527"/>
      <c r="K407" s="293"/>
      <c r="M407" s="521"/>
      <c r="N407" s="291"/>
      <c r="O407" s="520" t="s">
        <v>258</v>
      </c>
      <c r="P407" s="520"/>
      <c r="Q407" s="527" t="str">
        <f ca="1">OFFSET('Séries-DWF'!$A$11,N402,11)</f>
        <v>Homme</v>
      </c>
      <c r="R407" s="525"/>
      <c r="S407" s="866" t="s">
        <v>270</v>
      </c>
      <c r="T407" s="866"/>
      <c r="U407" s="527" t="str">
        <f ca="1">OFFSET('Séries-DWF'!$A$11,N402,8)</f>
        <v>N°1 Capitaine</v>
      </c>
      <c r="V407" s="527"/>
      <c r="W407" s="293"/>
    </row>
    <row r="408" spans="1:23" ht="18.75" x14ac:dyDescent="0.3">
      <c r="A408" s="138" t="str">
        <f>IF(COUNT('Séries-DWF'!$A$11:$A$50)&gt;'Etiquette DWF'!N452,"X","")</f>
        <v/>
      </c>
      <c r="B408" s="291"/>
      <c r="C408" s="952" t="s">
        <v>68</v>
      </c>
      <c r="D408" s="952"/>
      <c r="E408" s="866" t="s">
        <v>69</v>
      </c>
      <c r="F408" s="866"/>
      <c r="G408" s="951">
        <f ca="1">OFFSET('Séries-DWF'!$A$11,B402,2)</f>
        <v>0.50277777777777777</v>
      </c>
      <c r="H408" s="951"/>
      <c r="I408" s="951"/>
      <c r="J408" s="951"/>
      <c r="K408" s="293"/>
      <c r="M408" s="521"/>
      <c r="N408" s="291"/>
      <c r="O408" s="952" t="s">
        <v>68</v>
      </c>
      <c r="P408" s="952"/>
      <c r="Q408" s="866" t="s">
        <v>69</v>
      </c>
      <c r="R408" s="866"/>
      <c r="S408" s="951">
        <f ca="1">OFFSET('Séries-DWF'!$A$11,N402,2)</f>
        <v>0.50277777777777777</v>
      </c>
      <c r="T408" s="951"/>
      <c r="U408" s="951"/>
      <c r="V408" s="951"/>
      <c r="W408" s="293"/>
    </row>
    <row r="409" spans="1:23" ht="18.75" x14ac:dyDescent="0.3">
      <c r="A409" s="138" t="str">
        <f>IF(COUNT('Séries-DWF'!$A$11:$A$50)&gt;'Etiquette DWF'!N452,"X","")</f>
        <v/>
      </c>
      <c r="B409" s="291"/>
      <c r="C409" s="952"/>
      <c r="D409" s="952"/>
      <c r="E409" s="866" t="s">
        <v>70</v>
      </c>
      <c r="F409" s="866"/>
      <c r="G409" s="951">
        <f ca="1">OFFSET('Séries-DWF'!$A$11,B402,3)</f>
        <v>0.52361111111111114</v>
      </c>
      <c r="H409" s="951"/>
      <c r="I409" s="951"/>
      <c r="J409" s="951"/>
      <c r="K409" s="293"/>
      <c r="M409" s="521"/>
      <c r="N409" s="291"/>
      <c r="O409" s="952"/>
      <c r="P409" s="952"/>
      <c r="Q409" s="866" t="s">
        <v>70</v>
      </c>
      <c r="R409" s="866"/>
      <c r="S409" s="951">
        <f ca="1">OFFSET('Séries-DWF'!$A$11,N402,3)</f>
        <v>0.52361111111111114</v>
      </c>
      <c r="T409" s="951"/>
      <c r="U409" s="951"/>
      <c r="V409" s="951"/>
      <c r="W409" s="293"/>
    </row>
    <row r="410" spans="1:23" ht="18.75" x14ac:dyDescent="0.3">
      <c r="A410" s="138" t="str">
        <f>IF(COUNT('Séries-DWF'!$A$11:$A$50)&gt;'Etiquette DWF'!N452,"X","")</f>
        <v/>
      </c>
      <c r="B410" s="291"/>
      <c r="C410" s="952"/>
      <c r="D410" s="952"/>
      <c r="E410" s="866" t="s">
        <v>257</v>
      </c>
      <c r="F410" s="866"/>
      <c r="G410" s="951">
        <f ca="1">OFFSET('Séries-DWF'!$A$11,B402,4)</f>
        <v>0.52430555555555558</v>
      </c>
      <c r="H410" s="951"/>
      <c r="I410" s="951"/>
      <c r="J410" s="951"/>
      <c r="K410" s="293"/>
      <c r="M410" s="521"/>
      <c r="N410" s="291"/>
      <c r="O410" s="952"/>
      <c r="P410" s="952"/>
      <c r="Q410" s="866" t="s">
        <v>257</v>
      </c>
      <c r="R410" s="866"/>
      <c r="S410" s="951">
        <f ca="1">OFFSET('Séries-DWF'!$A$11,N402,4)</f>
        <v>0.52430555555555558</v>
      </c>
      <c r="T410" s="951"/>
      <c r="U410" s="951"/>
      <c r="V410" s="951"/>
      <c r="W410" s="293"/>
    </row>
    <row r="411" spans="1:23" ht="21" x14ac:dyDescent="0.35">
      <c r="A411" s="138" t="str">
        <f>IF(COUNT('Séries-DWF'!$A$11:$A$50)&gt;'Etiquette DWF'!N452,"X","")</f>
        <v/>
      </c>
      <c r="B411" s="291"/>
      <c r="C411" s="952"/>
      <c r="D411" s="952"/>
      <c r="E411" s="866" t="s">
        <v>71</v>
      </c>
      <c r="F411" s="866"/>
      <c r="G411" s="947">
        <f ca="1">OFFSET('Séries-DWF'!$A$11,B402,5)</f>
        <v>0.52569444444444446</v>
      </c>
      <c r="H411" s="947"/>
      <c r="I411" s="947"/>
      <c r="J411" s="947"/>
      <c r="K411" s="293"/>
      <c r="M411" s="521"/>
      <c r="N411" s="291"/>
      <c r="O411" s="952"/>
      <c r="P411" s="952"/>
      <c r="Q411" s="866" t="s">
        <v>71</v>
      </c>
      <c r="R411" s="866"/>
      <c r="S411" s="947">
        <f ca="1">OFFSET('Séries-DWF'!$A$11,N402,5)</f>
        <v>0.52569444444444446</v>
      </c>
      <c r="T411" s="947"/>
      <c r="U411" s="947"/>
      <c r="V411" s="947"/>
      <c r="W411" s="293"/>
    </row>
    <row r="412" spans="1:23" ht="21" x14ac:dyDescent="0.35">
      <c r="A412" s="138" t="str">
        <f>IF(COUNT('Séries-DWF'!$A$11:$A$50)&gt;'Etiquette DWF'!N452,"X","")</f>
        <v/>
      </c>
      <c r="B412" s="291"/>
      <c r="C412" s="931" t="s">
        <v>248</v>
      </c>
      <c r="D412" s="931"/>
      <c r="E412" s="948" t="str">
        <f ca="1">IF(E403="","",IF(OR(E403="DWF",E403="DNF"),"Distance","Temps"))</f>
        <v>Distance</v>
      </c>
      <c r="F412" s="948"/>
      <c r="G412" s="525">
        <f ca="1">OFFSET('Séries-DWF'!$A$11,B402,18)</f>
        <v>200</v>
      </c>
      <c r="H412" s="524" t="str">
        <f ca="1">OFFSET('Séries-DWF'!$A$11,B402,19)</f>
        <v>m</v>
      </c>
      <c r="I412" s="526" t="str">
        <f ca="1">OFFSET('Séries-DWF'!$A$11,B402,20)</f>
        <v/>
      </c>
      <c r="J412" s="524" t="str">
        <f ca="1">OFFSET('Séries-DWF'!$A$11,B402,21)</f>
        <v/>
      </c>
      <c r="K412" s="293"/>
      <c r="M412" s="521"/>
      <c r="N412" s="291"/>
      <c r="O412" s="931" t="s">
        <v>248</v>
      </c>
      <c r="P412" s="931"/>
      <c r="Q412" s="948" t="str">
        <f ca="1">IF(Q403="","",IF(OR(Q403="DWF",Q403="DNF"),"Distance","Temps"))</f>
        <v>Distance</v>
      </c>
      <c r="R412" s="948"/>
      <c r="S412" s="525">
        <f ca="1">OFFSET('Séries-DWF'!$A$11,N402,18)</f>
        <v>200</v>
      </c>
      <c r="T412" s="524" t="str">
        <f ca="1">OFFSET('Séries-DWF'!$A$11,N402,19)</f>
        <v>m</v>
      </c>
      <c r="U412" s="526" t="str">
        <f ca="1">OFFSET('Séries-DWF'!$A$11,N402,20)</f>
        <v/>
      </c>
      <c r="V412" s="524" t="str">
        <f ca="1">OFFSET('Séries-DWF'!$A$11,N402,21)</f>
        <v/>
      </c>
      <c r="W412" s="293"/>
    </row>
    <row r="413" spans="1:23" ht="18.75" x14ac:dyDescent="0.3">
      <c r="A413" s="138" t="str">
        <f>IF(COUNT('Séries-DWF'!$A$11:$A$50)&gt;'Etiquette DWF'!N452,"X","")</f>
        <v/>
      </c>
      <c r="B413" s="291"/>
      <c r="C413" s="931"/>
      <c r="D413" s="931"/>
      <c r="E413" s="933" t="s">
        <v>273</v>
      </c>
      <c r="F413" s="510" t="s">
        <v>271</v>
      </c>
      <c r="G413" s="528" t="str">
        <f ca="1">OFFSET('Séries-DWF'!$A$11,B402,14)</f>
        <v>175</v>
      </c>
      <c r="H413" s="529" t="str">
        <f ca="1">OFFSET('Séries-DWF'!$A$11,B402,15)</f>
        <v>m</v>
      </c>
      <c r="I413" s="528" t="str">
        <f ca="1">OFFSET('Séries-DWF'!$A$11,B402,16)</f>
        <v/>
      </c>
      <c r="J413" s="529" t="str">
        <f ca="1">OFFSET('Séries-DWF'!$A$11,B402,17)</f>
        <v/>
      </c>
      <c r="K413" s="293"/>
      <c r="M413" s="521"/>
      <c r="N413" s="291"/>
      <c r="O413" s="931"/>
      <c r="P413" s="931"/>
      <c r="Q413" s="933" t="s">
        <v>273</v>
      </c>
      <c r="R413" s="510" t="s">
        <v>271</v>
      </c>
      <c r="S413" s="528" t="str">
        <f ca="1">OFFSET('Séries-DWF'!$A$11,N402,14)</f>
        <v>175</v>
      </c>
      <c r="T413" s="529" t="str">
        <f ca="1">OFFSET('Séries-DWF'!$A$11,N402,15)</f>
        <v>m</v>
      </c>
      <c r="U413" s="528" t="str">
        <f ca="1">OFFSET('Séries-DWF'!$A$11,N402,16)</f>
        <v/>
      </c>
      <c r="V413" s="529" t="str">
        <f ca="1">OFFSET('Séries-DWF'!$A$11,N402,17)</f>
        <v/>
      </c>
      <c r="W413" s="293"/>
    </row>
    <row r="414" spans="1:23" ht="18.75" x14ac:dyDescent="0.3">
      <c r="A414" s="138" t="str">
        <f>IF(COUNT('Séries-DWF'!$A$11:$A$50)&gt;'Etiquette DWF'!N452,"X","")</f>
        <v/>
      </c>
      <c r="B414" s="291"/>
      <c r="C414" s="931"/>
      <c r="D414" s="931"/>
      <c r="E414" s="933"/>
      <c r="F414" s="510" t="s">
        <v>272</v>
      </c>
      <c r="G414" s="528" t="str">
        <f ca="1">OFFSET('Séries-DWF'!$A$11,B402,22)</f>
        <v>225</v>
      </c>
      <c r="H414" s="529" t="str">
        <f ca="1">OFFSET('Séries-DWF'!$A$11,B402,23)</f>
        <v>m</v>
      </c>
      <c r="I414" s="528" t="str">
        <f ca="1">OFFSET('Séries-DWF'!$A$11,B402,24)</f>
        <v/>
      </c>
      <c r="J414" s="529" t="str">
        <f ca="1">OFFSET('Séries-DWF'!$A$11,B402,25)</f>
        <v/>
      </c>
      <c r="K414" s="293"/>
      <c r="M414" s="521"/>
      <c r="N414" s="291"/>
      <c r="O414" s="931"/>
      <c r="P414" s="931"/>
      <c r="Q414" s="933"/>
      <c r="R414" s="510" t="s">
        <v>272</v>
      </c>
      <c r="S414" s="528" t="str">
        <f ca="1">OFFSET('Séries-DWF'!$A$11,N402,22)</f>
        <v>225</v>
      </c>
      <c r="T414" s="529" t="str">
        <f ca="1">OFFSET('Séries-DWF'!$A$11,N402,23)</f>
        <v>m</v>
      </c>
      <c r="U414" s="528" t="str">
        <f ca="1">OFFSET('Séries-DWF'!$A$11,N402,24)</f>
        <v/>
      </c>
      <c r="V414" s="529" t="str">
        <f ca="1">OFFSET('Séries-DWF'!$A$11,N402,25)</f>
        <v/>
      </c>
      <c r="W414" s="293"/>
    </row>
    <row r="415" spans="1:23" x14ac:dyDescent="0.25">
      <c r="A415" s="138" t="str">
        <f>IF(COUNT('Séries-DWF'!$A$11:$A$50)&gt;'Etiquette DWF'!N452,"X","")</f>
        <v/>
      </c>
      <c r="B415" s="291"/>
      <c r="C415" s="945"/>
      <c r="D415" s="945"/>
      <c r="E415" s="945"/>
      <c r="F415" s="945"/>
      <c r="G415" s="945"/>
      <c r="H415" s="945"/>
      <c r="I415" s="945"/>
      <c r="J415" s="945"/>
      <c r="K415" s="293"/>
      <c r="M415" s="521"/>
      <c r="N415" s="291"/>
      <c r="O415" s="945"/>
      <c r="P415" s="945"/>
      <c r="Q415" s="945"/>
      <c r="R415" s="945"/>
      <c r="S415" s="945"/>
      <c r="T415" s="945"/>
      <c r="U415" s="945"/>
      <c r="V415" s="945"/>
      <c r="W415" s="293"/>
    </row>
    <row r="416" spans="1:23" ht="18.75" x14ac:dyDescent="0.3">
      <c r="A416" s="138" t="str">
        <f>IF(COUNT('Séries-DWF'!$A$11:$A$50)&gt;'Etiquette DWF'!N452,"X","")</f>
        <v/>
      </c>
      <c r="B416" s="291"/>
      <c r="C416" s="946" t="s">
        <v>259</v>
      </c>
      <c r="D416" s="946"/>
      <c r="E416" s="946"/>
      <c r="F416" s="946"/>
      <c r="G416" s="946"/>
      <c r="H416" s="946"/>
      <c r="I416" s="946"/>
      <c r="J416" s="946"/>
      <c r="K416" s="293"/>
      <c r="M416" s="521"/>
      <c r="N416" s="291"/>
      <c r="O416" s="946" t="s">
        <v>259</v>
      </c>
      <c r="P416" s="946"/>
      <c r="Q416" s="946"/>
      <c r="R416" s="946"/>
      <c r="S416" s="946"/>
      <c r="T416" s="946"/>
      <c r="U416" s="946"/>
      <c r="V416" s="946"/>
      <c r="W416" s="293"/>
    </row>
    <row r="417" spans="1:23" ht="15.75" thickBot="1" x14ac:dyDescent="0.3">
      <c r="A417" s="138" t="str">
        <f>IF(COUNT('Séries-DWF'!$A$11:$A$50)&gt;'Etiquette DWF'!N452,"X","")</f>
        <v/>
      </c>
      <c r="B417" s="291"/>
      <c r="C417" s="945"/>
      <c r="D417" s="945"/>
      <c r="E417" s="945"/>
      <c r="F417" s="945"/>
      <c r="G417" s="945"/>
      <c r="H417" s="945"/>
      <c r="I417" s="945"/>
      <c r="J417" s="945"/>
      <c r="K417" s="293"/>
      <c r="M417" s="521"/>
      <c r="N417" s="291"/>
      <c r="O417" s="945"/>
      <c r="P417" s="945"/>
      <c r="Q417" s="945"/>
      <c r="R417" s="945"/>
      <c r="S417" s="945"/>
      <c r="T417" s="945"/>
      <c r="U417" s="945"/>
      <c r="V417" s="945"/>
      <c r="W417" s="293"/>
    </row>
    <row r="418" spans="1:23" ht="15.75" thickBot="1" x14ac:dyDescent="0.3">
      <c r="A418" s="138" t="str">
        <f>IF(COUNT('Séries-DWF'!$A$11:$A$50)&gt;'Etiquette DWF'!N452,"X","")</f>
        <v/>
      </c>
      <c r="B418" s="291"/>
      <c r="C418" s="933" t="s">
        <v>262</v>
      </c>
      <c r="D418" s="934"/>
      <c r="E418" s="530"/>
      <c r="F418" s="531"/>
      <c r="G418" s="531"/>
      <c r="H418" s="531"/>
      <c r="I418" s="531"/>
      <c r="J418" s="532"/>
      <c r="K418" s="293"/>
      <c r="M418" s="521"/>
      <c r="N418" s="291"/>
      <c r="O418" s="933" t="s">
        <v>262</v>
      </c>
      <c r="P418" s="934"/>
      <c r="Q418" s="530"/>
      <c r="R418" s="531"/>
      <c r="S418" s="531"/>
      <c r="T418" s="531"/>
      <c r="U418" s="531"/>
      <c r="V418" s="532"/>
      <c r="W418" s="293"/>
    </row>
    <row r="419" spans="1:23" ht="15.75" thickBot="1" x14ac:dyDescent="0.3">
      <c r="A419" s="138" t="str">
        <f>IF(COUNT('Séries-DWF'!$A$11:$A$50)&gt;'Etiquette DWF'!N452,"X","")</f>
        <v/>
      </c>
      <c r="B419" s="291"/>
      <c r="C419" s="515"/>
      <c r="D419" s="515"/>
      <c r="E419" s="289"/>
      <c r="F419" s="289"/>
      <c r="G419" s="289"/>
      <c r="H419" s="289"/>
      <c r="I419" s="289"/>
      <c r="J419" s="289"/>
      <c r="K419" s="293"/>
      <c r="M419" s="521"/>
      <c r="N419" s="291"/>
      <c r="O419" s="515"/>
      <c r="P419" s="515"/>
      <c r="Q419" s="289"/>
      <c r="R419" s="289"/>
      <c r="S419" s="289"/>
      <c r="T419" s="289"/>
      <c r="U419" s="289"/>
      <c r="V419" s="289"/>
      <c r="W419" s="293"/>
    </row>
    <row r="420" spans="1:23" x14ac:dyDescent="0.25">
      <c r="A420" s="138" t="str">
        <f>IF(COUNT('Séries-DWF'!$A$11:$A$50)&gt;'Etiquette DWF'!N452,"X","")</f>
        <v/>
      </c>
      <c r="B420" s="291"/>
      <c r="C420" s="976" t="s">
        <v>260</v>
      </c>
      <c r="D420" s="977"/>
      <c r="E420" s="959"/>
      <c r="F420" s="959"/>
      <c r="G420" s="959"/>
      <c r="H420" s="959"/>
      <c r="I420" s="959"/>
      <c r="J420" s="960"/>
      <c r="K420" s="293"/>
      <c r="M420" s="521"/>
      <c r="N420" s="291"/>
      <c r="O420" s="976" t="s">
        <v>260</v>
      </c>
      <c r="P420" s="977"/>
      <c r="Q420" s="959"/>
      <c r="R420" s="959"/>
      <c r="S420" s="959"/>
      <c r="T420" s="959"/>
      <c r="U420" s="959"/>
      <c r="V420" s="960"/>
      <c r="W420" s="293"/>
    </row>
    <row r="421" spans="1:23" x14ac:dyDescent="0.25">
      <c r="A421" s="138" t="str">
        <f>IF(COUNT('Séries-DWF'!$A$11:$A$50)&gt;'Etiquette DWF'!N452,"X","")</f>
        <v/>
      </c>
      <c r="B421" s="291"/>
      <c r="C421" s="971"/>
      <c r="D421" s="972"/>
      <c r="E421" s="949"/>
      <c r="F421" s="949"/>
      <c r="G421" s="949"/>
      <c r="H421" s="949"/>
      <c r="I421" s="949"/>
      <c r="J421" s="950"/>
      <c r="K421" s="293"/>
      <c r="M421" s="521"/>
      <c r="N421" s="291"/>
      <c r="O421" s="971"/>
      <c r="P421" s="972"/>
      <c r="Q421" s="949"/>
      <c r="R421" s="949"/>
      <c r="S421" s="949"/>
      <c r="T421" s="949"/>
      <c r="U421" s="949"/>
      <c r="V421" s="950"/>
      <c r="W421" s="293"/>
    </row>
    <row r="422" spans="1:23" x14ac:dyDescent="0.25">
      <c r="A422" s="138" t="str">
        <f>IF(COUNT('Séries-DWF'!$A$11:$A$50)&gt;'Etiquette DWF'!N452,"X","")</f>
        <v/>
      </c>
      <c r="B422" s="291"/>
      <c r="C422" s="971" t="s">
        <v>261</v>
      </c>
      <c r="D422" s="972"/>
      <c r="E422" s="949"/>
      <c r="F422" s="949"/>
      <c r="G422" s="949"/>
      <c r="H422" s="949"/>
      <c r="I422" s="949"/>
      <c r="J422" s="950"/>
      <c r="K422" s="293"/>
      <c r="M422" s="521"/>
      <c r="N422" s="291"/>
      <c r="O422" s="971" t="s">
        <v>261</v>
      </c>
      <c r="P422" s="972"/>
      <c r="Q422" s="949"/>
      <c r="R422" s="949"/>
      <c r="S422" s="949"/>
      <c r="T422" s="949"/>
      <c r="U422" s="949"/>
      <c r="V422" s="950"/>
      <c r="W422" s="293"/>
    </row>
    <row r="423" spans="1:23" ht="15.75" thickBot="1" x14ac:dyDescent="0.3">
      <c r="A423" s="138" t="str">
        <f>IF(COUNT('Séries-DWF'!$A$11:$A$50)&gt;'Etiquette DWF'!N452,"X","")</f>
        <v/>
      </c>
      <c r="B423" s="291"/>
      <c r="C423" s="973"/>
      <c r="D423" s="974"/>
      <c r="E423" s="954"/>
      <c r="F423" s="954"/>
      <c r="G423" s="954"/>
      <c r="H423" s="954"/>
      <c r="I423" s="954"/>
      <c r="J423" s="955"/>
      <c r="K423" s="293"/>
      <c r="M423" s="521"/>
      <c r="N423" s="291"/>
      <c r="O423" s="973"/>
      <c r="P423" s="974"/>
      <c r="Q423" s="954"/>
      <c r="R423" s="954"/>
      <c r="S423" s="954"/>
      <c r="T423" s="954"/>
      <c r="U423" s="954"/>
      <c r="V423" s="955"/>
      <c r="W423" s="293"/>
    </row>
    <row r="424" spans="1:23" ht="15.75" thickBot="1" x14ac:dyDescent="0.3">
      <c r="A424" s="138" t="str">
        <f>IF(COUNT('Séries-DWF'!$A$11:$A$50)&gt;'Etiquette DWF'!N452,"X","")</f>
        <v/>
      </c>
      <c r="B424" s="291"/>
      <c r="C424" s="292"/>
      <c r="D424" s="292"/>
      <c r="E424" s="292"/>
      <c r="F424" s="292"/>
      <c r="G424" s="292"/>
      <c r="H424" s="292"/>
      <c r="I424" s="292"/>
      <c r="J424" s="292"/>
      <c r="K424" s="293"/>
      <c r="M424" s="521"/>
      <c r="N424" s="291"/>
      <c r="O424" s="292"/>
      <c r="P424" s="292"/>
      <c r="Q424" s="292"/>
      <c r="R424" s="292"/>
      <c r="S424" s="292"/>
      <c r="T424" s="292"/>
      <c r="U424" s="292"/>
      <c r="V424" s="292"/>
      <c r="W424" s="293"/>
    </row>
    <row r="425" spans="1:23" x14ac:dyDescent="0.25">
      <c r="A425" s="138" t="str">
        <f>IF(COUNT('Séries-DWF'!$A$11:$A$50)&gt;'Etiquette DWF'!N452,"X","")</f>
        <v/>
      </c>
      <c r="B425" s="291"/>
      <c r="C425" s="956" t="s">
        <v>132</v>
      </c>
      <c r="D425" s="880" t="s">
        <v>133</v>
      </c>
      <c r="E425" s="871"/>
      <c r="F425" s="871"/>
      <c r="G425" s="871"/>
      <c r="H425" s="871"/>
      <c r="I425" s="959"/>
      <c r="J425" s="960"/>
      <c r="K425" s="293"/>
      <c r="M425" s="521"/>
      <c r="N425" s="291"/>
      <c r="O425" s="956" t="s">
        <v>132</v>
      </c>
      <c r="P425" s="880" t="s">
        <v>133</v>
      </c>
      <c r="Q425" s="871"/>
      <c r="R425" s="871"/>
      <c r="S425" s="871"/>
      <c r="T425" s="871"/>
      <c r="U425" s="959"/>
      <c r="V425" s="960"/>
      <c r="W425" s="293"/>
    </row>
    <row r="426" spans="1:23" x14ac:dyDescent="0.25">
      <c r="A426" s="138" t="str">
        <f>IF(COUNT('Séries-DWF'!$A$11:$A$50)&gt;'Etiquette DWF'!N452,"X","")</f>
        <v/>
      </c>
      <c r="B426" s="291"/>
      <c r="C426" s="957"/>
      <c r="D426" s="859" t="s">
        <v>134</v>
      </c>
      <c r="E426" s="864"/>
      <c r="F426" s="864"/>
      <c r="G426" s="864"/>
      <c r="H426" s="864"/>
      <c r="I426" s="949"/>
      <c r="J426" s="950"/>
      <c r="K426" s="293"/>
      <c r="M426" s="521"/>
      <c r="N426" s="291"/>
      <c r="O426" s="957"/>
      <c r="P426" s="859" t="s">
        <v>134</v>
      </c>
      <c r="Q426" s="864"/>
      <c r="R426" s="864"/>
      <c r="S426" s="864"/>
      <c r="T426" s="864"/>
      <c r="U426" s="949"/>
      <c r="V426" s="950"/>
      <c r="W426" s="293"/>
    </row>
    <row r="427" spans="1:23" x14ac:dyDescent="0.25">
      <c r="A427" s="138" t="str">
        <f>IF(COUNT('Séries-DWF'!$A$11:$A$50)&gt;'Etiquette DWF'!N452,"X","")</f>
        <v/>
      </c>
      <c r="B427" s="291"/>
      <c r="C427" s="957"/>
      <c r="D427" s="859" t="s">
        <v>135</v>
      </c>
      <c r="E427" s="864"/>
      <c r="F427" s="864"/>
      <c r="G427" s="864"/>
      <c r="H427" s="864"/>
      <c r="I427" s="949"/>
      <c r="J427" s="950"/>
      <c r="K427" s="293"/>
      <c r="M427" s="521"/>
      <c r="N427" s="291"/>
      <c r="O427" s="957"/>
      <c r="P427" s="859" t="s">
        <v>135</v>
      </c>
      <c r="Q427" s="864"/>
      <c r="R427" s="864"/>
      <c r="S427" s="864"/>
      <c r="T427" s="864"/>
      <c r="U427" s="949"/>
      <c r="V427" s="950"/>
      <c r="W427" s="293"/>
    </row>
    <row r="428" spans="1:23" x14ac:dyDescent="0.25">
      <c r="A428" s="138" t="str">
        <f>IF(COUNT('Séries-DWF'!$A$11:$A$50)&gt;'Etiquette DWF'!N452,"X","")</f>
        <v/>
      </c>
      <c r="B428" s="291"/>
      <c r="C428" s="957"/>
      <c r="D428" s="859" t="s">
        <v>136</v>
      </c>
      <c r="E428" s="864"/>
      <c r="F428" s="864"/>
      <c r="G428" s="864"/>
      <c r="H428" s="864"/>
      <c r="I428" s="949"/>
      <c r="J428" s="950"/>
      <c r="K428" s="293"/>
      <c r="M428" s="521"/>
      <c r="N428" s="291"/>
      <c r="O428" s="957"/>
      <c r="P428" s="859" t="s">
        <v>136</v>
      </c>
      <c r="Q428" s="864"/>
      <c r="R428" s="864"/>
      <c r="S428" s="864"/>
      <c r="T428" s="864"/>
      <c r="U428" s="949"/>
      <c r="V428" s="950"/>
      <c r="W428" s="293"/>
    </row>
    <row r="429" spans="1:23" x14ac:dyDescent="0.25">
      <c r="A429" s="138" t="str">
        <f>IF(COUNT('Séries-DWF'!$A$11:$A$50)&gt;'Etiquette DWF'!N452,"X","")</f>
        <v/>
      </c>
      <c r="B429" s="291"/>
      <c r="C429" s="957"/>
      <c r="D429" s="859" t="s">
        <v>137</v>
      </c>
      <c r="E429" s="864"/>
      <c r="F429" s="864"/>
      <c r="G429" s="864"/>
      <c r="H429" s="864"/>
      <c r="I429" s="949"/>
      <c r="J429" s="950"/>
      <c r="K429" s="293"/>
      <c r="M429" s="521"/>
      <c r="N429" s="291"/>
      <c r="O429" s="957"/>
      <c r="P429" s="859" t="s">
        <v>137</v>
      </c>
      <c r="Q429" s="864"/>
      <c r="R429" s="864"/>
      <c r="S429" s="864"/>
      <c r="T429" s="864"/>
      <c r="U429" s="949"/>
      <c r="V429" s="950"/>
      <c r="W429" s="293"/>
    </row>
    <row r="430" spans="1:23" ht="15.75" thickBot="1" x14ac:dyDescent="0.3">
      <c r="A430" s="138" t="str">
        <f>IF(COUNT('Séries-DWF'!$A$11:$A$50)&gt;'Etiquette DWF'!N452,"X","")</f>
        <v/>
      </c>
      <c r="B430" s="291"/>
      <c r="C430" s="958"/>
      <c r="D430" s="862" t="s">
        <v>138</v>
      </c>
      <c r="E430" s="975"/>
      <c r="F430" s="975"/>
      <c r="G430" s="975"/>
      <c r="H430" s="975"/>
      <c r="I430" s="954"/>
      <c r="J430" s="955"/>
      <c r="K430" s="293"/>
      <c r="M430" s="521"/>
      <c r="N430" s="291"/>
      <c r="O430" s="958"/>
      <c r="P430" s="862" t="s">
        <v>138</v>
      </c>
      <c r="Q430" s="975"/>
      <c r="R430" s="975"/>
      <c r="S430" s="975"/>
      <c r="T430" s="975"/>
      <c r="U430" s="954"/>
      <c r="V430" s="955"/>
      <c r="W430" s="293"/>
    </row>
    <row r="431" spans="1:23" x14ac:dyDescent="0.25">
      <c r="A431" s="138" t="str">
        <f>IF(COUNT('Séries-DWF'!$A$11:$A$50)&gt;'Etiquette DWF'!N452,"X","")</f>
        <v/>
      </c>
      <c r="B431" s="291"/>
      <c r="C431" s="961" t="s">
        <v>145</v>
      </c>
      <c r="D431" s="963" t="s">
        <v>146</v>
      </c>
      <c r="E431" s="964"/>
      <c r="F431" s="964"/>
      <c r="G431" s="964"/>
      <c r="H431" s="964"/>
      <c r="I431" s="965"/>
      <c r="J431" s="966"/>
      <c r="K431" s="293"/>
      <c r="M431" s="521"/>
      <c r="N431" s="291"/>
      <c r="O431" s="961" t="s">
        <v>145</v>
      </c>
      <c r="P431" s="963" t="s">
        <v>146</v>
      </c>
      <c r="Q431" s="964"/>
      <c r="R431" s="964"/>
      <c r="S431" s="964"/>
      <c r="T431" s="964"/>
      <c r="U431" s="965"/>
      <c r="V431" s="966"/>
      <c r="W431" s="293"/>
    </row>
    <row r="432" spans="1:23" x14ac:dyDescent="0.25">
      <c r="A432" s="138" t="str">
        <f>IF(COUNT('Séries-DWF'!$A$11:$A$50)&gt;'Etiquette DWF'!N452,"X","")</f>
        <v/>
      </c>
      <c r="B432" s="291"/>
      <c r="C432" s="957"/>
      <c r="D432" s="859" t="s">
        <v>147</v>
      </c>
      <c r="E432" s="864"/>
      <c r="F432" s="864"/>
      <c r="G432" s="864"/>
      <c r="H432" s="864"/>
      <c r="I432" s="949"/>
      <c r="J432" s="950"/>
      <c r="K432" s="293"/>
      <c r="M432" s="521"/>
      <c r="N432" s="291"/>
      <c r="O432" s="957"/>
      <c r="P432" s="859" t="s">
        <v>147</v>
      </c>
      <c r="Q432" s="864"/>
      <c r="R432" s="864"/>
      <c r="S432" s="864"/>
      <c r="T432" s="864"/>
      <c r="U432" s="949"/>
      <c r="V432" s="950"/>
      <c r="W432" s="293"/>
    </row>
    <row r="433" spans="1:23" x14ac:dyDescent="0.25">
      <c r="A433" s="138" t="str">
        <f>IF(COUNT('Séries-DWF'!$A$11:$A$50)&gt;'Etiquette DWF'!N452,"X","")</f>
        <v/>
      </c>
      <c r="B433" s="291"/>
      <c r="C433" s="957"/>
      <c r="D433" s="859" t="s">
        <v>148</v>
      </c>
      <c r="E433" s="864"/>
      <c r="F433" s="864"/>
      <c r="G433" s="864"/>
      <c r="H433" s="864"/>
      <c r="I433" s="949"/>
      <c r="J433" s="950"/>
      <c r="K433" s="293"/>
      <c r="M433" s="521"/>
      <c r="N433" s="291"/>
      <c r="O433" s="957"/>
      <c r="P433" s="859" t="s">
        <v>148</v>
      </c>
      <c r="Q433" s="864"/>
      <c r="R433" s="864"/>
      <c r="S433" s="864"/>
      <c r="T433" s="864"/>
      <c r="U433" s="949"/>
      <c r="V433" s="950"/>
      <c r="W433" s="293"/>
    </row>
    <row r="434" spans="1:23" x14ac:dyDescent="0.25">
      <c r="A434" s="138" t="str">
        <f>IF(COUNT('Séries-DWF'!$A$11:$A$50)&gt;'Etiquette DWF'!N452,"X","")</f>
        <v/>
      </c>
      <c r="B434" s="291"/>
      <c r="C434" s="957"/>
      <c r="D434" s="859" t="s">
        <v>149</v>
      </c>
      <c r="E434" s="864"/>
      <c r="F434" s="864"/>
      <c r="G434" s="864"/>
      <c r="H434" s="864"/>
      <c r="I434" s="949"/>
      <c r="J434" s="950"/>
      <c r="K434" s="293"/>
      <c r="M434" s="521"/>
      <c r="N434" s="291"/>
      <c r="O434" s="957"/>
      <c r="P434" s="859" t="s">
        <v>149</v>
      </c>
      <c r="Q434" s="864"/>
      <c r="R434" s="864"/>
      <c r="S434" s="864"/>
      <c r="T434" s="864"/>
      <c r="U434" s="949"/>
      <c r="V434" s="950"/>
      <c r="W434" s="293"/>
    </row>
    <row r="435" spans="1:23" x14ac:dyDescent="0.25">
      <c r="A435" s="138" t="str">
        <f>IF(COUNT('Séries-DWF'!$A$11:$A$50)&gt;'Etiquette DWF'!N452,"X","")</f>
        <v/>
      </c>
      <c r="B435" s="291"/>
      <c r="C435" s="957"/>
      <c r="D435" s="859" t="s">
        <v>150</v>
      </c>
      <c r="E435" s="864"/>
      <c r="F435" s="864"/>
      <c r="G435" s="864"/>
      <c r="H435" s="864"/>
      <c r="I435" s="949"/>
      <c r="J435" s="950"/>
      <c r="K435" s="293"/>
      <c r="M435" s="521"/>
      <c r="N435" s="291"/>
      <c r="O435" s="957"/>
      <c r="P435" s="859" t="s">
        <v>150</v>
      </c>
      <c r="Q435" s="864"/>
      <c r="R435" s="864"/>
      <c r="S435" s="864"/>
      <c r="T435" s="864"/>
      <c r="U435" s="949"/>
      <c r="V435" s="950"/>
      <c r="W435" s="293"/>
    </row>
    <row r="436" spans="1:23" x14ac:dyDescent="0.25">
      <c r="A436" s="138" t="str">
        <f>IF(COUNT('Séries-DWF'!$A$11:$A$50)&gt;'Etiquette DWF'!N452,"X","")</f>
        <v/>
      </c>
      <c r="B436" s="291"/>
      <c r="C436" s="957"/>
      <c r="D436" s="859" t="s">
        <v>151</v>
      </c>
      <c r="E436" s="864"/>
      <c r="F436" s="864"/>
      <c r="G436" s="864"/>
      <c r="H436" s="864"/>
      <c r="I436" s="949"/>
      <c r="J436" s="950"/>
      <c r="K436" s="293"/>
      <c r="M436" s="521"/>
      <c r="N436" s="291"/>
      <c r="O436" s="957"/>
      <c r="P436" s="859" t="s">
        <v>151</v>
      </c>
      <c r="Q436" s="864"/>
      <c r="R436" s="864"/>
      <c r="S436" s="864"/>
      <c r="T436" s="864"/>
      <c r="U436" s="949"/>
      <c r="V436" s="950"/>
      <c r="W436" s="293"/>
    </row>
    <row r="437" spans="1:23" ht="15.75" thickBot="1" x14ac:dyDescent="0.3">
      <c r="A437" s="138" t="str">
        <f>IF(COUNT('Séries-DWF'!$A$11:$A$50)&gt;'Etiquette DWF'!N452,"X","")</f>
        <v/>
      </c>
      <c r="B437" s="291"/>
      <c r="C437" s="962"/>
      <c r="D437" s="967" t="s">
        <v>152</v>
      </c>
      <c r="E437" s="968"/>
      <c r="F437" s="968"/>
      <c r="G437" s="968"/>
      <c r="H437" s="968"/>
      <c r="I437" s="969"/>
      <c r="J437" s="970"/>
      <c r="K437" s="293"/>
      <c r="M437" s="521"/>
      <c r="N437" s="291"/>
      <c r="O437" s="962"/>
      <c r="P437" s="967" t="s">
        <v>152</v>
      </c>
      <c r="Q437" s="968"/>
      <c r="R437" s="968"/>
      <c r="S437" s="968"/>
      <c r="T437" s="968"/>
      <c r="U437" s="969"/>
      <c r="V437" s="970"/>
      <c r="W437" s="293"/>
    </row>
    <row r="438" spans="1:23" x14ac:dyDescent="0.25">
      <c r="A438" s="138" t="str">
        <f>IF(COUNT('Séries-DWF'!$A$11:$A$50)&gt;'Etiquette DWF'!N452,"X","")</f>
        <v/>
      </c>
      <c r="B438" s="291"/>
      <c r="C438" s="956" t="s">
        <v>126</v>
      </c>
      <c r="D438" s="918" t="s">
        <v>263</v>
      </c>
      <c r="E438" s="919"/>
      <c r="F438" s="920"/>
      <c r="G438" s="416" t="s">
        <v>174</v>
      </c>
      <c r="H438" s="416"/>
      <c r="I438" s="959"/>
      <c r="J438" s="960"/>
      <c r="K438" s="293"/>
      <c r="M438" s="521"/>
      <c r="N438" s="291"/>
      <c r="O438" s="956" t="s">
        <v>126</v>
      </c>
      <c r="P438" s="918" t="s">
        <v>263</v>
      </c>
      <c r="Q438" s="919"/>
      <c r="R438" s="920"/>
      <c r="S438" s="416" t="s">
        <v>174</v>
      </c>
      <c r="T438" s="416"/>
      <c r="U438" s="959"/>
      <c r="V438" s="960"/>
      <c r="W438" s="293"/>
    </row>
    <row r="439" spans="1:23" x14ac:dyDescent="0.25">
      <c r="A439" s="138" t="str">
        <f>IF(COUNT('Séries-DWF'!$A$11:$A$50)&gt;'Etiquette DWF'!N452,"X","")</f>
        <v/>
      </c>
      <c r="B439" s="291"/>
      <c r="C439" s="957"/>
      <c r="D439" s="913" t="s">
        <v>128</v>
      </c>
      <c r="E439" s="914"/>
      <c r="F439" s="915"/>
      <c r="G439" s="110" t="s">
        <v>266</v>
      </c>
      <c r="H439" s="110"/>
      <c r="I439" s="949"/>
      <c r="J439" s="950"/>
      <c r="K439" s="293"/>
      <c r="M439" s="521"/>
      <c r="N439" s="291"/>
      <c r="O439" s="957"/>
      <c r="P439" s="913" t="s">
        <v>128</v>
      </c>
      <c r="Q439" s="914"/>
      <c r="R439" s="915"/>
      <c r="S439" s="110" t="s">
        <v>266</v>
      </c>
      <c r="T439" s="110"/>
      <c r="U439" s="949"/>
      <c r="V439" s="950"/>
      <c r="W439" s="293"/>
    </row>
    <row r="440" spans="1:23" x14ac:dyDescent="0.25">
      <c r="A440" s="138" t="str">
        <f>IF(COUNT('Séries-DWF'!$A$11:$A$50)&gt;'Etiquette DWF'!N452,"X","")</f>
        <v/>
      </c>
      <c r="B440" s="291"/>
      <c r="C440" s="957"/>
      <c r="D440" s="913" t="s">
        <v>264</v>
      </c>
      <c r="E440" s="914"/>
      <c r="F440" s="915"/>
      <c r="G440" s="110" t="s">
        <v>265</v>
      </c>
      <c r="H440" s="110"/>
      <c r="I440" s="949"/>
      <c r="J440" s="950"/>
      <c r="K440" s="293"/>
      <c r="M440" s="521"/>
      <c r="N440" s="291"/>
      <c r="O440" s="957"/>
      <c r="P440" s="913" t="s">
        <v>264</v>
      </c>
      <c r="Q440" s="914"/>
      <c r="R440" s="915"/>
      <c r="S440" s="110" t="s">
        <v>265</v>
      </c>
      <c r="T440" s="110"/>
      <c r="U440" s="949"/>
      <c r="V440" s="950"/>
      <c r="W440" s="293"/>
    </row>
    <row r="441" spans="1:23" x14ac:dyDescent="0.25">
      <c r="A441" s="138" t="str">
        <f>IF(COUNT('Séries-DWF'!$A$11:$A$50)&gt;'Etiquette DWF'!N452,"X","")</f>
        <v/>
      </c>
      <c r="B441" s="291"/>
      <c r="C441" s="957"/>
      <c r="D441" s="533" t="s">
        <v>267</v>
      </c>
      <c r="E441" s="518"/>
      <c r="F441" s="518"/>
      <c r="G441" s="110" t="s">
        <v>164</v>
      </c>
      <c r="H441" s="110"/>
      <c r="I441" s="949"/>
      <c r="J441" s="950"/>
      <c r="K441" s="293"/>
      <c r="M441" s="521"/>
      <c r="N441" s="291"/>
      <c r="O441" s="957"/>
      <c r="P441" s="533" t="s">
        <v>267</v>
      </c>
      <c r="Q441" s="518"/>
      <c r="R441" s="518"/>
      <c r="S441" s="110" t="s">
        <v>164</v>
      </c>
      <c r="T441" s="110"/>
      <c r="U441" s="949"/>
      <c r="V441" s="950"/>
      <c r="W441" s="293"/>
    </row>
    <row r="442" spans="1:23" ht="15.75" thickBot="1" x14ac:dyDescent="0.3">
      <c r="A442" s="138" t="str">
        <f>IF(COUNT('Séries-DWF'!$A$11:$A$50)&gt;'Etiquette DWF'!N452,"X","")</f>
        <v/>
      </c>
      <c r="B442" s="291"/>
      <c r="C442" s="958"/>
      <c r="D442" s="534" t="s">
        <v>268</v>
      </c>
      <c r="E442" s="519"/>
      <c r="F442" s="519"/>
      <c r="G442" s="3" t="s">
        <v>164</v>
      </c>
      <c r="H442" s="3"/>
      <c r="I442" s="954"/>
      <c r="J442" s="955"/>
      <c r="K442" s="293"/>
      <c r="M442" s="521"/>
      <c r="N442" s="291"/>
      <c r="O442" s="958"/>
      <c r="P442" s="534" t="s">
        <v>268</v>
      </c>
      <c r="Q442" s="519"/>
      <c r="R442" s="519"/>
      <c r="S442" s="3" t="s">
        <v>164</v>
      </c>
      <c r="T442" s="3"/>
      <c r="U442" s="954"/>
      <c r="V442" s="955"/>
      <c r="W442" s="293"/>
    </row>
    <row r="443" spans="1:23" ht="15.75" thickBot="1" x14ac:dyDescent="0.3">
      <c r="A443" s="138" t="str">
        <f>IF(COUNT('Séries-DWF'!$A$11:$A$50)&gt;'Etiquette DWF'!N452,"X","")</f>
        <v/>
      </c>
      <c r="B443" s="291"/>
      <c r="C443" s="292"/>
      <c r="D443" s="292"/>
      <c r="E443" s="292"/>
      <c r="F443" s="292"/>
      <c r="G443" s="292"/>
      <c r="H443" s="292"/>
      <c r="I443" s="292"/>
      <c r="J443" s="292"/>
      <c r="K443" s="293"/>
      <c r="M443" s="521"/>
      <c r="N443" s="291"/>
      <c r="O443" s="292"/>
      <c r="P443" s="292"/>
      <c r="Q443" s="292"/>
      <c r="R443" s="292"/>
      <c r="S443" s="292"/>
      <c r="T443" s="292"/>
      <c r="U443" s="292"/>
      <c r="V443" s="292"/>
      <c r="W443" s="293"/>
    </row>
    <row r="444" spans="1:23" ht="18.75" x14ac:dyDescent="0.3">
      <c r="A444" s="138" t="str">
        <f>IF(COUNT('Séries-DWF'!$A$11:$A$50)&gt;'Etiquette DWF'!N452,"X","")</f>
        <v/>
      </c>
      <c r="B444" s="291"/>
      <c r="C444" s="901" t="s">
        <v>269</v>
      </c>
      <c r="D444" s="902"/>
      <c r="E444" s="902"/>
      <c r="F444" s="902"/>
      <c r="G444" s="902"/>
      <c r="H444" s="902"/>
      <c r="I444" s="902"/>
      <c r="J444" s="903"/>
      <c r="K444" s="293"/>
      <c r="M444" s="521"/>
      <c r="N444" s="291"/>
      <c r="O444" s="901" t="s">
        <v>269</v>
      </c>
      <c r="P444" s="902"/>
      <c r="Q444" s="902"/>
      <c r="R444" s="902"/>
      <c r="S444" s="902"/>
      <c r="T444" s="902"/>
      <c r="U444" s="902"/>
      <c r="V444" s="903"/>
      <c r="W444" s="293"/>
    </row>
    <row r="445" spans="1:23" x14ac:dyDescent="0.25">
      <c r="A445" s="138" t="str">
        <f>IF(COUNT('Séries-DWF'!$A$11:$A$50)&gt;'Etiquette DWF'!N452,"X","")</f>
        <v/>
      </c>
      <c r="B445" s="291"/>
      <c r="C445" s="904"/>
      <c r="D445" s="905"/>
      <c r="E445" s="905"/>
      <c r="F445" s="905"/>
      <c r="G445" s="905"/>
      <c r="H445" s="905"/>
      <c r="I445" s="905"/>
      <c r="J445" s="906"/>
      <c r="K445" s="293"/>
      <c r="M445" s="521"/>
      <c r="N445" s="291"/>
      <c r="O445" s="904"/>
      <c r="P445" s="905"/>
      <c r="Q445" s="905"/>
      <c r="R445" s="905"/>
      <c r="S445" s="905"/>
      <c r="T445" s="905"/>
      <c r="U445" s="905"/>
      <c r="V445" s="906"/>
      <c r="W445" s="293"/>
    </row>
    <row r="446" spans="1:23" x14ac:dyDescent="0.25">
      <c r="A446" s="138" t="str">
        <f>IF(COUNT('Séries-DWF'!$A$11:$A$50)&gt;'Etiquette DWF'!N452,"X","")</f>
        <v/>
      </c>
      <c r="B446" s="291"/>
      <c r="C446" s="907"/>
      <c r="D446" s="908"/>
      <c r="E446" s="908"/>
      <c r="F446" s="908"/>
      <c r="G446" s="908"/>
      <c r="H446" s="908"/>
      <c r="I446" s="908"/>
      <c r="J446" s="909"/>
      <c r="K446" s="293"/>
      <c r="M446" s="521"/>
      <c r="N446" s="291"/>
      <c r="O446" s="907"/>
      <c r="P446" s="908"/>
      <c r="Q446" s="908"/>
      <c r="R446" s="908"/>
      <c r="S446" s="908"/>
      <c r="T446" s="908"/>
      <c r="U446" s="908"/>
      <c r="V446" s="909"/>
      <c r="W446" s="293"/>
    </row>
    <row r="447" spans="1:23" x14ac:dyDescent="0.25">
      <c r="A447" s="138" t="str">
        <f>IF(COUNT('Séries-DWF'!$A$11:$A$50)&gt;'Etiquette DWF'!N452,"X","")</f>
        <v/>
      </c>
      <c r="B447" s="291"/>
      <c r="C447" s="907"/>
      <c r="D447" s="908"/>
      <c r="E447" s="908"/>
      <c r="F447" s="908"/>
      <c r="G447" s="908"/>
      <c r="H447" s="908"/>
      <c r="I447" s="908"/>
      <c r="J447" s="909"/>
      <c r="K447" s="293"/>
      <c r="M447" s="521"/>
      <c r="N447" s="291"/>
      <c r="O447" s="907"/>
      <c r="P447" s="908"/>
      <c r="Q447" s="908"/>
      <c r="R447" s="908"/>
      <c r="S447" s="908"/>
      <c r="T447" s="908"/>
      <c r="U447" s="908"/>
      <c r="V447" s="909"/>
      <c r="W447" s="293"/>
    </row>
    <row r="448" spans="1:23" ht="15.75" thickBot="1" x14ac:dyDescent="0.3">
      <c r="A448" s="138" t="str">
        <f>IF(COUNT('Séries-DWF'!$A$11:$A$50)&gt;'Etiquette DWF'!N452,"X","")</f>
        <v/>
      </c>
      <c r="B448" s="291"/>
      <c r="C448" s="910"/>
      <c r="D448" s="911"/>
      <c r="E448" s="911"/>
      <c r="F448" s="911"/>
      <c r="G448" s="911"/>
      <c r="H448" s="911"/>
      <c r="I448" s="911"/>
      <c r="J448" s="912"/>
      <c r="K448" s="293"/>
      <c r="M448" s="521"/>
      <c r="N448" s="291"/>
      <c r="O448" s="910"/>
      <c r="P448" s="911"/>
      <c r="Q448" s="911"/>
      <c r="R448" s="911"/>
      <c r="S448" s="911"/>
      <c r="T448" s="911"/>
      <c r="U448" s="911"/>
      <c r="V448" s="912"/>
      <c r="W448" s="293"/>
    </row>
    <row r="449" spans="1:23" ht="15.75" thickBot="1" x14ac:dyDescent="0.3">
      <c r="A449" s="138" t="str">
        <f>IF(COUNT('Séries-DWF'!$A$11:$A$50)&gt;'Etiquette DWF'!N452,"X","")</f>
        <v/>
      </c>
      <c r="B449" s="294"/>
      <c r="C449" s="295"/>
      <c r="D449" s="295"/>
      <c r="E449" s="295"/>
      <c r="F449" s="295"/>
      <c r="G449" s="295"/>
      <c r="H449" s="295"/>
      <c r="I449" s="295"/>
      <c r="J449" s="295"/>
      <c r="K449" s="296"/>
      <c r="M449" s="521"/>
      <c r="N449" s="294"/>
      <c r="O449" s="295"/>
      <c r="P449" s="295"/>
      <c r="Q449" s="295"/>
      <c r="R449" s="295"/>
      <c r="S449" s="295"/>
      <c r="T449" s="295"/>
      <c r="U449" s="295"/>
      <c r="V449" s="295"/>
      <c r="W449" s="296"/>
    </row>
    <row r="450" spans="1:23" ht="15" customHeight="1" x14ac:dyDescent="0.25">
      <c r="A450" s="138" t="str">
        <f>IF(COUNT('Séries-DWF'!$A$11:$A$50)&gt;'Etiquette DWF'!N452,"X","")</f>
        <v/>
      </c>
      <c r="B450" s="522"/>
      <c r="C450" s="522"/>
      <c r="D450" s="522"/>
      <c r="E450" s="522"/>
      <c r="F450" s="522"/>
      <c r="G450" s="522"/>
      <c r="H450" s="522"/>
      <c r="I450" s="522"/>
      <c r="J450" s="522"/>
      <c r="K450" s="522"/>
      <c r="L450" s="522"/>
      <c r="M450" s="523"/>
      <c r="N450" s="522"/>
      <c r="O450" s="522"/>
      <c r="P450" s="522"/>
      <c r="Q450" s="522"/>
      <c r="R450" s="522"/>
      <c r="S450" s="522"/>
      <c r="T450" s="522"/>
      <c r="U450" s="522"/>
      <c r="V450" s="522"/>
      <c r="W450" s="522"/>
    </row>
    <row r="451" spans="1:23" ht="15" customHeight="1" thickBot="1" x14ac:dyDescent="0.3">
      <c r="A451" s="138" t="str">
        <f>IF(COUNT('Séries-DWF'!$A$11:$A$50)&gt;'Etiquette DWF'!N452,"X","")</f>
        <v/>
      </c>
      <c r="M451" s="521"/>
    </row>
    <row r="452" spans="1:23" x14ac:dyDescent="0.25">
      <c r="A452" s="138" t="str">
        <f>IF(COUNT('Séries-DWF'!$A$11:$A$50)&gt;'Etiquette DWF'!N452,"X","")</f>
        <v/>
      </c>
      <c r="B452" s="137">
        <f>N402+1</f>
        <v>18</v>
      </c>
      <c r="C452" s="289"/>
      <c r="D452" s="289"/>
      <c r="E452" s="289"/>
      <c r="F452" s="289"/>
      <c r="G452" s="289"/>
      <c r="H452" s="289"/>
      <c r="I452" s="289"/>
      <c r="J452" s="289"/>
      <c r="K452" s="290"/>
      <c r="M452" s="521"/>
      <c r="N452" s="137">
        <f>B452+1</f>
        <v>19</v>
      </c>
      <c r="O452" s="289"/>
      <c r="P452" s="289"/>
      <c r="Q452" s="289"/>
      <c r="R452" s="289"/>
      <c r="S452" s="289"/>
      <c r="T452" s="289"/>
      <c r="U452" s="289"/>
      <c r="V452" s="289"/>
      <c r="W452" s="290"/>
    </row>
    <row r="453" spans="1:23" ht="23.25" x14ac:dyDescent="0.35">
      <c r="A453" s="138" t="str">
        <f>IF(COUNT('Séries-DWF'!$A$11:$A$50)&gt;'Etiquette DWF'!N452,"X","")</f>
        <v/>
      </c>
      <c r="B453" s="291"/>
      <c r="C453" s="931" t="s">
        <v>246</v>
      </c>
      <c r="D453" s="931"/>
      <c r="E453" s="953" t="str">
        <f ca="1">OFFSET('Séries-DWF'!$A$11,B452,13)</f>
        <v/>
      </c>
      <c r="F453" s="953"/>
      <c r="G453" s="953"/>
      <c r="H453" s="953"/>
      <c r="I453" s="953"/>
      <c r="J453" s="953"/>
      <c r="K453" s="293"/>
      <c r="M453" s="521"/>
      <c r="N453" s="291"/>
      <c r="O453" s="931" t="s">
        <v>246</v>
      </c>
      <c r="P453" s="931"/>
      <c r="Q453" s="953" t="str">
        <f ca="1">OFFSET('Séries-DWF'!$A$11,N452,13)</f>
        <v/>
      </c>
      <c r="R453" s="953"/>
      <c r="S453" s="953"/>
      <c r="T453" s="953"/>
      <c r="U453" s="953"/>
      <c r="V453" s="953"/>
      <c r="W453" s="293"/>
    </row>
    <row r="454" spans="1:23" x14ac:dyDescent="0.25">
      <c r="A454" s="138" t="str">
        <f>IF(COUNT('Séries-DWF'!$A$11:$A$50)&gt;'Etiquette DWF'!N452,"X","")</f>
        <v/>
      </c>
      <c r="B454" s="291"/>
      <c r="C454" s="945"/>
      <c r="D454" s="945"/>
      <c r="E454" s="945"/>
      <c r="F454" s="945"/>
      <c r="G454" s="945"/>
      <c r="H454" s="945"/>
      <c r="I454" s="945"/>
      <c r="J454" s="945"/>
      <c r="K454" s="293"/>
      <c r="M454" s="521"/>
      <c r="N454" s="291"/>
      <c r="O454" s="945"/>
      <c r="P454" s="945"/>
      <c r="Q454" s="945"/>
      <c r="R454" s="945"/>
      <c r="S454" s="945"/>
      <c r="T454" s="945"/>
      <c r="U454" s="945"/>
      <c r="V454" s="945"/>
      <c r="W454" s="293"/>
    </row>
    <row r="455" spans="1:23" ht="21" x14ac:dyDescent="0.35">
      <c r="A455" s="138" t="str">
        <f>IF(COUNT('Séries-DWF'!$A$11:$A$50)&gt;'Etiquette DWF'!N452,"X","")</f>
        <v/>
      </c>
      <c r="B455" s="291"/>
      <c r="C455" s="931" t="s">
        <v>39</v>
      </c>
      <c r="D455" s="931"/>
      <c r="E455" s="932" t="str">
        <f ca="1">OFFSET('Séries-DWF'!$A$11,B452,0)</f>
        <v/>
      </c>
      <c r="F455" s="932"/>
      <c r="G455" s="948" t="s">
        <v>67</v>
      </c>
      <c r="H455" s="948"/>
      <c r="I455" s="932" t="str">
        <f ca="1">OFFSET('Séries-DWF'!$A$11,B452,6)</f>
        <v/>
      </c>
      <c r="J455" s="932"/>
      <c r="K455" s="293"/>
      <c r="M455" s="521"/>
      <c r="N455" s="291"/>
      <c r="O455" s="931" t="s">
        <v>39</v>
      </c>
      <c r="P455" s="931"/>
      <c r="Q455" s="932" t="str">
        <f ca="1">OFFSET('Séries-DWF'!$A$11,N452,0)</f>
        <v/>
      </c>
      <c r="R455" s="932"/>
      <c r="S455" s="948" t="s">
        <v>67</v>
      </c>
      <c r="T455" s="948"/>
      <c r="U455" s="932" t="str">
        <f ca="1">OFFSET('Séries-DWF'!$A$11,N452,6)</f>
        <v/>
      </c>
      <c r="V455" s="932"/>
      <c r="W455" s="293"/>
    </row>
    <row r="456" spans="1:23" ht="23.25" x14ac:dyDescent="0.35">
      <c r="A456" s="138" t="str">
        <f>IF(COUNT('Séries-DWF'!$A$11:$A$50)&gt;'Etiquette DWF'!N452,"X","")</f>
        <v/>
      </c>
      <c r="B456" s="291"/>
      <c r="C456" s="931" t="s">
        <v>1</v>
      </c>
      <c r="D456" s="931"/>
      <c r="E456" s="953" t="str">
        <f ca="1">OFFSET('Séries-DWF'!$A$11,B452,9)</f>
        <v/>
      </c>
      <c r="F456" s="953"/>
      <c r="G456" s="948" t="s">
        <v>2</v>
      </c>
      <c r="H456" s="948"/>
      <c r="I456" s="932" t="str">
        <f ca="1">OFFSET('Séries-DWF'!$A$11,B452,10)</f>
        <v/>
      </c>
      <c r="J456" s="932"/>
      <c r="K456" s="293"/>
      <c r="M456" s="521"/>
      <c r="N456" s="291"/>
      <c r="O456" s="931" t="s">
        <v>1</v>
      </c>
      <c r="P456" s="931"/>
      <c r="Q456" s="953" t="str">
        <f ca="1">OFFSET('Séries-DWF'!$A$11,N452,9)</f>
        <v/>
      </c>
      <c r="R456" s="953"/>
      <c r="S456" s="948" t="s">
        <v>2</v>
      </c>
      <c r="T456" s="948"/>
      <c r="U456" s="932" t="str">
        <f ca="1">OFFSET('Séries-DWF'!$A$11,N452,10)</f>
        <v/>
      </c>
      <c r="V456" s="932"/>
      <c r="W456" s="293"/>
    </row>
    <row r="457" spans="1:23" ht="21" x14ac:dyDescent="0.35">
      <c r="A457" s="138" t="str">
        <f>IF(COUNT('Séries-DWF'!$A$11:$A$50)&gt;'Etiquette DWF'!N452,"X","")</f>
        <v/>
      </c>
      <c r="B457" s="291"/>
      <c r="C457" s="520" t="s">
        <v>258</v>
      </c>
      <c r="D457" s="520"/>
      <c r="E457" s="527" t="str">
        <f ca="1">OFFSET('Séries-DWF'!$A$11,B452,11)</f>
        <v/>
      </c>
      <c r="F457" s="525"/>
      <c r="G457" s="866" t="s">
        <v>270</v>
      </c>
      <c r="H457" s="866"/>
      <c r="I457" s="527" t="str">
        <f ca="1">OFFSET('Séries-DWF'!$A$11,B452,8)</f>
        <v/>
      </c>
      <c r="J457" s="527"/>
      <c r="K457" s="293"/>
      <c r="M457" s="521"/>
      <c r="N457" s="291"/>
      <c r="O457" s="520" t="s">
        <v>258</v>
      </c>
      <c r="P457" s="520"/>
      <c r="Q457" s="527" t="str">
        <f ca="1">OFFSET('Séries-DWF'!$A$11,N452,11)</f>
        <v/>
      </c>
      <c r="R457" s="525"/>
      <c r="S457" s="866" t="s">
        <v>270</v>
      </c>
      <c r="T457" s="866"/>
      <c r="U457" s="527" t="str">
        <f ca="1">OFFSET('Séries-DWF'!$A$11,N452,8)</f>
        <v/>
      </c>
      <c r="V457" s="527"/>
      <c r="W457" s="293"/>
    </row>
    <row r="458" spans="1:23" ht="18.75" x14ac:dyDescent="0.3">
      <c r="A458" s="138" t="str">
        <f>IF(COUNT('Séries-DWF'!$A$11:$A$50)&gt;'Etiquette DWF'!N452,"X","")</f>
        <v/>
      </c>
      <c r="B458" s="291"/>
      <c r="C458" s="952" t="s">
        <v>68</v>
      </c>
      <c r="D458" s="952"/>
      <c r="E458" s="866" t="s">
        <v>69</v>
      </c>
      <c r="F458" s="866"/>
      <c r="G458" s="951" t="str">
        <f ca="1">OFFSET('Séries-DWF'!$A$11,B452,2)</f>
        <v/>
      </c>
      <c r="H458" s="951"/>
      <c r="I458" s="951"/>
      <c r="J458" s="951"/>
      <c r="K458" s="293"/>
      <c r="M458" s="521"/>
      <c r="N458" s="291"/>
      <c r="O458" s="952" t="s">
        <v>68</v>
      </c>
      <c r="P458" s="952"/>
      <c r="Q458" s="866" t="s">
        <v>69</v>
      </c>
      <c r="R458" s="866"/>
      <c r="S458" s="951" t="str">
        <f ca="1">OFFSET('Séries-DWF'!$A$11,N452,2)</f>
        <v/>
      </c>
      <c r="T458" s="951"/>
      <c r="U458" s="951"/>
      <c r="V458" s="951"/>
      <c r="W458" s="293"/>
    </row>
    <row r="459" spans="1:23" ht="18.75" x14ac:dyDescent="0.3">
      <c r="A459" s="138" t="str">
        <f>IF(COUNT('Séries-DWF'!$A$11:$A$50)&gt;'Etiquette DWF'!N452,"X","")</f>
        <v/>
      </c>
      <c r="B459" s="291"/>
      <c r="C459" s="952"/>
      <c r="D459" s="952"/>
      <c r="E459" s="866" t="s">
        <v>70</v>
      </c>
      <c r="F459" s="866"/>
      <c r="G459" s="951" t="str">
        <f ca="1">OFFSET('Séries-DWF'!$A$11,B452,3)</f>
        <v/>
      </c>
      <c r="H459" s="951"/>
      <c r="I459" s="951"/>
      <c r="J459" s="951"/>
      <c r="K459" s="293"/>
      <c r="M459" s="521"/>
      <c r="N459" s="291"/>
      <c r="O459" s="952"/>
      <c r="P459" s="952"/>
      <c r="Q459" s="866" t="s">
        <v>70</v>
      </c>
      <c r="R459" s="866"/>
      <c r="S459" s="951" t="str">
        <f ca="1">OFFSET('Séries-DWF'!$A$11,N452,3)</f>
        <v/>
      </c>
      <c r="T459" s="951"/>
      <c r="U459" s="951"/>
      <c r="V459" s="951"/>
      <c r="W459" s="293"/>
    </row>
    <row r="460" spans="1:23" ht="18.75" x14ac:dyDescent="0.3">
      <c r="A460" s="138" t="str">
        <f>IF(COUNT('Séries-DWF'!$A$11:$A$50)&gt;'Etiquette DWF'!N452,"X","")</f>
        <v/>
      </c>
      <c r="B460" s="291"/>
      <c r="C460" s="952"/>
      <c r="D460" s="952"/>
      <c r="E460" s="866" t="s">
        <v>257</v>
      </c>
      <c r="F460" s="866"/>
      <c r="G460" s="951" t="str">
        <f ca="1">OFFSET('Séries-DWF'!$A$11,B452,4)</f>
        <v/>
      </c>
      <c r="H460" s="951"/>
      <c r="I460" s="951"/>
      <c r="J460" s="951"/>
      <c r="K460" s="293"/>
      <c r="M460" s="521"/>
      <c r="N460" s="291"/>
      <c r="O460" s="952"/>
      <c r="P460" s="952"/>
      <c r="Q460" s="866" t="s">
        <v>257</v>
      </c>
      <c r="R460" s="866"/>
      <c r="S460" s="951" t="str">
        <f ca="1">OFFSET('Séries-DWF'!$A$11,N452,4)</f>
        <v/>
      </c>
      <c r="T460" s="951"/>
      <c r="U460" s="951"/>
      <c r="V460" s="951"/>
      <c r="W460" s="293"/>
    </row>
    <row r="461" spans="1:23" ht="21" x14ac:dyDescent="0.35">
      <c r="A461" s="138" t="str">
        <f>IF(COUNT('Séries-DWF'!$A$11:$A$50)&gt;'Etiquette DWF'!N452,"X","")</f>
        <v/>
      </c>
      <c r="B461" s="291"/>
      <c r="C461" s="952"/>
      <c r="D461" s="952"/>
      <c r="E461" s="866" t="s">
        <v>71</v>
      </c>
      <c r="F461" s="866"/>
      <c r="G461" s="947" t="str">
        <f ca="1">OFFSET('Séries-DWF'!$A$11,B452,5)</f>
        <v/>
      </c>
      <c r="H461" s="947"/>
      <c r="I461" s="947"/>
      <c r="J461" s="947"/>
      <c r="K461" s="293"/>
      <c r="M461" s="521"/>
      <c r="N461" s="291"/>
      <c r="O461" s="952"/>
      <c r="P461" s="952"/>
      <c r="Q461" s="866" t="s">
        <v>71</v>
      </c>
      <c r="R461" s="866"/>
      <c r="S461" s="947" t="str">
        <f ca="1">OFFSET('Séries-DWF'!$A$11,N452,5)</f>
        <v/>
      </c>
      <c r="T461" s="947"/>
      <c r="U461" s="947"/>
      <c r="V461" s="947"/>
      <c r="W461" s="293"/>
    </row>
    <row r="462" spans="1:23" ht="21" x14ac:dyDescent="0.35">
      <c r="A462" s="138" t="str">
        <f>IF(COUNT('Séries-DWF'!$A$11:$A$50)&gt;'Etiquette DWF'!N452,"X","")</f>
        <v/>
      </c>
      <c r="B462" s="291"/>
      <c r="C462" s="931" t="s">
        <v>248</v>
      </c>
      <c r="D462" s="931"/>
      <c r="E462" s="948" t="str">
        <f ca="1">IF(E453="","",IF(OR(E453="DWF",E453="DNF"),"Distance","Temps"))</f>
        <v/>
      </c>
      <c r="F462" s="948"/>
      <c r="G462" s="525" t="str">
        <f ca="1">OFFSET('Séries-DWF'!$A$11,B452,18)</f>
        <v/>
      </c>
      <c r="H462" s="524" t="str">
        <f ca="1">OFFSET('Séries-DWF'!$A$11,B452,19)</f>
        <v/>
      </c>
      <c r="I462" s="526" t="str">
        <f ca="1">OFFSET('Séries-DWF'!$A$11,B452,20)</f>
        <v/>
      </c>
      <c r="J462" s="524" t="str">
        <f ca="1">OFFSET('Séries-DWF'!$A$11,B452,21)</f>
        <v/>
      </c>
      <c r="K462" s="293"/>
      <c r="M462" s="521"/>
      <c r="N462" s="291"/>
      <c r="O462" s="931" t="s">
        <v>248</v>
      </c>
      <c r="P462" s="931"/>
      <c r="Q462" s="948" t="str">
        <f ca="1">IF(Q453="","",IF(OR(Q453="DWF",Q453="DNF"),"Distance","Temps"))</f>
        <v/>
      </c>
      <c r="R462" s="948"/>
      <c r="S462" s="525" t="str">
        <f ca="1">OFFSET('Séries-DWF'!$A$11,N452,18)</f>
        <v/>
      </c>
      <c r="T462" s="524" t="str">
        <f ca="1">OFFSET('Séries-DWF'!$A$11,N452,19)</f>
        <v/>
      </c>
      <c r="U462" s="526" t="str">
        <f ca="1">OFFSET('Séries-DWF'!$A$11,N452,20)</f>
        <v/>
      </c>
      <c r="V462" s="524" t="str">
        <f ca="1">OFFSET('Séries-DWF'!$A$11,N452,21)</f>
        <v/>
      </c>
      <c r="W462" s="293"/>
    </row>
    <row r="463" spans="1:23" ht="18.75" x14ac:dyDescent="0.3">
      <c r="A463" s="138" t="str">
        <f>IF(COUNT('Séries-DWF'!$A$11:$A$50)&gt;'Etiquette DWF'!N452,"X","")</f>
        <v/>
      </c>
      <c r="B463" s="291"/>
      <c r="C463" s="931"/>
      <c r="D463" s="931"/>
      <c r="E463" s="933" t="s">
        <v>273</v>
      </c>
      <c r="F463" s="510" t="s">
        <v>271</v>
      </c>
      <c r="G463" s="528" t="str">
        <f ca="1">OFFSET('Séries-DWF'!$A$11,B452,14)</f>
        <v/>
      </c>
      <c r="H463" s="529" t="str">
        <f ca="1">OFFSET('Séries-DWF'!$A$11,B452,15)</f>
        <v/>
      </c>
      <c r="I463" s="528" t="str">
        <f ca="1">OFFSET('Séries-DWF'!$A$11,B452,16)</f>
        <v/>
      </c>
      <c r="J463" s="529" t="str">
        <f ca="1">OFFSET('Séries-DWF'!$A$11,B452,17)</f>
        <v/>
      </c>
      <c r="K463" s="293"/>
      <c r="M463" s="521"/>
      <c r="N463" s="291"/>
      <c r="O463" s="931"/>
      <c r="P463" s="931"/>
      <c r="Q463" s="933" t="s">
        <v>273</v>
      </c>
      <c r="R463" s="510" t="s">
        <v>271</v>
      </c>
      <c r="S463" s="528" t="str">
        <f ca="1">OFFSET('Séries-DWF'!$A$11,N452,14)</f>
        <v/>
      </c>
      <c r="T463" s="529" t="str">
        <f ca="1">OFFSET('Séries-DWF'!$A$11,N452,15)</f>
        <v/>
      </c>
      <c r="U463" s="528" t="str">
        <f ca="1">OFFSET('Séries-DWF'!$A$11,N452,16)</f>
        <v/>
      </c>
      <c r="V463" s="529" t="str">
        <f ca="1">OFFSET('Séries-DWF'!$A$11,N452,17)</f>
        <v/>
      </c>
      <c r="W463" s="293"/>
    </row>
    <row r="464" spans="1:23" ht="18.75" x14ac:dyDescent="0.3">
      <c r="A464" s="138" t="str">
        <f>IF(COUNT('Séries-DWF'!$A$11:$A$50)&gt;'Etiquette DWF'!N452,"X","")</f>
        <v/>
      </c>
      <c r="B464" s="291"/>
      <c r="C464" s="931"/>
      <c r="D464" s="931"/>
      <c r="E464" s="933"/>
      <c r="F464" s="510" t="s">
        <v>272</v>
      </c>
      <c r="G464" s="528" t="str">
        <f ca="1">OFFSET('Séries-DWF'!$A$11,B452,22)</f>
        <v/>
      </c>
      <c r="H464" s="529" t="str">
        <f ca="1">OFFSET('Séries-DWF'!$A$11,B452,23)</f>
        <v/>
      </c>
      <c r="I464" s="528" t="str">
        <f ca="1">OFFSET('Séries-DWF'!$A$11,B452,24)</f>
        <v/>
      </c>
      <c r="J464" s="529" t="str">
        <f ca="1">OFFSET('Séries-DWF'!$A$11,B452,25)</f>
        <v/>
      </c>
      <c r="K464" s="293"/>
      <c r="M464" s="521"/>
      <c r="N464" s="291"/>
      <c r="O464" s="931"/>
      <c r="P464" s="931"/>
      <c r="Q464" s="933"/>
      <c r="R464" s="510" t="s">
        <v>272</v>
      </c>
      <c r="S464" s="528" t="str">
        <f ca="1">OFFSET('Séries-DWF'!$A$11,N452,22)</f>
        <v/>
      </c>
      <c r="T464" s="529" t="str">
        <f ca="1">OFFSET('Séries-DWF'!$A$11,N452,23)</f>
        <v/>
      </c>
      <c r="U464" s="528" t="str">
        <f ca="1">OFFSET('Séries-DWF'!$A$11,N452,24)</f>
        <v/>
      </c>
      <c r="V464" s="529" t="str">
        <f ca="1">OFFSET('Séries-DWF'!$A$11,N452,25)</f>
        <v/>
      </c>
      <c r="W464" s="293"/>
    </row>
    <row r="465" spans="1:23" x14ac:dyDescent="0.25">
      <c r="A465" s="138" t="str">
        <f>IF(COUNT('Séries-DWF'!$A$11:$A$50)&gt;'Etiquette DWF'!N452,"X","")</f>
        <v/>
      </c>
      <c r="B465" s="291"/>
      <c r="C465" s="945"/>
      <c r="D465" s="945"/>
      <c r="E465" s="945"/>
      <c r="F465" s="945"/>
      <c r="G465" s="945"/>
      <c r="H465" s="945"/>
      <c r="I465" s="945"/>
      <c r="J465" s="945"/>
      <c r="K465" s="293"/>
      <c r="M465" s="521"/>
      <c r="N465" s="291"/>
      <c r="O465" s="945"/>
      <c r="P465" s="945"/>
      <c r="Q465" s="945"/>
      <c r="R465" s="945"/>
      <c r="S465" s="945"/>
      <c r="T465" s="945"/>
      <c r="U465" s="945"/>
      <c r="V465" s="945"/>
      <c r="W465" s="293"/>
    </row>
    <row r="466" spans="1:23" ht="18.75" x14ac:dyDescent="0.3">
      <c r="A466" s="138" t="str">
        <f>IF(COUNT('Séries-DWF'!$A$11:$A$50)&gt;'Etiquette DWF'!N452,"X","")</f>
        <v/>
      </c>
      <c r="B466" s="291"/>
      <c r="C466" s="946" t="s">
        <v>259</v>
      </c>
      <c r="D466" s="946"/>
      <c r="E466" s="946"/>
      <c r="F466" s="946"/>
      <c r="G466" s="946"/>
      <c r="H466" s="946"/>
      <c r="I466" s="946"/>
      <c r="J466" s="946"/>
      <c r="K466" s="293"/>
      <c r="M466" s="521"/>
      <c r="N466" s="291"/>
      <c r="O466" s="946" t="s">
        <v>259</v>
      </c>
      <c r="P466" s="946"/>
      <c r="Q466" s="946"/>
      <c r="R466" s="946"/>
      <c r="S466" s="946"/>
      <c r="T466" s="946"/>
      <c r="U466" s="946"/>
      <c r="V466" s="946"/>
      <c r="W466" s="293"/>
    </row>
    <row r="467" spans="1:23" ht="15.75" thickBot="1" x14ac:dyDescent="0.3">
      <c r="A467" s="138" t="str">
        <f>IF(COUNT('Séries-DWF'!$A$11:$A$50)&gt;'Etiquette DWF'!N452,"X","")</f>
        <v/>
      </c>
      <c r="B467" s="291"/>
      <c r="C467" s="945"/>
      <c r="D467" s="945"/>
      <c r="E467" s="945"/>
      <c r="F467" s="945"/>
      <c r="G467" s="945"/>
      <c r="H467" s="945"/>
      <c r="I467" s="945"/>
      <c r="J467" s="945"/>
      <c r="K467" s="293"/>
      <c r="M467" s="521"/>
      <c r="N467" s="291"/>
      <c r="O467" s="945"/>
      <c r="P467" s="945"/>
      <c r="Q467" s="945"/>
      <c r="R467" s="945"/>
      <c r="S467" s="945"/>
      <c r="T467" s="945"/>
      <c r="U467" s="945"/>
      <c r="V467" s="945"/>
      <c r="W467" s="293"/>
    </row>
    <row r="468" spans="1:23" ht="15.75" thickBot="1" x14ac:dyDescent="0.3">
      <c r="A468" s="138" t="str">
        <f>IF(COUNT('Séries-DWF'!$A$11:$A$50)&gt;'Etiquette DWF'!N452,"X","")</f>
        <v/>
      </c>
      <c r="B468" s="291"/>
      <c r="C468" s="933" t="s">
        <v>262</v>
      </c>
      <c r="D468" s="934"/>
      <c r="E468" s="530"/>
      <c r="F468" s="531"/>
      <c r="G468" s="531"/>
      <c r="H468" s="531"/>
      <c r="I468" s="531"/>
      <c r="J468" s="532"/>
      <c r="K468" s="293"/>
      <c r="M468" s="521"/>
      <c r="N468" s="291"/>
      <c r="O468" s="933" t="s">
        <v>262</v>
      </c>
      <c r="P468" s="934"/>
      <c r="Q468" s="530"/>
      <c r="R468" s="531"/>
      <c r="S468" s="531"/>
      <c r="T468" s="531"/>
      <c r="U468" s="531"/>
      <c r="V468" s="532"/>
      <c r="W468" s="293"/>
    </row>
    <row r="469" spans="1:23" ht="15.75" thickBot="1" x14ac:dyDescent="0.3">
      <c r="A469" s="138" t="str">
        <f>IF(COUNT('Séries-DWF'!$A$11:$A$50)&gt;'Etiquette DWF'!N452,"X","")</f>
        <v/>
      </c>
      <c r="B469" s="291"/>
      <c r="C469" s="515"/>
      <c r="D469" s="515"/>
      <c r="E469" s="289"/>
      <c r="F469" s="289"/>
      <c r="G469" s="289"/>
      <c r="H469" s="289"/>
      <c r="I469" s="289"/>
      <c r="J469" s="289"/>
      <c r="K469" s="293"/>
      <c r="M469" s="521"/>
      <c r="N469" s="291"/>
      <c r="O469" s="515"/>
      <c r="P469" s="515"/>
      <c r="Q469" s="289"/>
      <c r="R469" s="289"/>
      <c r="S469" s="289"/>
      <c r="T469" s="289"/>
      <c r="U469" s="289"/>
      <c r="V469" s="289"/>
      <c r="W469" s="293"/>
    </row>
    <row r="470" spans="1:23" x14ac:dyDescent="0.25">
      <c r="A470" s="138" t="str">
        <f>IF(COUNT('Séries-DWF'!$A$11:$A$50)&gt;'Etiquette DWF'!N452,"X","")</f>
        <v/>
      </c>
      <c r="B470" s="291"/>
      <c r="C470" s="976" t="s">
        <v>260</v>
      </c>
      <c r="D470" s="977"/>
      <c r="E470" s="959"/>
      <c r="F470" s="959"/>
      <c r="G470" s="959"/>
      <c r="H470" s="959"/>
      <c r="I470" s="959"/>
      <c r="J470" s="960"/>
      <c r="K470" s="293"/>
      <c r="M470" s="521"/>
      <c r="N470" s="291"/>
      <c r="O470" s="976" t="s">
        <v>260</v>
      </c>
      <c r="P470" s="977"/>
      <c r="Q470" s="959"/>
      <c r="R470" s="959"/>
      <c r="S470" s="959"/>
      <c r="T470" s="959"/>
      <c r="U470" s="959"/>
      <c r="V470" s="960"/>
      <c r="W470" s="293"/>
    </row>
    <row r="471" spans="1:23" x14ac:dyDescent="0.25">
      <c r="A471" s="138" t="str">
        <f>IF(COUNT('Séries-DWF'!$A$11:$A$50)&gt;'Etiquette DWF'!N452,"X","")</f>
        <v/>
      </c>
      <c r="B471" s="291"/>
      <c r="C471" s="971"/>
      <c r="D471" s="972"/>
      <c r="E471" s="949"/>
      <c r="F471" s="949"/>
      <c r="G471" s="949"/>
      <c r="H471" s="949"/>
      <c r="I471" s="949"/>
      <c r="J471" s="950"/>
      <c r="K471" s="293"/>
      <c r="M471" s="521"/>
      <c r="N471" s="291"/>
      <c r="O471" s="971"/>
      <c r="P471" s="972"/>
      <c r="Q471" s="949"/>
      <c r="R471" s="949"/>
      <c r="S471" s="949"/>
      <c r="T471" s="949"/>
      <c r="U471" s="949"/>
      <c r="V471" s="950"/>
      <c r="W471" s="293"/>
    </row>
    <row r="472" spans="1:23" x14ac:dyDescent="0.25">
      <c r="A472" s="138" t="str">
        <f>IF(COUNT('Séries-DWF'!$A$11:$A$50)&gt;'Etiquette DWF'!N452,"X","")</f>
        <v/>
      </c>
      <c r="B472" s="291"/>
      <c r="C472" s="971" t="s">
        <v>261</v>
      </c>
      <c r="D472" s="972"/>
      <c r="E472" s="949"/>
      <c r="F472" s="949"/>
      <c r="G472" s="949"/>
      <c r="H472" s="949"/>
      <c r="I472" s="949"/>
      <c r="J472" s="950"/>
      <c r="K472" s="293"/>
      <c r="M472" s="521"/>
      <c r="N472" s="291"/>
      <c r="O472" s="971" t="s">
        <v>261</v>
      </c>
      <c r="P472" s="972"/>
      <c r="Q472" s="949"/>
      <c r="R472" s="949"/>
      <c r="S472" s="949"/>
      <c r="T472" s="949"/>
      <c r="U472" s="949"/>
      <c r="V472" s="950"/>
      <c r="W472" s="293"/>
    </row>
    <row r="473" spans="1:23" ht="15.75" thickBot="1" x14ac:dyDescent="0.3">
      <c r="A473" s="138" t="str">
        <f>IF(COUNT('Séries-DWF'!$A$11:$A$50)&gt;'Etiquette DWF'!N452,"X","")</f>
        <v/>
      </c>
      <c r="B473" s="291"/>
      <c r="C473" s="973"/>
      <c r="D473" s="974"/>
      <c r="E473" s="954"/>
      <c r="F473" s="954"/>
      <c r="G473" s="954"/>
      <c r="H473" s="954"/>
      <c r="I473" s="954"/>
      <c r="J473" s="955"/>
      <c r="K473" s="293"/>
      <c r="M473" s="521"/>
      <c r="N473" s="291"/>
      <c r="O473" s="973"/>
      <c r="P473" s="974"/>
      <c r="Q473" s="954"/>
      <c r="R473" s="954"/>
      <c r="S473" s="954"/>
      <c r="T473" s="954"/>
      <c r="U473" s="954"/>
      <c r="V473" s="955"/>
      <c r="W473" s="293"/>
    </row>
    <row r="474" spans="1:23" ht="15.75" thickBot="1" x14ac:dyDescent="0.3">
      <c r="A474" s="138" t="str">
        <f>IF(COUNT('Séries-DWF'!$A$11:$A$50)&gt;'Etiquette DWF'!N452,"X","")</f>
        <v/>
      </c>
      <c r="B474" s="291"/>
      <c r="C474" s="292"/>
      <c r="D474" s="292"/>
      <c r="E474" s="292"/>
      <c r="F474" s="292"/>
      <c r="G474" s="292"/>
      <c r="H474" s="292"/>
      <c r="I474" s="292"/>
      <c r="J474" s="292"/>
      <c r="K474" s="293"/>
      <c r="M474" s="521"/>
      <c r="N474" s="291"/>
      <c r="O474" s="292"/>
      <c r="P474" s="292"/>
      <c r="Q474" s="292"/>
      <c r="R474" s="292"/>
      <c r="S474" s="292"/>
      <c r="T474" s="292"/>
      <c r="U474" s="292"/>
      <c r="V474" s="292"/>
      <c r="W474" s="293"/>
    </row>
    <row r="475" spans="1:23" x14ac:dyDescent="0.25">
      <c r="A475" s="138" t="str">
        <f>IF(COUNT('Séries-DWF'!$A$11:$A$50)&gt;'Etiquette DWF'!N452,"X","")</f>
        <v/>
      </c>
      <c r="B475" s="291"/>
      <c r="C475" s="956" t="s">
        <v>132</v>
      </c>
      <c r="D475" s="880" t="s">
        <v>133</v>
      </c>
      <c r="E475" s="871"/>
      <c r="F475" s="871"/>
      <c r="G475" s="871"/>
      <c r="H475" s="871"/>
      <c r="I475" s="959"/>
      <c r="J475" s="960"/>
      <c r="K475" s="293"/>
      <c r="M475" s="521"/>
      <c r="N475" s="291"/>
      <c r="O475" s="956" t="s">
        <v>132</v>
      </c>
      <c r="P475" s="880" t="s">
        <v>133</v>
      </c>
      <c r="Q475" s="871"/>
      <c r="R475" s="871"/>
      <c r="S475" s="871"/>
      <c r="T475" s="871"/>
      <c r="U475" s="959"/>
      <c r="V475" s="960"/>
      <c r="W475" s="293"/>
    </row>
    <row r="476" spans="1:23" x14ac:dyDescent="0.25">
      <c r="A476" s="138" t="str">
        <f>IF(COUNT('Séries-DWF'!$A$11:$A$50)&gt;'Etiquette DWF'!N452,"X","")</f>
        <v/>
      </c>
      <c r="B476" s="291"/>
      <c r="C476" s="957"/>
      <c r="D476" s="859" t="s">
        <v>134</v>
      </c>
      <c r="E476" s="864"/>
      <c r="F476" s="864"/>
      <c r="G476" s="864"/>
      <c r="H476" s="864"/>
      <c r="I476" s="949"/>
      <c r="J476" s="950"/>
      <c r="K476" s="293"/>
      <c r="M476" s="521"/>
      <c r="N476" s="291"/>
      <c r="O476" s="957"/>
      <c r="P476" s="859" t="s">
        <v>134</v>
      </c>
      <c r="Q476" s="864"/>
      <c r="R476" s="864"/>
      <c r="S476" s="864"/>
      <c r="T476" s="864"/>
      <c r="U476" s="949"/>
      <c r="V476" s="950"/>
      <c r="W476" s="293"/>
    </row>
    <row r="477" spans="1:23" x14ac:dyDescent="0.25">
      <c r="A477" s="138" t="str">
        <f>IF(COUNT('Séries-DWF'!$A$11:$A$50)&gt;'Etiquette DWF'!N452,"X","")</f>
        <v/>
      </c>
      <c r="B477" s="291"/>
      <c r="C477" s="957"/>
      <c r="D477" s="859" t="s">
        <v>135</v>
      </c>
      <c r="E477" s="864"/>
      <c r="F477" s="864"/>
      <c r="G477" s="864"/>
      <c r="H477" s="864"/>
      <c r="I477" s="949"/>
      <c r="J477" s="950"/>
      <c r="K477" s="293"/>
      <c r="M477" s="521"/>
      <c r="N477" s="291"/>
      <c r="O477" s="957"/>
      <c r="P477" s="859" t="s">
        <v>135</v>
      </c>
      <c r="Q477" s="864"/>
      <c r="R477" s="864"/>
      <c r="S477" s="864"/>
      <c r="T477" s="864"/>
      <c r="U477" s="949"/>
      <c r="V477" s="950"/>
      <c r="W477" s="293"/>
    </row>
    <row r="478" spans="1:23" x14ac:dyDescent="0.25">
      <c r="A478" s="138" t="str">
        <f>IF(COUNT('Séries-DWF'!$A$11:$A$50)&gt;'Etiquette DWF'!N452,"X","")</f>
        <v/>
      </c>
      <c r="B478" s="291"/>
      <c r="C478" s="957"/>
      <c r="D478" s="859" t="s">
        <v>136</v>
      </c>
      <c r="E478" s="864"/>
      <c r="F478" s="864"/>
      <c r="G478" s="864"/>
      <c r="H478" s="864"/>
      <c r="I478" s="949"/>
      <c r="J478" s="950"/>
      <c r="K478" s="293"/>
      <c r="M478" s="521"/>
      <c r="N478" s="291"/>
      <c r="O478" s="957"/>
      <c r="P478" s="859" t="s">
        <v>136</v>
      </c>
      <c r="Q478" s="864"/>
      <c r="R478" s="864"/>
      <c r="S478" s="864"/>
      <c r="T478" s="864"/>
      <c r="U478" s="949"/>
      <c r="V478" s="950"/>
      <c r="W478" s="293"/>
    </row>
    <row r="479" spans="1:23" x14ac:dyDescent="0.25">
      <c r="A479" s="138" t="str">
        <f>IF(COUNT('Séries-DWF'!$A$11:$A$50)&gt;'Etiquette DWF'!N452,"X","")</f>
        <v/>
      </c>
      <c r="B479" s="291"/>
      <c r="C479" s="957"/>
      <c r="D479" s="859" t="s">
        <v>137</v>
      </c>
      <c r="E479" s="864"/>
      <c r="F479" s="864"/>
      <c r="G479" s="864"/>
      <c r="H479" s="864"/>
      <c r="I479" s="949"/>
      <c r="J479" s="950"/>
      <c r="K479" s="293"/>
      <c r="M479" s="521"/>
      <c r="N479" s="291"/>
      <c r="O479" s="957"/>
      <c r="P479" s="859" t="s">
        <v>137</v>
      </c>
      <c r="Q479" s="864"/>
      <c r="R479" s="864"/>
      <c r="S479" s="864"/>
      <c r="T479" s="864"/>
      <c r="U479" s="949"/>
      <c r="V479" s="950"/>
      <c r="W479" s="293"/>
    </row>
    <row r="480" spans="1:23" ht="15.75" thickBot="1" x14ac:dyDescent="0.3">
      <c r="A480" s="138" t="str">
        <f>IF(COUNT('Séries-DWF'!$A$11:$A$50)&gt;'Etiquette DWF'!N452,"X","")</f>
        <v/>
      </c>
      <c r="B480" s="291"/>
      <c r="C480" s="958"/>
      <c r="D480" s="862" t="s">
        <v>138</v>
      </c>
      <c r="E480" s="975"/>
      <c r="F480" s="975"/>
      <c r="G480" s="975"/>
      <c r="H480" s="975"/>
      <c r="I480" s="954"/>
      <c r="J480" s="955"/>
      <c r="K480" s="293"/>
      <c r="M480" s="521"/>
      <c r="N480" s="291"/>
      <c r="O480" s="958"/>
      <c r="P480" s="862" t="s">
        <v>138</v>
      </c>
      <c r="Q480" s="975"/>
      <c r="R480" s="975"/>
      <c r="S480" s="975"/>
      <c r="T480" s="975"/>
      <c r="U480" s="954"/>
      <c r="V480" s="955"/>
      <c r="W480" s="293"/>
    </row>
    <row r="481" spans="1:23" x14ac:dyDescent="0.25">
      <c r="A481" s="138" t="str">
        <f>IF(COUNT('Séries-DWF'!$A$11:$A$50)&gt;'Etiquette DWF'!N452,"X","")</f>
        <v/>
      </c>
      <c r="B481" s="291"/>
      <c r="C481" s="961" t="s">
        <v>145</v>
      </c>
      <c r="D481" s="963" t="s">
        <v>146</v>
      </c>
      <c r="E481" s="964"/>
      <c r="F481" s="964"/>
      <c r="G481" s="964"/>
      <c r="H481" s="964"/>
      <c r="I481" s="965"/>
      <c r="J481" s="966"/>
      <c r="K481" s="293"/>
      <c r="M481" s="521"/>
      <c r="N481" s="291"/>
      <c r="O481" s="961" t="s">
        <v>145</v>
      </c>
      <c r="P481" s="963" t="s">
        <v>146</v>
      </c>
      <c r="Q481" s="964"/>
      <c r="R481" s="964"/>
      <c r="S481" s="964"/>
      <c r="T481" s="964"/>
      <c r="U481" s="965"/>
      <c r="V481" s="966"/>
      <c r="W481" s="293"/>
    </row>
    <row r="482" spans="1:23" x14ac:dyDescent="0.25">
      <c r="A482" s="138" t="str">
        <f>IF(COUNT('Séries-DWF'!$A$11:$A$50)&gt;'Etiquette DWF'!N452,"X","")</f>
        <v/>
      </c>
      <c r="B482" s="291"/>
      <c r="C482" s="957"/>
      <c r="D482" s="859" t="s">
        <v>147</v>
      </c>
      <c r="E482" s="864"/>
      <c r="F482" s="864"/>
      <c r="G482" s="864"/>
      <c r="H482" s="864"/>
      <c r="I482" s="949"/>
      <c r="J482" s="950"/>
      <c r="K482" s="293"/>
      <c r="M482" s="521"/>
      <c r="N482" s="291"/>
      <c r="O482" s="957"/>
      <c r="P482" s="859" t="s">
        <v>147</v>
      </c>
      <c r="Q482" s="864"/>
      <c r="R482" s="864"/>
      <c r="S482" s="864"/>
      <c r="T482" s="864"/>
      <c r="U482" s="949"/>
      <c r="V482" s="950"/>
      <c r="W482" s="293"/>
    </row>
    <row r="483" spans="1:23" x14ac:dyDescent="0.25">
      <c r="A483" s="138" t="str">
        <f>IF(COUNT('Séries-DWF'!$A$11:$A$50)&gt;'Etiquette DWF'!N452,"X","")</f>
        <v/>
      </c>
      <c r="B483" s="291"/>
      <c r="C483" s="957"/>
      <c r="D483" s="859" t="s">
        <v>148</v>
      </c>
      <c r="E483" s="864"/>
      <c r="F483" s="864"/>
      <c r="G483" s="864"/>
      <c r="H483" s="864"/>
      <c r="I483" s="949"/>
      <c r="J483" s="950"/>
      <c r="K483" s="293"/>
      <c r="M483" s="521"/>
      <c r="N483" s="291"/>
      <c r="O483" s="957"/>
      <c r="P483" s="859" t="s">
        <v>148</v>
      </c>
      <c r="Q483" s="864"/>
      <c r="R483" s="864"/>
      <c r="S483" s="864"/>
      <c r="T483" s="864"/>
      <c r="U483" s="949"/>
      <c r="V483" s="950"/>
      <c r="W483" s="293"/>
    </row>
    <row r="484" spans="1:23" x14ac:dyDescent="0.25">
      <c r="A484" s="138" t="str">
        <f>IF(COUNT('Séries-DWF'!$A$11:$A$50)&gt;'Etiquette DWF'!N452,"X","")</f>
        <v/>
      </c>
      <c r="B484" s="291"/>
      <c r="C484" s="957"/>
      <c r="D484" s="859" t="s">
        <v>149</v>
      </c>
      <c r="E484" s="864"/>
      <c r="F484" s="864"/>
      <c r="G484" s="864"/>
      <c r="H484" s="864"/>
      <c r="I484" s="949"/>
      <c r="J484" s="950"/>
      <c r="K484" s="293"/>
      <c r="M484" s="521"/>
      <c r="N484" s="291"/>
      <c r="O484" s="957"/>
      <c r="P484" s="859" t="s">
        <v>149</v>
      </c>
      <c r="Q484" s="864"/>
      <c r="R484" s="864"/>
      <c r="S484" s="864"/>
      <c r="T484" s="864"/>
      <c r="U484" s="949"/>
      <c r="V484" s="950"/>
      <c r="W484" s="293"/>
    </row>
    <row r="485" spans="1:23" x14ac:dyDescent="0.25">
      <c r="A485" s="138" t="str">
        <f>IF(COUNT('Séries-DWF'!$A$11:$A$50)&gt;'Etiquette DWF'!N452,"X","")</f>
        <v/>
      </c>
      <c r="B485" s="291"/>
      <c r="C485" s="957"/>
      <c r="D485" s="859" t="s">
        <v>150</v>
      </c>
      <c r="E485" s="864"/>
      <c r="F485" s="864"/>
      <c r="G485" s="864"/>
      <c r="H485" s="864"/>
      <c r="I485" s="949"/>
      <c r="J485" s="950"/>
      <c r="K485" s="293"/>
      <c r="M485" s="521"/>
      <c r="N485" s="291"/>
      <c r="O485" s="957"/>
      <c r="P485" s="859" t="s">
        <v>150</v>
      </c>
      <c r="Q485" s="864"/>
      <c r="R485" s="864"/>
      <c r="S485" s="864"/>
      <c r="T485" s="864"/>
      <c r="U485" s="949"/>
      <c r="V485" s="950"/>
      <c r="W485" s="293"/>
    </row>
    <row r="486" spans="1:23" x14ac:dyDescent="0.25">
      <c r="A486" s="138" t="str">
        <f>IF(COUNT('Séries-DWF'!$A$11:$A$50)&gt;'Etiquette DWF'!N452,"X","")</f>
        <v/>
      </c>
      <c r="B486" s="291"/>
      <c r="C486" s="957"/>
      <c r="D486" s="859" t="s">
        <v>151</v>
      </c>
      <c r="E486" s="864"/>
      <c r="F486" s="864"/>
      <c r="G486" s="864"/>
      <c r="H486" s="864"/>
      <c r="I486" s="949"/>
      <c r="J486" s="950"/>
      <c r="K486" s="293"/>
      <c r="M486" s="521"/>
      <c r="N486" s="291"/>
      <c r="O486" s="957"/>
      <c r="P486" s="859" t="s">
        <v>151</v>
      </c>
      <c r="Q486" s="864"/>
      <c r="R486" s="864"/>
      <c r="S486" s="864"/>
      <c r="T486" s="864"/>
      <c r="U486" s="949"/>
      <c r="V486" s="950"/>
      <c r="W486" s="293"/>
    </row>
    <row r="487" spans="1:23" ht="15.75" thickBot="1" x14ac:dyDescent="0.3">
      <c r="A487" s="138" t="str">
        <f>IF(COUNT('Séries-DWF'!$A$11:$A$50)&gt;'Etiquette DWF'!N452,"X","")</f>
        <v/>
      </c>
      <c r="B487" s="291"/>
      <c r="C487" s="962"/>
      <c r="D487" s="967" t="s">
        <v>152</v>
      </c>
      <c r="E487" s="968"/>
      <c r="F487" s="968"/>
      <c r="G487" s="968"/>
      <c r="H487" s="968"/>
      <c r="I487" s="969"/>
      <c r="J487" s="970"/>
      <c r="K487" s="293"/>
      <c r="M487" s="521"/>
      <c r="N487" s="291"/>
      <c r="O487" s="962"/>
      <c r="P487" s="967" t="s">
        <v>152</v>
      </c>
      <c r="Q487" s="968"/>
      <c r="R487" s="968"/>
      <c r="S487" s="968"/>
      <c r="T487" s="968"/>
      <c r="U487" s="969"/>
      <c r="V487" s="970"/>
      <c r="W487" s="293"/>
    </row>
    <row r="488" spans="1:23" x14ac:dyDescent="0.25">
      <c r="A488" s="138" t="str">
        <f>IF(COUNT('Séries-DWF'!$A$11:$A$50)&gt;'Etiquette DWF'!N452,"X","")</f>
        <v/>
      </c>
      <c r="B488" s="291"/>
      <c r="C488" s="956" t="s">
        <v>126</v>
      </c>
      <c r="D488" s="918" t="s">
        <v>263</v>
      </c>
      <c r="E488" s="919"/>
      <c r="F488" s="920"/>
      <c r="G488" s="416" t="s">
        <v>174</v>
      </c>
      <c r="H488" s="416"/>
      <c r="I488" s="959"/>
      <c r="J488" s="960"/>
      <c r="K488" s="293"/>
      <c r="M488" s="521"/>
      <c r="N488" s="291"/>
      <c r="O488" s="956" t="s">
        <v>126</v>
      </c>
      <c r="P488" s="918" t="s">
        <v>263</v>
      </c>
      <c r="Q488" s="919"/>
      <c r="R488" s="920"/>
      <c r="S488" s="416" t="s">
        <v>174</v>
      </c>
      <c r="T488" s="416"/>
      <c r="U488" s="959"/>
      <c r="V488" s="960"/>
      <c r="W488" s="293"/>
    </row>
    <row r="489" spans="1:23" x14ac:dyDescent="0.25">
      <c r="A489" s="138" t="str">
        <f>IF(COUNT('Séries-DWF'!$A$11:$A$50)&gt;'Etiquette DWF'!N452,"X","")</f>
        <v/>
      </c>
      <c r="B489" s="291"/>
      <c r="C489" s="957"/>
      <c r="D489" s="913" t="s">
        <v>128</v>
      </c>
      <c r="E489" s="914"/>
      <c r="F489" s="915"/>
      <c r="G489" s="110" t="s">
        <v>266</v>
      </c>
      <c r="H489" s="110"/>
      <c r="I489" s="949"/>
      <c r="J489" s="950"/>
      <c r="K489" s="293"/>
      <c r="M489" s="521"/>
      <c r="N489" s="291"/>
      <c r="O489" s="957"/>
      <c r="P489" s="913" t="s">
        <v>128</v>
      </c>
      <c r="Q489" s="914"/>
      <c r="R489" s="915"/>
      <c r="S489" s="110" t="s">
        <v>266</v>
      </c>
      <c r="T489" s="110"/>
      <c r="U489" s="949"/>
      <c r="V489" s="950"/>
      <c r="W489" s="293"/>
    </row>
    <row r="490" spans="1:23" x14ac:dyDescent="0.25">
      <c r="A490" s="138" t="str">
        <f>IF(COUNT('Séries-DWF'!$A$11:$A$50)&gt;'Etiquette DWF'!N452,"X","")</f>
        <v/>
      </c>
      <c r="B490" s="291"/>
      <c r="C490" s="957"/>
      <c r="D490" s="913" t="s">
        <v>264</v>
      </c>
      <c r="E490" s="914"/>
      <c r="F490" s="915"/>
      <c r="G490" s="110" t="s">
        <v>265</v>
      </c>
      <c r="H490" s="110"/>
      <c r="I490" s="949"/>
      <c r="J490" s="950"/>
      <c r="K490" s="293"/>
      <c r="M490" s="521"/>
      <c r="N490" s="291"/>
      <c r="O490" s="957"/>
      <c r="P490" s="913" t="s">
        <v>264</v>
      </c>
      <c r="Q490" s="914"/>
      <c r="R490" s="915"/>
      <c r="S490" s="110" t="s">
        <v>265</v>
      </c>
      <c r="T490" s="110"/>
      <c r="U490" s="949"/>
      <c r="V490" s="950"/>
      <c r="W490" s="293"/>
    </row>
    <row r="491" spans="1:23" x14ac:dyDescent="0.25">
      <c r="A491" s="138" t="str">
        <f>IF(COUNT('Séries-DWF'!$A$11:$A$50)&gt;'Etiquette DWF'!N452,"X","")</f>
        <v/>
      </c>
      <c r="B491" s="291"/>
      <c r="C491" s="957"/>
      <c r="D491" s="533" t="s">
        <v>267</v>
      </c>
      <c r="E491" s="518"/>
      <c r="F491" s="518"/>
      <c r="G491" s="110" t="s">
        <v>164</v>
      </c>
      <c r="H491" s="110"/>
      <c r="I491" s="949"/>
      <c r="J491" s="950"/>
      <c r="K491" s="293"/>
      <c r="M491" s="521"/>
      <c r="N491" s="291"/>
      <c r="O491" s="957"/>
      <c r="P491" s="533" t="s">
        <v>267</v>
      </c>
      <c r="Q491" s="518"/>
      <c r="R491" s="518"/>
      <c r="S491" s="110" t="s">
        <v>164</v>
      </c>
      <c r="T491" s="110"/>
      <c r="U491" s="949"/>
      <c r="V491" s="950"/>
      <c r="W491" s="293"/>
    </row>
    <row r="492" spans="1:23" ht="15.75" thickBot="1" x14ac:dyDescent="0.3">
      <c r="A492" s="138" t="str">
        <f>IF(COUNT('Séries-DWF'!$A$11:$A$50)&gt;'Etiquette DWF'!N452,"X","")</f>
        <v/>
      </c>
      <c r="B492" s="291"/>
      <c r="C492" s="958"/>
      <c r="D492" s="534" t="s">
        <v>268</v>
      </c>
      <c r="E492" s="519"/>
      <c r="F492" s="519"/>
      <c r="G492" s="3" t="s">
        <v>164</v>
      </c>
      <c r="H492" s="3"/>
      <c r="I492" s="954"/>
      <c r="J492" s="955"/>
      <c r="K492" s="293"/>
      <c r="M492" s="521"/>
      <c r="N492" s="291"/>
      <c r="O492" s="958"/>
      <c r="P492" s="534" t="s">
        <v>268</v>
      </c>
      <c r="Q492" s="519"/>
      <c r="R492" s="519"/>
      <c r="S492" s="3" t="s">
        <v>164</v>
      </c>
      <c r="T492" s="3"/>
      <c r="U492" s="954"/>
      <c r="V492" s="955"/>
      <c r="W492" s="293"/>
    </row>
    <row r="493" spans="1:23" ht="15.75" thickBot="1" x14ac:dyDescent="0.3">
      <c r="A493" s="138" t="str">
        <f>IF(COUNT('Séries-DWF'!$A$11:$A$50)&gt;'Etiquette DWF'!N452,"X","")</f>
        <v/>
      </c>
      <c r="B493" s="291"/>
      <c r="C493" s="292"/>
      <c r="D493" s="292"/>
      <c r="E493" s="292"/>
      <c r="F493" s="292"/>
      <c r="G493" s="292"/>
      <c r="H493" s="292"/>
      <c r="I493" s="292"/>
      <c r="J493" s="292"/>
      <c r="K493" s="293"/>
      <c r="M493" s="521"/>
      <c r="N493" s="291"/>
      <c r="O493" s="292"/>
      <c r="P493" s="292"/>
      <c r="Q493" s="292"/>
      <c r="R493" s="292"/>
      <c r="S493" s="292"/>
      <c r="T493" s="292"/>
      <c r="U493" s="292"/>
      <c r="V493" s="292"/>
      <c r="W493" s="293"/>
    </row>
    <row r="494" spans="1:23" ht="18.75" x14ac:dyDescent="0.3">
      <c r="A494" s="138" t="str">
        <f>IF(COUNT('Séries-DWF'!$A$11:$A$50)&gt;'Etiquette DWF'!N452,"X","")</f>
        <v/>
      </c>
      <c r="B494" s="291"/>
      <c r="C494" s="901" t="s">
        <v>269</v>
      </c>
      <c r="D494" s="902"/>
      <c r="E494" s="902"/>
      <c r="F494" s="902"/>
      <c r="G494" s="902"/>
      <c r="H494" s="902"/>
      <c r="I494" s="902"/>
      <c r="J494" s="903"/>
      <c r="K494" s="293"/>
      <c r="M494" s="521"/>
      <c r="N494" s="291"/>
      <c r="O494" s="901" t="s">
        <v>269</v>
      </c>
      <c r="P494" s="902"/>
      <c r="Q494" s="902"/>
      <c r="R494" s="902"/>
      <c r="S494" s="902"/>
      <c r="T494" s="902"/>
      <c r="U494" s="902"/>
      <c r="V494" s="903"/>
      <c r="W494" s="293"/>
    </row>
    <row r="495" spans="1:23" x14ac:dyDescent="0.25">
      <c r="A495" s="138" t="str">
        <f>IF(COUNT('Séries-DWF'!$A$11:$A$50)&gt;'Etiquette DWF'!N452,"X","")</f>
        <v/>
      </c>
      <c r="B495" s="291"/>
      <c r="C495" s="904"/>
      <c r="D495" s="905"/>
      <c r="E495" s="905"/>
      <c r="F495" s="905"/>
      <c r="G495" s="905"/>
      <c r="H495" s="905"/>
      <c r="I495" s="905"/>
      <c r="J495" s="906"/>
      <c r="K495" s="293"/>
      <c r="M495" s="521"/>
      <c r="N495" s="291"/>
      <c r="O495" s="904"/>
      <c r="P495" s="905"/>
      <c r="Q495" s="905"/>
      <c r="R495" s="905"/>
      <c r="S495" s="905"/>
      <c r="T495" s="905"/>
      <c r="U495" s="905"/>
      <c r="V495" s="906"/>
      <c r="W495" s="293"/>
    </row>
    <row r="496" spans="1:23" x14ac:dyDescent="0.25">
      <c r="A496" s="138" t="str">
        <f>IF(COUNT('Séries-DWF'!$A$11:$A$50)&gt;'Etiquette DWF'!N452,"X","")</f>
        <v/>
      </c>
      <c r="B496" s="291"/>
      <c r="C496" s="907"/>
      <c r="D496" s="908"/>
      <c r="E496" s="908"/>
      <c r="F496" s="908"/>
      <c r="G496" s="908"/>
      <c r="H496" s="908"/>
      <c r="I496" s="908"/>
      <c r="J496" s="909"/>
      <c r="K496" s="293"/>
      <c r="M496" s="521"/>
      <c r="N496" s="291"/>
      <c r="O496" s="907"/>
      <c r="P496" s="908"/>
      <c r="Q496" s="908"/>
      <c r="R496" s="908"/>
      <c r="S496" s="908"/>
      <c r="T496" s="908"/>
      <c r="U496" s="908"/>
      <c r="V496" s="909"/>
      <c r="W496" s="293"/>
    </row>
    <row r="497" spans="1:23" x14ac:dyDescent="0.25">
      <c r="A497" s="138" t="str">
        <f>IF(COUNT('Séries-DWF'!$A$11:$A$50)&gt;'Etiquette DWF'!N452,"X","")</f>
        <v/>
      </c>
      <c r="B497" s="291"/>
      <c r="C497" s="907"/>
      <c r="D497" s="908"/>
      <c r="E497" s="908"/>
      <c r="F497" s="908"/>
      <c r="G497" s="908"/>
      <c r="H497" s="908"/>
      <c r="I497" s="908"/>
      <c r="J497" s="909"/>
      <c r="K497" s="293"/>
      <c r="M497" s="521"/>
      <c r="N497" s="291"/>
      <c r="O497" s="907"/>
      <c r="P497" s="908"/>
      <c r="Q497" s="908"/>
      <c r="R497" s="908"/>
      <c r="S497" s="908"/>
      <c r="T497" s="908"/>
      <c r="U497" s="908"/>
      <c r="V497" s="909"/>
      <c r="W497" s="293"/>
    </row>
    <row r="498" spans="1:23" ht="15.75" thickBot="1" x14ac:dyDescent="0.3">
      <c r="A498" s="138" t="str">
        <f>IF(COUNT('Séries-DWF'!$A$11:$A$50)&gt;'Etiquette DWF'!N452,"X","")</f>
        <v/>
      </c>
      <c r="B498" s="291"/>
      <c r="C498" s="910"/>
      <c r="D498" s="911"/>
      <c r="E498" s="911"/>
      <c r="F498" s="911"/>
      <c r="G498" s="911"/>
      <c r="H498" s="911"/>
      <c r="I498" s="911"/>
      <c r="J498" s="912"/>
      <c r="K498" s="293"/>
      <c r="M498" s="521"/>
      <c r="N498" s="291"/>
      <c r="O498" s="910"/>
      <c r="P498" s="911"/>
      <c r="Q498" s="911"/>
      <c r="R498" s="911"/>
      <c r="S498" s="911"/>
      <c r="T498" s="911"/>
      <c r="U498" s="911"/>
      <c r="V498" s="912"/>
      <c r="W498" s="293"/>
    </row>
    <row r="499" spans="1:23" ht="15.75" thickBot="1" x14ac:dyDescent="0.3">
      <c r="A499" s="138" t="str">
        <f>IF(COUNT('Séries-DWF'!$A$11:$A$50)&gt;'Etiquette DWF'!N452,"X","")</f>
        <v/>
      </c>
      <c r="B499" s="294"/>
      <c r="C499" s="295"/>
      <c r="D499" s="295"/>
      <c r="E499" s="295"/>
      <c r="F499" s="295"/>
      <c r="G499" s="295"/>
      <c r="H499" s="295"/>
      <c r="I499" s="295"/>
      <c r="J499" s="295"/>
      <c r="K499" s="296"/>
      <c r="M499" s="521"/>
      <c r="N499" s="294"/>
      <c r="O499" s="295"/>
      <c r="P499" s="295"/>
      <c r="Q499" s="295"/>
      <c r="R499" s="295"/>
      <c r="S499" s="295"/>
      <c r="T499" s="295"/>
      <c r="U499" s="295"/>
      <c r="V499" s="295"/>
      <c r="W499" s="296"/>
    </row>
    <row r="500" spans="1:23" ht="15" customHeight="1" x14ac:dyDescent="0.25">
      <c r="A500" s="138" t="str">
        <f>IF(COUNT('Séries-DWF'!$A$11:$A$50)&gt;'Etiquette DWF'!N452,"X","")</f>
        <v/>
      </c>
      <c r="B500" s="522"/>
      <c r="C500" s="522"/>
      <c r="D500" s="522"/>
      <c r="E500" s="522"/>
      <c r="F500" s="522"/>
      <c r="G500" s="522"/>
      <c r="H500" s="522"/>
      <c r="I500" s="522"/>
      <c r="J500" s="522"/>
      <c r="K500" s="522"/>
      <c r="L500" s="522"/>
      <c r="M500" s="523"/>
      <c r="N500" s="522"/>
      <c r="O500" s="522"/>
      <c r="P500" s="522"/>
      <c r="Q500" s="522"/>
      <c r="R500" s="522"/>
      <c r="S500" s="522"/>
      <c r="T500" s="522"/>
      <c r="U500" s="522"/>
      <c r="V500" s="522"/>
      <c r="W500" s="522"/>
    </row>
    <row r="501" spans="1:23" ht="15" customHeight="1" thickBot="1" x14ac:dyDescent="0.3">
      <c r="A501" s="138" t="str">
        <f>IF(COUNT('Séries-DWF'!$A$11:$A$50)&gt;'Etiquette DWF'!N552,"X","")</f>
        <v/>
      </c>
      <c r="M501" s="521"/>
    </row>
    <row r="502" spans="1:23" x14ac:dyDescent="0.25">
      <c r="A502" s="138" t="str">
        <f>IF(COUNT('Séries-DWF'!$A$11:$A$50)&gt;'Etiquette DWF'!N552,"X","")</f>
        <v/>
      </c>
      <c r="B502" s="137">
        <f>N452+1</f>
        <v>20</v>
      </c>
      <c r="C502" s="289"/>
      <c r="D502" s="289"/>
      <c r="E502" s="289"/>
      <c r="F502" s="289"/>
      <c r="G502" s="289"/>
      <c r="H502" s="289"/>
      <c r="I502" s="289"/>
      <c r="J502" s="289"/>
      <c r="K502" s="290"/>
      <c r="M502" s="521"/>
      <c r="N502" s="137">
        <f>B502+1</f>
        <v>21</v>
      </c>
      <c r="O502" s="289"/>
      <c r="P502" s="289"/>
      <c r="Q502" s="289"/>
      <c r="R502" s="289"/>
      <c r="S502" s="289"/>
      <c r="T502" s="289"/>
      <c r="U502" s="289"/>
      <c r="V502" s="289"/>
      <c r="W502" s="290"/>
    </row>
    <row r="503" spans="1:23" ht="23.25" x14ac:dyDescent="0.35">
      <c r="A503" s="138" t="str">
        <f>IF(COUNT('Séries-DWF'!$A$11:$A$50)&gt;'Etiquette DWF'!N552,"X","")</f>
        <v/>
      </c>
      <c r="B503" s="291"/>
      <c r="C503" s="931" t="s">
        <v>246</v>
      </c>
      <c r="D503" s="931"/>
      <c r="E503" s="953" t="str">
        <f ca="1">OFFSET('Séries-DWF'!$A$11,B502,13)</f>
        <v/>
      </c>
      <c r="F503" s="953"/>
      <c r="G503" s="953"/>
      <c r="H503" s="953"/>
      <c r="I503" s="953"/>
      <c r="J503" s="953"/>
      <c r="K503" s="293"/>
      <c r="M503" s="521"/>
      <c r="N503" s="291"/>
      <c r="O503" s="931" t="s">
        <v>246</v>
      </c>
      <c r="P503" s="931"/>
      <c r="Q503" s="953" t="str">
        <f ca="1">OFFSET('Séries-DWF'!$A$11,N502,13)</f>
        <v/>
      </c>
      <c r="R503" s="953"/>
      <c r="S503" s="953"/>
      <c r="T503" s="953"/>
      <c r="U503" s="953"/>
      <c r="V503" s="953"/>
      <c r="W503" s="293"/>
    </row>
    <row r="504" spans="1:23" x14ac:dyDescent="0.25">
      <c r="A504" s="138" t="str">
        <f>IF(COUNT('Séries-DWF'!$A$11:$A$50)&gt;'Etiquette DWF'!N552,"X","")</f>
        <v/>
      </c>
      <c r="B504" s="291"/>
      <c r="C504" s="945"/>
      <c r="D504" s="945"/>
      <c r="E504" s="945"/>
      <c r="F504" s="945"/>
      <c r="G504" s="945"/>
      <c r="H504" s="945"/>
      <c r="I504" s="945"/>
      <c r="J504" s="945"/>
      <c r="K504" s="293"/>
      <c r="M504" s="521"/>
      <c r="N504" s="291"/>
      <c r="O504" s="945"/>
      <c r="P504" s="945"/>
      <c r="Q504" s="945"/>
      <c r="R504" s="945"/>
      <c r="S504" s="945"/>
      <c r="T504" s="945"/>
      <c r="U504" s="945"/>
      <c r="V504" s="945"/>
      <c r="W504" s="293"/>
    </row>
    <row r="505" spans="1:23" ht="21" x14ac:dyDescent="0.35">
      <c r="A505" s="138" t="str">
        <f>IF(COUNT('Séries-DWF'!$A$11:$A$50)&gt;'Etiquette DWF'!N552,"X","")</f>
        <v/>
      </c>
      <c r="B505" s="291"/>
      <c r="C505" s="931" t="s">
        <v>39</v>
      </c>
      <c r="D505" s="931"/>
      <c r="E505" s="932" t="str">
        <f ca="1">OFFSET('Séries-DWF'!$A$11,B502,0)</f>
        <v/>
      </c>
      <c r="F505" s="932"/>
      <c r="G505" s="948" t="s">
        <v>67</v>
      </c>
      <c r="H505" s="948"/>
      <c r="I505" s="932" t="str">
        <f ca="1">OFFSET('Séries-DWF'!$A$11,B502,6)</f>
        <v/>
      </c>
      <c r="J505" s="932"/>
      <c r="K505" s="293"/>
      <c r="M505" s="521"/>
      <c r="N505" s="291"/>
      <c r="O505" s="931" t="s">
        <v>39</v>
      </c>
      <c r="P505" s="931"/>
      <c r="Q505" s="932" t="str">
        <f ca="1">OFFSET('Séries-DWF'!$A$11,N502,0)</f>
        <v/>
      </c>
      <c r="R505" s="932"/>
      <c r="S505" s="948" t="s">
        <v>67</v>
      </c>
      <c r="T505" s="948"/>
      <c r="U505" s="932" t="str">
        <f ca="1">OFFSET('Séries-DWF'!$A$11,N502,6)</f>
        <v/>
      </c>
      <c r="V505" s="932"/>
      <c r="W505" s="293"/>
    </row>
    <row r="506" spans="1:23" ht="23.25" x14ac:dyDescent="0.35">
      <c r="A506" s="138" t="str">
        <f>IF(COUNT('Séries-DWF'!$A$11:$A$50)&gt;'Etiquette DWF'!N552,"X","")</f>
        <v/>
      </c>
      <c r="B506" s="291"/>
      <c r="C506" s="931" t="s">
        <v>1</v>
      </c>
      <c r="D506" s="931"/>
      <c r="E506" s="953" t="str">
        <f ca="1">OFFSET('Séries-DWF'!$A$11,B502,9)</f>
        <v/>
      </c>
      <c r="F506" s="953"/>
      <c r="G506" s="948" t="s">
        <v>2</v>
      </c>
      <c r="H506" s="948"/>
      <c r="I506" s="932" t="str">
        <f ca="1">OFFSET('Séries-DWF'!$A$11,B502,10)</f>
        <v/>
      </c>
      <c r="J506" s="932"/>
      <c r="K506" s="293"/>
      <c r="M506" s="521"/>
      <c r="N506" s="291"/>
      <c r="O506" s="931" t="s">
        <v>1</v>
      </c>
      <c r="P506" s="931"/>
      <c r="Q506" s="953" t="str">
        <f ca="1">OFFSET('Séries-DWF'!$A$11,N502,9)</f>
        <v/>
      </c>
      <c r="R506" s="953"/>
      <c r="S506" s="948" t="s">
        <v>2</v>
      </c>
      <c r="T506" s="948"/>
      <c r="U506" s="932" t="str">
        <f ca="1">OFFSET('Séries-DWF'!$A$11,N502,10)</f>
        <v/>
      </c>
      <c r="V506" s="932"/>
      <c r="W506" s="293"/>
    </row>
    <row r="507" spans="1:23" ht="21" x14ac:dyDescent="0.35">
      <c r="A507" s="138" t="str">
        <f>IF(COUNT('Séries-DWF'!$A$11:$A$50)&gt;'Etiquette DWF'!N552,"X","")</f>
        <v/>
      </c>
      <c r="B507" s="291"/>
      <c r="C507" s="520" t="s">
        <v>258</v>
      </c>
      <c r="D507" s="520"/>
      <c r="E507" s="527" t="str">
        <f ca="1">OFFSET('Séries-DWF'!$A$11,B502,11)</f>
        <v/>
      </c>
      <c r="F507" s="525"/>
      <c r="G507" s="866" t="s">
        <v>270</v>
      </c>
      <c r="H507" s="866"/>
      <c r="I507" s="527" t="str">
        <f ca="1">OFFSET('Séries-DWF'!$A$11,B502,8)</f>
        <v/>
      </c>
      <c r="J507" s="527"/>
      <c r="K507" s="293"/>
      <c r="M507" s="521"/>
      <c r="N507" s="291"/>
      <c r="O507" s="520" t="s">
        <v>258</v>
      </c>
      <c r="P507" s="520"/>
      <c r="Q507" s="527" t="str">
        <f ca="1">OFFSET('Séries-DWF'!$A$11,N502,11)</f>
        <v/>
      </c>
      <c r="R507" s="525"/>
      <c r="S507" s="866" t="s">
        <v>270</v>
      </c>
      <c r="T507" s="866"/>
      <c r="U507" s="527" t="str">
        <f ca="1">OFFSET('Séries-DWF'!$A$11,N502,8)</f>
        <v/>
      </c>
      <c r="V507" s="527"/>
      <c r="W507" s="293"/>
    </row>
    <row r="508" spans="1:23" ht="18.75" x14ac:dyDescent="0.3">
      <c r="A508" s="138" t="str">
        <f>IF(COUNT('Séries-DWF'!$A$11:$A$50)&gt;'Etiquette DWF'!N552,"X","")</f>
        <v/>
      </c>
      <c r="B508" s="291"/>
      <c r="C508" s="952" t="s">
        <v>68</v>
      </c>
      <c r="D508" s="952"/>
      <c r="E508" s="866" t="s">
        <v>69</v>
      </c>
      <c r="F508" s="866"/>
      <c r="G508" s="951" t="str">
        <f ca="1">OFFSET('Séries-DWF'!$A$11,B502,2)</f>
        <v/>
      </c>
      <c r="H508" s="951"/>
      <c r="I508" s="951"/>
      <c r="J508" s="951"/>
      <c r="K508" s="293"/>
      <c r="M508" s="521"/>
      <c r="N508" s="291"/>
      <c r="O508" s="952" t="s">
        <v>68</v>
      </c>
      <c r="P508" s="952"/>
      <c r="Q508" s="866" t="s">
        <v>69</v>
      </c>
      <c r="R508" s="866"/>
      <c r="S508" s="951" t="str">
        <f ca="1">OFFSET('Séries-DWF'!$A$11,N502,2)</f>
        <v/>
      </c>
      <c r="T508" s="951"/>
      <c r="U508" s="951"/>
      <c r="V508" s="951"/>
      <c r="W508" s="293"/>
    </row>
    <row r="509" spans="1:23" ht="18.75" x14ac:dyDescent="0.3">
      <c r="A509" s="138" t="str">
        <f>IF(COUNT('Séries-DWF'!$A$11:$A$50)&gt;'Etiquette DWF'!N552,"X","")</f>
        <v/>
      </c>
      <c r="B509" s="291"/>
      <c r="C509" s="952"/>
      <c r="D509" s="952"/>
      <c r="E509" s="866" t="s">
        <v>70</v>
      </c>
      <c r="F509" s="866"/>
      <c r="G509" s="951" t="str">
        <f ca="1">OFFSET('Séries-DWF'!$A$11,B502,3)</f>
        <v/>
      </c>
      <c r="H509" s="951"/>
      <c r="I509" s="951"/>
      <c r="J509" s="951"/>
      <c r="K509" s="293"/>
      <c r="M509" s="521"/>
      <c r="N509" s="291"/>
      <c r="O509" s="952"/>
      <c r="P509" s="952"/>
      <c r="Q509" s="866" t="s">
        <v>70</v>
      </c>
      <c r="R509" s="866"/>
      <c r="S509" s="951" t="str">
        <f ca="1">OFFSET('Séries-DWF'!$A$11,N502,3)</f>
        <v/>
      </c>
      <c r="T509" s="951"/>
      <c r="U509" s="951"/>
      <c r="V509" s="951"/>
      <c r="W509" s="293"/>
    </row>
    <row r="510" spans="1:23" ht="18.75" x14ac:dyDescent="0.3">
      <c r="A510" s="138" t="str">
        <f>IF(COUNT('Séries-DWF'!$A$11:$A$50)&gt;'Etiquette DWF'!N552,"X","")</f>
        <v/>
      </c>
      <c r="B510" s="291"/>
      <c r="C510" s="952"/>
      <c r="D510" s="952"/>
      <c r="E510" s="866" t="s">
        <v>257</v>
      </c>
      <c r="F510" s="866"/>
      <c r="G510" s="951" t="str">
        <f ca="1">OFFSET('Séries-DWF'!$A$11,B502,4)</f>
        <v/>
      </c>
      <c r="H510" s="951"/>
      <c r="I510" s="951"/>
      <c r="J510" s="951"/>
      <c r="K510" s="293"/>
      <c r="M510" s="521"/>
      <c r="N510" s="291"/>
      <c r="O510" s="952"/>
      <c r="P510" s="952"/>
      <c r="Q510" s="866" t="s">
        <v>257</v>
      </c>
      <c r="R510" s="866"/>
      <c r="S510" s="951" t="str">
        <f ca="1">OFFSET('Séries-DWF'!$A$11,N502,4)</f>
        <v/>
      </c>
      <c r="T510" s="951"/>
      <c r="U510" s="951"/>
      <c r="V510" s="951"/>
      <c r="W510" s="293"/>
    </row>
    <row r="511" spans="1:23" ht="21" x14ac:dyDescent="0.35">
      <c r="A511" s="138" t="str">
        <f>IF(COUNT('Séries-DWF'!$A$11:$A$50)&gt;'Etiquette DWF'!N552,"X","")</f>
        <v/>
      </c>
      <c r="B511" s="291"/>
      <c r="C511" s="952"/>
      <c r="D511" s="952"/>
      <c r="E511" s="866" t="s">
        <v>71</v>
      </c>
      <c r="F511" s="866"/>
      <c r="G511" s="947" t="str">
        <f ca="1">OFFSET('Séries-DWF'!$A$11,B502,5)</f>
        <v/>
      </c>
      <c r="H511" s="947"/>
      <c r="I511" s="947"/>
      <c r="J511" s="947"/>
      <c r="K511" s="293"/>
      <c r="M511" s="521"/>
      <c r="N511" s="291"/>
      <c r="O511" s="952"/>
      <c r="P511" s="952"/>
      <c r="Q511" s="866" t="s">
        <v>71</v>
      </c>
      <c r="R511" s="866"/>
      <c r="S511" s="947" t="str">
        <f ca="1">OFFSET('Séries-DWF'!$A$11,N502,5)</f>
        <v/>
      </c>
      <c r="T511" s="947"/>
      <c r="U511" s="947"/>
      <c r="V511" s="947"/>
      <c r="W511" s="293"/>
    </row>
    <row r="512" spans="1:23" ht="21" x14ac:dyDescent="0.35">
      <c r="A512" s="138" t="str">
        <f>IF(COUNT('Séries-DWF'!$A$11:$A$50)&gt;'Etiquette DWF'!N552,"X","")</f>
        <v/>
      </c>
      <c r="B512" s="291"/>
      <c r="C512" s="931" t="s">
        <v>248</v>
      </c>
      <c r="D512" s="931"/>
      <c r="E512" s="948" t="str">
        <f ca="1">IF(E503="","",IF(OR(E503="DWF",E503="DNF"),"Distance","Temps"))</f>
        <v/>
      </c>
      <c r="F512" s="948"/>
      <c r="G512" s="525" t="str">
        <f ca="1">OFFSET('Séries-DWF'!$A$11,B502,18)</f>
        <v/>
      </c>
      <c r="H512" s="524" t="str">
        <f ca="1">OFFSET('Séries-DWF'!$A$11,B502,19)</f>
        <v/>
      </c>
      <c r="I512" s="526" t="str">
        <f ca="1">OFFSET('Séries-DWF'!$A$11,B502,20)</f>
        <v/>
      </c>
      <c r="J512" s="524" t="str">
        <f ca="1">OFFSET('Séries-DWF'!$A$11,B502,21)</f>
        <v/>
      </c>
      <c r="K512" s="293"/>
      <c r="M512" s="521"/>
      <c r="N512" s="291"/>
      <c r="O512" s="931" t="s">
        <v>248</v>
      </c>
      <c r="P512" s="931"/>
      <c r="Q512" s="948" t="str">
        <f ca="1">IF(Q503="","",IF(OR(Q503="DWF",Q503="DNF"),"Distance","Temps"))</f>
        <v/>
      </c>
      <c r="R512" s="948"/>
      <c r="S512" s="525" t="str">
        <f ca="1">OFFSET('Séries-DWF'!$A$11,N502,18)</f>
        <v/>
      </c>
      <c r="T512" s="524" t="str">
        <f ca="1">OFFSET('Séries-DWF'!$A$11,N502,19)</f>
        <v/>
      </c>
      <c r="U512" s="526" t="str">
        <f ca="1">OFFSET('Séries-DWF'!$A$11,N502,20)</f>
        <v/>
      </c>
      <c r="V512" s="524" t="str">
        <f ca="1">OFFSET('Séries-DWF'!$A$11,N502,21)</f>
        <v/>
      </c>
      <c r="W512" s="293"/>
    </row>
    <row r="513" spans="1:23" ht="18.75" x14ac:dyDescent="0.3">
      <c r="A513" s="138" t="str">
        <f>IF(COUNT('Séries-DWF'!$A$11:$A$50)&gt;'Etiquette DWF'!N552,"X","")</f>
        <v/>
      </c>
      <c r="B513" s="291"/>
      <c r="C513" s="931"/>
      <c r="D513" s="931"/>
      <c r="E513" s="933" t="s">
        <v>273</v>
      </c>
      <c r="F513" s="510" t="s">
        <v>271</v>
      </c>
      <c r="G513" s="528" t="str">
        <f ca="1">OFFSET('Séries-DWF'!$A$11,B502,14)</f>
        <v/>
      </c>
      <c r="H513" s="529" t="str">
        <f ca="1">OFFSET('Séries-DWF'!$A$11,B502,15)</f>
        <v/>
      </c>
      <c r="I513" s="528" t="str">
        <f ca="1">OFFSET('Séries-DWF'!$A$11,B502,16)</f>
        <v/>
      </c>
      <c r="J513" s="529" t="str">
        <f ca="1">OFFSET('Séries-DWF'!$A$11,B502,17)</f>
        <v/>
      </c>
      <c r="K513" s="293"/>
      <c r="M513" s="521"/>
      <c r="N513" s="291"/>
      <c r="O513" s="931"/>
      <c r="P513" s="931"/>
      <c r="Q513" s="933" t="s">
        <v>273</v>
      </c>
      <c r="R513" s="510" t="s">
        <v>271</v>
      </c>
      <c r="S513" s="528" t="str">
        <f ca="1">OFFSET('Séries-DWF'!$A$11,N502,14)</f>
        <v/>
      </c>
      <c r="T513" s="529" t="str">
        <f ca="1">OFFSET('Séries-DWF'!$A$11,N502,15)</f>
        <v/>
      </c>
      <c r="U513" s="528" t="str">
        <f ca="1">OFFSET('Séries-DWF'!$A$11,N502,16)</f>
        <v/>
      </c>
      <c r="V513" s="529" t="str">
        <f ca="1">OFFSET('Séries-DWF'!$A$11,N502,17)</f>
        <v/>
      </c>
      <c r="W513" s="293"/>
    </row>
    <row r="514" spans="1:23" ht="18.75" x14ac:dyDescent="0.3">
      <c r="A514" s="138" t="str">
        <f>IF(COUNT('Séries-DWF'!$A$11:$A$50)&gt;'Etiquette DWF'!N552,"X","")</f>
        <v/>
      </c>
      <c r="B514" s="291"/>
      <c r="C514" s="931"/>
      <c r="D514" s="931"/>
      <c r="E514" s="933"/>
      <c r="F514" s="510" t="s">
        <v>272</v>
      </c>
      <c r="G514" s="528" t="str">
        <f ca="1">OFFSET('Séries-DWF'!$A$11,B502,22)</f>
        <v/>
      </c>
      <c r="H514" s="529" t="str">
        <f ca="1">OFFSET('Séries-DWF'!$A$11,B502,23)</f>
        <v/>
      </c>
      <c r="I514" s="528" t="str">
        <f ca="1">OFFSET('Séries-DWF'!$A$11,B502,24)</f>
        <v/>
      </c>
      <c r="J514" s="529" t="str">
        <f ca="1">OFFSET('Séries-DWF'!$A$11,B502,25)</f>
        <v/>
      </c>
      <c r="K514" s="293"/>
      <c r="M514" s="521"/>
      <c r="N514" s="291"/>
      <c r="O514" s="931"/>
      <c r="P514" s="931"/>
      <c r="Q514" s="933"/>
      <c r="R514" s="510" t="s">
        <v>272</v>
      </c>
      <c r="S514" s="528" t="str">
        <f ca="1">OFFSET('Séries-DWF'!$A$11,N502,22)</f>
        <v/>
      </c>
      <c r="T514" s="529" t="str">
        <f ca="1">OFFSET('Séries-DWF'!$A$11,N502,23)</f>
        <v/>
      </c>
      <c r="U514" s="528" t="str">
        <f ca="1">OFFSET('Séries-DWF'!$A$11,N502,24)</f>
        <v/>
      </c>
      <c r="V514" s="529" t="str">
        <f ca="1">OFFSET('Séries-DWF'!$A$11,N502,25)</f>
        <v/>
      </c>
      <c r="W514" s="293"/>
    </row>
    <row r="515" spans="1:23" x14ac:dyDescent="0.25">
      <c r="A515" s="138" t="str">
        <f>IF(COUNT('Séries-DWF'!$A$11:$A$50)&gt;'Etiquette DWF'!N552,"X","")</f>
        <v/>
      </c>
      <c r="B515" s="291"/>
      <c r="C515" s="945"/>
      <c r="D515" s="945"/>
      <c r="E515" s="945"/>
      <c r="F515" s="945"/>
      <c r="G515" s="945"/>
      <c r="H515" s="945"/>
      <c r="I515" s="945"/>
      <c r="J515" s="945"/>
      <c r="K515" s="293"/>
      <c r="M515" s="521"/>
      <c r="N515" s="291"/>
      <c r="O515" s="945"/>
      <c r="P515" s="945"/>
      <c r="Q515" s="945"/>
      <c r="R515" s="945"/>
      <c r="S515" s="945"/>
      <c r="T515" s="945"/>
      <c r="U515" s="945"/>
      <c r="V515" s="945"/>
      <c r="W515" s="293"/>
    </row>
    <row r="516" spans="1:23" ht="18.75" x14ac:dyDescent="0.3">
      <c r="A516" s="138" t="str">
        <f>IF(COUNT('Séries-DWF'!$A$11:$A$50)&gt;'Etiquette DWF'!N552,"X","")</f>
        <v/>
      </c>
      <c r="B516" s="291"/>
      <c r="C516" s="946" t="s">
        <v>259</v>
      </c>
      <c r="D516" s="946"/>
      <c r="E516" s="946"/>
      <c r="F516" s="946"/>
      <c r="G516" s="946"/>
      <c r="H516" s="946"/>
      <c r="I516" s="946"/>
      <c r="J516" s="946"/>
      <c r="K516" s="293"/>
      <c r="M516" s="521"/>
      <c r="N516" s="291"/>
      <c r="O516" s="946" t="s">
        <v>259</v>
      </c>
      <c r="P516" s="946"/>
      <c r="Q516" s="946"/>
      <c r="R516" s="946"/>
      <c r="S516" s="946"/>
      <c r="T516" s="946"/>
      <c r="U516" s="946"/>
      <c r="V516" s="946"/>
      <c r="W516" s="293"/>
    </row>
    <row r="517" spans="1:23" ht="15.75" thickBot="1" x14ac:dyDescent="0.3">
      <c r="A517" s="138" t="str">
        <f>IF(COUNT('Séries-DWF'!$A$11:$A$50)&gt;'Etiquette DWF'!N552,"X","")</f>
        <v/>
      </c>
      <c r="B517" s="291"/>
      <c r="C517" s="945"/>
      <c r="D517" s="945"/>
      <c r="E517" s="945"/>
      <c r="F517" s="945"/>
      <c r="G517" s="945"/>
      <c r="H517" s="945"/>
      <c r="I517" s="945"/>
      <c r="J517" s="945"/>
      <c r="K517" s="293"/>
      <c r="M517" s="521"/>
      <c r="N517" s="291"/>
      <c r="O517" s="945"/>
      <c r="P517" s="945"/>
      <c r="Q517" s="945"/>
      <c r="R517" s="945"/>
      <c r="S517" s="945"/>
      <c r="T517" s="945"/>
      <c r="U517" s="945"/>
      <c r="V517" s="945"/>
      <c r="W517" s="293"/>
    </row>
    <row r="518" spans="1:23" ht="15.75" thickBot="1" x14ac:dyDescent="0.3">
      <c r="A518" s="138" t="str">
        <f>IF(COUNT('Séries-DWF'!$A$11:$A$50)&gt;'Etiquette DWF'!N552,"X","")</f>
        <v/>
      </c>
      <c r="B518" s="291"/>
      <c r="C518" s="933" t="s">
        <v>262</v>
      </c>
      <c r="D518" s="934"/>
      <c r="E518" s="530"/>
      <c r="F518" s="531"/>
      <c r="G518" s="531"/>
      <c r="H518" s="531"/>
      <c r="I518" s="531"/>
      <c r="J518" s="532"/>
      <c r="K518" s="293"/>
      <c r="M518" s="521"/>
      <c r="N518" s="291"/>
      <c r="O518" s="933" t="s">
        <v>262</v>
      </c>
      <c r="P518" s="934"/>
      <c r="Q518" s="530"/>
      <c r="R518" s="531"/>
      <c r="S518" s="531"/>
      <c r="T518" s="531"/>
      <c r="U518" s="531"/>
      <c r="V518" s="532"/>
      <c r="W518" s="293"/>
    </row>
    <row r="519" spans="1:23" ht="15.75" thickBot="1" x14ac:dyDescent="0.3">
      <c r="A519" s="138" t="str">
        <f>IF(COUNT('Séries-DWF'!$A$11:$A$50)&gt;'Etiquette DWF'!N552,"X","")</f>
        <v/>
      </c>
      <c r="B519" s="291"/>
      <c r="C519" s="515"/>
      <c r="D519" s="515"/>
      <c r="E519" s="289"/>
      <c r="F519" s="289"/>
      <c r="G519" s="289"/>
      <c r="H519" s="289"/>
      <c r="I519" s="289"/>
      <c r="J519" s="289"/>
      <c r="K519" s="293"/>
      <c r="M519" s="521"/>
      <c r="N519" s="291"/>
      <c r="O519" s="515"/>
      <c r="P519" s="515"/>
      <c r="Q519" s="289"/>
      <c r="R519" s="289"/>
      <c r="S519" s="289"/>
      <c r="T519" s="289"/>
      <c r="U519" s="289"/>
      <c r="V519" s="289"/>
      <c r="W519" s="293"/>
    </row>
    <row r="520" spans="1:23" x14ac:dyDescent="0.25">
      <c r="A520" s="138" t="str">
        <f>IF(COUNT('Séries-DWF'!$A$11:$A$50)&gt;'Etiquette DWF'!N552,"X","")</f>
        <v/>
      </c>
      <c r="B520" s="291"/>
      <c r="C520" s="976" t="s">
        <v>260</v>
      </c>
      <c r="D520" s="977"/>
      <c r="E520" s="959"/>
      <c r="F520" s="959"/>
      <c r="G520" s="959"/>
      <c r="H520" s="959"/>
      <c r="I520" s="959"/>
      <c r="J520" s="960"/>
      <c r="K520" s="293"/>
      <c r="M520" s="521"/>
      <c r="N520" s="291"/>
      <c r="O520" s="976" t="s">
        <v>260</v>
      </c>
      <c r="P520" s="977"/>
      <c r="Q520" s="959"/>
      <c r="R520" s="959"/>
      <c r="S520" s="959"/>
      <c r="T520" s="959"/>
      <c r="U520" s="959"/>
      <c r="V520" s="960"/>
      <c r="W520" s="293"/>
    </row>
    <row r="521" spans="1:23" x14ac:dyDescent="0.25">
      <c r="A521" s="138" t="str">
        <f>IF(COUNT('Séries-DWF'!$A$11:$A$50)&gt;'Etiquette DWF'!N552,"X","")</f>
        <v/>
      </c>
      <c r="B521" s="291"/>
      <c r="C521" s="971"/>
      <c r="D521" s="972"/>
      <c r="E521" s="949"/>
      <c r="F521" s="949"/>
      <c r="G521" s="949"/>
      <c r="H521" s="949"/>
      <c r="I521" s="949"/>
      <c r="J521" s="950"/>
      <c r="K521" s="293"/>
      <c r="M521" s="521"/>
      <c r="N521" s="291"/>
      <c r="O521" s="971"/>
      <c r="P521" s="972"/>
      <c r="Q521" s="949"/>
      <c r="R521" s="949"/>
      <c r="S521" s="949"/>
      <c r="T521" s="949"/>
      <c r="U521" s="949"/>
      <c r="V521" s="950"/>
      <c r="W521" s="293"/>
    </row>
    <row r="522" spans="1:23" x14ac:dyDescent="0.25">
      <c r="A522" s="138" t="str">
        <f>IF(COUNT('Séries-DWF'!$A$11:$A$50)&gt;'Etiquette DWF'!N552,"X","")</f>
        <v/>
      </c>
      <c r="B522" s="291"/>
      <c r="C522" s="971" t="s">
        <v>261</v>
      </c>
      <c r="D522" s="972"/>
      <c r="E522" s="949"/>
      <c r="F522" s="949"/>
      <c r="G522" s="949"/>
      <c r="H522" s="949"/>
      <c r="I522" s="949"/>
      <c r="J522" s="950"/>
      <c r="K522" s="293"/>
      <c r="M522" s="521"/>
      <c r="N522" s="291"/>
      <c r="O522" s="971" t="s">
        <v>261</v>
      </c>
      <c r="P522" s="972"/>
      <c r="Q522" s="949"/>
      <c r="R522" s="949"/>
      <c r="S522" s="949"/>
      <c r="T522" s="949"/>
      <c r="U522" s="949"/>
      <c r="V522" s="950"/>
      <c r="W522" s="293"/>
    </row>
    <row r="523" spans="1:23" ht="15.75" thickBot="1" x14ac:dyDescent="0.3">
      <c r="A523" s="138" t="str">
        <f>IF(COUNT('Séries-DWF'!$A$11:$A$50)&gt;'Etiquette DWF'!N552,"X","")</f>
        <v/>
      </c>
      <c r="B523" s="291"/>
      <c r="C523" s="973"/>
      <c r="D523" s="974"/>
      <c r="E523" s="954"/>
      <c r="F523" s="954"/>
      <c r="G523" s="954"/>
      <c r="H523" s="954"/>
      <c r="I523" s="954"/>
      <c r="J523" s="955"/>
      <c r="K523" s="293"/>
      <c r="M523" s="521"/>
      <c r="N523" s="291"/>
      <c r="O523" s="973"/>
      <c r="P523" s="974"/>
      <c r="Q523" s="954"/>
      <c r="R523" s="954"/>
      <c r="S523" s="954"/>
      <c r="T523" s="954"/>
      <c r="U523" s="954"/>
      <c r="V523" s="955"/>
      <c r="W523" s="293"/>
    </row>
    <row r="524" spans="1:23" ht="15.75" thickBot="1" x14ac:dyDescent="0.3">
      <c r="A524" s="138" t="str">
        <f>IF(COUNT('Séries-DWF'!$A$11:$A$50)&gt;'Etiquette DWF'!N552,"X","")</f>
        <v/>
      </c>
      <c r="B524" s="291"/>
      <c r="C524" s="292"/>
      <c r="D524" s="292"/>
      <c r="E524" s="292"/>
      <c r="F524" s="292"/>
      <c r="G524" s="292"/>
      <c r="H524" s="292"/>
      <c r="I524" s="292"/>
      <c r="J524" s="292"/>
      <c r="K524" s="293"/>
      <c r="M524" s="521"/>
      <c r="N524" s="291"/>
      <c r="O524" s="292"/>
      <c r="P524" s="292"/>
      <c r="Q524" s="292"/>
      <c r="R524" s="292"/>
      <c r="S524" s="292"/>
      <c r="T524" s="292"/>
      <c r="U524" s="292"/>
      <c r="V524" s="292"/>
      <c r="W524" s="293"/>
    </row>
    <row r="525" spans="1:23" x14ac:dyDescent="0.25">
      <c r="A525" s="138" t="str">
        <f>IF(COUNT('Séries-DWF'!$A$11:$A$50)&gt;'Etiquette DWF'!N552,"X","")</f>
        <v/>
      </c>
      <c r="B525" s="291"/>
      <c r="C525" s="956" t="s">
        <v>132</v>
      </c>
      <c r="D525" s="880" t="s">
        <v>133</v>
      </c>
      <c r="E525" s="871"/>
      <c r="F525" s="871"/>
      <c r="G525" s="871"/>
      <c r="H525" s="871"/>
      <c r="I525" s="959"/>
      <c r="J525" s="960"/>
      <c r="K525" s="293"/>
      <c r="M525" s="521"/>
      <c r="N525" s="291"/>
      <c r="O525" s="956" t="s">
        <v>132</v>
      </c>
      <c r="P525" s="880" t="s">
        <v>133</v>
      </c>
      <c r="Q525" s="871"/>
      <c r="R525" s="871"/>
      <c r="S525" s="871"/>
      <c r="T525" s="871"/>
      <c r="U525" s="959"/>
      <c r="V525" s="960"/>
      <c r="W525" s="293"/>
    </row>
    <row r="526" spans="1:23" x14ac:dyDescent="0.25">
      <c r="A526" s="138" t="str">
        <f>IF(COUNT('Séries-DWF'!$A$11:$A$50)&gt;'Etiquette DWF'!N552,"X","")</f>
        <v/>
      </c>
      <c r="B526" s="291"/>
      <c r="C526" s="957"/>
      <c r="D526" s="859" t="s">
        <v>134</v>
      </c>
      <c r="E526" s="864"/>
      <c r="F526" s="864"/>
      <c r="G526" s="864"/>
      <c r="H526" s="864"/>
      <c r="I526" s="949"/>
      <c r="J526" s="950"/>
      <c r="K526" s="293"/>
      <c r="M526" s="521"/>
      <c r="N526" s="291"/>
      <c r="O526" s="957"/>
      <c r="P526" s="859" t="s">
        <v>134</v>
      </c>
      <c r="Q526" s="864"/>
      <c r="R526" s="864"/>
      <c r="S526" s="864"/>
      <c r="T526" s="864"/>
      <c r="U526" s="949"/>
      <c r="V526" s="950"/>
      <c r="W526" s="293"/>
    </row>
    <row r="527" spans="1:23" x14ac:dyDescent="0.25">
      <c r="A527" s="138" t="str">
        <f>IF(COUNT('Séries-DWF'!$A$11:$A$50)&gt;'Etiquette DWF'!N552,"X","")</f>
        <v/>
      </c>
      <c r="B527" s="291"/>
      <c r="C527" s="957"/>
      <c r="D527" s="859" t="s">
        <v>135</v>
      </c>
      <c r="E527" s="864"/>
      <c r="F527" s="864"/>
      <c r="G527" s="864"/>
      <c r="H527" s="864"/>
      <c r="I527" s="949"/>
      <c r="J527" s="950"/>
      <c r="K527" s="293"/>
      <c r="M527" s="521"/>
      <c r="N527" s="291"/>
      <c r="O527" s="957"/>
      <c r="P527" s="859" t="s">
        <v>135</v>
      </c>
      <c r="Q527" s="864"/>
      <c r="R527" s="864"/>
      <c r="S527" s="864"/>
      <c r="T527" s="864"/>
      <c r="U527" s="949"/>
      <c r="V527" s="950"/>
      <c r="W527" s="293"/>
    </row>
    <row r="528" spans="1:23" x14ac:dyDescent="0.25">
      <c r="A528" s="138" t="str">
        <f>IF(COUNT('Séries-DWF'!$A$11:$A$50)&gt;'Etiquette DWF'!N552,"X","")</f>
        <v/>
      </c>
      <c r="B528" s="291"/>
      <c r="C528" s="957"/>
      <c r="D528" s="859" t="s">
        <v>136</v>
      </c>
      <c r="E528" s="864"/>
      <c r="F528" s="864"/>
      <c r="G528" s="864"/>
      <c r="H528" s="864"/>
      <c r="I528" s="949"/>
      <c r="J528" s="950"/>
      <c r="K528" s="293"/>
      <c r="M528" s="521"/>
      <c r="N528" s="291"/>
      <c r="O528" s="957"/>
      <c r="P528" s="859" t="s">
        <v>136</v>
      </c>
      <c r="Q528" s="864"/>
      <c r="R528" s="864"/>
      <c r="S528" s="864"/>
      <c r="T528" s="864"/>
      <c r="U528" s="949"/>
      <c r="V528" s="950"/>
      <c r="W528" s="293"/>
    </row>
    <row r="529" spans="1:23" x14ac:dyDescent="0.25">
      <c r="A529" s="138" t="str">
        <f>IF(COUNT('Séries-DWF'!$A$11:$A$50)&gt;'Etiquette DWF'!N552,"X","")</f>
        <v/>
      </c>
      <c r="B529" s="291"/>
      <c r="C529" s="957"/>
      <c r="D529" s="859" t="s">
        <v>137</v>
      </c>
      <c r="E529" s="864"/>
      <c r="F529" s="864"/>
      <c r="G529" s="864"/>
      <c r="H529" s="864"/>
      <c r="I529" s="949"/>
      <c r="J529" s="950"/>
      <c r="K529" s="293"/>
      <c r="M529" s="521"/>
      <c r="N529" s="291"/>
      <c r="O529" s="957"/>
      <c r="P529" s="859" t="s">
        <v>137</v>
      </c>
      <c r="Q529" s="864"/>
      <c r="R529" s="864"/>
      <c r="S529" s="864"/>
      <c r="T529" s="864"/>
      <c r="U529" s="949"/>
      <c r="V529" s="950"/>
      <c r="W529" s="293"/>
    </row>
    <row r="530" spans="1:23" ht="15.75" thickBot="1" x14ac:dyDescent="0.3">
      <c r="A530" s="138" t="str">
        <f>IF(COUNT('Séries-DWF'!$A$11:$A$50)&gt;'Etiquette DWF'!N552,"X","")</f>
        <v/>
      </c>
      <c r="B530" s="291"/>
      <c r="C530" s="958"/>
      <c r="D530" s="862" t="s">
        <v>138</v>
      </c>
      <c r="E530" s="975"/>
      <c r="F530" s="975"/>
      <c r="G530" s="975"/>
      <c r="H530" s="975"/>
      <c r="I530" s="954"/>
      <c r="J530" s="955"/>
      <c r="K530" s="293"/>
      <c r="M530" s="521"/>
      <c r="N530" s="291"/>
      <c r="O530" s="958"/>
      <c r="P530" s="862" t="s">
        <v>138</v>
      </c>
      <c r="Q530" s="975"/>
      <c r="R530" s="975"/>
      <c r="S530" s="975"/>
      <c r="T530" s="975"/>
      <c r="U530" s="954"/>
      <c r="V530" s="955"/>
      <c r="W530" s="293"/>
    </row>
    <row r="531" spans="1:23" x14ac:dyDescent="0.25">
      <c r="A531" s="138" t="str">
        <f>IF(COUNT('Séries-DWF'!$A$11:$A$50)&gt;'Etiquette DWF'!N552,"X","")</f>
        <v/>
      </c>
      <c r="B531" s="291"/>
      <c r="C531" s="961" t="s">
        <v>145</v>
      </c>
      <c r="D531" s="963" t="s">
        <v>146</v>
      </c>
      <c r="E531" s="964"/>
      <c r="F531" s="964"/>
      <c r="G531" s="964"/>
      <c r="H531" s="964"/>
      <c r="I531" s="965"/>
      <c r="J531" s="966"/>
      <c r="K531" s="293"/>
      <c r="M531" s="521"/>
      <c r="N531" s="291"/>
      <c r="O531" s="961" t="s">
        <v>145</v>
      </c>
      <c r="P531" s="963" t="s">
        <v>146</v>
      </c>
      <c r="Q531" s="964"/>
      <c r="R531" s="964"/>
      <c r="S531" s="964"/>
      <c r="T531" s="964"/>
      <c r="U531" s="965"/>
      <c r="V531" s="966"/>
      <c r="W531" s="293"/>
    </row>
    <row r="532" spans="1:23" x14ac:dyDescent="0.25">
      <c r="A532" s="138" t="str">
        <f>IF(COUNT('Séries-DWF'!$A$11:$A$50)&gt;'Etiquette DWF'!N552,"X","")</f>
        <v/>
      </c>
      <c r="B532" s="291"/>
      <c r="C532" s="957"/>
      <c r="D532" s="859" t="s">
        <v>147</v>
      </c>
      <c r="E532" s="864"/>
      <c r="F532" s="864"/>
      <c r="G532" s="864"/>
      <c r="H532" s="864"/>
      <c r="I532" s="949"/>
      <c r="J532" s="950"/>
      <c r="K532" s="293"/>
      <c r="M532" s="521"/>
      <c r="N532" s="291"/>
      <c r="O532" s="957"/>
      <c r="P532" s="859" t="s">
        <v>147</v>
      </c>
      <c r="Q532" s="864"/>
      <c r="R532" s="864"/>
      <c r="S532" s="864"/>
      <c r="T532" s="864"/>
      <c r="U532" s="949"/>
      <c r="V532" s="950"/>
      <c r="W532" s="293"/>
    </row>
    <row r="533" spans="1:23" x14ac:dyDescent="0.25">
      <c r="A533" s="138" t="str">
        <f>IF(COUNT('Séries-DWF'!$A$11:$A$50)&gt;'Etiquette DWF'!N552,"X","")</f>
        <v/>
      </c>
      <c r="B533" s="291"/>
      <c r="C533" s="957"/>
      <c r="D533" s="859" t="s">
        <v>148</v>
      </c>
      <c r="E533" s="864"/>
      <c r="F533" s="864"/>
      <c r="G533" s="864"/>
      <c r="H533" s="864"/>
      <c r="I533" s="949"/>
      <c r="J533" s="950"/>
      <c r="K533" s="293"/>
      <c r="M533" s="521"/>
      <c r="N533" s="291"/>
      <c r="O533" s="957"/>
      <c r="P533" s="859" t="s">
        <v>148</v>
      </c>
      <c r="Q533" s="864"/>
      <c r="R533" s="864"/>
      <c r="S533" s="864"/>
      <c r="T533" s="864"/>
      <c r="U533" s="949"/>
      <c r="V533" s="950"/>
      <c r="W533" s="293"/>
    </row>
    <row r="534" spans="1:23" x14ac:dyDescent="0.25">
      <c r="A534" s="138" t="str">
        <f>IF(COUNT('Séries-DWF'!$A$11:$A$50)&gt;'Etiquette DWF'!N552,"X","")</f>
        <v/>
      </c>
      <c r="B534" s="291"/>
      <c r="C534" s="957"/>
      <c r="D534" s="859" t="s">
        <v>149</v>
      </c>
      <c r="E534" s="864"/>
      <c r="F534" s="864"/>
      <c r="G534" s="864"/>
      <c r="H534" s="864"/>
      <c r="I534" s="949"/>
      <c r="J534" s="950"/>
      <c r="K534" s="293"/>
      <c r="M534" s="521"/>
      <c r="N534" s="291"/>
      <c r="O534" s="957"/>
      <c r="P534" s="859" t="s">
        <v>149</v>
      </c>
      <c r="Q534" s="864"/>
      <c r="R534" s="864"/>
      <c r="S534" s="864"/>
      <c r="T534" s="864"/>
      <c r="U534" s="949"/>
      <c r="V534" s="950"/>
      <c r="W534" s="293"/>
    </row>
    <row r="535" spans="1:23" x14ac:dyDescent="0.25">
      <c r="A535" s="138" t="str">
        <f>IF(COUNT('Séries-DWF'!$A$11:$A$50)&gt;'Etiquette DWF'!N552,"X","")</f>
        <v/>
      </c>
      <c r="B535" s="291"/>
      <c r="C535" s="957"/>
      <c r="D535" s="859" t="s">
        <v>150</v>
      </c>
      <c r="E535" s="864"/>
      <c r="F535" s="864"/>
      <c r="G535" s="864"/>
      <c r="H535" s="864"/>
      <c r="I535" s="949"/>
      <c r="J535" s="950"/>
      <c r="K535" s="293"/>
      <c r="M535" s="521"/>
      <c r="N535" s="291"/>
      <c r="O535" s="957"/>
      <c r="P535" s="859" t="s">
        <v>150</v>
      </c>
      <c r="Q535" s="864"/>
      <c r="R535" s="864"/>
      <c r="S535" s="864"/>
      <c r="T535" s="864"/>
      <c r="U535" s="949"/>
      <c r="V535" s="950"/>
      <c r="W535" s="293"/>
    </row>
    <row r="536" spans="1:23" x14ac:dyDescent="0.25">
      <c r="A536" s="138" t="str">
        <f>IF(COUNT('Séries-DWF'!$A$11:$A$50)&gt;'Etiquette DWF'!N552,"X","")</f>
        <v/>
      </c>
      <c r="B536" s="291"/>
      <c r="C536" s="957"/>
      <c r="D536" s="859" t="s">
        <v>151</v>
      </c>
      <c r="E536" s="864"/>
      <c r="F536" s="864"/>
      <c r="G536" s="864"/>
      <c r="H536" s="864"/>
      <c r="I536" s="949"/>
      <c r="J536" s="950"/>
      <c r="K536" s="293"/>
      <c r="M536" s="521"/>
      <c r="N536" s="291"/>
      <c r="O536" s="957"/>
      <c r="P536" s="859" t="s">
        <v>151</v>
      </c>
      <c r="Q536" s="864"/>
      <c r="R536" s="864"/>
      <c r="S536" s="864"/>
      <c r="T536" s="864"/>
      <c r="U536" s="949"/>
      <c r="V536" s="950"/>
      <c r="W536" s="293"/>
    </row>
    <row r="537" spans="1:23" ht="15.75" thickBot="1" x14ac:dyDescent="0.3">
      <c r="A537" s="138" t="str">
        <f>IF(COUNT('Séries-DWF'!$A$11:$A$50)&gt;'Etiquette DWF'!N552,"X","")</f>
        <v/>
      </c>
      <c r="B537" s="291"/>
      <c r="C537" s="962"/>
      <c r="D537" s="967" t="s">
        <v>152</v>
      </c>
      <c r="E537" s="968"/>
      <c r="F537" s="968"/>
      <c r="G537" s="968"/>
      <c r="H537" s="968"/>
      <c r="I537" s="969"/>
      <c r="J537" s="970"/>
      <c r="K537" s="293"/>
      <c r="M537" s="521"/>
      <c r="N537" s="291"/>
      <c r="O537" s="962"/>
      <c r="P537" s="967" t="s">
        <v>152</v>
      </c>
      <c r="Q537" s="968"/>
      <c r="R537" s="968"/>
      <c r="S537" s="968"/>
      <c r="T537" s="968"/>
      <c r="U537" s="969"/>
      <c r="V537" s="970"/>
      <c r="W537" s="293"/>
    </row>
    <row r="538" spans="1:23" x14ac:dyDescent="0.25">
      <c r="A538" s="138" t="str">
        <f>IF(COUNT('Séries-DWF'!$A$11:$A$50)&gt;'Etiquette DWF'!N552,"X","")</f>
        <v/>
      </c>
      <c r="B538" s="291"/>
      <c r="C538" s="956" t="s">
        <v>126</v>
      </c>
      <c r="D538" s="918" t="s">
        <v>263</v>
      </c>
      <c r="E538" s="919"/>
      <c r="F538" s="920"/>
      <c r="G538" s="416" t="s">
        <v>174</v>
      </c>
      <c r="H538" s="416"/>
      <c r="I538" s="959"/>
      <c r="J538" s="960"/>
      <c r="K538" s="293"/>
      <c r="M538" s="521"/>
      <c r="N538" s="291"/>
      <c r="O538" s="956" t="s">
        <v>126</v>
      </c>
      <c r="P538" s="918" t="s">
        <v>263</v>
      </c>
      <c r="Q538" s="919"/>
      <c r="R538" s="920"/>
      <c r="S538" s="416" t="s">
        <v>174</v>
      </c>
      <c r="T538" s="416"/>
      <c r="U538" s="959"/>
      <c r="V538" s="960"/>
      <c r="W538" s="293"/>
    </row>
    <row r="539" spans="1:23" x14ac:dyDescent="0.25">
      <c r="A539" s="138" t="str">
        <f>IF(COUNT('Séries-DWF'!$A$11:$A$50)&gt;'Etiquette DWF'!N552,"X","")</f>
        <v/>
      </c>
      <c r="B539" s="291"/>
      <c r="C539" s="957"/>
      <c r="D539" s="913" t="s">
        <v>128</v>
      </c>
      <c r="E539" s="914"/>
      <c r="F539" s="915"/>
      <c r="G539" s="110" t="s">
        <v>266</v>
      </c>
      <c r="H539" s="110"/>
      <c r="I539" s="949"/>
      <c r="J539" s="950"/>
      <c r="K539" s="293"/>
      <c r="M539" s="521"/>
      <c r="N539" s="291"/>
      <c r="O539" s="957"/>
      <c r="P539" s="913" t="s">
        <v>128</v>
      </c>
      <c r="Q539" s="914"/>
      <c r="R539" s="915"/>
      <c r="S539" s="110" t="s">
        <v>266</v>
      </c>
      <c r="T539" s="110"/>
      <c r="U539" s="949"/>
      <c r="V539" s="950"/>
      <c r="W539" s="293"/>
    </row>
    <row r="540" spans="1:23" x14ac:dyDescent="0.25">
      <c r="A540" s="138" t="str">
        <f>IF(COUNT('Séries-DWF'!$A$11:$A$50)&gt;'Etiquette DWF'!N552,"X","")</f>
        <v/>
      </c>
      <c r="B540" s="291"/>
      <c r="C540" s="957"/>
      <c r="D540" s="913" t="s">
        <v>264</v>
      </c>
      <c r="E540" s="914"/>
      <c r="F540" s="915"/>
      <c r="G540" s="110" t="s">
        <v>265</v>
      </c>
      <c r="H540" s="110"/>
      <c r="I540" s="949"/>
      <c r="J540" s="950"/>
      <c r="K540" s="293"/>
      <c r="M540" s="521"/>
      <c r="N540" s="291"/>
      <c r="O540" s="957"/>
      <c r="P540" s="913" t="s">
        <v>264</v>
      </c>
      <c r="Q540" s="914"/>
      <c r="R540" s="915"/>
      <c r="S540" s="110" t="s">
        <v>265</v>
      </c>
      <c r="T540" s="110"/>
      <c r="U540" s="949"/>
      <c r="V540" s="950"/>
      <c r="W540" s="293"/>
    </row>
    <row r="541" spans="1:23" x14ac:dyDescent="0.25">
      <c r="A541" s="138" t="str">
        <f>IF(COUNT('Séries-DWF'!$A$11:$A$50)&gt;'Etiquette DWF'!N552,"X","")</f>
        <v/>
      </c>
      <c r="B541" s="291"/>
      <c r="C541" s="957"/>
      <c r="D541" s="533" t="s">
        <v>267</v>
      </c>
      <c r="E541" s="518"/>
      <c r="F541" s="518"/>
      <c r="G541" s="110" t="s">
        <v>164</v>
      </c>
      <c r="H541" s="110"/>
      <c r="I541" s="949"/>
      <c r="J541" s="950"/>
      <c r="K541" s="293"/>
      <c r="M541" s="521"/>
      <c r="N541" s="291"/>
      <c r="O541" s="957"/>
      <c r="P541" s="533" t="s">
        <v>267</v>
      </c>
      <c r="Q541" s="518"/>
      <c r="R541" s="518"/>
      <c r="S541" s="110" t="s">
        <v>164</v>
      </c>
      <c r="T541" s="110"/>
      <c r="U541" s="949"/>
      <c r="V541" s="950"/>
      <c r="W541" s="293"/>
    </row>
    <row r="542" spans="1:23" ht="15.75" thickBot="1" x14ac:dyDescent="0.3">
      <c r="A542" s="138" t="str">
        <f>IF(COUNT('Séries-DWF'!$A$11:$A$50)&gt;'Etiquette DWF'!N552,"X","")</f>
        <v/>
      </c>
      <c r="B542" s="291"/>
      <c r="C542" s="958"/>
      <c r="D542" s="534" t="s">
        <v>268</v>
      </c>
      <c r="E542" s="519"/>
      <c r="F542" s="519"/>
      <c r="G542" s="3" t="s">
        <v>164</v>
      </c>
      <c r="H542" s="3"/>
      <c r="I542" s="954"/>
      <c r="J542" s="955"/>
      <c r="K542" s="293"/>
      <c r="M542" s="521"/>
      <c r="N542" s="291"/>
      <c r="O542" s="958"/>
      <c r="P542" s="534" t="s">
        <v>268</v>
      </c>
      <c r="Q542" s="519"/>
      <c r="R542" s="519"/>
      <c r="S542" s="3" t="s">
        <v>164</v>
      </c>
      <c r="T542" s="3"/>
      <c r="U542" s="954"/>
      <c r="V542" s="955"/>
      <c r="W542" s="293"/>
    </row>
    <row r="543" spans="1:23" ht="15.75" thickBot="1" x14ac:dyDescent="0.3">
      <c r="A543" s="138" t="str">
        <f>IF(COUNT('Séries-DWF'!$A$11:$A$50)&gt;'Etiquette DWF'!N552,"X","")</f>
        <v/>
      </c>
      <c r="B543" s="291"/>
      <c r="C543" s="292"/>
      <c r="D543" s="292"/>
      <c r="E543" s="292"/>
      <c r="F543" s="292"/>
      <c r="G543" s="292"/>
      <c r="H543" s="292"/>
      <c r="I543" s="292"/>
      <c r="J543" s="292"/>
      <c r="K543" s="293"/>
      <c r="M543" s="521"/>
      <c r="N543" s="291"/>
      <c r="O543" s="292"/>
      <c r="P543" s="292"/>
      <c r="Q543" s="292"/>
      <c r="R543" s="292"/>
      <c r="S543" s="292"/>
      <c r="T543" s="292"/>
      <c r="U543" s="292"/>
      <c r="V543" s="292"/>
      <c r="W543" s="293"/>
    </row>
    <row r="544" spans="1:23" ht="18.75" x14ac:dyDescent="0.3">
      <c r="A544" s="138" t="str">
        <f>IF(COUNT('Séries-DWF'!$A$11:$A$50)&gt;'Etiquette DWF'!N552,"X","")</f>
        <v/>
      </c>
      <c r="B544" s="291"/>
      <c r="C544" s="901" t="s">
        <v>269</v>
      </c>
      <c r="D544" s="902"/>
      <c r="E544" s="902"/>
      <c r="F544" s="902"/>
      <c r="G544" s="902"/>
      <c r="H544" s="902"/>
      <c r="I544" s="902"/>
      <c r="J544" s="903"/>
      <c r="K544" s="293"/>
      <c r="M544" s="521"/>
      <c r="N544" s="291"/>
      <c r="O544" s="901" t="s">
        <v>269</v>
      </c>
      <c r="P544" s="902"/>
      <c r="Q544" s="902"/>
      <c r="R544" s="902"/>
      <c r="S544" s="902"/>
      <c r="T544" s="902"/>
      <c r="U544" s="902"/>
      <c r="V544" s="903"/>
      <c r="W544" s="293"/>
    </row>
    <row r="545" spans="1:23" x14ac:dyDescent="0.25">
      <c r="A545" s="138" t="str">
        <f>IF(COUNT('Séries-DWF'!$A$11:$A$50)&gt;'Etiquette DWF'!N552,"X","")</f>
        <v/>
      </c>
      <c r="B545" s="291"/>
      <c r="C545" s="904"/>
      <c r="D545" s="905"/>
      <c r="E545" s="905"/>
      <c r="F545" s="905"/>
      <c r="G545" s="905"/>
      <c r="H545" s="905"/>
      <c r="I545" s="905"/>
      <c r="J545" s="906"/>
      <c r="K545" s="293"/>
      <c r="M545" s="521"/>
      <c r="N545" s="291"/>
      <c r="O545" s="904"/>
      <c r="P545" s="905"/>
      <c r="Q545" s="905"/>
      <c r="R545" s="905"/>
      <c r="S545" s="905"/>
      <c r="T545" s="905"/>
      <c r="U545" s="905"/>
      <c r="V545" s="906"/>
      <c r="W545" s="293"/>
    </row>
    <row r="546" spans="1:23" x14ac:dyDescent="0.25">
      <c r="A546" s="138" t="str">
        <f>IF(COUNT('Séries-DWF'!$A$11:$A$50)&gt;'Etiquette DWF'!N552,"X","")</f>
        <v/>
      </c>
      <c r="B546" s="291"/>
      <c r="C546" s="907"/>
      <c r="D546" s="908"/>
      <c r="E546" s="908"/>
      <c r="F546" s="908"/>
      <c r="G546" s="908"/>
      <c r="H546" s="908"/>
      <c r="I546" s="908"/>
      <c r="J546" s="909"/>
      <c r="K546" s="293"/>
      <c r="M546" s="521"/>
      <c r="N546" s="291"/>
      <c r="O546" s="907"/>
      <c r="P546" s="908"/>
      <c r="Q546" s="908"/>
      <c r="R546" s="908"/>
      <c r="S546" s="908"/>
      <c r="T546" s="908"/>
      <c r="U546" s="908"/>
      <c r="V546" s="909"/>
      <c r="W546" s="293"/>
    </row>
    <row r="547" spans="1:23" x14ac:dyDescent="0.25">
      <c r="A547" s="138" t="str">
        <f>IF(COUNT('Séries-DWF'!$A$11:$A$50)&gt;'Etiquette DWF'!N552,"X","")</f>
        <v/>
      </c>
      <c r="B547" s="291"/>
      <c r="C547" s="907"/>
      <c r="D547" s="908"/>
      <c r="E547" s="908"/>
      <c r="F547" s="908"/>
      <c r="G547" s="908"/>
      <c r="H547" s="908"/>
      <c r="I547" s="908"/>
      <c r="J547" s="909"/>
      <c r="K547" s="293"/>
      <c r="M547" s="521"/>
      <c r="N547" s="291"/>
      <c r="O547" s="907"/>
      <c r="P547" s="908"/>
      <c r="Q547" s="908"/>
      <c r="R547" s="908"/>
      <c r="S547" s="908"/>
      <c r="T547" s="908"/>
      <c r="U547" s="908"/>
      <c r="V547" s="909"/>
      <c r="W547" s="293"/>
    </row>
    <row r="548" spans="1:23" ht="15.75" thickBot="1" x14ac:dyDescent="0.3">
      <c r="A548" s="138" t="str">
        <f>IF(COUNT('Séries-DWF'!$A$11:$A$50)&gt;'Etiquette DWF'!N552,"X","")</f>
        <v/>
      </c>
      <c r="B548" s="291"/>
      <c r="C548" s="910"/>
      <c r="D548" s="911"/>
      <c r="E548" s="911"/>
      <c r="F548" s="911"/>
      <c r="G548" s="911"/>
      <c r="H548" s="911"/>
      <c r="I548" s="911"/>
      <c r="J548" s="912"/>
      <c r="K548" s="293"/>
      <c r="M548" s="521"/>
      <c r="N548" s="291"/>
      <c r="O548" s="910"/>
      <c r="P548" s="911"/>
      <c r="Q548" s="911"/>
      <c r="R548" s="911"/>
      <c r="S548" s="911"/>
      <c r="T548" s="911"/>
      <c r="U548" s="911"/>
      <c r="V548" s="912"/>
      <c r="W548" s="293"/>
    </row>
    <row r="549" spans="1:23" ht="15.75" thickBot="1" x14ac:dyDescent="0.3">
      <c r="A549" s="138" t="str">
        <f>IF(COUNT('Séries-DWF'!$A$11:$A$50)&gt;'Etiquette DWF'!N552,"X","")</f>
        <v/>
      </c>
      <c r="B549" s="294"/>
      <c r="C549" s="295"/>
      <c r="D549" s="295"/>
      <c r="E549" s="295"/>
      <c r="F549" s="295"/>
      <c r="G549" s="295"/>
      <c r="H549" s="295"/>
      <c r="I549" s="295"/>
      <c r="J549" s="295"/>
      <c r="K549" s="296"/>
      <c r="M549" s="521"/>
      <c r="N549" s="294"/>
      <c r="O549" s="295"/>
      <c r="P549" s="295"/>
      <c r="Q549" s="295"/>
      <c r="R549" s="295"/>
      <c r="S549" s="295"/>
      <c r="T549" s="295"/>
      <c r="U549" s="295"/>
      <c r="V549" s="295"/>
      <c r="W549" s="296"/>
    </row>
    <row r="550" spans="1:23" ht="15" customHeight="1" x14ac:dyDescent="0.25">
      <c r="A550" s="138" t="str">
        <f>IF(COUNT('Séries-DWF'!$A$11:$A$50)&gt;'Etiquette DWF'!N552,"X","")</f>
        <v/>
      </c>
      <c r="B550" s="522"/>
      <c r="C550" s="522"/>
      <c r="D550" s="522"/>
      <c r="E550" s="522"/>
      <c r="F550" s="522"/>
      <c r="G550" s="522"/>
      <c r="H550" s="522"/>
      <c r="I550" s="522"/>
      <c r="J550" s="522"/>
      <c r="K550" s="522"/>
      <c r="L550" s="522"/>
      <c r="M550" s="523"/>
      <c r="N550" s="522"/>
      <c r="O550" s="522"/>
      <c r="P550" s="522"/>
      <c r="Q550" s="522"/>
      <c r="R550" s="522"/>
      <c r="S550" s="522"/>
      <c r="T550" s="522"/>
      <c r="U550" s="522"/>
      <c r="V550" s="522"/>
      <c r="W550" s="522"/>
    </row>
    <row r="551" spans="1:23" ht="15" customHeight="1" thickBot="1" x14ac:dyDescent="0.3">
      <c r="A551" s="138" t="str">
        <f>IF(COUNT('Séries-DWF'!$A$11:$A$50)&gt;'Etiquette DWF'!N552,"X","")</f>
        <v/>
      </c>
      <c r="M551" s="521"/>
    </row>
    <row r="552" spans="1:23" x14ac:dyDescent="0.25">
      <c r="A552" s="138" t="str">
        <f>IF(COUNT('Séries-DWF'!$A$11:$A$50)&gt;'Etiquette DWF'!N552,"X","")</f>
        <v/>
      </c>
      <c r="B552" s="137">
        <f>N502+1</f>
        <v>22</v>
      </c>
      <c r="C552" s="289"/>
      <c r="D552" s="289"/>
      <c r="E552" s="289"/>
      <c r="F552" s="289"/>
      <c r="G552" s="289"/>
      <c r="H552" s="289"/>
      <c r="I552" s="289"/>
      <c r="J552" s="289"/>
      <c r="K552" s="290"/>
      <c r="M552" s="521"/>
      <c r="N552" s="137">
        <f>B552+1</f>
        <v>23</v>
      </c>
      <c r="O552" s="289"/>
      <c r="P552" s="289"/>
      <c r="Q552" s="289"/>
      <c r="R552" s="289"/>
      <c r="S552" s="289"/>
      <c r="T552" s="289"/>
      <c r="U552" s="289"/>
      <c r="V552" s="289"/>
      <c r="W552" s="290"/>
    </row>
    <row r="553" spans="1:23" ht="23.25" x14ac:dyDescent="0.35">
      <c r="A553" s="138" t="str">
        <f>IF(COUNT('Séries-DWF'!$A$11:$A$50)&gt;'Etiquette DWF'!N552,"X","")</f>
        <v/>
      </c>
      <c r="B553" s="291"/>
      <c r="C553" s="931" t="s">
        <v>246</v>
      </c>
      <c r="D553" s="931"/>
      <c r="E553" s="953" t="str">
        <f ca="1">OFFSET('Séries-DWF'!$A$11,B552,13)</f>
        <v/>
      </c>
      <c r="F553" s="953"/>
      <c r="G553" s="953"/>
      <c r="H553" s="953"/>
      <c r="I553" s="953"/>
      <c r="J553" s="953"/>
      <c r="K553" s="293"/>
      <c r="M553" s="521"/>
      <c r="N553" s="291"/>
      <c r="O553" s="931" t="s">
        <v>246</v>
      </c>
      <c r="P553" s="931"/>
      <c r="Q553" s="953" t="str">
        <f ca="1">OFFSET('Séries-DWF'!$A$11,N552,13)</f>
        <v/>
      </c>
      <c r="R553" s="953"/>
      <c r="S553" s="953"/>
      <c r="T553" s="953"/>
      <c r="U553" s="953"/>
      <c r="V553" s="953"/>
      <c r="W553" s="293"/>
    </row>
    <row r="554" spans="1:23" x14ac:dyDescent="0.25">
      <c r="A554" s="138" t="str">
        <f>IF(COUNT('Séries-DWF'!$A$11:$A$50)&gt;'Etiquette DWF'!N552,"X","")</f>
        <v/>
      </c>
      <c r="B554" s="291"/>
      <c r="C554" s="945"/>
      <c r="D554" s="945"/>
      <c r="E554" s="945"/>
      <c r="F554" s="945"/>
      <c r="G554" s="945"/>
      <c r="H554" s="945"/>
      <c r="I554" s="945"/>
      <c r="J554" s="945"/>
      <c r="K554" s="293"/>
      <c r="M554" s="521"/>
      <c r="N554" s="291"/>
      <c r="O554" s="945"/>
      <c r="P554" s="945"/>
      <c r="Q554" s="945"/>
      <c r="R554" s="945"/>
      <c r="S554" s="945"/>
      <c r="T554" s="945"/>
      <c r="U554" s="945"/>
      <c r="V554" s="945"/>
      <c r="W554" s="293"/>
    </row>
    <row r="555" spans="1:23" ht="21" x14ac:dyDescent="0.35">
      <c r="A555" s="138" t="str">
        <f>IF(COUNT('Séries-DWF'!$A$11:$A$50)&gt;'Etiquette DWF'!N552,"X","")</f>
        <v/>
      </c>
      <c r="B555" s="291"/>
      <c r="C555" s="931" t="s">
        <v>39</v>
      </c>
      <c r="D555" s="931"/>
      <c r="E555" s="932" t="str">
        <f ca="1">OFFSET('Séries-DWF'!$A$11,B552,0)</f>
        <v/>
      </c>
      <c r="F555" s="932"/>
      <c r="G555" s="948" t="s">
        <v>67</v>
      </c>
      <c r="H555" s="948"/>
      <c r="I555" s="932" t="str">
        <f ca="1">OFFSET('Séries-DWF'!$A$11,B552,6)</f>
        <v/>
      </c>
      <c r="J555" s="932"/>
      <c r="K555" s="293"/>
      <c r="M555" s="521"/>
      <c r="N555" s="291"/>
      <c r="O555" s="931" t="s">
        <v>39</v>
      </c>
      <c r="P555" s="931"/>
      <c r="Q555" s="932" t="str">
        <f ca="1">OFFSET('Séries-DWF'!$A$11,N552,0)</f>
        <v/>
      </c>
      <c r="R555" s="932"/>
      <c r="S555" s="948" t="s">
        <v>67</v>
      </c>
      <c r="T555" s="948"/>
      <c r="U555" s="932" t="str">
        <f ca="1">OFFSET('Séries-DWF'!$A$11,N552,6)</f>
        <v/>
      </c>
      <c r="V555" s="932"/>
      <c r="W555" s="293"/>
    </row>
    <row r="556" spans="1:23" ht="23.25" x14ac:dyDescent="0.35">
      <c r="A556" s="138" t="str">
        <f>IF(COUNT('Séries-DWF'!$A$11:$A$50)&gt;'Etiquette DWF'!N552,"X","")</f>
        <v/>
      </c>
      <c r="B556" s="291"/>
      <c r="C556" s="931" t="s">
        <v>1</v>
      </c>
      <c r="D556" s="931"/>
      <c r="E556" s="953" t="str">
        <f ca="1">OFFSET('Séries-DWF'!$A$11,B552,9)</f>
        <v/>
      </c>
      <c r="F556" s="953"/>
      <c r="G556" s="948" t="s">
        <v>2</v>
      </c>
      <c r="H556" s="948"/>
      <c r="I556" s="932" t="str">
        <f ca="1">OFFSET('Séries-DWF'!$A$11,B552,10)</f>
        <v/>
      </c>
      <c r="J556" s="932"/>
      <c r="K556" s="293"/>
      <c r="M556" s="521"/>
      <c r="N556" s="291"/>
      <c r="O556" s="931" t="s">
        <v>1</v>
      </c>
      <c r="P556" s="931"/>
      <c r="Q556" s="953" t="str">
        <f ca="1">OFFSET('Séries-DWF'!$A$11,N552,9)</f>
        <v/>
      </c>
      <c r="R556" s="953"/>
      <c r="S556" s="948" t="s">
        <v>2</v>
      </c>
      <c r="T556" s="948"/>
      <c r="U556" s="932" t="str">
        <f ca="1">OFFSET('Séries-DWF'!$A$11,N552,10)</f>
        <v/>
      </c>
      <c r="V556" s="932"/>
      <c r="W556" s="293"/>
    </row>
    <row r="557" spans="1:23" ht="21" x14ac:dyDescent="0.35">
      <c r="A557" s="138" t="str">
        <f>IF(COUNT('Séries-DWF'!$A$11:$A$50)&gt;'Etiquette DWF'!N552,"X","")</f>
        <v/>
      </c>
      <c r="B557" s="291"/>
      <c r="C557" s="520" t="s">
        <v>258</v>
      </c>
      <c r="D557" s="520"/>
      <c r="E557" s="527" t="str">
        <f ca="1">OFFSET('Séries-DWF'!$A$11,B552,11)</f>
        <v/>
      </c>
      <c r="F557" s="525"/>
      <c r="G557" s="866" t="s">
        <v>270</v>
      </c>
      <c r="H557" s="866"/>
      <c r="I557" s="527" t="str">
        <f ca="1">OFFSET('Séries-DWF'!$A$11,B552,8)</f>
        <v/>
      </c>
      <c r="J557" s="527"/>
      <c r="K557" s="293"/>
      <c r="M557" s="521"/>
      <c r="N557" s="291"/>
      <c r="O557" s="520" t="s">
        <v>258</v>
      </c>
      <c r="P557" s="520"/>
      <c r="Q557" s="527" t="str">
        <f ca="1">OFFSET('Séries-DWF'!$A$11,N552,11)</f>
        <v/>
      </c>
      <c r="R557" s="525"/>
      <c r="S557" s="866" t="s">
        <v>270</v>
      </c>
      <c r="T557" s="866"/>
      <c r="U557" s="527" t="str">
        <f ca="1">OFFSET('Séries-DWF'!$A$11,N552,8)</f>
        <v/>
      </c>
      <c r="V557" s="527"/>
      <c r="W557" s="293"/>
    </row>
    <row r="558" spans="1:23" ht="18.75" x14ac:dyDescent="0.3">
      <c r="A558" s="138" t="str">
        <f>IF(COUNT('Séries-DWF'!$A$11:$A$50)&gt;'Etiquette DWF'!N552,"X","")</f>
        <v/>
      </c>
      <c r="B558" s="291"/>
      <c r="C558" s="952" t="s">
        <v>68</v>
      </c>
      <c r="D558" s="952"/>
      <c r="E558" s="866" t="s">
        <v>69</v>
      </c>
      <c r="F558" s="866"/>
      <c r="G558" s="951" t="str">
        <f ca="1">OFFSET('Séries-DWF'!$A$11,B552,2)</f>
        <v/>
      </c>
      <c r="H558" s="951"/>
      <c r="I558" s="951"/>
      <c r="J558" s="951"/>
      <c r="K558" s="293"/>
      <c r="M558" s="521"/>
      <c r="N558" s="291"/>
      <c r="O558" s="952" t="s">
        <v>68</v>
      </c>
      <c r="P558" s="952"/>
      <c r="Q558" s="866" t="s">
        <v>69</v>
      </c>
      <c r="R558" s="866"/>
      <c r="S558" s="951" t="str">
        <f ca="1">OFFSET('Séries-DWF'!$A$11,N552,2)</f>
        <v/>
      </c>
      <c r="T558" s="951"/>
      <c r="U558" s="951"/>
      <c r="V558" s="951"/>
      <c r="W558" s="293"/>
    </row>
    <row r="559" spans="1:23" ht="18.75" x14ac:dyDescent="0.3">
      <c r="A559" s="138" t="str">
        <f>IF(COUNT('Séries-DWF'!$A$11:$A$50)&gt;'Etiquette DWF'!N552,"X","")</f>
        <v/>
      </c>
      <c r="B559" s="291"/>
      <c r="C559" s="952"/>
      <c r="D559" s="952"/>
      <c r="E559" s="866" t="s">
        <v>70</v>
      </c>
      <c r="F559" s="866"/>
      <c r="G559" s="951" t="str">
        <f ca="1">OFFSET('Séries-DWF'!$A$11,B552,3)</f>
        <v/>
      </c>
      <c r="H559" s="951"/>
      <c r="I559" s="951"/>
      <c r="J559" s="951"/>
      <c r="K559" s="293"/>
      <c r="M559" s="521"/>
      <c r="N559" s="291"/>
      <c r="O559" s="952"/>
      <c r="P559" s="952"/>
      <c r="Q559" s="866" t="s">
        <v>70</v>
      </c>
      <c r="R559" s="866"/>
      <c r="S559" s="951" t="str">
        <f ca="1">OFFSET('Séries-DWF'!$A$11,N552,3)</f>
        <v/>
      </c>
      <c r="T559" s="951"/>
      <c r="U559" s="951"/>
      <c r="V559" s="951"/>
      <c r="W559" s="293"/>
    </row>
    <row r="560" spans="1:23" ht="18.75" x14ac:dyDescent="0.3">
      <c r="A560" s="138" t="str">
        <f>IF(COUNT('Séries-DWF'!$A$11:$A$50)&gt;'Etiquette DWF'!N552,"X","")</f>
        <v/>
      </c>
      <c r="B560" s="291"/>
      <c r="C560" s="952"/>
      <c r="D560" s="952"/>
      <c r="E560" s="866" t="s">
        <v>257</v>
      </c>
      <c r="F560" s="866"/>
      <c r="G560" s="951" t="str">
        <f ca="1">OFFSET('Séries-DWF'!$A$11,B552,4)</f>
        <v/>
      </c>
      <c r="H560" s="951"/>
      <c r="I560" s="951"/>
      <c r="J560" s="951"/>
      <c r="K560" s="293"/>
      <c r="M560" s="521"/>
      <c r="N560" s="291"/>
      <c r="O560" s="952"/>
      <c r="P560" s="952"/>
      <c r="Q560" s="866" t="s">
        <v>257</v>
      </c>
      <c r="R560" s="866"/>
      <c r="S560" s="951" t="str">
        <f ca="1">OFFSET('Séries-DWF'!$A$11,N552,4)</f>
        <v/>
      </c>
      <c r="T560" s="951"/>
      <c r="U560" s="951"/>
      <c r="V560" s="951"/>
      <c r="W560" s="293"/>
    </row>
    <row r="561" spans="1:23" ht="21" x14ac:dyDescent="0.35">
      <c r="A561" s="138" t="str">
        <f>IF(COUNT('Séries-DWF'!$A$11:$A$50)&gt;'Etiquette DWF'!N552,"X","")</f>
        <v/>
      </c>
      <c r="B561" s="291"/>
      <c r="C561" s="952"/>
      <c r="D561" s="952"/>
      <c r="E561" s="866" t="s">
        <v>71</v>
      </c>
      <c r="F561" s="866"/>
      <c r="G561" s="947" t="str">
        <f ca="1">OFFSET('Séries-DWF'!$A$11,B552,5)</f>
        <v/>
      </c>
      <c r="H561" s="947"/>
      <c r="I561" s="947"/>
      <c r="J561" s="947"/>
      <c r="K561" s="293"/>
      <c r="M561" s="521"/>
      <c r="N561" s="291"/>
      <c r="O561" s="952"/>
      <c r="P561" s="952"/>
      <c r="Q561" s="866" t="s">
        <v>71</v>
      </c>
      <c r="R561" s="866"/>
      <c r="S561" s="947" t="str">
        <f ca="1">OFFSET('Séries-DWF'!$A$11,N552,5)</f>
        <v/>
      </c>
      <c r="T561" s="947"/>
      <c r="U561" s="947"/>
      <c r="V561" s="947"/>
      <c r="W561" s="293"/>
    </row>
    <row r="562" spans="1:23" ht="21" x14ac:dyDescent="0.35">
      <c r="A562" s="138" t="str">
        <f>IF(COUNT('Séries-DWF'!$A$11:$A$50)&gt;'Etiquette DWF'!N552,"X","")</f>
        <v/>
      </c>
      <c r="B562" s="291"/>
      <c r="C562" s="931" t="s">
        <v>248</v>
      </c>
      <c r="D562" s="931"/>
      <c r="E562" s="948" t="str">
        <f ca="1">IF(E553="","",IF(OR(E553="DWF",E553="DNF"),"Distance","Temps"))</f>
        <v/>
      </c>
      <c r="F562" s="948"/>
      <c r="G562" s="525" t="str">
        <f ca="1">OFFSET('Séries-DWF'!$A$11,B552,18)</f>
        <v/>
      </c>
      <c r="H562" s="524" t="str">
        <f ca="1">OFFSET('Séries-DWF'!$A$11,B552,19)</f>
        <v/>
      </c>
      <c r="I562" s="526" t="str">
        <f ca="1">OFFSET('Séries-DWF'!$A$11,B552,20)</f>
        <v/>
      </c>
      <c r="J562" s="524" t="str">
        <f ca="1">OFFSET('Séries-DWF'!$A$11,B552,21)</f>
        <v/>
      </c>
      <c r="K562" s="293"/>
      <c r="M562" s="521"/>
      <c r="N562" s="291"/>
      <c r="O562" s="931" t="s">
        <v>248</v>
      </c>
      <c r="P562" s="931"/>
      <c r="Q562" s="948" t="str">
        <f ca="1">IF(Q553="","",IF(OR(Q553="DWF",Q553="DNF"),"Distance","Temps"))</f>
        <v/>
      </c>
      <c r="R562" s="948"/>
      <c r="S562" s="525" t="str">
        <f ca="1">OFFSET('Séries-DWF'!$A$11,N552,18)</f>
        <v/>
      </c>
      <c r="T562" s="524" t="str">
        <f ca="1">OFFSET('Séries-DWF'!$A$11,N552,19)</f>
        <v/>
      </c>
      <c r="U562" s="526" t="str">
        <f ca="1">OFFSET('Séries-DWF'!$A$11,N552,20)</f>
        <v/>
      </c>
      <c r="V562" s="524" t="str">
        <f ca="1">OFFSET('Séries-DWF'!$A$11,N552,21)</f>
        <v/>
      </c>
      <c r="W562" s="293"/>
    </row>
    <row r="563" spans="1:23" ht="18.75" x14ac:dyDescent="0.3">
      <c r="A563" s="138" t="str">
        <f>IF(COUNT('Séries-DWF'!$A$11:$A$50)&gt;'Etiquette DWF'!N552,"X","")</f>
        <v/>
      </c>
      <c r="B563" s="291"/>
      <c r="C563" s="931"/>
      <c r="D563" s="931"/>
      <c r="E563" s="933" t="s">
        <v>273</v>
      </c>
      <c r="F563" s="510" t="s">
        <v>271</v>
      </c>
      <c r="G563" s="528" t="str">
        <f ca="1">OFFSET('Séries-DWF'!$A$11,B552,14)</f>
        <v/>
      </c>
      <c r="H563" s="529" t="str">
        <f ca="1">OFFSET('Séries-DWF'!$A$11,B552,15)</f>
        <v/>
      </c>
      <c r="I563" s="528" t="str">
        <f ca="1">OFFSET('Séries-DWF'!$A$11,B552,16)</f>
        <v/>
      </c>
      <c r="J563" s="529" t="str">
        <f ca="1">OFFSET('Séries-DWF'!$A$11,B552,17)</f>
        <v/>
      </c>
      <c r="K563" s="293"/>
      <c r="M563" s="521"/>
      <c r="N563" s="291"/>
      <c r="O563" s="931"/>
      <c r="P563" s="931"/>
      <c r="Q563" s="933" t="s">
        <v>273</v>
      </c>
      <c r="R563" s="510" t="s">
        <v>271</v>
      </c>
      <c r="S563" s="528" t="str">
        <f ca="1">OFFSET('Séries-DWF'!$A$11,N552,14)</f>
        <v/>
      </c>
      <c r="T563" s="529" t="str">
        <f ca="1">OFFSET('Séries-DWF'!$A$11,N552,15)</f>
        <v/>
      </c>
      <c r="U563" s="528" t="str">
        <f ca="1">OFFSET('Séries-DWF'!$A$11,N552,16)</f>
        <v/>
      </c>
      <c r="V563" s="529" t="str">
        <f ca="1">OFFSET('Séries-DWF'!$A$11,N552,17)</f>
        <v/>
      </c>
      <c r="W563" s="293"/>
    </row>
    <row r="564" spans="1:23" ht="18.75" x14ac:dyDescent="0.3">
      <c r="A564" s="138" t="str">
        <f>IF(COUNT('Séries-DWF'!$A$11:$A$50)&gt;'Etiquette DWF'!N552,"X","")</f>
        <v/>
      </c>
      <c r="B564" s="291"/>
      <c r="C564" s="931"/>
      <c r="D564" s="931"/>
      <c r="E564" s="933"/>
      <c r="F564" s="510" t="s">
        <v>272</v>
      </c>
      <c r="G564" s="528" t="str">
        <f ca="1">OFFSET('Séries-DWF'!$A$11,B552,22)</f>
        <v/>
      </c>
      <c r="H564" s="529" t="str">
        <f ca="1">OFFSET('Séries-DWF'!$A$11,B552,23)</f>
        <v/>
      </c>
      <c r="I564" s="528" t="str">
        <f ca="1">OFFSET('Séries-DWF'!$A$11,B552,24)</f>
        <v/>
      </c>
      <c r="J564" s="529" t="str">
        <f ca="1">OFFSET('Séries-DWF'!$A$11,B552,25)</f>
        <v/>
      </c>
      <c r="K564" s="293"/>
      <c r="M564" s="521"/>
      <c r="N564" s="291"/>
      <c r="O564" s="931"/>
      <c r="P564" s="931"/>
      <c r="Q564" s="933"/>
      <c r="R564" s="510" t="s">
        <v>272</v>
      </c>
      <c r="S564" s="528" t="str">
        <f ca="1">OFFSET('Séries-DWF'!$A$11,N552,22)</f>
        <v/>
      </c>
      <c r="T564" s="529" t="str">
        <f ca="1">OFFSET('Séries-DWF'!$A$11,N552,23)</f>
        <v/>
      </c>
      <c r="U564" s="528" t="str">
        <f ca="1">OFFSET('Séries-DWF'!$A$11,N552,24)</f>
        <v/>
      </c>
      <c r="V564" s="529" t="str">
        <f ca="1">OFFSET('Séries-DWF'!$A$11,N552,25)</f>
        <v/>
      </c>
      <c r="W564" s="293"/>
    </row>
    <row r="565" spans="1:23" x14ac:dyDescent="0.25">
      <c r="A565" s="138" t="str">
        <f>IF(COUNT('Séries-DWF'!$A$11:$A$50)&gt;'Etiquette DWF'!N552,"X","")</f>
        <v/>
      </c>
      <c r="B565" s="291"/>
      <c r="C565" s="945"/>
      <c r="D565" s="945"/>
      <c r="E565" s="945"/>
      <c r="F565" s="945"/>
      <c r="G565" s="945"/>
      <c r="H565" s="945"/>
      <c r="I565" s="945"/>
      <c r="J565" s="945"/>
      <c r="K565" s="293"/>
      <c r="M565" s="521"/>
      <c r="N565" s="291"/>
      <c r="O565" s="945"/>
      <c r="P565" s="945"/>
      <c r="Q565" s="945"/>
      <c r="R565" s="945"/>
      <c r="S565" s="945"/>
      <c r="T565" s="945"/>
      <c r="U565" s="945"/>
      <c r="V565" s="945"/>
      <c r="W565" s="293"/>
    </row>
    <row r="566" spans="1:23" ht="18.75" x14ac:dyDescent="0.3">
      <c r="A566" s="138" t="str">
        <f>IF(COUNT('Séries-DWF'!$A$11:$A$50)&gt;'Etiquette DWF'!N552,"X","")</f>
        <v/>
      </c>
      <c r="B566" s="291"/>
      <c r="C566" s="946" t="s">
        <v>259</v>
      </c>
      <c r="D566" s="946"/>
      <c r="E566" s="946"/>
      <c r="F566" s="946"/>
      <c r="G566" s="946"/>
      <c r="H566" s="946"/>
      <c r="I566" s="946"/>
      <c r="J566" s="946"/>
      <c r="K566" s="293"/>
      <c r="M566" s="521"/>
      <c r="N566" s="291"/>
      <c r="O566" s="946" t="s">
        <v>259</v>
      </c>
      <c r="P566" s="946"/>
      <c r="Q566" s="946"/>
      <c r="R566" s="946"/>
      <c r="S566" s="946"/>
      <c r="T566" s="946"/>
      <c r="U566" s="946"/>
      <c r="V566" s="946"/>
      <c r="W566" s="293"/>
    </row>
    <row r="567" spans="1:23" ht="15.75" thickBot="1" x14ac:dyDescent="0.3">
      <c r="A567" s="138" t="str">
        <f>IF(COUNT('Séries-DWF'!$A$11:$A$50)&gt;'Etiquette DWF'!N552,"X","")</f>
        <v/>
      </c>
      <c r="B567" s="291"/>
      <c r="C567" s="945"/>
      <c r="D567" s="945"/>
      <c r="E567" s="945"/>
      <c r="F567" s="945"/>
      <c r="G567" s="945"/>
      <c r="H567" s="945"/>
      <c r="I567" s="945"/>
      <c r="J567" s="945"/>
      <c r="K567" s="293"/>
      <c r="M567" s="521"/>
      <c r="N567" s="291"/>
      <c r="O567" s="945"/>
      <c r="P567" s="945"/>
      <c r="Q567" s="945"/>
      <c r="R567" s="945"/>
      <c r="S567" s="945"/>
      <c r="T567" s="945"/>
      <c r="U567" s="945"/>
      <c r="V567" s="945"/>
      <c r="W567" s="293"/>
    </row>
    <row r="568" spans="1:23" ht="15.75" thickBot="1" x14ac:dyDescent="0.3">
      <c r="A568" s="138" t="str">
        <f>IF(COUNT('Séries-DWF'!$A$11:$A$50)&gt;'Etiquette DWF'!N552,"X","")</f>
        <v/>
      </c>
      <c r="B568" s="291"/>
      <c r="C568" s="933" t="s">
        <v>262</v>
      </c>
      <c r="D568" s="934"/>
      <c r="E568" s="530"/>
      <c r="F568" s="531"/>
      <c r="G568" s="531"/>
      <c r="H568" s="531"/>
      <c r="I568" s="531"/>
      <c r="J568" s="532"/>
      <c r="K568" s="293"/>
      <c r="M568" s="521"/>
      <c r="N568" s="291"/>
      <c r="O568" s="933" t="s">
        <v>262</v>
      </c>
      <c r="P568" s="934"/>
      <c r="Q568" s="530"/>
      <c r="R568" s="531"/>
      <c r="S568" s="531"/>
      <c r="T568" s="531"/>
      <c r="U568" s="531"/>
      <c r="V568" s="532"/>
      <c r="W568" s="293"/>
    </row>
    <row r="569" spans="1:23" ht="15.75" thickBot="1" x14ac:dyDescent="0.3">
      <c r="A569" s="138" t="str">
        <f>IF(COUNT('Séries-DWF'!$A$11:$A$50)&gt;'Etiquette DWF'!N552,"X","")</f>
        <v/>
      </c>
      <c r="B569" s="291"/>
      <c r="C569" s="515"/>
      <c r="D569" s="515"/>
      <c r="E569" s="289"/>
      <c r="F569" s="289"/>
      <c r="G569" s="289"/>
      <c r="H569" s="289"/>
      <c r="I569" s="289"/>
      <c r="J569" s="289"/>
      <c r="K569" s="293"/>
      <c r="M569" s="521"/>
      <c r="N569" s="291"/>
      <c r="O569" s="515"/>
      <c r="P569" s="515"/>
      <c r="Q569" s="289"/>
      <c r="R569" s="289"/>
      <c r="S569" s="289"/>
      <c r="T569" s="289"/>
      <c r="U569" s="289"/>
      <c r="V569" s="289"/>
      <c r="W569" s="293"/>
    </row>
    <row r="570" spans="1:23" x14ac:dyDescent="0.25">
      <c r="A570" s="138" t="str">
        <f>IF(COUNT('Séries-DWF'!$A$11:$A$50)&gt;'Etiquette DWF'!N552,"X","")</f>
        <v/>
      </c>
      <c r="B570" s="291"/>
      <c r="C570" s="976" t="s">
        <v>260</v>
      </c>
      <c r="D570" s="977"/>
      <c r="E570" s="959"/>
      <c r="F570" s="959"/>
      <c r="G570" s="959"/>
      <c r="H570" s="959"/>
      <c r="I570" s="959"/>
      <c r="J570" s="960"/>
      <c r="K570" s="293"/>
      <c r="M570" s="521"/>
      <c r="N570" s="291"/>
      <c r="O570" s="976" t="s">
        <v>260</v>
      </c>
      <c r="P570" s="977"/>
      <c r="Q570" s="959"/>
      <c r="R570" s="959"/>
      <c r="S570" s="959"/>
      <c r="T570" s="959"/>
      <c r="U570" s="959"/>
      <c r="V570" s="960"/>
      <c r="W570" s="293"/>
    </row>
    <row r="571" spans="1:23" x14ac:dyDescent="0.25">
      <c r="A571" s="138" t="str">
        <f>IF(COUNT('Séries-DWF'!$A$11:$A$50)&gt;'Etiquette DWF'!N552,"X","")</f>
        <v/>
      </c>
      <c r="B571" s="291"/>
      <c r="C571" s="971"/>
      <c r="D571" s="972"/>
      <c r="E571" s="949"/>
      <c r="F571" s="949"/>
      <c r="G571" s="949"/>
      <c r="H571" s="949"/>
      <c r="I571" s="949"/>
      <c r="J571" s="950"/>
      <c r="K571" s="293"/>
      <c r="M571" s="521"/>
      <c r="N571" s="291"/>
      <c r="O571" s="971"/>
      <c r="P571" s="972"/>
      <c r="Q571" s="949"/>
      <c r="R571" s="949"/>
      <c r="S571" s="949"/>
      <c r="T571" s="949"/>
      <c r="U571" s="949"/>
      <c r="V571" s="950"/>
      <c r="W571" s="293"/>
    </row>
    <row r="572" spans="1:23" x14ac:dyDescent="0.25">
      <c r="A572" s="138" t="str">
        <f>IF(COUNT('Séries-DWF'!$A$11:$A$50)&gt;'Etiquette DWF'!N552,"X","")</f>
        <v/>
      </c>
      <c r="B572" s="291"/>
      <c r="C572" s="971" t="s">
        <v>261</v>
      </c>
      <c r="D572" s="972"/>
      <c r="E572" s="949"/>
      <c r="F572" s="949"/>
      <c r="G572" s="949"/>
      <c r="H572" s="949"/>
      <c r="I572" s="949"/>
      <c r="J572" s="950"/>
      <c r="K572" s="293"/>
      <c r="M572" s="521"/>
      <c r="N572" s="291"/>
      <c r="O572" s="971" t="s">
        <v>261</v>
      </c>
      <c r="P572" s="972"/>
      <c r="Q572" s="949"/>
      <c r="R572" s="949"/>
      <c r="S572" s="949"/>
      <c r="T572" s="949"/>
      <c r="U572" s="949"/>
      <c r="V572" s="950"/>
      <c r="W572" s="293"/>
    </row>
    <row r="573" spans="1:23" ht="15.75" thickBot="1" x14ac:dyDescent="0.3">
      <c r="A573" s="138" t="str">
        <f>IF(COUNT('Séries-DWF'!$A$11:$A$50)&gt;'Etiquette DWF'!N552,"X","")</f>
        <v/>
      </c>
      <c r="B573" s="291"/>
      <c r="C573" s="973"/>
      <c r="D573" s="974"/>
      <c r="E573" s="954"/>
      <c r="F573" s="954"/>
      <c r="G573" s="954"/>
      <c r="H573" s="954"/>
      <c r="I573" s="954"/>
      <c r="J573" s="955"/>
      <c r="K573" s="293"/>
      <c r="M573" s="521"/>
      <c r="N573" s="291"/>
      <c r="O573" s="973"/>
      <c r="P573" s="974"/>
      <c r="Q573" s="954"/>
      <c r="R573" s="954"/>
      <c r="S573" s="954"/>
      <c r="T573" s="954"/>
      <c r="U573" s="954"/>
      <c r="V573" s="955"/>
      <c r="W573" s="293"/>
    </row>
    <row r="574" spans="1:23" ht="15.75" thickBot="1" x14ac:dyDescent="0.3">
      <c r="A574" s="138" t="str">
        <f>IF(COUNT('Séries-DWF'!$A$11:$A$50)&gt;'Etiquette DWF'!N552,"X","")</f>
        <v/>
      </c>
      <c r="B574" s="291"/>
      <c r="C574" s="292"/>
      <c r="D574" s="292"/>
      <c r="E574" s="292"/>
      <c r="F574" s="292"/>
      <c r="G574" s="292"/>
      <c r="H574" s="292"/>
      <c r="I574" s="292"/>
      <c r="J574" s="292"/>
      <c r="K574" s="293"/>
      <c r="M574" s="521"/>
      <c r="N574" s="291"/>
      <c r="O574" s="292"/>
      <c r="P574" s="292"/>
      <c r="Q574" s="292"/>
      <c r="R574" s="292"/>
      <c r="S574" s="292"/>
      <c r="T574" s="292"/>
      <c r="U574" s="292"/>
      <c r="V574" s="292"/>
      <c r="W574" s="293"/>
    </row>
    <row r="575" spans="1:23" x14ac:dyDescent="0.25">
      <c r="A575" s="138" t="str">
        <f>IF(COUNT('Séries-DWF'!$A$11:$A$50)&gt;'Etiquette DWF'!N552,"X","")</f>
        <v/>
      </c>
      <c r="B575" s="291"/>
      <c r="C575" s="956" t="s">
        <v>132</v>
      </c>
      <c r="D575" s="880" t="s">
        <v>133</v>
      </c>
      <c r="E575" s="871"/>
      <c r="F575" s="871"/>
      <c r="G575" s="871"/>
      <c r="H575" s="871"/>
      <c r="I575" s="959"/>
      <c r="J575" s="960"/>
      <c r="K575" s="293"/>
      <c r="M575" s="521"/>
      <c r="N575" s="291"/>
      <c r="O575" s="956" t="s">
        <v>132</v>
      </c>
      <c r="P575" s="880" t="s">
        <v>133</v>
      </c>
      <c r="Q575" s="871"/>
      <c r="R575" s="871"/>
      <c r="S575" s="871"/>
      <c r="T575" s="871"/>
      <c r="U575" s="959"/>
      <c r="V575" s="960"/>
      <c r="W575" s="293"/>
    </row>
    <row r="576" spans="1:23" x14ac:dyDescent="0.25">
      <c r="A576" s="138" t="str">
        <f>IF(COUNT('Séries-DWF'!$A$11:$A$50)&gt;'Etiquette DWF'!N552,"X","")</f>
        <v/>
      </c>
      <c r="B576" s="291"/>
      <c r="C576" s="957"/>
      <c r="D576" s="859" t="s">
        <v>134</v>
      </c>
      <c r="E576" s="864"/>
      <c r="F576" s="864"/>
      <c r="G576" s="864"/>
      <c r="H576" s="864"/>
      <c r="I576" s="949"/>
      <c r="J576" s="950"/>
      <c r="K576" s="293"/>
      <c r="M576" s="521"/>
      <c r="N576" s="291"/>
      <c r="O576" s="957"/>
      <c r="P576" s="859" t="s">
        <v>134</v>
      </c>
      <c r="Q576" s="864"/>
      <c r="R576" s="864"/>
      <c r="S576" s="864"/>
      <c r="T576" s="864"/>
      <c r="U576" s="949"/>
      <c r="V576" s="950"/>
      <c r="W576" s="293"/>
    </row>
    <row r="577" spans="1:23" x14ac:dyDescent="0.25">
      <c r="A577" s="138" t="str">
        <f>IF(COUNT('Séries-DWF'!$A$11:$A$50)&gt;'Etiquette DWF'!N552,"X","")</f>
        <v/>
      </c>
      <c r="B577" s="291"/>
      <c r="C577" s="957"/>
      <c r="D577" s="859" t="s">
        <v>135</v>
      </c>
      <c r="E577" s="864"/>
      <c r="F577" s="864"/>
      <c r="G577" s="864"/>
      <c r="H577" s="864"/>
      <c r="I577" s="949"/>
      <c r="J577" s="950"/>
      <c r="K577" s="293"/>
      <c r="M577" s="521"/>
      <c r="N577" s="291"/>
      <c r="O577" s="957"/>
      <c r="P577" s="859" t="s">
        <v>135</v>
      </c>
      <c r="Q577" s="864"/>
      <c r="R577" s="864"/>
      <c r="S577" s="864"/>
      <c r="T577" s="864"/>
      <c r="U577" s="949"/>
      <c r="V577" s="950"/>
      <c r="W577" s="293"/>
    </row>
    <row r="578" spans="1:23" x14ac:dyDescent="0.25">
      <c r="A578" s="138" t="str">
        <f>IF(COUNT('Séries-DWF'!$A$11:$A$50)&gt;'Etiquette DWF'!N552,"X","")</f>
        <v/>
      </c>
      <c r="B578" s="291"/>
      <c r="C578" s="957"/>
      <c r="D578" s="859" t="s">
        <v>136</v>
      </c>
      <c r="E578" s="864"/>
      <c r="F578" s="864"/>
      <c r="G578" s="864"/>
      <c r="H578" s="864"/>
      <c r="I578" s="949"/>
      <c r="J578" s="950"/>
      <c r="K578" s="293"/>
      <c r="M578" s="521"/>
      <c r="N578" s="291"/>
      <c r="O578" s="957"/>
      <c r="P578" s="859" t="s">
        <v>136</v>
      </c>
      <c r="Q578" s="864"/>
      <c r="R578" s="864"/>
      <c r="S578" s="864"/>
      <c r="T578" s="864"/>
      <c r="U578" s="949"/>
      <c r="V578" s="950"/>
      <c r="W578" s="293"/>
    </row>
    <row r="579" spans="1:23" x14ac:dyDescent="0.25">
      <c r="A579" s="138" t="str">
        <f>IF(COUNT('Séries-DWF'!$A$11:$A$50)&gt;'Etiquette DWF'!N552,"X","")</f>
        <v/>
      </c>
      <c r="B579" s="291"/>
      <c r="C579" s="957"/>
      <c r="D579" s="859" t="s">
        <v>137</v>
      </c>
      <c r="E579" s="864"/>
      <c r="F579" s="864"/>
      <c r="G579" s="864"/>
      <c r="H579" s="864"/>
      <c r="I579" s="949"/>
      <c r="J579" s="950"/>
      <c r="K579" s="293"/>
      <c r="M579" s="521"/>
      <c r="N579" s="291"/>
      <c r="O579" s="957"/>
      <c r="P579" s="859" t="s">
        <v>137</v>
      </c>
      <c r="Q579" s="864"/>
      <c r="R579" s="864"/>
      <c r="S579" s="864"/>
      <c r="T579" s="864"/>
      <c r="U579" s="949"/>
      <c r="V579" s="950"/>
      <c r="W579" s="293"/>
    </row>
    <row r="580" spans="1:23" ht="15.75" thickBot="1" x14ac:dyDescent="0.3">
      <c r="A580" s="138" t="str">
        <f>IF(COUNT('Séries-DWF'!$A$11:$A$50)&gt;'Etiquette DWF'!N552,"X","")</f>
        <v/>
      </c>
      <c r="B580" s="291"/>
      <c r="C580" s="958"/>
      <c r="D580" s="862" t="s">
        <v>138</v>
      </c>
      <c r="E580" s="975"/>
      <c r="F580" s="975"/>
      <c r="G580" s="975"/>
      <c r="H580" s="975"/>
      <c r="I580" s="954"/>
      <c r="J580" s="955"/>
      <c r="K580" s="293"/>
      <c r="M580" s="521"/>
      <c r="N580" s="291"/>
      <c r="O580" s="958"/>
      <c r="P580" s="862" t="s">
        <v>138</v>
      </c>
      <c r="Q580" s="975"/>
      <c r="R580" s="975"/>
      <c r="S580" s="975"/>
      <c r="T580" s="975"/>
      <c r="U580" s="954"/>
      <c r="V580" s="955"/>
      <c r="W580" s="293"/>
    </row>
    <row r="581" spans="1:23" x14ac:dyDescent="0.25">
      <c r="A581" s="138" t="str">
        <f>IF(COUNT('Séries-DWF'!$A$11:$A$50)&gt;'Etiquette DWF'!N552,"X","")</f>
        <v/>
      </c>
      <c r="B581" s="291"/>
      <c r="C581" s="961" t="s">
        <v>145</v>
      </c>
      <c r="D581" s="963" t="s">
        <v>146</v>
      </c>
      <c r="E581" s="964"/>
      <c r="F581" s="964"/>
      <c r="G581" s="964"/>
      <c r="H581" s="964"/>
      <c r="I581" s="965"/>
      <c r="J581" s="966"/>
      <c r="K581" s="293"/>
      <c r="M581" s="521"/>
      <c r="N581" s="291"/>
      <c r="O581" s="961" t="s">
        <v>145</v>
      </c>
      <c r="P581" s="963" t="s">
        <v>146</v>
      </c>
      <c r="Q581" s="964"/>
      <c r="R581" s="964"/>
      <c r="S581" s="964"/>
      <c r="T581" s="964"/>
      <c r="U581" s="965"/>
      <c r="V581" s="966"/>
      <c r="W581" s="293"/>
    </row>
    <row r="582" spans="1:23" x14ac:dyDescent="0.25">
      <c r="A582" s="138" t="str">
        <f>IF(COUNT('Séries-DWF'!$A$11:$A$50)&gt;'Etiquette DWF'!N552,"X","")</f>
        <v/>
      </c>
      <c r="B582" s="291"/>
      <c r="C582" s="957"/>
      <c r="D582" s="859" t="s">
        <v>147</v>
      </c>
      <c r="E582" s="864"/>
      <c r="F582" s="864"/>
      <c r="G582" s="864"/>
      <c r="H582" s="864"/>
      <c r="I582" s="949"/>
      <c r="J582" s="950"/>
      <c r="K582" s="293"/>
      <c r="M582" s="521"/>
      <c r="N582" s="291"/>
      <c r="O582" s="957"/>
      <c r="P582" s="859" t="s">
        <v>147</v>
      </c>
      <c r="Q582" s="864"/>
      <c r="R582" s="864"/>
      <c r="S582" s="864"/>
      <c r="T582" s="864"/>
      <c r="U582" s="949"/>
      <c r="V582" s="950"/>
      <c r="W582" s="293"/>
    </row>
    <row r="583" spans="1:23" x14ac:dyDescent="0.25">
      <c r="A583" s="138" t="str">
        <f>IF(COUNT('Séries-DWF'!$A$11:$A$50)&gt;'Etiquette DWF'!N552,"X","")</f>
        <v/>
      </c>
      <c r="B583" s="291"/>
      <c r="C583" s="957"/>
      <c r="D583" s="859" t="s">
        <v>148</v>
      </c>
      <c r="E583" s="864"/>
      <c r="F583" s="864"/>
      <c r="G583" s="864"/>
      <c r="H583" s="864"/>
      <c r="I583" s="949"/>
      <c r="J583" s="950"/>
      <c r="K583" s="293"/>
      <c r="M583" s="521"/>
      <c r="N583" s="291"/>
      <c r="O583" s="957"/>
      <c r="P583" s="859" t="s">
        <v>148</v>
      </c>
      <c r="Q583" s="864"/>
      <c r="R583" s="864"/>
      <c r="S583" s="864"/>
      <c r="T583" s="864"/>
      <c r="U583" s="949"/>
      <c r="V583" s="950"/>
      <c r="W583" s="293"/>
    </row>
    <row r="584" spans="1:23" x14ac:dyDescent="0.25">
      <c r="A584" s="138" t="str">
        <f>IF(COUNT('Séries-DWF'!$A$11:$A$50)&gt;'Etiquette DWF'!N552,"X","")</f>
        <v/>
      </c>
      <c r="B584" s="291"/>
      <c r="C584" s="957"/>
      <c r="D584" s="859" t="s">
        <v>149</v>
      </c>
      <c r="E584" s="864"/>
      <c r="F584" s="864"/>
      <c r="G584" s="864"/>
      <c r="H584" s="864"/>
      <c r="I584" s="949"/>
      <c r="J584" s="950"/>
      <c r="K584" s="293"/>
      <c r="M584" s="521"/>
      <c r="N584" s="291"/>
      <c r="O584" s="957"/>
      <c r="P584" s="859" t="s">
        <v>149</v>
      </c>
      <c r="Q584" s="864"/>
      <c r="R584" s="864"/>
      <c r="S584" s="864"/>
      <c r="T584" s="864"/>
      <c r="U584" s="949"/>
      <c r="V584" s="950"/>
      <c r="W584" s="293"/>
    </row>
    <row r="585" spans="1:23" x14ac:dyDescent="0.25">
      <c r="A585" s="138" t="str">
        <f>IF(COUNT('Séries-DWF'!$A$11:$A$50)&gt;'Etiquette DWF'!N552,"X","")</f>
        <v/>
      </c>
      <c r="B585" s="291"/>
      <c r="C585" s="957"/>
      <c r="D585" s="859" t="s">
        <v>150</v>
      </c>
      <c r="E585" s="864"/>
      <c r="F585" s="864"/>
      <c r="G585" s="864"/>
      <c r="H585" s="864"/>
      <c r="I585" s="949"/>
      <c r="J585" s="950"/>
      <c r="K585" s="293"/>
      <c r="M585" s="521"/>
      <c r="N585" s="291"/>
      <c r="O585" s="957"/>
      <c r="P585" s="859" t="s">
        <v>150</v>
      </c>
      <c r="Q585" s="864"/>
      <c r="R585" s="864"/>
      <c r="S585" s="864"/>
      <c r="T585" s="864"/>
      <c r="U585" s="949"/>
      <c r="V585" s="950"/>
      <c r="W585" s="293"/>
    </row>
    <row r="586" spans="1:23" x14ac:dyDescent="0.25">
      <c r="A586" s="138" t="str">
        <f>IF(COUNT('Séries-DWF'!$A$11:$A$50)&gt;'Etiquette DWF'!N552,"X","")</f>
        <v/>
      </c>
      <c r="B586" s="291"/>
      <c r="C586" s="957"/>
      <c r="D586" s="859" t="s">
        <v>151</v>
      </c>
      <c r="E586" s="864"/>
      <c r="F586" s="864"/>
      <c r="G586" s="864"/>
      <c r="H586" s="864"/>
      <c r="I586" s="949"/>
      <c r="J586" s="950"/>
      <c r="K586" s="293"/>
      <c r="M586" s="521"/>
      <c r="N586" s="291"/>
      <c r="O586" s="957"/>
      <c r="P586" s="859" t="s">
        <v>151</v>
      </c>
      <c r="Q586" s="864"/>
      <c r="R586" s="864"/>
      <c r="S586" s="864"/>
      <c r="T586" s="864"/>
      <c r="U586" s="949"/>
      <c r="V586" s="950"/>
      <c r="W586" s="293"/>
    </row>
    <row r="587" spans="1:23" ht="15.75" thickBot="1" x14ac:dyDescent="0.3">
      <c r="A587" s="138" t="str">
        <f>IF(COUNT('Séries-DWF'!$A$11:$A$50)&gt;'Etiquette DWF'!N552,"X","")</f>
        <v/>
      </c>
      <c r="B587" s="291"/>
      <c r="C587" s="962"/>
      <c r="D587" s="967" t="s">
        <v>152</v>
      </c>
      <c r="E587" s="968"/>
      <c r="F587" s="968"/>
      <c r="G587" s="968"/>
      <c r="H587" s="968"/>
      <c r="I587" s="969"/>
      <c r="J587" s="970"/>
      <c r="K587" s="293"/>
      <c r="M587" s="521"/>
      <c r="N587" s="291"/>
      <c r="O587" s="962"/>
      <c r="P587" s="967" t="s">
        <v>152</v>
      </c>
      <c r="Q587" s="968"/>
      <c r="R587" s="968"/>
      <c r="S587" s="968"/>
      <c r="T587" s="968"/>
      <c r="U587" s="969"/>
      <c r="V587" s="970"/>
      <c r="W587" s="293"/>
    </row>
    <row r="588" spans="1:23" x14ac:dyDescent="0.25">
      <c r="A588" s="138" t="str">
        <f>IF(COUNT('Séries-DWF'!$A$11:$A$50)&gt;'Etiquette DWF'!N552,"X","")</f>
        <v/>
      </c>
      <c r="B588" s="291"/>
      <c r="C588" s="956" t="s">
        <v>126</v>
      </c>
      <c r="D588" s="918" t="s">
        <v>263</v>
      </c>
      <c r="E588" s="919"/>
      <c r="F588" s="920"/>
      <c r="G588" s="416" t="s">
        <v>174</v>
      </c>
      <c r="H588" s="416"/>
      <c r="I588" s="959"/>
      <c r="J588" s="960"/>
      <c r="K588" s="293"/>
      <c r="M588" s="521"/>
      <c r="N588" s="291"/>
      <c r="O588" s="956" t="s">
        <v>126</v>
      </c>
      <c r="P588" s="918" t="s">
        <v>263</v>
      </c>
      <c r="Q588" s="919"/>
      <c r="R588" s="920"/>
      <c r="S588" s="416" t="s">
        <v>174</v>
      </c>
      <c r="T588" s="416"/>
      <c r="U588" s="959"/>
      <c r="V588" s="960"/>
      <c r="W588" s="293"/>
    </row>
    <row r="589" spans="1:23" x14ac:dyDescent="0.25">
      <c r="A589" s="138" t="str">
        <f>IF(COUNT('Séries-DWF'!$A$11:$A$50)&gt;'Etiquette DWF'!N552,"X","")</f>
        <v/>
      </c>
      <c r="B589" s="291"/>
      <c r="C589" s="957"/>
      <c r="D589" s="913" t="s">
        <v>128</v>
      </c>
      <c r="E589" s="914"/>
      <c r="F589" s="915"/>
      <c r="G589" s="110" t="s">
        <v>266</v>
      </c>
      <c r="H589" s="110"/>
      <c r="I589" s="949"/>
      <c r="J589" s="950"/>
      <c r="K589" s="293"/>
      <c r="M589" s="521"/>
      <c r="N589" s="291"/>
      <c r="O589" s="957"/>
      <c r="P589" s="913" t="s">
        <v>128</v>
      </c>
      <c r="Q589" s="914"/>
      <c r="R589" s="915"/>
      <c r="S589" s="110" t="s">
        <v>266</v>
      </c>
      <c r="T589" s="110"/>
      <c r="U589" s="949"/>
      <c r="V589" s="950"/>
      <c r="W589" s="293"/>
    </row>
    <row r="590" spans="1:23" x14ac:dyDescent="0.25">
      <c r="A590" s="138" t="str">
        <f>IF(COUNT('Séries-DWF'!$A$11:$A$50)&gt;'Etiquette DWF'!N552,"X","")</f>
        <v/>
      </c>
      <c r="B590" s="291"/>
      <c r="C590" s="957"/>
      <c r="D590" s="913" t="s">
        <v>264</v>
      </c>
      <c r="E590" s="914"/>
      <c r="F590" s="915"/>
      <c r="G590" s="110" t="s">
        <v>265</v>
      </c>
      <c r="H590" s="110"/>
      <c r="I590" s="949"/>
      <c r="J590" s="950"/>
      <c r="K590" s="293"/>
      <c r="M590" s="521"/>
      <c r="N590" s="291"/>
      <c r="O590" s="957"/>
      <c r="P590" s="913" t="s">
        <v>264</v>
      </c>
      <c r="Q590" s="914"/>
      <c r="R590" s="915"/>
      <c r="S590" s="110" t="s">
        <v>265</v>
      </c>
      <c r="T590" s="110"/>
      <c r="U590" s="949"/>
      <c r="V590" s="950"/>
      <c r="W590" s="293"/>
    </row>
    <row r="591" spans="1:23" x14ac:dyDescent="0.25">
      <c r="A591" s="138" t="str">
        <f>IF(COUNT('Séries-DWF'!$A$11:$A$50)&gt;'Etiquette DWF'!N552,"X","")</f>
        <v/>
      </c>
      <c r="B591" s="291"/>
      <c r="C591" s="957"/>
      <c r="D591" s="533" t="s">
        <v>267</v>
      </c>
      <c r="E591" s="518"/>
      <c r="F591" s="518"/>
      <c r="G591" s="110" t="s">
        <v>164</v>
      </c>
      <c r="H591" s="110"/>
      <c r="I591" s="949"/>
      <c r="J591" s="950"/>
      <c r="K591" s="293"/>
      <c r="M591" s="521"/>
      <c r="N591" s="291"/>
      <c r="O591" s="957"/>
      <c r="P591" s="533" t="s">
        <v>267</v>
      </c>
      <c r="Q591" s="518"/>
      <c r="R591" s="518"/>
      <c r="S591" s="110" t="s">
        <v>164</v>
      </c>
      <c r="T591" s="110"/>
      <c r="U591" s="949"/>
      <c r="V591" s="950"/>
      <c r="W591" s="293"/>
    </row>
    <row r="592" spans="1:23" ht="15.75" thickBot="1" x14ac:dyDescent="0.3">
      <c r="A592" s="138" t="str">
        <f>IF(COUNT('Séries-DWF'!$A$11:$A$50)&gt;'Etiquette DWF'!N552,"X","")</f>
        <v/>
      </c>
      <c r="B592" s="291"/>
      <c r="C592" s="958"/>
      <c r="D592" s="534" t="s">
        <v>268</v>
      </c>
      <c r="E592" s="519"/>
      <c r="F592" s="519"/>
      <c r="G592" s="3" t="s">
        <v>164</v>
      </c>
      <c r="H592" s="3"/>
      <c r="I592" s="954"/>
      <c r="J592" s="955"/>
      <c r="K592" s="293"/>
      <c r="M592" s="521"/>
      <c r="N592" s="291"/>
      <c r="O592" s="958"/>
      <c r="P592" s="534" t="s">
        <v>268</v>
      </c>
      <c r="Q592" s="519"/>
      <c r="R592" s="519"/>
      <c r="S592" s="3" t="s">
        <v>164</v>
      </c>
      <c r="T592" s="3"/>
      <c r="U592" s="954"/>
      <c r="V592" s="955"/>
      <c r="W592" s="293"/>
    </row>
    <row r="593" spans="1:23" ht="15.75" thickBot="1" x14ac:dyDescent="0.3">
      <c r="A593" s="138" t="str">
        <f>IF(COUNT('Séries-DWF'!$A$11:$A$50)&gt;'Etiquette DWF'!N552,"X","")</f>
        <v/>
      </c>
      <c r="B593" s="291"/>
      <c r="C593" s="292"/>
      <c r="D593" s="292"/>
      <c r="E593" s="292"/>
      <c r="F593" s="292"/>
      <c r="G593" s="292"/>
      <c r="H593" s="292"/>
      <c r="I593" s="292"/>
      <c r="J593" s="292"/>
      <c r="K593" s="293"/>
      <c r="M593" s="521"/>
      <c r="N593" s="291"/>
      <c r="O593" s="292"/>
      <c r="P593" s="292"/>
      <c r="Q593" s="292"/>
      <c r="R593" s="292"/>
      <c r="S593" s="292"/>
      <c r="T593" s="292"/>
      <c r="U593" s="292"/>
      <c r="V593" s="292"/>
      <c r="W593" s="293"/>
    </row>
    <row r="594" spans="1:23" ht="18.75" x14ac:dyDescent="0.3">
      <c r="A594" s="138" t="str">
        <f>IF(COUNT('Séries-DWF'!$A$11:$A$50)&gt;'Etiquette DWF'!N552,"X","")</f>
        <v/>
      </c>
      <c r="B594" s="291"/>
      <c r="C594" s="901" t="s">
        <v>269</v>
      </c>
      <c r="D594" s="902"/>
      <c r="E594" s="902"/>
      <c r="F594" s="902"/>
      <c r="G594" s="902"/>
      <c r="H594" s="902"/>
      <c r="I594" s="902"/>
      <c r="J594" s="903"/>
      <c r="K594" s="293"/>
      <c r="M594" s="521"/>
      <c r="N594" s="291"/>
      <c r="O594" s="901" t="s">
        <v>269</v>
      </c>
      <c r="P594" s="902"/>
      <c r="Q594" s="902"/>
      <c r="R594" s="902"/>
      <c r="S594" s="902"/>
      <c r="T594" s="902"/>
      <c r="U594" s="902"/>
      <c r="V594" s="903"/>
      <c r="W594" s="293"/>
    </row>
    <row r="595" spans="1:23" x14ac:dyDescent="0.25">
      <c r="A595" s="138" t="str">
        <f>IF(COUNT('Séries-DWF'!$A$11:$A$50)&gt;'Etiquette DWF'!N552,"X","")</f>
        <v/>
      </c>
      <c r="B595" s="291"/>
      <c r="C595" s="904"/>
      <c r="D595" s="905"/>
      <c r="E595" s="905"/>
      <c r="F595" s="905"/>
      <c r="G595" s="905"/>
      <c r="H595" s="905"/>
      <c r="I595" s="905"/>
      <c r="J595" s="906"/>
      <c r="K595" s="293"/>
      <c r="M595" s="521"/>
      <c r="N595" s="291"/>
      <c r="O595" s="904"/>
      <c r="P595" s="905"/>
      <c r="Q595" s="905"/>
      <c r="R595" s="905"/>
      <c r="S595" s="905"/>
      <c r="T595" s="905"/>
      <c r="U595" s="905"/>
      <c r="V595" s="906"/>
      <c r="W595" s="293"/>
    </row>
    <row r="596" spans="1:23" x14ac:dyDescent="0.25">
      <c r="A596" s="138" t="str">
        <f>IF(COUNT('Séries-DWF'!$A$11:$A$50)&gt;'Etiquette DWF'!N552,"X","")</f>
        <v/>
      </c>
      <c r="B596" s="291"/>
      <c r="C596" s="907"/>
      <c r="D596" s="908"/>
      <c r="E596" s="908"/>
      <c r="F596" s="908"/>
      <c r="G596" s="908"/>
      <c r="H596" s="908"/>
      <c r="I596" s="908"/>
      <c r="J596" s="909"/>
      <c r="K596" s="293"/>
      <c r="M596" s="521"/>
      <c r="N596" s="291"/>
      <c r="O596" s="907"/>
      <c r="P596" s="908"/>
      <c r="Q596" s="908"/>
      <c r="R596" s="908"/>
      <c r="S596" s="908"/>
      <c r="T596" s="908"/>
      <c r="U596" s="908"/>
      <c r="V596" s="909"/>
      <c r="W596" s="293"/>
    </row>
    <row r="597" spans="1:23" x14ac:dyDescent="0.25">
      <c r="A597" s="138" t="str">
        <f>IF(COUNT('Séries-DWF'!$A$11:$A$50)&gt;'Etiquette DWF'!N552,"X","")</f>
        <v/>
      </c>
      <c r="B597" s="291"/>
      <c r="C597" s="907"/>
      <c r="D597" s="908"/>
      <c r="E597" s="908"/>
      <c r="F597" s="908"/>
      <c r="G597" s="908"/>
      <c r="H597" s="908"/>
      <c r="I597" s="908"/>
      <c r="J597" s="909"/>
      <c r="K597" s="293"/>
      <c r="M597" s="521"/>
      <c r="N597" s="291"/>
      <c r="O597" s="907"/>
      <c r="P597" s="908"/>
      <c r="Q597" s="908"/>
      <c r="R597" s="908"/>
      <c r="S597" s="908"/>
      <c r="T597" s="908"/>
      <c r="U597" s="908"/>
      <c r="V597" s="909"/>
      <c r="W597" s="293"/>
    </row>
    <row r="598" spans="1:23" ht="15.75" thickBot="1" x14ac:dyDescent="0.3">
      <c r="A598" s="138" t="str">
        <f>IF(COUNT('Séries-DWF'!$A$11:$A$50)&gt;'Etiquette DWF'!N552,"X","")</f>
        <v/>
      </c>
      <c r="B598" s="291"/>
      <c r="C598" s="910"/>
      <c r="D598" s="911"/>
      <c r="E598" s="911"/>
      <c r="F598" s="911"/>
      <c r="G598" s="911"/>
      <c r="H598" s="911"/>
      <c r="I598" s="911"/>
      <c r="J598" s="912"/>
      <c r="K598" s="293"/>
      <c r="M598" s="521"/>
      <c r="N598" s="291"/>
      <c r="O598" s="910"/>
      <c r="P598" s="911"/>
      <c r="Q598" s="911"/>
      <c r="R598" s="911"/>
      <c r="S598" s="911"/>
      <c r="T598" s="911"/>
      <c r="U598" s="911"/>
      <c r="V598" s="912"/>
      <c r="W598" s="293"/>
    </row>
    <row r="599" spans="1:23" ht="15.75" thickBot="1" x14ac:dyDescent="0.3">
      <c r="A599" s="138" t="str">
        <f>IF(COUNT('Séries-DWF'!$A$11:$A$50)&gt;'Etiquette DWF'!N552,"X","")</f>
        <v/>
      </c>
      <c r="B599" s="294"/>
      <c r="C599" s="295"/>
      <c r="D599" s="295"/>
      <c r="E599" s="295"/>
      <c r="F599" s="295"/>
      <c r="G599" s="295"/>
      <c r="H599" s="295"/>
      <c r="I599" s="295"/>
      <c r="J599" s="295"/>
      <c r="K599" s="296"/>
      <c r="M599" s="521"/>
      <c r="N599" s="294"/>
      <c r="O599" s="295"/>
      <c r="P599" s="295"/>
      <c r="Q599" s="295"/>
      <c r="R599" s="295"/>
      <c r="S599" s="295"/>
      <c r="T599" s="295"/>
      <c r="U599" s="295"/>
      <c r="V599" s="295"/>
      <c r="W599" s="296"/>
    </row>
    <row r="600" spans="1:23" ht="15" customHeight="1" x14ac:dyDescent="0.25">
      <c r="A600" s="138" t="str">
        <f>IF(COUNT('Séries-DWF'!$A$11:$A$50)&gt;'Etiquette DWF'!N552,"X","")</f>
        <v/>
      </c>
      <c r="B600" s="522"/>
      <c r="C600" s="522"/>
      <c r="D600" s="522"/>
      <c r="E600" s="522"/>
      <c r="F600" s="522"/>
      <c r="G600" s="522"/>
      <c r="H600" s="522"/>
      <c r="I600" s="522"/>
      <c r="J600" s="522"/>
      <c r="K600" s="522"/>
      <c r="L600" s="522"/>
      <c r="M600" s="523"/>
      <c r="N600" s="522"/>
      <c r="O600" s="522"/>
      <c r="P600" s="522"/>
      <c r="Q600" s="522"/>
      <c r="R600" s="522"/>
      <c r="S600" s="522"/>
      <c r="T600" s="522"/>
      <c r="U600" s="522"/>
      <c r="V600" s="522"/>
      <c r="W600" s="522"/>
    </row>
    <row r="601" spans="1:23" ht="15" customHeight="1" thickBot="1" x14ac:dyDescent="0.3">
      <c r="A601" s="138" t="str">
        <f>IF(COUNT('Séries-DWF'!$A$11:$A$50)&gt;'Etiquette DWF'!N652,"X","")</f>
        <v/>
      </c>
      <c r="M601" s="521"/>
    </row>
    <row r="602" spans="1:23" x14ac:dyDescent="0.25">
      <c r="A602" s="138" t="str">
        <f>IF(COUNT('Séries-DWF'!$A$11:$A$50)&gt;'Etiquette DWF'!N652,"X","")</f>
        <v/>
      </c>
      <c r="B602" s="137">
        <f>N552+1</f>
        <v>24</v>
      </c>
      <c r="C602" s="289"/>
      <c r="D602" s="289"/>
      <c r="E602" s="289"/>
      <c r="F602" s="289"/>
      <c r="G602" s="289"/>
      <c r="H602" s="289"/>
      <c r="I602" s="289"/>
      <c r="J602" s="289"/>
      <c r="K602" s="290"/>
      <c r="M602" s="521"/>
      <c r="N602" s="137">
        <f>B602+1</f>
        <v>25</v>
      </c>
      <c r="O602" s="289"/>
      <c r="P602" s="289"/>
      <c r="Q602" s="289"/>
      <c r="R602" s="289"/>
      <c r="S602" s="289"/>
      <c r="T602" s="289"/>
      <c r="U602" s="289"/>
      <c r="V602" s="289"/>
      <c r="W602" s="290"/>
    </row>
    <row r="603" spans="1:23" ht="23.25" x14ac:dyDescent="0.35">
      <c r="A603" s="138" t="str">
        <f>IF(COUNT('Séries-DWF'!$A$11:$A$50)&gt;'Etiquette DWF'!N652,"X","")</f>
        <v/>
      </c>
      <c r="B603" s="291"/>
      <c r="C603" s="931" t="s">
        <v>246</v>
      </c>
      <c r="D603" s="931"/>
      <c r="E603" s="953" t="str">
        <f ca="1">OFFSET('Séries-DWF'!$A$11,B602,13)</f>
        <v/>
      </c>
      <c r="F603" s="953"/>
      <c r="G603" s="953"/>
      <c r="H603" s="953"/>
      <c r="I603" s="953"/>
      <c r="J603" s="953"/>
      <c r="K603" s="293"/>
      <c r="M603" s="521"/>
      <c r="N603" s="291"/>
      <c r="O603" s="931" t="s">
        <v>246</v>
      </c>
      <c r="P603" s="931"/>
      <c r="Q603" s="953" t="str">
        <f ca="1">OFFSET('Séries-DWF'!$A$11,N602,13)</f>
        <v/>
      </c>
      <c r="R603" s="953"/>
      <c r="S603" s="953"/>
      <c r="T603" s="953"/>
      <c r="U603" s="953"/>
      <c r="V603" s="953"/>
      <c r="W603" s="293"/>
    </row>
    <row r="604" spans="1:23" x14ac:dyDescent="0.25">
      <c r="A604" s="138" t="str">
        <f>IF(COUNT('Séries-DWF'!$A$11:$A$50)&gt;'Etiquette DWF'!N652,"X","")</f>
        <v/>
      </c>
      <c r="B604" s="291"/>
      <c r="C604" s="945"/>
      <c r="D604" s="945"/>
      <c r="E604" s="945"/>
      <c r="F604" s="945"/>
      <c r="G604" s="945"/>
      <c r="H604" s="945"/>
      <c r="I604" s="945"/>
      <c r="J604" s="945"/>
      <c r="K604" s="293"/>
      <c r="M604" s="521"/>
      <c r="N604" s="291"/>
      <c r="O604" s="945"/>
      <c r="P604" s="945"/>
      <c r="Q604" s="945"/>
      <c r="R604" s="945"/>
      <c r="S604" s="945"/>
      <c r="T604" s="945"/>
      <c r="U604" s="945"/>
      <c r="V604" s="945"/>
      <c r="W604" s="293"/>
    </row>
    <row r="605" spans="1:23" ht="21" x14ac:dyDescent="0.35">
      <c r="A605" s="138" t="str">
        <f>IF(COUNT('Séries-DWF'!$A$11:$A$50)&gt;'Etiquette DWF'!N652,"X","")</f>
        <v/>
      </c>
      <c r="B605" s="291"/>
      <c r="C605" s="931" t="s">
        <v>39</v>
      </c>
      <c r="D605" s="931"/>
      <c r="E605" s="932" t="str">
        <f ca="1">OFFSET('Séries-DWF'!$A$11,B602,0)</f>
        <v/>
      </c>
      <c r="F605" s="932"/>
      <c r="G605" s="948" t="s">
        <v>67</v>
      </c>
      <c r="H605" s="948"/>
      <c r="I605" s="932" t="str">
        <f ca="1">OFFSET('Séries-DWF'!$A$11,B602,6)</f>
        <v/>
      </c>
      <c r="J605" s="932"/>
      <c r="K605" s="293"/>
      <c r="M605" s="521"/>
      <c r="N605" s="291"/>
      <c r="O605" s="931" t="s">
        <v>39</v>
      </c>
      <c r="P605" s="931"/>
      <c r="Q605" s="932" t="str">
        <f ca="1">OFFSET('Séries-DWF'!$A$11,N602,0)</f>
        <v/>
      </c>
      <c r="R605" s="932"/>
      <c r="S605" s="948" t="s">
        <v>67</v>
      </c>
      <c r="T605" s="948"/>
      <c r="U605" s="932" t="str">
        <f ca="1">OFFSET('Séries-DWF'!$A$11,N602,6)</f>
        <v/>
      </c>
      <c r="V605" s="932"/>
      <c r="W605" s="293"/>
    </row>
    <row r="606" spans="1:23" ht="23.25" x14ac:dyDescent="0.35">
      <c r="A606" s="138" t="str">
        <f>IF(COUNT('Séries-DWF'!$A$11:$A$50)&gt;'Etiquette DWF'!N652,"X","")</f>
        <v/>
      </c>
      <c r="B606" s="291"/>
      <c r="C606" s="931" t="s">
        <v>1</v>
      </c>
      <c r="D606" s="931"/>
      <c r="E606" s="953" t="str">
        <f ca="1">OFFSET('Séries-DWF'!$A$11,B602,9)</f>
        <v/>
      </c>
      <c r="F606" s="953"/>
      <c r="G606" s="948" t="s">
        <v>2</v>
      </c>
      <c r="H606" s="948"/>
      <c r="I606" s="932" t="str">
        <f ca="1">OFFSET('Séries-DWF'!$A$11,B602,10)</f>
        <v/>
      </c>
      <c r="J606" s="932"/>
      <c r="K606" s="293"/>
      <c r="M606" s="521"/>
      <c r="N606" s="291"/>
      <c r="O606" s="931" t="s">
        <v>1</v>
      </c>
      <c r="P606" s="931"/>
      <c r="Q606" s="953" t="str">
        <f ca="1">OFFSET('Séries-DWF'!$A$11,N602,9)</f>
        <v/>
      </c>
      <c r="R606" s="953"/>
      <c r="S606" s="948" t="s">
        <v>2</v>
      </c>
      <c r="T606" s="948"/>
      <c r="U606" s="932" t="str">
        <f ca="1">OFFSET('Séries-DWF'!$A$11,N602,10)</f>
        <v/>
      </c>
      <c r="V606" s="932"/>
      <c r="W606" s="293"/>
    </row>
    <row r="607" spans="1:23" ht="21" x14ac:dyDescent="0.35">
      <c r="A607" s="138" t="str">
        <f>IF(COUNT('Séries-DWF'!$A$11:$A$50)&gt;'Etiquette DWF'!N652,"X","")</f>
        <v/>
      </c>
      <c r="B607" s="291"/>
      <c r="C607" s="520" t="s">
        <v>258</v>
      </c>
      <c r="D607" s="520"/>
      <c r="E607" s="527" t="str">
        <f ca="1">OFFSET('Séries-DWF'!$A$11,B602,11)</f>
        <v/>
      </c>
      <c r="F607" s="525"/>
      <c r="G607" s="866" t="s">
        <v>270</v>
      </c>
      <c r="H607" s="866"/>
      <c r="I607" s="527" t="str">
        <f ca="1">OFFSET('Séries-DWF'!$A$11,B602,8)</f>
        <v/>
      </c>
      <c r="J607" s="527"/>
      <c r="K607" s="293"/>
      <c r="M607" s="521"/>
      <c r="N607" s="291"/>
      <c r="O607" s="520" t="s">
        <v>258</v>
      </c>
      <c r="P607" s="520"/>
      <c r="Q607" s="527" t="str">
        <f ca="1">OFFSET('Séries-DWF'!$A$11,N602,11)</f>
        <v/>
      </c>
      <c r="R607" s="525"/>
      <c r="S607" s="866" t="s">
        <v>270</v>
      </c>
      <c r="T607" s="866"/>
      <c r="U607" s="527" t="str">
        <f ca="1">OFFSET('Séries-DWF'!$A$11,N602,8)</f>
        <v/>
      </c>
      <c r="V607" s="527"/>
      <c r="W607" s="293"/>
    </row>
    <row r="608" spans="1:23" ht="18.75" x14ac:dyDescent="0.3">
      <c r="A608" s="138" t="str">
        <f>IF(COUNT('Séries-DWF'!$A$11:$A$50)&gt;'Etiquette DWF'!N652,"X","")</f>
        <v/>
      </c>
      <c r="B608" s="291"/>
      <c r="C608" s="952" t="s">
        <v>68</v>
      </c>
      <c r="D608" s="952"/>
      <c r="E608" s="866" t="s">
        <v>69</v>
      </c>
      <c r="F608" s="866"/>
      <c r="G608" s="951" t="str">
        <f ca="1">OFFSET('Séries-DWF'!$A$11,B602,2)</f>
        <v/>
      </c>
      <c r="H608" s="951"/>
      <c r="I608" s="951"/>
      <c r="J608" s="951"/>
      <c r="K608" s="293"/>
      <c r="M608" s="521"/>
      <c r="N608" s="291"/>
      <c r="O608" s="952" t="s">
        <v>68</v>
      </c>
      <c r="P608" s="952"/>
      <c r="Q608" s="866" t="s">
        <v>69</v>
      </c>
      <c r="R608" s="866"/>
      <c r="S608" s="951" t="str">
        <f ca="1">OFFSET('Séries-DWF'!$A$11,N602,2)</f>
        <v/>
      </c>
      <c r="T608" s="951"/>
      <c r="U608" s="951"/>
      <c r="V608" s="951"/>
      <c r="W608" s="293"/>
    </row>
    <row r="609" spans="1:23" ht="18.75" x14ac:dyDescent="0.3">
      <c r="A609" s="138" t="str">
        <f>IF(COUNT('Séries-DWF'!$A$11:$A$50)&gt;'Etiquette DWF'!N652,"X","")</f>
        <v/>
      </c>
      <c r="B609" s="291"/>
      <c r="C609" s="952"/>
      <c r="D609" s="952"/>
      <c r="E609" s="866" t="s">
        <v>70</v>
      </c>
      <c r="F609" s="866"/>
      <c r="G609" s="951" t="str">
        <f ca="1">OFFSET('Séries-DWF'!$A$11,B602,3)</f>
        <v/>
      </c>
      <c r="H609" s="951"/>
      <c r="I609" s="951"/>
      <c r="J609" s="951"/>
      <c r="K609" s="293"/>
      <c r="M609" s="521"/>
      <c r="N609" s="291"/>
      <c r="O609" s="952"/>
      <c r="P609" s="952"/>
      <c r="Q609" s="866" t="s">
        <v>70</v>
      </c>
      <c r="R609" s="866"/>
      <c r="S609" s="951" t="str">
        <f ca="1">OFFSET('Séries-DWF'!$A$11,N602,3)</f>
        <v/>
      </c>
      <c r="T609" s="951"/>
      <c r="U609" s="951"/>
      <c r="V609" s="951"/>
      <c r="W609" s="293"/>
    </row>
    <row r="610" spans="1:23" ht="18.75" x14ac:dyDescent="0.3">
      <c r="A610" s="138" t="str">
        <f>IF(COUNT('Séries-DWF'!$A$11:$A$50)&gt;'Etiquette DWF'!N652,"X","")</f>
        <v/>
      </c>
      <c r="B610" s="291"/>
      <c r="C610" s="952"/>
      <c r="D610" s="952"/>
      <c r="E610" s="866" t="s">
        <v>257</v>
      </c>
      <c r="F610" s="866"/>
      <c r="G610" s="951" t="str">
        <f ca="1">OFFSET('Séries-DWF'!$A$11,B602,4)</f>
        <v/>
      </c>
      <c r="H610" s="951"/>
      <c r="I610" s="951"/>
      <c r="J610" s="951"/>
      <c r="K610" s="293"/>
      <c r="M610" s="521"/>
      <c r="N610" s="291"/>
      <c r="O610" s="952"/>
      <c r="P610" s="952"/>
      <c r="Q610" s="866" t="s">
        <v>257</v>
      </c>
      <c r="R610" s="866"/>
      <c r="S610" s="951" t="str">
        <f ca="1">OFFSET('Séries-DWF'!$A$11,N602,4)</f>
        <v/>
      </c>
      <c r="T610" s="951"/>
      <c r="U610" s="951"/>
      <c r="V610" s="951"/>
      <c r="W610" s="293"/>
    </row>
    <row r="611" spans="1:23" ht="21" x14ac:dyDescent="0.35">
      <c r="A611" s="138" t="str">
        <f>IF(COUNT('Séries-DWF'!$A$11:$A$50)&gt;'Etiquette DWF'!N652,"X","")</f>
        <v/>
      </c>
      <c r="B611" s="291"/>
      <c r="C611" s="952"/>
      <c r="D611" s="952"/>
      <c r="E611" s="866" t="s">
        <v>71</v>
      </c>
      <c r="F611" s="866"/>
      <c r="G611" s="947" t="str">
        <f ca="1">OFFSET('Séries-DWF'!$A$11,B602,5)</f>
        <v/>
      </c>
      <c r="H611" s="947"/>
      <c r="I611" s="947"/>
      <c r="J611" s="947"/>
      <c r="K611" s="293"/>
      <c r="M611" s="521"/>
      <c r="N611" s="291"/>
      <c r="O611" s="952"/>
      <c r="P611" s="952"/>
      <c r="Q611" s="866" t="s">
        <v>71</v>
      </c>
      <c r="R611" s="866"/>
      <c r="S611" s="947" t="str">
        <f ca="1">OFFSET('Séries-DWF'!$A$11,N602,5)</f>
        <v/>
      </c>
      <c r="T611" s="947"/>
      <c r="U611" s="947"/>
      <c r="V611" s="947"/>
      <c r="W611" s="293"/>
    </row>
    <row r="612" spans="1:23" ht="21" x14ac:dyDescent="0.35">
      <c r="A612" s="138" t="str">
        <f>IF(COUNT('Séries-DWF'!$A$11:$A$50)&gt;'Etiquette DWF'!N652,"X","")</f>
        <v/>
      </c>
      <c r="B612" s="291"/>
      <c r="C612" s="931" t="s">
        <v>248</v>
      </c>
      <c r="D612" s="931"/>
      <c r="E612" s="948" t="str">
        <f ca="1">IF(E603="","",IF(OR(E603="DWF",E603="DNF"),"Distance","Temps"))</f>
        <v/>
      </c>
      <c r="F612" s="948"/>
      <c r="G612" s="525" t="str">
        <f ca="1">OFFSET('Séries-DWF'!$A$11,B602,18)</f>
        <v/>
      </c>
      <c r="H612" s="524" t="str">
        <f ca="1">OFFSET('Séries-DWF'!$A$11,B602,19)</f>
        <v/>
      </c>
      <c r="I612" s="526" t="str">
        <f ca="1">OFFSET('Séries-DWF'!$A$11,B602,20)</f>
        <v/>
      </c>
      <c r="J612" s="524" t="str">
        <f ca="1">OFFSET('Séries-DWF'!$A$11,B602,21)</f>
        <v/>
      </c>
      <c r="K612" s="293"/>
      <c r="M612" s="521"/>
      <c r="N612" s="291"/>
      <c r="O612" s="931" t="s">
        <v>248</v>
      </c>
      <c r="P612" s="931"/>
      <c r="Q612" s="948" t="str">
        <f ca="1">IF(Q603="","",IF(OR(Q603="DWF",Q603="DNF"),"Distance","Temps"))</f>
        <v/>
      </c>
      <c r="R612" s="948"/>
      <c r="S612" s="525" t="str">
        <f ca="1">OFFSET('Séries-DWF'!$A$11,N602,18)</f>
        <v/>
      </c>
      <c r="T612" s="524" t="str">
        <f ca="1">OFFSET('Séries-DWF'!$A$11,N602,19)</f>
        <v/>
      </c>
      <c r="U612" s="526" t="str">
        <f ca="1">OFFSET('Séries-DWF'!$A$11,N602,20)</f>
        <v/>
      </c>
      <c r="V612" s="524" t="str">
        <f ca="1">OFFSET('Séries-DWF'!$A$11,N602,21)</f>
        <v/>
      </c>
      <c r="W612" s="293"/>
    </row>
    <row r="613" spans="1:23" ht="18.75" x14ac:dyDescent="0.3">
      <c r="A613" s="138" t="str">
        <f>IF(COUNT('Séries-DWF'!$A$11:$A$50)&gt;'Etiquette DWF'!N652,"X","")</f>
        <v/>
      </c>
      <c r="B613" s="291"/>
      <c r="C613" s="931"/>
      <c r="D613" s="931"/>
      <c r="E613" s="933" t="s">
        <v>273</v>
      </c>
      <c r="F613" s="510" t="s">
        <v>271</v>
      </c>
      <c r="G613" s="528" t="str">
        <f ca="1">OFFSET('Séries-DWF'!$A$11,B602,14)</f>
        <v/>
      </c>
      <c r="H613" s="529" t="str">
        <f ca="1">OFFSET('Séries-DWF'!$A$11,B602,15)</f>
        <v/>
      </c>
      <c r="I613" s="528" t="str">
        <f ca="1">OFFSET('Séries-DWF'!$A$11,B602,16)</f>
        <v/>
      </c>
      <c r="J613" s="529" t="str">
        <f ca="1">OFFSET('Séries-DWF'!$A$11,B602,17)</f>
        <v/>
      </c>
      <c r="K613" s="293"/>
      <c r="M613" s="521"/>
      <c r="N613" s="291"/>
      <c r="O613" s="931"/>
      <c r="P613" s="931"/>
      <c r="Q613" s="933" t="s">
        <v>273</v>
      </c>
      <c r="R613" s="510" t="s">
        <v>271</v>
      </c>
      <c r="S613" s="528" t="str">
        <f ca="1">OFFSET('Séries-DWF'!$A$11,N602,14)</f>
        <v/>
      </c>
      <c r="T613" s="529" t="str">
        <f ca="1">OFFSET('Séries-DWF'!$A$11,N602,15)</f>
        <v/>
      </c>
      <c r="U613" s="528" t="str">
        <f ca="1">OFFSET('Séries-DWF'!$A$11,N602,16)</f>
        <v/>
      </c>
      <c r="V613" s="529" t="str">
        <f ca="1">OFFSET('Séries-DWF'!$A$11,N602,17)</f>
        <v/>
      </c>
      <c r="W613" s="293"/>
    </row>
    <row r="614" spans="1:23" ht="18.75" x14ac:dyDescent="0.3">
      <c r="A614" s="138" t="str">
        <f>IF(COUNT('Séries-DWF'!$A$11:$A$50)&gt;'Etiquette DWF'!N652,"X","")</f>
        <v/>
      </c>
      <c r="B614" s="291"/>
      <c r="C614" s="931"/>
      <c r="D614" s="931"/>
      <c r="E614" s="933"/>
      <c r="F614" s="510" t="s">
        <v>272</v>
      </c>
      <c r="G614" s="528" t="str">
        <f ca="1">OFFSET('Séries-DWF'!$A$11,B602,22)</f>
        <v/>
      </c>
      <c r="H614" s="529" t="str">
        <f ca="1">OFFSET('Séries-DWF'!$A$11,B602,23)</f>
        <v/>
      </c>
      <c r="I614" s="528" t="str">
        <f ca="1">OFFSET('Séries-DWF'!$A$11,B602,24)</f>
        <v/>
      </c>
      <c r="J614" s="529" t="str">
        <f ca="1">OFFSET('Séries-DWF'!$A$11,B602,25)</f>
        <v/>
      </c>
      <c r="K614" s="293"/>
      <c r="M614" s="521"/>
      <c r="N614" s="291"/>
      <c r="O614" s="931"/>
      <c r="P614" s="931"/>
      <c r="Q614" s="933"/>
      <c r="R614" s="510" t="s">
        <v>272</v>
      </c>
      <c r="S614" s="528" t="str">
        <f ca="1">OFFSET('Séries-DWF'!$A$11,N602,22)</f>
        <v/>
      </c>
      <c r="T614" s="529" t="str">
        <f ca="1">OFFSET('Séries-DWF'!$A$11,N602,23)</f>
        <v/>
      </c>
      <c r="U614" s="528" t="str">
        <f ca="1">OFFSET('Séries-DWF'!$A$11,N602,24)</f>
        <v/>
      </c>
      <c r="V614" s="529" t="str">
        <f ca="1">OFFSET('Séries-DWF'!$A$11,N602,25)</f>
        <v/>
      </c>
      <c r="W614" s="293"/>
    </row>
    <row r="615" spans="1:23" x14ac:dyDescent="0.25">
      <c r="A615" s="138" t="str">
        <f>IF(COUNT('Séries-DWF'!$A$11:$A$50)&gt;'Etiquette DWF'!N652,"X","")</f>
        <v/>
      </c>
      <c r="B615" s="291"/>
      <c r="C615" s="945"/>
      <c r="D615" s="945"/>
      <c r="E615" s="945"/>
      <c r="F615" s="945"/>
      <c r="G615" s="945"/>
      <c r="H615" s="945"/>
      <c r="I615" s="945"/>
      <c r="J615" s="945"/>
      <c r="K615" s="293"/>
      <c r="M615" s="521"/>
      <c r="N615" s="291"/>
      <c r="O615" s="945"/>
      <c r="P615" s="945"/>
      <c r="Q615" s="945"/>
      <c r="R615" s="945"/>
      <c r="S615" s="945"/>
      <c r="T615" s="945"/>
      <c r="U615" s="945"/>
      <c r="V615" s="945"/>
      <c r="W615" s="293"/>
    </row>
    <row r="616" spans="1:23" ht="18.75" x14ac:dyDescent="0.3">
      <c r="A616" s="138" t="str">
        <f>IF(COUNT('Séries-DWF'!$A$11:$A$50)&gt;'Etiquette DWF'!N652,"X","")</f>
        <v/>
      </c>
      <c r="B616" s="291"/>
      <c r="C616" s="946" t="s">
        <v>259</v>
      </c>
      <c r="D616" s="946"/>
      <c r="E616" s="946"/>
      <c r="F616" s="946"/>
      <c r="G616" s="946"/>
      <c r="H616" s="946"/>
      <c r="I616" s="946"/>
      <c r="J616" s="946"/>
      <c r="K616" s="293"/>
      <c r="M616" s="521"/>
      <c r="N616" s="291"/>
      <c r="O616" s="946" t="s">
        <v>259</v>
      </c>
      <c r="P616" s="946"/>
      <c r="Q616" s="946"/>
      <c r="R616" s="946"/>
      <c r="S616" s="946"/>
      <c r="T616" s="946"/>
      <c r="U616" s="946"/>
      <c r="V616" s="946"/>
      <c r="W616" s="293"/>
    </row>
    <row r="617" spans="1:23" ht="15.75" thickBot="1" x14ac:dyDescent="0.3">
      <c r="A617" s="138" t="str">
        <f>IF(COUNT('Séries-DWF'!$A$11:$A$50)&gt;'Etiquette DWF'!N652,"X","")</f>
        <v/>
      </c>
      <c r="B617" s="291"/>
      <c r="C617" s="945"/>
      <c r="D617" s="945"/>
      <c r="E617" s="945"/>
      <c r="F617" s="945"/>
      <c r="G617" s="945"/>
      <c r="H617" s="945"/>
      <c r="I617" s="945"/>
      <c r="J617" s="945"/>
      <c r="K617" s="293"/>
      <c r="M617" s="521"/>
      <c r="N617" s="291"/>
      <c r="O617" s="945"/>
      <c r="P617" s="945"/>
      <c r="Q617" s="945"/>
      <c r="R617" s="945"/>
      <c r="S617" s="945"/>
      <c r="T617" s="945"/>
      <c r="U617" s="945"/>
      <c r="V617" s="945"/>
      <c r="W617" s="293"/>
    </row>
    <row r="618" spans="1:23" ht="15.75" thickBot="1" x14ac:dyDescent="0.3">
      <c r="A618" s="138" t="str">
        <f>IF(COUNT('Séries-DWF'!$A$11:$A$50)&gt;'Etiquette DWF'!N652,"X","")</f>
        <v/>
      </c>
      <c r="B618" s="291"/>
      <c r="C618" s="933" t="s">
        <v>262</v>
      </c>
      <c r="D618" s="934"/>
      <c r="E618" s="530"/>
      <c r="F618" s="531"/>
      <c r="G618" s="531"/>
      <c r="H618" s="531"/>
      <c r="I618" s="531"/>
      <c r="J618" s="532"/>
      <c r="K618" s="293"/>
      <c r="M618" s="521"/>
      <c r="N618" s="291"/>
      <c r="O618" s="933" t="s">
        <v>262</v>
      </c>
      <c r="P618" s="934"/>
      <c r="Q618" s="530"/>
      <c r="R618" s="531"/>
      <c r="S618" s="531"/>
      <c r="T618" s="531"/>
      <c r="U618" s="531"/>
      <c r="V618" s="532"/>
      <c r="W618" s="293"/>
    </row>
    <row r="619" spans="1:23" ht="15.75" thickBot="1" x14ac:dyDescent="0.3">
      <c r="A619" s="138" t="str">
        <f>IF(COUNT('Séries-DWF'!$A$11:$A$50)&gt;'Etiquette DWF'!N652,"X","")</f>
        <v/>
      </c>
      <c r="B619" s="291"/>
      <c r="C619" s="515"/>
      <c r="D619" s="515"/>
      <c r="E619" s="289"/>
      <c r="F619" s="289"/>
      <c r="G619" s="289"/>
      <c r="H619" s="289"/>
      <c r="I619" s="289"/>
      <c r="J619" s="289"/>
      <c r="K619" s="293"/>
      <c r="M619" s="521"/>
      <c r="N619" s="291"/>
      <c r="O619" s="515"/>
      <c r="P619" s="515"/>
      <c r="Q619" s="289"/>
      <c r="R619" s="289"/>
      <c r="S619" s="289"/>
      <c r="T619" s="289"/>
      <c r="U619" s="289"/>
      <c r="V619" s="289"/>
      <c r="W619" s="293"/>
    </row>
    <row r="620" spans="1:23" x14ac:dyDescent="0.25">
      <c r="A620" s="138" t="str">
        <f>IF(COUNT('Séries-DWF'!$A$11:$A$50)&gt;'Etiquette DWF'!N652,"X","")</f>
        <v/>
      </c>
      <c r="B620" s="291"/>
      <c r="C620" s="976" t="s">
        <v>260</v>
      </c>
      <c r="D620" s="977"/>
      <c r="E620" s="959"/>
      <c r="F620" s="959"/>
      <c r="G620" s="959"/>
      <c r="H620" s="959"/>
      <c r="I620" s="959"/>
      <c r="J620" s="960"/>
      <c r="K620" s="293"/>
      <c r="M620" s="521"/>
      <c r="N620" s="291"/>
      <c r="O620" s="976" t="s">
        <v>260</v>
      </c>
      <c r="P620" s="977"/>
      <c r="Q620" s="959"/>
      <c r="R620" s="959"/>
      <c r="S620" s="959"/>
      <c r="T620" s="959"/>
      <c r="U620" s="959"/>
      <c r="V620" s="960"/>
      <c r="W620" s="293"/>
    </row>
    <row r="621" spans="1:23" x14ac:dyDescent="0.25">
      <c r="A621" s="138" t="str">
        <f>IF(COUNT('Séries-DWF'!$A$11:$A$50)&gt;'Etiquette DWF'!N652,"X","")</f>
        <v/>
      </c>
      <c r="B621" s="291"/>
      <c r="C621" s="971"/>
      <c r="D621" s="972"/>
      <c r="E621" s="949"/>
      <c r="F621" s="949"/>
      <c r="G621" s="949"/>
      <c r="H621" s="949"/>
      <c r="I621" s="949"/>
      <c r="J621" s="950"/>
      <c r="K621" s="293"/>
      <c r="M621" s="521"/>
      <c r="N621" s="291"/>
      <c r="O621" s="971"/>
      <c r="P621" s="972"/>
      <c r="Q621" s="949"/>
      <c r="R621" s="949"/>
      <c r="S621" s="949"/>
      <c r="T621" s="949"/>
      <c r="U621" s="949"/>
      <c r="V621" s="950"/>
      <c r="W621" s="293"/>
    </row>
    <row r="622" spans="1:23" x14ac:dyDescent="0.25">
      <c r="A622" s="138" t="str">
        <f>IF(COUNT('Séries-DWF'!$A$11:$A$50)&gt;'Etiquette DWF'!N652,"X","")</f>
        <v/>
      </c>
      <c r="B622" s="291"/>
      <c r="C622" s="971" t="s">
        <v>261</v>
      </c>
      <c r="D622" s="972"/>
      <c r="E622" s="949"/>
      <c r="F622" s="949"/>
      <c r="G622" s="949"/>
      <c r="H622" s="949"/>
      <c r="I622" s="949"/>
      <c r="J622" s="950"/>
      <c r="K622" s="293"/>
      <c r="M622" s="521"/>
      <c r="N622" s="291"/>
      <c r="O622" s="971" t="s">
        <v>261</v>
      </c>
      <c r="P622" s="972"/>
      <c r="Q622" s="949"/>
      <c r="R622" s="949"/>
      <c r="S622" s="949"/>
      <c r="T622" s="949"/>
      <c r="U622" s="949"/>
      <c r="V622" s="950"/>
      <c r="W622" s="293"/>
    </row>
    <row r="623" spans="1:23" ht="15.75" thickBot="1" x14ac:dyDescent="0.3">
      <c r="A623" s="138" t="str">
        <f>IF(COUNT('Séries-DWF'!$A$11:$A$50)&gt;'Etiquette DWF'!N652,"X","")</f>
        <v/>
      </c>
      <c r="B623" s="291"/>
      <c r="C623" s="973"/>
      <c r="D623" s="974"/>
      <c r="E623" s="954"/>
      <c r="F623" s="954"/>
      <c r="G623" s="954"/>
      <c r="H623" s="954"/>
      <c r="I623" s="954"/>
      <c r="J623" s="955"/>
      <c r="K623" s="293"/>
      <c r="M623" s="521"/>
      <c r="N623" s="291"/>
      <c r="O623" s="973"/>
      <c r="P623" s="974"/>
      <c r="Q623" s="954"/>
      <c r="R623" s="954"/>
      <c r="S623" s="954"/>
      <c r="T623" s="954"/>
      <c r="U623" s="954"/>
      <c r="V623" s="955"/>
      <c r="W623" s="293"/>
    </row>
    <row r="624" spans="1:23" ht="15.75" thickBot="1" x14ac:dyDescent="0.3">
      <c r="A624" s="138" t="str">
        <f>IF(COUNT('Séries-DWF'!$A$11:$A$50)&gt;'Etiquette DWF'!N652,"X","")</f>
        <v/>
      </c>
      <c r="B624" s="291"/>
      <c r="C624" s="292"/>
      <c r="D624" s="292"/>
      <c r="E624" s="292"/>
      <c r="F624" s="292"/>
      <c r="G624" s="292"/>
      <c r="H624" s="292"/>
      <c r="I624" s="292"/>
      <c r="J624" s="292"/>
      <c r="K624" s="293"/>
      <c r="M624" s="521"/>
      <c r="N624" s="291"/>
      <c r="O624" s="292"/>
      <c r="P624" s="292"/>
      <c r="Q624" s="292"/>
      <c r="R624" s="292"/>
      <c r="S624" s="292"/>
      <c r="T624" s="292"/>
      <c r="U624" s="292"/>
      <c r="V624" s="292"/>
      <c r="W624" s="293"/>
    </row>
    <row r="625" spans="1:23" x14ac:dyDescent="0.25">
      <c r="A625" s="138" t="str">
        <f>IF(COUNT('Séries-DWF'!$A$11:$A$50)&gt;'Etiquette DWF'!N652,"X","")</f>
        <v/>
      </c>
      <c r="B625" s="291"/>
      <c r="C625" s="956" t="s">
        <v>132</v>
      </c>
      <c r="D625" s="880" t="s">
        <v>133</v>
      </c>
      <c r="E625" s="871"/>
      <c r="F625" s="871"/>
      <c r="G625" s="871"/>
      <c r="H625" s="871"/>
      <c r="I625" s="959"/>
      <c r="J625" s="960"/>
      <c r="K625" s="293"/>
      <c r="M625" s="521"/>
      <c r="N625" s="291"/>
      <c r="O625" s="956" t="s">
        <v>132</v>
      </c>
      <c r="P625" s="880" t="s">
        <v>133</v>
      </c>
      <c r="Q625" s="871"/>
      <c r="R625" s="871"/>
      <c r="S625" s="871"/>
      <c r="T625" s="871"/>
      <c r="U625" s="959"/>
      <c r="V625" s="960"/>
      <c r="W625" s="293"/>
    </row>
    <row r="626" spans="1:23" x14ac:dyDescent="0.25">
      <c r="A626" s="138" t="str">
        <f>IF(COUNT('Séries-DWF'!$A$11:$A$50)&gt;'Etiquette DWF'!N652,"X","")</f>
        <v/>
      </c>
      <c r="B626" s="291"/>
      <c r="C626" s="957"/>
      <c r="D626" s="859" t="s">
        <v>134</v>
      </c>
      <c r="E626" s="864"/>
      <c r="F626" s="864"/>
      <c r="G626" s="864"/>
      <c r="H626" s="864"/>
      <c r="I626" s="949"/>
      <c r="J626" s="950"/>
      <c r="K626" s="293"/>
      <c r="M626" s="521"/>
      <c r="N626" s="291"/>
      <c r="O626" s="957"/>
      <c r="P626" s="859" t="s">
        <v>134</v>
      </c>
      <c r="Q626" s="864"/>
      <c r="R626" s="864"/>
      <c r="S626" s="864"/>
      <c r="T626" s="864"/>
      <c r="U626" s="949"/>
      <c r="V626" s="950"/>
      <c r="W626" s="293"/>
    </row>
    <row r="627" spans="1:23" x14ac:dyDescent="0.25">
      <c r="A627" s="138" t="str">
        <f>IF(COUNT('Séries-DWF'!$A$11:$A$50)&gt;'Etiquette DWF'!N652,"X","")</f>
        <v/>
      </c>
      <c r="B627" s="291"/>
      <c r="C627" s="957"/>
      <c r="D627" s="859" t="s">
        <v>135</v>
      </c>
      <c r="E627" s="864"/>
      <c r="F627" s="864"/>
      <c r="G627" s="864"/>
      <c r="H627" s="864"/>
      <c r="I627" s="949"/>
      <c r="J627" s="950"/>
      <c r="K627" s="293"/>
      <c r="M627" s="521"/>
      <c r="N627" s="291"/>
      <c r="O627" s="957"/>
      <c r="P627" s="859" t="s">
        <v>135</v>
      </c>
      <c r="Q627" s="864"/>
      <c r="R627" s="864"/>
      <c r="S627" s="864"/>
      <c r="T627" s="864"/>
      <c r="U627" s="949"/>
      <c r="V627" s="950"/>
      <c r="W627" s="293"/>
    </row>
    <row r="628" spans="1:23" x14ac:dyDescent="0.25">
      <c r="A628" s="138" t="str">
        <f>IF(COUNT('Séries-DWF'!$A$11:$A$50)&gt;'Etiquette DWF'!N652,"X","")</f>
        <v/>
      </c>
      <c r="B628" s="291"/>
      <c r="C628" s="957"/>
      <c r="D628" s="859" t="s">
        <v>136</v>
      </c>
      <c r="E628" s="864"/>
      <c r="F628" s="864"/>
      <c r="G628" s="864"/>
      <c r="H628" s="864"/>
      <c r="I628" s="949"/>
      <c r="J628" s="950"/>
      <c r="K628" s="293"/>
      <c r="M628" s="521"/>
      <c r="N628" s="291"/>
      <c r="O628" s="957"/>
      <c r="P628" s="859" t="s">
        <v>136</v>
      </c>
      <c r="Q628" s="864"/>
      <c r="R628" s="864"/>
      <c r="S628" s="864"/>
      <c r="T628" s="864"/>
      <c r="U628" s="949"/>
      <c r="V628" s="950"/>
      <c r="W628" s="293"/>
    </row>
    <row r="629" spans="1:23" x14ac:dyDescent="0.25">
      <c r="A629" s="138" t="str">
        <f>IF(COUNT('Séries-DWF'!$A$11:$A$50)&gt;'Etiquette DWF'!N652,"X","")</f>
        <v/>
      </c>
      <c r="B629" s="291"/>
      <c r="C629" s="957"/>
      <c r="D629" s="859" t="s">
        <v>137</v>
      </c>
      <c r="E629" s="864"/>
      <c r="F629" s="864"/>
      <c r="G629" s="864"/>
      <c r="H629" s="864"/>
      <c r="I629" s="949"/>
      <c r="J629" s="950"/>
      <c r="K629" s="293"/>
      <c r="M629" s="521"/>
      <c r="N629" s="291"/>
      <c r="O629" s="957"/>
      <c r="P629" s="859" t="s">
        <v>137</v>
      </c>
      <c r="Q629" s="864"/>
      <c r="R629" s="864"/>
      <c r="S629" s="864"/>
      <c r="T629" s="864"/>
      <c r="U629" s="949"/>
      <c r="V629" s="950"/>
      <c r="W629" s="293"/>
    </row>
    <row r="630" spans="1:23" ht="15.75" thickBot="1" x14ac:dyDescent="0.3">
      <c r="A630" s="138" t="str">
        <f>IF(COUNT('Séries-DWF'!$A$11:$A$50)&gt;'Etiquette DWF'!N652,"X","")</f>
        <v/>
      </c>
      <c r="B630" s="291"/>
      <c r="C630" s="958"/>
      <c r="D630" s="862" t="s">
        <v>138</v>
      </c>
      <c r="E630" s="975"/>
      <c r="F630" s="975"/>
      <c r="G630" s="975"/>
      <c r="H630" s="975"/>
      <c r="I630" s="954"/>
      <c r="J630" s="955"/>
      <c r="K630" s="293"/>
      <c r="M630" s="521"/>
      <c r="N630" s="291"/>
      <c r="O630" s="958"/>
      <c r="P630" s="862" t="s">
        <v>138</v>
      </c>
      <c r="Q630" s="975"/>
      <c r="R630" s="975"/>
      <c r="S630" s="975"/>
      <c r="T630" s="975"/>
      <c r="U630" s="954"/>
      <c r="V630" s="955"/>
      <c r="W630" s="293"/>
    </row>
    <row r="631" spans="1:23" x14ac:dyDescent="0.25">
      <c r="A631" s="138" t="str">
        <f>IF(COUNT('Séries-DWF'!$A$11:$A$50)&gt;'Etiquette DWF'!N652,"X","")</f>
        <v/>
      </c>
      <c r="B631" s="291"/>
      <c r="C631" s="961" t="s">
        <v>145</v>
      </c>
      <c r="D631" s="963" t="s">
        <v>146</v>
      </c>
      <c r="E631" s="964"/>
      <c r="F631" s="964"/>
      <c r="G631" s="964"/>
      <c r="H631" s="964"/>
      <c r="I631" s="965"/>
      <c r="J631" s="966"/>
      <c r="K631" s="293"/>
      <c r="M631" s="521"/>
      <c r="N631" s="291"/>
      <c r="O631" s="961" t="s">
        <v>145</v>
      </c>
      <c r="P631" s="963" t="s">
        <v>146</v>
      </c>
      <c r="Q631" s="964"/>
      <c r="R631" s="964"/>
      <c r="S631" s="964"/>
      <c r="T631" s="964"/>
      <c r="U631" s="965"/>
      <c r="V631" s="966"/>
      <c r="W631" s="293"/>
    </row>
    <row r="632" spans="1:23" x14ac:dyDescent="0.25">
      <c r="A632" s="138" t="str">
        <f>IF(COUNT('Séries-DWF'!$A$11:$A$50)&gt;'Etiquette DWF'!N652,"X","")</f>
        <v/>
      </c>
      <c r="B632" s="291"/>
      <c r="C632" s="957"/>
      <c r="D632" s="859" t="s">
        <v>147</v>
      </c>
      <c r="E632" s="864"/>
      <c r="F632" s="864"/>
      <c r="G632" s="864"/>
      <c r="H632" s="864"/>
      <c r="I632" s="949"/>
      <c r="J632" s="950"/>
      <c r="K632" s="293"/>
      <c r="M632" s="521"/>
      <c r="N632" s="291"/>
      <c r="O632" s="957"/>
      <c r="P632" s="859" t="s">
        <v>147</v>
      </c>
      <c r="Q632" s="864"/>
      <c r="R632" s="864"/>
      <c r="S632" s="864"/>
      <c r="T632" s="864"/>
      <c r="U632" s="949"/>
      <c r="V632" s="950"/>
      <c r="W632" s="293"/>
    </row>
    <row r="633" spans="1:23" x14ac:dyDescent="0.25">
      <c r="A633" s="138" t="str">
        <f>IF(COUNT('Séries-DWF'!$A$11:$A$50)&gt;'Etiquette DWF'!N652,"X","")</f>
        <v/>
      </c>
      <c r="B633" s="291"/>
      <c r="C633" s="957"/>
      <c r="D633" s="859" t="s">
        <v>148</v>
      </c>
      <c r="E633" s="864"/>
      <c r="F633" s="864"/>
      <c r="G633" s="864"/>
      <c r="H633" s="864"/>
      <c r="I633" s="949"/>
      <c r="J633" s="950"/>
      <c r="K633" s="293"/>
      <c r="M633" s="521"/>
      <c r="N633" s="291"/>
      <c r="O633" s="957"/>
      <c r="P633" s="859" t="s">
        <v>148</v>
      </c>
      <c r="Q633" s="864"/>
      <c r="R633" s="864"/>
      <c r="S633" s="864"/>
      <c r="T633" s="864"/>
      <c r="U633" s="949"/>
      <c r="V633" s="950"/>
      <c r="W633" s="293"/>
    </row>
    <row r="634" spans="1:23" x14ac:dyDescent="0.25">
      <c r="A634" s="138" t="str">
        <f>IF(COUNT('Séries-DWF'!$A$11:$A$50)&gt;'Etiquette DWF'!N652,"X","")</f>
        <v/>
      </c>
      <c r="B634" s="291"/>
      <c r="C634" s="957"/>
      <c r="D634" s="859" t="s">
        <v>149</v>
      </c>
      <c r="E634" s="864"/>
      <c r="F634" s="864"/>
      <c r="G634" s="864"/>
      <c r="H634" s="864"/>
      <c r="I634" s="949"/>
      <c r="J634" s="950"/>
      <c r="K634" s="293"/>
      <c r="M634" s="521"/>
      <c r="N634" s="291"/>
      <c r="O634" s="957"/>
      <c r="P634" s="859" t="s">
        <v>149</v>
      </c>
      <c r="Q634" s="864"/>
      <c r="R634" s="864"/>
      <c r="S634" s="864"/>
      <c r="T634" s="864"/>
      <c r="U634" s="949"/>
      <c r="V634" s="950"/>
      <c r="W634" s="293"/>
    </row>
    <row r="635" spans="1:23" x14ac:dyDescent="0.25">
      <c r="A635" s="138" t="str">
        <f>IF(COUNT('Séries-DWF'!$A$11:$A$50)&gt;'Etiquette DWF'!N652,"X","")</f>
        <v/>
      </c>
      <c r="B635" s="291"/>
      <c r="C635" s="957"/>
      <c r="D635" s="859" t="s">
        <v>150</v>
      </c>
      <c r="E635" s="864"/>
      <c r="F635" s="864"/>
      <c r="G635" s="864"/>
      <c r="H635" s="864"/>
      <c r="I635" s="949"/>
      <c r="J635" s="950"/>
      <c r="K635" s="293"/>
      <c r="M635" s="521"/>
      <c r="N635" s="291"/>
      <c r="O635" s="957"/>
      <c r="P635" s="859" t="s">
        <v>150</v>
      </c>
      <c r="Q635" s="864"/>
      <c r="R635" s="864"/>
      <c r="S635" s="864"/>
      <c r="T635" s="864"/>
      <c r="U635" s="949"/>
      <c r="V635" s="950"/>
      <c r="W635" s="293"/>
    </row>
    <row r="636" spans="1:23" x14ac:dyDescent="0.25">
      <c r="A636" s="138" t="str">
        <f>IF(COUNT('Séries-DWF'!$A$11:$A$50)&gt;'Etiquette DWF'!N652,"X","")</f>
        <v/>
      </c>
      <c r="B636" s="291"/>
      <c r="C636" s="957"/>
      <c r="D636" s="859" t="s">
        <v>151</v>
      </c>
      <c r="E636" s="864"/>
      <c r="F636" s="864"/>
      <c r="G636" s="864"/>
      <c r="H636" s="864"/>
      <c r="I636" s="949"/>
      <c r="J636" s="950"/>
      <c r="K636" s="293"/>
      <c r="M636" s="521"/>
      <c r="N636" s="291"/>
      <c r="O636" s="957"/>
      <c r="P636" s="859" t="s">
        <v>151</v>
      </c>
      <c r="Q636" s="864"/>
      <c r="R636" s="864"/>
      <c r="S636" s="864"/>
      <c r="T636" s="864"/>
      <c r="U636" s="949"/>
      <c r="V636" s="950"/>
      <c r="W636" s="293"/>
    </row>
    <row r="637" spans="1:23" ht="15.75" thickBot="1" x14ac:dyDescent="0.3">
      <c r="A637" s="138" t="str">
        <f>IF(COUNT('Séries-DWF'!$A$11:$A$50)&gt;'Etiquette DWF'!N652,"X","")</f>
        <v/>
      </c>
      <c r="B637" s="291"/>
      <c r="C637" s="962"/>
      <c r="D637" s="967" t="s">
        <v>152</v>
      </c>
      <c r="E637" s="968"/>
      <c r="F637" s="968"/>
      <c r="G637" s="968"/>
      <c r="H637" s="968"/>
      <c r="I637" s="969"/>
      <c r="J637" s="970"/>
      <c r="K637" s="293"/>
      <c r="M637" s="521"/>
      <c r="N637" s="291"/>
      <c r="O637" s="962"/>
      <c r="P637" s="967" t="s">
        <v>152</v>
      </c>
      <c r="Q637" s="968"/>
      <c r="R637" s="968"/>
      <c r="S637" s="968"/>
      <c r="T637" s="968"/>
      <c r="U637" s="969"/>
      <c r="V637" s="970"/>
      <c r="W637" s="293"/>
    </row>
    <row r="638" spans="1:23" x14ac:dyDescent="0.25">
      <c r="A638" s="138" t="str">
        <f>IF(COUNT('Séries-DWF'!$A$11:$A$50)&gt;'Etiquette DWF'!N652,"X","")</f>
        <v/>
      </c>
      <c r="B638" s="291"/>
      <c r="C638" s="956" t="s">
        <v>126</v>
      </c>
      <c r="D638" s="918" t="s">
        <v>263</v>
      </c>
      <c r="E638" s="919"/>
      <c r="F638" s="920"/>
      <c r="G638" s="416" t="s">
        <v>174</v>
      </c>
      <c r="H638" s="416"/>
      <c r="I638" s="959"/>
      <c r="J638" s="960"/>
      <c r="K638" s="293"/>
      <c r="M638" s="521"/>
      <c r="N638" s="291"/>
      <c r="O638" s="956" t="s">
        <v>126</v>
      </c>
      <c r="P638" s="918" t="s">
        <v>263</v>
      </c>
      <c r="Q638" s="919"/>
      <c r="R638" s="920"/>
      <c r="S638" s="416" t="s">
        <v>174</v>
      </c>
      <c r="T638" s="416"/>
      <c r="U638" s="959"/>
      <c r="V638" s="960"/>
      <c r="W638" s="293"/>
    </row>
    <row r="639" spans="1:23" x14ac:dyDescent="0.25">
      <c r="A639" s="138" t="str">
        <f>IF(COUNT('Séries-DWF'!$A$11:$A$50)&gt;'Etiquette DWF'!N652,"X","")</f>
        <v/>
      </c>
      <c r="B639" s="291"/>
      <c r="C639" s="957"/>
      <c r="D639" s="913" t="s">
        <v>128</v>
      </c>
      <c r="E639" s="914"/>
      <c r="F639" s="915"/>
      <c r="G639" s="110" t="s">
        <v>266</v>
      </c>
      <c r="H639" s="110"/>
      <c r="I639" s="949"/>
      <c r="J639" s="950"/>
      <c r="K639" s="293"/>
      <c r="M639" s="521"/>
      <c r="N639" s="291"/>
      <c r="O639" s="957"/>
      <c r="P639" s="913" t="s">
        <v>128</v>
      </c>
      <c r="Q639" s="914"/>
      <c r="R639" s="915"/>
      <c r="S639" s="110" t="s">
        <v>266</v>
      </c>
      <c r="T639" s="110"/>
      <c r="U639" s="949"/>
      <c r="V639" s="950"/>
      <c r="W639" s="293"/>
    </row>
    <row r="640" spans="1:23" x14ac:dyDescent="0.25">
      <c r="A640" s="138" t="str">
        <f>IF(COUNT('Séries-DWF'!$A$11:$A$50)&gt;'Etiquette DWF'!N652,"X","")</f>
        <v/>
      </c>
      <c r="B640" s="291"/>
      <c r="C640" s="957"/>
      <c r="D640" s="913" t="s">
        <v>264</v>
      </c>
      <c r="E640" s="914"/>
      <c r="F640" s="915"/>
      <c r="G640" s="110" t="s">
        <v>265</v>
      </c>
      <c r="H640" s="110"/>
      <c r="I640" s="949"/>
      <c r="J640" s="950"/>
      <c r="K640" s="293"/>
      <c r="M640" s="521"/>
      <c r="N640" s="291"/>
      <c r="O640" s="957"/>
      <c r="P640" s="913" t="s">
        <v>264</v>
      </c>
      <c r="Q640" s="914"/>
      <c r="R640" s="915"/>
      <c r="S640" s="110" t="s">
        <v>265</v>
      </c>
      <c r="T640" s="110"/>
      <c r="U640" s="949"/>
      <c r="V640" s="950"/>
      <c r="W640" s="293"/>
    </row>
    <row r="641" spans="1:23" x14ac:dyDescent="0.25">
      <c r="A641" s="138" t="str">
        <f>IF(COUNT('Séries-DWF'!$A$11:$A$50)&gt;'Etiquette DWF'!N652,"X","")</f>
        <v/>
      </c>
      <c r="B641" s="291"/>
      <c r="C641" s="957"/>
      <c r="D641" s="533" t="s">
        <v>267</v>
      </c>
      <c r="E641" s="518"/>
      <c r="F641" s="518"/>
      <c r="G641" s="110" t="s">
        <v>164</v>
      </c>
      <c r="H641" s="110"/>
      <c r="I641" s="949"/>
      <c r="J641" s="950"/>
      <c r="K641" s="293"/>
      <c r="M641" s="521"/>
      <c r="N641" s="291"/>
      <c r="O641" s="957"/>
      <c r="P641" s="533" t="s">
        <v>267</v>
      </c>
      <c r="Q641" s="518"/>
      <c r="R641" s="518"/>
      <c r="S641" s="110" t="s">
        <v>164</v>
      </c>
      <c r="T641" s="110"/>
      <c r="U641" s="949"/>
      <c r="V641" s="950"/>
      <c r="W641" s="293"/>
    </row>
    <row r="642" spans="1:23" ht="15.75" thickBot="1" x14ac:dyDescent="0.3">
      <c r="A642" s="138" t="str">
        <f>IF(COUNT('Séries-DWF'!$A$11:$A$50)&gt;'Etiquette DWF'!N652,"X","")</f>
        <v/>
      </c>
      <c r="B642" s="291"/>
      <c r="C642" s="958"/>
      <c r="D642" s="534" t="s">
        <v>268</v>
      </c>
      <c r="E642" s="519"/>
      <c r="F642" s="519"/>
      <c r="G642" s="3" t="s">
        <v>164</v>
      </c>
      <c r="H642" s="3"/>
      <c r="I642" s="954"/>
      <c r="J642" s="955"/>
      <c r="K642" s="293"/>
      <c r="M642" s="521"/>
      <c r="N642" s="291"/>
      <c r="O642" s="958"/>
      <c r="P642" s="534" t="s">
        <v>268</v>
      </c>
      <c r="Q642" s="519"/>
      <c r="R642" s="519"/>
      <c r="S642" s="3" t="s">
        <v>164</v>
      </c>
      <c r="T642" s="3"/>
      <c r="U642" s="954"/>
      <c r="V642" s="955"/>
      <c r="W642" s="293"/>
    </row>
    <row r="643" spans="1:23" ht="15.75" thickBot="1" x14ac:dyDescent="0.3">
      <c r="A643" s="138" t="str">
        <f>IF(COUNT('Séries-DWF'!$A$11:$A$50)&gt;'Etiquette DWF'!N652,"X","")</f>
        <v/>
      </c>
      <c r="B643" s="291"/>
      <c r="C643" s="292"/>
      <c r="D643" s="292"/>
      <c r="E643" s="292"/>
      <c r="F643" s="292"/>
      <c r="G643" s="292"/>
      <c r="H643" s="292"/>
      <c r="I643" s="292"/>
      <c r="J643" s="292"/>
      <c r="K643" s="293"/>
      <c r="M643" s="521"/>
      <c r="N643" s="291"/>
      <c r="O643" s="292"/>
      <c r="P643" s="292"/>
      <c r="Q643" s="292"/>
      <c r="R643" s="292"/>
      <c r="S643" s="292"/>
      <c r="T643" s="292"/>
      <c r="U643" s="292"/>
      <c r="V643" s="292"/>
      <c r="W643" s="293"/>
    </row>
    <row r="644" spans="1:23" ht="18.75" x14ac:dyDescent="0.3">
      <c r="A644" s="138" t="str">
        <f>IF(COUNT('Séries-DWF'!$A$11:$A$50)&gt;'Etiquette DWF'!N652,"X","")</f>
        <v/>
      </c>
      <c r="B644" s="291"/>
      <c r="C644" s="901" t="s">
        <v>269</v>
      </c>
      <c r="D644" s="902"/>
      <c r="E644" s="902"/>
      <c r="F644" s="902"/>
      <c r="G644" s="902"/>
      <c r="H644" s="902"/>
      <c r="I644" s="902"/>
      <c r="J644" s="903"/>
      <c r="K644" s="293"/>
      <c r="M644" s="521"/>
      <c r="N644" s="291"/>
      <c r="O644" s="901" t="s">
        <v>269</v>
      </c>
      <c r="P644" s="902"/>
      <c r="Q644" s="902"/>
      <c r="R644" s="902"/>
      <c r="S644" s="902"/>
      <c r="T644" s="902"/>
      <c r="U644" s="902"/>
      <c r="V644" s="903"/>
      <c r="W644" s="293"/>
    </row>
    <row r="645" spans="1:23" x14ac:dyDescent="0.25">
      <c r="A645" s="138" t="str">
        <f>IF(COUNT('Séries-DWF'!$A$11:$A$50)&gt;'Etiquette DWF'!N652,"X","")</f>
        <v/>
      </c>
      <c r="B645" s="291"/>
      <c r="C645" s="904"/>
      <c r="D645" s="905"/>
      <c r="E645" s="905"/>
      <c r="F645" s="905"/>
      <c r="G645" s="905"/>
      <c r="H645" s="905"/>
      <c r="I645" s="905"/>
      <c r="J645" s="906"/>
      <c r="K645" s="293"/>
      <c r="M645" s="521"/>
      <c r="N645" s="291"/>
      <c r="O645" s="904"/>
      <c r="P645" s="905"/>
      <c r="Q645" s="905"/>
      <c r="R645" s="905"/>
      <c r="S645" s="905"/>
      <c r="T645" s="905"/>
      <c r="U645" s="905"/>
      <c r="V645" s="906"/>
      <c r="W645" s="293"/>
    </row>
    <row r="646" spans="1:23" x14ac:dyDescent="0.25">
      <c r="A646" s="138" t="str">
        <f>IF(COUNT('Séries-DWF'!$A$11:$A$50)&gt;'Etiquette DWF'!N652,"X","")</f>
        <v/>
      </c>
      <c r="B646" s="291"/>
      <c r="C646" s="907"/>
      <c r="D646" s="908"/>
      <c r="E646" s="908"/>
      <c r="F646" s="908"/>
      <c r="G646" s="908"/>
      <c r="H646" s="908"/>
      <c r="I646" s="908"/>
      <c r="J646" s="909"/>
      <c r="K646" s="293"/>
      <c r="M646" s="521"/>
      <c r="N646" s="291"/>
      <c r="O646" s="907"/>
      <c r="P646" s="908"/>
      <c r="Q646" s="908"/>
      <c r="R646" s="908"/>
      <c r="S646" s="908"/>
      <c r="T646" s="908"/>
      <c r="U646" s="908"/>
      <c r="V646" s="909"/>
      <c r="W646" s="293"/>
    </row>
    <row r="647" spans="1:23" x14ac:dyDescent="0.25">
      <c r="A647" s="138" t="str">
        <f>IF(COUNT('Séries-DWF'!$A$11:$A$50)&gt;'Etiquette DWF'!N652,"X","")</f>
        <v/>
      </c>
      <c r="B647" s="291"/>
      <c r="C647" s="907"/>
      <c r="D647" s="908"/>
      <c r="E647" s="908"/>
      <c r="F647" s="908"/>
      <c r="G647" s="908"/>
      <c r="H647" s="908"/>
      <c r="I647" s="908"/>
      <c r="J647" s="909"/>
      <c r="K647" s="293"/>
      <c r="M647" s="521"/>
      <c r="N647" s="291"/>
      <c r="O647" s="907"/>
      <c r="P647" s="908"/>
      <c r="Q647" s="908"/>
      <c r="R647" s="908"/>
      <c r="S647" s="908"/>
      <c r="T647" s="908"/>
      <c r="U647" s="908"/>
      <c r="V647" s="909"/>
      <c r="W647" s="293"/>
    </row>
    <row r="648" spans="1:23" ht="15.75" thickBot="1" x14ac:dyDescent="0.3">
      <c r="A648" s="138" t="str">
        <f>IF(COUNT('Séries-DWF'!$A$11:$A$50)&gt;'Etiquette DWF'!N652,"X","")</f>
        <v/>
      </c>
      <c r="B648" s="291"/>
      <c r="C648" s="910"/>
      <c r="D648" s="911"/>
      <c r="E648" s="911"/>
      <c r="F648" s="911"/>
      <c r="G648" s="911"/>
      <c r="H648" s="911"/>
      <c r="I648" s="911"/>
      <c r="J648" s="912"/>
      <c r="K648" s="293"/>
      <c r="M648" s="521"/>
      <c r="N648" s="291"/>
      <c r="O648" s="910"/>
      <c r="P648" s="911"/>
      <c r="Q648" s="911"/>
      <c r="R648" s="911"/>
      <c r="S648" s="911"/>
      <c r="T648" s="911"/>
      <c r="U648" s="911"/>
      <c r="V648" s="912"/>
      <c r="W648" s="293"/>
    </row>
    <row r="649" spans="1:23" ht="15.75" thickBot="1" x14ac:dyDescent="0.3">
      <c r="A649" s="138" t="str">
        <f>IF(COUNT('Séries-DWF'!$A$11:$A$50)&gt;'Etiquette DWF'!N652,"X","")</f>
        <v/>
      </c>
      <c r="B649" s="294"/>
      <c r="C649" s="295"/>
      <c r="D649" s="295"/>
      <c r="E649" s="295"/>
      <c r="F649" s="295"/>
      <c r="G649" s="295"/>
      <c r="H649" s="295"/>
      <c r="I649" s="295"/>
      <c r="J649" s="295"/>
      <c r="K649" s="296"/>
      <c r="M649" s="521"/>
      <c r="N649" s="294"/>
      <c r="O649" s="295"/>
      <c r="P649" s="295"/>
      <c r="Q649" s="295"/>
      <c r="R649" s="295"/>
      <c r="S649" s="295"/>
      <c r="T649" s="295"/>
      <c r="U649" s="295"/>
      <c r="V649" s="295"/>
      <c r="W649" s="296"/>
    </row>
    <row r="650" spans="1:23" ht="15" customHeight="1" x14ac:dyDescent="0.25">
      <c r="A650" s="138" t="str">
        <f>IF(COUNT('Séries-DWF'!$A$11:$A$50)&gt;'Etiquette DWF'!N652,"X","")</f>
        <v/>
      </c>
      <c r="B650" s="522"/>
      <c r="C650" s="522"/>
      <c r="D650" s="522"/>
      <c r="E650" s="522"/>
      <c r="F650" s="522"/>
      <c r="G650" s="522"/>
      <c r="H650" s="522"/>
      <c r="I650" s="522"/>
      <c r="J650" s="522"/>
      <c r="K650" s="522"/>
      <c r="L650" s="522"/>
      <c r="M650" s="523"/>
      <c r="N650" s="522"/>
      <c r="O650" s="522"/>
      <c r="P650" s="522"/>
      <c r="Q650" s="522"/>
      <c r="R650" s="522"/>
      <c r="S650" s="522"/>
      <c r="T650" s="522"/>
      <c r="U650" s="522"/>
      <c r="V650" s="522"/>
      <c r="W650" s="522"/>
    </row>
    <row r="651" spans="1:23" ht="15" customHeight="1" thickBot="1" x14ac:dyDescent="0.3">
      <c r="A651" s="138" t="str">
        <f>IF(COUNT('Séries-DWF'!$A$11:$A$50)&gt;'Etiquette DWF'!N652,"X","")</f>
        <v/>
      </c>
      <c r="M651" s="521"/>
    </row>
    <row r="652" spans="1:23" x14ac:dyDescent="0.25">
      <c r="A652" s="138" t="str">
        <f>IF(COUNT('Séries-DWF'!$A$11:$A$50)&gt;'Etiquette DWF'!N652,"X","")</f>
        <v/>
      </c>
      <c r="B652" s="137">
        <f>N602+1</f>
        <v>26</v>
      </c>
      <c r="C652" s="289"/>
      <c r="D652" s="289"/>
      <c r="E652" s="289"/>
      <c r="F652" s="289"/>
      <c r="G652" s="289"/>
      <c r="H652" s="289"/>
      <c r="I652" s="289"/>
      <c r="J652" s="289"/>
      <c r="K652" s="290"/>
      <c r="M652" s="521"/>
      <c r="N652" s="137">
        <f>B652+1</f>
        <v>27</v>
      </c>
      <c r="O652" s="289"/>
      <c r="P652" s="289"/>
      <c r="Q652" s="289"/>
      <c r="R652" s="289"/>
      <c r="S652" s="289"/>
      <c r="T652" s="289"/>
      <c r="U652" s="289"/>
      <c r="V652" s="289"/>
      <c r="W652" s="290"/>
    </row>
    <row r="653" spans="1:23" ht="23.25" x14ac:dyDescent="0.35">
      <c r="A653" s="138" t="str">
        <f>IF(COUNT('Séries-DWF'!$A$11:$A$50)&gt;'Etiquette DWF'!N652,"X","")</f>
        <v/>
      </c>
      <c r="B653" s="291"/>
      <c r="C653" s="931" t="s">
        <v>246</v>
      </c>
      <c r="D653" s="931"/>
      <c r="E653" s="953" t="str">
        <f ca="1">OFFSET('Séries-DWF'!$A$11,B652,13)</f>
        <v/>
      </c>
      <c r="F653" s="953"/>
      <c r="G653" s="953"/>
      <c r="H653" s="953"/>
      <c r="I653" s="953"/>
      <c r="J653" s="953"/>
      <c r="K653" s="293"/>
      <c r="M653" s="521"/>
      <c r="N653" s="291"/>
      <c r="O653" s="931" t="s">
        <v>246</v>
      </c>
      <c r="P653" s="931"/>
      <c r="Q653" s="953" t="str">
        <f ca="1">OFFSET('Séries-DWF'!$A$11,N652,13)</f>
        <v/>
      </c>
      <c r="R653" s="953"/>
      <c r="S653" s="953"/>
      <c r="T653" s="953"/>
      <c r="U653" s="953"/>
      <c r="V653" s="953"/>
      <c r="W653" s="293"/>
    </row>
    <row r="654" spans="1:23" x14ac:dyDescent="0.25">
      <c r="A654" s="138" t="str">
        <f>IF(COUNT('Séries-DWF'!$A$11:$A$50)&gt;'Etiquette DWF'!N652,"X","")</f>
        <v/>
      </c>
      <c r="B654" s="291"/>
      <c r="C654" s="945"/>
      <c r="D654" s="945"/>
      <c r="E654" s="945"/>
      <c r="F654" s="945"/>
      <c r="G654" s="945"/>
      <c r="H654" s="945"/>
      <c r="I654" s="945"/>
      <c r="J654" s="945"/>
      <c r="K654" s="293"/>
      <c r="M654" s="521"/>
      <c r="N654" s="291"/>
      <c r="O654" s="945"/>
      <c r="P654" s="945"/>
      <c r="Q654" s="945"/>
      <c r="R654" s="945"/>
      <c r="S654" s="945"/>
      <c r="T654" s="945"/>
      <c r="U654" s="945"/>
      <c r="V654" s="945"/>
      <c r="W654" s="293"/>
    </row>
    <row r="655" spans="1:23" ht="21" x14ac:dyDescent="0.35">
      <c r="A655" s="138" t="str">
        <f>IF(COUNT('Séries-DWF'!$A$11:$A$50)&gt;'Etiquette DWF'!N652,"X","")</f>
        <v/>
      </c>
      <c r="B655" s="291"/>
      <c r="C655" s="931" t="s">
        <v>39</v>
      </c>
      <c r="D655" s="931"/>
      <c r="E655" s="932" t="str">
        <f ca="1">OFFSET('Séries-DWF'!$A$11,B652,0)</f>
        <v/>
      </c>
      <c r="F655" s="932"/>
      <c r="G655" s="948" t="s">
        <v>67</v>
      </c>
      <c r="H655" s="948"/>
      <c r="I655" s="932" t="str">
        <f ca="1">OFFSET('Séries-DWF'!$A$11,B652,6)</f>
        <v/>
      </c>
      <c r="J655" s="932"/>
      <c r="K655" s="293"/>
      <c r="M655" s="521"/>
      <c r="N655" s="291"/>
      <c r="O655" s="931" t="s">
        <v>39</v>
      </c>
      <c r="P655" s="931"/>
      <c r="Q655" s="932" t="str">
        <f ca="1">OFFSET('Séries-DWF'!$A$11,N652,0)</f>
        <v/>
      </c>
      <c r="R655" s="932"/>
      <c r="S655" s="948" t="s">
        <v>67</v>
      </c>
      <c r="T655" s="948"/>
      <c r="U655" s="932" t="str">
        <f ca="1">OFFSET('Séries-DWF'!$A$11,N652,6)</f>
        <v/>
      </c>
      <c r="V655" s="932"/>
      <c r="W655" s="293"/>
    </row>
    <row r="656" spans="1:23" ht="23.25" x14ac:dyDescent="0.35">
      <c r="A656" s="138" t="str">
        <f>IF(COUNT('Séries-DWF'!$A$11:$A$50)&gt;'Etiquette DWF'!N652,"X","")</f>
        <v/>
      </c>
      <c r="B656" s="291"/>
      <c r="C656" s="931" t="s">
        <v>1</v>
      </c>
      <c r="D656" s="931"/>
      <c r="E656" s="953" t="str">
        <f ca="1">OFFSET('Séries-DWF'!$A$11,B652,9)</f>
        <v/>
      </c>
      <c r="F656" s="953"/>
      <c r="G656" s="948" t="s">
        <v>2</v>
      </c>
      <c r="H656" s="948"/>
      <c r="I656" s="932" t="str">
        <f ca="1">OFFSET('Séries-DWF'!$A$11,B652,10)</f>
        <v/>
      </c>
      <c r="J656" s="932"/>
      <c r="K656" s="293"/>
      <c r="M656" s="521"/>
      <c r="N656" s="291"/>
      <c r="O656" s="931" t="s">
        <v>1</v>
      </c>
      <c r="P656" s="931"/>
      <c r="Q656" s="953" t="str">
        <f ca="1">OFFSET('Séries-DWF'!$A$11,N652,9)</f>
        <v/>
      </c>
      <c r="R656" s="953"/>
      <c r="S656" s="948" t="s">
        <v>2</v>
      </c>
      <c r="T656" s="948"/>
      <c r="U656" s="932" t="str">
        <f ca="1">OFFSET('Séries-DWF'!$A$11,N652,10)</f>
        <v/>
      </c>
      <c r="V656" s="932"/>
      <c r="W656" s="293"/>
    </row>
    <row r="657" spans="1:23" ht="21" x14ac:dyDescent="0.35">
      <c r="A657" s="138" t="str">
        <f>IF(COUNT('Séries-DWF'!$A$11:$A$50)&gt;'Etiquette DWF'!N652,"X","")</f>
        <v/>
      </c>
      <c r="B657" s="291"/>
      <c r="C657" s="520" t="s">
        <v>258</v>
      </c>
      <c r="D657" s="520"/>
      <c r="E657" s="527" t="str">
        <f ca="1">OFFSET('Séries-DWF'!$A$11,B652,11)</f>
        <v/>
      </c>
      <c r="F657" s="525"/>
      <c r="G657" s="866" t="s">
        <v>270</v>
      </c>
      <c r="H657" s="866"/>
      <c r="I657" s="527" t="str">
        <f ca="1">OFFSET('Séries-DWF'!$A$11,B652,8)</f>
        <v/>
      </c>
      <c r="J657" s="527"/>
      <c r="K657" s="293"/>
      <c r="M657" s="521"/>
      <c r="N657" s="291"/>
      <c r="O657" s="520" t="s">
        <v>258</v>
      </c>
      <c r="P657" s="520"/>
      <c r="Q657" s="527" t="str">
        <f ca="1">OFFSET('Séries-DWF'!$A$11,N652,11)</f>
        <v/>
      </c>
      <c r="R657" s="525"/>
      <c r="S657" s="866" t="s">
        <v>270</v>
      </c>
      <c r="T657" s="866"/>
      <c r="U657" s="527" t="str">
        <f ca="1">OFFSET('Séries-DWF'!$A$11,N652,8)</f>
        <v/>
      </c>
      <c r="V657" s="527"/>
      <c r="W657" s="293"/>
    </row>
    <row r="658" spans="1:23" ht="18.75" x14ac:dyDescent="0.3">
      <c r="A658" s="138" t="str">
        <f>IF(COUNT('Séries-DWF'!$A$11:$A$50)&gt;'Etiquette DWF'!N652,"X","")</f>
        <v/>
      </c>
      <c r="B658" s="291"/>
      <c r="C658" s="952" t="s">
        <v>68</v>
      </c>
      <c r="D658" s="952"/>
      <c r="E658" s="866" t="s">
        <v>69</v>
      </c>
      <c r="F658" s="866"/>
      <c r="G658" s="951" t="str">
        <f ca="1">OFFSET('Séries-DWF'!$A$11,B652,2)</f>
        <v/>
      </c>
      <c r="H658" s="951"/>
      <c r="I658" s="951"/>
      <c r="J658" s="951"/>
      <c r="K658" s="293"/>
      <c r="M658" s="521"/>
      <c r="N658" s="291"/>
      <c r="O658" s="952" t="s">
        <v>68</v>
      </c>
      <c r="P658" s="952"/>
      <c r="Q658" s="866" t="s">
        <v>69</v>
      </c>
      <c r="R658" s="866"/>
      <c r="S658" s="951" t="str">
        <f ca="1">OFFSET('Séries-DWF'!$A$11,N652,2)</f>
        <v/>
      </c>
      <c r="T658" s="951"/>
      <c r="U658" s="951"/>
      <c r="V658" s="951"/>
      <c r="W658" s="293"/>
    </row>
    <row r="659" spans="1:23" ht="18.75" x14ac:dyDescent="0.3">
      <c r="A659" s="138" t="str">
        <f>IF(COUNT('Séries-DWF'!$A$11:$A$50)&gt;'Etiquette DWF'!N652,"X","")</f>
        <v/>
      </c>
      <c r="B659" s="291"/>
      <c r="C659" s="952"/>
      <c r="D659" s="952"/>
      <c r="E659" s="866" t="s">
        <v>70</v>
      </c>
      <c r="F659" s="866"/>
      <c r="G659" s="951" t="str">
        <f ca="1">OFFSET('Séries-DWF'!$A$11,B652,3)</f>
        <v/>
      </c>
      <c r="H659" s="951"/>
      <c r="I659" s="951"/>
      <c r="J659" s="951"/>
      <c r="K659" s="293"/>
      <c r="M659" s="521"/>
      <c r="N659" s="291"/>
      <c r="O659" s="952"/>
      <c r="P659" s="952"/>
      <c r="Q659" s="866" t="s">
        <v>70</v>
      </c>
      <c r="R659" s="866"/>
      <c r="S659" s="951" t="str">
        <f ca="1">OFFSET('Séries-DWF'!$A$11,N652,3)</f>
        <v/>
      </c>
      <c r="T659" s="951"/>
      <c r="U659" s="951"/>
      <c r="V659" s="951"/>
      <c r="W659" s="293"/>
    </row>
    <row r="660" spans="1:23" ht="18.75" x14ac:dyDescent="0.3">
      <c r="A660" s="138" t="str">
        <f>IF(COUNT('Séries-DWF'!$A$11:$A$50)&gt;'Etiquette DWF'!N652,"X","")</f>
        <v/>
      </c>
      <c r="B660" s="291"/>
      <c r="C660" s="952"/>
      <c r="D660" s="952"/>
      <c r="E660" s="866" t="s">
        <v>257</v>
      </c>
      <c r="F660" s="866"/>
      <c r="G660" s="951" t="str">
        <f ca="1">OFFSET('Séries-DWF'!$A$11,B652,4)</f>
        <v/>
      </c>
      <c r="H660" s="951"/>
      <c r="I660" s="951"/>
      <c r="J660" s="951"/>
      <c r="K660" s="293"/>
      <c r="M660" s="521"/>
      <c r="N660" s="291"/>
      <c r="O660" s="952"/>
      <c r="P660" s="952"/>
      <c r="Q660" s="866" t="s">
        <v>257</v>
      </c>
      <c r="R660" s="866"/>
      <c r="S660" s="951" t="str">
        <f ca="1">OFFSET('Séries-DWF'!$A$11,N652,4)</f>
        <v/>
      </c>
      <c r="T660" s="951"/>
      <c r="U660" s="951"/>
      <c r="V660" s="951"/>
      <c r="W660" s="293"/>
    </row>
    <row r="661" spans="1:23" ht="21" x14ac:dyDescent="0.35">
      <c r="A661" s="138" t="str">
        <f>IF(COUNT('Séries-DWF'!$A$11:$A$50)&gt;'Etiquette DWF'!N652,"X","")</f>
        <v/>
      </c>
      <c r="B661" s="291"/>
      <c r="C661" s="952"/>
      <c r="D661" s="952"/>
      <c r="E661" s="866" t="s">
        <v>71</v>
      </c>
      <c r="F661" s="866"/>
      <c r="G661" s="947" t="str">
        <f ca="1">OFFSET('Séries-DWF'!$A$11,B652,5)</f>
        <v/>
      </c>
      <c r="H661" s="947"/>
      <c r="I661" s="947"/>
      <c r="J661" s="947"/>
      <c r="K661" s="293"/>
      <c r="M661" s="521"/>
      <c r="N661" s="291"/>
      <c r="O661" s="952"/>
      <c r="P661" s="952"/>
      <c r="Q661" s="866" t="s">
        <v>71</v>
      </c>
      <c r="R661" s="866"/>
      <c r="S661" s="947" t="str">
        <f ca="1">OFFSET('Séries-DWF'!$A$11,N652,5)</f>
        <v/>
      </c>
      <c r="T661" s="947"/>
      <c r="U661" s="947"/>
      <c r="V661" s="947"/>
      <c r="W661" s="293"/>
    </row>
    <row r="662" spans="1:23" ht="21" x14ac:dyDescent="0.35">
      <c r="A662" s="138" t="str">
        <f>IF(COUNT('Séries-DWF'!$A$11:$A$50)&gt;'Etiquette DWF'!N652,"X","")</f>
        <v/>
      </c>
      <c r="B662" s="291"/>
      <c r="C662" s="931" t="s">
        <v>248</v>
      </c>
      <c r="D662" s="931"/>
      <c r="E662" s="948" t="str">
        <f ca="1">IF(E653="","",IF(OR(E653="DWF",E653="DNF"),"Distance","Temps"))</f>
        <v/>
      </c>
      <c r="F662" s="948"/>
      <c r="G662" s="525" t="str">
        <f ca="1">OFFSET('Séries-DWF'!$A$11,B652,18)</f>
        <v/>
      </c>
      <c r="H662" s="524" t="str">
        <f ca="1">OFFSET('Séries-DWF'!$A$11,B652,19)</f>
        <v/>
      </c>
      <c r="I662" s="526" t="str">
        <f ca="1">OFFSET('Séries-DWF'!$A$11,B652,20)</f>
        <v/>
      </c>
      <c r="J662" s="524" t="str">
        <f ca="1">OFFSET('Séries-DWF'!$A$11,B652,21)</f>
        <v/>
      </c>
      <c r="K662" s="293"/>
      <c r="M662" s="521"/>
      <c r="N662" s="291"/>
      <c r="O662" s="931" t="s">
        <v>248</v>
      </c>
      <c r="P662" s="931"/>
      <c r="Q662" s="948" t="str">
        <f ca="1">IF(Q653="","",IF(OR(Q653="DWF",Q653="DNF"),"Distance","Temps"))</f>
        <v/>
      </c>
      <c r="R662" s="948"/>
      <c r="S662" s="525" t="str">
        <f ca="1">OFFSET('Séries-DWF'!$A$11,N652,18)</f>
        <v/>
      </c>
      <c r="T662" s="524" t="str">
        <f ca="1">OFFSET('Séries-DWF'!$A$11,N652,19)</f>
        <v/>
      </c>
      <c r="U662" s="526" t="str">
        <f ca="1">OFFSET('Séries-DWF'!$A$11,N652,20)</f>
        <v/>
      </c>
      <c r="V662" s="524" t="str">
        <f ca="1">OFFSET('Séries-DWF'!$A$11,N652,21)</f>
        <v/>
      </c>
      <c r="W662" s="293"/>
    </row>
    <row r="663" spans="1:23" ht="18.75" x14ac:dyDescent="0.3">
      <c r="A663" s="138" t="str">
        <f>IF(COUNT('Séries-DWF'!$A$11:$A$50)&gt;'Etiquette DWF'!N652,"X","")</f>
        <v/>
      </c>
      <c r="B663" s="291"/>
      <c r="C663" s="931"/>
      <c r="D663" s="931"/>
      <c r="E663" s="933" t="s">
        <v>273</v>
      </c>
      <c r="F663" s="510" t="s">
        <v>271</v>
      </c>
      <c r="G663" s="528" t="str">
        <f ca="1">OFFSET('Séries-DWF'!$A$11,B652,14)</f>
        <v/>
      </c>
      <c r="H663" s="529" t="str">
        <f ca="1">OFFSET('Séries-DWF'!$A$11,B652,15)</f>
        <v/>
      </c>
      <c r="I663" s="528" t="str">
        <f ca="1">OFFSET('Séries-DWF'!$A$11,B652,16)</f>
        <v/>
      </c>
      <c r="J663" s="529" t="str">
        <f ca="1">OFFSET('Séries-DWF'!$A$11,B652,17)</f>
        <v/>
      </c>
      <c r="K663" s="293"/>
      <c r="M663" s="521"/>
      <c r="N663" s="291"/>
      <c r="O663" s="931"/>
      <c r="P663" s="931"/>
      <c r="Q663" s="933" t="s">
        <v>273</v>
      </c>
      <c r="R663" s="510" t="s">
        <v>271</v>
      </c>
      <c r="S663" s="528" t="str">
        <f ca="1">OFFSET('Séries-DWF'!$A$11,N652,14)</f>
        <v/>
      </c>
      <c r="T663" s="529" t="str">
        <f ca="1">OFFSET('Séries-DWF'!$A$11,N652,15)</f>
        <v/>
      </c>
      <c r="U663" s="528" t="str">
        <f ca="1">OFFSET('Séries-DWF'!$A$11,N652,16)</f>
        <v/>
      </c>
      <c r="V663" s="529" t="str">
        <f ca="1">OFFSET('Séries-DWF'!$A$11,N652,17)</f>
        <v/>
      </c>
      <c r="W663" s="293"/>
    </row>
    <row r="664" spans="1:23" ht="18.75" x14ac:dyDescent="0.3">
      <c r="A664" s="138" t="str">
        <f>IF(COUNT('Séries-DWF'!$A$11:$A$50)&gt;'Etiquette DWF'!N652,"X","")</f>
        <v/>
      </c>
      <c r="B664" s="291"/>
      <c r="C664" s="931"/>
      <c r="D664" s="931"/>
      <c r="E664" s="933"/>
      <c r="F664" s="510" t="s">
        <v>272</v>
      </c>
      <c r="G664" s="528" t="str">
        <f ca="1">OFFSET('Séries-DWF'!$A$11,B652,22)</f>
        <v/>
      </c>
      <c r="H664" s="529" t="str">
        <f ca="1">OFFSET('Séries-DWF'!$A$11,B652,23)</f>
        <v/>
      </c>
      <c r="I664" s="528" t="str">
        <f ca="1">OFFSET('Séries-DWF'!$A$11,B652,24)</f>
        <v/>
      </c>
      <c r="J664" s="529" t="str">
        <f ca="1">OFFSET('Séries-DWF'!$A$11,B652,25)</f>
        <v/>
      </c>
      <c r="K664" s="293"/>
      <c r="M664" s="521"/>
      <c r="N664" s="291"/>
      <c r="O664" s="931"/>
      <c r="P664" s="931"/>
      <c r="Q664" s="933"/>
      <c r="R664" s="510" t="s">
        <v>272</v>
      </c>
      <c r="S664" s="528" t="str">
        <f ca="1">OFFSET('Séries-DWF'!$A$11,N652,22)</f>
        <v/>
      </c>
      <c r="T664" s="529" t="str">
        <f ca="1">OFFSET('Séries-DWF'!$A$11,N652,23)</f>
        <v/>
      </c>
      <c r="U664" s="528" t="str">
        <f ca="1">OFFSET('Séries-DWF'!$A$11,N652,24)</f>
        <v/>
      </c>
      <c r="V664" s="529" t="str">
        <f ca="1">OFFSET('Séries-DWF'!$A$11,N652,25)</f>
        <v/>
      </c>
      <c r="W664" s="293"/>
    </row>
    <row r="665" spans="1:23" x14ac:dyDescent="0.25">
      <c r="A665" s="138" t="str">
        <f>IF(COUNT('Séries-DWF'!$A$11:$A$50)&gt;'Etiquette DWF'!N652,"X","")</f>
        <v/>
      </c>
      <c r="B665" s="291"/>
      <c r="C665" s="945"/>
      <c r="D665" s="945"/>
      <c r="E665" s="945"/>
      <c r="F665" s="945"/>
      <c r="G665" s="945"/>
      <c r="H665" s="945"/>
      <c r="I665" s="945"/>
      <c r="J665" s="945"/>
      <c r="K665" s="293"/>
      <c r="M665" s="521"/>
      <c r="N665" s="291"/>
      <c r="O665" s="945"/>
      <c r="P665" s="945"/>
      <c r="Q665" s="945"/>
      <c r="R665" s="945"/>
      <c r="S665" s="945"/>
      <c r="T665" s="945"/>
      <c r="U665" s="945"/>
      <c r="V665" s="945"/>
      <c r="W665" s="293"/>
    </row>
    <row r="666" spans="1:23" ht="18.75" x14ac:dyDescent="0.3">
      <c r="A666" s="138" t="str">
        <f>IF(COUNT('Séries-DWF'!$A$11:$A$50)&gt;'Etiquette DWF'!N652,"X","")</f>
        <v/>
      </c>
      <c r="B666" s="291"/>
      <c r="C666" s="946" t="s">
        <v>259</v>
      </c>
      <c r="D666" s="946"/>
      <c r="E666" s="946"/>
      <c r="F666" s="946"/>
      <c r="G666" s="946"/>
      <c r="H666" s="946"/>
      <c r="I666" s="946"/>
      <c r="J666" s="946"/>
      <c r="K666" s="293"/>
      <c r="M666" s="521"/>
      <c r="N666" s="291"/>
      <c r="O666" s="946" t="s">
        <v>259</v>
      </c>
      <c r="P666" s="946"/>
      <c r="Q666" s="946"/>
      <c r="R666" s="946"/>
      <c r="S666" s="946"/>
      <c r="T666" s="946"/>
      <c r="U666" s="946"/>
      <c r="V666" s="946"/>
      <c r="W666" s="293"/>
    </row>
    <row r="667" spans="1:23" ht="15.75" thickBot="1" x14ac:dyDescent="0.3">
      <c r="A667" s="138" t="str">
        <f>IF(COUNT('Séries-DWF'!$A$11:$A$50)&gt;'Etiquette DWF'!N652,"X","")</f>
        <v/>
      </c>
      <c r="B667" s="291"/>
      <c r="C667" s="945"/>
      <c r="D667" s="945"/>
      <c r="E667" s="945"/>
      <c r="F667" s="945"/>
      <c r="G667" s="945"/>
      <c r="H667" s="945"/>
      <c r="I667" s="945"/>
      <c r="J667" s="945"/>
      <c r="K667" s="293"/>
      <c r="M667" s="521"/>
      <c r="N667" s="291"/>
      <c r="O667" s="945"/>
      <c r="P667" s="945"/>
      <c r="Q667" s="945"/>
      <c r="R667" s="945"/>
      <c r="S667" s="945"/>
      <c r="T667" s="945"/>
      <c r="U667" s="945"/>
      <c r="V667" s="945"/>
      <c r="W667" s="293"/>
    </row>
    <row r="668" spans="1:23" ht="15.75" thickBot="1" x14ac:dyDescent="0.3">
      <c r="A668" s="138" t="str">
        <f>IF(COUNT('Séries-DWF'!$A$11:$A$50)&gt;'Etiquette DWF'!N652,"X","")</f>
        <v/>
      </c>
      <c r="B668" s="291"/>
      <c r="C668" s="933" t="s">
        <v>262</v>
      </c>
      <c r="D668" s="934"/>
      <c r="E668" s="530"/>
      <c r="F668" s="531"/>
      <c r="G668" s="531"/>
      <c r="H668" s="531"/>
      <c r="I668" s="531"/>
      <c r="J668" s="532"/>
      <c r="K668" s="293"/>
      <c r="M668" s="521"/>
      <c r="N668" s="291"/>
      <c r="O668" s="933" t="s">
        <v>262</v>
      </c>
      <c r="P668" s="934"/>
      <c r="Q668" s="530"/>
      <c r="R668" s="531"/>
      <c r="S668" s="531"/>
      <c r="T668" s="531"/>
      <c r="U668" s="531"/>
      <c r="V668" s="532"/>
      <c r="W668" s="293"/>
    </row>
    <row r="669" spans="1:23" ht="15.75" thickBot="1" x14ac:dyDescent="0.3">
      <c r="A669" s="138" t="str">
        <f>IF(COUNT('Séries-DWF'!$A$11:$A$50)&gt;'Etiquette DWF'!N652,"X","")</f>
        <v/>
      </c>
      <c r="B669" s="291"/>
      <c r="C669" s="515"/>
      <c r="D669" s="515"/>
      <c r="E669" s="289"/>
      <c r="F669" s="289"/>
      <c r="G669" s="289"/>
      <c r="H669" s="289"/>
      <c r="I669" s="289"/>
      <c r="J669" s="289"/>
      <c r="K669" s="293"/>
      <c r="M669" s="521"/>
      <c r="N669" s="291"/>
      <c r="O669" s="515"/>
      <c r="P669" s="515"/>
      <c r="Q669" s="289"/>
      <c r="R669" s="289"/>
      <c r="S669" s="289"/>
      <c r="T669" s="289"/>
      <c r="U669" s="289"/>
      <c r="V669" s="289"/>
      <c r="W669" s="293"/>
    </row>
    <row r="670" spans="1:23" x14ac:dyDescent="0.25">
      <c r="A670" s="138" t="str">
        <f>IF(COUNT('Séries-DWF'!$A$11:$A$50)&gt;'Etiquette DWF'!N652,"X","")</f>
        <v/>
      </c>
      <c r="B670" s="291"/>
      <c r="C670" s="976" t="s">
        <v>260</v>
      </c>
      <c r="D670" s="977"/>
      <c r="E670" s="959"/>
      <c r="F670" s="959"/>
      <c r="G670" s="959"/>
      <c r="H670" s="959"/>
      <c r="I670" s="959"/>
      <c r="J670" s="960"/>
      <c r="K670" s="293"/>
      <c r="M670" s="521"/>
      <c r="N670" s="291"/>
      <c r="O670" s="976" t="s">
        <v>260</v>
      </c>
      <c r="P670" s="977"/>
      <c r="Q670" s="959"/>
      <c r="R670" s="959"/>
      <c r="S670" s="959"/>
      <c r="T670" s="959"/>
      <c r="U670" s="959"/>
      <c r="V670" s="960"/>
      <c r="W670" s="293"/>
    </row>
    <row r="671" spans="1:23" x14ac:dyDescent="0.25">
      <c r="A671" s="138" t="str">
        <f>IF(COUNT('Séries-DWF'!$A$11:$A$50)&gt;'Etiquette DWF'!N652,"X","")</f>
        <v/>
      </c>
      <c r="B671" s="291"/>
      <c r="C671" s="971"/>
      <c r="D671" s="972"/>
      <c r="E671" s="949"/>
      <c r="F671" s="949"/>
      <c r="G671" s="949"/>
      <c r="H671" s="949"/>
      <c r="I671" s="949"/>
      <c r="J671" s="950"/>
      <c r="K671" s="293"/>
      <c r="M671" s="521"/>
      <c r="N671" s="291"/>
      <c r="O671" s="971"/>
      <c r="P671" s="972"/>
      <c r="Q671" s="949"/>
      <c r="R671" s="949"/>
      <c r="S671" s="949"/>
      <c r="T671" s="949"/>
      <c r="U671" s="949"/>
      <c r="V671" s="950"/>
      <c r="W671" s="293"/>
    </row>
    <row r="672" spans="1:23" x14ac:dyDescent="0.25">
      <c r="A672" s="138" t="str">
        <f>IF(COUNT('Séries-DWF'!$A$11:$A$50)&gt;'Etiquette DWF'!N652,"X","")</f>
        <v/>
      </c>
      <c r="B672" s="291"/>
      <c r="C672" s="971" t="s">
        <v>261</v>
      </c>
      <c r="D672" s="972"/>
      <c r="E672" s="949"/>
      <c r="F672" s="949"/>
      <c r="G672" s="949"/>
      <c r="H672" s="949"/>
      <c r="I672" s="949"/>
      <c r="J672" s="950"/>
      <c r="K672" s="293"/>
      <c r="M672" s="521"/>
      <c r="N672" s="291"/>
      <c r="O672" s="971" t="s">
        <v>261</v>
      </c>
      <c r="P672" s="972"/>
      <c r="Q672" s="949"/>
      <c r="R672" s="949"/>
      <c r="S672" s="949"/>
      <c r="T672" s="949"/>
      <c r="U672" s="949"/>
      <c r="V672" s="950"/>
      <c r="W672" s="293"/>
    </row>
    <row r="673" spans="1:23" ht="15.75" thickBot="1" x14ac:dyDescent="0.3">
      <c r="A673" s="138" t="str">
        <f>IF(COUNT('Séries-DWF'!$A$11:$A$50)&gt;'Etiquette DWF'!N652,"X","")</f>
        <v/>
      </c>
      <c r="B673" s="291"/>
      <c r="C673" s="973"/>
      <c r="D673" s="974"/>
      <c r="E673" s="954"/>
      <c r="F673" s="954"/>
      <c r="G673" s="954"/>
      <c r="H673" s="954"/>
      <c r="I673" s="954"/>
      <c r="J673" s="955"/>
      <c r="K673" s="293"/>
      <c r="M673" s="521"/>
      <c r="N673" s="291"/>
      <c r="O673" s="973"/>
      <c r="P673" s="974"/>
      <c r="Q673" s="954"/>
      <c r="R673" s="954"/>
      <c r="S673" s="954"/>
      <c r="T673" s="954"/>
      <c r="U673" s="954"/>
      <c r="V673" s="955"/>
      <c r="W673" s="293"/>
    </row>
    <row r="674" spans="1:23" ht="15.75" thickBot="1" x14ac:dyDescent="0.3">
      <c r="A674" s="138" t="str">
        <f>IF(COUNT('Séries-DWF'!$A$11:$A$50)&gt;'Etiquette DWF'!N652,"X","")</f>
        <v/>
      </c>
      <c r="B674" s="291"/>
      <c r="C674" s="292"/>
      <c r="D674" s="292"/>
      <c r="E674" s="292"/>
      <c r="F674" s="292"/>
      <c r="G674" s="292"/>
      <c r="H674" s="292"/>
      <c r="I674" s="292"/>
      <c r="J674" s="292"/>
      <c r="K674" s="293"/>
      <c r="M674" s="521"/>
      <c r="N674" s="291"/>
      <c r="O674" s="292"/>
      <c r="P674" s="292"/>
      <c r="Q674" s="292"/>
      <c r="R674" s="292"/>
      <c r="S674" s="292"/>
      <c r="T674" s="292"/>
      <c r="U674" s="292"/>
      <c r="V674" s="292"/>
      <c r="W674" s="293"/>
    </row>
    <row r="675" spans="1:23" x14ac:dyDescent="0.25">
      <c r="A675" s="138" t="str">
        <f>IF(COUNT('Séries-DWF'!$A$11:$A$50)&gt;'Etiquette DWF'!N652,"X","")</f>
        <v/>
      </c>
      <c r="B675" s="291"/>
      <c r="C675" s="956" t="s">
        <v>132</v>
      </c>
      <c r="D675" s="880" t="s">
        <v>133</v>
      </c>
      <c r="E675" s="871"/>
      <c r="F675" s="871"/>
      <c r="G675" s="871"/>
      <c r="H675" s="871"/>
      <c r="I675" s="959"/>
      <c r="J675" s="960"/>
      <c r="K675" s="293"/>
      <c r="M675" s="521"/>
      <c r="N675" s="291"/>
      <c r="O675" s="956" t="s">
        <v>132</v>
      </c>
      <c r="P675" s="880" t="s">
        <v>133</v>
      </c>
      <c r="Q675" s="871"/>
      <c r="R675" s="871"/>
      <c r="S675" s="871"/>
      <c r="T675" s="871"/>
      <c r="U675" s="959"/>
      <c r="V675" s="960"/>
      <c r="W675" s="293"/>
    </row>
    <row r="676" spans="1:23" x14ac:dyDescent="0.25">
      <c r="A676" s="138" t="str">
        <f>IF(COUNT('Séries-DWF'!$A$11:$A$50)&gt;'Etiquette DWF'!N652,"X","")</f>
        <v/>
      </c>
      <c r="B676" s="291"/>
      <c r="C676" s="957"/>
      <c r="D676" s="859" t="s">
        <v>134</v>
      </c>
      <c r="E676" s="864"/>
      <c r="F676" s="864"/>
      <c r="G676" s="864"/>
      <c r="H676" s="864"/>
      <c r="I676" s="949"/>
      <c r="J676" s="950"/>
      <c r="K676" s="293"/>
      <c r="M676" s="521"/>
      <c r="N676" s="291"/>
      <c r="O676" s="957"/>
      <c r="P676" s="859" t="s">
        <v>134</v>
      </c>
      <c r="Q676" s="864"/>
      <c r="R676" s="864"/>
      <c r="S676" s="864"/>
      <c r="T676" s="864"/>
      <c r="U676" s="949"/>
      <c r="V676" s="950"/>
      <c r="W676" s="293"/>
    </row>
    <row r="677" spans="1:23" x14ac:dyDescent="0.25">
      <c r="A677" s="138" t="str">
        <f>IF(COUNT('Séries-DWF'!$A$11:$A$50)&gt;'Etiquette DWF'!N652,"X","")</f>
        <v/>
      </c>
      <c r="B677" s="291"/>
      <c r="C677" s="957"/>
      <c r="D677" s="859" t="s">
        <v>135</v>
      </c>
      <c r="E677" s="864"/>
      <c r="F677" s="864"/>
      <c r="G677" s="864"/>
      <c r="H677" s="864"/>
      <c r="I677" s="949"/>
      <c r="J677" s="950"/>
      <c r="K677" s="293"/>
      <c r="M677" s="521"/>
      <c r="N677" s="291"/>
      <c r="O677" s="957"/>
      <c r="P677" s="859" t="s">
        <v>135</v>
      </c>
      <c r="Q677" s="864"/>
      <c r="R677" s="864"/>
      <c r="S677" s="864"/>
      <c r="T677" s="864"/>
      <c r="U677" s="949"/>
      <c r="V677" s="950"/>
      <c r="W677" s="293"/>
    </row>
    <row r="678" spans="1:23" x14ac:dyDescent="0.25">
      <c r="A678" s="138" t="str">
        <f>IF(COUNT('Séries-DWF'!$A$11:$A$50)&gt;'Etiquette DWF'!N652,"X","")</f>
        <v/>
      </c>
      <c r="B678" s="291"/>
      <c r="C678" s="957"/>
      <c r="D678" s="859" t="s">
        <v>136</v>
      </c>
      <c r="E678" s="864"/>
      <c r="F678" s="864"/>
      <c r="G678" s="864"/>
      <c r="H678" s="864"/>
      <c r="I678" s="949"/>
      <c r="J678" s="950"/>
      <c r="K678" s="293"/>
      <c r="M678" s="521"/>
      <c r="N678" s="291"/>
      <c r="O678" s="957"/>
      <c r="P678" s="859" t="s">
        <v>136</v>
      </c>
      <c r="Q678" s="864"/>
      <c r="R678" s="864"/>
      <c r="S678" s="864"/>
      <c r="T678" s="864"/>
      <c r="U678" s="949"/>
      <c r="V678" s="950"/>
      <c r="W678" s="293"/>
    </row>
    <row r="679" spans="1:23" x14ac:dyDescent="0.25">
      <c r="A679" s="138" t="str">
        <f>IF(COUNT('Séries-DWF'!$A$11:$A$50)&gt;'Etiquette DWF'!N652,"X","")</f>
        <v/>
      </c>
      <c r="B679" s="291"/>
      <c r="C679" s="957"/>
      <c r="D679" s="859" t="s">
        <v>137</v>
      </c>
      <c r="E679" s="864"/>
      <c r="F679" s="864"/>
      <c r="G679" s="864"/>
      <c r="H679" s="864"/>
      <c r="I679" s="949"/>
      <c r="J679" s="950"/>
      <c r="K679" s="293"/>
      <c r="M679" s="521"/>
      <c r="N679" s="291"/>
      <c r="O679" s="957"/>
      <c r="P679" s="859" t="s">
        <v>137</v>
      </c>
      <c r="Q679" s="864"/>
      <c r="R679" s="864"/>
      <c r="S679" s="864"/>
      <c r="T679" s="864"/>
      <c r="U679" s="949"/>
      <c r="V679" s="950"/>
      <c r="W679" s="293"/>
    </row>
    <row r="680" spans="1:23" ht="15.75" thickBot="1" x14ac:dyDescent="0.3">
      <c r="A680" s="138" t="str">
        <f>IF(COUNT('Séries-DWF'!$A$11:$A$50)&gt;'Etiquette DWF'!N652,"X","")</f>
        <v/>
      </c>
      <c r="B680" s="291"/>
      <c r="C680" s="958"/>
      <c r="D680" s="862" t="s">
        <v>138</v>
      </c>
      <c r="E680" s="975"/>
      <c r="F680" s="975"/>
      <c r="G680" s="975"/>
      <c r="H680" s="975"/>
      <c r="I680" s="954"/>
      <c r="J680" s="955"/>
      <c r="K680" s="293"/>
      <c r="M680" s="521"/>
      <c r="N680" s="291"/>
      <c r="O680" s="958"/>
      <c r="P680" s="862" t="s">
        <v>138</v>
      </c>
      <c r="Q680" s="975"/>
      <c r="R680" s="975"/>
      <c r="S680" s="975"/>
      <c r="T680" s="975"/>
      <c r="U680" s="954"/>
      <c r="V680" s="955"/>
      <c r="W680" s="293"/>
    </row>
    <row r="681" spans="1:23" x14ac:dyDescent="0.25">
      <c r="A681" s="138" t="str">
        <f>IF(COUNT('Séries-DWF'!$A$11:$A$50)&gt;'Etiquette DWF'!N652,"X","")</f>
        <v/>
      </c>
      <c r="B681" s="291"/>
      <c r="C681" s="961" t="s">
        <v>145</v>
      </c>
      <c r="D681" s="963" t="s">
        <v>146</v>
      </c>
      <c r="E681" s="964"/>
      <c r="F681" s="964"/>
      <c r="G681" s="964"/>
      <c r="H681" s="964"/>
      <c r="I681" s="965"/>
      <c r="J681" s="966"/>
      <c r="K681" s="293"/>
      <c r="M681" s="521"/>
      <c r="N681" s="291"/>
      <c r="O681" s="961" t="s">
        <v>145</v>
      </c>
      <c r="P681" s="963" t="s">
        <v>146</v>
      </c>
      <c r="Q681" s="964"/>
      <c r="R681" s="964"/>
      <c r="S681" s="964"/>
      <c r="T681" s="964"/>
      <c r="U681" s="965"/>
      <c r="V681" s="966"/>
      <c r="W681" s="293"/>
    </row>
    <row r="682" spans="1:23" x14ac:dyDescent="0.25">
      <c r="A682" s="138" t="str">
        <f>IF(COUNT('Séries-DWF'!$A$11:$A$50)&gt;'Etiquette DWF'!N652,"X","")</f>
        <v/>
      </c>
      <c r="B682" s="291"/>
      <c r="C682" s="957"/>
      <c r="D682" s="859" t="s">
        <v>147</v>
      </c>
      <c r="E682" s="864"/>
      <c r="F682" s="864"/>
      <c r="G682" s="864"/>
      <c r="H682" s="864"/>
      <c r="I682" s="949"/>
      <c r="J682" s="950"/>
      <c r="K682" s="293"/>
      <c r="M682" s="521"/>
      <c r="N682" s="291"/>
      <c r="O682" s="957"/>
      <c r="P682" s="859" t="s">
        <v>147</v>
      </c>
      <c r="Q682" s="864"/>
      <c r="R682" s="864"/>
      <c r="S682" s="864"/>
      <c r="T682" s="864"/>
      <c r="U682" s="949"/>
      <c r="V682" s="950"/>
      <c r="W682" s="293"/>
    </row>
    <row r="683" spans="1:23" x14ac:dyDescent="0.25">
      <c r="A683" s="138" t="str">
        <f>IF(COUNT('Séries-DWF'!$A$11:$A$50)&gt;'Etiquette DWF'!N652,"X","")</f>
        <v/>
      </c>
      <c r="B683" s="291"/>
      <c r="C683" s="957"/>
      <c r="D683" s="859" t="s">
        <v>148</v>
      </c>
      <c r="E683" s="864"/>
      <c r="F683" s="864"/>
      <c r="G683" s="864"/>
      <c r="H683" s="864"/>
      <c r="I683" s="949"/>
      <c r="J683" s="950"/>
      <c r="K683" s="293"/>
      <c r="M683" s="521"/>
      <c r="N683" s="291"/>
      <c r="O683" s="957"/>
      <c r="P683" s="859" t="s">
        <v>148</v>
      </c>
      <c r="Q683" s="864"/>
      <c r="R683" s="864"/>
      <c r="S683" s="864"/>
      <c r="T683" s="864"/>
      <c r="U683" s="949"/>
      <c r="V683" s="950"/>
      <c r="W683" s="293"/>
    </row>
    <row r="684" spans="1:23" x14ac:dyDescent="0.25">
      <c r="A684" s="138" t="str">
        <f>IF(COUNT('Séries-DWF'!$A$11:$A$50)&gt;'Etiquette DWF'!N652,"X","")</f>
        <v/>
      </c>
      <c r="B684" s="291"/>
      <c r="C684" s="957"/>
      <c r="D684" s="859" t="s">
        <v>149</v>
      </c>
      <c r="E684" s="864"/>
      <c r="F684" s="864"/>
      <c r="G684" s="864"/>
      <c r="H684" s="864"/>
      <c r="I684" s="949"/>
      <c r="J684" s="950"/>
      <c r="K684" s="293"/>
      <c r="M684" s="521"/>
      <c r="N684" s="291"/>
      <c r="O684" s="957"/>
      <c r="P684" s="859" t="s">
        <v>149</v>
      </c>
      <c r="Q684" s="864"/>
      <c r="R684" s="864"/>
      <c r="S684" s="864"/>
      <c r="T684" s="864"/>
      <c r="U684" s="949"/>
      <c r="V684" s="950"/>
      <c r="W684" s="293"/>
    </row>
    <row r="685" spans="1:23" x14ac:dyDescent="0.25">
      <c r="A685" s="138" t="str">
        <f>IF(COUNT('Séries-DWF'!$A$11:$A$50)&gt;'Etiquette DWF'!N652,"X","")</f>
        <v/>
      </c>
      <c r="B685" s="291"/>
      <c r="C685" s="957"/>
      <c r="D685" s="859" t="s">
        <v>150</v>
      </c>
      <c r="E685" s="864"/>
      <c r="F685" s="864"/>
      <c r="G685" s="864"/>
      <c r="H685" s="864"/>
      <c r="I685" s="949"/>
      <c r="J685" s="950"/>
      <c r="K685" s="293"/>
      <c r="M685" s="521"/>
      <c r="N685" s="291"/>
      <c r="O685" s="957"/>
      <c r="P685" s="859" t="s">
        <v>150</v>
      </c>
      <c r="Q685" s="864"/>
      <c r="R685" s="864"/>
      <c r="S685" s="864"/>
      <c r="T685" s="864"/>
      <c r="U685" s="949"/>
      <c r="V685" s="950"/>
      <c r="W685" s="293"/>
    </row>
    <row r="686" spans="1:23" x14ac:dyDescent="0.25">
      <c r="A686" s="138" t="str">
        <f>IF(COUNT('Séries-DWF'!$A$11:$A$50)&gt;'Etiquette DWF'!N652,"X","")</f>
        <v/>
      </c>
      <c r="B686" s="291"/>
      <c r="C686" s="957"/>
      <c r="D686" s="859" t="s">
        <v>151</v>
      </c>
      <c r="E686" s="864"/>
      <c r="F686" s="864"/>
      <c r="G686" s="864"/>
      <c r="H686" s="864"/>
      <c r="I686" s="949"/>
      <c r="J686" s="950"/>
      <c r="K686" s="293"/>
      <c r="M686" s="521"/>
      <c r="N686" s="291"/>
      <c r="O686" s="957"/>
      <c r="P686" s="859" t="s">
        <v>151</v>
      </c>
      <c r="Q686" s="864"/>
      <c r="R686" s="864"/>
      <c r="S686" s="864"/>
      <c r="T686" s="864"/>
      <c r="U686" s="949"/>
      <c r="V686" s="950"/>
      <c r="W686" s="293"/>
    </row>
    <row r="687" spans="1:23" ht="15.75" thickBot="1" x14ac:dyDescent="0.3">
      <c r="A687" s="138" t="str">
        <f>IF(COUNT('Séries-DWF'!$A$11:$A$50)&gt;'Etiquette DWF'!N652,"X","")</f>
        <v/>
      </c>
      <c r="B687" s="291"/>
      <c r="C687" s="962"/>
      <c r="D687" s="967" t="s">
        <v>152</v>
      </c>
      <c r="E687" s="968"/>
      <c r="F687" s="968"/>
      <c r="G687" s="968"/>
      <c r="H687" s="968"/>
      <c r="I687" s="969"/>
      <c r="J687" s="970"/>
      <c r="K687" s="293"/>
      <c r="M687" s="521"/>
      <c r="N687" s="291"/>
      <c r="O687" s="962"/>
      <c r="P687" s="967" t="s">
        <v>152</v>
      </c>
      <c r="Q687" s="968"/>
      <c r="R687" s="968"/>
      <c r="S687" s="968"/>
      <c r="T687" s="968"/>
      <c r="U687" s="969"/>
      <c r="V687" s="970"/>
      <c r="W687" s="293"/>
    </row>
    <row r="688" spans="1:23" x14ac:dyDescent="0.25">
      <c r="A688" s="138" t="str">
        <f>IF(COUNT('Séries-DWF'!$A$11:$A$50)&gt;'Etiquette DWF'!N652,"X","")</f>
        <v/>
      </c>
      <c r="B688" s="291"/>
      <c r="C688" s="956" t="s">
        <v>126</v>
      </c>
      <c r="D688" s="918" t="s">
        <v>263</v>
      </c>
      <c r="E688" s="919"/>
      <c r="F688" s="920"/>
      <c r="G688" s="416" t="s">
        <v>174</v>
      </c>
      <c r="H688" s="416"/>
      <c r="I688" s="959"/>
      <c r="J688" s="960"/>
      <c r="K688" s="293"/>
      <c r="M688" s="521"/>
      <c r="N688" s="291"/>
      <c r="O688" s="956" t="s">
        <v>126</v>
      </c>
      <c r="P688" s="918" t="s">
        <v>263</v>
      </c>
      <c r="Q688" s="919"/>
      <c r="R688" s="920"/>
      <c r="S688" s="416" t="s">
        <v>174</v>
      </c>
      <c r="T688" s="416"/>
      <c r="U688" s="959"/>
      <c r="V688" s="960"/>
      <c r="W688" s="293"/>
    </row>
    <row r="689" spans="1:23" x14ac:dyDescent="0.25">
      <c r="A689" s="138" t="str">
        <f>IF(COUNT('Séries-DWF'!$A$11:$A$50)&gt;'Etiquette DWF'!N652,"X","")</f>
        <v/>
      </c>
      <c r="B689" s="291"/>
      <c r="C689" s="957"/>
      <c r="D689" s="913" t="s">
        <v>128</v>
      </c>
      <c r="E689" s="914"/>
      <c r="F689" s="915"/>
      <c r="G689" s="110" t="s">
        <v>266</v>
      </c>
      <c r="H689" s="110"/>
      <c r="I689" s="949"/>
      <c r="J689" s="950"/>
      <c r="K689" s="293"/>
      <c r="M689" s="521"/>
      <c r="N689" s="291"/>
      <c r="O689" s="957"/>
      <c r="P689" s="913" t="s">
        <v>128</v>
      </c>
      <c r="Q689" s="914"/>
      <c r="R689" s="915"/>
      <c r="S689" s="110" t="s">
        <v>266</v>
      </c>
      <c r="T689" s="110"/>
      <c r="U689" s="949"/>
      <c r="V689" s="950"/>
      <c r="W689" s="293"/>
    </row>
    <row r="690" spans="1:23" x14ac:dyDescent="0.25">
      <c r="A690" s="138" t="str">
        <f>IF(COUNT('Séries-DWF'!$A$11:$A$50)&gt;'Etiquette DWF'!N652,"X","")</f>
        <v/>
      </c>
      <c r="B690" s="291"/>
      <c r="C690" s="957"/>
      <c r="D690" s="913" t="s">
        <v>264</v>
      </c>
      <c r="E690" s="914"/>
      <c r="F690" s="915"/>
      <c r="G690" s="110" t="s">
        <v>265</v>
      </c>
      <c r="H690" s="110"/>
      <c r="I690" s="949"/>
      <c r="J690" s="950"/>
      <c r="K690" s="293"/>
      <c r="M690" s="521"/>
      <c r="N690" s="291"/>
      <c r="O690" s="957"/>
      <c r="P690" s="913" t="s">
        <v>264</v>
      </c>
      <c r="Q690" s="914"/>
      <c r="R690" s="915"/>
      <c r="S690" s="110" t="s">
        <v>265</v>
      </c>
      <c r="T690" s="110"/>
      <c r="U690" s="949"/>
      <c r="V690" s="950"/>
      <c r="W690" s="293"/>
    </row>
    <row r="691" spans="1:23" x14ac:dyDescent="0.25">
      <c r="A691" s="138" t="str">
        <f>IF(COUNT('Séries-DWF'!$A$11:$A$50)&gt;'Etiquette DWF'!N652,"X","")</f>
        <v/>
      </c>
      <c r="B691" s="291"/>
      <c r="C691" s="957"/>
      <c r="D691" s="533" t="s">
        <v>267</v>
      </c>
      <c r="E691" s="518"/>
      <c r="F691" s="518"/>
      <c r="G691" s="110" t="s">
        <v>164</v>
      </c>
      <c r="H691" s="110"/>
      <c r="I691" s="949"/>
      <c r="J691" s="950"/>
      <c r="K691" s="293"/>
      <c r="M691" s="521"/>
      <c r="N691" s="291"/>
      <c r="O691" s="957"/>
      <c r="P691" s="533" t="s">
        <v>267</v>
      </c>
      <c r="Q691" s="518"/>
      <c r="R691" s="518"/>
      <c r="S691" s="110" t="s">
        <v>164</v>
      </c>
      <c r="T691" s="110"/>
      <c r="U691" s="949"/>
      <c r="V691" s="950"/>
      <c r="W691" s="293"/>
    </row>
    <row r="692" spans="1:23" ht="15.75" thickBot="1" x14ac:dyDescent="0.3">
      <c r="A692" s="138" t="str">
        <f>IF(COUNT('Séries-DWF'!$A$11:$A$50)&gt;'Etiquette DWF'!N652,"X","")</f>
        <v/>
      </c>
      <c r="B692" s="291"/>
      <c r="C692" s="958"/>
      <c r="D692" s="534" t="s">
        <v>268</v>
      </c>
      <c r="E692" s="519"/>
      <c r="F692" s="519"/>
      <c r="G692" s="3" t="s">
        <v>164</v>
      </c>
      <c r="H692" s="3"/>
      <c r="I692" s="954"/>
      <c r="J692" s="955"/>
      <c r="K692" s="293"/>
      <c r="M692" s="521"/>
      <c r="N692" s="291"/>
      <c r="O692" s="958"/>
      <c r="P692" s="534" t="s">
        <v>268</v>
      </c>
      <c r="Q692" s="519"/>
      <c r="R692" s="519"/>
      <c r="S692" s="3" t="s">
        <v>164</v>
      </c>
      <c r="T692" s="3"/>
      <c r="U692" s="954"/>
      <c r="V692" s="955"/>
      <c r="W692" s="293"/>
    </row>
    <row r="693" spans="1:23" ht="15.75" thickBot="1" x14ac:dyDescent="0.3">
      <c r="A693" s="138" t="str">
        <f>IF(COUNT('Séries-DWF'!$A$11:$A$50)&gt;'Etiquette DWF'!N652,"X","")</f>
        <v/>
      </c>
      <c r="B693" s="291"/>
      <c r="C693" s="292"/>
      <c r="D693" s="292"/>
      <c r="E693" s="292"/>
      <c r="F693" s="292"/>
      <c r="G693" s="292"/>
      <c r="H693" s="292"/>
      <c r="I693" s="292"/>
      <c r="J693" s="292"/>
      <c r="K693" s="293"/>
      <c r="M693" s="521"/>
      <c r="N693" s="291"/>
      <c r="O693" s="292"/>
      <c r="P693" s="292"/>
      <c r="Q693" s="292"/>
      <c r="R693" s="292"/>
      <c r="S693" s="292"/>
      <c r="T693" s="292"/>
      <c r="U693" s="292"/>
      <c r="V693" s="292"/>
      <c r="W693" s="293"/>
    </row>
    <row r="694" spans="1:23" ht="18.75" x14ac:dyDescent="0.3">
      <c r="A694" s="138" t="str">
        <f>IF(COUNT('Séries-DWF'!$A$11:$A$50)&gt;'Etiquette DWF'!N652,"X","")</f>
        <v/>
      </c>
      <c r="B694" s="291"/>
      <c r="C694" s="901" t="s">
        <v>269</v>
      </c>
      <c r="D694" s="902"/>
      <c r="E694" s="902"/>
      <c r="F694" s="902"/>
      <c r="G694" s="902"/>
      <c r="H694" s="902"/>
      <c r="I694" s="902"/>
      <c r="J694" s="903"/>
      <c r="K694" s="293"/>
      <c r="M694" s="521"/>
      <c r="N694" s="291"/>
      <c r="O694" s="901" t="s">
        <v>269</v>
      </c>
      <c r="P694" s="902"/>
      <c r="Q694" s="902"/>
      <c r="R694" s="902"/>
      <c r="S694" s="902"/>
      <c r="T694" s="902"/>
      <c r="U694" s="902"/>
      <c r="V694" s="903"/>
      <c r="W694" s="293"/>
    </row>
    <row r="695" spans="1:23" x14ac:dyDescent="0.25">
      <c r="A695" s="138" t="str">
        <f>IF(COUNT('Séries-DWF'!$A$11:$A$50)&gt;'Etiquette DWF'!N652,"X","")</f>
        <v/>
      </c>
      <c r="B695" s="291"/>
      <c r="C695" s="904"/>
      <c r="D695" s="905"/>
      <c r="E695" s="905"/>
      <c r="F695" s="905"/>
      <c r="G695" s="905"/>
      <c r="H695" s="905"/>
      <c r="I695" s="905"/>
      <c r="J695" s="906"/>
      <c r="K695" s="293"/>
      <c r="M695" s="521"/>
      <c r="N695" s="291"/>
      <c r="O695" s="904"/>
      <c r="P695" s="905"/>
      <c r="Q695" s="905"/>
      <c r="R695" s="905"/>
      <c r="S695" s="905"/>
      <c r="T695" s="905"/>
      <c r="U695" s="905"/>
      <c r="V695" s="906"/>
      <c r="W695" s="293"/>
    </row>
    <row r="696" spans="1:23" x14ac:dyDescent="0.25">
      <c r="A696" s="138" t="str">
        <f>IF(COUNT('Séries-DWF'!$A$11:$A$50)&gt;'Etiquette DWF'!N652,"X","")</f>
        <v/>
      </c>
      <c r="B696" s="291"/>
      <c r="C696" s="907"/>
      <c r="D696" s="908"/>
      <c r="E696" s="908"/>
      <c r="F696" s="908"/>
      <c r="G696" s="908"/>
      <c r="H696" s="908"/>
      <c r="I696" s="908"/>
      <c r="J696" s="909"/>
      <c r="K696" s="293"/>
      <c r="M696" s="521"/>
      <c r="N696" s="291"/>
      <c r="O696" s="907"/>
      <c r="P696" s="908"/>
      <c r="Q696" s="908"/>
      <c r="R696" s="908"/>
      <c r="S696" s="908"/>
      <c r="T696" s="908"/>
      <c r="U696" s="908"/>
      <c r="V696" s="909"/>
      <c r="W696" s="293"/>
    </row>
    <row r="697" spans="1:23" x14ac:dyDescent="0.25">
      <c r="A697" s="138" t="str">
        <f>IF(COUNT('Séries-DWF'!$A$11:$A$50)&gt;'Etiquette DWF'!N652,"X","")</f>
        <v/>
      </c>
      <c r="B697" s="291"/>
      <c r="C697" s="907"/>
      <c r="D697" s="908"/>
      <c r="E697" s="908"/>
      <c r="F697" s="908"/>
      <c r="G697" s="908"/>
      <c r="H697" s="908"/>
      <c r="I697" s="908"/>
      <c r="J697" s="909"/>
      <c r="K697" s="293"/>
      <c r="M697" s="521"/>
      <c r="N697" s="291"/>
      <c r="O697" s="907"/>
      <c r="P697" s="908"/>
      <c r="Q697" s="908"/>
      <c r="R697" s="908"/>
      <c r="S697" s="908"/>
      <c r="T697" s="908"/>
      <c r="U697" s="908"/>
      <c r="V697" s="909"/>
      <c r="W697" s="293"/>
    </row>
    <row r="698" spans="1:23" ht="15.75" thickBot="1" x14ac:dyDescent="0.3">
      <c r="A698" s="138" t="str">
        <f>IF(COUNT('Séries-DWF'!$A$11:$A$50)&gt;'Etiquette DWF'!N652,"X","")</f>
        <v/>
      </c>
      <c r="B698" s="291"/>
      <c r="C698" s="910"/>
      <c r="D698" s="911"/>
      <c r="E698" s="911"/>
      <c r="F698" s="911"/>
      <c r="G698" s="911"/>
      <c r="H698" s="911"/>
      <c r="I698" s="911"/>
      <c r="J698" s="912"/>
      <c r="K698" s="293"/>
      <c r="M698" s="521"/>
      <c r="N698" s="291"/>
      <c r="O698" s="910"/>
      <c r="P698" s="911"/>
      <c r="Q698" s="911"/>
      <c r="R698" s="911"/>
      <c r="S698" s="911"/>
      <c r="T698" s="911"/>
      <c r="U698" s="911"/>
      <c r="V698" s="912"/>
      <c r="W698" s="293"/>
    </row>
    <row r="699" spans="1:23" ht="15.75" thickBot="1" x14ac:dyDescent="0.3">
      <c r="A699" s="138" t="str">
        <f>IF(COUNT('Séries-DWF'!$A$11:$A$50)&gt;'Etiquette DWF'!N652,"X","")</f>
        <v/>
      </c>
      <c r="B699" s="294"/>
      <c r="C699" s="295"/>
      <c r="D699" s="295"/>
      <c r="E699" s="295"/>
      <c r="F699" s="295"/>
      <c r="G699" s="295"/>
      <c r="H699" s="295"/>
      <c r="I699" s="295"/>
      <c r="J699" s="295"/>
      <c r="K699" s="296"/>
      <c r="M699" s="521"/>
      <c r="N699" s="294"/>
      <c r="O699" s="295"/>
      <c r="P699" s="295"/>
      <c r="Q699" s="295"/>
      <c r="R699" s="295"/>
      <c r="S699" s="295"/>
      <c r="T699" s="295"/>
      <c r="U699" s="295"/>
      <c r="V699" s="295"/>
      <c r="W699" s="296"/>
    </row>
    <row r="700" spans="1:23" ht="15" customHeight="1" x14ac:dyDescent="0.25">
      <c r="A700" s="138" t="str">
        <f>IF(COUNT('Séries-DWF'!$A$11:$A$50)&gt;'Etiquette DWF'!N652,"X","")</f>
        <v/>
      </c>
      <c r="B700" s="522"/>
      <c r="C700" s="522"/>
      <c r="D700" s="522"/>
      <c r="E700" s="522"/>
      <c r="F700" s="522"/>
      <c r="G700" s="522"/>
      <c r="H700" s="522"/>
      <c r="I700" s="522"/>
      <c r="J700" s="522"/>
      <c r="K700" s="522"/>
      <c r="L700" s="522"/>
      <c r="M700" s="523"/>
      <c r="N700" s="522"/>
      <c r="O700" s="522"/>
      <c r="P700" s="522"/>
      <c r="Q700" s="522"/>
      <c r="R700" s="522"/>
      <c r="S700" s="522"/>
      <c r="T700" s="522"/>
      <c r="U700" s="522"/>
      <c r="V700" s="522"/>
      <c r="W700" s="522"/>
    </row>
    <row r="701" spans="1:23" ht="15" customHeight="1" thickBot="1" x14ac:dyDescent="0.3">
      <c r="A701" s="138" t="str">
        <f>IF(COUNT('Séries-DWF'!$A$11:$A$50)&gt;'Etiquette DWF'!N752,"X","")</f>
        <v/>
      </c>
      <c r="M701" s="521"/>
    </row>
    <row r="702" spans="1:23" x14ac:dyDescent="0.25">
      <c r="A702" s="138" t="str">
        <f>IF(COUNT('Séries-DWF'!$A$11:$A$50)&gt;'Etiquette DWF'!N752,"X","")</f>
        <v/>
      </c>
      <c r="B702" s="137">
        <f>N652+1</f>
        <v>28</v>
      </c>
      <c r="C702" s="289"/>
      <c r="D702" s="289"/>
      <c r="E702" s="289"/>
      <c r="F702" s="289"/>
      <c r="G702" s="289"/>
      <c r="H702" s="289"/>
      <c r="I702" s="289"/>
      <c r="J702" s="289"/>
      <c r="K702" s="290"/>
      <c r="M702" s="521"/>
      <c r="N702" s="137">
        <f>B702+1</f>
        <v>29</v>
      </c>
      <c r="O702" s="289"/>
      <c r="P702" s="289"/>
      <c r="Q702" s="289"/>
      <c r="R702" s="289"/>
      <c r="S702" s="289"/>
      <c r="T702" s="289"/>
      <c r="U702" s="289"/>
      <c r="V702" s="289"/>
      <c r="W702" s="290"/>
    </row>
    <row r="703" spans="1:23" ht="23.25" x14ac:dyDescent="0.35">
      <c r="A703" s="138" t="str">
        <f>IF(COUNT('Séries-DWF'!$A$11:$A$50)&gt;'Etiquette DWF'!N752,"X","")</f>
        <v/>
      </c>
      <c r="B703" s="291"/>
      <c r="C703" s="931" t="s">
        <v>246</v>
      </c>
      <c r="D703" s="931"/>
      <c r="E703" s="953" t="str">
        <f ca="1">OFFSET('Séries-DWF'!$A$11,B702,13)</f>
        <v/>
      </c>
      <c r="F703" s="953"/>
      <c r="G703" s="953"/>
      <c r="H703" s="953"/>
      <c r="I703" s="953"/>
      <c r="J703" s="953"/>
      <c r="K703" s="293"/>
      <c r="M703" s="521"/>
      <c r="N703" s="291"/>
      <c r="O703" s="931" t="s">
        <v>246</v>
      </c>
      <c r="P703" s="931"/>
      <c r="Q703" s="953" t="str">
        <f ca="1">OFFSET('Séries-DWF'!$A$11,N702,13)</f>
        <v/>
      </c>
      <c r="R703" s="953"/>
      <c r="S703" s="953"/>
      <c r="T703" s="953"/>
      <c r="U703" s="953"/>
      <c r="V703" s="953"/>
      <c r="W703" s="293"/>
    </row>
    <row r="704" spans="1:23" x14ac:dyDescent="0.25">
      <c r="A704" s="138" t="str">
        <f>IF(COUNT('Séries-DWF'!$A$11:$A$50)&gt;'Etiquette DWF'!N752,"X","")</f>
        <v/>
      </c>
      <c r="B704" s="291"/>
      <c r="C704" s="945"/>
      <c r="D704" s="945"/>
      <c r="E704" s="945"/>
      <c r="F704" s="945"/>
      <c r="G704" s="945"/>
      <c r="H704" s="945"/>
      <c r="I704" s="945"/>
      <c r="J704" s="945"/>
      <c r="K704" s="293"/>
      <c r="M704" s="521"/>
      <c r="N704" s="291"/>
      <c r="O704" s="945"/>
      <c r="P704" s="945"/>
      <c r="Q704" s="945"/>
      <c r="R704" s="945"/>
      <c r="S704" s="945"/>
      <c r="T704" s="945"/>
      <c r="U704" s="945"/>
      <c r="V704" s="945"/>
      <c r="W704" s="293"/>
    </row>
    <row r="705" spans="1:23" ht="21" x14ac:dyDescent="0.35">
      <c r="A705" s="138" t="str">
        <f>IF(COUNT('Séries-DWF'!$A$11:$A$50)&gt;'Etiquette DWF'!N752,"X","")</f>
        <v/>
      </c>
      <c r="B705" s="291"/>
      <c r="C705" s="931" t="s">
        <v>39</v>
      </c>
      <c r="D705" s="931"/>
      <c r="E705" s="932" t="str">
        <f ca="1">OFFSET('Séries-DWF'!$A$11,B702,0)</f>
        <v/>
      </c>
      <c r="F705" s="932"/>
      <c r="G705" s="948" t="s">
        <v>67</v>
      </c>
      <c r="H705" s="948"/>
      <c r="I705" s="932" t="str">
        <f ca="1">OFFSET('Séries-DWF'!$A$11,B702,6)</f>
        <v/>
      </c>
      <c r="J705" s="932"/>
      <c r="K705" s="293"/>
      <c r="M705" s="521"/>
      <c r="N705" s="291"/>
      <c r="O705" s="931" t="s">
        <v>39</v>
      </c>
      <c r="P705" s="931"/>
      <c r="Q705" s="932" t="str">
        <f ca="1">OFFSET('Séries-DWF'!$A$11,N702,0)</f>
        <v/>
      </c>
      <c r="R705" s="932"/>
      <c r="S705" s="948" t="s">
        <v>67</v>
      </c>
      <c r="T705" s="948"/>
      <c r="U705" s="932" t="str">
        <f ca="1">OFFSET('Séries-DWF'!$A$11,N702,6)</f>
        <v/>
      </c>
      <c r="V705" s="932"/>
      <c r="W705" s="293"/>
    </row>
    <row r="706" spans="1:23" ht="23.25" x14ac:dyDescent="0.35">
      <c r="A706" s="138" t="str">
        <f>IF(COUNT('Séries-DWF'!$A$11:$A$50)&gt;'Etiquette DWF'!N752,"X","")</f>
        <v/>
      </c>
      <c r="B706" s="291"/>
      <c r="C706" s="931" t="s">
        <v>1</v>
      </c>
      <c r="D706" s="931"/>
      <c r="E706" s="953" t="str">
        <f ca="1">OFFSET('Séries-DWF'!$A$11,B702,9)</f>
        <v/>
      </c>
      <c r="F706" s="953"/>
      <c r="G706" s="948" t="s">
        <v>2</v>
      </c>
      <c r="H706" s="948"/>
      <c r="I706" s="932" t="str">
        <f ca="1">OFFSET('Séries-DWF'!$A$11,B702,10)</f>
        <v/>
      </c>
      <c r="J706" s="932"/>
      <c r="K706" s="293"/>
      <c r="M706" s="521"/>
      <c r="N706" s="291"/>
      <c r="O706" s="931" t="s">
        <v>1</v>
      </c>
      <c r="P706" s="931"/>
      <c r="Q706" s="953" t="str">
        <f ca="1">OFFSET('Séries-DWF'!$A$11,N702,9)</f>
        <v/>
      </c>
      <c r="R706" s="953"/>
      <c r="S706" s="948" t="s">
        <v>2</v>
      </c>
      <c r="T706" s="948"/>
      <c r="U706" s="932" t="str">
        <f ca="1">OFFSET('Séries-DWF'!$A$11,N702,10)</f>
        <v/>
      </c>
      <c r="V706" s="932"/>
      <c r="W706" s="293"/>
    </row>
    <row r="707" spans="1:23" ht="21" x14ac:dyDescent="0.35">
      <c r="A707" s="138" t="str">
        <f>IF(COUNT('Séries-DWF'!$A$11:$A$50)&gt;'Etiquette DWF'!N752,"X","")</f>
        <v/>
      </c>
      <c r="B707" s="291"/>
      <c r="C707" s="520" t="s">
        <v>258</v>
      </c>
      <c r="D707" s="520"/>
      <c r="E707" s="527" t="str">
        <f ca="1">OFFSET('Séries-DWF'!$A$11,B702,11)</f>
        <v/>
      </c>
      <c r="F707" s="525"/>
      <c r="G707" s="866" t="s">
        <v>270</v>
      </c>
      <c r="H707" s="866"/>
      <c r="I707" s="527" t="str">
        <f ca="1">OFFSET('Séries-DWF'!$A$11,B702,8)</f>
        <v/>
      </c>
      <c r="J707" s="527"/>
      <c r="K707" s="293"/>
      <c r="M707" s="521"/>
      <c r="N707" s="291"/>
      <c r="O707" s="520" t="s">
        <v>258</v>
      </c>
      <c r="P707" s="520"/>
      <c r="Q707" s="527" t="str">
        <f ca="1">OFFSET('Séries-DWF'!$A$11,N702,11)</f>
        <v/>
      </c>
      <c r="R707" s="525"/>
      <c r="S707" s="866" t="s">
        <v>270</v>
      </c>
      <c r="T707" s="866"/>
      <c r="U707" s="527" t="str">
        <f ca="1">OFFSET('Séries-DWF'!$A$11,N702,8)</f>
        <v/>
      </c>
      <c r="V707" s="527"/>
      <c r="W707" s="293"/>
    </row>
    <row r="708" spans="1:23" ht="18.75" x14ac:dyDescent="0.3">
      <c r="A708" s="138" t="str">
        <f>IF(COUNT('Séries-DWF'!$A$11:$A$50)&gt;'Etiquette DWF'!N752,"X","")</f>
        <v/>
      </c>
      <c r="B708" s="291"/>
      <c r="C708" s="952" t="s">
        <v>68</v>
      </c>
      <c r="D708" s="952"/>
      <c r="E708" s="866" t="s">
        <v>69</v>
      </c>
      <c r="F708" s="866"/>
      <c r="G708" s="951" t="str">
        <f ca="1">OFFSET('Séries-DWF'!$A$11,B702,2)</f>
        <v/>
      </c>
      <c r="H708" s="951"/>
      <c r="I708" s="951"/>
      <c r="J708" s="951"/>
      <c r="K708" s="293"/>
      <c r="M708" s="521"/>
      <c r="N708" s="291"/>
      <c r="O708" s="952" t="s">
        <v>68</v>
      </c>
      <c r="P708" s="952"/>
      <c r="Q708" s="866" t="s">
        <v>69</v>
      </c>
      <c r="R708" s="866"/>
      <c r="S708" s="951" t="str">
        <f ca="1">OFFSET('Séries-DWF'!$A$11,N702,2)</f>
        <v/>
      </c>
      <c r="T708" s="951"/>
      <c r="U708" s="951"/>
      <c r="V708" s="951"/>
      <c r="W708" s="293"/>
    </row>
    <row r="709" spans="1:23" ht="18.75" x14ac:dyDescent="0.3">
      <c r="A709" s="138" t="str">
        <f>IF(COUNT('Séries-DWF'!$A$11:$A$50)&gt;'Etiquette DWF'!N752,"X","")</f>
        <v/>
      </c>
      <c r="B709" s="291"/>
      <c r="C709" s="952"/>
      <c r="D709" s="952"/>
      <c r="E709" s="866" t="s">
        <v>70</v>
      </c>
      <c r="F709" s="866"/>
      <c r="G709" s="951" t="str">
        <f ca="1">OFFSET('Séries-DWF'!$A$11,B702,3)</f>
        <v/>
      </c>
      <c r="H709" s="951"/>
      <c r="I709" s="951"/>
      <c r="J709" s="951"/>
      <c r="K709" s="293"/>
      <c r="M709" s="521"/>
      <c r="N709" s="291"/>
      <c r="O709" s="952"/>
      <c r="P709" s="952"/>
      <c r="Q709" s="866" t="s">
        <v>70</v>
      </c>
      <c r="R709" s="866"/>
      <c r="S709" s="951" t="str">
        <f ca="1">OFFSET('Séries-DWF'!$A$11,N702,3)</f>
        <v/>
      </c>
      <c r="T709" s="951"/>
      <c r="U709" s="951"/>
      <c r="V709" s="951"/>
      <c r="W709" s="293"/>
    </row>
    <row r="710" spans="1:23" ht="18.75" x14ac:dyDescent="0.3">
      <c r="A710" s="138" t="str">
        <f>IF(COUNT('Séries-DWF'!$A$11:$A$50)&gt;'Etiquette DWF'!N752,"X","")</f>
        <v/>
      </c>
      <c r="B710" s="291"/>
      <c r="C710" s="952"/>
      <c r="D710" s="952"/>
      <c r="E710" s="866" t="s">
        <v>257</v>
      </c>
      <c r="F710" s="866"/>
      <c r="G710" s="951" t="str">
        <f ca="1">OFFSET('Séries-DWF'!$A$11,B702,4)</f>
        <v/>
      </c>
      <c r="H710" s="951"/>
      <c r="I710" s="951"/>
      <c r="J710" s="951"/>
      <c r="K710" s="293"/>
      <c r="M710" s="521"/>
      <c r="N710" s="291"/>
      <c r="O710" s="952"/>
      <c r="P710" s="952"/>
      <c r="Q710" s="866" t="s">
        <v>257</v>
      </c>
      <c r="R710" s="866"/>
      <c r="S710" s="951" t="str">
        <f ca="1">OFFSET('Séries-DWF'!$A$11,N702,4)</f>
        <v/>
      </c>
      <c r="T710" s="951"/>
      <c r="U710" s="951"/>
      <c r="V710" s="951"/>
      <c r="W710" s="293"/>
    </row>
    <row r="711" spans="1:23" ht="21" x14ac:dyDescent="0.35">
      <c r="A711" s="138" t="str">
        <f>IF(COUNT('Séries-DWF'!$A$11:$A$50)&gt;'Etiquette DWF'!N752,"X","")</f>
        <v/>
      </c>
      <c r="B711" s="291"/>
      <c r="C711" s="952"/>
      <c r="D711" s="952"/>
      <c r="E711" s="866" t="s">
        <v>71</v>
      </c>
      <c r="F711" s="866"/>
      <c r="G711" s="947" t="str">
        <f ca="1">OFFSET('Séries-DWF'!$A$11,B702,5)</f>
        <v/>
      </c>
      <c r="H711" s="947"/>
      <c r="I711" s="947"/>
      <c r="J711" s="947"/>
      <c r="K711" s="293"/>
      <c r="M711" s="521"/>
      <c r="N711" s="291"/>
      <c r="O711" s="952"/>
      <c r="P711" s="952"/>
      <c r="Q711" s="866" t="s">
        <v>71</v>
      </c>
      <c r="R711" s="866"/>
      <c r="S711" s="947" t="str">
        <f ca="1">OFFSET('Séries-DWF'!$A$11,N702,5)</f>
        <v/>
      </c>
      <c r="T711" s="947"/>
      <c r="U711" s="947"/>
      <c r="V711" s="947"/>
      <c r="W711" s="293"/>
    </row>
    <row r="712" spans="1:23" ht="21" x14ac:dyDescent="0.35">
      <c r="A712" s="138" t="str">
        <f>IF(COUNT('Séries-DWF'!$A$11:$A$50)&gt;'Etiquette DWF'!N752,"X","")</f>
        <v/>
      </c>
      <c r="B712" s="291"/>
      <c r="C712" s="931" t="s">
        <v>248</v>
      </c>
      <c r="D712" s="931"/>
      <c r="E712" s="948" t="str">
        <f ca="1">IF(E703="","",IF(OR(E703="DWF",E703="DNF"),"Distance","Temps"))</f>
        <v/>
      </c>
      <c r="F712" s="948"/>
      <c r="G712" s="525" t="str">
        <f ca="1">OFFSET('Séries-DWF'!$A$11,B702,18)</f>
        <v/>
      </c>
      <c r="H712" s="524" t="str">
        <f ca="1">OFFSET('Séries-DWF'!$A$11,B702,19)</f>
        <v/>
      </c>
      <c r="I712" s="526" t="str">
        <f ca="1">OFFSET('Séries-DWF'!$A$11,B702,20)</f>
        <v/>
      </c>
      <c r="J712" s="524" t="str">
        <f ca="1">OFFSET('Séries-DWF'!$A$11,B702,21)</f>
        <v/>
      </c>
      <c r="K712" s="293"/>
      <c r="M712" s="521"/>
      <c r="N712" s="291"/>
      <c r="O712" s="931" t="s">
        <v>248</v>
      </c>
      <c r="P712" s="931"/>
      <c r="Q712" s="948" t="str">
        <f ca="1">IF(Q703="","",IF(OR(Q703="DWF",Q703="DNF"),"Distance","Temps"))</f>
        <v/>
      </c>
      <c r="R712" s="948"/>
      <c r="S712" s="525" t="str">
        <f ca="1">OFFSET('Séries-DWF'!$A$11,N702,18)</f>
        <v/>
      </c>
      <c r="T712" s="524" t="str">
        <f ca="1">OFFSET('Séries-DWF'!$A$11,N702,19)</f>
        <v/>
      </c>
      <c r="U712" s="526" t="str">
        <f ca="1">OFFSET('Séries-DWF'!$A$11,N702,20)</f>
        <v/>
      </c>
      <c r="V712" s="524" t="str">
        <f ca="1">OFFSET('Séries-DWF'!$A$11,N702,21)</f>
        <v/>
      </c>
      <c r="W712" s="293"/>
    </row>
    <row r="713" spans="1:23" ht="18.75" x14ac:dyDescent="0.3">
      <c r="A713" s="138" t="str">
        <f>IF(COUNT('Séries-DWF'!$A$11:$A$50)&gt;'Etiquette DWF'!N752,"X","")</f>
        <v/>
      </c>
      <c r="B713" s="291"/>
      <c r="C713" s="931"/>
      <c r="D713" s="931"/>
      <c r="E713" s="933" t="s">
        <v>273</v>
      </c>
      <c r="F713" s="510" t="s">
        <v>271</v>
      </c>
      <c r="G713" s="528" t="str">
        <f ca="1">OFFSET('Séries-DWF'!$A$11,B702,14)</f>
        <v/>
      </c>
      <c r="H713" s="529" t="str">
        <f ca="1">OFFSET('Séries-DWF'!$A$11,B702,15)</f>
        <v/>
      </c>
      <c r="I713" s="528" t="str">
        <f ca="1">OFFSET('Séries-DWF'!$A$11,B702,16)</f>
        <v/>
      </c>
      <c r="J713" s="529" t="str">
        <f ca="1">OFFSET('Séries-DWF'!$A$11,B702,17)</f>
        <v/>
      </c>
      <c r="K713" s="293"/>
      <c r="M713" s="521"/>
      <c r="N713" s="291"/>
      <c r="O713" s="931"/>
      <c r="P713" s="931"/>
      <c r="Q713" s="933" t="s">
        <v>273</v>
      </c>
      <c r="R713" s="510" t="s">
        <v>271</v>
      </c>
      <c r="S713" s="528" t="str">
        <f ca="1">OFFSET('Séries-DWF'!$A$11,N702,14)</f>
        <v/>
      </c>
      <c r="T713" s="529" t="str">
        <f ca="1">OFFSET('Séries-DWF'!$A$11,N702,15)</f>
        <v/>
      </c>
      <c r="U713" s="528" t="str">
        <f ca="1">OFFSET('Séries-DWF'!$A$11,N702,16)</f>
        <v/>
      </c>
      <c r="V713" s="529" t="str">
        <f ca="1">OFFSET('Séries-DWF'!$A$11,N702,17)</f>
        <v/>
      </c>
      <c r="W713" s="293"/>
    </row>
    <row r="714" spans="1:23" ht="18.75" x14ac:dyDescent="0.3">
      <c r="A714" s="138" t="str">
        <f>IF(COUNT('Séries-DWF'!$A$11:$A$50)&gt;'Etiquette DWF'!N752,"X","")</f>
        <v/>
      </c>
      <c r="B714" s="291"/>
      <c r="C714" s="931"/>
      <c r="D714" s="931"/>
      <c r="E714" s="933"/>
      <c r="F714" s="510" t="s">
        <v>272</v>
      </c>
      <c r="G714" s="528" t="str">
        <f ca="1">OFFSET('Séries-DWF'!$A$11,B702,22)</f>
        <v/>
      </c>
      <c r="H714" s="529" t="str">
        <f ca="1">OFFSET('Séries-DWF'!$A$11,B702,23)</f>
        <v/>
      </c>
      <c r="I714" s="528" t="str">
        <f ca="1">OFFSET('Séries-DWF'!$A$11,B702,24)</f>
        <v/>
      </c>
      <c r="J714" s="529" t="str">
        <f ca="1">OFFSET('Séries-DWF'!$A$11,B702,25)</f>
        <v/>
      </c>
      <c r="K714" s="293"/>
      <c r="M714" s="521"/>
      <c r="N714" s="291"/>
      <c r="O714" s="931"/>
      <c r="P714" s="931"/>
      <c r="Q714" s="933"/>
      <c r="R714" s="510" t="s">
        <v>272</v>
      </c>
      <c r="S714" s="528" t="str">
        <f ca="1">OFFSET('Séries-DWF'!$A$11,N702,22)</f>
        <v/>
      </c>
      <c r="T714" s="529" t="str">
        <f ca="1">OFFSET('Séries-DWF'!$A$11,N702,23)</f>
        <v/>
      </c>
      <c r="U714" s="528" t="str">
        <f ca="1">OFFSET('Séries-DWF'!$A$11,N702,24)</f>
        <v/>
      </c>
      <c r="V714" s="529" t="str">
        <f ca="1">OFFSET('Séries-DWF'!$A$11,N702,25)</f>
        <v/>
      </c>
      <c r="W714" s="293"/>
    </row>
    <row r="715" spans="1:23" x14ac:dyDescent="0.25">
      <c r="A715" s="138" t="str">
        <f>IF(COUNT('Séries-DWF'!$A$11:$A$50)&gt;'Etiquette DWF'!N752,"X","")</f>
        <v/>
      </c>
      <c r="B715" s="291"/>
      <c r="C715" s="945"/>
      <c r="D715" s="945"/>
      <c r="E715" s="945"/>
      <c r="F715" s="945"/>
      <c r="G715" s="945"/>
      <c r="H715" s="945"/>
      <c r="I715" s="945"/>
      <c r="J715" s="945"/>
      <c r="K715" s="293"/>
      <c r="M715" s="521"/>
      <c r="N715" s="291"/>
      <c r="O715" s="945"/>
      <c r="P715" s="945"/>
      <c r="Q715" s="945"/>
      <c r="R715" s="945"/>
      <c r="S715" s="945"/>
      <c r="T715" s="945"/>
      <c r="U715" s="945"/>
      <c r="V715" s="945"/>
      <c r="W715" s="293"/>
    </row>
    <row r="716" spans="1:23" ht="18.75" x14ac:dyDescent="0.3">
      <c r="A716" s="138" t="str">
        <f>IF(COUNT('Séries-DWF'!$A$11:$A$50)&gt;'Etiquette DWF'!N752,"X","")</f>
        <v/>
      </c>
      <c r="B716" s="291"/>
      <c r="C716" s="946" t="s">
        <v>259</v>
      </c>
      <c r="D716" s="946"/>
      <c r="E716" s="946"/>
      <c r="F716" s="946"/>
      <c r="G716" s="946"/>
      <c r="H716" s="946"/>
      <c r="I716" s="946"/>
      <c r="J716" s="946"/>
      <c r="K716" s="293"/>
      <c r="M716" s="521"/>
      <c r="N716" s="291"/>
      <c r="O716" s="946" t="s">
        <v>259</v>
      </c>
      <c r="P716" s="946"/>
      <c r="Q716" s="946"/>
      <c r="R716" s="946"/>
      <c r="S716" s="946"/>
      <c r="T716" s="946"/>
      <c r="U716" s="946"/>
      <c r="V716" s="946"/>
      <c r="W716" s="293"/>
    </row>
    <row r="717" spans="1:23" ht="15.75" thickBot="1" x14ac:dyDescent="0.3">
      <c r="A717" s="138" t="str">
        <f>IF(COUNT('Séries-DWF'!$A$11:$A$50)&gt;'Etiquette DWF'!N752,"X","")</f>
        <v/>
      </c>
      <c r="B717" s="291"/>
      <c r="C717" s="945"/>
      <c r="D717" s="945"/>
      <c r="E717" s="945"/>
      <c r="F717" s="945"/>
      <c r="G717" s="945"/>
      <c r="H717" s="945"/>
      <c r="I717" s="945"/>
      <c r="J717" s="945"/>
      <c r="K717" s="293"/>
      <c r="M717" s="521"/>
      <c r="N717" s="291"/>
      <c r="O717" s="945"/>
      <c r="P717" s="945"/>
      <c r="Q717" s="945"/>
      <c r="R717" s="945"/>
      <c r="S717" s="945"/>
      <c r="T717" s="945"/>
      <c r="U717" s="945"/>
      <c r="V717" s="945"/>
      <c r="W717" s="293"/>
    </row>
    <row r="718" spans="1:23" ht="15.75" thickBot="1" x14ac:dyDescent="0.3">
      <c r="A718" s="138" t="str">
        <f>IF(COUNT('Séries-DWF'!$A$11:$A$50)&gt;'Etiquette DWF'!N752,"X","")</f>
        <v/>
      </c>
      <c r="B718" s="291"/>
      <c r="C718" s="933" t="s">
        <v>262</v>
      </c>
      <c r="D718" s="934"/>
      <c r="E718" s="530"/>
      <c r="F718" s="531"/>
      <c r="G718" s="531"/>
      <c r="H718" s="531"/>
      <c r="I718" s="531"/>
      <c r="J718" s="532"/>
      <c r="K718" s="293"/>
      <c r="M718" s="521"/>
      <c r="N718" s="291"/>
      <c r="O718" s="933" t="s">
        <v>262</v>
      </c>
      <c r="P718" s="934"/>
      <c r="Q718" s="530"/>
      <c r="R718" s="531"/>
      <c r="S718" s="531"/>
      <c r="T718" s="531"/>
      <c r="U718" s="531"/>
      <c r="V718" s="532"/>
      <c r="W718" s="293"/>
    </row>
    <row r="719" spans="1:23" ht="15.75" thickBot="1" x14ac:dyDescent="0.3">
      <c r="A719" s="138" t="str">
        <f>IF(COUNT('Séries-DWF'!$A$11:$A$50)&gt;'Etiquette DWF'!N752,"X","")</f>
        <v/>
      </c>
      <c r="B719" s="291"/>
      <c r="C719" s="515"/>
      <c r="D719" s="515"/>
      <c r="E719" s="289"/>
      <c r="F719" s="289"/>
      <c r="G719" s="289"/>
      <c r="H719" s="289"/>
      <c r="I719" s="289"/>
      <c r="J719" s="289"/>
      <c r="K719" s="293"/>
      <c r="M719" s="521"/>
      <c r="N719" s="291"/>
      <c r="O719" s="515"/>
      <c r="P719" s="515"/>
      <c r="Q719" s="289"/>
      <c r="R719" s="289"/>
      <c r="S719" s="289"/>
      <c r="T719" s="289"/>
      <c r="U719" s="289"/>
      <c r="V719" s="289"/>
      <c r="W719" s="293"/>
    </row>
    <row r="720" spans="1:23" x14ac:dyDescent="0.25">
      <c r="A720" s="138" t="str">
        <f>IF(COUNT('Séries-DWF'!$A$11:$A$50)&gt;'Etiquette DWF'!N752,"X","")</f>
        <v/>
      </c>
      <c r="B720" s="291"/>
      <c r="C720" s="976" t="s">
        <v>260</v>
      </c>
      <c r="D720" s="977"/>
      <c r="E720" s="959"/>
      <c r="F720" s="959"/>
      <c r="G720" s="959"/>
      <c r="H720" s="959"/>
      <c r="I720" s="959"/>
      <c r="J720" s="960"/>
      <c r="K720" s="293"/>
      <c r="M720" s="521"/>
      <c r="N720" s="291"/>
      <c r="O720" s="976" t="s">
        <v>260</v>
      </c>
      <c r="P720" s="977"/>
      <c r="Q720" s="959"/>
      <c r="R720" s="959"/>
      <c r="S720" s="959"/>
      <c r="T720" s="959"/>
      <c r="U720" s="959"/>
      <c r="V720" s="960"/>
      <c r="W720" s="293"/>
    </row>
    <row r="721" spans="1:23" x14ac:dyDescent="0.25">
      <c r="A721" s="138" t="str">
        <f>IF(COUNT('Séries-DWF'!$A$11:$A$50)&gt;'Etiquette DWF'!N752,"X","")</f>
        <v/>
      </c>
      <c r="B721" s="291"/>
      <c r="C721" s="971"/>
      <c r="D721" s="972"/>
      <c r="E721" s="949"/>
      <c r="F721" s="949"/>
      <c r="G721" s="949"/>
      <c r="H721" s="949"/>
      <c r="I721" s="949"/>
      <c r="J721" s="950"/>
      <c r="K721" s="293"/>
      <c r="M721" s="521"/>
      <c r="N721" s="291"/>
      <c r="O721" s="971"/>
      <c r="P721" s="972"/>
      <c r="Q721" s="949"/>
      <c r="R721" s="949"/>
      <c r="S721" s="949"/>
      <c r="T721" s="949"/>
      <c r="U721" s="949"/>
      <c r="V721" s="950"/>
      <c r="W721" s="293"/>
    </row>
    <row r="722" spans="1:23" x14ac:dyDescent="0.25">
      <c r="A722" s="138" t="str">
        <f>IF(COUNT('Séries-DWF'!$A$11:$A$50)&gt;'Etiquette DWF'!N752,"X","")</f>
        <v/>
      </c>
      <c r="B722" s="291"/>
      <c r="C722" s="971" t="s">
        <v>261</v>
      </c>
      <c r="D722" s="972"/>
      <c r="E722" s="949"/>
      <c r="F722" s="949"/>
      <c r="G722" s="949"/>
      <c r="H722" s="949"/>
      <c r="I722" s="949"/>
      <c r="J722" s="950"/>
      <c r="K722" s="293"/>
      <c r="M722" s="521"/>
      <c r="N722" s="291"/>
      <c r="O722" s="971" t="s">
        <v>261</v>
      </c>
      <c r="P722" s="972"/>
      <c r="Q722" s="949"/>
      <c r="R722" s="949"/>
      <c r="S722" s="949"/>
      <c r="T722" s="949"/>
      <c r="U722" s="949"/>
      <c r="V722" s="950"/>
      <c r="W722" s="293"/>
    </row>
    <row r="723" spans="1:23" ht="15.75" thickBot="1" x14ac:dyDescent="0.3">
      <c r="A723" s="138" t="str">
        <f>IF(COUNT('Séries-DWF'!$A$11:$A$50)&gt;'Etiquette DWF'!N752,"X","")</f>
        <v/>
      </c>
      <c r="B723" s="291"/>
      <c r="C723" s="973"/>
      <c r="D723" s="974"/>
      <c r="E723" s="954"/>
      <c r="F723" s="954"/>
      <c r="G723" s="954"/>
      <c r="H723" s="954"/>
      <c r="I723" s="954"/>
      <c r="J723" s="955"/>
      <c r="K723" s="293"/>
      <c r="M723" s="521"/>
      <c r="N723" s="291"/>
      <c r="O723" s="973"/>
      <c r="P723" s="974"/>
      <c r="Q723" s="954"/>
      <c r="R723" s="954"/>
      <c r="S723" s="954"/>
      <c r="T723" s="954"/>
      <c r="U723" s="954"/>
      <c r="V723" s="955"/>
      <c r="W723" s="293"/>
    </row>
    <row r="724" spans="1:23" ht="15.75" thickBot="1" x14ac:dyDescent="0.3">
      <c r="A724" s="138" t="str">
        <f>IF(COUNT('Séries-DWF'!$A$11:$A$50)&gt;'Etiquette DWF'!N752,"X","")</f>
        <v/>
      </c>
      <c r="B724" s="291"/>
      <c r="C724" s="292"/>
      <c r="D724" s="292"/>
      <c r="E724" s="292"/>
      <c r="F724" s="292"/>
      <c r="G724" s="292"/>
      <c r="H724" s="292"/>
      <c r="I724" s="292"/>
      <c r="J724" s="292"/>
      <c r="K724" s="293"/>
      <c r="M724" s="521"/>
      <c r="N724" s="291"/>
      <c r="O724" s="292"/>
      <c r="P724" s="292"/>
      <c r="Q724" s="292"/>
      <c r="R724" s="292"/>
      <c r="S724" s="292"/>
      <c r="T724" s="292"/>
      <c r="U724" s="292"/>
      <c r="V724" s="292"/>
      <c r="W724" s="293"/>
    </row>
    <row r="725" spans="1:23" x14ac:dyDescent="0.25">
      <c r="A725" s="138" t="str">
        <f>IF(COUNT('Séries-DWF'!$A$11:$A$50)&gt;'Etiquette DWF'!N752,"X","")</f>
        <v/>
      </c>
      <c r="B725" s="291"/>
      <c r="C725" s="956" t="s">
        <v>132</v>
      </c>
      <c r="D725" s="880" t="s">
        <v>133</v>
      </c>
      <c r="E725" s="871"/>
      <c r="F725" s="871"/>
      <c r="G725" s="871"/>
      <c r="H725" s="871"/>
      <c r="I725" s="959"/>
      <c r="J725" s="960"/>
      <c r="K725" s="293"/>
      <c r="M725" s="521"/>
      <c r="N725" s="291"/>
      <c r="O725" s="956" t="s">
        <v>132</v>
      </c>
      <c r="P725" s="880" t="s">
        <v>133</v>
      </c>
      <c r="Q725" s="871"/>
      <c r="R725" s="871"/>
      <c r="S725" s="871"/>
      <c r="T725" s="871"/>
      <c r="U725" s="959"/>
      <c r="V725" s="960"/>
      <c r="W725" s="293"/>
    </row>
    <row r="726" spans="1:23" x14ac:dyDescent="0.25">
      <c r="A726" s="138" t="str">
        <f>IF(COUNT('Séries-DWF'!$A$11:$A$50)&gt;'Etiquette DWF'!N752,"X","")</f>
        <v/>
      </c>
      <c r="B726" s="291"/>
      <c r="C726" s="957"/>
      <c r="D726" s="859" t="s">
        <v>134</v>
      </c>
      <c r="E726" s="864"/>
      <c r="F726" s="864"/>
      <c r="G726" s="864"/>
      <c r="H726" s="864"/>
      <c r="I726" s="949"/>
      <c r="J726" s="950"/>
      <c r="K726" s="293"/>
      <c r="M726" s="521"/>
      <c r="N726" s="291"/>
      <c r="O726" s="957"/>
      <c r="P726" s="859" t="s">
        <v>134</v>
      </c>
      <c r="Q726" s="864"/>
      <c r="R726" s="864"/>
      <c r="S726" s="864"/>
      <c r="T726" s="864"/>
      <c r="U726" s="949"/>
      <c r="V726" s="950"/>
      <c r="W726" s="293"/>
    </row>
    <row r="727" spans="1:23" x14ac:dyDescent="0.25">
      <c r="A727" s="138" t="str">
        <f>IF(COUNT('Séries-DWF'!$A$11:$A$50)&gt;'Etiquette DWF'!N752,"X","")</f>
        <v/>
      </c>
      <c r="B727" s="291"/>
      <c r="C727" s="957"/>
      <c r="D727" s="859" t="s">
        <v>135</v>
      </c>
      <c r="E727" s="864"/>
      <c r="F727" s="864"/>
      <c r="G727" s="864"/>
      <c r="H727" s="864"/>
      <c r="I727" s="949"/>
      <c r="J727" s="950"/>
      <c r="K727" s="293"/>
      <c r="M727" s="521"/>
      <c r="N727" s="291"/>
      <c r="O727" s="957"/>
      <c r="P727" s="859" t="s">
        <v>135</v>
      </c>
      <c r="Q727" s="864"/>
      <c r="R727" s="864"/>
      <c r="S727" s="864"/>
      <c r="T727" s="864"/>
      <c r="U727" s="949"/>
      <c r="V727" s="950"/>
      <c r="W727" s="293"/>
    </row>
    <row r="728" spans="1:23" x14ac:dyDescent="0.25">
      <c r="A728" s="138" t="str">
        <f>IF(COUNT('Séries-DWF'!$A$11:$A$50)&gt;'Etiquette DWF'!N752,"X","")</f>
        <v/>
      </c>
      <c r="B728" s="291"/>
      <c r="C728" s="957"/>
      <c r="D728" s="859" t="s">
        <v>136</v>
      </c>
      <c r="E728" s="864"/>
      <c r="F728" s="864"/>
      <c r="G728" s="864"/>
      <c r="H728" s="864"/>
      <c r="I728" s="949"/>
      <c r="J728" s="950"/>
      <c r="K728" s="293"/>
      <c r="M728" s="521"/>
      <c r="N728" s="291"/>
      <c r="O728" s="957"/>
      <c r="P728" s="859" t="s">
        <v>136</v>
      </c>
      <c r="Q728" s="864"/>
      <c r="R728" s="864"/>
      <c r="S728" s="864"/>
      <c r="T728" s="864"/>
      <c r="U728" s="949"/>
      <c r="V728" s="950"/>
      <c r="W728" s="293"/>
    </row>
    <row r="729" spans="1:23" x14ac:dyDescent="0.25">
      <c r="A729" s="138" t="str">
        <f>IF(COUNT('Séries-DWF'!$A$11:$A$50)&gt;'Etiquette DWF'!N752,"X","")</f>
        <v/>
      </c>
      <c r="B729" s="291"/>
      <c r="C729" s="957"/>
      <c r="D729" s="859" t="s">
        <v>137</v>
      </c>
      <c r="E729" s="864"/>
      <c r="F729" s="864"/>
      <c r="G729" s="864"/>
      <c r="H729" s="864"/>
      <c r="I729" s="949"/>
      <c r="J729" s="950"/>
      <c r="K729" s="293"/>
      <c r="M729" s="521"/>
      <c r="N729" s="291"/>
      <c r="O729" s="957"/>
      <c r="P729" s="859" t="s">
        <v>137</v>
      </c>
      <c r="Q729" s="864"/>
      <c r="R729" s="864"/>
      <c r="S729" s="864"/>
      <c r="T729" s="864"/>
      <c r="U729" s="949"/>
      <c r="V729" s="950"/>
      <c r="W729" s="293"/>
    </row>
    <row r="730" spans="1:23" ht="15.75" thickBot="1" x14ac:dyDescent="0.3">
      <c r="A730" s="138" t="str">
        <f>IF(COUNT('Séries-DWF'!$A$11:$A$50)&gt;'Etiquette DWF'!N752,"X","")</f>
        <v/>
      </c>
      <c r="B730" s="291"/>
      <c r="C730" s="958"/>
      <c r="D730" s="862" t="s">
        <v>138</v>
      </c>
      <c r="E730" s="975"/>
      <c r="F730" s="975"/>
      <c r="G730" s="975"/>
      <c r="H730" s="975"/>
      <c r="I730" s="954"/>
      <c r="J730" s="955"/>
      <c r="K730" s="293"/>
      <c r="M730" s="521"/>
      <c r="N730" s="291"/>
      <c r="O730" s="958"/>
      <c r="P730" s="862" t="s">
        <v>138</v>
      </c>
      <c r="Q730" s="975"/>
      <c r="R730" s="975"/>
      <c r="S730" s="975"/>
      <c r="T730" s="975"/>
      <c r="U730" s="954"/>
      <c r="V730" s="955"/>
      <c r="W730" s="293"/>
    </row>
    <row r="731" spans="1:23" x14ac:dyDescent="0.25">
      <c r="A731" s="138" t="str">
        <f>IF(COUNT('Séries-DWF'!$A$11:$A$50)&gt;'Etiquette DWF'!N752,"X","")</f>
        <v/>
      </c>
      <c r="B731" s="291"/>
      <c r="C731" s="961" t="s">
        <v>145</v>
      </c>
      <c r="D731" s="963" t="s">
        <v>146</v>
      </c>
      <c r="E731" s="964"/>
      <c r="F731" s="964"/>
      <c r="G731" s="964"/>
      <c r="H731" s="964"/>
      <c r="I731" s="965"/>
      <c r="J731" s="966"/>
      <c r="K731" s="293"/>
      <c r="M731" s="521"/>
      <c r="N731" s="291"/>
      <c r="O731" s="961" t="s">
        <v>145</v>
      </c>
      <c r="P731" s="963" t="s">
        <v>146</v>
      </c>
      <c r="Q731" s="964"/>
      <c r="R731" s="964"/>
      <c r="S731" s="964"/>
      <c r="T731" s="964"/>
      <c r="U731" s="965"/>
      <c r="V731" s="966"/>
      <c r="W731" s="293"/>
    </row>
    <row r="732" spans="1:23" x14ac:dyDescent="0.25">
      <c r="A732" s="138" t="str">
        <f>IF(COUNT('Séries-DWF'!$A$11:$A$50)&gt;'Etiquette DWF'!N752,"X","")</f>
        <v/>
      </c>
      <c r="B732" s="291"/>
      <c r="C732" s="957"/>
      <c r="D732" s="859" t="s">
        <v>147</v>
      </c>
      <c r="E732" s="864"/>
      <c r="F732" s="864"/>
      <c r="G732" s="864"/>
      <c r="H732" s="864"/>
      <c r="I732" s="949"/>
      <c r="J732" s="950"/>
      <c r="K732" s="293"/>
      <c r="M732" s="521"/>
      <c r="N732" s="291"/>
      <c r="O732" s="957"/>
      <c r="P732" s="859" t="s">
        <v>147</v>
      </c>
      <c r="Q732" s="864"/>
      <c r="R732" s="864"/>
      <c r="S732" s="864"/>
      <c r="T732" s="864"/>
      <c r="U732" s="949"/>
      <c r="V732" s="950"/>
      <c r="W732" s="293"/>
    </row>
    <row r="733" spans="1:23" x14ac:dyDescent="0.25">
      <c r="A733" s="138" t="str">
        <f>IF(COUNT('Séries-DWF'!$A$11:$A$50)&gt;'Etiquette DWF'!N752,"X","")</f>
        <v/>
      </c>
      <c r="B733" s="291"/>
      <c r="C733" s="957"/>
      <c r="D733" s="859" t="s">
        <v>148</v>
      </c>
      <c r="E733" s="864"/>
      <c r="F733" s="864"/>
      <c r="G733" s="864"/>
      <c r="H733" s="864"/>
      <c r="I733" s="949"/>
      <c r="J733" s="950"/>
      <c r="K733" s="293"/>
      <c r="M733" s="521"/>
      <c r="N733" s="291"/>
      <c r="O733" s="957"/>
      <c r="P733" s="859" t="s">
        <v>148</v>
      </c>
      <c r="Q733" s="864"/>
      <c r="R733" s="864"/>
      <c r="S733" s="864"/>
      <c r="T733" s="864"/>
      <c r="U733" s="949"/>
      <c r="V733" s="950"/>
      <c r="W733" s="293"/>
    </row>
    <row r="734" spans="1:23" x14ac:dyDescent="0.25">
      <c r="A734" s="138" t="str">
        <f>IF(COUNT('Séries-DWF'!$A$11:$A$50)&gt;'Etiquette DWF'!N752,"X","")</f>
        <v/>
      </c>
      <c r="B734" s="291"/>
      <c r="C734" s="957"/>
      <c r="D734" s="859" t="s">
        <v>149</v>
      </c>
      <c r="E734" s="864"/>
      <c r="F734" s="864"/>
      <c r="G734" s="864"/>
      <c r="H734" s="864"/>
      <c r="I734" s="949"/>
      <c r="J734" s="950"/>
      <c r="K734" s="293"/>
      <c r="M734" s="521"/>
      <c r="N734" s="291"/>
      <c r="O734" s="957"/>
      <c r="P734" s="859" t="s">
        <v>149</v>
      </c>
      <c r="Q734" s="864"/>
      <c r="R734" s="864"/>
      <c r="S734" s="864"/>
      <c r="T734" s="864"/>
      <c r="U734" s="949"/>
      <c r="V734" s="950"/>
      <c r="W734" s="293"/>
    </row>
    <row r="735" spans="1:23" x14ac:dyDescent="0.25">
      <c r="A735" s="138" t="str">
        <f>IF(COUNT('Séries-DWF'!$A$11:$A$50)&gt;'Etiquette DWF'!N752,"X","")</f>
        <v/>
      </c>
      <c r="B735" s="291"/>
      <c r="C735" s="957"/>
      <c r="D735" s="859" t="s">
        <v>150</v>
      </c>
      <c r="E735" s="864"/>
      <c r="F735" s="864"/>
      <c r="G735" s="864"/>
      <c r="H735" s="864"/>
      <c r="I735" s="949"/>
      <c r="J735" s="950"/>
      <c r="K735" s="293"/>
      <c r="M735" s="521"/>
      <c r="N735" s="291"/>
      <c r="O735" s="957"/>
      <c r="P735" s="859" t="s">
        <v>150</v>
      </c>
      <c r="Q735" s="864"/>
      <c r="R735" s="864"/>
      <c r="S735" s="864"/>
      <c r="T735" s="864"/>
      <c r="U735" s="949"/>
      <c r="V735" s="950"/>
      <c r="W735" s="293"/>
    </row>
    <row r="736" spans="1:23" x14ac:dyDescent="0.25">
      <c r="A736" s="138" t="str">
        <f>IF(COUNT('Séries-DWF'!$A$11:$A$50)&gt;'Etiquette DWF'!N752,"X","")</f>
        <v/>
      </c>
      <c r="B736" s="291"/>
      <c r="C736" s="957"/>
      <c r="D736" s="859" t="s">
        <v>151</v>
      </c>
      <c r="E736" s="864"/>
      <c r="F736" s="864"/>
      <c r="G736" s="864"/>
      <c r="H736" s="864"/>
      <c r="I736" s="949"/>
      <c r="J736" s="950"/>
      <c r="K736" s="293"/>
      <c r="M736" s="521"/>
      <c r="N736" s="291"/>
      <c r="O736" s="957"/>
      <c r="P736" s="859" t="s">
        <v>151</v>
      </c>
      <c r="Q736" s="864"/>
      <c r="R736" s="864"/>
      <c r="S736" s="864"/>
      <c r="T736" s="864"/>
      <c r="U736" s="949"/>
      <c r="V736" s="950"/>
      <c r="W736" s="293"/>
    </row>
    <row r="737" spans="1:23" ht="15.75" thickBot="1" x14ac:dyDescent="0.3">
      <c r="A737" s="138" t="str">
        <f>IF(COUNT('Séries-DWF'!$A$11:$A$50)&gt;'Etiquette DWF'!N752,"X","")</f>
        <v/>
      </c>
      <c r="B737" s="291"/>
      <c r="C737" s="962"/>
      <c r="D737" s="967" t="s">
        <v>152</v>
      </c>
      <c r="E737" s="968"/>
      <c r="F737" s="968"/>
      <c r="G737" s="968"/>
      <c r="H737" s="968"/>
      <c r="I737" s="969"/>
      <c r="J737" s="970"/>
      <c r="K737" s="293"/>
      <c r="M737" s="521"/>
      <c r="N737" s="291"/>
      <c r="O737" s="962"/>
      <c r="P737" s="967" t="s">
        <v>152</v>
      </c>
      <c r="Q737" s="968"/>
      <c r="R737" s="968"/>
      <c r="S737" s="968"/>
      <c r="T737" s="968"/>
      <c r="U737" s="969"/>
      <c r="V737" s="970"/>
      <c r="W737" s="293"/>
    </row>
    <row r="738" spans="1:23" x14ac:dyDescent="0.25">
      <c r="A738" s="138" t="str">
        <f>IF(COUNT('Séries-DWF'!$A$11:$A$50)&gt;'Etiquette DWF'!N752,"X","")</f>
        <v/>
      </c>
      <c r="B738" s="291"/>
      <c r="C738" s="956" t="s">
        <v>126</v>
      </c>
      <c r="D738" s="918" t="s">
        <v>263</v>
      </c>
      <c r="E738" s="919"/>
      <c r="F738" s="920"/>
      <c r="G738" s="416" t="s">
        <v>174</v>
      </c>
      <c r="H738" s="416"/>
      <c r="I738" s="959"/>
      <c r="J738" s="960"/>
      <c r="K738" s="293"/>
      <c r="M738" s="521"/>
      <c r="N738" s="291"/>
      <c r="O738" s="956" t="s">
        <v>126</v>
      </c>
      <c r="P738" s="918" t="s">
        <v>263</v>
      </c>
      <c r="Q738" s="919"/>
      <c r="R738" s="920"/>
      <c r="S738" s="416" t="s">
        <v>174</v>
      </c>
      <c r="T738" s="416"/>
      <c r="U738" s="959"/>
      <c r="V738" s="960"/>
      <c r="W738" s="293"/>
    </row>
    <row r="739" spans="1:23" x14ac:dyDescent="0.25">
      <c r="A739" s="138" t="str">
        <f>IF(COUNT('Séries-DWF'!$A$11:$A$50)&gt;'Etiquette DWF'!N752,"X","")</f>
        <v/>
      </c>
      <c r="B739" s="291"/>
      <c r="C739" s="957"/>
      <c r="D739" s="913" t="s">
        <v>128</v>
      </c>
      <c r="E739" s="914"/>
      <c r="F739" s="915"/>
      <c r="G739" s="110" t="s">
        <v>266</v>
      </c>
      <c r="H739" s="110"/>
      <c r="I739" s="949"/>
      <c r="J739" s="950"/>
      <c r="K739" s="293"/>
      <c r="M739" s="521"/>
      <c r="N739" s="291"/>
      <c r="O739" s="957"/>
      <c r="P739" s="913" t="s">
        <v>128</v>
      </c>
      <c r="Q739" s="914"/>
      <c r="R739" s="915"/>
      <c r="S739" s="110" t="s">
        <v>266</v>
      </c>
      <c r="T739" s="110"/>
      <c r="U739" s="949"/>
      <c r="V739" s="950"/>
      <c r="W739" s="293"/>
    </row>
    <row r="740" spans="1:23" x14ac:dyDescent="0.25">
      <c r="A740" s="138" t="str">
        <f>IF(COUNT('Séries-DWF'!$A$11:$A$50)&gt;'Etiquette DWF'!N752,"X","")</f>
        <v/>
      </c>
      <c r="B740" s="291"/>
      <c r="C740" s="957"/>
      <c r="D740" s="913" t="s">
        <v>264</v>
      </c>
      <c r="E740" s="914"/>
      <c r="F740" s="915"/>
      <c r="G740" s="110" t="s">
        <v>265</v>
      </c>
      <c r="H740" s="110"/>
      <c r="I740" s="949"/>
      <c r="J740" s="950"/>
      <c r="K740" s="293"/>
      <c r="M740" s="521"/>
      <c r="N740" s="291"/>
      <c r="O740" s="957"/>
      <c r="P740" s="913" t="s">
        <v>264</v>
      </c>
      <c r="Q740" s="914"/>
      <c r="R740" s="915"/>
      <c r="S740" s="110" t="s">
        <v>265</v>
      </c>
      <c r="T740" s="110"/>
      <c r="U740" s="949"/>
      <c r="V740" s="950"/>
      <c r="W740" s="293"/>
    </row>
    <row r="741" spans="1:23" x14ac:dyDescent="0.25">
      <c r="A741" s="138" t="str">
        <f>IF(COUNT('Séries-DWF'!$A$11:$A$50)&gt;'Etiquette DWF'!N752,"X","")</f>
        <v/>
      </c>
      <c r="B741" s="291"/>
      <c r="C741" s="957"/>
      <c r="D741" s="533" t="s">
        <v>267</v>
      </c>
      <c r="E741" s="518"/>
      <c r="F741" s="518"/>
      <c r="G741" s="110" t="s">
        <v>164</v>
      </c>
      <c r="H741" s="110"/>
      <c r="I741" s="949"/>
      <c r="J741" s="950"/>
      <c r="K741" s="293"/>
      <c r="M741" s="521"/>
      <c r="N741" s="291"/>
      <c r="O741" s="957"/>
      <c r="P741" s="533" t="s">
        <v>267</v>
      </c>
      <c r="Q741" s="518"/>
      <c r="R741" s="518"/>
      <c r="S741" s="110" t="s">
        <v>164</v>
      </c>
      <c r="T741" s="110"/>
      <c r="U741" s="949"/>
      <c r="V741" s="950"/>
      <c r="W741" s="293"/>
    </row>
    <row r="742" spans="1:23" ht="15.75" thickBot="1" x14ac:dyDescent="0.3">
      <c r="A742" s="138" t="str">
        <f>IF(COUNT('Séries-DWF'!$A$11:$A$50)&gt;'Etiquette DWF'!N752,"X","")</f>
        <v/>
      </c>
      <c r="B742" s="291"/>
      <c r="C742" s="958"/>
      <c r="D742" s="534" t="s">
        <v>268</v>
      </c>
      <c r="E742" s="519"/>
      <c r="F742" s="519"/>
      <c r="G742" s="3" t="s">
        <v>164</v>
      </c>
      <c r="H742" s="3"/>
      <c r="I742" s="954"/>
      <c r="J742" s="955"/>
      <c r="K742" s="293"/>
      <c r="M742" s="521"/>
      <c r="N742" s="291"/>
      <c r="O742" s="958"/>
      <c r="P742" s="534" t="s">
        <v>268</v>
      </c>
      <c r="Q742" s="519"/>
      <c r="R742" s="519"/>
      <c r="S742" s="3" t="s">
        <v>164</v>
      </c>
      <c r="T742" s="3"/>
      <c r="U742" s="954"/>
      <c r="V742" s="955"/>
      <c r="W742" s="293"/>
    </row>
    <row r="743" spans="1:23" ht="15.75" thickBot="1" x14ac:dyDescent="0.3">
      <c r="A743" s="138" t="str">
        <f>IF(COUNT('Séries-DWF'!$A$11:$A$50)&gt;'Etiquette DWF'!N752,"X","")</f>
        <v/>
      </c>
      <c r="B743" s="291"/>
      <c r="C743" s="292"/>
      <c r="D743" s="292"/>
      <c r="E743" s="292"/>
      <c r="F743" s="292"/>
      <c r="G743" s="292"/>
      <c r="H743" s="292"/>
      <c r="I743" s="292"/>
      <c r="J743" s="292"/>
      <c r="K743" s="293"/>
      <c r="M743" s="521"/>
      <c r="N743" s="291"/>
      <c r="O743" s="292"/>
      <c r="P743" s="292"/>
      <c r="Q743" s="292"/>
      <c r="R743" s="292"/>
      <c r="S743" s="292"/>
      <c r="T743" s="292"/>
      <c r="U743" s="292"/>
      <c r="V743" s="292"/>
      <c r="W743" s="293"/>
    </row>
    <row r="744" spans="1:23" ht="18.75" x14ac:dyDescent="0.3">
      <c r="A744" s="138" t="str">
        <f>IF(COUNT('Séries-DWF'!$A$11:$A$50)&gt;'Etiquette DWF'!N752,"X","")</f>
        <v/>
      </c>
      <c r="B744" s="291"/>
      <c r="C744" s="901" t="s">
        <v>269</v>
      </c>
      <c r="D744" s="902"/>
      <c r="E744" s="902"/>
      <c r="F744" s="902"/>
      <c r="G744" s="902"/>
      <c r="H744" s="902"/>
      <c r="I744" s="902"/>
      <c r="J744" s="903"/>
      <c r="K744" s="293"/>
      <c r="M744" s="521"/>
      <c r="N744" s="291"/>
      <c r="O744" s="901" t="s">
        <v>269</v>
      </c>
      <c r="P744" s="902"/>
      <c r="Q744" s="902"/>
      <c r="R744" s="902"/>
      <c r="S744" s="902"/>
      <c r="T744" s="902"/>
      <c r="U744" s="902"/>
      <c r="V744" s="903"/>
      <c r="W744" s="293"/>
    </row>
    <row r="745" spans="1:23" x14ac:dyDescent="0.25">
      <c r="A745" s="138" t="str">
        <f>IF(COUNT('Séries-DWF'!$A$11:$A$50)&gt;'Etiquette DWF'!N752,"X","")</f>
        <v/>
      </c>
      <c r="B745" s="291"/>
      <c r="C745" s="904"/>
      <c r="D745" s="905"/>
      <c r="E745" s="905"/>
      <c r="F745" s="905"/>
      <c r="G745" s="905"/>
      <c r="H745" s="905"/>
      <c r="I745" s="905"/>
      <c r="J745" s="906"/>
      <c r="K745" s="293"/>
      <c r="M745" s="521"/>
      <c r="N745" s="291"/>
      <c r="O745" s="904"/>
      <c r="P745" s="905"/>
      <c r="Q745" s="905"/>
      <c r="R745" s="905"/>
      <c r="S745" s="905"/>
      <c r="T745" s="905"/>
      <c r="U745" s="905"/>
      <c r="V745" s="906"/>
      <c r="W745" s="293"/>
    </row>
    <row r="746" spans="1:23" x14ac:dyDescent="0.25">
      <c r="A746" s="138" t="str">
        <f>IF(COUNT('Séries-DWF'!$A$11:$A$50)&gt;'Etiquette DWF'!N752,"X","")</f>
        <v/>
      </c>
      <c r="B746" s="291"/>
      <c r="C746" s="907"/>
      <c r="D746" s="908"/>
      <c r="E746" s="908"/>
      <c r="F746" s="908"/>
      <c r="G746" s="908"/>
      <c r="H746" s="908"/>
      <c r="I746" s="908"/>
      <c r="J746" s="909"/>
      <c r="K746" s="293"/>
      <c r="M746" s="521"/>
      <c r="N746" s="291"/>
      <c r="O746" s="907"/>
      <c r="P746" s="908"/>
      <c r="Q746" s="908"/>
      <c r="R746" s="908"/>
      <c r="S746" s="908"/>
      <c r="T746" s="908"/>
      <c r="U746" s="908"/>
      <c r="V746" s="909"/>
      <c r="W746" s="293"/>
    </row>
    <row r="747" spans="1:23" x14ac:dyDescent="0.25">
      <c r="A747" s="138" t="str">
        <f>IF(COUNT('Séries-DWF'!$A$11:$A$50)&gt;'Etiquette DWF'!N752,"X","")</f>
        <v/>
      </c>
      <c r="B747" s="291"/>
      <c r="C747" s="907"/>
      <c r="D747" s="908"/>
      <c r="E747" s="908"/>
      <c r="F747" s="908"/>
      <c r="G747" s="908"/>
      <c r="H747" s="908"/>
      <c r="I747" s="908"/>
      <c r="J747" s="909"/>
      <c r="K747" s="293"/>
      <c r="M747" s="521"/>
      <c r="N747" s="291"/>
      <c r="O747" s="907"/>
      <c r="P747" s="908"/>
      <c r="Q747" s="908"/>
      <c r="R747" s="908"/>
      <c r="S747" s="908"/>
      <c r="T747" s="908"/>
      <c r="U747" s="908"/>
      <c r="V747" s="909"/>
      <c r="W747" s="293"/>
    </row>
    <row r="748" spans="1:23" ht="15.75" thickBot="1" x14ac:dyDescent="0.3">
      <c r="A748" s="138" t="str">
        <f>IF(COUNT('Séries-DWF'!$A$11:$A$50)&gt;'Etiquette DWF'!N752,"X","")</f>
        <v/>
      </c>
      <c r="B748" s="291"/>
      <c r="C748" s="910"/>
      <c r="D748" s="911"/>
      <c r="E748" s="911"/>
      <c r="F748" s="911"/>
      <c r="G748" s="911"/>
      <c r="H748" s="911"/>
      <c r="I748" s="911"/>
      <c r="J748" s="912"/>
      <c r="K748" s="293"/>
      <c r="M748" s="521"/>
      <c r="N748" s="291"/>
      <c r="O748" s="910"/>
      <c r="P748" s="911"/>
      <c r="Q748" s="911"/>
      <c r="R748" s="911"/>
      <c r="S748" s="911"/>
      <c r="T748" s="911"/>
      <c r="U748" s="911"/>
      <c r="V748" s="912"/>
      <c r="W748" s="293"/>
    </row>
    <row r="749" spans="1:23" ht="15.75" thickBot="1" x14ac:dyDescent="0.3">
      <c r="A749" s="138" t="str">
        <f>IF(COUNT('Séries-DWF'!$A$11:$A$50)&gt;'Etiquette DWF'!N752,"X","")</f>
        <v/>
      </c>
      <c r="B749" s="294"/>
      <c r="C749" s="295"/>
      <c r="D749" s="295"/>
      <c r="E749" s="295"/>
      <c r="F749" s="295"/>
      <c r="G749" s="295"/>
      <c r="H749" s="295"/>
      <c r="I749" s="295"/>
      <c r="J749" s="295"/>
      <c r="K749" s="296"/>
      <c r="M749" s="521"/>
      <c r="N749" s="294"/>
      <c r="O749" s="295"/>
      <c r="P749" s="295"/>
      <c r="Q749" s="295"/>
      <c r="R749" s="295"/>
      <c r="S749" s="295"/>
      <c r="T749" s="295"/>
      <c r="U749" s="295"/>
      <c r="V749" s="295"/>
      <c r="W749" s="296"/>
    </row>
    <row r="750" spans="1:23" ht="15" customHeight="1" x14ac:dyDescent="0.25">
      <c r="A750" s="138" t="str">
        <f>IF(COUNT('Séries-DWF'!$A$11:$A$50)&gt;'Etiquette DWF'!N752,"X","")</f>
        <v/>
      </c>
      <c r="B750" s="522"/>
      <c r="C750" s="522"/>
      <c r="D750" s="522"/>
      <c r="E750" s="522"/>
      <c r="F750" s="522"/>
      <c r="G750" s="522"/>
      <c r="H750" s="522"/>
      <c r="I750" s="522"/>
      <c r="J750" s="522"/>
      <c r="K750" s="522"/>
      <c r="L750" s="522"/>
      <c r="M750" s="523"/>
      <c r="N750" s="522"/>
      <c r="O750" s="522"/>
      <c r="P750" s="522"/>
      <c r="Q750" s="522"/>
      <c r="R750" s="522"/>
      <c r="S750" s="522"/>
      <c r="T750" s="522"/>
      <c r="U750" s="522"/>
      <c r="V750" s="522"/>
      <c r="W750" s="522"/>
    </row>
    <row r="751" spans="1:23" ht="15" customHeight="1" thickBot="1" x14ac:dyDescent="0.3">
      <c r="A751" s="138" t="str">
        <f>IF(COUNT('Séries-DWF'!$A$11:$A$50)&gt;'Etiquette DWF'!N752,"X","")</f>
        <v/>
      </c>
      <c r="M751" s="521"/>
    </row>
    <row r="752" spans="1:23" x14ac:dyDescent="0.25">
      <c r="A752" s="138" t="str">
        <f>IF(COUNT('Séries-DWF'!$A$11:$A$50)&gt;'Etiquette DWF'!N752,"X","")</f>
        <v/>
      </c>
      <c r="B752" s="137">
        <f>N702+1</f>
        <v>30</v>
      </c>
      <c r="C752" s="289"/>
      <c r="D752" s="289"/>
      <c r="E752" s="289"/>
      <c r="F752" s="289"/>
      <c r="G752" s="289"/>
      <c r="H752" s="289"/>
      <c r="I752" s="289"/>
      <c r="J752" s="289"/>
      <c r="K752" s="290"/>
      <c r="M752" s="521"/>
      <c r="N752" s="137">
        <f>B752+1</f>
        <v>31</v>
      </c>
      <c r="O752" s="289"/>
      <c r="P752" s="289"/>
      <c r="Q752" s="289"/>
      <c r="R752" s="289"/>
      <c r="S752" s="289"/>
      <c r="T752" s="289"/>
      <c r="U752" s="289"/>
      <c r="V752" s="289"/>
      <c r="W752" s="290"/>
    </row>
    <row r="753" spans="1:23" ht="23.25" x14ac:dyDescent="0.35">
      <c r="A753" s="138" t="str">
        <f>IF(COUNT('Séries-DWF'!$A$11:$A$50)&gt;'Etiquette DWF'!N752,"X","")</f>
        <v/>
      </c>
      <c r="B753" s="291"/>
      <c r="C753" s="931" t="s">
        <v>246</v>
      </c>
      <c r="D753" s="931"/>
      <c r="E753" s="953" t="str">
        <f ca="1">OFFSET('Séries-DWF'!$A$11,B752,13)</f>
        <v/>
      </c>
      <c r="F753" s="953"/>
      <c r="G753" s="953"/>
      <c r="H753" s="953"/>
      <c r="I753" s="953"/>
      <c r="J753" s="953"/>
      <c r="K753" s="293"/>
      <c r="M753" s="521"/>
      <c r="N753" s="291"/>
      <c r="O753" s="931" t="s">
        <v>246</v>
      </c>
      <c r="P753" s="931"/>
      <c r="Q753" s="953" t="str">
        <f ca="1">OFFSET('Séries-DWF'!$A$11,N752,13)</f>
        <v/>
      </c>
      <c r="R753" s="953"/>
      <c r="S753" s="953"/>
      <c r="T753" s="953"/>
      <c r="U753" s="953"/>
      <c r="V753" s="953"/>
      <c r="W753" s="293"/>
    </row>
    <row r="754" spans="1:23" x14ac:dyDescent="0.25">
      <c r="A754" s="138" t="str">
        <f>IF(COUNT('Séries-DWF'!$A$11:$A$50)&gt;'Etiquette DWF'!N752,"X","")</f>
        <v/>
      </c>
      <c r="B754" s="291"/>
      <c r="C754" s="945"/>
      <c r="D754" s="945"/>
      <c r="E754" s="945"/>
      <c r="F754" s="945"/>
      <c r="G754" s="945"/>
      <c r="H754" s="945"/>
      <c r="I754" s="945"/>
      <c r="J754" s="945"/>
      <c r="K754" s="293"/>
      <c r="M754" s="521"/>
      <c r="N754" s="291"/>
      <c r="O754" s="945"/>
      <c r="P754" s="945"/>
      <c r="Q754" s="945"/>
      <c r="R754" s="945"/>
      <c r="S754" s="945"/>
      <c r="T754" s="945"/>
      <c r="U754" s="945"/>
      <c r="V754" s="945"/>
      <c r="W754" s="293"/>
    </row>
    <row r="755" spans="1:23" ht="21" x14ac:dyDescent="0.35">
      <c r="A755" s="138" t="str">
        <f>IF(COUNT('Séries-DWF'!$A$11:$A$50)&gt;'Etiquette DWF'!N752,"X","")</f>
        <v/>
      </c>
      <c r="B755" s="291"/>
      <c r="C755" s="931" t="s">
        <v>39</v>
      </c>
      <c r="D755" s="931"/>
      <c r="E755" s="932" t="str">
        <f ca="1">OFFSET('Séries-DWF'!$A$11,B752,0)</f>
        <v/>
      </c>
      <c r="F755" s="932"/>
      <c r="G755" s="948" t="s">
        <v>67</v>
      </c>
      <c r="H755" s="948"/>
      <c r="I755" s="932" t="str">
        <f ca="1">OFFSET('Séries-DWF'!$A$11,B752,6)</f>
        <v/>
      </c>
      <c r="J755" s="932"/>
      <c r="K755" s="293"/>
      <c r="M755" s="521"/>
      <c r="N755" s="291"/>
      <c r="O755" s="931" t="s">
        <v>39</v>
      </c>
      <c r="P755" s="931"/>
      <c r="Q755" s="932" t="str">
        <f ca="1">OFFSET('Séries-DWF'!$A$11,N752,0)</f>
        <v/>
      </c>
      <c r="R755" s="932"/>
      <c r="S755" s="948" t="s">
        <v>67</v>
      </c>
      <c r="T755" s="948"/>
      <c r="U755" s="932" t="str">
        <f ca="1">OFFSET('Séries-DWF'!$A$11,N752,6)</f>
        <v/>
      </c>
      <c r="V755" s="932"/>
      <c r="W755" s="293"/>
    </row>
    <row r="756" spans="1:23" ht="23.25" x14ac:dyDescent="0.35">
      <c r="A756" s="138" t="str">
        <f>IF(COUNT('Séries-DWF'!$A$11:$A$50)&gt;'Etiquette DWF'!N752,"X","")</f>
        <v/>
      </c>
      <c r="B756" s="291"/>
      <c r="C756" s="931" t="s">
        <v>1</v>
      </c>
      <c r="D756" s="931"/>
      <c r="E756" s="953" t="str">
        <f ca="1">OFFSET('Séries-DWF'!$A$11,B752,9)</f>
        <v/>
      </c>
      <c r="F756" s="953"/>
      <c r="G756" s="948" t="s">
        <v>2</v>
      </c>
      <c r="H756" s="948"/>
      <c r="I756" s="932" t="str">
        <f ca="1">OFFSET('Séries-DWF'!$A$11,B752,10)</f>
        <v/>
      </c>
      <c r="J756" s="932"/>
      <c r="K756" s="293"/>
      <c r="M756" s="521"/>
      <c r="N756" s="291"/>
      <c r="O756" s="931" t="s">
        <v>1</v>
      </c>
      <c r="P756" s="931"/>
      <c r="Q756" s="953" t="str">
        <f ca="1">OFFSET('Séries-DWF'!$A$11,N752,9)</f>
        <v/>
      </c>
      <c r="R756" s="953"/>
      <c r="S756" s="948" t="s">
        <v>2</v>
      </c>
      <c r="T756" s="948"/>
      <c r="U756" s="932" t="str">
        <f ca="1">OFFSET('Séries-DWF'!$A$11,N752,10)</f>
        <v/>
      </c>
      <c r="V756" s="932"/>
      <c r="W756" s="293"/>
    </row>
    <row r="757" spans="1:23" ht="21" x14ac:dyDescent="0.35">
      <c r="A757" s="138" t="str">
        <f>IF(COUNT('Séries-DWF'!$A$11:$A$50)&gt;'Etiquette DWF'!N752,"X","")</f>
        <v/>
      </c>
      <c r="B757" s="291"/>
      <c r="C757" s="520" t="s">
        <v>258</v>
      </c>
      <c r="D757" s="520"/>
      <c r="E757" s="527" t="str">
        <f ca="1">OFFSET('Séries-DWF'!$A$11,B752,11)</f>
        <v/>
      </c>
      <c r="F757" s="525"/>
      <c r="G757" s="866" t="s">
        <v>270</v>
      </c>
      <c r="H757" s="866"/>
      <c r="I757" s="527" t="str">
        <f ca="1">OFFSET('Séries-DWF'!$A$11,B752,8)</f>
        <v/>
      </c>
      <c r="J757" s="527"/>
      <c r="K757" s="293"/>
      <c r="M757" s="521"/>
      <c r="N757" s="291"/>
      <c r="O757" s="520" t="s">
        <v>258</v>
      </c>
      <c r="P757" s="520"/>
      <c r="Q757" s="527" t="str">
        <f ca="1">OFFSET('Séries-DWF'!$A$11,N752,11)</f>
        <v/>
      </c>
      <c r="R757" s="525"/>
      <c r="S757" s="866" t="s">
        <v>270</v>
      </c>
      <c r="T757" s="866"/>
      <c r="U757" s="527" t="str">
        <f ca="1">OFFSET('Séries-DWF'!$A$11,N752,8)</f>
        <v/>
      </c>
      <c r="V757" s="527"/>
      <c r="W757" s="293"/>
    </row>
    <row r="758" spans="1:23" ht="18.75" x14ac:dyDescent="0.3">
      <c r="A758" s="138" t="str">
        <f>IF(COUNT('Séries-DWF'!$A$11:$A$50)&gt;'Etiquette DWF'!N752,"X","")</f>
        <v/>
      </c>
      <c r="B758" s="291"/>
      <c r="C758" s="952" t="s">
        <v>68</v>
      </c>
      <c r="D758" s="952"/>
      <c r="E758" s="866" t="s">
        <v>69</v>
      </c>
      <c r="F758" s="866"/>
      <c r="G758" s="951" t="str">
        <f ca="1">OFFSET('Séries-DWF'!$A$11,B752,2)</f>
        <v/>
      </c>
      <c r="H758" s="951"/>
      <c r="I758" s="951"/>
      <c r="J758" s="951"/>
      <c r="K758" s="293"/>
      <c r="M758" s="521"/>
      <c r="N758" s="291"/>
      <c r="O758" s="952" t="s">
        <v>68</v>
      </c>
      <c r="P758" s="952"/>
      <c r="Q758" s="866" t="s">
        <v>69</v>
      </c>
      <c r="R758" s="866"/>
      <c r="S758" s="951" t="str">
        <f ca="1">OFFSET('Séries-DWF'!$A$11,N752,2)</f>
        <v/>
      </c>
      <c r="T758" s="951"/>
      <c r="U758" s="951"/>
      <c r="V758" s="951"/>
      <c r="W758" s="293"/>
    </row>
    <row r="759" spans="1:23" ht="18.75" x14ac:dyDescent="0.3">
      <c r="A759" s="138" t="str">
        <f>IF(COUNT('Séries-DWF'!$A$11:$A$50)&gt;'Etiquette DWF'!N752,"X","")</f>
        <v/>
      </c>
      <c r="B759" s="291"/>
      <c r="C759" s="952"/>
      <c r="D759" s="952"/>
      <c r="E759" s="866" t="s">
        <v>70</v>
      </c>
      <c r="F759" s="866"/>
      <c r="G759" s="951" t="str">
        <f ca="1">OFFSET('Séries-DWF'!$A$11,B752,3)</f>
        <v/>
      </c>
      <c r="H759" s="951"/>
      <c r="I759" s="951"/>
      <c r="J759" s="951"/>
      <c r="K759" s="293"/>
      <c r="M759" s="521"/>
      <c r="N759" s="291"/>
      <c r="O759" s="952"/>
      <c r="P759" s="952"/>
      <c r="Q759" s="866" t="s">
        <v>70</v>
      </c>
      <c r="R759" s="866"/>
      <c r="S759" s="951" t="str">
        <f ca="1">OFFSET('Séries-DWF'!$A$11,N752,3)</f>
        <v/>
      </c>
      <c r="T759" s="951"/>
      <c r="U759" s="951"/>
      <c r="V759" s="951"/>
      <c r="W759" s="293"/>
    </row>
    <row r="760" spans="1:23" ht="18.75" x14ac:dyDescent="0.3">
      <c r="A760" s="138" t="str">
        <f>IF(COUNT('Séries-DWF'!$A$11:$A$50)&gt;'Etiquette DWF'!N752,"X","")</f>
        <v/>
      </c>
      <c r="B760" s="291"/>
      <c r="C760" s="952"/>
      <c r="D760" s="952"/>
      <c r="E760" s="866" t="s">
        <v>257</v>
      </c>
      <c r="F760" s="866"/>
      <c r="G760" s="951" t="str">
        <f ca="1">OFFSET('Séries-DWF'!$A$11,B752,4)</f>
        <v/>
      </c>
      <c r="H760" s="951"/>
      <c r="I760" s="951"/>
      <c r="J760" s="951"/>
      <c r="K760" s="293"/>
      <c r="M760" s="521"/>
      <c r="N760" s="291"/>
      <c r="O760" s="952"/>
      <c r="P760" s="952"/>
      <c r="Q760" s="866" t="s">
        <v>257</v>
      </c>
      <c r="R760" s="866"/>
      <c r="S760" s="951" t="str">
        <f ca="1">OFFSET('Séries-DWF'!$A$11,N752,4)</f>
        <v/>
      </c>
      <c r="T760" s="951"/>
      <c r="U760" s="951"/>
      <c r="V760" s="951"/>
      <c r="W760" s="293"/>
    </row>
    <row r="761" spans="1:23" ht="21" x14ac:dyDescent="0.35">
      <c r="A761" s="138" t="str">
        <f>IF(COUNT('Séries-DWF'!$A$11:$A$50)&gt;'Etiquette DWF'!N752,"X","")</f>
        <v/>
      </c>
      <c r="B761" s="291"/>
      <c r="C761" s="952"/>
      <c r="D761" s="952"/>
      <c r="E761" s="866" t="s">
        <v>71</v>
      </c>
      <c r="F761" s="866"/>
      <c r="G761" s="947" t="str">
        <f ca="1">OFFSET('Séries-DWF'!$A$11,B752,5)</f>
        <v/>
      </c>
      <c r="H761" s="947"/>
      <c r="I761" s="947"/>
      <c r="J761" s="947"/>
      <c r="K761" s="293"/>
      <c r="M761" s="521"/>
      <c r="N761" s="291"/>
      <c r="O761" s="952"/>
      <c r="P761" s="952"/>
      <c r="Q761" s="866" t="s">
        <v>71</v>
      </c>
      <c r="R761" s="866"/>
      <c r="S761" s="947" t="str">
        <f ca="1">OFFSET('Séries-DWF'!$A$11,N752,5)</f>
        <v/>
      </c>
      <c r="T761" s="947"/>
      <c r="U761" s="947"/>
      <c r="V761" s="947"/>
      <c r="W761" s="293"/>
    </row>
    <row r="762" spans="1:23" ht="21" x14ac:dyDescent="0.35">
      <c r="A762" s="138" t="str">
        <f>IF(COUNT('Séries-DWF'!$A$11:$A$50)&gt;'Etiquette DWF'!N752,"X","")</f>
        <v/>
      </c>
      <c r="B762" s="291"/>
      <c r="C762" s="931" t="s">
        <v>248</v>
      </c>
      <c r="D762" s="931"/>
      <c r="E762" s="948" t="str">
        <f ca="1">IF(E753="","",IF(OR(E753="DWF",E753="DNF"),"Distance","Temps"))</f>
        <v/>
      </c>
      <c r="F762" s="948"/>
      <c r="G762" s="525" t="str">
        <f ca="1">OFFSET('Séries-DWF'!$A$11,B752,18)</f>
        <v/>
      </c>
      <c r="H762" s="524" t="str">
        <f ca="1">OFFSET('Séries-DWF'!$A$11,B752,19)</f>
        <v/>
      </c>
      <c r="I762" s="526" t="str">
        <f ca="1">OFFSET('Séries-DWF'!$A$11,B752,20)</f>
        <v/>
      </c>
      <c r="J762" s="524" t="str">
        <f ca="1">OFFSET('Séries-DWF'!$A$11,B752,21)</f>
        <v/>
      </c>
      <c r="K762" s="293"/>
      <c r="M762" s="521"/>
      <c r="N762" s="291"/>
      <c r="O762" s="931" t="s">
        <v>248</v>
      </c>
      <c r="P762" s="931"/>
      <c r="Q762" s="948" t="str">
        <f ca="1">IF(Q753="","",IF(OR(Q753="DWF",Q753="DNF"),"Distance","Temps"))</f>
        <v/>
      </c>
      <c r="R762" s="948"/>
      <c r="S762" s="525" t="str">
        <f ca="1">OFFSET('Séries-DWF'!$A$11,N752,18)</f>
        <v/>
      </c>
      <c r="T762" s="524" t="str">
        <f ca="1">OFFSET('Séries-DWF'!$A$11,N752,19)</f>
        <v/>
      </c>
      <c r="U762" s="526" t="str">
        <f ca="1">OFFSET('Séries-DWF'!$A$11,N752,20)</f>
        <v/>
      </c>
      <c r="V762" s="524" t="str">
        <f ca="1">OFFSET('Séries-DWF'!$A$11,N752,21)</f>
        <v/>
      </c>
      <c r="W762" s="293"/>
    </row>
    <row r="763" spans="1:23" ht="18.75" x14ac:dyDescent="0.3">
      <c r="A763" s="138" t="str">
        <f>IF(COUNT('Séries-DWF'!$A$11:$A$50)&gt;'Etiquette DWF'!N752,"X","")</f>
        <v/>
      </c>
      <c r="B763" s="291"/>
      <c r="C763" s="931"/>
      <c r="D763" s="931"/>
      <c r="E763" s="933" t="s">
        <v>273</v>
      </c>
      <c r="F763" s="510" t="s">
        <v>271</v>
      </c>
      <c r="G763" s="528" t="str">
        <f ca="1">OFFSET('Séries-DWF'!$A$11,B752,14)</f>
        <v/>
      </c>
      <c r="H763" s="529" t="str">
        <f ca="1">OFFSET('Séries-DWF'!$A$11,B752,15)</f>
        <v/>
      </c>
      <c r="I763" s="528" t="str">
        <f ca="1">OFFSET('Séries-DWF'!$A$11,B752,16)</f>
        <v/>
      </c>
      <c r="J763" s="529" t="str">
        <f ca="1">OFFSET('Séries-DWF'!$A$11,B752,17)</f>
        <v/>
      </c>
      <c r="K763" s="293"/>
      <c r="M763" s="521"/>
      <c r="N763" s="291"/>
      <c r="O763" s="931"/>
      <c r="P763" s="931"/>
      <c r="Q763" s="933" t="s">
        <v>273</v>
      </c>
      <c r="R763" s="510" t="s">
        <v>271</v>
      </c>
      <c r="S763" s="528" t="str">
        <f ca="1">OFFSET('Séries-DWF'!$A$11,N752,14)</f>
        <v/>
      </c>
      <c r="T763" s="529" t="str">
        <f ca="1">OFFSET('Séries-DWF'!$A$11,N752,15)</f>
        <v/>
      </c>
      <c r="U763" s="528" t="str">
        <f ca="1">OFFSET('Séries-DWF'!$A$11,N752,16)</f>
        <v/>
      </c>
      <c r="V763" s="529" t="str">
        <f ca="1">OFFSET('Séries-DWF'!$A$11,N752,17)</f>
        <v/>
      </c>
      <c r="W763" s="293"/>
    </row>
    <row r="764" spans="1:23" ht="18.75" x14ac:dyDescent="0.3">
      <c r="A764" s="138" t="str">
        <f>IF(COUNT('Séries-DWF'!$A$11:$A$50)&gt;'Etiquette DWF'!N752,"X","")</f>
        <v/>
      </c>
      <c r="B764" s="291"/>
      <c r="C764" s="931"/>
      <c r="D764" s="931"/>
      <c r="E764" s="933"/>
      <c r="F764" s="510" t="s">
        <v>272</v>
      </c>
      <c r="G764" s="528" t="str">
        <f ca="1">OFFSET('Séries-DWF'!$A$11,B752,22)</f>
        <v/>
      </c>
      <c r="H764" s="529" t="str">
        <f ca="1">OFFSET('Séries-DWF'!$A$11,B752,23)</f>
        <v/>
      </c>
      <c r="I764" s="528" t="str">
        <f ca="1">OFFSET('Séries-DWF'!$A$11,B752,24)</f>
        <v/>
      </c>
      <c r="J764" s="529" t="str">
        <f ca="1">OFFSET('Séries-DWF'!$A$11,B752,25)</f>
        <v/>
      </c>
      <c r="K764" s="293"/>
      <c r="M764" s="521"/>
      <c r="N764" s="291"/>
      <c r="O764" s="931"/>
      <c r="P764" s="931"/>
      <c r="Q764" s="933"/>
      <c r="R764" s="510" t="s">
        <v>272</v>
      </c>
      <c r="S764" s="528" t="str">
        <f ca="1">OFFSET('Séries-DWF'!$A$11,N752,22)</f>
        <v/>
      </c>
      <c r="T764" s="529" t="str">
        <f ca="1">OFFSET('Séries-DWF'!$A$11,N752,23)</f>
        <v/>
      </c>
      <c r="U764" s="528" t="str">
        <f ca="1">OFFSET('Séries-DWF'!$A$11,N752,24)</f>
        <v/>
      </c>
      <c r="V764" s="529" t="str">
        <f ca="1">OFFSET('Séries-DWF'!$A$11,N752,25)</f>
        <v/>
      </c>
      <c r="W764" s="293"/>
    </row>
    <row r="765" spans="1:23" x14ac:dyDescent="0.25">
      <c r="A765" s="138" t="str">
        <f>IF(COUNT('Séries-DWF'!$A$11:$A$50)&gt;'Etiquette DWF'!N752,"X","")</f>
        <v/>
      </c>
      <c r="B765" s="291"/>
      <c r="C765" s="945"/>
      <c r="D765" s="945"/>
      <c r="E765" s="945"/>
      <c r="F765" s="945"/>
      <c r="G765" s="945"/>
      <c r="H765" s="945"/>
      <c r="I765" s="945"/>
      <c r="J765" s="945"/>
      <c r="K765" s="293"/>
      <c r="M765" s="521"/>
      <c r="N765" s="291"/>
      <c r="O765" s="945"/>
      <c r="P765" s="945"/>
      <c r="Q765" s="945"/>
      <c r="R765" s="945"/>
      <c r="S765" s="945"/>
      <c r="T765" s="945"/>
      <c r="U765" s="945"/>
      <c r="V765" s="945"/>
      <c r="W765" s="293"/>
    </row>
    <row r="766" spans="1:23" ht="18.75" x14ac:dyDescent="0.3">
      <c r="A766" s="138" t="str">
        <f>IF(COUNT('Séries-DWF'!$A$11:$A$50)&gt;'Etiquette DWF'!N752,"X","")</f>
        <v/>
      </c>
      <c r="B766" s="291"/>
      <c r="C766" s="946" t="s">
        <v>259</v>
      </c>
      <c r="D766" s="946"/>
      <c r="E766" s="946"/>
      <c r="F766" s="946"/>
      <c r="G766" s="946"/>
      <c r="H766" s="946"/>
      <c r="I766" s="946"/>
      <c r="J766" s="946"/>
      <c r="K766" s="293"/>
      <c r="M766" s="521"/>
      <c r="N766" s="291"/>
      <c r="O766" s="946" t="s">
        <v>259</v>
      </c>
      <c r="P766" s="946"/>
      <c r="Q766" s="946"/>
      <c r="R766" s="946"/>
      <c r="S766" s="946"/>
      <c r="T766" s="946"/>
      <c r="U766" s="946"/>
      <c r="V766" s="946"/>
      <c r="W766" s="293"/>
    </row>
    <row r="767" spans="1:23" ht="15.75" thickBot="1" x14ac:dyDescent="0.3">
      <c r="A767" s="138" t="str">
        <f>IF(COUNT('Séries-DWF'!$A$11:$A$50)&gt;'Etiquette DWF'!N752,"X","")</f>
        <v/>
      </c>
      <c r="B767" s="291"/>
      <c r="C767" s="945"/>
      <c r="D767" s="945"/>
      <c r="E767" s="945"/>
      <c r="F767" s="945"/>
      <c r="G767" s="945"/>
      <c r="H767" s="945"/>
      <c r="I767" s="945"/>
      <c r="J767" s="945"/>
      <c r="K767" s="293"/>
      <c r="M767" s="521"/>
      <c r="N767" s="291"/>
      <c r="O767" s="945"/>
      <c r="P767" s="945"/>
      <c r="Q767" s="945"/>
      <c r="R767" s="945"/>
      <c r="S767" s="945"/>
      <c r="T767" s="945"/>
      <c r="U767" s="945"/>
      <c r="V767" s="945"/>
      <c r="W767" s="293"/>
    </row>
    <row r="768" spans="1:23" ht="15.75" thickBot="1" x14ac:dyDescent="0.3">
      <c r="A768" s="138" t="str">
        <f>IF(COUNT('Séries-DWF'!$A$11:$A$50)&gt;'Etiquette DWF'!N752,"X","")</f>
        <v/>
      </c>
      <c r="B768" s="291"/>
      <c r="C768" s="933" t="s">
        <v>262</v>
      </c>
      <c r="D768" s="934"/>
      <c r="E768" s="530"/>
      <c r="F768" s="531"/>
      <c r="G768" s="531"/>
      <c r="H768" s="531"/>
      <c r="I768" s="531"/>
      <c r="J768" s="532"/>
      <c r="K768" s="293"/>
      <c r="M768" s="521"/>
      <c r="N768" s="291"/>
      <c r="O768" s="933" t="s">
        <v>262</v>
      </c>
      <c r="P768" s="934"/>
      <c r="Q768" s="530"/>
      <c r="R768" s="531"/>
      <c r="S768" s="531"/>
      <c r="T768" s="531"/>
      <c r="U768" s="531"/>
      <c r="V768" s="532"/>
      <c r="W768" s="293"/>
    </row>
    <row r="769" spans="1:23" ht="15.75" thickBot="1" x14ac:dyDescent="0.3">
      <c r="A769" s="138" t="str">
        <f>IF(COUNT('Séries-DWF'!$A$11:$A$50)&gt;'Etiquette DWF'!N752,"X","")</f>
        <v/>
      </c>
      <c r="B769" s="291"/>
      <c r="C769" s="515"/>
      <c r="D769" s="515"/>
      <c r="E769" s="289"/>
      <c r="F769" s="289"/>
      <c r="G769" s="289"/>
      <c r="H769" s="289"/>
      <c r="I769" s="289"/>
      <c r="J769" s="289"/>
      <c r="K769" s="293"/>
      <c r="M769" s="521"/>
      <c r="N769" s="291"/>
      <c r="O769" s="515"/>
      <c r="P769" s="515"/>
      <c r="Q769" s="289"/>
      <c r="R769" s="289"/>
      <c r="S769" s="289"/>
      <c r="T769" s="289"/>
      <c r="U769" s="289"/>
      <c r="V769" s="289"/>
      <c r="W769" s="293"/>
    </row>
    <row r="770" spans="1:23" x14ac:dyDescent="0.25">
      <c r="A770" s="138" t="str">
        <f>IF(COUNT('Séries-DWF'!$A$11:$A$50)&gt;'Etiquette DWF'!N752,"X","")</f>
        <v/>
      </c>
      <c r="B770" s="291"/>
      <c r="C770" s="976" t="s">
        <v>260</v>
      </c>
      <c r="D770" s="977"/>
      <c r="E770" s="959"/>
      <c r="F770" s="959"/>
      <c r="G770" s="959"/>
      <c r="H770" s="959"/>
      <c r="I770" s="959"/>
      <c r="J770" s="960"/>
      <c r="K770" s="293"/>
      <c r="M770" s="521"/>
      <c r="N770" s="291"/>
      <c r="O770" s="976" t="s">
        <v>260</v>
      </c>
      <c r="P770" s="977"/>
      <c r="Q770" s="959"/>
      <c r="R770" s="959"/>
      <c r="S770" s="959"/>
      <c r="T770" s="959"/>
      <c r="U770" s="959"/>
      <c r="V770" s="960"/>
      <c r="W770" s="293"/>
    </row>
    <row r="771" spans="1:23" x14ac:dyDescent="0.25">
      <c r="A771" s="138" t="str">
        <f>IF(COUNT('Séries-DWF'!$A$11:$A$50)&gt;'Etiquette DWF'!N752,"X","")</f>
        <v/>
      </c>
      <c r="B771" s="291"/>
      <c r="C771" s="971"/>
      <c r="D771" s="972"/>
      <c r="E771" s="949"/>
      <c r="F771" s="949"/>
      <c r="G771" s="949"/>
      <c r="H771" s="949"/>
      <c r="I771" s="949"/>
      <c r="J771" s="950"/>
      <c r="K771" s="293"/>
      <c r="M771" s="521"/>
      <c r="N771" s="291"/>
      <c r="O771" s="971"/>
      <c r="P771" s="972"/>
      <c r="Q771" s="949"/>
      <c r="R771" s="949"/>
      <c r="S771" s="949"/>
      <c r="T771" s="949"/>
      <c r="U771" s="949"/>
      <c r="V771" s="950"/>
      <c r="W771" s="293"/>
    </row>
    <row r="772" spans="1:23" x14ac:dyDescent="0.25">
      <c r="A772" s="138" t="str">
        <f>IF(COUNT('Séries-DWF'!$A$11:$A$50)&gt;'Etiquette DWF'!N752,"X","")</f>
        <v/>
      </c>
      <c r="B772" s="291"/>
      <c r="C772" s="971" t="s">
        <v>261</v>
      </c>
      <c r="D772" s="972"/>
      <c r="E772" s="949"/>
      <c r="F772" s="949"/>
      <c r="G772" s="949"/>
      <c r="H772" s="949"/>
      <c r="I772" s="949"/>
      <c r="J772" s="950"/>
      <c r="K772" s="293"/>
      <c r="M772" s="521"/>
      <c r="N772" s="291"/>
      <c r="O772" s="971" t="s">
        <v>261</v>
      </c>
      <c r="P772" s="972"/>
      <c r="Q772" s="949"/>
      <c r="R772" s="949"/>
      <c r="S772" s="949"/>
      <c r="T772" s="949"/>
      <c r="U772" s="949"/>
      <c r="V772" s="950"/>
      <c r="W772" s="293"/>
    </row>
    <row r="773" spans="1:23" ht="15.75" thickBot="1" x14ac:dyDescent="0.3">
      <c r="A773" s="138" t="str">
        <f>IF(COUNT('Séries-DWF'!$A$11:$A$50)&gt;'Etiquette DWF'!N752,"X","")</f>
        <v/>
      </c>
      <c r="B773" s="291"/>
      <c r="C773" s="973"/>
      <c r="D773" s="974"/>
      <c r="E773" s="954"/>
      <c r="F773" s="954"/>
      <c r="G773" s="954"/>
      <c r="H773" s="954"/>
      <c r="I773" s="954"/>
      <c r="J773" s="955"/>
      <c r="K773" s="293"/>
      <c r="M773" s="521"/>
      <c r="N773" s="291"/>
      <c r="O773" s="973"/>
      <c r="P773" s="974"/>
      <c r="Q773" s="954"/>
      <c r="R773" s="954"/>
      <c r="S773" s="954"/>
      <c r="T773" s="954"/>
      <c r="U773" s="954"/>
      <c r="V773" s="955"/>
      <c r="W773" s="293"/>
    </row>
    <row r="774" spans="1:23" ht="15.75" thickBot="1" x14ac:dyDescent="0.3">
      <c r="A774" s="138" t="str">
        <f>IF(COUNT('Séries-DWF'!$A$11:$A$50)&gt;'Etiquette DWF'!N752,"X","")</f>
        <v/>
      </c>
      <c r="B774" s="291"/>
      <c r="C774" s="292"/>
      <c r="D774" s="292"/>
      <c r="E774" s="292"/>
      <c r="F774" s="292"/>
      <c r="G774" s="292"/>
      <c r="H774" s="292"/>
      <c r="I774" s="292"/>
      <c r="J774" s="292"/>
      <c r="K774" s="293"/>
      <c r="M774" s="521"/>
      <c r="N774" s="291"/>
      <c r="O774" s="292"/>
      <c r="P774" s="292"/>
      <c r="Q774" s="292"/>
      <c r="R774" s="292"/>
      <c r="S774" s="292"/>
      <c r="T774" s="292"/>
      <c r="U774" s="292"/>
      <c r="V774" s="292"/>
      <c r="W774" s="293"/>
    </row>
    <row r="775" spans="1:23" x14ac:dyDescent="0.25">
      <c r="A775" s="138" t="str">
        <f>IF(COUNT('Séries-DWF'!$A$11:$A$50)&gt;'Etiquette DWF'!N752,"X","")</f>
        <v/>
      </c>
      <c r="B775" s="291"/>
      <c r="C775" s="956" t="s">
        <v>132</v>
      </c>
      <c r="D775" s="880" t="s">
        <v>133</v>
      </c>
      <c r="E775" s="871"/>
      <c r="F775" s="871"/>
      <c r="G775" s="871"/>
      <c r="H775" s="871"/>
      <c r="I775" s="959"/>
      <c r="J775" s="960"/>
      <c r="K775" s="293"/>
      <c r="M775" s="521"/>
      <c r="N775" s="291"/>
      <c r="O775" s="956" t="s">
        <v>132</v>
      </c>
      <c r="P775" s="880" t="s">
        <v>133</v>
      </c>
      <c r="Q775" s="871"/>
      <c r="R775" s="871"/>
      <c r="S775" s="871"/>
      <c r="T775" s="871"/>
      <c r="U775" s="959"/>
      <c r="V775" s="960"/>
      <c r="W775" s="293"/>
    </row>
    <row r="776" spans="1:23" x14ac:dyDescent="0.25">
      <c r="A776" s="138" t="str">
        <f>IF(COUNT('Séries-DWF'!$A$11:$A$50)&gt;'Etiquette DWF'!N752,"X","")</f>
        <v/>
      </c>
      <c r="B776" s="291"/>
      <c r="C776" s="957"/>
      <c r="D776" s="859" t="s">
        <v>134</v>
      </c>
      <c r="E776" s="864"/>
      <c r="F776" s="864"/>
      <c r="G776" s="864"/>
      <c r="H776" s="864"/>
      <c r="I776" s="949"/>
      <c r="J776" s="950"/>
      <c r="K776" s="293"/>
      <c r="M776" s="521"/>
      <c r="N776" s="291"/>
      <c r="O776" s="957"/>
      <c r="P776" s="859" t="s">
        <v>134</v>
      </c>
      <c r="Q776" s="864"/>
      <c r="R776" s="864"/>
      <c r="S776" s="864"/>
      <c r="T776" s="864"/>
      <c r="U776" s="949"/>
      <c r="V776" s="950"/>
      <c r="W776" s="293"/>
    </row>
    <row r="777" spans="1:23" x14ac:dyDescent="0.25">
      <c r="A777" s="138" t="str">
        <f>IF(COUNT('Séries-DWF'!$A$11:$A$50)&gt;'Etiquette DWF'!N752,"X","")</f>
        <v/>
      </c>
      <c r="B777" s="291"/>
      <c r="C777" s="957"/>
      <c r="D777" s="859" t="s">
        <v>135</v>
      </c>
      <c r="E777" s="864"/>
      <c r="F777" s="864"/>
      <c r="G777" s="864"/>
      <c r="H777" s="864"/>
      <c r="I777" s="949"/>
      <c r="J777" s="950"/>
      <c r="K777" s="293"/>
      <c r="M777" s="521"/>
      <c r="N777" s="291"/>
      <c r="O777" s="957"/>
      <c r="P777" s="859" t="s">
        <v>135</v>
      </c>
      <c r="Q777" s="864"/>
      <c r="R777" s="864"/>
      <c r="S777" s="864"/>
      <c r="T777" s="864"/>
      <c r="U777" s="949"/>
      <c r="V777" s="950"/>
      <c r="W777" s="293"/>
    </row>
    <row r="778" spans="1:23" x14ac:dyDescent="0.25">
      <c r="A778" s="138" t="str">
        <f>IF(COUNT('Séries-DWF'!$A$11:$A$50)&gt;'Etiquette DWF'!N752,"X","")</f>
        <v/>
      </c>
      <c r="B778" s="291"/>
      <c r="C778" s="957"/>
      <c r="D778" s="859" t="s">
        <v>136</v>
      </c>
      <c r="E778" s="864"/>
      <c r="F778" s="864"/>
      <c r="G778" s="864"/>
      <c r="H778" s="864"/>
      <c r="I778" s="949"/>
      <c r="J778" s="950"/>
      <c r="K778" s="293"/>
      <c r="M778" s="521"/>
      <c r="N778" s="291"/>
      <c r="O778" s="957"/>
      <c r="P778" s="859" t="s">
        <v>136</v>
      </c>
      <c r="Q778" s="864"/>
      <c r="R778" s="864"/>
      <c r="S778" s="864"/>
      <c r="T778" s="864"/>
      <c r="U778" s="949"/>
      <c r="V778" s="950"/>
      <c r="W778" s="293"/>
    </row>
    <row r="779" spans="1:23" x14ac:dyDescent="0.25">
      <c r="A779" s="138" t="str">
        <f>IF(COUNT('Séries-DWF'!$A$11:$A$50)&gt;'Etiquette DWF'!N752,"X","")</f>
        <v/>
      </c>
      <c r="B779" s="291"/>
      <c r="C779" s="957"/>
      <c r="D779" s="859" t="s">
        <v>137</v>
      </c>
      <c r="E779" s="864"/>
      <c r="F779" s="864"/>
      <c r="G779" s="864"/>
      <c r="H779" s="864"/>
      <c r="I779" s="949"/>
      <c r="J779" s="950"/>
      <c r="K779" s="293"/>
      <c r="M779" s="521"/>
      <c r="N779" s="291"/>
      <c r="O779" s="957"/>
      <c r="P779" s="859" t="s">
        <v>137</v>
      </c>
      <c r="Q779" s="864"/>
      <c r="R779" s="864"/>
      <c r="S779" s="864"/>
      <c r="T779" s="864"/>
      <c r="U779" s="949"/>
      <c r="V779" s="950"/>
      <c r="W779" s="293"/>
    </row>
    <row r="780" spans="1:23" ht="15.75" thickBot="1" x14ac:dyDescent="0.3">
      <c r="A780" s="138" t="str">
        <f>IF(COUNT('Séries-DWF'!$A$11:$A$50)&gt;'Etiquette DWF'!N752,"X","")</f>
        <v/>
      </c>
      <c r="B780" s="291"/>
      <c r="C780" s="958"/>
      <c r="D780" s="862" t="s">
        <v>138</v>
      </c>
      <c r="E780" s="975"/>
      <c r="F780" s="975"/>
      <c r="G780" s="975"/>
      <c r="H780" s="975"/>
      <c r="I780" s="954"/>
      <c r="J780" s="955"/>
      <c r="K780" s="293"/>
      <c r="M780" s="521"/>
      <c r="N780" s="291"/>
      <c r="O780" s="958"/>
      <c r="P780" s="862" t="s">
        <v>138</v>
      </c>
      <c r="Q780" s="975"/>
      <c r="R780" s="975"/>
      <c r="S780" s="975"/>
      <c r="T780" s="975"/>
      <c r="U780" s="954"/>
      <c r="V780" s="955"/>
      <c r="W780" s="293"/>
    </row>
    <row r="781" spans="1:23" x14ac:dyDescent="0.25">
      <c r="A781" s="138" t="str">
        <f>IF(COUNT('Séries-DWF'!$A$11:$A$50)&gt;'Etiquette DWF'!N752,"X","")</f>
        <v/>
      </c>
      <c r="B781" s="291"/>
      <c r="C781" s="961" t="s">
        <v>145</v>
      </c>
      <c r="D781" s="963" t="s">
        <v>146</v>
      </c>
      <c r="E781" s="964"/>
      <c r="F781" s="964"/>
      <c r="G781" s="964"/>
      <c r="H781" s="964"/>
      <c r="I781" s="965"/>
      <c r="J781" s="966"/>
      <c r="K781" s="293"/>
      <c r="M781" s="521"/>
      <c r="N781" s="291"/>
      <c r="O781" s="961" t="s">
        <v>145</v>
      </c>
      <c r="P781" s="963" t="s">
        <v>146</v>
      </c>
      <c r="Q781" s="964"/>
      <c r="R781" s="964"/>
      <c r="S781" s="964"/>
      <c r="T781" s="964"/>
      <c r="U781" s="965"/>
      <c r="V781" s="966"/>
      <c r="W781" s="293"/>
    </row>
    <row r="782" spans="1:23" x14ac:dyDescent="0.25">
      <c r="A782" s="138" t="str">
        <f>IF(COUNT('Séries-DWF'!$A$11:$A$50)&gt;'Etiquette DWF'!N752,"X","")</f>
        <v/>
      </c>
      <c r="B782" s="291"/>
      <c r="C782" s="957"/>
      <c r="D782" s="859" t="s">
        <v>147</v>
      </c>
      <c r="E782" s="864"/>
      <c r="F782" s="864"/>
      <c r="G782" s="864"/>
      <c r="H782" s="864"/>
      <c r="I782" s="949"/>
      <c r="J782" s="950"/>
      <c r="K782" s="293"/>
      <c r="M782" s="521"/>
      <c r="N782" s="291"/>
      <c r="O782" s="957"/>
      <c r="P782" s="859" t="s">
        <v>147</v>
      </c>
      <c r="Q782" s="864"/>
      <c r="R782" s="864"/>
      <c r="S782" s="864"/>
      <c r="T782" s="864"/>
      <c r="U782" s="949"/>
      <c r="V782" s="950"/>
      <c r="W782" s="293"/>
    </row>
    <row r="783" spans="1:23" x14ac:dyDescent="0.25">
      <c r="A783" s="138" t="str">
        <f>IF(COUNT('Séries-DWF'!$A$11:$A$50)&gt;'Etiquette DWF'!N752,"X","")</f>
        <v/>
      </c>
      <c r="B783" s="291"/>
      <c r="C783" s="957"/>
      <c r="D783" s="859" t="s">
        <v>148</v>
      </c>
      <c r="E783" s="864"/>
      <c r="F783" s="864"/>
      <c r="G783" s="864"/>
      <c r="H783" s="864"/>
      <c r="I783" s="949"/>
      <c r="J783" s="950"/>
      <c r="K783" s="293"/>
      <c r="M783" s="521"/>
      <c r="N783" s="291"/>
      <c r="O783" s="957"/>
      <c r="P783" s="859" t="s">
        <v>148</v>
      </c>
      <c r="Q783" s="864"/>
      <c r="R783" s="864"/>
      <c r="S783" s="864"/>
      <c r="T783" s="864"/>
      <c r="U783" s="949"/>
      <c r="V783" s="950"/>
      <c r="W783" s="293"/>
    </row>
    <row r="784" spans="1:23" x14ac:dyDescent="0.25">
      <c r="A784" s="138" t="str">
        <f>IF(COUNT('Séries-DWF'!$A$11:$A$50)&gt;'Etiquette DWF'!N752,"X","")</f>
        <v/>
      </c>
      <c r="B784" s="291"/>
      <c r="C784" s="957"/>
      <c r="D784" s="859" t="s">
        <v>149</v>
      </c>
      <c r="E784" s="864"/>
      <c r="F784" s="864"/>
      <c r="G784" s="864"/>
      <c r="H784" s="864"/>
      <c r="I784" s="949"/>
      <c r="J784" s="950"/>
      <c r="K784" s="293"/>
      <c r="M784" s="521"/>
      <c r="N784" s="291"/>
      <c r="O784" s="957"/>
      <c r="P784" s="859" t="s">
        <v>149</v>
      </c>
      <c r="Q784" s="864"/>
      <c r="R784" s="864"/>
      <c r="S784" s="864"/>
      <c r="T784" s="864"/>
      <c r="U784" s="949"/>
      <c r="V784" s="950"/>
      <c r="W784" s="293"/>
    </row>
    <row r="785" spans="1:23" x14ac:dyDescent="0.25">
      <c r="A785" s="138" t="str">
        <f>IF(COUNT('Séries-DWF'!$A$11:$A$50)&gt;'Etiquette DWF'!N752,"X","")</f>
        <v/>
      </c>
      <c r="B785" s="291"/>
      <c r="C785" s="957"/>
      <c r="D785" s="859" t="s">
        <v>150</v>
      </c>
      <c r="E785" s="864"/>
      <c r="F785" s="864"/>
      <c r="G785" s="864"/>
      <c r="H785" s="864"/>
      <c r="I785" s="949"/>
      <c r="J785" s="950"/>
      <c r="K785" s="293"/>
      <c r="M785" s="521"/>
      <c r="N785" s="291"/>
      <c r="O785" s="957"/>
      <c r="P785" s="859" t="s">
        <v>150</v>
      </c>
      <c r="Q785" s="864"/>
      <c r="R785" s="864"/>
      <c r="S785" s="864"/>
      <c r="T785" s="864"/>
      <c r="U785" s="949"/>
      <c r="V785" s="950"/>
      <c r="W785" s="293"/>
    </row>
    <row r="786" spans="1:23" x14ac:dyDescent="0.25">
      <c r="A786" s="138" t="str">
        <f>IF(COUNT('Séries-DWF'!$A$11:$A$50)&gt;'Etiquette DWF'!N752,"X","")</f>
        <v/>
      </c>
      <c r="B786" s="291"/>
      <c r="C786" s="957"/>
      <c r="D786" s="859" t="s">
        <v>151</v>
      </c>
      <c r="E786" s="864"/>
      <c r="F786" s="864"/>
      <c r="G786" s="864"/>
      <c r="H786" s="864"/>
      <c r="I786" s="949"/>
      <c r="J786" s="950"/>
      <c r="K786" s="293"/>
      <c r="M786" s="521"/>
      <c r="N786" s="291"/>
      <c r="O786" s="957"/>
      <c r="P786" s="859" t="s">
        <v>151</v>
      </c>
      <c r="Q786" s="864"/>
      <c r="R786" s="864"/>
      <c r="S786" s="864"/>
      <c r="T786" s="864"/>
      <c r="U786" s="949"/>
      <c r="V786" s="950"/>
      <c r="W786" s="293"/>
    </row>
    <row r="787" spans="1:23" ht="15.75" thickBot="1" x14ac:dyDescent="0.3">
      <c r="A787" s="138" t="str">
        <f>IF(COUNT('Séries-DWF'!$A$11:$A$50)&gt;'Etiquette DWF'!N752,"X","")</f>
        <v/>
      </c>
      <c r="B787" s="291"/>
      <c r="C787" s="962"/>
      <c r="D787" s="967" t="s">
        <v>152</v>
      </c>
      <c r="E787" s="968"/>
      <c r="F787" s="968"/>
      <c r="G787" s="968"/>
      <c r="H787" s="968"/>
      <c r="I787" s="969"/>
      <c r="J787" s="970"/>
      <c r="K787" s="293"/>
      <c r="M787" s="521"/>
      <c r="N787" s="291"/>
      <c r="O787" s="962"/>
      <c r="P787" s="967" t="s">
        <v>152</v>
      </c>
      <c r="Q787" s="968"/>
      <c r="R787" s="968"/>
      <c r="S787" s="968"/>
      <c r="T787" s="968"/>
      <c r="U787" s="969"/>
      <c r="V787" s="970"/>
      <c r="W787" s="293"/>
    </row>
    <row r="788" spans="1:23" x14ac:dyDescent="0.25">
      <c r="A788" s="138" t="str">
        <f>IF(COUNT('Séries-DWF'!$A$11:$A$50)&gt;'Etiquette DWF'!N752,"X","")</f>
        <v/>
      </c>
      <c r="B788" s="291"/>
      <c r="C788" s="956" t="s">
        <v>126</v>
      </c>
      <c r="D788" s="918" t="s">
        <v>263</v>
      </c>
      <c r="E788" s="919"/>
      <c r="F788" s="920"/>
      <c r="G788" s="416" t="s">
        <v>174</v>
      </c>
      <c r="H788" s="416"/>
      <c r="I788" s="959"/>
      <c r="J788" s="960"/>
      <c r="K788" s="293"/>
      <c r="M788" s="521"/>
      <c r="N788" s="291"/>
      <c r="O788" s="956" t="s">
        <v>126</v>
      </c>
      <c r="P788" s="918" t="s">
        <v>263</v>
      </c>
      <c r="Q788" s="919"/>
      <c r="R788" s="920"/>
      <c r="S788" s="416" t="s">
        <v>174</v>
      </c>
      <c r="T788" s="416"/>
      <c r="U788" s="959"/>
      <c r="V788" s="960"/>
      <c r="W788" s="293"/>
    </row>
    <row r="789" spans="1:23" x14ac:dyDescent="0.25">
      <c r="A789" s="138" t="str">
        <f>IF(COUNT('Séries-DWF'!$A$11:$A$50)&gt;'Etiquette DWF'!N752,"X","")</f>
        <v/>
      </c>
      <c r="B789" s="291"/>
      <c r="C789" s="957"/>
      <c r="D789" s="913" t="s">
        <v>128</v>
      </c>
      <c r="E789" s="914"/>
      <c r="F789" s="915"/>
      <c r="G789" s="110" t="s">
        <v>266</v>
      </c>
      <c r="H789" s="110"/>
      <c r="I789" s="949"/>
      <c r="J789" s="950"/>
      <c r="K789" s="293"/>
      <c r="M789" s="521"/>
      <c r="N789" s="291"/>
      <c r="O789" s="957"/>
      <c r="P789" s="913" t="s">
        <v>128</v>
      </c>
      <c r="Q789" s="914"/>
      <c r="R789" s="915"/>
      <c r="S789" s="110" t="s">
        <v>266</v>
      </c>
      <c r="T789" s="110"/>
      <c r="U789" s="949"/>
      <c r="V789" s="950"/>
      <c r="W789" s="293"/>
    </row>
    <row r="790" spans="1:23" x14ac:dyDescent="0.25">
      <c r="A790" s="138" t="str">
        <f>IF(COUNT('Séries-DWF'!$A$11:$A$50)&gt;'Etiquette DWF'!N752,"X","")</f>
        <v/>
      </c>
      <c r="B790" s="291"/>
      <c r="C790" s="957"/>
      <c r="D790" s="913" t="s">
        <v>264</v>
      </c>
      <c r="E790" s="914"/>
      <c r="F790" s="915"/>
      <c r="G790" s="110" t="s">
        <v>265</v>
      </c>
      <c r="H790" s="110"/>
      <c r="I790" s="949"/>
      <c r="J790" s="950"/>
      <c r="K790" s="293"/>
      <c r="M790" s="521"/>
      <c r="N790" s="291"/>
      <c r="O790" s="957"/>
      <c r="P790" s="913" t="s">
        <v>264</v>
      </c>
      <c r="Q790" s="914"/>
      <c r="R790" s="915"/>
      <c r="S790" s="110" t="s">
        <v>265</v>
      </c>
      <c r="T790" s="110"/>
      <c r="U790" s="949"/>
      <c r="V790" s="950"/>
      <c r="W790" s="293"/>
    </row>
    <row r="791" spans="1:23" x14ac:dyDescent="0.25">
      <c r="A791" s="138" t="str">
        <f>IF(COUNT('Séries-DWF'!$A$11:$A$50)&gt;'Etiquette DWF'!N752,"X","")</f>
        <v/>
      </c>
      <c r="B791" s="291"/>
      <c r="C791" s="957"/>
      <c r="D791" s="533" t="s">
        <v>267</v>
      </c>
      <c r="E791" s="518"/>
      <c r="F791" s="518"/>
      <c r="G791" s="110" t="s">
        <v>164</v>
      </c>
      <c r="H791" s="110"/>
      <c r="I791" s="949"/>
      <c r="J791" s="950"/>
      <c r="K791" s="293"/>
      <c r="M791" s="521"/>
      <c r="N791" s="291"/>
      <c r="O791" s="957"/>
      <c r="P791" s="533" t="s">
        <v>267</v>
      </c>
      <c r="Q791" s="518"/>
      <c r="R791" s="518"/>
      <c r="S791" s="110" t="s">
        <v>164</v>
      </c>
      <c r="T791" s="110"/>
      <c r="U791" s="949"/>
      <c r="V791" s="950"/>
      <c r="W791" s="293"/>
    </row>
    <row r="792" spans="1:23" ht="15.75" thickBot="1" x14ac:dyDescent="0.3">
      <c r="A792" s="138" t="str">
        <f>IF(COUNT('Séries-DWF'!$A$11:$A$50)&gt;'Etiquette DWF'!N752,"X","")</f>
        <v/>
      </c>
      <c r="B792" s="291"/>
      <c r="C792" s="958"/>
      <c r="D792" s="534" t="s">
        <v>268</v>
      </c>
      <c r="E792" s="519"/>
      <c r="F792" s="519"/>
      <c r="G792" s="3" t="s">
        <v>164</v>
      </c>
      <c r="H792" s="3"/>
      <c r="I792" s="954"/>
      <c r="J792" s="955"/>
      <c r="K792" s="293"/>
      <c r="M792" s="521"/>
      <c r="N792" s="291"/>
      <c r="O792" s="958"/>
      <c r="P792" s="534" t="s">
        <v>268</v>
      </c>
      <c r="Q792" s="519"/>
      <c r="R792" s="519"/>
      <c r="S792" s="3" t="s">
        <v>164</v>
      </c>
      <c r="T792" s="3"/>
      <c r="U792" s="954"/>
      <c r="V792" s="955"/>
      <c r="W792" s="293"/>
    </row>
    <row r="793" spans="1:23" ht="15.75" thickBot="1" x14ac:dyDescent="0.3">
      <c r="A793" s="138" t="str">
        <f>IF(COUNT('Séries-DWF'!$A$11:$A$50)&gt;'Etiquette DWF'!N752,"X","")</f>
        <v/>
      </c>
      <c r="B793" s="291"/>
      <c r="C793" s="292"/>
      <c r="D793" s="292"/>
      <c r="E793" s="292"/>
      <c r="F793" s="292"/>
      <c r="G793" s="292"/>
      <c r="H793" s="292"/>
      <c r="I793" s="292"/>
      <c r="J793" s="292"/>
      <c r="K793" s="293"/>
      <c r="M793" s="521"/>
      <c r="N793" s="291"/>
      <c r="O793" s="292"/>
      <c r="P793" s="292"/>
      <c r="Q793" s="292"/>
      <c r="R793" s="292"/>
      <c r="S793" s="292"/>
      <c r="T793" s="292"/>
      <c r="U793" s="292"/>
      <c r="V793" s="292"/>
      <c r="W793" s="293"/>
    </row>
    <row r="794" spans="1:23" ht="18.75" x14ac:dyDescent="0.3">
      <c r="A794" s="138" t="str">
        <f>IF(COUNT('Séries-DWF'!$A$11:$A$50)&gt;'Etiquette DWF'!N752,"X","")</f>
        <v/>
      </c>
      <c r="B794" s="291"/>
      <c r="C794" s="901" t="s">
        <v>269</v>
      </c>
      <c r="D794" s="902"/>
      <c r="E794" s="902"/>
      <c r="F794" s="902"/>
      <c r="G794" s="902"/>
      <c r="H794" s="902"/>
      <c r="I794" s="902"/>
      <c r="J794" s="903"/>
      <c r="K794" s="293"/>
      <c r="M794" s="521"/>
      <c r="N794" s="291"/>
      <c r="O794" s="901" t="s">
        <v>269</v>
      </c>
      <c r="P794" s="902"/>
      <c r="Q794" s="902"/>
      <c r="R794" s="902"/>
      <c r="S794" s="902"/>
      <c r="T794" s="902"/>
      <c r="U794" s="902"/>
      <c r="V794" s="903"/>
      <c r="W794" s="293"/>
    </row>
    <row r="795" spans="1:23" x14ac:dyDescent="0.25">
      <c r="A795" s="138" t="str">
        <f>IF(COUNT('Séries-DWF'!$A$11:$A$50)&gt;'Etiquette DWF'!N752,"X","")</f>
        <v/>
      </c>
      <c r="B795" s="291"/>
      <c r="C795" s="904"/>
      <c r="D795" s="905"/>
      <c r="E795" s="905"/>
      <c r="F795" s="905"/>
      <c r="G795" s="905"/>
      <c r="H795" s="905"/>
      <c r="I795" s="905"/>
      <c r="J795" s="906"/>
      <c r="K795" s="293"/>
      <c r="M795" s="521"/>
      <c r="N795" s="291"/>
      <c r="O795" s="904"/>
      <c r="P795" s="905"/>
      <c r="Q795" s="905"/>
      <c r="R795" s="905"/>
      <c r="S795" s="905"/>
      <c r="T795" s="905"/>
      <c r="U795" s="905"/>
      <c r="V795" s="906"/>
      <c r="W795" s="293"/>
    </row>
    <row r="796" spans="1:23" x14ac:dyDescent="0.25">
      <c r="A796" s="138" t="str">
        <f>IF(COUNT('Séries-DWF'!$A$11:$A$50)&gt;'Etiquette DWF'!N752,"X","")</f>
        <v/>
      </c>
      <c r="B796" s="291"/>
      <c r="C796" s="907"/>
      <c r="D796" s="908"/>
      <c r="E796" s="908"/>
      <c r="F796" s="908"/>
      <c r="G796" s="908"/>
      <c r="H796" s="908"/>
      <c r="I796" s="908"/>
      <c r="J796" s="909"/>
      <c r="K796" s="293"/>
      <c r="M796" s="521"/>
      <c r="N796" s="291"/>
      <c r="O796" s="907"/>
      <c r="P796" s="908"/>
      <c r="Q796" s="908"/>
      <c r="R796" s="908"/>
      <c r="S796" s="908"/>
      <c r="T796" s="908"/>
      <c r="U796" s="908"/>
      <c r="V796" s="909"/>
      <c r="W796" s="293"/>
    </row>
    <row r="797" spans="1:23" x14ac:dyDescent="0.25">
      <c r="A797" s="138" t="str">
        <f>IF(COUNT('Séries-DWF'!$A$11:$A$50)&gt;'Etiquette DWF'!N752,"X","")</f>
        <v/>
      </c>
      <c r="B797" s="291"/>
      <c r="C797" s="907"/>
      <c r="D797" s="908"/>
      <c r="E797" s="908"/>
      <c r="F797" s="908"/>
      <c r="G797" s="908"/>
      <c r="H797" s="908"/>
      <c r="I797" s="908"/>
      <c r="J797" s="909"/>
      <c r="K797" s="293"/>
      <c r="M797" s="521"/>
      <c r="N797" s="291"/>
      <c r="O797" s="907"/>
      <c r="P797" s="908"/>
      <c r="Q797" s="908"/>
      <c r="R797" s="908"/>
      <c r="S797" s="908"/>
      <c r="T797" s="908"/>
      <c r="U797" s="908"/>
      <c r="V797" s="909"/>
      <c r="W797" s="293"/>
    </row>
    <row r="798" spans="1:23" ht="15.75" thickBot="1" x14ac:dyDescent="0.3">
      <c r="A798" s="138" t="str">
        <f>IF(COUNT('Séries-DWF'!$A$11:$A$50)&gt;'Etiquette DWF'!N752,"X","")</f>
        <v/>
      </c>
      <c r="B798" s="291"/>
      <c r="C798" s="910"/>
      <c r="D798" s="911"/>
      <c r="E798" s="911"/>
      <c r="F798" s="911"/>
      <c r="G798" s="911"/>
      <c r="H798" s="911"/>
      <c r="I798" s="911"/>
      <c r="J798" s="912"/>
      <c r="K798" s="293"/>
      <c r="M798" s="521"/>
      <c r="N798" s="291"/>
      <c r="O798" s="910"/>
      <c r="P798" s="911"/>
      <c r="Q798" s="911"/>
      <c r="R798" s="911"/>
      <c r="S798" s="911"/>
      <c r="T798" s="911"/>
      <c r="U798" s="911"/>
      <c r="V798" s="912"/>
      <c r="W798" s="293"/>
    </row>
    <row r="799" spans="1:23" ht="15.75" thickBot="1" x14ac:dyDescent="0.3">
      <c r="A799" s="138" t="str">
        <f>IF(COUNT('Séries-DWF'!$A$11:$A$50)&gt;'Etiquette DWF'!N752,"X","")</f>
        <v/>
      </c>
      <c r="B799" s="294"/>
      <c r="C799" s="295"/>
      <c r="D799" s="295"/>
      <c r="E799" s="295"/>
      <c r="F799" s="295"/>
      <c r="G799" s="295"/>
      <c r="H799" s="295"/>
      <c r="I799" s="295"/>
      <c r="J799" s="295"/>
      <c r="K799" s="296"/>
      <c r="M799" s="521"/>
      <c r="N799" s="294"/>
      <c r="O799" s="295"/>
      <c r="P799" s="295"/>
      <c r="Q799" s="295"/>
      <c r="R799" s="295"/>
      <c r="S799" s="295"/>
      <c r="T799" s="295"/>
      <c r="U799" s="295"/>
      <c r="V799" s="295"/>
      <c r="W799" s="296"/>
    </row>
    <row r="800" spans="1:23" ht="15" customHeight="1" x14ac:dyDescent="0.25">
      <c r="A800" s="138" t="str">
        <f>IF(COUNT('Séries-DWF'!$A$11:$A$50)&gt;'Etiquette DWF'!N752,"X","")</f>
        <v/>
      </c>
      <c r="B800" s="522"/>
      <c r="C800" s="522"/>
      <c r="D800" s="522"/>
      <c r="E800" s="522"/>
      <c r="F800" s="522"/>
      <c r="G800" s="522"/>
      <c r="H800" s="522"/>
      <c r="I800" s="522"/>
      <c r="J800" s="522"/>
      <c r="K800" s="522"/>
      <c r="L800" s="522"/>
      <c r="M800" s="523"/>
      <c r="N800" s="522"/>
      <c r="O800" s="522"/>
      <c r="P800" s="522"/>
      <c r="Q800" s="522"/>
      <c r="R800" s="522"/>
      <c r="S800" s="522"/>
      <c r="T800" s="522"/>
      <c r="U800" s="522"/>
      <c r="V800" s="522"/>
      <c r="W800" s="522"/>
    </row>
    <row r="801" spans="1:23" ht="15" customHeight="1" thickBot="1" x14ac:dyDescent="0.3">
      <c r="A801" s="138" t="str">
        <f>IF(COUNT('Séries-DWF'!$A$11:$A$50)&gt;'Etiquette DWF'!N852,"X","")</f>
        <v/>
      </c>
      <c r="M801" s="521"/>
    </row>
    <row r="802" spans="1:23" x14ac:dyDescent="0.25">
      <c r="A802" s="138" t="str">
        <f>IF(COUNT('Séries-DWF'!$A$11:$A$50)&gt;'Etiquette DWF'!N852,"X","")</f>
        <v/>
      </c>
      <c r="B802" s="137">
        <f>N752+1</f>
        <v>32</v>
      </c>
      <c r="C802" s="289"/>
      <c r="D802" s="289"/>
      <c r="E802" s="289"/>
      <c r="F802" s="289"/>
      <c r="G802" s="289"/>
      <c r="H802" s="289"/>
      <c r="I802" s="289"/>
      <c r="J802" s="289"/>
      <c r="K802" s="290"/>
      <c r="M802" s="521"/>
      <c r="N802" s="137">
        <f>B802+1</f>
        <v>33</v>
      </c>
      <c r="O802" s="289"/>
      <c r="P802" s="289"/>
      <c r="Q802" s="289"/>
      <c r="R802" s="289"/>
      <c r="S802" s="289"/>
      <c r="T802" s="289"/>
      <c r="U802" s="289"/>
      <c r="V802" s="289"/>
      <c r="W802" s="290"/>
    </row>
    <row r="803" spans="1:23" ht="23.25" x14ac:dyDescent="0.35">
      <c r="A803" s="138" t="str">
        <f>IF(COUNT('Séries-DWF'!$A$11:$A$50)&gt;'Etiquette DWF'!N852,"X","")</f>
        <v/>
      </c>
      <c r="B803" s="291"/>
      <c r="C803" s="931" t="s">
        <v>246</v>
      </c>
      <c r="D803" s="931"/>
      <c r="E803" s="953" t="str">
        <f ca="1">OFFSET('Séries-DWF'!$A$11,B802,13)</f>
        <v/>
      </c>
      <c r="F803" s="953"/>
      <c r="G803" s="953"/>
      <c r="H803" s="953"/>
      <c r="I803" s="953"/>
      <c r="J803" s="953"/>
      <c r="K803" s="293"/>
      <c r="M803" s="521"/>
      <c r="N803" s="291"/>
      <c r="O803" s="931" t="s">
        <v>246</v>
      </c>
      <c r="P803" s="931"/>
      <c r="Q803" s="953" t="str">
        <f ca="1">OFFSET('Séries-DWF'!$A$11,N802,13)</f>
        <v/>
      </c>
      <c r="R803" s="953"/>
      <c r="S803" s="953"/>
      <c r="T803" s="953"/>
      <c r="U803" s="953"/>
      <c r="V803" s="953"/>
      <c r="W803" s="293"/>
    </row>
    <row r="804" spans="1:23" x14ac:dyDescent="0.25">
      <c r="A804" s="138" t="str">
        <f>IF(COUNT('Séries-DWF'!$A$11:$A$50)&gt;'Etiquette DWF'!N852,"X","")</f>
        <v/>
      </c>
      <c r="B804" s="291"/>
      <c r="C804" s="945"/>
      <c r="D804" s="945"/>
      <c r="E804" s="945"/>
      <c r="F804" s="945"/>
      <c r="G804" s="945"/>
      <c r="H804" s="945"/>
      <c r="I804" s="945"/>
      <c r="J804" s="945"/>
      <c r="K804" s="293"/>
      <c r="M804" s="521"/>
      <c r="N804" s="291"/>
      <c r="O804" s="945"/>
      <c r="P804" s="945"/>
      <c r="Q804" s="945"/>
      <c r="R804" s="945"/>
      <c r="S804" s="945"/>
      <c r="T804" s="945"/>
      <c r="U804" s="945"/>
      <c r="V804" s="945"/>
      <c r="W804" s="293"/>
    </row>
    <row r="805" spans="1:23" ht="21" x14ac:dyDescent="0.35">
      <c r="A805" s="138" t="str">
        <f>IF(COUNT('Séries-DWF'!$A$11:$A$50)&gt;'Etiquette DWF'!N852,"X","")</f>
        <v/>
      </c>
      <c r="B805" s="291"/>
      <c r="C805" s="931" t="s">
        <v>39</v>
      </c>
      <c r="D805" s="931"/>
      <c r="E805" s="932" t="str">
        <f ca="1">OFFSET('Séries-DWF'!$A$11,B802,0)</f>
        <v/>
      </c>
      <c r="F805" s="932"/>
      <c r="G805" s="948" t="s">
        <v>67</v>
      </c>
      <c r="H805" s="948"/>
      <c r="I805" s="932" t="str">
        <f ca="1">OFFSET('Séries-DWF'!$A$11,B802,6)</f>
        <v/>
      </c>
      <c r="J805" s="932"/>
      <c r="K805" s="293"/>
      <c r="M805" s="521"/>
      <c r="N805" s="291"/>
      <c r="O805" s="931" t="s">
        <v>39</v>
      </c>
      <c r="P805" s="931"/>
      <c r="Q805" s="932" t="str">
        <f ca="1">OFFSET('Séries-DWF'!$A$11,N802,0)</f>
        <v/>
      </c>
      <c r="R805" s="932"/>
      <c r="S805" s="948" t="s">
        <v>67</v>
      </c>
      <c r="T805" s="948"/>
      <c r="U805" s="932" t="str">
        <f ca="1">OFFSET('Séries-DWF'!$A$11,N802,6)</f>
        <v/>
      </c>
      <c r="V805" s="932"/>
      <c r="W805" s="293"/>
    </row>
    <row r="806" spans="1:23" ht="23.25" x14ac:dyDescent="0.35">
      <c r="A806" s="138" t="str">
        <f>IF(COUNT('Séries-DWF'!$A$11:$A$50)&gt;'Etiquette DWF'!N852,"X","")</f>
        <v/>
      </c>
      <c r="B806" s="291"/>
      <c r="C806" s="931" t="s">
        <v>1</v>
      </c>
      <c r="D806" s="931"/>
      <c r="E806" s="953" t="str">
        <f ca="1">OFFSET('Séries-DWF'!$A$11,B802,9)</f>
        <v/>
      </c>
      <c r="F806" s="953"/>
      <c r="G806" s="948" t="s">
        <v>2</v>
      </c>
      <c r="H806" s="948"/>
      <c r="I806" s="932" t="str">
        <f ca="1">OFFSET('Séries-DWF'!$A$11,B802,10)</f>
        <v/>
      </c>
      <c r="J806" s="932"/>
      <c r="K806" s="293"/>
      <c r="M806" s="521"/>
      <c r="N806" s="291"/>
      <c r="O806" s="931" t="s">
        <v>1</v>
      </c>
      <c r="P806" s="931"/>
      <c r="Q806" s="953" t="str">
        <f ca="1">OFFSET('Séries-DWF'!$A$11,N802,9)</f>
        <v/>
      </c>
      <c r="R806" s="953"/>
      <c r="S806" s="948" t="s">
        <v>2</v>
      </c>
      <c r="T806" s="948"/>
      <c r="U806" s="932" t="str">
        <f ca="1">OFFSET('Séries-DWF'!$A$11,N802,10)</f>
        <v/>
      </c>
      <c r="V806" s="932"/>
      <c r="W806" s="293"/>
    </row>
    <row r="807" spans="1:23" ht="21" x14ac:dyDescent="0.35">
      <c r="A807" s="138" t="str">
        <f>IF(COUNT('Séries-DWF'!$A$11:$A$50)&gt;'Etiquette DWF'!N852,"X","")</f>
        <v/>
      </c>
      <c r="B807" s="291"/>
      <c r="C807" s="520" t="s">
        <v>258</v>
      </c>
      <c r="D807" s="520"/>
      <c r="E807" s="527" t="str">
        <f ca="1">OFFSET('Séries-DWF'!$A$11,B802,11)</f>
        <v/>
      </c>
      <c r="F807" s="525"/>
      <c r="G807" s="866" t="s">
        <v>270</v>
      </c>
      <c r="H807" s="866"/>
      <c r="I807" s="527" t="str">
        <f ca="1">OFFSET('Séries-DWF'!$A$11,B802,8)</f>
        <v/>
      </c>
      <c r="J807" s="527"/>
      <c r="K807" s="293"/>
      <c r="M807" s="521"/>
      <c r="N807" s="291"/>
      <c r="O807" s="520" t="s">
        <v>258</v>
      </c>
      <c r="P807" s="520"/>
      <c r="Q807" s="527" t="str">
        <f ca="1">OFFSET('Séries-DWF'!$A$11,N802,11)</f>
        <v/>
      </c>
      <c r="R807" s="525"/>
      <c r="S807" s="866" t="s">
        <v>270</v>
      </c>
      <c r="T807" s="866"/>
      <c r="U807" s="527" t="str">
        <f ca="1">OFFSET('Séries-DWF'!$A$11,N802,8)</f>
        <v/>
      </c>
      <c r="V807" s="527"/>
      <c r="W807" s="293"/>
    </row>
    <row r="808" spans="1:23" ht="18.75" x14ac:dyDescent="0.3">
      <c r="A808" s="138" t="str">
        <f>IF(COUNT('Séries-DWF'!$A$11:$A$50)&gt;'Etiquette DWF'!N852,"X","")</f>
        <v/>
      </c>
      <c r="B808" s="291"/>
      <c r="C808" s="952" t="s">
        <v>68</v>
      </c>
      <c r="D808" s="952"/>
      <c r="E808" s="866" t="s">
        <v>69</v>
      </c>
      <c r="F808" s="866"/>
      <c r="G808" s="951" t="str">
        <f ca="1">OFFSET('Séries-DWF'!$A$11,B802,2)</f>
        <v/>
      </c>
      <c r="H808" s="951"/>
      <c r="I808" s="951"/>
      <c r="J808" s="951"/>
      <c r="K808" s="293"/>
      <c r="M808" s="521"/>
      <c r="N808" s="291"/>
      <c r="O808" s="952" t="s">
        <v>68</v>
      </c>
      <c r="P808" s="952"/>
      <c r="Q808" s="866" t="s">
        <v>69</v>
      </c>
      <c r="R808" s="866"/>
      <c r="S808" s="951" t="str">
        <f ca="1">OFFSET('Séries-DWF'!$A$11,N802,2)</f>
        <v/>
      </c>
      <c r="T808" s="951"/>
      <c r="U808" s="951"/>
      <c r="V808" s="951"/>
      <c r="W808" s="293"/>
    </row>
    <row r="809" spans="1:23" ht="18.75" x14ac:dyDescent="0.3">
      <c r="A809" s="138" t="str">
        <f>IF(COUNT('Séries-DWF'!$A$11:$A$50)&gt;'Etiquette DWF'!N852,"X","")</f>
        <v/>
      </c>
      <c r="B809" s="291"/>
      <c r="C809" s="952"/>
      <c r="D809" s="952"/>
      <c r="E809" s="866" t="s">
        <v>70</v>
      </c>
      <c r="F809" s="866"/>
      <c r="G809" s="951" t="str">
        <f ca="1">OFFSET('Séries-DWF'!$A$11,B802,3)</f>
        <v/>
      </c>
      <c r="H809" s="951"/>
      <c r="I809" s="951"/>
      <c r="J809" s="951"/>
      <c r="K809" s="293"/>
      <c r="M809" s="521"/>
      <c r="N809" s="291"/>
      <c r="O809" s="952"/>
      <c r="P809" s="952"/>
      <c r="Q809" s="866" t="s">
        <v>70</v>
      </c>
      <c r="R809" s="866"/>
      <c r="S809" s="951" t="str">
        <f ca="1">OFFSET('Séries-DWF'!$A$11,N802,3)</f>
        <v/>
      </c>
      <c r="T809" s="951"/>
      <c r="U809" s="951"/>
      <c r="V809" s="951"/>
      <c r="W809" s="293"/>
    </row>
    <row r="810" spans="1:23" ht="18.75" x14ac:dyDescent="0.3">
      <c r="A810" s="138" t="str">
        <f>IF(COUNT('Séries-DWF'!$A$11:$A$50)&gt;'Etiquette DWF'!N852,"X","")</f>
        <v/>
      </c>
      <c r="B810" s="291"/>
      <c r="C810" s="952"/>
      <c r="D810" s="952"/>
      <c r="E810" s="866" t="s">
        <v>257</v>
      </c>
      <c r="F810" s="866"/>
      <c r="G810" s="951" t="str">
        <f ca="1">OFFSET('Séries-DWF'!$A$11,B802,4)</f>
        <v/>
      </c>
      <c r="H810" s="951"/>
      <c r="I810" s="951"/>
      <c r="J810" s="951"/>
      <c r="K810" s="293"/>
      <c r="M810" s="521"/>
      <c r="N810" s="291"/>
      <c r="O810" s="952"/>
      <c r="P810" s="952"/>
      <c r="Q810" s="866" t="s">
        <v>257</v>
      </c>
      <c r="R810" s="866"/>
      <c r="S810" s="951" t="str">
        <f ca="1">OFFSET('Séries-DWF'!$A$11,N802,4)</f>
        <v/>
      </c>
      <c r="T810" s="951"/>
      <c r="U810" s="951"/>
      <c r="V810" s="951"/>
      <c r="W810" s="293"/>
    </row>
    <row r="811" spans="1:23" ht="21" x14ac:dyDescent="0.35">
      <c r="A811" s="138" t="str">
        <f>IF(COUNT('Séries-DWF'!$A$11:$A$50)&gt;'Etiquette DWF'!N852,"X","")</f>
        <v/>
      </c>
      <c r="B811" s="291"/>
      <c r="C811" s="952"/>
      <c r="D811" s="952"/>
      <c r="E811" s="866" t="s">
        <v>71</v>
      </c>
      <c r="F811" s="866"/>
      <c r="G811" s="947" t="str">
        <f ca="1">OFFSET('Séries-DWF'!$A$11,B802,5)</f>
        <v/>
      </c>
      <c r="H811" s="947"/>
      <c r="I811" s="947"/>
      <c r="J811" s="947"/>
      <c r="K811" s="293"/>
      <c r="M811" s="521"/>
      <c r="N811" s="291"/>
      <c r="O811" s="952"/>
      <c r="P811" s="952"/>
      <c r="Q811" s="866" t="s">
        <v>71</v>
      </c>
      <c r="R811" s="866"/>
      <c r="S811" s="947" t="str">
        <f ca="1">OFFSET('Séries-DWF'!$A$11,N802,5)</f>
        <v/>
      </c>
      <c r="T811" s="947"/>
      <c r="U811" s="947"/>
      <c r="V811" s="947"/>
      <c r="W811" s="293"/>
    </row>
    <row r="812" spans="1:23" ht="21" x14ac:dyDescent="0.35">
      <c r="A812" s="138" t="str">
        <f>IF(COUNT('Séries-DWF'!$A$11:$A$50)&gt;'Etiquette DWF'!N852,"X","")</f>
        <v/>
      </c>
      <c r="B812" s="291"/>
      <c r="C812" s="931" t="s">
        <v>248</v>
      </c>
      <c r="D812" s="931"/>
      <c r="E812" s="948" t="str">
        <f ca="1">IF(E803="","",IF(OR(E803="DWF",E803="DNF"),"Distance","Temps"))</f>
        <v/>
      </c>
      <c r="F812" s="948"/>
      <c r="G812" s="525" t="str">
        <f ca="1">OFFSET('Séries-DWF'!$A$11,B802,18)</f>
        <v/>
      </c>
      <c r="H812" s="524" t="str">
        <f ca="1">OFFSET('Séries-DWF'!$A$11,B802,19)</f>
        <v/>
      </c>
      <c r="I812" s="526" t="str">
        <f ca="1">OFFSET('Séries-DWF'!$A$11,B802,20)</f>
        <v/>
      </c>
      <c r="J812" s="524" t="str">
        <f ca="1">OFFSET('Séries-DWF'!$A$11,B802,21)</f>
        <v/>
      </c>
      <c r="K812" s="293"/>
      <c r="M812" s="521"/>
      <c r="N812" s="291"/>
      <c r="O812" s="931" t="s">
        <v>248</v>
      </c>
      <c r="P812" s="931"/>
      <c r="Q812" s="948" t="str">
        <f ca="1">IF(Q803="","",IF(OR(Q803="DWF",Q803="DNF"),"Distance","Temps"))</f>
        <v/>
      </c>
      <c r="R812" s="948"/>
      <c r="S812" s="525" t="str">
        <f ca="1">OFFSET('Séries-DWF'!$A$11,N802,18)</f>
        <v/>
      </c>
      <c r="T812" s="524" t="str">
        <f ca="1">OFFSET('Séries-DWF'!$A$11,N802,19)</f>
        <v/>
      </c>
      <c r="U812" s="526" t="str">
        <f ca="1">OFFSET('Séries-DWF'!$A$11,N802,20)</f>
        <v/>
      </c>
      <c r="V812" s="524" t="str">
        <f ca="1">OFFSET('Séries-DWF'!$A$11,N802,21)</f>
        <v/>
      </c>
      <c r="W812" s="293"/>
    </row>
    <row r="813" spans="1:23" ht="18.75" x14ac:dyDescent="0.3">
      <c r="A813" s="138" t="str">
        <f>IF(COUNT('Séries-DWF'!$A$11:$A$50)&gt;'Etiquette DWF'!N852,"X","")</f>
        <v/>
      </c>
      <c r="B813" s="291"/>
      <c r="C813" s="931"/>
      <c r="D813" s="931"/>
      <c r="E813" s="933" t="s">
        <v>273</v>
      </c>
      <c r="F813" s="510" t="s">
        <v>271</v>
      </c>
      <c r="G813" s="528" t="str">
        <f ca="1">OFFSET('Séries-DWF'!$A$11,B802,14)</f>
        <v/>
      </c>
      <c r="H813" s="529" t="str">
        <f ca="1">OFFSET('Séries-DWF'!$A$11,B802,15)</f>
        <v/>
      </c>
      <c r="I813" s="528" t="str">
        <f ca="1">OFFSET('Séries-DWF'!$A$11,B802,16)</f>
        <v/>
      </c>
      <c r="J813" s="529" t="str">
        <f ca="1">OFFSET('Séries-DWF'!$A$11,B802,17)</f>
        <v/>
      </c>
      <c r="K813" s="293"/>
      <c r="M813" s="521"/>
      <c r="N813" s="291"/>
      <c r="O813" s="931"/>
      <c r="P813" s="931"/>
      <c r="Q813" s="933" t="s">
        <v>273</v>
      </c>
      <c r="R813" s="510" t="s">
        <v>271</v>
      </c>
      <c r="S813" s="528" t="str">
        <f ca="1">OFFSET('Séries-DWF'!$A$11,N802,14)</f>
        <v/>
      </c>
      <c r="T813" s="529" t="str">
        <f ca="1">OFFSET('Séries-DWF'!$A$11,N802,15)</f>
        <v/>
      </c>
      <c r="U813" s="528" t="str">
        <f ca="1">OFFSET('Séries-DWF'!$A$11,N802,16)</f>
        <v/>
      </c>
      <c r="V813" s="529" t="str">
        <f ca="1">OFFSET('Séries-DWF'!$A$11,N802,17)</f>
        <v/>
      </c>
      <c r="W813" s="293"/>
    </row>
    <row r="814" spans="1:23" ht="18.75" x14ac:dyDescent="0.3">
      <c r="A814" s="138" t="str">
        <f>IF(COUNT('Séries-DWF'!$A$11:$A$50)&gt;'Etiquette DWF'!N852,"X","")</f>
        <v/>
      </c>
      <c r="B814" s="291"/>
      <c r="C814" s="931"/>
      <c r="D814" s="931"/>
      <c r="E814" s="933"/>
      <c r="F814" s="510" t="s">
        <v>272</v>
      </c>
      <c r="G814" s="528" t="str">
        <f ca="1">OFFSET('Séries-DWF'!$A$11,B802,22)</f>
        <v/>
      </c>
      <c r="H814" s="529" t="str">
        <f ca="1">OFFSET('Séries-DWF'!$A$11,B802,23)</f>
        <v/>
      </c>
      <c r="I814" s="528" t="str">
        <f ca="1">OFFSET('Séries-DWF'!$A$11,B802,24)</f>
        <v/>
      </c>
      <c r="J814" s="529" t="str">
        <f ca="1">OFFSET('Séries-DWF'!$A$11,B802,25)</f>
        <v/>
      </c>
      <c r="K814" s="293"/>
      <c r="M814" s="521"/>
      <c r="N814" s="291"/>
      <c r="O814" s="931"/>
      <c r="P814" s="931"/>
      <c r="Q814" s="933"/>
      <c r="R814" s="510" t="s">
        <v>272</v>
      </c>
      <c r="S814" s="528" t="str">
        <f ca="1">OFFSET('Séries-DWF'!$A$11,N802,22)</f>
        <v/>
      </c>
      <c r="T814" s="529" t="str">
        <f ca="1">OFFSET('Séries-DWF'!$A$11,N802,23)</f>
        <v/>
      </c>
      <c r="U814" s="528" t="str">
        <f ca="1">OFFSET('Séries-DWF'!$A$11,N802,24)</f>
        <v/>
      </c>
      <c r="V814" s="529" t="str">
        <f ca="1">OFFSET('Séries-DWF'!$A$11,N802,25)</f>
        <v/>
      </c>
      <c r="W814" s="293"/>
    </row>
    <row r="815" spans="1:23" x14ac:dyDescent="0.25">
      <c r="A815" s="138" t="str">
        <f>IF(COUNT('Séries-DWF'!$A$11:$A$50)&gt;'Etiquette DWF'!N852,"X","")</f>
        <v/>
      </c>
      <c r="B815" s="291"/>
      <c r="C815" s="945"/>
      <c r="D815" s="945"/>
      <c r="E815" s="945"/>
      <c r="F815" s="945"/>
      <c r="G815" s="945"/>
      <c r="H815" s="945"/>
      <c r="I815" s="945"/>
      <c r="J815" s="945"/>
      <c r="K815" s="293"/>
      <c r="M815" s="521"/>
      <c r="N815" s="291"/>
      <c r="O815" s="945"/>
      <c r="P815" s="945"/>
      <c r="Q815" s="945"/>
      <c r="R815" s="945"/>
      <c r="S815" s="945"/>
      <c r="T815" s="945"/>
      <c r="U815" s="945"/>
      <c r="V815" s="945"/>
      <c r="W815" s="293"/>
    </row>
    <row r="816" spans="1:23" ht="18.75" x14ac:dyDescent="0.3">
      <c r="A816" s="138" t="str">
        <f>IF(COUNT('Séries-DWF'!$A$11:$A$50)&gt;'Etiquette DWF'!N852,"X","")</f>
        <v/>
      </c>
      <c r="B816" s="291"/>
      <c r="C816" s="946" t="s">
        <v>259</v>
      </c>
      <c r="D816" s="946"/>
      <c r="E816" s="946"/>
      <c r="F816" s="946"/>
      <c r="G816" s="946"/>
      <c r="H816" s="946"/>
      <c r="I816" s="946"/>
      <c r="J816" s="946"/>
      <c r="K816" s="293"/>
      <c r="M816" s="521"/>
      <c r="N816" s="291"/>
      <c r="O816" s="946" t="s">
        <v>259</v>
      </c>
      <c r="P816" s="946"/>
      <c r="Q816" s="946"/>
      <c r="R816" s="946"/>
      <c r="S816" s="946"/>
      <c r="T816" s="946"/>
      <c r="U816" s="946"/>
      <c r="V816" s="946"/>
      <c r="W816" s="293"/>
    </row>
    <row r="817" spans="1:23" ht="15.75" thickBot="1" x14ac:dyDescent="0.3">
      <c r="A817" s="138" t="str">
        <f>IF(COUNT('Séries-DWF'!$A$11:$A$50)&gt;'Etiquette DWF'!N852,"X","")</f>
        <v/>
      </c>
      <c r="B817" s="291"/>
      <c r="C817" s="945"/>
      <c r="D817" s="945"/>
      <c r="E817" s="945"/>
      <c r="F817" s="945"/>
      <c r="G817" s="945"/>
      <c r="H817" s="945"/>
      <c r="I817" s="945"/>
      <c r="J817" s="945"/>
      <c r="K817" s="293"/>
      <c r="M817" s="521"/>
      <c r="N817" s="291"/>
      <c r="O817" s="945"/>
      <c r="P817" s="945"/>
      <c r="Q817" s="945"/>
      <c r="R817" s="945"/>
      <c r="S817" s="945"/>
      <c r="T817" s="945"/>
      <c r="U817" s="945"/>
      <c r="V817" s="945"/>
      <c r="W817" s="293"/>
    </row>
    <row r="818" spans="1:23" ht="15.75" thickBot="1" x14ac:dyDescent="0.3">
      <c r="A818" s="138" t="str">
        <f>IF(COUNT('Séries-DWF'!$A$11:$A$50)&gt;'Etiquette DWF'!N852,"X","")</f>
        <v/>
      </c>
      <c r="B818" s="291"/>
      <c r="C818" s="933" t="s">
        <v>262</v>
      </c>
      <c r="D818" s="934"/>
      <c r="E818" s="530"/>
      <c r="F818" s="531"/>
      <c r="G818" s="531"/>
      <c r="H818" s="531"/>
      <c r="I818" s="531"/>
      <c r="J818" s="532"/>
      <c r="K818" s="293"/>
      <c r="M818" s="521"/>
      <c r="N818" s="291"/>
      <c r="O818" s="933" t="s">
        <v>262</v>
      </c>
      <c r="P818" s="934"/>
      <c r="Q818" s="530"/>
      <c r="R818" s="531"/>
      <c r="S818" s="531"/>
      <c r="T818" s="531"/>
      <c r="U818" s="531"/>
      <c r="V818" s="532"/>
      <c r="W818" s="293"/>
    </row>
    <row r="819" spans="1:23" ht="15.75" thickBot="1" x14ac:dyDescent="0.3">
      <c r="A819" s="138" t="str">
        <f>IF(COUNT('Séries-DWF'!$A$11:$A$50)&gt;'Etiquette DWF'!N852,"X","")</f>
        <v/>
      </c>
      <c r="B819" s="291"/>
      <c r="C819" s="515"/>
      <c r="D819" s="515"/>
      <c r="E819" s="289"/>
      <c r="F819" s="289"/>
      <c r="G819" s="289"/>
      <c r="H819" s="289"/>
      <c r="I819" s="289"/>
      <c r="J819" s="289"/>
      <c r="K819" s="293"/>
      <c r="M819" s="521"/>
      <c r="N819" s="291"/>
      <c r="O819" s="515"/>
      <c r="P819" s="515"/>
      <c r="Q819" s="289"/>
      <c r="R819" s="289"/>
      <c r="S819" s="289"/>
      <c r="T819" s="289"/>
      <c r="U819" s="289"/>
      <c r="V819" s="289"/>
      <c r="W819" s="293"/>
    </row>
    <row r="820" spans="1:23" x14ac:dyDescent="0.25">
      <c r="A820" s="138" t="str">
        <f>IF(COUNT('Séries-DWF'!$A$11:$A$50)&gt;'Etiquette DWF'!N852,"X","")</f>
        <v/>
      </c>
      <c r="B820" s="291"/>
      <c r="C820" s="976" t="s">
        <v>260</v>
      </c>
      <c r="D820" s="977"/>
      <c r="E820" s="959"/>
      <c r="F820" s="959"/>
      <c r="G820" s="959"/>
      <c r="H820" s="959"/>
      <c r="I820" s="959"/>
      <c r="J820" s="960"/>
      <c r="K820" s="293"/>
      <c r="M820" s="521"/>
      <c r="N820" s="291"/>
      <c r="O820" s="976" t="s">
        <v>260</v>
      </c>
      <c r="P820" s="977"/>
      <c r="Q820" s="959"/>
      <c r="R820" s="959"/>
      <c r="S820" s="959"/>
      <c r="T820" s="959"/>
      <c r="U820" s="959"/>
      <c r="V820" s="960"/>
      <c r="W820" s="293"/>
    </row>
    <row r="821" spans="1:23" x14ac:dyDescent="0.25">
      <c r="A821" s="138" t="str">
        <f>IF(COUNT('Séries-DWF'!$A$11:$A$50)&gt;'Etiquette DWF'!N852,"X","")</f>
        <v/>
      </c>
      <c r="B821" s="291"/>
      <c r="C821" s="971"/>
      <c r="D821" s="972"/>
      <c r="E821" s="949"/>
      <c r="F821" s="949"/>
      <c r="G821" s="949"/>
      <c r="H821" s="949"/>
      <c r="I821" s="949"/>
      <c r="J821" s="950"/>
      <c r="K821" s="293"/>
      <c r="M821" s="521"/>
      <c r="N821" s="291"/>
      <c r="O821" s="971"/>
      <c r="P821" s="972"/>
      <c r="Q821" s="949"/>
      <c r="R821" s="949"/>
      <c r="S821" s="949"/>
      <c r="T821" s="949"/>
      <c r="U821" s="949"/>
      <c r="V821" s="950"/>
      <c r="W821" s="293"/>
    </row>
    <row r="822" spans="1:23" x14ac:dyDescent="0.25">
      <c r="A822" s="138" t="str">
        <f>IF(COUNT('Séries-DWF'!$A$11:$A$50)&gt;'Etiquette DWF'!N852,"X","")</f>
        <v/>
      </c>
      <c r="B822" s="291"/>
      <c r="C822" s="971" t="s">
        <v>261</v>
      </c>
      <c r="D822" s="972"/>
      <c r="E822" s="949"/>
      <c r="F822" s="949"/>
      <c r="G822" s="949"/>
      <c r="H822" s="949"/>
      <c r="I822" s="949"/>
      <c r="J822" s="950"/>
      <c r="K822" s="293"/>
      <c r="M822" s="521"/>
      <c r="N822" s="291"/>
      <c r="O822" s="971" t="s">
        <v>261</v>
      </c>
      <c r="P822" s="972"/>
      <c r="Q822" s="949"/>
      <c r="R822" s="949"/>
      <c r="S822" s="949"/>
      <c r="T822" s="949"/>
      <c r="U822" s="949"/>
      <c r="V822" s="950"/>
      <c r="W822" s="293"/>
    </row>
    <row r="823" spans="1:23" ht="15.75" thickBot="1" x14ac:dyDescent="0.3">
      <c r="A823" s="138" t="str">
        <f>IF(COUNT('Séries-DWF'!$A$11:$A$50)&gt;'Etiquette DWF'!N852,"X","")</f>
        <v/>
      </c>
      <c r="B823" s="291"/>
      <c r="C823" s="973"/>
      <c r="D823" s="974"/>
      <c r="E823" s="954"/>
      <c r="F823" s="954"/>
      <c r="G823" s="954"/>
      <c r="H823" s="954"/>
      <c r="I823" s="954"/>
      <c r="J823" s="955"/>
      <c r="K823" s="293"/>
      <c r="M823" s="521"/>
      <c r="N823" s="291"/>
      <c r="O823" s="973"/>
      <c r="P823" s="974"/>
      <c r="Q823" s="954"/>
      <c r="R823" s="954"/>
      <c r="S823" s="954"/>
      <c r="T823" s="954"/>
      <c r="U823" s="954"/>
      <c r="V823" s="955"/>
      <c r="W823" s="293"/>
    </row>
    <row r="824" spans="1:23" ht="15.75" thickBot="1" x14ac:dyDescent="0.3">
      <c r="A824" s="138" t="str">
        <f>IF(COUNT('Séries-DWF'!$A$11:$A$50)&gt;'Etiquette DWF'!N852,"X","")</f>
        <v/>
      </c>
      <c r="B824" s="291"/>
      <c r="C824" s="292"/>
      <c r="D824" s="292"/>
      <c r="E824" s="292"/>
      <c r="F824" s="292"/>
      <c r="G824" s="292"/>
      <c r="H824" s="292"/>
      <c r="I824" s="292"/>
      <c r="J824" s="292"/>
      <c r="K824" s="293"/>
      <c r="M824" s="521"/>
      <c r="N824" s="291"/>
      <c r="O824" s="292"/>
      <c r="P824" s="292"/>
      <c r="Q824" s="292"/>
      <c r="R824" s="292"/>
      <c r="S824" s="292"/>
      <c r="T824" s="292"/>
      <c r="U824" s="292"/>
      <c r="V824" s="292"/>
      <c r="W824" s="293"/>
    </row>
    <row r="825" spans="1:23" x14ac:dyDescent="0.25">
      <c r="A825" s="138" t="str">
        <f>IF(COUNT('Séries-DWF'!$A$11:$A$50)&gt;'Etiquette DWF'!N852,"X","")</f>
        <v/>
      </c>
      <c r="B825" s="291"/>
      <c r="C825" s="956" t="s">
        <v>132</v>
      </c>
      <c r="D825" s="880" t="s">
        <v>133</v>
      </c>
      <c r="E825" s="871"/>
      <c r="F825" s="871"/>
      <c r="G825" s="871"/>
      <c r="H825" s="871"/>
      <c r="I825" s="959"/>
      <c r="J825" s="960"/>
      <c r="K825" s="293"/>
      <c r="M825" s="521"/>
      <c r="N825" s="291"/>
      <c r="O825" s="956" t="s">
        <v>132</v>
      </c>
      <c r="P825" s="880" t="s">
        <v>133</v>
      </c>
      <c r="Q825" s="871"/>
      <c r="R825" s="871"/>
      <c r="S825" s="871"/>
      <c r="T825" s="871"/>
      <c r="U825" s="959"/>
      <c r="V825" s="960"/>
      <c r="W825" s="293"/>
    </row>
    <row r="826" spans="1:23" x14ac:dyDescent="0.25">
      <c r="A826" s="138" t="str">
        <f>IF(COUNT('Séries-DWF'!$A$11:$A$50)&gt;'Etiquette DWF'!N852,"X","")</f>
        <v/>
      </c>
      <c r="B826" s="291"/>
      <c r="C826" s="957"/>
      <c r="D826" s="859" t="s">
        <v>134</v>
      </c>
      <c r="E826" s="864"/>
      <c r="F826" s="864"/>
      <c r="G826" s="864"/>
      <c r="H826" s="864"/>
      <c r="I826" s="949"/>
      <c r="J826" s="950"/>
      <c r="K826" s="293"/>
      <c r="M826" s="521"/>
      <c r="N826" s="291"/>
      <c r="O826" s="957"/>
      <c r="P826" s="859" t="s">
        <v>134</v>
      </c>
      <c r="Q826" s="864"/>
      <c r="R826" s="864"/>
      <c r="S826" s="864"/>
      <c r="T826" s="864"/>
      <c r="U826" s="949"/>
      <c r="V826" s="950"/>
      <c r="W826" s="293"/>
    </row>
    <row r="827" spans="1:23" x14ac:dyDescent="0.25">
      <c r="A827" s="138" t="str">
        <f>IF(COUNT('Séries-DWF'!$A$11:$A$50)&gt;'Etiquette DWF'!N852,"X","")</f>
        <v/>
      </c>
      <c r="B827" s="291"/>
      <c r="C827" s="957"/>
      <c r="D827" s="859" t="s">
        <v>135</v>
      </c>
      <c r="E827" s="864"/>
      <c r="F827" s="864"/>
      <c r="G827" s="864"/>
      <c r="H827" s="864"/>
      <c r="I827" s="949"/>
      <c r="J827" s="950"/>
      <c r="K827" s="293"/>
      <c r="M827" s="521"/>
      <c r="N827" s="291"/>
      <c r="O827" s="957"/>
      <c r="P827" s="859" t="s">
        <v>135</v>
      </c>
      <c r="Q827" s="864"/>
      <c r="R827" s="864"/>
      <c r="S827" s="864"/>
      <c r="T827" s="864"/>
      <c r="U827" s="949"/>
      <c r="V827" s="950"/>
      <c r="W827" s="293"/>
    </row>
    <row r="828" spans="1:23" x14ac:dyDescent="0.25">
      <c r="A828" s="138" t="str">
        <f>IF(COUNT('Séries-DWF'!$A$11:$A$50)&gt;'Etiquette DWF'!N852,"X","")</f>
        <v/>
      </c>
      <c r="B828" s="291"/>
      <c r="C828" s="957"/>
      <c r="D828" s="859" t="s">
        <v>136</v>
      </c>
      <c r="E828" s="864"/>
      <c r="F828" s="864"/>
      <c r="G828" s="864"/>
      <c r="H828" s="864"/>
      <c r="I828" s="949"/>
      <c r="J828" s="950"/>
      <c r="K828" s="293"/>
      <c r="M828" s="521"/>
      <c r="N828" s="291"/>
      <c r="O828" s="957"/>
      <c r="P828" s="859" t="s">
        <v>136</v>
      </c>
      <c r="Q828" s="864"/>
      <c r="R828" s="864"/>
      <c r="S828" s="864"/>
      <c r="T828" s="864"/>
      <c r="U828" s="949"/>
      <c r="V828" s="950"/>
      <c r="W828" s="293"/>
    </row>
    <row r="829" spans="1:23" x14ac:dyDescent="0.25">
      <c r="A829" s="138" t="str">
        <f>IF(COUNT('Séries-DWF'!$A$11:$A$50)&gt;'Etiquette DWF'!N852,"X","")</f>
        <v/>
      </c>
      <c r="B829" s="291"/>
      <c r="C829" s="957"/>
      <c r="D829" s="859" t="s">
        <v>137</v>
      </c>
      <c r="E829" s="864"/>
      <c r="F829" s="864"/>
      <c r="G829" s="864"/>
      <c r="H829" s="864"/>
      <c r="I829" s="949"/>
      <c r="J829" s="950"/>
      <c r="K829" s="293"/>
      <c r="M829" s="521"/>
      <c r="N829" s="291"/>
      <c r="O829" s="957"/>
      <c r="P829" s="859" t="s">
        <v>137</v>
      </c>
      <c r="Q829" s="864"/>
      <c r="R829" s="864"/>
      <c r="S829" s="864"/>
      <c r="T829" s="864"/>
      <c r="U829" s="949"/>
      <c r="V829" s="950"/>
      <c r="W829" s="293"/>
    </row>
    <row r="830" spans="1:23" ht="15.75" thickBot="1" x14ac:dyDescent="0.3">
      <c r="A830" s="138" t="str">
        <f>IF(COUNT('Séries-DWF'!$A$11:$A$50)&gt;'Etiquette DWF'!N852,"X","")</f>
        <v/>
      </c>
      <c r="B830" s="291"/>
      <c r="C830" s="958"/>
      <c r="D830" s="862" t="s">
        <v>138</v>
      </c>
      <c r="E830" s="975"/>
      <c r="F830" s="975"/>
      <c r="G830" s="975"/>
      <c r="H830" s="975"/>
      <c r="I830" s="954"/>
      <c r="J830" s="955"/>
      <c r="K830" s="293"/>
      <c r="M830" s="521"/>
      <c r="N830" s="291"/>
      <c r="O830" s="958"/>
      <c r="P830" s="862" t="s">
        <v>138</v>
      </c>
      <c r="Q830" s="975"/>
      <c r="R830" s="975"/>
      <c r="S830" s="975"/>
      <c r="T830" s="975"/>
      <c r="U830" s="954"/>
      <c r="V830" s="955"/>
      <c r="W830" s="293"/>
    </row>
    <row r="831" spans="1:23" x14ac:dyDescent="0.25">
      <c r="A831" s="138" t="str">
        <f>IF(COUNT('Séries-DWF'!$A$11:$A$50)&gt;'Etiquette DWF'!N852,"X","")</f>
        <v/>
      </c>
      <c r="B831" s="291"/>
      <c r="C831" s="961" t="s">
        <v>145</v>
      </c>
      <c r="D831" s="963" t="s">
        <v>146</v>
      </c>
      <c r="E831" s="964"/>
      <c r="F831" s="964"/>
      <c r="G831" s="964"/>
      <c r="H831" s="964"/>
      <c r="I831" s="965"/>
      <c r="J831" s="966"/>
      <c r="K831" s="293"/>
      <c r="M831" s="521"/>
      <c r="N831" s="291"/>
      <c r="O831" s="961" t="s">
        <v>145</v>
      </c>
      <c r="P831" s="963" t="s">
        <v>146</v>
      </c>
      <c r="Q831" s="964"/>
      <c r="R831" s="964"/>
      <c r="S831" s="964"/>
      <c r="T831" s="964"/>
      <c r="U831" s="965"/>
      <c r="V831" s="966"/>
      <c r="W831" s="293"/>
    </row>
    <row r="832" spans="1:23" x14ac:dyDescent="0.25">
      <c r="A832" s="138" t="str">
        <f>IF(COUNT('Séries-DWF'!$A$11:$A$50)&gt;'Etiquette DWF'!N852,"X","")</f>
        <v/>
      </c>
      <c r="B832" s="291"/>
      <c r="C832" s="957"/>
      <c r="D832" s="859" t="s">
        <v>147</v>
      </c>
      <c r="E832" s="864"/>
      <c r="F832" s="864"/>
      <c r="G832" s="864"/>
      <c r="H832" s="864"/>
      <c r="I832" s="949"/>
      <c r="J832" s="950"/>
      <c r="K832" s="293"/>
      <c r="M832" s="521"/>
      <c r="N832" s="291"/>
      <c r="O832" s="957"/>
      <c r="P832" s="859" t="s">
        <v>147</v>
      </c>
      <c r="Q832" s="864"/>
      <c r="R832" s="864"/>
      <c r="S832" s="864"/>
      <c r="T832" s="864"/>
      <c r="U832" s="949"/>
      <c r="V832" s="950"/>
      <c r="W832" s="293"/>
    </row>
    <row r="833" spans="1:23" x14ac:dyDescent="0.25">
      <c r="A833" s="138" t="str">
        <f>IF(COUNT('Séries-DWF'!$A$11:$A$50)&gt;'Etiquette DWF'!N852,"X","")</f>
        <v/>
      </c>
      <c r="B833" s="291"/>
      <c r="C833" s="957"/>
      <c r="D833" s="859" t="s">
        <v>148</v>
      </c>
      <c r="E833" s="864"/>
      <c r="F833" s="864"/>
      <c r="G833" s="864"/>
      <c r="H833" s="864"/>
      <c r="I833" s="949"/>
      <c r="J833" s="950"/>
      <c r="K833" s="293"/>
      <c r="M833" s="521"/>
      <c r="N833" s="291"/>
      <c r="O833" s="957"/>
      <c r="P833" s="859" t="s">
        <v>148</v>
      </c>
      <c r="Q833" s="864"/>
      <c r="R833" s="864"/>
      <c r="S833" s="864"/>
      <c r="T833" s="864"/>
      <c r="U833" s="949"/>
      <c r="V833" s="950"/>
      <c r="W833" s="293"/>
    </row>
    <row r="834" spans="1:23" x14ac:dyDescent="0.25">
      <c r="A834" s="138" t="str">
        <f>IF(COUNT('Séries-DWF'!$A$11:$A$50)&gt;'Etiquette DWF'!N852,"X","")</f>
        <v/>
      </c>
      <c r="B834" s="291"/>
      <c r="C834" s="957"/>
      <c r="D834" s="859" t="s">
        <v>149</v>
      </c>
      <c r="E834" s="864"/>
      <c r="F834" s="864"/>
      <c r="G834" s="864"/>
      <c r="H834" s="864"/>
      <c r="I834" s="949"/>
      <c r="J834" s="950"/>
      <c r="K834" s="293"/>
      <c r="M834" s="521"/>
      <c r="N834" s="291"/>
      <c r="O834" s="957"/>
      <c r="P834" s="859" t="s">
        <v>149</v>
      </c>
      <c r="Q834" s="864"/>
      <c r="R834" s="864"/>
      <c r="S834" s="864"/>
      <c r="T834" s="864"/>
      <c r="U834" s="949"/>
      <c r="V834" s="950"/>
      <c r="W834" s="293"/>
    </row>
    <row r="835" spans="1:23" x14ac:dyDescent="0.25">
      <c r="A835" s="138" t="str">
        <f>IF(COUNT('Séries-DWF'!$A$11:$A$50)&gt;'Etiquette DWF'!N852,"X","")</f>
        <v/>
      </c>
      <c r="B835" s="291"/>
      <c r="C835" s="957"/>
      <c r="D835" s="859" t="s">
        <v>150</v>
      </c>
      <c r="E835" s="864"/>
      <c r="F835" s="864"/>
      <c r="G835" s="864"/>
      <c r="H835" s="864"/>
      <c r="I835" s="949"/>
      <c r="J835" s="950"/>
      <c r="K835" s="293"/>
      <c r="M835" s="521"/>
      <c r="N835" s="291"/>
      <c r="O835" s="957"/>
      <c r="P835" s="859" t="s">
        <v>150</v>
      </c>
      <c r="Q835" s="864"/>
      <c r="R835" s="864"/>
      <c r="S835" s="864"/>
      <c r="T835" s="864"/>
      <c r="U835" s="949"/>
      <c r="V835" s="950"/>
      <c r="W835" s="293"/>
    </row>
    <row r="836" spans="1:23" x14ac:dyDescent="0.25">
      <c r="A836" s="138" t="str">
        <f>IF(COUNT('Séries-DWF'!$A$11:$A$50)&gt;'Etiquette DWF'!N852,"X","")</f>
        <v/>
      </c>
      <c r="B836" s="291"/>
      <c r="C836" s="957"/>
      <c r="D836" s="859" t="s">
        <v>151</v>
      </c>
      <c r="E836" s="864"/>
      <c r="F836" s="864"/>
      <c r="G836" s="864"/>
      <c r="H836" s="864"/>
      <c r="I836" s="949"/>
      <c r="J836" s="950"/>
      <c r="K836" s="293"/>
      <c r="M836" s="521"/>
      <c r="N836" s="291"/>
      <c r="O836" s="957"/>
      <c r="P836" s="859" t="s">
        <v>151</v>
      </c>
      <c r="Q836" s="864"/>
      <c r="R836" s="864"/>
      <c r="S836" s="864"/>
      <c r="T836" s="864"/>
      <c r="U836" s="949"/>
      <c r="V836" s="950"/>
      <c r="W836" s="293"/>
    </row>
    <row r="837" spans="1:23" ht="15.75" thickBot="1" x14ac:dyDescent="0.3">
      <c r="A837" s="138" t="str">
        <f>IF(COUNT('Séries-DWF'!$A$11:$A$50)&gt;'Etiquette DWF'!N852,"X","")</f>
        <v/>
      </c>
      <c r="B837" s="291"/>
      <c r="C837" s="962"/>
      <c r="D837" s="967" t="s">
        <v>152</v>
      </c>
      <c r="E837" s="968"/>
      <c r="F837" s="968"/>
      <c r="G837" s="968"/>
      <c r="H837" s="968"/>
      <c r="I837" s="969"/>
      <c r="J837" s="970"/>
      <c r="K837" s="293"/>
      <c r="M837" s="521"/>
      <c r="N837" s="291"/>
      <c r="O837" s="962"/>
      <c r="P837" s="967" t="s">
        <v>152</v>
      </c>
      <c r="Q837" s="968"/>
      <c r="R837" s="968"/>
      <c r="S837" s="968"/>
      <c r="T837" s="968"/>
      <c r="U837" s="969"/>
      <c r="V837" s="970"/>
      <c r="W837" s="293"/>
    </row>
    <row r="838" spans="1:23" x14ac:dyDescent="0.25">
      <c r="A838" s="138" t="str">
        <f>IF(COUNT('Séries-DWF'!$A$11:$A$50)&gt;'Etiquette DWF'!N852,"X","")</f>
        <v/>
      </c>
      <c r="B838" s="291"/>
      <c r="C838" s="956" t="s">
        <v>126</v>
      </c>
      <c r="D838" s="918" t="s">
        <v>263</v>
      </c>
      <c r="E838" s="919"/>
      <c r="F838" s="920"/>
      <c r="G838" s="416" t="s">
        <v>174</v>
      </c>
      <c r="H838" s="416"/>
      <c r="I838" s="959"/>
      <c r="J838" s="960"/>
      <c r="K838" s="293"/>
      <c r="M838" s="521"/>
      <c r="N838" s="291"/>
      <c r="O838" s="956" t="s">
        <v>126</v>
      </c>
      <c r="P838" s="918" t="s">
        <v>263</v>
      </c>
      <c r="Q838" s="919"/>
      <c r="R838" s="920"/>
      <c r="S838" s="416" t="s">
        <v>174</v>
      </c>
      <c r="T838" s="416"/>
      <c r="U838" s="959"/>
      <c r="V838" s="960"/>
      <c r="W838" s="293"/>
    </row>
    <row r="839" spans="1:23" x14ac:dyDescent="0.25">
      <c r="A839" s="138" t="str">
        <f>IF(COUNT('Séries-DWF'!$A$11:$A$50)&gt;'Etiquette DWF'!N852,"X","")</f>
        <v/>
      </c>
      <c r="B839" s="291"/>
      <c r="C839" s="957"/>
      <c r="D839" s="913" t="s">
        <v>128</v>
      </c>
      <c r="E839" s="914"/>
      <c r="F839" s="915"/>
      <c r="G839" s="110" t="s">
        <v>266</v>
      </c>
      <c r="H839" s="110"/>
      <c r="I839" s="949"/>
      <c r="J839" s="950"/>
      <c r="K839" s="293"/>
      <c r="M839" s="521"/>
      <c r="N839" s="291"/>
      <c r="O839" s="957"/>
      <c r="P839" s="913" t="s">
        <v>128</v>
      </c>
      <c r="Q839" s="914"/>
      <c r="R839" s="915"/>
      <c r="S839" s="110" t="s">
        <v>266</v>
      </c>
      <c r="T839" s="110"/>
      <c r="U839" s="949"/>
      <c r="V839" s="950"/>
      <c r="W839" s="293"/>
    </row>
    <row r="840" spans="1:23" x14ac:dyDescent="0.25">
      <c r="A840" s="138" t="str">
        <f>IF(COUNT('Séries-DWF'!$A$11:$A$50)&gt;'Etiquette DWF'!N852,"X","")</f>
        <v/>
      </c>
      <c r="B840" s="291"/>
      <c r="C840" s="957"/>
      <c r="D840" s="913" t="s">
        <v>264</v>
      </c>
      <c r="E840" s="914"/>
      <c r="F840" s="915"/>
      <c r="G840" s="110" t="s">
        <v>265</v>
      </c>
      <c r="H840" s="110"/>
      <c r="I840" s="949"/>
      <c r="J840" s="950"/>
      <c r="K840" s="293"/>
      <c r="M840" s="521"/>
      <c r="N840" s="291"/>
      <c r="O840" s="957"/>
      <c r="P840" s="913" t="s">
        <v>264</v>
      </c>
      <c r="Q840" s="914"/>
      <c r="R840" s="915"/>
      <c r="S840" s="110" t="s">
        <v>265</v>
      </c>
      <c r="T840" s="110"/>
      <c r="U840" s="949"/>
      <c r="V840" s="950"/>
      <c r="W840" s="293"/>
    </row>
    <row r="841" spans="1:23" x14ac:dyDescent="0.25">
      <c r="A841" s="138" t="str">
        <f>IF(COUNT('Séries-DWF'!$A$11:$A$50)&gt;'Etiquette DWF'!N852,"X","")</f>
        <v/>
      </c>
      <c r="B841" s="291"/>
      <c r="C841" s="957"/>
      <c r="D841" s="533" t="s">
        <v>267</v>
      </c>
      <c r="E841" s="518"/>
      <c r="F841" s="518"/>
      <c r="G841" s="110" t="s">
        <v>164</v>
      </c>
      <c r="H841" s="110"/>
      <c r="I841" s="949"/>
      <c r="J841" s="950"/>
      <c r="K841" s="293"/>
      <c r="M841" s="521"/>
      <c r="N841" s="291"/>
      <c r="O841" s="957"/>
      <c r="P841" s="533" t="s">
        <v>267</v>
      </c>
      <c r="Q841" s="518"/>
      <c r="R841" s="518"/>
      <c r="S841" s="110" t="s">
        <v>164</v>
      </c>
      <c r="T841" s="110"/>
      <c r="U841" s="949"/>
      <c r="V841" s="950"/>
      <c r="W841" s="293"/>
    </row>
    <row r="842" spans="1:23" ht="15.75" thickBot="1" x14ac:dyDescent="0.3">
      <c r="A842" s="138" t="str">
        <f>IF(COUNT('Séries-DWF'!$A$11:$A$50)&gt;'Etiquette DWF'!N852,"X","")</f>
        <v/>
      </c>
      <c r="B842" s="291"/>
      <c r="C842" s="958"/>
      <c r="D842" s="534" t="s">
        <v>268</v>
      </c>
      <c r="E842" s="519"/>
      <c r="F842" s="519"/>
      <c r="G842" s="3" t="s">
        <v>164</v>
      </c>
      <c r="H842" s="3"/>
      <c r="I842" s="954"/>
      <c r="J842" s="955"/>
      <c r="K842" s="293"/>
      <c r="M842" s="521"/>
      <c r="N842" s="291"/>
      <c r="O842" s="958"/>
      <c r="P842" s="534" t="s">
        <v>268</v>
      </c>
      <c r="Q842" s="519"/>
      <c r="R842" s="519"/>
      <c r="S842" s="3" t="s">
        <v>164</v>
      </c>
      <c r="T842" s="3"/>
      <c r="U842" s="954"/>
      <c r="V842" s="955"/>
      <c r="W842" s="293"/>
    </row>
    <row r="843" spans="1:23" ht="15.75" thickBot="1" x14ac:dyDescent="0.3">
      <c r="A843" s="138" t="str">
        <f>IF(COUNT('Séries-DWF'!$A$11:$A$50)&gt;'Etiquette DWF'!N852,"X","")</f>
        <v/>
      </c>
      <c r="B843" s="291"/>
      <c r="C843" s="292"/>
      <c r="D843" s="292"/>
      <c r="E843" s="292"/>
      <c r="F843" s="292"/>
      <c r="G843" s="292"/>
      <c r="H843" s="292"/>
      <c r="I843" s="292"/>
      <c r="J843" s="292"/>
      <c r="K843" s="293"/>
      <c r="M843" s="521"/>
      <c r="N843" s="291"/>
      <c r="O843" s="292"/>
      <c r="P843" s="292"/>
      <c r="Q843" s="292"/>
      <c r="R843" s="292"/>
      <c r="S843" s="292"/>
      <c r="T843" s="292"/>
      <c r="U843" s="292"/>
      <c r="V843" s="292"/>
      <c r="W843" s="293"/>
    </row>
    <row r="844" spans="1:23" ht="18.75" x14ac:dyDescent="0.3">
      <c r="A844" s="138" t="str">
        <f>IF(COUNT('Séries-DWF'!$A$11:$A$50)&gt;'Etiquette DWF'!N852,"X","")</f>
        <v/>
      </c>
      <c r="B844" s="291"/>
      <c r="C844" s="901" t="s">
        <v>269</v>
      </c>
      <c r="D844" s="902"/>
      <c r="E844" s="902"/>
      <c r="F844" s="902"/>
      <c r="G844" s="902"/>
      <c r="H844" s="902"/>
      <c r="I844" s="902"/>
      <c r="J844" s="903"/>
      <c r="K844" s="293"/>
      <c r="M844" s="521"/>
      <c r="N844" s="291"/>
      <c r="O844" s="901" t="s">
        <v>269</v>
      </c>
      <c r="P844" s="902"/>
      <c r="Q844" s="902"/>
      <c r="R844" s="902"/>
      <c r="S844" s="902"/>
      <c r="T844" s="902"/>
      <c r="U844" s="902"/>
      <c r="V844" s="903"/>
      <c r="W844" s="293"/>
    </row>
    <row r="845" spans="1:23" x14ac:dyDescent="0.25">
      <c r="A845" s="138" t="str">
        <f>IF(COUNT('Séries-DWF'!$A$11:$A$50)&gt;'Etiquette DWF'!N852,"X","")</f>
        <v/>
      </c>
      <c r="B845" s="291"/>
      <c r="C845" s="904"/>
      <c r="D845" s="905"/>
      <c r="E845" s="905"/>
      <c r="F845" s="905"/>
      <c r="G845" s="905"/>
      <c r="H845" s="905"/>
      <c r="I845" s="905"/>
      <c r="J845" s="906"/>
      <c r="K845" s="293"/>
      <c r="M845" s="521"/>
      <c r="N845" s="291"/>
      <c r="O845" s="904"/>
      <c r="P845" s="905"/>
      <c r="Q845" s="905"/>
      <c r="R845" s="905"/>
      <c r="S845" s="905"/>
      <c r="T845" s="905"/>
      <c r="U845" s="905"/>
      <c r="V845" s="906"/>
      <c r="W845" s="293"/>
    </row>
    <row r="846" spans="1:23" x14ac:dyDescent="0.25">
      <c r="A846" s="138" t="str">
        <f>IF(COUNT('Séries-DWF'!$A$11:$A$50)&gt;'Etiquette DWF'!N852,"X","")</f>
        <v/>
      </c>
      <c r="B846" s="291"/>
      <c r="C846" s="907"/>
      <c r="D846" s="908"/>
      <c r="E846" s="908"/>
      <c r="F846" s="908"/>
      <c r="G846" s="908"/>
      <c r="H846" s="908"/>
      <c r="I846" s="908"/>
      <c r="J846" s="909"/>
      <c r="K846" s="293"/>
      <c r="M846" s="521"/>
      <c r="N846" s="291"/>
      <c r="O846" s="907"/>
      <c r="P846" s="908"/>
      <c r="Q846" s="908"/>
      <c r="R846" s="908"/>
      <c r="S846" s="908"/>
      <c r="T846" s="908"/>
      <c r="U846" s="908"/>
      <c r="V846" s="909"/>
      <c r="W846" s="293"/>
    </row>
    <row r="847" spans="1:23" x14ac:dyDescent="0.25">
      <c r="A847" s="138" t="str">
        <f>IF(COUNT('Séries-DWF'!$A$11:$A$50)&gt;'Etiquette DWF'!N852,"X","")</f>
        <v/>
      </c>
      <c r="B847" s="291"/>
      <c r="C847" s="907"/>
      <c r="D847" s="908"/>
      <c r="E847" s="908"/>
      <c r="F847" s="908"/>
      <c r="G847" s="908"/>
      <c r="H847" s="908"/>
      <c r="I847" s="908"/>
      <c r="J847" s="909"/>
      <c r="K847" s="293"/>
      <c r="M847" s="521"/>
      <c r="N847" s="291"/>
      <c r="O847" s="907"/>
      <c r="P847" s="908"/>
      <c r="Q847" s="908"/>
      <c r="R847" s="908"/>
      <c r="S847" s="908"/>
      <c r="T847" s="908"/>
      <c r="U847" s="908"/>
      <c r="V847" s="909"/>
      <c r="W847" s="293"/>
    </row>
    <row r="848" spans="1:23" ht="15.75" thickBot="1" x14ac:dyDescent="0.3">
      <c r="A848" s="138" t="str">
        <f>IF(COUNT('Séries-DWF'!$A$11:$A$50)&gt;'Etiquette DWF'!N852,"X","")</f>
        <v/>
      </c>
      <c r="B848" s="291"/>
      <c r="C848" s="910"/>
      <c r="D848" s="911"/>
      <c r="E848" s="911"/>
      <c r="F848" s="911"/>
      <c r="G848" s="911"/>
      <c r="H848" s="911"/>
      <c r="I848" s="911"/>
      <c r="J848" s="912"/>
      <c r="K848" s="293"/>
      <c r="M848" s="521"/>
      <c r="N848" s="291"/>
      <c r="O848" s="910"/>
      <c r="P848" s="911"/>
      <c r="Q848" s="911"/>
      <c r="R848" s="911"/>
      <c r="S848" s="911"/>
      <c r="T848" s="911"/>
      <c r="U848" s="911"/>
      <c r="V848" s="912"/>
      <c r="W848" s="293"/>
    </row>
    <row r="849" spans="1:23" ht="15.75" thickBot="1" x14ac:dyDescent="0.3">
      <c r="A849" s="138" t="str">
        <f>IF(COUNT('Séries-DWF'!$A$11:$A$50)&gt;'Etiquette DWF'!N852,"X","")</f>
        <v/>
      </c>
      <c r="B849" s="294"/>
      <c r="C849" s="295"/>
      <c r="D849" s="295"/>
      <c r="E849" s="295"/>
      <c r="F849" s="295"/>
      <c r="G849" s="295"/>
      <c r="H849" s="295"/>
      <c r="I849" s="295"/>
      <c r="J849" s="295"/>
      <c r="K849" s="296"/>
      <c r="M849" s="521"/>
      <c r="N849" s="294"/>
      <c r="O849" s="295"/>
      <c r="P849" s="295"/>
      <c r="Q849" s="295"/>
      <c r="R849" s="295"/>
      <c r="S849" s="295"/>
      <c r="T849" s="295"/>
      <c r="U849" s="295"/>
      <c r="V849" s="295"/>
      <c r="W849" s="296"/>
    </row>
    <row r="850" spans="1:23" ht="15" customHeight="1" x14ac:dyDescent="0.25">
      <c r="A850" s="138" t="str">
        <f>IF(COUNT('Séries-DWF'!$A$11:$A$50)&gt;'Etiquette DWF'!N852,"X","")</f>
        <v/>
      </c>
      <c r="B850" s="522"/>
      <c r="C850" s="522"/>
      <c r="D850" s="522"/>
      <c r="E850" s="522"/>
      <c r="F850" s="522"/>
      <c r="G850" s="522"/>
      <c r="H850" s="522"/>
      <c r="I850" s="522"/>
      <c r="J850" s="522"/>
      <c r="K850" s="522"/>
      <c r="L850" s="522"/>
      <c r="M850" s="523"/>
      <c r="N850" s="522"/>
      <c r="O850" s="522"/>
      <c r="P850" s="522"/>
      <c r="Q850" s="522"/>
      <c r="R850" s="522"/>
      <c r="S850" s="522"/>
      <c r="T850" s="522"/>
      <c r="U850" s="522"/>
      <c r="V850" s="522"/>
      <c r="W850" s="522"/>
    </row>
    <row r="851" spans="1:23" ht="15" customHeight="1" thickBot="1" x14ac:dyDescent="0.3">
      <c r="A851" s="138" t="str">
        <f>IF(COUNT('Séries-DWF'!$A$11:$A$50)&gt;'Etiquette DWF'!N852,"X","")</f>
        <v/>
      </c>
      <c r="M851" s="521"/>
    </row>
    <row r="852" spans="1:23" x14ac:dyDescent="0.25">
      <c r="A852" s="138" t="str">
        <f>IF(COUNT('Séries-DWF'!$A$11:$A$50)&gt;'Etiquette DWF'!N852,"X","")</f>
        <v/>
      </c>
      <c r="B852" s="137">
        <f>N802+1</f>
        <v>34</v>
      </c>
      <c r="C852" s="289"/>
      <c r="D852" s="289"/>
      <c r="E852" s="289"/>
      <c r="F852" s="289"/>
      <c r="G852" s="289"/>
      <c r="H852" s="289"/>
      <c r="I852" s="289"/>
      <c r="J852" s="289"/>
      <c r="K852" s="290"/>
      <c r="M852" s="521"/>
      <c r="N852" s="137">
        <f>B852+1</f>
        <v>35</v>
      </c>
      <c r="O852" s="289"/>
      <c r="P852" s="289"/>
      <c r="Q852" s="289"/>
      <c r="R852" s="289"/>
      <c r="S852" s="289"/>
      <c r="T852" s="289"/>
      <c r="U852" s="289"/>
      <c r="V852" s="289"/>
      <c r="W852" s="290"/>
    </row>
    <row r="853" spans="1:23" ht="23.25" x14ac:dyDescent="0.35">
      <c r="A853" s="138" t="str">
        <f>IF(COUNT('Séries-DWF'!$A$11:$A$50)&gt;'Etiquette DWF'!N852,"X","")</f>
        <v/>
      </c>
      <c r="B853" s="291"/>
      <c r="C853" s="931" t="s">
        <v>246</v>
      </c>
      <c r="D853" s="931"/>
      <c r="E853" s="953" t="str">
        <f ca="1">OFFSET('Séries-DWF'!$A$11,B852,13)</f>
        <v/>
      </c>
      <c r="F853" s="953"/>
      <c r="G853" s="953"/>
      <c r="H853" s="953"/>
      <c r="I853" s="953"/>
      <c r="J853" s="953"/>
      <c r="K853" s="293"/>
      <c r="M853" s="521"/>
      <c r="N853" s="291"/>
      <c r="O853" s="931" t="s">
        <v>246</v>
      </c>
      <c r="P853" s="931"/>
      <c r="Q853" s="953" t="str">
        <f ca="1">OFFSET('Séries-DWF'!$A$11,N852,13)</f>
        <v/>
      </c>
      <c r="R853" s="953"/>
      <c r="S853" s="953"/>
      <c r="T853" s="953"/>
      <c r="U853" s="953"/>
      <c r="V853" s="953"/>
      <c r="W853" s="293"/>
    </row>
    <row r="854" spans="1:23" x14ac:dyDescent="0.25">
      <c r="A854" s="138" t="str">
        <f>IF(COUNT('Séries-DWF'!$A$11:$A$50)&gt;'Etiquette DWF'!N852,"X","")</f>
        <v/>
      </c>
      <c r="B854" s="291"/>
      <c r="C854" s="945"/>
      <c r="D854" s="945"/>
      <c r="E854" s="945"/>
      <c r="F854" s="945"/>
      <c r="G854" s="945"/>
      <c r="H854" s="945"/>
      <c r="I854" s="945"/>
      <c r="J854" s="945"/>
      <c r="K854" s="293"/>
      <c r="M854" s="521"/>
      <c r="N854" s="291"/>
      <c r="O854" s="945"/>
      <c r="P854" s="945"/>
      <c r="Q854" s="945"/>
      <c r="R854" s="945"/>
      <c r="S854" s="945"/>
      <c r="T854" s="945"/>
      <c r="U854" s="945"/>
      <c r="V854" s="945"/>
      <c r="W854" s="293"/>
    </row>
    <row r="855" spans="1:23" ht="21" x14ac:dyDescent="0.35">
      <c r="A855" s="138" t="str">
        <f>IF(COUNT('Séries-DWF'!$A$11:$A$50)&gt;'Etiquette DWF'!N852,"X","")</f>
        <v/>
      </c>
      <c r="B855" s="291"/>
      <c r="C855" s="931" t="s">
        <v>39</v>
      </c>
      <c r="D855" s="931"/>
      <c r="E855" s="932" t="str">
        <f ca="1">OFFSET('Séries-DWF'!$A$11,B852,0)</f>
        <v/>
      </c>
      <c r="F855" s="932"/>
      <c r="G855" s="948" t="s">
        <v>67</v>
      </c>
      <c r="H855" s="948"/>
      <c r="I855" s="932" t="str">
        <f ca="1">OFFSET('Séries-DWF'!$A$11,B852,6)</f>
        <v/>
      </c>
      <c r="J855" s="932"/>
      <c r="K855" s="293"/>
      <c r="M855" s="521"/>
      <c r="N855" s="291"/>
      <c r="O855" s="931" t="s">
        <v>39</v>
      </c>
      <c r="P855" s="931"/>
      <c r="Q855" s="932" t="str">
        <f ca="1">OFFSET('Séries-DWF'!$A$11,N852,0)</f>
        <v/>
      </c>
      <c r="R855" s="932"/>
      <c r="S855" s="948" t="s">
        <v>67</v>
      </c>
      <c r="T855" s="948"/>
      <c r="U855" s="932" t="str">
        <f ca="1">OFFSET('Séries-DWF'!$A$11,N852,6)</f>
        <v/>
      </c>
      <c r="V855" s="932"/>
      <c r="W855" s="293"/>
    </row>
    <row r="856" spans="1:23" ht="23.25" x14ac:dyDescent="0.35">
      <c r="A856" s="138" t="str">
        <f>IF(COUNT('Séries-DWF'!$A$11:$A$50)&gt;'Etiquette DWF'!N852,"X","")</f>
        <v/>
      </c>
      <c r="B856" s="291"/>
      <c r="C856" s="931" t="s">
        <v>1</v>
      </c>
      <c r="D856" s="931"/>
      <c r="E856" s="953" t="str">
        <f ca="1">OFFSET('Séries-DWF'!$A$11,B852,9)</f>
        <v/>
      </c>
      <c r="F856" s="953"/>
      <c r="G856" s="948" t="s">
        <v>2</v>
      </c>
      <c r="H856" s="948"/>
      <c r="I856" s="932" t="str">
        <f ca="1">OFFSET('Séries-DWF'!$A$11,B852,10)</f>
        <v/>
      </c>
      <c r="J856" s="932"/>
      <c r="K856" s="293"/>
      <c r="M856" s="521"/>
      <c r="N856" s="291"/>
      <c r="O856" s="931" t="s">
        <v>1</v>
      </c>
      <c r="P856" s="931"/>
      <c r="Q856" s="953" t="str">
        <f ca="1">OFFSET('Séries-DWF'!$A$11,N852,9)</f>
        <v/>
      </c>
      <c r="R856" s="953"/>
      <c r="S856" s="948" t="s">
        <v>2</v>
      </c>
      <c r="T856" s="948"/>
      <c r="U856" s="932" t="str">
        <f ca="1">OFFSET('Séries-DWF'!$A$11,N852,10)</f>
        <v/>
      </c>
      <c r="V856" s="932"/>
      <c r="W856" s="293"/>
    </row>
    <row r="857" spans="1:23" ht="21" x14ac:dyDescent="0.35">
      <c r="A857" s="138" t="str">
        <f>IF(COUNT('Séries-DWF'!$A$11:$A$50)&gt;'Etiquette DWF'!N852,"X","")</f>
        <v/>
      </c>
      <c r="B857" s="291"/>
      <c r="C857" s="520" t="s">
        <v>258</v>
      </c>
      <c r="D857" s="520"/>
      <c r="E857" s="527" t="str">
        <f ca="1">OFFSET('Séries-DWF'!$A$11,B852,11)</f>
        <v/>
      </c>
      <c r="F857" s="525"/>
      <c r="G857" s="866" t="s">
        <v>270</v>
      </c>
      <c r="H857" s="866"/>
      <c r="I857" s="527" t="str">
        <f ca="1">OFFSET('Séries-DWF'!$A$11,B852,8)</f>
        <v/>
      </c>
      <c r="J857" s="527"/>
      <c r="K857" s="293"/>
      <c r="M857" s="521"/>
      <c r="N857" s="291"/>
      <c r="O857" s="520" t="s">
        <v>258</v>
      </c>
      <c r="P857" s="520"/>
      <c r="Q857" s="527" t="str">
        <f ca="1">OFFSET('Séries-DWF'!$A$11,N852,11)</f>
        <v/>
      </c>
      <c r="R857" s="525"/>
      <c r="S857" s="866" t="s">
        <v>270</v>
      </c>
      <c r="T857" s="866"/>
      <c r="U857" s="527" t="str">
        <f ca="1">OFFSET('Séries-DWF'!$A$11,N852,8)</f>
        <v/>
      </c>
      <c r="V857" s="527"/>
      <c r="W857" s="293"/>
    </row>
    <row r="858" spans="1:23" ht="18.75" x14ac:dyDescent="0.3">
      <c r="A858" s="138" t="str">
        <f>IF(COUNT('Séries-DWF'!$A$11:$A$50)&gt;'Etiquette DWF'!N852,"X","")</f>
        <v/>
      </c>
      <c r="B858" s="291"/>
      <c r="C858" s="952" t="s">
        <v>68</v>
      </c>
      <c r="D858" s="952"/>
      <c r="E858" s="866" t="s">
        <v>69</v>
      </c>
      <c r="F858" s="866"/>
      <c r="G858" s="951" t="str">
        <f ca="1">OFFSET('Séries-DWF'!$A$11,B852,2)</f>
        <v/>
      </c>
      <c r="H858" s="951"/>
      <c r="I858" s="951"/>
      <c r="J858" s="951"/>
      <c r="K858" s="293"/>
      <c r="M858" s="521"/>
      <c r="N858" s="291"/>
      <c r="O858" s="952" t="s">
        <v>68</v>
      </c>
      <c r="P858" s="952"/>
      <c r="Q858" s="866" t="s">
        <v>69</v>
      </c>
      <c r="R858" s="866"/>
      <c r="S858" s="951" t="str">
        <f ca="1">OFFSET('Séries-DWF'!$A$11,N852,2)</f>
        <v/>
      </c>
      <c r="T858" s="951"/>
      <c r="U858" s="951"/>
      <c r="V858" s="951"/>
      <c r="W858" s="293"/>
    </row>
    <row r="859" spans="1:23" ht="18.75" x14ac:dyDescent="0.3">
      <c r="A859" s="138" t="str">
        <f>IF(COUNT('Séries-DWF'!$A$11:$A$50)&gt;'Etiquette DWF'!N852,"X","")</f>
        <v/>
      </c>
      <c r="B859" s="291"/>
      <c r="C859" s="952"/>
      <c r="D859" s="952"/>
      <c r="E859" s="866" t="s">
        <v>70</v>
      </c>
      <c r="F859" s="866"/>
      <c r="G859" s="951" t="str">
        <f ca="1">OFFSET('Séries-DWF'!$A$11,B852,3)</f>
        <v/>
      </c>
      <c r="H859" s="951"/>
      <c r="I859" s="951"/>
      <c r="J859" s="951"/>
      <c r="K859" s="293"/>
      <c r="M859" s="521"/>
      <c r="N859" s="291"/>
      <c r="O859" s="952"/>
      <c r="P859" s="952"/>
      <c r="Q859" s="866" t="s">
        <v>70</v>
      </c>
      <c r="R859" s="866"/>
      <c r="S859" s="951" t="str">
        <f ca="1">OFFSET('Séries-DWF'!$A$11,N852,3)</f>
        <v/>
      </c>
      <c r="T859" s="951"/>
      <c r="U859" s="951"/>
      <c r="V859" s="951"/>
      <c r="W859" s="293"/>
    </row>
    <row r="860" spans="1:23" ht="18.75" x14ac:dyDescent="0.3">
      <c r="A860" s="138" t="str">
        <f>IF(COUNT('Séries-DWF'!$A$11:$A$50)&gt;'Etiquette DWF'!N852,"X","")</f>
        <v/>
      </c>
      <c r="B860" s="291"/>
      <c r="C860" s="952"/>
      <c r="D860" s="952"/>
      <c r="E860" s="866" t="s">
        <v>257</v>
      </c>
      <c r="F860" s="866"/>
      <c r="G860" s="951" t="str">
        <f ca="1">OFFSET('Séries-DWF'!$A$11,B852,4)</f>
        <v/>
      </c>
      <c r="H860" s="951"/>
      <c r="I860" s="951"/>
      <c r="J860" s="951"/>
      <c r="K860" s="293"/>
      <c r="M860" s="521"/>
      <c r="N860" s="291"/>
      <c r="O860" s="952"/>
      <c r="P860" s="952"/>
      <c r="Q860" s="866" t="s">
        <v>257</v>
      </c>
      <c r="R860" s="866"/>
      <c r="S860" s="951" t="str">
        <f ca="1">OFFSET('Séries-DWF'!$A$11,N852,4)</f>
        <v/>
      </c>
      <c r="T860" s="951"/>
      <c r="U860" s="951"/>
      <c r="V860" s="951"/>
      <c r="W860" s="293"/>
    </row>
    <row r="861" spans="1:23" ht="21" x14ac:dyDescent="0.35">
      <c r="A861" s="138" t="str">
        <f>IF(COUNT('Séries-DWF'!$A$11:$A$50)&gt;'Etiquette DWF'!N852,"X","")</f>
        <v/>
      </c>
      <c r="B861" s="291"/>
      <c r="C861" s="952"/>
      <c r="D861" s="952"/>
      <c r="E861" s="866" t="s">
        <v>71</v>
      </c>
      <c r="F861" s="866"/>
      <c r="G861" s="947" t="str">
        <f ca="1">OFFSET('Séries-DWF'!$A$11,B852,5)</f>
        <v/>
      </c>
      <c r="H861" s="947"/>
      <c r="I861" s="947"/>
      <c r="J861" s="947"/>
      <c r="K861" s="293"/>
      <c r="M861" s="521"/>
      <c r="N861" s="291"/>
      <c r="O861" s="952"/>
      <c r="P861" s="952"/>
      <c r="Q861" s="866" t="s">
        <v>71</v>
      </c>
      <c r="R861" s="866"/>
      <c r="S861" s="947" t="str">
        <f ca="1">OFFSET('Séries-DWF'!$A$11,N852,5)</f>
        <v/>
      </c>
      <c r="T861" s="947"/>
      <c r="U861" s="947"/>
      <c r="V861" s="947"/>
      <c r="W861" s="293"/>
    </row>
    <row r="862" spans="1:23" ht="21" x14ac:dyDescent="0.35">
      <c r="A862" s="138" t="str">
        <f>IF(COUNT('Séries-DWF'!$A$11:$A$50)&gt;'Etiquette DWF'!N852,"X","")</f>
        <v/>
      </c>
      <c r="B862" s="291"/>
      <c r="C862" s="931" t="s">
        <v>248</v>
      </c>
      <c r="D862" s="931"/>
      <c r="E862" s="948" t="str">
        <f ca="1">IF(E853="","",IF(OR(E853="DWF",E853="DNF"),"Distance","Temps"))</f>
        <v/>
      </c>
      <c r="F862" s="948"/>
      <c r="G862" s="525" t="str">
        <f ca="1">OFFSET('Séries-DWF'!$A$11,B852,18)</f>
        <v/>
      </c>
      <c r="H862" s="524" t="str">
        <f ca="1">OFFSET('Séries-DWF'!$A$11,B852,19)</f>
        <v/>
      </c>
      <c r="I862" s="526" t="str">
        <f ca="1">OFFSET('Séries-DWF'!$A$11,B852,20)</f>
        <v/>
      </c>
      <c r="J862" s="524" t="str">
        <f ca="1">OFFSET('Séries-DWF'!$A$11,B852,21)</f>
        <v/>
      </c>
      <c r="K862" s="293"/>
      <c r="M862" s="521"/>
      <c r="N862" s="291"/>
      <c r="O862" s="931" t="s">
        <v>248</v>
      </c>
      <c r="P862" s="931"/>
      <c r="Q862" s="948" t="str">
        <f ca="1">IF(Q853="","",IF(OR(Q853="DWF",Q853="DNF"),"Distance","Temps"))</f>
        <v/>
      </c>
      <c r="R862" s="948"/>
      <c r="S862" s="525" t="str">
        <f ca="1">OFFSET('Séries-DWF'!$A$11,N852,18)</f>
        <v/>
      </c>
      <c r="T862" s="524" t="str">
        <f ca="1">OFFSET('Séries-DWF'!$A$11,N852,19)</f>
        <v/>
      </c>
      <c r="U862" s="526" t="str">
        <f ca="1">OFFSET('Séries-DWF'!$A$11,N852,20)</f>
        <v/>
      </c>
      <c r="V862" s="524" t="str">
        <f ca="1">OFFSET('Séries-DWF'!$A$11,N852,21)</f>
        <v/>
      </c>
      <c r="W862" s="293"/>
    </row>
    <row r="863" spans="1:23" ht="18.75" x14ac:dyDescent="0.3">
      <c r="A863" s="138" t="str">
        <f>IF(COUNT('Séries-DWF'!$A$11:$A$50)&gt;'Etiquette DWF'!N852,"X","")</f>
        <v/>
      </c>
      <c r="B863" s="291"/>
      <c r="C863" s="931"/>
      <c r="D863" s="931"/>
      <c r="E863" s="933" t="s">
        <v>273</v>
      </c>
      <c r="F863" s="510" t="s">
        <v>271</v>
      </c>
      <c r="G863" s="528" t="str">
        <f ca="1">OFFSET('Séries-DWF'!$A$11,B852,14)</f>
        <v/>
      </c>
      <c r="H863" s="529" t="str">
        <f ca="1">OFFSET('Séries-DWF'!$A$11,B852,15)</f>
        <v/>
      </c>
      <c r="I863" s="528" t="str">
        <f ca="1">OFFSET('Séries-DWF'!$A$11,B852,16)</f>
        <v/>
      </c>
      <c r="J863" s="529" t="str">
        <f ca="1">OFFSET('Séries-DWF'!$A$11,B852,17)</f>
        <v/>
      </c>
      <c r="K863" s="293"/>
      <c r="M863" s="521"/>
      <c r="N863" s="291"/>
      <c r="O863" s="931"/>
      <c r="P863" s="931"/>
      <c r="Q863" s="933" t="s">
        <v>273</v>
      </c>
      <c r="R863" s="510" t="s">
        <v>271</v>
      </c>
      <c r="S863" s="528" t="str">
        <f ca="1">OFFSET('Séries-DWF'!$A$11,N852,14)</f>
        <v/>
      </c>
      <c r="T863" s="529" t="str">
        <f ca="1">OFFSET('Séries-DWF'!$A$11,N852,15)</f>
        <v/>
      </c>
      <c r="U863" s="528" t="str">
        <f ca="1">OFFSET('Séries-DWF'!$A$11,N852,16)</f>
        <v/>
      </c>
      <c r="V863" s="529" t="str">
        <f ca="1">OFFSET('Séries-DWF'!$A$11,N852,17)</f>
        <v/>
      </c>
      <c r="W863" s="293"/>
    </row>
    <row r="864" spans="1:23" ht="18.75" x14ac:dyDescent="0.3">
      <c r="A864" s="138" t="str">
        <f>IF(COUNT('Séries-DWF'!$A$11:$A$50)&gt;'Etiquette DWF'!N852,"X","")</f>
        <v/>
      </c>
      <c r="B864" s="291"/>
      <c r="C864" s="931"/>
      <c r="D864" s="931"/>
      <c r="E864" s="933"/>
      <c r="F864" s="510" t="s">
        <v>272</v>
      </c>
      <c r="G864" s="528" t="str">
        <f ca="1">OFFSET('Séries-DWF'!$A$11,B852,22)</f>
        <v/>
      </c>
      <c r="H864" s="529" t="str">
        <f ca="1">OFFSET('Séries-DWF'!$A$11,B852,23)</f>
        <v/>
      </c>
      <c r="I864" s="528" t="str">
        <f ca="1">OFFSET('Séries-DWF'!$A$11,B852,24)</f>
        <v/>
      </c>
      <c r="J864" s="529" t="str">
        <f ca="1">OFFSET('Séries-DWF'!$A$11,B852,25)</f>
        <v/>
      </c>
      <c r="K864" s="293"/>
      <c r="M864" s="521"/>
      <c r="N864" s="291"/>
      <c r="O864" s="931"/>
      <c r="P864" s="931"/>
      <c r="Q864" s="933"/>
      <c r="R864" s="510" t="s">
        <v>272</v>
      </c>
      <c r="S864" s="528" t="str">
        <f ca="1">OFFSET('Séries-DWF'!$A$11,N852,22)</f>
        <v/>
      </c>
      <c r="T864" s="529" t="str">
        <f ca="1">OFFSET('Séries-DWF'!$A$11,N852,23)</f>
        <v/>
      </c>
      <c r="U864" s="528" t="str">
        <f ca="1">OFFSET('Séries-DWF'!$A$11,N852,24)</f>
        <v/>
      </c>
      <c r="V864" s="529" t="str">
        <f ca="1">OFFSET('Séries-DWF'!$A$11,N852,25)</f>
        <v/>
      </c>
      <c r="W864" s="293"/>
    </row>
    <row r="865" spans="1:23" x14ac:dyDescent="0.25">
      <c r="A865" s="138" t="str">
        <f>IF(COUNT('Séries-DWF'!$A$11:$A$50)&gt;'Etiquette DWF'!N852,"X","")</f>
        <v/>
      </c>
      <c r="B865" s="291"/>
      <c r="C865" s="945"/>
      <c r="D865" s="945"/>
      <c r="E865" s="945"/>
      <c r="F865" s="945"/>
      <c r="G865" s="945"/>
      <c r="H865" s="945"/>
      <c r="I865" s="945"/>
      <c r="J865" s="945"/>
      <c r="K865" s="293"/>
      <c r="M865" s="521"/>
      <c r="N865" s="291"/>
      <c r="O865" s="945"/>
      <c r="P865" s="945"/>
      <c r="Q865" s="945"/>
      <c r="R865" s="945"/>
      <c r="S865" s="945"/>
      <c r="T865" s="945"/>
      <c r="U865" s="945"/>
      <c r="V865" s="945"/>
      <c r="W865" s="293"/>
    </row>
    <row r="866" spans="1:23" ht="18.75" x14ac:dyDescent="0.3">
      <c r="A866" s="138" t="str">
        <f>IF(COUNT('Séries-DWF'!$A$11:$A$50)&gt;'Etiquette DWF'!N852,"X","")</f>
        <v/>
      </c>
      <c r="B866" s="291"/>
      <c r="C866" s="946" t="s">
        <v>259</v>
      </c>
      <c r="D866" s="946"/>
      <c r="E866" s="946"/>
      <c r="F866" s="946"/>
      <c r="G866" s="946"/>
      <c r="H866" s="946"/>
      <c r="I866" s="946"/>
      <c r="J866" s="946"/>
      <c r="K866" s="293"/>
      <c r="M866" s="521"/>
      <c r="N866" s="291"/>
      <c r="O866" s="946" t="s">
        <v>259</v>
      </c>
      <c r="P866" s="946"/>
      <c r="Q866" s="946"/>
      <c r="R866" s="946"/>
      <c r="S866" s="946"/>
      <c r="T866" s="946"/>
      <c r="U866" s="946"/>
      <c r="V866" s="946"/>
      <c r="W866" s="293"/>
    </row>
    <row r="867" spans="1:23" ht="15.75" thickBot="1" x14ac:dyDescent="0.3">
      <c r="A867" s="138" t="str">
        <f>IF(COUNT('Séries-DWF'!$A$11:$A$50)&gt;'Etiquette DWF'!N852,"X","")</f>
        <v/>
      </c>
      <c r="B867" s="291"/>
      <c r="C867" s="945"/>
      <c r="D867" s="945"/>
      <c r="E867" s="945"/>
      <c r="F867" s="945"/>
      <c r="G867" s="945"/>
      <c r="H867" s="945"/>
      <c r="I867" s="945"/>
      <c r="J867" s="945"/>
      <c r="K867" s="293"/>
      <c r="M867" s="521"/>
      <c r="N867" s="291"/>
      <c r="O867" s="945"/>
      <c r="P867" s="945"/>
      <c r="Q867" s="945"/>
      <c r="R867" s="945"/>
      <c r="S867" s="945"/>
      <c r="T867" s="945"/>
      <c r="U867" s="945"/>
      <c r="V867" s="945"/>
      <c r="W867" s="293"/>
    </row>
    <row r="868" spans="1:23" ht="15.75" thickBot="1" x14ac:dyDescent="0.3">
      <c r="A868" s="138" t="str">
        <f>IF(COUNT('Séries-DWF'!$A$11:$A$50)&gt;'Etiquette DWF'!N852,"X","")</f>
        <v/>
      </c>
      <c r="B868" s="291"/>
      <c r="C868" s="933" t="s">
        <v>262</v>
      </c>
      <c r="D868" s="934"/>
      <c r="E868" s="530"/>
      <c r="F868" s="531"/>
      <c r="G868" s="531"/>
      <c r="H868" s="531"/>
      <c r="I868" s="531"/>
      <c r="J868" s="532"/>
      <c r="K868" s="293"/>
      <c r="M868" s="521"/>
      <c r="N868" s="291"/>
      <c r="O868" s="933" t="s">
        <v>262</v>
      </c>
      <c r="P868" s="934"/>
      <c r="Q868" s="530"/>
      <c r="R868" s="531"/>
      <c r="S868" s="531"/>
      <c r="T868" s="531"/>
      <c r="U868" s="531"/>
      <c r="V868" s="532"/>
      <c r="W868" s="293"/>
    </row>
    <row r="869" spans="1:23" ht="15.75" thickBot="1" x14ac:dyDescent="0.3">
      <c r="A869" s="138" t="str">
        <f>IF(COUNT('Séries-DWF'!$A$11:$A$50)&gt;'Etiquette DWF'!N852,"X","")</f>
        <v/>
      </c>
      <c r="B869" s="291"/>
      <c r="C869" s="515"/>
      <c r="D869" s="515"/>
      <c r="E869" s="289"/>
      <c r="F869" s="289"/>
      <c r="G869" s="289"/>
      <c r="H869" s="289"/>
      <c r="I869" s="289"/>
      <c r="J869" s="289"/>
      <c r="K869" s="293"/>
      <c r="M869" s="521"/>
      <c r="N869" s="291"/>
      <c r="O869" s="515"/>
      <c r="P869" s="515"/>
      <c r="Q869" s="289"/>
      <c r="R869" s="289"/>
      <c r="S869" s="289"/>
      <c r="T869" s="289"/>
      <c r="U869" s="289"/>
      <c r="V869" s="289"/>
      <c r="W869" s="293"/>
    </row>
    <row r="870" spans="1:23" x14ac:dyDescent="0.25">
      <c r="A870" s="138" t="str">
        <f>IF(COUNT('Séries-DWF'!$A$11:$A$50)&gt;'Etiquette DWF'!N852,"X","")</f>
        <v/>
      </c>
      <c r="B870" s="291"/>
      <c r="C870" s="976" t="s">
        <v>260</v>
      </c>
      <c r="D870" s="977"/>
      <c r="E870" s="959"/>
      <c r="F870" s="959"/>
      <c r="G870" s="959"/>
      <c r="H870" s="959"/>
      <c r="I870" s="959"/>
      <c r="J870" s="960"/>
      <c r="K870" s="293"/>
      <c r="M870" s="521"/>
      <c r="N870" s="291"/>
      <c r="O870" s="976" t="s">
        <v>260</v>
      </c>
      <c r="P870" s="977"/>
      <c r="Q870" s="959"/>
      <c r="R870" s="959"/>
      <c r="S870" s="959"/>
      <c r="T870" s="959"/>
      <c r="U870" s="959"/>
      <c r="V870" s="960"/>
      <c r="W870" s="293"/>
    </row>
    <row r="871" spans="1:23" x14ac:dyDescent="0.25">
      <c r="A871" s="138" t="str">
        <f>IF(COUNT('Séries-DWF'!$A$11:$A$50)&gt;'Etiquette DWF'!N852,"X","")</f>
        <v/>
      </c>
      <c r="B871" s="291"/>
      <c r="C871" s="971"/>
      <c r="D871" s="972"/>
      <c r="E871" s="949"/>
      <c r="F871" s="949"/>
      <c r="G871" s="949"/>
      <c r="H871" s="949"/>
      <c r="I871" s="949"/>
      <c r="J871" s="950"/>
      <c r="K871" s="293"/>
      <c r="M871" s="521"/>
      <c r="N871" s="291"/>
      <c r="O871" s="971"/>
      <c r="P871" s="972"/>
      <c r="Q871" s="949"/>
      <c r="R871" s="949"/>
      <c r="S871" s="949"/>
      <c r="T871" s="949"/>
      <c r="U871" s="949"/>
      <c r="V871" s="950"/>
      <c r="W871" s="293"/>
    </row>
    <row r="872" spans="1:23" x14ac:dyDescent="0.25">
      <c r="A872" s="138" t="str">
        <f>IF(COUNT('Séries-DWF'!$A$11:$A$50)&gt;'Etiquette DWF'!N852,"X","")</f>
        <v/>
      </c>
      <c r="B872" s="291"/>
      <c r="C872" s="971" t="s">
        <v>261</v>
      </c>
      <c r="D872" s="972"/>
      <c r="E872" s="949"/>
      <c r="F872" s="949"/>
      <c r="G872" s="949"/>
      <c r="H872" s="949"/>
      <c r="I872" s="949"/>
      <c r="J872" s="950"/>
      <c r="K872" s="293"/>
      <c r="M872" s="521"/>
      <c r="N872" s="291"/>
      <c r="O872" s="971" t="s">
        <v>261</v>
      </c>
      <c r="P872" s="972"/>
      <c r="Q872" s="949"/>
      <c r="R872" s="949"/>
      <c r="S872" s="949"/>
      <c r="T872" s="949"/>
      <c r="U872" s="949"/>
      <c r="V872" s="950"/>
      <c r="W872" s="293"/>
    </row>
    <row r="873" spans="1:23" ht="15.75" thickBot="1" x14ac:dyDescent="0.3">
      <c r="A873" s="138" t="str">
        <f>IF(COUNT('Séries-DWF'!$A$11:$A$50)&gt;'Etiquette DWF'!N852,"X","")</f>
        <v/>
      </c>
      <c r="B873" s="291"/>
      <c r="C873" s="973"/>
      <c r="D873" s="974"/>
      <c r="E873" s="954"/>
      <c r="F873" s="954"/>
      <c r="G873" s="954"/>
      <c r="H873" s="954"/>
      <c r="I873" s="954"/>
      <c r="J873" s="955"/>
      <c r="K873" s="293"/>
      <c r="M873" s="521"/>
      <c r="N873" s="291"/>
      <c r="O873" s="973"/>
      <c r="P873" s="974"/>
      <c r="Q873" s="954"/>
      <c r="R873" s="954"/>
      <c r="S873" s="954"/>
      <c r="T873" s="954"/>
      <c r="U873" s="954"/>
      <c r="V873" s="955"/>
      <c r="W873" s="293"/>
    </row>
    <row r="874" spans="1:23" ht="15.75" thickBot="1" x14ac:dyDescent="0.3">
      <c r="A874" s="138" t="str">
        <f>IF(COUNT('Séries-DWF'!$A$11:$A$50)&gt;'Etiquette DWF'!N852,"X","")</f>
        <v/>
      </c>
      <c r="B874" s="291"/>
      <c r="C874" s="292"/>
      <c r="D874" s="292"/>
      <c r="E874" s="292"/>
      <c r="F874" s="292"/>
      <c r="G874" s="292"/>
      <c r="H874" s="292"/>
      <c r="I874" s="292"/>
      <c r="J874" s="292"/>
      <c r="K874" s="293"/>
      <c r="M874" s="521"/>
      <c r="N874" s="291"/>
      <c r="O874" s="292"/>
      <c r="P874" s="292"/>
      <c r="Q874" s="292"/>
      <c r="R874" s="292"/>
      <c r="S874" s="292"/>
      <c r="T874" s="292"/>
      <c r="U874" s="292"/>
      <c r="V874" s="292"/>
      <c r="W874" s="293"/>
    </row>
    <row r="875" spans="1:23" x14ac:dyDescent="0.25">
      <c r="A875" s="138" t="str">
        <f>IF(COUNT('Séries-DWF'!$A$11:$A$50)&gt;'Etiquette DWF'!N852,"X","")</f>
        <v/>
      </c>
      <c r="B875" s="291"/>
      <c r="C875" s="956" t="s">
        <v>132</v>
      </c>
      <c r="D875" s="880" t="s">
        <v>133</v>
      </c>
      <c r="E875" s="871"/>
      <c r="F875" s="871"/>
      <c r="G875" s="871"/>
      <c r="H875" s="871"/>
      <c r="I875" s="959"/>
      <c r="J875" s="960"/>
      <c r="K875" s="293"/>
      <c r="M875" s="521"/>
      <c r="N875" s="291"/>
      <c r="O875" s="956" t="s">
        <v>132</v>
      </c>
      <c r="P875" s="880" t="s">
        <v>133</v>
      </c>
      <c r="Q875" s="871"/>
      <c r="R875" s="871"/>
      <c r="S875" s="871"/>
      <c r="T875" s="871"/>
      <c r="U875" s="959"/>
      <c r="V875" s="960"/>
      <c r="W875" s="293"/>
    </row>
    <row r="876" spans="1:23" x14ac:dyDescent="0.25">
      <c r="A876" s="138" t="str">
        <f>IF(COUNT('Séries-DWF'!$A$11:$A$50)&gt;'Etiquette DWF'!N852,"X","")</f>
        <v/>
      </c>
      <c r="B876" s="291"/>
      <c r="C876" s="957"/>
      <c r="D876" s="859" t="s">
        <v>134</v>
      </c>
      <c r="E876" s="864"/>
      <c r="F876" s="864"/>
      <c r="G876" s="864"/>
      <c r="H876" s="864"/>
      <c r="I876" s="949"/>
      <c r="J876" s="950"/>
      <c r="K876" s="293"/>
      <c r="M876" s="521"/>
      <c r="N876" s="291"/>
      <c r="O876" s="957"/>
      <c r="P876" s="859" t="s">
        <v>134</v>
      </c>
      <c r="Q876" s="864"/>
      <c r="R876" s="864"/>
      <c r="S876" s="864"/>
      <c r="T876" s="864"/>
      <c r="U876" s="949"/>
      <c r="V876" s="950"/>
      <c r="W876" s="293"/>
    </row>
    <row r="877" spans="1:23" x14ac:dyDescent="0.25">
      <c r="A877" s="138" t="str">
        <f>IF(COUNT('Séries-DWF'!$A$11:$A$50)&gt;'Etiquette DWF'!N852,"X","")</f>
        <v/>
      </c>
      <c r="B877" s="291"/>
      <c r="C877" s="957"/>
      <c r="D877" s="859" t="s">
        <v>135</v>
      </c>
      <c r="E877" s="864"/>
      <c r="F877" s="864"/>
      <c r="G877" s="864"/>
      <c r="H877" s="864"/>
      <c r="I877" s="949"/>
      <c r="J877" s="950"/>
      <c r="K877" s="293"/>
      <c r="M877" s="521"/>
      <c r="N877" s="291"/>
      <c r="O877" s="957"/>
      <c r="P877" s="859" t="s">
        <v>135</v>
      </c>
      <c r="Q877" s="864"/>
      <c r="R877" s="864"/>
      <c r="S877" s="864"/>
      <c r="T877" s="864"/>
      <c r="U877" s="949"/>
      <c r="V877" s="950"/>
      <c r="W877" s="293"/>
    </row>
    <row r="878" spans="1:23" x14ac:dyDescent="0.25">
      <c r="A878" s="138" t="str">
        <f>IF(COUNT('Séries-DWF'!$A$11:$A$50)&gt;'Etiquette DWF'!N852,"X","")</f>
        <v/>
      </c>
      <c r="B878" s="291"/>
      <c r="C878" s="957"/>
      <c r="D878" s="859" t="s">
        <v>136</v>
      </c>
      <c r="E878" s="864"/>
      <c r="F878" s="864"/>
      <c r="G878" s="864"/>
      <c r="H878" s="864"/>
      <c r="I878" s="949"/>
      <c r="J878" s="950"/>
      <c r="K878" s="293"/>
      <c r="M878" s="521"/>
      <c r="N878" s="291"/>
      <c r="O878" s="957"/>
      <c r="P878" s="859" t="s">
        <v>136</v>
      </c>
      <c r="Q878" s="864"/>
      <c r="R878" s="864"/>
      <c r="S878" s="864"/>
      <c r="T878" s="864"/>
      <c r="U878" s="949"/>
      <c r="V878" s="950"/>
      <c r="W878" s="293"/>
    </row>
    <row r="879" spans="1:23" x14ac:dyDescent="0.25">
      <c r="A879" s="138" t="str">
        <f>IF(COUNT('Séries-DWF'!$A$11:$A$50)&gt;'Etiquette DWF'!N852,"X","")</f>
        <v/>
      </c>
      <c r="B879" s="291"/>
      <c r="C879" s="957"/>
      <c r="D879" s="859" t="s">
        <v>137</v>
      </c>
      <c r="E879" s="864"/>
      <c r="F879" s="864"/>
      <c r="G879" s="864"/>
      <c r="H879" s="864"/>
      <c r="I879" s="949"/>
      <c r="J879" s="950"/>
      <c r="K879" s="293"/>
      <c r="M879" s="521"/>
      <c r="N879" s="291"/>
      <c r="O879" s="957"/>
      <c r="P879" s="859" t="s">
        <v>137</v>
      </c>
      <c r="Q879" s="864"/>
      <c r="R879" s="864"/>
      <c r="S879" s="864"/>
      <c r="T879" s="864"/>
      <c r="U879" s="949"/>
      <c r="V879" s="950"/>
      <c r="W879" s="293"/>
    </row>
    <row r="880" spans="1:23" ht="15.75" thickBot="1" x14ac:dyDescent="0.3">
      <c r="A880" s="138" t="str">
        <f>IF(COUNT('Séries-DWF'!$A$11:$A$50)&gt;'Etiquette DWF'!N852,"X","")</f>
        <v/>
      </c>
      <c r="B880" s="291"/>
      <c r="C880" s="958"/>
      <c r="D880" s="862" t="s">
        <v>138</v>
      </c>
      <c r="E880" s="975"/>
      <c r="F880" s="975"/>
      <c r="G880" s="975"/>
      <c r="H880" s="975"/>
      <c r="I880" s="954"/>
      <c r="J880" s="955"/>
      <c r="K880" s="293"/>
      <c r="M880" s="521"/>
      <c r="N880" s="291"/>
      <c r="O880" s="958"/>
      <c r="P880" s="862" t="s">
        <v>138</v>
      </c>
      <c r="Q880" s="975"/>
      <c r="R880" s="975"/>
      <c r="S880" s="975"/>
      <c r="T880" s="975"/>
      <c r="U880" s="954"/>
      <c r="V880" s="955"/>
      <c r="W880" s="293"/>
    </row>
    <row r="881" spans="1:23" x14ac:dyDescent="0.25">
      <c r="A881" s="138" t="str">
        <f>IF(COUNT('Séries-DWF'!$A$11:$A$50)&gt;'Etiquette DWF'!N852,"X","")</f>
        <v/>
      </c>
      <c r="B881" s="291"/>
      <c r="C881" s="961" t="s">
        <v>145</v>
      </c>
      <c r="D881" s="963" t="s">
        <v>146</v>
      </c>
      <c r="E881" s="964"/>
      <c r="F881" s="964"/>
      <c r="G881" s="964"/>
      <c r="H881" s="964"/>
      <c r="I881" s="965"/>
      <c r="J881" s="966"/>
      <c r="K881" s="293"/>
      <c r="M881" s="521"/>
      <c r="N881" s="291"/>
      <c r="O881" s="961" t="s">
        <v>145</v>
      </c>
      <c r="P881" s="963" t="s">
        <v>146</v>
      </c>
      <c r="Q881" s="964"/>
      <c r="R881" s="964"/>
      <c r="S881" s="964"/>
      <c r="T881" s="964"/>
      <c r="U881" s="965"/>
      <c r="V881" s="966"/>
      <c r="W881" s="293"/>
    </row>
    <row r="882" spans="1:23" x14ac:dyDescent="0.25">
      <c r="A882" s="138" t="str">
        <f>IF(COUNT('Séries-DWF'!$A$11:$A$50)&gt;'Etiquette DWF'!N852,"X","")</f>
        <v/>
      </c>
      <c r="B882" s="291"/>
      <c r="C882" s="957"/>
      <c r="D882" s="859" t="s">
        <v>147</v>
      </c>
      <c r="E882" s="864"/>
      <c r="F882" s="864"/>
      <c r="G882" s="864"/>
      <c r="H882" s="864"/>
      <c r="I882" s="949"/>
      <c r="J882" s="950"/>
      <c r="K882" s="293"/>
      <c r="M882" s="521"/>
      <c r="N882" s="291"/>
      <c r="O882" s="957"/>
      <c r="P882" s="859" t="s">
        <v>147</v>
      </c>
      <c r="Q882" s="864"/>
      <c r="R882" s="864"/>
      <c r="S882" s="864"/>
      <c r="T882" s="864"/>
      <c r="U882" s="949"/>
      <c r="V882" s="950"/>
      <c r="W882" s="293"/>
    </row>
    <row r="883" spans="1:23" x14ac:dyDescent="0.25">
      <c r="A883" s="138" t="str">
        <f>IF(COUNT('Séries-DWF'!$A$11:$A$50)&gt;'Etiquette DWF'!N852,"X","")</f>
        <v/>
      </c>
      <c r="B883" s="291"/>
      <c r="C883" s="957"/>
      <c r="D883" s="859" t="s">
        <v>148</v>
      </c>
      <c r="E883" s="864"/>
      <c r="F883" s="864"/>
      <c r="G883" s="864"/>
      <c r="H883" s="864"/>
      <c r="I883" s="949"/>
      <c r="J883" s="950"/>
      <c r="K883" s="293"/>
      <c r="M883" s="521"/>
      <c r="N883" s="291"/>
      <c r="O883" s="957"/>
      <c r="P883" s="859" t="s">
        <v>148</v>
      </c>
      <c r="Q883" s="864"/>
      <c r="R883" s="864"/>
      <c r="S883" s="864"/>
      <c r="T883" s="864"/>
      <c r="U883" s="949"/>
      <c r="V883" s="950"/>
      <c r="W883" s="293"/>
    </row>
    <row r="884" spans="1:23" x14ac:dyDescent="0.25">
      <c r="A884" s="138" t="str">
        <f>IF(COUNT('Séries-DWF'!$A$11:$A$50)&gt;'Etiquette DWF'!N852,"X","")</f>
        <v/>
      </c>
      <c r="B884" s="291"/>
      <c r="C884" s="957"/>
      <c r="D884" s="859" t="s">
        <v>149</v>
      </c>
      <c r="E884" s="864"/>
      <c r="F884" s="864"/>
      <c r="G884" s="864"/>
      <c r="H884" s="864"/>
      <c r="I884" s="949"/>
      <c r="J884" s="950"/>
      <c r="K884" s="293"/>
      <c r="M884" s="521"/>
      <c r="N884" s="291"/>
      <c r="O884" s="957"/>
      <c r="P884" s="859" t="s">
        <v>149</v>
      </c>
      <c r="Q884" s="864"/>
      <c r="R884" s="864"/>
      <c r="S884" s="864"/>
      <c r="T884" s="864"/>
      <c r="U884" s="949"/>
      <c r="V884" s="950"/>
      <c r="W884" s="293"/>
    </row>
    <row r="885" spans="1:23" x14ac:dyDescent="0.25">
      <c r="A885" s="138" t="str">
        <f>IF(COUNT('Séries-DWF'!$A$11:$A$50)&gt;'Etiquette DWF'!N852,"X","")</f>
        <v/>
      </c>
      <c r="B885" s="291"/>
      <c r="C885" s="957"/>
      <c r="D885" s="859" t="s">
        <v>150</v>
      </c>
      <c r="E885" s="864"/>
      <c r="F885" s="864"/>
      <c r="G885" s="864"/>
      <c r="H885" s="864"/>
      <c r="I885" s="949"/>
      <c r="J885" s="950"/>
      <c r="K885" s="293"/>
      <c r="M885" s="521"/>
      <c r="N885" s="291"/>
      <c r="O885" s="957"/>
      <c r="P885" s="859" t="s">
        <v>150</v>
      </c>
      <c r="Q885" s="864"/>
      <c r="R885" s="864"/>
      <c r="S885" s="864"/>
      <c r="T885" s="864"/>
      <c r="U885" s="949"/>
      <c r="V885" s="950"/>
      <c r="W885" s="293"/>
    </row>
    <row r="886" spans="1:23" x14ac:dyDescent="0.25">
      <c r="A886" s="138" t="str">
        <f>IF(COUNT('Séries-DWF'!$A$11:$A$50)&gt;'Etiquette DWF'!N852,"X","")</f>
        <v/>
      </c>
      <c r="B886" s="291"/>
      <c r="C886" s="957"/>
      <c r="D886" s="859" t="s">
        <v>151</v>
      </c>
      <c r="E886" s="864"/>
      <c r="F886" s="864"/>
      <c r="G886" s="864"/>
      <c r="H886" s="864"/>
      <c r="I886" s="949"/>
      <c r="J886" s="950"/>
      <c r="K886" s="293"/>
      <c r="M886" s="521"/>
      <c r="N886" s="291"/>
      <c r="O886" s="957"/>
      <c r="P886" s="859" t="s">
        <v>151</v>
      </c>
      <c r="Q886" s="864"/>
      <c r="R886" s="864"/>
      <c r="S886" s="864"/>
      <c r="T886" s="864"/>
      <c r="U886" s="949"/>
      <c r="V886" s="950"/>
      <c r="W886" s="293"/>
    </row>
    <row r="887" spans="1:23" ht="15.75" thickBot="1" x14ac:dyDescent="0.3">
      <c r="A887" s="138" t="str">
        <f>IF(COUNT('Séries-DWF'!$A$11:$A$50)&gt;'Etiquette DWF'!N852,"X","")</f>
        <v/>
      </c>
      <c r="B887" s="291"/>
      <c r="C887" s="962"/>
      <c r="D887" s="967" t="s">
        <v>152</v>
      </c>
      <c r="E887" s="968"/>
      <c r="F887" s="968"/>
      <c r="G887" s="968"/>
      <c r="H887" s="968"/>
      <c r="I887" s="969"/>
      <c r="J887" s="970"/>
      <c r="K887" s="293"/>
      <c r="M887" s="521"/>
      <c r="N887" s="291"/>
      <c r="O887" s="962"/>
      <c r="P887" s="967" t="s">
        <v>152</v>
      </c>
      <c r="Q887" s="968"/>
      <c r="R887" s="968"/>
      <c r="S887" s="968"/>
      <c r="T887" s="968"/>
      <c r="U887" s="969"/>
      <c r="V887" s="970"/>
      <c r="W887" s="293"/>
    </row>
    <row r="888" spans="1:23" x14ac:dyDescent="0.25">
      <c r="A888" s="138" t="str">
        <f>IF(COUNT('Séries-DWF'!$A$11:$A$50)&gt;'Etiquette DWF'!N852,"X","")</f>
        <v/>
      </c>
      <c r="B888" s="291"/>
      <c r="C888" s="956" t="s">
        <v>126</v>
      </c>
      <c r="D888" s="918" t="s">
        <v>263</v>
      </c>
      <c r="E888" s="919"/>
      <c r="F888" s="920"/>
      <c r="G888" s="416" t="s">
        <v>174</v>
      </c>
      <c r="H888" s="416"/>
      <c r="I888" s="959"/>
      <c r="J888" s="960"/>
      <c r="K888" s="293"/>
      <c r="M888" s="521"/>
      <c r="N888" s="291"/>
      <c r="O888" s="956" t="s">
        <v>126</v>
      </c>
      <c r="P888" s="918" t="s">
        <v>263</v>
      </c>
      <c r="Q888" s="919"/>
      <c r="R888" s="920"/>
      <c r="S888" s="416" t="s">
        <v>174</v>
      </c>
      <c r="T888" s="416"/>
      <c r="U888" s="959"/>
      <c r="V888" s="960"/>
      <c r="W888" s="293"/>
    </row>
    <row r="889" spans="1:23" x14ac:dyDescent="0.25">
      <c r="A889" s="138" t="str">
        <f>IF(COUNT('Séries-DWF'!$A$11:$A$50)&gt;'Etiquette DWF'!N852,"X","")</f>
        <v/>
      </c>
      <c r="B889" s="291"/>
      <c r="C889" s="957"/>
      <c r="D889" s="913" t="s">
        <v>128</v>
      </c>
      <c r="E889" s="914"/>
      <c r="F889" s="915"/>
      <c r="G889" s="110" t="s">
        <v>266</v>
      </c>
      <c r="H889" s="110"/>
      <c r="I889" s="949"/>
      <c r="J889" s="950"/>
      <c r="K889" s="293"/>
      <c r="M889" s="521"/>
      <c r="N889" s="291"/>
      <c r="O889" s="957"/>
      <c r="P889" s="913" t="s">
        <v>128</v>
      </c>
      <c r="Q889" s="914"/>
      <c r="R889" s="915"/>
      <c r="S889" s="110" t="s">
        <v>266</v>
      </c>
      <c r="T889" s="110"/>
      <c r="U889" s="949"/>
      <c r="V889" s="950"/>
      <c r="W889" s="293"/>
    </row>
    <row r="890" spans="1:23" x14ac:dyDescent="0.25">
      <c r="A890" s="138" t="str">
        <f>IF(COUNT('Séries-DWF'!$A$11:$A$50)&gt;'Etiquette DWF'!N852,"X","")</f>
        <v/>
      </c>
      <c r="B890" s="291"/>
      <c r="C890" s="957"/>
      <c r="D890" s="913" t="s">
        <v>264</v>
      </c>
      <c r="E890" s="914"/>
      <c r="F890" s="915"/>
      <c r="G890" s="110" t="s">
        <v>265</v>
      </c>
      <c r="H890" s="110"/>
      <c r="I890" s="949"/>
      <c r="J890" s="950"/>
      <c r="K890" s="293"/>
      <c r="M890" s="521"/>
      <c r="N890" s="291"/>
      <c r="O890" s="957"/>
      <c r="P890" s="913" t="s">
        <v>264</v>
      </c>
      <c r="Q890" s="914"/>
      <c r="R890" s="915"/>
      <c r="S890" s="110" t="s">
        <v>265</v>
      </c>
      <c r="T890" s="110"/>
      <c r="U890" s="949"/>
      <c r="V890" s="950"/>
      <c r="W890" s="293"/>
    </row>
    <row r="891" spans="1:23" x14ac:dyDescent="0.25">
      <c r="A891" s="138" t="str">
        <f>IF(COUNT('Séries-DWF'!$A$11:$A$50)&gt;'Etiquette DWF'!N852,"X","")</f>
        <v/>
      </c>
      <c r="B891" s="291"/>
      <c r="C891" s="957"/>
      <c r="D891" s="533" t="s">
        <v>267</v>
      </c>
      <c r="E891" s="518"/>
      <c r="F891" s="518"/>
      <c r="G891" s="110" t="s">
        <v>164</v>
      </c>
      <c r="H891" s="110"/>
      <c r="I891" s="949"/>
      <c r="J891" s="950"/>
      <c r="K891" s="293"/>
      <c r="M891" s="521"/>
      <c r="N891" s="291"/>
      <c r="O891" s="957"/>
      <c r="P891" s="533" t="s">
        <v>267</v>
      </c>
      <c r="Q891" s="518"/>
      <c r="R891" s="518"/>
      <c r="S891" s="110" t="s">
        <v>164</v>
      </c>
      <c r="T891" s="110"/>
      <c r="U891" s="949"/>
      <c r="V891" s="950"/>
      <c r="W891" s="293"/>
    </row>
    <row r="892" spans="1:23" ht="15.75" thickBot="1" x14ac:dyDescent="0.3">
      <c r="A892" s="138" t="str">
        <f>IF(COUNT('Séries-DWF'!$A$11:$A$50)&gt;'Etiquette DWF'!N852,"X","")</f>
        <v/>
      </c>
      <c r="B892" s="291"/>
      <c r="C892" s="958"/>
      <c r="D892" s="534" t="s">
        <v>268</v>
      </c>
      <c r="E892" s="519"/>
      <c r="F892" s="519"/>
      <c r="G892" s="3" t="s">
        <v>164</v>
      </c>
      <c r="H892" s="3"/>
      <c r="I892" s="954"/>
      <c r="J892" s="955"/>
      <c r="K892" s="293"/>
      <c r="M892" s="521"/>
      <c r="N892" s="291"/>
      <c r="O892" s="958"/>
      <c r="P892" s="534" t="s">
        <v>268</v>
      </c>
      <c r="Q892" s="519"/>
      <c r="R892" s="519"/>
      <c r="S892" s="3" t="s">
        <v>164</v>
      </c>
      <c r="T892" s="3"/>
      <c r="U892" s="954"/>
      <c r="V892" s="955"/>
      <c r="W892" s="293"/>
    </row>
    <row r="893" spans="1:23" ht="15.75" thickBot="1" x14ac:dyDescent="0.3">
      <c r="A893" s="138" t="str">
        <f>IF(COUNT('Séries-DWF'!$A$11:$A$50)&gt;'Etiquette DWF'!N852,"X","")</f>
        <v/>
      </c>
      <c r="B893" s="291"/>
      <c r="C893" s="292"/>
      <c r="D893" s="292"/>
      <c r="E893" s="292"/>
      <c r="F893" s="292"/>
      <c r="G893" s="292"/>
      <c r="H893" s="292"/>
      <c r="I893" s="292"/>
      <c r="J893" s="292"/>
      <c r="K893" s="293"/>
      <c r="M893" s="521"/>
      <c r="N893" s="291"/>
      <c r="O893" s="292"/>
      <c r="P893" s="292"/>
      <c r="Q893" s="292"/>
      <c r="R893" s="292"/>
      <c r="S893" s="292"/>
      <c r="T893" s="292"/>
      <c r="U893" s="292"/>
      <c r="V893" s="292"/>
      <c r="W893" s="293"/>
    </row>
    <row r="894" spans="1:23" ht="18.75" x14ac:dyDescent="0.3">
      <c r="A894" s="138" t="str">
        <f>IF(COUNT('Séries-DWF'!$A$11:$A$50)&gt;'Etiquette DWF'!N852,"X","")</f>
        <v/>
      </c>
      <c r="B894" s="291"/>
      <c r="C894" s="901" t="s">
        <v>269</v>
      </c>
      <c r="D894" s="902"/>
      <c r="E894" s="902"/>
      <c r="F894" s="902"/>
      <c r="G894" s="902"/>
      <c r="H894" s="902"/>
      <c r="I894" s="902"/>
      <c r="J894" s="903"/>
      <c r="K894" s="293"/>
      <c r="M894" s="521"/>
      <c r="N894" s="291"/>
      <c r="O894" s="901" t="s">
        <v>269</v>
      </c>
      <c r="P894" s="902"/>
      <c r="Q894" s="902"/>
      <c r="R894" s="902"/>
      <c r="S894" s="902"/>
      <c r="T894" s="902"/>
      <c r="U894" s="902"/>
      <c r="V894" s="903"/>
      <c r="W894" s="293"/>
    </row>
    <row r="895" spans="1:23" x14ac:dyDescent="0.25">
      <c r="A895" s="138" t="str">
        <f>IF(COUNT('Séries-DWF'!$A$11:$A$50)&gt;'Etiquette DWF'!N852,"X","")</f>
        <v/>
      </c>
      <c r="B895" s="291"/>
      <c r="C895" s="904"/>
      <c r="D895" s="905"/>
      <c r="E895" s="905"/>
      <c r="F895" s="905"/>
      <c r="G895" s="905"/>
      <c r="H895" s="905"/>
      <c r="I895" s="905"/>
      <c r="J895" s="906"/>
      <c r="K895" s="293"/>
      <c r="M895" s="521"/>
      <c r="N895" s="291"/>
      <c r="O895" s="904"/>
      <c r="P895" s="905"/>
      <c r="Q895" s="905"/>
      <c r="R895" s="905"/>
      <c r="S895" s="905"/>
      <c r="T895" s="905"/>
      <c r="U895" s="905"/>
      <c r="V895" s="906"/>
      <c r="W895" s="293"/>
    </row>
    <row r="896" spans="1:23" x14ac:dyDescent="0.25">
      <c r="A896" s="138" t="str">
        <f>IF(COUNT('Séries-DWF'!$A$11:$A$50)&gt;'Etiquette DWF'!N852,"X","")</f>
        <v/>
      </c>
      <c r="B896" s="291"/>
      <c r="C896" s="907"/>
      <c r="D896" s="908"/>
      <c r="E896" s="908"/>
      <c r="F896" s="908"/>
      <c r="G896" s="908"/>
      <c r="H896" s="908"/>
      <c r="I896" s="908"/>
      <c r="J896" s="909"/>
      <c r="K896" s="293"/>
      <c r="M896" s="521"/>
      <c r="N896" s="291"/>
      <c r="O896" s="907"/>
      <c r="P896" s="908"/>
      <c r="Q896" s="908"/>
      <c r="R896" s="908"/>
      <c r="S896" s="908"/>
      <c r="T896" s="908"/>
      <c r="U896" s="908"/>
      <c r="V896" s="909"/>
      <c r="W896" s="293"/>
    </row>
    <row r="897" spans="1:23" x14ac:dyDescent="0.25">
      <c r="A897" s="138" t="str">
        <f>IF(COUNT('Séries-DWF'!$A$11:$A$50)&gt;'Etiquette DWF'!N852,"X","")</f>
        <v/>
      </c>
      <c r="B897" s="291"/>
      <c r="C897" s="907"/>
      <c r="D897" s="908"/>
      <c r="E897" s="908"/>
      <c r="F897" s="908"/>
      <c r="G897" s="908"/>
      <c r="H897" s="908"/>
      <c r="I897" s="908"/>
      <c r="J897" s="909"/>
      <c r="K897" s="293"/>
      <c r="M897" s="521"/>
      <c r="N897" s="291"/>
      <c r="O897" s="907"/>
      <c r="P897" s="908"/>
      <c r="Q897" s="908"/>
      <c r="R897" s="908"/>
      <c r="S897" s="908"/>
      <c r="T897" s="908"/>
      <c r="U897" s="908"/>
      <c r="V897" s="909"/>
      <c r="W897" s="293"/>
    </row>
    <row r="898" spans="1:23" ht="15.75" thickBot="1" x14ac:dyDescent="0.3">
      <c r="A898" s="138" t="str">
        <f>IF(COUNT('Séries-DWF'!$A$11:$A$50)&gt;'Etiquette DWF'!N852,"X","")</f>
        <v/>
      </c>
      <c r="B898" s="291"/>
      <c r="C898" s="910"/>
      <c r="D898" s="911"/>
      <c r="E898" s="911"/>
      <c r="F898" s="911"/>
      <c r="G898" s="911"/>
      <c r="H898" s="911"/>
      <c r="I898" s="911"/>
      <c r="J898" s="912"/>
      <c r="K898" s="293"/>
      <c r="M898" s="521"/>
      <c r="N898" s="291"/>
      <c r="O898" s="910"/>
      <c r="P898" s="911"/>
      <c r="Q898" s="911"/>
      <c r="R898" s="911"/>
      <c r="S898" s="911"/>
      <c r="T898" s="911"/>
      <c r="U898" s="911"/>
      <c r="V898" s="912"/>
      <c r="W898" s="293"/>
    </row>
    <row r="899" spans="1:23" ht="15.75" thickBot="1" x14ac:dyDescent="0.3">
      <c r="A899" s="138" t="str">
        <f>IF(COUNT('Séries-DWF'!$A$11:$A$50)&gt;'Etiquette DWF'!N852,"X","")</f>
        <v/>
      </c>
      <c r="B899" s="294"/>
      <c r="C899" s="295"/>
      <c r="D899" s="295"/>
      <c r="E899" s="295"/>
      <c r="F899" s="295"/>
      <c r="G899" s="295"/>
      <c r="H899" s="295"/>
      <c r="I899" s="295"/>
      <c r="J899" s="295"/>
      <c r="K899" s="296"/>
      <c r="M899" s="521"/>
      <c r="N899" s="294"/>
      <c r="O899" s="295"/>
      <c r="P899" s="295"/>
      <c r="Q899" s="295"/>
      <c r="R899" s="295"/>
      <c r="S899" s="295"/>
      <c r="T899" s="295"/>
      <c r="U899" s="295"/>
      <c r="V899" s="295"/>
      <c r="W899" s="296"/>
    </row>
    <row r="900" spans="1:23" ht="15" customHeight="1" x14ac:dyDescent="0.25">
      <c r="A900" s="138" t="str">
        <f>IF(COUNT('Séries-DWF'!$A$11:$A$50)&gt;'Etiquette DWF'!N852,"X","")</f>
        <v/>
      </c>
      <c r="B900" s="522"/>
      <c r="C900" s="522"/>
      <c r="D900" s="522"/>
      <c r="E900" s="522"/>
      <c r="F900" s="522"/>
      <c r="G900" s="522"/>
      <c r="H900" s="522"/>
      <c r="I900" s="522"/>
      <c r="J900" s="522"/>
      <c r="K900" s="522"/>
      <c r="L900" s="522"/>
      <c r="M900" s="523"/>
      <c r="N900" s="522"/>
      <c r="O900" s="522"/>
      <c r="P900" s="522"/>
      <c r="Q900" s="522"/>
      <c r="R900" s="522"/>
      <c r="S900" s="522"/>
      <c r="T900" s="522"/>
      <c r="U900" s="522"/>
      <c r="V900" s="522"/>
      <c r="W900" s="522"/>
    </row>
    <row r="901" spans="1:23" ht="15" customHeight="1" thickBot="1" x14ac:dyDescent="0.3">
      <c r="A901" s="138" t="str">
        <f>IF(COUNT('Séries-DWF'!$A$11:$A$50)&gt;'Etiquette DWF'!N952,"X","")</f>
        <v/>
      </c>
      <c r="M901" s="521"/>
    </row>
    <row r="902" spans="1:23" x14ac:dyDescent="0.25">
      <c r="A902" s="138" t="str">
        <f>IF(COUNT('Séries-DWF'!$A$11:$A$50)&gt;'Etiquette DWF'!N952,"X","")</f>
        <v/>
      </c>
      <c r="B902" s="137">
        <f>N852+1</f>
        <v>36</v>
      </c>
      <c r="C902" s="289"/>
      <c r="D902" s="289"/>
      <c r="E902" s="289"/>
      <c r="F902" s="289"/>
      <c r="G902" s="289"/>
      <c r="H902" s="289"/>
      <c r="I902" s="289"/>
      <c r="J902" s="289"/>
      <c r="K902" s="290"/>
      <c r="M902" s="521"/>
      <c r="N902" s="137">
        <f>B902+1</f>
        <v>37</v>
      </c>
      <c r="O902" s="289"/>
      <c r="P902" s="289"/>
      <c r="Q902" s="289"/>
      <c r="R902" s="289"/>
      <c r="S902" s="289"/>
      <c r="T902" s="289"/>
      <c r="U902" s="289"/>
      <c r="V902" s="289"/>
      <c r="W902" s="290"/>
    </row>
    <row r="903" spans="1:23" ht="23.25" x14ac:dyDescent="0.35">
      <c r="A903" s="138" t="str">
        <f>IF(COUNT('Séries-DWF'!$A$11:$A$50)&gt;'Etiquette DWF'!N952,"X","")</f>
        <v/>
      </c>
      <c r="B903" s="291"/>
      <c r="C903" s="931" t="s">
        <v>246</v>
      </c>
      <c r="D903" s="931"/>
      <c r="E903" s="953" t="str">
        <f ca="1">OFFSET('Séries-DWF'!$A$11,B902,13)</f>
        <v/>
      </c>
      <c r="F903" s="953"/>
      <c r="G903" s="953"/>
      <c r="H903" s="953"/>
      <c r="I903" s="953"/>
      <c r="J903" s="953"/>
      <c r="K903" s="293"/>
      <c r="M903" s="521"/>
      <c r="N903" s="291"/>
      <c r="O903" s="931" t="s">
        <v>246</v>
      </c>
      <c r="P903" s="931"/>
      <c r="Q903" s="953" t="str">
        <f ca="1">OFFSET('Séries-DWF'!$A$11,N902,13)</f>
        <v/>
      </c>
      <c r="R903" s="953"/>
      <c r="S903" s="953"/>
      <c r="T903" s="953"/>
      <c r="U903" s="953"/>
      <c r="V903" s="953"/>
      <c r="W903" s="293"/>
    </row>
    <row r="904" spans="1:23" x14ac:dyDescent="0.25">
      <c r="A904" s="138" t="str">
        <f>IF(COUNT('Séries-DWF'!$A$11:$A$50)&gt;'Etiquette DWF'!N952,"X","")</f>
        <v/>
      </c>
      <c r="B904" s="291"/>
      <c r="C904" s="945"/>
      <c r="D904" s="945"/>
      <c r="E904" s="945"/>
      <c r="F904" s="945"/>
      <c r="G904" s="945"/>
      <c r="H904" s="945"/>
      <c r="I904" s="945"/>
      <c r="J904" s="945"/>
      <c r="K904" s="293"/>
      <c r="M904" s="521"/>
      <c r="N904" s="291"/>
      <c r="O904" s="945"/>
      <c r="P904" s="945"/>
      <c r="Q904" s="945"/>
      <c r="R904" s="945"/>
      <c r="S904" s="945"/>
      <c r="T904" s="945"/>
      <c r="U904" s="945"/>
      <c r="V904" s="945"/>
      <c r="W904" s="293"/>
    </row>
    <row r="905" spans="1:23" ht="21" x14ac:dyDescent="0.35">
      <c r="A905" s="138" t="str">
        <f>IF(COUNT('Séries-DWF'!$A$11:$A$50)&gt;'Etiquette DWF'!N952,"X","")</f>
        <v/>
      </c>
      <c r="B905" s="291"/>
      <c r="C905" s="931" t="s">
        <v>39</v>
      </c>
      <c r="D905" s="931"/>
      <c r="E905" s="932" t="str">
        <f ca="1">OFFSET('Séries-DWF'!$A$11,B902,0)</f>
        <v/>
      </c>
      <c r="F905" s="932"/>
      <c r="G905" s="948" t="s">
        <v>67</v>
      </c>
      <c r="H905" s="948"/>
      <c r="I905" s="932" t="str">
        <f ca="1">OFFSET('Séries-DWF'!$A$11,B902,6)</f>
        <v/>
      </c>
      <c r="J905" s="932"/>
      <c r="K905" s="293"/>
      <c r="M905" s="521"/>
      <c r="N905" s="291"/>
      <c r="O905" s="931" t="s">
        <v>39</v>
      </c>
      <c r="P905" s="931"/>
      <c r="Q905" s="932" t="str">
        <f ca="1">OFFSET('Séries-DWF'!$A$11,N902,0)</f>
        <v/>
      </c>
      <c r="R905" s="932"/>
      <c r="S905" s="948" t="s">
        <v>67</v>
      </c>
      <c r="T905" s="948"/>
      <c r="U905" s="932" t="str">
        <f ca="1">OFFSET('Séries-DWF'!$A$11,N902,6)</f>
        <v/>
      </c>
      <c r="V905" s="932"/>
      <c r="W905" s="293"/>
    </row>
    <row r="906" spans="1:23" ht="23.25" x14ac:dyDescent="0.35">
      <c r="A906" s="138" t="str">
        <f>IF(COUNT('Séries-DWF'!$A$11:$A$50)&gt;'Etiquette DWF'!N952,"X","")</f>
        <v/>
      </c>
      <c r="B906" s="291"/>
      <c r="C906" s="931" t="s">
        <v>1</v>
      </c>
      <c r="D906" s="931"/>
      <c r="E906" s="953" t="str">
        <f ca="1">OFFSET('Séries-DWF'!$A$11,B902,9)</f>
        <v/>
      </c>
      <c r="F906" s="953"/>
      <c r="G906" s="948" t="s">
        <v>2</v>
      </c>
      <c r="H906" s="948"/>
      <c r="I906" s="932" t="str">
        <f ca="1">OFFSET('Séries-DWF'!$A$11,B902,10)</f>
        <v/>
      </c>
      <c r="J906" s="932"/>
      <c r="K906" s="293"/>
      <c r="M906" s="521"/>
      <c r="N906" s="291"/>
      <c r="O906" s="931" t="s">
        <v>1</v>
      </c>
      <c r="P906" s="931"/>
      <c r="Q906" s="953" t="str">
        <f ca="1">OFFSET('Séries-DWF'!$A$11,N902,9)</f>
        <v/>
      </c>
      <c r="R906" s="953"/>
      <c r="S906" s="948" t="s">
        <v>2</v>
      </c>
      <c r="T906" s="948"/>
      <c r="U906" s="932" t="str">
        <f ca="1">OFFSET('Séries-DWF'!$A$11,N902,10)</f>
        <v/>
      </c>
      <c r="V906" s="932"/>
      <c r="W906" s="293"/>
    </row>
    <row r="907" spans="1:23" ht="21" x14ac:dyDescent="0.35">
      <c r="A907" s="138" t="str">
        <f>IF(COUNT('Séries-DWF'!$A$11:$A$50)&gt;'Etiquette DWF'!N952,"X","")</f>
        <v/>
      </c>
      <c r="B907" s="291"/>
      <c r="C907" s="520" t="s">
        <v>258</v>
      </c>
      <c r="D907" s="520"/>
      <c r="E907" s="527" t="str">
        <f ca="1">OFFSET('Séries-DWF'!$A$11,B902,11)</f>
        <v/>
      </c>
      <c r="F907" s="525"/>
      <c r="G907" s="866" t="s">
        <v>270</v>
      </c>
      <c r="H907" s="866"/>
      <c r="I907" s="527" t="str">
        <f ca="1">OFFSET('Séries-DWF'!$A$11,B902,8)</f>
        <v/>
      </c>
      <c r="J907" s="527"/>
      <c r="K907" s="293"/>
      <c r="M907" s="521"/>
      <c r="N907" s="291"/>
      <c r="O907" s="520" t="s">
        <v>258</v>
      </c>
      <c r="P907" s="520"/>
      <c r="Q907" s="527" t="str">
        <f ca="1">OFFSET('Séries-DWF'!$A$11,N902,11)</f>
        <v/>
      </c>
      <c r="R907" s="525"/>
      <c r="S907" s="866" t="s">
        <v>270</v>
      </c>
      <c r="T907" s="866"/>
      <c r="U907" s="527" t="str">
        <f ca="1">OFFSET('Séries-DWF'!$A$11,N902,8)</f>
        <v/>
      </c>
      <c r="V907" s="527"/>
      <c r="W907" s="293"/>
    </row>
    <row r="908" spans="1:23" ht="18.75" x14ac:dyDescent="0.3">
      <c r="A908" s="138" t="str">
        <f>IF(COUNT('Séries-DWF'!$A$11:$A$50)&gt;'Etiquette DWF'!N952,"X","")</f>
        <v/>
      </c>
      <c r="B908" s="291"/>
      <c r="C908" s="952" t="s">
        <v>68</v>
      </c>
      <c r="D908" s="952"/>
      <c r="E908" s="866" t="s">
        <v>69</v>
      </c>
      <c r="F908" s="866"/>
      <c r="G908" s="951" t="str">
        <f ca="1">OFFSET('Séries-DWF'!$A$11,B902,2)</f>
        <v/>
      </c>
      <c r="H908" s="951"/>
      <c r="I908" s="951"/>
      <c r="J908" s="951"/>
      <c r="K908" s="293"/>
      <c r="M908" s="521"/>
      <c r="N908" s="291"/>
      <c r="O908" s="952" t="s">
        <v>68</v>
      </c>
      <c r="P908" s="952"/>
      <c r="Q908" s="866" t="s">
        <v>69</v>
      </c>
      <c r="R908" s="866"/>
      <c r="S908" s="951" t="str">
        <f ca="1">OFFSET('Séries-DWF'!$A$11,N902,2)</f>
        <v/>
      </c>
      <c r="T908" s="951"/>
      <c r="U908" s="951"/>
      <c r="V908" s="951"/>
      <c r="W908" s="293"/>
    </row>
    <row r="909" spans="1:23" ht="18.75" x14ac:dyDescent="0.3">
      <c r="A909" s="138" t="str">
        <f>IF(COUNT('Séries-DWF'!$A$11:$A$50)&gt;'Etiquette DWF'!N952,"X","")</f>
        <v/>
      </c>
      <c r="B909" s="291"/>
      <c r="C909" s="952"/>
      <c r="D909" s="952"/>
      <c r="E909" s="866" t="s">
        <v>70</v>
      </c>
      <c r="F909" s="866"/>
      <c r="G909" s="951" t="str">
        <f ca="1">OFFSET('Séries-DWF'!$A$11,B902,3)</f>
        <v/>
      </c>
      <c r="H909" s="951"/>
      <c r="I909" s="951"/>
      <c r="J909" s="951"/>
      <c r="K909" s="293"/>
      <c r="M909" s="521"/>
      <c r="N909" s="291"/>
      <c r="O909" s="952"/>
      <c r="P909" s="952"/>
      <c r="Q909" s="866" t="s">
        <v>70</v>
      </c>
      <c r="R909" s="866"/>
      <c r="S909" s="951" t="str">
        <f ca="1">OFFSET('Séries-DWF'!$A$11,N902,3)</f>
        <v/>
      </c>
      <c r="T909" s="951"/>
      <c r="U909" s="951"/>
      <c r="V909" s="951"/>
      <c r="W909" s="293"/>
    </row>
    <row r="910" spans="1:23" ht="18.75" x14ac:dyDescent="0.3">
      <c r="A910" s="138" t="str">
        <f>IF(COUNT('Séries-DWF'!$A$11:$A$50)&gt;'Etiquette DWF'!N952,"X","")</f>
        <v/>
      </c>
      <c r="B910" s="291"/>
      <c r="C910" s="952"/>
      <c r="D910" s="952"/>
      <c r="E910" s="866" t="s">
        <v>257</v>
      </c>
      <c r="F910" s="866"/>
      <c r="G910" s="951" t="str">
        <f ca="1">OFFSET('Séries-DWF'!$A$11,B902,4)</f>
        <v/>
      </c>
      <c r="H910" s="951"/>
      <c r="I910" s="951"/>
      <c r="J910" s="951"/>
      <c r="K910" s="293"/>
      <c r="M910" s="521"/>
      <c r="N910" s="291"/>
      <c r="O910" s="952"/>
      <c r="P910" s="952"/>
      <c r="Q910" s="866" t="s">
        <v>257</v>
      </c>
      <c r="R910" s="866"/>
      <c r="S910" s="951" t="str">
        <f ca="1">OFFSET('Séries-DWF'!$A$11,N902,4)</f>
        <v/>
      </c>
      <c r="T910" s="951"/>
      <c r="U910" s="951"/>
      <c r="V910" s="951"/>
      <c r="W910" s="293"/>
    </row>
    <row r="911" spans="1:23" ht="21" x14ac:dyDescent="0.35">
      <c r="A911" s="138" t="str">
        <f>IF(COUNT('Séries-DWF'!$A$11:$A$50)&gt;'Etiquette DWF'!N952,"X","")</f>
        <v/>
      </c>
      <c r="B911" s="291"/>
      <c r="C911" s="952"/>
      <c r="D911" s="952"/>
      <c r="E911" s="866" t="s">
        <v>71</v>
      </c>
      <c r="F911" s="866"/>
      <c r="G911" s="947" t="str">
        <f ca="1">OFFSET('Séries-DWF'!$A$11,B902,5)</f>
        <v/>
      </c>
      <c r="H911" s="947"/>
      <c r="I911" s="947"/>
      <c r="J911" s="947"/>
      <c r="K911" s="293"/>
      <c r="M911" s="521"/>
      <c r="N911" s="291"/>
      <c r="O911" s="952"/>
      <c r="P911" s="952"/>
      <c r="Q911" s="866" t="s">
        <v>71</v>
      </c>
      <c r="R911" s="866"/>
      <c r="S911" s="947" t="str">
        <f ca="1">OFFSET('Séries-DWF'!$A$11,N902,5)</f>
        <v/>
      </c>
      <c r="T911" s="947"/>
      <c r="U911" s="947"/>
      <c r="V911" s="947"/>
      <c r="W911" s="293"/>
    </row>
    <row r="912" spans="1:23" ht="21" x14ac:dyDescent="0.35">
      <c r="A912" s="138" t="str">
        <f>IF(COUNT('Séries-DWF'!$A$11:$A$50)&gt;'Etiquette DWF'!N952,"X","")</f>
        <v/>
      </c>
      <c r="B912" s="291"/>
      <c r="C912" s="931" t="s">
        <v>248</v>
      </c>
      <c r="D912" s="931"/>
      <c r="E912" s="948" t="str">
        <f ca="1">IF(E903="","",IF(OR(E903="DWF",E903="DNF"),"Distance","Temps"))</f>
        <v/>
      </c>
      <c r="F912" s="948"/>
      <c r="G912" s="525" t="str">
        <f ca="1">OFFSET('Séries-DWF'!$A$11,B902,18)</f>
        <v/>
      </c>
      <c r="H912" s="524" t="str">
        <f ca="1">OFFSET('Séries-DWF'!$A$11,B902,19)</f>
        <v/>
      </c>
      <c r="I912" s="526" t="str">
        <f ca="1">OFFSET('Séries-DWF'!$A$11,B902,20)</f>
        <v/>
      </c>
      <c r="J912" s="524" t="str">
        <f ca="1">OFFSET('Séries-DWF'!$A$11,B902,21)</f>
        <v/>
      </c>
      <c r="K912" s="293"/>
      <c r="M912" s="521"/>
      <c r="N912" s="291"/>
      <c r="O912" s="931" t="s">
        <v>248</v>
      </c>
      <c r="P912" s="931"/>
      <c r="Q912" s="948" t="str">
        <f ca="1">IF(Q903="","",IF(OR(Q903="DWF",Q903="DNF"),"Distance","Temps"))</f>
        <v/>
      </c>
      <c r="R912" s="948"/>
      <c r="S912" s="525" t="str">
        <f ca="1">OFFSET('Séries-DWF'!$A$11,N902,18)</f>
        <v/>
      </c>
      <c r="T912" s="524" t="str">
        <f ca="1">OFFSET('Séries-DWF'!$A$11,N902,19)</f>
        <v/>
      </c>
      <c r="U912" s="526" t="str">
        <f ca="1">OFFSET('Séries-DWF'!$A$11,N902,20)</f>
        <v/>
      </c>
      <c r="V912" s="524" t="str">
        <f ca="1">OFFSET('Séries-DWF'!$A$11,N902,21)</f>
        <v/>
      </c>
      <c r="W912" s="293"/>
    </row>
    <row r="913" spans="1:23" ht="18.75" x14ac:dyDescent="0.3">
      <c r="A913" s="138" t="str">
        <f>IF(COUNT('Séries-DWF'!$A$11:$A$50)&gt;'Etiquette DWF'!N952,"X","")</f>
        <v/>
      </c>
      <c r="B913" s="291"/>
      <c r="C913" s="931"/>
      <c r="D913" s="931"/>
      <c r="E913" s="933" t="s">
        <v>273</v>
      </c>
      <c r="F913" s="510" t="s">
        <v>271</v>
      </c>
      <c r="G913" s="528" t="str">
        <f ca="1">OFFSET('Séries-DWF'!$A$11,B902,14)</f>
        <v/>
      </c>
      <c r="H913" s="529" t="str">
        <f ca="1">OFFSET('Séries-DWF'!$A$11,B902,15)</f>
        <v/>
      </c>
      <c r="I913" s="528" t="str">
        <f ca="1">OFFSET('Séries-DWF'!$A$11,B902,16)</f>
        <v/>
      </c>
      <c r="J913" s="529" t="str">
        <f ca="1">OFFSET('Séries-DWF'!$A$11,B902,17)</f>
        <v/>
      </c>
      <c r="K913" s="293"/>
      <c r="M913" s="521"/>
      <c r="N913" s="291"/>
      <c r="O913" s="931"/>
      <c r="P913" s="931"/>
      <c r="Q913" s="933" t="s">
        <v>273</v>
      </c>
      <c r="R913" s="510" t="s">
        <v>271</v>
      </c>
      <c r="S913" s="528" t="str">
        <f ca="1">OFFSET('Séries-DWF'!$A$11,N902,14)</f>
        <v/>
      </c>
      <c r="T913" s="529" t="str">
        <f ca="1">OFFSET('Séries-DWF'!$A$11,N902,15)</f>
        <v/>
      </c>
      <c r="U913" s="528" t="str">
        <f ca="1">OFFSET('Séries-DWF'!$A$11,N902,16)</f>
        <v/>
      </c>
      <c r="V913" s="529" t="str">
        <f ca="1">OFFSET('Séries-DWF'!$A$11,N902,17)</f>
        <v/>
      </c>
      <c r="W913" s="293"/>
    </row>
    <row r="914" spans="1:23" ht="18.75" x14ac:dyDescent="0.3">
      <c r="A914" s="138" t="str">
        <f>IF(COUNT('Séries-DWF'!$A$11:$A$50)&gt;'Etiquette DWF'!N952,"X","")</f>
        <v/>
      </c>
      <c r="B914" s="291"/>
      <c r="C914" s="931"/>
      <c r="D914" s="931"/>
      <c r="E914" s="933"/>
      <c r="F914" s="510" t="s">
        <v>272</v>
      </c>
      <c r="G914" s="528" t="str">
        <f ca="1">OFFSET('Séries-DWF'!$A$11,B902,22)</f>
        <v/>
      </c>
      <c r="H914" s="529" t="str">
        <f ca="1">OFFSET('Séries-DWF'!$A$11,B902,23)</f>
        <v/>
      </c>
      <c r="I914" s="528" t="str">
        <f ca="1">OFFSET('Séries-DWF'!$A$11,B902,24)</f>
        <v/>
      </c>
      <c r="J914" s="529" t="str">
        <f ca="1">OFFSET('Séries-DWF'!$A$11,B902,25)</f>
        <v/>
      </c>
      <c r="K914" s="293"/>
      <c r="M914" s="521"/>
      <c r="N914" s="291"/>
      <c r="O914" s="931"/>
      <c r="P914" s="931"/>
      <c r="Q914" s="933"/>
      <c r="R914" s="510" t="s">
        <v>272</v>
      </c>
      <c r="S914" s="528" t="str">
        <f ca="1">OFFSET('Séries-DWF'!$A$11,N902,22)</f>
        <v/>
      </c>
      <c r="T914" s="529" t="str">
        <f ca="1">OFFSET('Séries-DWF'!$A$11,N902,23)</f>
        <v/>
      </c>
      <c r="U914" s="528" t="str">
        <f ca="1">OFFSET('Séries-DWF'!$A$11,N902,24)</f>
        <v/>
      </c>
      <c r="V914" s="529" t="str">
        <f ca="1">OFFSET('Séries-DWF'!$A$11,N902,25)</f>
        <v/>
      </c>
      <c r="W914" s="293"/>
    </row>
    <row r="915" spans="1:23" x14ac:dyDescent="0.25">
      <c r="A915" s="138" t="str">
        <f>IF(COUNT('Séries-DWF'!$A$11:$A$50)&gt;'Etiquette DWF'!N952,"X","")</f>
        <v/>
      </c>
      <c r="B915" s="291"/>
      <c r="C915" s="945"/>
      <c r="D915" s="945"/>
      <c r="E915" s="945"/>
      <c r="F915" s="945"/>
      <c r="G915" s="945"/>
      <c r="H915" s="945"/>
      <c r="I915" s="945"/>
      <c r="J915" s="945"/>
      <c r="K915" s="293"/>
      <c r="M915" s="521"/>
      <c r="N915" s="291"/>
      <c r="O915" s="945"/>
      <c r="P915" s="945"/>
      <c r="Q915" s="945"/>
      <c r="R915" s="945"/>
      <c r="S915" s="945"/>
      <c r="T915" s="945"/>
      <c r="U915" s="945"/>
      <c r="V915" s="945"/>
      <c r="W915" s="293"/>
    </row>
    <row r="916" spans="1:23" ht="18.75" x14ac:dyDescent="0.3">
      <c r="A916" s="138" t="str">
        <f>IF(COUNT('Séries-DWF'!$A$11:$A$50)&gt;'Etiquette DWF'!N952,"X","")</f>
        <v/>
      </c>
      <c r="B916" s="291"/>
      <c r="C916" s="946" t="s">
        <v>259</v>
      </c>
      <c r="D916" s="946"/>
      <c r="E916" s="946"/>
      <c r="F916" s="946"/>
      <c r="G916" s="946"/>
      <c r="H916" s="946"/>
      <c r="I916" s="946"/>
      <c r="J916" s="946"/>
      <c r="K916" s="293"/>
      <c r="M916" s="521"/>
      <c r="N916" s="291"/>
      <c r="O916" s="946" t="s">
        <v>259</v>
      </c>
      <c r="P916" s="946"/>
      <c r="Q916" s="946"/>
      <c r="R916" s="946"/>
      <c r="S916" s="946"/>
      <c r="T916" s="946"/>
      <c r="U916" s="946"/>
      <c r="V916" s="946"/>
      <c r="W916" s="293"/>
    </row>
    <row r="917" spans="1:23" ht="15.75" thickBot="1" x14ac:dyDescent="0.3">
      <c r="A917" s="138" t="str">
        <f>IF(COUNT('Séries-DWF'!$A$11:$A$50)&gt;'Etiquette DWF'!N952,"X","")</f>
        <v/>
      </c>
      <c r="B917" s="291"/>
      <c r="C917" s="945"/>
      <c r="D917" s="945"/>
      <c r="E917" s="945"/>
      <c r="F917" s="945"/>
      <c r="G917" s="945"/>
      <c r="H917" s="945"/>
      <c r="I917" s="945"/>
      <c r="J917" s="945"/>
      <c r="K917" s="293"/>
      <c r="M917" s="521"/>
      <c r="N917" s="291"/>
      <c r="O917" s="945"/>
      <c r="P917" s="945"/>
      <c r="Q917" s="945"/>
      <c r="R917" s="945"/>
      <c r="S917" s="945"/>
      <c r="T917" s="945"/>
      <c r="U917" s="945"/>
      <c r="V917" s="945"/>
      <c r="W917" s="293"/>
    </row>
    <row r="918" spans="1:23" ht="15.75" thickBot="1" x14ac:dyDescent="0.3">
      <c r="A918" s="138" t="str">
        <f>IF(COUNT('Séries-DWF'!$A$11:$A$50)&gt;'Etiquette DWF'!N952,"X","")</f>
        <v/>
      </c>
      <c r="B918" s="291"/>
      <c r="C918" s="933" t="s">
        <v>262</v>
      </c>
      <c r="D918" s="934"/>
      <c r="E918" s="530"/>
      <c r="F918" s="531"/>
      <c r="G918" s="531"/>
      <c r="H918" s="531"/>
      <c r="I918" s="531"/>
      <c r="J918" s="532"/>
      <c r="K918" s="293"/>
      <c r="M918" s="521"/>
      <c r="N918" s="291"/>
      <c r="O918" s="933" t="s">
        <v>262</v>
      </c>
      <c r="P918" s="934"/>
      <c r="Q918" s="530"/>
      <c r="R918" s="531"/>
      <c r="S918" s="531"/>
      <c r="T918" s="531"/>
      <c r="U918" s="531"/>
      <c r="V918" s="532"/>
      <c r="W918" s="293"/>
    </row>
    <row r="919" spans="1:23" ht="15.75" thickBot="1" x14ac:dyDescent="0.3">
      <c r="A919" s="138" t="str">
        <f>IF(COUNT('Séries-DWF'!$A$11:$A$50)&gt;'Etiquette DWF'!N952,"X","")</f>
        <v/>
      </c>
      <c r="B919" s="291"/>
      <c r="C919" s="515"/>
      <c r="D919" s="515"/>
      <c r="E919" s="289"/>
      <c r="F919" s="289"/>
      <c r="G919" s="289"/>
      <c r="H919" s="289"/>
      <c r="I919" s="289"/>
      <c r="J919" s="289"/>
      <c r="K919" s="293"/>
      <c r="M919" s="521"/>
      <c r="N919" s="291"/>
      <c r="O919" s="515"/>
      <c r="P919" s="515"/>
      <c r="Q919" s="289"/>
      <c r="R919" s="289"/>
      <c r="S919" s="289"/>
      <c r="T919" s="289"/>
      <c r="U919" s="289"/>
      <c r="V919" s="289"/>
      <c r="W919" s="293"/>
    </row>
    <row r="920" spans="1:23" x14ac:dyDescent="0.25">
      <c r="A920" s="138" t="str">
        <f>IF(COUNT('Séries-DWF'!$A$11:$A$50)&gt;'Etiquette DWF'!N952,"X","")</f>
        <v/>
      </c>
      <c r="B920" s="291"/>
      <c r="C920" s="976" t="s">
        <v>260</v>
      </c>
      <c r="D920" s="977"/>
      <c r="E920" s="959"/>
      <c r="F920" s="959"/>
      <c r="G920" s="959"/>
      <c r="H920" s="959"/>
      <c r="I920" s="959"/>
      <c r="J920" s="960"/>
      <c r="K920" s="293"/>
      <c r="M920" s="521"/>
      <c r="N920" s="291"/>
      <c r="O920" s="976" t="s">
        <v>260</v>
      </c>
      <c r="P920" s="977"/>
      <c r="Q920" s="959"/>
      <c r="R920" s="959"/>
      <c r="S920" s="959"/>
      <c r="T920" s="959"/>
      <c r="U920" s="959"/>
      <c r="V920" s="960"/>
      <c r="W920" s="293"/>
    </row>
    <row r="921" spans="1:23" x14ac:dyDescent="0.25">
      <c r="A921" s="138" t="str">
        <f>IF(COUNT('Séries-DWF'!$A$11:$A$50)&gt;'Etiquette DWF'!N952,"X","")</f>
        <v/>
      </c>
      <c r="B921" s="291"/>
      <c r="C921" s="971"/>
      <c r="D921" s="972"/>
      <c r="E921" s="949"/>
      <c r="F921" s="949"/>
      <c r="G921" s="949"/>
      <c r="H921" s="949"/>
      <c r="I921" s="949"/>
      <c r="J921" s="950"/>
      <c r="K921" s="293"/>
      <c r="M921" s="521"/>
      <c r="N921" s="291"/>
      <c r="O921" s="971"/>
      <c r="P921" s="972"/>
      <c r="Q921" s="949"/>
      <c r="R921" s="949"/>
      <c r="S921" s="949"/>
      <c r="T921" s="949"/>
      <c r="U921" s="949"/>
      <c r="V921" s="950"/>
      <c r="W921" s="293"/>
    </row>
    <row r="922" spans="1:23" x14ac:dyDescent="0.25">
      <c r="A922" s="138" t="str">
        <f>IF(COUNT('Séries-DWF'!$A$11:$A$50)&gt;'Etiquette DWF'!N952,"X","")</f>
        <v/>
      </c>
      <c r="B922" s="291"/>
      <c r="C922" s="971" t="s">
        <v>261</v>
      </c>
      <c r="D922" s="972"/>
      <c r="E922" s="949"/>
      <c r="F922" s="949"/>
      <c r="G922" s="949"/>
      <c r="H922" s="949"/>
      <c r="I922" s="949"/>
      <c r="J922" s="950"/>
      <c r="K922" s="293"/>
      <c r="M922" s="521"/>
      <c r="N922" s="291"/>
      <c r="O922" s="971" t="s">
        <v>261</v>
      </c>
      <c r="P922" s="972"/>
      <c r="Q922" s="949"/>
      <c r="R922" s="949"/>
      <c r="S922" s="949"/>
      <c r="T922" s="949"/>
      <c r="U922" s="949"/>
      <c r="V922" s="950"/>
      <c r="W922" s="293"/>
    </row>
    <row r="923" spans="1:23" ht="15.75" thickBot="1" x14ac:dyDescent="0.3">
      <c r="A923" s="138" t="str">
        <f>IF(COUNT('Séries-DWF'!$A$11:$A$50)&gt;'Etiquette DWF'!N952,"X","")</f>
        <v/>
      </c>
      <c r="B923" s="291"/>
      <c r="C923" s="973"/>
      <c r="D923" s="974"/>
      <c r="E923" s="954"/>
      <c r="F923" s="954"/>
      <c r="G923" s="954"/>
      <c r="H923" s="954"/>
      <c r="I923" s="954"/>
      <c r="J923" s="955"/>
      <c r="K923" s="293"/>
      <c r="M923" s="521"/>
      <c r="N923" s="291"/>
      <c r="O923" s="973"/>
      <c r="P923" s="974"/>
      <c r="Q923" s="954"/>
      <c r="R923" s="954"/>
      <c r="S923" s="954"/>
      <c r="T923" s="954"/>
      <c r="U923" s="954"/>
      <c r="V923" s="955"/>
      <c r="W923" s="293"/>
    </row>
    <row r="924" spans="1:23" ht="15.75" thickBot="1" x14ac:dyDescent="0.3">
      <c r="A924" s="138" t="str">
        <f>IF(COUNT('Séries-DWF'!$A$11:$A$50)&gt;'Etiquette DWF'!N952,"X","")</f>
        <v/>
      </c>
      <c r="B924" s="291"/>
      <c r="C924" s="292"/>
      <c r="D924" s="292"/>
      <c r="E924" s="292"/>
      <c r="F924" s="292"/>
      <c r="G924" s="292"/>
      <c r="H924" s="292"/>
      <c r="I924" s="292"/>
      <c r="J924" s="292"/>
      <c r="K924" s="293"/>
      <c r="M924" s="521"/>
      <c r="N924" s="291"/>
      <c r="O924" s="292"/>
      <c r="P924" s="292"/>
      <c r="Q924" s="292"/>
      <c r="R924" s="292"/>
      <c r="S924" s="292"/>
      <c r="T924" s="292"/>
      <c r="U924" s="292"/>
      <c r="V924" s="292"/>
      <c r="W924" s="293"/>
    </row>
    <row r="925" spans="1:23" x14ac:dyDescent="0.25">
      <c r="A925" s="138" t="str">
        <f>IF(COUNT('Séries-DWF'!$A$11:$A$50)&gt;'Etiquette DWF'!N952,"X","")</f>
        <v/>
      </c>
      <c r="B925" s="291"/>
      <c r="C925" s="956" t="s">
        <v>132</v>
      </c>
      <c r="D925" s="880" t="s">
        <v>133</v>
      </c>
      <c r="E925" s="871"/>
      <c r="F925" s="871"/>
      <c r="G925" s="871"/>
      <c r="H925" s="871"/>
      <c r="I925" s="959"/>
      <c r="J925" s="960"/>
      <c r="K925" s="293"/>
      <c r="M925" s="521"/>
      <c r="N925" s="291"/>
      <c r="O925" s="956" t="s">
        <v>132</v>
      </c>
      <c r="P925" s="880" t="s">
        <v>133</v>
      </c>
      <c r="Q925" s="871"/>
      <c r="R925" s="871"/>
      <c r="S925" s="871"/>
      <c r="T925" s="871"/>
      <c r="U925" s="959"/>
      <c r="V925" s="960"/>
      <c r="W925" s="293"/>
    </row>
    <row r="926" spans="1:23" x14ac:dyDescent="0.25">
      <c r="A926" s="138" t="str">
        <f>IF(COUNT('Séries-DWF'!$A$11:$A$50)&gt;'Etiquette DWF'!N952,"X","")</f>
        <v/>
      </c>
      <c r="B926" s="291"/>
      <c r="C926" s="957"/>
      <c r="D926" s="859" t="s">
        <v>134</v>
      </c>
      <c r="E926" s="864"/>
      <c r="F926" s="864"/>
      <c r="G926" s="864"/>
      <c r="H926" s="864"/>
      <c r="I926" s="949"/>
      <c r="J926" s="950"/>
      <c r="K926" s="293"/>
      <c r="M926" s="521"/>
      <c r="N926" s="291"/>
      <c r="O926" s="957"/>
      <c r="P926" s="859" t="s">
        <v>134</v>
      </c>
      <c r="Q926" s="864"/>
      <c r="R926" s="864"/>
      <c r="S926" s="864"/>
      <c r="T926" s="864"/>
      <c r="U926" s="949"/>
      <c r="V926" s="950"/>
      <c r="W926" s="293"/>
    </row>
    <row r="927" spans="1:23" x14ac:dyDescent="0.25">
      <c r="A927" s="138" t="str">
        <f>IF(COUNT('Séries-DWF'!$A$11:$A$50)&gt;'Etiquette DWF'!N952,"X","")</f>
        <v/>
      </c>
      <c r="B927" s="291"/>
      <c r="C927" s="957"/>
      <c r="D927" s="859" t="s">
        <v>135</v>
      </c>
      <c r="E927" s="864"/>
      <c r="F927" s="864"/>
      <c r="G927" s="864"/>
      <c r="H927" s="864"/>
      <c r="I927" s="949"/>
      <c r="J927" s="950"/>
      <c r="K927" s="293"/>
      <c r="M927" s="521"/>
      <c r="N927" s="291"/>
      <c r="O927" s="957"/>
      <c r="P927" s="859" t="s">
        <v>135</v>
      </c>
      <c r="Q927" s="864"/>
      <c r="R927" s="864"/>
      <c r="S927" s="864"/>
      <c r="T927" s="864"/>
      <c r="U927" s="949"/>
      <c r="V927" s="950"/>
      <c r="W927" s="293"/>
    </row>
    <row r="928" spans="1:23" x14ac:dyDescent="0.25">
      <c r="A928" s="138" t="str">
        <f>IF(COUNT('Séries-DWF'!$A$11:$A$50)&gt;'Etiquette DWF'!N952,"X","")</f>
        <v/>
      </c>
      <c r="B928" s="291"/>
      <c r="C928" s="957"/>
      <c r="D928" s="859" t="s">
        <v>136</v>
      </c>
      <c r="E928" s="864"/>
      <c r="F928" s="864"/>
      <c r="G928" s="864"/>
      <c r="H928" s="864"/>
      <c r="I928" s="949"/>
      <c r="J928" s="950"/>
      <c r="K928" s="293"/>
      <c r="M928" s="521"/>
      <c r="N928" s="291"/>
      <c r="O928" s="957"/>
      <c r="P928" s="859" t="s">
        <v>136</v>
      </c>
      <c r="Q928" s="864"/>
      <c r="R928" s="864"/>
      <c r="S928" s="864"/>
      <c r="T928" s="864"/>
      <c r="U928" s="949"/>
      <c r="V928" s="950"/>
      <c r="W928" s="293"/>
    </row>
    <row r="929" spans="1:23" x14ac:dyDescent="0.25">
      <c r="A929" s="138" t="str">
        <f>IF(COUNT('Séries-DWF'!$A$11:$A$50)&gt;'Etiquette DWF'!N952,"X","")</f>
        <v/>
      </c>
      <c r="B929" s="291"/>
      <c r="C929" s="957"/>
      <c r="D929" s="859" t="s">
        <v>137</v>
      </c>
      <c r="E929" s="864"/>
      <c r="F929" s="864"/>
      <c r="G929" s="864"/>
      <c r="H929" s="864"/>
      <c r="I929" s="949"/>
      <c r="J929" s="950"/>
      <c r="K929" s="293"/>
      <c r="M929" s="521"/>
      <c r="N929" s="291"/>
      <c r="O929" s="957"/>
      <c r="P929" s="859" t="s">
        <v>137</v>
      </c>
      <c r="Q929" s="864"/>
      <c r="R929" s="864"/>
      <c r="S929" s="864"/>
      <c r="T929" s="864"/>
      <c r="U929" s="949"/>
      <c r="V929" s="950"/>
      <c r="W929" s="293"/>
    </row>
    <row r="930" spans="1:23" ht="15.75" thickBot="1" x14ac:dyDescent="0.3">
      <c r="A930" s="138" t="str">
        <f>IF(COUNT('Séries-DWF'!$A$11:$A$50)&gt;'Etiquette DWF'!N952,"X","")</f>
        <v/>
      </c>
      <c r="B930" s="291"/>
      <c r="C930" s="958"/>
      <c r="D930" s="862" t="s">
        <v>138</v>
      </c>
      <c r="E930" s="975"/>
      <c r="F930" s="975"/>
      <c r="G930" s="975"/>
      <c r="H930" s="975"/>
      <c r="I930" s="954"/>
      <c r="J930" s="955"/>
      <c r="K930" s="293"/>
      <c r="M930" s="521"/>
      <c r="N930" s="291"/>
      <c r="O930" s="958"/>
      <c r="P930" s="862" t="s">
        <v>138</v>
      </c>
      <c r="Q930" s="975"/>
      <c r="R930" s="975"/>
      <c r="S930" s="975"/>
      <c r="T930" s="975"/>
      <c r="U930" s="954"/>
      <c r="V930" s="955"/>
      <c r="W930" s="293"/>
    </row>
    <row r="931" spans="1:23" x14ac:dyDescent="0.25">
      <c r="A931" s="138" t="str">
        <f>IF(COUNT('Séries-DWF'!$A$11:$A$50)&gt;'Etiquette DWF'!N952,"X","")</f>
        <v/>
      </c>
      <c r="B931" s="291"/>
      <c r="C931" s="961" t="s">
        <v>145</v>
      </c>
      <c r="D931" s="963" t="s">
        <v>146</v>
      </c>
      <c r="E931" s="964"/>
      <c r="F931" s="964"/>
      <c r="G931" s="964"/>
      <c r="H931" s="964"/>
      <c r="I931" s="965"/>
      <c r="J931" s="966"/>
      <c r="K931" s="293"/>
      <c r="M931" s="521"/>
      <c r="N931" s="291"/>
      <c r="O931" s="961" t="s">
        <v>145</v>
      </c>
      <c r="P931" s="963" t="s">
        <v>146</v>
      </c>
      <c r="Q931" s="964"/>
      <c r="R931" s="964"/>
      <c r="S931" s="964"/>
      <c r="T931" s="964"/>
      <c r="U931" s="965"/>
      <c r="V931" s="966"/>
      <c r="W931" s="293"/>
    </row>
    <row r="932" spans="1:23" x14ac:dyDescent="0.25">
      <c r="A932" s="138" t="str">
        <f>IF(COUNT('Séries-DWF'!$A$11:$A$50)&gt;'Etiquette DWF'!N952,"X","")</f>
        <v/>
      </c>
      <c r="B932" s="291"/>
      <c r="C932" s="957"/>
      <c r="D932" s="859" t="s">
        <v>147</v>
      </c>
      <c r="E932" s="864"/>
      <c r="F932" s="864"/>
      <c r="G932" s="864"/>
      <c r="H932" s="864"/>
      <c r="I932" s="949"/>
      <c r="J932" s="950"/>
      <c r="K932" s="293"/>
      <c r="M932" s="521"/>
      <c r="N932" s="291"/>
      <c r="O932" s="957"/>
      <c r="P932" s="859" t="s">
        <v>147</v>
      </c>
      <c r="Q932" s="864"/>
      <c r="R932" s="864"/>
      <c r="S932" s="864"/>
      <c r="T932" s="864"/>
      <c r="U932" s="949"/>
      <c r="V932" s="950"/>
      <c r="W932" s="293"/>
    </row>
    <row r="933" spans="1:23" x14ac:dyDescent="0.25">
      <c r="A933" s="138" t="str">
        <f>IF(COUNT('Séries-DWF'!$A$11:$A$50)&gt;'Etiquette DWF'!N952,"X","")</f>
        <v/>
      </c>
      <c r="B933" s="291"/>
      <c r="C933" s="957"/>
      <c r="D933" s="859" t="s">
        <v>148</v>
      </c>
      <c r="E933" s="864"/>
      <c r="F933" s="864"/>
      <c r="G933" s="864"/>
      <c r="H933" s="864"/>
      <c r="I933" s="949"/>
      <c r="J933" s="950"/>
      <c r="K933" s="293"/>
      <c r="M933" s="521"/>
      <c r="N933" s="291"/>
      <c r="O933" s="957"/>
      <c r="P933" s="859" t="s">
        <v>148</v>
      </c>
      <c r="Q933" s="864"/>
      <c r="R933" s="864"/>
      <c r="S933" s="864"/>
      <c r="T933" s="864"/>
      <c r="U933" s="949"/>
      <c r="V933" s="950"/>
      <c r="W933" s="293"/>
    </row>
    <row r="934" spans="1:23" x14ac:dyDescent="0.25">
      <c r="A934" s="138" t="str">
        <f>IF(COUNT('Séries-DWF'!$A$11:$A$50)&gt;'Etiquette DWF'!N952,"X","")</f>
        <v/>
      </c>
      <c r="B934" s="291"/>
      <c r="C934" s="957"/>
      <c r="D934" s="859" t="s">
        <v>149</v>
      </c>
      <c r="E934" s="864"/>
      <c r="F934" s="864"/>
      <c r="G934" s="864"/>
      <c r="H934" s="864"/>
      <c r="I934" s="949"/>
      <c r="J934" s="950"/>
      <c r="K934" s="293"/>
      <c r="M934" s="521"/>
      <c r="N934" s="291"/>
      <c r="O934" s="957"/>
      <c r="P934" s="859" t="s">
        <v>149</v>
      </c>
      <c r="Q934" s="864"/>
      <c r="R934" s="864"/>
      <c r="S934" s="864"/>
      <c r="T934" s="864"/>
      <c r="U934" s="949"/>
      <c r="V934" s="950"/>
      <c r="W934" s="293"/>
    </row>
    <row r="935" spans="1:23" x14ac:dyDescent="0.25">
      <c r="A935" s="138" t="str">
        <f>IF(COUNT('Séries-DWF'!$A$11:$A$50)&gt;'Etiquette DWF'!N952,"X","")</f>
        <v/>
      </c>
      <c r="B935" s="291"/>
      <c r="C935" s="957"/>
      <c r="D935" s="859" t="s">
        <v>150</v>
      </c>
      <c r="E935" s="864"/>
      <c r="F935" s="864"/>
      <c r="G935" s="864"/>
      <c r="H935" s="864"/>
      <c r="I935" s="949"/>
      <c r="J935" s="950"/>
      <c r="K935" s="293"/>
      <c r="M935" s="521"/>
      <c r="N935" s="291"/>
      <c r="O935" s="957"/>
      <c r="P935" s="859" t="s">
        <v>150</v>
      </c>
      <c r="Q935" s="864"/>
      <c r="R935" s="864"/>
      <c r="S935" s="864"/>
      <c r="T935" s="864"/>
      <c r="U935" s="949"/>
      <c r="V935" s="950"/>
      <c r="W935" s="293"/>
    </row>
    <row r="936" spans="1:23" x14ac:dyDescent="0.25">
      <c r="A936" s="138" t="str">
        <f>IF(COUNT('Séries-DWF'!$A$11:$A$50)&gt;'Etiquette DWF'!N952,"X","")</f>
        <v/>
      </c>
      <c r="B936" s="291"/>
      <c r="C936" s="957"/>
      <c r="D936" s="859" t="s">
        <v>151</v>
      </c>
      <c r="E936" s="864"/>
      <c r="F936" s="864"/>
      <c r="G936" s="864"/>
      <c r="H936" s="864"/>
      <c r="I936" s="949"/>
      <c r="J936" s="950"/>
      <c r="K936" s="293"/>
      <c r="M936" s="521"/>
      <c r="N936" s="291"/>
      <c r="O936" s="957"/>
      <c r="P936" s="859" t="s">
        <v>151</v>
      </c>
      <c r="Q936" s="864"/>
      <c r="R936" s="864"/>
      <c r="S936" s="864"/>
      <c r="T936" s="864"/>
      <c r="U936" s="949"/>
      <c r="V936" s="950"/>
      <c r="W936" s="293"/>
    </row>
    <row r="937" spans="1:23" ht="15.75" thickBot="1" x14ac:dyDescent="0.3">
      <c r="A937" s="138" t="str">
        <f>IF(COUNT('Séries-DWF'!$A$11:$A$50)&gt;'Etiquette DWF'!N952,"X","")</f>
        <v/>
      </c>
      <c r="B937" s="291"/>
      <c r="C937" s="962"/>
      <c r="D937" s="967" t="s">
        <v>152</v>
      </c>
      <c r="E937" s="968"/>
      <c r="F937" s="968"/>
      <c r="G937" s="968"/>
      <c r="H937" s="968"/>
      <c r="I937" s="969"/>
      <c r="J937" s="970"/>
      <c r="K937" s="293"/>
      <c r="M937" s="521"/>
      <c r="N937" s="291"/>
      <c r="O937" s="962"/>
      <c r="P937" s="967" t="s">
        <v>152</v>
      </c>
      <c r="Q937" s="968"/>
      <c r="R937" s="968"/>
      <c r="S937" s="968"/>
      <c r="T937" s="968"/>
      <c r="U937" s="969"/>
      <c r="V937" s="970"/>
      <c r="W937" s="293"/>
    </row>
    <row r="938" spans="1:23" x14ac:dyDescent="0.25">
      <c r="A938" s="138" t="str">
        <f>IF(COUNT('Séries-DWF'!$A$11:$A$50)&gt;'Etiquette DWF'!N952,"X","")</f>
        <v/>
      </c>
      <c r="B938" s="291"/>
      <c r="C938" s="956" t="s">
        <v>126</v>
      </c>
      <c r="D938" s="918" t="s">
        <v>263</v>
      </c>
      <c r="E938" s="919"/>
      <c r="F938" s="920"/>
      <c r="G938" s="416" t="s">
        <v>174</v>
      </c>
      <c r="H938" s="416"/>
      <c r="I938" s="959"/>
      <c r="J938" s="960"/>
      <c r="K938" s="293"/>
      <c r="M938" s="521"/>
      <c r="N938" s="291"/>
      <c r="O938" s="956" t="s">
        <v>126</v>
      </c>
      <c r="P938" s="918" t="s">
        <v>263</v>
      </c>
      <c r="Q938" s="919"/>
      <c r="R938" s="920"/>
      <c r="S938" s="416" t="s">
        <v>174</v>
      </c>
      <c r="T938" s="416"/>
      <c r="U938" s="959"/>
      <c r="V938" s="960"/>
      <c r="W938" s="293"/>
    </row>
    <row r="939" spans="1:23" x14ac:dyDescent="0.25">
      <c r="A939" s="138" t="str">
        <f>IF(COUNT('Séries-DWF'!$A$11:$A$50)&gt;'Etiquette DWF'!N952,"X","")</f>
        <v/>
      </c>
      <c r="B939" s="291"/>
      <c r="C939" s="957"/>
      <c r="D939" s="913" t="s">
        <v>128</v>
      </c>
      <c r="E939" s="914"/>
      <c r="F939" s="915"/>
      <c r="G939" s="110" t="s">
        <v>266</v>
      </c>
      <c r="H939" s="110"/>
      <c r="I939" s="949"/>
      <c r="J939" s="950"/>
      <c r="K939" s="293"/>
      <c r="M939" s="521"/>
      <c r="N939" s="291"/>
      <c r="O939" s="957"/>
      <c r="P939" s="913" t="s">
        <v>128</v>
      </c>
      <c r="Q939" s="914"/>
      <c r="R939" s="915"/>
      <c r="S939" s="110" t="s">
        <v>266</v>
      </c>
      <c r="T939" s="110"/>
      <c r="U939" s="949"/>
      <c r="V939" s="950"/>
      <c r="W939" s="293"/>
    </row>
    <row r="940" spans="1:23" x14ac:dyDescent="0.25">
      <c r="A940" s="138" t="str">
        <f>IF(COUNT('Séries-DWF'!$A$11:$A$50)&gt;'Etiquette DWF'!N952,"X","")</f>
        <v/>
      </c>
      <c r="B940" s="291"/>
      <c r="C940" s="957"/>
      <c r="D940" s="913" t="s">
        <v>264</v>
      </c>
      <c r="E940" s="914"/>
      <c r="F940" s="915"/>
      <c r="G940" s="110" t="s">
        <v>265</v>
      </c>
      <c r="H940" s="110"/>
      <c r="I940" s="949"/>
      <c r="J940" s="950"/>
      <c r="K940" s="293"/>
      <c r="M940" s="521"/>
      <c r="N940" s="291"/>
      <c r="O940" s="957"/>
      <c r="P940" s="913" t="s">
        <v>264</v>
      </c>
      <c r="Q940" s="914"/>
      <c r="R940" s="915"/>
      <c r="S940" s="110" t="s">
        <v>265</v>
      </c>
      <c r="T940" s="110"/>
      <c r="U940" s="949"/>
      <c r="V940" s="950"/>
      <c r="W940" s="293"/>
    </row>
    <row r="941" spans="1:23" x14ac:dyDescent="0.25">
      <c r="A941" s="138" t="str">
        <f>IF(COUNT('Séries-DWF'!$A$11:$A$50)&gt;'Etiquette DWF'!N952,"X","")</f>
        <v/>
      </c>
      <c r="B941" s="291"/>
      <c r="C941" s="957"/>
      <c r="D941" s="533" t="s">
        <v>267</v>
      </c>
      <c r="E941" s="518"/>
      <c r="F941" s="518"/>
      <c r="G941" s="110" t="s">
        <v>164</v>
      </c>
      <c r="H941" s="110"/>
      <c r="I941" s="949"/>
      <c r="J941" s="950"/>
      <c r="K941" s="293"/>
      <c r="M941" s="521"/>
      <c r="N941" s="291"/>
      <c r="O941" s="957"/>
      <c r="P941" s="533" t="s">
        <v>267</v>
      </c>
      <c r="Q941" s="518"/>
      <c r="R941" s="518"/>
      <c r="S941" s="110" t="s">
        <v>164</v>
      </c>
      <c r="T941" s="110"/>
      <c r="U941" s="949"/>
      <c r="V941" s="950"/>
      <c r="W941" s="293"/>
    </row>
    <row r="942" spans="1:23" ht="15.75" thickBot="1" x14ac:dyDescent="0.3">
      <c r="A942" s="138" t="str">
        <f>IF(COUNT('Séries-DWF'!$A$11:$A$50)&gt;'Etiquette DWF'!N952,"X","")</f>
        <v/>
      </c>
      <c r="B942" s="291"/>
      <c r="C942" s="958"/>
      <c r="D942" s="534" t="s">
        <v>268</v>
      </c>
      <c r="E942" s="519"/>
      <c r="F942" s="519"/>
      <c r="G942" s="3" t="s">
        <v>164</v>
      </c>
      <c r="H942" s="3"/>
      <c r="I942" s="954"/>
      <c r="J942" s="955"/>
      <c r="K942" s="293"/>
      <c r="M942" s="521"/>
      <c r="N942" s="291"/>
      <c r="O942" s="958"/>
      <c r="P942" s="534" t="s">
        <v>268</v>
      </c>
      <c r="Q942" s="519"/>
      <c r="R942" s="519"/>
      <c r="S942" s="3" t="s">
        <v>164</v>
      </c>
      <c r="T942" s="3"/>
      <c r="U942" s="954"/>
      <c r="V942" s="955"/>
      <c r="W942" s="293"/>
    </row>
    <row r="943" spans="1:23" ht="15.75" thickBot="1" x14ac:dyDescent="0.3">
      <c r="A943" s="138" t="str">
        <f>IF(COUNT('Séries-DWF'!$A$11:$A$50)&gt;'Etiquette DWF'!N952,"X","")</f>
        <v/>
      </c>
      <c r="B943" s="291"/>
      <c r="C943" s="292"/>
      <c r="D943" s="292"/>
      <c r="E943" s="292"/>
      <c r="F943" s="292"/>
      <c r="G943" s="292"/>
      <c r="H943" s="292"/>
      <c r="I943" s="292"/>
      <c r="J943" s="292"/>
      <c r="K943" s="293"/>
      <c r="M943" s="521"/>
      <c r="N943" s="291"/>
      <c r="O943" s="292"/>
      <c r="P943" s="292"/>
      <c r="Q943" s="292"/>
      <c r="R943" s="292"/>
      <c r="S943" s="292"/>
      <c r="T943" s="292"/>
      <c r="U943" s="292"/>
      <c r="V943" s="292"/>
      <c r="W943" s="293"/>
    </row>
    <row r="944" spans="1:23" ht="18.75" x14ac:dyDescent="0.3">
      <c r="A944" s="138" t="str">
        <f>IF(COUNT('Séries-DWF'!$A$11:$A$50)&gt;'Etiquette DWF'!N952,"X","")</f>
        <v/>
      </c>
      <c r="B944" s="291"/>
      <c r="C944" s="901" t="s">
        <v>269</v>
      </c>
      <c r="D944" s="902"/>
      <c r="E944" s="902"/>
      <c r="F944" s="902"/>
      <c r="G944" s="902"/>
      <c r="H944" s="902"/>
      <c r="I944" s="902"/>
      <c r="J944" s="903"/>
      <c r="K944" s="293"/>
      <c r="M944" s="521"/>
      <c r="N944" s="291"/>
      <c r="O944" s="901" t="s">
        <v>269</v>
      </c>
      <c r="P944" s="902"/>
      <c r="Q944" s="902"/>
      <c r="R944" s="902"/>
      <c r="S944" s="902"/>
      <c r="T944" s="902"/>
      <c r="U944" s="902"/>
      <c r="V944" s="903"/>
      <c r="W944" s="293"/>
    </row>
    <row r="945" spans="1:23" x14ac:dyDescent="0.25">
      <c r="A945" s="138" t="str">
        <f>IF(COUNT('Séries-DWF'!$A$11:$A$50)&gt;'Etiquette DWF'!N952,"X","")</f>
        <v/>
      </c>
      <c r="B945" s="291"/>
      <c r="C945" s="904"/>
      <c r="D945" s="905"/>
      <c r="E945" s="905"/>
      <c r="F945" s="905"/>
      <c r="G945" s="905"/>
      <c r="H945" s="905"/>
      <c r="I945" s="905"/>
      <c r="J945" s="906"/>
      <c r="K945" s="293"/>
      <c r="M945" s="521"/>
      <c r="N945" s="291"/>
      <c r="O945" s="904"/>
      <c r="P945" s="905"/>
      <c r="Q945" s="905"/>
      <c r="R945" s="905"/>
      <c r="S945" s="905"/>
      <c r="T945" s="905"/>
      <c r="U945" s="905"/>
      <c r="V945" s="906"/>
      <c r="W945" s="293"/>
    </row>
    <row r="946" spans="1:23" x14ac:dyDescent="0.25">
      <c r="A946" s="138" t="str">
        <f>IF(COUNT('Séries-DWF'!$A$11:$A$50)&gt;'Etiquette DWF'!N952,"X","")</f>
        <v/>
      </c>
      <c r="B946" s="291"/>
      <c r="C946" s="907"/>
      <c r="D946" s="908"/>
      <c r="E946" s="908"/>
      <c r="F946" s="908"/>
      <c r="G946" s="908"/>
      <c r="H946" s="908"/>
      <c r="I946" s="908"/>
      <c r="J946" s="909"/>
      <c r="K946" s="293"/>
      <c r="M946" s="521"/>
      <c r="N946" s="291"/>
      <c r="O946" s="907"/>
      <c r="P946" s="908"/>
      <c r="Q946" s="908"/>
      <c r="R946" s="908"/>
      <c r="S946" s="908"/>
      <c r="T946" s="908"/>
      <c r="U946" s="908"/>
      <c r="V946" s="909"/>
      <c r="W946" s="293"/>
    </row>
    <row r="947" spans="1:23" x14ac:dyDescent="0.25">
      <c r="A947" s="138" t="str">
        <f>IF(COUNT('Séries-DWF'!$A$11:$A$50)&gt;'Etiquette DWF'!N952,"X","")</f>
        <v/>
      </c>
      <c r="B947" s="291"/>
      <c r="C947" s="907"/>
      <c r="D947" s="908"/>
      <c r="E947" s="908"/>
      <c r="F947" s="908"/>
      <c r="G947" s="908"/>
      <c r="H947" s="908"/>
      <c r="I947" s="908"/>
      <c r="J947" s="909"/>
      <c r="K947" s="293"/>
      <c r="M947" s="521"/>
      <c r="N947" s="291"/>
      <c r="O947" s="907"/>
      <c r="P947" s="908"/>
      <c r="Q947" s="908"/>
      <c r="R947" s="908"/>
      <c r="S947" s="908"/>
      <c r="T947" s="908"/>
      <c r="U947" s="908"/>
      <c r="V947" s="909"/>
      <c r="W947" s="293"/>
    </row>
    <row r="948" spans="1:23" ht="15.75" thickBot="1" x14ac:dyDescent="0.3">
      <c r="A948" s="138" t="str">
        <f>IF(COUNT('Séries-DWF'!$A$11:$A$50)&gt;'Etiquette DWF'!N952,"X","")</f>
        <v/>
      </c>
      <c r="B948" s="291"/>
      <c r="C948" s="910"/>
      <c r="D948" s="911"/>
      <c r="E948" s="911"/>
      <c r="F948" s="911"/>
      <c r="G948" s="911"/>
      <c r="H948" s="911"/>
      <c r="I948" s="911"/>
      <c r="J948" s="912"/>
      <c r="K948" s="293"/>
      <c r="M948" s="521"/>
      <c r="N948" s="291"/>
      <c r="O948" s="910"/>
      <c r="P948" s="911"/>
      <c r="Q948" s="911"/>
      <c r="R948" s="911"/>
      <c r="S948" s="911"/>
      <c r="T948" s="911"/>
      <c r="U948" s="911"/>
      <c r="V948" s="912"/>
      <c r="W948" s="293"/>
    </row>
    <row r="949" spans="1:23" ht="15.75" thickBot="1" x14ac:dyDescent="0.3">
      <c r="A949" s="138" t="str">
        <f>IF(COUNT('Séries-DWF'!$A$11:$A$50)&gt;'Etiquette DWF'!N952,"X","")</f>
        <v/>
      </c>
      <c r="B949" s="294"/>
      <c r="C949" s="295"/>
      <c r="D949" s="295"/>
      <c r="E949" s="295"/>
      <c r="F949" s="295"/>
      <c r="G949" s="295"/>
      <c r="H949" s="295"/>
      <c r="I949" s="295"/>
      <c r="J949" s="295"/>
      <c r="K949" s="296"/>
      <c r="M949" s="521"/>
      <c r="N949" s="294"/>
      <c r="O949" s="295"/>
      <c r="P949" s="295"/>
      <c r="Q949" s="295"/>
      <c r="R949" s="295"/>
      <c r="S949" s="295"/>
      <c r="T949" s="295"/>
      <c r="U949" s="295"/>
      <c r="V949" s="295"/>
      <c r="W949" s="296"/>
    </row>
    <row r="950" spans="1:23" ht="15" customHeight="1" x14ac:dyDescent="0.25">
      <c r="A950" s="138" t="str">
        <f>IF(COUNT('Séries-DWF'!$A$11:$A$50)&gt;'Etiquette DWF'!N952,"X","")</f>
        <v/>
      </c>
      <c r="B950" s="522"/>
      <c r="C950" s="522"/>
      <c r="D950" s="522"/>
      <c r="E950" s="522"/>
      <c r="F950" s="522"/>
      <c r="G950" s="522"/>
      <c r="H950" s="522"/>
      <c r="I950" s="522"/>
      <c r="J950" s="522"/>
      <c r="K950" s="522"/>
      <c r="L950" s="522"/>
      <c r="M950" s="523"/>
      <c r="N950" s="522"/>
      <c r="O950" s="522"/>
      <c r="P950" s="522"/>
      <c r="Q950" s="522"/>
      <c r="R950" s="522"/>
      <c r="S950" s="522"/>
      <c r="T950" s="522"/>
      <c r="U950" s="522"/>
      <c r="V950" s="522"/>
      <c r="W950" s="522"/>
    </row>
    <row r="951" spans="1:23" ht="15" customHeight="1" thickBot="1" x14ac:dyDescent="0.3">
      <c r="A951" s="138" t="str">
        <f>IF(COUNT('Séries-DWF'!$A$11:$A$50)&gt;'Etiquette DWF'!N952,"X","")</f>
        <v/>
      </c>
      <c r="M951" s="521"/>
    </row>
    <row r="952" spans="1:23" x14ac:dyDescent="0.25">
      <c r="A952" s="138" t="str">
        <f>IF(COUNT('Séries-DWF'!$A$11:$A$50)&gt;'Etiquette DWF'!N952,"X","")</f>
        <v/>
      </c>
      <c r="B952" s="137">
        <f>N902+1</f>
        <v>38</v>
      </c>
      <c r="C952" s="289"/>
      <c r="D952" s="289"/>
      <c r="E952" s="289"/>
      <c r="F952" s="289"/>
      <c r="G952" s="289"/>
      <c r="H952" s="289"/>
      <c r="I952" s="289"/>
      <c r="J952" s="289"/>
      <c r="K952" s="290"/>
      <c r="M952" s="521"/>
      <c r="N952" s="137">
        <f>B952+1</f>
        <v>39</v>
      </c>
      <c r="O952" s="289"/>
      <c r="P952" s="289"/>
      <c r="Q952" s="289"/>
      <c r="R952" s="289"/>
      <c r="S952" s="289"/>
      <c r="T952" s="289"/>
      <c r="U952" s="289"/>
      <c r="V952" s="289"/>
      <c r="W952" s="290"/>
    </row>
    <row r="953" spans="1:23" ht="23.25" x14ac:dyDescent="0.35">
      <c r="A953" s="138" t="str">
        <f>IF(COUNT('Séries-DWF'!$A$11:$A$50)&gt;'Etiquette DWF'!N952,"X","")</f>
        <v/>
      </c>
      <c r="B953" s="291"/>
      <c r="C953" s="931" t="s">
        <v>246</v>
      </c>
      <c r="D953" s="931"/>
      <c r="E953" s="953" t="str">
        <f ca="1">OFFSET('Séries-DWF'!$A$11,B952,13)</f>
        <v/>
      </c>
      <c r="F953" s="953"/>
      <c r="G953" s="953"/>
      <c r="H953" s="953"/>
      <c r="I953" s="953"/>
      <c r="J953" s="953"/>
      <c r="K953" s="293"/>
      <c r="M953" s="521"/>
      <c r="N953" s="291"/>
      <c r="O953" s="931" t="s">
        <v>246</v>
      </c>
      <c r="P953" s="931"/>
      <c r="Q953" s="953" t="str">
        <f ca="1">OFFSET('Séries-DWF'!$A$11,N952,13)</f>
        <v/>
      </c>
      <c r="R953" s="953"/>
      <c r="S953" s="953"/>
      <c r="T953" s="953"/>
      <c r="U953" s="953"/>
      <c r="V953" s="953"/>
      <c r="W953" s="293"/>
    </row>
    <row r="954" spans="1:23" x14ac:dyDescent="0.25">
      <c r="A954" s="138" t="str">
        <f>IF(COUNT('Séries-DWF'!$A$11:$A$50)&gt;'Etiquette DWF'!N952,"X","")</f>
        <v/>
      </c>
      <c r="B954" s="291"/>
      <c r="C954" s="945"/>
      <c r="D954" s="945"/>
      <c r="E954" s="945"/>
      <c r="F954" s="945"/>
      <c r="G954" s="945"/>
      <c r="H954" s="945"/>
      <c r="I954" s="945"/>
      <c r="J954" s="945"/>
      <c r="K954" s="293"/>
      <c r="M954" s="521"/>
      <c r="N954" s="291"/>
      <c r="O954" s="945"/>
      <c r="P954" s="945"/>
      <c r="Q954" s="945"/>
      <c r="R954" s="945"/>
      <c r="S954" s="945"/>
      <c r="T954" s="945"/>
      <c r="U954" s="945"/>
      <c r="V954" s="945"/>
      <c r="W954" s="293"/>
    </row>
    <row r="955" spans="1:23" ht="21" x14ac:dyDescent="0.35">
      <c r="A955" s="138" t="str">
        <f>IF(COUNT('Séries-DWF'!$A$11:$A$50)&gt;'Etiquette DWF'!N952,"X","")</f>
        <v/>
      </c>
      <c r="B955" s="291"/>
      <c r="C955" s="931" t="s">
        <v>39</v>
      </c>
      <c r="D955" s="931"/>
      <c r="E955" s="932" t="str">
        <f ca="1">OFFSET('Séries-DWF'!$A$11,B952,0)</f>
        <v/>
      </c>
      <c r="F955" s="932"/>
      <c r="G955" s="948" t="s">
        <v>67</v>
      </c>
      <c r="H955" s="948"/>
      <c r="I955" s="932" t="str">
        <f ca="1">OFFSET('Séries-DWF'!$A$11,B952,6)</f>
        <v/>
      </c>
      <c r="J955" s="932"/>
      <c r="K955" s="293"/>
      <c r="M955" s="521"/>
      <c r="N955" s="291"/>
      <c r="O955" s="931" t="s">
        <v>39</v>
      </c>
      <c r="P955" s="931"/>
      <c r="Q955" s="932" t="str">
        <f ca="1">OFFSET('Séries-DWF'!$A$11,N952,0)</f>
        <v/>
      </c>
      <c r="R955" s="932"/>
      <c r="S955" s="948" t="s">
        <v>67</v>
      </c>
      <c r="T955" s="948"/>
      <c r="U955" s="932" t="str">
        <f ca="1">OFFSET('Séries-DWF'!$A$11,N952,6)</f>
        <v/>
      </c>
      <c r="V955" s="932"/>
      <c r="W955" s="293"/>
    </row>
    <row r="956" spans="1:23" ht="23.25" x14ac:dyDescent="0.35">
      <c r="A956" s="138" t="str">
        <f>IF(COUNT('Séries-DWF'!$A$11:$A$50)&gt;'Etiquette DWF'!N952,"X","")</f>
        <v/>
      </c>
      <c r="B956" s="291"/>
      <c r="C956" s="931" t="s">
        <v>1</v>
      </c>
      <c r="D956" s="931"/>
      <c r="E956" s="953" t="str">
        <f ca="1">OFFSET('Séries-DWF'!$A$11,B952,9)</f>
        <v/>
      </c>
      <c r="F956" s="953"/>
      <c r="G956" s="948" t="s">
        <v>2</v>
      </c>
      <c r="H956" s="948"/>
      <c r="I956" s="932" t="str">
        <f ca="1">OFFSET('Séries-DWF'!$A$11,B952,10)</f>
        <v/>
      </c>
      <c r="J956" s="932"/>
      <c r="K956" s="293"/>
      <c r="M956" s="521"/>
      <c r="N956" s="291"/>
      <c r="O956" s="931" t="s">
        <v>1</v>
      </c>
      <c r="P956" s="931"/>
      <c r="Q956" s="953" t="str">
        <f ca="1">OFFSET('Séries-DWF'!$A$11,N952,9)</f>
        <v/>
      </c>
      <c r="R956" s="953"/>
      <c r="S956" s="948" t="s">
        <v>2</v>
      </c>
      <c r="T956" s="948"/>
      <c r="U956" s="932" t="str">
        <f ca="1">OFFSET('Séries-DWF'!$A$11,N952,10)</f>
        <v/>
      </c>
      <c r="V956" s="932"/>
      <c r="W956" s="293"/>
    </row>
    <row r="957" spans="1:23" ht="21" x14ac:dyDescent="0.35">
      <c r="A957" s="138" t="str">
        <f>IF(COUNT('Séries-DWF'!$A$11:$A$50)&gt;'Etiquette DWF'!N952,"X","")</f>
        <v/>
      </c>
      <c r="B957" s="291"/>
      <c r="C957" s="520" t="s">
        <v>258</v>
      </c>
      <c r="D957" s="520"/>
      <c r="E957" s="527" t="str">
        <f ca="1">OFFSET('Séries-DWF'!$A$11,B952,11)</f>
        <v/>
      </c>
      <c r="F957" s="525"/>
      <c r="G957" s="866" t="s">
        <v>270</v>
      </c>
      <c r="H957" s="866"/>
      <c r="I957" s="527" t="str">
        <f ca="1">OFFSET('Séries-DWF'!$A$11,B952,8)</f>
        <v/>
      </c>
      <c r="J957" s="527"/>
      <c r="K957" s="293"/>
      <c r="M957" s="521"/>
      <c r="N957" s="291"/>
      <c r="O957" s="520" t="s">
        <v>258</v>
      </c>
      <c r="P957" s="520"/>
      <c r="Q957" s="527" t="str">
        <f ca="1">OFFSET('Séries-DWF'!$A$11,N952,11)</f>
        <v/>
      </c>
      <c r="R957" s="525"/>
      <c r="S957" s="866" t="s">
        <v>270</v>
      </c>
      <c r="T957" s="866"/>
      <c r="U957" s="527" t="str">
        <f ca="1">OFFSET('Séries-DWF'!$A$11,N952,8)</f>
        <v/>
      </c>
      <c r="V957" s="527"/>
      <c r="W957" s="293"/>
    </row>
    <row r="958" spans="1:23" ht="18.75" x14ac:dyDescent="0.3">
      <c r="A958" s="138" t="str">
        <f>IF(COUNT('Séries-DWF'!$A$11:$A$50)&gt;'Etiquette DWF'!N952,"X","")</f>
        <v/>
      </c>
      <c r="B958" s="291"/>
      <c r="C958" s="952" t="s">
        <v>68</v>
      </c>
      <c r="D958" s="952"/>
      <c r="E958" s="866" t="s">
        <v>69</v>
      </c>
      <c r="F958" s="866"/>
      <c r="G958" s="951" t="str">
        <f ca="1">OFFSET('Séries-DWF'!$A$11,B952,2)</f>
        <v/>
      </c>
      <c r="H958" s="951"/>
      <c r="I958" s="951"/>
      <c r="J958" s="951"/>
      <c r="K958" s="293"/>
      <c r="M958" s="521"/>
      <c r="N958" s="291"/>
      <c r="O958" s="952" t="s">
        <v>68</v>
      </c>
      <c r="P958" s="952"/>
      <c r="Q958" s="866" t="s">
        <v>69</v>
      </c>
      <c r="R958" s="866"/>
      <c r="S958" s="951" t="str">
        <f ca="1">OFFSET('Séries-DWF'!$A$11,N952,2)</f>
        <v/>
      </c>
      <c r="T958" s="951"/>
      <c r="U958" s="951"/>
      <c r="V958" s="951"/>
      <c r="W958" s="293"/>
    </row>
    <row r="959" spans="1:23" ht="18.75" x14ac:dyDescent="0.3">
      <c r="A959" s="138" t="str">
        <f>IF(COUNT('Séries-DWF'!$A$11:$A$50)&gt;'Etiquette DWF'!N952,"X","")</f>
        <v/>
      </c>
      <c r="B959" s="291"/>
      <c r="C959" s="952"/>
      <c r="D959" s="952"/>
      <c r="E959" s="866" t="s">
        <v>70</v>
      </c>
      <c r="F959" s="866"/>
      <c r="G959" s="951" t="str">
        <f ca="1">OFFSET('Séries-DWF'!$A$11,B952,3)</f>
        <v/>
      </c>
      <c r="H959" s="951"/>
      <c r="I959" s="951"/>
      <c r="J959" s="951"/>
      <c r="K959" s="293"/>
      <c r="M959" s="521"/>
      <c r="N959" s="291"/>
      <c r="O959" s="952"/>
      <c r="P959" s="952"/>
      <c r="Q959" s="866" t="s">
        <v>70</v>
      </c>
      <c r="R959" s="866"/>
      <c r="S959" s="951" t="str">
        <f ca="1">OFFSET('Séries-DWF'!$A$11,N952,3)</f>
        <v/>
      </c>
      <c r="T959" s="951"/>
      <c r="U959" s="951"/>
      <c r="V959" s="951"/>
      <c r="W959" s="293"/>
    </row>
    <row r="960" spans="1:23" ht="18.75" x14ac:dyDescent="0.3">
      <c r="A960" s="138" t="str">
        <f>IF(COUNT('Séries-DWF'!$A$11:$A$50)&gt;'Etiquette DWF'!N952,"X","")</f>
        <v/>
      </c>
      <c r="B960" s="291"/>
      <c r="C960" s="952"/>
      <c r="D960" s="952"/>
      <c r="E960" s="866" t="s">
        <v>257</v>
      </c>
      <c r="F960" s="866"/>
      <c r="G960" s="951" t="str">
        <f ca="1">OFFSET('Séries-DWF'!$A$11,B952,4)</f>
        <v/>
      </c>
      <c r="H960" s="951"/>
      <c r="I960" s="951"/>
      <c r="J960" s="951"/>
      <c r="K960" s="293"/>
      <c r="M960" s="521"/>
      <c r="N960" s="291"/>
      <c r="O960" s="952"/>
      <c r="P960" s="952"/>
      <c r="Q960" s="866" t="s">
        <v>257</v>
      </c>
      <c r="R960" s="866"/>
      <c r="S960" s="951" t="str">
        <f ca="1">OFFSET('Séries-DWF'!$A$11,N952,4)</f>
        <v/>
      </c>
      <c r="T960" s="951"/>
      <c r="U960" s="951"/>
      <c r="V960" s="951"/>
      <c r="W960" s="293"/>
    </row>
    <row r="961" spans="1:23" ht="21" x14ac:dyDescent="0.35">
      <c r="A961" s="138" t="str">
        <f>IF(COUNT('Séries-DWF'!$A$11:$A$50)&gt;'Etiquette DWF'!N952,"X","")</f>
        <v/>
      </c>
      <c r="B961" s="291"/>
      <c r="C961" s="952"/>
      <c r="D961" s="952"/>
      <c r="E961" s="866" t="s">
        <v>71</v>
      </c>
      <c r="F961" s="866"/>
      <c r="G961" s="947" t="str">
        <f ca="1">OFFSET('Séries-DWF'!$A$11,B952,5)</f>
        <v/>
      </c>
      <c r="H961" s="947"/>
      <c r="I961" s="947"/>
      <c r="J961" s="947"/>
      <c r="K961" s="293"/>
      <c r="M961" s="521"/>
      <c r="N961" s="291"/>
      <c r="O961" s="952"/>
      <c r="P961" s="952"/>
      <c r="Q961" s="866" t="s">
        <v>71</v>
      </c>
      <c r="R961" s="866"/>
      <c r="S961" s="947" t="str">
        <f ca="1">OFFSET('Séries-DWF'!$A$11,N952,5)</f>
        <v/>
      </c>
      <c r="T961" s="947"/>
      <c r="U961" s="947"/>
      <c r="V961" s="947"/>
      <c r="W961" s="293"/>
    </row>
    <row r="962" spans="1:23" ht="21" x14ac:dyDescent="0.35">
      <c r="A962" s="138" t="str">
        <f>IF(COUNT('Séries-DWF'!$A$11:$A$50)&gt;'Etiquette DWF'!N952,"X","")</f>
        <v/>
      </c>
      <c r="B962" s="291"/>
      <c r="C962" s="931" t="s">
        <v>248</v>
      </c>
      <c r="D962" s="931"/>
      <c r="E962" s="948" t="str">
        <f ca="1">IF(E953="","",IF(OR(E953="DWF",E953="DNF"),"Distance","Temps"))</f>
        <v/>
      </c>
      <c r="F962" s="948"/>
      <c r="G962" s="525" t="str">
        <f ca="1">OFFSET('Séries-DWF'!$A$11,B952,18)</f>
        <v/>
      </c>
      <c r="H962" s="524" t="str">
        <f ca="1">OFFSET('Séries-DWF'!$A$11,B952,19)</f>
        <v/>
      </c>
      <c r="I962" s="526" t="str">
        <f ca="1">OFFSET('Séries-DWF'!$A$11,B952,20)</f>
        <v/>
      </c>
      <c r="J962" s="524" t="str">
        <f ca="1">OFFSET('Séries-DWF'!$A$11,B952,21)</f>
        <v/>
      </c>
      <c r="K962" s="293"/>
      <c r="M962" s="521"/>
      <c r="N962" s="291"/>
      <c r="O962" s="931" t="s">
        <v>248</v>
      </c>
      <c r="P962" s="931"/>
      <c r="Q962" s="948" t="str">
        <f ca="1">IF(Q953="","",IF(OR(Q953="DWF",Q953="DNF"),"Distance","Temps"))</f>
        <v/>
      </c>
      <c r="R962" s="948"/>
      <c r="S962" s="525" t="str">
        <f ca="1">OFFSET('Séries-DWF'!$A$11,N952,18)</f>
        <v/>
      </c>
      <c r="T962" s="524" t="str">
        <f ca="1">OFFSET('Séries-DWF'!$A$11,N952,19)</f>
        <v/>
      </c>
      <c r="U962" s="526" t="str">
        <f ca="1">OFFSET('Séries-DWF'!$A$11,N952,20)</f>
        <v/>
      </c>
      <c r="V962" s="524" t="str">
        <f ca="1">OFFSET('Séries-DWF'!$A$11,N952,21)</f>
        <v/>
      </c>
      <c r="W962" s="293"/>
    </row>
    <row r="963" spans="1:23" ht="18.75" x14ac:dyDescent="0.3">
      <c r="A963" s="138" t="str">
        <f>IF(COUNT('Séries-DWF'!$A$11:$A$50)&gt;'Etiquette DWF'!N952,"X","")</f>
        <v/>
      </c>
      <c r="B963" s="291"/>
      <c r="C963" s="931"/>
      <c r="D963" s="931"/>
      <c r="E963" s="933" t="s">
        <v>273</v>
      </c>
      <c r="F963" s="510" t="s">
        <v>271</v>
      </c>
      <c r="G963" s="528" t="str">
        <f ca="1">OFFSET('Séries-DWF'!$A$11,B952,14)</f>
        <v/>
      </c>
      <c r="H963" s="529" t="str">
        <f ca="1">OFFSET('Séries-DWF'!$A$11,B952,15)</f>
        <v/>
      </c>
      <c r="I963" s="528" t="str">
        <f ca="1">OFFSET('Séries-DWF'!$A$11,B952,16)</f>
        <v/>
      </c>
      <c r="J963" s="529" t="str">
        <f ca="1">OFFSET('Séries-DWF'!$A$11,B952,17)</f>
        <v/>
      </c>
      <c r="K963" s="293"/>
      <c r="M963" s="521"/>
      <c r="N963" s="291"/>
      <c r="O963" s="931"/>
      <c r="P963" s="931"/>
      <c r="Q963" s="933" t="s">
        <v>273</v>
      </c>
      <c r="R963" s="510" t="s">
        <v>271</v>
      </c>
      <c r="S963" s="528" t="str">
        <f ca="1">OFFSET('Séries-DWF'!$A$11,N952,14)</f>
        <v/>
      </c>
      <c r="T963" s="529" t="str">
        <f ca="1">OFFSET('Séries-DWF'!$A$11,N952,15)</f>
        <v/>
      </c>
      <c r="U963" s="528" t="str">
        <f ca="1">OFFSET('Séries-DWF'!$A$11,N952,16)</f>
        <v/>
      </c>
      <c r="V963" s="529" t="str">
        <f ca="1">OFFSET('Séries-DWF'!$A$11,N952,17)</f>
        <v/>
      </c>
      <c r="W963" s="293"/>
    </row>
    <row r="964" spans="1:23" ht="18.75" x14ac:dyDescent="0.3">
      <c r="A964" s="138" t="str">
        <f>IF(COUNT('Séries-DWF'!$A$11:$A$50)&gt;'Etiquette DWF'!N952,"X","")</f>
        <v/>
      </c>
      <c r="B964" s="291"/>
      <c r="C964" s="931"/>
      <c r="D964" s="931"/>
      <c r="E964" s="933"/>
      <c r="F964" s="510" t="s">
        <v>272</v>
      </c>
      <c r="G964" s="528" t="str">
        <f ca="1">OFFSET('Séries-DWF'!$A$11,B952,22)</f>
        <v/>
      </c>
      <c r="H964" s="529" t="str">
        <f ca="1">OFFSET('Séries-DWF'!$A$11,B952,23)</f>
        <v/>
      </c>
      <c r="I964" s="528" t="str">
        <f ca="1">OFFSET('Séries-DWF'!$A$11,B952,24)</f>
        <v/>
      </c>
      <c r="J964" s="529" t="str">
        <f ca="1">OFFSET('Séries-DWF'!$A$11,B952,25)</f>
        <v/>
      </c>
      <c r="K964" s="293"/>
      <c r="M964" s="521"/>
      <c r="N964" s="291"/>
      <c r="O964" s="931"/>
      <c r="P964" s="931"/>
      <c r="Q964" s="933"/>
      <c r="R964" s="510" t="s">
        <v>272</v>
      </c>
      <c r="S964" s="528" t="str">
        <f ca="1">OFFSET('Séries-DWF'!$A$11,N952,22)</f>
        <v/>
      </c>
      <c r="T964" s="529" t="str">
        <f ca="1">OFFSET('Séries-DWF'!$A$11,N952,23)</f>
        <v/>
      </c>
      <c r="U964" s="528" t="str">
        <f ca="1">OFFSET('Séries-DWF'!$A$11,N952,24)</f>
        <v/>
      </c>
      <c r="V964" s="529" t="str">
        <f ca="1">OFFSET('Séries-DWF'!$A$11,N952,25)</f>
        <v/>
      </c>
      <c r="W964" s="293"/>
    </row>
    <row r="965" spans="1:23" x14ac:dyDescent="0.25">
      <c r="A965" s="138" t="str">
        <f>IF(COUNT('Séries-DWF'!$A$11:$A$50)&gt;'Etiquette DWF'!N952,"X","")</f>
        <v/>
      </c>
      <c r="B965" s="291"/>
      <c r="C965" s="945"/>
      <c r="D965" s="945"/>
      <c r="E965" s="945"/>
      <c r="F965" s="945"/>
      <c r="G965" s="945"/>
      <c r="H965" s="945"/>
      <c r="I965" s="945"/>
      <c r="J965" s="945"/>
      <c r="K965" s="293"/>
      <c r="M965" s="521"/>
      <c r="N965" s="291"/>
      <c r="O965" s="945"/>
      <c r="P965" s="945"/>
      <c r="Q965" s="945"/>
      <c r="R965" s="945"/>
      <c r="S965" s="945"/>
      <c r="T965" s="945"/>
      <c r="U965" s="945"/>
      <c r="V965" s="945"/>
      <c r="W965" s="293"/>
    </row>
    <row r="966" spans="1:23" ht="18.75" x14ac:dyDescent="0.3">
      <c r="A966" s="138" t="str">
        <f>IF(COUNT('Séries-DWF'!$A$11:$A$50)&gt;'Etiquette DWF'!N952,"X","")</f>
        <v/>
      </c>
      <c r="B966" s="291"/>
      <c r="C966" s="946" t="s">
        <v>259</v>
      </c>
      <c r="D966" s="946"/>
      <c r="E966" s="946"/>
      <c r="F966" s="946"/>
      <c r="G966" s="946"/>
      <c r="H966" s="946"/>
      <c r="I966" s="946"/>
      <c r="J966" s="946"/>
      <c r="K966" s="293"/>
      <c r="M966" s="521"/>
      <c r="N966" s="291"/>
      <c r="O966" s="946" t="s">
        <v>259</v>
      </c>
      <c r="P966" s="946"/>
      <c r="Q966" s="946"/>
      <c r="R966" s="946"/>
      <c r="S966" s="946"/>
      <c r="T966" s="946"/>
      <c r="U966" s="946"/>
      <c r="V966" s="946"/>
      <c r="W966" s="293"/>
    </row>
    <row r="967" spans="1:23" ht="15.75" thickBot="1" x14ac:dyDescent="0.3">
      <c r="A967" s="138" t="str">
        <f>IF(COUNT('Séries-DWF'!$A$11:$A$50)&gt;'Etiquette DWF'!N952,"X","")</f>
        <v/>
      </c>
      <c r="B967" s="291"/>
      <c r="C967" s="945"/>
      <c r="D967" s="945"/>
      <c r="E967" s="945"/>
      <c r="F967" s="945"/>
      <c r="G967" s="945"/>
      <c r="H967" s="945"/>
      <c r="I967" s="945"/>
      <c r="J967" s="945"/>
      <c r="K967" s="293"/>
      <c r="M967" s="521"/>
      <c r="N967" s="291"/>
      <c r="O967" s="945"/>
      <c r="P967" s="945"/>
      <c r="Q967" s="945"/>
      <c r="R967" s="945"/>
      <c r="S967" s="945"/>
      <c r="T967" s="945"/>
      <c r="U967" s="945"/>
      <c r="V967" s="945"/>
      <c r="W967" s="293"/>
    </row>
    <row r="968" spans="1:23" ht="15.75" thickBot="1" x14ac:dyDescent="0.3">
      <c r="A968" s="138" t="str">
        <f>IF(COUNT('Séries-DWF'!$A$11:$A$50)&gt;'Etiquette DWF'!N952,"X","")</f>
        <v/>
      </c>
      <c r="B968" s="291"/>
      <c r="C968" s="933" t="s">
        <v>262</v>
      </c>
      <c r="D968" s="934"/>
      <c r="E968" s="530"/>
      <c r="F968" s="531"/>
      <c r="G968" s="531"/>
      <c r="H968" s="531"/>
      <c r="I968" s="531"/>
      <c r="J968" s="532"/>
      <c r="K968" s="293"/>
      <c r="M968" s="521"/>
      <c r="N968" s="291"/>
      <c r="O968" s="933" t="s">
        <v>262</v>
      </c>
      <c r="P968" s="934"/>
      <c r="Q968" s="530"/>
      <c r="R968" s="531"/>
      <c r="S968" s="531"/>
      <c r="T968" s="531"/>
      <c r="U968" s="531"/>
      <c r="V968" s="532"/>
      <c r="W968" s="293"/>
    </row>
    <row r="969" spans="1:23" ht="15.75" thickBot="1" x14ac:dyDescent="0.3">
      <c r="A969" s="138" t="str">
        <f>IF(COUNT('Séries-DWF'!$A$11:$A$50)&gt;'Etiquette DWF'!N952,"X","")</f>
        <v/>
      </c>
      <c r="B969" s="291"/>
      <c r="C969" s="515"/>
      <c r="D969" s="515"/>
      <c r="E969" s="289"/>
      <c r="F969" s="289"/>
      <c r="G969" s="289"/>
      <c r="H969" s="289"/>
      <c r="I969" s="289"/>
      <c r="J969" s="289"/>
      <c r="K969" s="293"/>
      <c r="M969" s="521"/>
      <c r="N969" s="291"/>
      <c r="O969" s="515"/>
      <c r="P969" s="515"/>
      <c r="Q969" s="289"/>
      <c r="R969" s="289"/>
      <c r="S969" s="289"/>
      <c r="T969" s="289"/>
      <c r="U969" s="289"/>
      <c r="V969" s="289"/>
      <c r="W969" s="293"/>
    </row>
    <row r="970" spans="1:23" x14ac:dyDescent="0.25">
      <c r="A970" s="138" t="str">
        <f>IF(COUNT('Séries-DWF'!$A$11:$A$50)&gt;'Etiquette DWF'!N952,"X","")</f>
        <v/>
      </c>
      <c r="B970" s="291"/>
      <c r="C970" s="976" t="s">
        <v>260</v>
      </c>
      <c r="D970" s="977"/>
      <c r="E970" s="959"/>
      <c r="F970" s="959"/>
      <c r="G970" s="959"/>
      <c r="H970" s="959"/>
      <c r="I970" s="959"/>
      <c r="J970" s="960"/>
      <c r="K970" s="293"/>
      <c r="M970" s="521"/>
      <c r="N970" s="291"/>
      <c r="O970" s="976" t="s">
        <v>260</v>
      </c>
      <c r="P970" s="977"/>
      <c r="Q970" s="959"/>
      <c r="R970" s="959"/>
      <c r="S970" s="959"/>
      <c r="T970" s="959"/>
      <c r="U970" s="959"/>
      <c r="V970" s="960"/>
      <c r="W970" s="293"/>
    </row>
    <row r="971" spans="1:23" x14ac:dyDescent="0.25">
      <c r="A971" s="138" t="str">
        <f>IF(COUNT('Séries-DWF'!$A$11:$A$50)&gt;'Etiquette DWF'!N952,"X","")</f>
        <v/>
      </c>
      <c r="B971" s="291"/>
      <c r="C971" s="971"/>
      <c r="D971" s="972"/>
      <c r="E971" s="949"/>
      <c r="F971" s="949"/>
      <c r="G971" s="949"/>
      <c r="H971" s="949"/>
      <c r="I971" s="949"/>
      <c r="J971" s="950"/>
      <c r="K971" s="293"/>
      <c r="M971" s="521"/>
      <c r="N971" s="291"/>
      <c r="O971" s="971"/>
      <c r="P971" s="972"/>
      <c r="Q971" s="949"/>
      <c r="R971" s="949"/>
      <c r="S971" s="949"/>
      <c r="T971" s="949"/>
      <c r="U971" s="949"/>
      <c r="V971" s="950"/>
      <c r="W971" s="293"/>
    </row>
    <row r="972" spans="1:23" x14ac:dyDescent="0.25">
      <c r="A972" s="138" t="str">
        <f>IF(COUNT('Séries-DWF'!$A$11:$A$50)&gt;'Etiquette DWF'!N952,"X","")</f>
        <v/>
      </c>
      <c r="B972" s="291"/>
      <c r="C972" s="971" t="s">
        <v>261</v>
      </c>
      <c r="D972" s="972"/>
      <c r="E972" s="949"/>
      <c r="F972" s="949"/>
      <c r="G972" s="949"/>
      <c r="H972" s="949"/>
      <c r="I972" s="949"/>
      <c r="J972" s="950"/>
      <c r="K972" s="293"/>
      <c r="M972" s="521"/>
      <c r="N972" s="291"/>
      <c r="O972" s="971" t="s">
        <v>261</v>
      </c>
      <c r="P972" s="972"/>
      <c r="Q972" s="949"/>
      <c r="R972" s="949"/>
      <c r="S972" s="949"/>
      <c r="T972" s="949"/>
      <c r="U972" s="949"/>
      <c r="V972" s="950"/>
      <c r="W972" s="293"/>
    </row>
    <row r="973" spans="1:23" ht="15.75" thickBot="1" x14ac:dyDescent="0.3">
      <c r="A973" s="138" t="str">
        <f>IF(COUNT('Séries-DWF'!$A$11:$A$50)&gt;'Etiquette DWF'!N952,"X","")</f>
        <v/>
      </c>
      <c r="B973" s="291"/>
      <c r="C973" s="973"/>
      <c r="D973" s="974"/>
      <c r="E973" s="954"/>
      <c r="F973" s="954"/>
      <c r="G973" s="954"/>
      <c r="H973" s="954"/>
      <c r="I973" s="954"/>
      <c r="J973" s="955"/>
      <c r="K973" s="293"/>
      <c r="M973" s="521"/>
      <c r="N973" s="291"/>
      <c r="O973" s="973"/>
      <c r="P973" s="974"/>
      <c r="Q973" s="954"/>
      <c r="R973" s="954"/>
      <c r="S973" s="954"/>
      <c r="T973" s="954"/>
      <c r="U973" s="954"/>
      <c r="V973" s="955"/>
      <c r="W973" s="293"/>
    </row>
    <row r="974" spans="1:23" ht="15.75" thickBot="1" x14ac:dyDescent="0.3">
      <c r="A974" s="138" t="str">
        <f>IF(COUNT('Séries-DWF'!$A$11:$A$50)&gt;'Etiquette DWF'!N952,"X","")</f>
        <v/>
      </c>
      <c r="B974" s="291"/>
      <c r="C974" s="292"/>
      <c r="D974" s="292"/>
      <c r="E974" s="292"/>
      <c r="F974" s="292"/>
      <c r="G974" s="292"/>
      <c r="H974" s="292"/>
      <c r="I974" s="292"/>
      <c r="J974" s="292"/>
      <c r="K974" s="293"/>
      <c r="M974" s="521"/>
      <c r="N974" s="291"/>
      <c r="O974" s="292"/>
      <c r="P974" s="292"/>
      <c r="Q974" s="292"/>
      <c r="R974" s="292"/>
      <c r="S974" s="292"/>
      <c r="T974" s="292"/>
      <c r="U974" s="292"/>
      <c r="V974" s="292"/>
      <c r="W974" s="293"/>
    </row>
    <row r="975" spans="1:23" x14ac:dyDescent="0.25">
      <c r="A975" s="138" t="str">
        <f>IF(COUNT('Séries-DWF'!$A$11:$A$50)&gt;'Etiquette DWF'!N952,"X","")</f>
        <v/>
      </c>
      <c r="B975" s="291"/>
      <c r="C975" s="956" t="s">
        <v>132</v>
      </c>
      <c r="D975" s="880" t="s">
        <v>133</v>
      </c>
      <c r="E975" s="871"/>
      <c r="F975" s="871"/>
      <c r="G975" s="871"/>
      <c r="H975" s="871"/>
      <c r="I975" s="959"/>
      <c r="J975" s="960"/>
      <c r="K975" s="293"/>
      <c r="M975" s="521"/>
      <c r="N975" s="291"/>
      <c r="O975" s="956" t="s">
        <v>132</v>
      </c>
      <c r="P975" s="880" t="s">
        <v>133</v>
      </c>
      <c r="Q975" s="871"/>
      <c r="R975" s="871"/>
      <c r="S975" s="871"/>
      <c r="T975" s="871"/>
      <c r="U975" s="959"/>
      <c r="V975" s="960"/>
      <c r="W975" s="293"/>
    </row>
    <row r="976" spans="1:23" x14ac:dyDescent="0.25">
      <c r="A976" s="138" t="str">
        <f>IF(COUNT('Séries-DWF'!$A$11:$A$50)&gt;'Etiquette DWF'!N952,"X","")</f>
        <v/>
      </c>
      <c r="B976" s="291"/>
      <c r="C976" s="957"/>
      <c r="D976" s="859" t="s">
        <v>134</v>
      </c>
      <c r="E976" s="864"/>
      <c r="F976" s="864"/>
      <c r="G976" s="864"/>
      <c r="H976" s="864"/>
      <c r="I976" s="949"/>
      <c r="J976" s="950"/>
      <c r="K976" s="293"/>
      <c r="M976" s="521"/>
      <c r="N976" s="291"/>
      <c r="O976" s="957"/>
      <c r="P976" s="859" t="s">
        <v>134</v>
      </c>
      <c r="Q976" s="864"/>
      <c r="R976" s="864"/>
      <c r="S976" s="864"/>
      <c r="T976" s="864"/>
      <c r="U976" s="949"/>
      <c r="V976" s="950"/>
      <c r="W976" s="293"/>
    </row>
    <row r="977" spans="1:23" x14ac:dyDescent="0.25">
      <c r="A977" s="138" t="str">
        <f>IF(COUNT('Séries-DWF'!$A$11:$A$50)&gt;'Etiquette DWF'!N952,"X","")</f>
        <v/>
      </c>
      <c r="B977" s="291"/>
      <c r="C977" s="957"/>
      <c r="D977" s="859" t="s">
        <v>135</v>
      </c>
      <c r="E977" s="864"/>
      <c r="F977" s="864"/>
      <c r="G977" s="864"/>
      <c r="H977" s="864"/>
      <c r="I977" s="949"/>
      <c r="J977" s="950"/>
      <c r="K977" s="293"/>
      <c r="M977" s="521"/>
      <c r="N977" s="291"/>
      <c r="O977" s="957"/>
      <c r="P977" s="859" t="s">
        <v>135</v>
      </c>
      <c r="Q977" s="864"/>
      <c r="R977" s="864"/>
      <c r="S977" s="864"/>
      <c r="T977" s="864"/>
      <c r="U977" s="949"/>
      <c r="V977" s="950"/>
      <c r="W977" s="293"/>
    </row>
    <row r="978" spans="1:23" x14ac:dyDescent="0.25">
      <c r="A978" s="138" t="str">
        <f>IF(COUNT('Séries-DWF'!$A$11:$A$50)&gt;'Etiquette DWF'!N952,"X","")</f>
        <v/>
      </c>
      <c r="B978" s="291"/>
      <c r="C978" s="957"/>
      <c r="D978" s="859" t="s">
        <v>136</v>
      </c>
      <c r="E978" s="864"/>
      <c r="F978" s="864"/>
      <c r="G978" s="864"/>
      <c r="H978" s="864"/>
      <c r="I978" s="949"/>
      <c r="J978" s="950"/>
      <c r="K978" s="293"/>
      <c r="M978" s="521"/>
      <c r="N978" s="291"/>
      <c r="O978" s="957"/>
      <c r="P978" s="859" t="s">
        <v>136</v>
      </c>
      <c r="Q978" s="864"/>
      <c r="R978" s="864"/>
      <c r="S978" s="864"/>
      <c r="T978" s="864"/>
      <c r="U978" s="949"/>
      <c r="V978" s="950"/>
      <c r="W978" s="293"/>
    </row>
    <row r="979" spans="1:23" x14ac:dyDescent="0.25">
      <c r="A979" s="138" t="str">
        <f>IF(COUNT('Séries-DWF'!$A$11:$A$50)&gt;'Etiquette DWF'!N952,"X","")</f>
        <v/>
      </c>
      <c r="B979" s="291"/>
      <c r="C979" s="957"/>
      <c r="D979" s="859" t="s">
        <v>137</v>
      </c>
      <c r="E979" s="864"/>
      <c r="F979" s="864"/>
      <c r="G979" s="864"/>
      <c r="H979" s="864"/>
      <c r="I979" s="949"/>
      <c r="J979" s="950"/>
      <c r="K979" s="293"/>
      <c r="M979" s="521"/>
      <c r="N979" s="291"/>
      <c r="O979" s="957"/>
      <c r="P979" s="859" t="s">
        <v>137</v>
      </c>
      <c r="Q979" s="864"/>
      <c r="R979" s="864"/>
      <c r="S979" s="864"/>
      <c r="T979" s="864"/>
      <c r="U979" s="949"/>
      <c r="V979" s="950"/>
      <c r="W979" s="293"/>
    </row>
    <row r="980" spans="1:23" ht="15.75" thickBot="1" x14ac:dyDescent="0.3">
      <c r="A980" s="138" t="str">
        <f>IF(COUNT('Séries-DWF'!$A$11:$A$50)&gt;'Etiquette DWF'!N952,"X","")</f>
        <v/>
      </c>
      <c r="B980" s="291"/>
      <c r="C980" s="958"/>
      <c r="D980" s="862" t="s">
        <v>138</v>
      </c>
      <c r="E980" s="975"/>
      <c r="F980" s="975"/>
      <c r="G980" s="975"/>
      <c r="H980" s="975"/>
      <c r="I980" s="954"/>
      <c r="J980" s="955"/>
      <c r="K980" s="293"/>
      <c r="M980" s="521"/>
      <c r="N980" s="291"/>
      <c r="O980" s="958"/>
      <c r="P980" s="862" t="s">
        <v>138</v>
      </c>
      <c r="Q980" s="975"/>
      <c r="R980" s="975"/>
      <c r="S980" s="975"/>
      <c r="T980" s="975"/>
      <c r="U980" s="954"/>
      <c r="V980" s="955"/>
      <c r="W980" s="293"/>
    </row>
    <row r="981" spans="1:23" x14ac:dyDescent="0.25">
      <c r="A981" s="138" t="str">
        <f>IF(COUNT('Séries-DWF'!$A$11:$A$50)&gt;'Etiquette DWF'!N952,"X","")</f>
        <v/>
      </c>
      <c r="B981" s="291"/>
      <c r="C981" s="961" t="s">
        <v>145</v>
      </c>
      <c r="D981" s="963" t="s">
        <v>146</v>
      </c>
      <c r="E981" s="964"/>
      <c r="F981" s="964"/>
      <c r="G981" s="964"/>
      <c r="H981" s="964"/>
      <c r="I981" s="965"/>
      <c r="J981" s="966"/>
      <c r="K981" s="293"/>
      <c r="M981" s="521"/>
      <c r="N981" s="291"/>
      <c r="O981" s="961" t="s">
        <v>145</v>
      </c>
      <c r="P981" s="963" t="s">
        <v>146</v>
      </c>
      <c r="Q981" s="964"/>
      <c r="R981" s="964"/>
      <c r="S981" s="964"/>
      <c r="T981" s="964"/>
      <c r="U981" s="965"/>
      <c r="V981" s="966"/>
      <c r="W981" s="293"/>
    </row>
    <row r="982" spans="1:23" x14ac:dyDescent="0.25">
      <c r="A982" s="138" t="str">
        <f>IF(COUNT('Séries-DWF'!$A$11:$A$50)&gt;'Etiquette DWF'!N952,"X","")</f>
        <v/>
      </c>
      <c r="B982" s="291"/>
      <c r="C982" s="957"/>
      <c r="D982" s="859" t="s">
        <v>147</v>
      </c>
      <c r="E982" s="864"/>
      <c r="F982" s="864"/>
      <c r="G982" s="864"/>
      <c r="H982" s="864"/>
      <c r="I982" s="949"/>
      <c r="J982" s="950"/>
      <c r="K982" s="293"/>
      <c r="M982" s="521"/>
      <c r="N982" s="291"/>
      <c r="O982" s="957"/>
      <c r="P982" s="859" t="s">
        <v>147</v>
      </c>
      <c r="Q982" s="864"/>
      <c r="R982" s="864"/>
      <c r="S982" s="864"/>
      <c r="T982" s="864"/>
      <c r="U982" s="949"/>
      <c r="V982" s="950"/>
      <c r="W982" s="293"/>
    </row>
    <row r="983" spans="1:23" x14ac:dyDescent="0.25">
      <c r="A983" s="138" t="str">
        <f>IF(COUNT('Séries-DWF'!$A$11:$A$50)&gt;'Etiquette DWF'!N952,"X","")</f>
        <v/>
      </c>
      <c r="B983" s="291"/>
      <c r="C983" s="957"/>
      <c r="D983" s="859" t="s">
        <v>148</v>
      </c>
      <c r="E983" s="864"/>
      <c r="F983" s="864"/>
      <c r="G983" s="864"/>
      <c r="H983" s="864"/>
      <c r="I983" s="949"/>
      <c r="J983" s="950"/>
      <c r="K983" s="293"/>
      <c r="M983" s="521"/>
      <c r="N983" s="291"/>
      <c r="O983" s="957"/>
      <c r="P983" s="859" t="s">
        <v>148</v>
      </c>
      <c r="Q983" s="864"/>
      <c r="R983" s="864"/>
      <c r="S983" s="864"/>
      <c r="T983" s="864"/>
      <c r="U983" s="949"/>
      <c r="V983" s="950"/>
      <c r="W983" s="293"/>
    </row>
    <row r="984" spans="1:23" x14ac:dyDescent="0.25">
      <c r="A984" s="138" t="str">
        <f>IF(COUNT('Séries-DWF'!$A$11:$A$50)&gt;'Etiquette DWF'!N952,"X","")</f>
        <v/>
      </c>
      <c r="B984" s="291"/>
      <c r="C984" s="957"/>
      <c r="D984" s="859" t="s">
        <v>149</v>
      </c>
      <c r="E984" s="864"/>
      <c r="F984" s="864"/>
      <c r="G984" s="864"/>
      <c r="H984" s="864"/>
      <c r="I984" s="949"/>
      <c r="J984" s="950"/>
      <c r="K984" s="293"/>
      <c r="M984" s="521"/>
      <c r="N984" s="291"/>
      <c r="O984" s="957"/>
      <c r="P984" s="859" t="s">
        <v>149</v>
      </c>
      <c r="Q984" s="864"/>
      <c r="R984" s="864"/>
      <c r="S984" s="864"/>
      <c r="T984" s="864"/>
      <c r="U984" s="949"/>
      <c r="V984" s="950"/>
      <c r="W984" s="293"/>
    </row>
    <row r="985" spans="1:23" x14ac:dyDescent="0.25">
      <c r="A985" s="138" t="str">
        <f>IF(COUNT('Séries-DWF'!$A$11:$A$50)&gt;'Etiquette DWF'!N952,"X","")</f>
        <v/>
      </c>
      <c r="B985" s="291"/>
      <c r="C985" s="957"/>
      <c r="D985" s="859" t="s">
        <v>150</v>
      </c>
      <c r="E985" s="864"/>
      <c r="F985" s="864"/>
      <c r="G985" s="864"/>
      <c r="H985" s="864"/>
      <c r="I985" s="949"/>
      <c r="J985" s="950"/>
      <c r="K985" s="293"/>
      <c r="M985" s="521"/>
      <c r="N985" s="291"/>
      <c r="O985" s="957"/>
      <c r="P985" s="859" t="s">
        <v>150</v>
      </c>
      <c r="Q985" s="864"/>
      <c r="R985" s="864"/>
      <c r="S985" s="864"/>
      <c r="T985" s="864"/>
      <c r="U985" s="949"/>
      <c r="V985" s="950"/>
      <c r="W985" s="293"/>
    </row>
    <row r="986" spans="1:23" x14ac:dyDescent="0.25">
      <c r="A986" s="138" t="str">
        <f>IF(COUNT('Séries-DWF'!$A$11:$A$50)&gt;'Etiquette DWF'!N952,"X","")</f>
        <v/>
      </c>
      <c r="B986" s="291"/>
      <c r="C986" s="957"/>
      <c r="D986" s="859" t="s">
        <v>151</v>
      </c>
      <c r="E986" s="864"/>
      <c r="F986" s="864"/>
      <c r="G986" s="864"/>
      <c r="H986" s="864"/>
      <c r="I986" s="949"/>
      <c r="J986" s="950"/>
      <c r="K986" s="293"/>
      <c r="M986" s="521"/>
      <c r="N986" s="291"/>
      <c r="O986" s="957"/>
      <c r="P986" s="859" t="s">
        <v>151</v>
      </c>
      <c r="Q986" s="864"/>
      <c r="R986" s="864"/>
      <c r="S986" s="864"/>
      <c r="T986" s="864"/>
      <c r="U986" s="949"/>
      <c r="V986" s="950"/>
      <c r="W986" s="293"/>
    </row>
    <row r="987" spans="1:23" ht="15.75" thickBot="1" x14ac:dyDescent="0.3">
      <c r="A987" s="138" t="str">
        <f>IF(COUNT('Séries-DWF'!$A$11:$A$50)&gt;'Etiquette DWF'!N952,"X","")</f>
        <v/>
      </c>
      <c r="B987" s="291"/>
      <c r="C987" s="962"/>
      <c r="D987" s="967" t="s">
        <v>152</v>
      </c>
      <c r="E987" s="968"/>
      <c r="F987" s="968"/>
      <c r="G987" s="968"/>
      <c r="H987" s="968"/>
      <c r="I987" s="969"/>
      <c r="J987" s="970"/>
      <c r="K987" s="293"/>
      <c r="M987" s="521"/>
      <c r="N987" s="291"/>
      <c r="O987" s="962"/>
      <c r="P987" s="967" t="s">
        <v>152</v>
      </c>
      <c r="Q987" s="968"/>
      <c r="R987" s="968"/>
      <c r="S987" s="968"/>
      <c r="T987" s="968"/>
      <c r="U987" s="969"/>
      <c r="V987" s="970"/>
      <c r="W987" s="293"/>
    </row>
    <row r="988" spans="1:23" x14ac:dyDescent="0.25">
      <c r="A988" s="138" t="str">
        <f>IF(COUNT('Séries-DWF'!$A$11:$A$50)&gt;'Etiquette DWF'!N952,"X","")</f>
        <v/>
      </c>
      <c r="B988" s="291"/>
      <c r="C988" s="956" t="s">
        <v>126</v>
      </c>
      <c r="D988" s="918" t="s">
        <v>263</v>
      </c>
      <c r="E988" s="919"/>
      <c r="F988" s="920"/>
      <c r="G988" s="416" t="s">
        <v>174</v>
      </c>
      <c r="H988" s="416"/>
      <c r="I988" s="959"/>
      <c r="J988" s="960"/>
      <c r="K988" s="293"/>
      <c r="M988" s="521"/>
      <c r="N988" s="291"/>
      <c r="O988" s="956" t="s">
        <v>126</v>
      </c>
      <c r="P988" s="918" t="s">
        <v>263</v>
      </c>
      <c r="Q988" s="919"/>
      <c r="R988" s="920"/>
      <c r="S988" s="416" t="s">
        <v>174</v>
      </c>
      <c r="T988" s="416"/>
      <c r="U988" s="959"/>
      <c r="V988" s="960"/>
      <c r="W988" s="293"/>
    </row>
    <row r="989" spans="1:23" x14ac:dyDescent="0.25">
      <c r="A989" s="138" t="str">
        <f>IF(COUNT('Séries-DWF'!$A$11:$A$50)&gt;'Etiquette DWF'!N952,"X","")</f>
        <v/>
      </c>
      <c r="B989" s="291"/>
      <c r="C989" s="957"/>
      <c r="D989" s="913" t="s">
        <v>128</v>
      </c>
      <c r="E989" s="914"/>
      <c r="F989" s="915"/>
      <c r="G989" s="110" t="s">
        <v>266</v>
      </c>
      <c r="H989" s="110"/>
      <c r="I989" s="949"/>
      <c r="J989" s="950"/>
      <c r="K989" s="293"/>
      <c r="M989" s="521"/>
      <c r="N989" s="291"/>
      <c r="O989" s="957"/>
      <c r="P989" s="913" t="s">
        <v>128</v>
      </c>
      <c r="Q989" s="914"/>
      <c r="R989" s="915"/>
      <c r="S989" s="110" t="s">
        <v>266</v>
      </c>
      <c r="T989" s="110"/>
      <c r="U989" s="949"/>
      <c r="V989" s="950"/>
      <c r="W989" s="293"/>
    </row>
    <row r="990" spans="1:23" x14ac:dyDescent="0.25">
      <c r="A990" s="138" t="str">
        <f>IF(COUNT('Séries-DWF'!$A$11:$A$50)&gt;'Etiquette DWF'!N952,"X","")</f>
        <v/>
      </c>
      <c r="B990" s="291"/>
      <c r="C990" s="957"/>
      <c r="D990" s="913" t="s">
        <v>264</v>
      </c>
      <c r="E990" s="914"/>
      <c r="F990" s="915"/>
      <c r="G990" s="110" t="s">
        <v>265</v>
      </c>
      <c r="H990" s="110"/>
      <c r="I990" s="949"/>
      <c r="J990" s="950"/>
      <c r="K990" s="293"/>
      <c r="M990" s="521"/>
      <c r="N990" s="291"/>
      <c r="O990" s="957"/>
      <c r="P990" s="913" t="s">
        <v>264</v>
      </c>
      <c r="Q990" s="914"/>
      <c r="R990" s="915"/>
      <c r="S990" s="110" t="s">
        <v>265</v>
      </c>
      <c r="T990" s="110"/>
      <c r="U990" s="949"/>
      <c r="V990" s="950"/>
      <c r="W990" s="293"/>
    </row>
    <row r="991" spans="1:23" x14ac:dyDescent="0.25">
      <c r="A991" s="138" t="str">
        <f>IF(COUNT('Séries-DWF'!$A$11:$A$50)&gt;'Etiquette DWF'!N952,"X","")</f>
        <v/>
      </c>
      <c r="B991" s="291"/>
      <c r="C991" s="957"/>
      <c r="D991" s="533" t="s">
        <v>267</v>
      </c>
      <c r="E991" s="518"/>
      <c r="F991" s="518"/>
      <c r="G991" s="110" t="s">
        <v>164</v>
      </c>
      <c r="H991" s="110"/>
      <c r="I991" s="949"/>
      <c r="J991" s="950"/>
      <c r="K991" s="293"/>
      <c r="M991" s="521"/>
      <c r="N991" s="291"/>
      <c r="O991" s="957"/>
      <c r="P991" s="533" t="s">
        <v>267</v>
      </c>
      <c r="Q991" s="518"/>
      <c r="R991" s="518"/>
      <c r="S991" s="110" t="s">
        <v>164</v>
      </c>
      <c r="T991" s="110"/>
      <c r="U991" s="949"/>
      <c r="V991" s="950"/>
      <c r="W991" s="293"/>
    </row>
    <row r="992" spans="1:23" ht="15.75" thickBot="1" x14ac:dyDescent="0.3">
      <c r="A992" s="138" t="str">
        <f>IF(COUNT('Séries-DWF'!$A$11:$A$50)&gt;'Etiquette DWF'!N952,"X","")</f>
        <v/>
      </c>
      <c r="B992" s="291"/>
      <c r="C992" s="958"/>
      <c r="D992" s="534" t="s">
        <v>268</v>
      </c>
      <c r="E992" s="519"/>
      <c r="F992" s="519"/>
      <c r="G992" s="3" t="s">
        <v>164</v>
      </c>
      <c r="H992" s="3"/>
      <c r="I992" s="954"/>
      <c r="J992" s="955"/>
      <c r="K992" s="293"/>
      <c r="M992" s="521"/>
      <c r="N992" s="291"/>
      <c r="O992" s="958"/>
      <c r="P992" s="534" t="s">
        <v>268</v>
      </c>
      <c r="Q992" s="519"/>
      <c r="R992" s="519"/>
      <c r="S992" s="3" t="s">
        <v>164</v>
      </c>
      <c r="T992" s="3"/>
      <c r="U992" s="954"/>
      <c r="V992" s="955"/>
      <c r="W992" s="293"/>
    </row>
    <row r="993" spans="1:23" ht="15.75" thickBot="1" x14ac:dyDescent="0.3">
      <c r="A993" s="138" t="str">
        <f>IF(COUNT('Séries-DWF'!$A$11:$A$50)&gt;'Etiquette DWF'!N952,"X","")</f>
        <v/>
      </c>
      <c r="B993" s="291"/>
      <c r="C993" s="292"/>
      <c r="D993" s="292"/>
      <c r="E993" s="292"/>
      <c r="F993" s="292"/>
      <c r="G993" s="292"/>
      <c r="H993" s="292"/>
      <c r="I993" s="292"/>
      <c r="J993" s="292"/>
      <c r="K993" s="293"/>
      <c r="M993" s="521"/>
      <c r="N993" s="291"/>
      <c r="O993" s="292"/>
      <c r="P993" s="292"/>
      <c r="Q993" s="292"/>
      <c r="R993" s="292"/>
      <c r="S993" s="292"/>
      <c r="T993" s="292"/>
      <c r="U993" s="292"/>
      <c r="V993" s="292"/>
      <c r="W993" s="293"/>
    </row>
    <row r="994" spans="1:23" ht="18.75" x14ac:dyDescent="0.3">
      <c r="A994" s="138" t="str">
        <f>IF(COUNT('Séries-DWF'!$A$11:$A$50)&gt;'Etiquette DWF'!N952,"X","")</f>
        <v/>
      </c>
      <c r="B994" s="291"/>
      <c r="C994" s="901" t="s">
        <v>269</v>
      </c>
      <c r="D994" s="902"/>
      <c r="E994" s="902"/>
      <c r="F994" s="902"/>
      <c r="G994" s="902"/>
      <c r="H994" s="902"/>
      <c r="I994" s="902"/>
      <c r="J994" s="903"/>
      <c r="K994" s="293"/>
      <c r="M994" s="521"/>
      <c r="N994" s="291"/>
      <c r="O994" s="901" t="s">
        <v>269</v>
      </c>
      <c r="P994" s="902"/>
      <c r="Q994" s="902"/>
      <c r="R994" s="902"/>
      <c r="S994" s="902"/>
      <c r="T994" s="902"/>
      <c r="U994" s="902"/>
      <c r="V994" s="903"/>
      <c r="W994" s="293"/>
    </row>
    <row r="995" spans="1:23" x14ac:dyDescent="0.25">
      <c r="A995" s="138" t="str">
        <f>IF(COUNT('Séries-DWF'!$A$11:$A$50)&gt;'Etiquette DWF'!N952,"X","")</f>
        <v/>
      </c>
      <c r="B995" s="291"/>
      <c r="C995" s="904"/>
      <c r="D995" s="905"/>
      <c r="E995" s="905"/>
      <c r="F995" s="905"/>
      <c r="G995" s="905"/>
      <c r="H995" s="905"/>
      <c r="I995" s="905"/>
      <c r="J995" s="906"/>
      <c r="K995" s="293"/>
      <c r="M995" s="521"/>
      <c r="N995" s="291"/>
      <c r="O995" s="904"/>
      <c r="P995" s="905"/>
      <c r="Q995" s="905"/>
      <c r="R995" s="905"/>
      <c r="S995" s="905"/>
      <c r="T995" s="905"/>
      <c r="U995" s="905"/>
      <c r="V995" s="906"/>
      <c r="W995" s="293"/>
    </row>
    <row r="996" spans="1:23" x14ac:dyDescent="0.25">
      <c r="A996" s="138" t="str">
        <f>IF(COUNT('Séries-DWF'!$A$11:$A$50)&gt;'Etiquette DWF'!N952,"X","")</f>
        <v/>
      </c>
      <c r="B996" s="291"/>
      <c r="C996" s="907"/>
      <c r="D996" s="908"/>
      <c r="E996" s="908"/>
      <c r="F996" s="908"/>
      <c r="G996" s="908"/>
      <c r="H996" s="908"/>
      <c r="I996" s="908"/>
      <c r="J996" s="909"/>
      <c r="K996" s="293"/>
      <c r="M996" s="521"/>
      <c r="N996" s="291"/>
      <c r="O996" s="907"/>
      <c r="P996" s="908"/>
      <c r="Q996" s="908"/>
      <c r="R996" s="908"/>
      <c r="S996" s="908"/>
      <c r="T996" s="908"/>
      <c r="U996" s="908"/>
      <c r="V996" s="909"/>
      <c r="W996" s="293"/>
    </row>
    <row r="997" spans="1:23" x14ac:dyDescent="0.25">
      <c r="A997" s="138" t="str">
        <f>IF(COUNT('Séries-DWF'!$A$11:$A$50)&gt;'Etiquette DWF'!N952,"X","")</f>
        <v/>
      </c>
      <c r="B997" s="291"/>
      <c r="C997" s="907"/>
      <c r="D997" s="908"/>
      <c r="E997" s="908"/>
      <c r="F997" s="908"/>
      <c r="G997" s="908"/>
      <c r="H997" s="908"/>
      <c r="I997" s="908"/>
      <c r="J997" s="909"/>
      <c r="K997" s="293"/>
      <c r="M997" s="521"/>
      <c r="N997" s="291"/>
      <c r="O997" s="907"/>
      <c r="P997" s="908"/>
      <c r="Q997" s="908"/>
      <c r="R997" s="908"/>
      <c r="S997" s="908"/>
      <c r="T997" s="908"/>
      <c r="U997" s="908"/>
      <c r="V997" s="909"/>
      <c r="W997" s="293"/>
    </row>
    <row r="998" spans="1:23" ht="15.75" thickBot="1" x14ac:dyDescent="0.3">
      <c r="A998" s="138" t="str">
        <f>IF(COUNT('Séries-DWF'!$A$11:$A$50)&gt;'Etiquette DWF'!N952,"X","")</f>
        <v/>
      </c>
      <c r="B998" s="291"/>
      <c r="C998" s="910"/>
      <c r="D998" s="911"/>
      <c r="E998" s="911"/>
      <c r="F998" s="911"/>
      <c r="G998" s="911"/>
      <c r="H998" s="911"/>
      <c r="I998" s="911"/>
      <c r="J998" s="912"/>
      <c r="K998" s="293"/>
      <c r="M998" s="521"/>
      <c r="N998" s="291"/>
      <c r="O998" s="910"/>
      <c r="P998" s="911"/>
      <c r="Q998" s="911"/>
      <c r="R998" s="911"/>
      <c r="S998" s="911"/>
      <c r="T998" s="911"/>
      <c r="U998" s="911"/>
      <c r="V998" s="912"/>
      <c r="W998" s="293"/>
    </row>
    <row r="999" spans="1:23" ht="15.75" thickBot="1" x14ac:dyDescent="0.3">
      <c r="A999" s="138" t="str">
        <f>IF(COUNT('Séries-DWF'!$A$11:$A$50)&gt;'Etiquette DWF'!N952,"X","")</f>
        <v/>
      </c>
      <c r="B999" s="294"/>
      <c r="C999" s="295"/>
      <c r="D999" s="295"/>
      <c r="E999" s="295"/>
      <c r="F999" s="295"/>
      <c r="G999" s="295"/>
      <c r="H999" s="295"/>
      <c r="I999" s="295"/>
      <c r="J999" s="295"/>
      <c r="K999" s="296"/>
      <c r="M999" s="521"/>
      <c r="N999" s="294"/>
      <c r="O999" s="295"/>
      <c r="P999" s="295"/>
      <c r="Q999" s="295"/>
      <c r="R999" s="295"/>
      <c r="S999" s="295"/>
      <c r="T999" s="295"/>
      <c r="U999" s="295"/>
      <c r="V999" s="295"/>
      <c r="W999" s="296"/>
    </row>
    <row r="1000" spans="1:23" ht="15" customHeight="1" x14ac:dyDescent="0.25">
      <c r="A1000" s="138" t="str">
        <f>IF(COUNT('Séries-DWF'!$A$11:$A$50)&gt;'Etiquette DWF'!N952,"X","")</f>
        <v/>
      </c>
      <c r="B1000" s="522"/>
      <c r="C1000" s="522"/>
      <c r="D1000" s="522"/>
      <c r="E1000" s="522"/>
      <c r="F1000" s="522"/>
      <c r="G1000" s="522"/>
      <c r="H1000" s="522"/>
      <c r="I1000" s="522"/>
      <c r="J1000" s="522"/>
      <c r="K1000" s="522"/>
      <c r="L1000" s="522"/>
      <c r="M1000" s="523"/>
      <c r="N1000" s="522"/>
      <c r="O1000" s="522"/>
      <c r="P1000" s="522"/>
      <c r="Q1000" s="522"/>
      <c r="R1000" s="522"/>
      <c r="S1000" s="522"/>
      <c r="T1000" s="522"/>
      <c r="U1000" s="522"/>
      <c r="V1000" s="522"/>
      <c r="W1000" s="522"/>
    </row>
    <row r="1001" spans="1:23" ht="15" customHeight="1" thickBot="1" x14ac:dyDescent="0.3">
      <c r="A1001" s="138" t="str">
        <f>IF(COUNT('Séries-DWF'!$A$11:$A$50)&gt;'Etiquette DWF'!N1052,"X","")</f>
        <v/>
      </c>
      <c r="M1001" s="521"/>
    </row>
    <row r="1002" spans="1:23" x14ac:dyDescent="0.25">
      <c r="A1002" s="138" t="str">
        <f>IF(COUNT('Séries-DWF'!$A$11:$A$50)&gt;'Etiquette DWF'!N1052,"X","")</f>
        <v/>
      </c>
      <c r="B1002" s="137">
        <f>N952+1</f>
        <v>40</v>
      </c>
      <c r="C1002" s="289"/>
      <c r="D1002" s="289"/>
      <c r="E1002" s="289"/>
      <c r="F1002" s="289"/>
      <c r="G1002" s="289"/>
      <c r="H1002" s="289"/>
      <c r="I1002" s="289"/>
      <c r="J1002" s="289"/>
      <c r="K1002" s="290"/>
      <c r="M1002" s="521"/>
      <c r="N1002" s="137">
        <f>B1002+1</f>
        <v>41</v>
      </c>
      <c r="O1002" s="289"/>
      <c r="P1002" s="289"/>
      <c r="Q1002" s="289"/>
      <c r="R1002" s="289"/>
      <c r="S1002" s="289"/>
      <c r="T1002" s="289"/>
      <c r="U1002" s="289"/>
      <c r="V1002" s="289"/>
      <c r="W1002" s="290"/>
    </row>
    <row r="1003" spans="1:23" ht="23.25" x14ac:dyDescent="0.35">
      <c r="A1003" s="138" t="str">
        <f>IF(COUNT('Séries-DWF'!$A$11:$A$50)&gt;'Etiquette DWF'!N1052,"X","")</f>
        <v/>
      </c>
      <c r="B1003" s="291"/>
      <c r="C1003" s="931" t="s">
        <v>246</v>
      </c>
      <c r="D1003" s="931"/>
      <c r="E1003" s="953">
        <f ca="1">OFFSET('Séries-DWF'!$A$11,B1002,13)</f>
        <v>0</v>
      </c>
      <c r="F1003" s="953"/>
      <c r="G1003" s="953"/>
      <c r="H1003" s="953"/>
      <c r="I1003" s="953"/>
      <c r="J1003" s="953"/>
      <c r="K1003" s="293"/>
      <c r="M1003" s="521"/>
      <c r="N1003" s="291"/>
      <c r="O1003" s="931" t="s">
        <v>246</v>
      </c>
      <c r="P1003" s="931"/>
      <c r="Q1003" s="953">
        <f ca="1">OFFSET('Séries-DWF'!$A$11,N1002,13)</f>
        <v>0</v>
      </c>
      <c r="R1003" s="953"/>
      <c r="S1003" s="953"/>
      <c r="T1003" s="953"/>
      <c r="U1003" s="953"/>
      <c r="V1003" s="953"/>
      <c r="W1003" s="293"/>
    </row>
    <row r="1004" spans="1:23" x14ac:dyDescent="0.25">
      <c r="A1004" s="138" t="str">
        <f>IF(COUNT('Séries-DWF'!$A$11:$A$50)&gt;'Etiquette DWF'!N1052,"X","")</f>
        <v/>
      </c>
      <c r="B1004" s="291"/>
      <c r="C1004" s="945"/>
      <c r="D1004" s="945"/>
      <c r="E1004" s="945"/>
      <c r="F1004" s="945"/>
      <c r="G1004" s="945"/>
      <c r="H1004" s="945"/>
      <c r="I1004" s="945"/>
      <c r="J1004" s="945"/>
      <c r="K1004" s="293"/>
      <c r="M1004" s="521"/>
      <c r="N1004" s="291"/>
      <c r="O1004" s="945"/>
      <c r="P1004" s="945"/>
      <c r="Q1004" s="945"/>
      <c r="R1004" s="945"/>
      <c r="S1004" s="945"/>
      <c r="T1004" s="945"/>
      <c r="U1004" s="945"/>
      <c r="V1004" s="945"/>
      <c r="W1004" s="293"/>
    </row>
    <row r="1005" spans="1:23" ht="21" x14ac:dyDescent="0.35">
      <c r="A1005" s="138" t="str">
        <f>IF(COUNT('Séries-DWF'!$A$11:$A$50)&gt;'Etiquette DWF'!N1052,"X","")</f>
        <v/>
      </c>
      <c r="B1005" s="291"/>
      <c r="C1005" s="931" t="s">
        <v>39</v>
      </c>
      <c r="D1005" s="931"/>
      <c r="E1005" s="932">
        <f ca="1">OFFSET('Séries-DWF'!$A$11,B1002,0)</f>
        <v>0</v>
      </c>
      <c r="F1005" s="932"/>
      <c r="G1005" s="948" t="s">
        <v>67</v>
      </c>
      <c r="H1005" s="948"/>
      <c r="I1005" s="932">
        <f ca="1">OFFSET('Séries-DWF'!$A$11,B1002,6)</f>
        <v>0</v>
      </c>
      <c r="J1005" s="932"/>
      <c r="K1005" s="293"/>
      <c r="M1005" s="521"/>
      <c r="N1005" s="291"/>
      <c r="O1005" s="931" t="s">
        <v>39</v>
      </c>
      <c r="P1005" s="931"/>
      <c r="Q1005" s="932">
        <f ca="1">OFFSET('Séries-DWF'!$A$11,N1002,0)</f>
        <v>0</v>
      </c>
      <c r="R1005" s="932"/>
      <c r="S1005" s="948" t="s">
        <v>67</v>
      </c>
      <c r="T1005" s="948"/>
      <c r="U1005" s="932">
        <f ca="1">OFFSET('Séries-DWF'!$A$11,N1002,6)</f>
        <v>0</v>
      </c>
      <c r="V1005" s="932"/>
      <c r="W1005" s="293"/>
    </row>
    <row r="1006" spans="1:23" ht="23.25" x14ac:dyDescent="0.35">
      <c r="A1006" s="138" t="str">
        <f>IF(COUNT('Séries-DWF'!$A$11:$A$50)&gt;'Etiquette DWF'!N1052,"X","")</f>
        <v/>
      </c>
      <c r="B1006" s="291"/>
      <c r="C1006" s="931" t="s">
        <v>1</v>
      </c>
      <c r="D1006" s="931"/>
      <c r="E1006" s="953">
        <f ca="1">OFFSET('Séries-DWF'!$A$11,B1002,9)</f>
        <v>0</v>
      </c>
      <c r="F1006" s="953"/>
      <c r="G1006" s="948" t="s">
        <v>2</v>
      </c>
      <c r="H1006" s="948"/>
      <c r="I1006" s="932">
        <f ca="1">OFFSET('Séries-DWF'!$A$11,B1002,10)</f>
        <v>0</v>
      </c>
      <c r="J1006" s="932"/>
      <c r="K1006" s="293"/>
      <c r="M1006" s="521"/>
      <c r="N1006" s="291"/>
      <c r="O1006" s="931" t="s">
        <v>1</v>
      </c>
      <c r="P1006" s="931"/>
      <c r="Q1006" s="953">
        <f ca="1">OFFSET('Séries-DWF'!$A$11,N1002,9)</f>
        <v>0</v>
      </c>
      <c r="R1006" s="953"/>
      <c r="S1006" s="948" t="s">
        <v>2</v>
      </c>
      <c r="T1006" s="948"/>
      <c r="U1006" s="932">
        <f ca="1">OFFSET('Séries-DWF'!$A$11,N1002,10)</f>
        <v>0</v>
      </c>
      <c r="V1006" s="932"/>
      <c r="W1006" s="293"/>
    </row>
    <row r="1007" spans="1:23" ht="21" x14ac:dyDescent="0.35">
      <c r="A1007" s="138" t="str">
        <f>IF(COUNT('Séries-DWF'!$A$11:$A$50)&gt;'Etiquette DWF'!N1052,"X","")</f>
        <v/>
      </c>
      <c r="B1007" s="291"/>
      <c r="C1007" s="520" t="s">
        <v>258</v>
      </c>
      <c r="D1007" s="520"/>
      <c r="E1007" s="527">
        <f ca="1">OFFSET('Séries-DWF'!$A$11,B1002,11)</f>
        <v>0</v>
      </c>
      <c r="F1007" s="525"/>
      <c r="G1007" s="866" t="s">
        <v>270</v>
      </c>
      <c r="H1007" s="866"/>
      <c r="I1007" s="527">
        <f ca="1">OFFSET('Séries-DWF'!$A$11,B1002,8)</f>
        <v>0</v>
      </c>
      <c r="J1007" s="527"/>
      <c r="K1007" s="293"/>
      <c r="M1007" s="521"/>
      <c r="N1007" s="291"/>
      <c r="O1007" s="520" t="s">
        <v>258</v>
      </c>
      <c r="P1007" s="520"/>
      <c r="Q1007" s="527">
        <f ca="1">OFFSET('Séries-DWF'!$A$11,N1002,11)</f>
        <v>0</v>
      </c>
      <c r="R1007" s="525"/>
      <c r="S1007" s="866" t="s">
        <v>270</v>
      </c>
      <c r="T1007" s="866"/>
      <c r="U1007" s="527">
        <f ca="1">OFFSET('Séries-DWF'!$A$11,N1002,8)</f>
        <v>0</v>
      </c>
      <c r="V1007" s="527"/>
      <c r="W1007" s="293"/>
    </row>
    <row r="1008" spans="1:23" ht="18.75" x14ac:dyDescent="0.3">
      <c r="A1008" s="138" t="str">
        <f>IF(COUNT('Séries-DWF'!$A$11:$A$50)&gt;'Etiquette DWF'!N1052,"X","")</f>
        <v/>
      </c>
      <c r="B1008" s="291"/>
      <c r="C1008" s="952" t="s">
        <v>68</v>
      </c>
      <c r="D1008" s="952"/>
      <c r="E1008" s="866" t="s">
        <v>69</v>
      </c>
      <c r="F1008" s="866"/>
      <c r="G1008" s="951">
        <f ca="1">OFFSET('Séries-DWF'!$A$11,B1002,2)</f>
        <v>0</v>
      </c>
      <c r="H1008" s="951"/>
      <c r="I1008" s="951"/>
      <c r="J1008" s="951"/>
      <c r="K1008" s="293"/>
      <c r="M1008" s="521"/>
      <c r="N1008" s="291"/>
      <c r="O1008" s="952" t="s">
        <v>68</v>
      </c>
      <c r="P1008" s="952"/>
      <c r="Q1008" s="866" t="s">
        <v>69</v>
      </c>
      <c r="R1008" s="866"/>
      <c r="S1008" s="951">
        <f ca="1">OFFSET('Séries-DWF'!$A$11,N1002,2)</f>
        <v>0</v>
      </c>
      <c r="T1008" s="951"/>
      <c r="U1008" s="951"/>
      <c r="V1008" s="951"/>
      <c r="W1008" s="293"/>
    </row>
    <row r="1009" spans="1:23" ht="18.75" x14ac:dyDescent="0.3">
      <c r="A1009" s="138" t="str">
        <f>IF(COUNT('Séries-DWF'!$A$11:$A$50)&gt;'Etiquette DWF'!N1052,"X","")</f>
        <v/>
      </c>
      <c r="B1009" s="291"/>
      <c r="C1009" s="952"/>
      <c r="D1009" s="952"/>
      <c r="E1009" s="866" t="s">
        <v>70</v>
      </c>
      <c r="F1009" s="866"/>
      <c r="G1009" s="951">
        <f ca="1">OFFSET('Séries-DWF'!$A$11,B1002,3)</f>
        <v>0</v>
      </c>
      <c r="H1009" s="951"/>
      <c r="I1009" s="951"/>
      <c r="J1009" s="951"/>
      <c r="K1009" s="293"/>
      <c r="M1009" s="521"/>
      <c r="N1009" s="291"/>
      <c r="O1009" s="952"/>
      <c r="P1009" s="952"/>
      <c r="Q1009" s="866" t="s">
        <v>70</v>
      </c>
      <c r="R1009" s="866"/>
      <c r="S1009" s="951">
        <f ca="1">OFFSET('Séries-DWF'!$A$11,N1002,3)</f>
        <v>0</v>
      </c>
      <c r="T1009" s="951"/>
      <c r="U1009" s="951"/>
      <c r="V1009" s="951"/>
      <c r="W1009" s="293"/>
    </row>
    <row r="1010" spans="1:23" ht="18.75" x14ac:dyDescent="0.3">
      <c r="A1010" s="138" t="str">
        <f>IF(COUNT('Séries-DWF'!$A$11:$A$50)&gt;'Etiquette DWF'!N1052,"X","")</f>
        <v/>
      </c>
      <c r="B1010" s="291"/>
      <c r="C1010" s="952"/>
      <c r="D1010" s="952"/>
      <c r="E1010" s="866" t="s">
        <v>257</v>
      </c>
      <c r="F1010" s="866"/>
      <c r="G1010" s="951">
        <f ca="1">OFFSET('Séries-DWF'!$A$11,B1002,4)</f>
        <v>0</v>
      </c>
      <c r="H1010" s="951"/>
      <c r="I1010" s="951"/>
      <c r="J1010" s="951"/>
      <c r="K1010" s="293"/>
      <c r="M1010" s="521"/>
      <c r="N1010" s="291"/>
      <c r="O1010" s="952"/>
      <c r="P1010" s="952"/>
      <c r="Q1010" s="866" t="s">
        <v>257</v>
      </c>
      <c r="R1010" s="866"/>
      <c r="S1010" s="951">
        <f ca="1">OFFSET('Séries-DWF'!$A$11,N1002,4)</f>
        <v>0</v>
      </c>
      <c r="T1010" s="951"/>
      <c r="U1010" s="951"/>
      <c r="V1010" s="951"/>
      <c r="W1010" s="293"/>
    </row>
    <row r="1011" spans="1:23" ht="21" x14ac:dyDescent="0.35">
      <c r="A1011" s="138" t="str">
        <f>IF(COUNT('Séries-DWF'!$A$11:$A$50)&gt;'Etiquette DWF'!N1052,"X","")</f>
        <v/>
      </c>
      <c r="B1011" s="291"/>
      <c r="C1011" s="952"/>
      <c r="D1011" s="952"/>
      <c r="E1011" s="866" t="s">
        <v>71</v>
      </c>
      <c r="F1011" s="866"/>
      <c r="G1011" s="947">
        <f ca="1">OFFSET('Séries-DWF'!$A$11,B1002,5)</f>
        <v>0</v>
      </c>
      <c r="H1011" s="947"/>
      <c r="I1011" s="947"/>
      <c r="J1011" s="947"/>
      <c r="K1011" s="293"/>
      <c r="M1011" s="521"/>
      <c r="N1011" s="291"/>
      <c r="O1011" s="952"/>
      <c r="P1011" s="952"/>
      <c r="Q1011" s="866" t="s">
        <v>71</v>
      </c>
      <c r="R1011" s="866"/>
      <c r="S1011" s="947">
        <f ca="1">OFFSET('Séries-DWF'!$A$11,N1002,5)</f>
        <v>0</v>
      </c>
      <c r="T1011" s="947"/>
      <c r="U1011" s="947"/>
      <c r="V1011" s="947"/>
      <c r="W1011" s="293"/>
    </row>
    <row r="1012" spans="1:23" ht="21" x14ac:dyDescent="0.35">
      <c r="A1012" s="138" t="str">
        <f>IF(COUNT('Séries-DWF'!$A$11:$A$50)&gt;'Etiquette DWF'!N1052,"X","")</f>
        <v/>
      </c>
      <c r="B1012" s="291"/>
      <c r="C1012" s="931" t="s">
        <v>248</v>
      </c>
      <c r="D1012" s="931"/>
      <c r="E1012" s="948" t="str">
        <f ca="1">IF(E1003="","",IF(OR(E1003="DWF",E1003="DNF"),"Distance","Temps"))</f>
        <v>Temps</v>
      </c>
      <c r="F1012" s="948"/>
      <c r="G1012" s="525">
        <f ca="1">OFFSET('Séries-DWF'!$A$11,B1002,18)</f>
        <v>0</v>
      </c>
      <c r="H1012" s="524">
        <f ca="1">OFFSET('Séries-DWF'!$A$11,B1002,19)</f>
        <v>0</v>
      </c>
      <c r="I1012" s="526">
        <f ca="1">OFFSET('Séries-DWF'!$A$11,B1002,20)</f>
        <v>0</v>
      </c>
      <c r="J1012" s="524">
        <f ca="1">OFFSET('Séries-DWF'!$A$11,B1002,21)</f>
        <v>0</v>
      </c>
      <c r="K1012" s="293"/>
      <c r="M1012" s="521"/>
      <c r="N1012" s="291"/>
      <c r="O1012" s="931" t="s">
        <v>248</v>
      </c>
      <c r="P1012" s="931"/>
      <c r="Q1012" s="948" t="str">
        <f ca="1">IF(Q1003="","",IF(OR(Q1003="DWF",Q1003="DNF"),"Distance","Temps"))</f>
        <v>Temps</v>
      </c>
      <c r="R1012" s="948"/>
      <c r="S1012" s="525">
        <f ca="1">OFFSET('Séries-DWF'!$A$11,N1002,18)</f>
        <v>0</v>
      </c>
      <c r="T1012" s="524">
        <f ca="1">OFFSET('Séries-DWF'!$A$11,N1002,19)</f>
        <v>0</v>
      </c>
      <c r="U1012" s="526">
        <f ca="1">OFFSET('Séries-DWF'!$A$11,N1002,20)</f>
        <v>0</v>
      </c>
      <c r="V1012" s="524">
        <f ca="1">OFFSET('Séries-DWF'!$A$11,N1002,21)</f>
        <v>0</v>
      </c>
      <c r="W1012" s="293"/>
    </row>
    <row r="1013" spans="1:23" ht="18.75" x14ac:dyDescent="0.3">
      <c r="A1013" s="138" t="str">
        <f>IF(COUNT('Séries-DWF'!$A$11:$A$50)&gt;'Etiquette DWF'!N1052,"X","")</f>
        <v/>
      </c>
      <c r="B1013" s="291"/>
      <c r="C1013" s="931"/>
      <c r="D1013" s="931"/>
      <c r="E1013" s="933" t="s">
        <v>273</v>
      </c>
      <c r="F1013" s="510" t="s">
        <v>271</v>
      </c>
      <c r="G1013" s="528">
        <f ca="1">OFFSET('Séries-DWF'!$A$11,B1002,14)</f>
        <v>0</v>
      </c>
      <c r="H1013" s="529">
        <f ca="1">OFFSET('Séries-DWF'!$A$11,B1002,15)</f>
        <v>0</v>
      </c>
      <c r="I1013" s="528">
        <f ca="1">OFFSET('Séries-DWF'!$A$11,B1002,16)</f>
        <v>0</v>
      </c>
      <c r="J1013" s="529">
        <f ca="1">OFFSET('Séries-DWF'!$A$11,B1002,17)</f>
        <v>0</v>
      </c>
      <c r="K1013" s="293"/>
      <c r="M1013" s="521"/>
      <c r="N1013" s="291"/>
      <c r="O1013" s="931"/>
      <c r="P1013" s="931"/>
      <c r="Q1013" s="933" t="s">
        <v>273</v>
      </c>
      <c r="R1013" s="510" t="s">
        <v>271</v>
      </c>
      <c r="S1013" s="528">
        <f ca="1">OFFSET('Séries-DWF'!$A$11,N1002,14)</f>
        <v>0</v>
      </c>
      <c r="T1013" s="529">
        <f ca="1">OFFSET('Séries-DWF'!$A$11,N1002,15)</f>
        <v>0</v>
      </c>
      <c r="U1013" s="528">
        <f ca="1">OFFSET('Séries-DWF'!$A$11,N1002,16)</f>
        <v>0</v>
      </c>
      <c r="V1013" s="529">
        <f ca="1">OFFSET('Séries-DWF'!$A$11,N1002,17)</f>
        <v>0</v>
      </c>
      <c r="W1013" s="293"/>
    </row>
    <row r="1014" spans="1:23" ht="18.75" x14ac:dyDescent="0.3">
      <c r="A1014" s="138" t="str">
        <f>IF(COUNT('Séries-DWF'!$A$11:$A$50)&gt;'Etiquette DWF'!N1052,"X","")</f>
        <v/>
      </c>
      <c r="B1014" s="291"/>
      <c r="C1014" s="931"/>
      <c r="D1014" s="931"/>
      <c r="E1014" s="933"/>
      <c r="F1014" s="510" t="s">
        <v>272</v>
      </c>
      <c r="G1014" s="528">
        <f ca="1">OFFSET('Séries-DWF'!$A$11,B1002,22)</f>
        <v>0</v>
      </c>
      <c r="H1014" s="529">
        <f ca="1">OFFSET('Séries-DWF'!$A$11,B1002,23)</f>
        <v>0</v>
      </c>
      <c r="I1014" s="528">
        <f ca="1">OFFSET('Séries-DWF'!$A$11,B1002,24)</f>
        <v>0</v>
      </c>
      <c r="J1014" s="529">
        <f ca="1">OFFSET('Séries-DWF'!$A$11,B1002,25)</f>
        <v>0</v>
      </c>
      <c r="K1014" s="293"/>
      <c r="M1014" s="521"/>
      <c r="N1014" s="291"/>
      <c r="O1014" s="931"/>
      <c r="P1014" s="931"/>
      <c r="Q1014" s="933"/>
      <c r="R1014" s="510" t="s">
        <v>272</v>
      </c>
      <c r="S1014" s="528">
        <f ca="1">OFFSET('Séries-DWF'!$A$11,N1002,22)</f>
        <v>0</v>
      </c>
      <c r="T1014" s="529">
        <f ca="1">OFFSET('Séries-DWF'!$A$11,N1002,23)</f>
        <v>0</v>
      </c>
      <c r="U1014" s="528">
        <f ca="1">OFFSET('Séries-DWF'!$A$11,N1002,24)</f>
        <v>0</v>
      </c>
      <c r="V1014" s="529">
        <f ca="1">OFFSET('Séries-DWF'!$A$11,N1002,25)</f>
        <v>0</v>
      </c>
      <c r="W1014" s="293"/>
    </row>
    <row r="1015" spans="1:23" x14ac:dyDescent="0.25">
      <c r="A1015" s="138" t="str">
        <f>IF(COUNT('Séries-DWF'!$A$11:$A$50)&gt;'Etiquette DWF'!N1052,"X","")</f>
        <v/>
      </c>
      <c r="B1015" s="291"/>
      <c r="C1015" s="945"/>
      <c r="D1015" s="945"/>
      <c r="E1015" s="945"/>
      <c r="F1015" s="945"/>
      <c r="G1015" s="945"/>
      <c r="H1015" s="945"/>
      <c r="I1015" s="945"/>
      <c r="J1015" s="945"/>
      <c r="K1015" s="293"/>
      <c r="M1015" s="521"/>
      <c r="N1015" s="291"/>
      <c r="O1015" s="945"/>
      <c r="P1015" s="945"/>
      <c r="Q1015" s="945"/>
      <c r="R1015" s="945"/>
      <c r="S1015" s="945"/>
      <c r="T1015" s="945"/>
      <c r="U1015" s="945"/>
      <c r="V1015" s="945"/>
      <c r="W1015" s="293"/>
    </row>
    <row r="1016" spans="1:23" ht="18.75" x14ac:dyDescent="0.3">
      <c r="A1016" s="138" t="str">
        <f>IF(COUNT('Séries-DWF'!$A$11:$A$50)&gt;'Etiquette DWF'!N1052,"X","")</f>
        <v/>
      </c>
      <c r="B1016" s="291"/>
      <c r="C1016" s="946" t="s">
        <v>259</v>
      </c>
      <c r="D1016" s="946"/>
      <c r="E1016" s="946"/>
      <c r="F1016" s="946"/>
      <c r="G1016" s="946"/>
      <c r="H1016" s="946"/>
      <c r="I1016" s="946"/>
      <c r="J1016" s="946"/>
      <c r="K1016" s="293"/>
      <c r="M1016" s="521"/>
      <c r="N1016" s="291"/>
      <c r="O1016" s="946" t="s">
        <v>259</v>
      </c>
      <c r="P1016" s="946"/>
      <c r="Q1016" s="946"/>
      <c r="R1016" s="946"/>
      <c r="S1016" s="946"/>
      <c r="T1016" s="946"/>
      <c r="U1016" s="946"/>
      <c r="V1016" s="946"/>
      <c r="W1016" s="293"/>
    </row>
    <row r="1017" spans="1:23" ht="15.75" thickBot="1" x14ac:dyDescent="0.3">
      <c r="A1017" s="138" t="str">
        <f>IF(COUNT('Séries-DWF'!$A$11:$A$50)&gt;'Etiquette DWF'!N1052,"X","")</f>
        <v/>
      </c>
      <c r="B1017" s="291"/>
      <c r="C1017" s="945"/>
      <c r="D1017" s="945"/>
      <c r="E1017" s="945"/>
      <c r="F1017" s="945"/>
      <c r="G1017" s="945"/>
      <c r="H1017" s="945"/>
      <c r="I1017" s="945"/>
      <c r="J1017" s="945"/>
      <c r="K1017" s="293"/>
      <c r="M1017" s="521"/>
      <c r="N1017" s="291"/>
      <c r="O1017" s="945"/>
      <c r="P1017" s="945"/>
      <c r="Q1017" s="945"/>
      <c r="R1017" s="945"/>
      <c r="S1017" s="945"/>
      <c r="T1017" s="945"/>
      <c r="U1017" s="945"/>
      <c r="V1017" s="945"/>
      <c r="W1017" s="293"/>
    </row>
    <row r="1018" spans="1:23" ht="15.75" thickBot="1" x14ac:dyDescent="0.3">
      <c r="A1018" s="138" t="str">
        <f>IF(COUNT('Séries-DWF'!$A$11:$A$50)&gt;'Etiquette DWF'!N1052,"X","")</f>
        <v/>
      </c>
      <c r="B1018" s="291"/>
      <c r="C1018" s="933" t="s">
        <v>262</v>
      </c>
      <c r="D1018" s="934"/>
      <c r="E1018" s="530"/>
      <c r="F1018" s="531"/>
      <c r="G1018" s="531"/>
      <c r="H1018" s="531"/>
      <c r="I1018" s="531"/>
      <c r="J1018" s="532"/>
      <c r="K1018" s="293"/>
      <c r="M1018" s="521"/>
      <c r="N1018" s="291"/>
      <c r="O1018" s="933" t="s">
        <v>262</v>
      </c>
      <c r="P1018" s="934"/>
      <c r="Q1018" s="530"/>
      <c r="R1018" s="531"/>
      <c r="S1018" s="531"/>
      <c r="T1018" s="531"/>
      <c r="U1018" s="531"/>
      <c r="V1018" s="532"/>
      <c r="W1018" s="293"/>
    </row>
    <row r="1019" spans="1:23" ht="15.75" thickBot="1" x14ac:dyDescent="0.3">
      <c r="A1019" s="138" t="str">
        <f>IF(COUNT('Séries-DWF'!$A$11:$A$50)&gt;'Etiquette DWF'!N1052,"X","")</f>
        <v/>
      </c>
      <c r="B1019" s="291"/>
      <c r="C1019" s="515"/>
      <c r="D1019" s="515"/>
      <c r="E1019" s="289"/>
      <c r="F1019" s="289"/>
      <c r="G1019" s="289"/>
      <c r="H1019" s="289"/>
      <c r="I1019" s="289"/>
      <c r="J1019" s="289"/>
      <c r="K1019" s="293"/>
      <c r="M1019" s="521"/>
      <c r="N1019" s="291"/>
      <c r="O1019" s="515"/>
      <c r="P1019" s="515"/>
      <c r="Q1019" s="289"/>
      <c r="R1019" s="289"/>
      <c r="S1019" s="289"/>
      <c r="T1019" s="289"/>
      <c r="U1019" s="289"/>
      <c r="V1019" s="289"/>
      <c r="W1019" s="293"/>
    </row>
    <row r="1020" spans="1:23" x14ac:dyDescent="0.25">
      <c r="A1020" s="138" t="str">
        <f>IF(COUNT('Séries-DWF'!$A$11:$A$50)&gt;'Etiquette DWF'!N1052,"X","")</f>
        <v/>
      </c>
      <c r="B1020" s="291"/>
      <c r="C1020" s="976" t="s">
        <v>260</v>
      </c>
      <c r="D1020" s="977"/>
      <c r="E1020" s="959"/>
      <c r="F1020" s="959"/>
      <c r="G1020" s="959"/>
      <c r="H1020" s="959"/>
      <c r="I1020" s="959"/>
      <c r="J1020" s="960"/>
      <c r="K1020" s="293"/>
      <c r="M1020" s="521"/>
      <c r="N1020" s="291"/>
      <c r="O1020" s="976" t="s">
        <v>260</v>
      </c>
      <c r="P1020" s="977"/>
      <c r="Q1020" s="959"/>
      <c r="R1020" s="959"/>
      <c r="S1020" s="959"/>
      <c r="T1020" s="959"/>
      <c r="U1020" s="959"/>
      <c r="V1020" s="960"/>
      <c r="W1020" s="293"/>
    </row>
    <row r="1021" spans="1:23" x14ac:dyDescent="0.25">
      <c r="A1021" s="138" t="str">
        <f>IF(COUNT('Séries-DWF'!$A$11:$A$50)&gt;'Etiquette DWF'!N1052,"X","")</f>
        <v/>
      </c>
      <c r="B1021" s="291"/>
      <c r="C1021" s="971"/>
      <c r="D1021" s="972"/>
      <c r="E1021" s="949"/>
      <c r="F1021" s="949"/>
      <c r="G1021" s="949"/>
      <c r="H1021" s="949"/>
      <c r="I1021" s="949"/>
      <c r="J1021" s="950"/>
      <c r="K1021" s="293"/>
      <c r="M1021" s="521"/>
      <c r="N1021" s="291"/>
      <c r="O1021" s="971"/>
      <c r="P1021" s="972"/>
      <c r="Q1021" s="949"/>
      <c r="R1021" s="949"/>
      <c r="S1021" s="949"/>
      <c r="T1021" s="949"/>
      <c r="U1021" s="949"/>
      <c r="V1021" s="950"/>
      <c r="W1021" s="293"/>
    </row>
    <row r="1022" spans="1:23" x14ac:dyDescent="0.25">
      <c r="A1022" s="138" t="str">
        <f>IF(COUNT('Séries-DWF'!$A$11:$A$50)&gt;'Etiquette DWF'!N1052,"X","")</f>
        <v/>
      </c>
      <c r="B1022" s="291"/>
      <c r="C1022" s="971" t="s">
        <v>261</v>
      </c>
      <c r="D1022" s="972"/>
      <c r="E1022" s="949"/>
      <c r="F1022" s="949"/>
      <c r="G1022" s="949"/>
      <c r="H1022" s="949"/>
      <c r="I1022" s="949"/>
      <c r="J1022" s="950"/>
      <c r="K1022" s="293"/>
      <c r="M1022" s="521"/>
      <c r="N1022" s="291"/>
      <c r="O1022" s="971" t="s">
        <v>261</v>
      </c>
      <c r="P1022" s="972"/>
      <c r="Q1022" s="949"/>
      <c r="R1022" s="949"/>
      <c r="S1022" s="949"/>
      <c r="T1022" s="949"/>
      <c r="U1022" s="949"/>
      <c r="V1022" s="950"/>
      <c r="W1022" s="293"/>
    </row>
    <row r="1023" spans="1:23" ht="15.75" thickBot="1" x14ac:dyDescent="0.3">
      <c r="A1023" s="138" t="str">
        <f>IF(COUNT('Séries-DWF'!$A$11:$A$50)&gt;'Etiquette DWF'!N1052,"X","")</f>
        <v/>
      </c>
      <c r="B1023" s="291"/>
      <c r="C1023" s="973"/>
      <c r="D1023" s="974"/>
      <c r="E1023" s="954"/>
      <c r="F1023" s="954"/>
      <c r="G1023" s="954"/>
      <c r="H1023" s="954"/>
      <c r="I1023" s="954"/>
      <c r="J1023" s="955"/>
      <c r="K1023" s="293"/>
      <c r="M1023" s="521"/>
      <c r="N1023" s="291"/>
      <c r="O1023" s="973"/>
      <c r="P1023" s="974"/>
      <c r="Q1023" s="954"/>
      <c r="R1023" s="954"/>
      <c r="S1023" s="954"/>
      <c r="T1023" s="954"/>
      <c r="U1023" s="954"/>
      <c r="V1023" s="955"/>
      <c r="W1023" s="293"/>
    </row>
    <row r="1024" spans="1:23" ht="15.75" thickBot="1" x14ac:dyDescent="0.3">
      <c r="A1024" s="138" t="str">
        <f>IF(COUNT('Séries-DWF'!$A$11:$A$50)&gt;'Etiquette DWF'!N1052,"X","")</f>
        <v/>
      </c>
      <c r="B1024" s="291"/>
      <c r="C1024" s="292"/>
      <c r="D1024" s="292"/>
      <c r="E1024" s="292"/>
      <c r="F1024" s="292"/>
      <c r="G1024" s="292"/>
      <c r="H1024" s="292"/>
      <c r="I1024" s="292"/>
      <c r="J1024" s="292"/>
      <c r="K1024" s="293"/>
      <c r="M1024" s="521"/>
      <c r="N1024" s="291"/>
      <c r="O1024" s="292"/>
      <c r="P1024" s="292"/>
      <c r="Q1024" s="292"/>
      <c r="R1024" s="292"/>
      <c r="S1024" s="292"/>
      <c r="T1024" s="292"/>
      <c r="U1024" s="292"/>
      <c r="V1024" s="292"/>
      <c r="W1024" s="293"/>
    </row>
    <row r="1025" spans="1:23" x14ac:dyDescent="0.25">
      <c r="A1025" s="138" t="str">
        <f>IF(COUNT('Séries-DWF'!$A$11:$A$50)&gt;'Etiquette DWF'!N1052,"X","")</f>
        <v/>
      </c>
      <c r="B1025" s="291"/>
      <c r="C1025" s="956" t="s">
        <v>132</v>
      </c>
      <c r="D1025" s="880" t="s">
        <v>133</v>
      </c>
      <c r="E1025" s="871"/>
      <c r="F1025" s="871"/>
      <c r="G1025" s="871"/>
      <c r="H1025" s="871"/>
      <c r="I1025" s="959"/>
      <c r="J1025" s="960"/>
      <c r="K1025" s="293"/>
      <c r="M1025" s="521"/>
      <c r="N1025" s="291"/>
      <c r="O1025" s="956" t="s">
        <v>132</v>
      </c>
      <c r="P1025" s="880" t="s">
        <v>133</v>
      </c>
      <c r="Q1025" s="871"/>
      <c r="R1025" s="871"/>
      <c r="S1025" s="871"/>
      <c r="T1025" s="871"/>
      <c r="U1025" s="959"/>
      <c r="V1025" s="960"/>
      <c r="W1025" s="293"/>
    </row>
    <row r="1026" spans="1:23" x14ac:dyDescent="0.25">
      <c r="A1026" s="138" t="str">
        <f>IF(COUNT('Séries-DWF'!$A$11:$A$50)&gt;'Etiquette DWF'!N1052,"X","")</f>
        <v/>
      </c>
      <c r="B1026" s="291"/>
      <c r="C1026" s="957"/>
      <c r="D1026" s="859" t="s">
        <v>134</v>
      </c>
      <c r="E1026" s="864"/>
      <c r="F1026" s="864"/>
      <c r="G1026" s="864"/>
      <c r="H1026" s="864"/>
      <c r="I1026" s="949"/>
      <c r="J1026" s="950"/>
      <c r="K1026" s="293"/>
      <c r="M1026" s="521"/>
      <c r="N1026" s="291"/>
      <c r="O1026" s="957"/>
      <c r="P1026" s="859" t="s">
        <v>134</v>
      </c>
      <c r="Q1026" s="864"/>
      <c r="R1026" s="864"/>
      <c r="S1026" s="864"/>
      <c r="T1026" s="864"/>
      <c r="U1026" s="949"/>
      <c r="V1026" s="950"/>
      <c r="W1026" s="293"/>
    </row>
    <row r="1027" spans="1:23" x14ac:dyDescent="0.25">
      <c r="A1027" s="138" t="str">
        <f>IF(COUNT('Séries-DWF'!$A$11:$A$50)&gt;'Etiquette DWF'!N1052,"X","")</f>
        <v/>
      </c>
      <c r="B1027" s="291"/>
      <c r="C1027" s="957"/>
      <c r="D1027" s="859" t="s">
        <v>135</v>
      </c>
      <c r="E1027" s="864"/>
      <c r="F1027" s="864"/>
      <c r="G1027" s="864"/>
      <c r="H1027" s="864"/>
      <c r="I1027" s="949"/>
      <c r="J1027" s="950"/>
      <c r="K1027" s="293"/>
      <c r="M1027" s="521"/>
      <c r="N1027" s="291"/>
      <c r="O1027" s="957"/>
      <c r="P1027" s="859" t="s">
        <v>135</v>
      </c>
      <c r="Q1027" s="864"/>
      <c r="R1027" s="864"/>
      <c r="S1027" s="864"/>
      <c r="T1027" s="864"/>
      <c r="U1027" s="949"/>
      <c r="V1027" s="950"/>
      <c r="W1027" s="293"/>
    </row>
    <row r="1028" spans="1:23" x14ac:dyDescent="0.25">
      <c r="A1028" s="138" t="str">
        <f>IF(COUNT('Séries-DWF'!$A$11:$A$50)&gt;'Etiquette DWF'!N1052,"X","")</f>
        <v/>
      </c>
      <c r="B1028" s="291"/>
      <c r="C1028" s="957"/>
      <c r="D1028" s="859" t="s">
        <v>136</v>
      </c>
      <c r="E1028" s="864"/>
      <c r="F1028" s="864"/>
      <c r="G1028" s="864"/>
      <c r="H1028" s="864"/>
      <c r="I1028" s="949"/>
      <c r="J1028" s="950"/>
      <c r="K1028" s="293"/>
      <c r="M1028" s="521"/>
      <c r="N1028" s="291"/>
      <c r="O1028" s="957"/>
      <c r="P1028" s="859" t="s">
        <v>136</v>
      </c>
      <c r="Q1028" s="864"/>
      <c r="R1028" s="864"/>
      <c r="S1028" s="864"/>
      <c r="T1028" s="864"/>
      <c r="U1028" s="949"/>
      <c r="V1028" s="950"/>
      <c r="W1028" s="293"/>
    </row>
    <row r="1029" spans="1:23" x14ac:dyDescent="0.25">
      <c r="A1029" s="138" t="str">
        <f>IF(COUNT('Séries-DWF'!$A$11:$A$50)&gt;'Etiquette DWF'!N1052,"X","")</f>
        <v/>
      </c>
      <c r="B1029" s="291"/>
      <c r="C1029" s="957"/>
      <c r="D1029" s="859" t="s">
        <v>137</v>
      </c>
      <c r="E1029" s="864"/>
      <c r="F1029" s="864"/>
      <c r="G1029" s="864"/>
      <c r="H1029" s="864"/>
      <c r="I1029" s="949"/>
      <c r="J1029" s="950"/>
      <c r="K1029" s="293"/>
      <c r="M1029" s="521"/>
      <c r="N1029" s="291"/>
      <c r="O1029" s="957"/>
      <c r="P1029" s="859" t="s">
        <v>137</v>
      </c>
      <c r="Q1029" s="864"/>
      <c r="R1029" s="864"/>
      <c r="S1029" s="864"/>
      <c r="T1029" s="864"/>
      <c r="U1029" s="949"/>
      <c r="V1029" s="950"/>
      <c r="W1029" s="293"/>
    </row>
    <row r="1030" spans="1:23" ht="15.75" thickBot="1" x14ac:dyDescent="0.3">
      <c r="A1030" s="138" t="str">
        <f>IF(COUNT('Séries-DWF'!$A$11:$A$50)&gt;'Etiquette DWF'!N1052,"X","")</f>
        <v/>
      </c>
      <c r="B1030" s="291"/>
      <c r="C1030" s="958"/>
      <c r="D1030" s="862" t="s">
        <v>138</v>
      </c>
      <c r="E1030" s="975"/>
      <c r="F1030" s="975"/>
      <c r="G1030" s="975"/>
      <c r="H1030" s="975"/>
      <c r="I1030" s="954"/>
      <c r="J1030" s="955"/>
      <c r="K1030" s="293"/>
      <c r="M1030" s="521"/>
      <c r="N1030" s="291"/>
      <c r="O1030" s="958"/>
      <c r="P1030" s="862" t="s">
        <v>138</v>
      </c>
      <c r="Q1030" s="975"/>
      <c r="R1030" s="975"/>
      <c r="S1030" s="975"/>
      <c r="T1030" s="975"/>
      <c r="U1030" s="954"/>
      <c r="V1030" s="955"/>
      <c r="W1030" s="293"/>
    </row>
    <row r="1031" spans="1:23" x14ac:dyDescent="0.25">
      <c r="A1031" s="138" t="str">
        <f>IF(COUNT('Séries-DWF'!$A$11:$A$50)&gt;'Etiquette DWF'!N1052,"X","")</f>
        <v/>
      </c>
      <c r="B1031" s="291"/>
      <c r="C1031" s="961" t="s">
        <v>145</v>
      </c>
      <c r="D1031" s="963" t="s">
        <v>146</v>
      </c>
      <c r="E1031" s="964"/>
      <c r="F1031" s="964"/>
      <c r="G1031" s="964"/>
      <c r="H1031" s="964"/>
      <c r="I1031" s="965"/>
      <c r="J1031" s="966"/>
      <c r="K1031" s="293"/>
      <c r="M1031" s="521"/>
      <c r="N1031" s="291"/>
      <c r="O1031" s="961" t="s">
        <v>145</v>
      </c>
      <c r="P1031" s="963" t="s">
        <v>146</v>
      </c>
      <c r="Q1031" s="964"/>
      <c r="R1031" s="964"/>
      <c r="S1031" s="964"/>
      <c r="T1031" s="964"/>
      <c r="U1031" s="965"/>
      <c r="V1031" s="966"/>
      <c r="W1031" s="293"/>
    </row>
    <row r="1032" spans="1:23" x14ac:dyDescent="0.25">
      <c r="A1032" s="138" t="str">
        <f>IF(COUNT('Séries-DWF'!$A$11:$A$50)&gt;'Etiquette DWF'!N1052,"X","")</f>
        <v/>
      </c>
      <c r="B1032" s="291"/>
      <c r="C1032" s="957"/>
      <c r="D1032" s="859" t="s">
        <v>147</v>
      </c>
      <c r="E1032" s="864"/>
      <c r="F1032" s="864"/>
      <c r="G1032" s="864"/>
      <c r="H1032" s="864"/>
      <c r="I1032" s="949"/>
      <c r="J1032" s="950"/>
      <c r="K1032" s="293"/>
      <c r="M1032" s="521"/>
      <c r="N1032" s="291"/>
      <c r="O1032" s="957"/>
      <c r="P1032" s="859" t="s">
        <v>147</v>
      </c>
      <c r="Q1032" s="864"/>
      <c r="R1032" s="864"/>
      <c r="S1032" s="864"/>
      <c r="T1032" s="864"/>
      <c r="U1032" s="949"/>
      <c r="V1032" s="950"/>
      <c r="W1032" s="293"/>
    </row>
    <row r="1033" spans="1:23" x14ac:dyDescent="0.25">
      <c r="A1033" s="138" t="str">
        <f>IF(COUNT('Séries-DWF'!$A$11:$A$50)&gt;'Etiquette DWF'!N1052,"X","")</f>
        <v/>
      </c>
      <c r="B1033" s="291"/>
      <c r="C1033" s="957"/>
      <c r="D1033" s="859" t="s">
        <v>148</v>
      </c>
      <c r="E1033" s="864"/>
      <c r="F1033" s="864"/>
      <c r="G1033" s="864"/>
      <c r="H1033" s="864"/>
      <c r="I1033" s="949"/>
      <c r="J1033" s="950"/>
      <c r="K1033" s="293"/>
      <c r="M1033" s="521"/>
      <c r="N1033" s="291"/>
      <c r="O1033" s="957"/>
      <c r="P1033" s="859" t="s">
        <v>148</v>
      </c>
      <c r="Q1033" s="864"/>
      <c r="R1033" s="864"/>
      <c r="S1033" s="864"/>
      <c r="T1033" s="864"/>
      <c r="U1033" s="949"/>
      <c r="V1033" s="950"/>
      <c r="W1033" s="293"/>
    </row>
    <row r="1034" spans="1:23" x14ac:dyDescent="0.25">
      <c r="A1034" s="138" t="str">
        <f>IF(COUNT('Séries-DWF'!$A$11:$A$50)&gt;'Etiquette DWF'!N1052,"X","")</f>
        <v/>
      </c>
      <c r="B1034" s="291"/>
      <c r="C1034" s="957"/>
      <c r="D1034" s="859" t="s">
        <v>149</v>
      </c>
      <c r="E1034" s="864"/>
      <c r="F1034" s="864"/>
      <c r="G1034" s="864"/>
      <c r="H1034" s="864"/>
      <c r="I1034" s="949"/>
      <c r="J1034" s="950"/>
      <c r="K1034" s="293"/>
      <c r="M1034" s="521"/>
      <c r="N1034" s="291"/>
      <c r="O1034" s="957"/>
      <c r="P1034" s="859" t="s">
        <v>149</v>
      </c>
      <c r="Q1034" s="864"/>
      <c r="R1034" s="864"/>
      <c r="S1034" s="864"/>
      <c r="T1034" s="864"/>
      <c r="U1034" s="949"/>
      <c r="V1034" s="950"/>
      <c r="W1034" s="293"/>
    </row>
    <row r="1035" spans="1:23" x14ac:dyDescent="0.25">
      <c r="A1035" s="138" t="str">
        <f>IF(COUNT('Séries-DWF'!$A$11:$A$50)&gt;'Etiquette DWF'!N1052,"X","")</f>
        <v/>
      </c>
      <c r="B1035" s="291"/>
      <c r="C1035" s="957"/>
      <c r="D1035" s="859" t="s">
        <v>150</v>
      </c>
      <c r="E1035" s="864"/>
      <c r="F1035" s="864"/>
      <c r="G1035" s="864"/>
      <c r="H1035" s="864"/>
      <c r="I1035" s="949"/>
      <c r="J1035" s="950"/>
      <c r="K1035" s="293"/>
      <c r="M1035" s="521"/>
      <c r="N1035" s="291"/>
      <c r="O1035" s="957"/>
      <c r="P1035" s="859" t="s">
        <v>150</v>
      </c>
      <c r="Q1035" s="864"/>
      <c r="R1035" s="864"/>
      <c r="S1035" s="864"/>
      <c r="T1035" s="864"/>
      <c r="U1035" s="949"/>
      <c r="V1035" s="950"/>
      <c r="W1035" s="293"/>
    </row>
    <row r="1036" spans="1:23" x14ac:dyDescent="0.25">
      <c r="A1036" s="138" t="str">
        <f>IF(COUNT('Séries-DWF'!$A$11:$A$50)&gt;'Etiquette DWF'!N1052,"X","")</f>
        <v/>
      </c>
      <c r="B1036" s="291"/>
      <c r="C1036" s="957"/>
      <c r="D1036" s="859" t="s">
        <v>151</v>
      </c>
      <c r="E1036" s="864"/>
      <c r="F1036" s="864"/>
      <c r="G1036" s="864"/>
      <c r="H1036" s="864"/>
      <c r="I1036" s="949"/>
      <c r="J1036" s="950"/>
      <c r="K1036" s="293"/>
      <c r="M1036" s="521"/>
      <c r="N1036" s="291"/>
      <c r="O1036" s="957"/>
      <c r="P1036" s="859" t="s">
        <v>151</v>
      </c>
      <c r="Q1036" s="864"/>
      <c r="R1036" s="864"/>
      <c r="S1036" s="864"/>
      <c r="T1036" s="864"/>
      <c r="U1036" s="949"/>
      <c r="V1036" s="950"/>
      <c r="W1036" s="293"/>
    </row>
    <row r="1037" spans="1:23" ht="15.75" thickBot="1" x14ac:dyDescent="0.3">
      <c r="A1037" s="138" t="str">
        <f>IF(COUNT('Séries-DWF'!$A$11:$A$50)&gt;'Etiquette DWF'!N1052,"X","")</f>
        <v/>
      </c>
      <c r="B1037" s="291"/>
      <c r="C1037" s="962"/>
      <c r="D1037" s="967" t="s">
        <v>152</v>
      </c>
      <c r="E1037" s="968"/>
      <c r="F1037" s="968"/>
      <c r="G1037" s="968"/>
      <c r="H1037" s="968"/>
      <c r="I1037" s="969"/>
      <c r="J1037" s="970"/>
      <c r="K1037" s="293"/>
      <c r="M1037" s="521"/>
      <c r="N1037" s="291"/>
      <c r="O1037" s="962"/>
      <c r="P1037" s="967" t="s">
        <v>152</v>
      </c>
      <c r="Q1037" s="968"/>
      <c r="R1037" s="968"/>
      <c r="S1037" s="968"/>
      <c r="T1037" s="968"/>
      <c r="U1037" s="969"/>
      <c r="V1037" s="970"/>
      <c r="W1037" s="293"/>
    </row>
    <row r="1038" spans="1:23" x14ac:dyDescent="0.25">
      <c r="A1038" s="138" t="str">
        <f>IF(COUNT('Séries-DWF'!$A$11:$A$50)&gt;'Etiquette DWF'!N1052,"X","")</f>
        <v/>
      </c>
      <c r="B1038" s="291"/>
      <c r="C1038" s="956" t="s">
        <v>126</v>
      </c>
      <c r="D1038" s="918" t="s">
        <v>263</v>
      </c>
      <c r="E1038" s="919"/>
      <c r="F1038" s="920"/>
      <c r="G1038" s="416" t="s">
        <v>174</v>
      </c>
      <c r="H1038" s="416"/>
      <c r="I1038" s="959"/>
      <c r="J1038" s="960"/>
      <c r="K1038" s="293"/>
      <c r="M1038" s="521"/>
      <c r="N1038" s="291"/>
      <c r="O1038" s="956" t="s">
        <v>126</v>
      </c>
      <c r="P1038" s="918" t="s">
        <v>263</v>
      </c>
      <c r="Q1038" s="919"/>
      <c r="R1038" s="920"/>
      <c r="S1038" s="416" t="s">
        <v>174</v>
      </c>
      <c r="T1038" s="416"/>
      <c r="U1038" s="959"/>
      <c r="V1038" s="960"/>
      <c r="W1038" s="293"/>
    </row>
    <row r="1039" spans="1:23" x14ac:dyDescent="0.25">
      <c r="A1039" s="138" t="str">
        <f>IF(COUNT('Séries-DWF'!$A$11:$A$50)&gt;'Etiquette DWF'!N1052,"X","")</f>
        <v/>
      </c>
      <c r="B1039" s="291"/>
      <c r="C1039" s="957"/>
      <c r="D1039" s="913" t="s">
        <v>128</v>
      </c>
      <c r="E1039" s="914"/>
      <c r="F1039" s="915"/>
      <c r="G1039" s="110" t="s">
        <v>266</v>
      </c>
      <c r="H1039" s="110"/>
      <c r="I1039" s="949"/>
      <c r="J1039" s="950"/>
      <c r="K1039" s="293"/>
      <c r="M1039" s="521"/>
      <c r="N1039" s="291"/>
      <c r="O1039" s="957"/>
      <c r="P1039" s="913" t="s">
        <v>128</v>
      </c>
      <c r="Q1039" s="914"/>
      <c r="R1039" s="915"/>
      <c r="S1039" s="110" t="s">
        <v>266</v>
      </c>
      <c r="T1039" s="110"/>
      <c r="U1039" s="949"/>
      <c r="V1039" s="950"/>
      <c r="W1039" s="293"/>
    </row>
    <row r="1040" spans="1:23" x14ac:dyDescent="0.25">
      <c r="A1040" s="138" t="str">
        <f>IF(COUNT('Séries-DWF'!$A$11:$A$50)&gt;'Etiquette DWF'!N1052,"X","")</f>
        <v/>
      </c>
      <c r="B1040" s="291"/>
      <c r="C1040" s="957"/>
      <c r="D1040" s="913" t="s">
        <v>264</v>
      </c>
      <c r="E1040" s="914"/>
      <c r="F1040" s="915"/>
      <c r="G1040" s="110" t="s">
        <v>265</v>
      </c>
      <c r="H1040" s="110"/>
      <c r="I1040" s="949"/>
      <c r="J1040" s="950"/>
      <c r="K1040" s="293"/>
      <c r="M1040" s="521"/>
      <c r="N1040" s="291"/>
      <c r="O1040" s="957"/>
      <c r="P1040" s="913" t="s">
        <v>264</v>
      </c>
      <c r="Q1040" s="914"/>
      <c r="R1040" s="915"/>
      <c r="S1040" s="110" t="s">
        <v>265</v>
      </c>
      <c r="T1040" s="110"/>
      <c r="U1040" s="949"/>
      <c r="V1040" s="950"/>
      <c r="W1040" s="293"/>
    </row>
    <row r="1041" spans="1:23" x14ac:dyDescent="0.25">
      <c r="A1041" s="138" t="str">
        <f>IF(COUNT('Séries-DWF'!$A$11:$A$50)&gt;'Etiquette DWF'!N1052,"X","")</f>
        <v/>
      </c>
      <c r="B1041" s="291"/>
      <c r="C1041" s="957"/>
      <c r="D1041" s="533" t="s">
        <v>267</v>
      </c>
      <c r="E1041" s="518"/>
      <c r="F1041" s="518"/>
      <c r="G1041" s="110" t="s">
        <v>164</v>
      </c>
      <c r="H1041" s="110"/>
      <c r="I1041" s="949"/>
      <c r="J1041" s="950"/>
      <c r="K1041" s="293"/>
      <c r="M1041" s="521"/>
      <c r="N1041" s="291"/>
      <c r="O1041" s="957"/>
      <c r="P1041" s="533" t="s">
        <v>267</v>
      </c>
      <c r="Q1041" s="518"/>
      <c r="R1041" s="518"/>
      <c r="S1041" s="110" t="s">
        <v>164</v>
      </c>
      <c r="T1041" s="110"/>
      <c r="U1041" s="949"/>
      <c r="V1041" s="950"/>
      <c r="W1041" s="293"/>
    </row>
    <row r="1042" spans="1:23" ht="15.75" thickBot="1" x14ac:dyDescent="0.3">
      <c r="A1042" s="138" t="str">
        <f>IF(COUNT('Séries-DWF'!$A$11:$A$50)&gt;'Etiquette DWF'!N1052,"X","")</f>
        <v/>
      </c>
      <c r="B1042" s="291"/>
      <c r="C1042" s="958"/>
      <c r="D1042" s="534" t="s">
        <v>268</v>
      </c>
      <c r="E1042" s="519"/>
      <c r="F1042" s="519"/>
      <c r="G1042" s="3" t="s">
        <v>164</v>
      </c>
      <c r="H1042" s="3"/>
      <c r="I1042" s="954"/>
      <c r="J1042" s="955"/>
      <c r="K1042" s="293"/>
      <c r="M1042" s="521"/>
      <c r="N1042" s="291"/>
      <c r="O1042" s="958"/>
      <c r="P1042" s="534" t="s">
        <v>268</v>
      </c>
      <c r="Q1042" s="519"/>
      <c r="R1042" s="519"/>
      <c r="S1042" s="3" t="s">
        <v>164</v>
      </c>
      <c r="T1042" s="3"/>
      <c r="U1042" s="954"/>
      <c r="V1042" s="955"/>
      <c r="W1042" s="293"/>
    </row>
    <row r="1043" spans="1:23" ht="15.75" thickBot="1" x14ac:dyDescent="0.3">
      <c r="A1043" s="138" t="str">
        <f>IF(COUNT('Séries-DWF'!$A$11:$A$50)&gt;'Etiquette DWF'!N1052,"X","")</f>
        <v/>
      </c>
      <c r="B1043" s="291"/>
      <c r="C1043" s="292"/>
      <c r="D1043" s="292"/>
      <c r="E1043" s="292"/>
      <c r="F1043" s="292"/>
      <c r="G1043" s="292"/>
      <c r="H1043" s="292"/>
      <c r="I1043" s="292"/>
      <c r="J1043" s="292"/>
      <c r="K1043" s="293"/>
      <c r="M1043" s="521"/>
      <c r="N1043" s="291"/>
      <c r="O1043" s="292"/>
      <c r="P1043" s="292"/>
      <c r="Q1043" s="292"/>
      <c r="R1043" s="292"/>
      <c r="S1043" s="292"/>
      <c r="T1043" s="292"/>
      <c r="U1043" s="292"/>
      <c r="V1043" s="292"/>
      <c r="W1043" s="293"/>
    </row>
    <row r="1044" spans="1:23" ht="18.75" x14ac:dyDescent="0.3">
      <c r="A1044" s="138" t="str">
        <f>IF(COUNT('Séries-DWF'!$A$11:$A$50)&gt;'Etiquette DWF'!N1052,"X","")</f>
        <v/>
      </c>
      <c r="B1044" s="291"/>
      <c r="C1044" s="901" t="s">
        <v>269</v>
      </c>
      <c r="D1044" s="902"/>
      <c r="E1044" s="902"/>
      <c r="F1044" s="902"/>
      <c r="G1044" s="902"/>
      <c r="H1044" s="902"/>
      <c r="I1044" s="902"/>
      <c r="J1044" s="903"/>
      <c r="K1044" s="293"/>
      <c r="M1044" s="521"/>
      <c r="N1044" s="291"/>
      <c r="O1044" s="901" t="s">
        <v>269</v>
      </c>
      <c r="P1044" s="902"/>
      <c r="Q1044" s="902"/>
      <c r="R1044" s="902"/>
      <c r="S1044" s="902"/>
      <c r="T1044" s="902"/>
      <c r="U1044" s="902"/>
      <c r="V1044" s="903"/>
      <c r="W1044" s="293"/>
    </row>
    <row r="1045" spans="1:23" x14ac:dyDescent="0.25">
      <c r="A1045" s="138" t="str">
        <f>IF(COUNT('Séries-DWF'!$A$11:$A$50)&gt;'Etiquette DWF'!N1052,"X","")</f>
        <v/>
      </c>
      <c r="B1045" s="291"/>
      <c r="C1045" s="904"/>
      <c r="D1045" s="905"/>
      <c r="E1045" s="905"/>
      <c r="F1045" s="905"/>
      <c r="G1045" s="905"/>
      <c r="H1045" s="905"/>
      <c r="I1045" s="905"/>
      <c r="J1045" s="906"/>
      <c r="K1045" s="293"/>
      <c r="M1045" s="521"/>
      <c r="N1045" s="291"/>
      <c r="O1045" s="904"/>
      <c r="P1045" s="905"/>
      <c r="Q1045" s="905"/>
      <c r="R1045" s="905"/>
      <c r="S1045" s="905"/>
      <c r="T1045" s="905"/>
      <c r="U1045" s="905"/>
      <c r="V1045" s="906"/>
      <c r="W1045" s="293"/>
    </row>
    <row r="1046" spans="1:23" x14ac:dyDescent="0.25">
      <c r="A1046" s="138" t="str">
        <f>IF(COUNT('Séries-DWF'!$A$11:$A$50)&gt;'Etiquette DWF'!N1052,"X","")</f>
        <v/>
      </c>
      <c r="B1046" s="291"/>
      <c r="C1046" s="907"/>
      <c r="D1046" s="908"/>
      <c r="E1046" s="908"/>
      <c r="F1046" s="908"/>
      <c r="G1046" s="908"/>
      <c r="H1046" s="908"/>
      <c r="I1046" s="908"/>
      <c r="J1046" s="909"/>
      <c r="K1046" s="293"/>
      <c r="M1046" s="521"/>
      <c r="N1046" s="291"/>
      <c r="O1046" s="907"/>
      <c r="P1046" s="908"/>
      <c r="Q1046" s="908"/>
      <c r="R1046" s="908"/>
      <c r="S1046" s="908"/>
      <c r="T1046" s="908"/>
      <c r="U1046" s="908"/>
      <c r="V1046" s="909"/>
      <c r="W1046" s="293"/>
    </row>
    <row r="1047" spans="1:23" x14ac:dyDescent="0.25">
      <c r="A1047" s="138" t="str">
        <f>IF(COUNT('Séries-DWF'!$A$11:$A$50)&gt;'Etiquette DWF'!N1052,"X","")</f>
        <v/>
      </c>
      <c r="B1047" s="291"/>
      <c r="C1047" s="907"/>
      <c r="D1047" s="908"/>
      <c r="E1047" s="908"/>
      <c r="F1047" s="908"/>
      <c r="G1047" s="908"/>
      <c r="H1047" s="908"/>
      <c r="I1047" s="908"/>
      <c r="J1047" s="909"/>
      <c r="K1047" s="293"/>
      <c r="M1047" s="521"/>
      <c r="N1047" s="291"/>
      <c r="O1047" s="907"/>
      <c r="P1047" s="908"/>
      <c r="Q1047" s="908"/>
      <c r="R1047" s="908"/>
      <c r="S1047" s="908"/>
      <c r="T1047" s="908"/>
      <c r="U1047" s="908"/>
      <c r="V1047" s="909"/>
      <c r="W1047" s="293"/>
    </row>
    <row r="1048" spans="1:23" ht="15.75" thickBot="1" x14ac:dyDescent="0.3">
      <c r="A1048" s="138" t="str">
        <f>IF(COUNT('Séries-DWF'!$A$11:$A$50)&gt;'Etiquette DWF'!N1052,"X","")</f>
        <v/>
      </c>
      <c r="B1048" s="291"/>
      <c r="C1048" s="910"/>
      <c r="D1048" s="911"/>
      <c r="E1048" s="911"/>
      <c r="F1048" s="911"/>
      <c r="G1048" s="911"/>
      <c r="H1048" s="911"/>
      <c r="I1048" s="911"/>
      <c r="J1048" s="912"/>
      <c r="K1048" s="293"/>
      <c r="M1048" s="521"/>
      <c r="N1048" s="291"/>
      <c r="O1048" s="910"/>
      <c r="P1048" s="911"/>
      <c r="Q1048" s="911"/>
      <c r="R1048" s="911"/>
      <c r="S1048" s="911"/>
      <c r="T1048" s="911"/>
      <c r="U1048" s="911"/>
      <c r="V1048" s="912"/>
      <c r="W1048" s="293"/>
    </row>
    <row r="1049" spans="1:23" ht="15.75" thickBot="1" x14ac:dyDescent="0.3">
      <c r="A1049" s="138" t="str">
        <f>IF(COUNT('Séries-DWF'!$A$11:$A$50)&gt;'Etiquette DWF'!N1052,"X","")</f>
        <v/>
      </c>
      <c r="B1049" s="294"/>
      <c r="C1049" s="295"/>
      <c r="D1049" s="295"/>
      <c r="E1049" s="295"/>
      <c r="F1049" s="295"/>
      <c r="G1049" s="295"/>
      <c r="H1049" s="295"/>
      <c r="I1049" s="295"/>
      <c r="J1049" s="295"/>
      <c r="K1049" s="296"/>
      <c r="M1049" s="521"/>
      <c r="N1049" s="294"/>
      <c r="O1049" s="295"/>
      <c r="P1049" s="295"/>
      <c r="Q1049" s="295"/>
      <c r="R1049" s="295"/>
      <c r="S1049" s="295"/>
      <c r="T1049" s="295"/>
      <c r="U1049" s="295"/>
      <c r="V1049" s="295"/>
      <c r="W1049" s="296"/>
    </row>
    <row r="1050" spans="1:23" ht="15" customHeight="1" x14ac:dyDescent="0.25">
      <c r="A1050" s="138" t="str">
        <f>IF(COUNT('Séries-DWF'!$A$11:$A$50)&gt;'Etiquette DWF'!N1052,"X","")</f>
        <v/>
      </c>
      <c r="B1050" s="522"/>
      <c r="C1050" s="522"/>
      <c r="D1050" s="522"/>
      <c r="E1050" s="522"/>
      <c r="F1050" s="522"/>
      <c r="G1050" s="522"/>
      <c r="H1050" s="522"/>
      <c r="I1050" s="522"/>
      <c r="J1050" s="522"/>
      <c r="K1050" s="522"/>
      <c r="L1050" s="522"/>
      <c r="M1050" s="523"/>
      <c r="N1050" s="522"/>
      <c r="O1050" s="522"/>
      <c r="P1050" s="522"/>
      <c r="Q1050" s="522"/>
      <c r="R1050" s="522"/>
      <c r="S1050" s="522"/>
      <c r="T1050" s="522"/>
      <c r="U1050" s="522"/>
      <c r="V1050" s="522"/>
      <c r="W1050" s="522"/>
    </row>
    <row r="1051" spans="1:23" ht="15" customHeight="1" thickBot="1" x14ac:dyDescent="0.3">
      <c r="A1051" s="138" t="str">
        <f>IF(COUNT('Séries-DWF'!$A$11:$A$50)&gt;'Etiquette DWF'!N1052,"X","")</f>
        <v/>
      </c>
      <c r="M1051" s="521"/>
    </row>
    <row r="1052" spans="1:23" x14ac:dyDescent="0.25">
      <c r="A1052" s="138" t="str">
        <f>IF(COUNT('Séries-DWF'!$A$11:$A$50)&gt;'Etiquette DWF'!N1052,"X","")</f>
        <v/>
      </c>
      <c r="B1052" s="137">
        <f>N1002+1</f>
        <v>42</v>
      </c>
      <c r="C1052" s="289"/>
      <c r="D1052" s="289"/>
      <c r="E1052" s="289"/>
      <c r="F1052" s="289"/>
      <c r="G1052" s="289"/>
      <c r="H1052" s="289"/>
      <c r="I1052" s="289"/>
      <c r="J1052" s="289"/>
      <c r="K1052" s="290"/>
      <c r="M1052" s="521"/>
      <c r="N1052" s="137">
        <f>B1052+1</f>
        <v>43</v>
      </c>
      <c r="O1052" s="289"/>
      <c r="P1052" s="289"/>
      <c r="Q1052" s="289"/>
      <c r="R1052" s="289"/>
      <c r="S1052" s="289"/>
      <c r="T1052" s="289"/>
      <c r="U1052" s="289"/>
      <c r="V1052" s="289"/>
      <c r="W1052" s="290"/>
    </row>
    <row r="1053" spans="1:23" ht="23.25" x14ac:dyDescent="0.35">
      <c r="A1053" s="138" t="str">
        <f>IF(COUNT('Séries-DWF'!$A$11:$A$50)&gt;'Etiquette DWF'!N1052,"X","")</f>
        <v/>
      </c>
      <c r="B1053" s="291"/>
      <c r="C1053" s="931" t="s">
        <v>246</v>
      </c>
      <c r="D1053" s="931"/>
      <c r="E1053" s="953">
        <f ca="1">OFFSET('Séries-DWF'!$A$11,B1052,13)</f>
        <v>0</v>
      </c>
      <c r="F1053" s="953"/>
      <c r="G1053" s="953"/>
      <c r="H1053" s="953"/>
      <c r="I1053" s="953"/>
      <c r="J1053" s="953"/>
      <c r="K1053" s="293"/>
      <c r="M1053" s="521"/>
      <c r="N1053" s="291"/>
      <c r="O1053" s="931" t="s">
        <v>246</v>
      </c>
      <c r="P1053" s="931"/>
      <c r="Q1053" s="953">
        <f ca="1">OFFSET('Séries-DWF'!$A$11,N1052,13)</f>
        <v>0</v>
      </c>
      <c r="R1053" s="953"/>
      <c r="S1053" s="953"/>
      <c r="T1053" s="953"/>
      <c r="U1053" s="953"/>
      <c r="V1053" s="953"/>
      <c r="W1053" s="293"/>
    </row>
    <row r="1054" spans="1:23" x14ac:dyDescent="0.25">
      <c r="A1054" s="138" t="str">
        <f>IF(COUNT('Séries-DWF'!$A$11:$A$50)&gt;'Etiquette DWF'!N1052,"X","")</f>
        <v/>
      </c>
      <c r="B1054" s="291"/>
      <c r="C1054" s="945"/>
      <c r="D1054" s="945"/>
      <c r="E1054" s="945"/>
      <c r="F1054" s="945"/>
      <c r="G1054" s="945"/>
      <c r="H1054" s="945"/>
      <c r="I1054" s="945"/>
      <c r="J1054" s="945"/>
      <c r="K1054" s="293"/>
      <c r="M1054" s="521"/>
      <c r="N1054" s="291"/>
      <c r="O1054" s="945"/>
      <c r="P1054" s="945"/>
      <c r="Q1054" s="945"/>
      <c r="R1054" s="945"/>
      <c r="S1054" s="945"/>
      <c r="T1054" s="945"/>
      <c r="U1054" s="945"/>
      <c r="V1054" s="945"/>
      <c r="W1054" s="293"/>
    </row>
    <row r="1055" spans="1:23" ht="21" x14ac:dyDescent="0.35">
      <c r="A1055" s="138" t="str">
        <f>IF(COUNT('Séries-DWF'!$A$11:$A$50)&gt;'Etiquette DWF'!N1052,"X","")</f>
        <v/>
      </c>
      <c r="B1055" s="291"/>
      <c r="C1055" s="931" t="s">
        <v>39</v>
      </c>
      <c r="D1055" s="931"/>
      <c r="E1055" s="932">
        <f ca="1">OFFSET('Séries-DWF'!$A$11,B1052,0)</f>
        <v>0</v>
      </c>
      <c r="F1055" s="932"/>
      <c r="G1055" s="948" t="s">
        <v>67</v>
      </c>
      <c r="H1055" s="948"/>
      <c r="I1055" s="932">
        <f ca="1">OFFSET('Séries-DWF'!$A$11,B1052,6)</f>
        <v>0</v>
      </c>
      <c r="J1055" s="932"/>
      <c r="K1055" s="293"/>
      <c r="M1055" s="521"/>
      <c r="N1055" s="291"/>
      <c r="O1055" s="931" t="s">
        <v>39</v>
      </c>
      <c r="P1055" s="931"/>
      <c r="Q1055" s="932">
        <f ca="1">OFFSET('Séries-DWF'!$A$11,N1052,0)</f>
        <v>0</v>
      </c>
      <c r="R1055" s="932"/>
      <c r="S1055" s="948" t="s">
        <v>67</v>
      </c>
      <c r="T1055" s="948"/>
      <c r="U1055" s="932">
        <f ca="1">OFFSET('Séries-DWF'!$A$11,N1052,6)</f>
        <v>0</v>
      </c>
      <c r="V1055" s="932"/>
      <c r="W1055" s="293"/>
    </row>
    <row r="1056" spans="1:23" ht="23.25" x14ac:dyDescent="0.35">
      <c r="A1056" s="138" t="str">
        <f>IF(COUNT('Séries-DWF'!$A$11:$A$50)&gt;'Etiquette DWF'!N1052,"X","")</f>
        <v/>
      </c>
      <c r="B1056" s="291"/>
      <c r="C1056" s="931" t="s">
        <v>1</v>
      </c>
      <c r="D1056" s="931"/>
      <c r="E1056" s="953">
        <f ca="1">OFFSET('Séries-DWF'!$A$11,B1052,9)</f>
        <v>0</v>
      </c>
      <c r="F1056" s="953"/>
      <c r="G1056" s="948" t="s">
        <v>2</v>
      </c>
      <c r="H1056" s="948"/>
      <c r="I1056" s="932">
        <f ca="1">OFFSET('Séries-DWF'!$A$11,B1052,10)</f>
        <v>0</v>
      </c>
      <c r="J1056" s="932"/>
      <c r="K1056" s="293"/>
      <c r="M1056" s="521"/>
      <c r="N1056" s="291"/>
      <c r="O1056" s="931" t="s">
        <v>1</v>
      </c>
      <c r="P1056" s="931"/>
      <c r="Q1056" s="953">
        <f ca="1">OFFSET('Séries-DWF'!$A$11,N1052,9)</f>
        <v>0</v>
      </c>
      <c r="R1056" s="953"/>
      <c r="S1056" s="948" t="s">
        <v>2</v>
      </c>
      <c r="T1056" s="948"/>
      <c r="U1056" s="932">
        <f ca="1">OFFSET('Séries-DWF'!$A$11,N1052,10)</f>
        <v>0</v>
      </c>
      <c r="V1056" s="932"/>
      <c r="W1056" s="293"/>
    </row>
    <row r="1057" spans="1:23" ht="21" x14ac:dyDescent="0.35">
      <c r="A1057" s="138" t="str">
        <f>IF(COUNT('Séries-DWF'!$A$11:$A$50)&gt;'Etiquette DWF'!N1052,"X","")</f>
        <v/>
      </c>
      <c r="B1057" s="291"/>
      <c r="C1057" s="520" t="s">
        <v>258</v>
      </c>
      <c r="D1057" s="520"/>
      <c r="E1057" s="527">
        <f ca="1">OFFSET('Séries-DWF'!$A$11,B1052,11)</f>
        <v>0</v>
      </c>
      <c r="F1057" s="525"/>
      <c r="G1057" s="866" t="s">
        <v>270</v>
      </c>
      <c r="H1057" s="866"/>
      <c r="I1057" s="527">
        <f ca="1">OFFSET('Séries-DWF'!$A$11,B1052,8)</f>
        <v>0</v>
      </c>
      <c r="J1057" s="527"/>
      <c r="K1057" s="293"/>
      <c r="M1057" s="521"/>
      <c r="N1057" s="291"/>
      <c r="O1057" s="520" t="s">
        <v>258</v>
      </c>
      <c r="P1057" s="520"/>
      <c r="Q1057" s="527">
        <f ca="1">OFFSET('Séries-DWF'!$A$11,N1052,11)</f>
        <v>0</v>
      </c>
      <c r="R1057" s="525"/>
      <c r="S1057" s="866" t="s">
        <v>270</v>
      </c>
      <c r="T1057" s="866"/>
      <c r="U1057" s="527">
        <f ca="1">OFFSET('Séries-DWF'!$A$11,N1052,8)</f>
        <v>0</v>
      </c>
      <c r="V1057" s="527"/>
      <c r="W1057" s="293"/>
    </row>
    <row r="1058" spans="1:23" ht="18.75" x14ac:dyDescent="0.3">
      <c r="A1058" s="138" t="str">
        <f>IF(COUNT('Séries-DWF'!$A$11:$A$50)&gt;'Etiquette DWF'!N1052,"X","")</f>
        <v/>
      </c>
      <c r="B1058" s="291"/>
      <c r="C1058" s="952" t="s">
        <v>68</v>
      </c>
      <c r="D1058" s="952"/>
      <c r="E1058" s="866" t="s">
        <v>69</v>
      </c>
      <c r="F1058" s="866"/>
      <c r="G1058" s="951">
        <f ca="1">OFFSET('Séries-DWF'!$A$11,B1052,2)</f>
        <v>0</v>
      </c>
      <c r="H1058" s="951"/>
      <c r="I1058" s="951"/>
      <c r="J1058" s="951"/>
      <c r="K1058" s="293"/>
      <c r="M1058" s="521"/>
      <c r="N1058" s="291"/>
      <c r="O1058" s="952" t="s">
        <v>68</v>
      </c>
      <c r="P1058" s="952"/>
      <c r="Q1058" s="866" t="s">
        <v>69</v>
      </c>
      <c r="R1058" s="866"/>
      <c r="S1058" s="951">
        <f ca="1">OFFSET('Séries-DWF'!$A$11,N1052,2)</f>
        <v>0</v>
      </c>
      <c r="T1058" s="951"/>
      <c r="U1058" s="951"/>
      <c r="V1058" s="951"/>
      <c r="W1058" s="293"/>
    </row>
    <row r="1059" spans="1:23" ht="18.75" x14ac:dyDescent="0.3">
      <c r="A1059" s="138" t="str">
        <f>IF(COUNT('Séries-DWF'!$A$11:$A$50)&gt;'Etiquette DWF'!N1052,"X","")</f>
        <v/>
      </c>
      <c r="B1059" s="291"/>
      <c r="C1059" s="952"/>
      <c r="D1059" s="952"/>
      <c r="E1059" s="866" t="s">
        <v>70</v>
      </c>
      <c r="F1059" s="866"/>
      <c r="G1059" s="951">
        <f ca="1">OFFSET('Séries-DWF'!$A$11,B1052,3)</f>
        <v>0</v>
      </c>
      <c r="H1059" s="951"/>
      <c r="I1059" s="951"/>
      <c r="J1059" s="951"/>
      <c r="K1059" s="293"/>
      <c r="M1059" s="521"/>
      <c r="N1059" s="291"/>
      <c r="O1059" s="952"/>
      <c r="P1059" s="952"/>
      <c r="Q1059" s="866" t="s">
        <v>70</v>
      </c>
      <c r="R1059" s="866"/>
      <c r="S1059" s="951">
        <f ca="1">OFFSET('Séries-DWF'!$A$11,N1052,3)</f>
        <v>0</v>
      </c>
      <c r="T1059" s="951"/>
      <c r="U1059" s="951"/>
      <c r="V1059" s="951"/>
      <c r="W1059" s="293"/>
    </row>
    <row r="1060" spans="1:23" ht="18.75" x14ac:dyDescent="0.3">
      <c r="A1060" s="138" t="str">
        <f>IF(COUNT('Séries-DWF'!$A$11:$A$50)&gt;'Etiquette DWF'!N1052,"X","")</f>
        <v/>
      </c>
      <c r="B1060" s="291"/>
      <c r="C1060" s="952"/>
      <c r="D1060" s="952"/>
      <c r="E1060" s="866" t="s">
        <v>257</v>
      </c>
      <c r="F1060" s="866"/>
      <c r="G1060" s="951">
        <f ca="1">OFFSET('Séries-DWF'!$A$11,B1052,4)</f>
        <v>0</v>
      </c>
      <c r="H1060" s="951"/>
      <c r="I1060" s="951"/>
      <c r="J1060" s="951"/>
      <c r="K1060" s="293"/>
      <c r="M1060" s="521"/>
      <c r="N1060" s="291"/>
      <c r="O1060" s="952"/>
      <c r="P1060" s="952"/>
      <c r="Q1060" s="866" t="s">
        <v>257</v>
      </c>
      <c r="R1060" s="866"/>
      <c r="S1060" s="951">
        <f ca="1">OFFSET('Séries-DWF'!$A$11,N1052,4)</f>
        <v>0</v>
      </c>
      <c r="T1060" s="951"/>
      <c r="U1060" s="951"/>
      <c r="V1060" s="951"/>
      <c r="W1060" s="293"/>
    </row>
    <row r="1061" spans="1:23" ht="21" x14ac:dyDescent="0.35">
      <c r="A1061" s="138" t="str">
        <f>IF(COUNT('Séries-DWF'!$A$11:$A$50)&gt;'Etiquette DWF'!N1052,"X","")</f>
        <v/>
      </c>
      <c r="B1061" s="291"/>
      <c r="C1061" s="952"/>
      <c r="D1061" s="952"/>
      <c r="E1061" s="866" t="s">
        <v>71</v>
      </c>
      <c r="F1061" s="866"/>
      <c r="G1061" s="947">
        <f ca="1">OFFSET('Séries-DWF'!$A$11,B1052,5)</f>
        <v>0</v>
      </c>
      <c r="H1061" s="947"/>
      <c r="I1061" s="947"/>
      <c r="J1061" s="947"/>
      <c r="K1061" s="293"/>
      <c r="M1061" s="521"/>
      <c r="N1061" s="291"/>
      <c r="O1061" s="952"/>
      <c r="P1061" s="952"/>
      <c r="Q1061" s="866" t="s">
        <v>71</v>
      </c>
      <c r="R1061" s="866"/>
      <c r="S1061" s="947">
        <f ca="1">OFFSET('Séries-DWF'!$A$11,N1052,5)</f>
        <v>0</v>
      </c>
      <c r="T1061" s="947"/>
      <c r="U1061" s="947"/>
      <c r="V1061" s="947"/>
      <c r="W1061" s="293"/>
    </row>
    <row r="1062" spans="1:23" ht="21" x14ac:dyDescent="0.35">
      <c r="A1062" s="138" t="str">
        <f>IF(COUNT('Séries-DWF'!$A$11:$A$50)&gt;'Etiquette DWF'!N1052,"X","")</f>
        <v/>
      </c>
      <c r="B1062" s="291"/>
      <c r="C1062" s="931" t="s">
        <v>248</v>
      </c>
      <c r="D1062" s="931"/>
      <c r="E1062" s="948" t="str">
        <f ca="1">IF(E1053="","",IF(OR(E1053="DWF",E1053="DNF"),"Distance","Temps"))</f>
        <v>Temps</v>
      </c>
      <c r="F1062" s="948"/>
      <c r="G1062" s="525">
        <f ca="1">OFFSET('Séries-DWF'!$A$11,B1052,18)</f>
        <v>0</v>
      </c>
      <c r="H1062" s="524">
        <f ca="1">OFFSET('Séries-DWF'!$A$11,B1052,19)</f>
        <v>0</v>
      </c>
      <c r="I1062" s="526">
        <f ca="1">OFFSET('Séries-DWF'!$A$11,B1052,20)</f>
        <v>0</v>
      </c>
      <c r="J1062" s="524">
        <f ca="1">OFFSET('Séries-DWF'!$A$11,B1052,21)</f>
        <v>0</v>
      </c>
      <c r="K1062" s="293"/>
      <c r="M1062" s="521"/>
      <c r="N1062" s="291"/>
      <c r="O1062" s="931" t="s">
        <v>248</v>
      </c>
      <c r="P1062" s="931"/>
      <c r="Q1062" s="948" t="str">
        <f ca="1">IF(Q1053="","",IF(OR(Q1053="DWF",Q1053="DNF"),"Distance","Temps"))</f>
        <v>Temps</v>
      </c>
      <c r="R1062" s="948"/>
      <c r="S1062" s="525">
        <f ca="1">OFFSET('Séries-DWF'!$A$11,N1052,18)</f>
        <v>0</v>
      </c>
      <c r="T1062" s="524">
        <f ca="1">OFFSET('Séries-DWF'!$A$11,N1052,19)</f>
        <v>0</v>
      </c>
      <c r="U1062" s="526">
        <f ca="1">OFFSET('Séries-DWF'!$A$11,N1052,20)</f>
        <v>0</v>
      </c>
      <c r="V1062" s="524">
        <f ca="1">OFFSET('Séries-DWF'!$A$11,N1052,21)</f>
        <v>0</v>
      </c>
      <c r="W1062" s="293"/>
    </row>
    <row r="1063" spans="1:23" ht="18.75" x14ac:dyDescent="0.3">
      <c r="A1063" s="138" t="str">
        <f>IF(COUNT('Séries-DWF'!$A$11:$A$50)&gt;'Etiquette DWF'!N1052,"X","")</f>
        <v/>
      </c>
      <c r="B1063" s="291"/>
      <c r="C1063" s="931"/>
      <c r="D1063" s="931"/>
      <c r="E1063" s="933" t="s">
        <v>273</v>
      </c>
      <c r="F1063" s="510" t="s">
        <v>271</v>
      </c>
      <c r="G1063" s="528">
        <f ca="1">OFFSET('Séries-DWF'!$A$11,B1052,14)</f>
        <v>0</v>
      </c>
      <c r="H1063" s="529">
        <f ca="1">OFFSET('Séries-DWF'!$A$11,B1052,15)</f>
        <v>0</v>
      </c>
      <c r="I1063" s="528">
        <f ca="1">OFFSET('Séries-DWF'!$A$11,B1052,16)</f>
        <v>0</v>
      </c>
      <c r="J1063" s="529">
        <f ca="1">OFFSET('Séries-DWF'!$A$11,B1052,17)</f>
        <v>0</v>
      </c>
      <c r="K1063" s="293"/>
      <c r="M1063" s="521"/>
      <c r="N1063" s="291"/>
      <c r="O1063" s="931"/>
      <c r="P1063" s="931"/>
      <c r="Q1063" s="933" t="s">
        <v>273</v>
      </c>
      <c r="R1063" s="510" t="s">
        <v>271</v>
      </c>
      <c r="S1063" s="528">
        <f ca="1">OFFSET('Séries-DWF'!$A$11,N1052,14)</f>
        <v>0</v>
      </c>
      <c r="T1063" s="529">
        <f ca="1">OFFSET('Séries-DWF'!$A$11,N1052,15)</f>
        <v>0</v>
      </c>
      <c r="U1063" s="528">
        <f ca="1">OFFSET('Séries-DWF'!$A$11,N1052,16)</f>
        <v>0</v>
      </c>
      <c r="V1063" s="529">
        <f ca="1">OFFSET('Séries-DWF'!$A$11,N1052,17)</f>
        <v>0</v>
      </c>
      <c r="W1063" s="293"/>
    </row>
    <row r="1064" spans="1:23" ht="18.75" x14ac:dyDescent="0.3">
      <c r="A1064" s="138" t="str">
        <f>IF(COUNT('Séries-DWF'!$A$11:$A$50)&gt;'Etiquette DWF'!N1052,"X","")</f>
        <v/>
      </c>
      <c r="B1064" s="291"/>
      <c r="C1064" s="931"/>
      <c r="D1064" s="931"/>
      <c r="E1064" s="933"/>
      <c r="F1064" s="510" t="s">
        <v>272</v>
      </c>
      <c r="G1064" s="528">
        <f ca="1">OFFSET('Séries-DWF'!$A$11,B1052,22)</f>
        <v>0</v>
      </c>
      <c r="H1064" s="529">
        <f ca="1">OFFSET('Séries-DWF'!$A$11,B1052,23)</f>
        <v>0</v>
      </c>
      <c r="I1064" s="528">
        <f ca="1">OFFSET('Séries-DWF'!$A$11,B1052,24)</f>
        <v>0</v>
      </c>
      <c r="J1064" s="529">
        <f ca="1">OFFSET('Séries-DWF'!$A$11,B1052,25)</f>
        <v>0</v>
      </c>
      <c r="K1064" s="293"/>
      <c r="M1064" s="521"/>
      <c r="N1064" s="291"/>
      <c r="O1064" s="931"/>
      <c r="P1064" s="931"/>
      <c r="Q1064" s="933"/>
      <c r="R1064" s="510" t="s">
        <v>272</v>
      </c>
      <c r="S1064" s="528">
        <f ca="1">OFFSET('Séries-DWF'!$A$11,N1052,22)</f>
        <v>0</v>
      </c>
      <c r="T1064" s="529">
        <f ca="1">OFFSET('Séries-DWF'!$A$11,N1052,23)</f>
        <v>0</v>
      </c>
      <c r="U1064" s="528">
        <f ca="1">OFFSET('Séries-DWF'!$A$11,N1052,24)</f>
        <v>0</v>
      </c>
      <c r="V1064" s="529">
        <f ca="1">OFFSET('Séries-DWF'!$A$11,N1052,25)</f>
        <v>0</v>
      </c>
      <c r="W1064" s="293"/>
    </row>
    <row r="1065" spans="1:23" x14ac:dyDescent="0.25">
      <c r="A1065" s="138" t="str">
        <f>IF(COUNT('Séries-DWF'!$A$11:$A$50)&gt;'Etiquette DWF'!N1052,"X","")</f>
        <v/>
      </c>
      <c r="B1065" s="291"/>
      <c r="C1065" s="945"/>
      <c r="D1065" s="945"/>
      <c r="E1065" s="945"/>
      <c r="F1065" s="945"/>
      <c r="G1065" s="945"/>
      <c r="H1065" s="945"/>
      <c r="I1065" s="945"/>
      <c r="J1065" s="945"/>
      <c r="K1065" s="293"/>
      <c r="M1065" s="521"/>
      <c r="N1065" s="291"/>
      <c r="O1065" s="945"/>
      <c r="P1065" s="945"/>
      <c r="Q1065" s="945"/>
      <c r="R1065" s="945"/>
      <c r="S1065" s="945"/>
      <c r="T1065" s="945"/>
      <c r="U1065" s="945"/>
      <c r="V1065" s="945"/>
      <c r="W1065" s="293"/>
    </row>
    <row r="1066" spans="1:23" ht="18.75" x14ac:dyDescent="0.3">
      <c r="A1066" s="138" t="str">
        <f>IF(COUNT('Séries-DWF'!$A$11:$A$50)&gt;'Etiquette DWF'!N1052,"X","")</f>
        <v/>
      </c>
      <c r="B1066" s="291"/>
      <c r="C1066" s="946" t="s">
        <v>259</v>
      </c>
      <c r="D1066" s="946"/>
      <c r="E1066" s="946"/>
      <c r="F1066" s="946"/>
      <c r="G1066" s="946"/>
      <c r="H1066" s="946"/>
      <c r="I1066" s="946"/>
      <c r="J1066" s="946"/>
      <c r="K1066" s="293"/>
      <c r="M1066" s="521"/>
      <c r="N1066" s="291"/>
      <c r="O1066" s="946" t="s">
        <v>259</v>
      </c>
      <c r="P1066" s="946"/>
      <c r="Q1066" s="946"/>
      <c r="R1066" s="946"/>
      <c r="S1066" s="946"/>
      <c r="T1066" s="946"/>
      <c r="U1066" s="946"/>
      <c r="V1066" s="946"/>
      <c r="W1066" s="293"/>
    </row>
    <row r="1067" spans="1:23" ht="15.75" thickBot="1" x14ac:dyDescent="0.3">
      <c r="A1067" s="138" t="str">
        <f>IF(COUNT('Séries-DWF'!$A$11:$A$50)&gt;'Etiquette DWF'!N1052,"X","")</f>
        <v/>
      </c>
      <c r="B1067" s="291"/>
      <c r="C1067" s="945"/>
      <c r="D1067" s="945"/>
      <c r="E1067" s="945"/>
      <c r="F1067" s="945"/>
      <c r="G1067" s="945"/>
      <c r="H1067" s="945"/>
      <c r="I1067" s="945"/>
      <c r="J1067" s="945"/>
      <c r="K1067" s="293"/>
      <c r="M1067" s="521"/>
      <c r="N1067" s="291"/>
      <c r="O1067" s="945"/>
      <c r="P1067" s="945"/>
      <c r="Q1067" s="945"/>
      <c r="R1067" s="945"/>
      <c r="S1067" s="945"/>
      <c r="T1067" s="945"/>
      <c r="U1067" s="945"/>
      <c r="V1067" s="945"/>
      <c r="W1067" s="293"/>
    </row>
    <row r="1068" spans="1:23" ht="15.75" thickBot="1" x14ac:dyDescent="0.3">
      <c r="A1068" s="138" t="str">
        <f>IF(COUNT('Séries-DWF'!$A$11:$A$50)&gt;'Etiquette DWF'!N1052,"X","")</f>
        <v/>
      </c>
      <c r="B1068" s="291"/>
      <c r="C1068" s="933" t="s">
        <v>262</v>
      </c>
      <c r="D1068" s="934"/>
      <c r="E1068" s="530"/>
      <c r="F1068" s="531"/>
      <c r="G1068" s="531"/>
      <c r="H1068" s="531"/>
      <c r="I1068" s="531"/>
      <c r="J1068" s="532"/>
      <c r="K1068" s="293"/>
      <c r="M1068" s="521"/>
      <c r="N1068" s="291"/>
      <c r="O1068" s="933" t="s">
        <v>262</v>
      </c>
      <c r="P1068" s="934"/>
      <c r="Q1068" s="530"/>
      <c r="R1068" s="531"/>
      <c r="S1068" s="531"/>
      <c r="T1068" s="531"/>
      <c r="U1068" s="531"/>
      <c r="V1068" s="532"/>
      <c r="W1068" s="293"/>
    </row>
    <row r="1069" spans="1:23" ht="15.75" thickBot="1" x14ac:dyDescent="0.3">
      <c r="A1069" s="138" t="str">
        <f>IF(COUNT('Séries-DWF'!$A$11:$A$50)&gt;'Etiquette DWF'!N1052,"X","")</f>
        <v/>
      </c>
      <c r="B1069" s="291"/>
      <c r="C1069" s="515"/>
      <c r="D1069" s="515"/>
      <c r="E1069" s="289"/>
      <c r="F1069" s="289"/>
      <c r="G1069" s="289"/>
      <c r="H1069" s="289"/>
      <c r="I1069" s="289"/>
      <c r="J1069" s="289"/>
      <c r="K1069" s="293"/>
      <c r="M1069" s="521"/>
      <c r="N1069" s="291"/>
      <c r="O1069" s="515"/>
      <c r="P1069" s="515"/>
      <c r="Q1069" s="289"/>
      <c r="R1069" s="289"/>
      <c r="S1069" s="289"/>
      <c r="T1069" s="289"/>
      <c r="U1069" s="289"/>
      <c r="V1069" s="289"/>
      <c r="W1069" s="293"/>
    </row>
    <row r="1070" spans="1:23" x14ac:dyDescent="0.25">
      <c r="A1070" s="138" t="str">
        <f>IF(COUNT('Séries-DWF'!$A$11:$A$50)&gt;'Etiquette DWF'!N1052,"X","")</f>
        <v/>
      </c>
      <c r="B1070" s="291"/>
      <c r="C1070" s="976" t="s">
        <v>260</v>
      </c>
      <c r="D1070" s="977"/>
      <c r="E1070" s="959"/>
      <c r="F1070" s="959"/>
      <c r="G1070" s="959"/>
      <c r="H1070" s="959"/>
      <c r="I1070" s="959"/>
      <c r="J1070" s="960"/>
      <c r="K1070" s="293"/>
      <c r="M1070" s="521"/>
      <c r="N1070" s="291"/>
      <c r="O1070" s="976" t="s">
        <v>260</v>
      </c>
      <c r="P1070" s="977"/>
      <c r="Q1070" s="959"/>
      <c r="R1070" s="959"/>
      <c r="S1070" s="959"/>
      <c r="T1070" s="959"/>
      <c r="U1070" s="959"/>
      <c r="V1070" s="960"/>
      <c r="W1070" s="293"/>
    </row>
    <row r="1071" spans="1:23" x14ac:dyDescent="0.25">
      <c r="A1071" s="138" t="str">
        <f>IF(COUNT('Séries-DWF'!$A$11:$A$50)&gt;'Etiquette DWF'!N1052,"X","")</f>
        <v/>
      </c>
      <c r="B1071" s="291"/>
      <c r="C1071" s="971"/>
      <c r="D1071" s="972"/>
      <c r="E1071" s="949"/>
      <c r="F1071" s="949"/>
      <c r="G1071" s="949"/>
      <c r="H1071" s="949"/>
      <c r="I1071" s="949"/>
      <c r="J1071" s="950"/>
      <c r="K1071" s="293"/>
      <c r="M1071" s="521"/>
      <c r="N1071" s="291"/>
      <c r="O1071" s="971"/>
      <c r="P1071" s="972"/>
      <c r="Q1071" s="949"/>
      <c r="R1071" s="949"/>
      <c r="S1071" s="949"/>
      <c r="T1071" s="949"/>
      <c r="U1071" s="949"/>
      <c r="V1071" s="950"/>
      <c r="W1071" s="293"/>
    </row>
    <row r="1072" spans="1:23" x14ac:dyDescent="0.25">
      <c r="A1072" s="138" t="str">
        <f>IF(COUNT('Séries-DWF'!$A$11:$A$50)&gt;'Etiquette DWF'!N1052,"X","")</f>
        <v/>
      </c>
      <c r="B1072" s="291"/>
      <c r="C1072" s="971" t="s">
        <v>261</v>
      </c>
      <c r="D1072" s="972"/>
      <c r="E1072" s="949"/>
      <c r="F1072" s="949"/>
      <c r="G1072" s="949"/>
      <c r="H1072" s="949"/>
      <c r="I1072" s="949"/>
      <c r="J1072" s="950"/>
      <c r="K1072" s="293"/>
      <c r="M1072" s="521"/>
      <c r="N1072" s="291"/>
      <c r="O1072" s="971" t="s">
        <v>261</v>
      </c>
      <c r="P1072" s="972"/>
      <c r="Q1072" s="949"/>
      <c r="R1072" s="949"/>
      <c r="S1072" s="949"/>
      <c r="T1072" s="949"/>
      <c r="U1072" s="949"/>
      <c r="V1072" s="950"/>
      <c r="W1072" s="293"/>
    </row>
    <row r="1073" spans="1:23" ht="15.75" thickBot="1" x14ac:dyDescent="0.3">
      <c r="A1073" s="138" t="str">
        <f>IF(COUNT('Séries-DWF'!$A$11:$A$50)&gt;'Etiquette DWF'!N1052,"X","")</f>
        <v/>
      </c>
      <c r="B1073" s="291"/>
      <c r="C1073" s="973"/>
      <c r="D1073" s="974"/>
      <c r="E1073" s="954"/>
      <c r="F1073" s="954"/>
      <c r="G1073" s="954"/>
      <c r="H1073" s="954"/>
      <c r="I1073" s="954"/>
      <c r="J1073" s="955"/>
      <c r="K1073" s="293"/>
      <c r="M1073" s="521"/>
      <c r="N1073" s="291"/>
      <c r="O1073" s="973"/>
      <c r="P1073" s="974"/>
      <c r="Q1073" s="954"/>
      <c r="R1073" s="954"/>
      <c r="S1073" s="954"/>
      <c r="T1073" s="954"/>
      <c r="U1073" s="954"/>
      <c r="V1073" s="955"/>
      <c r="W1073" s="293"/>
    </row>
    <row r="1074" spans="1:23" ht="15.75" thickBot="1" x14ac:dyDescent="0.3">
      <c r="A1074" s="138" t="str">
        <f>IF(COUNT('Séries-DWF'!$A$11:$A$50)&gt;'Etiquette DWF'!N1052,"X","")</f>
        <v/>
      </c>
      <c r="B1074" s="291"/>
      <c r="C1074" s="292"/>
      <c r="D1074" s="292"/>
      <c r="E1074" s="292"/>
      <c r="F1074" s="292"/>
      <c r="G1074" s="292"/>
      <c r="H1074" s="292"/>
      <c r="I1074" s="292"/>
      <c r="J1074" s="292"/>
      <c r="K1074" s="293"/>
      <c r="M1074" s="521"/>
      <c r="N1074" s="291"/>
      <c r="O1074" s="292"/>
      <c r="P1074" s="292"/>
      <c r="Q1074" s="292"/>
      <c r="R1074" s="292"/>
      <c r="S1074" s="292"/>
      <c r="T1074" s="292"/>
      <c r="U1074" s="292"/>
      <c r="V1074" s="292"/>
      <c r="W1074" s="293"/>
    </row>
    <row r="1075" spans="1:23" x14ac:dyDescent="0.25">
      <c r="A1075" s="138" t="str">
        <f>IF(COUNT('Séries-DWF'!$A$11:$A$50)&gt;'Etiquette DWF'!N1052,"X","")</f>
        <v/>
      </c>
      <c r="B1075" s="291"/>
      <c r="C1075" s="956" t="s">
        <v>132</v>
      </c>
      <c r="D1075" s="880" t="s">
        <v>133</v>
      </c>
      <c r="E1075" s="871"/>
      <c r="F1075" s="871"/>
      <c r="G1075" s="871"/>
      <c r="H1075" s="871"/>
      <c r="I1075" s="959"/>
      <c r="J1075" s="960"/>
      <c r="K1075" s="293"/>
      <c r="M1075" s="521"/>
      <c r="N1075" s="291"/>
      <c r="O1075" s="956" t="s">
        <v>132</v>
      </c>
      <c r="P1075" s="880" t="s">
        <v>133</v>
      </c>
      <c r="Q1075" s="871"/>
      <c r="R1075" s="871"/>
      <c r="S1075" s="871"/>
      <c r="T1075" s="871"/>
      <c r="U1075" s="959"/>
      <c r="V1075" s="960"/>
      <c r="W1075" s="293"/>
    </row>
    <row r="1076" spans="1:23" x14ac:dyDescent="0.25">
      <c r="A1076" s="138" t="str">
        <f>IF(COUNT('Séries-DWF'!$A$11:$A$50)&gt;'Etiquette DWF'!N1052,"X","")</f>
        <v/>
      </c>
      <c r="B1076" s="291"/>
      <c r="C1076" s="957"/>
      <c r="D1076" s="859" t="s">
        <v>134</v>
      </c>
      <c r="E1076" s="864"/>
      <c r="F1076" s="864"/>
      <c r="G1076" s="864"/>
      <c r="H1076" s="864"/>
      <c r="I1076" s="949"/>
      <c r="J1076" s="950"/>
      <c r="K1076" s="293"/>
      <c r="M1076" s="521"/>
      <c r="N1076" s="291"/>
      <c r="O1076" s="957"/>
      <c r="P1076" s="859" t="s">
        <v>134</v>
      </c>
      <c r="Q1076" s="864"/>
      <c r="R1076" s="864"/>
      <c r="S1076" s="864"/>
      <c r="T1076" s="864"/>
      <c r="U1076" s="949"/>
      <c r="V1076" s="950"/>
      <c r="W1076" s="293"/>
    </row>
    <row r="1077" spans="1:23" x14ac:dyDescent="0.25">
      <c r="A1077" s="138" t="str">
        <f>IF(COUNT('Séries-DWF'!$A$11:$A$50)&gt;'Etiquette DWF'!N1052,"X","")</f>
        <v/>
      </c>
      <c r="B1077" s="291"/>
      <c r="C1077" s="957"/>
      <c r="D1077" s="859" t="s">
        <v>135</v>
      </c>
      <c r="E1077" s="864"/>
      <c r="F1077" s="864"/>
      <c r="G1077" s="864"/>
      <c r="H1077" s="864"/>
      <c r="I1077" s="949"/>
      <c r="J1077" s="950"/>
      <c r="K1077" s="293"/>
      <c r="M1077" s="521"/>
      <c r="N1077" s="291"/>
      <c r="O1077" s="957"/>
      <c r="P1077" s="859" t="s">
        <v>135</v>
      </c>
      <c r="Q1077" s="864"/>
      <c r="R1077" s="864"/>
      <c r="S1077" s="864"/>
      <c r="T1077" s="864"/>
      <c r="U1077" s="949"/>
      <c r="V1077" s="950"/>
      <c r="W1077" s="293"/>
    </row>
    <row r="1078" spans="1:23" x14ac:dyDescent="0.25">
      <c r="A1078" s="138" t="str">
        <f>IF(COUNT('Séries-DWF'!$A$11:$A$50)&gt;'Etiquette DWF'!N1052,"X","")</f>
        <v/>
      </c>
      <c r="B1078" s="291"/>
      <c r="C1078" s="957"/>
      <c r="D1078" s="859" t="s">
        <v>136</v>
      </c>
      <c r="E1078" s="864"/>
      <c r="F1078" s="864"/>
      <c r="G1078" s="864"/>
      <c r="H1078" s="864"/>
      <c r="I1078" s="949"/>
      <c r="J1078" s="950"/>
      <c r="K1078" s="293"/>
      <c r="M1078" s="521"/>
      <c r="N1078" s="291"/>
      <c r="O1078" s="957"/>
      <c r="P1078" s="859" t="s">
        <v>136</v>
      </c>
      <c r="Q1078" s="864"/>
      <c r="R1078" s="864"/>
      <c r="S1078" s="864"/>
      <c r="T1078" s="864"/>
      <c r="U1078" s="949"/>
      <c r="V1078" s="950"/>
      <c r="W1078" s="293"/>
    </row>
    <row r="1079" spans="1:23" x14ac:dyDescent="0.25">
      <c r="A1079" s="138" t="str">
        <f>IF(COUNT('Séries-DWF'!$A$11:$A$50)&gt;'Etiquette DWF'!N1052,"X","")</f>
        <v/>
      </c>
      <c r="B1079" s="291"/>
      <c r="C1079" s="957"/>
      <c r="D1079" s="859" t="s">
        <v>137</v>
      </c>
      <c r="E1079" s="864"/>
      <c r="F1079" s="864"/>
      <c r="G1079" s="864"/>
      <c r="H1079" s="864"/>
      <c r="I1079" s="949"/>
      <c r="J1079" s="950"/>
      <c r="K1079" s="293"/>
      <c r="M1079" s="521"/>
      <c r="N1079" s="291"/>
      <c r="O1079" s="957"/>
      <c r="P1079" s="859" t="s">
        <v>137</v>
      </c>
      <c r="Q1079" s="864"/>
      <c r="R1079" s="864"/>
      <c r="S1079" s="864"/>
      <c r="T1079" s="864"/>
      <c r="U1079" s="949"/>
      <c r="V1079" s="950"/>
      <c r="W1079" s="293"/>
    </row>
    <row r="1080" spans="1:23" ht="15.75" thickBot="1" x14ac:dyDescent="0.3">
      <c r="A1080" s="138" t="str">
        <f>IF(COUNT('Séries-DWF'!$A$11:$A$50)&gt;'Etiquette DWF'!N1052,"X","")</f>
        <v/>
      </c>
      <c r="B1080" s="291"/>
      <c r="C1080" s="958"/>
      <c r="D1080" s="862" t="s">
        <v>138</v>
      </c>
      <c r="E1080" s="975"/>
      <c r="F1080" s="975"/>
      <c r="G1080" s="975"/>
      <c r="H1080" s="975"/>
      <c r="I1080" s="954"/>
      <c r="J1080" s="955"/>
      <c r="K1080" s="293"/>
      <c r="M1080" s="521"/>
      <c r="N1080" s="291"/>
      <c r="O1080" s="958"/>
      <c r="P1080" s="862" t="s">
        <v>138</v>
      </c>
      <c r="Q1080" s="975"/>
      <c r="R1080" s="975"/>
      <c r="S1080" s="975"/>
      <c r="T1080" s="975"/>
      <c r="U1080" s="954"/>
      <c r="V1080" s="955"/>
      <c r="W1080" s="293"/>
    </row>
    <row r="1081" spans="1:23" x14ac:dyDescent="0.25">
      <c r="A1081" s="138" t="str">
        <f>IF(COUNT('Séries-DWF'!$A$11:$A$50)&gt;'Etiquette DWF'!N1052,"X","")</f>
        <v/>
      </c>
      <c r="B1081" s="291"/>
      <c r="C1081" s="961" t="s">
        <v>145</v>
      </c>
      <c r="D1081" s="963" t="s">
        <v>146</v>
      </c>
      <c r="E1081" s="964"/>
      <c r="F1081" s="964"/>
      <c r="G1081" s="964"/>
      <c r="H1081" s="964"/>
      <c r="I1081" s="965"/>
      <c r="J1081" s="966"/>
      <c r="K1081" s="293"/>
      <c r="M1081" s="521"/>
      <c r="N1081" s="291"/>
      <c r="O1081" s="961" t="s">
        <v>145</v>
      </c>
      <c r="P1081" s="963" t="s">
        <v>146</v>
      </c>
      <c r="Q1081" s="964"/>
      <c r="R1081" s="964"/>
      <c r="S1081" s="964"/>
      <c r="T1081" s="964"/>
      <c r="U1081" s="965"/>
      <c r="V1081" s="966"/>
      <c r="W1081" s="293"/>
    </row>
    <row r="1082" spans="1:23" x14ac:dyDescent="0.25">
      <c r="A1082" s="138" t="str">
        <f>IF(COUNT('Séries-DWF'!$A$11:$A$50)&gt;'Etiquette DWF'!N1052,"X","")</f>
        <v/>
      </c>
      <c r="B1082" s="291"/>
      <c r="C1082" s="957"/>
      <c r="D1082" s="859" t="s">
        <v>147</v>
      </c>
      <c r="E1082" s="864"/>
      <c r="F1082" s="864"/>
      <c r="G1082" s="864"/>
      <c r="H1082" s="864"/>
      <c r="I1082" s="949"/>
      <c r="J1082" s="950"/>
      <c r="K1082" s="293"/>
      <c r="M1082" s="521"/>
      <c r="N1082" s="291"/>
      <c r="O1082" s="957"/>
      <c r="P1082" s="859" t="s">
        <v>147</v>
      </c>
      <c r="Q1082" s="864"/>
      <c r="R1082" s="864"/>
      <c r="S1082" s="864"/>
      <c r="T1082" s="864"/>
      <c r="U1082" s="949"/>
      <c r="V1082" s="950"/>
      <c r="W1082" s="293"/>
    </row>
    <row r="1083" spans="1:23" x14ac:dyDescent="0.25">
      <c r="A1083" s="138" t="str">
        <f>IF(COUNT('Séries-DWF'!$A$11:$A$50)&gt;'Etiquette DWF'!N1052,"X","")</f>
        <v/>
      </c>
      <c r="B1083" s="291"/>
      <c r="C1083" s="957"/>
      <c r="D1083" s="859" t="s">
        <v>148</v>
      </c>
      <c r="E1083" s="864"/>
      <c r="F1083" s="864"/>
      <c r="G1083" s="864"/>
      <c r="H1083" s="864"/>
      <c r="I1083" s="949"/>
      <c r="J1083" s="950"/>
      <c r="K1083" s="293"/>
      <c r="M1083" s="521"/>
      <c r="N1083" s="291"/>
      <c r="O1083" s="957"/>
      <c r="P1083" s="859" t="s">
        <v>148</v>
      </c>
      <c r="Q1083" s="864"/>
      <c r="R1083" s="864"/>
      <c r="S1083" s="864"/>
      <c r="T1083" s="864"/>
      <c r="U1083" s="949"/>
      <c r="V1083" s="950"/>
      <c r="W1083" s="293"/>
    </row>
    <row r="1084" spans="1:23" x14ac:dyDescent="0.25">
      <c r="A1084" s="138" t="str">
        <f>IF(COUNT('Séries-DWF'!$A$11:$A$50)&gt;'Etiquette DWF'!N1052,"X","")</f>
        <v/>
      </c>
      <c r="B1084" s="291"/>
      <c r="C1084" s="957"/>
      <c r="D1084" s="859" t="s">
        <v>149</v>
      </c>
      <c r="E1084" s="864"/>
      <c r="F1084" s="864"/>
      <c r="G1084" s="864"/>
      <c r="H1084" s="864"/>
      <c r="I1084" s="949"/>
      <c r="J1084" s="950"/>
      <c r="K1084" s="293"/>
      <c r="M1084" s="521"/>
      <c r="N1084" s="291"/>
      <c r="O1084" s="957"/>
      <c r="P1084" s="859" t="s">
        <v>149</v>
      </c>
      <c r="Q1084" s="864"/>
      <c r="R1084" s="864"/>
      <c r="S1084" s="864"/>
      <c r="T1084" s="864"/>
      <c r="U1084" s="949"/>
      <c r="V1084" s="950"/>
      <c r="W1084" s="293"/>
    </row>
    <row r="1085" spans="1:23" x14ac:dyDescent="0.25">
      <c r="A1085" s="138" t="str">
        <f>IF(COUNT('Séries-DWF'!$A$11:$A$50)&gt;'Etiquette DWF'!N1052,"X","")</f>
        <v/>
      </c>
      <c r="B1085" s="291"/>
      <c r="C1085" s="957"/>
      <c r="D1085" s="859" t="s">
        <v>150</v>
      </c>
      <c r="E1085" s="864"/>
      <c r="F1085" s="864"/>
      <c r="G1085" s="864"/>
      <c r="H1085" s="864"/>
      <c r="I1085" s="949"/>
      <c r="J1085" s="950"/>
      <c r="K1085" s="293"/>
      <c r="M1085" s="521"/>
      <c r="N1085" s="291"/>
      <c r="O1085" s="957"/>
      <c r="P1085" s="859" t="s">
        <v>150</v>
      </c>
      <c r="Q1085" s="864"/>
      <c r="R1085" s="864"/>
      <c r="S1085" s="864"/>
      <c r="T1085" s="864"/>
      <c r="U1085" s="949"/>
      <c r="V1085" s="950"/>
      <c r="W1085" s="293"/>
    </row>
    <row r="1086" spans="1:23" x14ac:dyDescent="0.25">
      <c r="A1086" s="138" t="str">
        <f>IF(COUNT('Séries-DWF'!$A$11:$A$50)&gt;'Etiquette DWF'!N1052,"X","")</f>
        <v/>
      </c>
      <c r="B1086" s="291"/>
      <c r="C1086" s="957"/>
      <c r="D1086" s="859" t="s">
        <v>151</v>
      </c>
      <c r="E1086" s="864"/>
      <c r="F1086" s="864"/>
      <c r="G1086" s="864"/>
      <c r="H1086" s="864"/>
      <c r="I1086" s="949"/>
      <c r="J1086" s="950"/>
      <c r="K1086" s="293"/>
      <c r="M1086" s="521"/>
      <c r="N1086" s="291"/>
      <c r="O1086" s="957"/>
      <c r="P1086" s="859" t="s">
        <v>151</v>
      </c>
      <c r="Q1086" s="864"/>
      <c r="R1086" s="864"/>
      <c r="S1086" s="864"/>
      <c r="T1086" s="864"/>
      <c r="U1086" s="949"/>
      <c r="V1086" s="950"/>
      <c r="W1086" s="293"/>
    </row>
    <row r="1087" spans="1:23" ht="15.75" thickBot="1" x14ac:dyDescent="0.3">
      <c r="A1087" s="138" t="str">
        <f>IF(COUNT('Séries-DWF'!$A$11:$A$50)&gt;'Etiquette DWF'!N1052,"X","")</f>
        <v/>
      </c>
      <c r="B1087" s="291"/>
      <c r="C1087" s="962"/>
      <c r="D1087" s="967" t="s">
        <v>152</v>
      </c>
      <c r="E1087" s="968"/>
      <c r="F1087" s="968"/>
      <c r="G1087" s="968"/>
      <c r="H1087" s="968"/>
      <c r="I1087" s="969"/>
      <c r="J1087" s="970"/>
      <c r="K1087" s="293"/>
      <c r="M1087" s="521"/>
      <c r="N1087" s="291"/>
      <c r="O1087" s="962"/>
      <c r="P1087" s="967" t="s">
        <v>152</v>
      </c>
      <c r="Q1087" s="968"/>
      <c r="R1087" s="968"/>
      <c r="S1087" s="968"/>
      <c r="T1087" s="968"/>
      <c r="U1087" s="969"/>
      <c r="V1087" s="970"/>
      <c r="W1087" s="293"/>
    </row>
    <row r="1088" spans="1:23" x14ac:dyDescent="0.25">
      <c r="A1088" s="138" t="str">
        <f>IF(COUNT('Séries-DWF'!$A$11:$A$50)&gt;'Etiquette DWF'!N1052,"X","")</f>
        <v/>
      </c>
      <c r="B1088" s="291"/>
      <c r="C1088" s="956" t="s">
        <v>126</v>
      </c>
      <c r="D1088" s="918" t="s">
        <v>263</v>
      </c>
      <c r="E1088" s="919"/>
      <c r="F1088" s="920"/>
      <c r="G1088" s="416" t="s">
        <v>174</v>
      </c>
      <c r="H1088" s="416"/>
      <c r="I1088" s="959"/>
      <c r="J1088" s="960"/>
      <c r="K1088" s="293"/>
      <c r="M1088" s="521"/>
      <c r="N1088" s="291"/>
      <c r="O1088" s="956" t="s">
        <v>126</v>
      </c>
      <c r="P1088" s="918" t="s">
        <v>263</v>
      </c>
      <c r="Q1088" s="919"/>
      <c r="R1088" s="920"/>
      <c r="S1088" s="416" t="s">
        <v>174</v>
      </c>
      <c r="T1088" s="416"/>
      <c r="U1088" s="959"/>
      <c r="V1088" s="960"/>
      <c r="W1088" s="293"/>
    </row>
    <row r="1089" spans="1:23" x14ac:dyDescent="0.25">
      <c r="A1089" s="138" t="str">
        <f>IF(COUNT('Séries-DWF'!$A$11:$A$50)&gt;'Etiquette DWF'!N1052,"X","")</f>
        <v/>
      </c>
      <c r="B1089" s="291"/>
      <c r="C1089" s="957"/>
      <c r="D1089" s="913" t="s">
        <v>128</v>
      </c>
      <c r="E1089" s="914"/>
      <c r="F1089" s="915"/>
      <c r="G1089" s="110" t="s">
        <v>266</v>
      </c>
      <c r="H1089" s="110"/>
      <c r="I1089" s="949"/>
      <c r="J1089" s="950"/>
      <c r="K1089" s="293"/>
      <c r="M1089" s="521"/>
      <c r="N1089" s="291"/>
      <c r="O1089" s="957"/>
      <c r="P1089" s="913" t="s">
        <v>128</v>
      </c>
      <c r="Q1089" s="914"/>
      <c r="R1089" s="915"/>
      <c r="S1089" s="110" t="s">
        <v>266</v>
      </c>
      <c r="T1089" s="110"/>
      <c r="U1089" s="949"/>
      <c r="V1089" s="950"/>
      <c r="W1089" s="293"/>
    </row>
    <row r="1090" spans="1:23" x14ac:dyDescent="0.25">
      <c r="A1090" s="138" t="str">
        <f>IF(COUNT('Séries-DWF'!$A$11:$A$50)&gt;'Etiquette DWF'!N1052,"X","")</f>
        <v/>
      </c>
      <c r="B1090" s="291"/>
      <c r="C1090" s="957"/>
      <c r="D1090" s="913" t="s">
        <v>264</v>
      </c>
      <c r="E1090" s="914"/>
      <c r="F1090" s="915"/>
      <c r="G1090" s="110" t="s">
        <v>265</v>
      </c>
      <c r="H1090" s="110"/>
      <c r="I1090" s="949"/>
      <c r="J1090" s="950"/>
      <c r="K1090" s="293"/>
      <c r="M1090" s="521"/>
      <c r="N1090" s="291"/>
      <c r="O1090" s="957"/>
      <c r="P1090" s="913" t="s">
        <v>264</v>
      </c>
      <c r="Q1090" s="914"/>
      <c r="R1090" s="915"/>
      <c r="S1090" s="110" t="s">
        <v>265</v>
      </c>
      <c r="T1090" s="110"/>
      <c r="U1090" s="949"/>
      <c r="V1090" s="950"/>
      <c r="W1090" s="293"/>
    </row>
    <row r="1091" spans="1:23" x14ac:dyDescent="0.25">
      <c r="A1091" s="138" t="str">
        <f>IF(COUNT('Séries-DWF'!$A$11:$A$50)&gt;'Etiquette DWF'!N1052,"X","")</f>
        <v/>
      </c>
      <c r="B1091" s="291"/>
      <c r="C1091" s="957"/>
      <c r="D1091" s="533" t="s">
        <v>267</v>
      </c>
      <c r="E1091" s="518"/>
      <c r="F1091" s="518"/>
      <c r="G1091" s="110" t="s">
        <v>164</v>
      </c>
      <c r="H1091" s="110"/>
      <c r="I1091" s="949"/>
      <c r="J1091" s="950"/>
      <c r="K1091" s="293"/>
      <c r="M1091" s="521"/>
      <c r="N1091" s="291"/>
      <c r="O1091" s="957"/>
      <c r="P1091" s="533" t="s">
        <v>267</v>
      </c>
      <c r="Q1091" s="518"/>
      <c r="R1091" s="518"/>
      <c r="S1091" s="110" t="s">
        <v>164</v>
      </c>
      <c r="T1091" s="110"/>
      <c r="U1091" s="949"/>
      <c r="V1091" s="950"/>
      <c r="W1091" s="293"/>
    </row>
    <row r="1092" spans="1:23" ht="15.75" thickBot="1" x14ac:dyDescent="0.3">
      <c r="A1092" s="138" t="str">
        <f>IF(COUNT('Séries-DWF'!$A$11:$A$50)&gt;'Etiquette DWF'!N1052,"X","")</f>
        <v/>
      </c>
      <c r="B1092" s="291"/>
      <c r="C1092" s="958"/>
      <c r="D1092" s="534" t="s">
        <v>268</v>
      </c>
      <c r="E1092" s="519"/>
      <c r="F1092" s="519"/>
      <c r="G1092" s="3" t="s">
        <v>164</v>
      </c>
      <c r="H1092" s="3"/>
      <c r="I1092" s="954"/>
      <c r="J1092" s="955"/>
      <c r="K1092" s="293"/>
      <c r="M1092" s="521"/>
      <c r="N1092" s="291"/>
      <c r="O1092" s="958"/>
      <c r="P1092" s="534" t="s">
        <v>268</v>
      </c>
      <c r="Q1092" s="519"/>
      <c r="R1092" s="519"/>
      <c r="S1092" s="3" t="s">
        <v>164</v>
      </c>
      <c r="T1092" s="3"/>
      <c r="U1092" s="954"/>
      <c r="V1092" s="955"/>
      <c r="W1092" s="293"/>
    </row>
    <row r="1093" spans="1:23" ht="15.75" thickBot="1" x14ac:dyDescent="0.3">
      <c r="A1093" s="138" t="str">
        <f>IF(COUNT('Séries-DWF'!$A$11:$A$50)&gt;'Etiquette DWF'!N1052,"X","")</f>
        <v/>
      </c>
      <c r="B1093" s="291"/>
      <c r="C1093" s="292"/>
      <c r="D1093" s="292"/>
      <c r="E1093" s="292"/>
      <c r="F1093" s="292"/>
      <c r="G1093" s="292"/>
      <c r="H1093" s="292"/>
      <c r="I1093" s="292"/>
      <c r="J1093" s="292"/>
      <c r="K1093" s="293"/>
      <c r="M1093" s="521"/>
      <c r="N1093" s="291"/>
      <c r="O1093" s="292"/>
      <c r="P1093" s="292"/>
      <c r="Q1093" s="292"/>
      <c r="R1093" s="292"/>
      <c r="S1093" s="292"/>
      <c r="T1093" s="292"/>
      <c r="U1093" s="292"/>
      <c r="V1093" s="292"/>
      <c r="W1093" s="293"/>
    </row>
    <row r="1094" spans="1:23" ht="18.75" x14ac:dyDescent="0.3">
      <c r="A1094" s="138" t="str">
        <f>IF(COUNT('Séries-DWF'!$A$11:$A$50)&gt;'Etiquette DWF'!N1052,"X","")</f>
        <v/>
      </c>
      <c r="B1094" s="291"/>
      <c r="C1094" s="901" t="s">
        <v>269</v>
      </c>
      <c r="D1094" s="902"/>
      <c r="E1094" s="902"/>
      <c r="F1094" s="902"/>
      <c r="G1094" s="902"/>
      <c r="H1094" s="902"/>
      <c r="I1094" s="902"/>
      <c r="J1094" s="903"/>
      <c r="K1094" s="293"/>
      <c r="M1094" s="521"/>
      <c r="N1094" s="291"/>
      <c r="O1094" s="901" t="s">
        <v>269</v>
      </c>
      <c r="P1094" s="902"/>
      <c r="Q1094" s="902"/>
      <c r="R1094" s="902"/>
      <c r="S1094" s="902"/>
      <c r="T1094" s="902"/>
      <c r="U1094" s="902"/>
      <c r="V1094" s="903"/>
      <c r="W1094" s="293"/>
    </row>
    <row r="1095" spans="1:23" x14ac:dyDescent="0.25">
      <c r="A1095" s="138" t="str">
        <f>IF(COUNT('Séries-DWF'!$A$11:$A$50)&gt;'Etiquette DWF'!N1052,"X","")</f>
        <v/>
      </c>
      <c r="B1095" s="291"/>
      <c r="C1095" s="904"/>
      <c r="D1095" s="905"/>
      <c r="E1095" s="905"/>
      <c r="F1095" s="905"/>
      <c r="G1095" s="905"/>
      <c r="H1095" s="905"/>
      <c r="I1095" s="905"/>
      <c r="J1095" s="906"/>
      <c r="K1095" s="293"/>
      <c r="M1095" s="521"/>
      <c r="N1095" s="291"/>
      <c r="O1095" s="904"/>
      <c r="P1095" s="905"/>
      <c r="Q1095" s="905"/>
      <c r="R1095" s="905"/>
      <c r="S1095" s="905"/>
      <c r="T1095" s="905"/>
      <c r="U1095" s="905"/>
      <c r="V1095" s="906"/>
      <c r="W1095" s="293"/>
    </row>
    <row r="1096" spans="1:23" x14ac:dyDescent="0.25">
      <c r="A1096" s="138" t="str">
        <f>IF(COUNT('Séries-DWF'!$A$11:$A$50)&gt;'Etiquette DWF'!N1052,"X","")</f>
        <v/>
      </c>
      <c r="B1096" s="291"/>
      <c r="C1096" s="907"/>
      <c r="D1096" s="908"/>
      <c r="E1096" s="908"/>
      <c r="F1096" s="908"/>
      <c r="G1096" s="908"/>
      <c r="H1096" s="908"/>
      <c r="I1096" s="908"/>
      <c r="J1096" s="909"/>
      <c r="K1096" s="293"/>
      <c r="M1096" s="521"/>
      <c r="N1096" s="291"/>
      <c r="O1096" s="907"/>
      <c r="P1096" s="908"/>
      <c r="Q1096" s="908"/>
      <c r="R1096" s="908"/>
      <c r="S1096" s="908"/>
      <c r="T1096" s="908"/>
      <c r="U1096" s="908"/>
      <c r="V1096" s="909"/>
      <c r="W1096" s="293"/>
    </row>
    <row r="1097" spans="1:23" x14ac:dyDescent="0.25">
      <c r="A1097" s="138" t="str">
        <f>IF(COUNT('Séries-DWF'!$A$11:$A$50)&gt;'Etiquette DWF'!N1052,"X","")</f>
        <v/>
      </c>
      <c r="B1097" s="291"/>
      <c r="C1097" s="907"/>
      <c r="D1097" s="908"/>
      <c r="E1097" s="908"/>
      <c r="F1097" s="908"/>
      <c r="G1097" s="908"/>
      <c r="H1097" s="908"/>
      <c r="I1097" s="908"/>
      <c r="J1097" s="909"/>
      <c r="K1097" s="293"/>
      <c r="M1097" s="521"/>
      <c r="N1097" s="291"/>
      <c r="O1097" s="907"/>
      <c r="P1097" s="908"/>
      <c r="Q1097" s="908"/>
      <c r="R1097" s="908"/>
      <c r="S1097" s="908"/>
      <c r="T1097" s="908"/>
      <c r="U1097" s="908"/>
      <c r="V1097" s="909"/>
      <c r="W1097" s="293"/>
    </row>
    <row r="1098" spans="1:23" ht="15.75" thickBot="1" x14ac:dyDescent="0.3">
      <c r="A1098" s="138" t="str">
        <f>IF(COUNT('Séries-DWF'!$A$11:$A$50)&gt;'Etiquette DWF'!N1052,"X","")</f>
        <v/>
      </c>
      <c r="B1098" s="291"/>
      <c r="C1098" s="910"/>
      <c r="D1098" s="911"/>
      <c r="E1098" s="911"/>
      <c r="F1098" s="911"/>
      <c r="G1098" s="911"/>
      <c r="H1098" s="911"/>
      <c r="I1098" s="911"/>
      <c r="J1098" s="912"/>
      <c r="K1098" s="293"/>
      <c r="M1098" s="521"/>
      <c r="N1098" s="291"/>
      <c r="O1098" s="910"/>
      <c r="P1098" s="911"/>
      <c r="Q1098" s="911"/>
      <c r="R1098" s="911"/>
      <c r="S1098" s="911"/>
      <c r="T1098" s="911"/>
      <c r="U1098" s="911"/>
      <c r="V1098" s="912"/>
      <c r="W1098" s="293"/>
    </row>
    <row r="1099" spans="1:23" ht="15.75" thickBot="1" x14ac:dyDescent="0.3">
      <c r="A1099" s="138" t="str">
        <f>IF(COUNT('Séries-DWF'!$A$11:$A$50)&gt;'Etiquette DWF'!N1052,"X","")</f>
        <v/>
      </c>
      <c r="B1099" s="294"/>
      <c r="C1099" s="295"/>
      <c r="D1099" s="295"/>
      <c r="E1099" s="295"/>
      <c r="F1099" s="295"/>
      <c r="G1099" s="295"/>
      <c r="H1099" s="295"/>
      <c r="I1099" s="295"/>
      <c r="J1099" s="295"/>
      <c r="K1099" s="296"/>
      <c r="M1099" s="521"/>
      <c r="N1099" s="294"/>
      <c r="O1099" s="295"/>
      <c r="P1099" s="295"/>
      <c r="Q1099" s="295"/>
      <c r="R1099" s="295"/>
      <c r="S1099" s="295"/>
      <c r="T1099" s="295"/>
      <c r="U1099" s="295"/>
      <c r="V1099" s="295"/>
      <c r="W1099" s="296"/>
    </row>
    <row r="1100" spans="1:23" ht="15" customHeight="1" x14ac:dyDescent="0.25">
      <c r="A1100" s="138" t="str">
        <f>IF(COUNT('Séries-DWF'!$A$11:$A$50)&gt;'Etiquette DWF'!N1052,"X","")</f>
        <v/>
      </c>
      <c r="B1100" s="522"/>
      <c r="C1100" s="522"/>
      <c r="D1100" s="522"/>
      <c r="E1100" s="522"/>
      <c r="F1100" s="522"/>
      <c r="G1100" s="522"/>
      <c r="H1100" s="522"/>
      <c r="I1100" s="522"/>
      <c r="J1100" s="522"/>
      <c r="K1100" s="522"/>
      <c r="L1100" s="522"/>
      <c r="M1100" s="523"/>
      <c r="N1100" s="522"/>
      <c r="O1100" s="522"/>
      <c r="P1100" s="522"/>
      <c r="Q1100" s="522"/>
      <c r="R1100" s="522"/>
      <c r="S1100" s="522"/>
      <c r="T1100" s="522"/>
      <c r="U1100" s="522"/>
      <c r="V1100" s="522"/>
      <c r="W1100" s="522"/>
    </row>
    <row r="1101" spans="1:23" ht="15" customHeight="1" thickBot="1" x14ac:dyDescent="0.3">
      <c r="A1101" s="138" t="str">
        <f>IF(COUNT('Séries-DWF'!$A$11:$A$50)&gt;'Etiquette DWF'!N1152,"X","")</f>
        <v/>
      </c>
      <c r="M1101" s="521"/>
    </row>
    <row r="1102" spans="1:23" x14ac:dyDescent="0.25">
      <c r="A1102" s="138" t="str">
        <f>IF(COUNT('Séries-DWF'!$A$11:$A$50)&gt;'Etiquette DWF'!N1152,"X","")</f>
        <v/>
      </c>
      <c r="B1102" s="137">
        <f>N1052+1</f>
        <v>44</v>
      </c>
      <c r="C1102" s="289"/>
      <c r="D1102" s="289"/>
      <c r="E1102" s="289"/>
      <c r="F1102" s="289"/>
      <c r="G1102" s="289"/>
      <c r="H1102" s="289"/>
      <c r="I1102" s="289"/>
      <c r="J1102" s="289"/>
      <c r="K1102" s="290"/>
      <c r="M1102" s="521"/>
      <c r="N1102" s="137">
        <f>B1102+1</f>
        <v>45</v>
      </c>
      <c r="O1102" s="289"/>
      <c r="P1102" s="289"/>
      <c r="Q1102" s="289"/>
      <c r="R1102" s="289"/>
      <c r="S1102" s="289"/>
      <c r="T1102" s="289"/>
      <c r="U1102" s="289"/>
      <c r="V1102" s="289"/>
      <c r="W1102" s="290"/>
    </row>
    <row r="1103" spans="1:23" ht="23.25" x14ac:dyDescent="0.35">
      <c r="A1103" s="138" t="str">
        <f>IF(COUNT('Séries-DWF'!$A$11:$A$50)&gt;'Etiquette DWF'!N1152,"X","")</f>
        <v/>
      </c>
      <c r="B1103" s="291"/>
      <c r="C1103" s="931" t="s">
        <v>246</v>
      </c>
      <c r="D1103" s="931"/>
      <c r="E1103" s="953">
        <f ca="1">OFFSET('Séries-DWF'!$A$11,B1102,13)</f>
        <v>0</v>
      </c>
      <c r="F1103" s="953"/>
      <c r="G1103" s="953"/>
      <c r="H1103" s="953"/>
      <c r="I1103" s="953"/>
      <c r="J1103" s="953"/>
      <c r="K1103" s="293"/>
      <c r="M1103" s="521"/>
      <c r="N1103" s="291"/>
      <c r="O1103" s="931" t="s">
        <v>246</v>
      </c>
      <c r="P1103" s="931"/>
      <c r="Q1103" s="953">
        <f ca="1">OFFSET('Séries-DWF'!$A$11,N1102,13)</f>
        <v>0</v>
      </c>
      <c r="R1103" s="953"/>
      <c r="S1103" s="953"/>
      <c r="T1103" s="953"/>
      <c r="U1103" s="953"/>
      <c r="V1103" s="953"/>
      <c r="W1103" s="293"/>
    </row>
    <row r="1104" spans="1:23" x14ac:dyDescent="0.25">
      <c r="A1104" s="138" t="str">
        <f>IF(COUNT('Séries-DWF'!$A$11:$A$50)&gt;'Etiquette DWF'!N1152,"X","")</f>
        <v/>
      </c>
      <c r="B1104" s="291"/>
      <c r="C1104" s="945"/>
      <c r="D1104" s="945"/>
      <c r="E1104" s="945"/>
      <c r="F1104" s="945"/>
      <c r="G1104" s="945"/>
      <c r="H1104" s="945"/>
      <c r="I1104" s="945"/>
      <c r="J1104" s="945"/>
      <c r="K1104" s="293"/>
      <c r="M1104" s="521"/>
      <c r="N1104" s="291"/>
      <c r="O1104" s="945"/>
      <c r="P1104" s="945"/>
      <c r="Q1104" s="945"/>
      <c r="R1104" s="945"/>
      <c r="S1104" s="945"/>
      <c r="T1104" s="945"/>
      <c r="U1104" s="945"/>
      <c r="V1104" s="945"/>
      <c r="W1104" s="293"/>
    </row>
    <row r="1105" spans="1:23" ht="21" x14ac:dyDescent="0.35">
      <c r="A1105" s="138" t="str">
        <f>IF(COUNT('Séries-DWF'!$A$11:$A$50)&gt;'Etiquette DWF'!N1152,"X","")</f>
        <v/>
      </c>
      <c r="B1105" s="291"/>
      <c r="C1105" s="931" t="s">
        <v>39</v>
      </c>
      <c r="D1105" s="931"/>
      <c r="E1105" s="932">
        <f ca="1">OFFSET('Séries-DWF'!$A$11,B1102,0)</f>
        <v>0</v>
      </c>
      <c r="F1105" s="932"/>
      <c r="G1105" s="948" t="s">
        <v>67</v>
      </c>
      <c r="H1105" s="948"/>
      <c r="I1105" s="932">
        <f ca="1">OFFSET('Séries-DWF'!$A$11,B1102,6)</f>
        <v>0</v>
      </c>
      <c r="J1105" s="932"/>
      <c r="K1105" s="293"/>
      <c r="M1105" s="521"/>
      <c r="N1105" s="291"/>
      <c r="O1105" s="931" t="s">
        <v>39</v>
      </c>
      <c r="P1105" s="931"/>
      <c r="Q1105" s="932">
        <f ca="1">OFFSET('Séries-DWF'!$A$11,N1102,0)</f>
        <v>0</v>
      </c>
      <c r="R1105" s="932"/>
      <c r="S1105" s="948" t="s">
        <v>67</v>
      </c>
      <c r="T1105" s="948"/>
      <c r="U1105" s="932">
        <f ca="1">OFFSET('Séries-DWF'!$A$11,N1102,6)</f>
        <v>0</v>
      </c>
      <c r="V1105" s="932"/>
      <c r="W1105" s="293"/>
    </row>
    <row r="1106" spans="1:23" ht="23.25" x14ac:dyDescent="0.35">
      <c r="A1106" s="138" t="str">
        <f>IF(COUNT('Séries-DWF'!$A$11:$A$50)&gt;'Etiquette DWF'!N1152,"X","")</f>
        <v/>
      </c>
      <c r="B1106" s="291"/>
      <c r="C1106" s="931" t="s">
        <v>1</v>
      </c>
      <c r="D1106" s="931"/>
      <c r="E1106" s="953">
        <f ca="1">OFFSET('Séries-DWF'!$A$11,B1102,9)</f>
        <v>0</v>
      </c>
      <c r="F1106" s="953"/>
      <c r="G1106" s="948" t="s">
        <v>2</v>
      </c>
      <c r="H1106" s="948"/>
      <c r="I1106" s="932">
        <f ca="1">OFFSET('Séries-DWF'!$A$11,B1102,10)</f>
        <v>0</v>
      </c>
      <c r="J1106" s="932"/>
      <c r="K1106" s="293"/>
      <c r="M1106" s="521"/>
      <c r="N1106" s="291"/>
      <c r="O1106" s="931" t="s">
        <v>1</v>
      </c>
      <c r="P1106" s="931"/>
      <c r="Q1106" s="953">
        <f ca="1">OFFSET('Séries-DWF'!$A$11,N1102,9)</f>
        <v>0</v>
      </c>
      <c r="R1106" s="953"/>
      <c r="S1106" s="948" t="s">
        <v>2</v>
      </c>
      <c r="T1106" s="948"/>
      <c r="U1106" s="932">
        <f ca="1">OFFSET('Séries-DWF'!$A$11,N1102,10)</f>
        <v>0</v>
      </c>
      <c r="V1106" s="932"/>
      <c r="W1106" s="293"/>
    </row>
    <row r="1107" spans="1:23" ht="21" x14ac:dyDescent="0.35">
      <c r="A1107" s="138" t="str">
        <f>IF(COUNT('Séries-DWF'!$A$11:$A$50)&gt;'Etiquette DWF'!N1152,"X","")</f>
        <v/>
      </c>
      <c r="B1107" s="291"/>
      <c r="C1107" s="520" t="s">
        <v>258</v>
      </c>
      <c r="D1107" s="520"/>
      <c r="E1107" s="527">
        <f ca="1">OFFSET('Séries-DWF'!$A$11,B1102,11)</f>
        <v>0</v>
      </c>
      <c r="F1107" s="525"/>
      <c r="G1107" s="866" t="s">
        <v>270</v>
      </c>
      <c r="H1107" s="866"/>
      <c r="I1107" s="527">
        <f ca="1">OFFSET('Séries-DWF'!$A$11,B1102,8)</f>
        <v>0</v>
      </c>
      <c r="J1107" s="527"/>
      <c r="K1107" s="293"/>
      <c r="M1107" s="521"/>
      <c r="N1107" s="291"/>
      <c r="O1107" s="520" t="s">
        <v>258</v>
      </c>
      <c r="P1107" s="520"/>
      <c r="Q1107" s="527">
        <f ca="1">OFFSET('Séries-DWF'!$A$11,N1102,11)</f>
        <v>0</v>
      </c>
      <c r="R1107" s="525"/>
      <c r="S1107" s="866" t="s">
        <v>270</v>
      </c>
      <c r="T1107" s="866"/>
      <c r="U1107" s="527">
        <f ca="1">OFFSET('Séries-DWF'!$A$11,N1102,8)</f>
        <v>0</v>
      </c>
      <c r="V1107" s="527"/>
      <c r="W1107" s="293"/>
    </row>
    <row r="1108" spans="1:23" ht="18.75" x14ac:dyDescent="0.3">
      <c r="A1108" s="138" t="str">
        <f>IF(COUNT('Séries-DWF'!$A$11:$A$50)&gt;'Etiquette DWF'!N1152,"X","")</f>
        <v/>
      </c>
      <c r="B1108" s="291"/>
      <c r="C1108" s="952" t="s">
        <v>68</v>
      </c>
      <c r="D1108" s="952"/>
      <c r="E1108" s="866" t="s">
        <v>69</v>
      </c>
      <c r="F1108" s="866"/>
      <c r="G1108" s="951">
        <f ca="1">OFFSET('Séries-DWF'!$A$11,B1102,2)</f>
        <v>0</v>
      </c>
      <c r="H1108" s="951"/>
      <c r="I1108" s="951"/>
      <c r="J1108" s="951"/>
      <c r="K1108" s="293"/>
      <c r="M1108" s="521"/>
      <c r="N1108" s="291"/>
      <c r="O1108" s="952" t="s">
        <v>68</v>
      </c>
      <c r="P1108" s="952"/>
      <c r="Q1108" s="866" t="s">
        <v>69</v>
      </c>
      <c r="R1108" s="866"/>
      <c r="S1108" s="951">
        <f ca="1">OFFSET('Séries-DWF'!$A$11,N1102,2)</f>
        <v>0</v>
      </c>
      <c r="T1108" s="951"/>
      <c r="U1108" s="951"/>
      <c r="V1108" s="951"/>
      <c r="W1108" s="293"/>
    </row>
    <row r="1109" spans="1:23" ht="18.75" x14ac:dyDescent="0.3">
      <c r="A1109" s="138" t="str">
        <f>IF(COUNT('Séries-DWF'!$A$11:$A$50)&gt;'Etiquette DWF'!N1152,"X","")</f>
        <v/>
      </c>
      <c r="B1109" s="291"/>
      <c r="C1109" s="952"/>
      <c r="D1109" s="952"/>
      <c r="E1109" s="866" t="s">
        <v>70</v>
      </c>
      <c r="F1109" s="866"/>
      <c r="G1109" s="951">
        <f ca="1">OFFSET('Séries-DWF'!$A$11,B1102,3)</f>
        <v>0</v>
      </c>
      <c r="H1109" s="951"/>
      <c r="I1109" s="951"/>
      <c r="J1109" s="951"/>
      <c r="K1109" s="293"/>
      <c r="M1109" s="521"/>
      <c r="N1109" s="291"/>
      <c r="O1109" s="952"/>
      <c r="P1109" s="952"/>
      <c r="Q1109" s="866" t="s">
        <v>70</v>
      </c>
      <c r="R1109" s="866"/>
      <c r="S1109" s="951">
        <f ca="1">OFFSET('Séries-DWF'!$A$11,N1102,3)</f>
        <v>0</v>
      </c>
      <c r="T1109" s="951"/>
      <c r="U1109" s="951"/>
      <c r="V1109" s="951"/>
      <c r="W1109" s="293"/>
    </row>
    <row r="1110" spans="1:23" ht="18.75" x14ac:dyDescent="0.3">
      <c r="A1110" s="138" t="str">
        <f>IF(COUNT('Séries-DWF'!$A$11:$A$50)&gt;'Etiquette DWF'!N1152,"X","")</f>
        <v/>
      </c>
      <c r="B1110" s="291"/>
      <c r="C1110" s="952"/>
      <c r="D1110" s="952"/>
      <c r="E1110" s="866" t="s">
        <v>257</v>
      </c>
      <c r="F1110" s="866"/>
      <c r="G1110" s="951">
        <f ca="1">OFFSET('Séries-DWF'!$A$11,B1102,4)</f>
        <v>0</v>
      </c>
      <c r="H1110" s="951"/>
      <c r="I1110" s="951"/>
      <c r="J1110" s="951"/>
      <c r="K1110" s="293"/>
      <c r="M1110" s="521"/>
      <c r="N1110" s="291"/>
      <c r="O1110" s="952"/>
      <c r="P1110" s="952"/>
      <c r="Q1110" s="866" t="s">
        <v>257</v>
      </c>
      <c r="R1110" s="866"/>
      <c r="S1110" s="951">
        <f ca="1">OFFSET('Séries-DWF'!$A$11,N1102,4)</f>
        <v>0</v>
      </c>
      <c r="T1110" s="951"/>
      <c r="U1110" s="951"/>
      <c r="V1110" s="951"/>
      <c r="W1110" s="293"/>
    </row>
    <row r="1111" spans="1:23" ht="21" x14ac:dyDescent="0.35">
      <c r="A1111" s="138" t="str">
        <f>IF(COUNT('Séries-DWF'!$A$11:$A$50)&gt;'Etiquette DWF'!N1152,"X","")</f>
        <v/>
      </c>
      <c r="B1111" s="291"/>
      <c r="C1111" s="952"/>
      <c r="D1111" s="952"/>
      <c r="E1111" s="866" t="s">
        <v>71</v>
      </c>
      <c r="F1111" s="866"/>
      <c r="G1111" s="947">
        <f ca="1">OFFSET('Séries-DWF'!$A$11,B1102,5)</f>
        <v>0</v>
      </c>
      <c r="H1111" s="947"/>
      <c r="I1111" s="947"/>
      <c r="J1111" s="947"/>
      <c r="K1111" s="293"/>
      <c r="M1111" s="521"/>
      <c r="N1111" s="291"/>
      <c r="O1111" s="952"/>
      <c r="P1111" s="952"/>
      <c r="Q1111" s="866" t="s">
        <v>71</v>
      </c>
      <c r="R1111" s="866"/>
      <c r="S1111" s="947">
        <f ca="1">OFFSET('Séries-DWF'!$A$11,N1102,5)</f>
        <v>0</v>
      </c>
      <c r="T1111" s="947"/>
      <c r="U1111" s="947"/>
      <c r="V1111" s="947"/>
      <c r="W1111" s="293"/>
    </row>
    <row r="1112" spans="1:23" ht="21" x14ac:dyDescent="0.35">
      <c r="A1112" s="138" t="str">
        <f>IF(COUNT('Séries-DWF'!$A$11:$A$50)&gt;'Etiquette DWF'!N1152,"X","")</f>
        <v/>
      </c>
      <c r="B1112" s="291"/>
      <c r="C1112" s="931" t="s">
        <v>248</v>
      </c>
      <c r="D1112" s="931"/>
      <c r="E1112" s="948" t="str">
        <f ca="1">IF(E1103="","",IF(OR(E1103="DWF",E1103="DNF"),"Distance","Temps"))</f>
        <v>Temps</v>
      </c>
      <c r="F1112" s="948"/>
      <c r="G1112" s="525">
        <f ca="1">OFFSET('Séries-DWF'!$A$11,B1102,18)</f>
        <v>0</v>
      </c>
      <c r="H1112" s="524">
        <f ca="1">OFFSET('Séries-DWF'!$A$11,B1102,19)</f>
        <v>0</v>
      </c>
      <c r="I1112" s="526">
        <f ca="1">OFFSET('Séries-DWF'!$A$11,B1102,20)</f>
        <v>0</v>
      </c>
      <c r="J1112" s="524">
        <f ca="1">OFFSET('Séries-DWF'!$A$11,B1102,21)</f>
        <v>0</v>
      </c>
      <c r="K1112" s="293"/>
      <c r="M1112" s="521"/>
      <c r="N1112" s="291"/>
      <c r="O1112" s="931" t="s">
        <v>248</v>
      </c>
      <c r="P1112" s="931"/>
      <c r="Q1112" s="948" t="str">
        <f ca="1">IF(Q1103="","",IF(OR(Q1103="DWF",Q1103="DNF"),"Distance","Temps"))</f>
        <v>Temps</v>
      </c>
      <c r="R1112" s="948"/>
      <c r="S1112" s="525">
        <f ca="1">OFFSET('Séries-DWF'!$A$11,N1102,18)</f>
        <v>0</v>
      </c>
      <c r="T1112" s="524">
        <f ca="1">OFFSET('Séries-DWF'!$A$11,N1102,19)</f>
        <v>0</v>
      </c>
      <c r="U1112" s="526">
        <f ca="1">OFFSET('Séries-DWF'!$A$11,N1102,20)</f>
        <v>0</v>
      </c>
      <c r="V1112" s="524">
        <f ca="1">OFFSET('Séries-DWF'!$A$11,N1102,21)</f>
        <v>0</v>
      </c>
      <c r="W1112" s="293"/>
    </row>
    <row r="1113" spans="1:23" ht="18.75" x14ac:dyDescent="0.3">
      <c r="A1113" s="138" t="str">
        <f>IF(COUNT('Séries-DWF'!$A$11:$A$50)&gt;'Etiquette DWF'!N1152,"X","")</f>
        <v/>
      </c>
      <c r="B1113" s="291"/>
      <c r="C1113" s="931"/>
      <c r="D1113" s="931"/>
      <c r="E1113" s="933" t="s">
        <v>273</v>
      </c>
      <c r="F1113" s="510" t="s">
        <v>271</v>
      </c>
      <c r="G1113" s="528">
        <f ca="1">OFFSET('Séries-DWF'!$A$11,B1102,14)</f>
        <v>0</v>
      </c>
      <c r="H1113" s="529">
        <f ca="1">OFFSET('Séries-DWF'!$A$11,B1102,15)</f>
        <v>0</v>
      </c>
      <c r="I1113" s="528">
        <f ca="1">OFFSET('Séries-DWF'!$A$11,B1102,16)</f>
        <v>0</v>
      </c>
      <c r="J1113" s="529">
        <f ca="1">OFFSET('Séries-DWF'!$A$11,B1102,17)</f>
        <v>0</v>
      </c>
      <c r="K1113" s="293"/>
      <c r="M1113" s="521"/>
      <c r="N1113" s="291"/>
      <c r="O1113" s="931"/>
      <c r="P1113" s="931"/>
      <c r="Q1113" s="933" t="s">
        <v>273</v>
      </c>
      <c r="R1113" s="510" t="s">
        <v>271</v>
      </c>
      <c r="S1113" s="528">
        <f ca="1">OFFSET('Séries-DWF'!$A$11,N1102,14)</f>
        <v>0</v>
      </c>
      <c r="T1113" s="529">
        <f ca="1">OFFSET('Séries-DWF'!$A$11,N1102,15)</f>
        <v>0</v>
      </c>
      <c r="U1113" s="528">
        <f ca="1">OFFSET('Séries-DWF'!$A$11,N1102,16)</f>
        <v>0</v>
      </c>
      <c r="V1113" s="529">
        <f ca="1">OFFSET('Séries-DWF'!$A$11,N1102,17)</f>
        <v>0</v>
      </c>
      <c r="W1113" s="293"/>
    </row>
    <row r="1114" spans="1:23" ht="18.75" x14ac:dyDescent="0.3">
      <c r="A1114" s="138" t="str">
        <f>IF(COUNT('Séries-DWF'!$A$11:$A$50)&gt;'Etiquette DWF'!N1152,"X","")</f>
        <v/>
      </c>
      <c r="B1114" s="291"/>
      <c r="C1114" s="931"/>
      <c r="D1114" s="931"/>
      <c r="E1114" s="933"/>
      <c r="F1114" s="510" t="s">
        <v>272</v>
      </c>
      <c r="G1114" s="528">
        <f ca="1">OFFSET('Séries-DWF'!$A$11,B1102,22)</f>
        <v>0</v>
      </c>
      <c r="H1114" s="529">
        <f ca="1">OFFSET('Séries-DWF'!$A$11,B1102,23)</f>
        <v>0</v>
      </c>
      <c r="I1114" s="528">
        <f ca="1">OFFSET('Séries-DWF'!$A$11,B1102,24)</f>
        <v>0</v>
      </c>
      <c r="J1114" s="529">
        <f ca="1">OFFSET('Séries-DWF'!$A$11,B1102,25)</f>
        <v>0</v>
      </c>
      <c r="K1114" s="293"/>
      <c r="M1114" s="521"/>
      <c r="N1114" s="291"/>
      <c r="O1114" s="931"/>
      <c r="P1114" s="931"/>
      <c r="Q1114" s="933"/>
      <c r="R1114" s="510" t="s">
        <v>272</v>
      </c>
      <c r="S1114" s="528">
        <f ca="1">OFFSET('Séries-DWF'!$A$11,N1102,22)</f>
        <v>0</v>
      </c>
      <c r="T1114" s="529">
        <f ca="1">OFFSET('Séries-DWF'!$A$11,N1102,23)</f>
        <v>0</v>
      </c>
      <c r="U1114" s="528">
        <f ca="1">OFFSET('Séries-DWF'!$A$11,N1102,24)</f>
        <v>0</v>
      </c>
      <c r="V1114" s="529">
        <f ca="1">OFFSET('Séries-DWF'!$A$11,N1102,25)</f>
        <v>0</v>
      </c>
      <c r="W1114" s="293"/>
    </row>
    <row r="1115" spans="1:23" x14ac:dyDescent="0.25">
      <c r="A1115" s="138" t="str">
        <f>IF(COUNT('Séries-DWF'!$A$11:$A$50)&gt;'Etiquette DWF'!N1152,"X","")</f>
        <v/>
      </c>
      <c r="B1115" s="291"/>
      <c r="C1115" s="945"/>
      <c r="D1115" s="945"/>
      <c r="E1115" s="945"/>
      <c r="F1115" s="945"/>
      <c r="G1115" s="945"/>
      <c r="H1115" s="945"/>
      <c r="I1115" s="945"/>
      <c r="J1115" s="945"/>
      <c r="K1115" s="293"/>
      <c r="M1115" s="521"/>
      <c r="N1115" s="291"/>
      <c r="O1115" s="945"/>
      <c r="P1115" s="945"/>
      <c r="Q1115" s="945"/>
      <c r="R1115" s="945"/>
      <c r="S1115" s="945"/>
      <c r="T1115" s="945"/>
      <c r="U1115" s="945"/>
      <c r="V1115" s="945"/>
      <c r="W1115" s="293"/>
    </row>
    <row r="1116" spans="1:23" ht="18.75" x14ac:dyDescent="0.3">
      <c r="A1116" s="138" t="str">
        <f>IF(COUNT('Séries-DWF'!$A$11:$A$50)&gt;'Etiquette DWF'!N1152,"X","")</f>
        <v/>
      </c>
      <c r="B1116" s="291"/>
      <c r="C1116" s="946" t="s">
        <v>259</v>
      </c>
      <c r="D1116" s="946"/>
      <c r="E1116" s="946"/>
      <c r="F1116" s="946"/>
      <c r="G1116" s="946"/>
      <c r="H1116" s="946"/>
      <c r="I1116" s="946"/>
      <c r="J1116" s="946"/>
      <c r="K1116" s="293"/>
      <c r="M1116" s="521"/>
      <c r="N1116" s="291"/>
      <c r="O1116" s="946" t="s">
        <v>259</v>
      </c>
      <c r="P1116" s="946"/>
      <c r="Q1116" s="946"/>
      <c r="R1116" s="946"/>
      <c r="S1116" s="946"/>
      <c r="T1116" s="946"/>
      <c r="U1116" s="946"/>
      <c r="V1116" s="946"/>
      <c r="W1116" s="293"/>
    </row>
    <row r="1117" spans="1:23" ht="15.75" thickBot="1" x14ac:dyDescent="0.3">
      <c r="A1117" s="138" t="str">
        <f>IF(COUNT('Séries-DWF'!$A$11:$A$50)&gt;'Etiquette DWF'!N1152,"X","")</f>
        <v/>
      </c>
      <c r="B1117" s="291"/>
      <c r="C1117" s="945"/>
      <c r="D1117" s="945"/>
      <c r="E1117" s="945"/>
      <c r="F1117" s="945"/>
      <c r="G1117" s="945"/>
      <c r="H1117" s="945"/>
      <c r="I1117" s="945"/>
      <c r="J1117" s="945"/>
      <c r="K1117" s="293"/>
      <c r="M1117" s="521"/>
      <c r="N1117" s="291"/>
      <c r="O1117" s="945"/>
      <c r="P1117" s="945"/>
      <c r="Q1117" s="945"/>
      <c r="R1117" s="945"/>
      <c r="S1117" s="945"/>
      <c r="T1117" s="945"/>
      <c r="U1117" s="945"/>
      <c r="V1117" s="945"/>
      <c r="W1117" s="293"/>
    </row>
    <row r="1118" spans="1:23" ht="15.75" thickBot="1" x14ac:dyDescent="0.3">
      <c r="A1118" s="138" t="str">
        <f>IF(COUNT('Séries-DWF'!$A$11:$A$50)&gt;'Etiquette DWF'!N1152,"X","")</f>
        <v/>
      </c>
      <c r="B1118" s="291"/>
      <c r="C1118" s="933" t="s">
        <v>262</v>
      </c>
      <c r="D1118" s="934"/>
      <c r="E1118" s="530"/>
      <c r="F1118" s="531"/>
      <c r="G1118" s="531"/>
      <c r="H1118" s="531"/>
      <c r="I1118" s="531"/>
      <c r="J1118" s="532"/>
      <c r="K1118" s="293"/>
      <c r="M1118" s="521"/>
      <c r="N1118" s="291"/>
      <c r="O1118" s="933" t="s">
        <v>262</v>
      </c>
      <c r="P1118" s="934"/>
      <c r="Q1118" s="530"/>
      <c r="R1118" s="531"/>
      <c r="S1118" s="531"/>
      <c r="T1118" s="531"/>
      <c r="U1118" s="531"/>
      <c r="V1118" s="532"/>
      <c r="W1118" s="293"/>
    </row>
    <row r="1119" spans="1:23" ht="15.75" thickBot="1" x14ac:dyDescent="0.3">
      <c r="A1119" s="138" t="str">
        <f>IF(COUNT('Séries-DWF'!$A$11:$A$50)&gt;'Etiquette DWF'!N1152,"X","")</f>
        <v/>
      </c>
      <c r="B1119" s="291"/>
      <c r="C1119" s="515"/>
      <c r="D1119" s="515"/>
      <c r="E1119" s="289"/>
      <c r="F1119" s="289"/>
      <c r="G1119" s="289"/>
      <c r="H1119" s="289"/>
      <c r="I1119" s="289"/>
      <c r="J1119" s="289"/>
      <c r="K1119" s="293"/>
      <c r="M1119" s="521"/>
      <c r="N1119" s="291"/>
      <c r="O1119" s="515"/>
      <c r="P1119" s="515"/>
      <c r="Q1119" s="289"/>
      <c r="R1119" s="289"/>
      <c r="S1119" s="289"/>
      <c r="T1119" s="289"/>
      <c r="U1119" s="289"/>
      <c r="V1119" s="289"/>
      <c r="W1119" s="293"/>
    </row>
    <row r="1120" spans="1:23" x14ac:dyDescent="0.25">
      <c r="A1120" s="138" t="str">
        <f>IF(COUNT('Séries-DWF'!$A$11:$A$50)&gt;'Etiquette DWF'!N1152,"X","")</f>
        <v/>
      </c>
      <c r="B1120" s="291"/>
      <c r="C1120" s="976" t="s">
        <v>260</v>
      </c>
      <c r="D1120" s="977"/>
      <c r="E1120" s="959"/>
      <c r="F1120" s="959"/>
      <c r="G1120" s="959"/>
      <c r="H1120" s="959"/>
      <c r="I1120" s="959"/>
      <c r="J1120" s="960"/>
      <c r="K1120" s="293"/>
      <c r="M1120" s="521"/>
      <c r="N1120" s="291"/>
      <c r="O1120" s="976" t="s">
        <v>260</v>
      </c>
      <c r="P1120" s="977"/>
      <c r="Q1120" s="959"/>
      <c r="R1120" s="959"/>
      <c r="S1120" s="959"/>
      <c r="T1120" s="959"/>
      <c r="U1120" s="959"/>
      <c r="V1120" s="960"/>
      <c r="W1120" s="293"/>
    </row>
    <row r="1121" spans="1:23" x14ac:dyDescent="0.25">
      <c r="A1121" s="138" t="str">
        <f>IF(COUNT('Séries-DWF'!$A$11:$A$50)&gt;'Etiquette DWF'!N1152,"X","")</f>
        <v/>
      </c>
      <c r="B1121" s="291"/>
      <c r="C1121" s="971"/>
      <c r="D1121" s="972"/>
      <c r="E1121" s="949"/>
      <c r="F1121" s="949"/>
      <c r="G1121" s="949"/>
      <c r="H1121" s="949"/>
      <c r="I1121" s="949"/>
      <c r="J1121" s="950"/>
      <c r="K1121" s="293"/>
      <c r="M1121" s="521"/>
      <c r="N1121" s="291"/>
      <c r="O1121" s="971"/>
      <c r="P1121" s="972"/>
      <c r="Q1121" s="949"/>
      <c r="R1121" s="949"/>
      <c r="S1121" s="949"/>
      <c r="T1121" s="949"/>
      <c r="U1121" s="949"/>
      <c r="V1121" s="950"/>
      <c r="W1121" s="293"/>
    </row>
    <row r="1122" spans="1:23" x14ac:dyDescent="0.25">
      <c r="A1122" s="138" t="str">
        <f>IF(COUNT('Séries-DWF'!$A$11:$A$50)&gt;'Etiquette DWF'!N1152,"X","")</f>
        <v/>
      </c>
      <c r="B1122" s="291"/>
      <c r="C1122" s="971" t="s">
        <v>261</v>
      </c>
      <c r="D1122" s="972"/>
      <c r="E1122" s="949"/>
      <c r="F1122" s="949"/>
      <c r="G1122" s="949"/>
      <c r="H1122" s="949"/>
      <c r="I1122" s="949"/>
      <c r="J1122" s="950"/>
      <c r="K1122" s="293"/>
      <c r="M1122" s="521"/>
      <c r="N1122" s="291"/>
      <c r="O1122" s="971" t="s">
        <v>261</v>
      </c>
      <c r="P1122" s="972"/>
      <c r="Q1122" s="949"/>
      <c r="R1122" s="949"/>
      <c r="S1122" s="949"/>
      <c r="T1122" s="949"/>
      <c r="U1122" s="949"/>
      <c r="V1122" s="950"/>
      <c r="W1122" s="293"/>
    </row>
    <row r="1123" spans="1:23" ht="15.75" thickBot="1" x14ac:dyDescent="0.3">
      <c r="A1123" s="138" t="str">
        <f>IF(COUNT('Séries-DWF'!$A$11:$A$50)&gt;'Etiquette DWF'!N1152,"X","")</f>
        <v/>
      </c>
      <c r="B1123" s="291"/>
      <c r="C1123" s="973"/>
      <c r="D1123" s="974"/>
      <c r="E1123" s="954"/>
      <c r="F1123" s="954"/>
      <c r="G1123" s="954"/>
      <c r="H1123" s="954"/>
      <c r="I1123" s="954"/>
      <c r="J1123" s="955"/>
      <c r="K1123" s="293"/>
      <c r="M1123" s="521"/>
      <c r="N1123" s="291"/>
      <c r="O1123" s="973"/>
      <c r="P1123" s="974"/>
      <c r="Q1123" s="954"/>
      <c r="R1123" s="954"/>
      <c r="S1123" s="954"/>
      <c r="T1123" s="954"/>
      <c r="U1123" s="954"/>
      <c r="V1123" s="955"/>
      <c r="W1123" s="293"/>
    </row>
    <row r="1124" spans="1:23" ht="15.75" thickBot="1" x14ac:dyDescent="0.3">
      <c r="A1124" s="138" t="str">
        <f>IF(COUNT('Séries-DWF'!$A$11:$A$50)&gt;'Etiquette DWF'!N1152,"X","")</f>
        <v/>
      </c>
      <c r="B1124" s="291"/>
      <c r="C1124" s="292"/>
      <c r="D1124" s="292"/>
      <c r="E1124" s="292"/>
      <c r="F1124" s="292"/>
      <c r="G1124" s="292"/>
      <c r="H1124" s="292"/>
      <c r="I1124" s="292"/>
      <c r="J1124" s="292"/>
      <c r="K1124" s="293"/>
      <c r="M1124" s="521"/>
      <c r="N1124" s="291"/>
      <c r="O1124" s="292"/>
      <c r="P1124" s="292"/>
      <c r="Q1124" s="292"/>
      <c r="R1124" s="292"/>
      <c r="S1124" s="292"/>
      <c r="T1124" s="292"/>
      <c r="U1124" s="292"/>
      <c r="V1124" s="292"/>
      <c r="W1124" s="293"/>
    </row>
    <row r="1125" spans="1:23" x14ac:dyDescent="0.25">
      <c r="A1125" s="138" t="str">
        <f>IF(COUNT('Séries-DWF'!$A$11:$A$50)&gt;'Etiquette DWF'!N1152,"X","")</f>
        <v/>
      </c>
      <c r="B1125" s="291"/>
      <c r="C1125" s="956" t="s">
        <v>132</v>
      </c>
      <c r="D1125" s="880" t="s">
        <v>133</v>
      </c>
      <c r="E1125" s="871"/>
      <c r="F1125" s="871"/>
      <c r="G1125" s="871"/>
      <c r="H1125" s="871"/>
      <c r="I1125" s="959"/>
      <c r="J1125" s="960"/>
      <c r="K1125" s="293"/>
      <c r="M1125" s="521"/>
      <c r="N1125" s="291"/>
      <c r="O1125" s="956" t="s">
        <v>132</v>
      </c>
      <c r="P1125" s="880" t="s">
        <v>133</v>
      </c>
      <c r="Q1125" s="871"/>
      <c r="R1125" s="871"/>
      <c r="S1125" s="871"/>
      <c r="T1125" s="871"/>
      <c r="U1125" s="959"/>
      <c r="V1125" s="960"/>
      <c r="W1125" s="293"/>
    </row>
    <row r="1126" spans="1:23" x14ac:dyDescent="0.25">
      <c r="A1126" s="138" t="str">
        <f>IF(COUNT('Séries-DWF'!$A$11:$A$50)&gt;'Etiquette DWF'!N1152,"X","")</f>
        <v/>
      </c>
      <c r="B1126" s="291"/>
      <c r="C1126" s="957"/>
      <c r="D1126" s="859" t="s">
        <v>134</v>
      </c>
      <c r="E1126" s="864"/>
      <c r="F1126" s="864"/>
      <c r="G1126" s="864"/>
      <c r="H1126" s="864"/>
      <c r="I1126" s="949"/>
      <c r="J1126" s="950"/>
      <c r="K1126" s="293"/>
      <c r="M1126" s="521"/>
      <c r="N1126" s="291"/>
      <c r="O1126" s="957"/>
      <c r="P1126" s="859" t="s">
        <v>134</v>
      </c>
      <c r="Q1126" s="864"/>
      <c r="R1126" s="864"/>
      <c r="S1126" s="864"/>
      <c r="T1126" s="864"/>
      <c r="U1126" s="949"/>
      <c r="V1126" s="950"/>
      <c r="W1126" s="293"/>
    </row>
    <row r="1127" spans="1:23" x14ac:dyDescent="0.25">
      <c r="A1127" s="138" t="str">
        <f>IF(COUNT('Séries-DWF'!$A$11:$A$50)&gt;'Etiquette DWF'!N1152,"X","")</f>
        <v/>
      </c>
      <c r="B1127" s="291"/>
      <c r="C1127" s="957"/>
      <c r="D1127" s="859" t="s">
        <v>135</v>
      </c>
      <c r="E1127" s="864"/>
      <c r="F1127" s="864"/>
      <c r="G1127" s="864"/>
      <c r="H1127" s="864"/>
      <c r="I1127" s="949"/>
      <c r="J1127" s="950"/>
      <c r="K1127" s="293"/>
      <c r="M1127" s="521"/>
      <c r="N1127" s="291"/>
      <c r="O1127" s="957"/>
      <c r="P1127" s="859" t="s">
        <v>135</v>
      </c>
      <c r="Q1127" s="864"/>
      <c r="R1127" s="864"/>
      <c r="S1127" s="864"/>
      <c r="T1127" s="864"/>
      <c r="U1127" s="949"/>
      <c r="V1127" s="950"/>
      <c r="W1127" s="293"/>
    </row>
    <row r="1128" spans="1:23" x14ac:dyDescent="0.25">
      <c r="A1128" s="138" t="str">
        <f>IF(COUNT('Séries-DWF'!$A$11:$A$50)&gt;'Etiquette DWF'!N1152,"X","")</f>
        <v/>
      </c>
      <c r="B1128" s="291"/>
      <c r="C1128" s="957"/>
      <c r="D1128" s="859" t="s">
        <v>136</v>
      </c>
      <c r="E1128" s="864"/>
      <c r="F1128" s="864"/>
      <c r="G1128" s="864"/>
      <c r="H1128" s="864"/>
      <c r="I1128" s="949"/>
      <c r="J1128" s="950"/>
      <c r="K1128" s="293"/>
      <c r="M1128" s="521"/>
      <c r="N1128" s="291"/>
      <c r="O1128" s="957"/>
      <c r="P1128" s="859" t="s">
        <v>136</v>
      </c>
      <c r="Q1128" s="864"/>
      <c r="R1128" s="864"/>
      <c r="S1128" s="864"/>
      <c r="T1128" s="864"/>
      <c r="U1128" s="949"/>
      <c r="V1128" s="950"/>
      <c r="W1128" s="293"/>
    </row>
    <row r="1129" spans="1:23" x14ac:dyDescent="0.25">
      <c r="A1129" s="138" t="str">
        <f>IF(COUNT('Séries-DWF'!$A$11:$A$50)&gt;'Etiquette DWF'!N1152,"X","")</f>
        <v/>
      </c>
      <c r="B1129" s="291"/>
      <c r="C1129" s="957"/>
      <c r="D1129" s="859" t="s">
        <v>137</v>
      </c>
      <c r="E1129" s="864"/>
      <c r="F1129" s="864"/>
      <c r="G1129" s="864"/>
      <c r="H1129" s="864"/>
      <c r="I1129" s="949"/>
      <c r="J1129" s="950"/>
      <c r="K1129" s="293"/>
      <c r="M1129" s="521"/>
      <c r="N1129" s="291"/>
      <c r="O1129" s="957"/>
      <c r="P1129" s="859" t="s">
        <v>137</v>
      </c>
      <c r="Q1129" s="864"/>
      <c r="R1129" s="864"/>
      <c r="S1129" s="864"/>
      <c r="T1129" s="864"/>
      <c r="U1129" s="949"/>
      <c r="V1129" s="950"/>
      <c r="W1129" s="293"/>
    </row>
    <row r="1130" spans="1:23" ht="15.75" thickBot="1" x14ac:dyDescent="0.3">
      <c r="A1130" s="138" t="str">
        <f>IF(COUNT('Séries-DWF'!$A$11:$A$50)&gt;'Etiquette DWF'!N1152,"X","")</f>
        <v/>
      </c>
      <c r="B1130" s="291"/>
      <c r="C1130" s="958"/>
      <c r="D1130" s="862" t="s">
        <v>138</v>
      </c>
      <c r="E1130" s="975"/>
      <c r="F1130" s="975"/>
      <c r="G1130" s="975"/>
      <c r="H1130" s="975"/>
      <c r="I1130" s="954"/>
      <c r="J1130" s="955"/>
      <c r="K1130" s="293"/>
      <c r="M1130" s="521"/>
      <c r="N1130" s="291"/>
      <c r="O1130" s="958"/>
      <c r="P1130" s="862" t="s">
        <v>138</v>
      </c>
      <c r="Q1130" s="975"/>
      <c r="R1130" s="975"/>
      <c r="S1130" s="975"/>
      <c r="T1130" s="975"/>
      <c r="U1130" s="954"/>
      <c r="V1130" s="955"/>
      <c r="W1130" s="293"/>
    </row>
    <row r="1131" spans="1:23" x14ac:dyDescent="0.25">
      <c r="A1131" s="138" t="str">
        <f>IF(COUNT('Séries-DWF'!$A$11:$A$50)&gt;'Etiquette DWF'!N1152,"X","")</f>
        <v/>
      </c>
      <c r="B1131" s="291"/>
      <c r="C1131" s="961" t="s">
        <v>145</v>
      </c>
      <c r="D1131" s="963" t="s">
        <v>146</v>
      </c>
      <c r="E1131" s="964"/>
      <c r="F1131" s="964"/>
      <c r="G1131" s="964"/>
      <c r="H1131" s="964"/>
      <c r="I1131" s="965"/>
      <c r="J1131" s="966"/>
      <c r="K1131" s="293"/>
      <c r="M1131" s="521"/>
      <c r="N1131" s="291"/>
      <c r="O1131" s="961" t="s">
        <v>145</v>
      </c>
      <c r="P1131" s="963" t="s">
        <v>146</v>
      </c>
      <c r="Q1131" s="964"/>
      <c r="R1131" s="964"/>
      <c r="S1131" s="964"/>
      <c r="T1131" s="964"/>
      <c r="U1131" s="965"/>
      <c r="V1131" s="966"/>
      <c r="W1131" s="293"/>
    </row>
    <row r="1132" spans="1:23" x14ac:dyDescent="0.25">
      <c r="A1132" s="138" t="str">
        <f>IF(COUNT('Séries-DWF'!$A$11:$A$50)&gt;'Etiquette DWF'!N1152,"X","")</f>
        <v/>
      </c>
      <c r="B1132" s="291"/>
      <c r="C1132" s="957"/>
      <c r="D1132" s="859" t="s">
        <v>147</v>
      </c>
      <c r="E1132" s="864"/>
      <c r="F1132" s="864"/>
      <c r="G1132" s="864"/>
      <c r="H1132" s="864"/>
      <c r="I1132" s="949"/>
      <c r="J1132" s="950"/>
      <c r="K1132" s="293"/>
      <c r="M1132" s="521"/>
      <c r="N1132" s="291"/>
      <c r="O1132" s="957"/>
      <c r="P1132" s="859" t="s">
        <v>147</v>
      </c>
      <c r="Q1132" s="864"/>
      <c r="R1132" s="864"/>
      <c r="S1132" s="864"/>
      <c r="T1132" s="864"/>
      <c r="U1132" s="949"/>
      <c r="V1132" s="950"/>
      <c r="W1132" s="293"/>
    </row>
    <row r="1133" spans="1:23" x14ac:dyDescent="0.25">
      <c r="A1133" s="138" t="str">
        <f>IF(COUNT('Séries-DWF'!$A$11:$A$50)&gt;'Etiquette DWF'!N1152,"X","")</f>
        <v/>
      </c>
      <c r="B1133" s="291"/>
      <c r="C1133" s="957"/>
      <c r="D1133" s="859" t="s">
        <v>148</v>
      </c>
      <c r="E1133" s="864"/>
      <c r="F1133" s="864"/>
      <c r="G1133" s="864"/>
      <c r="H1133" s="864"/>
      <c r="I1133" s="949"/>
      <c r="J1133" s="950"/>
      <c r="K1133" s="293"/>
      <c r="M1133" s="521"/>
      <c r="N1133" s="291"/>
      <c r="O1133" s="957"/>
      <c r="P1133" s="859" t="s">
        <v>148</v>
      </c>
      <c r="Q1133" s="864"/>
      <c r="R1133" s="864"/>
      <c r="S1133" s="864"/>
      <c r="T1133" s="864"/>
      <c r="U1133" s="949"/>
      <c r="V1133" s="950"/>
      <c r="W1133" s="293"/>
    </row>
    <row r="1134" spans="1:23" x14ac:dyDescent="0.25">
      <c r="A1134" s="138" t="str">
        <f>IF(COUNT('Séries-DWF'!$A$11:$A$50)&gt;'Etiquette DWF'!N1152,"X","")</f>
        <v/>
      </c>
      <c r="B1134" s="291"/>
      <c r="C1134" s="957"/>
      <c r="D1134" s="859" t="s">
        <v>149</v>
      </c>
      <c r="E1134" s="864"/>
      <c r="F1134" s="864"/>
      <c r="G1134" s="864"/>
      <c r="H1134" s="864"/>
      <c r="I1134" s="949"/>
      <c r="J1134" s="950"/>
      <c r="K1134" s="293"/>
      <c r="M1134" s="521"/>
      <c r="N1134" s="291"/>
      <c r="O1134" s="957"/>
      <c r="P1134" s="859" t="s">
        <v>149</v>
      </c>
      <c r="Q1134" s="864"/>
      <c r="R1134" s="864"/>
      <c r="S1134" s="864"/>
      <c r="T1134" s="864"/>
      <c r="U1134" s="949"/>
      <c r="V1134" s="950"/>
      <c r="W1134" s="293"/>
    </row>
    <row r="1135" spans="1:23" x14ac:dyDescent="0.25">
      <c r="A1135" s="138" t="str">
        <f>IF(COUNT('Séries-DWF'!$A$11:$A$50)&gt;'Etiquette DWF'!N1152,"X","")</f>
        <v/>
      </c>
      <c r="B1135" s="291"/>
      <c r="C1135" s="957"/>
      <c r="D1135" s="859" t="s">
        <v>150</v>
      </c>
      <c r="E1135" s="864"/>
      <c r="F1135" s="864"/>
      <c r="G1135" s="864"/>
      <c r="H1135" s="864"/>
      <c r="I1135" s="949"/>
      <c r="J1135" s="950"/>
      <c r="K1135" s="293"/>
      <c r="M1135" s="521"/>
      <c r="N1135" s="291"/>
      <c r="O1135" s="957"/>
      <c r="P1135" s="859" t="s">
        <v>150</v>
      </c>
      <c r="Q1135" s="864"/>
      <c r="R1135" s="864"/>
      <c r="S1135" s="864"/>
      <c r="T1135" s="864"/>
      <c r="U1135" s="949"/>
      <c r="V1135" s="950"/>
      <c r="W1135" s="293"/>
    </row>
    <row r="1136" spans="1:23" x14ac:dyDescent="0.25">
      <c r="A1136" s="138" t="str">
        <f>IF(COUNT('Séries-DWF'!$A$11:$A$50)&gt;'Etiquette DWF'!N1152,"X","")</f>
        <v/>
      </c>
      <c r="B1136" s="291"/>
      <c r="C1136" s="957"/>
      <c r="D1136" s="859" t="s">
        <v>151</v>
      </c>
      <c r="E1136" s="864"/>
      <c r="F1136" s="864"/>
      <c r="G1136" s="864"/>
      <c r="H1136" s="864"/>
      <c r="I1136" s="949"/>
      <c r="J1136" s="950"/>
      <c r="K1136" s="293"/>
      <c r="M1136" s="521"/>
      <c r="N1136" s="291"/>
      <c r="O1136" s="957"/>
      <c r="P1136" s="859" t="s">
        <v>151</v>
      </c>
      <c r="Q1136" s="864"/>
      <c r="R1136" s="864"/>
      <c r="S1136" s="864"/>
      <c r="T1136" s="864"/>
      <c r="U1136" s="949"/>
      <c r="V1136" s="950"/>
      <c r="W1136" s="293"/>
    </row>
    <row r="1137" spans="1:23" ht="15.75" thickBot="1" x14ac:dyDescent="0.3">
      <c r="A1137" s="138" t="str">
        <f>IF(COUNT('Séries-DWF'!$A$11:$A$50)&gt;'Etiquette DWF'!N1152,"X","")</f>
        <v/>
      </c>
      <c r="B1137" s="291"/>
      <c r="C1137" s="962"/>
      <c r="D1137" s="967" t="s">
        <v>152</v>
      </c>
      <c r="E1137" s="968"/>
      <c r="F1137" s="968"/>
      <c r="G1137" s="968"/>
      <c r="H1137" s="968"/>
      <c r="I1137" s="969"/>
      <c r="J1137" s="970"/>
      <c r="K1137" s="293"/>
      <c r="M1137" s="521"/>
      <c r="N1137" s="291"/>
      <c r="O1137" s="962"/>
      <c r="P1137" s="967" t="s">
        <v>152</v>
      </c>
      <c r="Q1137" s="968"/>
      <c r="R1137" s="968"/>
      <c r="S1137" s="968"/>
      <c r="T1137" s="968"/>
      <c r="U1137" s="969"/>
      <c r="V1137" s="970"/>
      <c r="W1137" s="293"/>
    </row>
    <row r="1138" spans="1:23" x14ac:dyDescent="0.25">
      <c r="A1138" s="138" t="str">
        <f>IF(COUNT('Séries-DWF'!$A$11:$A$50)&gt;'Etiquette DWF'!N1152,"X","")</f>
        <v/>
      </c>
      <c r="B1138" s="291"/>
      <c r="C1138" s="956" t="s">
        <v>126</v>
      </c>
      <c r="D1138" s="918" t="s">
        <v>263</v>
      </c>
      <c r="E1138" s="919"/>
      <c r="F1138" s="920"/>
      <c r="G1138" s="416" t="s">
        <v>174</v>
      </c>
      <c r="H1138" s="416"/>
      <c r="I1138" s="959"/>
      <c r="J1138" s="960"/>
      <c r="K1138" s="293"/>
      <c r="M1138" s="521"/>
      <c r="N1138" s="291"/>
      <c r="O1138" s="956" t="s">
        <v>126</v>
      </c>
      <c r="P1138" s="918" t="s">
        <v>263</v>
      </c>
      <c r="Q1138" s="919"/>
      <c r="R1138" s="920"/>
      <c r="S1138" s="416" t="s">
        <v>174</v>
      </c>
      <c r="T1138" s="416"/>
      <c r="U1138" s="959"/>
      <c r="V1138" s="960"/>
      <c r="W1138" s="293"/>
    </row>
    <row r="1139" spans="1:23" x14ac:dyDescent="0.25">
      <c r="A1139" s="138" t="str">
        <f>IF(COUNT('Séries-DWF'!$A$11:$A$50)&gt;'Etiquette DWF'!N1152,"X","")</f>
        <v/>
      </c>
      <c r="B1139" s="291"/>
      <c r="C1139" s="957"/>
      <c r="D1139" s="913" t="s">
        <v>128</v>
      </c>
      <c r="E1139" s="914"/>
      <c r="F1139" s="915"/>
      <c r="G1139" s="110" t="s">
        <v>266</v>
      </c>
      <c r="H1139" s="110"/>
      <c r="I1139" s="949"/>
      <c r="J1139" s="950"/>
      <c r="K1139" s="293"/>
      <c r="M1139" s="521"/>
      <c r="N1139" s="291"/>
      <c r="O1139" s="957"/>
      <c r="P1139" s="913" t="s">
        <v>128</v>
      </c>
      <c r="Q1139" s="914"/>
      <c r="R1139" s="915"/>
      <c r="S1139" s="110" t="s">
        <v>266</v>
      </c>
      <c r="T1139" s="110"/>
      <c r="U1139" s="949"/>
      <c r="V1139" s="950"/>
      <c r="W1139" s="293"/>
    </row>
    <row r="1140" spans="1:23" x14ac:dyDescent="0.25">
      <c r="A1140" s="138" t="str">
        <f>IF(COUNT('Séries-DWF'!$A$11:$A$50)&gt;'Etiquette DWF'!N1152,"X","")</f>
        <v/>
      </c>
      <c r="B1140" s="291"/>
      <c r="C1140" s="957"/>
      <c r="D1140" s="913" t="s">
        <v>264</v>
      </c>
      <c r="E1140" s="914"/>
      <c r="F1140" s="915"/>
      <c r="G1140" s="110" t="s">
        <v>265</v>
      </c>
      <c r="H1140" s="110"/>
      <c r="I1140" s="949"/>
      <c r="J1140" s="950"/>
      <c r="K1140" s="293"/>
      <c r="M1140" s="521"/>
      <c r="N1140" s="291"/>
      <c r="O1140" s="957"/>
      <c r="P1140" s="913" t="s">
        <v>264</v>
      </c>
      <c r="Q1140" s="914"/>
      <c r="R1140" s="915"/>
      <c r="S1140" s="110" t="s">
        <v>265</v>
      </c>
      <c r="T1140" s="110"/>
      <c r="U1140" s="949"/>
      <c r="V1140" s="950"/>
      <c r="W1140" s="293"/>
    </row>
    <row r="1141" spans="1:23" x14ac:dyDescent="0.25">
      <c r="A1141" s="138" t="str">
        <f>IF(COUNT('Séries-DWF'!$A$11:$A$50)&gt;'Etiquette DWF'!N1152,"X","")</f>
        <v/>
      </c>
      <c r="B1141" s="291"/>
      <c r="C1141" s="957"/>
      <c r="D1141" s="533" t="s">
        <v>267</v>
      </c>
      <c r="E1141" s="518"/>
      <c r="F1141" s="518"/>
      <c r="G1141" s="110" t="s">
        <v>164</v>
      </c>
      <c r="H1141" s="110"/>
      <c r="I1141" s="949"/>
      <c r="J1141" s="950"/>
      <c r="K1141" s="293"/>
      <c r="M1141" s="521"/>
      <c r="N1141" s="291"/>
      <c r="O1141" s="957"/>
      <c r="P1141" s="533" t="s">
        <v>267</v>
      </c>
      <c r="Q1141" s="518"/>
      <c r="R1141" s="518"/>
      <c r="S1141" s="110" t="s">
        <v>164</v>
      </c>
      <c r="T1141" s="110"/>
      <c r="U1141" s="949"/>
      <c r="V1141" s="950"/>
      <c r="W1141" s="293"/>
    </row>
    <row r="1142" spans="1:23" ht="15.75" thickBot="1" x14ac:dyDescent="0.3">
      <c r="A1142" s="138" t="str">
        <f>IF(COUNT('Séries-DWF'!$A$11:$A$50)&gt;'Etiquette DWF'!N1152,"X","")</f>
        <v/>
      </c>
      <c r="B1142" s="291"/>
      <c r="C1142" s="958"/>
      <c r="D1142" s="534" t="s">
        <v>268</v>
      </c>
      <c r="E1142" s="519"/>
      <c r="F1142" s="519"/>
      <c r="G1142" s="3" t="s">
        <v>164</v>
      </c>
      <c r="H1142" s="3"/>
      <c r="I1142" s="954"/>
      <c r="J1142" s="955"/>
      <c r="K1142" s="293"/>
      <c r="M1142" s="521"/>
      <c r="N1142" s="291"/>
      <c r="O1142" s="958"/>
      <c r="P1142" s="534" t="s">
        <v>268</v>
      </c>
      <c r="Q1142" s="519"/>
      <c r="R1142" s="519"/>
      <c r="S1142" s="3" t="s">
        <v>164</v>
      </c>
      <c r="T1142" s="3"/>
      <c r="U1142" s="954"/>
      <c r="V1142" s="955"/>
      <c r="W1142" s="293"/>
    </row>
    <row r="1143" spans="1:23" ht="15.75" thickBot="1" x14ac:dyDescent="0.3">
      <c r="A1143" s="138" t="str">
        <f>IF(COUNT('Séries-DWF'!$A$11:$A$50)&gt;'Etiquette DWF'!N1152,"X","")</f>
        <v/>
      </c>
      <c r="B1143" s="291"/>
      <c r="C1143" s="292"/>
      <c r="D1143" s="292"/>
      <c r="E1143" s="292"/>
      <c r="F1143" s="292"/>
      <c r="G1143" s="292"/>
      <c r="H1143" s="292"/>
      <c r="I1143" s="292"/>
      <c r="J1143" s="292"/>
      <c r="K1143" s="293"/>
      <c r="M1143" s="521"/>
      <c r="N1143" s="291"/>
      <c r="O1143" s="292"/>
      <c r="P1143" s="292"/>
      <c r="Q1143" s="292"/>
      <c r="R1143" s="292"/>
      <c r="S1143" s="292"/>
      <c r="T1143" s="292"/>
      <c r="U1143" s="292"/>
      <c r="V1143" s="292"/>
      <c r="W1143" s="293"/>
    </row>
    <row r="1144" spans="1:23" ht="18.75" x14ac:dyDescent="0.3">
      <c r="A1144" s="138" t="str">
        <f>IF(COUNT('Séries-DWF'!$A$11:$A$50)&gt;'Etiquette DWF'!N1152,"X","")</f>
        <v/>
      </c>
      <c r="B1144" s="291"/>
      <c r="C1144" s="901" t="s">
        <v>269</v>
      </c>
      <c r="D1144" s="902"/>
      <c r="E1144" s="902"/>
      <c r="F1144" s="902"/>
      <c r="G1144" s="902"/>
      <c r="H1144" s="902"/>
      <c r="I1144" s="902"/>
      <c r="J1144" s="903"/>
      <c r="K1144" s="293"/>
      <c r="M1144" s="521"/>
      <c r="N1144" s="291"/>
      <c r="O1144" s="901" t="s">
        <v>269</v>
      </c>
      <c r="P1144" s="902"/>
      <c r="Q1144" s="902"/>
      <c r="R1144" s="902"/>
      <c r="S1144" s="902"/>
      <c r="T1144" s="902"/>
      <c r="U1144" s="902"/>
      <c r="V1144" s="903"/>
      <c r="W1144" s="293"/>
    </row>
    <row r="1145" spans="1:23" x14ac:dyDescent="0.25">
      <c r="A1145" s="138" t="str">
        <f>IF(COUNT('Séries-DWF'!$A$11:$A$50)&gt;'Etiquette DWF'!N1152,"X","")</f>
        <v/>
      </c>
      <c r="B1145" s="291"/>
      <c r="C1145" s="904"/>
      <c r="D1145" s="905"/>
      <c r="E1145" s="905"/>
      <c r="F1145" s="905"/>
      <c r="G1145" s="905"/>
      <c r="H1145" s="905"/>
      <c r="I1145" s="905"/>
      <c r="J1145" s="906"/>
      <c r="K1145" s="293"/>
      <c r="M1145" s="521"/>
      <c r="N1145" s="291"/>
      <c r="O1145" s="904"/>
      <c r="P1145" s="905"/>
      <c r="Q1145" s="905"/>
      <c r="R1145" s="905"/>
      <c r="S1145" s="905"/>
      <c r="T1145" s="905"/>
      <c r="U1145" s="905"/>
      <c r="V1145" s="906"/>
      <c r="W1145" s="293"/>
    </row>
    <row r="1146" spans="1:23" x14ac:dyDescent="0.25">
      <c r="A1146" s="138" t="str">
        <f>IF(COUNT('Séries-DWF'!$A$11:$A$50)&gt;'Etiquette DWF'!N1152,"X","")</f>
        <v/>
      </c>
      <c r="B1146" s="291"/>
      <c r="C1146" s="907"/>
      <c r="D1146" s="908"/>
      <c r="E1146" s="908"/>
      <c r="F1146" s="908"/>
      <c r="G1146" s="908"/>
      <c r="H1146" s="908"/>
      <c r="I1146" s="908"/>
      <c r="J1146" s="909"/>
      <c r="K1146" s="293"/>
      <c r="M1146" s="521"/>
      <c r="N1146" s="291"/>
      <c r="O1146" s="907"/>
      <c r="P1146" s="908"/>
      <c r="Q1146" s="908"/>
      <c r="R1146" s="908"/>
      <c r="S1146" s="908"/>
      <c r="T1146" s="908"/>
      <c r="U1146" s="908"/>
      <c r="V1146" s="909"/>
      <c r="W1146" s="293"/>
    </row>
    <row r="1147" spans="1:23" x14ac:dyDescent="0.25">
      <c r="A1147" s="138" t="str">
        <f>IF(COUNT('Séries-DWF'!$A$11:$A$50)&gt;'Etiquette DWF'!N1152,"X","")</f>
        <v/>
      </c>
      <c r="B1147" s="291"/>
      <c r="C1147" s="907"/>
      <c r="D1147" s="908"/>
      <c r="E1147" s="908"/>
      <c r="F1147" s="908"/>
      <c r="G1147" s="908"/>
      <c r="H1147" s="908"/>
      <c r="I1147" s="908"/>
      <c r="J1147" s="909"/>
      <c r="K1147" s="293"/>
      <c r="M1147" s="521"/>
      <c r="N1147" s="291"/>
      <c r="O1147" s="907"/>
      <c r="P1147" s="908"/>
      <c r="Q1147" s="908"/>
      <c r="R1147" s="908"/>
      <c r="S1147" s="908"/>
      <c r="T1147" s="908"/>
      <c r="U1147" s="908"/>
      <c r="V1147" s="909"/>
      <c r="W1147" s="293"/>
    </row>
    <row r="1148" spans="1:23" ht="15.75" thickBot="1" x14ac:dyDescent="0.3">
      <c r="A1148" s="138" t="str">
        <f>IF(COUNT('Séries-DWF'!$A$11:$A$50)&gt;'Etiquette DWF'!N1152,"X","")</f>
        <v/>
      </c>
      <c r="B1148" s="291"/>
      <c r="C1148" s="910"/>
      <c r="D1148" s="911"/>
      <c r="E1148" s="911"/>
      <c r="F1148" s="911"/>
      <c r="G1148" s="911"/>
      <c r="H1148" s="911"/>
      <c r="I1148" s="911"/>
      <c r="J1148" s="912"/>
      <c r="K1148" s="293"/>
      <c r="M1148" s="521"/>
      <c r="N1148" s="291"/>
      <c r="O1148" s="910"/>
      <c r="P1148" s="911"/>
      <c r="Q1148" s="911"/>
      <c r="R1148" s="911"/>
      <c r="S1148" s="911"/>
      <c r="T1148" s="911"/>
      <c r="U1148" s="911"/>
      <c r="V1148" s="912"/>
      <c r="W1148" s="293"/>
    </row>
    <row r="1149" spans="1:23" ht="15.75" thickBot="1" x14ac:dyDescent="0.3">
      <c r="A1149" s="138" t="str">
        <f>IF(COUNT('Séries-DWF'!$A$11:$A$50)&gt;'Etiquette DWF'!N1152,"X","")</f>
        <v/>
      </c>
      <c r="B1149" s="294"/>
      <c r="C1149" s="295"/>
      <c r="D1149" s="295"/>
      <c r="E1149" s="295"/>
      <c r="F1149" s="295"/>
      <c r="G1149" s="295"/>
      <c r="H1149" s="295"/>
      <c r="I1149" s="295"/>
      <c r="J1149" s="295"/>
      <c r="K1149" s="296"/>
      <c r="M1149" s="521"/>
      <c r="N1149" s="294"/>
      <c r="O1149" s="295"/>
      <c r="P1149" s="295"/>
      <c r="Q1149" s="295"/>
      <c r="R1149" s="295"/>
      <c r="S1149" s="295"/>
      <c r="T1149" s="295"/>
      <c r="U1149" s="295"/>
      <c r="V1149" s="295"/>
      <c r="W1149" s="296"/>
    </row>
    <row r="1150" spans="1:23" ht="15" customHeight="1" x14ac:dyDescent="0.25">
      <c r="A1150" s="138" t="str">
        <f>IF(COUNT('Séries-DWF'!$A$11:$A$50)&gt;'Etiquette DWF'!N1152,"X","")</f>
        <v/>
      </c>
      <c r="B1150" s="522"/>
      <c r="C1150" s="522"/>
      <c r="D1150" s="522"/>
      <c r="E1150" s="522"/>
      <c r="F1150" s="522"/>
      <c r="G1150" s="522"/>
      <c r="H1150" s="522"/>
      <c r="I1150" s="522"/>
      <c r="J1150" s="522"/>
      <c r="K1150" s="522"/>
      <c r="L1150" s="522"/>
      <c r="M1150" s="523"/>
      <c r="N1150" s="522"/>
      <c r="O1150" s="522"/>
      <c r="P1150" s="522"/>
      <c r="Q1150" s="522"/>
      <c r="R1150" s="522"/>
      <c r="S1150" s="522"/>
      <c r="T1150" s="522"/>
      <c r="U1150" s="522"/>
      <c r="V1150" s="522"/>
      <c r="W1150" s="522"/>
    </row>
    <row r="1151" spans="1:23" ht="15" customHeight="1" thickBot="1" x14ac:dyDescent="0.3">
      <c r="A1151" s="138" t="str">
        <f>IF(COUNT('Séries-DWF'!$A$11:$A$50)&gt;'Etiquette DWF'!N1152,"X","")</f>
        <v/>
      </c>
      <c r="M1151" s="521"/>
    </row>
    <row r="1152" spans="1:23" x14ac:dyDescent="0.25">
      <c r="A1152" s="138" t="str">
        <f>IF(COUNT('Séries-DWF'!$A$11:$A$50)&gt;'Etiquette DWF'!N1152,"X","")</f>
        <v/>
      </c>
      <c r="B1152" s="137">
        <f>N1102+1</f>
        <v>46</v>
      </c>
      <c r="C1152" s="289"/>
      <c r="D1152" s="289"/>
      <c r="E1152" s="289"/>
      <c r="F1152" s="289"/>
      <c r="G1152" s="289"/>
      <c r="H1152" s="289"/>
      <c r="I1152" s="289"/>
      <c r="J1152" s="289"/>
      <c r="K1152" s="290"/>
      <c r="M1152" s="521"/>
      <c r="N1152" s="137">
        <f>B1152+1</f>
        <v>47</v>
      </c>
      <c r="O1152" s="289"/>
      <c r="P1152" s="289"/>
      <c r="Q1152" s="289"/>
      <c r="R1152" s="289"/>
      <c r="S1152" s="289"/>
      <c r="T1152" s="289"/>
      <c r="U1152" s="289"/>
      <c r="V1152" s="289"/>
      <c r="W1152" s="290"/>
    </row>
    <row r="1153" spans="1:23" ht="23.25" x14ac:dyDescent="0.35">
      <c r="A1153" s="138" t="str">
        <f>IF(COUNT('Séries-DWF'!$A$11:$A$50)&gt;'Etiquette DWF'!N1152,"X","")</f>
        <v/>
      </c>
      <c r="B1153" s="291"/>
      <c r="C1153" s="931" t="s">
        <v>246</v>
      </c>
      <c r="D1153" s="931"/>
      <c r="E1153" s="953">
        <f ca="1">OFFSET('Séries-DWF'!$A$11,B1152,13)</f>
        <v>0</v>
      </c>
      <c r="F1153" s="953"/>
      <c r="G1153" s="953"/>
      <c r="H1153" s="953"/>
      <c r="I1153" s="953"/>
      <c r="J1153" s="953"/>
      <c r="K1153" s="293"/>
      <c r="M1153" s="521"/>
      <c r="N1153" s="291"/>
      <c r="O1153" s="931" t="s">
        <v>246</v>
      </c>
      <c r="P1153" s="931"/>
      <c r="Q1153" s="953">
        <f ca="1">OFFSET('Séries-DWF'!$A$11,N1152,13)</f>
        <v>0</v>
      </c>
      <c r="R1153" s="953"/>
      <c r="S1153" s="953"/>
      <c r="T1153" s="953"/>
      <c r="U1153" s="953"/>
      <c r="V1153" s="953"/>
      <c r="W1153" s="293"/>
    </row>
    <row r="1154" spans="1:23" x14ac:dyDescent="0.25">
      <c r="A1154" s="138" t="str">
        <f>IF(COUNT('Séries-DWF'!$A$11:$A$50)&gt;'Etiquette DWF'!N1152,"X","")</f>
        <v/>
      </c>
      <c r="B1154" s="291"/>
      <c r="C1154" s="945"/>
      <c r="D1154" s="945"/>
      <c r="E1154" s="945"/>
      <c r="F1154" s="945"/>
      <c r="G1154" s="945"/>
      <c r="H1154" s="945"/>
      <c r="I1154" s="945"/>
      <c r="J1154" s="945"/>
      <c r="K1154" s="293"/>
      <c r="M1154" s="521"/>
      <c r="N1154" s="291"/>
      <c r="O1154" s="945"/>
      <c r="P1154" s="945"/>
      <c r="Q1154" s="945"/>
      <c r="R1154" s="945"/>
      <c r="S1154" s="945"/>
      <c r="T1154" s="945"/>
      <c r="U1154" s="945"/>
      <c r="V1154" s="945"/>
      <c r="W1154" s="293"/>
    </row>
    <row r="1155" spans="1:23" ht="21" x14ac:dyDescent="0.35">
      <c r="A1155" s="138" t="str">
        <f>IF(COUNT('Séries-DWF'!$A$11:$A$50)&gt;'Etiquette DWF'!N1152,"X","")</f>
        <v/>
      </c>
      <c r="B1155" s="291"/>
      <c r="C1155" s="931" t="s">
        <v>39</v>
      </c>
      <c r="D1155" s="931"/>
      <c r="E1155" s="932">
        <f ca="1">OFFSET('Séries-DWF'!$A$11,B1152,0)</f>
        <v>0</v>
      </c>
      <c r="F1155" s="932"/>
      <c r="G1155" s="948" t="s">
        <v>67</v>
      </c>
      <c r="H1155" s="948"/>
      <c r="I1155" s="932">
        <f ca="1">OFFSET('Séries-DWF'!$A$11,B1152,6)</f>
        <v>0</v>
      </c>
      <c r="J1155" s="932"/>
      <c r="K1155" s="293"/>
      <c r="M1155" s="521"/>
      <c r="N1155" s="291"/>
      <c r="O1155" s="931" t="s">
        <v>39</v>
      </c>
      <c r="P1155" s="931"/>
      <c r="Q1155" s="932">
        <f ca="1">OFFSET('Séries-DWF'!$A$11,N1152,0)</f>
        <v>0</v>
      </c>
      <c r="R1155" s="932"/>
      <c r="S1155" s="948" t="s">
        <v>67</v>
      </c>
      <c r="T1155" s="948"/>
      <c r="U1155" s="932">
        <f ca="1">OFFSET('Séries-DWF'!$A$11,N1152,6)</f>
        <v>0</v>
      </c>
      <c r="V1155" s="932"/>
      <c r="W1155" s="293"/>
    </row>
    <row r="1156" spans="1:23" ht="23.25" x14ac:dyDescent="0.35">
      <c r="A1156" s="138" t="str">
        <f>IF(COUNT('Séries-DWF'!$A$11:$A$50)&gt;'Etiquette DWF'!N1152,"X","")</f>
        <v/>
      </c>
      <c r="B1156" s="291"/>
      <c r="C1156" s="931" t="s">
        <v>1</v>
      </c>
      <c r="D1156" s="931"/>
      <c r="E1156" s="953">
        <f ca="1">OFFSET('Séries-DWF'!$A$11,B1152,9)</f>
        <v>0</v>
      </c>
      <c r="F1156" s="953"/>
      <c r="G1156" s="948" t="s">
        <v>2</v>
      </c>
      <c r="H1156" s="948"/>
      <c r="I1156" s="932">
        <f ca="1">OFFSET('Séries-DWF'!$A$11,B1152,10)</f>
        <v>0</v>
      </c>
      <c r="J1156" s="932"/>
      <c r="K1156" s="293"/>
      <c r="M1156" s="521"/>
      <c r="N1156" s="291"/>
      <c r="O1156" s="931" t="s">
        <v>1</v>
      </c>
      <c r="P1156" s="931"/>
      <c r="Q1156" s="953">
        <f ca="1">OFFSET('Séries-DWF'!$A$11,N1152,9)</f>
        <v>0</v>
      </c>
      <c r="R1156" s="953"/>
      <c r="S1156" s="948" t="s">
        <v>2</v>
      </c>
      <c r="T1156" s="948"/>
      <c r="U1156" s="932">
        <f ca="1">OFFSET('Séries-DWF'!$A$11,N1152,10)</f>
        <v>0</v>
      </c>
      <c r="V1156" s="932"/>
      <c r="W1156" s="293"/>
    </row>
    <row r="1157" spans="1:23" ht="21" x14ac:dyDescent="0.35">
      <c r="A1157" s="138" t="str">
        <f>IF(COUNT('Séries-DWF'!$A$11:$A$50)&gt;'Etiquette DWF'!N1152,"X","")</f>
        <v/>
      </c>
      <c r="B1157" s="291"/>
      <c r="C1157" s="520" t="s">
        <v>258</v>
      </c>
      <c r="D1157" s="520"/>
      <c r="E1157" s="527">
        <f ca="1">OFFSET('Séries-DWF'!$A$11,B1152,11)</f>
        <v>0</v>
      </c>
      <c r="F1157" s="525"/>
      <c r="G1157" s="866" t="s">
        <v>270</v>
      </c>
      <c r="H1157" s="866"/>
      <c r="I1157" s="527">
        <f ca="1">OFFSET('Séries-DWF'!$A$11,B1152,8)</f>
        <v>0</v>
      </c>
      <c r="J1157" s="527"/>
      <c r="K1157" s="293"/>
      <c r="M1157" s="521"/>
      <c r="N1157" s="291"/>
      <c r="O1157" s="520" t="s">
        <v>258</v>
      </c>
      <c r="P1157" s="520"/>
      <c r="Q1157" s="527">
        <f ca="1">OFFSET('Séries-DWF'!$A$11,N1152,11)</f>
        <v>0</v>
      </c>
      <c r="R1157" s="525"/>
      <c r="S1157" s="866" t="s">
        <v>270</v>
      </c>
      <c r="T1157" s="866"/>
      <c r="U1157" s="527">
        <f ca="1">OFFSET('Séries-DWF'!$A$11,N1152,8)</f>
        <v>0</v>
      </c>
      <c r="V1157" s="527"/>
      <c r="W1157" s="293"/>
    </row>
    <row r="1158" spans="1:23" ht="18.75" x14ac:dyDescent="0.3">
      <c r="A1158" s="138" t="str">
        <f>IF(COUNT('Séries-DWF'!$A$11:$A$50)&gt;'Etiquette DWF'!N1152,"X","")</f>
        <v/>
      </c>
      <c r="B1158" s="291"/>
      <c r="C1158" s="952" t="s">
        <v>68</v>
      </c>
      <c r="D1158" s="952"/>
      <c r="E1158" s="866" t="s">
        <v>69</v>
      </c>
      <c r="F1158" s="866"/>
      <c r="G1158" s="951">
        <f ca="1">OFFSET('Séries-DWF'!$A$11,B1152,2)</f>
        <v>0</v>
      </c>
      <c r="H1158" s="951"/>
      <c r="I1158" s="951"/>
      <c r="J1158" s="951"/>
      <c r="K1158" s="293"/>
      <c r="M1158" s="521"/>
      <c r="N1158" s="291"/>
      <c r="O1158" s="952" t="s">
        <v>68</v>
      </c>
      <c r="P1158" s="952"/>
      <c r="Q1158" s="866" t="s">
        <v>69</v>
      </c>
      <c r="R1158" s="866"/>
      <c r="S1158" s="951">
        <f ca="1">OFFSET('Séries-DWF'!$A$11,N1152,2)</f>
        <v>0</v>
      </c>
      <c r="T1158" s="951"/>
      <c r="U1158" s="951"/>
      <c r="V1158" s="951"/>
      <c r="W1158" s="293"/>
    </row>
    <row r="1159" spans="1:23" ht="18.75" x14ac:dyDescent="0.3">
      <c r="A1159" s="138" t="str">
        <f>IF(COUNT('Séries-DWF'!$A$11:$A$50)&gt;'Etiquette DWF'!N1152,"X","")</f>
        <v/>
      </c>
      <c r="B1159" s="291"/>
      <c r="C1159" s="952"/>
      <c r="D1159" s="952"/>
      <c r="E1159" s="866" t="s">
        <v>70</v>
      </c>
      <c r="F1159" s="866"/>
      <c r="G1159" s="951">
        <f ca="1">OFFSET('Séries-DWF'!$A$11,B1152,3)</f>
        <v>0</v>
      </c>
      <c r="H1159" s="951"/>
      <c r="I1159" s="951"/>
      <c r="J1159" s="951"/>
      <c r="K1159" s="293"/>
      <c r="M1159" s="521"/>
      <c r="N1159" s="291"/>
      <c r="O1159" s="952"/>
      <c r="P1159" s="952"/>
      <c r="Q1159" s="866" t="s">
        <v>70</v>
      </c>
      <c r="R1159" s="866"/>
      <c r="S1159" s="951">
        <f ca="1">OFFSET('Séries-DWF'!$A$11,N1152,3)</f>
        <v>0</v>
      </c>
      <c r="T1159" s="951"/>
      <c r="U1159" s="951"/>
      <c r="V1159" s="951"/>
      <c r="W1159" s="293"/>
    </row>
    <row r="1160" spans="1:23" ht="18.75" x14ac:dyDescent="0.3">
      <c r="A1160" s="138" t="str">
        <f>IF(COUNT('Séries-DWF'!$A$11:$A$50)&gt;'Etiquette DWF'!N1152,"X","")</f>
        <v/>
      </c>
      <c r="B1160" s="291"/>
      <c r="C1160" s="952"/>
      <c r="D1160" s="952"/>
      <c r="E1160" s="866" t="s">
        <v>257</v>
      </c>
      <c r="F1160" s="866"/>
      <c r="G1160" s="951">
        <f ca="1">OFFSET('Séries-DWF'!$A$11,B1152,4)</f>
        <v>0</v>
      </c>
      <c r="H1160" s="951"/>
      <c r="I1160" s="951"/>
      <c r="J1160" s="951"/>
      <c r="K1160" s="293"/>
      <c r="M1160" s="521"/>
      <c r="N1160" s="291"/>
      <c r="O1160" s="952"/>
      <c r="P1160" s="952"/>
      <c r="Q1160" s="866" t="s">
        <v>257</v>
      </c>
      <c r="R1160" s="866"/>
      <c r="S1160" s="951">
        <f ca="1">OFFSET('Séries-DWF'!$A$11,N1152,4)</f>
        <v>0</v>
      </c>
      <c r="T1160" s="951"/>
      <c r="U1160" s="951"/>
      <c r="V1160" s="951"/>
      <c r="W1160" s="293"/>
    </row>
    <row r="1161" spans="1:23" ht="21" x14ac:dyDescent="0.35">
      <c r="A1161" s="138" t="str">
        <f>IF(COUNT('Séries-DWF'!$A$11:$A$50)&gt;'Etiquette DWF'!N1152,"X","")</f>
        <v/>
      </c>
      <c r="B1161" s="291"/>
      <c r="C1161" s="952"/>
      <c r="D1161" s="952"/>
      <c r="E1161" s="866" t="s">
        <v>71</v>
      </c>
      <c r="F1161" s="866"/>
      <c r="G1161" s="947">
        <f ca="1">OFFSET('Séries-DWF'!$A$11,B1152,5)</f>
        <v>0</v>
      </c>
      <c r="H1161" s="947"/>
      <c r="I1161" s="947"/>
      <c r="J1161" s="947"/>
      <c r="K1161" s="293"/>
      <c r="M1161" s="521"/>
      <c r="N1161" s="291"/>
      <c r="O1161" s="952"/>
      <c r="P1161" s="952"/>
      <c r="Q1161" s="866" t="s">
        <v>71</v>
      </c>
      <c r="R1161" s="866"/>
      <c r="S1161" s="947">
        <f ca="1">OFFSET('Séries-DWF'!$A$11,N1152,5)</f>
        <v>0</v>
      </c>
      <c r="T1161" s="947"/>
      <c r="U1161" s="947"/>
      <c r="V1161" s="947"/>
      <c r="W1161" s="293"/>
    </row>
    <row r="1162" spans="1:23" ht="21" x14ac:dyDescent="0.35">
      <c r="A1162" s="138" t="str">
        <f>IF(COUNT('Séries-DWF'!$A$11:$A$50)&gt;'Etiquette DWF'!N1152,"X","")</f>
        <v/>
      </c>
      <c r="B1162" s="291"/>
      <c r="C1162" s="931" t="s">
        <v>248</v>
      </c>
      <c r="D1162" s="931"/>
      <c r="E1162" s="948" t="str">
        <f ca="1">IF(E1153="","",IF(OR(E1153="DWF",E1153="DNF"),"Distance","Temps"))</f>
        <v>Temps</v>
      </c>
      <c r="F1162" s="948"/>
      <c r="G1162" s="525">
        <f ca="1">OFFSET('Séries-DWF'!$A$11,B1152,18)</f>
        <v>0</v>
      </c>
      <c r="H1162" s="524">
        <f ca="1">OFFSET('Séries-DWF'!$A$11,B1152,19)</f>
        <v>0</v>
      </c>
      <c r="I1162" s="526">
        <f ca="1">OFFSET('Séries-DWF'!$A$11,B1152,20)</f>
        <v>0</v>
      </c>
      <c r="J1162" s="524">
        <f ca="1">OFFSET('Séries-DWF'!$A$11,B1152,21)</f>
        <v>0</v>
      </c>
      <c r="K1162" s="293"/>
      <c r="M1162" s="521"/>
      <c r="N1162" s="291"/>
      <c r="O1162" s="931" t="s">
        <v>248</v>
      </c>
      <c r="P1162" s="931"/>
      <c r="Q1162" s="948" t="str">
        <f ca="1">IF(Q1153="","",IF(OR(Q1153="DWF",Q1153="DNF"),"Distance","Temps"))</f>
        <v>Temps</v>
      </c>
      <c r="R1162" s="948"/>
      <c r="S1162" s="525">
        <f ca="1">OFFSET('Séries-DWF'!$A$11,N1152,18)</f>
        <v>0</v>
      </c>
      <c r="T1162" s="524">
        <f ca="1">OFFSET('Séries-DWF'!$A$11,N1152,19)</f>
        <v>0</v>
      </c>
      <c r="U1162" s="526">
        <f ca="1">OFFSET('Séries-DWF'!$A$11,N1152,20)</f>
        <v>0</v>
      </c>
      <c r="V1162" s="524">
        <f ca="1">OFFSET('Séries-DWF'!$A$11,N1152,21)</f>
        <v>0</v>
      </c>
      <c r="W1162" s="293"/>
    </row>
    <row r="1163" spans="1:23" ht="18.75" x14ac:dyDescent="0.3">
      <c r="A1163" s="138" t="str">
        <f>IF(COUNT('Séries-DWF'!$A$11:$A$50)&gt;'Etiquette DWF'!N1152,"X","")</f>
        <v/>
      </c>
      <c r="B1163" s="291"/>
      <c r="C1163" s="931"/>
      <c r="D1163" s="931"/>
      <c r="E1163" s="933" t="s">
        <v>273</v>
      </c>
      <c r="F1163" s="510" t="s">
        <v>271</v>
      </c>
      <c r="G1163" s="528">
        <f ca="1">OFFSET('Séries-DWF'!$A$11,B1152,14)</f>
        <v>0</v>
      </c>
      <c r="H1163" s="529">
        <f ca="1">OFFSET('Séries-DWF'!$A$11,B1152,15)</f>
        <v>0</v>
      </c>
      <c r="I1163" s="528">
        <f ca="1">OFFSET('Séries-DWF'!$A$11,B1152,16)</f>
        <v>0</v>
      </c>
      <c r="J1163" s="529">
        <f ca="1">OFFSET('Séries-DWF'!$A$11,B1152,17)</f>
        <v>0</v>
      </c>
      <c r="K1163" s="293"/>
      <c r="M1163" s="521"/>
      <c r="N1163" s="291"/>
      <c r="O1163" s="931"/>
      <c r="P1163" s="931"/>
      <c r="Q1163" s="933" t="s">
        <v>273</v>
      </c>
      <c r="R1163" s="510" t="s">
        <v>271</v>
      </c>
      <c r="S1163" s="528">
        <f ca="1">OFFSET('Séries-DWF'!$A$11,N1152,14)</f>
        <v>0</v>
      </c>
      <c r="T1163" s="529">
        <f ca="1">OFFSET('Séries-DWF'!$A$11,N1152,15)</f>
        <v>0</v>
      </c>
      <c r="U1163" s="528">
        <f ca="1">OFFSET('Séries-DWF'!$A$11,N1152,16)</f>
        <v>0</v>
      </c>
      <c r="V1163" s="529">
        <f ca="1">OFFSET('Séries-DWF'!$A$11,N1152,17)</f>
        <v>0</v>
      </c>
      <c r="W1163" s="293"/>
    </row>
    <row r="1164" spans="1:23" ht="18.75" x14ac:dyDescent="0.3">
      <c r="A1164" s="138" t="str">
        <f>IF(COUNT('Séries-DWF'!$A$11:$A$50)&gt;'Etiquette DWF'!N1152,"X","")</f>
        <v/>
      </c>
      <c r="B1164" s="291"/>
      <c r="C1164" s="931"/>
      <c r="D1164" s="931"/>
      <c r="E1164" s="933"/>
      <c r="F1164" s="510" t="s">
        <v>272</v>
      </c>
      <c r="G1164" s="528">
        <f ca="1">OFFSET('Séries-DWF'!$A$11,B1152,22)</f>
        <v>0</v>
      </c>
      <c r="H1164" s="529">
        <f ca="1">OFFSET('Séries-DWF'!$A$11,B1152,23)</f>
        <v>0</v>
      </c>
      <c r="I1164" s="528">
        <f ca="1">OFFSET('Séries-DWF'!$A$11,B1152,24)</f>
        <v>0</v>
      </c>
      <c r="J1164" s="529">
        <f ca="1">OFFSET('Séries-DWF'!$A$11,B1152,25)</f>
        <v>0</v>
      </c>
      <c r="K1164" s="293"/>
      <c r="M1164" s="521"/>
      <c r="N1164" s="291"/>
      <c r="O1164" s="931"/>
      <c r="P1164" s="931"/>
      <c r="Q1164" s="933"/>
      <c r="R1164" s="510" t="s">
        <v>272</v>
      </c>
      <c r="S1164" s="528">
        <f ca="1">OFFSET('Séries-DWF'!$A$11,N1152,22)</f>
        <v>0</v>
      </c>
      <c r="T1164" s="529">
        <f ca="1">OFFSET('Séries-DWF'!$A$11,N1152,23)</f>
        <v>0</v>
      </c>
      <c r="U1164" s="528">
        <f ca="1">OFFSET('Séries-DWF'!$A$11,N1152,24)</f>
        <v>0</v>
      </c>
      <c r="V1164" s="529">
        <f ca="1">OFFSET('Séries-DWF'!$A$11,N1152,25)</f>
        <v>0</v>
      </c>
      <c r="W1164" s="293"/>
    </row>
    <row r="1165" spans="1:23" x14ac:dyDescent="0.25">
      <c r="A1165" s="138" t="str">
        <f>IF(COUNT('Séries-DWF'!$A$11:$A$50)&gt;'Etiquette DWF'!N1152,"X","")</f>
        <v/>
      </c>
      <c r="B1165" s="291"/>
      <c r="C1165" s="945"/>
      <c r="D1165" s="945"/>
      <c r="E1165" s="945"/>
      <c r="F1165" s="945"/>
      <c r="G1165" s="945"/>
      <c r="H1165" s="945"/>
      <c r="I1165" s="945"/>
      <c r="J1165" s="945"/>
      <c r="K1165" s="293"/>
      <c r="M1165" s="521"/>
      <c r="N1165" s="291"/>
      <c r="O1165" s="945"/>
      <c r="P1165" s="945"/>
      <c r="Q1165" s="945"/>
      <c r="R1165" s="945"/>
      <c r="S1165" s="945"/>
      <c r="T1165" s="945"/>
      <c r="U1165" s="945"/>
      <c r="V1165" s="945"/>
      <c r="W1165" s="293"/>
    </row>
    <row r="1166" spans="1:23" ht="18.75" x14ac:dyDescent="0.3">
      <c r="A1166" s="138" t="str">
        <f>IF(COUNT('Séries-DWF'!$A$11:$A$50)&gt;'Etiquette DWF'!N1152,"X","")</f>
        <v/>
      </c>
      <c r="B1166" s="291"/>
      <c r="C1166" s="946" t="s">
        <v>259</v>
      </c>
      <c r="D1166" s="946"/>
      <c r="E1166" s="946"/>
      <c r="F1166" s="946"/>
      <c r="G1166" s="946"/>
      <c r="H1166" s="946"/>
      <c r="I1166" s="946"/>
      <c r="J1166" s="946"/>
      <c r="K1166" s="293"/>
      <c r="M1166" s="521"/>
      <c r="N1166" s="291"/>
      <c r="O1166" s="946" t="s">
        <v>259</v>
      </c>
      <c r="P1166" s="946"/>
      <c r="Q1166" s="946"/>
      <c r="R1166" s="946"/>
      <c r="S1166" s="946"/>
      <c r="T1166" s="946"/>
      <c r="U1166" s="946"/>
      <c r="V1166" s="946"/>
      <c r="W1166" s="293"/>
    </row>
    <row r="1167" spans="1:23" ht="15.75" thickBot="1" x14ac:dyDescent="0.3">
      <c r="A1167" s="138" t="str">
        <f>IF(COUNT('Séries-DWF'!$A$11:$A$50)&gt;'Etiquette DWF'!N1152,"X","")</f>
        <v/>
      </c>
      <c r="B1167" s="291"/>
      <c r="C1167" s="945"/>
      <c r="D1167" s="945"/>
      <c r="E1167" s="945"/>
      <c r="F1167" s="945"/>
      <c r="G1167" s="945"/>
      <c r="H1167" s="945"/>
      <c r="I1167" s="945"/>
      <c r="J1167" s="945"/>
      <c r="K1167" s="293"/>
      <c r="M1167" s="521"/>
      <c r="N1167" s="291"/>
      <c r="O1167" s="945"/>
      <c r="P1167" s="945"/>
      <c r="Q1167" s="945"/>
      <c r="R1167" s="945"/>
      <c r="S1167" s="945"/>
      <c r="T1167" s="945"/>
      <c r="U1167" s="945"/>
      <c r="V1167" s="945"/>
      <c r="W1167" s="293"/>
    </row>
    <row r="1168" spans="1:23" ht="15.75" thickBot="1" x14ac:dyDescent="0.3">
      <c r="A1168" s="138" t="str">
        <f>IF(COUNT('Séries-DWF'!$A$11:$A$50)&gt;'Etiquette DWF'!N1152,"X","")</f>
        <v/>
      </c>
      <c r="B1168" s="291"/>
      <c r="C1168" s="933" t="s">
        <v>262</v>
      </c>
      <c r="D1168" s="934"/>
      <c r="E1168" s="530"/>
      <c r="F1168" s="531"/>
      <c r="G1168" s="531"/>
      <c r="H1168" s="531"/>
      <c r="I1168" s="531"/>
      <c r="J1168" s="532"/>
      <c r="K1168" s="293"/>
      <c r="M1168" s="521"/>
      <c r="N1168" s="291"/>
      <c r="O1168" s="933" t="s">
        <v>262</v>
      </c>
      <c r="P1168" s="934"/>
      <c r="Q1168" s="530"/>
      <c r="R1168" s="531"/>
      <c r="S1168" s="531"/>
      <c r="T1168" s="531"/>
      <c r="U1168" s="531"/>
      <c r="V1168" s="532"/>
      <c r="W1168" s="293"/>
    </row>
    <row r="1169" spans="1:23" ht="15.75" thickBot="1" x14ac:dyDescent="0.3">
      <c r="A1169" s="138" t="str">
        <f>IF(COUNT('Séries-DWF'!$A$11:$A$50)&gt;'Etiquette DWF'!N1152,"X","")</f>
        <v/>
      </c>
      <c r="B1169" s="291"/>
      <c r="C1169" s="515"/>
      <c r="D1169" s="515"/>
      <c r="E1169" s="289"/>
      <c r="F1169" s="289"/>
      <c r="G1169" s="289"/>
      <c r="H1169" s="289"/>
      <c r="I1169" s="289"/>
      <c r="J1169" s="289"/>
      <c r="K1169" s="293"/>
      <c r="M1169" s="521"/>
      <c r="N1169" s="291"/>
      <c r="O1169" s="515"/>
      <c r="P1169" s="515"/>
      <c r="Q1169" s="289"/>
      <c r="R1169" s="289"/>
      <c r="S1169" s="289"/>
      <c r="T1169" s="289"/>
      <c r="U1169" s="289"/>
      <c r="V1169" s="289"/>
      <c r="W1169" s="293"/>
    </row>
    <row r="1170" spans="1:23" x14ac:dyDescent="0.25">
      <c r="A1170" s="138" t="str">
        <f>IF(COUNT('Séries-DWF'!$A$11:$A$50)&gt;'Etiquette DWF'!N1152,"X","")</f>
        <v/>
      </c>
      <c r="B1170" s="291"/>
      <c r="C1170" s="976" t="s">
        <v>260</v>
      </c>
      <c r="D1170" s="977"/>
      <c r="E1170" s="959"/>
      <c r="F1170" s="959"/>
      <c r="G1170" s="959"/>
      <c r="H1170" s="959"/>
      <c r="I1170" s="959"/>
      <c r="J1170" s="960"/>
      <c r="K1170" s="293"/>
      <c r="M1170" s="521"/>
      <c r="N1170" s="291"/>
      <c r="O1170" s="976" t="s">
        <v>260</v>
      </c>
      <c r="P1170" s="977"/>
      <c r="Q1170" s="959"/>
      <c r="R1170" s="959"/>
      <c r="S1170" s="959"/>
      <c r="T1170" s="959"/>
      <c r="U1170" s="959"/>
      <c r="V1170" s="960"/>
      <c r="W1170" s="293"/>
    </row>
    <row r="1171" spans="1:23" x14ac:dyDescent="0.25">
      <c r="A1171" s="138" t="str">
        <f>IF(COUNT('Séries-DWF'!$A$11:$A$50)&gt;'Etiquette DWF'!N1152,"X","")</f>
        <v/>
      </c>
      <c r="B1171" s="291"/>
      <c r="C1171" s="971"/>
      <c r="D1171" s="972"/>
      <c r="E1171" s="949"/>
      <c r="F1171" s="949"/>
      <c r="G1171" s="949"/>
      <c r="H1171" s="949"/>
      <c r="I1171" s="949"/>
      <c r="J1171" s="950"/>
      <c r="K1171" s="293"/>
      <c r="M1171" s="521"/>
      <c r="N1171" s="291"/>
      <c r="O1171" s="971"/>
      <c r="P1171" s="972"/>
      <c r="Q1171" s="949"/>
      <c r="R1171" s="949"/>
      <c r="S1171" s="949"/>
      <c r="T1171" s="949"/>
      <c r="U1171" s="949"/>
      <c r="V1171" s="950"/>
      <c r="W1171" s="293"/>
    </row>
    <row r="1172" spans="1:23" x14ac:dyDescent="0.25">
      <c r="A1172" s="138" t="str">
        <f>IF(COUNT('Séries-DWF'!$A$11:$A$50)&gt;'Etiquette DWF'!N1152,"X","")</f>
        <v/>
      </c>
      <c r="B1172" s="291"/>
      <c r="C1172" s="971" t="s">
        <v>261</v>
      </c>
      <c r="D1172" s="972"/>
      <c r="E1172" s="949"/>
      <c r="F1172" s="949"/>
      <c r="G1172" s="949"/>
      <c r="H1172" s="949"/>
      <c r="I1172" s="949"/>
      <c r="J1172" s="950"/>
      <c r="K1172" s="293"/>
      <c r="M1172" s="521"/>
      <c r="N1172" s="291"/>
      <c r="O1172" s="971" t="s">
        <v>261</v>
      </c>
      <c r="P1172" s="972"/>
      <c r="Q1172" s="949"/>
      <c r="R1172" s="949"/>
      <c r="S1172" s="949"/>
      <c r="T1172" s="949"/>
      <c r="U1172" s="949"/>
      <c r="V1172" s="950"/>
      <c r="W1172" s="293"/>
    </row>
    <row r="1173" spans="1:23" ht="15.75" thickBot="1" x14ac:dyDescent="0.3">
      <c r="A1173" s="138" t="str">
        <f>IF(COUNT('Séries-DWF'!$A$11:$A$50)&gt;'Etiquette DWF'!N1152,"X","")</f>
        <v/>
      </c>
      <c r="B1173" s="291"/>
      <c r="C1173" s="973"/>
      <c r="D1173" s="974"/>
      <c r="E1173" s="954"/>
      <c r="F1173" s="954"/>
      <c r="G1173" s="954"/>
      <c r="H1173" s="954"/>
      <c r="I1173" s="954"/>
      <c r="J1173" s="955"/>
      <c r="K1173" s="293"/>
      <c r="M1173" s="521"/>
      <c r="N1173" s="291"/>
      <c r="O1173" s="973"/>
      <c r="P1173" s="974"/>
      <c r="Q1173" s="954"/>
      <c r="R1173" s="954"/>
      <c r="S1173" s="954"/>
      <c r="T1173" s="954"/>
      <c r="U1173" s="954"/>
      <c r="V1173" s="955"/>
      <c r="W1173" s="293"/>
    </row>
    <row r="1174" spans="1:23" ht="15.75" thickBot="1" x14ac:dyDescent="0.3">
      <c r="A1174" s="138" t="str">
        <f>IF(COUNT('Séries-DWF'!$A$11:$A$50)&gt;'Etiquette DWF'!N1152,"X","")</f>
        <v/>
      </c>
      <c r="B1174" s="291"/>
      <c r="C1174" s="292"/>
      <c r="D1174" s="292"/>
      <c r="E1174" s="292"/>
      <c r="F1174" s="292"/>
      <c r="G1174" s="292"/>
      <c r="H1174" s="292"/>
      <c r="I1174" s="292"/>
      <c r="J1174" s="292"/>
      <c r="K1174" s="293"/>
      <c r="M1174" s="521"/>
      <c r="N1174" s="291"/>
      <c r="O1174" s="292"/>
      <c r="P1174" s="292"/>
      <c r="Q1174" s="292"/>
      <c r="R1174" s="292"/>
      <c r="S1174" s="292"/>
      <c r="T1174" s="292"/>
      <c r="U1174" s="292"/>
      <c r="V1174" s="292"/>
      <c r="W1174" s="293"/>
    </row>
    <row r="1175" spans="1:23" x14ac:dyDescent="0.25">
      <c r="A1175" s="138" t="str">
        <f>IF(COUNT('Séries-DWF'!$A$11:$A$50)&gt;'Etiquette DWF'!N1152,"X","")</f>
        <v/>
      </c>
      <c r="B1175" s="291"/>
      <c r="C1175" s="956" t="s">
        <v>132</v>
      </c>
      <c r="D1175" s="880" t="s">
        <v>133</v>
      </c>
      <c r="E1175" s="871"/>
      <c r="F1175" s="871"/>
      <c r="G1175" s="871"/>
      <c r="H1175" s="871"/>
      <c r="I1175" s="959"/>
      <c r="J1175" s="960"/>
      <c r="K1175" s="293"/>
      <c r="M1175" s="521"/>
      <c r="N1175" s="291"/>
      <c r="O1175" s="956" t="s">
        <v>132</v>
      </c>
      <c r="P1175" s="880" t="s">
        <v>133</v>
      </c>
      <c r="Q1175" s="871"/>
      <c r="R1175" s="871"/>
      <c r="S1175" s="871"/>
      <c r="T1175" s="871"/>
      <c r="U1175" s="959"/>
      <c r="V1175" s="960"/>
      <c r="W1175" s="293"/>
    </row>
    <row r="1176" spans="1:23" x14ac:dyDescent="0.25">
      <c r="A1176" s="138" t="str">
        <f>IF(COUNT('Séries-DWF'!$A$11:$A$50)&gt;'Etiquette DWF'!N1152,"X","")</f>
        <v/>
      </c>
      <c r="B1176" s="291"/>
      <c r="C1176" s="957"/>
      <c r="D1176" s="859" t="s">
        <v>134</v>
      </c>
      <c r="E1176" s="864"/>
      <c r="F1176" s="864"/>
      <c r="G1176" s="864"/>
      <c r="H1176" s="864"/>
      <c r="I1176" s="949"/>
      <c r="J1176" s="950"/>
      <c r="K1176" s="293"/>
      <c r="M1176" s="521"/>
      <c r="N1176" s="291"/>
      <c r="O1176" s="957"/>
      <c r="P1176" s="859" t="s">
        <v>134</v>
      </c>
      <c r="Q1176" s="864"/>
      <c r="R1176" s="864"/>
      <c r="S1176" s="864"/>
      <c r="T1176" s="864"/>
      <c r="U1176" s="949"/>
      <c r="V1176" s="950"/>
      <c r="W1176" s="293"/>
    </row>
    <row r="1177" spans="1:23" x14ac:dyDescent="0.25">
      <c r="A1177" s="138" t="str">
        <f>IF(COUNT('Séries-DWF'!$A$11:$A$50)&gt;'Etiquette DWF'!N1152,"X","")</f>
        <v/>
      </c>
      <c r="B1177" s="291"/>
      <c r="C1177" s="957"/>
      <c r="D1177" s="859" t="s">
        <v>135</v>
      </c>
      <c r="E1177" s="864"/>
      <c r="F1177" s="864"/>
      <c r="G1177" s="864"/>
      <c r="H1177" s="864"/>
      <c r="I1177" s="949"/>
      <c r="J1177" s="950"/>
      <c r="K1177" s="293"/>
      <c r="M1177" s="521"/>
      <c r="N1177" s="291"/>
      <c r="O1177" s="957"/>
      <c r="P1177" s="859" t="s">
        <v>135</v>
      </c>
      <c r="Q1177" s="864"/>
      <c r="R1177" s="864"/>
      <c r="S1177" s="864"/>
      <c r="T1177" s="864"/>
      <c r="U1177" s="949"/>
      <c r="V1177" s="950"/>
      <c r="W1177" s="293"/>
    </row>
    <row r="1178" spans="1:23" x14ac:dyDescent="0.25">
      <c r="A1178" s="138" t="str">
        <f>IF(COUNT('Séries-DWF'!$A$11:$A$50)&gt;'Etiquette DWF'!N1152,"X","")</f>
        <v/>
      </c>
      <c r="B1178" s="291"/>
      <c r="C1178" s="957"/>
      <c r="D1178" s="859" t="s">
        <v>136</v>
      </c>
      <c r="E1178" s="864"/>
      <c r="F1178" s="864"/>
      <c r="G1178" s="864"/>
      <c r="H1178" s="864"/>
      <c r="I1178" s="949"/>
      <c r="J1178" s="950"/>
      <c r="K1178" s="293"/>
      <c r="M1178" s="521"/>
      <c r="N1178" s="291"/>
      <c r="O1178" s="957"/>
      <c r="P1178" s="859" t="s">
        <v>136</v>
      </c>
      <c r="Q1178" s="864"/>
      <c r="R1178" s="864"/>
      <c r="S1178" s="864"/>
      <c r="T1178" s="864"/>
      <c r="U1178" s="949"/>
      <c r="V1178" s="950"/>
      <c r="W1178" s="293"/>
    </row>
    <row r="1179" spans="1:23" x14ac:dyDescent="0.25">
      <c r="A1179" s="138" t="str">
        <f>IF(COUNT('Séries-DWF'!$A$11:$A$50)&gt;'Etiquette DWF'!N1152,"X","")</f>
        <v/>
      </c>
      <c r="B1179" s="291"/>
      <c r="C1179" s="957"/>
      <c r="D1179" s="859" t="s">
        <v>137</v>
      </c>
      <c r="E1179" s="864"/>
      <c r="F1179" s="864"/>
      <c r="G1179" s="864"/>
      <c r="H1179" s="864"/>
      <c r="I1179" s="949"/>
      <c r="J1179" s="950"/>
      <c r="K1179" s="293"/>
      <c r="M1179" s="521"/>
      <c r="N1179" s="291"/>
      <c r="O1179" s="957"/>
      <c r="P1179" s="859" t="s">
        <v>137</v>
      </c>
      <c r="Q1179" s="864"/>
      <c r="R1179" s="864"/>
      <c r="S1179" s="864"/>
      <c r="T1179" s="864"/>
      <c r="U1179" s="949"/>
      <c r="V1179" s="950"/>
      <c r="W1179" s="293"/>
    </row>
    <row r="1180" spans="1:23" ht="15.75" thickBot="1" x14ac:dyDescent="0.3">
      <c r="A1180" s="138" t="str">
        <f>IF(COUNT('Séries-DWF'!$A$11:$A$50)&gt;'Etiquette DWF'!N1152,"X","")</f>
        <v/>
      </c>
      <c r="B1180" s="291"/>
      <c r="C1180" s="958"/>
      <c r="D1180" s="862" t="s">
        <v>138</v>
      </c>
      <c r="E1180" s="975"/>
      <c r="F1180" s="975"/>
      <c r="G1180" s="975"/>
      <c r="H1180" s="975"/>
      <c r="I1180" s="954"/>
      <c r="J1180" s="955"/>
      <c r="K1180" s="293"/>
      <c r="M1180" s="521"/>
      <c r="N1180" s="291"/>
      <c r="O1180" s="958"/>
      <c r="P1180" s="862" t="s">
        <v>138</v>
      </c>
      <c r="Q1180" s="975"/>
      <c r="R1180" s="975"/>
      <c r="S1180" s="975"/>
      <c r="T1180" s="975"/>
      <c r="U1180" s="954"/>
      <c r="V1180" s="955"/>
      <c r="W1180" s="293"/>
    </row>
    <row r="1181" spans="1:23" x14ac:dyDescent="0.25">
      <c r="A1181" s="138" t="str">
        <f>IF(COUNT('Séries-DWF'!$A$11:$A$50)&gt;'Etiquette DWF'!N1152,"X","")</f>
        <v/>
      </c>
      <c r="B1181" s="291"/>
      <c r="C1181" s="961" t="s">
        <v>145</v>
      </c>
      <c r="D1181" s="963" t="s">
        <v>146</v>
      </c>
      <c r="E1181" s="964"/>
      <c r="F1181" s="964"/>
      <c r="G1181" s="964"/>
      <c r="H1181" s="964"/>
      <c r="I1181" s="965"/>
      <c r="J1181" s="966"/>
      <c r="K1181" s="293"/>
      <c r="M1181" s="521"/>
      <c r="N1181" s="291"/>
      <c r="O1181" s="961" t="s">
        <v>145</v>
      </c>
      <c r="P1181" s="963" t="s">
        <v>146</v>
      </c>
      <c r="Q1181" s="964"/>
      <c r="R1181" s="964"/>
      <c r="S1181" s="964"/>
      <c r="T1181" s="964"/>
      <c r="U1181" s="965"/>
      <c r="V1181" s="966"/>
      <c r="W1181" s="293"/>
    </row>
    <row r="1182" spans="1:23" x14ac:dyDescent="0.25">
      <c r="A1182" s="138" t="str">
        <f>IF(COUNT('Séries-DWF'!$A$11:$A$50)&gt;'Etiquette DWF'!N1152,"X","")</f>
        <v/>
      </c>
      <c r="B1182" s="291"/>
      <c r="C1182" s="957"/>
      <c r="D1182" s="859" t="s">
        <v>147</v>
      </c>
      <c r="E1182" s="864"/>
      <c r="F1182" s="864"/>
      <c r="G1182" s="864"/>
      <c r="H1182" s="864"/>
      <c r="I1182" s="949"/>
      <c r="J1182" s="950"/>
      <c r="K1182" s="293"/>
      <c r="M1182" s="521"/>
      <c r="N1182" s="291"/>
      <c r="O1182" s="957"/>
      <c r="P1182" s="859" t="s">
        <v>147</v>
      </c>
      <c r="Q1182" s="864"/>
      <c r="R1182" s="864"/>
      <c r="S1182" s="864"/>
      <c r="T1182" s="864"/>
      <c r="U1182" s="949"/>
      <c r="V1182" s="950"/>
      <c r="W1182" s="293"/>
    </row>
    <row r="1183" spans="1:23" x14ac:dyDescent="0.25">
      <c r="A1183" s="138" t="str">
        <f>IF(COUNT('Séries-DWF'!$A$11:$A$50)&gt;'Etiquette DWF'!N1152,"X","")</f>
        <v/>
      </c>
      <c r="B1183" s="291"/>
      <c r="C1183" s="957"/>
      <c r="D1183" s="859" t="s">
        <v>148</v>
      </c>
      <c r="E1183" s="864"/>
      <c r="F1183" s="864"/>
      <c r="G1183" s="864"/>
      <c r="H1183" s="864"/>
      <c r="I1183" s="949"/>
      <c r="J1183" s="950"/>
      <c r="K1183" s="293"/>
      <c r="M1183" s="521"/>
      <c r="N1183" s="291"/>
      <c r="O1183" s="957"/>
      <c r="P1183" s="859" t="s">
        <v>148</v>
      </c>
      <c r="Q1183" s="864"/>
      <c r="R1183" s="864"/>
      <c r="S1183" s="864"/>
      <c r="T1183" s="864"/>
      <c r="U1183" s="949"/>
      <c r="V1183" s="950"/>
      <c r="W1183" s="293"/>
    </row>
    <row r="1184" spans="1:23" x14ac:dyDescent="0.25">
      <c r="A1184" s="138" t="str">
        <f>IF(COUNT('Séries-DWF'!$A$11:$A$50)&gt;'Etiquette DWF'!N1152,"X","")</f>
        <v/>
      </c>
      <c r="B1184" s="291"/>
      <c r="C1184" s="957"/>
      <c r="D1184" s="859" t="s">
        <v>149</v>
      </c>
      <c r="E1184" s="864"/>
      <c r="F1184" s="864"/>
      <c r="G1184" s="864"/>
      <c r="H1184" s="864"/>
      <c r="I1184" s="949"/>
      <c r="J1184" s="950"/>
      <c r="K1184" s="293"/>
      <c r="M1184" s="521"/>
      <c r="N1184" s="291"/>
      <c r="O1184" s="957"/>
      <c r="P1184" s="859" t="s">
        <v>149</v>
      </c>
      <c r="Q1184" s="864"/>
      <c r="R1184" s="864"/>
      <c r="S1184" s="864"/>
      <c r="T1184" s="864"/>
      <c r="U1184" s="949"/>
      <c r="V1184" s="950"/>
      <c r="W1184" s="293"/>
    </row>
    <row r="1185" spans="1:23" x14ac:dyDescent="0.25">
      <c r="A1185" s="138" t="str">
        <f>IF(COUNT('Séries-DWF'!$A$11:$A$50)&gt;'Etiquette DWF'!N1152,"X","")</f>
        <v/>
      </c>
      <c r="B1185" s="291"/>
      <c r="C1185" s="957"/>
      <c r="D1185" s="859" t="s">
        <v>150</v>
      </c>
      <c r="E1185" s="864"/>
      <c r="F1185" s="864"/>
      <c r="G1185" s="864"/>
      <c r="H1185" s="864"/>
      <c r="I1185" s="949"/>
      <c r="J1185" s="950"/>
      <c r="K1185" s="293"/>
      <c r="M1185" s="521"/>
      <c r="N1185" s="291"/>
      <c r="O1185" s="957"/>
      <c r="P1185" s="859" t="s">
        <v>150</v>
      </c>
      <c r="Q1185" s="864"/>
      <c r="R1185" s="864"/>
      <c r="S1185" s="864"/>
      <c r="T1185" s="864"/>
      <c r="U1185" s="949"/>
      <c r="V1185" s="950"/>
      <c r="W1185" s="293"/>
    </row>
    <row r="1186" spans="1:23" x14ac:dyDescent="0.25">
      <c r="A1186" s="138" t="str">
        <f>IF(COUNT('Séries-DWF'!$A$11:$A$50)&gt;'Etiquette DWF'!N1152,"X","")</f>
        <v/>
      </c>
      <c r="B1186" s="291"/>
      <c r="C1186" s="957"/>
      <c r="D1186" s="859" t="s">
        <v>151</v>
      </c>
      <c r="E1186" s="864"/>
      <c r="F1186" s="864"/>
      <c r="G1186" s="864"/>
      <c r="H1186" s="864"/>
      <c r="I1186" s="949"/>
      <c r="J1186" s="950"/>
      <c r="K1186" s="293"/>
      <c r="M1186" s="521"/>
      <c r="N1186" s="291"/>
      <c r="O1186" s="957"/>
      <c r="P1186" s="859" t="s">
        <v>151</v>
      </c>
      <c r="Q1186" s="864"/>
      <c r="R1186" s="864"/>
      <c r="S1186" s="864"/>
      <c r="T1186" s="864"/>
      <c r="U1186" s="949"/>
      <c r="V1186" s="950"/>
      <c r="W1186" s="293"/>
    </row>
    <row r="1187" spans="1:23" ht="15.75" thickBot="1" x14ac:dyDescent="0.3">
      <c r="A1187" s="138" t="str">
        <f>IF(COUNT('Séries-DWF'!$A$11:$A$50)&gt;'Etiquette DWF'!N1152,"X","")</f>
        <v/>
      </c>
      <c r="B1187" s="291"/>
      <c r="C1187" s="962"/>
      <c r="D1187" s="967" t="s">
        <v>152</v>
      </c>
      <c r="E1187" s="968"/>
      <c r="F1187" s="968"/>
      <c r="G1187" s="968"/>
      <c r="H1187" s="968"/>
      <c r="I1187" s="969"/>
      <c r="J1187" s="970"/>
      <c r="K1187" s="293"/>
      <c r="M1187" s="521"/>
      <c r="N1187" s="291"/>
      <c r="O1187" s="962"/>
      <c r="P1187" s="967" t="s">
        <v>152</v>
      </c>
      <c r="Q1187" s="968"/>
      <c r="R1187" s="968"/>
      <c r="S1187" s="968"/>
      <c r="T1187" s="968"/>
      <c r="U1187" s="969"/>
      <c r="V1187" s="970"/>
      <c r="W1187" s="293"/>
    </row>
    <row r="1188" spans="1:23" x14ac:dyDescent="0.25">
      <c r="A1188" s="138" t="str">
        <f>IF(COUNT('Séries-DWF'!$A$11:$A$50)&gt;'Etiquette DWF'!N1152,"X","")</f>
        <v/>
      </c>
      <c r="B1188" s="291"/>
      <c r="C1188" s="956" t="s">
        <v>126</v>
      </c>
      <c r="D1188" s="918" t="s">
        <v>263</v>
      </c>
      <c r="E1188" s="919"/>
      <c r="F1188" s="920"/>
      <c r="G1188" s="416" t="s">
        <v>174</v>
      </c>
      <c r="H1188" s="416"/>
      <c r="I1188" s="959"/>
      <c r="J1188" s="960"/>
      <c r="K1188" s="293"/>
      <c r="M1188" s="521"/>
      <c r="N1188" s="291"/>
      <c r="O1188" s="956" t="s">
        <v>126</v>
      </c>
      <c r="P1188" s="918" t="s">
        <v>263</v>
      </c>
      <c r="Q1188" s="919"/>
      <c r="R1188" s="920"/>
      <c r="S1188" s="416" t="s">
        <v>174</v>
      </c>
      <c r="T1188" s="416"/>
      <c r="U1188" s="959"/>
      <c r="V1188" s="960"/>
      <c r="W1188" s="293"/>
    </row>
    <row r="1189" spans="1:23" x14ac:dyDescent="0.25">
      <c r="A1189" s="138" t="str">
        <f>IF(COUNT('Séries-DWF'!$A$11:$A$50)&gt;'Etiquette DWF'!N1152,"X","")</f>
        <v/>
      </c>
      <c r="B1189" s="291"/>
      <c r="C1189" s="957"/>
      <c r="D1189" s="913" t="s">
        <v>128</v>
      </c>
      <c r="E1189" s="914"/>
      <c r="F1189" s="915"/>
      <c r="G1189" s="110" t="s">
        <v>266</v>
      </c>
      <c r="H1189" s="110"/>
      <c r="I1189" s="949"/>
      <c r="J1189" s="950"/>
      <c r="K1189" s="293"/>
      <c r="M1189" s="521"/>
      <c r="N1189" s="291"/>
      <c r="O1189" s="957"/>
      <c r="P1189" s="913" t="s">
        <v>128</v>
      </c>
      <c r="Q1189" s="914"/>
      <c r="R1189" s="915"/>
      <c r="S1189" s="110" t="s">
        <v>266</v>
      </c>
      <c r="T1189" s="110"/>
      <c r="U1189" s="949"/>
      <c r="V1189" s="950"/>
      <c r="W1189" s="293"/>
    </row>
    <row r="1190" spans="1:23" x14ac:dyDescent="0.25">
      <c r="A1190" s="138" t="str">
        <f>IF(COUNT('Séries-DWF'!$A$11:$A$50)&gt;'Etiquette DWF'!N1152,"X","")</f>
        <v/>
      </c>
      <c r="B1190" s="291"/>
      <c r="C1190" s="957"/>
      <c r="D1190" s="913" t="s">
        <v>264</v>
      </c>
      <c r="E1190" s="914"/>
      <c r="F1190" s="915"/>
      <c r="G1190" s="110" t="s">
        <v>265</v>
      </c>
      <c r="H1190" s="110"/>
      <c r="I1190" s="949"/>
      <c r="J1190" s="950"/>
      <c r="K1190" s="293"/>
      <c r="M1190" s="521"/>
      <c r="N1190" s="291"/>
      <c r="O1190" s="957"/>
      <c r="P1190" s="913" t="s">
        <v>264</v>
      </c>
      <c r="Q1190" s="914"/>
      <c r="R1190" s="915"/>
      <c r="S1190" s="110" t="s">
        <v>265</v>
      </c>
      <c r="T1190" s="110"/>
      <c r="U1190" s="949"/>
      <c r="V1190" s="950"/>
      <c r="W1190" s="293"/>
    </row>
    <row r="1191" spans="1:23" x14ac:dyDescent="0.25">
      <c r="A1191" s="138" t="str">
        <f>IF(COUNT('Séries-DWF'!$A$11:$A$50)&gt;'Etiquette DWF'!N1152,"X","")</f>
        <v/>
      </c>
      <c r="B1191" s="291"/>
      <c r="C1191" s="957"/>
      <c r="D1191" s="533" t="s">
        <v>267</v>
      </c>
      <c r="E1191" s="518"/>
      <c r="F1191" s="518"/>
      <c r="G1191" s="110" t="s">
        <v>164</v>
      </c>
      <c r="H1191" s="110"/>
      <c r="I1191" s="949"/>
      <c r="J1191" s="950"/>
      <c r="K1191" s="293"/>
      <c r="M1191" s="521"/>
      <c r="N1191" s="291"/>
      <c r="O1191" s="957"/>
      <c r="P1191" s="533" t="s">
        <v>267</v>
      </c>
      <c r="Q1191" s="518"/>
      <c r="R1191" s="518"/>
      <c r="S1191" s="110" t="s">
        <v>164</v>
      </c>
      <c r="T1191" s="110"/>
      <c r="U1191" s="949"/>
      <c r="V1191" s="950"/>
      <c r="W1191" s="293"/>
    </row>
    <row r="1192" spans="1:23" ht="15.75" thickBot="1" x14ac:dyDescent="0.3">
      <c r="A1192" s="138" t="str">
        <f>IF(COUNT('Séries-DWF'!$A$11:$A$50)&gt;'Etiquette DWF'!N1152,"X","")</f>
        <v/>
      </c>
      <c r="B1192" s="291"/>
      <c r="C1192" s="958"/>
      <c r="D1192" s="534" t="s">
        <v>268</v>
      </c>
      <c r="E1192" s="519"/>
      <c r="F1192" s="519"/>
      <c r="G1192" s="3" t="s">
        <v>164</v>
      </c>
      <c r="H1192" s="3"/>
      <c r="I1192" s="954"/>
      <c r="J1192" s="955"/>
      <c r="K1192" s="293"/>
      <c r="M1192" s="521"/>
      <c r="N1192" s="291"/>
      <c r="O1192" s="958"/>
      <c r="P1192" s="534" t="s">
        <v>268</v>
      </c>
      <c r="Q1192" s="519"/>
      <c r="R1192" s="519"/>
      <c r="S1192" s="3" t="s">
        <v>164</v>
      </c>
      <c r="T1192" s="3"/>
      <c r="U1192" s="954"/>
      <c r="V1192" s="955"/>
      <c r="W1192" s="293"/>
    </row>
    <row r="1193" spans="1:23" ht="15.75" thickBot="1" x14ac:dyDescent="0.3">
      <c r="A1193" s="138" t="str">
        <f>IF(COUNT('Séries-DWF'!$A$11:$A$50)&gt;'Etiquette DWF'!N1152,"X","")</f>
        <v/>
      </c>
      <c r="B1193" s="291"/>
      <c r="C1193" s="292"/>
      <c r="D1193" s="292"/>
      <c r="E1193" s="292"/>
      <c r="F1193" s="292"/>
      <c r="G1193" s="292"/>
      <c r="H1193" s="292"/>
      <c r="I1193" s="292"/>
      <c r="J1193" s="292"/>
      <c r="K1193" s="293"/>
      <c r="M1193" s="521"/>
      <c r="N1193" s="291"/>
      <c r="O1193" s="292"/>
      <c r="P1193" s="292"/>
      <c r="Q1193" s="292"/>
      <c r="R1193" s="292"/>
      <c r="S1193" s="292"/>
      <c r="T1193" s="292"/>
      <c r="U1193" s="292"/>
      <c r="V1193" s="292"/>
      <c r="W1193" s="293"/>
    </row>
    <row r="1194" spans="1:23" ht="18.75" x14ac:dyDescent="0.3">
      <c r="A1194" s="138" t="str">
        <f>IF(COUNT('Séries-DWF'!$A$11:$A$50)&gt;'Etiquette DWF'!N1152,"X","")</f>
        <v/>
      </c>
      <c r="B1194" s="291"/>
      <c r="C1194" s="901" t="s">
        <v>269</v>
      </c>
      <c r="D1194" s="902"/>
      <c r="E1194" s="902"/>
      <c r="F1194" s="902"/>
      <c r="G1194" s="902"/>
      <c r="H1194" s="902"/>
      <c r="I1194" s="902"/>
      <c r="J1194" s="903"/>
      <c r="K1194" s="293"/>
      <c r="M1194" s="521"/>
      <c r="N1194" s="291"/>
      <c r="O1194" s="901" t="s">
        <v>269</v>
      </c>
      <c r="P1194" s="902"/>
      <c r="Q1194" s="902"/>
      <c r="R1194" s="902"/>
      <c r="S1194" s="902"/>
      <c r="T1194" s="902"/>
      <c r="U1194" s="902"/>
      <c r="V1194" s="903"/>
      <c r="W1194" s="293"/>
    </row>
    <row r="1195" spans="1:23" x14ac:dyDescent="0.25">
      <c r="A1195" s="138" t="str">
        <f>IF(COUNT('Séries-DWF'!$A$11:$A$50)&gt;'Etiquette DWF'!N1152,"X","")</f>
        <v/>
      </c>
      <c r="B1195" s="291"/>
      <c r="C1195" s="904"/>
      <c r="D1195" s="905"/>
      <c r="E1195" s="905"/>
      <c r="F1195" s="905"/>
      <c r="G1195" s="905"/>
      <c r="H1195" s="905"/>
      <c r="I1195" s="905"/>
      <c r="J1195" s="906"/>
      <c r="K1195" s="293"/>
      <c r="M1195" s="521"/>
      <c r="N1195" s="291"/>
      <c r="O1195" s="904"/>
      <c r="P1195" s="905"/>
      <c r="Q1195" s="905"/>
      <c r="R1195" s="905"/>
      <c r="S1195" s="905"/>
      <c r="T1195" s="905"/>
      <c r="U1195" s="905"/>
      <c r="V1195" s="906"/>
      <c r="W1195" s="293"/>
    </row>
    <row r="1196" spans="1:23" x14ac:dyDescent="0.25">
      <c r="A1196" s="138" t="str">
        <f>IF(COUNT('Séries-DWF'!$A$11:$A$50)&gt;'Etiquette DWF'!N1152,"X","")</f>
        <v/>
      </c>
      <c r="B1196" s="291"/>
      <c r="C1196" s="907"/>
      <c r="D1196" s="908"/>
      <c r="E1196" s="908"/>
      <c r="F1196" s="908"/>
      <c r="G1196" s="908"/>
      <c r="H1196" s="908"/>
      <c r="I1196" s="908"/>
      <c r="J1196" s="909"/>
      <c r="K1196" s="293"/>
      <c r="M1196" s="521"/>
      <c r="N1196" s="291"/>
      <c r="O1196" s="907"/>
      <c r="P1196" s="908"/>
      <c r="Q1196" s="908"/>
      <c r="R1196" s="908"/>
      <c r="S1196" s="908"/>
      <c r="T1196" s="908"/>
      <c r="U1196" s="908"/>
      <c r="V1196" s="909"/>
      <c r="W1196" s="293"/>
    </row>
    <row r="1197" spans="1:23" x14ac:dyDescent="0.25">
      <c r="A1197" s="138" t="str">
        <f>IF(COUNT('Séries-DWF'!$A$11:$A$50)&gt;'Etiquette DWF'!N1152,"X","")</f>
        <v/>
      </c>
      <c r="B1197" s="291"/>
      <c r="C1197" s="907"/>
      <c r="D1197" s="908"/>
      <c r="E1197" s="908"/>
      <c r="F1197" s="908"/>
      <c r="G1197" s="908"/>
      <c r="H1197" s="908"/>
      <c r="I1197" s="908"/>
      <c r="J1197" s="909"/>
      <c r="K1197" s="293"/>
      <c r="M1197" s="521"/>
      <c r="N1197" s="291"/>
      <c r="O1197" s="907"/>
      <c r="P1197" s="908"/>
      <c r="Q1197" s="908"/>
      <c r="R1197" s="908"/>
      <c r="S1197" s="908"/>
      <c r="T1197" s="908"/>
      <c r="U1197" s="908"/>
      <c r="V1197" s="909"/>
      <c r="W1197" s="293"/>
    </row>
    <row r="1198" spans="1:23" ht="15.75" thickBot="1" x14ac:dyDescent="0.3">
      <c r="A1198" s="138" t="str">
        <f>IF(COUNT('Séries-DWF'!$A$11:$A$50)&gt;'Etiquette DWF'!N1152,"X","")</f>
        <v/>
      </c>
      <c r="B1198" s="291"/>
      <c r="C1198" s="910"/>
      <c r="D1198" s="911"/>
      <c r="E1198" s="911"/>
      <c r="F1198" s="911"/>
      <c r="G1198" s="911"/>
      <c r="H1198" s="911"/>
      <c r="I1198" s="911"/>
      <c r="J1198" s="912"/>
      <c r="K1198" s="293"/>
      <c r="M1198" s="521"/>
      <c r="N1198" s="291"/>
      <c r="O1198" s="910"/>
      <c r="P1198" s="911"/>
      <c r="Q1198" s="911"/>
      <c r="R1198" s="911"/>
      <c r="S1198" s="911"/>
      <c r="T1198" s="911"/>
      <c r="U1198" s="911"/>
      <c r="V1198" s="912"/>
      <c r="W1198" s="293"/>
    </row>
    <row r="1199" spans="1:23" ht="15.75" thickBot="1" x14ac:dyDescent="0.3">
      <c r="A1199" s="138" t="str">
        <f>IF(COUNT('Séries-DWF'!$A$11:$A$50)&gt;'Etiquette DWF'!N1152,"X","")</f>
        <v/>
      </c>
      <c r="B1199" s="294"/>
      <c r="C1199" s="295"/>
      <c r="D1199" s="295"/>
      <c r="E1199" s="295"/>
      <c r="F1199" s="295"/>
      <c r="G1199" s="295"/>
      <c r="H1199" s="295"/>
      <c r="I1199" s="295"/>
      <c r="J1199" s="295"/>
      <c r="K1199" s="296"/>
      <c r="M1199" s="521"/>
      <c r="N1199" s="294"/>
      <c r="O1199" s="295"/>
      <c r="P1199" s="295"/>
      <c r="Q1199" s="295"/>
      <c r="R1199" s="295"/>
      <c r="S1199" s="295"/>
      <c r="T1199" s="295"/>
      <c r="U1199" s="295"/>
      <c r="V1199" s="295"/>
      <c r="W1199" s="296"/>
    </row>
    <row r="1200" spans="1:23" ht="15" customHeight="1" x14ac:dyDescent="0.25">
      <c r="A1200" s="138" t="str">
        <f>IF(COUNT('Séries-DWF'!$A$11:$A$50)&gt;'Etiquette DWF'!N1152,"X","")</f>
        <v/>
      </c>
      <c r="B1200" s="522"/>
      <c r="C1200" s="522"/>
      <c r="D1200" s="522"/>
      <c r="E1200" s="522"/>
      <c r="F1200" s="522"/>
      <c r="G1200" s="522"/>
      <c r="H1200" s="522"/>
      <c r="I1200" s="522"/>
      <c r="J1200" s="522"/>
      <c r="K1200" s="522"/>
      <c r="L1200" s="522"/>
      <c r="M1200" s="523"/>
      <c r="N1200" s="522"/>
      <c r="O1200" s="522"/>
      <c r="P1200" s="522"/>
      <c r="Q1200" s="522"/>
      <c r="R1200" s="522"/>
      <c r="S1200" s="522"/>
      <c r="T1200" s="522"/>
      <c r="U1200" s="522"/>
      <c r="V1200" s="522"/>
      <c r="W1200" s="522"/>
    </row>
    <row r="1201" spans="1:23" ht="15" customHeight="1" thickBot="1" x14ac:dyDescent="0.3">
      <c r="A1201" s="138" t="str">
        <f>IF(COUNT('Séries-DWF'!$A$11:$A$50)&gt;'Etiquette DWF'!N1252,"X","")</f>
        <v/>
      </c>
      <c r="M1201" s="521"/>
    </row>
    <row r="1202" spans="1:23" x14ac:dyDescent="0.25">
      <c r="A1202" s="138" t="str">
        <f>IF(COUNT('Séries-DWF'!$A$11:$A$50)&gt;'Etiquette DWF'!N1252,"X","")</f>
        <v/>
      </c>
      <c r="B1202" s="137">
        <f>N1152+1</f>
        <v>48</v>
      </c>
      <c r="C1202" s="289"/>
      <c r="D1202" s="289"/>
      <c r="E1202" s="289"/>
      <c r="F1202" s="289"/>
      <c r="G1202" s="289"/>
      <c r="H1202" s="289"/>
      <c r="I1202" s="289"/>
      <c r="J1202" s="289"/>
      <c r="K1202" s="290"/>
      <c r="M1202" s="521"/>
      <c r="N1202" s="137">
        <f>B1202+1</f>
        <v>49</v>
      </c>
      <c r="O1202" s="289"/>
      <c r="P1202" s="289"/>
      <c r="Q1202" s="289"/>
      <c r="R1202" s="289"/>
      <c r="S1202" s="289"/>
      <c r="T1202" s="289"/>
      <c r="U1202" s="289"/>
      <c r="V1202" s="289"/>
      <c r="W1202" s="290"/>
    </row>
    <row r="1203" spans="1:23" ht="23.25" x14ac:dyDescent="0.35">
      <c r="A1203" s="138" t="str">
        <f>IF(COUNT('Séries-DWF'!$A$11:$A$50)&gt;'Etiquette DWF'!N1252,"X","")</f>
        <v/>
      </c>
      <c r="B1203" s="291"/>
      <c r="C1203" s="931" t="s">
        <v>246</v>
      </c>
      <c r="D1203" s="931"/>
      <c r="E1203" s="953">
        <f ca="1">OFFSET('Séries-DWF'!$A$11,B1202,13)</f>
        <v>0</v>
      </c>
      <c r="F1203" s="953"/>
      <c r="G1203" s="953"/>
      <c r="H1203" s="953"/>
      <c r="I1203" s="953"/>
      <c r="J1203" s="953"/>
      <c r="K1203" s="293"/>
      <c r="M1203" s="521"/>
      <c r="N1203" s="291"/>
      <c r="O1203" s="931" t="s">
        <v>246</v>
      </c>
      <c r="P1203" s="931"/>
      <c r="Q1203" s="953">
        <f ca="1">OFFSET('Séries-DWF'!$A$11,N1202,13)</f>
        <v>0</v>
      </c>
      <c r="R1203" s="953"/>
      <c r="S1203" s="953"/>
      <c r="T1203" s="953"/>
      <c r="U1203" s="953"/>
      <c r="V1203" s="953"/>
      <c r="W1203" s="293"/>
    </row>
    <row r="1204" spans="1:23" x14ac:dyDescent="0.25">
      <c r="A1204" s="138" t="str">
        <f>IF(COUNT('Séries-DWF'!$A$11:$A$50)&gt;'Etiquette DWF'!N1252,"X","")</f>
        <v/>
      </c>
      <c r="B1204" s="291"/>
      <c r="C1204" s="945"/>
      <c r="D1204" s="945"/>
      <c r="E1204" s="945"/>
      <c r="F1204" s="945"/>
      <c r="G1204" s="945"/>
      <c r="H1204" s="945"/>
      <c r="I1204" s="945"/>
      <c r="J1204" s="945"/>
      <c r="K1204" s="293"/>
      <c r="M1204" s="521"/>
      <c r="N1204" s="291"/>
      <c r="O1204" s="945"/>
      <c r="P1204" s="945"/>
      <c r="Q1204" s="945"/>
      <c r="R1204" s="945"/>
      <c r="S1204" s="945"/>
      <c r="T1204" s="945"/>
      <c r="U1204" s="945"/>
      <c r="V1204" s="945"/>
      <c r="W1204" s="293"/>
    </row>
    <row r="1205" spans="1:23" ht="21" x14ac:dyDescent="0.35">
      <c r="A1205" s="138" t="str">
        <f>IF(COUNT('Séries-DWF'!$A$11:$A$50)&gt;'Etiquette DWF'!N1252,"X","")</f>
        <v/>
      </c>
      <c r="B1205" s="291"/>
      <c r="C1205" s="931" t="s">
        <v>39</v>
      </c>
      <c r="D1205" s="931"/>
      <c r="E1205" s="932">
        <f ca="1">OFFSET('Séries-DWF'!$A$11,B1202,0)</f>
        <v>0</v>
      </c>
      <c r="F1205" s="932"/>
      <c r="G1205" s="948" t="s">
        <v>67</v>
      </c>
      <c r="H1205" s="948"/>
      <c r="I1205" s="932">
        <f ca="1">OFFSET('Séries-DWF'!$A$11,B1202,6)</f>
        <v>0</v>
      </c>
      <c r="J1205" s="932"/>
      <c r="K1205" s="293"/>
      <c r="M1205" s="521"/>
      <c r="N1205" s="291"/>
      <c r="O1205" s="931" t="s">
        <v>39</v>
      </c>
      <c r="P1205" s="931"/>
      <c r="Q1205" s="932">
        <f ca="1">OFFSET('Séries-DWF'!$A$11,N1202,0)</f>
        <v>0</v>
      </c>
      <c r="R1205" s="932"/>
      <c r="S1205" s="948" t="s">
        <v>67</v>
      </c>
      <c r="T1205" s="948"/>
      <c r="U1205" s="932">
        <f ca="1">OFFSET('Séries-DWF'!$A$11,N1202,6)</f>
        <v>0</v>
      </c>
      <c r="V1205" s="932"/>
      <c r="W1205" s="293"/>
    </row>
    <row r="1206" spans="1:23" ht="23.25" x14ac:dyDescent="0.35">
      <c r="A1206" s="138" t="str">
        <f>IF(COUNT('Séries-DWF'!$A$11:$A$50)&gt;'Etiquette DWF'!N1252,"X","")</f>
        <v/>
      </c>
      <c r="B1206" s="291"/>
      <c r="C1206" s="931" t="s">
        <v>1</v>
      </c>
      <c r="D1206" s="931"/>
      <c r="E1206" s="953">
        <f ca="1">OFFSET('Séries-DWF'!$A$11,B1202,9)</f>
        <v>0</v>
      </c>
      <c r="F1206" s="953"/>
      <c r="G1206" s="948" t="s">
        <v>2</v>
      </c>
      <c r="H1206" s="948"/>
      <c r="I1206" s="932">
        <f ca="1">OFFSET('Séries-DWF'!$A$11,B1202,10)</f>
        <v>0</v>
      </c>
      <c r="J1206" s="932"/>
      <c r="K1206" s="293"/>
      <c r="M1206" s="521"/>
      <c r="N1206" s="291"/>
      <c r="O1206" s="931" t="s">
        <v>1</v>
      </c>
      <c r="P1206" s="931"/>
      <c r="Q1206" s="953">
        <f ca="1">OFFSET('Séries-DWF'!$A$11,N1202,9)</f>
        <v>0</v>
      </c>
      <c r="R1206" s="953"/>
      <c r="S1206" s="948" t="s">
        <v>2</v>
      </c>
      <c r="T1206" s="948"/>
      <c r="U1206" s="932">
        <f ca="1">OFFSET('Séries-DWF'!$A$11,N1202,10)</f>
        <v>0</v>
      </c>
      <c r="V1206" s="932"/>
      <c r="W1206" s="293"/>
    </row>
    <row r="1207" spans="1:23" ht="21" x14ac:dyDescent="0.35">
      <c r="A1207" s="138" t="str">
        <f>IF(COUNT('Séries-DWF'!$A$11:$A$50)&gt;'Etiquette DWF'!N1252,"X","")</f>
        <v/>
      </c>
      <c r="B1207" s="291"/>
      <c r="C1207" s="520" t="s">
        <v>258</v>
      </c>
      <c r="D1207" s="520"/>
      <c r="E1207" s="527">
        <f ca="1">OFFSET('Séries-DWF'!$A$11,B1202,11)</f>
        <v>0</v>
      </c>
      <c r="F1207" s="525"/>
      <c r="G1207" s="866" t="s">
        <v>270</v>
      </c>
      <c r="H1207" s="866"/>
      <c r="I1207" s="527">
        <f ca="1">OFFSET('Séries-DWF'!$A$11,B1202,8)</f>
        <v>0</v>
      </c>
      <c r="J1207" s="527"/>
      <c r="K1207" s="293"/>
      <c r="M1207" s="521"/>
      <c r="N1207" s="291"/>
      <c r="O1207" s="520" t="s">
        <v>258</v>
      </c>
      <c r="P1207" s="520"/>
      <c r="Q1207" s="527">
        <f ca="1">OFFSET('Séries-DWF'!$A$11,N1202,11)</f>
        <v>0</v>
      </c>
      <c r="R1207" s="525"/>
      <c r="S1207" s="866" t="s">
        <v>270</v>
      </c>
      <c r="T1207" s="866"/>
      <c r="U1207" s="527">
        <f ca="1">OFFSET('Séries-DWF'!$A$11,N1202,8)</f>
        <v>0</v>
      </c>
      <c r="V1207" s="527"/>
      <c r="W1207" s="293"/>
    </row>
    <row r="1208" spans="1:23" ht="18.75" x14ac:dyDescent="0.3">
      <c r="A1208" s="138" t="str">
        <f>IF(COUNT('Séries-DWF'!$A$11:$A$50)&gt;'Etiquette DWF'!N1252,"X","")</f>
        <v/>
      </c>
      <c r="B1208" s="291"/>
      <c r="C1208" s="952" t="s">
        <v>68</v>
      </c>
      <c r="D1208" s="952"/>
      <c r="E1208" s="866" t="s">
        <v>69</v>
      </c>
      <c r="F1208" s="866"/>
      <c r="G1208" s="951">
        <f ca="1">OFFSET('Séries-DWF'!$A$11,B1202,2)</f>
        <v>0</v>
      </c>
      <c r="H1208" s="951"/>
      <c r="I1208" s="951"/>
      <c r="J1208" s="951"/>
      <c r="K1208" s="293"/>
      <c r="M1208" s="521"/>
      <c r="N1208" s="291"/>
      <c r="O1208" s="952" t="s">
        <v>68</v>
      </c>
      <c r="P1208" s="952"/>
      <c r="Q1208" s="866" t="s">
        <v>69</v>
      </c>
      <c r="R1208" s="866"/>
      <c r="S1208" s="951">
        <f ca="1">OFFSET('Séries-DWF'!$A$11,N1202,2)</f>
        <v>0</v>
      </c>
      <c r="T1208" s="951"/>
      <c r="U1208" s="951"/>
      <c r="V1208" s="951"/>
      <c r="W1208" s="293"/>
    </row>
    <row r="1209" spans="1:23" ht="18.75" x14ac:dyDescent="0.3">
      <c r="A1209" s="138" t="str">
        <f>IF(COUNT('Séries-DWF'!$A$11:$A$50)&gt;'Etiquette DWF'!N1252,"X","")</f>
        <v/>
      </c>
      <c r="B1209" s="291"/>
      <c r="C1209" s="952"/>
      <c r="D1209" s="952"/>
      <c r="E1209" s="866" t="s">
        <v>70</v>
      </c>
      <c r="F1209" s="866"/>
      <c r="G1209" s="951">
        <f ca="1">OFFSET('Séries-DWF'!$A$11,B1202,3)</f>
        <v>0</v>
      </c>
      <c r="H1209" s="951"/>
      <c r="I1209" s="951"/>
      <c r="J1209" s="951"/>
      <c r="K1209" s="293"/>
      <c r="M1209" s="521"/>
      <c r="N1209" s="291"/>
      <c r="O1209" s="952"/>
      <c r="P1209" s="952"/>
      <c r="Q1209" s="866" t="s">
        <v>70</v>
      </c>
      <c r="R1209" s="866"/>
      <c r="S1209" s="951">
        <f ca="1">OFFSET('Séries-DWF'!$A$11,N1202,3)</f>
        <v>0</v>
      </c>
      <c r="T1209" s="951"/>
      <c r="U1209" s="951"/>
      <c r="V1209" s="951"/>
      <c r="W1209" s="293"/>
    </row>
    <row r="1210" spans="1:23" ht="18.75" x14ac:dyDescent="0.3">
      <c r="A1210" s="138" t="str">
        <f>IF(COUNT('Séries-DWF'!$A$11:$A$50)&gt;'Etiquette DWF'!N1252,"X","")</f>
        <v/>
      </c>
      <c r="B1210" s="291"/>
      <c r="C1210" s="952"/>
      <c r="D1210" s="952"/>
      <c r="E1210" s="866" t="s">
        <v>257</v>
      </c>
      <c r="F1210" s="866"/>
      <c r="G1210" s="951">
        <f ca="1">OFFSET('Séries-DWF'!$A$11,B1202,4)</f>
        <v>0</v>
      </c>
      <c r="H1210" s="951"/>
      <c r="I1210" s="951"/>
      <c r="J1210" s="951"/>
      <c r="K1210" s="293"/>
      <c r="M1210" s="521"/>
      <c r="N1210" s="291"/>
      <c r="O1210" s="952"/>
      <c r="P1210" s="952"/>
      <c r="Q1210" s="866" t="s">
        <v>257</v>
      </c>
      <c r="R1210" s="866"/>
      <c r="S1210" s="951">
        <f ca="1">OFFSET('Séries-DWF'!$A$11,N1202,4)</f>
        <v>0</v>
      </c>
      <c r="T1210" s="951"/>
      <c r="U1210" s="951"/>
      <c r="V1210" s="951"/>
      <c r="W1210" s="293"/>
    </row>
    <row r="1211" spans="1:23" ht="21" x14ac:dyDescent="0.35">
      <c r="A1211" s="138" t="str">
        <f>IF(COUNT('Séries-DWF'!$A$11:$A$50)&gt;'Etiquette DWF'!N1252,"X","")</f>
        <v/>
      </c>
      <c r="B1211" s="291"/>
      <c r="C1211" s="952"/>
      <c r="D1211" s="952"/>
      <c r="E1211" s="866" t="s">
        <v>71</v>
      </c>
      <c r="F1211" s="866"/>
      <c r="G1211" s="947">
        <f ca="1">OFFSET('Séries-DWF'!$A$11,B1202,5)</f>
        <v>0</v>
      </c>
      <c r="H1211" s="947"/>
      <c r="I1211" s="947"/>
      <c r="J1211" s="947"/>
      <c r="K1211" s="293"/>
      <c r="M1211" s="521"/>
      <c r="N1211" s="291"/>
      <c r="O1211" s="952"/>
      <c r="P1211" s="952"/>
      <c r="Q1211" s="866" t="s">
        <v>71</v>
      </c>
      <c r="R1211" s="866"/>
      <c r="S1211" s="947">
        <f ca="1">OFFSET('Séries-DWF'!$A$11,N1202,5)</f>
        <v>0</v>
      </c>
      <c r="T1211" s="947"/>
      <c r="U1211" s="947"/>
      <c r="V1211" s="947"/>
      <c r="W1211" s="293"/>
    </row>
    <row r="1212" spans="1:23" ht="21" x14ac:dyDescent="0.35">
      <c r="A1212" s="138" t="str">
        <f>IF(COUNT('Séries-DWF'!$A$11:$A$50)&gt;'Etiquette DWF'!N1252,"X","")</f>
        <v/>
      </c>
      <c r="B1212" s="291"/>
      <c r="C1212" s="931" t="s">
        <v>248</v>
      </c>
      <c r="D1212" s="931"/>
      <c r="E1212" s="948" t="str">
        <f ca="1">IF(E1203="","",IF(OR(E1203="DWF",E1203="DNF"),"Distance","Temps"))</f>
        <v>Temps</v>
      </c>
      <c r="F1212" s="948"/>
      <c r="G1212" s="525">
        <f ca="1">OFFSET('Séries-DWF'!$A$11,B1202,18)</f>
        <v>0</v>
      </c>
      <c r="H1212" s="524">
        <f ca="1">OFFSET('Séries-DWF'!$A$11,B1202,19)</f>
        <v>0</v>
      </c>
      <c r="I1212" s="526">
        <f ca="1">OFFSET('Séries-DWF'!$A$11,B1202,20)</f>
        <v>0</v>
      </c>
      <c r="J1212" s="524">
        <f ca="1">OFFSET('Séries-DWF'!$A$11,B1202,21)</f>
        <v>0</v>
      </c>
      <c r="K1212" s="293"/>
      <c r="M1212" s="521"/>
      <c r="N1212" s="291"/>
      <c r="O1212" s="931" t="s">
        <v>248</v>
      </c>
      <c r="P1212" s="931"/>
      <c r="Q1212" s="948" t="str">
        <f ca="1">IF(Q1203="","",IF(OR(Q1203="DWF",Q1203="DNF"),"Distance","Temps"))</f>
        <v>Temps</v>
      </c>
      <c r="R1212" s="948"/>
      <c r="S1212" s="525">
        <f ca="1">OFFSET('Séries-DWF'!$A$11,N1202,18)</f>
        <v>0</v>
      </c>
      <c r="T1212" s="524">
        <f ca="1">OFFSET('Séries-DWF'!$A$11,N1202,19)</f>
        <v>0</v>
      </c>
      <c r="U1212" s="526">
        <f ca="1">OFFSET('Séries-DWF'!$A$11,N1202,20)</f>
        <v>0</v>
      </c>
      <c r="V1212" s="524">
        <f ca="1">OFFSET('Séries-DWF'!$A$11,N1202,21)</f>
        <v>0</v>
      </c>
      <c r="W1212" s="293"/>
    </row>
    <row r="1213" spans="1:23" ht="18.75" x14ac:dyDescent="0.3">
      <c r="A1213" s="138" t="str">
        <f>IF(COUNT('Séries-DWF'!$A$11:$A$50)&gt;'Etiquette DWF'!N1252,"X","")</f>
        <v/>
      </c>
      <c r="B1213" s="291"/>
      <c r="C1213" s="931"/>
      <c r="D1213" s="931"/>
      <c r="E1213" s="933" t="s">
        <v>273</v>
      </c>
      <c r="F1213" s="514" t="s">
        <v>271</v>
      </c>
      <c r="G1213" s="528">
        <f ca="1">OFFSET('Séries-DWF'!$A$11,B1202,14)</f>
        <v>0</v>
      </c>
      <c r="H1213" s="529">
        <f ca="1">OFFSET('Séries-DWF'!$A$11,B1202,15)</f>
        <v>0</v>
      </c>
      <c r="I1213" s="528">
        <f ca="1">OFFSET('Séries-DWF'!$A$11,B1202,16)</f>
        <v>0</v>
      </c>
      <c r="J1213" s="529">
        <f ca="1">OFFSET('Séries-DWF'!$A$11,B1202,17)</f>
        <v>0</v>
      </c>
      <c r="K1213" s="293"/>
      <c r="M1213" s="521"/>
      <c r="N1213" s="291"/>
      <c r="O1213" s="931"/>
      <c r="P1213" s="931"/>
      <c r="Q1213" s="933" t="s">
        <v>273</v>
      </c>
      <c r="R1213" s="514" t="s">
        <v>271</v>
      </c>
      <c r="S1213" s="528">
        <f ca="1">OFFSET('Séries-DWF'!$A$11,N1202,14)</f>
        <v>0</v>
      </c>
      <c r="T1213" s="529">
        <f ca="1">OFFSET('Séries-DWF'!$A$11,N1202,15)</f>
        <v>0</v>
      </c>
      <c r="U1213" s="528">
        <f ca="1">OFFSET('Séries-DWF'!$A$11,N1202,16)</f>
        <v>0</v>
      </c>
      <c r="V1213" s="529">
        <f ca="1">OFFSET('Séries-DWF'!$A$11,N1202,17)</f>
        <v>0</v>
      </c>
      <c r="W1213" s="293"/>
    </row>
    <row r="1214" spans="1:23" ht="18.75" x14ac:dyDescent="0.3">
      <c r="A1214" s="138" t="str">
        <f>IF(COUNT('Séries-DWF'!$A$11:$A$50)&gt;'Etiquette DWF'!N1252,"X","")</f>
        <v/>
      </c>
      <c r="B1214" s="291"/>
      <c r="C1214" s="931"/>
      <c r="D1214" s="931"/>
      <c r="E1214" s="933"/>
      <c r="F1214" s="514" t="s">
        <v>272</v>
      </c>
      <c r="G1214" s="528">
        <f ca="1">OFFSET('Séries-DWF'!$A$11,B1202,22)</f>
        <v>0</v>
      </c>
      <c r="H1214" s="529">
        <f ca="1">OFFSET('Séries-DWF'!$A$11,B1202,23)</f>
        <v>0</v>
      </c>
      <c r="I1214" s="528">
        <f ca="1">OFFSET('Séries-DWF'!$A$11,B1202,24)</f>
        <v>0</v>
      </c>
      <c r="J1214" s="529">
        <f ca="1">OFFSET('Séries-DWF'!$A$11,B1202,25)</f>
        <v>0</v>
      </c>
      <c r="K1214" s="293"/>
      <c r="M1214" s="521"/>
      <c r="N1214" s="291"/>
      <c r="O1214" s="931"/>
      <c r="P1214" s="931"/>
      <c r="Q1214" s="933"/>
      <c r="R1214" s="514" t="s">
        <v>272</v>
      </c>
      <c r="S1214" s="528">
        <f ca="1">OFFSET('Séries-DWF'!$A$11,N1202,22)</f>
        <v>0</v>
      </c>
      <c r="T1214" s="529">
        <f ca="1">OFFSET('Séries-DWF'!$A$11,N1202,23)</f>
        <v>0</v>
      </c>
      <c r="U1214" s="528">
        <f ca="1">OFFSET('Séries-DWF'!$A$11,N1202,24)</f>
        <v>0</v>
      </c>
      <c r="V1214" s="529">
        <f ca="1">OFFSET('Séries-DWF'!$A$11,N1202,25)</f>
        <v>0</v>
      </c>
      <c r="W1214" s="293"/>
    </row>
    <row r="1215" spans="1:23" x14ac:dyDescent="0.25">
      <c r="A1215" s="138" t="str">
        <f>IF(COUNT('Séries-DWF'!$A$11:$A$50)&gt;'Etiquette DWF'!N1252,"X","")</f>
        <v/>
      </c>
      <c r="B1215" s="291"/>
      <c r="C1215" s="945"/>
      <c r="D1215" s="945"/>
      <c r="E1215" s="945"/>
      <c r="F1215" s="945"/>
      <c r="G1215" s="945"/>
      <c r="H1215" s="945"/>
      <c r="I1215" s="945"/>
      <c r="J1215" s="945"/>
      <c r="K1215" s="293"/>
      <c r="M1215" s="521"/>
      <c r="N1215" s="291"/>
      <c r="O1215" s="945"/>
      <c r="P1215" s="945"/>
      <c r="Q1215" s="945"/>
      <c r="R1215" s="945"/>
      <c r="S1215" s="945"/>
      <c r="T1215" s="945"/>
      <c r="U1215" s="945"/>
      <c r="V1215" s="945"/>
      <c r="W1215" s="293"/>
    </row>
    <row r="1216" spans="1:23" ht="18.75" x14ac:dyDescent="0.3">
      <c r="A1216" s="138" t="str">
        <f>IF(COUNT('Séries-DWF'!$A$11:$A$50)&gt;'Etiquette DWF'!N1252,"X","")</f>
        <v/>
      </c>
      <c r="B1216" s="291"/>
      <c r="C1216" s="946" t="s">
        <v>259</v>
      </c>
      <c r="D1216" s="946"/>
      <c r="E1216" s="946"/>
      <c r="F1216" s="946"/>
      <c r="G1216" s="946"/>
      <c r="H1216" s="946"/>
      <c r="I1216" s="946"/>
      <c r="J1216" s="946"/>
      <c r="K1216" s="293"/>
      <c r="M1216" s="521"/>
      <c r="N1216" s="291"/>
      <c r="O1216" s="946" t="s">
        <v>259</v>
      </c>
      <c r="P1216" s="946"/>
      <c r="Q1216" s="946"/>
      <c r="R1216" s="946"/>
      <c r="S1216" s="946"/>
      <c r="T1216" s="946"/>
      <c r="U1216" s="946"/>
      <c r="V1216" s="946"/>
      <c r="W1216" s="293"/>
    </row>
    <row r="1217" spans="1:23" ht="15.75" thickBot="1" x14ac:dyDescent="0.3">
      <c r="A1217" s="138" t="str">
        <f>IF(COUNT('Séries-DWF'!$A$11:$A$50)&gt;'Etiquette DWF'!N1252,"X","")</f>
        <v/>
      </c>
      <c r="B1217" s="291"/>
      <c r="C1217" s="945"/>
      <c r="D1217" s="945"/>
      <c r="E1217" s="945"/>
      <c r="F1217" s="945"/>
      <c r="G1217" s="945"/>
      <c r="H1217" s="945"/>
      <c r="I1217" s="945"/>
      <c r="J1217" s="945"/>
      <c r="K1217" s="293"/>
      <c r="M1217" s="521"/>
      <c r="N1217" s="291"/>
      <c r="O1217" s="945"/>
      <c r="P1217" s="945"/>
      <c r="Q1217" s="945"/>
      <c r="R1217" s="945"/>
      <c r="S1217" s="945"/>
      <c r="T1217" s="945"/>
      <c r="U1217" s="945"/>
      <c r="V1217" s="945"/>
      <c r="W1217" s="293"/>
    </row>
    <row r="1218" spans="1:23" ht="15.75" thickBot="1" x14ac:dyDescent="0.3">
      <c r="A1218" s="138" t="str">
        <f>IF(COUNT('Séries-DWF'!$A$11:$A$50)&gt;'Etiquette DWF'!N1252,"X","")</f>
        <v/>
      </c>
      <c r="B1218" s="291"/>
      <c r="C1218" s="933" t="s">
        <v>262</v>
      </c>
      <c r="D1218" s="934"/>
      <c r="E1218" s="530"/>
      <c r="F1218" s="531"/>
      <c r="G1218" s="531"/>
      <c r="H1218" s="531"/>
      <c r="I1218" s="531"/>
      <c r="J1218" s="532"/>
      <c r="K1218" s="293"/>
      <c r="M1218" s="521"/>
      <c r="N1218" s="291"/>
      <c r="O1218" s="933" t="s">
        <v>262</v>
      </c>
      <c r="P1218" s="934"/>
      <c r="Q1218" s="530"/>
      <c r="R1218" s="531"/>
      <c r="S1218" s="531"/>
      <c r="T1218" s="531"/>
      <c r="U1218" s="531"/>
      <c r="V1218" s="532"/>
      <c r="W1218" s="293"/>
    </row>
    <row r="1219" spans="1:23" ht="15.75" thickBot="1" x14ac:dyDescent="0.3">
      <c r="A1219" s="138" t="str">
        <f>IF(COUNT('Séries-DWF'!$A$11:$A$50)&gt;'Etiquette DWF'!N1252,"X","")</f>
        <v/>
      </c>
      <c r="B1219" s="291"/>
      <c r="C1219" s="516"/>
      <c r="D1219" s="516"/>
      <c r="E1219" s="289"/>
      <c r="F1219" s="289"/>
      <c r="G1219" s="289"/>
      <c r="H1219" s="289"/>
      <c r="I1219" s="289"/>
      <c r="J1219" s="289"/>
      <c r="K1219" s="293"/>
      <c r="M1219" s="521"/>
      <c r="N1219" s="291"/>
      <c r="O1219" s="516"/>
      <c r="P1219" s="516"/>
      <c r="Q1219" s="289"/>
      <c r="R1219" s="289"/>
      <c r="S1219" s="289"/>
      <c r="T1219" s="289"/>
      <c r="U1219" s="289"/>
      <c r="V1219" s="289"/>
      <c r="W1219" s="293"/>
    </row>
    <row r="1220" spans="1:23" x14ac:dyDescent="0.25">
      <c r="A1220" s="138" t="str">
        <f>IF(COUNT('Séries-DWF'!$A$11:$A$50)&gt;'Etiquette DWF'!N1252,"X","")</f>
        <v/>
      </c>
      <c r="B1220" s="291"/>
      <c r="C1220" s="976" t="s">
        <v>260</v>
      </c>
      <c r="D1220" s="977"/>
      <c r="E1220" s="959"/>
      <c r="F1220" s="959"/>
      <c r="G1220" s="959"/>
      <c r="H1220" s="959"/>
      <c r="I1220" s="959"/>
      <c r="J1220" s="960"/>
      <c r="K1220" s="293"/>
      <c r="M1220" s="521"/>
      <c r="N1220" s="291"/>
      <c r="O1220" s="976" t="s">
        <v>260</v>
      </c>
      <c r="P1220" s="977"/>
      <c r="Q1220" s="959"/>
      <c r="R1220" s="959"/>
      <c r="S1220" s="959"/>
      <c r="T1220" s="959"/>
      <c r="U1220" s="959"/>
      <c r="V1220" s="960"/>
      <c r="W1220" s="293"/>
    </row>
    <row r="1221" spans="1:23" x14ac:dyDescent="0.25">
      <c r="A1221" s="138" t="str">
        <f>IF(COUNT('Séries-DWF'!$A$11:$A$50)&gt;'Etiquette DWF'!N1252,"X","")</f>
        <v/>
      </c>
      <c r="B1221" s="291"/>
      <c r="C1221" s="971"/>
      <c r="D1221" s="972"/>
      <c r="E1221" s="949"/>
      <c r="F1221" s="949"/>
      <c r="G1221" s="949"/>
      <c r="H1221" s="949"/>
      <c r="I1221" s="949"/>
      <c r="J1221" s="950"/>
      <c r="K1221" s="293"/>
      <c r="M1221" s="521"/>
      <c r="N1221" s="291"/>
      <c r="O1221" s="971"/>
      <c r="P1221" s="972"/>
      <c r="Q1221" s="949"/>
      <c r="R1221" s="949"/>
      <c r="S1221" s="949"/>
      <c r="T1221" s="949"/>
      <c r="U1221" s="949"/>
      <c r="V1221" s="950"/>
      <c r="W1221" s="293"/>
    </row>
    <row r="1222" spans="1:23" x14ac:dyDescent="0.25">
      <c r="A1222" s="138" t="str">
        <f>IF(COUNT('Séries-DWF'!$A$11:$A$50)&gt;'Etiquette DWF'!N1252,"X","")</f>
        <v/>
      </c>
      <c r="B1222" s="291"/>
      <c r="C1222" s="971" t="s">
        <v>261</v>
      </c>
      <c r="D1222" s="972"/>
      <c r="E1222" s="949"/>
      <c r="F1222" s="949"/>
      <c r="G1222" s="949"/>
      <c r="H1222" s="949"/>
      <c r="I1222" s="949"/>
      <c r="J1222" s="950"/>
      <c r="K1222" s="293"/>
      <c r="M1222" s="521"/>
      <c r="N1222" s="291"/>
      <c r="O1222" s="971" t="s">
        <v>261</v>
      </c>
      <c r="P1222" s="972"/>
      <c r="Q1222" s="949"/>
      <c r="R1222" s="949"/>
      <c r="S1222" s="949"/>
      <c r="T1222" s="949"/>
      <c r="U1222" s="949"/>
      <c r="V1222" s="950"/>
      <c r="W1222" s="293"/>
    </row>
    <row r="1223" spans="1:23" ht="15.75" thickBot="1" x14ac:dyDescent="0.3">
      <c r="A1223" s="138" t="str">
        <f>IF(COUNT('Séries-DWF'!$A$11:$A$50)&gt;'Etiquette DWF'!N1252,"X","")</f>
        <v/>
      </c>
      <c r="B1223" s="291"/>
      <c r="C1223" s="973"/>
      <c r="D1223" s="974"/>
      <c r="E1223" s="954"/>
      <c r="F1223" s="954"/>
      <c r="G1223" s="954"/>
      <c r="H1223" s="954"/>
      <c r="I1223" s="954"/>
      <c r="J1223" s="955"/>
      <c r="K1223" s="293"/>
      <c r="M1223" s="521"/>
      <c r="N1223" s="291"/>
      <c r="O1223" s="973"/>
      <c r="P1223" s="974"/>
      <c r="Q1223" s="954"/>
      <c r="R1223" s="954"/>
      <c r="S1223" s="954"/>
      <c r="T1223" s="954"/>
      <c r="U1223" s="954"/>
      <c r="V1223" s="955"/>
      <c r="W1223" s="293"/>
    </row>
    <row r="1224" spans="1:23" ht="15.75" thickBot="1" x14ac:dyDescent="0.3">
      <c r="A1224" s="138" t="str">
        <f>IF(COUNT('Séries-DWF'!$A$11:$A$50)&gt;'Etiquette DWF'!N1252,"X","")</f>
        <v/>
      </c>
      <c r="B1224" s="291"/>
      <c r="C1224" s="292"/>
      <c r="D1224" s="292"/>
      <c r="E1224" s="292"/>
      <c r="F1224" s="292"/>
      <c r="G1224" s="292"/>
      <c r="H1224" s="292"/>
      <c r="I1224" s="292"/>
      <c r="J1224" s="292"/>
      <c r="K1224" s="293"/>
      <c r="M1224" s="521"/>
      <c r="N1224" s="291"/>
      <c r="O1224" s="292"/>
      <c r="P1224" s="292"/>
      <c r="Q1224" s="292"/>
      <c r="R1224" s="292"/>
      <c r="S1224" s="292"/>
      <c r="T1224" s="292"/>
      <c r="U1224" s="292"/>
      <c r="V1224" s="292"/>
      <c r="W1224" s="293"/>
    </row>
    <row r="1225" spans="1:23" x14ac:dyDescent="0.25">
      <c r="A1225" s="138" t="str">
        <f>IF(COUNT('Séries-DWF'!$A$11:$A$50)&gt;'Etiquette DWF'!N1252,"X","")</f>
        <v/>
      </c>
      <c r="B1225" s="291"/>
      <c r="C1225" s="956" t="s">
        <v>132</v>
      </c>
      <c r="D1225" s="880" t="s">
        <v>133</v>
      </c>
      <c r="E1225" s="871"/>
      <c r="F1225" s="871"/>
      <c r="G1225" s="871"/>
      <c r="H1225" s="871"/>
      <c r="I1225" s="959"/>
      <c r="J1225" s="960"/>
      <c r="K1225" s="293"/>
      <c r="M1225" s="521"/>
      <c r="N1225" s="291"/>
      <c r="O1225" s="956" t="s">
        <v>132</v>
      </c>
      <c r="P1225" s="880" t="s">
        <v>133</v>
      </c>
      <c r="Q1225" s="871"/>
      <c r="R1225" s="871"/>
      <c r="S1225" s="871"/>
      <c r="T1225" s="871"/>
      <c r="U1225" s="959"/>
      <c r="V1225" s="960"/>
      <c r="W1225" s="293"/>
    </row>
    <row r="1226" spans="1:23" x14ac:dyDescent="0.25">
      <c r="A1226" s="138" t="str">
        <f>IF(COUNT('Séries-DWF'!$A$11:$A$50)&gt;'Etiquette DWF'!N1252,"X","")</f>
        <v/>
      </c>
      <c r="B1226" s="291"/>
      <c r="C1226" s="957"/>
      <c r="D1226" s="859" t="s">
        <v>134</v>
      </c>
      <c r="E1226" s="864"/>
      <c r="F1226" s="864"/>
      <c r="G1226" s="864"/>
      <c r="H1226" s="864"/>
      <c r="I1226" s="949"/>
      <c r="J1226" s="950"/>
      <c r="K1226" s="293"/>
      <c r="M1226" s="521"/>
      <c r="N1226" s="291"/>
      <c r="O1226" s="957"/>
      <c r="P1226" s="859" t="s">
        <v>134</v>
      </c>
      <c r="Q1226" s="864"/>
      <c r="R1226" s="864"/>
      <c r="S1226" s="864"/>
      <c r="T1226" s="864"/>
      <c r="U1226" s="949"/>
      <c r="V1226" s="950"/>
      <c r="W1226" s="293"/>
    </row>
    <row r="1227" spans="1:23" x14ac:dyDescent="0.25">
      <c r="A1227" s="138" t="str">
        <f>IF(COUNT('Séries-DWF'!$A$11:$A$50)&gt;'Etiquette DWF'!N1252,"X","")</f>
        <v/>
      </c>
      <c r="B1227" s="291"/>
      <c r="C1227" s="957"/>
      <c r="D1227" s="859" t="s">
        <v>135</v>
      </c>
      <c r="E1227" s="864"/>
      <c r="F1227" s="864"/>
      <c r="G1227" s="864"/>
      <c r="H1227" s="864"/>
      <c r="I1227" s="949"/>
      <c r="J1227" s="950"/>
      <c r="K1227" s="293"/>
      <c r="M1227" s="521"/>
      <c r="N1227" s="291"/>
      <c r="O1227" s="957"/>
      <c r="P1227" s="859" t="s">
        <v>135</v>
      </c>
      <c r="Q1227" s="864"/>
      <c r="R1227" s="864"/>
      <c r="S1227" s="864"/>
      <c r="T1227" s="864"/>
      <c r="U1227" s="949"/>
      <c r="V1227" s="950"/>
      <c r="W1227" s="293"/>
    </row>
    <row r="1228" spans="1:23" x14ac:dyDescent="0.25">
      <c r="A1228" s="138" t="str">
        <f>IF(COUNT('Séries-DWF'!$A$11:$A$50)&gt;'Etiquette DWF'!N1252,"X","")</f>
        <v/>
      </c>
      <c r="B1228" s="291"/>
      <c r="C1228" s="957"/>
      <c r="D1228" s="859" t="s">
        <v>136</v>
      </c>
      <c r="E1228" s="864"/>
      <c r="F1228" s="864"/>
      <c r="G1228" s="864"/>
      <c r="H1228" s="864"/>
      <c r="I1228" s="949"/>
      <c r="J1228" s="950"/>
      <c r="K1228" s="293"/>
      <c r="M1228" s="521"/>
      <c r="N1228" s="291"/>
      <c r="O1228" s="957"/>
      <c r="P1228" s="859" t="s">
        <v>136</v>
      </c>
      <c r="Q1228" s="864"/>
      <c r="R1228" s="864"/>
      <c r="S1228" s="864"/>
      <c r="T1228" s="864"/>
      <c r="U1228" s="949"/>
      <c r="V1228" s="950"/>
      <c r="W1228" s="293"/>
    </row>
    <row r="1229" spans="1:23" x14ac:dyDescent="0.25">
      <c r="A1229" s="138" t="str">
        <f>IF(COUNT('Séries-DWF'!$A$11:$A$50)&gt;'Etiquette DWF'!N1252,"X","")</f>
        <v/>
      </c>
      <c r="B1229" s="291"/>
      <c r="C1229" s="957"/>
      <c r="D1229" s="859" t="s">
        <v>137</v>
      </c>
      <c r="E1229" s="864"/>
      <c r="F1229" s="864"/>
      <c r="G1229" s="864"/>
      <c r="H1229" s="864"/>
      <c r="I1229" s="949"/>
      <c r="J1229" s="950"/>
      <c r="K1229" s="293"/>
      <c r="M1229" s="521"/>
      <c r="N1229" s="291"/>
      <c r="O1229" s="957"/>
      <c r="P1229" s="859" t="s">
        <v>137</v>
      </c>
      <c r="Q1229" s="864"/>
      <c r="R1229" s="864"/>
      <c r="S1229" s="864"/>
      <c r="T1229" s="864"/>
      <c r="U1229" s="949"/>
      <c r="V1229" s="950"/>
      <c r="W1229" s="293"/>
    </row>
    <row r="1230" spans="1:23" ht="15.75" thickBot="1" x14ac:dyDescent="0.3">
      <c r="A1230" s="138" t="str">
        <f>IF(COUNT('Séries-DWF'!$A$11:$A$50)&gt;'Etiquette DWF'!N1252,"X","")</f>
        <v/>
      </c>
      <c r="B1230" s="291"/>
      <c r="C1230" s="958"/>
      <c r="D1230" s="862" t="s">
        <v>138</v>
      </c>
      <c r="E1230" s="975"/>
      <c r="F1230" s="975"/>
      <c r="G1230" s="975"/>
      <c r="H1230" s="975"/>
      <c r="I1230" s="954"/>
      <c r="J1230" s="955"/>
      <c r="K1230" s="293"/>
      <c r="M1230" s="521"/>
      <c r="N1230" s="291"/>
      <c r="O1230" s="958"/>
      <c r="P1230" s="862" t="s">
        <v>138</v>
      </c>
      <c r="Q1230" s="975"/>
      <c r="R1230" s="975"/>
      <c r="S1230" s="975"/>
      <c r="T1230" s="975"/>
      <c r="U1230" s="954"/>
      <c r="V1230" s="955"/>
      <c r="W1230" s="293"/>
    </row>
    <row r="1231" spans="1:23" x14ac:dyDescent="0.25">
      <c r="A1231" s="138" t="str">
        <f>IF(COUNT('Séries-DWF'!$A$11:$A$50)&gt;'Etiquette DWF'!N1252,"X","")</f>
        <v/>
      </c>
      <c r="B1231" s="291"/>
      <c r="C1231" s="961" t="s">
        <v>145</v>
      </c>
      <c r="D1231" s="963" t="s">
        <v>146</v>
      </c>
      <c r="E1231" s="964"/>
      <c r="F1231" s="964"/>
      <c r="G1231" s="964"/>
      <c r="H1231" s="964"/>
      <c r="I1231" s="965"/>
      <c r="J1231" s="966"/>
      <c r="K1231" s="293"/>
      <c r="M1231" s="521"/>
      <c r="N1231" s="291"/>
      <c r="O1231" s="961" t="s">
        <v>145</v>
      </c>
      <c r="P1231" s="963" t="s">
        <v>146</v>
      </c>
      <c r="Q1231" s="964"/>
      <c r="R1231" s="964"/>
      <c r="S1231" s="964"/>
      <c r="T1231" s="964"/>
      <c r="U1231" s="965"/>
      <c r="V1231" s="966"/>
      <c r="W1231" s="293"/>
    </row>
    <row r="1232" spans="1:23" x14ac:dyDescent="0.25">
      <c r="A1232" s="138" t="str">
        <f>IF(COUNT('Séries-DWF'!$A$11:$A$50)&gt;'Etiquette DWF'!N1252,"X","")</f>
        <v/>
      </c>
      <c r="B1232" s="291"/>
      <c r="C1232" s="957"/>
      <c r="D1232" s="859" t="s">
        <v>147</v>
      </c>
      <c r="E1232" s="864"/>
      <c r="F1232" s="864"/>
      <c r="G1232" s="864"/>
      <c r="H1232" s="864"/>
      <c r="I1232" s="949"/>
      <c r="J1232" s="950"/>
      <c r="K1232" s="293"/>
      <c r="M1232" s="521"/>
      <c r="N1232" s="291"/>
      <c r="O1232" s="957"/>
      <c r="P1232" s="859" t="s">
        <v>147</v>
      </c>
      <c r="Q1232" s="864"/>
      <c r="R1232" s="864"/>
      <c r="S1232" s="864"/>
      <c r="T1232" s="864"/>
      <c r="U1232" s="949"/>
      <c r="V1232" s="950"/>
      <c r="W1232" s="293"/>
    </row>
    <row r="1233" spans="1:23" x14ac:dyDescent="0.25">
      <c r="A1233" s="138" t="str">
        <f>IF(COUNT('Séries-DWF'!$A$11:$A$50)&gt;'Etiquette DWF'!N1252,"X","")</f>
        <v/>
      </c>
      <c r="B1233" s="291"/>
      <c r="C1233" s="957"/>
      <c r="D1233" s="859" t="s">
        <v>148</v>
      </c>
      <c r="E1233" s="864"/>
      <c r="F1233" s="864"/>
      <c r="G1233" s="864"/>
      <c r="H1233" s="864"/>
      <c r="I1233" s="949"/>
      <c r="J1233" s="950"/>
      <c r="K1233" s="293"/>
      <c r="M1233" s="521"/>
      <c r="N1233" s="291"/>
      <c r="O1233" s="957"/>
      <c r="P1233" s="859" t="s">
        <v>148</v>
      </c>
      <c r="Q1233" s="864"/>
      <c r="R1233" s="864"/>
      <c r="S1233" s="864"/>
      <c r="T1233" s="864"/>
      <c r="U1233" s="949"/>
      <c r="V1233" s="950"/>
      <c r="W1233" s="293"/>
    </row>
    <row r="1234" spans="1:23" x14ac:dyDescent="0.25">
      <c r="A1234" s="138" t="str">
        <f>IF(COUNT('Séries-DWF'!$A$11:$A$50)&gt;'Etiquette DWF'!N1252,"X","")</f>
        <v/>
      </c>
      <c r="B1234" s="291"/>
      <c r="C1234" s="957"/>
      <c r="D1234" s="859" t="s">
        <v>149</v>
      </c>
      <c r="E1234" s="864"/>
      <c r="F1234" s="864"/>
      <c r="G1234" s="864"/>
      <c r="H1234" s="864"/>
      <c r="I1234" s="949"/>
      <c r="J1234" s="950"/>
      <c r="K1234" s="293"/>
      <c r="M1234" s="521"/>
      <c r="N1234" s="291"/>
      <c r="O1234" s="957"/>
      <c r="P1234" s="859" t="s">
        <v>149</v>
      </c>
      <c r="Q1234" s="864"/>
      <c r="R1234" s="864"/>
      <c r="S1234" s="864"/>
      <c r="T1234" s="864"/>
      <c r="U1234" s="949"/>
      <c r="V1234" s="950"/>
      <c r="W1234" s="293"/>
    </row>
    <row r="1235" spans="1:23" x14ac:dyDescent="0.25">
      <c r="A1235" s="138" t="str">
        <f>IF(COUNT('Séries-DWF'!$A$11:$A$50)&gt;'Etiquette DWF'!N1252,"X","")</f>
        <v/>
      </c>
      <c r="B1235" s="291"/>
      <c r="C1235" s="957"/>
      <c r="D1235" s="859" t="s">
        <v>150</v>
      </c>
      <c r="E1235" s="864"/>
      <c r="F1235" s="864"/>
      <c r="G1235" s="864"/>
      <c r="H1235" s="864"/>
      <c r="I1235" s="949"/>
      <c r="J1235" s="950"/>
      <c r="K1235" s="293"/>
      <c r="M1235" s="521"/>
      <c r="N1235" s="291"/>
      <c r="O1235" s="957"/>
      <c r="P1235" s="859" t="s">
        <v>150</v>
      </c>
      <c r="Q1235" s="864"/>
      <c r="R1235" s="864"/>
      <c r="S1235" s="864"/>
      <c r="T1235" s="864"/>
      <c r="U1235" s="949"/>
      <c r="V1235" s="950"/>
      <c r="W1235" s="293"/>
    </row>
    <row r="1236" spans="1:23" x14ac:dyDescent="0.25">
      <c r="A1236" s="138" t="str">
        <f>IF(COUNT('Séries-DWF'!$A$11:$A$50)&gt;'Etiquette DWF'!N1252,"X","")</f>
        <v/>
      </c>
      <c r="B1236" s="291"/>
      <c r="C1236" s="957"/>
      <c r="D1236" s="859" t="s">
        <v>151</v>
      </c>
      <c r="E1236" s="864"/>
      <c r="F1236" s="864"/>
      <c r="G1236" s="864"/>
      <c r="H1236" s="864"/>
      <c r="I1236" s="949"/>
      <c r="J1236" s="950"/>
      <c r="K1236" s="293"/>
      <c r="M1236" s="521"/>
      <c r="N1236" s="291"/>
      <c r="O1236" s="957"/>
      <c r="P1236" s="859" t="s">
        <v>151</v>
      </c>
      <c r="Q1236" s="864"/>
      <c r="R1236" s="864"/>
      <c r="S1236" s="864"/>
      <c r="T1236" s="864"/>
      <c r="U1236" s="949"/>
      <c r="V1236" s="950"/>
      <c r="W1236" s="293"/>
    </row>
    <row r="1237" spans="1:23" ht="15.75" thickBot="1" x14ac:dyDescent="0.3">
      <c r="A1237" s="138" t="str">
        <f>IF(COUNT('Séries-DWF'!$A$11:$A$50)&gt;'Etiquette DWF'!N1252,"X","")</f>
        <v/>
      </c>
      <c r="B1237" s="291"/>
      <c r="C1237" s="962"/>
      <c r="D1237" s="967" t="s">
        <v>152</v>
      </c>
      <c r="E1237" s="968"/>
      <c r="F1237" s="968"/>
      <c r="G1237" s="968"/>
      <c r="H1237" s="968"/>
      <c r="I1237" s="969"/>
      <c r="J1237" s="970"/>
      <c r="K1237" s="293"/>
      <c r="M1237" s="521"/>
      <c r="N1237" s="291"/>
      <c r="O1237" s="962"/>
      <c r="P1237" s="967" t="s">
        <v>152</v>
      </c>
      <c r="Q1237" s="968"/>
      <c r="R1237" s="968"/>
      <c r="S1237" s="968"/>
      <c r="T1237" s="968"/>
      <c r="U1237" s="969"/>
      <c r="V1237" s="970"/>
      <c r="W1237" s="293"/>
    </row>
    <row r="1238" spans="1:23" x14ac:dyDescent="0.25">
      <c r="A1238" s="138" t="str">
        <f>IF(COUNT('Séries-DWF'!$A$11:$A$50)&gt;'Etiquette DWF'!N1252,"X","")</f>
        <v/>
      </c>
      <c r="B1238" s="291"/>
      <c r="C1238" s="956" t="s">
        <v>126</v>
      </c>
      <c r="D1238" s="918" t="s">
        <v>263</v>
      </c>
      <c r="E1238" s="919"/>
      <c r="F1238" s="920"/>
      <c r="G1238" s="416" t="s">
        <v>174</v>
      </c>
      <c r="H1238" s="416"/>
      <c r="I1238" s="959"/>
      <c r="J1238" s="960"/>
      <c r="K1238" s="293"/>
      <c r="M1238" s="521"/>
      <c r="N1238" s="291"/>
      <c r="O1238" s="956" t="s">
        <v>126</v>
      </c>
      <c r="P1238" s="918" t="s">
        <v>263</v>
      </c>
      <c r="Q1238" s="919"/>
      <c r="R1238" s="920"/>
      <c r="S1238" s="416" t="s">
        <v>174</v>
      </c>
      <c r="T1238" s="416"/>
      <c r="U1238" s="959"/>
      <c r="V1238" s="960"/>
      <c r="W1238" s="293"/>
    </row>
    <row r="1239" spans="1:23" x14ac:dyDescent="0.25">
      <c r="A1239" s="138" t="str">
        <f>IF(COUNT('Séries-DWF'!$A$11:$A$50)&gt;'Etiquette DWF'!N1252,"X","")</f>
        <v/>
      </c>
      <c r="B1239" s="291"/>
      <c r="C1239" s="957"/>
      <c r="D1239" s="913" t="s">
        <v>128</v>
      </c>
      <c r="E1239" s="914"/>
      <c r="F1239" s="915"/>
      <c r="G1239" s="110" t="s">
        <v>266</v>
      </c>
      <c r="H1239" s="110"/>
      <c r="I1239" s="949"/>
      <c r="J1239" s="950"/>
      <c r="K1239" s="293"/>
      <c r="M1239" s="521"/>
      <c r="N1239" s="291"/>
      <c r="O1239" s="957"/>
      <c r="P1239" s="913" t="s">
        <v>128</v>
      </c>
      <c r="Q1239" s="914"/>
      <c r="R1239" s="915"/>
      <c r="S1239" s="110" t="s">
        <v>266</v>
      </c>
      <c r="T1239" s="110"/>
      <c r="U1239" s="949"/>
      <c r="V1239" s="950"/>
      <c r="W1239" s="293"/>
    </row>
    <row r="1240" spans="1:23" x14ac:dyDescent="0.25">
      <c r="A1240" s="138" t="str">
        <f>IF(COUNT('Séries-DWF'!$A$11:$A$50)&gt;'Etiquette DWF'!N1252,"X","")</f>
        <v/>
      </c>
      <c r="B1240" s="291"/>
      <c r="C1240" s="957"/>
      <c r="D1240" s="913" t="s">
        <v>264</v>
      </c>
      <c r="E1240" s="914"/>
      <c r="F1240" s="915"/>
      <c r="G1240" s="110" t="s">
        <v>265</v>
      </c>
      <c r="H1240" s="110"/>
      <c r="I1240" s="949"/>
      <c r="J1240" s="950"/>
      <c r="K1240" s="293"/>
      <c r="M1240" s="521"/>
      <c r="N1240" s="291"/>
      <c r="O1240" s="957"/>
      <c r="P1240" s="913" t="s">
        <v>264</v>
      </c>
      <c r="Q1240" s="914"/>
      <c r="R1240" s="915"/>
      <c r="S1240" s="110" t="s">
        <v>265</v>
      </c>
      <c r="T1240" s="110"/>
      <c r="U1240" s="949"/>
      <c r="V1240" s="950"/>
      <c r="W1240" s="293"/>
    </row>
    <row r="1241" spans="1:23" x14ac:dyDescent="0.25">
      <c r="A1241" s="138" t="str">
        <f>IF(COUNT('Séries-DWF'!$A$11:$A$50)&gt;'Etiquette DWF'!N1252,"X","")</f>
        <v/>
      </c>
      <c r="B1241" s="291"/>
      <c r="C1241" s="957"/>
      <c r="D1241" s="533" t="s">
        <v>267</v>
      </c>
      <c r="E1241" s="518"/>
      <c r="F1241" s="518"/>
      <c r="G1241" s="110" t="s">
        <v>164</v>
      </c>
      <c r="H1241" s="110"/>
      <c r="I1241" s="949"/>
      <c r="J1241" s="950"/>
      <c r="K1241" s="293"/>
      <c r="M1241" s="521"/>
      <c r="N1241" s="291"/>
      <c r="O1241" s="957"/>
      <c r="P1241" s="533" t="s">
        <v>267</v>
      </c>
      <c r="Q1241" s="518"/>
      <c r="R1241" s="518"/>
      <c r="S1241" s="110" t="s">
        <v>164</v>
      </c>
      <c r="T1241" s="110"/>
      <c r="U1241" s="949"/>
      <c r="V1241" s="950"/>
      <c r="W1241" s="293"/>
    </row>
    <row r="1242" spans="1:23" ht="15.75" thickBot="1" x14ac:dyDescent="0.3">
      <c r="A1242" s="138" t="str">
        <f>IF(COUNT('Séries-DWF'!$A$11:$A$50)&gt;'Etiquette DWF'!N1252,"X","")</f>
        <v/>
      </c>
      <c r="B1242" s="291"/>
      <c r="C1242" s="958"/>
      <c r="D1242" s="534" t="s">
        <v>268</v>
      </c>
      <c r="E1242" s="519"/>
      <c r="F1242" s="519"/>
      <c r="G1242" s="3" t="s">
        <v>164</v>
      </c>
      <c r="H1242" s="3"/>
      <c r="I1242" s="954"/>
      <c r="J1242" s="955"/>
      <c r="K1242" s="293"/>
      <c r="M1242" s="521"/>
      <c r="N1242" s="291"/>
      <c r="O1242" s="958"/>
      <c r="P1242" s="534" t="s">
        <v>268</v>
      </c>
      <c r="Q1242" s="519"/>
      <c r="R1242" s="519"/>
      <c r="S1242" s="3" t="s">
        <v>164</v>
      </c>
      <c r="T1242" s="3"/>
      <c r="U1242" s="954"/>
      <c r="V1242" s="955"/>
      <c r="W1242" s="293"/>
    </row>
    <row r="1243" spans="1:23" ht="15.75" thickBot="1" x14ac:dyDescent="0.3">
      <c r="A1243" s="138" t="str">
        <f>IF(COUNT('Séries-DWF'!$A$11:$A$50)&gt;'Etiquette DWF'!N1252,"X","")</f>
        <v/>
      </c>
      <c r="B1243" s="291"/>
      <c r="C1243" s="292"/>
      <c r="D1243" s="292"/>
      <c r="E1243" s="292"/>
      <c r="F1243" s="292"/>
      <c r="G1243" s="292"/>
      <c r="H1243" s="292"/>
      <c r="I1243" s="292"/>
      <c r="J1243" s="292"/>
      <c r="K1243" s="293"/>
      <c r="M1243" s="521"/>
      <c r="N1243" s="291"/>
      <c r="O1243" s="292"/>
      <c r="P1243" s="292"/>
      <c r="Q1243" s="292"/>
      <c r="R1243" s="292"/>
      <c r="S1243" s="292"/>
      <c r="T1243" s="292"/>
      <c r="U1243" s="292"/>
      <c r="V1243" s="292"/>
      <c r="W1243" s="293"/>
    </row>
    <row r="1244" spans="1:23" ht="18.75" x14ac:dyDescent="0.3">
      <c r="A1244" s="138" t="str">
        <f>IF(COUNT('Séries-DWF'!$A$11:$A$50)&gt;'Etiquette DWF'!N1252,"X","")</f>
        <v/>
      </c>
      <c r="B1244" s="291"/>
      <c r="C1244" s="901" t="s">
        <v>269</v>
      </c>
      <c r="D1244" s="902"/>
      <c r="E1244" s="902"/>
      <c r="F1244" s="902"/>
      <c r="G1244" s="902"/>
      <c r="H1244" s="902"/>
      <c r="I1244" s="902"/>
      <c r="J1244" s="903"/>
      <c r="K1244" s="293"/>
      <c r="M1244" s="521"/>
      <c r="N1244" s="291"/>
      <c r="O1244" s="901" t="s">
        <v>269</v>
      </c>
      <c r="P1244" s="902"/>
      <c r="Q1244" s="902"/>
      <c r="R1244" s="902"/>
      <c r="S1244" s="902"/>
      <c r="T1244" s="902"/>
      <c r="U1244" s="902"/>
      <c r="V1244" s="903"/>
      <c r="W1244" s="293"/>
    </row>
    <row r="1245" spans="1:23" x14ac:dyDescent="0.25">
      <c r="A1245" s="138" t="str">
        <f>IF(COUNT('Séries-DWF'!$A$11:$A$50)&gt;'Etiquette DWF'!N1252,"X","")</f>
        <v/>
      </c>
      <c r="B1245" s="291"/>
      <c r="C1245" s="904"/>
      <c r="D1245" s="905"/>
      <c r="E1245" s="905"/>
      <c r="F1245" s="905"/>
      <c r="G1245" s="905"/>
      <c r="H1245" s="905"/>
      <c r="I1245" s="905"/>
      <c r="J1245" s="906"/>
      <c r="K1245" s="293"/>
      <c r="M1245" s="521"/>
      <c r="N1245" s="291"/>
      <c r="O1245" s="904"/>
      <c r="P1245" s="905"/>
      <c r="Q1245" s="905"/>
      <c r="R1245" s="905"/>
      <c r="S1245" s="905"/>
      <c r="T1245" s="905"/>
      <c r="U1245" s="905"/>
      <c r="V1245" s="906"/>
      <c r="W1245" s="293"/>
    </row>
    <row r="1246" spans="1:23" x14ac:dyDescent="0.25">
      <c r="A1246" s="138" t="str">
        <f>IF(COUNT('Séries-DWF'!$A$11:$A$50)&gt;'Etiquette DWF'!N1252,"X","")</f>
        <v/>
      </c>
      <c r="B1246" s="291"/>
      <c r="C1246" s="907"/>
      <c r="D1246" s="908"/>
      <c r="E1246" s="908"/>
      <c r="F1246" s="908"/>
      <c r="G1246" s="908"/>
      <c r="H1246" s="908"/>
      <c r="I1246" s="908"/>
      <c r="J1246" s="909"/>
      <c r="K1246" s="293"/>
      <c r="M1246" s="521"/>
      <c r="N1246" s="291"/>
      <c r="O1246" s="907"/>
      <c r="P1246" s="908"/>
      <c r="Q1246" s="908"/>
      <c r="R1246" s="908"/>
      <c r="S1246" s="908"/>
      <c r="T1246" s="908"/>
      <c r="U1246" s="908"/>
      <c r="V1246" s="909"/>
      <c r="W1246" s="293"/>
    </row>
    <row r="1247" spans="1:23" x14ac:dyDescent="0.25">
      <c r="A1247" s="138" t="str">
        <f>IF(COUNT('Séries-DWF'!$A$11:$A$50)&gt;'Etiquette DWF'!N1252,"X","")</f>
        <v/>
      </c>
      <c r="B1247" s="291"/>
      <c r="C1247" s="907"/>
      <c r="D1247" s="908"/>
      <c r="E1247" s="908"/>
      <c r="F1247" s="908"/>
      <c r="G1247" s="908"/>
      <c r="H1247" s="908"/>
      <c r="I1247" s="908"/>
      <c r="J1247" s="909"/>
      <c r="K1247" s="293"/>
      <c r="M1247" s="521"/>
      <c r="N1247" s="291"/>
      <c r="O1247" s="907"/>
      <c r="P1247" s="908"/>
      <c r="Q1247" s="908"/>
      <c r="R1247" s="908"/>
      <c r="S1247" s="908"/>
      <c r="T1247" s="908"/>
      <c r="U1247" s="908"/>
      <c r="V1247" s="909"/>
      <c r="W1247" s="293"/>
    </row>
    <row r="1248" spans="1:23" ht="15.75" thickBot="1" x14ac:dyDescent="0.3">
      <c r="A1248" s="138" t="str">
        <f>IF(COUNT('Séries-DWF'!$A$11:$A$50)&gt;'Etiquette DWF'!N1252,"X","")</f>
        <v/>
      </c>
      <c r="B1248" s="291"/>
      <c r="C1248" s="910"/>
      <c r="D1248" s="911"/>
      <c r="E1248" s="911"/>
      <c r="F1248" s="911"/>
      <c r="G1248" s="911"/>
      <c r="H1248" s="911"/>
      <c r="I1248" s="911"/>
      <c r="J1248" s="912"/>
      <c r="K1248" s="293"/>
      <c r="M1248" s="521"/>
      <c r="N1248" s="291"/>
      <c r="O1248" s="910"/>
      <c r="P1248" s="911"/>
      <c r="Q1248" s="911"/>
      <c r="R1248" s="911"/>
      <c r="S1248" s="911"/>
      <c r="T1248" s="911"/>
      <c r="U1248" s="911"/>
      <c r="V1248" s="912"/>
      <c r="W1248" s="293"/>
    </row>
    <row r="1249" spans="1:23" ht="15.75" thickBot="1" x14ac:dyDescent="0.3">
      <c r="A1249" s="138" t="str">
        <f>IF(COUNT('Séries-DWF'!$A$11:$A$50)&gt;'Etiquette DWF'!N1252,"X","")</f>
        <v/>
      </c>
      <c r="B1249" s="294"/>
      <c r="C1249" s="295"/>
      <c r="D1249" s="295"/>
      <c r="E1249" s="295"/>
      <c r="F1249" s="295"/>
      <c r="G1249" s="295"/>
      <c r="H1249" s="295"/>
      <c r="I1249" s="295"/>
      <c r="J1249" s="295"/>
      <c r="K1249" s="296"/>
      <c r="M1249" s="521"/>
      <c r="N1249" s="294"/>
      <c r="O1249" s="295"/>
      <c r="P1249" s="295"/>
      <c r="Q1249" s="295"/>
      <c r="R1249" s="295"/>
      <c r="S1249" s="295"/>
      <c r="T1249" s="295"/>
      <c r="U1249" s="295"/>
      <c r="V1249" s="295"/>
      <c r="W1249" s="296"/>
    </row>
    <row r="1250" spans="1:23" ht="15" customHeight="1" x14ac:dyDescent="0.25">
      <c r="A1250" s="138" t="str">
        <f>IF(COUNT('Séries-DWF'!$A$11:$A$50)&gt;'Etiquette DWF'!N1252,"X","")</f>
        <v/>
      </c>
      <c r="B1250" s="522"/>
      <c r="C1250" s="522"/>
      <c r="D1250" s="522"/>
      <c r="E1250" s="522"/>
      <c r="F1250" s="522"/>
      <c r="G1250" s="522"/>
      <c r="H1250" s="522"/>
      <c r="I1250" s="522"/>
      <c r="J1250" s="522"/>
      <c r="K1250" s="522"/>
      <c r="L1250" s="522"/>
      <c r="M1250" s="523"/>
      <c r="N1250" s="522"/>
      <c r="O1250" s="522"/>
      <c r="P1250" s="522"/>
      <c r="Q1250" s="522"/>
      <c r="R1250" s="522"/>
      <c r="S1250" s="522"/>
      <c r="T1250" s="522"/>
      <c r="U1250" s="522"/>
      <c r="V1250" s="522"/>
      <c r="W1250" s="522"/>
    </row>
    <row r="1251" spans="1:23" ht="15" customHeight="1" thickBot="1" x14ac:dyDescent="0.3">
      <c r="A1251" s="138" t="str">
        <f>IF(COUNT('Séries-DWF'!$A$11:$A$50)&gt;'Etiquette DWF'!N1252,"X","")</f>
        <v/>
      </c>
      <c r="M1251" s="521"/>
    </row>
    <row r="1252" spans="1:23" x14ac:dyDescent="0.25">
      <c r="A1252" s="138" t="str">
        <f>IF(COUNT('Séries-DWF'!$A$11:$A$50)&gt;'Etiquette DWF'!N1252,"X","")</f>
        <v/>
      </c>
      <c r="B1252" s="137">
        <f>N1202+1</f>
        <v>50</v>
      </c>
      <c r="C1252" s="289"/>
      <c r="D1252" s="289"/>
      <c r="E1252" s="289"/>
      <c r="F1252" s="289"/>
      <c r="G1252" s="289"/>
      <c r="H1252" s="289"/>
      <c r="I1252" s="289"/>
      <c r="J1252" s="289"/>
      <c r="K1252" s="290"/>
      <c r="M1252" s="521"/>
      <c r="N1252" s="137">
        <f>B1252+1</f>
        <v>51</v>
      </c>
      <c r="O1252" s="289"/>
      <c r="P1252" s="289"/>
      <c r="Q1252" s="289"/>
      <c r="R1252" s="289"/>
      <c r="S1252" s="289"/>
      <c r="T1252" s="289"/>
      <c r="U1252" s="289"/>
      <c r="V1252" s="289"/>
      <c r="W1252" s="290"/>
    </row>
    <row r="1253" spans="1:23" ht="23.25" x14ac:dyDescent="0.35">
      <c r="A1253" s="138" t="str">
        <f>IF(COUNT('Séries-DWF'!$A$11:$A$50)&gt;'Etiquette DWF'!N1252,"X","")</f>
        <v/>
      </c>
      <c r="B1253" s="291"/>
      <c r="C1253" s="931" t="s">
        <v>246</v>
      </c>
      <c r="D1253" s="931"/>
      <c r="E1253" s="953">
        <f ca="1">OFFSET('Séries-DWF'!$A$11,B1252,13)</f>
        <v>0</v>
      </c>
      <c r="F1253" s="953"/>
      <c r="G1253" s="953"/>
      <c r="H1253" s="953"/>
      <c r="I1253" s="953"/>
      <c r="J1253" s="953"/>
      <c r="K1253" s="293"/>
      <c r="M1253" s="521"/>
      <c r="N1253" s="291"/>
      <c r="O1253" s="931" t="s">
        <v>246</v>
      </c>
      <c r="P1253" s="931"/>
      <c r="Q1253" s="953">
        <f ca="1">OFFSET('Séries-DWF'!$A$11,N1252,13)</f>
        <v>0</v>
      </c>
      <c r="R1253" s="953"/>
      <c r="S1253" s="953"/>
      <c r="T1253" s="953"/>
      <c r="U1253" s="953"/>
      <c r="V1253" s="953"/>
      <c r="W1253" s="293"/>
    </row>
    <row r="1254" spans="1:23" x14ac:dyDescent="0.25">
      <c r="A1254" s="138" t="str">
        <f>IF(COUNT('Séries-DWF'!$A$11:$A$50)&gt;'Etiquette DWF'!N1252,"X","")</f>
        <v/>
      </c>
      <c r="B1254" s="291"/>
      <c r="C1254" s="945"/>
      <c r="D1254" s="945"/>
      <c r="E1254" s="945"/>
      <c r="F1254" s="945"/>
      <c r="G1254" s="945"/>
      <c r="H1254" s="945"/>
      <c r="I1254" s="945"/>
      <c r="J1254" s="945"/>
      <c r="K1254" s="293"/>
      <c r="M1254" s="521"/>
      <c r="N1254" s="291"/>
      <c r="O1254" s="945"/>
      <c r="P1254" s="945"/>
      <c r="Q1254" s="945"/>
      <c r="R1254" s="945"/>
      <c r="S1254" s="945"/>
      <c r="T1254" s="945"/>
      <c r="U1254" s="945"/>
      <c r="V1254" s="945"/>
      <c r="W1254" s="293"/>
    </row>
    <row r="1255" spans="1:23" ht="21" x14ac:dyDescent="0.35">
      <c r="A1255" s="138" t="str">
        <f>IF(COUNT('Séries-DWF'!$A$11:$A$50)&gt;'Etiquette DWF'!N1252,"X","")</f>
        <v/>
      </c>
      <c r="B1255" s="291"/>
      <c r="C1255" s="931" t="s">
        <v>39</v>
      </c>
      <c r="D1255" s="931"/>
      <c r="E1255" s="932">
        <f ca="1">OFFSET('Séries-DWF'!$A$11,B1252,0)</f>
        <v>0</v>
      </c>
      <c r="F1255" s="932"/>
      <c r="G1255" s="948" t="s">
        <v>67</v>
      </c>
      <c r="H1255" s="948"/>
      <c r="I1255" s="932">
        <f ca="1">OFFSET('Séries-DWF'!$A$11,B1252,6)</f>
        <v>0</v>
      </c>
      <c r="J1255" s="932"/>
      <c r="K1255" s="293"/>
      <c r="M1255" s="521"/>
      <c r="N1255" s="291"/>
      <c r="O1255" s="931" t="s">
        <v>39</v>
      </c>
      <c r="P1255" s="931"/>
      <c r="Q1255" s="932">
        <f ca="1">OFFSET('Séries-DWF'!$A$11,N1252,0)</f>
        <v>0</v>
      </c>
      <c r="R1255" s="932"/>
      <c r="S1255" s="948" t="s">
        <v>67</v>
      </c>
      <c r="T1255" s="948"/>
      <c r="U1255" s="932">
        <f ca="1">OFFSET('Séries-DWF'!$A$11,N1252,6)</f>
        <v>0</v>
      </c>
      <c r="V1255" s="932"/>
      <c r="W1255" s="293"/>
    </row>
    <row r="1256" spans="1:23" ht="23.25" x14ac:dyDescent="0.35">
      <c r="A1256" s="138" t="str">
        <f>IF(COUNT('Séries-DWF'!$A$11:$A$50)&gt;'Etiquette DWF'!N1252,"X","")</f>
        <v/>
      </c>
      <c r="B1256" s="291"/>
      <c r="C1256" s="931" t="s">
        <v>1</v>
      </c>
      <c r="D1256" s="931"/>
      <c r="E1256" s="953">
        <f ca="1">OFFSET('Séries-DWF'!$A$11,B1252,9)</f>
        <v>0</v>
      </c>
      <c r="F1256" s="953"/>
      <c r="G1256" s="948" t="s">
        <v>2</v>
      </c>
      <c r="H1256" s="948"/>
      <c r="I1256" s="932">
        <f ca="1">OFFSET('Séries-DWF'!$A$11,B1252,10)</f>
        <v>0</v>
      </c>
      <c r="J1256" s="932"/>
      <c r="K1256" s="293"/>
      <c r="M1256" s="521"/>
      <c r="N1256" s="291"/>
      <c r="O1256" s="931" t="s">
        <v>1</v>
      </c>
      <c r="P1256" s="931"/>
      <c r="Q1256" s="953">
        <f ca="1">OFFSET('Séries-DWF'!$A$11,N1252,9)</f>
        <v>0</v>
      </c>
      <c r="R1256" s="953"/>
      <c r="S1256" s="948" t="s">
        <v>2</v>
      </c>
      <c r="T1256" s="948"/>
      <c r="U1256" s="932">
        <f ca="1">OFFSET('Séries-DWF'!$A$11,N1252,10)</f>
        <v>0</v>
      </c>
      <c r="V1256" s="932"/>
      <c r="W1256" s="293"/>
    </row>
    <row r="1257" spans="1:23" ht="21" x14ac:dyDescent="0.35">
      <c r="A1257" s="138" t="str">
        <f>IF(COUNT('Séries-DWF'!$A$11:$A$50)&gt;'Etiquette DWF'!N1252,"X","")</f>
        <v/>
      </c>
      <c r="B1257" s="291"/>
      <c r="C1257" s="520" t="s">
        <v>258</v>
      </c>
      <c r="D1257" s="520"/>
      <c r="E1257" s="527">
        <f ca="1">OFFSET('Séries-DWF'!$A$11,B1252,11)</f>
        <v>0</v>
      </c>
      <c r="F1257" s="525"/>
      <c r="G1257" s="866" t="s">
        <v>270</v>
      </c>
      <c r="H1257" s="866"/>
      <c r="I1257" s="527">
        <f ca="1">OFFSET('Séries-DWF'!$A$11,B1252,8)</f>
        <v>0</v>
      </c>
      <c r="J1257" s="527"/>
      <c r="K1257" s="293"/>
      <c r="M1257" s="521"/>
      <c r="N1257" s="291"/>
      <c r="O1257" s="520" t="s">
        <v>258</v>
      </c>
      <c r="P1257" s="520"/>
      <c r="Q1257" s="527">
        <f ca="1">OFFSET('Séries-DWF'!$A$11,N1252,11)</f>
        <v>0</v>
      </c>
      <c r="R1257" s="525"/>
      <c r="S1257" s="866" t="s">
        <v>270</v>
      </c>
      <c r="T1257" s="866"/>
      <c r="U1257" s="527">
        <f ca="1">OFFSET('Séries-DWF'!$A$11,N1252,8)</f>
        <v>0</v>
      </c>
      <c r="V1257" s="527"/>
      <c r="W1257" s="293"/>
    </row>
    <row r="1258" spans="1:23" ht="18.75" x14ac:dyDescent="0.3">
      <c r="A1258" s="138" t="str">
        <f>IF(COUNT('Séries-DWF'!$A$11:$A$50)&gt;'Etiquette DWF'!N1252,"X","")</f>
        <v/>
      </c>
      <c r="B1258" s="291"/>
      <c r="C1258" s="952" t="s">
        <v>68</v>
      </c>
      <c r="D1258" s="952"/>
      <c r="E1258" s="866" t="s">
        <v>69</v>
      </c>
      <c r="F1258" s="866"/>
      <c r="G1258" s="951">
        <f ca="1">OFFSET('Séries-DWF'!$A$11,B1252,2)</f>
        <v>0</v>
      </c>
      <c r="H1258" s="951"/>
      <c r="I1258" s="951"/>
      <c r="J1258" s="951"/>
      <c r="K1258" s="293"/>
      <c r="M1258" s="521"/>
      <c r="N1258" s="291"/>
      <c r="O1258" s="952" t="s">
        <v>68</v>
      </c>
      <c r="P1258" s="952"/>
      <c r="Q1258" s="866" t="s">
        <v>69</v>
      </c>
      <c r="R1258" s="866"/>
      <c r="S1258" s="951">
        <f ca="1">OFFSET('Séries-DWF'!$A$11,N1252,2)</f>
        <v>0</v>
      </c>
      <c r="T1258" s="951"/>
      <c r="U1258" s="951"/>
      <c r="V1258" s="951"/>
      <c r="W1258" s="293"/>
    </row>
    <row r="1259" spans="1:23" ht="18.75" x14ac:dyDescent="0.3">
      <c r="A1259" s="138" t="str">
        <f>IF(COUNT('Séries-DWF'!$A$11:$A$50)&gt;'Etiquette DWF'!N1252,"X","")</f>
        <v/>
      </c>
      <c r="B1259" s="291"/>
      <c r="C1259" s="952"/>
      <c r="D1259" s="952"/>
      <c r="E1259" s="866" t="s">
        <v>70</v>
      </c>
      <c r="F1259" s="866"/>
      <c r="G1259" s="951">
        <f ca="1">OFFSET('Séries-DWF'!$A$11,B1252,3)</f>
        <v>0</v>
      </c>
      <c r="H1259" s="951"/>
      <c r="I1259" s="951"/>
      <c r="J1259" s="951"/>
      <c r="K1259" s="293"/>
      <c r="M1259" s="521"/>
      <c r="N1259" s="291"/>
      <c r="O1259" s="952"/>
      <c r="P1259" s="952"/>
      <c r="Q1259" s="866" t="s">
        <v>70</v>
      </c>
      <c r="R1259" s="866"/>
      <c r="S1259" s="951">
        <f ca="1">OFFSET('Séries-DWF'!$A$11,N1252,3)</f>
        <v>0</v>
      </c>
      <c r="T1259" s="951"/>
      <c r="U1259" s="951"/>
      <c r="V1259" s="951"/>
      <c r="W1259" s="293"/>
    </row>
    <row r="1260" spans="1:23" ht="18.75" x14ac:dyDescent="0.3">
      <c r="A1260" s="138" t="str">
        <f>IF(COUNT('Séries-DWF'!$A$11:$A$50)&gt;'Etiquette DWF'!N1252,"X","")</f>
        <v/>
      </c>
      <c r="B1260" s="291"/>
      <c r="C1260" s="952"/>
      <c r="D1260" s="952"/>
      <c r="E1260" s="866" t="s">
        <v>257</v>
      </c>
      <c r="F1260" s="866"/>
      <c r="G1260" s="951">
        <f ca="1">OFFSET('Séries-DWF'!$A$11,B1252,4)</f>
        <v>0</v>
      </c>
      <c r="H1260" s="951"/>
      <c r="I1260" s="951"/>
      <c r="J1260" s="951"/>
      <c r="K1260" s="293"/>
      <c r="M1260" s="521"/>
      <c r="N1260" s="291"/>
      <c r="O1260" s="952"/>
      <c r="P1260" s="952"/>
      <c r="Q1260" s="866" t="s">
        <v>257</v>
      </c>
      <c r="R1260" s="866"/>
      <c r="S1260" s="951">
        <f ca="1">OFFSET('Séries-DWF'!$A$11,N1252,4)</f>
        <v>0</v>
      </c>
      <c r="T1260" s="951"/>
      <c r="U1260" s="951"/>
      <c r="V1260" s="951"/>
      <c r="W1260" s="293"/>
    </row>
    <row r="1261" spans="1:23" ht="21" x14ac:dyDescent="0.35">
      <c r="A1261" s="138" t="str">
        <f>IF(COUNT('Séries-DWF'!$A$11:$A$50)&gt;'Etiquette DWF'!N1252,"X","")</f>
        <v/>
      </c>
      <c r="B1261" s="291"/>
      <c r="C1261" s="952"/>
      <c r="D1261" s="952"/>
      <c r="E1261" s="866" t="s">
        <v>71</v>
      </c>
      <c r="F1261" s="866"/>
      <c r="G1261" s="947">
        <f ca="1">OFFSET('Séries-DWF'!$A$11,B1252,5)</f>
        <v>0</v>
      </c>
      <c r="H1261" s="947"/>
      <c r="I1261" s="947"/>
      <c r="J1261" s="947"/>
      <c r="K1261" s="293"/>
      <c r="M1261" s="521"/>
      <c r="N1261" s="291"/>
      <c r="O1261" s="952"/>
      <c r="P1261" s="952"/>
      <c r="Q1261" s="866" t="s">
        <v>71</v>
      </c>
      <c r="R1261" s="866"/>
      <c r="S1261" s="947">
        <f ca="1">OFFSET('Séries-DWF'!$A$11,N1252,5)</f>
        <v>0</v>
      </c>
      <c r="T1261" s="947"/>
      <c r="U1261" s="947"/>
      <c r="V1261" s="947"/>
      <c r="W1261" s="293"/>
    </row>
    <row r="1262" spans="1:23" ht="21" x14ac:dyDescent="0.35">
      <c r="A1262" s="138" t="str">
        <f>IF(COUNT('Séries-DWF'!$A$11:$A$50)&gt;'Etiquette DWF'!N1252,"X","")</f>
        <v/>
      </c>
      <c r="B1262" s="291"/>
      <c r="C1262" s="931" t="s">
        <v>248</v>
      </c>
      <c r="D1262" s="931"/>
      <c r="E1262" s="948" t="str">
        <f ca="1">IF(E1253="","",IF(OR(E1253="DWF",E1253="DNF"),"Distance","Temps"))</f>
        <v>Temps</v>
      </c>
      <c r="F1262" s="948"/>
      <c r="G1262" s="525">
        <f ca="1">OFFSET('Séries-DWF'!$A$11,B1252,18)</f>
        <v>0</v>
      </c>
      <c r="H1262" s="524">
        <f ca="1">OFFSET('Séries-DWF'!$A$11,B1252,19)</f>
        <v>0</v>
      </c>
      <c r="I1262" s="526">
        <f ca="1">OFFSET('Séries-DWF'!$A$11,B1252,20)</f>
        <v>0</v>
      </c>
      <c r="J1262" s="524">
        <f ca="1">OFFSET('Séries-DWF'!$A$11,B1252,21)</f>
        <v>0</v>
      </c>
      <c r="K1262" s="293"/>
      <c r="M1262" s="521"/>
      <c r="N1262" s="291"/>
      <c r="O1262" s="931" t="s">
        <v>248</v>
      </c>
      <c r="P1262" s="931"/>
      <c r="Q1262" s="948" t="str">
        <f ca="1">IF(Q1253="","",IF(OR(Q1253="DWF",Q1253="DNF"),"Distance","Temps"))</f>
        <v>Temps</v>
      </c>
      <c r="R1262" s="948"/>
      <c r="S1262" s="525">
        <f ca="1">OFFSET('Séries-DWF'!$A$11,N1252,18)</f>
        <v>0</v>
      </c>
      <c r="T1262" s="524">
        <f ca="1">OFFSET('Séries-DWF'!$A$11,N1252,19)</f>
        <v>0</v>
      </c>
      <c r="U1262" s="526">
        <f ca="1">OFFSET('Séries-DWF'!$A$11,N1252,20)</f>
        <v>0</v>
      </c>
      <c r="V1262" s="524">
        <f ca="1">OFFSET('Séries-DWF'!$A$11,N1252,21)</f>
        <v>0</v>
      </c>
      <c r="W1262" s="293"/>
    </row>
    <row r="1263" spans="1:23" ht="18.75" customHeight="1" x14ac:dyDescent="0.3">
      <c r="A1263" s="138" t="str">
        <f>IF(COUNT('Séries-DWF'!$A$11:$A$50)&gt;'Etiquette DWF'!N1252,"X","")</f>
        <v/>
      </c>
      <c r="B1263" s="291"/>
      <c r="C1263" s="931"/>
      <c r="D1263" s="931"/>
      <c r="E1263" s="933" t="s">
        <v>273</v>
      </c>
      <c r="F1263" s="514" t="s">
        <v>271</v>
      </c>
      <c r="G1263" s="528">
        <f ca="1">OFFSET('Séries-DWF'!$A$11,B1252,14)</f>
        <v>0</v>
      </c>
      <c r="H1263" s="529">
        <f ca="1">OFFSET('Séries-DWF'!$A$11,B1252,15)</f>
        <v>0</v>
      </c>
      <c r="I1263" s="528">
        <f ca="1">OFFSET('Séries-DWF'!$A$11,B1252,16)</f>
        <v>0</v>
      </c>
      <c r="J1263" s="529">
        <f ca="1">OFFSET('Séries-DWF'!$A$11,B1252,17)</f>
        <v>0</v>
      </c>
      <c r="K1263" s="293"/>
      <c r="M1263" s="521"/>
      <c r="N1263" s="291"/>
      <c r="O1263" s="931"/>
      <c r="P1263" s="931"/>
      <c r="Q1263" s="933" t="s">
        <v>273</v>
      </c>
      <c r="R1263" s="514" t="s">
        <v>271</v>
      </c>
      <c r="S1263" s="528">
        <f ca="1">OFFSET('Séries-DWF'!$A$11,N1252,14)</f>
        <v>0</v>
      </c>
      <c r="T1263" s="529">
        <f ca="1">OFFSET('Séries-DWF'!$A$11,N1252,15)</f>
        <v>0</v>
      </c>
      <c r="U1263" s="528">
        <f ca="1">OFFSET('Séries-DWF'!$A$11,N1252,16)</f>
        <v>0</v>
      </c>
      <c r="V1263" s="529">
        <f ca="1">OFFSET('Séries-DWF'!$A$11,N1252,17)</f>
        <v>0</v>
      </c>
      <c r="W1263" s="293"/>
    </row>
    <row r="1264" spans="1:23" ht="18.75" x14ac:dyDescent="0.3">
      <c r="A1264" s="138" t="str">
        <f>IF(COUNT('Séries-DWF'!$A$11:$A$50)&gt;'Etiquette DWF'!N1252,"X","")</f>
        <v/>
      </c>
      <c r="B1264" s="291"/>
      <c r="C1264" s="931"/>
      <c r="D1264" s="931"/>
      <c r="E1264" s="933"/>
      <c r="F1264" s="514" t="s">
        <v>272</v>
      </c>
      <c r="G1264" s="528">
        <f ca="1">OFFSET('Séries-DWF'!$A$11,B1252,22)</f>
        <v>0</v>
      </c>
      <c r="H1264" s="529">
        <f ca="1">OFFSET('Séries-DWF'!$A$11,B1252,23)</f>
        <v>0</v>
      </c>
      <c r="I1264" s="528">
        <f ca="1">OFFSET('Séries-DWF'!$A$11,B1252,24)</f>
        <v>0</v>
      </c>
      <c r="J1264" s="529">
        <f ca="1">OFFSET('Séries-DWF'!$A$11,B1252,25)</f>
        <v>0</v>
      </c>
      <c r="K1264" s="293"/>
      <c r="M1264" s="521"/>
      <c r="N1264" s="291"/>
      <c r="O1264" s="931"/>
      <c r="P1264" s="931"/>
      <c r="Q1264" s="933"/>
      <c r="R1264" s="514" t="s">
        <v>272</v>
      </c>
      <c r="S1264" s="528">
        <f ca="1">OFFSET('Séries-DWF'!$A$11,N1252,22)</f>
        <v>0</v>
      </c>
      <c r="T1264" s="529">
        <f ca="1">OFFSET('Séries-DWF'!$A$11,N1252,23)</f>
        <v>0</v>
      </c>
      <c r="U1264" s="528">
        <f ca="1">OFFSET('Séries-DWF'!$A$11,N1252,24)</f>
        <v>0</v>
      </c>
      <c r="V1264" s="529">
        <f ca="1">OFFSET('Séries-DWF'!$A$11,N1252,25)</f>
        <v>0</v>
      </c>
      <c r="W1264" s="293"/>
    </row>
    <row r="1265" spans="1:23" x14ac:dyDescent="0.25">
      <c r="A1265" s="138" t="str">
        <f>IF(COUNT('Séries-DWF'!$A$11:$A$50)&gt;'Etiquette DWF'!N1252,"X","")</f>
        <v/>
      </c>
      <c r="B1265" s="291"/>
      <c r="C1265" s="945"/>
      <c r="D1265" s="945"/>
      <c r="E1265" s="945"/>
      <c r="F1265" s="945"/>
      <c r="G1265" s="945"/>
      <c r="H1265" s="945"/>
      <c r="I1265" s="945"/>
      <c r="J1265" s="945"/>
      <c r="K1265" s="293"/>
      <c r="M1265" s="521"/>
      <c r="N1265" s="291"/>
      <c r="O1265" s="945"/>
      <c r="P1265" s="945"/>
      <c r="Q1265" s="945"/>
      <c r="R1265" s="945"/>
      <c r="S1265" s="945"/>
      <c r="T1265" s="945"/>
      <c r="U1265" s="945"/>
      <c r="V1265" s="945"/>
      <c r="W1265" s="293"/>
    </row>
    <row r="1266" spans="1:23" ht="18.75" x14ac:dyDescent="0.3">
      <c r="A1266" s="138" t="str">
        <f>IF(COUNT('Séries-DWF'!$A$11:$A$50)&gt;'Etiquette DWF'!N1252,"X","")</f>
        <v/>
      </c>
      <c r="B1266" s="291"/>
      <c r="C1266" s="946" t="s">
        <v>259</v>
      </c>
      <c r="D1266" s="946"/>
      <c r="E1266" s="946"/>
      <c r="F1266" s="946"/>
      <c r="G1266" s="946"/>
      <c r="H1266" s="946"/>
      <c r="I1266" s="946"/>
      <c r="J1266" s="946"/>
      <c r="K1266" s="293"/>
      <c r="M1266" s="521"/>
      <c r="N1266" s="291"/>
      <c r="O1266" s="946" t="s">
        <v>259</v>
      </c>
      <c r="P1266" s="946"/>
      <c r="Q1266" s="946"/>
      <c r="R1266" s="946"/>
      <c r="S1266" s="946"/>
      <c r="T1266" s="946"/>
      <c r="U1266" s="946"/>
      <c r="V1266" s="946"/>
      <c r="W1266" s="293"/>
    </row>
    <row r="1267" spans="1:23" ht="15.75" thickBot="1" x14ac:dyDescent="0.3">
      <c r="A1267" s="138" t="str">
        <f>IF(COUNT('Séries-DWF'!$A$11:$A$50)&gt;'Etiquette DWF'!N1252,"X","")</f>
        <v/>
      </c>
      <c r="B1267" s="291"/>
      <c r="C1267" s="945"/>
      <c r="D1267" s="945"/>
      <c r="E1267" s="945"/>
      <c r="F1267" s="945"/>
      <c r="G1267" s="945"/>
      <c r="H1267" s="945"/>
      <c r="I1267" s="945"/>
      <c r="J1267" s="945"/>
      <c r="K1267" s="293"/>
      <c r="M1267" s="521"/>
      <c r="N1267" s="291"/>
      <c r="O1267" s="945"/>
      <c r="P1267" s="945"/>
      <c r="Q1267" s="945"/>
      <c r="R1267" s="945"/>
      <c r="S1267" s="945"/>
      <c r="T1267" s="945"/>
      <c r="U1267" s="945"/>
      <c r="V1267" s="945"/>
      <c r="W1267" s="293"/>
    </row>
    <row r="1268" spans="1:23" ht="15.75" customHeight="1" thickBot="1" x14ac:dyDescent="0.3">
      <c r="A1268" s="138" t="str">
        <f>IF(COUNT('Séries-DWF'!$A$11:$A$50)&gt;'Etiquette DWF'!N1252,"X","")</f>
        <v/>
      </c>
      <c r="B1268" s="291"/>
      <c r="C1268" s="933" t="s">
        <v>262</v>
      </c>
      <c r="D1268" s="934"/>
      <c r="E1268" s="530"/>
      <c r="F1268" s="531"/>
      <c r="G1268" s="531"/>
      <c r="H1268" s="531"/>
      <c r="I1268" s="531"/>
      <c r="J1268" s="532"/>
      <c r="K1268" s="293"/>
      <c r="M1268" s="521"/>
      <c r="N1268" s="291"/>
      <c r="O1268" s="933" t="s">
        <v>262</v>
      </c>
      <c r="P1268" s="934"/>
      <c r="Q1268" s="530"/>
      <c r="R1268" s="531"/>
      <c r="S1268" s="531"/>
      <c r="T1268" s="531"/>
      <c r="U1268" s="531"/>
      <c r="V1268" s="532"/>
      <c r="W1268" s="293"/>
    </row>
    <row r="1269" spans="1:23" ht="15.75" thickBot="1" x14ac:dyDescent="0.3">
      <c r="A1269" s="138" t="str">
        <f>IF(COUNT('Séries-DWF'!$A$11:$A$50)&gt;'Etiquette DWF'!N1252,"X","")</f>
        <v/>
      </c>
      <c r="B1269" s="291"/>
      <c r="C1269" s="516"/>
      <c r="D1269" s="516"/>
      <c r="E1269" s="289"/>
      <c r="F1269" s="289"/>
      <c r="G1269" s="289"/>
      <c r="H1269" s="289"/>
      <c r="I1269" s="289"/>
      <c r="J1269" s="289"/>
      <c r="K1269" s="293"/>
      <c r="M1269" s="521"/>
      <c r="N1269" s="291"/>
      <c r="O1269" s="516"/>
      <c r="P1269" s="516"/>
      <c r="Q1269" s="289"/>
      <c r="R1269" s="289"/>
      <c r="S1269" s="289"/>
      <c r="T1269" s="289"/>
      <c r="U1269" s="289"/>
      <c r="V1269" s="289"/>
      <c r="W1269" s="293"/>
    </row>
    <row r="1270" spans="1:23" ht="15" customHeight="1" x14ac:dyDescent="0.25">
      <c r="A1270" s="138" t="str">
        <f>IF(COUNT('Séries-DWF'!$A$11:$A$50)&gt;'Etiquette DWF'!N1252,"X","")</f>
        <v/>
      </c>
      <c r="B1270" s="291"/>
      <c r="C1270" s="935" t="s">
        <v>260</v>
      </c>
      <c r="D1270" s="936"/>
      <c r="E1270" s="939"/>
      <c r="F1270" s="940"/>
      <c r="G1270" s="940"/>
      <c r="H1270" s="940"/>
      <c r="I1270" s="940"/>
      <c r="J1270" s="941"/>
      <c r="K1270" s="293"/>
      <c r="M1270" s="521"/>
      <c r="N1270" s="291"/>
      <c r="O1270" s="935" t="s">
        <v>260</v>
      </c>
      <c r="P1270" s="936"/>
      <c r="Q1270" s="939"/>
      <c r="R1270" s="940"/>
      <c r="S1270" s="940"/>
      <c r="T1270" s="940"/>
      <c r="U1270" s="940"/>
      <c r="V1270" s="941"/>
      <c r="W1270" s="293"/>
    </row>
    <row r="1271" spans="1:23" x14ac:dyDescent="0.25">
      <c r="A1271" s="138" t="str">
        <f>IF(COUNT('Séries-DWF'!$A$11:$A$50)&gt;'Etiquette DWF'!N1252,"X","")</f>
        <v/>
      </c>
      <c r="B1271" s="291"/>
      <c r="C1271" s="937"/>
      <c r="D1271" s="938"/>
      <c r="E1271" s="942"/>
      <c r="F1271" s="943"/>
      <c r="G1271" s="943"/>
      <c r="H1271" s="943"/>
      <c r="I1271" s="943"/>
      <c r="J1271" s="944"/>
      <c r="K1271" s="293"/>
      <c r="M1271" s="521"/>
      <c r="N1271" s="291"/>
      <c r="O1271" s="937"/>
      <c r="P1271" s="938"/>
      <c r="Q1271" s="942"/>
      <c r="R1271" s="943"/>
      <c r="S1271" s="943"/>
      <c r="T1271" s="943"/>
      <c r="U1271" s="943"/>
      <c r="V1271" s="944"/>
      <c r="W1271" s="293"/>
    </row>
    <row r="1272" spans="1:23" ht="15" customHeight="1" x14ac:dyDescent="0.25">
      <c r="A1272" s="138" t="str">
        <f>IF(COUNT('Séries-DWF'!$A$11:$A$50)&gt;'Etiquette DWF'!N1252,"X","")</f>
        <v/>
      </c>
      <c r="B1272" s="291"/>
      <c r="C1272" s="921" t="s">
        <v>261</v>
      </c>
      <c r="D1272" s="922"/>
      <c r="E1272" s="925"/>
      <c r="F1272" s="926"/>
      <c r="G1272" s="926"/>
      <c r="H1272" s="926"/>
      <c r="I1272" s="926"/>
      <c r="J1272" s="927"/>
      <c r="K1272" s="293"/>
      <c r="M1272" s="521"/>
      <c r="N1272" s="291"/>
      <c r="O1272" s="921" t="s">
        <v>261</v>
      </c>
      <c r="P1272" s="922"/>
      <c r="Q1272" s="925"/>
      <c r="R1272" s="926"/>
      <c r="S1272" s="926"/>
      <c r="T1272" s="926"/>
      <c r="U1272" s="926"/>
      <c r="V1272" s="927"/>
      <c r="W1272" s="293"/>
    </row>
    <row r="1273" spans="1:23" ht="15.75" thickBot="1" x14ac:dyDescent="0.3">
      <c r="A1273" s="138" t="str">
        <f>IF(COUNT('Séries-DWF'!$A$11:$A$50)&gt;'Etiquette DWF'!N1252,"X","")</f>
        <v/>
      </c>
      <c r="B1273" s="291"/>
      <c r="C1273" s="923"/>
      <c r="D1273" s="924"/>
      <c r="E1273" s="928"/>
      <c r="F1273" s="929"/>
      <c r="G1273" s="929"/>
      <c r="H1273" s="929"/>
      <c r="I1273" s="929"/>
      <c r="J1273" s="930"/>
      <c r="K1273" s="293"/>
      <c r="M1273" s="521"/>
      <c r="N1273" s="291"/>
      <c r="O1273" s="923"/>
      <c r="P1273" s="924"/>
      <c r="Q1273" s="928"/>
      <c r="R1273" s="929"/>
      <c r="S1273" s="929"/>
      <c r="T1273" s="929"/>
      <c r="U1273" s="929"/>
      <c r="V1273" s="930"/>
      <c r="W1273" s="293"/>
    </row>
    <row r="1274" spans="1:23" ht="15.75" thickBot="1" x14ac:dyDescent="0.3">
      <c r="A1274" s="138" t="str">
        <f>IF(COUNT('Séries-DWF'!$A$11:$A$50)&gt;'Etiquette DWF'!N1252,"X","")</f>
        <v/>
      </c>
      <c r="B1274" s="291"/>
      <c r="C1274" s="292"/>
      <c r="D1274" s="292"/>
      <c r="E1274" s="292"/>
      <c r="F1274" s="292"/>
      <c r="G1274" s="292"/>
      <c r="H1274" s="292"/>
      <c r="I1274" s="292"/>
      <c r="J1274" s="292"/>
      <c r="K1274" s="293"/>
      <c r="M1274" s="521"/>
      <c r="N1274" s="291"/>
      <c r="O1274" s="292"/>
      <c r="P1274" s="292"/>
      <c r="Q1274" s="292"/>
      <c r="R1274" s="292"/>
      <c r="S1274" s="292"/>
      <c r="T1274" s="292"/>
      <c r="U1274" s="292"/>
      <c r="V1274" s="292"/>
      <c r="W1274" s="293"/>
    </row>
    <row r="1275" spans="1:23" ht="15" customHeight="1" x14ac:dyDescent="0.25">
      <c r="A1275" s="138" t="str">
        <f>IF(COUNT('Séries-DWF'!$A$11:$A$50)&gt;'Etiquette DWF'!N1252,"X","")</f>
        <v/>
      </c>
      <c r="B1275" s="291"/>
      <c r="C1275" s="894" t="s">
        <v>132</v>
      </c>
      <c r="D1275" s="878" t="s">
        <v>133</v>
      </c>
      <c r="E1275" s="879"/>
      <c r="F1275" s="879"/>
      <c r="G1275" s="879"/>
      <c r="H1275" s="880"/>
      <c r="I1275" s="897"/>
      <c r="J1275" s="898"/>
      <c r="K1275" s="293"/>
      <c r="M1275" s="521"/>
      <c r="N1275" s="291"/>
      <c r="O1275" s="894" t="s">
        <v>132</v>
      </c>
      <c r="P1275" s="878" t="s">
        <v>133</v>
      </c>
      <c r="Q1275" s="879"/>
      <c r="R1275" s="879"/>
      <c r="S1275" s="879"/>
      <c r="T1275" s="880"/>
      <c r="U1275" s="897"/>
      <c r="V1275" s="898"/>
      <c r="W1275" s="293"/>
    </row>
    <row r="1276" spans="1:23" x14ac:dyDescent="0.25">
      <c r="A1276" s="138" t="str">
        <f>IF(COUNT('Séries-DWF'!$A$11:$A$50)&gt;'Etiquette DWF'!N1252,"X","")</f>
        <v/>
      </c>
      <c r="B1276" s="291"/>
      <c r="C1276" s="895"/>
      <c r="D1276" s="857" t="s">
        <v>134</v>
      </c>
      <c r="E1276" s="858"/>
      <c r="F1276" s="858"/>
      <c r="G1276" s="858"/>
      <c r="H1276" s="859"/>
      <c r="I1276" s="916"/>
      <c r="J1276" s="917"/>
      <c r="K1276" s="293"/>
      <c r="M1276" s="521"/>
      <c r="N1276" s="291"/>
      <c r="O1276" s="895"/>
      <c r="P1276" s="857" t="s">
        <v>134</v>
      </c>
      <c r="Q1276" s="858"/>
      <c r="R1276" s="858"/>
      <c r="S1276" s="858"/>
      <c r="T1276" s="859"/>
      <c r="U1276" s="916"/>
      <c r="V1276" s="917"/>
      <c r="W1276" s="293"/>
    </row>
    <row r="1277" spans="1:23" x14ac:dyDescent="0.25">
      <c r="A1277" s="138" t="str">
        <f>IF(COUNT('Séries-DWF'!$A$11:$A$50)&gt;'Etiquette DWF'!N1252,"X","")</f>
        <v/>
      </c>
      <c r="B1277" s="291"/>
      <c r="C1277" s="895"/>
      <c r="D1277" s="857" t="s">
        <v>135</v>
      </c>
      <c r="E1277" s="858"/>
      <c r="F1277" s="858"/>
      <c r="G1277" s="858"/>
      <c r="H1277" s="859"/>
      <c r="I1277" s="916"/>
      <c r="J1277" s="917"/>
      <c r="K1277" s="293"/>
      <c r="M1277" s="521"/>
      <c r="N1277" s="291"/>
      <c r="O1277" s="895"/>
      <c r="P1277" s="857" t="s">
        <v>135</v>
      </c>
      <c r="Q1277" s="858"/>
      <c r="R1277" s="858"/>
      <c r="S1277" s="858"/>
      <c r="T1277" s="859"/>
      <c r="U1277" s="916"/>
      <c r="V1277" s="917"/>
      <c r="W1277" s="293"/>
    </row>
    <row r="1278" spans="1:23" x14ac:dyDescent="0.25">
      <c r="A1278" s="138" t="str">
        <f>IF(COUNT('Séries-DWF'!$A$11:$A$50)&gt;'Etiquette DWF'!N1252,"X","")</f>
        <v/>
      </c>
      <c r="B1278" s="291"/>
      <c r="C1278" s="895"/>
      <c r="D1278" s="857" t="s">
        <v>136</v>
      </c>
      <c r="E1278" s="858"/>
      <c r="F1278" s="858"/>
      <c r="G1278" s="858"/>
      <c r="H1278" s="859"/>
      <c r="I1278" s="916"/>
      <c r="J1278" s="917"/>
      <c r="K1278" s="293"/>
      <c r="M1278" s="521"/>
      <c r="N1278" s="291"/>
      <c r="O1278" s="895"/>
      <c r="P1278" s="857" t="s">
        <v>136</v>
      </c>
      <c r="Q1278" s="858"/>
      <c r="R1278" s="858"/>
      <c r="S1278" s="858"/>
      <c r="T1278" s="859"/>
      <c r="U1278" s="916"/>
      <c r="V1278" s="917"/>
      <c r="W1278" s="293"/>
    </row>
    <row r="1279" spans="1:23" x14ac:dyDescent="0.25">
      <c r="A1279" s="138" t="str">
        <f>IF(COUNT('Séries-DWF'!$A$11:$A$50)&gt;'Etiquette DWF'!N1252,"X","")</f>
        <v/>
      </c>
      <c r="B1279" s="291"/>
      <c r="C1279" s="895"/>
      <c r="D1279" s="857" t="s">
        <v>137</v>
      </c>
      <c r="E1279" s="858"/>
      <c r="F1279" s="858"/>
      <c r="G1279" s="858"/>
      <c r="H1279" s="859"/>
      <c r="I1279" s="916"/>
      <c r="J1279" s="917"/>
      <c r="K1279" s="293"/>
      <c r="M1279" s="521"/>
      <c r="N1279" s="291"/>
      <c r="O1279" s="895"/>
      <c r="P1279" s="857" t="s">
        <v>137</v>
      </c>
      <c r="Q1279" s="858"/>
      <c r="R1279" s="858"/>
      <c r="S1279" s="858"/>
      <c r="T1279" s="859"/>
      <c r="U1279" s="916"/>
      <c r="V1279" s="917"/>
      <c r="W1279" s="293"/>
    </row>
    <row r="1280" spans="1:23" ht="15.75" thickBot="1" x14ac:dyDescent="0.3">
      <c r="A1280" s="138" t="str">
        <f>IF(COUNT('Séries-DWF'!$A$11:$A$50)&gt;'Etiquette DWF'!N1252,"X","")</f>
        <v/>
      </c>
      <c r="B1280" s="291"/>
      <c r="C1280" s="896"/>
      <c r="D1280" s="860" t="s">
        <v>138</v>
      </c>
      <c r="E1280" s="861"/>
      <c r="F1280" s="861"/>
      <c r="G1280" s="861"/>
      <c r="H1280" s="862"/>
      <c r="I1280" s="899"/>
      <c r="J1280" s="900"/>
      <c r="K1280" s="293"/>
      <c r="M1280" s="521"/>
      <c r="N1280" s="291"/>
      <c r="O1280" s="896"/>
      <c r="P1280" s="860" t="s">
        <v>138</v>
      </c>
      <c r="Q1280" s="861"/>
      <c r="R1280" s="861"/>
      <c r="S1280" s="861"/>
      <c r="T1280" s="862"/>
      <c r="U1280" s="899"/>
      <c r="V1280" s="900"/>
      <c r="W1280" s="293"/>
    </row>
    <row r="1281" spans="1:23" ht="15" customHeight="1" x14ac:dyDescent="0.25">
      <c r="A1281" s="138" t="str">
        <f>IF(COUNT('Séries-DWF'!$A$11:$A$50)&gt;'Etiquette DWF'!N1252,"X","")</f>
        <v/>
      </c>
      <c r="B1281" s="291"/>
      <c r="C1281" s="894" t="s">
        <v>145</v>
      </c>
      <c r="D1281" s="878" t="s">
        <v>146</v>
      </c>
      <c r="E1281" s="879"/>
      <c r="F1281" s="879"/>
      <c r="G1281" s="879"/>
      <c r="H1281" s="880"/>
      <c r="I1281" s="897"/>
      <c r="J1281" s="898"/>
      <c r="K1281" s="293"/>
      <c r="M1281" s="521"/>
      <c r="N1281" s="291"/>
      <c r="O1281" s="894" t="s">
        <v>145</v>
      </c>
      <c r="P1281" s="878" t="s">
        <v>146</v>
      </c>
      <c r="Q1281" s="879"/>
      <c r="R1281" s="879"/>
      <c r="S1281" s="879"/>
      <c r="T1281" s="880"/>
      <c r="U1281" s="897"/>
      <c r="V1281" s="898"/>
      <c r="W1281" s="293"/>
    </row>
    <row r="1282" spans="1:23" x14ac:dyDescent="0.25">
      <c r="A1282" s="138" t="str">
        <f>IF(COUNT('Séries-DWF'!$A$11:$A$50)&gt;'Etiquette DWF'!N1252,"X","")</f>
        <v/>
      </c>
      <c r="B1282" s="291"/>
      <c r="C1282" s="895"/>
      <c r="D1282" s="857" t="s">
        <v>147</v>
      </c>
      <c r="E1282" s="858"/>
      <c r="F1282" s="858"/>
      <c r="G1282" s="858"/>
      <c r="H1282" s="859"/>
      <c r="I1282" s="916"/>
      <c r="J1282" s="917"/>
      <c r="K1282" s="293"/>
      <c r="M1282" s="521"/>
      <c r="N1282" s="291"/>
      <c r="O1282" s="895"/>
      <c r="P1282" s="857" t="s">
        <v>147</v>
      </c>
      <c r="Q1282" s="858"/>
      <c r="R1282" s="858"/>
      <c r="S1282" s="858"/>
      <c r="T1282" s="859"/>
      <c r="U1282" s="916"/>
      <c r="V1282" s="917"/>
      <c r="W1282" s="293"/>
    </row>
    <row r="1283" spans="1:23" x14ac:dyDescent="0.25">
      <c r="A1283" s="138" t="str">
        <f>IF(COUNT('Séries-DWF'!$A$11:$A$50)&gt;'Etiquette DWF'!N1252,"X","")</f>
        <v/>
      </c>
      <c r="B1283" s="291"/>
      <c r="C1283" s="895"/>
      <c r="D1283" s="857" t="s">
        <v>148</v>
      </c>
      <c r="E1283" s="858"/>
      <c r="F1283" s="858"/>
      <c r="G1283" s="858"/>
      <c r="H1283" s="859"/>
      <c r="I1283" s="916"/>
      <c r="J1283" s="917"/>
      <c r="K1283" s="293"/>
      <c r="M1283" s="521"/>
      <c r="N1283" s="291"/>
      <c r="O1283" s="895"/>
      <c r="P1283" s="857" t="s">
        <v>148</v>
      </c>
      <c r="Q1283" s="858"/>
      <c r="R1283" s="858"/>
      <c r="S1283" s="858"/>
      <c r="T1283" s="859"/>
      <c r="U1283" s="916"/>
      <c r="V1283" s="917"/>
      <c r="W1283" s="293"/>
    </row>
    <row r="1284" spans="1:23" x14ac:dyDescent="0.25">
      <c r="A1284" s="138" t="str">
        <f>IF(COUNT('Séries-DWF'!$A$11:$A$50)&gt;'Etiquette DWF'!N1252,"X","")</f>
        <v/>
      </c>
      <c r="B1284" s="291"/>
      <c r="C1284" s="895"/>
      <c r="D1284" s="857" t="s">
        <v>149</v>
      </c>
      <c r="E1284" s="858"/>
      <c r="F1284" s="858"/>
      <c r="G1284" s="858"/>
      <c r="H1284" s="859"/>
      <c r="I1284" s="916"/>
      <c r="J1284" s="917"/>
      <c r="K1284" s="293"/>
      <c r="M1284" s="521"/>
      <c r="N1284" s="291"/>
      <c r="O1284" s="895"/>
      <c r="P1284" s="857" t="s">
        <v>149</v>
      </c>
      <c r="Q1284" s="858"/>
      <c r="R1284" s="858"/>
      <c r="S1284" s="858"/>
      <c r="T1284" s="859"/>
      <c r="U1284" s="916"/>
      <c r="V1284" s="917"/>
      <c r="W1284" s="293"/>
    </row>
    <row r="1285" spans="1:23" x14ac:dyDescent="0.25">
      <c r="A1285" s="138" t="str">
        <f>IF(COUNT('Séries-DWF'!$A$11:$A$50)&gt;'Etiquette DWF'!N1252,"X","")</f>
        <v/>
      </c>
      <c r="B1285" s="291"/>
      <c r="C1285" s="895"/>
      <c r="D1285" s="857" t="s">
        <v>150</v>
      </c>
      <c r="E1285" s="858"/>
      <c r="F1285" s="858"/>
      <c r="G1285" s="858"/>
      <c r="H1285" s="859"/>
      <c r="I1285" s="916"/>
      <c r="J1285" s="917"/>
      <c r="K1285" s="293"/>
      <c r="M1285" s="521"/>
      <c r="N1285" s="291"/>
      <c r="O1285" s="895"/>
      <c r="P1285" s="857" t="s">
        <v>150</v>
      </c>
      <c r="Q1285" s="858"/>
      <c r="R1285" s="858"/>
      <c r="S1285" s="858"/>
      <c r="T1285" s="859"/>
      <c r="U1285" s="916"/>
      <c r="V1285" s="917"/>
      <c r="W1285" s="293"/>
    </row>
    <row r="1286" spans="1:23" x14ac:dyDescent="0.25">
      <c r="A1286" s="138" t="str">
        <f>IF(COUNT('Séries-DWF'!$A$11:$A$50)&gt;'Etiquette DWF'!N1252,"X","")</f>
        <v/>
      </c>
      <c r="B1286" s="291"/>
      <c r="C1286" s="895"/>
      <c r="D1286" s="857" t="s">
        <v>151</v>
      </c>
      <c r="E1286" s="858"/>
      <c r="F1286" s="858"/>
      <c r="G1286" s="858"/>
      <c r="H1286" s="859"/>
      <c r="I1286" s="916"/>
      <c r="J1286" s="917"/>
      <c r="K1286" s="293"/>
      <c r="M1286" s="521"/>
      <c r="N1286" s="291"/>
      <c r="O1286" s="895"/>
      <c r="P1286" s="857" t="s">
        <v>151</v>
      </c>
      <c r="Q1286" s="858"/>
      <c r="R1286" s="858"/>
      <c r="S1286" s="858"/>
      <c r="T1286" s="859"/>
      <c r="U1286" s="916"/>
      <c r="V1286" s="917"/>
      <c r="W1286" s="293"/>
    </row>
    <row r="1287" spans="1:23" ht="15.75" thickBot="1" x14ac:dyDescent="0.3">
      <c r="A1287" s="138" t="str">
        <f>IF(COUNT('Séries-DWF'!$A$11:$A$50)&gt;'Etiquette DWF'!N1252,"X","")</f>
        <v/>
      </c>
      <c r="B1287" s="291"/>
      <c r="C1287" s="896"/>
      <c r="D1287" s="860" t="s">
        <v>152</v>
      </c>
      <c r="E1287" s="861"/>
      <c r="F1287" s="861"/>
      <c r="G1287" s="861"/>
      <c r="H1287" s="862"/>
      <c r="I1287" s="899"/>
      <c r="J1287" s="900"/>
      <c r="K1287" s="293"/>
      <c r="M1287" s="521"/>
      <c r="N1287" s="291"/>
      <c r="O1287" s="896"/>
      <c r="P1287" s="860" t="s">
        <v>152</v>
      </c>
      <c r="Q1287" s="861"/>
      <c r="R1287" s="861"/>
      <c r="S1287" s="861"/>
      <c r="T1287" s="862"/>
      <c r="U1287" s="899"/>
      <c r="V1287" s="900"/>
      <c r="W1287" s="293"/>
    </row>
    <row r="1288" spans="1:23" ht="15" customHeight="1" x14ac:dyDescent="0.25">
      <c r="A1288" s="138" t="str">
        <f>IF(COUNT('Séries-DWF'!$A$11:$A$50)&gt;'Etiquette DWF'!N1252,"X","")</f>
        <v/>
      </c>
      <c r="B1288" s="291"/>
      <c r="C1288" s="894" t="s">
        <v>126</v>
      </c>
      <c r="D1288" s="918" t="s">
        <v>263</v>
      </c>
      <c r="E1288" s="919"/>
      <c r="F1288" s="920"/>
      <c r="G1288" s="416" t="s">
        <v>174</v>
      </c>
      <c r="H1288" s="416"/>
      <c r="I1288" s="897"/>
      <c r="J1288" s="898"/>
      <c r="K1288" s="293"/>
      <c r="M1288" s="521"/>
      <c r="N1288" s="291"/>
      <c r="O1288" s="894" t="s">
        <v>126</v>
      </c>
      <c r="P1288" s="918" t="s">
        <v>263</v>
      </c>
      <c r="Q1288" s="919"/>
      <c r="R1288" s="920"/>
      <c r="S1288" s="416" t="s">
        <v>174</v>
      </c>
      <c r="T1288" s="416"/>
      <c r="U1288" s="897"/>
      <c r="V1288" s="898"/>
      <c r="W1288" s="293"/>
    </row>
    <row r="1289" spans="1:23" x14ac:dyDescent="0.25">
      <c r="A1289" s="138" t="str">
        <f>IF(COUNT('Séries-DWF'!$A$11:$A$50)&gt;'Etiquette DWF'!N1252,"X","")</f>
        <v/>
      </c>
      <c r="B1289" s="291"/>
      <c r="C1289" s="895"/>
      <c r="D1289" s="913" t="s">
        <v>128</v>
      </c>
      <c r="E1289" s="914"/>
      <c r="F1289" s="915"/>
      <c r="G1289" s="110" t="s">
        <v>266</v>
      </c>
      <c r="H1289" s="110"/>
      <c r="I1289" s="916"/>
      <c r="J1289" s="917"/>
      <c r="K1289" s="293"/>
      <c r="M1289" s="521"/>
      <c r="N1289" s="291"/>
      <c r="O1289" s="895"/>
      <c r="P1289" s="913" t="s">
        <v>128</v>
      </c>
      <c r="Q1289" s="914"/>
      <c r="R1289" s="915"/>
      <c r="S1289" s="110" t="s">
        <v>266</v>
      </c>
      <c r="T1289" s="110"/>
      <c r="U1289" s="916"/>
      <c r="V1289" s="917"/>
      <c r="W1289" s="293"/>
    </row>
    <row r="1290" spans="1:23" x14ac:dyDescent="0.25">
      <c r="A1290" s="138" t="str">
        <f>IF(COUNT('Séries-DWF'!$A$11:$A$50)&gt;'Etiquette DWF'!N1252,"X","")</f>
        <v/>
      </c>
      <c r="B1290" s="291"/>
      <c r="C1290" s="895"/>
      <c r="D1290" s="913" t="s">
        <v>264</v>
      </c>
      <c r="E1290" s="914"/>
      <c r="F1290" s="915"/>
      <c r="G1290" s="110" t="s">
        <v>265</v>
      </c>
      <c r="H1290" s="110"/>
      <c r="I1290" s="916"/>
      <c r="J1290" s="917"/>
      <c r="K1290" s="293"/>
      <c r="M1290" s="521"/>
      <c r="N1290" s="291"/>
      <c r="O1290" s="895"/>
      <c r="P1290" s="913" t="s">
        <v>264</v>
      </c>
      <c r="Q1290" s="914"/>
      <c r="R1290" s="915"/>
      <c r="S1290" s="110" t="s">
        <v>265</v>
      </c>
      <c r="T1290" s="110"/>
      <c r="U1290" s="916"/>
      <c r="V1290" s="917"/>
      <c r="W1290" s="293"/>
    </row>
    <row r="1291" spans="1:23" x14ac:dyDescent="0.25">
      <c r="A1291" s="138" t="str">
        <f>IF(COUNT('Séries-DWF'!$A$11:$A$50)&gt;'Etiquette DWF'!N1252,"X","")</f>
        <v/>
      </c>
      <c r="B1291" s="291"/>
      <c r="C1291" s="895"/>
      <c r="D1291" s="533" t="s">
        <v>267</v>
      </c>
      <c r="E1291" s="518"/>
      <c r="F1291" s="518"/>
      <c r="G1291" s="110" t="s">
        <v>164</v>
      </c>
      <c r="H1291" s="110"/>
      <c r="I1291" s="916"/>
      <c r="J1291" s="917"/>
      <c r="K1291" s="293"/>
      <c r="M1291" s="521"/>
      <c r="N1291" s="291"/>
      <c r="O1291" s="895"/>
      <c r="P1291" s="533" t="s">
        <v>267</v>
      </c>
      <c r="Q1291" s="518"/>
      <c r="R1291" s="518"/>
      <c r="S1291" s="110" t="s">
        <v>164</v>
      </c>
      <c r="T1291" s="110"/>
      <c r="U1291" s="916"/>
      <c r="V1291" s="917"/>
      <c r="W1291" s="293"/>
    </row>
    <row r="1292" spans="1:23" ht="15.75" thickBot="1" x14ac:dyDescent="0.3">
      <c r="A1292" s="138" t="str">
        <f>IF(COUNT('Séries-DWF'!$A$11:$A$50)&gt;'Etiquette DWF'!N1252,"X","")</f>
        <v/>
      </c>
      <c r="B1292" s="291"/>
      <c r="C1292" s="896"/>
      <c r="D1292" s="534" t="s">
        <v>268</v>
      </c>
      <c r="E1292" s="519"/>
      <c r="F1292" s="519"/>
      <c r="G1292" s="3" t="s">
        <v>164</v>
      </c>
      <c r="H1292" s="3"/>
      <c r="I1292" s="899"/>
      <c r="J1292" s="900"/>
      <c r="K1292" s="293"/>
      <c r="M1292" s="521"/>
      <c r="N1292" s="291"/>
      <c r="O1292" s="896"/>
      <c r="P1292" s="534" t="s">
        <v>268</v>
      </c>
      <c r="Q1292" s="519"/>
      <c r="R1292" s="519"/>
      <c r="S1292" s="3" t="s">
        <v>164</v>
      </c>
      <c r="T1292" s="3"/>
      <c r="U1292" s="899"/>
      <c r="V1292" s="900"/>
      <c r="W1292" s="293"/>
    </row>
    <row r="1293" spans="1:23" ht="15.75" thickBot="1" x14ac:dyDescent="0.3">
      <c r="A1293" s="138" t="str">
        <f>IF(COUNT('Séries-DWF'!$A$11:$A$50)&gt;'Etiquette DWF'!N1252,"X","")</f>
        <v/>
      </c>
      <c r="B1293" s="291"/>
      <c r="C1293" s="292"/>
      <c r="D1293" s="292"/>
      <c r="E1293" s="292"/>
      <c r="F1293" s="292"/>
      <c r="G1293" s="292"/>
      <c r="H1293" s="292"/>
      <c r="I1293" s="292"/>
      <c r="J1293" s="292"/>
      <c r="K1293" s="293"/>
      <c r="M1293" s="521"/>
      <c r="N1293" s="291"/>
      <c r="O1293" s="292"/>
      <c r="P1293" s="292"/>
      <c r="Q1293" s="292"/>
      <c r="R1293" s="292"/>
      <c r="S1293" s="292"/>
      <c r="T1293" s="292"/>
      <c r="U1293" s="292"/>
      <c r="V1293" s="292"/>
      <c r="W1293" s="293"/>
    </row>
    <row r="1294" spans="1:23" ht="18.75" customHeight="1" x14ac:dyDescent="0.3">
      <c r="A1294" s="138" t="str">
        <f>IF(COUNT('Séries-DWF'!$A$11:$A$50)&gt;'Etiquette DWF'!N1252,"X","")</f>
        <v/>
      </c>
      <c r="B1294" s="291"/>
      <c r="C1294" s="901" t="s">
        <v>269</v>
      </c>
      <c r="D1294" s="902"/>
      <c r="E1294" s="902"/>
      <c r="F1294" s="902"/>
      <c r="G1294" s="902"/>
      <c r="H1294" s="902"/>
      <c r="I1294" s="902"/>
      <c r="J1294" s="903"/>
      <c r="K1294" s="293"/>
      <c r="M1294" s="521"/>
      <c r="N1294" s="291"/>
      <c r="O1294" s="901" t="s">
        <v>269</v>
      </c>
      <c r="P1294" s="902"/>
      <c r="Q1294" s="902"/>
      <c r="R1294" s="902"/>
      <c r="S1294" s="902"/>
      <c r="T1294" s="902"/>
      <c r="U1294" s="902"/>
      <c r="V1294" s="903"/>
      <c r="W1294" s="293"/>
    </row>
    <row r="1295" spans="1:23" x14ac:dyDescent="0.25">
      <c r="A1295" s="138" t="str">
        <f>IF(COUNT('Séries-DWF'!$A$11:$A$50)&gt;'Etiquette DWF'!N1252,"X","")</f>
        <v/>
      </c>
      <c r="B1295" s="291"/>
      <c r="C1295" s="904"/>
      <c r="D1295" s="905"/>
      <c r="E1295" s="905"/>
      <c r="F1295" s="905"/>
      <c r="G1295" s="905"/>
      <c r="H1295" s="905"/>
      <c r="I1295" s="905"/>
      <c r="J1295" s="906"/>
      <c r="K1295" s="293"/>
      <c r="M1295" s="521"/>
      <c r="N1295" s="291"/>
      <c r="O1295" s="904"/>
      <c r="P1295" s="905"/>
      <c r="Q1295" s="905"/>
      <c r="R1295" s="905"/>
      <c r="S1295" s="905"/>
      <c r="T1295" s="905"/>
      <c r="U1295" s="905"/>
      <c r="V1295" s="906"/>
      <c r="W1295" s="293"/>
    </row>
    <row r="1296" spans="1:23" x14ac:dyDescent="0.25">
      <c r="A1296" s="138" t="str">
        <f>IF(COUNT('Séries-DWF'!$A$11:$A$50)&gt;'Etiquette DWF'!N1252,"X","")</f>
        <v/>
      </c>
      <c r="B1296" s="291"/>
      <c r="C1296" s="907"/>
      <c r="D1296" s="908"/>
      <c r="E1296" s="908"/>
      <c r="F1296" s="908"/>
      <c r="G1296" s="908"/>
      <c r="H1296" s="908"/>
      <c r="I1296" s="908"/>
      <c r="J1296" s="909"/>
      <c r="K1296" s="293"/>
      <c r="M1296" s="521"/>
      <c r="N1296" s="291"/>
      <c r="O1296" s="907"/>
      <c r="P1296" s="908"/>
      <c r="Q1296" s="908"/>
      <c r="R1296" s="908"/>
      <c r="S1296" s="908"/>
      <c r="T1296" s="908"/>
      <c r="U1296" s="908"/>
      <c r="V1296" s="909"/>
      <c r="W1296" s="293"/>
    </row>
    <row r="1297" spans="1:23" x14ac:dyDescent="0.25">
      <c r="A1297" s="138" t="str">
        <f>IF(COUNT('Séries-DWF'!$A$11:$A$50)&gt;'Etiquette DWF'!N1252,"X","")</f>
        <v/>
      </c>
      <c r="B1297" s="291"/>
      <c r="C1297" s="907"/>
      <c r="D1297" s="908"/>
      <c r="E1297" s="908"/>
      <c r="F1297" s="908"/>
      <c r="G1297" s="908"/>
      <c r="H1297" s="908"/>
      <c r="I1297" s="908"/>
      <c r="J1297" s="909"/>
      <c r="K1297" s="293"/>
      <c r="M1297" s="521"/>
      <c r="N1297" s="291"/>
      <c r="O1297" s="907"/>
      <c r="P1297" s="908"/>
      <c r="Q1297" s="908"/>
      <c r="R1297" s="908"/>
      <c r="S1297" s="908"/>
      <c r="T1297" s="908"/>
      <c r="U1297" s="908"/>
      <c r="V1297" s="909"/>
      <c r="W1297" s="293"/>
    </row>
    <row r="1298" spans="1:23" ht="15.75" thickBot="1" x14ac:dyDescent="0.3">
      <c r="A1298" s="138" t="str">
        <f>IF(COUNT('Séries-DWF'!$A$11:$A$50)&gt;'Etiquette DWF'!N1252,"X","")</f>
        <v/>
      </c>
      <c r="B1298" s="291"/>
      <c r="C1298" s="910"/>
      <c r="D1298" s="911"/>
      <c r="E1298" s="911"/>
      <c r="F1298" s="911"/>
      <c r="G1298" s="911"/>
      <c r="H1298" s="911"/>
      <c r="I1298" s="911"/>
      <c r="J1298" s="912"/>
      <c r="K1298" s="293"/>
      <c r="M1298" s="521"/>
      <c r="N1298" s="291"/>
      <c r="O1298" s="910"/>
      <c r="P1298" s="911"/>
      <c r="Q1298" s="911"/>
      <c r="R1298" s="911"/>
      <c r="S1298" s="911"/>
      <c r="T1298" s="911"/>
      <c r="U1298" s="911"/>
      <c r="V1298" s="912"/>
      <c r="W1298" s="293"/>
    </row>
    <row r="1299" spans="1:23" ht="15.75" thickBot="1" x14ac:dyDescent="0.3">
      <c r="A1299" s="138" t="str">
        <f>IF(COUNT('Séries-DWF'!$A$11:$A$50)&gt;'Etiquette DWF'!N1252,"X","")</f>
        <v/>
      </c>
      <c r="B1299" s="294"/>
      <c r="C1299" s="295"/>
      <c r="D1299" s="295"/>
      <c r="E1299" s="295"/>
      <c r="F1299" s="295"/>
      <c r="G1299" s="295"/>
      <c r="H1299" s="295"/>
      <c r="I1299" s="295"/>
      <c r="J1299" s="295"/>
      <c r="K1299" s="296"/>
      <c r="M1299" s="521"/>
      <c r="N1299" s="294"/>
      <c r="O1299" s="295"/>
      <c r="P1299" s="295"/>
      <c r="Q1299" s="295"/>
      <c r="R1299" s="295"/>
      <c r="S1299" s="295"/>
      <c r="T1299" s="295"/>
      <c r="U1299" s="295"/>
      <c r="V1299" s="295"/>
      <c r="W1299" s="296"/>
    </row>
    <row r="1300" spans="1:23" ht="15" customHeight="1" x14ac:dyDescent="0.25">
      <c r="A1300" s="138" t="str">
        <f>IF(COUNT('Séries-DWF'!$A$11:$A$50)&gt;'Etiquette DWF'!N1252,"X","")</f>
        <v/>
      </c>
      <c r="B1300" s="522"/>
      <c r="C1300" s="522"/>
      <c r="D1300" s="522"/>
      <c r="E1300" s="522"/>
      <c r="F1300" s="522"/>
      <c r="G1300" s="522"/>
      <c r="H1300" s="522"/>
      <c r="I1300" s="522"/>
      <c r="J1300" s="522"/>
      <c r="K1300" s="522"/>
      <c r="L1300" s="522"/>
      <c r="M1300" s="523"/>
      <c r="N1300" s="522"/>
      <c r="O1300" s="522"/>
      <c r="P1300" s="522"/>
      <c r="Q1300" s="522"/>
      <c r="R1300" s="522"/>
      <c r="S1300" s="522"/>
      <c r="T1300" s="522"/>
      <c r="U1300" s="522"/>
      <c r="V1300" s="522"/>
      <c r="W1300" s="522"/>
    </row>
  </sheetData>
  <sheetProtection algorithmName="SHA-512" hashValue="FYV2WyhEC0s21XzXWk50OMt7Bl0rPfN2J1m9J6gYmsgeB2ZZipEYKwHAODN6ZaNGlsVYwnzvNM7kUJlHQuLK7g==" saltValue="tDxl6IpU16Snhtsq8+u0rg==" spinCount="100000" sheet="1" objects="1" scenarios="1"/>
  <autoFilter ref="A1:W1300"/>
  <mergeCells count="3708">
    <mergeCell ref="C1231:C1237"/>
    <mergeCell ref="D1231:H1231"/>
    <mergeCell ref="I1231:J1231"/>
    <mergeCell ref="O1231:O1237"/>
    <mergeCell ref="P1231:T1231"/>
    <mergeCell ref="U1231:V1231"/>
    <mergeCell ref="I1242:J1242"/>
    <mergeCell ref="U1242:V1242"/>
    <mergeCell ref="C1244:J1244"/>
    <mergeCell ref="O1244:V1244"/>
    <mergeCell ref="C1245:J1248"/>
    <mergeCell ref="O1245:V1248"/>
    <mergeCell ref="D1240:F1240"/>
    <mergeCell ref="I1240:J1240"/>
    <mergeCell ref="P1240:R1240"/>
    <mergeCell ref="U1240:V1240"/>
    <mergeCell ref="I1241:J1241"/>
    <mergeCell ref="U1241:V1241"/>
    <mergeCell ref="C1238:C1242"/>
    <mergeCell ref="D1238:F1238"/>
    <mergeCell ref="I1238:J1238"/>
    <mergeCell ref="O1238:O1242"/>
    <mergeCell ref="P1238:R1238"/>
    <mergeCell ref="U1238:V1238"/>
    <mergeCell ref="D1239:F1239"/>
    <mergeCell ref="I1239:J1239"/>
    <mergeCell ref="P1239:R1239"/>
    <mergeCell ref="U1239:V1239"/>
    <mergeCell ref="D1236:H1236"/>
    <mergeCell ref="I1236:J1236"/>
    <mergeCell ref="P1236:T1236"/>
    <mergeCell ref="U1236:V1236"/>
    <mergeCell ref="D1237:H1237"/>
    <mergeCell ref="I1237:J1237"/>
    <mergeCell ref="P1237:T1237"/>
    <mergeCell ref="U1237:V1237"/>
    <mergeCell ref="D1234:H1234"/>
    <mergeCell ref="I1234:J1234"/>
    <mergeCell ref="P1234:T1234"/>
    <mergeCell ref="U1234:V1234"/>
    <mergeCell ref="D1235:H1235"/>
    <mergeCell ref="I1235:J1235"/>
    <mergeCell ref="P1235:T1235"/>
    <mergeCell ref="U1235:V1235"/>
    <mergeCell ref="D1232:H1232"/>
    <mergeCell ref="I1232:J1232"/>
    <mergeCell ref="P1232:T1232"/>
    <mergeCell ref="U1232:V1232"/>
    <mergeCell ref="D1233:H1233"/>
    <mergeCell ref="I1233:J1233"/>
    <mergeCell ref="P1233:T1233"/>
    <mergeCell ref="U1233:V1233"/>
    <mergeCell ref="D1226:H1226"/>
    <mergeCell ref="I1226:J1226"/>
    <mergeCell ref="P1226:T1226"/>
    <mergeCell ref="U1226:V1226"/>
    <mergeCell ref="D1227:H1227"/>
    <mergeCell ref="I1227:J1227"/>
    <mergeCell ref="P1227:T1227"/>
    <mergeCell ref="U1227:V1227"/>
    <mergeCell ref="C1222:D1223"/>
    <mergeCell ref="E1222:J1223"/>
    <mergeCell ref="O1222:P1223"/>
    <mergeCell ref="Q1222:V1223"/>
    <mergeCell ref="C1225:C1230"/>
    <mergeCell ref="D1225:H1225"/>
    <mergeCell ref="I1225:J1225"/>
    <mergeCell ref="O1225:O1230"/>
    <mergeCell ref="P1225:T1225"/>
    <mergeCell ref="U1225:V1225"/>
    <mergeCell ref="D1230:H1230"/>
    <mergeCell ref="I1230:J1230"/>
    <mergeCell ref="P1230:T1230"/>
    <mergeCell ref="U1230:V1230"/>
    <mergeCell ref="D1228:H1228"/>
    <mergeCell ref="I1228:J1228"/>
    <mergeCell ref="P1228:T1228"/>
    <mergeCell ref="U1228:V1228"/>
    <mergeCell ref="D1229:H1229"/>
    <mergeCell ref="I1229:J1229"/>
    <mergeCell ref="P1229:T1229"/>
    <mergeCell ref="U1229:V1229"/>
    <mergeCell ref="O1205:P1205"/>
    <mergeCell ref="Q1205:R1205"/>
    <mergeCell ref="C1218:D1218"/>
    <mergeCell ref="O1218:P1218"/>
    <mergeCell ref="C1220:D1221"/>
    <mergeCell ref="E1220:J1221"/>
    <mergeCell ref="O1220:P1221"/>
    <mergeCell ref="Q1220:V1221"/>
    <mergeCell ref="C1215:J1215"/>
    <mergeCell ref="O1215:V1215"/>
    <mergeCell ref="C1216:J1216"/>
    <mergeCell ref="O1216:V1216"/>
    <mergeCell ref="C1217:J1217"/>
    <mergeCell ref="O1217:V1217"/>
    <mergeCell ref="E1211:F1211"/>
    <mergeCell ref="G1211:J1211"/>
    <mergeCell ref="Q1211:R1211"/>
    <mergeCell ref="S1211:V1211"/>
    <mergeCell ref="C1212:D1214"/>
    <mergeCell ref="E1212:F1212"/>
    <mergeCell ref="O1212:P1214"/>
    <mergeCell ref="Q1212:R1212"/>
    <mergeCell ref="E1213:E1214"/>
    <mergeCell ref="Q1213:Q1214"/>
    <mergeCell ref="P1189:R1189"/>
    <mergeCell ref="U1189:V1189"/>
    <mergeCell ref="Q1209:R1209"/>
    <mergeCell ref="S1209:V1209"/>
    <mergeCell ref="E1210:F1210"/>
    <mergeCell ref="G1210:J1210"/>
    <mergeCell ref="Q1210:R1210"/>
    <mergeCell ref="S1210:V1210"/>
    <mergeCell ref="G1207:H1207"/>
    <mergeCell ref="S1207:T1207"/>
    <mergeCell ref="C1208:D1211"/>
    <mergeCell ref="E1208:F1208"/>
    <mergeCell ref="G1208:J1208"/>
    <mergeCell ref="O1208:P1211"/>
    <mergeCell ref="Q1208:R1208"/>
    <mergeCell ref="S1208:V1208"/>
    <mergeCell ref="E1209:F1209"/>
    <mergeCell ref="G1209:J1209"/>
    <mergeCell ref="S1205:T1205"/>
    <mergeCell ref="U1205:V1205"/>
    <mergeCell ref="C1206:D1206"/>
    <mergeCell ref="E1206:F1206"/>
    <mergeCell ref="G1206:H1206"/>
    <mergeCell ref="I1206:J1206"/>
    <mergeCell ref="O1206:P1206"/>
    <mergeCell ref="Q1206:R1206"/>
    <mergeCell ref="S1206:T1206"/>
    <mergeCell ref="U1206:V1206"/>
    <mergeCell ref="C1205:D1205"/>
    <mergeCell ref="E1205:F1205"/>
    <mergeCell ref="G1205:H1205"/>
    <mergeCell ref="I1205:J1205"/>
    <mergeCell ref="P1182:T1182"/>
    <mergeCell ref="U1182:V1182"/>
    <mergeCell ref="D1183:H1183"/>
    <mergeCell ref="I1183:J1183"/>
    <mergeCell ref="P1183:T1183"/>
    <mergeCell ref="U1183:V1183"/>
    <mergeCell ref="C1203:D1203"/>
    <mergeCell ref="E1203:J1203"/>
    <mergeCell ref="O1203:P1203"/>
    <mergeCell ref="Q1203:V1203"/>
    <mergeCell ref="C1204:J1204"/>
    <mergeCell ref="O1204:V1204"/>
    <mergeCell ref="I1192:J1192"/>
    <mergeCell ref="U1192:V1192"/>
    <mergeCell ref="C1194:J1194"/>
    <mergeCell ref="O1194:V1194"/>
    <mergeCell ref="C1195:J1198"/>
    <mergeCell ref="O1195:V1198"/>
    <mergeCell ref="D1190:F1190"/>
    <mergeCell ref="I1190:J1190"/>
    <mergeCell ref="P1190:R1190"/>
    <mergeCell ref="U1190:V1190"/>
    <mergeCell ref="I1191:J1191"/>
    <mergeCell ref="U1191:V1191"/>
    <mergeCell ref="C1188:C1192"/>
    <mergeCell ref="D1188:F1188"/>
    <mergeCell ref="I1188:J1188"/>
    <mergeCell ref="O1188:O1192"/>
    <mergeCell ref="P1188:R1188"/>
    <mergeCell ref="U1188:V1188"/>
    <mergeCell ref="D1189:F1189"/>
    <mergeCell ref="I1189:J1189"/>
    <mergeCell ref="C1181:C1187"/>
    <mergeCell ref="D1181:H1181"/>
    <mergeCell ref="I1181:J1181"/>
    <mergeCell ref="O1181:O1187"/>
    <mergeCell ref="P1181:T1181"/>
    <mergeCell ref="U1181:V1181"/>
    <mergeCell ref="D1178:H1178"/>
    <mergeCell ref="I1178:J1178"/>
    <mergeCell ref="P1178:T1178"/>
    <mergeCell ref="U1178:V1178"/>
    <mergeCell ref="D1179:H1179"/>
    <mergeCell ref="I1179:J1179"/>
    <mergeCell ref="P1179:T1179"/>
    <mergeCell ref="U1179:V1179"/>
    <mergeCell ref="D1186:H1186"/>
    <mergeCell ref="I1186:J1186"/>
    <mergeCell ref="P1186:T1186"/>
    <mergeCell ref="U1186:V1186"/>
    <mergeCell ref="D1187:H1187"/>
    <mergeCell ref="I1187:J1187"/>
    <mergeCell ref="P1187:T1187"/>
    <mergeCell ref="U1187:V1187"/>
    <mergeCell ref="D1184:H1184"/>
    <mergeCell ref="I1184:J1184"/>
    <mergeCell ref="P1184:T1184"/>
    <mergeCell ref="U1184:V1184"/>
    <mergeCell ref="D1185:H1185"/>
    <mergeCell ref="I1185:J1185"/>
    <mergeCell ref="P1185:T1185"/>
    <mergeCell ref="U1185:V1185"/>
    <mergeCell ref="D1182:H1182"/>
    <mergeCell ref="I1182:J1182"/>
    <mergeCell ref="D1176:H1176"/>
    <mergeCell ref="I1176:J1176"/>
    <mergeCell ref="P1176:T1176"/>
    <mergeCell ref="U1176:V1176"/>
    <mergeCell ref="D1177:H1177"/>
    <mergeCell ref="I1177:J1177"/>
    <mergeCell ref="P1177:T1177"/>
    <mergeCell ref="U1177:V1177"/>
    <mergeCell ref="C1172:D1173"/>
    <mergeCell ref="E1172:J1173"/>
    <mergeCell ref="O1172:P1173"/>
    <mergeCell ref="Q1172:V1173"/>
    <mergeCell ref="C1175:C1180"/>
    <mergeCell ref="D1175:H1175"/>
    <mergeCell ref="I1175:J1175"/>
    <mergeCell ref="O1175:O1180"/>
    <mergeCell ref="P1175:T1175"/>
    <mergeCell ref="U1175:V1175"/>
    <mergeCell ref="D1180:H1180"/>
    <mergeCell ref="I1180:J1180"/>
    <mergeCell ref="P1180:T1180"/>
    <mergeCell ref="U1180:V1180"/>
    <mergeCell ref="O1155:P1155"/>
    <mergeCell ref="Q1155:R1155"/>
    <mergeCell ref="C1168:D1168"/>
    <mergeCell ref="O1168:P1168"/>
    <mergeCell ref="C1170:D1171"/>
    <mergeCell ref="E1170:J1171"/>
    <mergeCell ref="O1170:P1171"/>
    <mergeCell ref="Q1170:V1171"/>
    <mergeCell ref="C1165:J1165"/>
    <mergeCell ref="O1165:V1165"/>
    <mergeCell ref="C1166:J1166"/>
    <mergeCell ref="O1166:V1166"/>
    <mergeCell ref="C1167:J1167"/>
    <mergeCell ref="O1167:V1167"/>
    <mergeCell ref="E1161:F1161"/>
    <mergeCell ref="G1161:J1161"/>
    <mergeCell ref="Q1161:R1161"/>
    <mergeCell ref="S1161:V1161"/>
    <mergeCell ref="C1162:D1164"/>
    <mergeCell ref="E1162:F1162"/>
    <mergeCell ref="O1162:P1164"/>
    <mergeCell ref="Q1162:R1162"/>
    <mergeCell ref="E1163:E1164"/>
    <mergeCell ref="Q1163:Q1164"/>
    <mergeCell ref="P1139:R1139"/>
    <mergeCell ref="U1139:V1139"/>
    <mergeCell ref="Q1159:R1159"/>
    <mergeCell ref="S1159:V1159"/>
    <mergeCell ref="E1160:F1160"/>
    <mergeCell ref="G1160:J1160"/>
    <mergeCell ref="Q1160:R1160"/>
    <mergeCell ref="S1160:V1160"/>
    <mergeCell ref="G1157:H1157"/>
    <mergeCell ref="S1157:T1157"/>
    <mergeCell ref="C1158:D1161"/>
    <mergeCell ref="E1158:F1158"/>
    <mergeCell ref="G1158:J1158"/>
    <mergeCell ref="O1158:P1161"/>
    <mergeCell ref="Q1158:R1158"/>
    <mergeCell ref="S1158:V1158"/>
    <mergeCell ref="E1159:F1159"/>
    <mergeCell ref="G1159:J1159"/>
    <mergeCell ref="S1155:T1155"/>
    <mergeCell ref="U1155:V1155"/>
    <mergeCell ref="C1156:D1156"/>
    <mergeCell ref="E1156:F1156"/>
    <mergeCell ref="G1156:H1156"/>
    <mergeCell ref="I1156:J1156"/>
    <mergeCell ref="O1156:P1156"/>
    <mergeCell ref="Q1156:R1156"/>
    <mergeCell ref="S1156:T1156"/>
    <mergeCell ref="U1156:V1156"/>
    <mergeCell ref="C1155:D1155"/>
    <mergeCell ref="E1155:F1155"/>
    <mergeCell ref="G1155:H1155"/>
    <mergeCell ref="I1155:J1155"/>
    <mergeCell ref="P1132:T1132"/>
    <mergeCell ref="U1132:V1132"/>
    <mergeCell ref="D1133:H1133"/>
    <mergeCell ref="I1133:J1133"/>
    <mergeCell ref="P1133:T1133"/>
    <mergeCell ref="U1133:V1133"/>
    <mergeCell ref="C1153:D1153"/>
    <mergeCell ref="E1153:J1153"/>
    <mergeCell ref="O1153:P1153"/>
    <mergeCell ref="Q1153:V1153"/>
    <mergeCell ref="C1154:J1154"/>
    <mergeCell ref="O1154:V1154"/>
    <mergeCell ref="I1142:J1142"/>
    <mergeCell ref="U1142:V1142"/>
    <mergeCell ref="C1144:J1144"/>
    <mergeCell ref="O1144:V1144"/>
    <mergeCell ref="C1145:J1148"/>
    <mergeCell ref="O1145:V1148"/>
    <mergeCell ref="D1140:F1140"/>
    <mergeCell ref="I1140:J1140"/>
    <mergeCell ref="P1140:R1140"/>
    <mergeCell ref="U1140:V1140"/>
    <mergeCell ref="I1141:J1141"/>
    <mergeCell ref="U1141:V1141"/>
    <mergeCell ref="C1138:C1142"/>
    <mergeCell ref="D1138:F1138"/>
    <mergeCell ref="I1138:J1138"/>
    <mergeCell ref="O1138:O1142"/>
    <mergeCell ref="P1138:R1138"/>
    <mergeCell ref="U1138:V1138"/>
    <mergeCell ref="D1139:F1139"/>
    <mergeCell ref="I1139:J1139"/>
    <mergeCell ref="C1131:C1137"/>
    <mergeCell ref="D1131:H1131"/>
    <mergeCell ref="I1131:J1131"/>
    <mergeCell ref="O1131:O1137"/>
    <mergeCell ref="P1131:T1131"/>
    <mergeCell ref="U1131:V1131"/>
    <mergeCell ref="D1128:H1128"/>
    <mergeCell ref="I1128:J1128"/>
    <mergeCell ref="P1128:T1128"/>
    <mergeCell ref="U1128:V1128"/>
    <mergeCell ref="D1129:H1129"/>
    <mergeCell ref="I1129:J1129"/>
    <mergeCell ref="P1129:T1129"/>
    <mergeCell ref="U1129:V1129"/>
    <mergeCell ref="D1136:H1136"/>
    <mergeCell ref="I1136:J1136"/>
    <mergeCell ref="P1136:T1136"/>
    <mergeCell ref="U1136:V1136"/>
    <mergeCell ref="D1137:H1137"/>
    <mergeCell ref="I1137:J1137"/>
    <mergeCell ref="P1137:T1137"/>
    <mergeCell ref="U1137:V1137"/>
    <mergeCell ref="D1134:H1134"/>
    <mergeCell ref="I1134:J1134"/>
    <mergeCell ref="P1134:T1134"/>
    <mergeCell ref="U1134:V1134"/>
    <mergeCell ref="D1135:H1135"/>
    <mergeCell ref="I1135:J1135"/>
    <mergeCell ref="P1135:T1135"/>
    <mergeCell ref="U1135:V1135"/>
    <mergeCell ref="D1132:H1132"/>
    <mergeCell ref="I1132:J1132"/>
    <mergeCell ref="D1126:H1126"/>
    <mergeCell ref="I1126:J1126"/>
    <mergeCell ref="P1126:T1126"/>
    <mergeCell ref="U1126:V1126"/>
    <mergeCell ref="D1127:H1127"/>
    <mergeCell ref="I1127:J1127"/>
    <mergeCell ref="P1127:T1127"/>
    <mergeCell ref="U1127:V1127"/>
    <mergeCell ref="C1122:D1123"/>
    <mergeCell ref="E1122:J1123"/>
    <mergeCell ref="O1122:P1123"/>
    <mergeCell ref="Q1122:V1123"/>
    <mergeCell ref="C1125:C1130"/>
    <mergeCell ref="D1125:H1125"/>
    <mergeCell ref="I1125:J1125"/>
    <mergeCell ref="O1125:O1130"/>
    <mergeCell ref="P1125:T1125"/>
    <mergeCell ref="U1125:V1125"/>
    <mergeCell ref="D1130:H1130"/>
    <mergeCell ref="I1130:J1130"/>
    <mergeCell ref="P1130:T1130"/>
    <mergeCell ref="U1130:V1130"/>
    <mergeCell ref="O1105:P1105"/>
    <mergeCell ref="Q1105:R1105"/>
    <mergeCell ref="C1118:D1118"/>
    <mergeCell ref="O1118:P1118"/>
    <mergeCell ref="C1120:D1121"/>
    <mergeCell ref="E1120:J1121"/>
    <mergeCell ref="O1120:P1121"/>
    <mergeCell ref="Q1120:V1121"/>
    <mergeCell ref="C1115:J1115"/>
    <mergeCell ref="O1115:V1115"/>
    <mergeCell ref="C1116:J1116"/>
    <mergeCell ref="O1116:V1116"/>
    <mergeCell ref="C1117:J1117"/>
    <mergeCell ref="O1117:V1117"/>
    <mergeCell ref="E1111:F1111"/>
    <mergeCell ref="G1111:J1111"/>
    <mergeCell ref="Q1111:R1111"/>
    <mergeCell ref="S1111:V1111"/>
    <mergeCell ref="C1112:D1114"/>
    <mergeCell ref="E1112:F1112"/>
    <mergeCell ref="O1112:P1114"/>
    <mergeCell ref="Q1112:R1112"/>
    <mergeCell ref="E1113:E1114"/>
    <mergeCell ref="Q1113:Q1114"/>
    <mergeCell ref="P1089:R1089"/>
    <mergeCell ref="U1089:V1089"/>
    <mergeCell ref="Q1109:R1109"/>
    <mergeCell ref="S1109:V1109"/>
    <mergeCell ref="E1110:F1110"/>
    <mergeCell ref="G1110:J1110"/>
    <mergeCell ref="Q1110:R1110"/>
    <mergeCell ref="S1110:V1110"/>
    <mergeCell ref="G1107:H1107"/>
    <mergeCell ref="S1107:T1107"/>
    <mergeCell ref="C1108:D1111"/>
    <mergeCell ref="E1108:F1108"/>
    <mergeCell ref="G1108:J1108"/>
    <mergeCell ref="O1108:P1111"/>
    <mergeCell ref="Q1108:R1108"/>
    <mergeCell ref="S1108:V1108"/>
    <mergeCell ref="E1109:F1109"/>
    <mergeCell ref="G1109:J1109"/>
    <mergeCell ref="S1105:T1105"/>
    <mergeCell ref="U1105:V1105"/>
    <mergeCell ref="C1106:D1106"/>
    <mergeCell ref="E1106:F1106"/>
    <mergeCell ref="G1106:H1106"/>
    <mergeCell ref="I1106:J1106"/>
    <mergeCell ref="O1106:P1106"/>
    <mergeCell ref="Q1106:R1106"/>
    <mergeCell ref="S1106:T1106"/>
    <mergeCell ref="U1106:V1106"/>
    <mergeCell ref="C1105:D1105"/>
    <mergeCell ref="E1105:F1105"/>
    <mergeCell ref="G1105:H1105"/>
    <mergeCell ref="I1105:J1105"/>
    <mergeCell ref="P1082:T1082"/>
    <mergeCell ref="U1082:V1082"/>
    <mergeCell ref="D1083:H1083"/>
    <mergeCell ref="I1083:J1083"/>
    <mergeCell ref="P1083:T1083"/>
    <mergeCell ref="U1083:V1083"/>
    <mergeCell ref="C1103:D1103"/>
    <mergeCell ref="E1103:J1103"/>
    <mergeCell ref="O1103:P1103"/>
    <mergeCell ref="Q1103:V1103"/>
    <mergeCell ref="C1104:J1104"/>
    <mergeCell ref="O1104:V1104"/>
    <mergeCell ref="I1092:J1092"/>
    <mergeCell ref="U1092:V1092"/>
    <mergeCell ref="C1094:J1094"/>
    <mergeCell ref="O1094:V1094"/>
    <mergeCell ref="C1095:J1098"/>
    <mergeCell ref="O1095:V1098"/>
    <mergeCell ref="D1090:F1090"/>
    <mergeCell ref="I1090:J1090"/>
    <mergeCell ref="P1090:R1090"/>
    <mergeCell ref="U1090:V1090"/>
    <mergeCell ref="I1091:J1091"/>
    <mergeCell ref="U1091:V1091"/>
    <mergeCell ref="C1088:C1092"/>
    <mergeCell ref="D1088:F1088"/>
    <mergeCell ref="I1088:J1088"/>
    <mergeCell ref="O1088:O1092"/>
    <mergeCell ref="P1088:R1088"/>
    <mergeCell ref="U1088:V1088"/>
    <mergeCell ref="D1089:F1089"/>
    <mergeCell ref="I1089:J1089"/>
    <mergeCell ref="C1081:C1087"/>
    <mergeCell ref="D1081:H1081"/>
    <mergeCell ref="I1081:J1081"/>
    <mergeCell ref="O1081:O1087"/>
    <mergeCell ref="P1081:T1081"/>
    <mergeCell ref="U1081:V1081"/>
    <mergeCell ref="D1078:H1078"/>
    <mergeCell ref="I1078:J1078"/>
    <mergeCell ref="P1078:T1078"/>
    <mergeCell ref="U1078:V1078"/>
    <mergeCell ref="D1079:H1079"/>
    <mergeCell ref="I1079:J1079"/>
    <mergeCell ref="P1079:T1079"/>
    <mergeCell ref="U1079:V1079"/>
    <mergeCell ref="D1086:H1086"/>
    <mergeCell ref="I1086:J1086"/>
    <mergeCell ref="P1086:T1086"/>
    <mergeCell ref="U1086:V1086"/>
    <mergeCell ref="D1087:H1087"/>
    <mergeCell ref="I1087:J1087"/>
    <mergeCell ref="P1087:T1087"/>
    <mergeCell ref="U1087:V1087"/>
    <mergeCell ref="D1084:H1084"/>
    <mergeCell ref="I1084:J1084"/>
    <mergeCell ref="P1084:T1084"/>
    <mergeCell ref="U1084:V1084"/>
    <mergeCell ref="D1085:H1085"/>
    <mergeCell ref="I1085:J1085"/>
    <mergeCell ref="P1085:T1085"/>
    <mergeCell ref="U1085:V1085"/>
    <mergeCell ref="D1082:H1082"/>
    <mergeCell ref="I1082:J1082"/>
    <mergeCell ref="D1076:H1076"/>
    <mergeCell ref="I1076:J1076"/>
    <mergeCell ref="P1076:T1076"/>
    <mergeCell ref="U1076:V1076"/>
    <mergeCell ref="D1077:H1077"/>
    <mergeCell ref="I1077:J1077"/>
    <mergeCell ref="P1077:T1077"/>
    <mergeCell ref="U1077:V1077"/>
    <mergeCell ref="C1072:D1073"/>
    <mergeCell ref="E1072:J1073"/>
    <mergeCell ref="O1072:P1073"/>
    <mergeCell ref="Q1072:V1073"/>
    <mergeCell ref="C1075:C1080"/>
    <mergeCell ref="D1075:H1075"/>
    <mergeCell ref="I1075:J1075"/>
    <mergeCell ref="O1075:O1080"/>
    <mergeCell ref="P1075:T1075"/>
    <mergeCell ref="U1075:V1075"/>
    <mergeCell ref="D1080:H1080"/>
    <mergeCell ref="I1080:J1080"/>
    <mergeCell ref="P1080:T1080"/>
    <mergeCell ref="U1080:V1080"/>
    <mergeCell ref="O1055:P1055"/>
    <mergeCell ref="Q1055:R1055"/>
    <mergeCell ref="C1068:D1068"/>
    <mergeCell ref="O1068:P1068"/>
    <mergeCell ref="C1070:D1071"/>
    <mergeCell ref="E1070:J1071"/>
    <mergeCell ref="O1070:P1071"/>
    <mergeCell ref="Q1070:V1071"/>
    <mergeCell ref="C1065:J1065"/>
    <mergeCell ref="O1065:V1065"/>
    <mergeCell ref="C1066:J1066"/>
    <mergeCell ref="O1066:V1066"/>
    <mergeCell ref="C1067:J1067"/>
    <mergeCell ref="O1067:V1067"/>
    <mergeCell ref="E1061:F1061"/>
    <mergeCell ref="G1061:J1061"/>
    <mergeCell ref="Q1061:R1061"/>
    <mergeCell ref="S1061:V1061"/>
    <mergeCell ref="C1062:D1064"/>
    <mergeCell ref="E1062:F1062"/>
    <mergeCell ref="O1062:P1064"/>
    <mergeCell ref="Q1062:R1062"/>
    <mergeCell ref="E1063:E1064"/>
    <mergeCell ref="Q1063:Q1064"/>
    <mergeCell ref="P1039:R1039"/>
    <mergeCell ref="U1039:V1039"/>
    <mergeCell ref="Q1059:R1059"/>
    <mergeCell ref="S1059:V1059"/>
    <mergeCell ref="E1060:F1060"/>
    <mergeCell ref="G1060:J1060"/>
    <mergeCell ref="Q1060:R1060"/>
    <mergeCell ref="S1060:V1060"/>
    <mergeCell ref="G1057:H1057"/>
    <mergeCell ref="S1057:T1057"/>
    <mergeCell ref="C1058:D1061"/>
    <mergeCell ref="E1058:F1058"/>
    <mergeCell ref="G1058:J1058"/>
    <mergeCell ref="O1058:P1061"/>
    <mergeCell ref="Q1058:R1058"/>
    <mergeCell ref="S1058:V1058"/>
    <mergeCell ref="E1059:F1059"/>
    <mergeCell ref="G1059:J1059"/>
    <mergeCell ref="S1055:T1055"/>
    <mergeCell ref="U1055:V1055"/>
    <mergeCell ref="C1056:D1056"/>
    <mergeCell ref="E1056:F1056"/>
    <mergeCell ref="G1056:H1056"/>
    <mergeCell ref="I1056:J1056"/>
    <mergeCell ref="O1056:P1056"/>
    <mergeCell ref="Q1056:R1056"/>
    <mergeCell ref="S1056:T1056"/>
    <mergeCell ref="U1056:V1056"/>
    <mergeCell ref="C1055:D1055"/>
    <mergeCell ref="E1055:F1055"/>
    <mergeCell ref="G1055:H1055"/>
    <mergeCell ref="I1055:J1055"/>
    <mergeCell ref="P1032:T1032"/>
    <mergeCell ref="U1032:V1032"/>
    <mergeCell ref="D1033:H1033"/>
    <mergeCell ref="I1033:J1033"/>
    <mergeCell ref="P1033:T1033"/>
    <mergeCell ref="U1033:V1033"/>
    <mergeCell ref="C1053:D1053"/>
    <mergeCell ref="E1053:J1053"/>
    <mergeCell ref="O1053:P1053"/>
    <mergeCell ref="Q1053:V1053"/>
    <mergeCell ref="C1054:J1054"/>
    <mergeCell ref="O1054:V1054"/>
    <mergeCell ref="I1042:J1042"/>
    <mergeCell ref="U1042:V1042"/>
    <mergeCell ref="C1044:J1044"/>
    <mergeCell ref="O1044:V1044"/>
    <mergeCell ref="C1045:J1048"/>
    <mergeCell ref="O1045:V1048"/>
    <mergeCell ref="D1040:F1040"/>
    <mergeCell ref="I1040:J1040"/>
    <mergeCell ref="P1040:R1040"/>
    <mergeCell ref="U1040:V1040"/>
    <mergeCell ref="I1041:J1041"/>
    <mergeCell ref="U1041:V1041"/>
    <mergeCell ref="C1038:C1042"/>
    <mergeCell ref="D1038:F1038"/>
    <mergeCell ref="I1038:J1038"/>
    <mergeCell ref="O1038:O1042"/>
    <mergeCell ref="P1038:R1038"/>
    <mergeCell ref="U1038:V1038"/>
    <mergeCell ref="D1039:F1039"/>
    <mergeCell ref="I1039:J1039"/>
    <mergeCell ref="C1031:C1037"/>
    <mergeCell ref="D1031:H1031"/>
    <mergeCell ref="I1031:J1031"/>
    <mergeCell ref="O1031:O1037"/>
    <mergeCell ref="P1031:T1031"/>
    <mergeCell ref="U1031:V1031"/>
    <mergeCell ref="D1028:H1028"/>
    <mergeCell ref="I1028:J1028"/>
    <mergeCell ref="P1028:T1028"/>
    <mergeCell ref="U1028:V1028"/>
    <mergeCell ref="D1029:H1029"/>
    <mergeCell ref="I1029:J1029"/>
    <mergeCell ref="P1029:T1029"/>
    <mergeCell ref="U1029:V1029"/>
    <mergeCell ref="D1036:H1036"/>
    <mergeCell ref="I1036:J1036"/>
    <mergeCell ref="P1036:T1036"/>
    <mergeCell ref="U1036:V1036"/>
    <mergeCell ref="D1037:H1037"/>
    <mergeCell ref="I1037:J1037"/>
    <mergeCell ref="P1037:T1037"/>
    <mergeCell ref="U1037:V1037"/>
    <mergeCell ref="D1034:H1034"/>
    <mergeCell ref="I1034:J1034"/>
    <mergeCell ref="P1034:T1034"/>
    <mergeCell ref="U1034:V1034"/>
    <mergeCell ref="D1035:H1035"/>
    <mergeCell ref="I1035:J1035"/>
    <mergeCell ref="P1035:T1035"/>
    <mergeCell ref="U1035:V1035"/>
    <mergeCell ref="D1032:H1032"/>
    <mergeCell ref="I1032:J1032"/>
    <mergeCell ref="D1026:H1026"/>
    <mergeCell ref="I1026:J1026"/>
    <mergeCell ref="P1026:T1026"/>
    <mergeCell ref="U1026:V1026"/>
    <mergeCell ref="D1027:H1027"/>
    <mergeCell ref="I1027:J1027"/>
    <mergeCell ref="P1027:T1027"/>
    <mergeCell ref="U1027:V1027"/>
    <mergeCell ref="C1022:D1023"/>
    <mergeCell ref="E1022:J1023"/>
    <mergeCell ref="O1022:P1023"/>
    <mergeCell ref="Q1022:V1023"/>
    <mergeCell ref="C1025:C1030"/>
    <mergeCell ref="D1025:H1025"/>
    <mergeCell ref="I1025:J1025"/>
    <mergeCell ref="O1025:O1030"/>
    <mergeCell ref="P1025:T1025"/>
    <mergeCell ref="U1025:V1025"/>
    <mergeCell ref="D1030:H1030"/>
    <mergeCell ref="I1030:J1030"/>
    <mergeCell ref="P1030:T1030"/>
    <mergeCell ref="U1030:V1030"/>
    <mergeCell ref="O1005:P1005"/>
    <mergeCell ref="Q1005:R1005"/>
    <mergeCell ref="C1018:D1018"/>
    <mergeCell ref="O1018:P1018"/>
    <mergeCell ref="C1020:D1021"/>
    <mergeCell ref="E1020:J1021"/>
    <mergeCell ref="O1020:P1021"/>
    <mergeCell ref="Q1020:V1021"/>
    <mergeCell ref="C1015:J1015"/>
    <mergeCell ref="O1015:V1015"/>
    <mergeCell ref="C1016:J1016"/>
    <mergeCell ref="O1016:V1016"/>
    <mergeCell ref="C1017:J1017"/>
    <mergeCell ref="O1017:V1017"/>
    <mergeCell ref="E1011:F1011"/>
    <mergeCell ref="G1011:J1011"/>
    <mergeCell ref="Q1011:R1011"/>
    <mergeCell ref="S1011:V1011"/>
    <mergeCell ref="C1012:D1014"/>
    <mergeCell ref="E1012:F1012"/>
    <mergeCell ref="O1012:P1014"/>
    <mergeCell ref="Q1012:R1012"/>
    <mergeCell ref="E1013:E1014"/>
    <mergeCell ref="Q1013:Q1014"/>
    <mergeCell ref="P989:R989"/>
    <mergeCell ref="U989:V989"/>
    <mergeCell ref="Q1009:R1009"/>
    <mergeCell ref="S1009:V1009"/>
    <mergeCell ref="E1010:F1010"/>
    <mergeCell ref="G1010:J1010"/>
    <mergeCell ref="Q1010:R1010"/>
    <mergeCell ref="S1010:V1010"/>
    <mergeCell ref="G1007:H1007"/>
    <mergeCell ref="S1007:T1007"/>
    <mergeCell ref="C1008:D1011"/>
    <mergeCell ref="E1008:F1008"/>
    <mergeCell ref="G1008:J1008"/>
    <mergeCell ref="O1008:P1011"/>
    <mergeCell ref="Q1008:R1008"/>
    <mergeCell ref="S1008:V1008"/>
    <mergeCell ref="E1009:F1009"/>
    <mergeCell ref="G1009:J1009"/>
    <mergeCell ref="S1005:T1005"/>
    <mergeCell ref="U1005:V1005"/>
    <mergeCell ref="C1006:D1006"/>
    <mergeCell ref="E1006:F1006"/>
    <mergeCell ref="G1006:H1006"/>
    <mergeCell ref="I1006:J1006"/>
    <mergeCell ref="O1006:P1006"/>
    <mergeCell ref="Q1006:R1006"/>
    <mergeCell ref="S1006:T1006"/>
    <mergeCell ref="U1006:V1006"/>
    <mergeCell ref="C1005:D1005"/>
    <mergeCell ref="E1005:F1005"/>
    <mergeCell ref="G1005:H1005"/>
    <mergeCell ref="I1005:J1005"/>
    <mergeCell ref="P982:T982"/>
    <mergeCell ref="U982:V982"/>
    <mergeCell ref="D983:H983"/>
    <mergeCell ref="I983:J983"/>
    <mergeCell ref="P983:T983"/>
    <mergeCell ref="U983:V983"/>
    <mergeCell ref="C1003:D1003"/>
    <mergeCell ref="E1003:J1003"/>
    <mergeCell ref="O1003:P1003"/>
    <mergeCell ref="Q1003:V1003"/>
    <mergeCell ref="C1004:J1004"/>
    <mergeCell ref="O1004:V1004"/>
    <mergeCell ref="I992:J992"/>
    <mergeCell ref="U992:V992"/>
    <mergeCell ref="C994:J994"/>
    <mergeCell ref="O994:V994"/>
    <mergeCell ref="C995:J998"/>
    <mergeCell ref="O995:V998"/>
    <mergeCell ref="D990:F990"/>
    <mergeCell ref="I990:J990"/>
    <mergeCell ref="P990:R990"/>
    <mergeCell ref="U990:V990"/>
    <mergeCell ref="I991:J991"/>
    <mergeCell ref="U991:V991"/>
    <mergeCell ref="C988:C992"/>
    <mergeCell ref="D988:F988"/>
    <mergeCell ref="I988:J988"/>
    <mergeCell ref="O988:O992"/>
    <mergeCell ref="P988:R988"/>
    <mergeCell ref="U988:V988"/>
    <mergeCell ref="D989:F989"/>
    <mergeCell ref="I989:J989"/>
    <mergeCell ref="C981:C987"/>
    <mergeCell ref="D981:H981"/>
    <mergeCell ref="I981:J981"/>
    <mergeCell ref="O981:O987"/>
    <mergeCell ref="P981:T981"/>
    <mergeCell ref="U981:V981"/>
    <mergeCell ref="D978:H978"/>
    <mergeCell ref="I978:J978"/>
    <mergeCell ref="P978:T978"/>
    <mergeCell ref="U978:V978"/>
    <mergeCell ref="D979:H979"/>
    <mergeCell ref="I979:J979"/>
    <mergeCell ref="P979:T979"/>
    <mergeCell ref="U979:V979"/>
    <mergeCell ref="D986:H986"/>
    <mergeCell ref="I986:J986"/>
    <mergeCell ref="P986:T986"/>
    <mergeCell ref="U986:V986"/>
    <mergeCell ref="D987:H987"/>
    <mergeCell ref="I987:J987"/>
    <mergeCell ref="P987:T987"/>
    <mergeCell ref="U987:V987"/>
    <mergeCell ref="D984:H984"/>
    <mergeCell ref="I984:J984"/>
    <mergeCell ref="P984:T984"/>
    <mergeCell ref="U984:V984"/>
    <mergeCell ref="D985:H985"/>
    <mergeCell ref="I985:J985"/>
    <mergeCell ref="P985:T985"/>
    <mergeCell ref="U985:V985"/>
    <mergeCell ref="D982:H982"/>
    <mergeCell ref="I982:J982"/>
    <mergeCell ref="D976:H976"/>
    <mergeCell ref="I976:J976"/>
    <mergeCell ref="P976:T976"/>
    <mergeCell ref="U976:V976"/>
    <mergeCell ref="D977:H977"/>
    <mergeCell ref="I977:J977"/>
    <mergeCell ref="P977:T977"/>
    <mergeCell ref="U977:V977"/>
    <mergeCell ref="C972:D973"/>
    <mergeCell ref="E972:J973"/>
    <mergeCell ref="O972:P973"/>
    <mergeCell ref="Q972:V973"/>
    <mergeCell ref="C975:C980"/>
    <mergeCell ref="D975:H975"/>
    <mergeCell ref="I975:J975"/>
    <mergeCell ref="O975:O980"/>
    <mergeCell ref="P975:T975"/>
    <mergeCell ref="U975:V975"/>
    <mergeCell ref="D980:H980"/>
    <mergeCell ref="I980:J980"/>
    <mergeCell ref="P980:T980"/>
    <mergeCell ref="U980:V980"/>
    <mergeCell ref="O955:P955"/>
    <mergeCell ref="Q955:R955"/>
    <mergeCell ref="C968:D968"/>
    <mergeCell ref="O968:P968"/>
    <mergeCell ref="C970:D971"/>
    <mergeCell ref="E970:J971"/>
    <mergeCell ref="O970:P971"/>
    <mergeCell ref="Q970:V971"/>
    <mergeCell ref="C965:J965"/>
    <mergeCell ref="O965:V965"/>
    <mergeCell ref="C966:J966"/>
    <mergeCell ref="O966:V966"/>
    <mergeCell ref="C967:J967"/>
    <mergeCell ref="O967:V967"/>
    <mergeCell ref="E961:F961"/>
    <mergeCell ref="G961:J961"/>
    <mergeCell ref="Q961:R961"/>
    <mergeCell ref="S961:V961"/>
    <mergeCell ref="C962:D964"/>
    <mergeCell ref="E962:F962"/>
    <mergeCell ref="O962:P964"/>
    <mergeCell ref="Q962:R962"/>
    <mergeCell ref="E963:E964"/>
    <mergeCell ref="Q963:Q964"/>
    <mergeCell ref="P939:R939"/>
    <mergeCell ref="U939:V939"/>
    <mergeCell ref="Q959:R959"/>
    <mergeCell ref="S959:V959"/>
    <mergeCell ref="E960:F960"/>
    <mergeCell ref="G960:J960"/>
    <mergeCell ref="Q960:R960"/>
    <mergeCell ref="S960:V960"/>
    <mergeCell ref="G957:H957"/>
    <mergeCell ref="S957:T957"/>
    <mergeCell ref="C958:D961"/>
    <mergeCell ref="E958:F958"/>
    <mergeCell ref="G958:J958"/>
    <mergeCell ref="O958:P961"/>
    <mergeCell ref="Q958:R958"/>
    <mergeCell ref="S958:V958"/>
    <mergeCell ref="E959:F959"/>
    <mergeCell ref="G959:J959"/>
    <mergeCell ref="S955:T955"/>
    <mergeCell ref="U955:V955"/>
    <mergeCell ref="C956:D956"/>
    <mergeCell ref="E956:F956"/>
    <mergeCell ref="G956:H956"/>
    <mergeCell ref="I956:J956"/>
    <mergeCell ref="O956:P956"/>
    <mergeCell ref="Q956:R956"/>
    <mergeCell ref="S956:T956"/>
    <mergeCell ref="U956:V956"/>
    <mergeCell ref="C955:D955"/>
    <mergeCell ref="E955:F955"/>
    <mergeCell ref="G955:H955"/>
    <mergeCell ref="I955:J955"/>
    <mergeCell ref="P932:T932"/>
    <mergeCell ref="U932:V932"/>
    <mergeCell ref="D933:H933"/>
    <mergeCell ref="I933:J933"/>
    <mergeCell ref="P933:T933"/>
    <mergeCell ref="U933:V933"/>
    <mergeCell ref="C953:D953"/>
    <mergeCell ref="E953:J953"/>
    <mergeCell ref="O953:P953"/>
    <mergeCell ref="Q953:V953"/>
    <mergeCell ref="C954:J954"/>
    <mergeCell ref="O954:V954"/>
    <mergeCell ref="I942:J942"/>
    <mergeCell ref="U942:V942"/>
    <mergeCell ref="C944:J944"/>
    <mergeCell ref="O944:V944"/>
    <mergeCell ref="C945:J948"/>
    <mergeCell ref="O945:V948"/>
    <mergeCell ref="D940:F940"/>
    <mergeCell ref="I940:J940"/>
    <mergeCell ref="P940:R940"/>
    <mergeCell ref="U940:V940"/>
    <mergeCell ref="I941:J941"/>
    <mergeCell ref="U941:V941"/>
    <mergeCell ref="C938:C942"/>
    <mergeCell ref="D938:F938"/>
    <mergeCell ref="I938:J938"/>
    <mergeCell ref="O938:O942"/>
    <mergeCell ref="P938:R938"/>
    <mergeCell ref="U938:V938"/>
    <mergeCell ref="D939:F939"/>
    <mergeCell ref="I939:J939"/>
    <mergeCell ref="C931:C937"/>
    <mergeCell ref="D931:H931"/>
    <mergeCell ref="I931:J931"/>
    <mergeCell ref="O931:O937"/>
    <mergeCell ref="P931:T931"/>
    <mergeCell ref="U931:V931"/>
    <mergeCell ref="D928:H928"/>
    <mergeCell ref="I928:J928"/>
    <mergeCell ref="P928:T928"/>
    <mergeCell ref="U928:V928"/>
    <mergeCell ref="D929:H929"/>
    <mergeCell ref="I929:J929"/>
    <mergeCell ref="P929:T929"/>
    <mergeCell ref="U929:V929"/>
    <mergeCell ref="D936:H936"/>
    <mergeCell ref="I936:J936"/>
    <mergeCell ref="P936:T936"/>
    <mergeCell ref="U936:V936"/>
    <mergeCell ref="D937:H937"/>
    <mergeCell ref="I937:J937"/>
    <mergeCell ref="P937:T937"/>
    <mergeCell ref="U937:V937"/>
    <mergeCell ref="D934:H934"/>
    <mergeCell ref="I934:J934"/>
    <mergeCell ref="P934:T934"/>
    <mergeCell ref="U934:V934"/>
    <mergeCell ref="D935:H935"/>
    <mergeCell ref="I935:J935"/>
    <mergeCell ref="P935:T935"/>
    <mergeCell ref="U935:V935"/>
    <mergeCell ref="D932:H932"/>
    <mergeCell ref="I932:J932"/>
    <mergeCell ref="D926:H926"/>
    <mergeCell ref="I926:J926"/>
    <mergeCell ref="P926:T926"/>
    <mergeCell ref="U926:V926"/>
    <mergeCell ref="D927:H927"/>
    <mergeCell ref="I927:J927"/>
    <mergeCell ref="P927:T927"/>
    <mergeCell ref="U927:V927"/>
    <mergeCell ref="C922:D923"/>
    <mergeCell ref="E922:J923"/>
    <mergeCell ref="O922:P923"/>
    <mergeCell ref="Q922:V923"/>
    <mergeCell ref="C925:C930"/>
    <mergeCell ref="D925:H925"/>
    <mergeCell ref="I925:J925"/>
    <mergeCell ref="O925:O930"/>
    <mergeCell ref="P925:T925"/>
    <mergeCell ref="U925:V925"/>
    <mergeCell ref="D930:H930"/>
    <mergeCell ref="I930:J930"/>
    <mergeCell ref="P930:T930"/>
    <mergeCell ref="U930:V930"/>
    <mergeCell ref="O905:P905"/>
    <mergeCell ref="Q905:R905"/>
    <mergeCell ref="C918:D918"/>
    <mergeCell ref="O918:P918"/>
    <mergeCell ref="C920:D921"/>
    <mergeCell ref="E920:J921"/>
    <mergeCell ref="O920:P921"/>
    <mergeCell ref="Q920:V921"/>
    <mergeCell ref="C915:J915"/>
    <mergeCell ref="O915:V915"/>
    <mergeCell ref="C916:J916"/>
    <mergeCell ref="O916:V916"/>
    <mergeCell ref="C917:J917"/>
    <mergeCell ref="O917:V917"/>
    <mergeCell ref="E911:F911"/>
    <mergeCell ref="G911:J911"/>
    <mergeCell ref="Q911:R911"/>
    <mergeCell ref="S911:V911"/>
    <mergeCell ref="C912:D914"/>
    <mergeCell ref="E912:F912"/>
    <mergeCell ref="O912:P914"/>
    <mergeCell ref="Q912:R912"/>
    <mergeCell ref="E913:E914"/>
    <mergeCell ref="Q913:Q914"/>
    <mergeCell ref="P889:R889"/>
    <mergeCell ref="U889:V889"/>
    <mergeCell ref="Q909:R909"/>
    <mergeCell ref="S909:V909"/>
    <mergeCell ref="E910:F910"/>
    <mergeCell ref="G910:J910"/>
    <mergeCell ref="Q910:R910"/>
    <mergeCell ref="S910:V910"/>
    <mergeCell ref="G907:H907"/>
    <mergeCell ref="S907:T907"/>
    <mergeCell ref="C908:D911"/>
    <mergeCell ref="E908:F908"/>
    <mergeCell ref="G908:J908"/>
    <mergeCell ref="O908:P911"/>
    <mergeCell ref="Q908:R908"/>
    <mergeCell ref="S908:V908"/>
    <mergeCell ref="E909:F909"/>
    <mergeCell ref="G909:J909"/>
    <mergeCell ref="S905:T905"/>
    <mergeCell ref="U905:V905"/>
    <mergeCell ref="C906:D906"/>
    <mergeCell ref="E906:F906"/>
    <mergeCell ref="G906:H906"/>
    <mergeCell ref="I906:J906"/>
    <mergeCell ref="O906:P906"/>
    <mergeCell ref="Q906:R906"/>
    <mergeCell ref="S906:T906"/>
    <mergeCell ref="U906:V906"/>
    <mergeCell ref="C905:D905"/>
    <mergeCell ref="E905:F905"/>
    <mergeCell ref="G905:H905"/>
    <mergeCell ref="I905:J905"/>
    <mergeCell ref="P882:T882"/>
    <mergeCell ref="U882:V882"/>
    <mergeCell ref="D883:H883"/>
    <mergeCell ref="I883:J883"/>
    <mergeCell ref="P883:T883"/>
    <mergeCell ref="U883:V883"/>
    <mergeCell ref="C903:D903"/>
    <mergeCell ref="E903:J903"/>
    <mergeCell ref="O903:P903"/>
    <mergeCell ref="Q903:V903"/>
    <mergeCell ref="C904:J904"/>
    <mergeCell ref="O904:V904"/>
    <mergeCell ref="I892:J892"/>
    <mergeCell ref="U892:V892"/>
    <mergeCell ref="C894:J894"/>
    <mergeCell ref="O894:V894"/>
    <mergeCell ref="C895:J898"/>
    <mergeCell ref="O895:V898"/>
    <mergeCell ref="D890:F890"/>
    <mergeCell ref="I890:J890"/>
    <mergeCell ref="P890:R890"/>
    <mergeCell ref="U890:V890"/>
    <mergeCell ref="I891:J891"/>
    <mergeCell ref="U891:V891"/>
    <mergeCell ref="C888:C892"/>
    <mergeCell ref="D888:F888"/>
    <mergeCell ref="I888:J888"/>
    <mergeCell ref="O888:O892"/>
    <mergeCell ref="P888:R888"/>
    <mergeCell ref="U888:V888"/>
    <mergeCell ref="D889:F889"/>
    <mergeCell ref="I889:J889"/>
    <mergeCell ref="C881:C887"/>
    <mergeCell ref="D881:H881"/>
    <mergeCell ref="I881:J881"/>
    <mergeCell ref="O881:O887"/>
    <mergeCell ref="P881:T881"/>
    <mergeCell ref="U881:V881"/>
    <mergeCell ref="D878:H878"/>
    <mergeCell ref="I878:J878"/>
    <mergeCell ref="P878:T878"/>
    <mergeCell ref="U878:V878"/>
    <mergeCell ref="D879:H879"/>
    <mergeCell ref="I879:J879"/>
    <mergeCell ref="P879:T879"/>
    <mergeCell ref="U879:V879"/>
    <mergeCell ref="D886:H886"/>
    <mergeCell ref="I886:J886"/>
    <mergeCell ref="P886:T886"/>
    <mergeCell ref="U886:V886"/>
    <mergeCell ref="D887:H887"/>
    <mergeCell ref="I887:J887"/>
    <mergeCell ref="P887:T887"/>
    <mergeCell ref="U887:V887"/>
    <mergeCell ref="D884:H884"/>
    <mergeCell ref="I884:J884"/>
    <mergeCell ref="P884:T884"/>
    <mergeCell ref="U884:V884"/>
    <mergeCell ref="D885:H885"/>
    <mergeCell ref="I885:J885"/>
    <mergeCell ref="P885:T885"/>
    <mergeCell ref="U885:V885"/>
    <mergeCell ref="D882:H882"/>
    <mergeCell ref="I882:J882"/>
    <mergeCell ref="D876:H876"/>
    <mergeCell ref="I876:J876"/>
    <mergeCell ref="P876:T876"/>
    <mergeCell ref="U876:V876"/>
    <mergeCell ref="D877:H877"/>
    <mergeCell ref="I877:J877"/>
    <mergeCell ref="P877:T877"/>
    <mergeCell ref="U877:V877"/>
    <mergeCell ref="C872:D873"/>
    <mergeCell ref="E872:J873"/>
    <mergeCell ref="O872:P873"/>
    <mergeCell ref="Q872:V873"/>
    <mergeCell ref="C875:C880"/>
    <mergeCell ref="D875:H875"/>
    <mergeCell ref="I875:J875"/>
    <mergeCell ref="O875:O880"/>
    <mergeCell ref="P875:T875"/>
    <mergeCell ref="U875:V875"/>
    <mergeCell ref="D880:H880"/>
    <mergeCell ref="I880:J880"/>
    <mergeCell ref="P880:T880"/>
    <mergeCell ref="U880:V880"/>
    <mergeCell ref="O855:P855"/>
    <mergeCell ref="Q855:R855"/>
    <mergeCell ref="C868:D868"/>
    <mergeCell ref="O868:P868"/>
    <mergeCell ref="C870:D871"/>
    <mergeCell ref="E870:J871"/>
    <mergeCell ref="O870:P871"/>
    <mergeCell ref="Q870:V871"/>
    <mergeCell ref="C865:J865"/>
    <mergeCell ref="O865:V865"/>
    <mergeCell ref="C866:J866"/>
    <mergeCell ref="O866:V866"/>
    <mergeCell ref="C867:J867"/>
    <mergeCell ref="O867:V867"/>
    <mergeCell ref="E861:F861"/>
    <mergeCell ref="G861:J861"/>
    <mergeCell ref="Q861:R861"/>
    <mergeCell ref="S861:V861"/>
    <mergeCell ref="C862:D864"/>
    <mergeCell ref="E862:F862"/>
    <mergeCell ref="O862:P864"/>
    <mergeCell ref="Q862:R862"/>
    <mergeCell ref="E863:E864"/>
    <mergeCell ref="Q863:Q864"/>
    <mergeCell ref="P839:R839"/>
    <mergeCell ref="U839:V839"/>
    <mergeCell ref="Q859:R859"/>
    <mergeCell ref="S859:V859"/>
    <mergeCell ref="E860:F860"/>
    <mergeCell ref="G860:J860"/>
    <mergeCell ref="Q860:R860"/>
    <mergeCell ref="S860:V860"/>
    <mergeCell ref="G857:H857"/>
    <mergeCell ref="S857:T857"/>
    <mergeCell ref="C858:D861"/>
    <mergeCell ref="E858:F858"/>
    <mergeCell ref="G858:J858"/>
    <mergeCell ref="O858:P861"/>
    <mergeCell ref="Q858:R858"/>
    <mergeCell ref="S858:V858"/>
    <mergeCell ref="E859:F859"/>
    <mergeCell ref="G859:J859"/>
    <mergeCell ref="S855:T855"/>
    <mergeCell ref="U855:V855"/>
    <mergeCell ref="C856:D856"/>
    <mergeCell ref="E856:F856"/>
    <mergeCell ref="G856:H856"/>
    <mergeCell ref="I856:J856"/>
    <mergeCell ref="O856:P856"/>
    <mergeCell ref="Q856:R856"/>
    <mergeCell ref="S856:T856"/>
    <mergeCell ref="U856:V856"/>
    <mergeCell ref="C855:D855"/>
    <mergeCell ref="E855:F855"/>
    <mergeCell ref="G855:H855"/>
    <mergeCell ref="I855:J855"/>
    <mergeCell ref="P832:T832"/>
    <mergeCell ref="U832:V832"/>
    <mergeCell ref="D833:H833"/>
    <mergeCell ref="I833:J833"/>
    <mergeCell ref="P833:T833"/>
    <mergeCell ref="U833:V833"/>
    <mergeCell ref="C853:D853"/>
    <mergeCell ref="E853:J853"/>
    <mergeCell ref="O853:P853"/>
    <mergeCell ref="Q853:V853"/>
    <mergeCell ref="C854:J854"/>
    <mergeCell ref="O854:V854"/>
    <mergeCell ref="I842:J842"/>
    <mergeCell ref="U842:V842"/>
    <mergeCell ref="C844:J844"/>
    <mergeCell ref="O844:V844"/>
    <mergeCell ref="C845:J848"/>
    <mergeCell ref="O845:V848"/>
    <mergeCell ref="D840:F840"/>
    <mergeCell ref="I840:J840"/>
    <mergeCell ref="P840:R840"/>
    <mergeCell ref="U840:V840"/>
    <mergeCell ref="I841:J841"/>
    <mergeCell ref="U841:V841"/>
    <mergeCell ref="C838:C842"/>
    <mergeCell ref="D838:F838"/>
    <mergeCell ref="I838:J838"/>
    <mergeCell ref="O838:O842"/>
    <mergeCell ref="P838:R838"/>
    <mergeCell ref="U838:V838"/>
    <mergeCell ref="D839:F839"/>
    <mergeCell ref="I839:J839"/>
    <mergeCell ref="C831:C837"/>
    <mergeCell ref="D831:H831"/>
    <mergeCell ref="I831:J831"/>
    <mergeCell ref="O831:O837"/>
    <mergeCell ref="P831:T831"/>
    <mergeCell ref="U831:V831"/>
    <mergeCell ref="D828:H828"/>
    <mergeCell ref="I828:J828"/>
    <mergeCell ref="P828:T828"/>
    <mergeCell ref="U828:V828"/>
    <mergeCell ref="D829:H829"/>
    <mergeCell ref="I829:J829"/>
    <mergeCell ref="P829:T829"/>
    <mergeCell ref="U829:V829"/>
    <mergeCell ref="D836:H836"/>
    <mergeCell ref="I836:J836"/>
    <mergeCell ref="P836:T836"/>
    <mergeCell ref="U836:V836"/>
    <mergeCell ref="D837:H837"/>
    <mergeCell ref="I837:J837"/>
    <mergeCell ref="P837:T837"/>
    <mergeCell ref="U837:V837"/>
    <mergeCell ref="D834:H834"/>
    <mergeCell ref="I834:J834"/>
    <mergeCell ref="P834:T834"/>
    <mergeCell ref="U834:V834"/>
    <mergeCell ref="D835:H835"/>
    <mergeCell ref="I835:J835"/>
    <mergeCell ref="P835:T835"/>
    <mergeCell ref="U835:V835"/>
    <mergeCell ref="D832:H832"/>
    <mergeCell ref="I832:J832"/>
    <mergeCell ref="D826:H826"/>
    <mergeCell ref="I826:J826"/>
    <mergeCell ref="P826:T826"/>
    <mergeCell ref="U826:V826"/>
    <mergeCell ref="D827:H827"/>
    <mergeCell ref="I827:J827"/>
    <mergeCell ref="P827:T827"/>
    <mergeCell ref="U827:V827"/>
    <mergeCell ref="C822:D823"/>
    <mergeCell ref="E822:J823"/>
    <mergeCell ref="O822:P823"/>
    <mergeCell ref="Q822:V823"/>
    <mergeCell ref="C825:C830"/>
    <mergeCell ref="D825:H825"/>
    <mergeCell ref="I825:J825"/>
    <mergeCell ref="O825:O830"/>
    <mergeCell ref="P825:T825"/>
    <mergeCell ref="U825:V825"/>
    <mergeCell ref="D830:H830"/>
    <mergeCell ref="I830:J830"/>
    <mergeCell ref="P830:T830"/>
    <mergeCell ref="U830:V830"/>
    <mergeCell ref="O805:P805"/>
    <mergeCell ref="Q805:R805"/>
    <mergeCell ref="C818:D818"/>
    <mergeCell ref="O818:P818"/>
    <mergeCell ref="C820:D821"/>
    <mergeCell ref="E820:J821"/>
    <mergeCell ref="O820:P821"/>
    <mergeCell ref="Q820:V821"/>
    <mergeCell ref="C815:J815"/>
    <mergeCell ref="O815:V815"/>
    <mergeCell ref="C816:J816"/>
    <mergeCell ref="O816:V816"/>
    <mergeCell ref="C817:J817"/>
    <mergeCell ref="O817:V817"/>
    <mergeCell ref="E811:F811"/>
    <mergeCell ref="G811:J811"/>
    <mergeCell ref="Q811:R811"/>
    <mergeCell ref="S811:V811"/>
    <mergeCell ref="C812:D814"/>
    <mergeCell ref="E812:F812"/>
    <mergeCell ref="O812:P814"/>
    <mergeCell ref="Q812:R812"/>
    <mergeCell ref="E813:E814"/>
    <mergeCell ref="Q813:Q814"/>
    <mergeCell ref="P789:R789"/>
    <mergeCell ref="U789:V789"/>
    <mergeCell ref="Q809:R809"/>
    <mergeCell ref="S809:V809"/>
    <mergeCell ref="E810:F810"/>
    <mergeCell ref="G810:J810"/>
    <mergeCell ref="Q810:R810"/>
    <mergeCell ref="S810:V810"/>
    <mergeCell ref="G807:H807"/>
    <mergeCell ref="S807:T807"/>
    <mergeCell ref="C808:D811"/>
    <mergeCell ref="E808:F808"/>
    <mergeCell ref="G808:J808"/>
    <mergeCell ref="O808:P811"/>
    <mergeCell ref="Q808:R808"/>
    <mergeCell ref="S808:V808"/>
    <mergeCell ref="E809:F809"/>
    <mergeCell ref="G809:J809"/>
    <mergeCell ref="S805:T805"/>
    <mergeCell ref="U805:V805"/>
    <mergeCell ref="C806:D806"/>
    <mergeCell ref="E806:F806"/>
    <mergeCell ref="G806:H806"/>
    <mergeCell ref="I806:J806"/>
    <mergeCell ref="O806:P806"/>
    <mergeCell ref="Q806:R806"/>
    <mergeCell ref="S806:T806"/>
    <mergeCell ref="U806:V806"/>
    <mergeCell ref="C805:D805"/>
    <mergeCell ref="E805:F805"/>
    <mergeCell ref="G805:H805"/>
    <mergeCell ref="I805:J805"/>
    <mergeCell ref="P782:T782"/>
    <mergeCell ref="U782:V782"/>
    <mergeCell ref="D783:H783"/>
    <mergeCell ref="I783:J783"/>
    <mergeCell ref="P783:T783"/>
    <mergeCell ref="U783:V783"/>
    <mergeCell ref="C803:D803"/>
    <mergeCell ref="E803:J803"/>
    <mergeCell ref="O803:P803"/>
    <mergeCell ref="Q803:V803"/>
    <mergeCell ref="C804:J804"/>
    <mergeCell ref="O804:V804"/>
    <mergeCell ref="I792:J792"/>
    <mergeCell ref="U792:V792"/>
    <mergeCell ref="C794:J794"/>
    <mergeCell ref="O794:V794"/>
    <mergeCell ref="C795:J798"/>
    <mergeCell ref="O795:V798"/>
    <mergeCell ref="D790:F790"/>
    <mergeCell ref="I790:J790"/>
    <mergeCell ref="P790:R790"/>
    <mergeCell ref="U790:V790"/>
    <mergeCell ref="I791:J791"/>
    <mergeCell ref="U791:V791"/>
    <mergeCell ref="C788:C792"/>
    <mergeCell ref="D788:F788"/>
    <mergeCell ref="I788:J788"/>
    <mergeCell ref="O788:O792"/>
    <mergeCell ref="P788:R788"/>
    <mergeCell ref="U788:V788"/>
    <mergeCell ref="D789:F789"/>
    <mergeCell ref="I789:J789"/>
    <mergeCell ref="C781:C787"/>
    <mergeCell ref="D781:H781"/>
    <mergeCell ref="I781:J781"/>
    <mergeCell ref="O781:O787"/>
    <mergeCell ref="P781:T781"/>
    <mergeCell ref="U781:V781"/>
    <mergeCell ref="D778:H778"/>
    <mergeCell ref="I778:J778"/>
    <mergeCell ref="P778:T778"/>
    <mergeCell ref="U778:V778"/>
    <mergeCell ref="D779:H779"/>
    <mergeCell ref="I779:J779"/>
    <mergeCell ref="P779:T779"/>
    <mergeCell ref="U779:V779"/>
    <mergeCell ref="D786:H786"/>
    <mergeCell ref="I786:J786"/>
    <mergeCell ref="P786:T786"/>
    <mergeCell ref="U786:V786"/>
    <mergeCell ref="D787:H787"/>
    <mergeCell ref="I787:J787"/>
    <mergeCell ref="P787:T787"/>
    <mergeCell ref="U787:V787"/>
    <mergeCell ref="D784:H784"/>
    <mergeCell ref="I784:J784"/>
    <mergeCell ref="P784:T784"/>
    <mergeCell ref="U784:V784"/>
    <mergeCell ref="D785:H785"/>
    <mergeCell ref="I785:J785"/>
    <mergeCell ref="P785:T785"/>
    <mergeCell ref="U785:V785"/>
    <mergeCell ref="D782:H782"/>
    <mergeCell ref="I782:J782"/>
    <mergeCell ref="D776:H776"/>
    <mergeCell ref="I776:J776"/>
    <mergeCell ref="P776:T776"/>
    <mergeCell ref="U776:V776"/>
    <mergeCell ref="D777:H777"/>
    <mergeCell ref="I777:J777"/>
    <mergeCell ref="P777:T777"/>
    <mergeCell ref="U777:V777"/>
    <mergeCell ref="C772:D773"/>
    <mergeCell ref="E772:J773"/>
    <mergeCell ref="O772:P773"/>
    <mergeCell ref="Q772:V773"/>
    <mergeCell ref="C775:C780"/>
    <mergeCell ref="D775:H775"/>
    <mergeCell ref="I775:J775"/>
    <mergeCell ref="O775:O780"/>
    <mergeCell ref="P775:T775"/>
    <mergeCell ref="U775:V775"/>
    <mergeCell ref="D780:H780"/>
    <mergeCell ref="I780:J780"/>
    <mergeCell ref="P780:T780"/>
    <mergeCell ref="U780:V780"/>
    <mergeCell ref="O755:P755"/>
    <mergeCell ref="Q755:R755"/>
    <mergeCell ref="C768:D768"/>
    <mergeCell ref="O768:P768"/>
    <mergeCell ref="C770:D771"/>
    <mergeCell ref="E770:J771"/>
    <mergeCell ref="O770:P771"/>
    <mergeCell ref="Q770:V771"/>
    <mergeCell ref="C765:J765"/>
    <mergeCell ref="O765:V765"/>
    <mergeCell ref="C766:J766"/>
    <mergeCell ref="O766:V766"/>
    <mergeCell ref="C767:J767"/>
    <mergeCell ref="O767:V767"/>
    <mergeCell ref="E761:F761"/>
    <mergeCell ref="G761:J761"/>
    <mergeCell ref="Q761:R761"/>
    <mergeCell ref="S761:V761"/>
    <mergeCell ref="C762:D764"/>
    <mergeCell ref="E762:F762"/>
    <mergeCell ref="O762:P764"/>
    <mergeCell ref="Q762:R762"/>
    <mergeCell ref="E763:E764"/>
    <mergeCell ref="Q763:Q764"/>
    <mergeCell ref="P739:R739"/>
    <mergeCell ref="U739:V739"/>
    <mergeCell ref="Q759:R759"/>
    <mergeCell ref="S759:V759"/>
    <mergeCell ref="E760:F760"/>
    <mergeCell ref="G760:J760"/>
    <mergeCell ref="Q760:R760"/>
    <mergeCell ref="S760:V760"/>
    <mergeCell ref="G757:H757"/>
    <mergeCell ref="S757:T757"/>
    <mergeCell ref="C758:D761"/>
    <mergeCell ref="E758:F758"/>
    <mergeCell ref="G758:J758"/>
    <mergeCell ref="O758:P761"/>
    <mergeCell ref="Q758:R758"/>
    <mergeCell ref="S758:V758"/>
    <mergeCell ref="E759:F759"/>
    <mergeCell ref="G759:J759"/>
    <mergeCell ref="S755:T755"/>
    <mergeCell ref="U755:V755"/>
    <mergeCell ref="C756:D756"/>
    <mergeCell ref="E756:F756"/>
    <mergeCell ref="G756:H756"/>
    <mergeCell ref="I756:J756"/>
    <mergeCell ref="O756:P756"/>
    <mergeCell ref="Q756:R756"/>
    <mergeCell ref="S756:T756"/>
    <mergeCell ref="U756:V756"/>
    <mergeCell ref="C755:D755"/>
    <mergeCell ref="E755:F755"/>
    <mergeCell ref="G755:H755"/>
    <mergeCell ref="I755:J755"/>
    <mergeCell ref="P732:T732"/>
    <mergeCell ref="U732:V732"/>
    <mergeCell ref="D733:H733"/>
    <mergeCell ref="I733:J733"/>
    <mergeCell ref="P733:T733"/>
    <mergeCell ref="U733:V733"/>
    <mergeCell ref="C753:D753"/>
    <mergeCell ref="E753:J753"/>
    <mergeCell ref="O753:P753"/>
    <mergeCell ref="Q753:V753"/>
    <mergeCell ref="C754:J754"/>
    <mergeCell ref="O754:V754"/>
    <mergeCell ref="I742:J742"/>
    <mergeCell ref="U742:V742"/>
    <mergeCell ref="C744:J744"/>
    <mergeCell ref="O744:V744"/>
    <mergeCell ref="C745:J748"/>
    <mergeCell ref="O745:V748"/>
    <mergeCell ref="D740:F740"/>
    <mergeCell ref="I740:J740"/>
    <mergeCell ref="P740:R740"/>
    <mergeCell ref="U740:V740"/>
    <mergeCell ref="I741:J741"/>
    <mergeCell ref="U741:V741"/>
    <mergeCell ref="C738:C742"/>
    <mergeCell ref="D738:F738"/>
    <mergeCell ref="I738:J738"/>
    <mergeCell ref="O738:O742"/>
    <mergeCell ref="P738:R738"/>
    <mergeCell ref="U738:V738"/>
    <mergeCell ref="D739:F739"/>
    <mergeCell ref="I739:J739"/>
    <mergeCell ref="C731:C737"/>
    <mergeCell ref="D731:H731"/>
    <mergeCell ref="I731:J731"/>
    <mergeCell ref="O731:O737"/>
    <mergeCell ref="P731:T731"/>
    <mergeCell ref="U731:V731"/>
    <mergeCell ref="D728:H728"/>
    <mergeCell ref="I728:J728"/>
    <mergeCell ref="P728:T728"/>
    <mergeCell ref="U728:V728"/>
    <mergeCell ref="D729:H729"/>
    <mergeCell ref="I729:J729"/>
    <mergeCell ref="P729:T729"/>
    <mergeCell ref="U729:V729"/>
    <mergeCell ref="D736:H736"/>
    <mergeCell ref="I736:J736"/>
    <mergeCell ref="P736:T736"/>
    <mergeCell ref="U736:V736"/>
    <mergeCell ref="D737:H737"/>
    <mergeCell ref="I737:J737"/>
    <mergeCell ref="P737:T737"/>
    <mergeCell ref="U737:V737"/>
    <mergeCell ref="D734:H734"/>
    <mergeCell ref="I734:J734"/>
    <mergeCell ref="P734:T734"/>
    <mergeCell ref="U734:V734"/>
    <mergeCell ref="D735:H735"/>
    <mergeCell ref="I735:J735"/>
    <mergeCell ref="P735:T735"/>
    <mergeCell ref="U735:V735"/>
    <mergeCell ref="D732:H732"/>
    <mergeCell ref="I732:J732"/>
    <mergeCell ref="D726:H726"/>
    <mergeCell ref="I726:J726"/>
    <mergeCell ref="P726:T726"/>
    <mergeCell ref="U726:V726"/>
    <mergeCell ref="D727:H727"/>
    <mergeCell ref="I727:J727"/>
    <mergeCell ref="P727:T727"/>
    <mergeCell ref="U727:V727"/>
    <mergeCell ref="C722:D723"/>
    <mergeCell ref="E722:J723"/>
    <mergeCell ref="O722:P723"/>
    <mergeCell ref="Q722:V723"/>
    <mergeCell ref="C725:C730"/>
    <mergeCell ref="D725:H725"/>
    <mergeCell ref="I725:J725"/>
    <mergeCell ref="O725:O730"/>
    <mergeCell ref="P725:T725"/>
    <mergeCell ref="U725:V725"/>
    <mergeCell ref="D730:H730"/>
    <mergeCell ref="I730:J730"/>
    <mergeCell ref="P730:T730"/>
    <mergeCell ref="U730:V730"/>
    <mergeCell ref="C718:D718"/>
    <mergeCell ref="O718:P718"/>
    <mergeCell ref="C720:D721"/>
    <mergeCell ref="E720:J721"/>
    <mergeCell ref="O720:P721"/>
    <mergeCell ref="Q720:V721"/>
    <mergeCell ref="C715:J715"/>
    <mergeCell ref="O715:V715"/>
    <mergeCell ref="C716:J716"/>
    <mergeCell ref="O716:V716"/>
    <mergeCell ref="C717:J717"/>
    <mergeCell ref="O717:V717"/>
    <mergeCell ref="E711:F711"/>
    <mergeCell ref="G711:J711"/>
    <mergeCell ref="Q711:R711"/>
    <mergeCell ref="S711:V711"/>
    <mergeCell ref="C712:D714"/>
    <mergeCell ref="E712:F712"/>
    <mergeCell ref="O712:P714"/>
    <mergeCell ref="Q712:R712"/>
    <mergeCell ref="E713:E714"/>
    <mergeCell ref="Q713:Q714"/>
    <mergeCell ref="E709:F709"/>
    <mergeCell ref="G709:J709"/>
    <mergeCell ref="Q709:R709"/>
    <mergeCell ref="S709:V709"/>
    <mergeCell ref="E710:F710"/>
    <mergeCell ref="G710:J710"/>
    <mergeCell ref="Q710:R710"/>
    <mergeCell ref="S710:V710"/>
    <mergeCell ref="S706:T706"/>
    <mergeCell ref="U706:V706"/>
    <mergeCell ref="G707:H707"/>
    <mergeCell ref="S707:T707"/>
    <mergeCell ref="C708:D711"/>
    <mergeCell ref="E708:F708"/>
    <mergeCell ref="G708:J708"/>
    <mergeCell ref="O708:P711"/>
    <mergeCell ref="Q708:R708"/>
    <mergeCell ref="S708:V708"/>
    <mergeCell ref="C706:D706"/>
    <mergeCell ref="E706:F706"/>
    <mergeCell ref="G706:H706"/>
    <mergeCell ref="I706:J706"/>
    <mergeCell ref="O706:P706"/>
    <mergeCell ref="Q706:R706"/>
    <mergeCell ref="D681:H681"/>
    <mergeCell ref="I681:J681"/>
    <mergeCell ref="P681:T681"/>
    <mergeCell ref="U681:V681"/>
    <mergeCell ref="D678:H678"/>
    <mergeCell ref="I678:J678"/>
    <mergeCell ref="P678:T678"/>
    <mergeCell ref="U678:V678"/>
    <mergeCell ref="D679:H679"/>
    <mergeCell ref="I679:J679"/>
    <mergeCell ref="C704:J704"/>
    <mergeCell ref="O704:V704"/>
    <mergeCell ref="C705:D705"/>
    <mergeCell ref="E705:F705"/>
    <mergeCell ref="G705:H705"/>
    <mergeCell ref="I705:J705"/>
    <mergeCell ref="O705:P705"/>
    <mergeCell ref="Q705:R705"/>
    <mergeCell ref="S705:T705"/>
    <mergeCell ref="U705:V705"/>
    <mergeCell ref="C695:J698"/>
    <mergeCell ref="O695:V698"/>
    <mergeCell ref="C703:D703"/>
    <mergeCell ref="E703:J703"/>
    <mergeCell ref="O703:P703"/>
    <mergeCell ref="Q703:V703"/>
    <mergeCell ref="I691:J691"/>
    <mergeCell ref="U691:V691"/>
    <mergeCell ref="I692:J692"/>
    <mergeCell ref="U692:V692"/>
    <mergeCell ref="C694:J694"/>
    <mergeCell ref="O694:V694"/>
    <mergeCell ref="C667:J667"/>
    <mergeCell ref="O667:V667"/>
    <mergeCell ref="E660:F660"/>
    <mergeCell ref="G660:J660"/>
    <mergeCell ref="Q660:R660"/>
    <mergeCell ref="S660:V660"/>
    <mergeCell ref="E661:F661"/>
    <mergeCell ref="G661:J661"/>
    <mergeCell ref="Q661:R661"/>
    <mergeCell ref="S661:V661"/>
    <mergeCell ref="D689:F689"/>
    <mergeCell ref="I689:J689"/>
    <mergeCell ref="P689:R689"/>
    <mergeCell ref="U689:V689"/>
    <mergeCell ref="D690:F690"/>
    <mergeCell ref="I690:J690"/>
    <mergeCell ref="P690:R690"/>
    <mergeCell ref="U690:V690"/>
    <mergeCell ref="O672:P673"/>
    <mergeCell ref="Q672:V673"/>
    <mergeCell ref="C675:C680"/>
    <mergeCell ref="O675:O680"/>
    <mergeCell ref="C681:C687"/>
    <mergeCell ref="O681:O687"/>
    <mergeCell ref="D684:H684"/>
    <mergeCell ref="P684:T684"/>
    <mergeCell ref="D685:H685"/>
    <mergeCell ref="P685:T685"/>
    <mergeCell ref="D680:H680"/>
    <mergeCell ref="I680:J680"/>
    <mergeCell ref="P680:T680"/>
    <mergeCell ref="U680:V680"/>
    <mergeCell ref="G657:H657"/>
    <mergeCell ref="S657:T657"/>
    <mergeCell ref="C658:D661"/>
    <mergeCell ref="G658:J658"/>
    <mergeCell ref="O658:P661"/>
    <mergeCell ref="S658:V658"/>
    <mergeCell ref="E659:F659"/>
    <mergeCell ref="G659:J659"/>
    <mergeCell ref="Q659:R659"/>
    <mergeCell ref="S659:V659"/>
    <mergeCell ref="C656:D656"/>
    <mergeCell ref="G656:H656"/>
    <mergeCell ref="I656:J656"/>
    <mergeCell ref="O656:P656"/>
    <mergeCell ref="S656:T656"/>
    <mergeCell ref="U656:V656"/>
    <mergeCell ref="C655:D655"/>
    <mergeCell ref="G655:H655"/>
    <mergeCell ref="I655:J655"/>
    <mergeCell ref="O655:P655"/>
    <mergeCell ref="S655:T655"/>
    <mergeCell ref="U655:V655"/>
    <mergeCell ref="E658:F658"/>
    <mergeCell ref="Q658:R658"/>
    <mergeCell ref="Q655:R655"/>
    <mergeCell ref="E656:F656"/>
    <mergeCell ref="Q656:R656"/>
    <mergeCell ref="E655:F655"/>
    <mergeCell ref="C653:D653"/>
    <mergeCell ref="E653:J653"/>
    <mergeCell ref="O653:P653"/>
    <mergeCell ref="Q653:V653"/>
    <mergeCell ref="C654:J654"/>
    <mergeCell ref="O654:V654"/>
    <mergeCell ref="I641:J641"/>
    <mergeCell ref="U641:V641"/>
    <mergeCell ref="I642:J642"/>
    <mergeCell ref="U642:V642"/>
    <mergeCell ref="C644:J644"/>
    <mergeCell ref="O644:V644"/>
    <mergeCell ref="P639:R639"/>
    <mergeCell ref="U639:V639"/>
    <mergeCell ref="D640:F640"/>
    <mergeCell ref="I640:J640"/>
    <mergeCell ref="P640:R640"/>
    <mergeCell ref="U640:V640"/>
    <mergeCell ref="C645:J648"/>
    <mergeCell ref="O645:V648"/>
    <mergeCell ref="E611:F611"/>
    <mergeCell ref="G611:J611"/>
    <mergeCell ref="Q611:R611"/>
    <mergeCell ref="S611:V611"/>
    <mergeCell ref="P637:T637"/>
    <mergeCell ref="U637:V637"/>
    <mergeCell ref="C638:C642"/>
    <mergeCell ref="D638:F638"/>
    <mergeCell ref="I638:J638"/>
    <mergeCell ref="O638:O642"/>
    <mergeCell ref="P638:R638"/>
    <mergeCell ref="U638:V638"/>
    <mergeCell ref="D639:F639"/>
    <mergeCell ref="I639:J639"/>
    <mergeCell ref="O622:P623"/>
    <mergeCell ref="Q622:V623"/>
    <mergeCell ref="C625:C630"/>
    <mergeCell ref="O625:O630"/>
    <mergeCell ref="C631:C637"/>
    <mergeCell ref="O631:O637"/>
    <mergeCell ref="D632:H632"/>
    <mergeCell ref="P632:T632"/>
    <mergeCell ref="D633:H633"/>
    <mergeCell ref="P633:T633"/>
    <mergeCell ref="I636:J636"/>
    <mergeCell ref="U636:V636"/>
    <mergeCell ref="D636:H636"/>
    <mergeCell ref="P636:T636"/>
    <mergeCell ref="D637:H637"/>
    <mergeCell ref="I637:J637"/>
    <mergeCell ref="I634:J634"/>
    <mergeCell ref="U634:V634"/>
    <mergeCell ref="G607:H607"/>
    <mergeCell ref="S607:T607"/>
    <mergeCell ref="C608:D611"/>
    <mergeCell ref="E608:F608"/>
    <mergeCell ref="G608:J608"/>
    <mergeCell ref="O608:P611"/>
    <mergeCell ref="Q608:R608"/>
    <mergeCell ref="S608:V608"/>
    <mergeCell ref="E609:F609"/>
    <mergeCell ref="G609:J609"/>
    <mergeCell ref="C606:D606"/>
    <mergeCell ref="G606:H606"/>
    <mergeCell ref="I606:J606"/>
    <mergeCell ref="O606:P606"/>
    <mergeCell ref="S606:T606"/>
    <mergeCell ref="U606:V606"/>
    <mergeCell ref="C605:D605"/>
    <mergeCell ref="G605:H605"/>
    <mergeCell ref="I605:J605"/>
    <mergeCell ref="O605:P605"/>
    <mergeCell ref="S605:T605"/>
    <mergeCell ref="U605:V605"/>
    <mergeCell ref="Q609:R609"/>
    <mergeCell ref="S609:V609"/>
    <mergeCell ref="E610:F610"/>
    <mergeCell ref="G610:J610"/>
    <mergeCell ref="E605:F605"/>
    <mergeCell ref="Q605:R605"/>
    <mergeCell ref="E606:F606"/>
    <mergeCell ref="Q606:R606"/>
    <mergeCell ref="Q610:R610"/>
    <mergeCell ref="S610:V610"/>
    <mergeCell ref="C603:D603"/>
    <mergeCell ref="E603:J603"/>
    <mergeCell ref="O603:P603"/>
    <mergeCell ref="Q603:V603"/>
    <mergeCell ref="C604:J604"/>
    <mergeCell ref="O604:V604"/>
    <mergeCell ref="I591:J591"/>
    <mergeCell ref="U591:V591"/>
    <mergeCell ref="I592:J592"/>
    <mergeCell ref="U592:V592"/>
    <mergeCell ref="C594:J594"/>
    <mergeCell ref="O594:V594"/>
    <mergeCell ref="D589:F589"/>
    <mergeCell ref="I589:J589"/>
    <mergeCell ref="P589:R589"/>
    <mergeCell ref="U589:V589"/>
    <mergeCell ref="D590:F590"/>
    <mergeCell ref="I590:J590"/>
    <mergeCell ref="P590:R590"/>
    <mergeCell ref="U590:V590"/>
    <mergeCell ref="C595:J598"/>
    <mergeCell ref="O595:V598"/>
    <mergeCell ref="O568:P568"/>
    <mergeCell ref="C570:D571"/>
    <mergeCell ref="E570:J571"/>
    <mergeCell ref="O570:P571"/>
    <mergeCell ref="Q570:V571"/>
    <mergeCell ref="C565:J565"/>
    <mergeCell ref="O565:V565"/>
    <mergeCell ref="C566:J566"/>
    <mergeCell ref="O566:V566"/>
    <mergeCell ref="C567:J567"/>
    <mergeCell ref="O567:V567"/>
    <mergeCell ref="D582:H582"/>
    <mergeCell ref="I582:J582"/>
    <mergeCell ref="P582:T582"/>
    <mergeCell ref="U582:V582"/>
    <mergeCell ref="D583:H583"/>
    <mergeCell ref="I583:J583"/>
    <mergeCell ref="P583:T583"/>
    <mergeCell ref="U583:V583"/>
    <mergeCell ref="D580:H580"/>
    <mergeCell ref="I580:J580"/>
    <mergeCell ref="P580:T580"/>
    <mergeCell ref="U580:V580"/>
    <mergeCell ref="D578:H578"/>
    <mergeCell ref="I578:J578"/>
    <mergeCell ref="P578:T578"/>
    <mergeCell ref="U578:V578"/>
    <mergeCell ref="D579:H579"/>
    <mergeCell ref="I579:J579"/>
    <mergeCell ref="P579:T579"/>
    <mergeCell ref="U579:V579"/>
    <mergeCell ref="D576:H576"/>
    <mergeCell ref="C554:J554"/>
    <mergeCell ref="O554:V554"/>
    <mergeCell ref="C555:D555"/>
    <mergeCell ref="G555:H555"/>
    <mergeCell ref="I555:J555"/>
    <mergeCell ref="O555:P555"/>
    <mergeCell ref="S555:T555"/>
    <mergeCell ref="U555:V555"/>
    <mergeCell ref="C545:J548"/>
    <mergeCell ref="O545:V548"/>
    <mergeCell ref="C553:D553"/>
    <mergeCell ref="E553:J553"/>
    <mergeCell ref="O553:P553"/>
    <mergeCell ref="Q553:V553"/>
    <mergeCell ref="E560:F560"/>
    <mergeCell ref="G560:J560"/>
    <mergeCell ref="Q560:R560"/>
    <mergeCell ref="S560:V560"/>
    <mergeCell ref="G557:H557"/>
    <mergeCell ref="S557:T557"/>
    <mergeCell ref="C558:D561"/>
    <mergeCell ref="G558:J558"/>
    <mergeCell ref="O558:P561"/>
    <mergeCell ref="S558:V558"/>
    <mergeCell ref="E559:F559"/>
    <mergeCell ref="G559:J559"/>
    <mergeCell ref="Q559:R559"/>
    <mergeCell ref="S559:V559"/>
    <mergeCell ref="E558:F558"/>
    <mergeCell ref="Q558:R558"/>
    <mergeCell ref="Q555:R555"/>
    <mergeCell ref="E556:F556"/>
    <mergeCell ref="I541:J541"/>
    <mergeCell ref="U541:V541"/>
    <mergeCell ref="I542:J542"/>
    <mergeCell ref="U542:V542"/>
    <mergeCell ref="C544:J544"/>
    <mergeCell ref="O544:V544"/>
    <mergeCell ref="D539:F539"/>
    <mergeCell ref="I539:J539"/>
    <mergeCell ref="P539:R539"/>
    <mergeCell ref="U539:V539"/>
    <mergeCell ref="D540:F540"/>
    <mergeCell ref="I540:J540"/>
    <mergeCell ref="P540:R540"/>
    <mergeCell ref="U540:V540"/>
    <mergeCell ref="O522:P523"/>
    <mergeCell ref="Q522:V523"/>
    <mergeCell ref="C525:C530"/>
    <mergeCell ref="O525:O530"/>
    <mergeCell ref="C531:C537"/>
    <mergeCell ref="O531:O537"/>
    <mergeCell ref="D534:H534"/>
    <mergeCell ref="P534:T534"/>
    <mergeCell ref="D535:H535"/>
    <mergeCell ref="P535:T535"/>
    <mergeCell ref="I538:J538"/>
    <mergeCell ref="U538:V538"/>
    <mergeCell ref="C538:C542"/>
    <mergeCell ref="D538:F538"/>
    <mergeCell ref="O538:O542"/>
    <mergeCell ref="P538:R538"/>
    <mergeCell ref="I536:J536"/>
    <mergeCell ref="U536:V536"/>
    <mergeCell ref="C488:C492"/>
    <mergeCell ref="D488:F488"/>
    <mergeCell ref="O488:O492"/>
    <mergeCell ref="P488:R488"/>
    <mergeCell ref="S506:T506"/>
    <mergeCell ref="U506:V506"/>
    <mergeCell ref="C505:D505"/>
    <mergeCell ref="G505:H505"/>
    <mergeCell ref="I505:J505"/>
    <mergeCell ref="O505:P505"/>
    <mergeCell ref="S505:T505"/>
    <mergeCell ref="U505:V505"/>
    <mergeCell ref="C518:D518"/>
    <mergeCell ref="O518:P518"/>
    <mergeCell ref="C520:D521"/>
    <mergeCell ref="E520:J521"/>
    <mergeCell ref="O520:P521"/>
    <mergeCell ref="Q520:V521"/>
    <mergeCell ref="C515:J515"/>
    <mergeCell ref="O515:V515"/>
    <mergeCell ref="C516:J516"/>
    <mergeCell ref="O516:V516"/>
    <mergeCell ref="C517:J517"/>
    <mergeCell ref="O517:V517"/>
    <mergeCell ref="E510:F510"/>
    <mergeCell ref="G510:J510"/>
    <mergeCell ref="Q510:R510"/>
    <mergeCell ref="S510:V510"/>
    <mergeCell ref="E511:F511"/>
    <mergeCell ref="G511:J511"/>
    <mergeCell ref="Q509:R509"/>
    <mergeCell ref="S509:V509"/>
    <mergeCell ref="P483:T483"/>
    <mergeCell ref="U483:V483"/>
    <mergeCell ref="D480:H480"/>
    <mergeCell ref="I480:J480"/>
    <mergeCell ref="I486:J486"/>
    <mergeCell ref="U486:V486"/>
    <mergeCell ref="I487:J487"/>
    <mergeCell ref="U487:V487"/>
    <mergeCell ref="C503:D503"/>
    <mergeCell ref="E503:J503"/>
    <mergeCell ref="O503:P503"/>
    <mergeCell ref="Q503:V503"/>
    <mergeCell ref="C504:J504"/>
    <mergeCell ref="O504:V504"/>
    <mergeCell ref="I491:J491"/>
    <mergeCell ref="U491:V491"/>
    <mergeCell ref="I492:J492"/>
    <mergeCell ref="U492:V492"/>
    <mergeCell ref="C494:J494"/>
    <mergeCell ref="O494:V494"/>
    <mergeCell ref="D489:F489"/>
    <mergeCell ref="I489:J489"/>
    <mergeCell ref="P489:R489"/>
    <mergeCell ref="U489:V489"/>
    <mergeCell ref="D490:F490"/>
    <mergeCell ref="I490:J490"/>
    <mergeCell ref="P490:R490"/>
    <mergeCell ref="U490:V490"/>
    <mergeCell ref="C495:J498"/>
    <mergeCell ref="O495:V498"/>
    <mergeCell ref="I488:J488"/>
    <mergeCell ref="U488:V488"/>
    <mergeCell ref="I438:J438"/>
    <mergeCell ref="U438:V438"/>
    <mergeCell ref="C438:C442"/>
    <mergeCell ref="D438:F438"/>
    <mergeCell ref="O438:O442"/>
    <mergeCell ref="P438:R438"/>
    <mergeCell ref="P430:T430"/>
    <mergeCell ref="U430:V430"/>
    <mergeCell ref="C481:C487"/>
    <mergeCell ref="O481:O487"/>
    <mergeCell ref="D484:H484"/>
    <mergeCell ref="P484:T484"/>
    <mergeCell ref="D485:H485"/>
    <mergeCell ref="P485:T485"/>
    <mergeCell ref="C468:D468"/>
    <mergeCell ref="O468:P468"/>
    <mergeCell ref="C470:D471"/>
    <mergeCell ref="E470:J471"/>
    <mergeCell ref="O470:P471"/>
    <mergeCell ref="Q470:V471"/>
    <mergeCell ref="C465:J465"/>
    <mergeCell ref="O465:V465"/>
    <mergeCell ref="C466:J466"/>
    <mergeCell ref="O466:V466"/>
    <mergeCell ref="C467:J467"/>
    <mergeCell ref="O467:V467"/>
    <mergeCell ref="D482:H482"/>
    <mergeCell ref="I482:J482"/>
    <mergeCell ref="P482:T482"/>
    <mergeCell ref="U482:V482"/>
    <mergeCell ref="D483:H483"/>
    <mergeCell ref="I483:J483"/>
    <mergeCell ref="C405:D405"/>
    <mergeCell ref="G405:H405"/>
    <mergeCell ref="I405:J405"/>
    <mergeCell ref="O405:P405"/>
    <mergeCell ref="S405:T405"/>
    <mergeCell ref="U405:V405"/>
    <mergeCell ref="Q411:R411"/>
    <mergeCell ref="S411:V411"/>
    <mergeCell ref="I441:J441"/>
    <mergeCell ref="U441:V441"/>
    <mergeCell ref="I442:J442"/>
    <mergeCell ref="U442:V442"/>
    <mergeCell ref="C444:J444"/>
    <mergeCell ref="O444:V444"/>
    <mergeCell ref="D439:F439"/>
    <mergeCell ref="I439:J439"/>
    <mergeCell ref="P439:R439"/>
    <mergeCell ref="U439:V439"/>
    <mergeCell ref="D440:F440"/>
    <mergeCell ref="I440:J440"/>
    <mergeCell ref="P440:R440"/>
    <mergeCell ref="U440:V440"/>
    <mergeCell ref="O422:P423"/>
    <mergeCell ref="Q422:V423"/>
    <mergeCell ref="C425:C430"/>
    <mergeCell ref="O425:O430"/>
    <mergeCell ref="C431:C437"/>
    <mergeCell ref="O431:O437"/>
    <mergeCell ref="D434:H434"/>
    <mergeCell ref="P434:T434"/>
    <mergeCell ref="D435:H435"/>
    <mergeCell ref="P435:T435"/>
    <mergeCell ref="C368:D368"/>
    <mergeCell ref="O368:P368"/>
    <mergeCell ref="I392:J392"/>
    <mergeCell ref="U392:V392"/>
    <mergeCell ref="C381:C387"/>
    <mergeCell ref="O381:O387"/>
    <mergeCell ref="D386:H386"/>
    <mergeCell ref="P386:T386"/>
    <mergeCell ref="D387:H387"/>
    <mergeCell ref="P387:T387"/>
    <mergeCell ref="I390:J390"/>
    <mergeCell ref="U390:V390"/>
    <mergeCell ref="C388:C392"/>
    <mergeCell ref="O388:O392"/>
    <mergeCell ref="G407:H407"/>
    <mergeCell ref="S407:T407"/>
    <mergeCell ref="C408:D411"/>
    <mergeCell ref="G408:J408"/>
    <mergeCell ref="O408:P411"/>
    <mergeCell ref="S408:V408"/>
    <mergeCell ref="E409:F409"/>
    <mergeCell ref="G409:J409"/>
    <mergeCell ref="Q409:R409"/>
    <mergeCell ref="S409:V409"/>
    <mergeCell ref="C406:D406"/>
    <mergeCell ref="G406:H406"/>
    <mergeCell ref="I406:J406"/>
    <mergeCell ref="O406:P406"/>
    <mergeCell ref="S406:T406"/>
    <mergeCell ref="U406:V406"/>
    <mergeCell ref="C404:J404"/>
    <mergeCell ref="O404:V404"/>
    <mergeCell ref="D380:H380"/>
    <mergeCell ref="I380:J380"/>
    <mergeCell ref="P380:T380"/>
    <mergeCell ref="U380:V380"/>
    <mergeCell ref="D375:H375"/>
    <mergeCell ref="I375:J375"/>
    <mergeCell ref="P375:T375"/>
    <mergeCell ref="U375:V375"/>
    <mergeCell ref="C370:D371"/>
    <mergeCell ref="E370:J371"/>
    <mergeCell ref="O370:P371"/>
    <mergeCell ref="Q370:V371"/>
    <mergeCell ref="D376:H376"/>
    <mergeCell ref="I376:J376"/>
    <mergeCell ref="P376:T376"/>
    <mergeCell ref="U376:V376"/>
    <mergeCell ref="D377:H377"/>
    <mergeCell ref="I377:J377"/>
    <mergeCell ref="P377:T377"/>
    <mergeCell ref="U377:V377"/>
    <mergeCell ref="E311:F311"/>
    <mergeCell ref="G311:J311"/>
    <mergeCell ref="Q311:R311"/>
    <mergeCell ref="S311:V311"/>
    <mergeCell ref="I341:J341"/>
    <mergeCell ref="U341:V341"/>
    <mergeCell ref="I342:J342"/>
    <mergeCell ref="U342:V342"/>
    <mergeCell ref="C344:J344"/>
    <mergeCell ref="O344:V344"/>
    <mergeCell ref="D339:F339"/>
    <mergeCell ref="I339:J339"/>
    <mergeCell ref="P339:R339"/>
    <mergeCell ref="U339:V339"/>
    <mergeCell ref="D340:F340"/>
    <mergeCell ref="I340:J340"/>
    <mergeCell ref="P340:R340"/>
    <mergeCell ref="U340:V340"/>
    <mergeCell ref="O322:P323"/>
    <mergeCell ref="Q322:V323"/>
    <mergeCell ref="C325:C330"/>
    <mergeCell ref="O325:O330"/>
    <mergeCell ref="C331:C337"/>
    <mergeCell ref="O331:O337"/>
    <mergeCell ref="D334:H334"/>
    <mergeCell ref="P334:T334"/>
    <mergeCell ref="D335:H335"/>
    <mergeCell ref="P335:T335"/>
    <mergeCell ref="I334:J334"/>
    <mergeCell ref="U334:V334"/>
    <mergeCell ref="I335:J335"/>
    <mergeCell ref="U335:V335"/>
    <mergeCell ref="G307:H307"/>
    <mergeCell ref="S307:T307"/>
    <mergeCell ref="C308:D311"/>
    <mergeCell ref="G308:J308"/>
    <mergeCell ref="O308:P311"/>
    <mergeCell ref="S308:V308"/>
    <mergeCell ref="E309:F309"/>
    <mergeCell ref="G309:J309"/>
    <mergeCell ref="Q309:R309"/>
    <mergeCell ref="S309:V309"/>
    <mergeCell ref="C306:D306"/>
    <mergeCell ref="G306:H306"/>
    <mergeCell ref="I306:J306"/>
    <mergeCell ref="O306:P306"/>
    <mergeCell ref="S306:T306"/>
    <mergeCell ref="U306:V306"/>
    <mergeCell ref="C305:D305"/>
    <mergeCell ref="G305:H305"/>
    <mergeCell ref="I305:J305"/>
    <mergeCell ref="O305:P305"/>
    <mergeCell ref="S305:T305"/>
    <mergeCell ref="U305:V305"/>
    <mergeCell ref="E308:F308"/>
    <mergeCell ref="Q308:R308"/>
    <mergeCell ref="Q305:R305"/>
    <mergeCell ref="E306:F306"/>
    <mergeCell ref="Q306:R306"/>
    <mergeCell ref="E305:F305"/>
    <mergeCell ref="E310:F310"/>
    <mergeCell ref="G310:J310"/>
    <mergeCell ref="Q310:R310"/>
    <mergeCell ref="S310:V310"/>
    <mergeCell ref="C303:D303"/>
    <mergeCell ref="E303:J303"/>
    <mergeCell ref="O303:P303"/>
    <mergeCell ref="Q303:V303"/>
    <mergeCell ref="C304:J304"/>
    <mergeCell ref="O304:V304"/>
    <mergeCell ref="I688:J688"/>
    <mergeCell ref="U688:V688"/>
    <mergeCell ref="C688:C692"/>
    <mergeCell ref="D688:F688"/>
    <mergeCell ref="O688:O692"/>
    <mergeCell ref="P688:R688"/>
    <mergeCell ref="I686:J686"/>
    <mergeCell ref="U686:V686"/>
    <mergeCell ref="I687:J687"/>
    <mergeCell ref="U687:V687"/>
    <mergeCell ref="D686:H686"/>
    <mergeCell ref="P686:T686"/>
    <mergeCell ref="D687:H687"/>
    <mergeCell ref="P687:T687"/>
    <mergeCell ref="I684:J684"/>
    <mergeCell ref="U684:V684"/>
    <mergeCell ref="I685:J685"/>
    <mergeCell ref="U685:V685"/>
    <mergeCell ref="D682:H682"/>
    <mergeCell ref="I682:J682"/>
    <mergeCell ref="P682:T682"/>
    <mergeCell ref="U682:V682"/>
    <mergeCell ref="D683:H683"/>
    <mergeCell ref="I683:J683"/>
    <mergeCell ref="P683:T683"/>
    <mergeCell ref="U683:V683"/>
    <mergeCell ref="P679:T679"/>
    <mergeCell ref="U679:V679"/>
    <mergeCell ref="D676:H676"/>
    <mergeCell ref="I676:J676"/>
    <mergeCell ref="P676:T676"/>
    <mergeCell ref="U676:V676"/>
    <mergeCell ref="D677:H677"/>
    <mergeCell ref="I677:J677"/>
    <mergeCell ref="P677:T677"/>
    <mergeCell ref="U677:V677"/>
    <mergeCell ref="D675:H675"/>
    <mergeCell ref="I675:J675"/>
    <mergeCell ref="P675:T675"/>
    <mergeCell ref="U675:V675"/>
    <mergeCell ref="C672:D673"/>
    <mergeCell ref="E672:J673"/>
    <mergeCell ref="C662:D664"/>
    <mergeCell ref="E662:F662"/>
    <mergeCell ref="O662:P664"/>
    <mergeCell ref="Q662:R662"/>
    <mergeCell ref="E663:E664"/>
    <mergeCell ref="Q663:Q664"/>
    <mergeCell ref="C668:D668"/>
    <mergeCell ref="O668:P668"/>
    <mergeCell ref="C670:D671"/>
    <mergeCell ref="E670:J671"/>
    <mergeCell ref="O670:P671"/>
    <mergeCell ref="Q670:V671"/>
    <mergeCell ref="C665:J665"/>
    <mergeCell ref="O665:V665"/>
    <mergeCell ref="C666:J666"/>
    <mergeCell ref="O666:V666"/>
    <mergeCell ref="C616:J616"/>
    <mergeCell ref="O616:V616"/>
    <mergeCell ref="D635:H635"/>
    <mergeCell ref="P635:T635"/>
    <mergeCell ref="I632:J632"/>
    <mergeCell ref="U632:V632"/>
    <mergeCell ref="I633:J633"/>
    <mergeCell ref="U633:V633"/>
    <mergeCell ref="D630:H630"/>
    <mergeCell ref="I630:J630"/>
    <mergeCell ref="P630:T630"/>
    <mergeCell ref="U630:V630"/>
    <mergeCell ref="D631:H631"/>
    <mergeCell ref="I631:J631"/>
    <mergeCell ref="P631:T631"/>
    <mergeCell ref="U631:V631"/>
    <mergeCell ref="D628:H628"/>
    <mergeCell ref="I628:J628"/>
    <mergeCell ref="P628:T628"/>
    <mergeCell ref="U628:V628"/>
    <mergeCell ref="D629:H629"/>
    <mergeCell ref="I629:J629"/>
    <mergeCell ref="P629:T629"/>
    <mergeCell ref="U629:V629"/>
    <mergeCell ref="I635:J635"/>
    <mergeCell ref="U635:V635"/>
    <mergeCell ref="D634:H634"/>
    <mergeCell ref="P634:T634"/>
    <mergeCell ref="P581:T581"/>
    <mergeCell ref="U581:V581"/>
    <mergeCell ref="D626:H626"/>
    <mergeCell ref="I626:J626"/>
    <mergeCell ref="P626:T626"/>
    <mergeCell ref="U626:V626"/>
    <mergeCell ref="D627:H627"/>
    <mergeCell ref="I627:J627"/>
    <mergeCell ref="P627:T627"/>
    <mergeCell ref="U627:V627"/>
    <mergeCell ref="D625:H625"/>
    <mergeCell ref="I625:J625"/>
    <mergeCell ref="P625:T625"/>
    <mergeCell ref="U625:V625"/>
    <mergeCell ref="C622:D623"/>
    <mergeCell ref="E622:J623"/>
    <mergeCell ref="C612:D614"/>
    <mergeCell ref="E612:F612"/>
    <mergeCell ref="O612:P614"/>
    <mergeCell ref="Q612:R612"/>
    <mergeCell ref="C617:J617"/>
    <mergeCell ref="O617:V617"/>
    <mergeCell ref="C618:D618"/>
    <mergeCell ref="O618:P618"/>
    <mergeCell ref="C620:D621"/>
    <mergeCell ref="E620:J621"/>
    <mergeCell ref="O620:P621"/>
    <mergeCell ref="Q620:V621"/>
    <mergeCell ref="E613:E614"/>
    <mergeCell ref="Q613:Q614"/>
    <mergeCell ref="C615:J615"/>
    <mergeCell ref="O615:V615"/>
    <mergeCell ref="C562:D564"/>
    <mergeCell ref="E562:F562"/>
    <mergeCell ref="O562:P564"/>
    <mergeCell ref="Q562:R562"/>
    <mergeCell ref="E563:E564"/>
    <mergeCell ref="Q563:Q564"/>
    <mergeCell ref="I588:J588"/>
    <mergeCell ref="U588:V588"/>
    <mergeCell ref="C588:C592"/>
    <mergeCell ref="D588:F588"/>
    <mergeCell ref="O588:O592"/>
    <mergeCell ref="P588:R588"/>
    <mergeCell ref="I586:J586"/>
    <mergeCell ref="U586:V586"/>
    <mergeCell ref="I587:J587"/>
    <mergeCell ref="U587:V587"/>
    <mergeCell ref="D586:H586"/>
    <mergeCell ref="P586:T586"/>
    <mergeCell ref="D587:H587"/>
    <mergeCell ref="P587:T587"/>
    <mergeCell ref="I584:J584"/>
    <mergeCell ref="U584:V584"/>
    <mergeCell ref="I585:J585"/>
    <mergeCell ref="U585:V585"/>
    <mergeCell ref="C581:C587"/>
    <mergeCell ref="O581:O587"/>
    <mergeCell ref="D584:H584"/>
    <mergeCell ref="P584:T584"/>
    <mergeCell ref="D585:H585"/>
    <mergeCell ref="P585:T585"/>
    <mergeCell ref="D581:H581"/>
    <mergeCell ref="I581:J581"/>
    <mergeCell ref="Q556:R556"/>
    <mergeCell ref="E555:F555"/>
    <mergeCell ref="C556:D556"/>
    <mergeCell ref="G556:H556"/>
    <mergeCell ref="I556:J556"/>
    <mergeCell ref="O556:P556"/>
    <mergeCell ref="S556:T556"/>
    <mergeCell ref="U556:V556"/>
    <mergeCell ref="E561:F561"/>
    <mergeCell ref="G561:J561"/>
    <mergeCell ref="Q561:R561"/>
    <mergeCell ref="S561:V561"/>
    <mergeCell ref="O572:P573"/>
    <mergeCell ref="Q572:V573"/>
    <mergeCell ref="C575:C580"/>
    <mergeCell ref="C568:D568"/>
    <mergeCell ref="I537:J537"/>
    <mergeCell ref="U537:V537"/>
    <mergeCell ref="I576:J576"/>
    <mergeCell ref="P576:T576"/>
    <mergeCell ref="U576:V576"/>
    <mergeCell ref="D577:H577"/>
    <mergeCell ref="I577:J577"/>
    <mergeCell ref="P577:T577"/>
    <mergeCell ref="U577:V577"/>
    <mergeCell ref="O575:O580"/>
    <mergeCell ref="D575:H575"/>
    <mergeCell ref="I575:J575"/>
    <mergeCell ref="P575:T575"/>
    <mergeCell ref="U575:V575"/>
    <mergeCell ref="C572:D573"/>
    <mergeCell ref="E572:J573"/>
    <mergeCell ref="D536:H536"/>
    <mergeCell ref="P536:T536"/>
    <mergeCell ref="D537:H537"/>
    <mergeCell ref="P537:T537"/>
    <mergeCell ref="I534:J534"/>
    <mergeCell ref="U534:V534"/>
    <mergeCell ref="I535:J535"/>
    <mergeCell ref="U535:V535"/>
    <mergeCell ref="D532:H532"/>
    <mergeCell ref="I532:J532"/>
    <mergeCell ref="P532:T532"/>
    <mergeCell ref="U532:V532"/>
    <mergeCell ref="D533:H533"/>
    <mergeCell ref="I533:J533"/>
    <mergeCell ref="P533:T533"/>
    <mergeCell ref="U533:V533"/>
    <mergeCell ref="D530:H530"/>
    <mergeCell ref="I530:J530"/>
    <mergeCell ref="P530:T530"/>
    <mergeCell ref="U530:V530"/>
    <mergeCell ref="D531:H531"/>
    <mergeCell ref="I531:J531"/>
    <mergeCell ref="P531:T531"/>
    <mergeCell ref="U531:V531"/>
    <mergeCell ref="I506:J506"/>
    <mergeCell ref="O506:P506"/>
    <mergeCell ref="Q511:R511"/>
    <mergeCell ref="S511:V511"/>
    <mergeCell ref="D528:H528"/>
    <mergeCell ref="I528:J528"/>
    <mergeCell ref="P528:T528"/>
    <mergeCell ref="U528:V528"/>
    <mergeCell ref="D529:H529"/>
    <mergeCell ref="I529:J529"/>
    <mergeCell ref="P529:T529"/>
    <mergeCell ref="U529:V529"/>
    <mergeCell ref="D526:H526"/>
    <mergeCell ref="I526:J526"/>
    <mergeCell ref="P526:T526"/>
    <mergeCell ref="U526:V526"/>
    <mergeCell ref="D527:H527"/>
    <mergeCell ref="I527:J527"/>
    <mergeCell ref="P527:T527"/>
    <mergeCell ref="U527:V527"/>
    <mergeCell ref="D525:H525"/>
    <mergeCell ref="I525:J525"/>
    <mergeCell ref="P525:T525"/>
    <mergeCell ref="U525:V525"/>
    <mergeCell ref="C506:D506"/>
    <mergeCell ref="G506:H506"/>
    <mergeCell ref="O475:O480"/>
    <mergeCell ref="D476:H476"/>
    <mergeCell ref="I476:J476"/>
    <mergeCell ref="P476:T476"/>
    <mergeCell ref="U476:V476"/>
    <mergeCell ref="D477:H477"/>
    <mergeCell ref="I477:J477"/>
    <mergeCell ref="P477:T477"/>
    <mergeCell ref="U477:V477"/>
    <mergeCell ref="D475:H475"/>
    <mergeCell ref="C522:D523"/>
    <mergeCell ref="E522:J523"/>
    <mergeCell ref="C512:D514"/>
    <mergeCell ref="E512:F512"/>
    <mergeCell ref="O512:P514"/>
    <mergeCell ref="Q512:R512"/>
    <mergeCell ref="E513:E514"/>
    <mergeCell ref="Q513:Q514"/>
    <mergeCell ref="E508:F508"/>
    <mergeCell ref="Q508:R508"/>
    <mergeCell ref="Q505:R505"/>
    <mergeCell ref="E506:F506"/>
    <mergeCell ref="Q506:R506"/>
    <mergeCell ref="E505:F505"/>
    <mergeCell ref="G507:H507"/>
    <mergeCell ref="S507:T507"/>
    <mergeCell ref="C508:D511"/>
    <mergeCell ref="G508:J508"/>
    <mergeCell ref="O508:P511"/>
    <mergeCell ref="S508:V508"/>
    <mergeCell ref="E509:F509"/>
    <mergeCell ref="G509:J509"/>
    <mergeCell ref="Q460:R460"/>
    <mergeCell ref="C456:D456"/>
    <mergeCell ref="G456:H456"/>
    <mergeCell ref="I456:J456"/>
    <mergeCell ref="O456:P456"/>
    <mergeCell ref="C455:D455"/>
    <mergeCell ref="G455:H455"/>
    <mergeCell ref="I455:J455"/>
    <mergeCell ref="O455:P455"/>
    <mergeCell ref="E459:F459"/>
    <mergeCell ref="D486:H486"/>
    <mergeCell ref="P486:T486"/>
    <mergeCell ref="D487:H487"/>
    <mergeCell ref="P487:T487"/>
    <mergeCell ref="I484:J484"/>
    <mergeCell ref="U484:V484"/>
    <mergeCell ref="I485:J485"/>
    <mergeCell ref="U485:V485"/>
    <mergeCell ref="P480:T480"/>
    <mergeCell ref="U480:V480"/>
    <mergeCell ref="D481:H481"/>
    <mergeCell ref="I481:J481"/>
    <mergeCell ref="P481:T481"/>
    <mergeCell ref="U481:V481"/>
    <mergeCell ref="D478:H478"/>
    <mergeCell ref="I478:J478"/>
    <mergeCell ref="P478:T478"/>
    <mergeCell ref="U478:V478"/>
    <mergeCell ref="D479:H479"/>
    <mergeCell ref="I479:J479"/>
    <mergeCell ref="P479:T479"/>
    <mergeCell ref="U479:V479"/>
    <mergeCell ref="U455:V455"/>
    <mergeCell ref="C445:J448"/>
    <mergeCell ref="G459:J459"/>
    <mergeCell ref="Q459:R459"/>
    <mergeCell ref="O445:V448"/>
    <mergeCell ref="C453:D453"/>
    <mergeCell ref="E453:J453"/>
    <mergeCell ref="O453:P453"/>
    <mergeCell ref="Q453:V453"/>
    <mergeCell ref="S459:V459"/>
    <mergeCell ref="I475:J475"/>
    <mergeCell ref="P475:T475"/>
    <mergeCell ref="U475:V475"/>
    <mergeCell ref="C472:D473"/>
    <mergeCell ref="E472:J473"/>
    <mergeCell ref="C462:D464"/>
    <mergeCell ref="E462:F462"/>
    <mergeCell ref="O462:P464"/>
    <mergeCell ref="Q462:R462"/>
    <mergeCell ref="E463:E464"/>
    <mergeCell ref="Q463:Q464"/>
    <mergeCell ref="O472:P473"/>
    <mergeCell ref="Q472:V473"/>
    <mergeCell ref="C475:C480"/>
    <mergeCell ref="E458:F458"/>
    <mergeCell ref="Q458:R458"/>
    <mergeCell ref="Q455:R455"/>
    <mergeCell ref="E456:F456"/>
    <mergeCell ref="Q456:R456"/>
    <mergeCell ref="E455:F455"/>
    <mergeCell ref="E460:F460"/>
    <mergeCell ref="G460:J460"/>
    <mergeCell ref="P427:T427"/>
    <mergeCell ref="U427:V427"/>
    <mergeCell ref="I434:J434"/>
    <mergeCell ref="U434:V434"/>
    <mergeCell ref="D431:H431"/>
    <mergeCell ref="I431:J431"/>
    <mergeCell ref="P431:T431"/>
    <mergeCell ref="U431:V431"/>
    <mergeCell ref="S460:V460"/>
    <mergeCell ref="E461:F461"/>
    <mergeCell ref="G461:J461"/>
    <mergeCell ref="Q461:R461"/>
    <mergeCell ref="S461:V461"/>
    <mergeCell ref="G457:H457"/>
    <mergeCell ref="S457:T457"/>
    <mergeCell ref="C458:D461"/>
    <mergeCell ref="G458:J458"/>
    <mergeCell ref="O458:P461"/>
    <mergeCell ref="S458:V458"/>
    <mergeCell ref="I437:J437"/>
    <mergeCell ref="U437:V437"/>
    <mergeCell ref="D436:H436"/>
    <mergeCell ref="P436:T436"/>
    <mergeCell ref="D437:H437"/>
    <mergeCell ref="P437:T437"/>
    <mergeCell ref="I436:J436"/>
    <mergeCell ref="U436:V436"/>
    <mergeCell ref="S456:T456"/>
    <mergeCell ref="U456:V456"/>
    <mergeCell ref="C454:J454"/>
    <mergeCell ref="O454:V454"/>
    <mergeCell ref="S455:T455"/>
    <mergeCell ref="I435:J435"/>
    <mergeCell ref="U435:V435"/>
    <mergeCell ref="D432:H432"/>
    <mergeCell ref="I432:J432"/>
    <mergeCell ref="P432:T432"/>
    <mergeCell ref="U432:V432"/>
    <mergeCell ref="D433:H433"/>
    <mergeCell ref="I433:J433"/>
    <mergeCell ref="P433:T433"/>
    <mergeCell ref="U433:V433"/>
    <mergeCell ref="D430:H430"/>
    <mergeCell ref="I430:J430"/>
    <mergeCell ref="D425:H425"/>
    <mergeCell ref="I425:J425"/>
    <mergeCell ref="P425:T425"/>
    <mergeCell ref="U425:V425"/>
    <mergeCell ref="C422:D423"/>
    <mergeCell ref="E422:J423"/>
    <mergeCell ref="D428:H428"/>
    <mergeCell ref="I428:J428"/>
    <mergeCell ref="P428:T428"/>
    <mergeCell ref="U428:V428"/>
    <mergeCell ref="D429:H429"/>
    <mergeCell ref="I429:J429"/>
    <mergeCell ref="P429:T429"/>
    <mergeCell ref="U429:V429"/>
    <mergeCell ref="D426:H426"/>
    <mergeCell ref="I426:J426"/>
    <mergeCell ref="P426:T426"/>
    <mergeCell ref="U426:V426"/>
    <mergeCell ref="D427:H427"/>
    <mergeCell ref="I427:J427"/>
    <mergeCell ref="C418:D418"/>
    <mergeCell ref="O418:P418"/>
    <mergeCell ref="C420:D421"/>
    <mergeCell ref="E420:J421"/>
    <mergeCell ref="O420:P421"/>
    <mergeCell ref="Q420:V421"/>
    <mergeCell ref="C415:J415"/>
    <mergeCell ref="O415:V415"/>
    <mergeCell ref="C416:J416"/>
    <mergeCell ref="O416:V416"/>
    <mergeCell ref="C417:J417"/>
    <mergeCell ref="O417:V417"/>
    <mergeCell ref="E410:F410"/>
    <mergeCell ref="G410:J410"/>
    <mergeCell ref="Q410:R410"/>
    <mergeCell ref="S410:V410"/>
    <mergeCell ref="E411:F411"/>
    <mergeCell ref="G411:J411"/>
    <mergeCell ref="D382:H382"/>
    <mergeCell ref="I382:J382"/>
    <mergeCell ref="P382:T382"/>
    <mergeCell ref="U382:V382"/>
    <mergeCell ref="D383:H383"/>
    <mergeCell ref="I383:J383"/>
    <mergeCell ref="P383:T383"/>
    <mergeCell ref="U383:V383"/>
    <mergeCell ref="C412:D414"/>
    <mergeCell ref="E412:F412"/>
    <mergeCell ref="O412:P414"/>
    <mergeCell ref="Q412:R412"/>
    <mergeCell ref="E413:E414"/>
    <mergeCell ref="Q413:Q414"/>
    <mergeCell ref="E408:F408"/>
    <mergeCell ref="Q408:R408"/>
    <mergeCell ref="Q405:R405"/>
    <mergeCell ref="E406:F406"/>
    <mergeCell ref="Q406:R406"/>
    <mergeCell ref="E405:F405"/>
    <mergeCell ref="C394:J394"/>
    <mergeCell ref="O394:V394"/>
    <mergeCell ref="C395:J398"/>
    <mergeCell ref="O395:V398"/>
    <mergeCell ref="C403:D403"/>
    <mergeCell ref="E403:J403"/>
    <mergeCell ref="O403:P403"/>
    <mergeCell ref="Q403:V403"/>
    <mergeCell ref="D390:F390"/>
    <mergeCell ref="P390:R390"/>
    <mergeCell ref="I391:J391"/>
    <mergeCell ref="U391:V391"/>
    <mergeCell ref="D389:F389"/>
    <mergeCell ref="P389:R389"/>
    <mergeCell ref="D388:F388"/>
    <mergeCell ref="I388:J388"/>
    <mergeCell ref="P388:R388"/>
    <mergeCell ref="U388:V388"/>
    <mergeCell ref="I389:J389"/>
    <mergeCell ref="U389:V389"/>
    <mergeCell ref="D381:H381"/>
    <mergeCell ref="I381:J381"/>
    <mergeCell ref="P381:T381"/>
    <mergeCell ref="U381:V381"/>
    <mergeCell ref="D378:H378"/>
    <mergeCell ref="I378:J378"/>
    <mergeCell ref="P378:T378"/>
    <mergeCell ref="U378:V378"/>
    <mergeCell ref="D379:H379"/>
    <mergeCell ref="I379:J379"/>
    <mergeCell ref="P379:T379"/>
    <mergeCell ref="U379:V379"/>
    <mergeCell ref="I386:J386"/>
    <mergeCell ref="U386:V386"/>
    <mergeCell ref="I387:J387"/>
    <mergeCell ref="U387:V387"/>
    <mergeCell ref="D384:H384"/>
    <mergeCell ref="I384:J384"/>
    <mergeCell ref="P384:T384"/>
    <mergeCell ref="U384:V384"/>
    <mergeCell ref="D385:H385"/>
    <mergeCell ref="I385:J385"/>
    <mergeCell ref="P385:T385"/>
    <mergeCell ref="U385:V385"/>
    <mergeCell ref="C365:J365"/>
    <mergeCell ref="O365:V365"/>
    <mergeCell ref="C362:D364"/>
    <mergeCell ref="E362:F362"/>
    <mergeCell ref="O362:P364"/>
    <mergeCell ref="Q362:R362"/>
    <mergeCell ref="E359:F359"/>
    <mergeCell ref="G359:J359"/>
    <mergeCell ref="Q359:R359"/>
    <mergeCell ref="S359:V359"/>
    <mergeCell ref="E360:F360"/>
    <mergeCell ref="Q360:R360"/>
    <mergeCell ref="C372:D373"/>
    <mergeCell ref="E372:J373"/>
    <mergeCell ref="O372:P373"/>
    <mergeCell ref="Q372:V373"/>
    <mergeCell ref="C375:C380"/>
    <mergeCell ref="O375:O380"/>
    <mergeCell ref="E363:E364"/>
    <mergeCell ref="Q363:Q364"/>
    <mergeCell ref="C366:J366"/>
    <mergeCell ref="O366:V366"/>
    <mergeCell ref="C367:J367"/>
    <mergeCell ref="O367:V367"/>
    <mergeCell ref="C358:D361"/>
    <mergeCell ref="O358:P361"/>
    <mergeCell ref="G360:J360"/>
    <mergeCell ref="S360:V360"/>
    <mergeCell ref="E361:F361"/>
    <mergeCell ref="G361:J361"/>
    <mergeCell ref="Q361:R361"/>
    <mergeCell ref="S361:V361"/>
    <mergeCell ref="E358:F358"/>
    <mergeCell ref="G358:J358"/>
    <mergeCell ref="Q358:R358"/>
    <mergeCell ref="S358:V358"/>
    <mergeCell ref="G357:H357"/>
    <mergeCell ref="S357:T357"/>
    <mergeCell ref="G355:H355"/>
    <mergeCell ref="S355:T355"/>
    <mergeCell ref="E356:F356"/>
    <mergeCell ref="Q356:R356"/>
    <mergeCell ref="C353:D353"/>
    <mergeCell ref="O353:P353"/>
    <mergeCell ref="I338:J338"/>
    <mergeCell ref="U338:V338"/>
    <mergeCell ref="C338:C342"/>
    <mergeCell ref="D338:F338"/>
    <mergeCell ref="O338:O342"/>
    <mergeCell ref="P338:R338"/>
    <mergeCell ref="Q355:R355"/>
    <mergeCell ref="U355:V355"/>
    <mergeCell ref="C345:J348"/>
    <mergeCell ref="O345:V348"/>
    <mergeCell ref="E353:J353"/>
    <mergeCell ref="Q353:V353"/>
    <mergeCell ref="C354:J354"/>
    <mergeCell ref="O354:V354"/>
    <mergeCell ref="I336:J336"/>
    <mergeCell ref="U336:V336"/>
    <mergeCell ref="I337:J337"/>
    <mergeCell ref="U337:V337"/>
    <mergeCell ref="D336:H336"/>
    <mergeCell ref="P336:T336"/>
    <mergeCell ref="D337:H337"/>
    <mergeCell ref="P337:T337"/>
    <mergeCell ref="C356:D356"/>
    <mergeCell ref="G356:H356"/>
    <mergeCell ref="I356:J356"/>
    <mergeCell ref="O356:P356"/>
    <mergeCell ref="S356:T356"/>
    <mergeCell ref="U356:V356"/>
    <mergeCell ref="C355:D355"/>
    <mergeCell ref="E355:F355"/>
    <mergeCell ref="I355:J355"/>
    <mergeCell ref="O355:P355"/>
    <mergeCell ref="C315:J315"/>
    <mergeCell ref="O315:V315"/>
    <mergeCell ref="C316:J316"/>
    <mergeCell ref="O316:V316"/>
    <mergeCell ref="C317:J317"/>
    <mergeCell ref="O317:V317"/>
    <mergeCell ref="D333:H333"/>
    <mergeCell ref="I333:J333"/>
    <mergeCell ref="P333:T333"/>
    <mergeCell ref="U333:V333"/>
    <mergeCell ref="D330:H330"/>
    <mergeCell ref="I330:J330"/>
    <mergeCell ref="P330:T330"/>
    <mergeCell ref="U330:V330"/>
    <mergeCell ref="D331:H331"/>
    <mergeCell ref="I331:J331"/>
    <mergeCell ref="P331:T331"/>
    <mergeCell ref="U331:V331"/>
    <mergeCell ref="D328:H328"/>
    <mergeCell ref="I328:J328"/>
    <mergeCell ref="P328:T328"/>
    <mergeCell ref="U328:V328"/>
    <mergeCell ref="D329:H329"/>
    <mergeCell ref="I329:J329"/>
    <mergeCell ref="P329:T329"/>
    <mergeCell ref="U329:V329"/>
    <mergeCell ref="D332:H332"/>
    <mergeCell ref="I332:J332"/>
    <mergeCell ref="P332:T332"/>
    <mergeCell ref="U332:V332"/>
    <mergeCell ref="C281:C287"/>
    <mergeCell ref="D281:H281"/>
    <mergeCell ref="I281:J281"/>
    <mergeCell ref="O281:O287"/>
    <mergeCell ref="P281:T281"/>
    <mergeCell ref="U281:V281"/>
    <mergeCell ref="D326:H326"/>
    <mergeCell ref="I326:J326"/>
    <mergeCell ref="P326:T326"/>
    <mergeCell ref="U326:V326"/>
    <mergeCell ref="D327:H327"/>
    <mergeCell ref="I327:J327"/>
    <mergeCell ref="P327:T327"/>
    <mergeCell ref="U327:V327"/>
    <mergeCell ref="D325:H325"/>
    <mergeCell ref="I325:J325"/>
    <mergeCell ref="P325:T325"/>
    <mergeCell ref="U325:V325"/>
    <mergeCell ref="C322:D323"/>
    <mergeCell ref="E322:J323"/>
    <mergeCell ref="C312:D314"/>
    <mergeCell ref="E312:F312"/>
    <mergeCell ref="O312:P314"/>
    <mergeCell ref="Q312:R312"/>
    <mergeCell ref="E313:E314"/>
    <mergeCell ref="Q313:Q314"/>
    <mergeCell ref="C318:D318"/>
    <mergeCell ref="O318:P318"/>
    <mergeCell ref="C320:D321"/>
    <mergeCell ref="E320:J321"/>
    <mergeCell ref="O320:P321"/>
    <mergeCell ref="Q320:V321"/>
    <mergeCell ref="I292:J292"/>
    <mergeCell ref="U292:V292"/>
    <mergeCell ref="C294:J294"/>
    <mergeCell ref="O294:V294"/>
    <mergeCell ref="C295:J298"/>
    <mergeCell ref="O295:V298"/>
    <mergeCell ref="D290:F290"/>
    <mergeCell ref="I290:J290"/>
    <mergeCell ref="P290:R290"/>
    <mergeCell ref="U290:V290"/>
    <mergeCell ref="I291:J291"/>
    <mergeCell ref="U291:V291"/>
    <mergeCell ref="C288:C292"/>
    <mergeCell ref="D288:F288"/>
    <mergeCell ref="I288:J288"/>
    <mergeCell ref="O288:O292"/>
    <mergeCell ref="P288:R288"/>
    <mergeCell ref="U288:V288"/>
    <mergeCell ref="D289:F289"/>
    <mergeCell ref="I289:J289"/>
    <mergeCell ref="P289:R289"/>
    <mergeCell ref="U289:V289"/>
    <mergeCell ref="D286:H286"/>
    <mergeCell ref="I286:J286"/>
    <mergeCell ref="P286:T286"/>
    <mergeCell ref="U286:V286"/>
    <mergeCell ref="D287:H287"/>
    <mergeCell ref="I287:J287"/>
    <mergeCell ref="P287:T287"/>
    <mergeCell ref="U287:V287"/>
    <mergeCell ref="D284:H284"/>
    <mergeCell ref="I284:J284"/>
    <mergeCell ref="P284:T284"/>
    <mergeCell ref="U284:V284"/>
    <mergeCell ref="D285:H285"/>
    <mergeCell ref="I285:J285"/>
    <mergeCell ref="P285:T285"/>
    <mergeCell ref="U285:V285"/>
    <mergeCell ref="D282:H282"/>
    <mergeCell ref="I282:J282"/>
    <mergeCell ref="P282:T282"/>
    <mergeCell ref="U282:V282"/>
    <mergeCell ref="D283:H283"/>
    <mergeCell ref="I283:J283"/>
    <mergeCell ref="P283:T283"/>
    <mergeCell ref="U283:V283"/>
    <mergeCell ref="D276:H276"/>
    <mergeCell ref="I276:J276"/>
    <mergeCell ref="P276:T276"/>
    <mergeCell ref="U276:V276"/>
    <mergeCell ref="D277:H277"/>
    <mergeCell ref="I277:J277"/>
    <mergeCell ref="P277:T277"/>
    <mergeCell ref="U277:V277"/>
    <mergeCell ref="C272:D273"/>
    <mergeCell ref="E272:J273"/>
    <mergeCell ref="O272:P273"/>
    <mergeCell ref="Q272:V273"/>
    <mergeCell ref="C275:C280"/>
    <mergeCell ref="D275:H275"/>
    <mergeCell ref="I275:J275"/>
    <mergeCell ref="O275:O280"/>
    <mergeCell ref="P275:T275"/>
    <mergeCell ref="U275:V275"/>
    <mergeCell ref="D280:H280"/>
    <mergeCell ref="I280:J280"/>
    <mergeCell ref="P280:T280"/>
    <mergeCell ref="U280:V280"/>
    <mergeCell ref="D278:H278"/>
    <mergeCell ref="I278:J278"/>
    <mergeCell ref="P278:T278"/>
    <mergeCell ref="U278:V278"/>
    <mergeCell ref="D279:H279"/>
    <mergeCell ref="I279:J279"/>
    <mergeCell ref="P279:T279"/>
    <mergeCell ref="U279:V279"/>
    <mergeCell ref="O255:P255"/>
    <mergeCell ref="Q255:R255"/>
    <mergeCell ref="C268:D268"/>
    <mergeCell ref="O268:P268"/>
    <mergeCell ref="C270:D271"/>
    <mergeCell ref="E270:J271"/>
    <mergeCell ref="O270:P271"/>
    <mergeCell ref="Q270:V271"/>
    <mergeCell ref="C265:J265"/>
    <mergeCell ref="O265:V265"/>
    <mergeCell ref="C266:J266"/>
    <mergeCell ref="O266:V266"/>
    <mergeCell ref="C267:J267"/>
    <mergeCell ref="O267:V267"/>
    <mergeCell ref="E261:F261"/>
    <mergeCell ref="G261:J261"/>
    <mergeCell ref="Q261:R261"/>
    <mergeCell ref="S261:V261"/>
    <mergeCell ref="C262:D264"/>
    <mergeCell ref="E262:F262"/>
    <mergeCell ref="O262:P264"/>
    <mergeCell ref="Q262:R262"/>
    <mergeCell ref="E263:E264"/>
    <mergeCell ref="Q263:Q264"/>
    <mergeCell ref="P239:R239"/>
    <mergeCell ref="U239:V239"/>
    <mergeCell ref="Q259:R259"/>
    <mergeCell ref="S259:V259"/>
    <mergeCell ref="E260:F260"/>
    <mergeCell ref="G260:J260"/>
    <mergeCell ref="Q260:R260"/>
    <mergeCell ref="S260:V260"/>
    <mergeCell ref="G257:H257"/>
    <mergeCell ref="S257:T257"/>
    <mergeCell ref="C258:D261"/>
    <mergeCell ref="E258:F258"/>
    <mergeCell ref="G258:J258"/>
    <mergeCell ref="O258:P261"/>
    <mergeCell ref="Q258:R258"/>
    <mergeCell ref="S258:V258"/>
    <mergeCell ref="E259:F259"/>
    <mergeCell ref="G259:J259"/>
    <mergeCell ref="S255:T255"/>
    <mergeCell ref="U255:V255"/>
    <mergeCell ref="C256:D256"/>
    <mergeCell ref="E256:F256"/>
    <mergeCell ref="G256:H256"/>
    <mergeCell ref="I256:J256"/>
    <mergeCell ref="O256:P256"/>
    <mergeCell ref="Q256:R256"/>
    <mergeCell ref="S256:T256"/>
    <mergeCell ref="U256:V256"/>
    <mergeCell ref="C255:D255"/>
    <mergeCell ref="E255:F255"/>
    <mergeCell ref="G255:H255"/>
    <mergeCell ref="I255:J255"/>
    <mergeCell ref="P232:T232"/>
    <mergeCell ref="U232:V232"/>
    <mergeCell ref="D233:H233"/>
    <mergeCell ref="I233:J233"/>
    <mergeCell ref="P233:T233"/>
    <mergeCell ref="U233:V233"/>
    <mergeCell ref="C253:D253"/>
    <mergeCell ref="E253:J253"/>
    <mergeCell ref="O253:P253"/>
    <mergeCell ref="Q253:V253"/>
    <mergeCell ref="C254:J254"/>
    <mergeCell ref="O254:V254"/>
    <mergeCell ref="I242:J242"/>
    <mergeCell ref="U242:V242"/>
    <mergeCell ref="C244:J244"/>
    <mergeCell ref="O244:V244"/>
    <mergeCell ref="C245:J248"/>
    <mergeCell ref="O245:V248"/>
    <mergeCell ref="D240:F240"/>
    <mergeCell ref="I240:J240"/>
    <mergeCell ref="P240:R240"/>
    <mergeCell ref="U240:V240"/>
    <mergeCell ref="I241:J241"/>
    <mergeCell ref="U241:V241"/>
    <mergeCell ref="C238:C242"/>
    <mergeCell ref="D238:F238"/>
    <mergeCell ref="I238:J238"/>
    <mergeCell ref="O238:O242"/>
    <mergeCell ref="P238:R238"/>
    <mergeCell ref="U238:V238"/>
    <mergeCell ref="D239:F239"/>
    <mergeCell ref="I239:J239"/>
    <mergeCell ref="C231:C237"/>
    <mergeCell ref="D231:H231"/>
    <mergeCell ref="I231:J231"/>
    <mergeCell ref="O231:O237"/>
    <mergeCell ref="P231:T231"/>
    <mergeCell ref="U231:V231"/>
    <mergeCell ref="D228:H228"/>
    <mergeCell ref="I228:J228"/>
    <mergeCell ref="P228:T228"/>
    <mergeCell ref="U228:V228"/>
    <mergeCell ref="D229:H229"/>
    <mergeCell ref="I229:J229"/>
    <mergeCell ref="P229:T229"/>
    <mergeCell ref="U229:V229"/>
    <mergeCell ref="D236:H236"/>
    <mergeCell ref="I236:J236"/>
    <mergeCell ref="P236:T236"/>
    <mergeCell ref="U236:V236"/>
    <mergeCell ref="D237:H237"/>
    <mergeCell ref="I237:J237"/>
    <mergeCell ref="P237:T237"/>
    <mergeCell ref="U237:V237"/>
    <mergeCell ref="D234:H234"/>
    <mergeCell ref="I234:J234"/>
    <mergeCell ref="P234:T234"/>
    <mergeCell ref="U234:V234"/>
    <mergeCell ref="D235:H235"/>
    <mergeCell ref="I235:J235"/>
    <mergeCell ref="P235:T235"/>
    <mergeCell ref="U235:V235"/>
    <mergeCell ref="D232:H232"/>
    <mergeCell ref="I232:J232"/>
    <mergeCell ref="D226:H226"/>
    <mergeCell ref="I226:J226"/>
    <mergeCell ref="P226:T226"/>
    <mergeCell ref="U226:V226"/>
    <mergeCell ref="D227:H227"/>
    <mergeCell ref="I227:J227"/>
    <mergeCell ref="P227:T227"/>
    <mergeCell ref="U227:V227"/>
    <mergeCell ref="C222:D223"/>
    <mergeCell ref="E222:J223"/>
    <mergeCell ref="O222:P223"/>
    <mergeCell ref="Q222:V223"/>
    <mergeCell ref="C225:C230"/>
    <mergeCell ref="D225:H225"/>
    <mergeCell ref="I225:J225"/>
    <mergeCell ref="O225:O230"/>
    <mergeCell ref="P225:T225"/>
    <mergeCell ref="U225:V225"/>
    <mergeCell ref="D230:H230"/>
    <mergeCell ref="I230:J230"/>
    <mergeCell ref="P230:T230"/>
    <mergeCell ref="U230:V230"/>
    <mergeCell ref="C218:D218"/>
    <mergeCell ref="O218:P218"/>
    <mergeCell ref="C220:D221"/>
    <mergeCell ref="E220:J221"/>
    <mergeCell ref="O220:P221"/>
    <mergeCell ref="Q220:V221"/>
    <mergeCell ref="C215:J215"/>
    <mergeCell ref="O215:V215"/>
    <mergeCell ref="C216:J216"/>
    <mergeCell ref="O216:V216"/>
    <mergeCell ref="C217:J217"/>
    <mergeCell ref="O217:V217"/>
    <mergeCell ref="E211:F211"/>
    <mergeCell ref="G211:J211"/>
    <mergeCell ref="Q211:R211"/>
    <mergeCell ref="S211:V211"/>
    <mergeCell ref="C212:D214"/>
    <mergeCell ref="E212:F212"/>
    <mergeCell ref="O212:P214"/>
    <mergeCell ref="Q212:R212"/>
    <mergeCell ref="E213:E214"/>
    <mergeCell ref="Q213:Q214"/>
    <mergeCell ref="Q209:R209"/>
    <mergeCell ref="S209:V209"/>
    <mergeCell ref="E210:F210"/>
    <mergeCell ref="G210:J210"/>
    <mergeCell ref="Q210:R210"/>
    <mergeCell ref="S210:V210"/>
    <mergeCell ref="G207:H207"/>
    <mergeCell ref="S207:T207"/>
    <mergeCell ref="C208:D211"/>
    <mergeCell ref="E208:F208"/>
    <mergeCell ref="G208:J208"/>
    <mergeCell ref="O208:P211"/>
    <mergeCell ref="Q208:R208"/>
    <mergeCell ref="S208:V208"/>
    <mergeCell ref="E209:F209"/>
    <mergeCell ref="G209:J209"/>
    <mergeCell ref="S205:T205"/>
    <mergeCell ref="U205:V205"/>
    <mergeCell ref="C206:D206"/>
    <mergeCell ref="E206:F206"/>
    <mergeCell ref="G206:H206"/>
    <mergeCell ref="I206:J206"/>
    <mergeCell ref="O206:P206"/>
    <mergeCell ref="Q206:R206"/>
    <mergeCell ref="S206:T206"/>
    <mergeCell ref="U206:V206"/>
    <mergeCell ref="C205:D205"/>
    <mergeCell ref="E205:F205"/>
    <mergeCell ref="G205:H205"/>
    <mergeCell ref="I205:J205"/>
    <mergeCell ref="O205:P205"/>
    <mergeCell ref="Q205:R205"/>
    <mergeCell ref="C203:D203"/>
    <mergeCell ref="E203:J203"/>
    <mergeCell ref="O203:P203"/>
    <mergeCell ref="Q203:V203"/>
    <mergeCell ref="C204:J204"/>
    <mergeCell ref="O204:V204"/>
    <mergeCell ref="I192:J192"/>
    <mergeCell ref="U192:V192"/>
    <mergeCell ref="C194:J194"/>
    <mergeCell ref="O194:V194"/>
    <mergeCell ref="C195:J198"/>
    <mergeCell ref="O195:V198"/>
    <mergeCell ref="O172:P173"/>
    <mergeCell ref="Q172:V173"/>
    <mergeCell ref="C175:C180"/>
    <mergeCell ref="O175:O180"/>
    <mergeCell ref="C181:C187"/>
    <mergeCell ref="O181:O187"/>
    <mergeCell ref="D187:H187"/>
    <mergeCell ref="P187:T187"/>
    <mergeCell ref="P186:T186"/>
    <mergeCell ref="U186:V186"/>
    <mergeCell ref="I187:J187"/>
    <mergeCell ref="U187:V187"/>
    <mergeCell ref="I188:J188"/>
    <mergeCell ref="U188:V188"/>
    <mergeCell ref="D184:H184"/>
    <mergeCell ref="I184:J184"/>
    <mergeCell ref="P184:T184"/>
    <mergeCell ref="U184:V184"/>
    <mergeCell ref="D185:H185"/>
    <mergeCell ref="I185:J185"/>
    <mergeCell ref="C168:D168"/>
    <mergeCell ref="O168:P168"/>
    <mergeCell ref="C170:D171"/>
    <mergeCell ref="E170:J171"/>
    <mergeCell ref="O170:P171"/>
    <mergeCell ref="Q170:V171"/>
    <mergeCell ref="D138:F138"/>
    <mergeCell ref="P138:R138"/>
    <mergeCell ref="D139:F139"/>
    <mergeCell ref="P139:R139"/>
    <mergeCell ref="D140:F140"/>
    <mergeCell ref="P140:R140"/>
    <mergeCell ref="C108:D111"/>
    <mergeCell ref="G108:J108"/>
    <mergeCell ref="O108:P111"/>
    <mergeCell ref="S108:V108"/>
    <mergeCell ref="C112:D114"/>
    <mergeCell ref="O112:P114"/>
    <mergeCell ref="E113:E114"/>
    <mergeCell ref="Q113:Q114"/>
    <mergeCell ref="S156:T156"/>
    <mergeCell ref="U156:V156"/>
    <mergeCell ref="G157:H157"/>
    <mergeCell ref="S157:T157"/>
    <mergeCell ref="C156:D156"/>
    <mergeCell ref="E156:F156"/>
    <mergeCell ref="G156:H156"/>
    <mergeCell ref="I156:J156"/>
    <mergeCell ref="O156:P156"/>
    <mergeCell ref="Q156:R156"/>
    <mergeCell ref="C154:J154"/>
    <mergeCell ref="O154:V154"/>
    <mergeCell ref="C104:J104"/>
    <mergeCell ref="O104:V104"/>
    <mergeCell ref="C105:D105"/>
    <mergeCell ref="E105:F105"/>
    <mergeCell ref="G105:H105"/>
    <mergeCell ref="I105:J105"/>
    <mergeCell ref="O105:P105"/>
    <mergeCell ref="Q105:R105"/>
    <mergeCell ref="S105:T105"/>
    <mergeCell ref="U105:V105"/>
    <mergeCell ref="I92:J92"/>
    <mergeCell ref="U92:V92"/>
    <mergeCell ref="C94:J94"/>
    <mergeCell ref="O94:V94"/>
    <mergeCell ref="C95:J98"/>
    <mergeCell ref="O95:V98"/>
    <mergeCell ref="O72:P73"/>
    <mergeCell ref="Q72:V73"/>
    <mergeCell ref="C75:C80"/>
    <mergeCell ref="O75:O80"/>
    <mergeCell ref="C81:C87"/>
    <mergeCell ref="O81:O87"/>
    <mergeCell ref="D87:H87"/>
    <mergeCell ref="P87:T87"/>
    <mergeCell ref="C103:D103"/>
    <mergeCell ref="E103:J103"/>
    <mergeCell ref="O103:P103"/>
    <mergeCell ref="Q103:V103"/>
    <mergeCell ref="I91:J91"/>
    <mergeCell ref="U91:V91"/>
    <mergeCell ref="C88:C92"/>
    <mergeCell ref="D88:F88"/>
    <mergeCell ref="C68:D68"/>
    <mergeCell ref="O68:P68"/>
    <mergeCell ref="C70:D71"/>
    <mergeCell ref="E70:J71"/>
    <mergeCell ref="O70:P71"/>
    <mergeCell ref="Q70:V71"/>
    <mergeCell ref="D38:F38"/>
    <mergeCell ref="D39:F39"/>
    <mergeCell ref="D40:F40"/>
    <mergeCell ref="O12:P14"/>
    <mergeCell ref="Q13:Q14"/>
    <mergeCell ref="P38:R38"/>
    <mergeCell ref="P39:R39"/>
    <mergeCell ref="P40:R40"/>
    <mergeCell ref="C12:D14"/>
    <mergeCell ref="E13:E14"/>
    <mergeCell ref="I191:J191"/>
    <mergeCell ref="U191:V191"/>
    <mergeCell ref="C188:C192"/>
    <mergeCell ref="D188:F188"/>
    <mergeCell ref="O188:O192"/>
    <mergeCell ref="P188:R188"/>
    <mergeCell ref="I189:J189"/>
    <mergeCell ref="U189:V189"/>
    <mergeCell ref="D190:F190"/>
    <mergeCell ref="I190:J190"/>
    <mergeCell ref="P190:R190"/>
    <mergeCell ref="U190:V190"/>
    <mergeCell ref="D189:F189"/>
    <mergeCell ref="P189:R189"/>
    <mergeCell ref="D186:H186"/>
    <mergeCell ref="I186:J186"/>
    <mergeCell ref="P185:T185"/>
    <mergeCell ref="U185:V185"/>
    <mergeCell ref="D182:H182"/>
    <mergeCell ref="I182:J182"/>
    <mergeCell ref="P182:T182"/>
    <mergeCell ref="U182:V182"/>
    <mergeCell ref="D183:H183"/>
    <mergeCell ref="I183:J183"/>
    <mergeCell ref="P183:T183"/>
    <mergeCell ref="U183:V183"/>
    <mergeCell ref="D180:H180"/>
    <mergeCell ref="I180:J180"/>
    <mergeCell ref="P180:T180"/>
    <mergeCell ref="U180:V180"/>
    <mergeCell ref="D181:H181"/>
    <mergeCell ref="I181:J181"/>
    <mergeCell ref="P181:T181"/>
    <mergeCell ref="U181:V181"/>
    <mergeCell ref="D178:H178"/>
    <mergeCell ref="I178:J178"/>
    <mergeCell ref="P178:T178"/>
    <mergeCell ref="U178:V178"/>
    <mergeCell ref="D179:H179"/>
    <mergeCell ref="I179:J179"/>
    <mergeCell ref="P179:T179"/>
    <mergeCell ref="U179:V179"/>
    <mergeCell ref="D176:H176"/>
    <mergeCell ref="I176:J176"/>
    <mergeCell ref="P176:T176"/>
    <mergeCell ref="U176:V176"/>
    <mergeCell ref="D177:H177"/>
    <mergeCell ref="I177:J177"/>
    <mergeCell ref="P177:T177"/>
    <mergeCell ref="U177:V177"/>
    <mergeCell ref="D175:H175"/>
    <mergeCell ref="I175:J175"/>
    <mergeCell ref="P175:T175"/>
    <mergeCell ref="U175:V175"/>
    <mergeCell ref="C172:D173"/>
    <mergeCell ref="E172:J173"/>
    <mergeCell ref="C165:J165"/>
    <mergeCell ref="O165:V165"/>
    <mergeCell ref="C166:J166"/>
    <mergeCell ref="O166:V166"/>
    <mergeCell ref="C167:J167"/>
    <mergeCell ref="O167:V167"/>
    <mergeCell ref="E162:F162"/>
    <mergeCell ref="Q162:R162"/>
    <mergeCell ref="C162:D164"/>
    <mergeCell ref="O162:P164"/>
    <mergeCell ref="E163:E164"/>
    <mergeCell ref="Q163:Q164"/>
    <mergeCell ref="E160:F160"/>
    <mergeCell ref="G160:J160"/>
    <mergeCell ref="Q160:R160"/>
    <mergeCell ref="S160:V160"/>
    <mergeCell ref="E161:F161"/>
    <mergeCell ref="G161:J161"/>
    <mergeCell ref="Q161:R161"/>
    <mergeCell ref="S161:V161"/>
    <mergeCell ref="C158:D161"/>
    <mergeCell ref="E158:F158"/>
    <mergeCell ref="G158:J158"/>
    <mergeCell ref="O158:P161"/>
    <mergeCell ref="Q158:R158"/>
    <mergeCell ref="S158:V158"/>
    <mergeCell ref="E159:F159"/>
    <mergeCell ref="G159:J159"/>
    <mergeCell ref="Q159:R159"/>
    <mergeCell ref="S159:V159"/>
    <mergeCell ref="C155:D155"/>
    <mergeCell ref="E155:F155"/>
    <mergeCell ref="G155:H155"/>
    <mergeCell ref="I155:J155"/>
    <mergeCell ref="O155:P155"/>
    <mergeCell ref="Q155:R155"/>
    <mergeCell ref="S155:T155"/>
    <mergeCell ref="U155:V155"/>
    <mergeCell ref="C145:J148"/>
    <mergeCell ref="O145:V148"/>
    <mergeCell ref="C153:D153"/>
    <mergeCell ref="E153:J153"/>
    <mergeCell ref="O153:P153"/>
    <mergeCell ref="Q153:V153"/>
    <mergeCell ref="I142:J142"/>
    <mergeCell ref="U142:V142"/>
    <mergeCell ref="C144:J144"/>
    <mergeCell ref="O144:V144"/>
    <mergeCell ref="I140:J140"/>
    <mergeCell ref="U140:V140"/>
    <mergeCell ref="I141:J141"/>
    <mergeCell ref="U141:V141"/>
    <mergeCell ref="D137:H137"/>
    <mergeCell ref="I137:J137"/>
    <mergeCell ref="P137:T137"/>
    <mergeCell ref="U137:V137"/>
    <mergeCell ref="C138:C142"/>
    <mergeCell ref="I138:J138"/>
    <mergeCell ref="O138:O142"/>
    <mergeCell ref="U138:V138"/>
    <mergeCell ref="I139:J139"/>
    <mergeCell ref="U139:V139"/>
    <mergeCell ref="D135:H135"/>
    <mergeCell ref="I135:J135"/>
    <mergeCell ref="P135:T135"/>
    <mergeCell ref="U135:V135"/>
    <mergeCell ref="D136:H136"/>
    <mergeCell ref="I136:J136"/>
    <mergeCell ref="P136:T136"/>
    <mergeCell ref="U136:V136"/>
    <mergeCell ref="D133:H133"/>
    <mergeCell ref="I133:J133"/>
    <mergeCell ref="P133:T133"/>
    <mergeCell ref="U133:V133"/>
    <mergeCell ref="D134:H134"/>
    <mergeCell ref="I134:J134"/>
    <mergeCell ref="P134:T134"/>
    <mergeCell ref="U134:V134"/>
    <mergeCell ref="C131:C137"/>
    <mergeCell ref="D131:H131"/>
    <mergeCell ref="I131:J131"/>
    <mergeCell ref="O131:O137"/>
    <mergeCell ref="P131:T131"/>
    <mergeCell ref="U131:V131"/>
    <mergeCell ref="D132:H132"/>
    <mergeCell ref="I132:J132"/>
    <mergeCell ref="P132:T132"/>
    <mergeCell ref="U132:V132"/>
    <mergeCell ref="D129:H129"/>
    <mergeCell ref="I129:J129"/>
    <mergeCell ref="P129:T129"/>
    <mergeCell ref="U129:V129"/>
    <mergeCell ref="D130:H130"/>
    <mergeCell ref="I130:J130"/>
    <mergeCell ref="P130:T130"/>
    <mergeCell ref="U130:V130"/>
    <mergeCell ref="D127:H127"/>
    <mergeCell ref="I127:J127"/>
    <mergeCell ref="P127:T127"/>
    <mergeCell ref="U127:V127"/>
    <mergeCell ref="D128:H128"/>
    <mergeCell ref="I128:J128"/>
    <mergeCell ref="P128:T128"/>
    <mergeCell ref="U128:V128"/>
    <mergeCell ref="C125:C130"/>
    <mergeCell ref="D125:H125"/>
    <mergeCell ref="I125:J125"/>
    <mergeCell ref="O125:O130"/>
    <mergeCell ref="P125:T125"/>
    <mergeCell ref="U125:V125"/>
    <mergeCell ref="D126:H126"/>
    <mergeCell ref="I126:J126"/>
    <mergeCell ref="P126:T126"/>
    <mergeCell ref="U126:V126"/>
    <mergeCell ref="C120:D121"/>
    <mergeCell ref="E120:J121"/>
    <mergeCell ref="O120:P121"/>
    <mergeCell ref="Q120:V121"/>
    <mergeCell ref="C122:D123"/>
    <mergeCell ref="E122:J123"/>
    <mergeCell ref="O122:P123"/>
    <mergeCell ref="Q122:V123"/>
    <mergeCell ref="C116:J116"/>
    <mergeCell ref="O116:V116"/>
    <mergeCell ref="C117:J117"/>
    <mergeCell ref="O117:V117"/>
    <mergeCell ref="C118:D118"/>
    <mergeCell ref="O118:P118"/>
    <mergeCell ref="C115:J115"/>
    <mergeCell ref="O115:V115"/>
    <mergeCell ref="E111:F111"/>
    <mergeCell ref="G111:J111"/>
    <mergeCell ref="Q111:R111"/>
    <mergeCell ref="S111:V111"/>
    <mergeCell ref="E112:F112"/>
    <mergeCell ref="Q112:R112"/>
    <mergeCell ref="E109:F109"/>
    <mergeCell ref="G109:J109"/>
    <mergeCell ref="Q109:R109"/>
    <mergeCell ref="S109:V109"/>
    <mergeCell ref="E110:F110"/>
    <mergeCell ref="G110:J110"/>
    <mergeCell ref="Q110:R110"/>
    <mergeCell ref="S110:V110"/>
    <mergeCell ref="S107:T107"/>
    <mergeCell ref="E108:F108"/>
    <mergeCell ref="Q108:R108"/>
    <mergeCell ref="G107:H107"/>
    <mergeCell ref="C106:D106"/>
    <mergeCell ref="E106:F106"/>
    <mergeCell ref="G106:H106"/>
    <mergeCell ref="I106:J106"/>
    <mergeCell ref="O106:P106"/>
    <mergeCell ref="Q106:R106"/>
    <mergeCell ref="S106:T106"/>
    <mergeCell ref="U106:V106"/>
    <mergeCell ref="O88:O92"/>
    <mergeCell ref="P88:R88"/>
    <mergeCell ref="I89:J89"/>
    <mergeCell ref="U89:V89"/>
    <mergeCell ref="D90:F90"/>
    <mergeCell ref="I90:J90"/>
    <mergeCell ref="P90:R90"/>
    <mergeCell ref="U90:V90"/>
    <mergeCell ref="D89:F89"/>
    <mergeCell ref="P89:R89"/>
    <mergeCell ref="D86:H86"/>
    <mergeCell ref="I86:J86"/>
    <mergeCell ref="P86:T86"/>
    <mergeCell ref="U86:V86"/>
    <mergeCell ref="I87:J87"/>
    <mergeCell ref="U87:V87"/>
    <mergeCell ref="I88:J88"/>
    <mergeCell ref="U88:V88"/>
    <mergeCell ref="D84:H84"/>
    <mergeCell ref="I84:J84"/>
    <mergeCell ref="P84:T84"/>
    <mergeCell ref="U84:V84"/>
    <mergeCell ref="D85:H85"/>
    <mergeCell ref="I85:J85"/>
    <mergeCell ref="P85:T85"/>
    <mergeCell ref="U85:V85"/>
    <mergeCell ref="D82:H82"/>
    <mergeCell ref="I82:J82"/>
    <mergeCell ref="P82:T82"/>
    <mergeCell ref="U82:V82"/>
    <mergeCell ref="D83:H83"/>
    <mergeCell ref="I83:J83"/>
    <mergeCell ref="P83:T83"/>
    <mergeCell ref="U83:V83"/>
    <mergeCell ref="D80:H80"/>
    <mergeCell ref="I80:J80"/>
    <mergeCell ref="P80:T80"/>
    <mergeCell ref="U80:V80"/>
    <mergeCell ref="D81:H81"/>
    <mergeCell ref="I81:J81"/>
    <mergeCell ref="P81:T81"/>
    <mergeCell ref="U81:V81"/>
    <mergeCell ref="D78:H78"/>
    <mergeCell ref="I78:J78"/>
    <mergeCell ref="P78:T78"/>
    <mergeCell ref="U78:V78"/>
    <mergeCell ref="D79:H79"/>
    <mergeCell ref="I79:J79"/>
    <mergeCell ref="P79:T79"/>
    <mergeCell ref="U79:V79"/>
    <mergeCell ref="D76:H76"/>
    <mergeCell ref="I76:J76"/>
    <mergeCell ref="P76:T76"/>
    <mergeCell ref="U76:V76"/>
    <mergeCell ref="D77:H77"/>
    <mergeCell ref="I77:J77"/>
    <mergeCell ref="P77:T77"/>
    <mergeCell ref="U77:V77"/>
    <mergeCell ref="D75:H75"/>
    <mergeCell ref="I75:J75"/>
    <mergeCell ref="P75:T75"/>
    <mergeCell ref="U75:V75"/>
    <mergeCell ref="C72:D73"/>
    <mergeCell ref="E72:J73"/>
    <mergeCell ref="C65:J65"/>
    <mergeCell ref="O65:V65"/>
    <mergeCell ref="C66:J66"/>
    <mergeCell ref="O66:V66"/>
    <mergeCell ref="C67:J67"/>
    <mergeCell ref="O67:V67"/>
    <mergeCell ref="E62:F62"/>
    <mergeCell ref="Q62:R62"/>
    <mergeCell ref="C62:D64"/>
    <mergeCell ref="O62:P64"/>
    <mergeCell ref="E63:E64"/>
    <mergeCell ref="Q63:Q64"/>
    <mergeCell ref="E60:F60"/>
    <mergeCell ref="G60:J60"/>
    <mergeCell ref="Q60:R60"/>
    <mergeCell ref="S60:V60"/>
    <mergeCell ref="E61:F61"/>
    <mergeCell ref="G61:J61"/>
    <mergeCell ref="Q61:R61"/>
    <mergeCell ref="S61:V61"/>
    <mergeCell ref="C58:D61"/>
    <mergeCell ref="E58:F58"/>
    <mergeCell ref="G58:J58"/>
    <mergeCell ref="O58:P61"/>
    <mergeCell ref="Q58:R58"/>
    <mergeCell ref="S58:V58"/>
    <mergeCell ref="E59:F59"/>
    <mergeCell ref="G59:J59"/>
    <mergeCell ref="Q59:R59"/>
    <mergeCell ref="S59:V59"/>
    <mergeCell ref="S56:T56"/>
    <mergeCell ref="U56:V56"/>
    <mergeCell ref="G57:H57"/>
    <mergeCell ref="S57:T57"/>
    <mergeCell ref="C56:D56"/>
    <mergeCell ref="E56:F56"/>
    <mergeCell ref="G56:H56"/>
    <mergeCell ref="I56:J56"/>
    <mergeCell ref="O56:P56"/>
    <mergeCell ref="Q56:R56"/>
    <mergeCell ref="C54:J54"/>
    <mergeCell ref="O54:V54"/>
    <mergeCell ref="C55:D55"/>
    <mergeCell ref="E55:F55"/>
    <mergeCell ref="G55:H55"/>
    <mergeCell ref="I55:J55"/>
    <mergeCell ref="O55:P55"/>
    <mergeCell ref="Q55:R55"/>
    <mergeCell ref="S55:T55"/>
    <mergeCell ref="U55:V55"/>
    <mergeCell ref="C53:D53"/>
    <mergeCell ref="E53:J53"/>
    <mergeCell ref="O53:P53"/>
    <mergeCell ref="Q53:V53"/>
    <mergeCell ref="U41:V41"/>
    <mergeCell ref="U42:V42"/>
    <mergeCell ref="O44:V44"/>
    <mergeCell ref="O45:V48"/>
    <mergeCell ref="U35:V35"/>
    <mergeCell ref="P36:T36"/>
    <mergeCell ref="U36:V36"/>
    <mergeCell ref="P37:T37"/>
    <mergeCell ref="U37:V37"/>
    <mergeCell ref="O38:O42"/>
    <mergeCell ref="U38:V38"/>
    <mergeCell ref="U39:V39"/>
    <mergeCell ref="U40:V40"/>
    <mergeCell ref="O31:O37"/>
    <mergeCell ref="P31:T31"/>
    <mergeCell ref="U31:V31"/>
    <mergeCell ref="P32:T32"/>
    <mergeCell ref="U32:V32"/>
    <mergeCell ref="P33:T33"/>
    <mergeCell ref="U33:V33"/>
    <mergeCell ref="P34:T34"/>
    <mergeCell ref="U34:V34"/>
    <mergeCell ref="P35:T35"/>
    <mergeCell ref="D36:H36"/>
    <mergeCell ref="D37:H37"/>
    <mergeCell ref="U27:V27"/>
    <mergeCell ref="P28:T28"/>
    <mergeCell ref="U28:V28"/>
    <mergeCell ref="P29:T29"/>
    <mergeCell ref="U29:V29"/>
    <mergeCell ref="P30:T30"/>
    <mergeCell ref="U30:V30"/>
    <mergeCell ref="O20:P21"/>
    <mergeCell ref="Q20:V21"/>
    <mergeCell ref="O22:P23"/>
    <mergeCell ref="Q22:V23"/>
    <mergeCell ref="O25:O30"/>
    <mergeCell ref="P25:T25"/>
    <mergeCell ref="U25:V25"/>
    <mergeCell ref="P26:T26"/>
    <mergeCell ref="U26:V26"/>
    <mergeCell ref="P27:T27"/>
    <mergeCell ref="Q12:R12"/>
    <mergeCell ref="O15:V15"/>
    <mergeCell ref="O16:V16"/>
    <mergeCell ref="O17:V17"/>
    <mergeCell ref="O18:P18"/>
    <mergeCell ref="O8:P11"/>
    <mergeCell ref="Q8:R8"/>
    <mergeCell ref="S8:V8"/>
    <mergeCell ref="Q9:R9"/>
    <mergeCell ref="S9:V9"/>
    <mergeCell ref="Q10:R10"/>
    <mergeCell ref="S10:V10"/>
    <mergeCell ref="Q11:R11"/>
    <mergeCell ref="S11:V11"/>
    <mergeCell ref="O6:P6"/>
    <mergeCell ref="Q6:R6"/>
    <mergeCell ref="S6:T6"/>
    <mergeCell ref="U6:V6"/>
    <mergeCell ref="S7:T7"/>
    <mergeCell ref="O3:P3"/>
    <mergeCell ref="Q3:V3"/>
    <mergeCell ref="O4:V4"/>
    <mergeCell ref="O5:P5"/>
    <mergeCell ref="Q5:R5"/>
    <mergeCell ref="S5:T5"/>
    <mergeCell ref="U5:V5"/>
    <mergeCell ref="I42:J42"/>
    <mergeCell ref="C44:J44"/>
    <mergeCell ref="C45:J48"/>
    <mergeCell ref="I37:J37"/>
    <mergeCell ref="C38:C42"/>
    <mergeCell ref="I38:J38"/>
    <mergeCell ref="I39:J39"/>
    <mergeCell ref="I40:J40"/>
    <mergeCell ref="I41:J41"/>
    <mergeCell ref="I31:J31"/>
    <mergeCell ref="I32:J32"/>
    <mergeCell ref="I33:J33"/>
    <mergeCell ref="I34:J34"/>
    <mergeCell ref="I35:J35"/>
    <mergeCell ref="I36:J36"/>
    <mergeCell ref="I25:J25"/>
    <mergeCell ref="I26:J26"/>
    <mergeCell ref="I27:J27"/>
    <mergeCell ref="I28:J28"/>
    <mergeCell ref="I29:J29"/>
    <mergeCell ref="I30:J30"/>
    <mergeCell ref="D32:H32"/>
    <mergeCell ref="D33:H33"/>
    <mergeCell ref="D34:H34"/>
    <mergeCell ref="D35:H35"/>
    <mergeCell ref="C4:J4"/>
    <mergeCell ref="C15:J15"/>
    <mergeCell ref="C17:J17"/>
    <mergeCell ref="G8:J8"/>
    <mergeCell ref="G9:J9"/>
    <mergeCell ref="G10:J10"/>
    <mergeCell ref="G11:J11"/>
    <mergeCell ref="E5:F5"/>
    <mergeCell ref="E12:F12"/>
    <mergeCell ref="C20:D21"/>
    <mergeCell ref="E20:J21"/>
    <mergeCell ref="C22:D23"/>
    <mergeCell ref="E22:J23"/>
    <mergeCell ref="C18:D18"/>
    <mergeCell ref="C16:J16"/>
    <mergeCell ref="E6:F6"/>
    <mergeCell ref="C8:D11"/>
    <mergeCell ref="E8:F8"/>
    <mergeCell ref="E9:F9"/>
    <mergeCell ref="E10:F10"/>
    <mergeCell ref="E11:F11"/>
    <mergeCell ref="C5:D5"/>
    <mergeCell ref="C6:D6"/>
    <mergeCell ref="E157:F157"/>
    <mergeCell ref="I157:J157"/>
    <mergeCell ref="Q157:R157"/>
    <mergeCell ref="U157:V157"/>
    <mergeCell ref="G5:H5"/>
    <mergeCell ref="G6:H6"/>
    <mergeCell ref="G7:H7"/>
    <mergeCell ref="E3:J3"/>
    <mergeCell ref="I5:J5"/>
    <mergeCell ref="I6:J6"/>
    <mergeCell ref="C3:D3"/>
    <mergeCell ref="E7:F7"/>
    <mergeCell ref="I7:J7"/>
    <mergeCell ref="Q7:R7"/>
    <mergeCell ref="U7:V7"/>
    <mergeCell ref="E57:F57"/>
    <mergeCell ref="I57:J57"/>
    <mergeCell ref="Q57:R57"/>
    <mergeCell ref="U57:V57"/>
    <mergeCell ref="E107:F107"/>
    <mergeCell ref="I107:J107"/>
    <mergeCell ref="Q107:R107"/>
    <mergeCell ref="U107:V107"/>
    <mergeCell ref="C25:C30"/>
    <mergeCell ref="C31:C37"/>
    <mergeCell ref="D25:H25"/>
    <mergeCell ref="D26:H26"/>
    <mergeCell ref="D27:H27"/>
    <mergeCell ref="D28:H28"/>
    <mergeCell ref="D29:H29"/>
    <mergeCell ref="D30:H30"/>
    <mergeCell ref="D31:H31"/>
    <mergeCell ref="C1256:D1256"/>
    <mergeCell ref="E1256:F1256"/>
    <mergeCell ref="G1256:H1256"/>
    <mergeCell ref="I1256:J1256"/>
    <mergeCell ref="O1256:P1256"/>
    <mergeCell ref="Q1256:R1256"/>
    <mergeCell ref="S1256:T1256"/>
    <mergeCell ref="U1256:V1256"/>
    <mergeCell ref="G1257:H1257"/>
    <mergeCell ref="S1257:T1257"/>
    <mergeCell ref="C1258:D1261"/>
    <mergeCell ref="E1258:F1258"/>
    <mergeCell ref="G1258:J1258"/>
    <mergeCell ref="O1258:P1261"/>
    <mergeCell ref="Q1258:R1258"/>
    <mergeCell ref="S1258:V1258"/>
    <mergeCell ref="E1259:F1259"/>
    <mergeCell ref="G1259:J1259"/>
    <mergeCell ref="Q1259:R1259"/>
    <mergeCell ref="S1259:V1259"/>
    <mergeCell ref="E1260:F1260"/>
    <mergeCell ref="G1260:J1260"/>
    <mergeCell ref="Q1260:R1260"/>
    <mergeCell ref="S1260:V1260"/>
    <mergeCell ref="E1261:F1261"/>
    <mergeCell ref="G1261:J1261"/>
    <mergeCell ref="Q1261:R1261"/>
    <mergeCell ref="S1261:V1261"/>
    <mergeCell ref="C1262:D1264"/>
    <mergeCell ref="E1262:F1262"/>
    <mergeCell ref="O1262:P1264"/>
    <mergeCell ref="Q1262:R1262"/>
    <mergeCell ref="E1263:E1264"/>
    <mergeCell ref="Q1263:Q1264"/>
    <mergeCell ref="C1265:J1265"/>
    <mergeCell ref="O1265:V1265"/>
    <mergeCell ref="C1266:J1266"/>
    <mergeCell ref="O1266:V1266"/>
    <mergeCell ref="C1267:J1267"/>
    <mergeCell ref="O1267:V1267"/>
    <mergeCell ref="C1268:D1268"/>
    <mergeCell ref="O1268:P1268"/>
    <mergeCell ref="C1270:D1271"/>
    <mergeCell ref="E1270:J1271"/>
    <mergeCell ref="O1270:P1271"/>
    <mergeCell ref="Q1270:V1271"/>
    <mergeCell ref="P1287:T1287"/>
    <mergeCell ref="U1287:V1287"/>
    <mergeCell ref="C1272:D1273"/>
    <mergeCell ref="E1272:J1273"/>
    <mergeCell ref="O1272:P1273"/>
    <mergeCell ref="Q1272:V1273"/>
    <mergeCell ref="C1275:C1280"/>
    <mergeCell ref="D1275:H1275"/>
    <mergeCell ref="I1275:J1275"/>
    <mergeCell ref="O1275:O1280"/>
    <mergeCell ref="P1275:T1275"/>
    <mergeCell ref="U1275:V1275"/>
    <mergeCell ref="D1276:H1276"/>
    <mergeCell ref="I1276:J1276"/>
    <mergeCell ref="P1276:T1276"/>
    <mergeCell ref="U1276:V1276"/>
    <mergeCell ref="D1277:H1277"/>
    <mergeCell ref="I1277:J1277"/>
    <mergeCell ref="P1277:T1277"/>
    <mergeCell ref="U1277:V1277"/>
    <mergeCell ref="D1278:H1278"/>
    <mergeCell ref="I1278:J1278"/>
    <mergeCell ref="P1278:T1278"/>
    <mergeCell ref="U1278:V1278"/>
    <mergeCell ref="D1279:H1279"/>
    <mergeCell ref="I1279:J1279"/>
    <mergeCell ref="P1279:T1279"/>
    <mergeCell ref="U1279:V1279"/>
    <mergeCell ref="D1280:H1280"/>
    <mergeCell ref="I1280:J1280"/>
    <mergeCell ref="P1280:T1280"/>
    <mergeCell ref="U1280:V1280"/>
    <mergeCell ref="I1291:J1291"/>
    <mergeCell ref="U1291:V1291"/>
    <mergeCell ref="I1292:J1292"/>
    <mergeCell ref="U1292:V1292"/>
    <mergeCell ref="C1281:C1287"/>
    <mergeCell ref="D1281:H1281"/>
    <mergeCell ref="I1281:J1281"/>
    <mergeCell ref="O1281:O1287"/>
    <mergeCell ref="P1281:T1281"/>
    <mergeCell ref="U1281:V1281"/>
    <mergeCell ref="D1282:H1282"/>
    <mergeCell ref="I1282:J1282"/>
    <mergeCell ref="P1282:T1282"/>
    <mergeCell ref="U1282:V1282"/>
    <mergeCell ref="D1283:H1283"/>
    <mergeCell ref="I1283:J1283"/>
    <mergeCell ref="P1283:T1283"/>
    <mergeCell ref="U1283:V1283"/>
    <mergeCell ref="D1284:H1284"/>
    <mergeCell ref="I1284:J1284"/>
    <mergeCell ref="P1284:T1284"/>
    <mergeCell ref="U1284:V1284"/>
    <mergeCell ref="D1285:H1285"/>
    <mergeCell ref="I1285:J1285"/>
    <mergeCell ref="P1285:T1285"/>
    <mergeCell ref="U1285:V1285"/>
    <mergeCell ref="D1286:H1286"/>
    <mergeCell ref="I1286:J1286"/>
    <mergeCell ref="P1286:T1286"/>
    <mergeCell ref="U1286:V1286"/>
    <mergeCell ref="D1287:H1287"/>
    <mergeCell ref="I1287:J1287"/>
    <mergeCell ref="C1294:J1294"/>
    <mergeCell ref="O1294:V1294"/>
    <mergeCell ref="C1295:J1298"/>
    <mergeCell ref="O1295:V1298"/>
    <mergeCell ref="U1255:V1255"/>
    <mergeCell ref="S1255:T1255"/>
    <mergeCell ref="Q1255:R1255"/>
    <mergeCell ref="O1255:P1255"/>
    <mergeCell ref="I1255:J1255"/>
    <mergeCell ref="G1255:H1255"/>
    <mergeCell ref="E1255:F1255"/>
    <mergeCell ref="C1255:D1255"/>
    <mergeCell ref="O1254:V1254"/>
    <mergeCell ref="C1254:J1254"/>
    <mergeCell ref="Q1253:V1253"/>
    <mergeCell ref="O1253:P1253"/>
    <mergeCell ref="E1253:J1253"/>
    <mergeCell ref="C1253:D1253"/>
    <mergeCell ref="C1288:C1292"/>
    <mergeCell ref="D1288:F1288"/>
    <mergeCell ref="I1288:J1288"/>
    <mergeCell ref="O1288:O1292"/>
    <mergeCell ref="P1288:R1288"/>
    <mergeCell ref="U1288:V1288"/>
    <mergeCell ref="D1289:F1289"/>
    <mergeCell ref="I1289:J1289"/>
    <mergeCell ref="P1289:R1289"/>
    <mergeCell ref="U1289:V1289"/>
    <mergeCell ref="D1290:F1290"/>
    <mergeCell ref="I1290:J1290"/>
    <mergeCell ref="P1290:R1290"/>
    <mergeCell ref="U1290:V1290"/>
  </mergeCells>
  <printOptions horizontalCentered="1" verticalCentered="1"/>
  <pageMargins left="0" right="0" top="0.19685039370078741" bottom="0" header="0" footer="0"/>
  <pageSetup paperSize="8" scale="68" fitToHeight="14" orientation="portrait" r:id="rId1"/>
  <rowBreaks count="12" manualBreakCount="12">
    <brk id="100" max="16383" man="1"/>
    <brk id="200" max="16383" man="1"/>
    <brk id="300" max="16383" man="1"/>
    <brk id="400" max="16383" man="1"/>
    <brk id="500" max="16383" man="1"/>
    <brk id="600" max="16383" man="1"/>
    <brk id="700" max="16383" man="1"/>
    <brk id="800" max="16383" man="1"/>
    <brk id="900" max="16383" man="1"/>
    <brk id="1000" max="16383" man="1"/>
    <brk id="1100" max="16383" man="1"/>
    <brk id="1200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K27"/>
  <sheetViews>
    <sheetView topLeftCell="A5" workbookViewId="0">
      <selection activeCell="C16" sqref="C16:J16"/>
    </sheetView>
  </sheetViews>
  <sheetFormatPr baseColWidth="10" defaultRowHeight="15" x14ac:dyDescent="0.25"/>
  <cols>
    <col min="1" max="1" width="5.7109375" customWidth="1"/>
    <col min="11" max="11" width="5.7109375" customWidth="1"/>
  </cols>
  <sheetData>
    <row r="1" spans="1:11" x14ac:dyDescent="0.25">
      <c r="A1" s="288"/>
      <c r="B1" s="289"/>
      <c r="C1" s="289"/>
      <c r="D1" s="289"/>
      <c r="E1" s="289"/>
      <c r="F1" s="289"/>
      <c r="G1" s="289"/>
      <c r="H1" s="289"/>
      <c r="I1" s="289"/>
      <c r="J1" s="289"/>
      <c r="K1" s="290"/>
    </row>
    <row r="2" spans="1:11" ht="15" customHeight="1" x14ac:dyDescent="0.25">
      <c r="A2" s="291"/>
      <c r="B2" s="1017" t="s">
        <v>439</v>
      </c>
      <c r="C2" s="1017"/>
      <c r="D2" s="1017"/>
      <c r="E2" s="292"/>
      <c r="F2" s="292"/>
      <c r="G2" s="292"/>
      <c r="H2" s="1018" t="s">
        <v>438</v>
      </c>
      <c r="I2" s="1018"/>
      <c r="J2" s="1018"/>
      <c r="K2" s="293"/>
    </row>
    <row r="3" spans="1:11" ht="15" customHeight="1" x14ac:dyDescent="0.25">
      <c r="A3" s="291"/>
      <c r="B3" s="1017"/>
      <c r="C3" s="1017"/>
      <c r="D3" s="1017"/>
      <c r="E3" s="292"/>
      <c r="F3" s="292"/>
      <c r="G3" s="292"/>
      <c r="H3" s="1018"/>
      <c r="I3" s="1018"/>
      <c r="J3" s="1018"/>
      <c r="K3" s="293"/>
    </row>
    <row r="4" spans="1:11" ht="15.75" customHeight="1" x14ac:dyDescent="0.25">
      <c r="A4" s="291"/>
      <c r="B4" s="1017"/>
      <c r="C4" s="1017"/>
      <c r="D4" s="1017"/>
      <c r="E4" s="292"/>
      <c r="F4" s="292"/>
      <c r="G4" s="292"/>
      <c r="H4" s="1018"/>
      <c r="I4" s="1018"/>
      <c r="J4" s="1018"/>
      <c r="K4" s="293"/>
    </row>
    <row r="5" spans="1:11" x14ac:dyDescent="0.25">
      <c r="A5" s="291"/>
      <c r="B5" s="1017"/>
      <c r="C5" s="1017"/>
      <c r="D5" s="1017"/>
      <c r="E5" s="292"/>
      <c r="F5" s="292"/>
      <c r="G5" s="292"/>
      <c r="H5" s="1018"/>
      <c r="I5" s="1018"/>
      <c r="J5" s="1018"/>
      <c r="K5" s="293"/>
    </row>
    <row r="6" spans="1:11" x14ac:dyDescent="0.25">
      <c r="A6" s="291"/>
      <c r="B6" s="1017"/>
      <c r="C6" s="1017"/>
      <c r="D6" s="1017"/>
      <c r="E6" s="292"/>
      <c r="F6" s="292"/>
      <c r="G6" s="292"/>
      <c r="H6" s="1018"/>
      <c r="I6" s="1018"/>
      <c r="J6" s="1018"/>
      <c r="K6" s="293"/>
    </row>
    <row r="7" spans="1:11" x14ac:dyDescent="0.25">
      <c r="A7" s="291"/>
      <c r="B7" s="1017"/>
      <c r="C7" s="1017"/>
      <c r="D7" s="1017"/>
      <c r="E7" s="292"/>
      <c r="F7" s="292"/>
      <c r="G7" s="292"/>
      <c r="H7" s="1018"/>
      <c r="I7" s="1018"/>
      <c r="J7" s="1018"/>
      <c r="K7" s="293"/>
    </row>
    <row r="8" spans="1:11" ht="15.75" thickBot="1" x14ac:dyDescent="0.3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3"/>
    </row>
    <row r="9" spans="1:11" ht="36.75" customHeight="1" thickBot="1" x14ac:dyDescent="0.6">
      <c r="A9" s="291"/>
      <c r="B9" s="1019" t="str">
        <f>'Séries-DWF'!A7</f>
        <v>DWF</v>
      </c>
      <c r="C9" s="1020"/>
      <c r="D9" s="1020"/>
      <c r="E9" s="1020"/>
      <c r="F9" s="1020"/>
      <c r="G9" s="1020"/>
      <c r="H9" s="1020"/>
      <c r="I9" s="1020"/>
      <c r="J9" s="1021"/>
      <c r="K9" s="293"/>
    </row>
    <row r="10" spans="1:11" ht="15" customHeight="1" x14ac:dyDescent="0.25">
      <c r="A10" s="291"/>
      <c r="B10" s="1026"/>
      <c r="C10" s="1026"/>
      <c r="D10" s="1026"/>
      <c r="E10" s="1026"/>
      <c r="F10" s="1026"/>
      <c r="G10" s="1026"/>
      <c r="H10" s="1026"/>
      <c r="I10" s="1026"/>
      <c r="J10" s="1026"/>
      <c r="K10" s="293"/>
    </row>
    <row r="11" spans="1:11" ht="21" customHeight="1" x14ac:dyDescent="0.25">
      <c r="A11" s="291"/>
      <c r="B11" s="999" t="s">
        <v>427</v>
      </c>
      <c r="C11" s="999"/>
      <c r="D11" s="999"/>
      <c r="E11" s="999"/>
      <c r="F11" s="999"/>
      <c r="G11" s="999"/>
      <c r="H11" s="999"/>
      <c r="I11" s="999"/>
      <c r="J11" s="999"/>
      <c r="K11" s="293"/>
    </row>
    <row r="12" spans="1:11" ht="21" x14ac:dyDescent="0.25">
      <c r="A12" s="291"/>
      <c r="B12" s="292"/>
      <c r="C12" s="1022" t="s">
        <v>410</v>
      </c>
      <c r="D12" s="1022"/>
      <c r="E12" s="1022"/>
      <c r="F12" s="1022"/>
      <c r="G12" s="1023" t="s">
        <v>636</v>
      </c>
      <c r="H12" s="1023"/>
      <c r="I12" s="1023"/>
      <c r="J12" s="1023"/>
      <c r="K12" s="1015" t="s">
        <v>637</v>
      </c>
    </row>
    <row r="13" spans="1:11" ht="15.75" x14ac:dyDescent="0.25">
      <c r="A13" s="291"/>
      <c r="C13" s="676"/>
      <c r="D13" s="676"/>
      <c r="E13" s="676"/>
      <c r="F13" s="676"/>
      <c r="G13" s="1016" t="s">
        <v>637</v>
      </c>
      <c r="H13" s="1016"/>
      <c r="I13" s="1016"/>
      <c r="J13" s="1016"/>
      <c r="K13" s="1015"/>
    </row>
    <row r="14" spans="1:11" ht="21" x14ac:dyDescent="0.25">
      <c r="A14" s="291"/>
      <c r="B14" s="1025" t="s">
        <v>638</v>
      </c>
      <c r="C14" s="1025"/>
      <c r="D14" s="1025"/>
      <c r="E14" s="1025"/>
      <c r="F14" s="1025"/>
      <c r="G14" s="1025"/>
      <c r="H14" s="1025"/>
      <c r="I14" s="1025"/>
      <c r="J14" s="1025"/>
      <c r="K14" s="1015"/>
    </row>
    <row r="15" spans="1:11" ht="10.5" customHeight="1" thickBot="1" x14ac:dyDescent="0.3">
      <c r="A15" s="291"/>
      <c r="B15" s="1026"/>
      <c r="C15" s="1026"/>
      <c r="D15" s="1026"/>
      <c r="E15" s="1026"/>
      <c r="F15" s="1026"/>
      <c r="G15" s="1026"/>
      <c r="H15" s="1026"/>
      <c r="I15" s="1026"/>
      <c r="J15" s="1026"/>
      <c r="K15" s="1015"/>
    </row>
    <row r="16" spans="1:11" ht="21.75" thickTop="1" x14ac:dyDescent="0.35">
      <c r="A16" s="291"/>
      <c r="B16" s="572" t="s">
        <v>411</v>
      </c>
      <c r="C16" s="1041" t="s">
        <v>429</v>
      </c>
      <c r="D16" s="1042"/>
      <c r="E16" s="1042"/>
      <c r="F16" s="1042"/>
      <c r="G16" s="1042"/>
      <c r="H16" s="1042"/>
      <c r="I16" s="1042"/>
      <c r="J16" s="1043"/>
      <c r="K16" s="1015"/>
    </row>
    <row r="17" spans="1:11" ht="21" x14ac:dyDescent="0.35">
      <c r="A17" s="291"/>
      <c r="B17" s="573" t="s">
        <v>412</v>
      </c>
      <c r="C17" s="1036" t="s">
        <v>430</v>
      </c>
      <c r="D17" s="1037"/>
      <c r="E17" s="1037"/>
      <c r="F17" s="1037"/>
      <c r="G17" s="1037"/>
      <c r="H17" s="1037"/>
      <c r="I17" s="1037"/>
      <c r="J17" s="1038"/>
      <c r="K17" s="1015"/>
    </row>
    <row r="18" spans="1:11" ht="18.75" x14ac:dyDescent="0.3">
      <c r="A18" s="291"/>
      <c r="B18" s="573" t="s">
        <v>413</v>
      </c>
      <c r="C18" s="1039" t="s">
        <v>425</v>
      </c>
      <c r="D18" s="1004"/>
      <c r="E18" s="1004"/>
      <c r="F18" s="1004"/>
      <c r="G18" s="1004"/>
      <c r="H18" s="1004"/>
      <c r="I18" s="1004"/>
      <c r="J18" s="1005"/>
      <c r="K18" s="1015"/>
    </row>
    <row r="19" spans="1:11" ht="18.75" x14ac:dyDescent="0.3">
      <c r="A19" s="291"/>
      <c r="B19" s="573" t="s">
        <v>414</v>
      </c>
      <c r="C19" s="1040" t="s">
        <v>426</v>
      </c>
      <c r="D19" s="1010"/>
      <c r="E19" s="1010"/>
      <c r="F19" s="1010"/>
      <c r="G19" s="1010"/>
      <c r="H19" s="1010"/>
      <c r="I19" s="1010"/>
      <c r="J19" s="1011"/>
      <c r="K19" s="1015"/>
    </row>
    <row r="20" spans="1:11" ht="19.5" thickBot="1" x14ac:dyDescent="0.35">
      <c r="A20" s="291"/>
      <c r="B20" s="573" t="s">
        <v>415</v>
      </c>
      <c r="C20" s="1044" t="s">
        <v>426</v>
      </c>
      <c r="D20" s="1013"/>
      <c r="E20" s="1013"/>
      <c r="F20" s="1013"/>
      <c r="G20" s="1013"/>
      <c r="H20" s="1013"/>
      <c r="I20" s="1013"/>
      <c r="J20" s="1014"/>
      <c r="K20" s="1015"/>
    </row>
    <row r="21" spans="1:11" ht="19.5" thickTop="1" x14ac:dyDescent="0.3">
      <c r="A21" s="291"/>
      <c r="B21" s="573" t="s">
        <v>416</v>
      </c>
      <c r="C21" s="1033" t="s">
        <v>425</v>
      </c>
      <c r="D21" s="1034"/>
      <c r="E21" s="1034"/>
      <c r="F21" s="1034"/>
      <c r="G21" s="1034"/>
      <c r="H21" s="1034"/>
      <c r="I21" s="1034"/>
      <c r="J21" s="1035"/>
      <c r="K21" s="1015"/>
    </row>
    <row r="22" spans="1:11" ht="18.75" x14ac:dyDescent="0.3">
      <c r="A22" s="291"/>
      <c r="B22" s="573" t="s">
        <v>417</v>
      </c>
      <c r="C22" s="1003" t="s">
        <v>431</v>
      </c>
      <c r="D22" s="1004"/>
      <c r="E22" s="1004"/>
      <c r="F22" s="1004"/>
      <c r="G22" s="1004"/>
      <c r="H22" s="1004"/>
      <c r="I22" s="1004"/>
      <c r="J22" s="1005"/>
      <c r="K22" s="1015"/>
    </row>
    <row r="23" spans="1:11" ht="19.5" thickBot="1" x14ac:dyDescent="0.35">
      <c r="A23" s="291"/>
      <c r="B23" s="574" t="s">
        <v>418</v>
      </c>
      <c r="C23" s="1000" t="s">
        <v>431</v>
      </c>
      <c r="D23" s="1001"/>
      <c r="E23" s="1001"/>
      <c r="F23" s="1001"/>
      <c r="G23" s="1001"/>
      <c r="H23" s="1001"/>
      <c r="I23" s="1001"/>
      <c r="J23" s="1002"/>
      <c r="K23" s="1015"/>
    </row>
    <row r="24" spans="1:11" ht="10.5" customHeight="1" x14ac:dyDescent="0.3">
      <c r="A24" s="291"/>
      <c r="B24" s="946"/>
      <c r="C24" s="946"/>
      <c r="D24" s="946"/>
      <c r="E24" s="946"/>
      <c r="F24" s="946"/>
      <c r="G24" s="946"/>
      <c r="H24" s="946"/>
      <c r="I24" s="946"/>
      <c r="J24" s="946"/>
      <c r="K24" s="1015"/>
    </row>
    <row r="25" spans="1:11" ht="21" customHeight="1" x14ac:dyDescent="0.25">
      <c r="A25" s="291"/>
      <c r="B25" s="1024" t="s">
        <v>639</v>
      </c>
      <c r="C25" s="1024"/>
      <c r="D25" s="1024"/>
      <c r="E25" s="1024"/>
      <c r="F25" s="1024"/>
      <c r="G25" s="1024"/>
      <c r="H25" s="1024"/>
      <c r="I25" s="1024"/>
      <c r="J25" s="1024"/>
      <c r="K25" s="1015"/>
    </row>
    <row r="26" spans="1:11" ht="21.75" customHeight="1" x14ac:dyDescent="0.25">
      <c r="A26" s="291"/>
      <c r="B26" s="999" t="s">
        <v>419</v>
      </c>
      <c r="C26" s="999"/>
      <c r="D26" s="999"/>
      <c r="E26" s="999"/>
      <c r="F26" s="999"/>
      <c r="G26" s="999"/>
      <c r="H26" s="999"/>
      <c r="I26" s="999"/>
      <c r="J26" s="999"/>
      <c r="K26" s="293"/>
    </row>
    <row r="27" spans="1:11" ht="15.75" thickBot="1" x14ac:dyDescent="0.3">
      <c r="A27" s="294"/>
      <c r="B27" s="295"/>
      <c r="C27" s="295"/>
      <c r="D27" s="295"/>
      <c r="E27" s="295"/>
      <c r="F27" s="295"/>
      <c r="G27" s="295"/>
      <c r="H27" s="295"/>
      <c r="I27" s="295"/>
      <c r="J27" s="295"/>
      <c r="K27" s="296"/>
    </row>
  </sheetData>
  <mergeCells count="22">
    <mergeCell ref="C20:J20"/>
    <mergeCell ref="C12:F12"/>
    <mergeCell ref="G12:J12"/>
    <mergeCell ref="G13:J13"/>
    <mergeCell ref="K12:K25"/>
    <mergeCell ref="B25:J25"/>
    <mergeCell ref="H2:J7"/>
    <mergeCell ref="B2:D7"/>
    <mergeCell ref="C17:J17"/>
    <mergeCell ref="C18:J18"/>
    <mergeCell ref="C19:J19"/>
    <mergeCell ref="C16:J16"/>
    <mergeCell ref="B9:J9"/>
    <mergeCell ref="B10:J10"/>
    <mergeCell ref="B11:J11"/>
    <mergeCell ref="B14:J14"/>
    <mergeCell ref="B15:J15"/>
    <mergeCell ref="B26:J26"/>
    <mergeCell ref="C21:J21"/>
    <mergeCell ref="C22:J22"/>
    <mergeCell ref="C23:J23"/>
    <mergeCell ref="B24:J24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  <pageSetUpPr fitToPage="1"/>
  </sheetPr>
  <dimension ref="A1:AA50"/>
  <sheetViews>
    <sheetView workbookViewId="0">
      <pane xSplit="7" ySplit="10" topLeftCell="H11" activePane="bottomRight" state="frozen"/>
      <selection pane="topRight"/>
      <selection pane="bottomLeft"/>
      <selection pane="bottomRight" activeCell="AA29" sqref="A1:AA29"/>
    </sheetView>
  </sheetViews>
  <sheetFormatPr baseColWidth="10" defaultRowHeight="15" x14ac:dyDescent="0.25"/>
  <cols>
    <col min="1" max="2" width="7.7109375" customWidth="1"/>
    <col min="9" max="12" width="12.7109375" customWidth="1"/>
    <col min="13" max="13" width="11.42578125" hidden="1" customWidth="1"/>
    <col min="14" max="14" width="12.7109375" customWidth="1"/>
    <col min="15" max="26" width="4.28515625" customWidth="1"/>
  </cols>
  <sheetData>
    <row r="1" spans="1:27" ht="16.5" hidden="1" thickBot="1" x14ac:dyDescent="0.3">
      <c r="A1" s="867" t="s">
        <v>37</v>
      </c>
      <c r="B1" s="868"/>
      <c r="C1" s="869"/>
      <c r="D1" s="868" t="s">
        <v>90</v>
      </c>
      <c r="E1" s="868"/>
      <c r="F1" s="868"/>
      <c r="G1" s="869"/>
    </row>
    <row r="2" spans="1:27" hidden="1" x14ac:dyDescent="0.25">
      <c r="A2" s="870" t="s">
        <v>76</v>
      </c>
      <c r="B2" s="871"/>
      <c r="C2" s="122">
        <f>VLOOKUP($A$7,'Paramètres SERIES'!$A$3:$F$7,3,FALSE)</f>
        <v>19</v>
      </c>
      <c r="D2" s="878" t="str">
        <f>'Paramètres SERIES'!G2</f>
        <v>Echauffement</v>
      </c>
      <c r="E2" s="879"/>
      <c r="F2" s="880"/>
      <c r="G2" s="122">
        <f>VLOOKUP($A$7,'Paramètres SERIES'!$A$3:$L$7,7,FALSE)</f>
        <v>30</v>
      </c>
    </row>
    <row r="3" spans="1:27" hidden="1" x14ac:dyDescent="0.25">
      <c r="A3" s="863" t="s">
        <v>85</v>
      </c>
      <c r="B3" s="864"/>
      <c r="C3" s="112">
        <f>VLOOKUP($A$7,'Paramètres SERIES'!$A$3:$F$7,4,FALSE)</f>
        <v>4</v>
      </c>
      <c r="D3" s="857" t="str">
        <f>'Paramètres SERIES'!I2</f>
        <v>Appel</v>
      </c>
      <c r="E3" s="858"/>
      <c r="F3" s="859"/>
      <c r="G3" s="112">
        <f>VLOOKUP($A$7,'Paramètres SERIES'!$A$3:$L$7,9,FALSE)</f>
        <v>3</v>
      </c>
    </row>
    <row r="4" spans="1:27" ht="15.75" hidden="1" thickBot="1" x14ac:dyDescent="0.3">
      <c r="A4" s="860" t="s">
        <v>96</v>
      </c>
      <c r="B4" s="862"/>
      <c r="C4" s="4">
        <f>VLOOKUP($A$7,'Paramètres SERIES'!$A$3:$F$7,6,FALSE)</f>
        <v>5</v>
      </c>
      <c r="D4" s="857" t="str">
        <f>'Paramètres SERIES'!H2</f>
        <v>Passage</v>
      </c>
      <c r="E4" s="858"/>
      <c r="F4" s="859"/>
      <c r="G4" s="112">
        <f>VLOOKUP($A$7,'Paramètres SERIES'!$A$3:$L$7,8,FALSE)</f>
        <v>5</v>
      </c>
    </row>
    <row r="5" spans="1:27" hidden="1" x14ac:dyDescent="0.25">
      <c r="A5" s="865"/>
      <c r="B5" s="866"/>
      <c r="C5" s="170"/>
      <c r="D5" s="857" t="str">
        <f>'Paramètres SERIES'!J2</f>
        <v>Surveillance</v>
      </c>
      <c r="E5" s="858"/>
      <c r="F5" s="859"/>
      <c r="G5" s="112">
        <f>VLOOKUP($A$7,'Paramètres SERIES'!$A$3:$L$7,10,FALSE)</f>
        <v>1</v>
      </c>
    </row>
    <row r="6" spans="1:27" ht="15.75" hidden="1" thickBot="1" x14ac:dyDescent="0.3">
      <c r="A6" s="207"/>
      <c r="B6" s="208"/>
      <c r="C6" s="169"/>
      <c r="D6" s="860" t="str">
        <f>'Paramètres SERIES'!K2</f>
        <v>Battement</v>
      </c>
      <c r="E6" s="861"/>
      <c r="F6" s="862"/>
      <c r="G6" s="4">
        <f>VLOOKUP($A$7,'Paramètres SERIES'!$A$3:$L$7,11,FALSE)</f>
        <v>1</v>
      </c>
    </row>
    <row r="7" spans="1:27" ht="33" customHeight="1" thickBot="1" x14ac:dyDescent="0.3">
      <c r="A7" s="817" t="str">
        <f>'Paramètres SERIES'!A5</f>
        <v>Speed 100</v>
      </c>
      <c r="B7" s="818"/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9"/>
    </row>
    <row r="8" spans="1:27" ht="18.75" x14ac:dyDescent="0.3">
      <c r="A8" s="872" t="s">
        <v>39</v>
      </c>
      <c r="B8" s="874"/>
      <c r="C8" s="872" t="s">
        <v>68</v>
      </c>
      <c r="D8" s="873"/>
      <c r="E8" s="874"/>
      <c r="F8" s="875"/>
      <c r="G8" s="123" t="s">
        <v>67</v>
      </c>
      <c r="H8" s="1029" t="s">
        <v>9</v>
      </c>
      <c r="I8" s="697" t="s">
        <v>0</v>
      </c>
      <c r="J8" s="698"/>
      <c r="K8" s="698"/>
      <c r="L8" s="699"/>
      <c r="M8" s="171"/>
      <c r="N8" s="693" t="s">
        <v>4</v>
      </c>
      <c r="O8" s="682" t="s">
        <v>94</v>
      </c>
      <c r="P8" s="682"/>
      <c r="Q8" s="682"/>
      <c r="R8" s="682"/>
      <c r="S8" s="1030" t="s">
        <v>6</v>
      </c>
      <c r="T8" s="1031"/>
      <c r="U8" s="1031"/>
      <c r="V8" s="1032"/>
      <c r="W8" s="682" t="s">
        <v>94</v>
      </c>
      <c r="X8" s="682"/>
      <c r="Y8" s="682"/>
      <c r="Z8" s="683"/>
      <c r="AA8" s="876" t="s">
        <v>95</v>
      </c>
    </row>
    <row r="9" spans="1:27" ht="19.5" thickBot="1" x14ac:dyDescent="0.3">
      <c r="A9" s="2" t="s">
        <v>66</v>
      </c>
      <c r="B9" s="9" t="s">
        <v>71</v>
      </c>
      <c r="C9" s="2" t="s">
        <v>69</v>
      </c>
      <c r="D9" s="3" t="s">
        <v>70</v>
      </c>
      <c r="E9" s="164" t="s">
        <v>117</v>
      </c>
      <c r="F9" s="4" t="s">
        <v>71</v>
      </c>
      <c r="G9" s="124" t="s">
        <v>91</v>
      </c>
      <c r="H9" s="882"/>
      <c r="I9" s="6" t="s">
        <v>10</v>
      </c>
      <c r="J9" s="1" t="s">
        <v>1</v>
      </c>
      <c r="K9" s="1" t="s">
        <v>2</v>
      </c>
      <c r="L9" s="7" t="s">
        <v>3</v>
      </c>
      <c r="M9" s="117"/>
      <c r="N9" s="883"/>
      <c r="O9" s="892" t="s">
        <v>7</v>
      </c>
      <c r="P9" s="892"/>
      <c r="Q9" s="892"/>
      <c r="R9" s="892"/>
      <c r="S9" s="888"/>
      <c r="T9" s="889"/>
      <c r="U9" s="889"/>
      <c r="V9" s="890"/>
      <c r="W9" s="892" t="s">
        <v>8</v>
      </c>
      <c r="X9" s="892"/>
      <c r="Y9" s="892"/>
      <c r="Z9" s="893"/>
      <c r="AA9" s="877"/>
    </row>
    <row r="10" spans="1:27" ht="15.75" thickBot="1" x14ac:dyDescent="0.3">
      <c r="A10" s="127" t="str">
        <f>A9</f>
        <v>Numéro</v>
      </c>
      <c r="B10" s="130" t="str">
        <f t="shared" ref="B10:G10" si="0">B9</f>
        <v>Passage</v>
      </c>
      <c r="C10" s="137" t="str">
        <f t="shared" si="0"/>
        <v>Echauffement</v>
      </c>
      <c r="D10" s="127" t="str">
        <f t="shared" si="0"/>
        <v>Appel</v>
      </c>
      <c r="E10" s="130" t="str">
        <f>E9</f>
        <v>Décompte</v>
      </c>
      <c r="F10" s="128" t="str">
        <f t="shared" si="0"/>
        <v>Passage</v>
      </c>
      <c r="G10" s="136" t="str">
        <f t="shared" si="0"/>
        <v>Référence</v>
      </c>
      <c r="H10" s="125" t="s">
        <v>11</v>
      </c>
      <c r="I10" s="126" t="s">
        <v>10</v>
      </c>
      <c r="J10" s="127" t="s">
        <v>1</v>
      </c>
      <c r="K10" s="127" t="s">
        <v>12</v>
      </c>
      <c r="L10" s="128" t="s">
        <v>3</v>
      </c>
      <c r="M10" s="125"/>
      <c r="N10" s="133" t="s">
        <v>4</v>
      </c>
      <c r="O10" s="129" t="s">
        <v>13</v>
      </c>
      <c r="P10" s="127" t="s">
        <v>15</v>
      </c>
      <c r="Q10" s="127" t="s">
        <v>14</v>
      </c>
      <c r="R10" s="130" t="s">
        <v>16</v>
      </c>
      <c r="S10" s="126" t="s">
        <v>21</v>
      </c>
      <c r="T10" s="127" t="s">
        <v>22</v>
      </c>
      <c r="U10" s="127" t="s">
        <v>23</v>
      </c>
      <c r="V10" s="128" t="s">
        <v>24</v>
      </c>
      <c r="W10" s="129" t="s">
        <v>17</v>
      </c>
      <c r="X10" s="127" t="s">
        <v>18</v>
      </c>
      <c r="Y10" s="127" t="s">
        <v>19</v>
      </c>
      <c r="Z10" s="128" t="s">
        <v>20</v>
      </c>
    </row>
    <row r="11" spans="1:27" ht="15.75" x14ac:dyDescent="0.25">
      <c r="A11" s="210">
        <f>IF(H11="","",1)</f>
        <v>1</v>
      </c>
      <c r="B11" s="154">
        <f>IF(H11="","",1)</f>
        <v>1</v>
      </c>
      <c r="C11" s="211">
        <f>IF(H11="","",'Paramètres SERIES'!E18)</f>
        <v>0.53611111111111109</v>
      </c>
      <c r="D11" s="212">
        <f>IF(H11="","",F11-G3/(24*60))</f>
        <v>0.55694444444444446</v>
      </c>
      <c r="E11" s="269">
        <f>IF(H11="","",F11-('Paramètres SERIES'!$K$20/(24*60)))</f>
        <v>0.55763888888888891</v>
      </c>
      <c r="F11" s="213">
        <f>IF(H11="","",'Paramètres SERIES'!E19)</f>
        <v>0.55902777777777779</v>
      </c>
      <c r="G11" s="145">
        <f t="shared" ref="G11:G50" si="1">IF(H11="","",VLOOKUP(B11,Lignes,2))</f>
        <v>1</v>
      </c>
      <c r="H11" s="134" t="str">
        <f>IF(Speed100!A7="","",Speed100!A7)</f>
        <v>Enjoy And Relax</v>
      </c>
      <c r="I11" s="131" t="str">
        <f>IF(Speed100!B7="","",Speed100!B7)</f>
        <v xml:space="preserve">N°5 </v>
      </c>
      <c r="J11" s="148" t="str">
        <f>IF(Speed100!C7="","",Speed100!C7)</f>
        <v>DELICOURT</v>
      </c>
      <c r="K11" s="148" t="str">
        <f>IF(Speed100!D7="","",Speed100!D7)</f>
        <v>Stephanie</v>
      </c>
      <c r="L11" s="122" t="str">
        <f>IF(Speed100!E7="","",Speed100!E7)</f>
        <v>Femme</v>
      </c>
      <c r="M11" s="167" t="str">
        <f>IF(AND(J11="",K11="",L11=""),"",IF(OR(J11="",K11="",L11=""),"Identité ?",J11&amp;" "&amp;K11&amp;" "&amp;L11))</f>
        <v>DELICOURT Stephanie Femme</v>
      </c>
      <c r="N11" s="132" t="str">
        <f>IF(Speed100!G7="","",Speed100!G7)</f>
        <v>Speed 100</v>
      </c>
      <c r="O11" s="152" t="str">
        <f>IF(Speed100!H7="","",Speed100!H7)</f>
        <v>1</v>
      </c>
      <c r="P11" s="153" t="str">
        <f>IF(Speed100!I7="","",Speed100!I7)</f>
        <v>mn</v>
      </c>
      <c r="Q11" s="153" t="str">
        <f>IF(Speed100!J7="","",Speed100!J7)</f>
        <v>50</v>
      </c>
      <c r="R11" s="154" t="str">
        <f>IF(Speed100!K7="","",Speed100!K7)</f>
        <v>s</v>
      </c>
      <c r="S11" s="155">
        <f>IF(Speed100!L7="","",Speed100!L7)</f>
        <v>2</v>
      </c>
      <c r="T11" s="153" t="str">
        <f>IF(Speed100!M7="","",Speed100!M7)</f>
        <v>mn</v>
      </c>
      <c r="U11" s="156">
        <f>IF(Speed100!N7="","",Speed100!N7)</f>
        <v>0</v>
      </c>
      <c r="V11" s="157" t="str">
        <f>IF(Speed100!O7="","",Speed100!O7)</f>
        <v>s</v>
      </c>
      <c r="W11" s="152" t="str">
        <f>IF(Speed100!P7="","",Speed100!P7)</f>
        <v>2</v>
      </c>
      <c r="X11" s="153" t="str">
        <f>IF(Speed100!Q7="","",Speed100!Q7)</f>
        <v>mn</v>
      </c>
      <c r="Y11" s="153" t="str">
        <f>IF(Speed100!R7="","",Speed100!R7)</f>
        <v>20</v>
      </c>
      <c r="Z11" s="157" t="str">
        <f>IF(Speed100!S7="","",Speed100!S7)</f>
        <v>s</v>
      </c>
      <c r="AA11" s="172"/>
    </row>
    <row r="12" spans="1:27" ht="15.75" x14ac:dyDescent="0.25">
      <c r="A12" s="120">
        <f>IF(H12="","",IF(A11="","",IF(IF(B12=1,A11+1,A11)&gt;$C$4,"",IF(B12=1,A11+1,A11))))</f>
        <v>1</v>
      </c>
      <c r="B12" s="159">
        <f>IF(H12="","",IF((B11+1)&gt;$C$3,1,(B11+1)))</f>
        <v>2</v>
      </c>
      <c r="C12" s="214">
        <f>IF(H12="","",IF($A12=$A11,C11,$C11+($G$4+$G$5+$G$6)/(24*60)))</f>
        <v>0.53611111111111109</v>
      </c>
      <c r="D12" s="215">
        <f>IF(H12="","",IF($A12=$A11,D11,$C12+($G$2)/(24*60)))</f>
        <v>0.55694444444444446</v>
      </c>
      <c r="E12" s="270">
        <f>IF(H12="","",F12-('Paramètres SERIES'!$K$20/(24*60)))</f>
        <v>0.55763888888888891</v>
      </c>
      <c r="F12" s="216">
        <f>IF(H12="","",IF($A12=$A11,F11,$D12+($G$3)/(24*60)))</f>
        <v>0.55902777777777779</v>
      </c>
      <c r="G12" s="146">
        <f t="shared" si="1"/>
        <v>2</v>
      </c>
      <c r="H12" s="135" t="str">
        <f>IF(Speed100!A8="","",Speed100!A8)</f>
        <v>SOLO</v>
      </c>
      <c r="I12" s="119" t="str">
        <f>IF(Speed100!B8="","",Speed100!B8)</f>
        <v>N°1</v>
      </c>
      <c r="J12" s="150" t="str">
        <f>IF(Speed100!C8="","",Speed100!C8)</f>
        <v>SALEH</v>
      </c>
      <c r="K12" s="150" t="str">
        <f>IF(Speed100!D8="","",Speed100!D8)</f>
        <v>Omr</v>
      </c>
      <c r="L12" s="112" t="str">
        <f>IF(Speed100!E8="","",Speed100!E8)</f>
        <v>Homme</v>
      </c>
      <c r="M12" s="168" t="str">
        <f t="shared" ref="M12:M50" si="2">IF(AND(J12="",K12="",L12=""),"",IF(OR(J12="",K12="",L12=""),"Identité ?",J12&amp;" "&amp;K12&amp;" "&amp;L12))</f>
        <v>SALEH Omr Homme</v>
      </c>
      <c r="N12" s="114" t="str">
        <f>IF(Speed100!G8="","",Speed100!G8)</f>
        <v>Speed 100</v>
      </c>
      <c r="O12" s="158">
        <f>IF(Speed100!H8="","",Speed100!H8)</f>
        <v>1</v>
      </c>
      <c r="P12" s="121" t="str">
        <f>IF(Speed100!I8="","",Speed100!I8)</f>
        <v>mn</v>
      </c>
      <c r="Q12" s="121">
        <f>IF(Speed100!J8="","",Speed100!J8)</f>
        <v>30</v>
      </c>
      <c r="R12" s="159" t="str">
        <f>IF(Speed100!K8="","",Speed100!K8)</f>
        <v>s</v>
      </c>
      <c r="S12" s="160">
        <f>IF(Speed100!L8="","",Speed100!L8)</f>
        <v>1</v>
      </c>
      <c r="T12" s="121" t="str">
        <f>IF(Speed100!M8="","",Speed100!M8)</f>
        <v>mn</v>
      </c>
      <c r="U12" s="161">
        <f>IF(Speed100!N8="","",Speed100!N8)</f>
        <v>40</v>
      </c>
      <c r="V12" s="139" t="str">
        <f>IF(Speed100!O8="","",Speed100!O8)</f>
        <v>s</v>
      </c>
      <c r="W12" s="158">
        <f>IF(Speed100!P8="","",Speed100!P8)</f>
        <v>2</v>
      </c>
      <c r="X12" s="121" t="str">
        <f>IF(Speed100!Q8="","",Speed100!Q8)</f>
        <v>mn</v>
      </c>
      <c r="Y12" s="121">
        <f>IF(Speed100!R8="","",Speed100!R8)</f>
        <v>0</v>
      </c>
      <c r="Z12" s="139" t="str">
        <f>IF(Speed100!S8="","",Speed100!S8)</f>
        <v>s</v>
      </c>
      <c r="AA12" s="173"/>
    </row>
    <row r="13" spans="1:27" ht="15.75" x14ac:dyDescent="0.25">
      <c r="A13" s="120">
        <f t="shared" ref="A13:A50" si="3">IF(H13="","",IF(A12="","",IF(IF(B13=1,A12+1,A12)&gt;$C$4,"",IF(B13=1,A12+1,A12))))</f>
        <v>1</v>
      </c>
      <c r="B13" s="159">
        <f t="shared" ref="B13:B50" si="4">IF(H13="","",IF((B12+1)&gt;$C$3,1,(B12+1)))</f>
        <v>3</v>
      </c>
      <c r="C13" s="214">
        <f t="shared" ref="C13:C50" si="5">IF(H13="","",IF($A13=$A12,C12,$C12+($G$4+$G$5+$G$6)/(24*60)))</f>
        <v>0.53611111111111109</v>
      </c>
      <c r="D13" s="215">
        <f t="shared" ref="D13:D50" si="6">IF(H13="","",IF($A13=$A12,D12,$C13+($G$2)/(24*60)))</f>
        <v>0.55694444444444446</v>
      </c>
      <c r="E13" s="270">
        <f>IF(H13="","",F13-('Paramètres SERIES'!$K$20/(24*60)))</f>
        <v>0.55763888888888891</v>
      </c>
      <c r="F13" s="216">
        <f t="shared" ref="F13:F50" si="7">IF(H13="","",IF($A13=$A12,F12,$D13+($G$3)/(24*60)))</f>
        <v>0.55902777777777779</v>
      </c>
      <c r="G13" s="146">
        <f t="shared" si="1"/>
        <v>3</v>
      </c>
      <c r="H13" s="135" t="str">
        <f>IF(Speed100!A9="","",Speed100!A9)</f>
        <v>LIMULES</v>
      </c>
      <c r="I13" s="119" t="str">
        <f>IF(Speed100!B9="","",Speed100!B9)</f>
        <v xml:space="preserve">N°4 </v>
      </c>
      <c r="J13" s="150" t="str">
        <f>IF(Speed100!C9="","",Speed100!C9)</f>
        <v>PETTENUZZO</v>
      </c>
      <c r="K13" s="150" t="str">
        <f>IF(Speed100!D9="","",Speed100!D9)</f>
        <v>Stéphane</v>
      </c>
      <c r="L13" s="112" t="str">
        <f>IF(Speed100!E9="","",Speed100!E9)</f>
        <v>Homme</v>
      </c>
      <c r="M13" s="168" t="str">
        <f t="shared" si="2"/>
        <v>PETTENUZZO Stéphane Homme</v>
      </c>
      <c r="N13" s="114" t="str">
        <f>IF(Speed100!G9="","",Speed100!G9)</f>
        <v>Speed 100</v>
      </c>
      <c r="O13" s="158" t="str">
        <f>IF(Speed100!H9="","",Speed100!H9)</f>
        <v>1</v>
      </c>
      <c r="P13" s="121" t="str">
        <f>IF(Speed100!I9="","",Speed100!I9)</f>
        <v>mn</v>
      </c>
      <c r="Q13" s="121" t="str">
        <f>IF(Speed100!J9="","",Speed100!J9)</f>
        <v>15</v>
      </c>
      <c r="R13" s="159" t="str">
        <f>IF(Speed100!K9="","",Speed100!K9)</f>
        <v>s</v>
      </c>
      <c r="S13" s="160">
        <f>IF(Speed100!L9="","",Speed100!L9)</f>
        <v>1</v>
      </c>
      <c r="T13" s="121" t="str">
        <f>IF(Speed100!M9="","",Speed100!M9)</f>
        <v>mn</v>
      </c>
      <c r="U13" s="161">
        <f>IF(Speed100!N9="","",Speed100!N9)</f>
        <v>25</v>
      </c>
      <c r="V13" s="139" t="str">
        <f>IF(Speed100!O9="","",Speed100!O9)</f>
        <v>s</v>
      </c>
      <c r="W13" s="158" t="str">
        <f>IF(Speed100!P9="","",Speed100!P9)</f>
        <v>1</v>
      </c>
      <c r="X13" s="121" t="str">
        <f>IF(Speed100!Q9="","",Speed100!Q9)</f>
        <v>mn</v>
      </c>
      <c r="Y13" s="121" t="str">
        <f>IF(Speed100!R9="","",Speed100!R9)</f>
        <v>45</v>
      </c>
      <c r="Z13" s="139" t="str">
        <f>IF(Speed100!S9="","",Speed100!S9)</f>
        <v>s</v>
      </c>
      <c r="AA13" s="173"/>
    </row>
    <row r="14" spans="1:27" ht="15.75" x14ac:dyDescent="0.25">
      <c r="A14" s="120">
        <f t="shared" si="3"/>
        <v>1</v>
      </c>
      <c r="B14" s="159">
        <f t="shared" si="4"/>
        <v>4</v>
      </c>
      <c r="C14" s="214">
        <f t="shared" si="5"/>
        <v>0.53611111111111109</v>
      </c>
      <c r="D14" s="215">
        <f t="shared" si="6"/>
        <v>0.55694444444444446</v>
      </c>
      <c r="E14" s="270">
        <f>IF(H14="","",F14-('Paramètres SERIES'!$K$20/(24*60)))</f>
        <v>0.55763888888888891</v>
      </c>
      <c r="F14" s="216">
        <f t="shared" si="7"/>
        <v>0.55902777777777779</v>
      </c>
      <c r="G14" s="146">
        <f t="shared" si="1"/>
        <v>4</v>
      </c>
      <c r="H14" s="135" t="str">
        <f>IF(Speed100!A10="","",Speed100!A10)</f>
        <v>Imashi</v>
      </c>
      <c r="I14" s="119" t="str">
        <f>IF(Speed100!B10="","",Speed100!B10)</f>
        <v xml:space="preserve">N°5 </v>
      </c>
      <c r="J14" s="150" t="str">
        <f>IF(Speed100!C10="","",Speed100!C10)</f>
        <v>JAUFFRAUD</v>
      </c>
      <c r="K14" s="150" t="str">
        <f>IF(Speed100!D10="","",Speed100!D10)</f>
        <v>Richard</v>
      </c>
      <c r="L14" s="112" t="str">
        <f>IF(Speed100!E10="","",Speed100!E10)</f>
        <v>Homme</v>
      </c>
      <c r="M14" s="168" t="str">
        <f t="shared" si="2"/>
        <v>JAUFFRAUD Richard Homme</v>
      </c>
      <c r="N14" s="114" t="str">
        <f>IF(Speed100!G10="","",Speed100!G10)</f>
        <v>Speed 100</v>
      </c>
      <c r="O14" s="158" t="str">
        <f>IF(Speed100!H10="","",Speed100!H10)</f>
        <v>1</v>
      </c>
      <c r="P14" s="121" t="str">
        <f>IF(Speed100!I10="","",Speed100!I10)</f>
        <v>mn</v>
      </c>
      <c r="Q14" s="121" t="str">
        <f>IF(Speed100!J10="","",Speed100!J10)</f>
        <v>5</v>
      </c>
      <c r="R14" s="159" t="str">
        <f>IF(Speed100!K10="","",Speed100!K10)</f>
        <v>s</v>
      </c>
      <c r="S14" s="160">
        <f>IF(Speed100!L10="","",Speed100!L10)</f>
        <v>1</v>
      </c>
      <c r="T14" s="121" t="str">
        <f>IF(Speed100!M10="","",Speed100!M10)</f>
        <v>mn</v>
      </c>
      <c r="U14" s="161">
        <f>IF(Speed100!N10="","",Speed100!N10)</f>
        <v>15</v>
      </c>
      <c r="V14" s="139" t="str">
        <f>IF(Speed100!O10="","",Speed100!O10)</f>
        <v>s</v>
      </c>
      <c r="W14" s="158" t="str">
        <f>IF(Speed100!P10="","",Speed100!P10)</f>
        <v>1</v>
      </c>
      <c r="X14" s="121" t="str">
        <f>IF(Speed100!Q10="","",Speed100!Q10)</f>
        <v>mn</v>
      </c>
      <c r="Y14" s="121" t="str">
        <f>IF(Speed100!R10="","",Speed100!R10)</f>
        <v>35</v>
      </c>
      <c r="Z14" s="139" t="str">
        <f>IF(Speed100!S10="","",Speed100!S10)</f>
        <v>s</v>
      </c>
      <c r="AA14" s="173"/>
    </row>
    <row r="15" spans="1:27" ht="15.75" x14ac:dyDescent="0.25">
      <c r="A15" s="120">
        <f t="shared" si="3"/>
        <v>2</v>
      </c>
      <c r="B15" s="159">
        <f t="shared" si="4"/>
        <v>1</v>
      </c>
      <c r="C15" s="214">
        <f t="shared" si="5"/>
        <v>0.54097222222222219</v>
      </c>
      <c r="D15" s="215">
        <f t="shared" si="6"/>
        <v>0.56180555555555556</v>
      </c>
      <c r="E15" s="270">
        <f>IF(H15="","",F15-('Paramètres SERIES'!$K$20/(24*60)))</f>
        <v>0.5625</v>
      </c>
      <c r="F15" s="216">
        <f t="shared" si="7"/>
        <v>0.56388888888888888</v>
      </c>
      <c r="G15" s="146">
        <f t="shared" si="1"/>
        <v>1</v>
      </c>
      <c r="H15" s="135" t="str">
        <f>IF(Speed100!A11="","",Speed100!A11)</f>
        <v>Les Cormorans 2</v>
      </c>
      <c r="I15" s="119" t="str">
        <f>IF(Speed100!B11="","",Speed100!B11)</f>
        <v xml:space="preserve">N°3 </v>
      </c>
      <c r="J15" s="150" t="str">
        <f>IF(Speed100!C11="","",Speed100!C11)</f>
        <v>BUZET</v>
      </c>
      <c r="K15" s="150" t="str">
        <f>IF(Speed100!D11="","",Speed100!D11)</f>
        <v>François</v>
      </c>
      <c r="L15" s="112" t="str">
        <f>IF(Speed100!E11="","",Speed100!E11)</f>
        <v>Homme</v>
      </c>
      <c r="M15" s="168" t="str">
        <f t="shared" si="2"/>
        <v>BUZET François Homme</v>
      </c>
      <c r="N15" s="114" t="str">
        <f>IF(Speed100!G11="","",Speed100!G11)</f>
        <v>Speed 100</v>
      </c>
      <c r="O15" s="158" t="str">
        <f>IF(Speed100!H11="","",Speed100!H11)</f>
        <v>0</v>
      </c>
      <c r="P15" s="121" t="str">
        <f>IF(Speed100!I11="","",Speed100!I11)</f>
        <v>mn</v>
      </c>
      <c r="Q15" s="121">
        <f>IF(Speed100!J11="","",Speed100!J11)</f>
        <v>55</v>
      </c>
      <c r="R15" s="159" t="str">
        <f>IF(Speed100!K11="","",Speed100!K11)</f>
        <v>s</v>
      </c>
      <c r="S15" s="160">
        <f>IF(Speed100!L11="","",Speed100!L11)</f>
        <v>1</v>
      </c>
      <c r="T15" s="121" t="str">
        <f>IF(Speed100!M11="","",Speed100!M11)</f>
        <v>mn</v>
      </c>
      <c r="U15" s="161">
        <f>IF(Speed100!N11="","",Speed100!N11)</f>
        <v>15</v>
      </c>
      <c r="V15" s="139" t="str">
        <f>IF(Speed100!O11="","",Speed100!O11)</f>
        <v>s</v>
      </c>
      <c r="W15" s="158">
        <f>IF(Speed100!P11="","",Speed100!P11)</f>
        <v>1</v>
      </c>
      <c r="X15" s="121" t="str">
        <f>IF(Speed100!Q11="","",Speed100!Q11)</f>
        <v>mn</v>
      </c>
      <c r="Y15" s="121">
        <f>IF(Speed100!R11="","",Speed100!R11)</f>
        <v>35</v>
      </c>
      <c r="Z15" s="139" t="str">
        <f>IF(Speed100!S11="","",Speed100!S11)</f>
        <v>s</v>
      </c>
      <c r="AA15" s="173"/>
    </row>
    <row r="16" spans="1:27" ht="15.75" x14ac:dyDescent="0.25">
      <c r="A16" s="120">
        <f t="shared" si="3"/>
        <v>2</v>
      </c>
      <c r="B16" s="159">
        <f t="shared" si="4"/>
        <v>2</v>
      </c>
      <c r="C16" s="214">
        <f t="shared" si="5"/>
        <v>0.54097222222222219</v>
      </c>
      <c r="D16" s="215">
        <f t="shared" si="6"/>
        <v>0.56180555555555556</v>
      </c>
      <c r="E16" s="270">
        <f>IF(H16="","",F16-('Paramètres SERIES'!$K$20/(24*60)))</f>
        <v>0.5625</v>
      </c>
      <c r="F16" s="216">
        <f t="shared" si="7"/>
        <v>0.56388888888888888</v>
      </c>
      <c r="G16" s="146">
        <f t="shared" si="1"/>
        <v>2</v>
      </c>
      <c r="H16" s="135" t="str">
        <f>IF(Speed100!A12="","",Speed100!A12)</f>
        <v>CYRNEA</v>
      </c>
      <c r="I16" s="119" t="str">
        <f>IF(Speed100!B12="","",Speed100!B12)</f>
        <v xml:space="preserve">N°2 </v>
      </c>
      <c r="J16" s="150" t="str">
        <f>IF(Speed100!C12="","",Speed100!C12)</f>
        <v>BORGAT</v>
      </c>
      <c r="K16" s="150" t="str">
        <f>IF(Speed100!D12="","",Speed100!D12)</f>
        <v>Anne</v>
      </c>
      <c r="L16" s="112" t="str">
        <f>IF(Speed100!E12="","",Speed100!E12)</f>
        <v>Femme</v>
      </c>
      <c r="M16" s="168" t="str">
        <f t="shared" si="2"/>
        <v>BORGAT Anne Femme</v>
      </c>
      <c r="N16" s="114" t="str">
        <f>IF(Speed100!G12="","",Speed100!G12)</f>
        <v>Speed 100</v>
      </c>
      <c r="O16" s="158" t="str">
        <f>IF(Speed100!H12="","",Speed100!H12)</f>
        <v>1</v>
      </c>
      <c r="P16" s="121" t="str">
        <f>IF(Speed100!I12="","",Speed100!I12)</f>
        <v>mn</v>
      </c>
      <c r="Q16" s="121" t="str">
        <f>IF(Speed100!J12="","",Speed100!J12)</f>
        <v/>
      </c>
      <c r="R16" s="159" t="str">
        <f>IF(Speed100!K12="","",Speed100!K12)</f>
        <v>s</v>
      </c>
      <c r="S16" s="160">
        <f>IF(Speed100!L12="","",Speed100!L12)</f>
        <v>1</v>
      </c>
      <c r="T16" s="121" t="str">
        <f>IF(Speed100!M12="","",Speed100!M12)</f>
        <v>mn</v>
      </c>
      <c r="U16" s="161">
        <f>IF(Speed100!N12="","",Speed100!N12)</f>
        <v>10</v>
      </c>
      <c r="V16" s="139" t="str">
        <f>IF(Speed100!O12="","",Speed100!O12)</f>
        <v>s</v>
      </c>
      <c r="W16" s="158" t="str">
        <f>IF(Speed100!P12="","",Speed100!P12)</f>
        <v>1</v>
      </c>
      <c r="X16" s="121" t="str">
        <f>IF(Speed100!Q12="","",Speed100!Q12)</f>
        <v>mn</v>
      </c>
      <c r="Y16" s="121" t="str">
        <f>IF(Speed100!R12="","",Speed100!R12)</f>
        <v>30</v>
      </c>
      <c r="Z16" s="139" t="str">
        <f>IF(Speed100!S12="","",Speed100!S12)</f>
        <v>s</v>
      </c>
      <c r="AA16" s="173"/>
    </row>
    <row r="17" spans="1:27" ht="15.75" x14ac:dyDescent="0.25">
      <c r="A17" s="120">
        <f t="shared" si="3"/>
        <v>2</v>
      </c>
      <c r="B17" s="159">
        <f t="shared" si="4"/>
        <v>3</v>
      </c>
      <c r="C17" s="214">
        <f t="shared" si="5"/>
        <v>0.54097222222222219</v>
      </c>
      <c r="D17" s="215">
        <f t="shared" si="6"/>
        <v>0.56180555555555556</v>
      </c>
      <c r="E17" s="270">
        <f>IF(H17="","",F17-('Paramètres SERIES'!$K$20/(24*60)))</f>
        <v>0.5625</v>
      </c>
      <c r="F17" s="216">
        <f t="shared" si="7"/>
        <v>0.56388888888888888</v>
      </c>
      <c r="G17" s="146">
        <f t="shared" si="1"/>
        <v>3</v>
      </c>
      <c r="H17" s="135" t="str">
        <f>IF(Speed100!A13="","",Speed100!A13)</f>
        <v>Enjoy And Relax</v>
      </c>
      <c r="I17" s="119" t="str">
        <f>IF(Speed100!B13="","",Speed100!B13)</f>
        <v xml:space="preserve">N°2 </v>
      </c>
      <c r="J17" s="150" t="str">
        <f>IF(Speed100!C13="","",Speed100!C13)</f>
        <v>SGARRA</v>
      </c>
      <c r="K17" s="150" t="str">
        <f>IF(Speed100!D13="","",Speed100!D13)</f>
        <v>Michel</v>
      </c>
      <c r="L17" s="112" t="str">
        <f>IF(Speed100!E13="","",Speed100!E13)</f>
        <v>Homme</v>
      </c>
      <c r="M17" s="168" t="str">
        <f t="shared" si="2"/>
        <v>SGARRA Michel Homme</v>
      </c>
      <c r="N17" s="114" t="str">
        <f>IF(Speed100!G13="","",Speed100!G13)</f>
        <v>Speed 100</v>
      </c>
      <c r="O17" s="158" t="str">
        <f>IF(Speed100!H13="","",Speed100!H13)</f>
        <v>1</v>
      </c>
      <c r="P17" s="121" t="str">
        <f>IF(Speed100!I13="","",Speed100!I13)</f>
        <v>mn</v>
      </c>
      <c r="Q17" s="121" t="str">
        <f>IF(Speed100!J13="","",Speed100!J13)</f>
        <v/>
      </c>
      <c r="R17" s="159" t="str">
        <f>IF(Speed100!K13="","",Speed100!K13)</f>
        <v>s</v>
      </c>
      <c r="S17" s="160">
        <f>IF(Speed100!L13="","",Speed100!L13)</f>
        <v>1</v>
      </c>
      <c r="T17" s="121" t="str">
        <f>IF(Speed100!M13="","",Speed100!M13)</f>
        <v>mn</v>
      </c>
      <c r="U17" s="161">
        <f>IF(Speed100!N13="","",Speed100!N13)</f>
        <v>10</v>
      </c>
      <c r="V17" s="139" t="str">
        <f>IF(Speed100!O13="","",Speed100!O13)</f>
        <v>s</v>
      </c>
      <c r="W17" s="158" t="str">
        <f>IF(Speed100!P13="","",Speed100!P13)</f>
        <v>1</v>
      </c>
      <c r="X17" s="121" t="str">
        <f>IF(Speed100!Q13="","",Speed100!Q13)</f>
        <v>mn</v>
      </c>
      <c r="Y17" s="121" t="str">
        <f>IF(Speed100!R13="","",Speed100!R13)</f>
        <v>30</v>
      </c>
      <c r="Z17" s="139" t="str">
        <f>IF(Speed100!S13="","",Speed100!S13)</f>
        <v>s</v>
      </c>
      <c r="AA17" s="173"/>
    </row>
    <row r="18" spans="1:27" ht="15.75" x14ac:dyDescent="0.25">
      <c r="A18" s="120">
        <f t="shared" si="3"/>
        <v>2</v>
      </c>
      <c r="B18" s="159">
        <f t="shared" si="4"/>
        <v>4</v>
      </c>
      <c r="C18" s="214">
        <f t="shared" si="5"/>
        <v>0.54097222222222219</v>
      </c>
      <c r="D18" s="215">
        <f t="shared" si="6"/>
        <v>0.56180555555555556</v>
      </c>
      <c r="E18" s="270">
        <f>IF(H18="","",F18-('Paramètres SERIES'!$K$20/(24*60)))</f>
        <v>0.5625</v>
      </c>
      <c r="F18" s="216">
        <f t="shared" si="7"/>
        <v>0.56388888888888888</v>
      </c>
      <c r="G18" s="146">
        <f t="shared" si="1"/>
        <v>4</v>
      </c>
      <c r="H18" s="135" t="str">
        <f>IF(Speed100!A14="","",Speed100!A14)</f>
        <v>Sportpleizh</v>
      </c>
      <c r="I18" s="119" t="str">
        <f>IF(Speed100!B14="","",Speed100!B14)</f>
        <v xml:space="preserve">N°4 </v>
      </c>
      <c r="J18" s="150" t="str">
        <f>IF(Speed100!C14="","",Speed100!C14)</f>
        <v>AUBRY</v>
      </c>
      <c r="K18" s="150" t="str">
        <f>IF(Speed100!D14="","",Speed100!D14)</f>
        <v>Pascale</v>
      </c>
      <c r="L18" s="112" t="str">
        <f>IF(Speed100!E14="","",Speed100!E14)</f>
        <v>Homme</v>
      </c>
      <c r="M18" s="168" t="str">
        <f t="shared" si="2"/>
        <v>AUBRY Pascale Homme</v>
      </c>
      <c r="N18" s="114" t="str">
        <f>IF(Speed100!G14="","",Speed100!G14)</f>
        <v>Speed 100</v>
      </c>
      <c r="O18" s="158" t="str">
        <f>IF(Speed100!H14="","",Speed100!H14)</f>
        <v>0</v>
      </c>
      <c r="P18" s="121" t="str">
        <f>IF(Speed100!I14="","",Speed100!I14)</f>
        <v>mn</v>
      </c>
      <c r="Q18" s="121" t="str">
        <f>IF(Speed100!J14="","",Speed100!J14)</f>
        <v>55</v>
      </c>
      <c r="R18" s="159" t="str">
        <f>IF(Speed100!K14="","",Speed100!K14)</f>
        <v>s</v>
      </c>
      <c r="S18" s="160">
        <f>IF(Speed100!L14="","",Speed100!L14)</f>
        <v>1</v>
      </c>
      <c r="T18" s="121" t="str">
        <f>IF(Speed100!M14="","",Speed100!M14)</f>
        <v>mn</v>
      </c>
      <c r="U18" s="161">
        <f>IF(Speed100!N14="","",Speed100!N14)</f>
        <v>5</v>
      </c>
      <c r="V18" s="139" t="str">
        <f>IF(Speed100!O14="","",Speed100!O14)</f>
        <v>s</v>
      </c>
      <c r="W18" s="158" t="str">
        <f>IF(Speed100!P14="","",Speed100!P14)</f>
        <v>1</v>
      </c>
      <c r="X18" s="121" t="str">
        <f>IF(Speed100!Q14="","",Speed100!Q14)</f>
        <v>mn</v>
      </c>
      <c r="Y18" s="121" t="str">
        <f>IF(Speed100!R14="","",Speed100!R14)</f>
        <v>25</v>
      </c>
      <c r="Z18" s="139" t="str">
        <f>IF(Speed100!S14="","",Speed100!S14)</f>
        <v>s</v>
      </c>
      <c r="AA18" s="173"/>
    </row>
    <row r="19" spans="1:27" ht="15.75" x14ac:dyDescent="0.25">
      <c r="A19" s="120">
        <f t="shared" si="3"/>
        <v>3</v>
      </c>
      <c r="B19" s="159">
        <f t="shared" si="4"/>
        <v>1</v>
      </c>
      <c r="C19" s="214">
        <f t="shared" si="5"/>
        <v>0.54583333333333328</v>
      </c>
      <c r="D19" s="215">
        <f t="shared" si="6"/>
        <v>0.56666666666666665</v>
      </c>
      <c r="E19" s="270">
        <f>IF(H19="","",F19-('Paramètres SERIES'!$K$20/(24*60)))</f>
        <v>0.56736111111111109</v>
      </c>
      <c r="F19" s="216">
        <f t="shared" si="7"/>
        <v>0.56874999999999998</v>
      </c>
      <c r="G19" s="146">
        <f t="shared" si="1"/>
        <v>1</v>
      </c>
      <c r="H19" s="135" t="str">
        <f>IF(Speed100!A15="","",Speed100!A15)</f>
        <v>Les Cormorans 2</v>
      </c>
      <c r="I19" s="119" t="str">
        <f>IF(Speed100!B15="","",Speed100!B15)</f>
        <v xml:space="preserve">N°2 </v>
      </c>
      <c r="J19" s="150" t="str">
        <f>IF(Speed100!C15="","",Speed100!C15)</f>
        <v>BRATANIC</v>
      </c>
      <c r="K19" s="150" t="str">
        <f>IF(Speed100!D15="","",Speed100!D15)</f>
        <v>Christopher</v>
      </c>
      <c r="L19" s="112" t="str">
        <f>IF(Speed100!E15="","",Speed100!E15)</f>
        <v>Homme</v>
      </c>
      <c r="M19" s="168" t="str">
        <f t="shared" si="2"/>
        <v>BRATANIC Christopher Homme</v>
      </c>
      <c r="N19" s="114" t="str">
        <f>IF(Speed100!G15="","",Speed100!G15)</f>
        <v>Speed 100</v>
      </c>
      <c r="O19" s="158" t="str">
        <f>IF(Speed100!H15="","",Speed100!H15)</f>
        <v>0</v>
      </c>
      <c r="P19" s="121" t="str">
        <f>IF(Speed100!I15="","",Speed100!I15)</f>
        <v>mn</v>
      </c>
      <c r="Q19" s="121">
        <f>IF(Speed100!J15="","",Speed100!J15)</f>
        <v>50</v>
      </c>
      <c r="R19" s="159" t="str">
        <f>IF(Speed100!K15="","",Speed100!K15)</f>
        <v>s</v>
      </c>
      <c r="S19" s="160">
        <f>IF(Speed100!L15="","",Speed100!L15)</f>
        <v>1</v>
      </c>
      <c r="T19" s="121" t="str">
        <f>IF(Speed100!M15="","",Speed100!M15)</f>
        <v>mn</v>
      </c>
      <c r="U19" s="161">
        <f>IF(Speed100!N15="","",Speed100!N15)</f>
        <v>0</v>
      </c>
      <c r="V19" s="139" t="str">
        <f>IF(Speed100!O15="","",Speed100!O15)</f>
        <v>s</v>
      </c>
      <c r="W19" s="158" t="str">
        <f>IF(Speed100!P15="","",Speed100!P15)</f>
        <v>1</v>
      </c>
      <c r="X19" s="121" t="str">
        <f>IF(Speed100!Q15="","",Speed100!Q15)</f>
        <v>mn</v>
      </c>
      <c r="Y19" s="121" t="str">
        <f>IF(Speed100!R15="","",Speed100!R15)</f>
        <v>20</v>
      </c>
      <c r="Z19" s="139" t="str">
        <f>IF(Speed100!S15="","",Speed100!S15)</f>
        <v>s</v>
      </c>
      <c r="AA19" s="173"/>
    </row>
    <row r="20" spans="1:27" ht="15.75" x14ac:dyDescent="0.25">
      <c r="A20" s="120">
        <f t="shared" si="3"/>
        <v>3</v>
      </c>
      <c r="B20" s="159">
        <f t="shared" si="4"/>
        <v>2</v>
      </c>
      <c r="C20" s="214">
        <f t="shared" si="5"/>
        <v>0.54583333333333328</v>
      </c>
      <c r="D20" s="215">
        <f t="shared" si="6"/>
        <v>0.56666666666666665</v>
      </c>
      <c r="E20" s="270">
        <f>IF(H20="","",F20-('Paramètres SERIES'!$K$20/(24*60)))</f>
        <v>0.56736111111111109</v>
      </c>
      <c r="F20" s="216">
        <f t="shared" si="7"/>
        <v>0.56874999999999998</v>
      </c>
      <c r="G20" s="146">
        <f t="shared" si="1"/>
        <v>2</v>
      </c>
      <c r="H20" s="135" t="str">
        <f>IF(Speed100!A16="","",Speed100!A16)</f>
        <v>LIMULES</v>
      </c>
      <c r="I20" s="119" t="str">
        <f>IF(Speed100!B16="","",Speed100!B16)</f>
        <v xml:space="preserve">N°2 </v>
      </c>
      <c r="J20" s="150" t="str">
        <f>IF(Speed100!C16="","",Speed100!C16)</f>
        <v>BERRUCAZ</v>
      </c>
      <c r="K20" s="150" t="str">
        <f>IF(Speed100!D16="","",Speed100!D16)</f>
        <v>Stéphane</v>
      </c>
      <c r="L20" s="112" t="str">
        <f>IF(Speed100!E16="","",Speed100!E16)</f>
        <v>Homme</v>
      </c>
      <c r="M20" s="168" t="str">
        <f t="shared" si="2"/>
        <v>BERRUCAZ Stéphane Homme</v>
      </c>
      <c r="N20" s="114" t="str">
        <f>IF(Speed100!G16="","",Speed100!G16)</f>
        <v>Speed 100</v>
      </c>
      <c r="O20" s="158" t="str">
        <f>IF(Speed100!H16="","",Speed100!H16)</f>
        <v>0</v>
      </c>
      <c r="P20" s="121" t="str">
        <f>IF(Speed100!I16="","",Speed100!I16)</f>
        <v>mn</v>
      </c>
      <c r="Q20" s="121" t="str">
        <f>IF(Speed100!J16="","",Speed100!J16)</f>
        <v>50</v>
      </c>
      <c r="R20" s="159" t="str">
        <f>IF(Speed100!K16="","",Speed100!K16)</f>
        <v>s</v>
      </c>
      <c r="S20" s="160">
        <f>IF(Speed100!L16="","",Speed100!L16)</f>
        <v>1</v>
      </c>
      <c r="T20" s="121" t="str">
        <f>IF(Speed100!M16="","",Speed100!M16)</f>
        <v>mn</v>
      </c>
      <c r="U20" s="161">
        <f>IF(Speed100!N16="","",Speed100!N16)</f>
        <v>0</v>
      </c>
      <c r="V20" s="139" t="str">
        <f>IF(Speed100!O16="","",Speed100!O16)</f>
        <v>s</v>
      </c>
      <c r="W20" s="158" t="str">
        <f>IF(Speed100!P16="","",Speed100!P16)</f>
        <v>1</v>
      </c>
      <c r="X20" s="121" t="str">
        <f>IF(Speed100!Q16="","",Speed100!Q16)</f>
        <v>mn</v>
      </c>
      <c r="Y20" s="121" t="str">
        <f>IF(Speed100!R16="","",Speed100!R16)</f>
        <v>20</v>
      </c>
      <c r="Z20" s="139" t="str">
        <f>IF(Speed100!S16="","",Speed100!S16)</f>
        <v>s</v>
      </c>
      <c r="AA20" s="173"/>
    </row>
    <row r="21" spans="1:27" ht="15.75" x14ac:dyDescent="0.25">
      <c r="A21" s="120">
        <f t="shared" si="3"/>
        <v>3</v>
      </c>
      <c r="B21" s="159">
        <f t="shared" si="4"/>
        <v>3</v>
      </c>
      <c r="C21" s="214">
        <f t="shared" si="5"/>
        <v>0.54583333333333328</v>
      </c>
      <c r="D21" s="215">
        <f t="shared" si="6"/>
        <v>0.56666666666666665</v>
      </c>
      <c r="E21" s="270">
        <f>IF(H21="","",F21-('Paramètres SERIES'!$K$20/(24*60)))</f>
        <v>0.56736111111111109</v>
      </c>
      <c r="F21" s="216">
        <f t="shared" si="7"/>
        <v>0.56874999999999998</v>
      </c>
      <c r="G21" s="146">
        <f t="shared" si="1"/>
        <v>3</v>
      </c>
      <c r="H21" s="135" t="str">
        <f>IF(Speed100!A17="","",Speed100!A17)</f>
        <v>Savoy'OuBien?</v>
      </c>
      <c r="I21" s="119" t="str">
        <f>IF(Speed100!B17="","",Speed100!B17)</f>
        <v>N°1 Capitaine</v>
      </c>
      <c r="J21" s="150" t="str">
        <f>IF(Speed100!C17="","",Speed100!C17)</f>
        <v>GUEHRIA</v>
      </c>
      <c r="K21" s="150" t="str">
        <f>IF(Speed100!D17="","",Speed100!D17)</f>
        <v>Réda</v>
      </c>
      <c r="L21" s="112" t="str">
        <f>IF(Speed100!E17="","",Speed100!E17)</f>
        <v>Homme</v>
      </c>
      <c r="M21" s="168" t="str">
        <f t="shared" si="2"/>
        <v>GUEHRIA Réda Homme</v>
      </c>
      <c r="N21" s="114" t="str">
        <f>IF(Speed100!G17="","",Speed100!G17)</f>
        <v>Speed 100</v>
      </c>
      <c r="O21" s="158" t="str">
        <f>IF(Speed100!H17="","",Speed100!H17)</f>
        <v>0</v>
      </c>
      <c r="P21" s="121" t="str">
        <f>IF(Speed100!I17="","",Speed100!I17)</f>
        <v>mn</v>
      </c>
      <c r="Q21" s="121" t="str">
        <f>IF(Speed100!J17="","",Speed100!J17)</f>
        <v>50</v>
      </c>
      <c r="R21" s="159" t="str">
        <f>IF(Speed100!K17="","",Speed100!K17)</f>
        <v>s</v>
      </c>
      <c r="S21" s="160">
        <f>IF(Speed100!L17="","",Speed100!L17)</f>
        <v>1</v>
      </c>
      <c r="T21" s="121" t="str">
        <f>IF(Speed100!M17="","",Speed100!M17)</f>
        <v>mn</v>
      </c>
      <c r="U21" s="161">
        <f>IF(Speed100!N17="","",Speed100!N17)</f>
        <v>0</v>
      </c>
      <c r="V21" s="139" t="str">
        <f>IF(Speed100!O17="","",Speed100!O17)</f>
        <v>s</v>
      </c>
      <c r="W21" s="158" t="str">
        <f>IF(Speed100!P17="","",Speed100!P17)</f>
        <v>1</v>
      </c>
      <c r="X21" s="121" t="str">
        <f>IF(Speed100!Q17="","",Speed100!Q17)</f>
        <v>mn</v>
      </c>
      <c r="Y21" s="121" t="str">
        <f>IF(Speed100!R17="","",Speed100!R17)</f>
        <v>20</v>
      </c>
      <c r="Z21" s="139" t="str">
        <f>IF(Speed100!S17="","",Speed100!S17)</f>
        <v>s</v>
      </c>
      <c r="AA21" s="173"/>
    </row>
    <row r="22" spans="1:27" ht="15.75" x14ac:dyDescent="0.25">
      <c r="A22" s="120">
        <f t="shared" si="3"/>
        <v>3</v>
      </c>
      <c r="B22" s="159">
        <f t="shared" si="4"/>
        <v>4</v>
      </c>
      <c r="C22" s="214">
        <f t="shared" si="5"/>
        <v>0.54583333333333328</v>
      </c>
      <c r="D22" s="215">
        <f t="shared" si="6"/>
        <v>0.56666666666666665</v>
      </c>
      <c r="E22" s="270">
        <f>IF(H22="","",F22-('Paramètres SERIES'!$K$20/(24*60)))</f>
        <v>0.56736111111111109</v>
      </c>
      <c r="F22" s="216">
        <f t="shared" si="7"/>
        <v>0.56874999999999998</v>
      </c>
      <c r="G22" s="146">
        <f t="shared" si="1"/>
        <v>4</v>
      </c>
      <c r="H22" s="135" t="str">
        <f>IF(Speed100!A18="","",Speed100!A18)</f>
        <v>Savoy'OuBien?</v>
      </c>
      <c r="I22" s="119" t="str">
        <f>IF(Speed100!B18="","",Speed100!B18)</f>
        <v xml:space="preserve">N°2 </v>
      </c>
      <c r="J22" s="150" t="str">
        <f>IF(Speed100!C18="","",Speed100!C18)</f>
        <v>LANOISELIER</v>
      </c>
      <c r="K22" s="150" t="str">
        <f>IF(Speed100!D18="","",Speed100!D18)</f>
        <v>Aurélien</v>
      </c>
      <c r="L22" s="112" t="str">
        <f>IF(Speed100!E18="","",Speed100!E18)</f>
        <v>Homme</v>
      </c>
      <c r="M22" s="168" t="str">
        <f t="shared" si="2"/>
        <v>LANOISELIER Aurélien Homme</v>
      </c>
      <c r="N22" s="114" t="str">
        <f>IF(Speed100!G18="","",Speed100!G18)</f>
        <v>Speed 100</v>
      </c>
      <c r="O22" s="158" t="str">
        <f>IF(Speed100!H18="","",Speed100!H18)</f>
        <v>0</v>
      </c>
      <c r="P22" s="121" t="str">
        <f>IF(Speed100!I18="","",Speed100!I18)</f>
        <v>mn</v>
      </c>
      <c r="Q22" s="121">
        <f>IF(Speed100!J18="","",Speed100!J18)</f>
        <v>50</v>
      </c>
      <c r="R22" s="159" t="str">
        <f>IF(Speed100!K18="","",Speed100!K18)</f>
        <v>s</v>
      </c>
      <c r="S22" s="160">
        <f>IF(Speed100!L18="","",Speed100!L18)</f>
        <v>1</v>
      </c>
      <c r="T22" s="121" t="str">
        <f>IF(Speed100!M18="","",Speed100!M18)</f>
        <v>mn</v>
      </c>
      <c r="U22" s="161">
        <f>IF(Speed100!N18="","",Speed100!N18)</f>
        <v>0</v>
      </c>
      <c r="V22" s="139" t="str">
        <f>IF(Speed100!O18="","",Speed100!O18)</f>
        <v>s</v>
      </c>
      <c r="W22" s="158" t="str">
        <f>IF(Speed100!P18="","",Speed100!P18)</f>
        <v>1</v>
      </c>
      <c r="X22" s="121" t="str">
        <f>IF(Speed100!Q18="","",Speed100!Q18)</f>
        <v>mn</v>
      </c>
      <c r="Y22" s="121" t="str">
        <f>IF(Speed100!R18="","",Speed100!R18)</f>
        <v>20</v>
      </c>
      <c r="Z22" s="139" t="str">
        <f>IF(Speed100!S18="","",Speed100!S18)</f>
        <v>s</v>
      </c>
      <c r="AA22" s="173"/>
    </row>
    <row r="23" spans="1:27" ht="15.75" x14ac:dyDescent="0.25">
      <c r="A23" s="120">
        <f t="shared" si="3"/>
        <v>4</v>
      </c>
      <c r="B23" s="159">
        <f t="shared" si="4"/>
        <v>1</v>
      </c>
      <c r="C23" s="214">
        <f t="shared" si="5"/>
        <v>0.55069444444444438</v>
      </c>
      <c r="D23" s="215">
        <f t="shared" si="6"/>
        <v>0.57152777777777775</v>
      </c>
      <c r="E23" s="270">
        <f>IF(H23="","",F23-('Paramètres SERIES'!$K$20/(24*60)))</f>
        <v>0.57222222222222219</v>
      </c>
      <c r="F23" s="216">
        <f t="shared" si="7"/>
        <v>0.57361111111111107</v>
      </c>
      <c r="G23" s="146">
        <f t="shared" si="1"/>
        <v>1</v>
      </c>
      <c r="H23" s="135" t="str">
        <f>IF(Speed100!A19="","",Speed100!A19)</f>
        <v>Les Cormorans 1</v>
      </c>
      <c r="I23" s="119" t="str">
        <f>IF(Speed100!B19="","",Speed100!B19)</f>
        <v>N°1 Capitaine</v>
      </c>
      <c r="J23" s="150" t="str">
        <f>IF(Speed100!C19="","",Speed100!C19)</f>
        <v>BRATANIC</v>
      </c>
      <c r="K23" s="150" t="str">
        <f>IF(Speed100!D19="","",Speed100!D19)</f>
        <v>Alexandre</v>
      </c>
      <c r="L23" s="112" t="str">
        <f>IF(Speed100!E19="","",Speed100!E19)</f>
        <v>Homme</v>
      </c>
      <c r="M23" s="168" t="str">
        <f t="shared" si="2"/>
        <v>BRATANIC Alexandre Homme</v>
      </c>
      <c r="N23" s="114" t="str">
        <f>IF(Speed100!G19="","",Speed100!G19)</f>
        <v>Speed 100</v>
      </c>
      <c r="O23" s="158" t="str">
        <f>IF(Speed100!H19="","",Speed100!H19)</f>
        <v>0</v>
      </c>
      <c r="P23" s="121" t="str">
        <f>IF(Speed100!I19="","",Speed100!I19)</f>
        <v>mn</v>
      </c>
      <c r="Q23" s="121" t="str">
        <f>IF(Speed100!J19="","",Speed100!J19)</f>
        <v>45</v>
      </c>
      <c r="R23" s="159" t="str">
        <f>IF(Speed100!K19="","",Speed100!K19)</f>
        <v>s</v>
      </c>
      <c r="S23" s="160">
        <f>IF(Speed100!L19="","",Speed100!L19)</f>
        <v>0</v>
      </c>
      <c r="T23" s="121" t="str">
        <f>IF(Speed100!M19="","",Speed100!M19)</f>
        <v>mn</v>
      </c>
      <c r="U23" s="161">
        <f>IF(Speed100!N19="","",Speed100!N19)</f>
        <v>55</v>
      </c>
      <c r="V23" s="139" t="str">
        <f>IF(Speed100!O19="","",Speed100!O19)</f>
        <v>s</v>
      </c>
      <c r="W23" s="158" t="str">
        <f>IF(Speed100!P19="","",Speed100!P19)</f>
        <v>1</v>
      </c>
      <c r="X23" s="121" t="str">
        <f>IF(Speed100!Q19="","",Speed100!Q19)</f>
        <v>mn</v>
      </c>
      <c r="Y23" s="121" t="str">
        <f>IF(Speed100!R19="","",Speed100!R19)</f>
        <v>15</v>
      </c>
      <c r="Z23" s="139" t="str">
        <f>IF(Speed100!S19="","",Speed100!S19)</f>
        <v>s</v>
      </c>
      <c r="AA23" s="173"/>
    </row>
    <row r="24" spans="1:27" ht="15.75" x14ac:dyDescent="0.25">
      <c r="A24" s="120">
        <f t="shared" si="3"/>
        <v>4</v>
      </c>
      <c r="B24" s="159">
        <f t="shared" si="4"/>
        <v>2</v>
      </c>
      <c r="C24" s="214">
        <f t="shared" si="5"/>
        <v>0.55069444444444438</v>
      </c>
      <c r="D24" s="215">
        <f t="shared" si="6"/>
        <v>0.57152777777777775</v>
      </c>
      <c r="E24" s="270">
        <f>IF(H24="","",F24-('Paramètres SERIES'!$K$20/(24*60)))</f>
        <v>0.57222222222222219</v>
      </c>
      <c r="F24" s="216">
        <f t="shared" si="7"/>
        <v>0.57361111111111107</v>
      </c>
      <c r="G24" s="146">
        <f t="shared" si="1"/>
        <v>2</v>
      </c>
      <c r="H24" s="135" t="str">
        <f>IF(Speed100!A20="","",Speed100!A20)</f>
        <v>Apneaman, Praha, Czech Republic</v>
      </c>
      <c r="I24" s="119" t="str">
        <f>IF(Speed100!B20="","",Speed100!B20)</f>
        <v>N°1 Capitaine</v>
      </c>
      <c r="J24" s="150" t="str">
        <f>IF(Speed100!C20="","",Speed100!C20)</f>
        <v>ZAJAC</v>
      </c>
      <c r="K24" s="150" t="str">
        <f>IF(Speed100!D20="","",Speed100!D20)</f>
        <v>Martin</v>
      </c>
      <c r="L24" s="112" t="str">
        <f>IF(Speed100!E20="","",Speed100!E20)</f>
        <v>Homme</v>
      </c>
      <c r="M24" s="168" t="str">
        <f t="shared" si="2"/>
        <v>ZAJAC Martin Homme</v>
      </c>
      <c r="N24" s="114" t="str">
        <f>IF(Speed100!G20="","",Speed100!G20)</f>
        <v>Speed 100</v>
      </c>
      <c r="O24" s="158" t="str">
        <f>IF(Speed100!H20="","",Speed100!H20)</f>
        <v>0</v>
      </c>
      <c r="P24" s="121" t="str">
        <f>IF(Speed100!I20="","",Speed100!I20)</f>
        <v>mn</v>
      </c>
      <c r="Q24" s="121">
        <f>IF(Speed100!J20="","",Speed100!J20)</f>
        <v>40</v>
      </c>
      <c r="R24" s="159" t="str">
        <f>IF(Speed100!K20="","",Speed100!K20)</f>
        <v>s</v>
      </c>
      <c r="S24" s="160">
        <f>IF(Speed100!L20="","",Speed100!L20)</f>
        <v>0</v>
      </c>
      <c r="T24" s="121" t="str">
        <f>IF(Speed100!M20="","",Speed100!M20)</f>
        <v>mn</v>
      </c>
      <c r="U24" s="161">
        <f>IF(Speed100!N20="","",Speed100!N20)</f>
        <v>50</v>
      </c>
      <c r="V24" s="139" t="str">
        <f>IF(Speed100!O20="","",Speed100!O20)</f>
        <v>s</v>
      </c>
      <c r="W24" s="158" t="str">
        <f>IF(Speed100!P20="","",Speed100!P20)</f>
        <v>1</v>
      </c>
      <c r="X24" s="121" t="str">
        <f>IF(Speed100!Q20="","",Speed100!Q20)</f>
        <v>mn</v>
      </c>
      <c r="Y24" s="121">
        <f>IF(Speed100!R20="","",Speed100!R20)</f>
        <v>10</v>
      </c>
      <c r="Z24" s="139" t="str">
        <f>IF(Speed100!S20="","",Speed100!S20)</f>
        <v>s</v>
      </c>
      <c r="AA24" s="173"/>
    </row>
    <row r="25" spans="1:27" ht="15.75" x14ac:dyDescent="0.25">
      <c r="A25" s="120">
        <f t="shared" si="3"/>
        <v>4</v>
      </c>
      <c r="B25" s="159">
        <f t="shared" si="4"/>
        <v>3</v>
      </c>
      <c r="C25" s="214">
        <f t="shared" si="5"/>
        <v>0.55069444444444438</v>
      </c>
      <c r="D25" s="215">
        <f t="shared" si="6"/>
        <v>0.57152777777777775</v>
      </c>
      <c r="E25" s="270">
        <f>IF(H25="","",F25-('Paramètres SERIES'!$K$20/(24*60)))</f>
        <v>0.57222222222222219</v>
      </c>
      <c r="F25" s="216">
        <f t="shared" si="7"/>
        <v>0.57361111111111107</v>
      </c>
      <c r="G25" s="146">
        <f t="shared" si="1"/>
        <v>3</v>
      </c>
      <c r="H25" s="135" t="str">
        <f>IF(Speed100!A21="","",Speed100!A21)</f>
        <v>Apneaman, Praha, Czech Republic</v>
      </c>
      <c r="I25" s="119" t="str">
        <f>IF(Speed100!B21="","",Speed100!B21)</f>
        <v xml:space="preserve">N°3 </v>
      </c>
      <c r="J25" s="150" t="str">
        <f>IF(Speed100!C21="","",Speed100!C21)</f>
        <v>SVADLENKA</v>
      </c>
      <c r="K25" s="150" t="str">
        <f>IF(Speed100!D21="","",Speed100!D21)</f>
        <v>Michal</v>
      </c>
      <c r="L25" s="112" t="str">
        <f>IF(Speed100!E21="","",Speed100!E21)</f>
        <v>Homme</v>
      </c>
      <c r="M25" s="168" t="str">
        <f t="shared" si="2"/>
        <v>SVADLENKA Michal Homme</v>
      </c>
      <c r="N25" s="114" t="str">
        <f>IF(Speed100!G21="","",Speed100!G21)</f>
        <v>Speed 100</v>
      </c>
      <c r="O25" s="158" t="str">
        <f>IF(Speed100!H21="","",Speed100!H21)</f>
        <v>0</v>
      </c>
      <c r="P25" s="121" t="str">
        <f>IF(Speed100!I21="","",Speed100!I21)</f>
        <v>mn</v>
      </c>
      <c r="Q25" s="121">
        <f>IF(Speed100!J21="","",Speed100!J21)</f>
        <v>40</v>
      </c>
      <c r="R25" s="159" t="str">
        <f>IF(Speed100!K21="","",Speed100!K21)</f>
        <v>s</v>
      </c>
      <c r="S25" s="160">
        <f>IF(Speed100!L21="","",Speed100!L21)</f>
        <v>0</v>
      </c>
      <c r="T25" s="121" t="str">
        <f>IF(Speed100!M21="","",Speed100!M21)</f>
        <v>mn</v>
      </c>
      <c r="U25" s="161">
        <f>IF(Speed100!N21="","",Speed100!N21)</f>
        <v>50</v>
      </c>
      <c r="V25" s="139" t="str">
        <f>IF(Speed100!O21="","",Speed100!O21)</f>
        <v>s</v>
      </c>
      <c r="W25" s="158" t="str">
        <f>IF(Speed100!P21="","",Speed100!P21)</f>
        <v>1</v>
      </c>
      <c r="X25" s="121" t="str">
        <f>IF(Speed100!Q21="","",Speed100!Q21)</f>
        <v>mn</v>
      </c>
      <c r="Y25" s="121">
        <f>IF(Speed100!R21="","",Speed100!R21)</f>
        <v>10</v>
      </c>
      <c r="Z25" s="139" t="str">
        <f>IF(Speed100!S21="","",Speed100!S21)</f>
        <v>s</v>
      </c>
      <c r="AA25" s="173"/>
    </row>
    <row r="26" spans="1:27" ht="15.75" x14ac:dyDescent="0.25">
      <c r="A26" s="120">
        <f t="shared" si="3"/>
        <v>4</v>
      </c>
      <c r="B26" s="159">
        <f t="shared" si="4"/>
        <v>4</v>
      </c>
      <c r="C26" s="214">
        <f t="shared" si="5"/>
        <v>0.55069444444444438</v>
      </c>
      <c r="D26" s="215">
        <f t="shared" si="6"/>
        <v>0.57152777777777775</v>
      </c>
      <c r="E26" s="270">
        <f>IF(H26="","",F26-('Paramètres SERIES'!$K$20/(24*60)))</f>
        <v>0.57222222222222219</v>
      </c>
      <c r="F26" s="216">
        <f t="shared" si="7"/>
        <v>0.57361111111111107</v>
      </c>
      <c r="G26" s="146">
        <f t="shared" si="1"/>
        <v>4</v>
      </c>
      <c r="H26" s="135" t="str">
        <f>IF(Speed100!A22="","",Speed100!A22)</f>
        <v>CYRNEA</v>
      </c>
      <c r="I26" s="119" t="str">
        <f>IF(Speed100!B22="","",Speed100!B22)</f>
        <v xml:space="preserve">N°4 </v>
      </c>
      <c r="J26" s="150" t="str">
        <f>IF(Speed100!C22="","",Speed100!C22)</f>
        <v>CARCHI</v>
      </c>
      <c r="K26" s="150" t="str">
        <f>IF(Speed100!D22="","",Speed100!D22)</f>
        <v>Mathieu</v>
      </c>
      <c r="L26" s="112" t="str">
        <f>IF(Speed100!E22="","",Speed100!E22)</f>
        <v>Homme</v>
      </c>
      <c r="M26" s="168" t="str">
        <f t="shared" si="2"/>
        <v>CARCHI Mathieu Homme</v>
      </c>
      <c r="N26" s="114" t="str">
        <f>IF(Speed100!G22="","",Speed100!G22)</f>
        <v>Speed 100</v>
      </c>
      <c r="O26" s="158" t="str">
        <f>IF(Speed100!H22="","",Speed100!H22)</f>
        <v>0</v>
      </c>
      <c r="P26" s="121" t="str">
        <f>IF(Speed100!I22="","",Speed100!I22)</f>
        <v>mn</v>
      </c>
      <c r="Q26" s="121" t="str">
        <f>IF(Speed100!J22="","",Speed100!J22)</f>
        <v>40</v>
      </c>
      <c r="R26" s="159" t="str">
        <f>IF(Speed100!K22="","",Speed100!K22)</f>
        <v>s</v>
      </c>
      <c r="S26" s="160">
        <f>IF(Speed100!L22="","",Speed100!L22)</f>
        <v>0</v>
      </c>
      <c r="T26" s="121" t="str">
        <f>IF(Speed100!M22="","",Speed100!M22)</f>
        <v>mn</v>
      </c>
      <c r="U26" s="161">
        <f>IF(Speed100!N22="","",Speed100!N22)</f>
        <v>50</v>
      </c>
      <c r="V26" s="139" t="str">
        <f>IF(Speed100!O22="","",Speed100!O22)</f>
        <v>s</v>
      </c>
      <c r="W26" s="158" t="str">
        <f>IF(Speed100!P22="","",Speed100!P22)</f>
        <v>1</v>
      </c>
      <c r="X26" s="121" t="str">
        <f>IF(Speed100!Q22="","",Speed100!Q22)</f>
        <v>mn</v>
      </c>
      <c r="Y26" s="121" t="str">
        <f>IF(Speed100!R22="","",Speed100!R22)</f>
        <v>10</v>
      </c>
      <c r="Z26" s="139" t="str">
        <f>IF(Speed100!S22="","",Speed100!S22)</f>
        <v>s</v>
      </c>
      <c r="AA26" s="173"/>
    </row>
    <row r="27" spans="1:27" ht="15.75" x14ac:dyDescent="0.25">
      <c r="A27" s="120">
        <f t="shared" si="3"/>
        <v>5</v>
      </c>
      <c r="B27" s="159">
        <f t="shared" si="4"/>
        <v>1</v>
      </c>
      <c r="C27" s="214">
        <f t="shared" si="5"/>
        <v>0.55555555555555547</v>
      </c>
      <c r="D27" s="215">
        <f t="shared" si="6"/>
        <v>0.57638888888888884</v>
      </c>
      <c r="E27" s="270">
        <f>IF(H27="","",F27-('Paramètres SERIES'!$K$20/(24*60)))</f>
        <v>0.57708333333333328</v>
      </c>
      <c r="F27" s="216">
        <f t="shared" si="7"/>
        <v>0.57847222222222217</v>
      </c>
      <c r="G27" s="146">
        <f t="shared" si="1"/>
        <v>1</v>
      </c>
      <c r="H27" s="135" t="str">
        <f>IF(Speed100!A23="","",Speed100!A23)</f>
        <v>Sportpleizh</v>
      </c>
      <c r="I27" s="119" t="str">
        <f>IF(Speed100!B23="","",Speed100!B23)</f>
        <v>N°1 Capitaine</v>
      </c>
      <c r="J27" s="150" t="str">
        <f>IF(Speed100!C23="","",Speed100!C23)</f>
        <v>VOGLER</v>
      </c>
      <c r="K27" s="150" t="str">
        <f>IF(Speed100!D23="","",Speed100!D23)</f>
        <v>Christian</v>
      </c>
      <c r="L27" s="112" t="str">
        <f>IF(Speed100!E23="","",Speed100!E23)</f>
        <v>homme</v>
      </c>
      <c r="M27" s="168" t="str">
        <f t="shared" si="2"/>
        <v>VOGLER Christian homme</v>
      </c>
      <c r="N27" s="114" t="str">
        <f>IF(Speed100!G23="","",Speed100!G23)</f>
        <v>Speed 100</v>
      </c>
      <c r="O27" s="158" t="str">
        <f>IF(Speed100!H23="","",Speed100!H23)</f>
        <v>0</v>
      </c>
      <c r="P27" s="121" t="str">
        <f>IF(Speed100!I23="","",Speed100!I23)</f>
        <v>mn</v>
      </c>
      <c r="Q27" s="121" t="str">
        <f>IF(Speed100!J23="","",Speed100!J23)</f>
        <v>40</v>
      </c>
      <c r="R27" s="159" t="str">
        <f>IF(Speed100!K23="","",Speed100!K23)</f>
        <v>s</v>
      </c>
      <c r="S27" s="160">
        <f>IF(Speed100!L23="","",Speed100!L23)</f>
        <v>0</v>
      </c>
      <c r="T27" s="121" t="str">
        <f>IF(Speed100!M23="","",Speed100!M23)</f>
        <v>mn</v>
      </c>
      <c r="U27" s="161">
        <f>IF(Speed100!N23="","",Speed100!N23)</f>
        <v>50</v>
      </c>
      <c r="V27" s="139" t="str">
        <f>IF(Speed100!O23="","",Speed100!O23)</f>
        <v>s</v>
      </c>
      <c r="W27" s="158" t="str">
        <f>IF(Speed100!P23="","",Speed100!P23)</f>
        <v>1</v>
      </c>
      <c r="X27" s="121" t="str">
        <f>IF(Speed100!Q23="","",Speed100!Q23)</f>
        <v>mn</v>
      </c>
      <c r="Y27" s="121" t="str">
        <f>IF(Speed100!R23="","",Speed100!R23)</f>
        <v>10</v>
      </c>
      <c r="Z27" s="139" t="str">
        <f>IF(Speed100!S23="","",Speed100!S23)</f>
        <v>s</v>
      </c>
      <c r="AA27" s="173"/>
    </row>
    <row r="28" spans="1:27" ht="15.75" x14ac:dyDescent="0.25">
      <c r="A28" s="120">
        <f t="shared" si="3"/>
        <v>5</v>
      </c>
      <c r="B28" s="159">
        <f t="shared" si="4"/>
        <v>2</v>
      </c>
      <c r="C28" s="214">
        <f t="shared" si="5"/>
        <v>0.55555555555555547</v>
      </c>
      <c r="D28" s="215">
        <f t="shared" si="6"/>
        <v>0.57638888888888884</v>
      </c>
      <c r="E28" s="270">
        <f>IF(H28="","",F28-('Paramètres SERIES'!$K$20/(24*60)))</f>
        <v>0.57708333333333328</v>
      </c>
      <c r="F28" s="216">
        <f t="shared" si="7"/>
        <v>0.57847222222222217</v>
      </c>
      <c r="G28" s="146">
        <f t="shared" si="1"/>
        <v>2</v>
      </c>
      <c r="H28" s="135" t="str">
        <f>IF(Speed100!A24="","",Speed100!A24)</f>
        <v>Imashi</v>
      </c>
      <c r="I28" s="119" t="str">
        <f>IF(Speed100!B24="","",Speed100!B24)</f>
        <v xml:space="preserve">N°3 </v>
      </c>
      <c r="J28" s="150" t="str">
        <f>IF(Speed100!C24="","",Speed100!C24)</f>
        <v>OLLIVO</v>
      </c>
      <c r="K28" s="150" t="str">
        <f>IF(Speed100!D24="","",Speed100!D24)</f>
        <v>Kevin</v>
      </c>
      <c r="L28" s="112" t="str">
        <f>IF(Speed100!E24="","",Speed100!E24)</f>
        <v>Homme</v>
      </c>
      <c r="M28" s="168" t="str">
        <f t="shared" si="2"/>
        <v>OLLIVO Kevin Homme</v>
      </c>
      <c r="N28" s="114" t="str">
        <f>IF(Speed100!G24="","",Speed100!G24)</f>
        <v>Speed 100</v>
      </c>
      <c r="O28" s="158" t="str">
        <f>IF(Speed100!H24="","",Speed100!H24)</f>
        <v>0</v>
      </c>
      <c r="P28" s="121" t="str">
        <f>IF(Speed100!I24="","",Speed100!I24)</f>
        <v>mn</v>
      </c>
      <c r="Q28" s="121" t="str">
        <f>IF(Speed100!J24="","",Speed100!J24)</f>
        <v>35</v>
      </c>
      <c r="R28" s="159" t="str">
        <f>IF(Speed100!K24="","",Speed100!K24)</f>
        <v>s</v>
      </c>
      <c r="S28" s="160">
        <f>IF(Speed100!L24="","",Speed100!L24)</f>
        <v>0</v>
      </c>
      <c r="T28" s="121" t="str">
        <f>IF(Speed100!M24="","",Speed100!M24)</f>
        <v>mn</v>
      </c>
      <c r="U28" s="161">
        <f>IF(Speed100!N24="","",Speed100!N24)</f>
        <v>45</v>
      </c>
      <c r="V28" s="139" t="str">
        <f>IF(Speed100!O24="","",Speed100!O24)</f>
        <v>s</v>
      </c>
      <c r="W28" s="158" t="str">
        <f>IF(Speed100!P24="","",Speed100!P24)</f>
        <v>1</v>
      </c>
      <c r="X28" s="121" t="str">
        <f>IF(Speed100!Q24="","",Speed100!Q24)</f>
        <v>mn</v>
      </c>
      <c r="Y28" s="121" t="str">
        <f>IF(Speed100!R24="","",Speed100!R24)</f>
        <v>5</v>
      </c>
      <c r="Z28" s="139" t="str">
        <f>IF(Speed100!S24="","",Speed100!S24)</f>
        <v>s</v>
      </c>
      <c r="AA28" s="173"/>
    </row>
    <row r="29" spans="1:27" ht="15.75" x14ac:dyDescent="0.25">
      <c r="A29" s="120">
        <f t="shared" si="3"/>
        <v>5</v>
      </c>
      <c r="B29" s="159">
        <f t="shared" si="4"/>
        <v>3</v>
      </c>
      <c r="C29" s="214">
        <f t="shared" si="5"/>
        <v>0.55555555555555547</v>
      </c>
      <c r="D29" s="215">
        <f t="shared" si="6"/>
        <v>0.57638888888888884</v>
      </c>
      <c r="E29" s="270">
        <f>IF(H29="","",F29-('Paramètres SERIES'!$K$20/(24*60)))</f>
        <v>0.57708333333333328</v>
      </c>
      <c r="F29" s="216">
        <f t="shared" si="7"/>
        <v>0.57847222222222217</v>
      </c>
      <c r="G29" s="146">
        <f t="shared" si="1"/>
        <v>3</v>
      </c>
      <c r="H29" s="135" t="str">
        <f>IF(Speed100!A25="","",Speed100!A25)</f>
        <v>Les Cormorans 1</v>
      </c>
      <c r="I29" s="119" t="str">
        <f>IF(Speed100!B25="","",Speed100!B25)</f>
        <v xml:space="preserve">N°2 </v>
      </c>
      <c r="J29" s="150" t="str">
        <f>IF(Speed100!C25="","",Speed100!C25)</f>
        <v>GASS</v>
      </c>
      <c r="K29" s="150" t="str">
        <f>IF(Speed100!D25="","",Speed100!D25)</f>
        <v>Alexandre</v>
      </c>
      <c r="L29" s="112" t="str">
        <f>IF(Speed100!E25="","",Speed100!E25)</f>
        <v>Homme</v>
      </c>
      <c r="M29" s="168" t="str">
        <f t="shared" si="2"/>
        <v>GASS Alexandre Homme</v>
      </c>
      <c r="N29" s="114" t="str">
        <f>IF(Speed100!G25="","",Speed100!G25)</f>
        <v>Speed 100</v>
      </c>
      <c r="O29" s="158" t="str">
        <f>IF(Speed100!H25="","",Speed100!H25)</f>
        <v>0</v>
      </c>
      <c r="P29" s="121" t="str">
        <f>IF(Speed100!I25="","",Speed100!I25)</f>
        <v>mn</v>
      </c>
      <c r="Q29" s="121">
        <f>IF(Speed100!J25="","",Speed100!J25)</f>
        <v>35</v>
      </c>
      <c r="R29" s="159" t="str">
        <f>IF(Speed100!K25="","",Speed100!K25)</f>
        <v>s</v>
      </c>
      <c r="S29" s="160">
        <f>IF(Speed100!L25="","",Speed100!L25)</f>
        <v>0</v>
      </c>
      <c r="T29" s="121" t="str">
        <f>IF(Speed100!M25="","",Speed100!M25)</f>
        <v>mn</v>
      </c>
      <c r="U29" s="161">
        <f>IF(Speed100!N25="","",Speed100!N25)</f>
        <v>45</v>
      </c>
      <c r="V29" s="139" t="str">
        <f>IF(Speed100!O25="","",Speed100!O25)</f>
        <v>s</v>
      </c>
      <c r="W29" s="158" t="str">
        <f>IF(Speed100!P25="","",Speed100!P25)</f>
        <v>1</v>
      </c>
      <c r="X29" s="121" t="str">
        <f>IF(Speed100!Q25="","",Speed100!Q25)</f>
        <v>mn</v>
      </c>
      <c r="Y29" s="121" t="str">
        <f>IF(Speed100!R25="","",Speed100!R25)</f>
        <v>5</v>
      </c>
      <c r="Z29" s="139" t="str">
        <f>IF(Speed100!S25="","",Speed100!S25)</f>
        <v>s</v>
      </c>
      <c r="AA29" s="173"/>
    </row>
    <row r="30" spans="1:27" ht="15.75" x14ac:dyDescent="0.25">
      <c r="A30" s="120" t="str">
        <f t="shared" si="3"/>
        <v/>
      </c>
      <c r="B30" s="159" t="str">
        <f t="shared" si="4"/>
        <v/>
      </c>
      <c r="C30" s="214" t="str">
        <f t="shared" si="5"/>
        <v/>
      </c>
      <c r="D30" s="215" t="str">
        <f t="shared" si="6"/>
        <v/>
      </c>
      <c r="E30" s="270" t="str">
        <f>IF(H30="","",F30-('Paramètres SERIES'!$K$20/(24*60)))</f>
        <v/>
      </c>
      <c r="F30" s="216" t="str">
        <f t="shared" si="7"/>
        <v/>
      </c>
      <c r="G30" s="146" t="str">
        <f t="shared" si="1"/>
        <v/>
      </c>
      <c r="H30" s="135" t="str">
        <f>IF(Speed100!A26="","",Speed100!A26)</f>
        <v/>
      </c>
      <c r="I30" s="119" t="str">
        <f>IF(Speed100!B26="","",Speed100!B26)</f>
        <v/>
      </c>
      <c r="J30" s="150" t="str">
        <f>IF(Speed100!C26="","",Speed100!C26)</f>
        <v/>
      </c>
      <c r="K30" s="150" t="str">
        <f>IF(Speed100!D26="","",Speed100!D26)</f>
        <v/>
      </c>
      <c r="L30" s="112" t="str">
        <f>IF(Speed100!E26="","",Speed100!E26)</f>
        <v/>
      </c>
      <c r="M30" s="168" t="str">
        <f t="shared" si="2"/>
        <v/>
      </c>
      <c r="N30" s="114" t="str">
        <f>IF(Speed100!G26="","",Speed100!G26)</f>
        <v/>
      </c>
      <c r="O30" s="158" t="str">
        <f>IF(Speed100!H26="","",Speed100!H26)</f>
        <v/>
      </c>
      <c r="P30" s="121" t="str">
        <f>IF(Speed100!I26="","",Speed100!I26)</f>
        <v/>
      </c>
      <c r="Q30" s="121" t="str">
        <f>IF(Speed100!J26="","",Speed100!J26)</f>
        <v/>
      </c>
      <c r="R30" s="159" t="str">
        <f>IF(Speed100!K26="","",Speed100!K26)</f>
        <v/>
      </c>
      <c r="S30" s="160" t="str">
        <f>IF(Speed100!L26="","",Speed100!L26)</f>
        <v/>
      </c>
      <c r="T30" s="121" t="str">
        <f>IF(Speed100!M26="","",Speed100!M26)</f>
        <v/>
      </c>
      <c r="U30" s="161" t="str">
        <f>IF(Speed100!N26="","",Speed100!N26)</f>
        <v/>
      </c>
      <c r="V30" s="139" t="str">
        <f>IF(Speed100!O26="","",Speed100!O26)</f>
        <v/>
      </c>
      <c r="W30" s="158" t="str">
        <f>IF(Speed100!P26="","",Speed100!P26)</f>
        <v/>
      </c>
      <c r="X30" s="121" t="str">
        <f>IF(Speed100!Q26="","",Speed100!Q26)</f>
        <v/>
      </c>
      <c r="Y30" s="121" t="str">
        <f>IF(Speed100!R26="","",Speed100!R26)</f>
        <v/>
      </c>
      <c r="Z30" s="139" t="str">
        <f>IF(Speed100!S26="","",Speed100!S26)</f>
        <v/>
      </c>
      <c r="AA30" s="173"/>
    </row>
    <row r="31" spans="1:27" ht="15.75" x14ac:dyDescent="0.25">
      <c r="A31" s="120" t="str">
        <f t="shared" si="3"/>
        <v/>
      </c>
      <c r="B31" s="159" t="str">
        <f t="shared" si="4"/>
        <v/>
      </c>
      <c r="C31" s="214" t="str">
        <f t="shared" si="5"/>
        <v/>
      </c>
      <c r="D31" s="215" t="str">
        <f t="shared" si="6"/>
        <v/>
      </c>
      <c r="E31" s="270" t="str">
        <f>IF(H31="","",F31-('Paramètres SERIES'!$K$20/(24*60)))</f>
        <v/>
      </c>
      <c r="F31" s="216" t="str">
        <f t="shared" si="7"/>
        <v/>
      </c>
      <c r="G31" s="146" t="str">
        <f t="shared" si="1"/>
        <v/>
      </c>
      <c r="H31" s="135" t="str">
        <f>IF(Speed100!A27="","",Speed100!A27)</f>
        <v/>
      </c>
      <c r="I31" s="119" t="str">
        <f>IF(Speed100!B27="","",Speed100!B27)</f>
        <v/>
      </c>
      <c r="J31" s="150" t="str">
        <f>IF(Speed100!C27="","",Speed100!C27)</f>
        <v/>
      </c>
      <c r="K31" s="150" t="str">
        <f>IF(Speed100!D27="","",Speed100!D27)</f>
        <v/>
      </c>
      <c r="L31" s="112" t="str">
        <f>IF(Speed100!E27="","",Speed100!E27)</f>
        <v/>
      </c>
      <c r="M31" s="168" t="str">
        <f t="shared" si="2"/>
        <v/>
      </c>
      <c r="N31" s="114" t="str">
        <f>IF(Speed100!G27="","",Speed100!G27)</f>
        <v/>
      </c>
      <c r="O31" s="158" t="str">
        <f>IF(Speed100!H27="","",Speed100!H27)</f>
        <v/>
      </c>
      <c r="P31" s="121" t="str">
        <f>IF(Speed100!I27="","",Speed100!I27)</f>
        <v/>
      </c>
      <c r="Q31" s="121" t="str">
        <f>IF(Speed100!J27="","",Speed100!J27)</f>
        <v/>
      </c>
      <c r="R31" s="159" t="str">
        <f>IF(Speed100!K27="","",Speed100!K27)</f>
        <v/>
      </c>
      <c r="S31" s="160" t="str">
        <f>IF(Speed100!L27="","",Speed100!L27)</f>
        <v/>
      </c>
      <c r="T31" s="121" t="str">
        <f>IF(Speed100!M27="","",Speed100!M27)</f>
        <v/>
      </c>
      <c r="U31" s="161" t="str">
        <f>IF(Speed100!N27="","",Speed100!N27)</f>
        <v/>
      </c>
      <c r="V31" s="139" t="str">
        <f>IF(Speed100!O27="","",Speed100!O27)</f>
        <v/>
      </c>
      <c r="W31" s="158" t="str">
        <f>IF(Speed100!P27="","",Speed100!P27)</f>
        <v/>
      </c>
      <c r="X31" s="121" t="str">
        <f>IF(Speed100!Q27="","",Speed100!Q27)</f>
        <v/>
      </c>
      <c r="Y31" s="121" t="str">
        <f>IF(Speed100!R27="","",Speed100!R27)</f>
        <v/>
      </c>
      <c r="Z31" s="139" t="str">
        <f>IF(Speed100!S27="","",Speed100!S27)</f>
        <v/>
      </c>
      <c r="AA31" s="173"/>
    </row>
    <row r="32" spans="1:27" ht="15.75" x14ac:dyDescent="0.25">
      <c r="A32" s="120" t="str">
        <f t="shared" si="3"/>
        <v/>
      </c>
      <c r="B32" s="159" t="str">
        <f t="shared" si="4"/>
        <v/>
      </c>
      <c r="C32" s="214" t="str">
        <f t="shared" si="5"/>
        <v/>
      </c>
      <c r="D32" s="215" t="str">
        <f t="shared" si="6"/>
        <v/>
      </c>
      <c r="E32" s="270" t="str">
        <f>IF(H32="","",F32-('Paramètres SERIES'!$K$20/(24*60)))</f>
        <v/>
      </c>
      <c r="F32" s="216" t="str">
        <f t="shared" si="7"/>
        <v/>
      </c>
      <c r="G32" s="146" t="str">
        <f t="shared" si="1"/>
        <v/>
      </c>
      <c r="H32" s="135" t="str">
        <f>IF(Speed100!A28="","",Speed100!A28)</f>
        <v/>
      </c>
      <c r="I32" s="119" t="str">
        <f>IF(Speed100!B28="","",Speed100!B28)</f>
        <v/>
      </c>
      <c r="J32" s="150" t="str">
        <f>IF(Speed100!C28="","",Speed100!C28)</f>
        <v/>
      </c>
      <c r="K32" s="150" t="str">
        <f>IF(Speed100!D28="","",Speed100!D28)</f>
        <v/>
      </c>
      <c r="L32" s="112" t="str">
        <f>IF(Speed100!E28="","",Speed100!E28)</f>
        <v/>
      </c>
      <c r="M32" s="168" t="str">
        <f t="shared" si="2"/>
        <v/>
      </c>
      <c r="N32" s="114" t="str">
        <f>IF(Speed100!G28="","",Speed100!G28)</f>
        <v/>
      </c>
      <c r="O32" s="158" t="str">
        <f>IF(Speed100!H28="","",Speed100!H28)</f>
        <v/>
      </c>
      <c r="P32" s="121" t="str">
        <f>IF(Speed100!I28="","",Speed100!I28)</f>
        <v/>
      </c>
      <c r="Q32" s="121" t="str">
        <f>IF(Speed100!J28="","",Speed100!J28)</f>
        <v/>
      </c>
      <c r="R32" s="159" t="str">
        <f>IF(Speed100!K28="","",Speed100!K28)</f>
        <v/>
      </c>
      <c r="S32" s="160" t="str">
        <f>IF(Speed100!L28="","",Speed100!L28)</f>
        <v/>
      </c>
      <c r="T32" s="121" t="str">
        <f>IF(Speed100!M28="","",Speed100!M28)</f>
        <v/>
      </c>
      <c r="U32" s="161" t="str">
        <f>IF(Speed100!N28="","",Speed100!N28)</f>
        <v/>
      </c>
      <c r="V32" s="139" t="str">
        <f>IF(Speed100!O28="","",Speed100!O28)</f>
        <v/>
      </c>
      <c r="W32" s="158" t="str">
        <f>IF(Speed100!P28="","",Speed100!P28)</f>
        <v/>
      </c>
      <c r="X32" s="121" t="str">
        <f>IF(Speed100!Q28="","",Speed100!Q28)</f>
        <v/>
      </c>
      <c r="Y32" s="121" t="str">
        <f>IF(Speed100!R28="","",Speed100!R28)</f>
        <v/>
      </c>
      <c r="Z32" s="139" t="str">
        <f>IF(Speed100!S28="","",Speed100!S28)</f>
        <v/>
      </c>
      <c r="AA32" s="173"/>
    </row>
    <row r="33" spans="1:27" ht="15.75" x14ac:dyDescent="0.25">
      <c r="A33" s="120" t="str">
        <f t="shared" si="3"/>
        <v/>
      </c>
      <c r="B33" s="159" t="str">
        <f t="shared" si="4"/>
        <v/>
      </c>
      <c r="C33" s="214" t="str">
        <f t="shared" si="5"/>
        <v/>
      </c>
      <c r="D33" s="215" t="str">
        <f t="shared" si="6"/>
        <v/>
      </c>
      <c r="E33" s="270" t="str">
        <f>IF(H33="","",F33-('Paramètres SERIES'!$K$20/(24*60)))</f>
        <v/>
      </c>
      <c r="F33" s="216" t="str">
        <f t="shared" si="7"/>
        <v/>
      </c>
      <c r="G33" s="146" t="str">
        <f t="shared" si="1"/>
        <v/>
      </c>
      <c r="H33" s="135" t="str">
        <f>IF(Speed100!A29="","",Speed100!A29)</f>
        <v/>
      </c>
      <c r="I33" s="119" t="str">
        <f>IF(Speed100!B29="","",Speed100!B29)</f>
        <v/>
      </c>
      <c r="J33" s="150" t="str">
        <f>IF(Speed100!C29="","",Speed100!C29)</f>
        <v/>
      </c>
      <c r="K33" s="150" t="str">
        <f>IF(Speed100!D29="","",Speed100!D29)</f>
        <v/>
      </c>
      <c r="L33" s="112" t="str">
        <f>IF(Speed100!E29="","",Speed100!E29)</f>
        <v/>
      </c>
      <c r="M33" s="168" t="str">
        <f t="shared" si="2"/>
        <v/>
      </c>
      <c r="N33" s="114" t="str">
        <f>IF(Speed100!G29="","",Speed100!G29)</f>
        <v/>
      </c>
      <c r="O33" s="158" t="str">
        <f>IF(Speed100!H29="","",Speed100!H29)</f>
        <v/>
      </c>
      <c r="P33" s="121" t="str">
        <f>IF(Speed100!I29="","",Speed100!I29)</f>
        <v/>
      </c>
      <c r="Q33" s="121" t="str">
        <f>IF(Speed100!J29="","",Speed100!J29)</f>
        <v/>
      </c>
      <c r="R33" s="159" t="str">
        <f>IF(Speed100!K29="","",Speed100!K29)</f>
        <v/>
      </c>
      <c r="S33" s="160" t="str">
        <f>IF(Speed100!L29="","",Speed100!L29)</f>
        <v/>
      </c>
      <c r="T33" s="121" t="str">
        <f>IF(Speed100!M29="","",Speed100!M29)</f>
        <v/>
      </c>
      <c r="U33" s="161" t="str">
        <f>IF(Speed100!N29="","",Speed100!N29)</f>
        <v/>
      </c>
      <c r="V33" s="139" t="str">
        <f>IF(Speed100!O29="","",Speed100!O29)</f>
        <v/>
      </c>
      <c r="W33" s="158" t="str">
        <f>IF(Speed100!P29="","",Speed100!P29)</f>
        <v/>
      </c>
      <c r="X33" s="121" t="str">
        <f>IF(Speed100!Q29="","",Speed100!Q29)</f>
        <v/>
      </c>
      <c r="Y33" s="121" t="str">
        <f>IF(Speed100!R29="","",Speed100!R29)</f>
        <v/>
      </c>
      <c r="Z33" s="139" t="str">
        <f>IF(Speed100!S29="","",Speed100!S29)</f>
        <v/>
      </c>
      <c r="AA33" s="173"/>
    </row>
    <row r="34" spans="1:27" ht="15.75" x14ac:dyDescent="0.25">
      <c r="A34" s="120" t="str">
        <f t="shared" si="3"/>
        <v/>
      </c>
      <c r="B34" s="159" t="str">
        <f t="shared" si="4"/>
        <v/>
      </c>
      <c r="C34" s="214" t="str">
        <f t="shared" si="5"/>
        <v/>
      </c>
      <c r="D34" s="215" t="str">
        <f t="shared" si="6"/>
        <v/>
      </c>
      <c r="E34" s="270" t="str">
        <f>IF(H34="","",F34-('Paramètres SERIES'!$K$20/(24*60)))</f>
        <v/>
      </c>
      <c r="F34" s="216" t="str">
        <f t="shared" si="7"/>
        <v/>
      </c>
      <c r="G34" s="146" t="str">
        <f t="shared" si="1"/>
        <v/>
      </c>
      <c r="H34" s="135" t="str">
        <f>IF(Speed100!A30="","",Speed100!A30)</f>
        <v/>
      </c>
      <c r="I34" s="119" t="str">
        <f>IF(Speed100!B30="","",Speed100!B30)</f>
        <v/>
      </c>
      <c r="J34" s="150" t="str">
        <f>IF(Speed100!C30="","",Speed100!C30)</f>
        <v/>
      </c>
      <c r="K34" s="150" t="str">
        <f>IF(Speed100!D30="","",Speed100!D30)</f>
        <v/>
      </c>
      <c r="L34" s="112" t="str">
        <f>IF(Speed100!E30="","",Speed100!E30)</f>
        <v/>
      </c>
      <c r="M34" s="168" t="str">
        <f t="shared" si="2"/>
        <v/>
      </c>
      <c r="N34" s="114" t="str">
        <f>IF(Speed100!G30="","",Speed100!G30)</f>
        <v/>
      </c>
      <c r="O34" s="158" t="str">
        <f>IF(Speed100!H30="","",Speed100!H30)</f>
        <v/>
      </c>
      <c r="P34" s="121" t="str">
        <f>IF(Speed100!I30="","",Speed100!I30)</f>
        <v/>
      </c>
      <c r="Q34" s="121" t="str">
        <f>IF(Speed100!J30="","",Speed100!J30)</f>
        <v/>
      </c>
      <c r="R34" s="159" t="str">
        <f>IF(Speed100!K30="","",Speed100!K30)</f>
        <v/>
      </c>
      <c r="S34" s="160" t="str">
        <f>IF(Speed100!L30="","",Speed100!L30)</f>
        <v/>
      </c>
      <c r="T34" s="121" t="str">
        <f>IF(Speed100!M30="","",Speed100!M30)</f>
        <v/>
      </c>
      <c r="U34" s="161" t="str">
        <f>IF(Speed100!N30="","",Speed100!N30)</f>
        <v/>
      </c>
      <c r="V34" s="139" t="str">
        <f>IF(Speed100!O30="","",Speed100!O30)</f>
        <v/>
      </c>
      <c r="W34" s="158" t="str">
        <f>IF(Speed100!P30="","",Speed100!P30)</f>
        <v/>
      </c>
      <c r="X34" s="121" t="str">
        <f>IF(Speed100!Q30="","",Speed100!Q30)</f>
        <v/>
      </c>
      <c r="Y34" s="121" t="str">
        <f>IF(Speed100!R30="","",Speed100!R30)</f>
        <v/>
      </c>
      <c r="Z34" s="139" t="str">
        <f>IF(Speed100!S30="","",Speed100!S30)</f>
        <v/>
      </c>
      <c r="AA34" s="173"/>
    </row>
    <row r="35" spans="1:27" ht="15.75" x14ac:dyDescent="0.25">
      <c r="A35" s="120" t="str">
        <f t="shared" si="3"/>
        <v/>
      </c>
      <c r="B35" s="159" t="str">
        <f t="shared" si="4"/>
        <v/>
      </c>
      <c r="C35" s="214" t="str">
        <f t="shared" si="5"/>
        <v/>
      </c>
      <c r="D35" s="215" t="str">
        <f t="shared" si="6"/>
        <v/>
      </c>
      <c r="E35" s="270" t="str">
        <f>IF(H35="","",F35-('Paramètres SERIES'!$K$20/(24*60)))</f>
        <v/>
      </c>
      <c r="F35" s="216" t="str">
        <f t="shared" si="7"/>
        <v/>
      </c>
      <c r="G35" s="146" t="str">
        <f t="shared" si="1"/>
        <v/>
      </c>
      <c r="H35" s="135" t="str">
        <f>IF(Speed100!A31="","",Speed100!A31)</f>
        <v/>
      </c>
      <c r="I35" s="119" t="str">
        <f>IF(Speed100!B31="","",Speed100!B31)</f>
        <v/>
      </c>
      <c r="J35" s="150" t="str">
        <f>IF(Speed100!C31="","",Speed100!C31)</f>
        <v/>
      </c>
      <c r="K35" s="150" t="str">
        <f>IF(Speed100!D31="","",Speed100!D31)</f>
        <v/>
      </c>
      <c r="L35" s="112" t="str">
        <f>IF(Speed100!E31="","",Speed100!E31)</f>
        <v/>
      </c>
      <c r="M35" s="168" t="str">
        <f t="shared" si="2"/>
        <v/>
      </c>
      <c r="N35" s="114" t="str">
        <f>IF(Speed100!G31="","",Speed100!G31)</f>
        <v/>
      </c>
      <c r="O35" s="158" t="str">
        <f>IF(Speed100!H31="","",Speed100!H31)</f>
        <v/>
      </c>
      <c r="P35" s="121" t="str">
        <f>IF(Speed100!I31="","",Speed100!I31)</f>
        <v/>
      </c>
      <c r="Q35" s="121" t="str">
        <f>IF(Speed100!J31="","",Speed100!J31)</f>
        <v/>
      </c>
      <c r="R35" s="159" t="str">
        <f>IF(Speed100!K31="","",Speed100!K31)</f>
        <v/>
      </c>
      <c r="S35" s="160" t="str">
        <f>IF(Speed100!L31="","",Speed100!L31)</f>
        <v/>
      </c>
      <c r="T35" s="121" t="str">
        <f>IF(Speed100!M31="","",Speed100!M31)</f>
        <v/>
      </c>
      <c r="U35" s="161" t="str">
        <f>IF(Speed100!N31="","",Speed100!N31)</f>
        <v/>
      </c>
      <c r="V35" s="139" t="str">
        <f>IF(Speed100!O31="","",Speed100!O31)</f>
        <v/>
      </c>
      <c r="W35" s="158" t="str">
        <f>IF(Speed100!P31="","",Speed100!P31)</f>
        <v/>
      </c>
      <c r="X35" s="121" t="str">
        <f>IF(Speed100!Q31="","",Speed100!Q31)</f>
        <v/>
      </c>
      <c r="Y35" s="121" t="str">
        <f>IF(Speed100!R31="","",Speed100!R31)</f>
        <v/>
      </c>
      <c r="Z35" s="139" t="str">
        <f>IF(Speed100!S31="","",Speed100!S31)</f>
        <v/>
      </c>
      <c r="AA35" s="173"/>
    </row>
    <row r="36" spans="1:27" ht="15.75" x14ac:dyDescent="0.25">
      <c r="A36" s="120" t="str">
        <f t="shared" si="3"/>
        <v/>
      </c>
      <c r="B36" s="159" t="str">
        <f t="shared" si="4"/>
        <v/>
      </c>
      <c r="C36" s="214" t="str">
        <f t="shared" si="5"/>
        <v/>
      </c>
      <c r="D36" s="215" t="str">
        <f t="shared" si="6"/>
        <v/>
      </c>
      <c r="E36" s="270" t="str">
        <f>IF(H36="","",F36-('Paramètres SERIES'!$K$20/(24*60)))</f>
        <v/>
      </c>
      <c r="F36" s="216" t="str">
        <f t="shared" si="7"/>
        <v/>
      </c>
      <c r="G36" s="146" t="str">
        <f t="shared" si="1"/>
        <v/>
      </c>
      <c r="H36" s="135" t="str">
        <f>IF(Speed100!A32="","",Speed100!A32)</f>
        <v/>
      </c>
      <c r="I36" s="119" t="str">
        <f>IF(Speed100!B32="","",Speed100!B32)</f>
        <v/>
      </c>
      <c r="J36" s="150" t="str">
        <f>IF(Speed100!C32="","",Speed100!C32)</f>
        <v/>
      </c>
      <c r="K36" s="150" t="str">
        <f>IF(Speed100!D32="","",Speed100!D32)</f>
        <v/>
      </c>
      <c r="L36" s="112" t="str">
        <f>IF(Speed100!E32="","",Speed100!E32)</f>
        <v/>
      </c>
      <c r="M36" s="168" t="str">
        <f t="shared" si="2"/>
        <v/>
      </c>
      <c r="N36" s="114" t="str">
        <f>IF(Speed100!G32="","",Speed100!G32)</f>
        <v/>
      </c>
      <c r="O36" s="158" t="str">
        <f>IF(Speed100!H32="","",Speed100!H32)</f>
        <v/>
      </c>
      <c r="P36" s="121" t="str">
        <f>IF(Speed100!I32="","",Speed100!I32)</f>
        <v/>
      </c>
      <c r="Q36" s="121" t="str">
        <f>IF(Speed100!J32="","",Speed100!J32)</f>
        <v/>
      </c>
      <c r="R36" s="159" t="str">
        <f>IF(Speed100!K32="","",Speed100!K32)</f>
        <v/>
      </c>
      <c r="S36" s="160" t="str">
        <f>IF(Speed100!L32="","",Speed100!L32)</f>
        <v/>
      </c>
      <c r="T36" s="121" t="str">
        <f>IF(Speed100!M32="","",Speed100!M32)</f>
        <v/>
      </c>
      <c r="U36" s="161" t="str">
        <f>IF(Speed100!N32="","",Speed100!N32)</f>
        <v/>
      </c>
      <c r="V36" s="139" t="str">
        <f>IF(Speed100!O32="","",Speed100!O32)</f>
        <v/>
      </c>
      <c r="W36" s="158" t="str">
        <f>IF(Speed100!P32="","",Speed100!P32)</f>
        <v/>
      </c>
      <c r="X36" s="121" t="str">
        <f>IF(Speed100!Q32="","",Speed100!Q32)</f>
        <v/>
      </c>
      <c r="Y36" s="121" t="str">
        <f>IF(Speed100!R32="","",Speed100!R32)</f>
        <v/>
      </c>
      <c r="Z36" s="139" t="str">
        <f>IF(Speed100!S32="","",Speed100!S32)</f>
        <v/>
      </c>
      <c r="AA36" s="173"/>
    </row>
    <row r="37" spans="1:27" ht="15.75" x14ac:dyDescent="0.25">
      <c r="A37" s="120" t="str">
        <f t="shared" si="3"/>
        <v/>
      </c>
      <c r="B37" s="159" t="str">
        <f t="shared" si="4"/>
        <v/>
      </c>
      <c r="C37" s="214" t="str">
        <f t="shared" si="5"/>
        <v/>
      </c>
      <c r="D37" s="215" t="str">
        <f t="shared" si="6"/>
        <v/>
      </c>
      <c r="E37" s="270" t="str">
        <f>IF(H37="","",F37-('Paramètres SERIES'!$K$20/(24*60)))</f>
        <v/>
      </c>
      <c r="F37" s="216" t="str">
        <f t="shared" si="7"/>
        <v/>
      </c>
      <c r="G37" s="146" t="str">
        <f t="shared" si="1"/>
        <v/>
      </c>
      <c r="H37" s="135" t="str">
        <f>IF(Speed100!A33="","",Speed100!A33)</f>
        <v/>
      </c>
      <c r="I37" s="119" t="str">
        <f>IF(Speed100!B33="","",Speed100!B33)</f>
        <v/>
      </c>
      <c r="J37" s="150" t="str">
        <f>IF(Speed100!C33="","",Speed100!C33)</f>
        <v/>
      </c>
      <c r="K37" s="150" t="str">
        <f>IF(Speed100!D33="","",Speed100!D33)</f>
        <v/>
      </c>
      <c r="L37" s="112" t="str">
        <f>IF(Speed100!E33="","",Speed100!E33)</f>
        <v/>
      </c>
      <c r="M37" s="168" t="str">
        <f t="shared" si="2"/>
        <v/>
      </c>
      <c r="N37" s="114" t="str">
        <f>IF(Speed100!G33="","",Speed100!G33)</f>
        <v/>
      </c>
      <c r="O37" s="158" t="str">
        <f>IF(Speed100!H33="","",Speed100!H33)</f>
        <v/>
      </c>
      <c r="P37" s="121" t="str">
        <f>IF(Speed100!I33="","",Speed100!I33)</f>
        <v/>
      </c>
      <c r="Q37" s="121" t="str">
        <f>IF(Speed100!J33="","",Speed100!J33)</f>
        <v/>
      </c>
      <c r="R37" s="159" t="str">
        <f>IF(Speed100!K33="","",Speed100!K33)</f>
        <v/>
      </c>
      <c r="S37" s="160" t="str">
        <f>IF(Speed100!L33="","",Speed100!L33)</f>
        <v/>
      </c>
      <c r="T37" s="121" t="str">
        <f>IF(Speed100!M33="","",Speed100!M33)</f>
        <v/>
      </c>
      <c r="U37" s="161" t="str">
        <f>IF(Speed100!N33="","",Speed100!N33)</f>
        <v/>
      </c>
      <c r="V37" s="139" t="str">
        <f>IF(Speed100!O33="","",Speed100!O33)</f>
        <v/>
      </c>
      <c r="W37" s="158" t="str">
        <f>IF(Speed100!P33="","",Speed100!P33)</f>
        <v/>
      </c>
      <c r="X37" s="121" t="str">
        <f>IF(Speed100!Q33="","",Speed100!Q33)</f>
        <v/>
      </c>
      <c r="Y37" s="121" t="str">
        <f>IF(Speed100!R33="","",Speed100!R33)</f>
        <v/>
      </c>
      <c r="Z37" s="139" t="str">
        <f>IF(Speed100!S33="","",Speed100!S33)</f>
        <v/>
      </c>
      <c r="AA37" s="173"/>
    </row>
    <row r="38" spans="1:27" ht="15.75" x14ac:dyDescent="0.25">
      <c r="A38" s="120" t="str">
        <f t="shared" si="3"/>
        <v/>
      </c>
      <c r="B38" s="159" t="str">
        <f t="shared" si="4"/>
        <v/>
      </c>
      <c r="C38" s="214" t="str">
        <f t="shared" si="5"/>
        <v/>
      </c>
      <c r="D38" s="215" t="str">
        <f t="shared" si="6"/>
        <v/>
      </c>
      <c r="E38" s="270" t="str">
        <f>IF(H38="","",F38-('Paramètres SERIES'!$K$20/(24*60)))</f>
        <v/>
      </c>
      <c r="F38" s="216" t="str">
        <f t="shared" si="7"/>
        <v/>
      </c>
      <c r="G38" s="146" t="str">
        <f t="shared" si="1"/>
        <v/>
      </c>
      <c r="H38" s="135" t="str">
        <f>IF(Speed100!A34="","",Speed100!A34)</f>
        <v/>
      </c>
      <c r="I38" s="119" t="str">
        <f>IF(Speed100!B34="","",Speed100!B34)</f>
        <v/>
      </c>
      <c r="J38" s="150" t="str">
        <f>IF(Speed100!C34="","",Speed100!C34)</f>
        <v/>
      </c>
      <c r="K38" s="150" t="str">
        <f>IF(Speed100!D34="","",Speed100!D34)</f>
        <v/>
      </c>
      <c r="L38" s="112" t="str">
        <f>IF(Speed100!E34="","",Speed100!E34)</f>
        <v/>
      </c>
      <c r="M38" s="168" t="str">
        <f t="shared" si="2"/>
        <v/>
      </c>
      <c r="N38" s="114" t="str">
        <f>IF(Speed100!G34="","",Speed100!G34)</f>
        <v/>
      </c>
      <c r="O38" s="158" t="str">
        <f>IF(Speed100!H34="","",Speed100!H34)</f>
        <v/>
      </c>
      <c r="P38" s="121" t="str">
        <f>IF(Speed100!I34="","",Speed100!I34)</f>
        <v/>
      </c>
      <c r="Q38" s="121" t="str">
        <f>IF(Speed100!J34="","",Speed100!J34)</f>
        <v/>
      </c>
      <c r="R38" s="159" t="str">
        <f>IF(Speed100!K34="","",Speed100!K34)</f>
        <v/>
      </c>
      <c r="S38" s="160" t="str">
        <f>IF(Speed100!L34="","",Speed100!L34)</f>
        <v/>
      </c>
      <c r="T38" s="121" t="str">
        <f>IF(Speed100!M34="","",Speed100!M34)</f>
        <v/>
      </c>
      <c r="U38" s="161" t="str">
        <f>IF(Speed100!N34="","",Speed100!N34)</f>
        <v/>
      </c>
      <c r="V38" s="139" t="str">
        <f>IF(Speed100!O34="","",Speed100!O34)</f>
        <v/>
      </c>
      <c r="W38" s="158" t="str">
        <f>IF(Speed100!P34="","",Speed100!P34)</f>
        <v/>
      </c>
      <c r="X38" s="121" t="str">
        <f>IF(Speed100!Q34="","",Speed100!Q34)</f>
        <v/>
      </c>
      <c r="Y38" s="121" t="str">
        <f>IF(Speed100!R34="","",Speed100!R34)</f>
        <v/>
      </c>
      <c r="Z38" s="139" t="str">
        <f>IF(Speed100!S34="","",Speed100!S34)</f>
        <v/>
      </c>
      <c r="AA38" s="173"/>
    </row>
    <row r="39" spans="1:27" ht="15.75" x14ac:dyDescent="0.25">
      <c r="A39" s="120" t="str">
        <f t="shared" si="3"/>
        <v/>
      </c>
      <c r="B39" s="159" t="str">
        <f t="shared" si="4"/>
        <v/>
      </c>
      <c r="C39" s="214" t="str">
        <f t="shared" si="5"/>
        <v/>
      </c>
      <c r="D39" s="215" t="str">
        <f t="shared" si="6"/>
        <v/>
      </c>
      <c r="E39" s="270" t="str">
        <f>IF(H39="","",F39-('Paramètres SERIES'!$K$20/(24*60)))</f>
        <v/>
      </c>
      <c r="F39" s="216" t="str">
        <f t="shared" si="7"/>
        <v/>
      </c>
      <c r="G39" s="146" t="str">
        <f t="shared" si="1"/>
        <v/>
      </c>
      <c r="H39" s="135" t="str">
        <f>IF(Speed100!A35="","",Speed100!A35)</f>
        <v/>
      </c>
      <c r="I39" s="119" t="str">
        <f>IF(Speed100!B35="","",Speed100!B35)</f>
        <v/>
      </c>
      <c r="J39" s="150" t="str">
        <f>IF(Speed100!C35="","",Speed100!C35)</f>
        <v/>
      </c>
      <c r="K39" s="150" t="str">
        <f>IF(Speed100!D35="","",Speed100!D35)</f>
        <v/>
      </c>
      <c r="L39" s="112" t="str">
        <f>IF(Speed100!E35="","",Speed100!E35)</f>
        <v/>
      </c>
      <c r="M39" s="168" t="str">
        <f t="shared" si="2"/>
        <v/>
      </c>
      <c r="N39" s="114" t="str">
        <f>IF(Speed100!G35="","",Speed100!G35)</f>
        <v/>
      </c>
      <c r="O39" s="158" t="str">
        <f>IF(Speed100!H35="","",Speed100!H35)</f>
        <v/>
      </c>
      <c r="P39" s="121" t="str">
        <f>IF(Speed100!I35="","",Speed100!I35)</f>
        <v/>
      </c>
      <c r="Q39" s="121" t="str">
        <f>IF(Speed100!J35="","",Speed100!J35)</f>
        <v/>
      </c>
      <c r="R39" s="159" t="str">
        <f>IF(Speed100!K35="","",Speed100!K35)</f>
        <v/>
      </c>
      <c r="S39" s="160" t="str">
        <f>IF(Speed100!L35="","",Speed100!L35)</f>
        <v/>
      </c>
      <c r="T39" s="121" t="str">
        <f>IF(Speed100!M35="","",Speed100!M35)</f>
        <v/>
      </c>
      <c r="U39" s="161" t="str">
        <f>IF(Speed100!N35="","",Speed100!N35)</f>
        <v/>
      </c>
      <c r="V39" s="139" t="str">
        <f>IF(Speed100!O35="","",Speed100!O35)</f>
        <v/>
      </c>
      <c r="W39" s="158" t="str">
        <f>IF(Speed100!P35="","",Speed100!P35)</f>
        <v/>
      </c>
      <c r="X39" s="121" t="str">
        <f>IF(Speed100!Q35="","",Speed100!Q35)</f>
        <v/>
      </c>
      <c r="Y39" s="121" t="str">
        <f>IF(Speed100!R35="","",Speed100!R35)</f>
        <v/>
      </c>
      <c r="Z39" s="139" t="str">
        <f>IF(Speed100!S35="","",Speed100!S35)</f>
        <v/>
      </c>
      <c r="AA39" s="173"/>
    </row>
    <row r="40" spans="1:27" ht="15.75" x14ac:dyDescent="0.25">
      <c r="A40" s="120" t="str">
        <f t="shared" si="3"/>
        <v/>
      </c>
      <c r="B40" s="159" t="str">
        <f t="shared" si="4"/>
        <v/>
      </c>
      <c r="C40" s="214" t="str">
        <f t="shared" si="5"/>
        <v/>
      </c>
      <c r="D40" s="215" t="str">
        <f t="shared" si="6"/>
        <v/>
      </c>
      <c r="E40" s="270" t="str">
        <f>IF(H40="","",F40-('Paramètres SERIES'!$K$20/(24*60)))</f>
        <v/>
      </c>
      <c r="F40" s="216" t="str">
        <f t="shared" si="7"/>
        <v/>
      </c>
      <c r="G40" s="146" t="str">
        <f t="shared" si="1"/>
        <v/>
      </c>
      <c r="H40" s="135" t="str">
        <f>IF(Speed100!A36="","",Speed100!A36)</f>
        <v/>
      </c>
      <c r="I40" s="119" t="str">
        <f>IF(Speed100!B36="","",Speed100!B36)</f>
        <v/>
      </c>
      <c r="J40" s="150" t="str">
        <f>IF(Speed100!C36="","",Speed100!C36)</f>
        <v/>
      </c>
      <c r="K40" s="150" t="str">
        <f>IF(Speed100!D36="","",Speed100!D36)</f>
        <v/>
      </c>
      <c r="L40" s="112" t="str">
        <f>IF(Speed100!E36="","",Speed100!E36)</f>
        <v/>
      </c>
      <c r="M40" s="168" t="str">
        <f t="shared" si="2"/>
        <v/>
      </c>
      <c r="N40" s="114" t="str">
        <f>IF(Speed100!G36="","",Speed100!G36)</f>
        <v/>
      </c>
      <c r="O40" s="158" t="str">
        <f>IF(Speed100!H36="","",Speed100!H36)</f>
        <v/>
      </c>
      <c r="P40" s="121" t="str">
        <f>IF(Speed100!I36="","",Speed100!I36)</f>
        <v/>
      </c>
      <c r="Q40" s="121" t="str">
        <f>IF(Speed100!J36="","",Speed100!J36)</f>
        <v/>
      </c>
      <c r="R40" s="159" t="str">
        <f>IF(Speed100!K36="","",Speed100!K36)</f>
        <v/>
      </c>
      <c r="S40" s="160" t="str">
        <f>IF(Speed100!L36="","",Speed100!L36)</f>
        <v/>
      </c>
      <c r="T40" s="121" t="str">
        <f>IF(Speed100!M36="","",Speed100!M36)</f>
        <v/>
      </c>
      <c r="U40" s="161" t="str">
        <f>IF(Speed100!N36="","",Speed100!N36)</f>
        <v/>
      </c>
      <c r="V40" s="139" t="str">
        <f>IF(Speed100!O36="","",Speed100!O36)</f>
        <v/>
      </c>
      <c r="W40" s="158" t="str">
        <f>IF(Speed100!P36="","",Speed100!P36)</f>
        <v/>
      </c>
      <c r="X40" s="121" t="str">
        <f>IF(Speed100!Q36="","",Speed100!Q36)</f>
        <v/>
      </c>
      <c r="Y40" s="121" t="str">
        <f>IF(Speed100!R36="","",Speed100!R36)</f>
        <v/>
      </c>
      <c r="Z40" s="139" t="str">
        <f>IF(Speed100!S36="","",Speed100!S36)</f>
        <v/>
      </c>
      <c r="AA40" s="173"/>
    </row>
    <row r="41" spans="1:27" ht="15.75" x14ac:dyDescent="0.25">
      <c r="A41" s="120" t="str">
        <f t="shared" si="3"/>
        <v/>
      </c>
      <c r="B41" s="159" t="str">
        <f t="shared" si="4"/>
        <v/>
      </c>
      <c r="C41" s="214" t="str">
        <f t="shared" si="5"/>
        <v/>
      </c>
      <c r="D41" s="215" t="str">
        <f t="shared" si="6"/>
        <v/>
      </c>
      <c r="E41" s="270" t="str">
        <f>IF(H41="","",F41-('Paramètres SERIES'!$K$20/(24*60)))</f>
        <v/>
      </c>
      <c r="F41" s="216" t="str">
        <f t="shared" si="7"/>
        <v/>
      </c>
      <c r="G41" s="146" t="str">
        <f t="shared" si="1"/>
        <v/>
      </c>
      <c r="H41" s="135" t="str">
        <f>IF(Speed100!A37="","",Speed100!A37)</f>
        <v/>
      </c>
      <c r="I41" s="119" t="str">
        <f>IF(Speed100!B37="","",Speed100!B37)</f>
        <v/>
      </c>
      <c r="J41" s="150" t="str">
        <f>IF(Speed100!C37="","",Speed100!C37)</f>
        <v/>
      </c>
      <c r="K41" s="150" t="str">
        <f>IF(Speed100!D37="","",Speed100!D37)</f>
        <v/>
      </c>
      <c r="L41" s="112" t="str">
        <f>IF(Speed100!E37="","",Speed100!E37)</f>
        <v/>
      </c>
      <c r="M41" s="168" t="str">
        <f t="shared" si="2"/>
        <v/>
      </c>
      <c r="N41" s="114" t="str">
        <f>IF(Speed100!G37="","",Speed100!G37)</f>
        <v/>
      </c>
      <c r="O41" s="158" t="str">
        <f>IF(Speed100!H37="","",Speed100!H37)</f>
        <v/>
      </c>
      <c r="P41" s="121" t="str">
        <f>IF(Speed100!I37="","",Speed100!I37)</f>
        <v/>
      </c>
      <c r="Q41" s="121" t="str">
        <f>IF(Speed100!J37="","",Speed100!J37)</f>
        <v/>
      </c>
      <c r="R41" s="159" t="str">
        <f>IF(Speed100!K37="","",Speed100!K37)</f>
        <v/>
      </c>
      <c r="S41" s="160" t="str">
        <f>IF(Speed100!L37="","",Speed100!L37)</f>
        <v/>
      </c>
      <c r="T41" s="121" t="str">
        <f>IF(Speed100!M37="","",Speed100!M37)</f>
        <v/>
      </c>
      <c r="U41" s="161" t="str">
        <f>IF(Speed100!N37="","",Speed100!N37)</f>
        <v/>
      </c>
      <c r="V41" s="139" t="str">
        <f>IF(Speed100!O37="","",Speed100!O37)</f>
        <v/>
      </c>
      <c r="W41" s="158" t="str">
        <f>IF(Speed100!P37="","",Speed100!P37)</f>
        <v/>
      </c>
      <c r="X41" s="121" t="str">
        <f>IF(Speed100!Q37="","",Speed100!Q37)</f>
        <v/>
      </c>
      <c r="Y41" s="121" t="str">
        <f>IF(Speed100!R37="","",Speed100!R37)</f>
        <v/>
      </c>
      <c r="Z41" s="139" t="str">
        <f>IF(Speed100!S37="","",Speed100!S37)</f>
        <v/>
      </c>
      <c r="AA41" s="173"/>
    </row>
    <row r="42" spans="1:27" ht="15.75" x14ac:dyDescent="0.25">
      <c r="A42" s="120" t="str">
        <f t="shared" si="3"/>
        <v/>
      </c>
      <c r="B42" s="159" t="str">
        <f t="shared" si="4"/>
        <v/>
      </c>
      <c r="C42" s="214" t="str">
        <f t="shared" si="5"/>
        <v/>
      </c>
      <c r="D42" s="215" t="str">
        <f t="shared" si="6"/>
        <v/>
      </c>
      <c r="E42" s="270" t="str">
        <f>IF(H42="","",F42-('Paramètres SERIES'!$K$20/(24*60)))</f>
        <v/>
      </c>
      <c r="F42" s="216" t="str">
        <f t="shared" si="7"/>
        <v/>
      </c>
      <c r="G42" s="146" t="str">
        <f t="shared" si="1"/>
        <v/>
      </c>
      <c r="H42" s="135" t="str">
        <f>IF(Speed100!A38="","",Speed100!A38)</f>
        <v/>
      </c>
      <c r="I42" s="119" t="str">
        <f>IF(Speed100!B38="","",Speed100!B38)</f>
        <v/>
      </c>
      <c r="J42" s="150" t="str">
        <f>IF(Speed100!C38="","",Speed100!C38)</f>
        <v/>
      </c>
      <c r="K42" s="150" t="str">
        <f>IF(Speed100!D38="","",Speed100!D38)</f>
        <v/>
      </c>
      <c r="L42" s="112" t="str">
        <f>IF(Speed100!E38="","",Speed100!E38)</f>
        <v/>
      </c>
      <c r="M42" s="168" t="str">
        <f t="shared" si="2"/>
        <v/>
      </c>
      <c r="N42" s="114" t="str">
        <f>IF(Speed100!G38="","",Speed100!G38)</f>
        <v/>
      </c>
      <c r="O42" s="158" t="str">
        <f>IF(Speed100!H38="","",Speed100!H38)</f>
        <v/>
      </c>
      <c r="P42" s="121" t="str">
        <f>IF(Speed100!I38="","",Speed100!I38)</f>
        <v/>
      </c>
      <c r="Q42" s="121" t="str">
        <f>IF(Speed100!J38="","",Speed100!J38)</f>
        <v/>
      </c>
      <c r="R42" s="159" t="str">
        <f>IF(Speed100!K38="","",Speed100!K38)</f>
        <v/>
      </c>
      <c r="S42" s="160" t="str">
        <f>IF(Speed100!L38="","",Speed100!L38)</f>
        <v/>
      </c>
      <c r="T42" s="121" t="str">
        <f>IF(Speed100!M38="","",Speed100!M38)</f>
        <v/>
      </c>
      <c r="U42" s="161" t="str">
        <f>IF(Speed100!N38="","",Speed100!N38)</f>
        <v/>
      </c>
      <c r="V42" s="139" t="str">
        <f>IF(Speed100!O38="","",Speed100!O38)</f>
        <v/>
      </c>
      <c r="W42" s="158" t="str">
        <f>IF(Speed100!P38="","",Speed100!P38)</f>
        <v/>
      </c>
      <c r="X42" s="121" t="str">
        <f>IF(Speed100!Q38="","",Speed100!Q38)</f>
        <v/>
      </c>
      <c r="Y42" s="121" t="str">
        <f>IF(Speed100!R38="","",Speed100!R38)</f>
        <v/>
      </c>
      <c r="Z42" s="139" t="str">
        <f>IF(Speed100!S38="","",Speed100!S38)</f>
        <v/>
      </c>
      <c r="AA42" s="173"/>
    </row>
    <row r="43" spans="1:27" ht="15.75" x14ac:dyDescent="0.25">
      <c r="A43" s="120" t="str">
        <f t="shared" si="3"/>
        <v/>
      </c>
      <c r="B43" s="159" t="str">
        <f t="shared" si="4"/>
        <v/>
      </c>
      <c r="C43" s="214" t="str">
        <f t="shared" si="5"/>
        <v/>
      </c>
      <c r="D43" s="215" t="str">
        <f t="shared" si="6"/>
        <v/>
      </c>
      <c r="E43" s="270" t="str">
        <f>IF(H43="","",F43-('Paramètres SERIES'!$K$20/(24*60)))</f>
        <v/>
      </c>
      <c r="F43" s="216" t="str">
        <f t="shared" si="7"/>
        <v/>
      </c>
      <c r="G43" s="146" t="str">
        <f t="shared" si="1"/>
        <v/>
      </c>
      <c r="H43" s="135" t="str">
        <f>IF(Speed100!A39="","",Speed100!A39)</f>
        <v/>
      </c>
      <c r="I43" s="119" t="str">
        <f>IF(Speed100!B39="","",Speed100!B39)</f>
        <v/>
      </c>
      <c r="J43" s="150" t="str">
        <f>IF(Speed100!C39="","",Speed100!C39)</f>
        <v/>
      </c>
      <c r="K43" s="150" t="str">
        <f>IF(Speed100!D39="","",Speed100!D39)</f>
        <v/>
      </c>
      <c r="L43" s="112" t="str">
        <f>IF(Speed100!E39="","",Speed100!E39)</f>
        <v/>
      </c>
      <c r="M43" s="168" t="str">
        <f t="shared" si="2"/>
        <v/>
      </c>
      <c r="N43" s="114" t="str">
        <f>IF(Speed100!G39="","",Speed100!G39)</f>
        <v/>
      </c>
      <c r="O43" s="158" t="str">
        <f>IF(Speed100!H39="","",Speed100!H39)</f>
        <v/>
      </c>
      <c r="P43" s="121" t="str">
        <f>IF(Speed100!I39="","",Speed100!I39)</f>
        <v/>
      </c>
      <c r="Q43" s="121" t="str">
        <f>IF(Speed100!J39="","",Speed100!J39)</f>
        <v/>
      </c>
      <c r="R43" s="159" t="str">
        <f>IF(Speed100!K39="","",Speed100!K39)</f>
        <v/>
      </c>
      <c r="S43" s="160" t="str">
        <f>IF(Speed100!L39="","",Speed100!L39)</f>
        <v/>
      </c>
      <c r="T43" s="121" t="str">
        <f>IF(Speed100!M39="","",Speed100!M39)</f>
        <v/>
      </c>
      <c r="U43" s="161" t="str">
        <f>IF(Speed100!N39="","",Speed100!N39)</f>
        <v/>
      </c>
      <c r="V43" s="139" t="str">
        <f>IF(Speed100!O39="","",Speed100!O39)</f>
        <v/>
      </c>
      <c r="W43" s="158" t="str">
        <f>IF(Speed100!P39="","",Speed100!P39)</f>
        <v/>
      </c>
      <c r="X43" s="121" t="str">
        <f>IF(Speed100!Q39="","",Speed100!Q39)</f>
        <v/>
      </c>
      <c r="Y43" s="121" t="str">
        <f>IF(Speed100!R39="","",Speed100!R39)</f>
        <v/>
      </c>
      <c r="Z43" s="139" t="str">
        <f>IF(Speed100!S39="","",Speed100!S39)</f>
        <v/>
      </c>
      <c r="AA43" s="173"/>
    </row>
    <row r="44" spans="1:27" ht="15.75" x14ac:dyDescent="0.25">
      <c r="A44" s="120" t="str">
        <f t="shared" si="3"/>
        <v/>
      </c>
      <c r="B44" s="159" t="str">
        <f t="shared" si="4"/>
        <v/>
      </c>
      <c r="C44" s="214" t="str">
        <f t="shared" si="5"/>
        <v/>
      </c>
      <c r="D44" s="215" t="str">
        <f t="shared" si="6"/>
        <v/>
      </c>
      <c r="E44" s="270" t="str">
        <f>IF(H44="","",F44-('Paramètres SERIES'!$K$20/(24*60)))</f>
        <v/>
      </c>
      <c r="F44" s="216" t="str">
        <f t="shared" si="7"/>
        <v/>
      </c>
      <c r="G44" s="146" t="str">
        <f t="shared" si="1"/>
        <v/>
      </c>
      <c r="H44" s="135" t="str">
        <f>IF(Speed100!A40="","",Speed100!A40)</f>
        <v/>
      </c>
      <c r="I44" s="119" t="str">
        <f>IF(Speed100!B40="","",Speed100!B40)</f>
        <v/>
      </c>
      <c r="J44" s="150" t="str">
        <f>IF(Speed100!C40="","",Speed100!C40)</f>
        <v/>
      </c>
      <c r="K44" s="150" t="str">
        <f>IF(Speed100!D40="","",Speed100!D40)</f>
        <v/>
      </c>
      <c r="L44" s="112" t="str">
        <f>IF(Speed100!E40="","",Speed100!E40)</f>
        <v/>
      </c>
      <c r="M44" s="168" t="str">
        <f t="shared" si="2"/>
        <v/>
      </c>
      <c r="N44" s="114" t="str">
        <f>IF(Speed100!G40="","",Speed100!G40)</f>
        <v/>
      </c>
      <c r="O44" s="158" t="str">
        <f>IF(Speed100!H40="","",Speed100!H40)</f>
        <v/>
      </c>
      <c r="P44" s="121" t="str">
        <f>IF(Speed100!I40="","",Speed100!I40)</f>
        <v/>
      </c>
      <c r="Q44" s="121" t="str">
        <f>IF(Speed100!J40="","",Speed100!J40)</f>
        <v/>
      </c>
      <c r="R44" s="159" t="str">
        <f>IF(Speed100!K40="","",Speed100!K40)</f>
        <v/>
      </c>
      <c r="S44" s="160" t="str">
        <f>IF(Speed100!L40="","",Speed100!L40)</f>
        <v/>
      </c>
      <c r="T44" s="121" t="str">
        <f>IF(Speed100!M40="","",Speed100!M40)</f>
        <v/>
      </c>
      <c r="U44" s="161" t="str">
        <f>IF(Speed100!N40="","",Speed100!N40)</f>
        <v/>
      </c>
      <c r="V44" s="139" t="str">
        <f>IF(Speed100!O40="","",Speed100!O40)</f>
        <v/>
      </c>
      <c r="W44" s="158" t="str">
        <f>IF(Speed100!P40="","",Speed100!P40)</f>
        <v/>
      </c>
      <c r="X44" s="121" t="str">
        <f>IF(Speed100!Q40="","",Speed100!Q40)</f>
        <v/>
      </c>
      <c r="Y44" s="121" t="str">
        <f>IF(Speed100!R40="","",Speed100!R40)</f>
        <v/>
      </c>
      <c r="Z44" s="139" t="str">
        <f>IF(Speed100!S40="","",Speed100!S40)</f>
        <v/>
      </c>
      <c r="AA44" s="173"/>
    </row>
    <row r="45" spans="1:27" ht="15.75" x14ac:dyDescent="0.25">
      <c r="A45" s="120" t="str">
        <f t="shared" si="3"/>
        <v/>
      </c>
      <c r="B45" s="159" t="str">
        <f t="shared" si="4"/>
        <v/>
      </c>
      <c r="C45" s="214" t="str">
        <f t="shared" si="5"/>
        <v/>
      </c>
      <c r="D45" s="215" t="str">
        <f t="shared" si="6"/>
        <v/>
      </c>
      <c r="E45" s="270" t="str">
        <f>IF(H45="","",F45-('Paramètres SERIES'!$K$20/(24*60)))</f>
        <v/>
      </c>
      <c r="F45" s="216" t="str">
        <f t="shared" si="7"/>
        <v/>
      </c>
      <c r="G45" s="146" t="str">
        <f t="shared" si="1"/>
        <v/>
      </c>
      <c r="H45" s="135" t="str">
        <f>IF(Speed100!A41="","",Speed100!A41)</f>
        <v/>
      </c>
      <c r="I45" s="119" t="str">
        <f>IF(Speed100!B41="","",Speed100!B41)</f>
        <v/>
      </c>
      <c r="J45" s="150" t="str">
        <f>IF(Speed100!C41="","",Speed100!C41)</f>
        <v/>
      </c>
      <c r="K45" s="150" t="str">
        <f>IF(Speed100!D41="","",Speed100!D41)</f>
        <v/>
      </c>
      <c r="L45" s="112" t="str">
        <f>IF(Speed100!E41="","",Speed100!E41)</f>
        <v/>
      </c>
      <c r="M45" s="168" t="str">
        <f t="shared" si="2"/>
        <v/>
      </c>
      <c r="N45" s="114" t="str">
        <f>IF(Speed100!G41="","",Speed100!G41)</f>
        <v/>
      </c>
      <c r="O45" s="158" t="str">
        <f>IF(Speed100!H41="","",Speed100!H41)</f>
        <v/>
      </c>
      <c r="P45" s="121" t="str">
        <f>IF(Speed100!I41="","",Speed100!I41)</f>
        <v/>
      </c>
      <c r="Q45" s="121" t="str">
        <f>IF(Speed100!J41="","",Speed100!J41)</f>
        <v/>
      </c>
      <c r="R45" s="159" t="str">
        <f>IF(Speed100!K41="","",Speed100!K41)</f>
        <v/>
      </c>
      <c r="S45" s="160" t="str">
        <f>IF(Speed100!L41="","",Speed100!L41)</f>
        <v/>
      </c>
      <c r="T45" s="121" t="str">
        <f>IF(Speed100!M41="","",Speed100!M41)</f>
        <v/>
      </c>
      <c r="U45" s="161" t="str">
        <f>IF(Speed100!N41="","",Speed100!N41)</f>
        <v/>
      </c>
      <c r="V45" s="139" t="str">
        <f>IF(Speed100!O41="","",Speed100!O41)</f>
        <v/>
      </c>
      <c r="W45" s="158" t="str">
        <f>IF(Speed100!P41="","",Speed100!P41)</f>
        <v/>
      </c>
      <c r="X45" s="121" t="str">
        <f>IF(Speed100!Q41="","",Speed100!Q41)</f>
        <v/>
      </c>
      <c r="Y45" s="121" t="str">
        <f>IF(Speed100!R41="","",Speed100!R41)</f>
        <v/>
      </c>
      <c r="Z45" s="139" t="str">
        <f>IF(Speed100!S41="","",Speed100!S41)</f>
        <v/>
      </c>
      <c r="AA45" s="173"/>
    </row>
    <row r="46" spans="1:27" ht="15.75" x14ac:dyDescent="0.25">
      <c r="A46" s="120" t="str">
        <f t="shared" si="3"/>
        <v/>
      </c>
      <c r="B46" s="159" t="str">
        <f t="shared" si="4"/>
        <v/>
      </c>
      <c r="C46" s="214" t="str">
        <f t="shared" si="5"/>
        <v/>
      </c>
      <c r="D46" s="215" t="str">
        <f t="shared" si="6"/>
        <v/>
      </c>
      <c r="E46" s="270" t="str">
        <f>IF(H46="","",F46-('Paramètres SERIES'!$K$20/(24*60)))</f>
        <v/>
      </c>
      <c r="F46" s="216" t="str">
        <f t="shared" si="7"/>
        <v/>
      </c>
      <c r="G46" s="146" t="str">
        <f t="shared" si="1"/>
        <v/>
      </c>
      <c r="H46" s="135" t="str">
        <f>IF(Speed100!A42="","",Speed100!A42)</f>
        <v/>
      </c>
      <c r="I46" s="119" t="str">
        <f>IF(Speed100!B42="","",Speed100!B42)</f>
        <v/>
      </c>
      <c r="J46" s="150" t="str">
        <f>IF(Speed100!C42="","",Speed100!C42)</f>
        <v/>
      </c>
      <c r="K46" s="150" t="str">
        <f>IF(Speed100!D42="","",Speed100!D42)</f>
        <v/>
      </c>
      <c r="L46" s="112" t="str">
        <f>IF(Speed100!E42="","",Speed100!E42)</f>
        <v/>
      </c>
      <c r="M46" s="168" t="str">
        <f t="shared" si="2"/>
        <v/>
      </c>
      <c r="N46" s="114" t="str">
        <f>IF(Speed100!G42="","",Speed100!G42)</f>
        <v/>
      </c>
      <c r="O46" s="158" t="str">
        <f>IF(Speed100!H42="","",Speed100!H42)</f>
        <v/>
      </c>
      <c r="P46" s="121" t="str">
        <f>IF(Speed100!I42="","",Speed100!I42)</f>
        <v/>
      </c>
      <c r="Q46" s="121" t="str">
        <f>IF(Speed100!J42="","",Speed100!J42)</f>
        <v/>
      </c>
      <c r="R46" s="159" t="str">
        <f>IF(Speed100!K42="","",Speed100!K42)</f>
        <v/>
      </c>
      <c r="S46" s="160" t="str">
        <f>IF(Speed100!L42="","",Speed100!L42)</f>
        <v/>
      </c>
      <c r="T46" s="121" t="str">
        <f>IF(Speed100!M42="","",Speed100!M42)</f>
        <v/>
      </c>
      <c r="U46" s="161" t="str">
        <f>IF(Speed100!N42="","",Speed100!N42)</f>
        <v/>
      </c>
      <c r="V46" s="139" t="str">
        <f>IF(Speed100!O42="","",Speed100!O42)</f>
        <v/>
      </c>
      <c r="W46" s="158" t="str">
        <f>IF(Speed100!P42="","",Speed100!P42)</f>
        <v/>
      </c>
      <c r="X46" s="121" t="str">
        <f>IF(Speed100!Q42="","",Speed100!Q42)</f>
        <v/>
      </c>
      <c r="Y46" s="121" t="str">
        <f>IF(Speed100!R42="","",Speed100!R42)</f>
        <v/>
      </c>
      <c r="Z46" s="139" t="str">
        <f>IF(Speed100!S42="","",Speed100!S42)</f>
        <v/>
      </c>
      <c r="AA46" s="173"/>
    </row>
    <row r="47" spans="1:27" ht="15.75" x14ac:dyDescent="0.25">
      <c r="A47" s="120" t="str">
        <f t="shared" si="3"/>
        <v/>
      </c>
      <c r="B47" s="159" t="str">
        <f t="shared" si="4"/>
        <v/>
      </c>
      <c r="C47" s="214" t="str">
        <f t="shared" si="5"/>
        <v/>
      </c>
      <c r="D47" s="215" t="str">
        <f t="shared" si="6"/>
        <v/>
      </c>
      <c r="E47" s="270" t="str">
        <f>IF(H47="","",F47-('Paramètres SERIES'!$K$20/(24*60)))</f>
        <v/>
      </c>
      <c r="F47" s="216" t="str">
        <f t="shared" si="7"/>
        <v/>
      </c>
      <c r="G47" s="146" t="str">
        <f t="shared" si="1"/>
        <v/>
      </c>
      <c r="H47" s="135" t="str">
        <f>IF(Speed100!A43="","",Speed100!A43)</f>
        <v/>
      </c>
      <c r="I47" s="119" t="str">
        <f>IF(Speed100!B43="","",Speed100!B43)</f>
        <v/>
      </c>
      <c r="J47" s="150" t="str">
        <f>IF(Speed100!C43="","",Speed100!C43)</f>
        <v/>
      </c>
      <c r="K47" s="150" t="str">
        <f>IF(Speed100!D43="","",Speed100!D43)</f>
        <v/>
      </c>
      <c r="L47" s="112" t="str">
        <f>IF(Speed100!E43="","",Speed100!E43)</f>
        <v/>
      </c>
      <c r="M47" s="168" t="str">
        <f t="shared" si="2"/>
        <v/>
      </c>
      <c r="N47" s="114" t="str">
        <f>IF(Speed100!G43="","",Speed100!G43)</f>
        <v/>
      </c>
      <c r="O47" s="158" t="str">
        <f>IF(Speed100!H43="","",Speed100!H43)</f>
        <v/>
      </c>
      <c r="P47" s="121" t="str">
        <f>IF(Speed100!I43="","",Speed100!I43)</f>
        <v/>
      </c>
      <c r="Q47" s="121" t="str">
        <f>IF(Speed100!J43="","",Speed100!J43)</f>
        <v/>
      </c>
      <c r="R47" s="159" t="str">
        <f>IF(Speed100!K43="","",Speed100!K43)</f>
        <v/>
      </c>
      <c r="S47" s="160" t="str">
        <f>IF(Speed100!L43="","",Speed100!L43)</f>
        <v/>
      </c>
      <c r="T47" s="121" t="str">
        <f>IF(Speed100!M43="","",Speed100!M43)</f>
        <v/>
      </c>
      <c r="U47" s="161" t="str">
        <f>IF(Speed100!N43="","",Speed100!N43)</f>
        <v/>
      </c>
      <c r="V47" s="139" t="str">
        <f>IF(Speed100!O43="","",Speed100!O43)</f>
        <v/>
      </c>
      <c r="W47" s="158" t="str">
        <f>IF(Speed100!P43="","",Speed100!P43)</f>
        <v/>
      </c>
      <c r="X47" s="121" t="str">
        <f>IF(Speed100!Q43="","",Speed100!Q43)</f>
        <v/>
      </c>
      <c r="Y47" s="121" t="str">
        <f>IF(Speed100!R43="","",Speed100!R43)</f>
        <v/>
      </c>
      <c r="Z47" s="139" t="str">
        <f>IF(Speed100!S43="","",Speed100!S43)</f>
        <v/>
      </c>
      <c r="AA47" s="173"/>
    </row>
    <row r="48" spans="1:27" ht="15.75" x14ac:dyDescent="0.25">
      <c r="A48" s="120" t="str">
        <f t="shared" si="3"/>
        <v/>
      </c>
      <c r="B48" s="159" t="str">
        <f t="shared" si="4"/>
        <v/>
      </c>
      <c r="C48" s="214" t="str">
        <f t="shared" si="5"/>
        <v/>
      </c>
      <c r="D48" s="215" t="str">
        <f t="shared" si="6"/>
        <v/>
      </c>
      <c r="E48" s="270" t="str">
        <f>IF(H48="","",F48-('Paramètres SERIES'!$K$20/(24*60)))</f>
        <v/>
      </c>
      <c r="F48" s="216" t="str">
        <f t="shared" si="7"/>
        <v/>
      </c>
      <c r="G48" s="146" t="str">
        <f t="shared" si="1"/>
        <v/>
      </c>
      <c r="H48" s="135" t="str">
        <f>IF(Speed100!A44="","",Speed100!A44)</f>
        <v/>
      </c>
      <c r="I48" s="119" t="str">
        <f>IF(Speed100!B44="","",Speed100!B44)</f>
        <v/>
      </c>
      <c r="J48" s="150" t="str">
        <f>IF(Speed100!C44="","",Speed100!C44)</f>
        <v/>
      </c>
      <c r="K48" s="150" t="str">
        <f>IF(Speed100!D44="","",Speed100!D44)</f>
        <v/>
      </c>
      <c r="L48" s="112" t="str">
        <f>IF(Speed100!E44="","",Speed100!E44)</f>
        <v/>
      </c>
      <c r="M48" s="168" t="str">
        <f t="shared" si="2"/>
        <v/>
      </c>
      <c r="N48" s="114" t="str">
        <f>IF(Speed100!G44="","",Speed100!G44)</f>
        <v/>
      </c>
      <c r="O48" s="158" t="str">
        <f>IF(Speed100!H44="","",Speed100!H44)</f>
        <v/>
      </c>
      <c r="P48" s="121" t="str">
        <f>IF(Speed100!I44="","",Speed100!I44)</f>
        <v/>
      </c>
      <c r="Q48" s="121" t="str">
        <f>IF(Speed100!J44="","",Speed100!J44)</f>
        <v/>
      </c>
      <c r="R48" s="159" t="str">
        <f>IF(Speed100!K44="","",Speed100!K44)</f>
        <v/>
      </c>
      <c r="S48" s="160" t="str">
        <f>IF(Speed100!L44="","",Speed100!L44)</f>
        <v/>
      </c>
      <c r="T48" s="121" t="str">
        <f>IF(Speed100!M44="","",Speed100!M44)</f>
        <v/>
      </c>
      <c r="U48" s="161" t="str">
        <f>IF(Speed100!N44="","",Speed100!N44)</f>
        <v/>
      </c>
      <c r="V48" s="139" t="str">
        <f>IF(Speed100!O44="","",Speed100!O44)</f>
        <v/>
      </c>
      <c r="W48" s="158" t="str">
        <f>IF(Speed100!P44="","",Speed100!P44)</f>
        <v/>
      </c>
      <c r="X48" s="121" t="str">
        <f>IF(Speed100!Q44="","",Speed100!Q44)</f>
        <v/>
      </c>
      <c r="Y48" s="121" t="str">
        <f>IF(Speed100!R44="","",Speed100!R44)</f>
        <v/>
      </c>
      <c r="Z48" s="139" t="str">
        <f>IF(Speed100!S44="","",Speed100!S44)</f>
        <v/>
      </c>
      <c r="AA48" s="173"/>
    </row>
    <row r="49" spans="1:27" ht="15.75" x14ac:dyDescent="0.25">
      <c r="A49" s="120" t="str">
        <f t="shared" si="3"/>
        <v/>
      </c>
      <c r="B49" s="159" t="str">
        <f t="shared" si="4"/>
        <v/>
      </c>
      <c r="C49" s="214" t="str">
        <f t="shared" si="5"/>
        <v/>
      </c>
      <c r="D49" s="215" t="str">
        <f t="shared" si="6"/>
        <v/>
      </c>
      <c r="E49" s="270" t="str">
        <f>IF(H49="","",F49-('Paramètres SERIES'!$K$20/(24*60)))</f>
        <v/>
      </c>
      <c r="F49" s="216" t="str">
        <f t="shared" si="7"/>
        <v/>
      </c>
      <c r="G49" s="146" t="str">
        <f t="shared" si="1"/>
        <v/>
      </c>
      <c r="H49" s="135" t="str">
        <f>IF(Speed100!A45="","",Speed100!A45)</f>
        <v/>
      </c>
      <c r="I49" s="119" t="str">
        <f>IF(Speed100!B45="","",Speed100!B45)</f>
        <v/>
      </c>
      <c r="J49" s="150" t="str">
        <f>IF(Speed100!C45="","",Speed100!C45)</f>
        <v/>
      </c>
      <c r="K49" s="150" t="str">
        <f>IF(Speed100!D45="","",Speed100!D45)</f>
        <v/>
      </c>
      <c r="L49" s="112" t="str">
        <f>IF(Speed100!E45="","",Speed100!E45)</f>
        <v/>
      </c>
      <c r="M49" s="168" t="str">
        <f t="shared" si="2"/>
        <v/>
      </c>
      <c r="N49" s="114" t="str">
        <f>IF(Speed100!G45="","",Speed100!G45)</f>
        <v/>
      </c>
      <c r="O49" s="158" t="str">
        <f>IF(Speed100!H45="","",Speed100!H45)</f>
        <v/>
      </c>
      <c r="P49" s="121" t="str">
        <f>IF(Speed100!I45="","",Speed100!I45)</f>
        <v/>
      </c>
      <c r="Q49" s="121" t="str">
        <f>IF(Speed100!J45="","",Speed100!J45)</f>
        <v/>
      </c>
      <c r="R49" s="159" t="str">
        <f>IF(Speed100!K45="","",Speed100!K45)</f>
        <v/>
      </c>
      <c r="S49" s="160" t="str">
        <f>IF(Speed100!L45="","",Speed100!L45)</f>
        <v/>
      </c>
      <c r="T49" s="121" t="str">
        <f>IF(Speed100!M45="","",Speed100!M45)</f>
        <v/>
      </c>
      <c r="U49" s="161" t="str">
        <f>IF(Speed100!N45="","",Speed100!N45)</f>
        <v/>
      </c>
      <c r="V49" s="139" t="str">
        <f>IF(Speed100!O45="","",Speed100!O45)</f>
        <v/>
      </c>
      <c r="W49" s="158" t="str">
        <f>IF(Speed100!P45="","",Speed100!P45)</f>
        <v/>
      </c>
      <c r="X49" s="121" t="str">
        <f>IF(Speed100!Q45="","",Speed100!Q45)</f>
        <v/>
      </c>
      <c r="Y49" s="121" t="str">
        <f>IF(Speed100!R45="","",Speed100!R45)</f>
        <v/>
      </c>
      <c r="Z49" s="139" t="str">
        <f>IF(Speed100!S45="","",Speed100!S45)</f>
        <v/>
      </c>
      <c r="AA49" s="173"/>
    </row>
    <row r="50" spans="1:27" ht="16.5" thickBot="1" x14ac:dyDescent="0.3">
      <c r="A50" s="142" t="str">
        <f t="shared" si="3"/>
        <v/>
      </c>
      <c r="B50" s="164" t="str">
        <f t="shared" si="4"/>
        <v/>
      </c>
      <c r="C50" s="217" t="str">
        <f t="shared" si="5"/>
        <v/>
      </c>
      <c r="D50" s="218" t="str">
        <f t="shared" si="6"/>
        <v/>
      </c>
      <c r="E50" s="271" t="str">
        <f>IF(H50="","",F50-('Paramètres SERIES'!$K$20/(24*60)))</f>
        <v/>
      </c>
      <c r="F50" s="219" t="str">
        <f t="shared" si="7"/>
        <v/>
      </c>
      <c r="G50" s="147" t="str">
        <f t="shared" si="1"/>
        <v/>
      </c>
      <c r="H50" s="124" t="str">
        <f>IF(Speed100!A46="","",Speed100!A46)</f>
        <v/>
      </c>
      <c r="I50" s="2" t="str">
        <f>IF(Speed100!B46="","",Speed100!B46)</f>
        <v/>
      </c>
      <c r="J50" s="151" t="str">
        <f>IF(Speed100!C46="","",Speed100!C46)</f>
        <v/>
      </c>
      <c r="K50" s="151" t="str">
        <f>IF(Speed100!D46="","",Speed100!D46)</f>
        <v/>
      </c>
      <c r="L50" s="4" t="str">
        <f>IF(Speed100!E46="","",Speed100!E46)</f>
        <v/>
      </c>
      <c r="M50" s="8" t="str">
        <f t="shared" si="2"/>
        <v/>
      </c>
      <c r="N50" s="10" t="str">
        <f>IF(Speed100!G46="","",Speed100!G46)</f>
        <v/>
      </c>
      <c r="O50" s="162" t="str">
        <f>IF(Speed100!H46="","",Speed100!H46)</f>
        <v/>
      </c>
      <c r="P50" s="163" t="str">
        <f>IF(Speed100!I46="","",Speed100!I46)</f>
        <v/>
      </c>
      <c r="Q50" s="163" t="str">
        <f>IF(Speed100!J46="","",Speed100!J46)</f>
        <v/>
      </c>
      <c r="R50" s="164" t="str">
        <f>IF(Speed100!K46="","",Speed100!K46)</f>
        <v/>
      </c>
      <c r="S50" s="165" t="str">
        <f>IF(Speed100!L46="","",Speed100!L46)</f>
        <v/>
      </c>
      <c r="T50" s="163" t="str">
        <f>IF(Speed100!M46="","",Speed100!M46)</f>
        <v/>
      </c>
      <c r="U50" s="166" t="str">
        <f>IF(Speed100!N46="","",Speed100!N46)</f>
        <v/>
      </c>
      <c r="V50" s="143" t="str">
        <f>IF(Speed100!O46="","",Speed100!O46)</f>
        <v/>
      </c>
      <c r="W50" s="162" t="str">
        <f>IF(Speed100!P46="","",Speed100!P46)</f>
        <v/>
      </c>
      <c r="X50" s="163" t="str">
        <f>IF(Speed100!Q46="","",Speed100!Q46)</f>
        <v/>
      </c>
      <c r="Y50" s="163" t="str">
        <f>IF(Speed100!R46="","",Speed100!R46)</f>
        <v/>
      </c>
      <c r="Z50" s="143" t="str">
        <f>IF(Speed100!S46="","",Speed100!S46)</f>
        <v/>
      </c>
      <c r="AA50" s="174"/>
    </row>
  </sheetData>
  <autoFilter ref="A10:AA10"/>
  <mergeCells count="23">
    <mergeCell ref="O9:R9"/>
    <mergeCell ref="W9:Z9"/>
    <mergeCell ref="A7:AA7"/>
    <mergeCell ref="A8:B8"/>
    <mergeCell ref="C8:F8"/>
    <mergeCell ref="H8:H9"/>
    <mergeCell ref="I8:L8"/>
    <mergeCell ref="N8:N9"/>
    <mergeCell ref="O8:R8"/>
    <mergeCell ref="S8:V9"/>
    <mergeCell ref="W8:Z8"/>
    <mergeCell ref="AA8:AA9"/>
    <mergeCell ref="A4:B4"/>
    <mergeCell ref="D4:F4"/>
    <mergeCell ref="A5:B5"/>
    <mergeCell ref="D5:F5"/>
    <mergeCell ref="D6:F6"/>
    <mergeCell ref="A1:C1"/>
    <mergeCell ref="D1:G1"/>
    <mergeCell ref="A2:B2"/>
    <mergeCell ref="D2:F2"/>
    <mergeCell ref="A3:B3"/>
    <mergeCell ref="D3:F3"/>
  </mergeCells>
  <conditionalFormatting sqref="AA11:AA50">
    <cfRule type="cellIs" dxfId="122" priority="1" operator="equal">
      <formula>"Non"</formula>
    </cfRule>
    <cfRule type="cellIs" dxfId="121" priority="2" operator="equal">
      <formula>"OUI"</formula>
    </cfRule>
  </conditionalFormatting>
  <dataValidations count="1">
    <dataValidation type="list" allowBlank="1" showInputMessage="1" showErrorMessage="1" sqref="AA11:AA50">
      <formula1>"Oui,Non"</formula1>
    </dataValidation>
  </dataValidations>
  <printOptions horizontalCentered="1"/>
  <pageMargins left="0.19685039370078741" right="0.19685039370078741" top="0.39370078740157483" bottom="0" header="0.31496062992125984" footer="0.31496062992125984"/>
  <pageSetup paperSize="8" scale="98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4" tint="0.59999389629810485"/>
  </sheetPr>
  <dimension ref="A1:W1170"/>
  <sheetViews>
    <sheetView view="pageBreakPreview" zoomScale="60" zoomScaleNormal="100" workbookViewId="0">
      <pane ySplit="1" topLeftCell="A2" activePane="bottomLeft" state="frozen"/>
      <selection activeCell="B1" sqref="B1"/>
      <selection pane="bottomLeft" activeCell="A2" sqref="A2"/>
    </sheetView>
  </sheetViews>
  <sheetFormatPr baseColWidth="10" defaultRowHeight="15" x14ac:dyDescent="0.25"/>
  <cols>
    <col min="1" max="1" width="4.5703125" style="138" customWidth="1"/>
    <col min="2" max="2" width="3.85546875" customWidth="1"/>
    <col min="3" max="10" width="11.5703125" customWidth="1"/>
    <col min="11" max="11" width="2.7109375" customWidth="1"/>
    <col min="12" max="13" width="3.85546875" customWidth="1"/>
    <col min="14" max="14" width="2.7109375" customWidth="1"/>
    <col min="15" max="22" width="11.5703125" customWidth="1"/>
    <col min="23" max="23" width="3.85546875" customWidth="1"/>
  </cols>
  <sheetData>
    <row r="1" spans="1:23" ht="15" customHeight="1" thickBot="1" x14ac:dyDescent="0.3">
      <c r="A1" s="138" t="str">
        <f>IF(COUNT('Séries-Speed100'!$A$11:$A$50)&gt;'Etiquette Speed100'!N47,"X","")</f>
        <v>X</v>
      </c>
      <c r="M1" s="521"/>
    </row>
    <row r="2" spans="1:23" x14ac:dyDescent="0.25">
      <c r="A2" s="138" t="str">
        <f>IF(COUNT('Séries-Speed100'!$A$11:$A$50)&gt;'Etiquette Speed100'!N47,"X","")</f>
        <v>X</v>
      </c>
      <c r="B2" s="137">
        <v>0</v>
      </c>
      <c r="C2" s="289"/>
      <c r="D2" s="289"/>
      <c r="E2" s="289"/>
      <c r="F2" s="289"/>
      <c r="G2" s="289"/>
      <c r="H2" s="289"/>
      <c r="I2" s="289"/>
      <c r="J2" s="289"/>
      <c r="K2" s="290"/>
      <c r="M2" s="521"/>
      <c r="N2" s="137">
        <f>B2+1</f>
        <v>1</v>
      </c>
      <c r="O2" s="289"/>
      <c r="P2" s="289"/>
      <c r="Q2" s="289"/>
      <c r="R2" s="289"/>
      <c r="S2" s="289"/>
      <c r="T2" s="289"/>
      <c r="U2" s="289"/>
      <c r="V2" s="289"/>
      <c r="W2" s="290"/>
    </row>
    <row r="3" spans="1:23" ht="23.25" x14ac:dyDescent="0.35">
      <c r="A3" s="138" t="str">
        <f>IF(COUNT('Séries-Speed100'!$A$11:$A$50)&gt;'Etiquette Speed100'!N47,"X","")</f>
        <v>X</v>
      </c>
      <c r="B3" s="291"/>
      <c r="C3" s="931" t="s">
        <v>246</v>
      </c>
      <c r="D3" s="931"/>
      <c r="E3" s="953" t="str">
        <f ca="1">OFFSET('Séries-Speed100'!$A$11,B2,13)</f>
        <v>Speed 100</v>
      </c>
      <c r="F3" s="953"/>
      <c r="G3" s="953"/>
      <c r="H3" s="953"/>
      <c r="I3" s="953"/>
      <c r="J3" s="953"/>
      <c r="K3" s="293"/>
      <c r="M3" s="521"/>
      <c r="N3" s="291"/>
      <c r="O3" s="931" t="s">
        <v>246</v>
      </c>
      <c r="P3" s="931"/>
      <c r="Q3" s="953" t="str">
        <f ca="1">OFFSET('Séries-Speed100'!$A$11,N2,13)</f>
        <v>Speed 100</v>
      </c>
      <c r="R3" s="953"/>
      <c r="S3" s="953"/>
      <c r="T3" s="953"/>
      <c r="U3" s="953"/>
      <c r="V3" s="953"/>
      <c r="W3" s="293"/>
    </row>
    <row r="4" spans="1:23" x14ac:dyDescent="0.25">
      <c r="A4" s="138" t="str">
        <f>IF(COUNT('Séries-Speed100'!$A$11:$A$50)&gt;'Etiquette Speed100'!N47,"X","")</f>
        <v>X</v>
      </c>
      <c r="B4" s="291"/>
      <c r="C4" s="945"/>
      <c r="D4" s="945"/>
      <c r="E4" s="945"/>
      <c r="F4" s="945"/>
      <c r="G4" s="945"/>
      <c r="H4" s="945"/>
      <c r="I4" s="945"/>
      <c r="J4" s="945"/>
      <c r="K4" s="293"/>
      <c r="M4" s="521"/>
      <c r="N4" s="291"/>
      <c r="O4" s="945"/>
      <c r="P4" s="945"/>
      <c r="Q4" s="945"/>
      <c r="R4" s="945"/>
      <c r="S4" s="945"/>
      <c r="T4" s="945"/>
      <c r="U4" s="945"/>
      <c r="V4" s="945"/>
      <c r="W4" s="293"/>
    </row>
    <row r="5" spans="1:23" ht="21" x14ac:dyDescent="0.35">
      <c r="A5" s="138" t="str">
        <f>IF(COUNT('Séries-Speed100'!$A$11:$A$50)&gt;'Etiquette Speed100'!N47,"X","")</f>
        <v>X</v>
      </c>
      <c r="B5" s="291"/>
      <c r="C5" s="931" t="s">
        <v>39</v>
      </c>
      <c r="D5" s="931"/>
      <c r="E5" s="932">
        <f ca="1">OFFSET('Séries-Speed100'!$A$11,B2,0)</f>
        <v>1</v>
      </c>
      <c r="F5" s="932"/>
      <c r="G5" s="948" t="s">
        <v>67</v>
      </c>
      <c r="H5" s="948"/>
      <c r="I5" s="932">
        <f ca="1">OFFSET('Séries-Speed100'!$A$11,B2,6)</f>
        <v>1</v>
      </c>
      <c r="J5" s="932"/>
      <c r="K5" s="293"/>
      <c r="M5" s="521"/>
      <c r="N5" s="291"/>
      <c r="O5" s="931" t="s">
        <v>39</v>
      </c>
      <c r="P5" s="931"/>
      <c r="Q5" s="932">
        <f ca="1">OFFSET('Séries-Speed100'!$A$11,N2,0)</f>
        <v>1</v>
      </c>
      <c r="R5" s="932"/>
      <c r="S5" s="948" t="s">
        <v>67</v>
      </c>
      <c r="T5" s="948"/>
      <c r="U5" s="932">
        <f ca="1">OFFSET('Séries-Speed100'!$A$11,N2,6)</f>
        <v>2</v>
      </c>
      <c r="V5" s="932"/>
      <c r="W5" s="293"/>
    </row>
    <row r="6" spans="1:23" ht="23.25" x14ac:dyDescent="0.35">
      <c r="A6" s="138" t="str">
        <f>IF(COUNT('Séries-Speed100'!$A$11:$A$50)&gt;'Etiquette Speed100'!N47,"X","")</f>
        <v>X</v>
      </c>
      <c r="B6" s="291"/>
      <c r="C6" s="931" t="s">
        <v>1</v>
      </c>
      <c r="D6" s="931"/>
      <c r="E6" s="981" t="str">
        <f ca="1">OFFSET('Séries-Speed100'!$A$11,B2,9)</f>
        <v>DELICOURT</v>
      </c>
      <c r="F6" s="981"/>
      <c r="G6" s="948" t="s">
        <v>2</v>
      </c>
      <c r="H6" s="948"/>
      <c r="I6" s="982" t="str">
        <f ca="1">OFFSET('Séries-Speed100'!$A$11,B2,10)</f>
        <v>Stephanie</v>
      </c>
      <c r="J6" s="982"/>
      <c r="K6" s="293"/>
      <c r="M6" s="521"/>
      <c r="N6" s="291"/>
      <c r="O6" s="931" t="s">
        <v>1</v>
      </c>
      <c r="P6" s="931"/>
      <c r="Q6" s="981" t="str">
        <f ca="1">OFFSET('Séries-Speed100'!$A$11,N2,9)</f>
        <v>SALEH</v>
      </c>
      <c r="R6" s="981"/>
      <c r="S6" s="948" t="s">
        <v>2</v>
      </c>
      <c r="T6" s="948"/>
      <c r="U6" s="982" t="str">
        <f ca="1">OFFSET('Séries-Speed100'!$A$11,N2,10)</f>
        <v>Omr</v>
      </c>
      <c r="V6" s="982"/>
      <c r="W6" s="293"/>
    </row>
    <row r="7" spans="1:23" ht="21" customHeight="1" x14ac:dyDescent="0.3">
      <c r="A7" s="138" t="str">
        <f>IF(COUNT('Séries-Speed100'!$A$11:$A$50)&gt;'Etiquette Speed100'!N47,"X","")</f>
        <v>X</v>
      </c>
      <c r="B7" s="291"/>
      <c r="C7" s="520" t="s">
        <v>258</v>
      </c>
      <c r="D7" s="520"/>
      <c r="E7" s="979" t="str">
        <f ca="1">OFFSET('Séries-Speed100'!$A$11,B2,11)</f>
        <v>Femme</v>
      </c>
      <c r="F7" s="979"/>
      <c r="G7" s="866" t="s">
        <v>270</v>
      </c>
      <c r="H7" s="866"/>
      <c r="I7" s="979" t="str">
        <f ca="1">OFFSET('Séries-Speed100'!$A$11,B2,8)</f>
        <v xml:space="preserve">N°5 </v>
      </c>
      <c r="J7" s="979"/>
      <c r="K7" s="293"/>
      <c r="M7" s="521"/>
      <c r="N7" s="291"/>
      <c r="O7" s="520" t="s">
        <v>258</v>
      </c>
      <c r="P7" s="520"/>
      <c r="Q7" s="979" t="str">
        <f ca="1">OFFSET('Séries-Speed100'!$A$11,N2,11)</f>
        <v>Homme</v>
      </c>
      <c r="R7" s="979"/>
      <c r="S7" s="866" t="s">
        <v>270</v>
      </c>
      <c r="T7" s="866"/>
      <c r="U7" s="979" t="str">
        <f ca="1">OFFSET('Séries-Speed100'!$A$11,N2,8)</f>
        <v>N°1</v>
      </c>
      <c r="V7" s="979"/>
      <c r="W7" s="293"/>
    </row>
    <row r="8" spans="1:23" ht="18.75" x14ac:dyDescent="0.3">
      <c r="A8" s="138" t="str">
        <f>IF(COUNT('Séries-Speed100'!$A$11:$A$50)&gt;'Etiquette Speed100'!N47,"X","")</f>
        <v>X</v>
      </c>
      <c r="B8" s="291"/>
      <c r="C8" s="952" t="s">
        <v>68</v>
      </c>
      <c r="D8" s="952"/>
      <c r="E8" s="866" t="s">
        <v>69</v>
      </c>
      <c r="F8" s="866"/>
      <c r="G8" s="951">
        <f ca="1">OFFSET('Séries-Speed100'!$A$11,B2,2)</f>
        <v>0.53611111111111109</v>
      </c>
      <c r="H8" s="951"/>
      <c r="I8" s="951"/>
      <c r="J8" s="951"/>
      <c r="K8" s="293"/>
      <c r="M8" s="521"/>
      <c r="N8" s="291"/>
      <c r="O8" s="952" t="s">
        <v>68</v>
      </c>
      <c r="P8" s="952"/>
      <c r="Q8" s="866" t="s">
        <v>69</v>
      </c>
      <c r="R8" s="866"/>
      <c r="S8" s="951">
        <f ca="1">OFFSET('Séries-Speed100'!$A$11,N2,2)</f>
        <v>0.53611111111111109</v>
      </c>
      <c r="T8" s="951"/>
      <c r="U8" s="951"/>
      <c r="V8" s="951"/>
      <c r="W8" s="293"/>
    </row>
    <row r="9" spans="1:23" ht="18.75" x14ac:dyDescent="0.3">
      <c r="A9" s="138" t="str">
        <f>IF(COUNT('Séries-Speed100'!$A$11:$A$50)&gt;'Etiquette Speed100'!N47,"X","")</f>
        <v>X</v>
      </c>
      <c r="B9" s="291"/>
      <c r="C9" s="952"/>
      <c r="D9" s="952"/>
      <c r="E9" s="866" t="s">
        <v>70</v>
      </c>
      <c r="F9" s="866"/>
      <c r="G9" s="951">
        <f ca="1">OFFSET('Séries-Speed100'!$A$11,B2,3)</f>
        <v>0.55694444444444446</v>
      </c>
      <c r="H9" s="951"/>
      <c r="I9" s="951"/>
      <c r="J9" s="951"/>
      <c r="K9" s="293"/>
      <c r="M9" s="521"/>
      <c r="N9" s="291"/>
      <c r="O9" s="952"/>
      <c r="P9" s="952"/>
      <c r="Q9" s="866" t="s">
        <v>70</v>
      </c>
      <c r="R9" s="866"/>
      <c r="S9" s="951">
        <f ca="1">OFFSET('Séries-Speed100'!$A$11,N2,3)</f>
        <v>0.55694444444444446</v>
      </c>
      <c r="T9" s="951"/>
      <c r="U9" s="951"/>
      <c r="V9" s="951"/>
      <c r="W9" s="293"/>
    </row>
    <row r="10" spans="1:23" ht="18.75" x14ac:dyDescent="0.3">
      <c r="A10" s="138" t="str">
        <f>IF(COUNT('Séries-Speed100'!$A$11:$A$50)&gt;'Etiquette Speed100'!N47,"X","")</f>
        <v>X</v>
      </c>
      <c r="B10" s="291"/>
      <c r="C10" s="952"/>
      <c r="D10" s="952"/>
      <c r="E10" s="866" t="s">
        <v>257</v>
      </c>
      <c r="F10" s="866"/>
      <c r="G10" s="951">
        <f ca="1">OFFSET('Séries-Speed100'!$A$11,B2,4)</f>
        <v>0.55763888888888891</v>
      </c>
      <c r="H10" s="951"/>
      <c r="I10" s="951"/>
      <c r="J10" s="951"/>
      <c r="K10" s="293"/>
      <c r="M10" s="521"/>
      <c r="N10" s="291"/>
      <c r="O10" s="952"/>
      <c r="P10" s="952"/>
      <c r="Q10" s="866" t="s">
        <v>257</v>
      </c>
      <c r="R10" s="866"/>
      <c r="S10" s="951">
        <f ca="1">OFFSET('Séries-Speed100'!$A$11,N2,4)</f>
        <v>0.55763888888888891</v>
      </c>
      <c r="T10" s="951"/>
      <c r="U10" s="951"/>
      <c r="V10" s="951"/>
      <c r="W10" s="293"/>
    </row>
    <row r="11" spans="1:23" ht="21" x14ac:dyDescent="0.35">
      <c r="A11" s="138" t="str">
        <f>IF(COUNT('Séries-Speed100'!$A$11:$A$50)&gt;'Etiquette Speed100'!N47,"X","")</f>
        <v>X</v>
      </c>
      <c r="B11" s="291"/>
      <c r="C11" s="952"/>
      <c r="D11" s="952"/>
      <c r="E11" s="866" t="s">
        <v>71</v>
      </c>
      <c r="F11" s="866"/>
      <c r="G11" s="947">
        <f ca="1">OFFSET('Séries-Speed100'!$A$11,B2,5)</f>
        <v>0.55902777777777779</v>
      </c>
      <c r="H11" s="947"/>
      <c r="I11" s="947"/>
      <c r="J11" s="947"/>
      <c r="K11" s="293"/>
      <c r="M11" s="521"/>
      <c r="N11" s="291"/>
      <c r="O11" s="952"/>
      <c r="P11" s="952"/>
      <c r="Q11" s="866" t="s">
        <v>71</v>
      </c>
      <c r="R11" s="866"/>
      <c r="S11" s="947">
        <f ca="1">OFFSET('Séries-Speed100'!$A$11,N2,5)</f>
        <v>0.55902777777777779</v>
      </c>
      <c r="T11" s="947"/>
      <c r="U11" s="947"/>
      <c r="V11" s="947"/>
      <c r="W11" s="293"/>
    </row>
    <row r="12" spans="1:23" ht="15" customHeight="1" x14ac:dyDescent="0.35">
      <c r="A12" s="138" t="str">
        <f>IF(COUNT('Séries-Speed100'!$A$11:$A$50)&gt;'Etiquette Speed100'!N47,"X","")</f>
        <v>X</v>
      </c>
      <c r="B12" s="291"/>
      <c r="C12" s="931" t="s">
        <v>248</v>
      </c>
      <c r="D12" s="931"/>
      <c r="E12" s="948" t="str">
        <f ca="1">IF(E3="","",IF(OR(E3="DWF",E3="DNF"),"Distance","Temps"))</f>
        <v>Temps</v>
      </c>
      <c r="F12" s="948"/>
      <c r="G12" s="525">
        <f ca="1">OFFSET('Séries-Speed100'!$A$11,B2,18)</f>
        <v>2</v>
      </c>
      <c r="H12" s="524" t="str">
        <f ca="1">OFFSET('Séries-Speed100'!$A$11,B2,19)</f>
        <v>mn</v>
      </c>
      <c r="I12" s="526">
        <f ca="1">OFFSET('Séries-Speed100'!$A$11,B2,20)</f>
        <v>0</v>
      </c>
      <c r="J12" s="524" t="str">
        <f ca="1">OFFSET('Séries-Speed100'!$A$11,B2,21)</f>
        <v>s</v>
      </c>
      <c r="K12" s="293"/>
      <c r="M12" s="521"/>
      <c r="N12" s="291"/>
      <c r="O12" s="931" t="s">
        <v>248</v>
      </c>
      <c r="P12" s="931"/>
      <c r="Q12" s="948" t="str">
        <f ca="1">IF(Q3="","",IF(OR(Q3="DWF",Q3="DNF"),"Distance","Temps"))</f>
        <v>Temps</v>
      </c>
      <c r="R12" s="948"/>
      <c r="S12" s="525">
        <f ca="1">OFFSET('Séries-Speed100'!$A$11,N2,18)</f>
        <v>1</v>
      </c>
      <c r="T12" s="524" t="str">
        <f ca="1">OFFSET('Séries-Speed100'!$A$11,N2,19)</f>
        <v>mn</v>
      </c>
      <c r="U12" s="526">
        <f ca="1">OFFSET('Séries-Speed100'!$A$11,N2,20)</f>
        <v>40</v>
      </c>
      <c r="V12" s="524" t="str">
        <f ca="1">OFFSET('Séries-Speed100'!$A$11,N2,21)</f>
        <v>s</v>
      </c>
      <c r="W12" s="293"/>
    </row>
    <row r="13" spans="1:23" ht="15" customHeight="1" x14ac:dyDescent="0.3">
      <c r="A13" s="138" t="str">
        <f>IF(COUNT('Séries-Speed100'!$A$11:$A$50)&gt;'Etiquette Speed100'!N47,"X","")</f>
        <v>X</v>
      </c>
      <c r="B13" s="291"/>
      <c r="C13" s="931"/>
      <c r="D13" s="931"/>
      <c r="E13" s="933" t="s">
        <v>273</v>
      </c>
      <c r="F13" s="514" t="s">
        <v>271</v>
      </c>
      <c r="G13" s="528" t="str">
        <f ca="1">OFFSET('Séries-Speed100'!$A$11,B2,14)</f>
        <v>1</v>
      </c>
      <c r="H13" s="529" t="str">
        <f ca="1">OFFSET('Séries-Speed100'!$A$11,B2,15)</f>
        <v>mn</v>
      </c>
      <c r="I13" s="528" t="str">
        <f ca="1">OFFSET('Séries-Speed100'!$A$11,B2,16)</f>
        <v>50</v>
      </c>
      <c r="J13" s="529" t="str">
        <f ca="1">OFFSET('Séries-Speed100'!$A$11,B2,17)</f>
        <v>s</v>
      </c>
      <c r="K13" s="293"/>
      <c r="M13" s="521"/>
      <c r="N13" s="291"/>
      <c r="O13" s="931"/>
      <c r="P13" s="931"/>
      <c r="Q13" s="933" t="s">
        <v>273</v>
      </c>
      <c r="R13" s="514" t="s">
        <v>271</v>
      </c>
      <c r="S13" s="528">
        <f ca="1">OFFSET('Séries-Speed100'!$A$11,N2,14)</f>
        <v>1</v>
      </c>
      <c r="T13" s="529" t="str">
        <f ca="1">OFFSET('Séries-Speed100'!$A$11,N2,15)</f>
        <v>mn</v>
      </c>
      <c r="U13" s="528">
        <f ca="1">OFFSET('Séries-Speed100'!$A$11,N2,16)</f>
        <v>30</v>
      </c>
      <c r="V13" s="529" t="str">
        <f ca="1">OFFSET('Séries-Speed100'!$A$11,N2,17)</f>
        <v>s</v>
      </c>
      <c r="W13" s="293"/>
    </row>
    <row r="14" spans="1:23" ht="15" customHeight="1" x14ac:dyDescent="0.3">
      <c r="A14" s="138" t="str">
        <f>IF(COUNT('Séries-Speed100'!$A$11:$A$50)&gt;'Etiquette Speed100'!N47,"X","")</f>
        <v>X</v>
      </c>
      <c r="B14" s="291"/>
      <c r="C14" s="931"/>
      <c r="D14" s="931"/>
      <c r="E14" s="933"/>
      <c r="F14" s="514" t="s">
        <v>272</v>
      </c>
      <c r="G14" s="528" t="str">
        <f ca="1">OFFSET('Séries-Speed100'!$A$11,B2,22)</f>
        <v>2</v>
      </c>
      <c r="H14" s="529" t="str">
        <f ca="1">OFFSET('Séries-Speed100'!$A$11,B2,23)</f>
        <v>mn</v>
      </c>
      <c r="I14" s="528" t="str">
        <f ca="1">OFFSET('Séries-Speed100'!$A$11,B2,24)</f>
        <v>20</v>
      </c>
      <c r="J14" s="529" t="str">
        <f ca="1">OFFSET('Séries-Speed100'!$A$11,B2,25)</f>
        <v>s</v>
      </c>
      <c r="K14" s="293"/>
      <c r="M14" s="521"/>
      <c r="N14" s="291"/>
      <c r="O14" s="931"/>
      <c r="P14" s="931"/>
      <c r="Q14" s="933"/>
      <c r="R14" s="514" t="s">
        <v>272</v>
      </c>
      <c r="S14" s="528">
        <f ca="1">OFFSET('Séries-Speed100'!$A$11,N2,22)</f>
        <v>2</v>
      </c>
      <c r="T14" s="529" t="str">
        <f ca="1">OFFSET('Séries-Speed100'!$A$11,N2,23)</f>
        <v>mn</v>
      </c>
      <c r="U14" s="528">
        <f ca="1">OFFSET('Séries-Speed100'!$A$11,N2,24)</f>
        <v>0</v>
      </c>
      <c r="V14" s="529" t="str">
        <f ca="1">OFFSET('Séries-Speed100'!$A$11,N2,25)</f>
        <v>s</v>
      </c>
      <c r="W14" s="293"/>
    </row>
    <row r="15" spans="1:23" x14ac:dyDescent="0.25">
      <c r="A15" s="138" t="str">
        <f>IF(COUNT('Séries-Speed100'!$A$11:$A$50)&gt;'Etiquette Speed100'!N47,"X","")</f>
        <v>X</v>
      </c>
      <c r="B15" s="291"/>
      <c r="C15" s="945"/>
      <c r="D15" s="945"/>
      <c r="E15" s="945"/>
      <c r="F15" s="945"/>
      <c r="G15" s="945"/>
      <c r="H15" s="945"/>
      <c r="I15" s="945"/>
      <c r="J15" s="945"/>
      <c r="K15" s="293"/>
      <c r="M15" s="521"/>
      <c r="N15" s="291"/>
      <c r="O15" s="945"/>
      <c r="P15" s="945"/>
      <c r="Q15" s="945"/>
      <c r="R15" s="945"/>
      <c r="S15" s="945"/>
      <c r="T15" s="945"/>
      <c r="U15" s="945"/>
      <c r="V15" s="945"/>
      <c r="W15" s="293"/>
    </row>
    <row r="16" spans="1:23" ht="18.75" x14ac:dyDescent="0.3">
      <c r="A16" s="138" t="str">
        <f>IF(COUNT('Séries-Speed100'!$A$11:$A$50)&gt;'Etiquette Speed100'!N47,"X","")</f>
        <v>X</v>
      </c>
      <c r="B16" s="291"/>
      <c r="C16" s="946" t="s">
        <v>259</v>
      </c>
      <c r="D16" s="946"/>
      <c r="E16" s="946"/>
      <c r="F16" s="946"/>
      <c r="G16" s="946"/>
      <c r="H16" s="946"/>
      <c r="I16" s="946"/>
      <c r="J16" s="946"/>
      <c r="K16" s="293"/>
      <c r="M16" s="521"/>
      <c r="N16" s="291"/>
      <c r="O16" s="946" t="s">
        <v>259</v>
      </c>
      <c r="P16" s="946"/>
      <c r="Q16" s="946"/>
      <c r="R16" s="946"/>
      <c r="S16" s="946"/>
      <c r="T16" s="946"/>
      <c r="U16" s="946"/>
      <c r="V16" s="946"/>
      <c r="W16" s="293"/>
    </row>
    <row r="17" spans="1:23" ht="15.75" thickBot="1" x14ac:dyDescent="0.3">
      <c r="A17" s="138" t="str">
        <f>IF(COUNT('Séries-Speed100'!$A$11:$A$50)&gt;'Etiquette Speed100'!N47,"X","")</f>
        <v>X</v>
      </c>
      <c r="B17" s="291"/>
      <c r="C17" s="945"/>
      <c r="D17" s="945"/>
      <c r="E17" s="945"/>
      <c r="F17" s="945"/>
      <c r="G17" s="945"/>
      <c r="H17" s="945"/>
      <c r="I17" s="945"/>
      <c r="J17" s="945"/>
      <c r="K17" s="293"/>
      <c r="M17" s="521"/>
      <c r="N17" s="291"/>
      <c r="O17" s="945"/>
      <c r="P17" s="945"/>
      <c r="Q17" s="945"/>
      <c r="R17" s="945"/>
      <c r="S17" s="945"/>
      <c r="T17" s="945"/>
      <c r="U17" s="945"/>
      <c r="V17" s="945"/>
      <c r="W17" s="293"/>
    </row>
    <row r="18" spans="1:23" ht="15" customHeight="1" x14ac:dyDescent="0.25">
      <c r="A18" s="138" t="str">
        <f>IF(COUNT('Séries-Speed100'!$A$11:$A$50)&gt;'Etiquette Speed100'!N47,"X","")</f>
        <v>X</v>
      </c>
      <c r="B18" s="291"/>
      <c r="C18" s="976" t="s">
        <v>260</v>
      </c>
      <c r="D18" s="977"/>
      <c r="E18" s="959"/>
      <c r="F18" s="959"/>
      <c r="G18" s="959"/>
      <c r="H18" s="959"/>
      <c r="I18" s="959"/>
      <c r="J18" s="960"/>
      <c r="K18" s="293"/>
      <c r="M18" s="521"/>
      <c r="N18" s="291"/>
      <c r="O18" s="976" t="s">
        <v>260</v>
      </c>
      <c r="P18" s="977"/>
      <c r="Q18" s="959"/>
      <c r="R18" s="959"/>
      <c r="S18" s="959"/>
      <c r="T18" s="959"/>
      <c r="U18" s="959"/>
      <c r="V18" s="960"/>
      <c r="W18" s="293"/>
    </row>
    <row r="19" spans="1:23" x14ac:dyDescent="0.25">
      <c r="A19" s="138" t="str">
        <f>IF(COUNT('Séries-Speed100'!$A$11:$A$50)&gt;'Etiquette Speed100'!N47,"X","")</f>
        <v>X</v>
      </c>
      <c r="B19" s="291"/>
      <c r="C19" s="971"/>
      <c r="D19" s="972"/>
      <c r="E19" s="949"/>
      <c r="F19" s="949"/>
      <c r="G19" s="949"/>
      <c r="H19" s="949"/>
      <c r="I19" s="949"/>
      <c r="J19" s="950"/>
      <c r="K19" s="293"/>
      <c r="M19" s="521"/>
      <c r="N19" s="291"/>
      <c r="O19" s="971"/>
      <c r="P19" s="972"/>
      <c r="Q19" s="949"/>
      <c r="R19" s="949"/>
      <c r="S19" s="949"/>
      <c r="T19" s="949"/>
      <c r="U19" s="949"/>
      <c r="V19" s="950"/>
      <c r="W19" s="293"/>
    </row>
    <row r="20" spans="1:23" ht="15.75" thickBot="1" x14ac:dyDescent="0.3">
      <c r="A20" s="138" t="str">
        <f>IF(COUNT('Séries-Speed100'!$A$11:$A$50)&gt;'Etiquette Speed100'!N47,"X","")</f>
        <v>X</v>
      </c>
      <c r="B20" s="291"/>
      <c r="C20" s="292"/>
      <c r="D20" s="292"/>
      <c r="E20" s="292"/>
      <c r="F20" s="292"/>
      <c r="G20" s="292"/>
      <c r="H20" s="292"/>
      <c r="I20" s="292"/>
      <c r="J20" s="292"/>
      <c r="K20" s="293"/>
      <c r="M20" s="521"/>
      <c r="N20" s="291"/>
      <c r="O20" s="292"/>
      <c r="P20" s="292"/>
      <c r="Q20" s="292"/>
      <c r="R20" s="292"/>
      <c r="S20" s="292"/>
      <c r="T20" s="292"/>
      <c r="U20" s="292"/>
      <c r="V20" s="292"/>
      <c r="W20" s="293"/>
    </row>
    <row r="21" spans="1:23" ht="15" customHeight="1" x14ac:dyDescent="0.25">
      <c r="A21" s="138" t="str">
        <f>IF(COUNT('Séries-Speed100'!$A$11:$A$50)&gt;'Etiquette Speed100'!N47,"X","")</f>
        <v>X</v>
      </c>
      <c r="B21" s="291"/>
      <c r="C21" s="894" t="s">
        <v>132</v>
      </c>
      <c r="D21" s="880" t="s">
        <v>133</v>
      </c>
      <c r="E21" s="871"/>
      <c r="F21" s="871"/>
      <c r="G21" s="871"/>
      <c r="H21" s="871"/>
      <c r="I21" s="959"/>
      <c r="J21" s="960"/>
      <c r="K21" s="293"/>
      <c r="M21" s="521"/>
      <c r="N21" s="291"/>
      <c r="O21" s="894" t="s">
        <v>132</v>
      </c>
      <c r="P21" s="880" t="s">
        <v>133</v>
      </c>
      <c r="Q21" s="871"/>
      <c r="R21" s="871"/>
      <c r="S21" s="871"/>
      <c r="T21" s="871"/>
      <c r="U21" s="959"/>
      <c r="V21" s="960"/>
      <c r="W21" s="293"/>
    </row>
    <row r="22" spans="1:23" x14ac:dyDescent="0.25">
      <c r="A22" s="138" t="str">
        <f>IF(COUNT('Séries-Speed100'!$A$11:$A$50)&gt;'Etiquette Speed100'!N47,"X","")</f>
        <v>X</v>
      </c>
      <c r="B22" s="291"/>
      <c r="C22" s="895"/>
      <c r="D22" s="859" t="s">
        <v>134</v>
      </c>
      <c r="E22" s="864"/>
      <c r="F22" s="864"/>
      <c r="G22" s="864"/>
      <c r="H22" s="864"/>
      <c r="I22" s="949"/>
      <c r="J22" s="950"/>
      <c r="K22" s="293"/>
      <c r="M22" s="521"/>
      <c r="N22" s="291"/>
      <c r="O22" s="895"/>
      <c r="P22" s="859" t="s">
        <v>134</v>
      </c>
      <c r="Q22" s="864"/>
      <c r="R22" s="864"/>
      <c r="S22" s="864"/>
      <c r="T22" s="864"/>
      <c r="U22" s="949"/>
      <c r="V22" s="950"/>
      <c r="W22" s="293"/>
    </row>
    <row r="23" spans="1:23" x14ac:dyDescent="0.25">
      <c r="A23" s="138" t="str">
        <f>IF(COUNT('Séries-Speed100'!$A$11:$A$50)&gt;'Etiquette Speed100'!N47,"X","")</f>
        <v>X</v>
      </c>
      <c r="B23" s="291"/>
      <c r="C23" s="895"/>
      <c r="D23" s="859" t="s">
        <v>135</v>
      </c>
      <c r="E23" s="864"/>
      <c r="F23" s="864"/>
      <c r="G23" s="864"/>
      <c r="H23" s="864"/>
      <c r="I23" s="949"/>
      <c r="J23" s="950"/>
      <c r="K23" s="293"/>
      <c r="M23" s="521"/>
      <c r="N23" s="291"/>
      <c r="O23" s="895"/>
      <c r="P23" s="859" t="s">
        <v>135</v>
      </c>
      <c r="Q23" s="864"/>
      <c r="R23" s="864"/>
      <c r="S23" s="864"/>
      <c r="T23" s="864"/>
      <c r="U23" s="949"/>
      <c r="V23" s="950"/>
      <c r="W23" s="293"/>
    </row>
    <row r="24" spans="1:23" x14ac:dyDescent="0.25">
      <c r="A24" s="138" t="str">
        <f>IF(COUNT('Séries-Speed100'!$A$11:$A$50)&gt;'Etiquette Speed100'!N47,"X","")</f>
        <v>X</v>
      </c>
      <c r="B24" s="291"/>
      <c r="C24" s="895"/>
      <c r="D24" s="859" t="s">
        <v>136</v>
      </c>
      <c r="E24" s="864"/>
      <c r="F24" s="864"/>
      <c r="G24" s="864"/>
      <c r="H24" s="864"/>
      <c r="I24" s="949"/>
      <c r="J24" s="950"/>
      <c r="K24" s="293"/>
      <c r="M24" s="521"/>
      <c r="N24" s="291"/>
      <c r="O24" s="895"/>
      <c r="P24" s="859" t="s">
        <v>136</v>
      </c>
      <c r="Q24" s="864"/>
      <c r="R24" s="864"/>
      <c r="S24" s="864"/>
      <c r="T24" s="864"/>
      <c r="U24" s="949"/>
      <c r="V24" s="950"/>
      <c r="W24" s="293"/>
    </row>
    <row r="25" spans="1:23" x14ac:dyDescent="0.25">
      <c r="A25" s="138" t="str">
        <f>IF(COUNT('Séries-Speed100'!$A$11:$A$50)&gt;'Etiquette Speed100'!N47,"X","")</f>
        <v>X</v>
      </c>
      <c r="B25" s="291"/>
      <c r="C25" s="895"/>
      <c r="D25" s="859" t="s">
        <v>137</v>
      </c>
      <c r="E25" s="864"/>
      <c r="F25" s="864"/>
      <c r="G25" s="864"/>
      <c r="H25" s="864"/>
      <c r="I25" s="949"/>
      <c r="J25" s="950"/>
      <c r="K25" s="293"/>
      <c r="M25" s="521"/>
      <c r="N25" s="291"/>
      <c r="O25" s="895"/>
      <c r="P25" s="859" t="s">
        <v>137</v>
      </c>
      <c r="Q25" s="864"/>
      <c r="R25" s="864"/>
      <c r="S25" s="864"/>
      <c r="T25" s="864"/>
      <c r="U25" s="949"/>
      <c r="V25" s="950"/>
      <c r="W25" s="293"/>
    </row>
    <row r="26" spans="1:23" x14ac:dyDescent="0.25">
      <c r="A26" s="138" t="str">
        <f>IF(COUNT('Séries-Speed100'!$A$11:$A$50)&gt;'Etiquette Speed100'!N47,"X","")</f>
        <v>X</v>
      </c>
      <c r="B26" s="291"/>
      <c r="C26" s="895"/>
      <c r="D26" s="967" t="s">
        <v>138</v>
      </c>
      <c r="E26" s="968"/>
      <c r="F26" s="968"/>
      <c r="G26" s="968"/>
      <c r="H26" s="968"/>
      <c r="I26" s="949"/>
      <c r="J26" s="950"/>
      <c r="K26" s="293"/>
      <c r="M26" s="521"/>
      <c r="N26" s="291"/>
      <c r="O26" s="895"/>
      <c r="P26" s="967" t="s">
        <v>138</v>
      </c>
      <c r="Q26" s="968"/>
      <c r="R26" s="968"/>
      <c r="S26" s="968"/>
      <c r="T26" s="968"/>
      <c r="U26" s="949"/>
      <c r="V26" s="950"/>
      <c r="W26" s="293"/>
    </row>
    <row r="27" spans="1:23" ht="15" customHeight="1" thickBot="1" x14ac:dyDescent="0.3">
      <c r="A27" s="138" t="str">
        <f>IF(COUNT('Séries-Speed100'!$A$11:$A$50)&gt;'Etiquette Speed100'!N47,"X","")</f>
        <v>X</v>
      </c>
      <c r="B27" s="291"/>
      <c r="C27" s="896"/>
      <c r="D27" s="1055" t="s">
        <v>274</v>
      </c>
      <c r="E27" s="1056"/>
      <c r="F27" s="1056"/>
      <c r="G27" s="1056"/>
      <c r="H27" s="967"/>
      <c r="I27" s="1057"/>
      <c r="J27" s="1058"/>
      <c r="K27" s="293"/>
      <c r="M27" s="521"/>
      <c r="N27" s="291"/>
      <c r="O27" s="896"/>
      <c r="P27" s="1055" t="s">
        <v>274</v>
      </c>
      <c r="Q27" s="1056"/>
      <c r="R27" s="1056"/>
      <c r="S27" s="1056"/>
      <c r="T27" s="967"/>
      <c r="U27" s="1057"/>
      <c r="V27" s="1058"/>
      <c r="W27" s="293"/>
    </row>
    <row r="28" spans="1:23" ht="15" customHeight="1" x14ac:dyDescent="0.25">
      <c r="A28" s="138" t="str">
        <f>IF(COUNT('Séries-Speed100'!$A$11:$A$50)&gt;'Etiquette Speed100'!N47,"X","")</f>
        <v>X</v>
      </c>
      <c r="B28" s="291"/>
      <c r="C28" s="894" t="s">
        <v>145</v>
      </c>
      <c r="D28" s="1053" t="s">
        <v>146</v>
      </c>
      <c r="E28" s="1054"/>
      <c r="F28" s="1054"/>
      <c r="G28" s="1054"/>
      <c r="H28" s="1054"/>
      <c r="I28" s="959"/>
      <c r="J28" s="960"/>
      <c r="K28" s="293"/>
      <c r="M28" s="521"/>
      <c r="N28" s="291"/>
      <c r="O28" s="894" t="s">
        <v>145</v>
      </c>
      <c r="P28" s="1053" t="s">
        <v>146</v>
      </c>
      <c r="Q28" s="1054"/>
      <c r="R28" s="1054"/>
      <c r="S28" s="1054"/>
      <c r="T28" s="1054"/>
      <c r="U28" s="959"/>
      <c r="V28" s="960"/>
      <c r="W28" s="293"/>
    </row>
    <row r="29" spans="1:23" x14ac:dyDescent="0.25">
      <c r="A29" s="138" t="str">
        <f>IF(COUNT('Séries-Speed100'!$A$11:$A$50)&gt;'Etiquette Speed100'!N47,"X","")</f>
        <v>X</v>
      </c>
      <c r="B29" s="291"/>
      <c r="C29" s="895"/>
      <c r="D29" s="1048" t="s">
        <v>147</v>
      </c>
      <c r="E29" s="1049"/>
      <c r="F29" s="1049"/>
      <c r="G29" s="1049"/>
      <c r="H29" s="1050"/>
      <c r="I29" s="949"/>
      <c r="J29" s="950"/>
      <c r="K29" s="293"/>
      <c r="M29" s="521"/>
      <c r="N29" s="291"/>
      <c r="O29" s="895"/>
      <c r="P29" s="1048" t="s">
        <v>147</v>
      </c>
      <c r="Q29" s="1049"/>
      <c r="R29" s="1049"/>
      <c r="S29" s="1049"/>
      <c r="T29" s="1050"/>
      <c r="U29" s="949"/>
      <c r="V29" s="950"/>
      <c r="W29" s="293"/>
    </row>
    <row r="30" spans="1:23" x14ac:dyDescent="0.25">
      <c r="A30" s="138" t="str">
        <f>IF(COUNT('Séries-Speed100'!$A$11:$A$50)&gt;'Etiquette Speed100'!N47,"X","")</f>
        <v>X</v>
      </c>
      <c r="B30" s="291"/>
      <c r="C30" s="895"/>
      <c r="D30" s="1048" t="s">
        <v>148</v>
      </c>
      <c r="E30" s="1049"/>
      <c r="F30" s="1049"/>
      <c r="G30" s="1049"/>
      <c r="H30" s="1050"/>
      <c r="I30" s="949"/>
      <c r="J30" s="950"/>
      <c r="K30" s="293"/>
      <c r="M30" s="521"/>
      <c r="N30" s="291"/>
      <c r="O30" s="895"/>
      <c r="P30" s="1048" t="s">
        <v>148</v>
      </c>
      <c r="Q30" s="1049"/>
      <c r="R30" s="1049"/>
      <c r="S30" s="1049"/>
      <c r="T30" s="1050"/>
      <c r="U30" s="949"/>
      <c r="V30" s="950"/>
      <c r="W30" s="293"/>
    </row>
    <row r="31" spans="1:23" x14ac:dyDescent="0.25">
      <c r="A31" s="138" t="str">
        <f>IF(COUNT('Séries-Speed100'!$A$11:$A$50)&gt;'Etiquette Speed100'!N47,"X","")</f>
        <v>X</v>
      </c>
      <c r="B31" s="291"/>
      <c r="C31" s="895"/>
      <c r="D31" s="1048" t="s">
        <v>149</v>
      </c>
      <c r="E31" s="1049"/>
      <c r="F31" s="1049"/>
      <c r="G31" s="1049"/>
      <c r="H31" s="1050"/>
      <c r="I31" s="949"/>
      <c r="J31" s="950"/>
      <c r="K31" s="293"/>
      <c r="M31" s="521"/>
      <c r="N31" s="291"/>
      <c r="O31" s="895"/>
      <c r="P31" s="1048" t="s">
        <v>149</v>
      </c>
      <c r="Q31" s="1049"/>
      <c r="R31" s="1049"/>
      <c r="S31" s="1049"/>
      <c r="T31" s="1050"/>
      <c r="U31" s="949"/>
      <c r="V31" s="950"/>
      <c r="W31" s="293"/>
    </row>
    <row r="32" spans="1:23" x14ac:dyDescent="0.25">
      <c r="A32" s="138" t="str">
        <f>IF(COUNT('Séries-Speed100'!$A$11:$A$50)&gt;'Etiquette Speed100'!N47,"X","")</f>
        <v>X</v>
      </c>
      <c r="B32" s="291"/>
      <c r="C32" s="895"/>
      <c r="D32" s="1048" t="s">
        <v>150</v>
      </c>
      <c r="E32" s="1049"/>
      <c r="F32" s="1049"/>
      <c r="G32" s="1049"/>
      <c r="H32" s="1050"/>
      <c r="I32" s="949"/>
      <c r="J32" s="950"/>
      <c r="K32" s="293"/>
      <c r="M32" s="521"/>
      <c r="N32" s="291"/>
      <c r="O32" s="895"/>
      <c r="P32" s="1048" t="s">
        <v>150</v>
      </c>
      <c r="Q32" s="1049"/>
      <c r="R32" s="1049"/>
      <c r="S32" s="1049"/>
      <c r="T32" s="1050"/>
      <c r="U32" s="949"/>
      <c r="V32" s="950"/>
      <c r="W32" s="293"/>
    </row>
    <row r="33" spans="1:23" x14ac:dyDescent="0.25">
      <c r="A33" s="138" t="str">
        <f>IF(COUNT('Séries-Speed100'!$A$11:$A$50)&gt;'Etiquette Speed100'!N47,"X","")</f>
        <v>X</v>
      </c>
      <c r="B33" s="291"/>
      <c r="C33" s="895"/>
      <c r="D33" s="1048" t="s">
        <v>151</v>
      </c>
      <c r="E33" s="1049"/>
      <c r="F33" s="1049"/>
      <c r="G33" s="1049"/>
      <c r="H33" s="1050"/>
      <c r="I33" s="949"/>
      <c r="J33" s="950"/>
      <c r="K33" s="293"/>
      <c r="M33" s="521"/>
      <c r="N33" s="291"/>
      <c r="O33" s="895"/>
      <c r="P33" s="1048" t="s">
        <v>151</v>
      </c>
      <c r="Q33" s="1049"/>
      <c r="R33" s="1049"/>
      <c r="S33" s="1049"/>
      <c r="T33" s="1050"/>
      <c r="U33" s="949"/>
      <c r="V33" s="950"/>
      <c r="W33" s="293"/>
    </row>
    <row r="34" spans="1:23" ht="15" customHeight="1" thickBot="1" x14ac:dyDescent="0.3">
      <c r="A34" s="138" t="str">
        <f>IF(COUNT('Séries-Speed100'!$A$11:$A$50)&gt;'Etiquette Speed100'!N47,"X","")</f>
        <v>X</v>
      </c>
      <c r="B34" s="291"/>
      <c r="C34" s="896"/>
      <c r="D34" s="1045" t="s">
        <v>152</v>
      </c>
      <c r="E34" s="1046"/>
      <c r="F34" s="1046"/>
      <c r="G34" s="1046"/>
      <c r="H34" s="1047"/>
      <c r="I34" s="954"/>
      <c r="J34" s="955"/>
      <c r="K34" s="293"/>
      <c r="M34" s="521"/>
      <c r="N34" s="291"/>
      <c r="O34" s="896"/>
      <c r="P34" s="1045" t="s">
        <v>152</v>
      </c>
      <c r="Q34" s="1046"/>
      <c r="R34" s="1046"/>
      <c r="S34" s="1046"/>
      <c r="T34" s="1047"/>
      <c r="U34" s="954"/>
      <c r="V34" s="955"/>
      <c r="W34" s="293"/>
    </row>
    <row r="35" spans="1:23" ht="21" customHeight="1" x14ac:dyDescent="0.25">
      <c r="A35" s="138" t="str">
        <f>IF(COUNT('Séries-Speed100'!$A$11:$A$50)&gt;'Etiquette Speed100'!N47,"X","")</f>
        <v>X</v>
      </c>
      <c r="B35" s="291"/>
      <c r="C35" s="894" t="s">
        <v>126</v>
      </c>
      <c r="D35" s="1051" t="s">
        <v>128</v>
      </c>
      <c r="E35" s="1052"/>
      <c r="F35" s="963"/>
      <c r="G35" s="278" t="s">
        <v>266</v>
      </c>
      <c r="H35" s="278"/>
      <c r="I35" s="965"/>
      <c r="J35" s="966"/>
      <c r="K35" s="293"/>
      <c r="M35" s="521"/>
      <c r="N35" s="291"/>
      <c r="O35" s="894" t="s">
        <v>126</v>
      </c>
      <c r="P35" s="1051" t="s">
        <v>128</v>
      </c>
      <c r="Q35" s="1052"/>
      <c r="R35" s="963"/>
      <c r="S35" s="278" t="s">
        <v>266</v>
      </c>
      <c r="T35" s="278"/>
      <c r="U35" s="965"/>
      <c r="V35" s="966"/>
      <c r="W35" s="293"/>
    </row>
    <row r="36" spans="1:23" ht="21" customHeight="1" x14ac:dyDescent="0.25">
      <c r="A36" s="138" t="str">
        <f>IF(COUNT('Séries-Speed100'!$A$11:$A$50)&gt;'Etiquette Speed100'!N47,"X","")</f>
        <v>X</v>
      </c>
      <c r="B36" s="291"/>
      <c r="C36" s="895"/>
      <c r="D36" s="857" t="s">
        <v>264</v>
      </c>
      <c r="E36" s="858"/>
      <c r="F36" s="859"/>
      <c r="G36" s="110" t="s">
        <v>265</v>
      </c>
      <c r="H36" s="110"/>
      <c r="I36" s="949"/>
      <c r="J36" s="950"/>
      <c r="K36" s="293"/>
      <c r="M36" s="521"/>
      <c r="N36" s="291"/>
      <c r="O36" s="895"/>
      <c r="P36" s="857" t="s">
        <v>264</v>
      </c>
      <c r="Q36" s="858"/>
      <c r="R36" s="859"/>
      <c r="S36" s="110" t="s">
        <v>265</v>
      </c>
      <c r="T36" s="110"/>
      <c r="U36" s="949"/>
      <c r="V36" s="950"/>
      <c r="W36" s="293"/>
    </row>
    <row r="37" spans="1:23" ht="21" customHeight="1" thickBot="1" x14ac:dyDescent="0.3">
      <c r="A37" s="138" t="str">
        <f>IF(COUNT('Séries-Speed100'!$A$11:$A$50)&gt;'Etiquette Speed100'!N47,"X","")</f>
        <v>X</v>
      </c>
      <c r="B37" s="291"/>
      <c r="C37" s="896"/>
      <c r="D37" s="512" t="s">
        <v>268</v>
      </c>
      <c r="E37" s="517"/>
      <c r="F37" s="517"/>
      <c r="G37" s="3" t="s">
        <v>164</v>
      </c>
      <c r="H37" s="3"/>
      <c r="I37" s="954"/>
      <c r="J37" s="955"/>
      <c r="K37" s="293"/>
      <c r="M37" s="521"/>
      <c r="N37" s="291"/>
      <c r="O37" s="896"/>
      <c r="P37" s="512" t="s">
        <v>268</v>
      </c>
      <c r="Q37" s="517"/>
      <c r="R37" s="517"/>
      <c r="S37" s="3" t="s">
        <v>164</v>
      </c>
      <c r="T37" s="3"/>
      <c r="U37" s="954"/>
      <c r="V37" s="955"/>
      <c r="W37" s="293"/>
    </row>
    <row r="38" spans="1:23" ht="15.75" thickBot="1" x14ac:dyDescent="0.3">
      <c r="A38" s="138" t="str">
        <f>IF(COUNT('Séries-Speed100'!$A$11:$A$50)&gt;'Etiquette Speed100'!N47,"X","")</f>
        <v>X</v>
      </c>
      <c r="B38" s="291"/>
      <c r="C38" s="292"/>
      <c r="D38" s="292"/>
      <c r="E38" s="292"/>
      <c r="F38" s="292"/>
      <c r="G38" s="292"/>
      <c r="H38" s="292"/>
      <c r="I38" s="292"/>
      <c r="J38" s="292"/>
      <c r="K38" s="293"/>
      <c r="M38" s="521"/>
      <c r="N38" s="291"/>
      <c r="O38" s="292"/>
      <c r="P38" s="292"/>
      <c r="Q38" s="292"/>
      <c r="R38" s="292"/>
      <c r="S38" s="292"/>
      <c r="T38" s="292"/>
      <c r="U38" s="292"/>
      <c r="V38" s="292"/>
      <c r="W38" s="293"/>
    </row>
    <row r="39" spans="1:23" ht="15" customHeight="1" x14ac:dyDescent="0.3">
      <c r="A39" s="138" t="str">
        <f>IF(COUNT('Séries-Speed100'!$A$11:$A$50)&gt;'Etiquette Speed100'!N47,"X","")</f>
        <v>X</v>
      </c>
      <c r="B39" s="291"/>
      <c r="C39" s="901" t="s">
        <v>269</v>
      </c>
      <c r="D39" s="902"/>
      <c r="E39" s="902"/>
      <c r="F39" s="902"/>
      <c r="G39" s="902"/>
      <c r="H39" s="902"/>
      <c r="I39" s="902"/>
      <c r="J39" s="903"/>
      <c r="K39" s="293"/>
      <c r="M39" s="521"/>
      <c r="N39" s="291"/>
      <c r="O39" s="901" t="s">
        <v>269</v>
      </c>
      <c r="P39" s="902"/>
      <c r="Q39" s="902"/>
      <c r="R39" s="902"/>
      <c r="S39" s="902"/>
      <c r="T39" s="902"/>
      <c r="U39" s="902"/>
      <c r="V39" s="903"/>
      <c r="W39" s="293"/>
    </row>
    <row r="40" spans="1:23" x14ac:dyDescent="0.25">
      <c r="A40" s="138" t="str">
        <f>IF(COUNT('Séries-Speed100'!$A$11:$A$50)&gt;'Etiquette Speed100'!N47,"X","")</f>
        <v>X</v>
      </c>
      <c r="B40" s="291"/>
      <c r="C40" s="904"/>
      <c r="D40" s="905"/>
      <c r="E40" s="905"/>
      <c r="F40" s="905"/>
      <c r="G40" s="905"/>
      <c r="H40" s="905"/>
      <c r="I40" s="905"/>
      <c r="J40" s="906"/>
      <c r="K40" s="293"/>
      <c r="M40" s="521"/>
      <c r="N40" s="291"/>
      <c r="O40" s="904"/>
      <c r="P40" s="905"/>
      <c r="Q40" s="905"/>
      <c r="R40" s="905"/>
      <c r="S40" s="905"/>
      <c r="T40" s="905"/>
      <c r="U40" s="905"/>
      <c r="V40" s="906"/>
      <c r="W40" s="293"/>
    </row>
    <row r="41" spans="1:23" x14ac:dyDescent="0.25">
      <c r="A41" s="138" t="str">
        <f>IF(COUNT('Séries-Speed100'!$A$11:$A$50)&gt;'Etiquette Speed100'!N47,"X","")</f>
        <v>X</v>
      </c>
      <c r="B41" s="291"/>
      <c r="C41" s="907"/>
      <c r="D41" s="908"/>
      <c r="E41" s="908"/>
      <c r="F41" s="908"/>
      <c r="G41" s="908"/>
      <c r="H41" s="908"/>
      <c r="I41" s="908"/>
      <c r="J41" s="909"/>
      <c r="K41" s="293"/>
      <c r="M41" s="521"/>
      <c r="N41" s="291"/>
      <c r="O41" s="907"/>
      <c r="P41" s="908"/>
      <c r="Q41" s="908"/>
      <c r="R41" s="908"/>
      <c r="S41" s="908"/>
      <c r="T41" s="908"/>
      <c r="U41" s="908"/>
      <c r="V41" s="909"/>
      <c r="W41" s="293"/>
    </row>
    <row r="42" spans="1:23" ht="15" customHeight="1" x14ac:dyDescent="0.25">
      <c r="A42" s="138" t="str">
        <f>IF(COUNT('Séries-Speed100'!$A$11:$A$50)&gt;'Etiquette Speed100'!N47,"X","")</f>
        <v>X</v>
      </c>
      <c r="B42" s="291"/>
      <c r="C42" s="907"/>
      <c r="D42" s="908"/>
      <c r="E42" s="908"/>
      <c r="F42" s="908"/>
      <c r="G42" s="908"/>
      <c r="H42" s="908"/>
      <c r="I42" s="908"/>
      <c r="J42" s="909"/>
      <c r="K42" s="293"/>
      <c r="M42" s="521"/>
      <c r="N42" s="291"/>
      <c r="O42" s="907"/>
      <c r="P42" s="908"/>
      <c r="Q42" s="908"/>
      <c r="R42" s="908"/>
      <c r="S42" s="908"/>
      <c r="T42" s="908"/>
      <c r="U42" s="908"/>
      <c r="V42" s="909"/>
      <c r="W42" s="293"/>
    </row>
    <row r="43" spans="1:23" ht="15.75" thickBot="1" x14ac:dyDescent="0.3">
      <c r="A43" s="138" t="str">
        <f>IF(COUNT('Séries-Speed100'!$A$11:$A$50)&gt;'Etiquette Speed100'!N47,"X","")</f>
        <v>X</v>
      </c>
      <c r="B43" s="291"/>
      <c r="C43" s="910"/>
      <c r="D43" s="911"/>
      <c r="E43" s="911"/>
      <c r="F43" s="911"/>
      <c r="G43" s="911"/>
      <c r="H43" s="911"/>
      <c r="I43" s="911"/>
      <c r="J43" s="912"/>
      <c r="K43" s="293"/>
      <c r="M43" s="521"/>
      <c r="N43" s="291"/>
      <c r="O43" s="910"/>
      <c r="P43" s="911"/>
      <c r="Q43" s="911"/>
      <c r="R43" s="911"/>
      <c r="S43" s="911"/>
      <c r="T43" s="911"/>
      <c r="U43" s="911"/>
      <c r="V43" s="912"/>
      <c r="W43" s="293"/>
    </row>
    <row r="44" spans="1:23" ht="15.75" thickBot="1" x14ac:dyDescent="0.3">
      <c r="A44" s="138" t="str">
        <f>IF(COUNT('Séries-Speed100'!$A$11:$A$50)&gt;'Etiquette Speed100'!N47,"X","")</f>
        <v>X</v>
      </c>
      <c r="B44" s="294"/>
      <c r="C44" s="295"/>
      <c r="D44" s="295"/>
      <c r="E44" s="295"/>
      <c r="F44" s="295"/>
      <c r="G44" s="295"/>
      <c r="H44" s="295"/>
      <c r="I44" s="295"/>
      <c r="J44" s="295"/>
      <c r="K44" s="296"/>
      <c r="M44" s="521"/>
      <c r="N44" s="294"/>
      <c r="O44" s="295"/>
      <c r="P44" s="295"/>
      <c r="Q44" s="295"/>
      <c r="R44" s="295"/>
      <c r="S44" s="295"/>
      <c r="T44" s="295"/>
      <c r="U44" s="295"/>
      <c r="V44" s="295"/>
      <c r="W44" s="296"/>
    </row>
    <row r="45" spans="1:23" ht="15.75" customHeight="1" x14ac:dyDescent="0.25">
      <c r="A45" s="138" t="str">
        <f>IF(COUNT('Séries-Speed100'!$A$11:$A$50)&gt;'Etiquette Speed100'!N47,"X","")</f>
        <v>X</v>
      </c>
      <c r="B45" s="522"/>
      <c r="C45" s="522"/>
      <c r="D45" s="522"/>
      <c r="E45" s="522"/>
      <c r="F45" s="522"/>
      <c r="G45" s="522"/>
      <c r="H45" s="522"/>
      <c r="I45" s="522"/>
      <c r="J45" s="522"/>
      <c r="K45" s="522"/>
      <c r="L45" s="522"/>
      <c r="M45" s="523"/>
      <c r="N45" s="522"/>
      <c r="O45" s="522"/>
      <c r="P45" s="522"/>
      <c r="Q45" s="522"/>
      <c r="R45" s="522"/>
      <c r="S45" s="522"/>
      <c r="T45" s="522"/>
      <c r="U45" s="522"/>
      <c r="V45" s="522"/>
      <c r="W45" s="522"/>
    </row>
    <row r="46" spans="1:23" ht="15.75" customHeight="1" thickBot="1" x14ac:dyDescent="0.3">
      <c r="A46" s="138" t="str">
        <f>IF(COUNT('Séries-Speed100'!$A$11:$A$50)&gt;'Etiquette Speed100'!N47,"X","")</f>
        <v>X</v>
      </c>
      <c r="M46" s="521"/>
    </row>
    <row r="47" spans="1:23" x14ac:dyDescent="0.25">
      <c r="A47" s="138" t="str">
        <f>IF(COUNT('Séries-Speed100'!$A$11:$A$50)&gt;'Etiquette Speed100'!N47,"X","")</f>
        <v>X</v>
      </c>
      <c r="B47" s="137">
        <f>N2+1</f>
        <v>2</v>
      </c>
      <c r="C47" s="289"/>
      <c r="D47" s="289"/>
      <c r="E47" s="289"/>
      <c r="F47" s="289"/>
      <c r="G47" s="289"/>
      <c r="H47" s="289"/>
      <c r="I47" s="289"/>
      <c r="J47" s="289"/>
      <c r="K47" s="290"/>
      <c r="M47" s="521"/>
      <c r="N47" s="137">
        <f>B47+1</f>
        <v>3</v>
      </c>
      <c r="O47" s="289"/>
      <c r="P47" s="289"/>
      <c r="Q47" s="289"/>
      <c r="R47" s="289"/>
      <c r="S47" s="289"/>
      <c r="T47" s="289"/>
      <c r="U47" s="289"/>
      <c r="V47" s="289"/>
      <c r="W47" s="290"/>
    </row>
    <row r="48" spans="1:23" ht="23.25" x14ac:dyDescent="0.35">
      <c r="A48" s="138" t="str">
        <f>IF(COUNT('Séries-Speed100'!$A$11:$A$50)&gt;'Etiquette Speed100'!N47,"X","")</f>
        <v>X</v>
      </c>
      <c r="B48" s="291"/>
      <c r="C48" s="931" t="s">
        <v>246</v>
      </c>
      <c r="D48" s="931"/>
      <c r="E48" s="953" t="str">
        <f ca="1">OFFSET('Séries-Speed100'!$A$11,B47,13)</f>
        <v>Speed 100</v>
      </c>
      <c r="F48" s="953"/>
      <c r="G48" s="953"/>
      <c r="H48" s="953"/>
      <c r="I48" s="953"/>
      <c r="J48" s="953"/>
      <c r="K48" s="293"/>
      <c r="M48" s="521"/>
      <c r="N48" s="291"/>
      <c r="O48" s="931" t="s">
        <v>246</v>
      </c>
      <c r="P48" s="931"/>
      <c r="Q48" s="953" t="str">
        <f ca="1">OFFSET('Séries-Speed100'!$A$11,N47,13)</f>
        <v>Speed 100</v>
      </c>
      <c r="R48" s="953"/>
      <c r="S48" s="953"/>
      <c r="T48" s="953"/>
      <c r="U48" s="953"/>
      <c r="V48" s="953"/>
      <c r="W48" s="293"/>
    </row>
    <row r="49" spans="1:23" x14ac:dyDescent="0.25">
      <c r="A49" s="138" t="str">
        <f>IF(COUNT('Séries-Speed100'!$A$11:$A$50)&gt;'Etiquette Speed100'!N47,"X","")</f>
        <v>X</v>
      </c>
      <c r="B49" s="291"/>
      <c r="C49" s="945"/>
      <c r="D49" s="945"/>
      <c r="E49" s="945"/>
      <c r="F49" s="945"/>
      <c r="G49" s="945"/>
      <c r="H49" s="945"/>
      <c r="I49" s="945"/>
      <c r="J49" s="945"/>
      <c r="K49" s="293"/>
      <c r="M49" s="521"/>
      <c r="N49" s="291"/>
      <c r="O49" s="945"/>
      <c r="P49" s="945"/>
      <c r="Q49" s="945"/>
      <c r="R49" s="945"/>
      <c r="S49" s="945"/>
      <c r="T49" s="945"/>
      <c r="U49" s="945"/>
      <c r="V49" s="945"/>
      <c r="W49" s="293"/>
    </row>
    <row r="50" spans="1:23" ht="21" x14ac:dyDescent="0.35">
      <c r="A50" s="138" t="str">
        <f>IF(COUNT('Séries-Speed100'!$A$11:$A$50)&gt;'Etiquette Speed100'!N47,"X","")</f>
        <v>X</v>
      </c>
      <c r="B50" s="291"/>
      <c r="C50" s="931" t="s">
        <v>39</v>
      </c>
      <c r="D50" s="931"/>
      <c r="E50" s="932">
        <f ca="1">OFFSET('Séries-Speed100'!$A$11,B47,0)</f>
        <v>1</v>
      </c>
      <c r="F50" s="932"/>
      <c r="G50" s="948" t="s">
        <v>67</v>
      </c>
      <c r="H50" s="948"/>
      <c r="I50" s="932">
        <f ca="1">OFFSET('Séries-Speed100'!$A$11,B47,6)</f>
        <v>3</v>
      </c>
      <c r="J50" s="932"/>
      <c r="K50" s="293"/>
      <c r="M50" s="521"/>
      <c r="N50" s="291"/>
      <c r="O50" s="931" t="s">
        <v>39</v>
      </c>
      <c r="P50" s="931"/>
      <c r="Q50" s="932">
        <f ca="1">OFFSET('Séries-Speed100'!$A$11,N47,0)</f>
        <v>1</v>
      </c>
      <c r="R50" s="932"/>
      <c r="S50" s="948" t="s">
        <v>67</v>
      </c>
      <c r="T50" s="948"/>
      <c r="U50" s="932">
        <f ca="1">OFFSET('Séries-Speed100'!$A$11,N47,6)</f>
        <v>4</v>
      </c>
      <c r="V50" s="932"/>
      <c r="W50" s="293"/>
    </row>
    <row r="51" spans="1:23" ht="23.25" x14ac:dyDescent="0.35">
      <c r="A51" s="138" t="str">
        <f>IF(COUNT('Séries-Speed100'!$A$11:$A$50)&gt;'Etiquette Speed100'!N47,"X","")</f>
        <v>X</v>
      </c>
      <c r="B51" s="291"/>
      <c r="C51" s="931" t="s">
        <v>1</v>
      </c>
      <c r="D51" s="931"/>
      <c r="E51" s="981" t="str">
        <f ca="1">OFFSET('Séries-Speed100'!$A$11,B47,9)</f>
        <v>PETTENUZZO</v>
      </c>
      <c r="F51" s="981"/>
      <c r="G51" s="948" t="s">
        <v>2</v>
      </c>
      <c r="H51" s="948"/>
      <c r="I51" s="982" t="str">
        <f ca="1">OFFSET('Séries-Speed100'!$A$11,B47,10)</f>
        <v>Stéphane</v>
      </c>
      <c r="J51" s="982"/>
      <c r="K51" s="293"/>
      <c r="M51" s="521"/>
      <c r="N51" s="291"/>
      <c r="O51" s="931" t="s">
        <v>1</v>
      </c>
      <c r="P51" s="931"/>
      <c r="Q51" s="983" t="str">
        <f ca="1">OFFSET('Séries-Speed100'!$A$11,N47,9)</f>
        <v>JAUFFRAUD</v>
      </c>
      <c r="R51" s="983"/>
      <c r="S51" s="948" t="s">
        <v>2</v>
      </c>
      <c r="T51" s="948"/>
      <c r="U51" s="982" t="str">
        <f ca="1">OFFSET('Séries-Speed100'!$A$11,N47,10)</f>
        <v>Richard</v>
      </c>
      <c r="V51" s="982"/>
      <c r="W51" s="293"/>
    </row>
    <row r="52" spans="1:23" ht="21" customHeight="1" x14ac:dyDescent="0.3">
      <c r="A52" s="138" t="str">
        <f>IF(COUNT('Séries-Speed100'!$A$11:$A$50)&gt;'Etiquette Speed100'!N47,"X","")</f>
        <v>X</v>
      </c>
      <c r="B52" s="291"/>
      <c r="C52" s="520" t="s">
        <v>258</v>
      </c>
      <c r="D52" s="520"/>
      <c r="E52" s="978" t="str">
        <f ca="1">OFFSET('Séries-Speed100'!$A$11,B47,11)</f>
        <v>Homme</v>
      </c>
      <c r="F52" s="978"/>
      <c r="G52" s="866" t="s">
        <v>270</v>
      </c>
      <c r="H52" s="866"/>
      <c r="I52" s="979" t="str">
        <f ca="1">OFFSET('Séries-Speed100'!$A$11,B47,8)</f>
        <v xml:space="preserve">N°4 </v>
      </c>
      <c r="J52" s="979"/>
      <c r="K52" s="293"/>
      <c r="M52" s="521"/>
      <c r="N52" s="291"/>
      <c r="O52" s="520" t="s">
        <v>258</v>
      </c>
      <c r="P52" s="520"/>
      <c r="Q52" s="980" t="str">
        <f ca="1">OFFSET('Séries-Speed100'!$A$11,N47,11)</f>
        <v>Homme</v>
      </c>
      <c r="R52" s="980"/>
      <c r="S52" s="866" t="s">
        <v>270</v>
      </c>
      <c r="T52" s="866"/>
      <c r="U52" s="979" t="str">
        <f ca="1">OFFSET('Séries-Speed100'!$A$11,N47,8)</f>
        <v xml:space="preserve">N°5 </v>
      </c>
      <c r="V52" s="979"/>
      <c r="W52" s="293"/>
    </row>
    <row r="53" spans="1:23" ht="18.75" x14ac:dyDescent="0.3">
      <c r="A53" s="138" t="str">
        <f>IF(COUNT('Séries-Speed100'!$A$11:$A$50)&gt;'Etiquette Speed100'!N47,"X","")</f>
        <v>X</v>
      </c>
      <c r="B53" s="291"/>
      <c r="C53" s="952" t="s">
        <v>68</v>
      </c>
      <c r="D53" s="952"/>
      <c r="E53" s="866" t="s">
        <v>69</v>
      </c>
      <c r="F53" s="866"/>
      <c r="G53" s="951">
        <f ca="1">OFFSET('Séries-Speed100'!$A$11,B47,2)</f>
        <v>0.53611111111111109</v>
      </c>
      <c r="H53" s="951"/>
      <c r="I53" s="951"/>
      <c r="J53" s="951"/>
      <c r="K53" s="293"/>
      <c r="M53" s="521"/>
      <c r="N53" s="291"/>
      <c r="O53" s="952" t="s">
        <v>68</v>
      </c>
      <c r="P53" s="952"/>
      <c r="Q53" s="866" t="s">
        <v>69</v>
      </c>
      <c r="R53" s="866"/>
      <c r="S53" s="951">
        <f ca="1">OFFSET('Séries-Speed100'!$A$11,N47,2)</f>
        <v>0.53611111111111109</v>
      </c>
      <c r="T53" s="951"/>
      <c r="U53" s="951"/>
      <c r="V53" s="951"/>
      <c r="W53" s="293"/>
    </row>
    <row r="54" spans="1:23" ht="18.75" x14ac:dyDescent="0.3">
      <c r="A54" s="138" t="str">
        <f>IF(COUNT('Séries-Speed100'!$A$11:$A$50)&gt;'Etiquette Speed100'!N47,"X","")</f>
        <v>X</v>
      </c>
      <c r="B54" s="291"/>
      <c r="C54" s="952"/>
      <c r="D54" s="952"/>
      <c r="E54" s="866" t="s">
        <v>70</v>
      </c>
      <c r="F54" s="866"/>
      <c r="G54" s="951">
        <f ca="1">OFFSET('Séries-Speed100'!$A$11,B47,3)</f>
        <v>0.55694444444444446</v>
      </c>
      <c r="H54" s="951"/>
      <c r="I54" s="951"/>
      <c r="J54" s="951"/>
      <c r="K54" s="293"/>
      <c r="M54" s="521"/>
      <c r="N54" s="291"/>
      <c r="O54" s="952"/>
      <c r="P54" s="952"/>
      <c r="Q54" s="866" t="s">
        <v>70</v>
      </c>
      <c r="R54" s="866"/>
      <c r="S54" s="951">
        <f ca="1">OFFSET('Séries-Speed100'!$A$11,N47,3)</f>
        <v>0.55694444444444446</v>
      </c>
      <c r="T54" s="951"/>
      <c r="U54" s="951"/>
      <c r="V54" s="951"/>
      <c r="W54" s="293"/>
    </row>
    <row r="55" spans="1:23" ht="18.75" x14ac:dyDescent="0.3">
      <c r="A55" s="138" t="str">
        <f>IF(COUNT('Séries-Speed100'!$A$11:$A$50)&gt;'Etiquette Speed100'!N47,"X","")</f>
        <v>X</v>
      </c>
      <c r="B55" s="291"/>
      <c r="C55" s="952"/>
      <c r="D55" s="952"/>
      <c r="E55" s="866" t="s">
        <v>257</v>
      </c>
      <c r="F55" s="866"/>
      <c r="G55" s="951">
        <f ca="1">OFFSET('Séries-Speed100'!$A$11,B47,4)</f>
        <v>0.55763888888888891</v>
      </c>
      <c r="H55" s="951"/>
      <c r="I55" s="951"/>
      <c r="J55" s="951"/>
      <c r="K55" s="293"/>
      <c r="M55" s="521"/>
      <c r="N55" s="291"/>
      <c r="O55" s="952"/>
      <c r="P55" s="952"/>
      <c r="Q55" s="866" t="s">
        <v>257</v>
      </c>
      <c r="R55" s="866"/>
      <c r="S55" s="951">
        <f ca="1">OFFSET('Séries-Speed100'!$A$11,N47,4)</f>
        <v>0.55763888888888891</v>
      </c>
      <c r="T55" s="951"/>
      <c r="U55" s="951"/>
      <c r="V55" s="951"/>
      <c r="W55" s="293"/>
    </row>
    <row r="56" spans="1:23" ht="21" x14ac:dyDescent="0.35">
      <c r="A56" s="138" t="str">
        <f>IF(COUNT('Séries-Speed100'!$A$11:$A$50)&gt;'Etiquette Speed100'!N47,"X","")</f>
        <v>X</v>
      </c>
      <c r="B56" s="291"/>
      <c r="C56" s="952"/>
      <c r="D56" s="952"/>
      <c r="E56" s="866" t="s">
        <v>71</v>
      </c>
      <c r="F56" s="866"/>
      <c r="G56" s="947">
        <f ca="1">OFFSET('Séries-Speed100'!$A$11,B47,5)</f>
        <v>0.55902777777777779</v>
      </c>
      <c r="H56" s="947"/>
      <c r="I56" s="947"/>
      <c r="J56" s="947"/>
      <c r="K56" s="293"/>
      <c r="M56" s="521"/>
      <c r="N56" s="291"/>
      <c r="O56" s="952"/>
      <c r="P56" s="952"/>
      <c r="Q56" s="866" t="s">
        <v>71</v>
      </c>
      <c r="R56" s="866"/>
      <c r="S56" s="947">
        <f ca="1">OFFSET('Séries-Speed100'!$A$11,N47,5)</f>
        <v>0.55902777777777779</v>
      </c>
      <c r="T56" s="947"/>
      <c r="U56" s="947"/>
      <c r="V56" s="947"/>
      <c r="W56" s="293"/>
    </row>
    <row r="57" spans="1:23" ht="15" customHeight="1" x14ac:dyDescent="0.35">
      <c r="A57" s="138" t="str">
        <f>IF(COUNT('Séries-Speed100'!$A$11:$A$50)&gt;'Etiquette Speed100'!N47,"X","")</f>
        <v>X</v>
      </c>
      <c r="B57" s="291"/>
      <c r="C57" s="931" t="s">
        <v>248</v>
      </c>
      <c r="D57" s="931"/>
      <c r="E57" s="948" t="str">
        <f ca="1">IF(E48="","",IF(OR(E48="DWF",E48="DNF"),"Distance","Temps"))</f>
        <v>Temps</v>
      </c>
      <c r="F57" s="948"/>
      <c r="G57" s="525">
        <f ca="1">OFFSET('Séries-Speed100'!$A$11,B47,18)</f>
        <v>1</v>
      </c>
      <c r="H57" s="524" t="str">
        <f ca="1">OFFSET('Séries-Speed100'!$A$11,B47,19)</f>
        <v>mn</v>
      </c>
      <c r="I57" s="526">
        <f ca="1">OFFSET('Séries-Speed100'!$A$11,B47,20)</f>
        <v>25</v>
      </c>
      <c r="J57" s="524" t="str">
        <f ca="1">OFFSET('Séries-Speed100'!$A$11,B47,21)</f>
        <v>s</v>
      </c>
      <c r="K57" s="293"/>
      <c r="M57" s="521"/>
      <c r="N57" s="291"/>
      <c r="O57" s="931" t="s">
        <v>248</v>
      </c>
      <c r="P57" s="931"/>
      <c r="Q57" s="948" t="str">
        <f ca="1">IF(Q48="","",IF(OR(Q48="DWF",Q48="DNF"),"Distance","Temps"))</f>
        <v>Temps</v>
      </c>
      <c r="R57" s="948"/>
      <c r="S57" s="525">
        <f ca="1">OFFSET('Séries-Speed100'!$A$11,N47,18)</f>
        <v>1</v>
      </c>
      <c r="T57" s="524" t="str">
        <f ca="1">OFFSET('Séries-Speed100'!$A$11,N47,19)</f>
        <v>mn</v>
      </c>
      <c r="U57" s="526">
        <f ca="1">OFFSET('Séries-Speed100'!$A$11,N47,20)</f>
        <v>15</v>
      </c>
      <c r="V57" s="524" t="str">
        <f ca="1">OFFSET('Séries-Speed100'!$A$11,N47,21)</f>
        <v>s</v>
      </c>
      <c r="W57" s="293"/>
    </row>
    <row r="58" spans="1:23" ht="15" customHeight="1" x14ac:dyDescent="0.3">
      <c r="A58" s="138" t="str">
        <f>IF(COUNT('Séries-Speed100'!$A$11:$A$50)&gt;'Etiquette Speed100'!N47,"X","")</f>
        <v>X</v>
      </c>
      <c r="B58" s="291"/>
      <c r="C58" s="931"/>
      <c r="D58" s="931"/>
      <c r="E58" s="933" t="s">
        <v>273</v>
      </c>
      <c r="F58" s="514" t="s">
        <v>271</v>
      </c>
      <c r="G58" s="528" t="str">
        <f ca="1">OFFSET('Séries-Speed100'!$A$11,B47,14)</f>
        <v>1</v>
      </c>
      <c r="H58" s="529" t="str">
        <f ca="1">OFFSET('Séries-Speed100'!$A$11,B47,15)</f>
        <v>mn</v>
      </c>
      <c r="I58" s="528" t="str">
        <f ca="1">OFFSET('Séries-Speed100'!$A$11,B47,16)</f>
        <v>15</v>
      </c>
      <c r="J58" s="529" t="str">
        <f ca="1">OFFSET('Séries-Speed100'!$A$11,B47,17)</f>
        <v>s</v>
      </c>
      <c r="K58" s="293"/>
      <c r="M58" s="521"/>
      <c r="N58" s="291"/>
      <c r="O58" s="931"/>
      <c r="P58" s="931"/>
      <c r="Q58" s="933" t="s">
        <v>273</v>
      </c>
      <c r="R58" s="514" t="s">
        <v>271</v>
      </c>
      <c r="S58" s="528" t="str">
        <f ca="1">OFFSET('Séries-Speed100'!$A$11,N47,14)</f>
        <v>1</v>
      </c>
      <c r="T58" s="529" t="str">
        <f ca="1">OFFSET('Séries-Speed100'!$A$11,N47,15)</f>
        <v>mn</v>
      </c>
      <c r="U58" s="528" t="str">
        <f ca="1">OFFSET('Séries-Speed100'!$A$11,N47,16)</f>
        <v>5</v>
      </c>
      <c r="V58" s="529" t="str">
        <f ca="1">OFFSET('Séries-Speed100'!$A$11,N47,17)</f>
        <v>s</v>
      </c>
      <c r="W58" s="293"/>
    </row>
    <row r="59" spans="1:23" ht="15" customHeight="1" x14ac:dyDescent="0.3">
      <c r="A59" s="138" t="str">
        <f>IF(COUNT('Séries-Speed100'!$A$11:$A$50)&gt;'Etiquette Speed100'!N47,"X","")</f>
        <v>X</v>
      </c>
      <c r="B59" s="291"/>
      <c r="C59" s="931"/>
      <c r="D59" s="931"/>
      <c r="E59" s="933"/>
      <c r="F59" s="514" t="s">
        <v>272</v>
      </c>
      <c r="G59" s="528" t="str">
        <f ca="1">OFFSET('Séries-Speed100'!$A$11,B47,22)</f>
        <v>1</v>
      </c>
      <c r="H59" s="529" t="str">
        <f ca="1">OFFSET('Séries-Speed100'!$A$11,B47,23)</f>
        <v>mn</v>
      </c>
      <c r="I59" s="528" t="str">
        <f ca="1">OFFSET('Séries-Speed100'!$A$11,B47,24)</f>
        <v>45</v>
      </c>
      <c r="J59" s="529" t="str">
        <f ca="1">OFFSET('Séries-Speed100'!$A$11,B47,25)</f>
        <v>s</v>
      </c>
      <c r="K59" s="293"/>
      <c r="M59" s="521"/>
      <c r="N59" s="291"/>
      <c r="O59" s="931"/>
      <c r="P59" s="931"/>
      <c r="Q59" s="933"/>
      <c r="R59" s="514" t="s">
        <v>272</v>
      </c>
      <c r="S59" s="528" t="str">
        <f ca="1">OFFSET('Séries-Speed100'!$A$11,N47,22)</f>
        <v>1</v>
      </c>
      <c r="T59" s="529" t="str">
        <f ca="1">OFFSET('Séries-Speed100'!$A$11,N47,23)</f>
        <v>mn</v>
      </c>
      <c r="U59" s="528" t="str">
        <f ca="1">OFFSET('Séries-Speed100'!$A$11,N47,24)</f>
        <v>35</v>
      </c>
      <c r="V59" s="529" t="str">
        <f ca="1">OFFSET('Séries-Speed100'!$A$11,N47,25)</f>
        <v>s</v>
      </c>
      <c r="W59" s="293"/>
    </row>
    <row r="60" spans="1:23" x14ac:dyDescent="0.25">
      <c r="A60" s="138" t="str">
        <f>IF(COUNT('Séries-Speed100'!$A$11:$A$50)&gt;'Etiquette Speed100'!N47,"X","")</f>
        <v>X</v>
      </c>
      <c r="B60" s="291"/>
      <c r="C60" s="945"/>
      <c r="D60" s="945"/>
      <c r="E60" s="945"/>
      <c r="F60" s="945"/>
      <c r="G60" s="945"/>
      <c r="H60" s="945"/>
      <c r="I60" s="945"/>
      <c r="J60" s="945"/>
      <c r="K60" s="293"/>
      <c r="M60" s="521"/>
      <c r="N60" s="291"/>
      <c r="O60" s="945"/>
      <c r="P60" s="945"/>
      <c r="Q60" s="945"/>
      <c r="R60" s="945"/>
      <c r="S60" s="945"/>
      <c r="T60" s="945"/>
      <c r="U60" s="945"/>
      <c r="V60" s="945"/>
      <c r="W60" s="293"/>
    </row>
    <row r="61" spans="1:23" ht="18.75" x14ac:dyDescent="0.3">
      <c r="A61" s="138" t="str">
        <f>IF(COUNT('Séries-Speed100'!$A$11:$A$50)&gt;'Etiquette Speed100'!N47,"X","")</f>
        <v>X</v>
      </c>
      <c r="B61" s="291"/>
      <c r="C61" s="946" t="s">
        <v>259</v>
      </c>
      <c r="D61" s="946"/>
      <c r="E61" s="946"/>
      <c r="F61" s="946"/>
      <c r="G61" s="946"/>
      <c r="H61" s="946"/>
      <c r="I61" s="946"/>
      <c r="J61" s="946"/>
      <c r="K61" s="293"/>
      <c r="M61" s="521"/>
      <c r="N61" s="291"/>
      <c r="O61" s="946" t="s">
        <v>259</v>
      </c>
      <c r="P61" s="946"/>
      <c r="Q61" s="946"/>
      <c r="R61" s="946"/>
      <c r="S61" s="946"/>
      <c r="T61" s="946"/>
      <c r="U61" s="946"/>
      <c r="V61" s="946"/>
      <c r="W61" s="293"/>
    </row>
    <row r="62" spans="1:23" ht="15.75" thickBot="1" x14ac:dyDescent="0.3">
      <c r="A62" s="138" t="str">
        <f>IF(COUNT('Séries-Speed100'!$A$11:$A$50)&gt;'Etiquette Speed100'!N47,"X","")</f>
        <v>X</v>
      </c>
      <c r="B62" s="291"/>
      <c r="C62" s="945"/>
      <c r="D62" s="945"/>
      <c r="E62" s="945"/>
      <c r="F62" s="945"/>
      <c r="G62" s="945"/>
      <c r="H62" s="945"/>
      <c r="I62" s="945"/>
      <c r="J62" s="945"/>
      <c r="K62" s="293"/>
      <c r="M62" s="521"/>
      <c r="N62" s="291"/>
      <c r="O62" s="945"/>
      <c r="P62" s="945"/>
      <c r="Q62" s="945"/>
      <c r="R62" s="945"/>
      <c r="S62" s="945"/>
      <c r="T62" s="945"/>
      <c r="U62" s="945"/>
      <c r="V62" s="945"/>
      <c r="W62" s="293"/>
    </row>
    <row r="63" spans="1:23" ht="15" customHeight="1" x14ac:dyDescent="0.25">
      <c r="A63" s="138" t="str">
        <f>IF(COUNT('Séries-Speed100'!$A$11:$A$50)&gt;'Etiquette Speed100'!N47,"X","")</f>
        <v>X</v>
      </c>
      <c r="B63" s="291"/>
      <c r="C63" s="976" t="s">
        <v>260</v>
      </c>
      <c r="D63" s="977"/>
      <c r="E63" s="959"/>
      <c r="F63" s="959"/>
      <c r="G63" s="959"/>
      <c r="H63" s="959"/>
      <c r="I63" s="959"/>
      <c r="J63" s="960"/>
      <c r="K63" s="293"/>
      <c r="M63" s="521"/>
      <c r="N63" s="291"/>
      <c r="O63" s="976" t="s">
        <v>260</v>
      </c>
      <c r="P63" s="977"/>
      <c r="Q63" s="959"/>
      <c r="R63" s="959"/>
      <c r="S63" s="959"/>
      <c r="T63" s="959"/>
      <c r="U63" s="959"/>
      <c r="V63" s="960"/>
      <c r="W63" s="293"/>
    </row>
    <row r="64" spans="1:23" x14ac:dyDescent="0.25">
      <c r="A64" s="138" t="str">
        <f>IF(COUNT('Séries-Speed100'!$A$11:$A$50)&gt;'Etiquette Speed100'!N47,"X","")</f>
        <v>X</v>
      </c>
      <c r="B64" s="291"/>
      <c r="C64" s="971"/>
      <c r="D64" s="972"/>
      <c r="E64" s="949"/>
      <c r="F64" s="949"/>
      <c r="G64" s="949"/>
      <c r="H64" s="949"/>
      <c r="I64" s="949"/>
      <c r="J64" s="950"/>
      <c r="K64" s="293"/>
      <c r="M64" s="521"/>
      <c r="N64" s="291"/>
      <c r="O64" s="971"/>
      <c r="P64" s="972"/>
      <c r="Q64" s="949"/>
      <c r="R64" s="949"/>
      <c r="S64" s="949"/>
      <c r="T64" s="949"/>
      <c r="U64" s="949"/>
      <c r="V64" s="950"/>
      <c r="W64" s="293"/>
    </row>
    <row r="65" spans="1:23" ht="15.75" thickBot="1" x14ac:dyDescent="0.3">
      <c r="A65" s="138" t="str">
        <f>IF(COUNT('Séries-Speed100'!$A$11:$A$50)&gt;'Etiquette Speed100'!N47,"X","")</f>
        <v>X</v>
      </c>
      <c r="B65" s="291"/>
      <c r="C65" s="292"/>
      <c r="D65" s="292"/>
      <c r="E65" s="292"/>
      <c r="F65" s="292"/>
      <c r="G65" s="292"/>
      <c r="H65" s="292"/>
      <c r="I65" s="292"/>
      <c r="J65" s="292"/>
      <c r="K65" s="293"/>
      <c r="M65" s="521"/>
      <c r="N65" s="291"/>
      <c r="O65" s="292"/>
      <c r="P65" s="292"/>
      <c r="Q65" s="292"/>
      <c r="R65" s="292"/>
      <c r="S65" s="292"/>
      <c r="T65" s="292"/>
      <c r="U65" s="292"/>
      <c r="V65" s="292"/>
      <c r="W65" s="293"/>
    </row>
    <row r="66" spans="1:23" ht="15" customHeight="1" x14ac:dyDescent="0.25">
      <c r="A66" s="138" t="str">
        <f>IF(COUNT('Séries-Speed100'!$A$11:$A$50)&gt;'Etiquette Speed100'!N47,"X","")</f>
        <v>X</v>
      </c>
      <c r="B66" s="291"/>
      <c r="C66" s="894" t="s">
        <v>132</v>
      </c>
      <c r="D66" s="880" t="s">
        <v>133</v>
      </c>
      <c r="E66" s="871"/>
      <c r="F66" s="871"/>
      <c r="G66" s="871"/>
      <c r="H66" s="871"/>
      <c r="I66" s="959"/>
      <c r="J66" s="960"/>
      <c r="K66" s="293"/>
      <c r="M66" s="521"/>
      <c r="N66" s="291"/>
      <c r="O66" s="894" t="s">
        <v>132</v>
      </c>
      <c r="P66" s="880" t="s">
        <v>133</v>
      </c>
      <c r="Q66" s="871"/>
      <c r="R66" s="871"/>
      <c r="S66" s="871"/>
      <c r="T66" s="871"/>
      <c r="U66" s="959"/>
      <c r="V66" s="960"/>
      <c r="W66" s="293"/>
    </row>
    <row r="67" spans="1:23" x14ac:dyDescent="0.25">
      <c r="A67" s="138" t="str">
        <f>IF(COUNT('Séries-Speed100'!$A$11:$A$50)&gt;'Etiquette Speed100'!N47,"X","")</f>
        <v>X</v>
      </c>
      <c r="B67" s="291"/>
      <c r="C67" s="895"/>
      <c r="D67" s="859" t="s">
        <v>134</v>
      </c>
      <c r="E67" s="864"/>
      <c r="F67" s="864"/>
      <c r="G67" s="864"/>
      <c r="H67" s="864"/>
      <c r="I67" s="949"/>
      <c r="J67" s="950"/>
      <c r="K67" s="293"/>
      <c r="M67" s="521"/>
      <c r="N67" s="291"/>
      <c r="O67" s="895"/>
      <c r="P67" s="859" t="s">
        <v>134</v>
      </c>
      <c r="Q67" s="864"/>
      <c r="R67" s="864"/>
      <c r="S67" s="864"/>
      <c r="T67" s="864"/>
      <c r="U67" s="949"/>
      <c r="V67" s="950"/>
      <c r="W67" s="293"/>
    </row>
    <row r="68" spans="1:23" x14ac:dyDescent="0.25">
      <c r="A68" s="138" t="str">
        <f>IF(COUNT('Séries-Speed100'!$A$11:$A$50)&gt;'Etiquette Speed100'!N47,"X","")</f>
        <v>X</v>
      </c>
      <c r="B68" s="291"/>
      <c r="C68" s="895"/>
      <c r="D68" s="859" t="s">
        <v>135</v>
      </c>
      <c r="E68" s="864"/>
      <c r="F68" s="864"/>
      <c r="G68" s="864"/>
      <c r="H68" s="864"/>
      <c r="I68" s="949"/>
      <c r="J68" s="950"/>
      <c r="K68" s="293"/>
      <c r="M68" s="521"/>
      <c r="N68" s="291"/>
      <c r="O68" s="895"/>
      <c r="P68" s="859" t="s">
        <v>135</v>
      </c>
      <c r="Q68" s="864"/>
      <c r="R68" s="864"/>
      <c r="S68" s="864"/>
      <c r="T68" s="864"/>
      <c r="U68" s="949"/>
      <c r="V68" s="950"/>
      <c r="W68" s="293"/>
    </row>
    <row r="69" spans="1:23" x14ac:dyDescent="0.25">
      <c r="A69" s="138" t="str">
        <f>IF(COUNT('Séries-Speed100'!$A$11:$A$50)&gt;'Etiquette Speed100'!N47,"X","")</f>
        <v>X</v>
      </c>
      <c r="B69" s="291"/>
      <c r="C69" s="895"/>
      <c r="D69" s="859" t="s">
        <v>136</v>
      </c>
      <c r="E69" s="864"/>
      <c r="F69" s="864"/>
      <c r="G69" s="864"/>
      <c r="H69" s="864"/>
      <c r="I69" s="949"/>
      <c r="J69" s="950"/>
      <c r="K69" s="293"/>
      <c r="M69" s="521"/>
      <c r="N69" s="291"/>
      <c r="O69" s="895"/>
      <c r="P69" s="859" t="s">
        <v>136</v>
      </c>
      <c r="Q69" s="864"/>
      <c r="R69" s="864"/>
      <c r="S69" s="864"/>
      <c r="T69" s="864"/>
      <c r="U69" s="949"/>
      <c r="V69" s="950"/>
      <c r="W69" s="293"/>
    </row>
    <row r="70" spans="1:23" x14ac:dyDescent="0.25">
      <c r="A70" s="138" t="str">
        <f>IF(COUNT('Séries-Speed100'!$A$11:$A$50)&gt;'Etiquette Speed100'!N47,"X","")</f>
        <v>X</v>
      </c>
      <c r="B70" s="291"/>
      <c r="C70" s="895"/>
      <c r="D70" s="859" t="s">
        <v>137</v>
      </c>
      <c r="E70" s="864"/>
      <c r="F70" s="864"/>
      <c r="G70" s="864"/>
      <c r="H70" s="864"/>
      <c r="I70" s="949"/>
      <c r="J70" s="950"/>
      <c r="K70" s="293"/>
      <c r="M70" s="521"/>
      <c r="N70" s="291"/>
      <c r="O70" s="895"/>
      <c r="P70" s="859" t="s">
        <v>137</v>
      </c>
      <c r="Q70" s="864"/>
      <c r="R70" s="864"/>
      <c r="S70" s="864"/>
      <c r="T70" s="864"/>
      <c r="U70" s="949"/>
      <c r="V70" s="950"/>
      <c r="W70" s="293"/>
    </row>
    <row r="71" spans="1:23" x14ac:dyDescent="0.25">
      <c r="A71" s="138" t="str">
        <f>IF(COUNT('Séries-Speed100'!$A$11:$A$50)&gt;'Etiquette Speed100'!N47,"X","")</f>
        <v>X</v>
      </c>
      <c r="B71" s="291"/>
      <c r="C71" s="895"/>
      <c r="D71" s="967" t="s">
        <v>138</v>
      </c>
      <c r="E71" s="968"/>
      <c r="F71" s="968"/>
      <c r="G71" s="968"/>
      <c r="H71" s="968"/>
      <c r="I71" s="949"/>
      <c r="J71" s="950"/>
      <c r="K71" s="293"/>
      <c r="M71" s="521"/>
      <c r="N71" s="291"/>
      <c r="O71" s="895"/>
      <c r="P71" s="967" t="s">
        <v>138</v>
      </c>
      <c r="Q71" s="968"/>
      <c r="R71" s="968"/>
      <c r="S71" s="968"/>
      <c r="T71" s="968"/>
      <c r="U71" s="949"/>
      <c r="V71" s="950"/>
      <c r="W71" s="293"/>
    </row>
    <row r="72" spans="1:23" ht="15" customHeight="1" thickBot="1" x14ac:dyDescent="0.3">
      <c r="A72" s="138" t="str">
        <f>IF(COUNT('Séries-Speed100'!$A$11:$A$50)&gt;'Etiquette Speed100'!N47,"X","")</f>
        <v>X</v>
      </c>
      <c r="B72" s="291"/>
      <c r="C72" s="896"/>
      <c r="D72" s="1055" t="s">
        <v>274</v>
      </c>
      <c r="E72" s="1056"/>
      <c r="F72" s="1056"/>
      <c r="G72" s="1056"/>
      <c r="H72" s="967"/>
      <c r="I72" s="1057"/>
      <c r="J72" s="1058"/>
      <c r="K72" s="293"/>
      <c r="M72" s="521"/>
      <c r="N72" s="291"/>
      <c r="O72" s="896"/>
      <c r="P72" s="1055" t="s">
        <v>274</v>
      </c>
      <c r="Q72" s="1056"/>
      <c r="R72" s="1056"/>
      <c r="S72" s="1056"/>
      <c r="T72" s="967"/>
      <c r="U72" s="1057"/>
      <c r="V72" s="1058"/>
      <c r="W72" s="293"/>
    </row>
    <row r="73" spans="1:23" x14ac:dyDescent="0.25">
      <c r="A73" s="138" t="str">
        <f>IF(COUNT('Séries-Speed100'!$A$11:$A$50)&gt;'Etiquette Speed100'!N47,"X","")</f>
        <v>X</v>
      </c>
      <c r="B73" s="291"/>
      <c r="C73" s="894" t="s">
        <v>145</v>
      </c>
      <c r="D73" s="1053" t="s">
        <v>146</v>
      </c>
      <c r="E73" s="1054"/>
      <c r="F73" s="1054"/>
      <c r="G73" s="1054"/>
      <c r="H73" s="1054"/>
      <c r="I73" s="959"/>
      <c r="J73" s="960"/>
      <c r="K73" s="293"/>
      <c r="M73" s="521"/>
      <c r="N73" s="291"/>
      <c r="O73" s="894" t="s">
        <v>145</v>
      </c>
      <c r="P73" s="1053" t="s">
        <v>146</v>
      </c>
      <c r="Q73" s="1054"/>
      <c r="R73" s="1054"/>
      <c r="S73" s="1054"/>
      <c r="T73" s="1054"/>
      <c r="U73" s="959"/>
      <c r="V73" s="960"/>
      <c r="W73" s="293"/>
    </row>
    <row r="74" spans="1:23" x14ac:dyDescent="0.25">
      <c r="A74" s="138" t="str">
        <f>IF(COUNT('Séries-Speed100'!$A$11:$A$50)&gt;'Etiquette Speed100'!N47,"X","")</f>
        <v>X</v>
      </c>
      <c r="B74" s="291"/>
      <c r="C74" s="895"/>
      <c r="D74" s="1048" t="s">
        <v>147</v>
      </c>
      <c r="E74" s="1049"/>
      <c r="F74" s="1049"/>
      <c r="G74" s="1049"/>
      <c r="H74" s="1050"/>
      <c r="I74" s="949"/>
      <c r="J74" s="950"/>
      <c r="K74" s="293"/>
      <c r="M74" s="521"/>
      <c r="N74" s="291"/>
      <c r="O74" s="895"/>
      <c r="P74" s="1048" t="s">
        <v>147</v>
      </c>
      <c r="Q74" s="1049"/>
      <c r="R74" s="1049"/>
      <c r="S74" s="1049"/>
      <c r="T74" s="1050"/>
      <c r="U74" s="949"/>
      <c r="V74" s="950"/>
      <c r="W74" s="293"/>
    </row>
    <row r="75" spans="1:23" x14ac:dyDescent="0.25">
      <c r="A75" s="138" t="str">
        <f>IF(COUNT('Séries-Speed100'!$A$11:$A$50)&gt;'Etiquette Speed100'!N47,"X","")</f>
        <v>X</v>
      </c>
      <c r="B75" s="291"/>
      <c r="C75" s="895"/>
      <c r="D75" s="1048" t="s">
        <v>148</v>
      </c>
      <c r="E75" s="1049"/>
      <c r="F75" s="1049"/>
      <c r="G75" s="1049"/>
      <c r="H75" s="1050"/>
      <c r="I75" s="949"/>
      <c r="J75" s="950"/>
      <c r="K75" s="293"/>
      <c r="M75" s="521"/>
      <c r="N75" s="291"/>
      <c r="O75" s="895"/>
      <c r="P75" s="1048" t="s">
        <v>148</v>
      </c>
      <c r="Q75" s="1049"/>
      <c r="R75" s="1049"/>
      <c r="S75" s="1049"/>
      <c r="T75" s="1050"/>
      <c r="U75" s="949"/>
      <c r="V75" s="950"/>
      <c r="W75" s="293"/>
    </row>
    <row r="76" spans="1:23" x14ac:dyDescent="0.25">
      <c r="A76" s="138" t="str">
        <f>IF(COUNT('Séries-Speed100'!$A$11:$A$50)&gt;'Etiquette Speed100'!N47,"X","")</f>
        <v>X</v>
      </c>
      <c r="B76" s="291"/>
      <c r="C76" s="895"/>
      <c r="D76" s="1048" t="s">
        <v>149</v>
      </c>
      <c r="E76" s="1049"/>
      <c r="F76" s="1049"/>
      <c r="G76" s="1049"/>
      <c r="H76" s="1050"/>
      <c r="I76" s="949"/>
      <c r="J76" s="950"/>
      <c r="K76" s="293"/>
      <c r="M76" s="521"/>
      <c r="N76" s="291"/>
      <c r="O76" s="895"/>
      <c r="P76" s="1048" t="s">
        <v>149</v>
      </c>
      <c r="Q76" s="1049"/>
      <c r="R76" s="1049"/>
      <c r="S76" s="1049"/>
      <c r="T76" s="1050"/>
      <c r="U76" s="949"/>
      <c r="V76" s="950"/>
      <c r="W76" s="293"/>
    </row>
    <row r="77" spans="1:23" x14ac:dyDescent="0.25">
      <c r="A77" s="138" t="str">
        <f>IF(COUNT('Séries-Speed100'!$A$11:$A$50)&gt;'Etiquette Speed100'!N47,"X","")</f>
        <v>X</v>
      </c>
      <c r="B77" s="291"/>
      <c r="C77" s="895"/>
      <c r="D77" s="1048" t="s">
        <v>150</v>
      </c>
      <c r="E77" s="1049"/>
      <c r="F77" s="1049"/>
      <c r="G77" s="1049"/>
      <c r="H77" s="1050"/>
      <c r="I77" s="949"/>
      <c r="J77" s="950"/>
      <c r="K77" s="293"/>
      <c r="M77" s="521"/>
      <c r="N77" s="291"/>
      <c r="O77" s="895"/>
      <c r="P77" s="1048" t="s">
        <v>150</v>
      </c>
      <c r="Q77" s="1049"/>
      <c r="R77" s="1049"/>
      <c r="S77" s="1049"/>
      <c r="T77" s="1050"/>
      <c r="U77" s="949"/>
      <c r="V77" s="950"/>
      <c r="W77" s="293"/>
    </row>
    <row r="78" spans="1:23" x14ac:dyDescent="0.25">
      <c r="A78" s="138" t="str">
        <f>IF(COUNT('Séries-Speed100'!$A$11:$A$50)&gt;'Etiquette Speed100'!N47,"X","")</f>
        <v>X</v>
      </c>
      <c r="B78" s="291"/>
      <c r="C78" s="895"/>
      <c r="D78" s="1048" t="s">
        <v>151</v>
      </c>
      <c r="E78" s="1049"/>
      <c r="F78" s="1049"/>
      <c r="G78" s="1049"/>
      <c r="H78" s="1050"/>
      <c r="I78" s="949"/>
      <c r="J78" s="950"/>
      <c r="K78" s="293"/>
      <c r="M78" s="521"/>
      <c r="N78" s="291"/>
      <c r="O78" s="895"/>
      <c r="P78" s="1048" t="s">
        <v>151</v>
      </c>
      <c r="Q78" s="1049"/>
      <c r="R78" s="1049"/>
      <c r="S78" s="1049"/>
      <c r="T78" s="1050"/>
      <c r="U78" s="949"/>
      <c r="V78" s="950"/>
      <c r="W78" s="293"/>
    </row>
    <row r="79" spans="1:23" ht="21" customHeight="1" thickBot="1" x14ac:dyDescent="0.3">
      <c r="A79" s="138" t="str">
        <f>IF(COUNT('Séries-Speed100'!$A$11:$A$50)&gt;'Etiquette Speed100'!N47,"X","")</f>
        <v>X</v>
      </c>
      <c r="B79" s="291"/>
      <c r="C79" s="896"/>
      <c r="D79" s="1045" t="s">
        <v>152</v>
      </c>
      <c r="E79" s="1046"/>
      <c r="F79" s="1046"/>
      <c r="G79" s="1046"/>
      <c r="H79" s="1047"/>
      <c r="I79" s="954"/>
      <c r="J79" s="955"/>
      <c r="K79" s="293"/>
      <c r="M79" s="521"/>
      <c r="N79" s="291"/>
      <c r="O79" s="896"/>
      <c r="P79" s="1045" t="s">
        <v>152</v>
      </c>
      <c r="Q79" s="1046"/>
      <c r="R79" s="1046"/>
      <c r="S79" s="1046"/>
      <c r="T79" s="1047"/>
      <c r="U79" s="954"/>
      <c r="V79" s="955"/>
      <c r="W79" s="293"/>
    </row>
    <row r="80" spans="1:23" ht="21" customHeight="1" x14ac:dyDescent="0.25">
      <c r="A80" s="138" t="str">
        <f>IF(COUNT('Séries-Speed100'!$A$11:$A$50)&gt;'Etiquette Speed100'!N47,"X","")</f>
        <v>X</v>
      </c>
      <c r="B80" s="291"/>
      <c r="C80" s="894" t="s">
        <v>126</v>
      </c>
      <c r="D80" s="1051" t="s">
        <v>128</v>
      </c>
      <c r="E80" s="1052"/>
      <c r="F80" s="963"/>
      <c r="G80" s="278" t="s">
        <v>266</v>
      </c>
      <c r="H80" s="278"/>
      <c r="I80" s="965"/>
      <c r="J80" s="966"/>
      <c r="K80" s="293"/>
      <c r="M80" s="521"/>
      <c r="N80" s="291"/>
      <c r="O80" s="894" t="s">
        <v>126</v>
      </c>
      <c r="P80" s="1051" t="s">
        <v>128</v>
      </c>
      <c r="Q80" s="1052"/>
      <c r="R80" s="963"/>
      <c r="S80" s="278" t="s">
        <v>266</v>
      </c>
      <c r="T80" s="278"/>
      <c r="U80" s="965"/>
      <c r="V80" s="966"/>
      <c r="W80" s="293"/>
    </row>
    <row r="81" spans="1:23" ht="21" customHeight="1" x14ac:dyDescent="0.25">
      <c r="A81" s="138" t="str">
        <f>IF(COUNT('Séries-Speed100'!$A$11:$A$50)&gt;'Etiquette Speed100'!N47,"X","")</f>
        <v>X</v>
      </c>
      <c r="B81" s="291"/>
      <c r="C81" s="895"/>
      <c r="D81" s="857" t="s">
        <v>264</v>
      </c>
      <c r="E81" s="858"/>
      <c r="F81" s="859"/>
      <c r="G81" s="110" t="s">
        <v>265</v>
      </c>
      <c r="H81" s="110"/>
      <c r="I81" s="949"/>
      <c r="J81" s="950"/>
      <c r="K81" s="293"/>
      <c r="M81" s="521"/>
      <c r="N81" s="291"/>
      <c r="O81" s="895"/>
      <c r="P81" s="857" t="s">
        <v>264</v>
      </c>
      <c r="Q81" s="858"/>
      <c r="R81" s="859"/>
      <c r="S81" s="110" t="s">
        <v>265</v>
      </c>
      <c r="T81" s="110"/>
      <c r="U81" s="949"/>
      <c r="V81" s="950"/>
      <c r="W81" s="293"/>
    </row>
    <row r="82" spans="1:23" ht="21" customHeight="1" thickBot="1" x14ac:dyDescent="0.3">
      <c r="A82" s="138" t="str">
        <f>IF(COUNT('Séries-Speed100'!$A$11:$A$50)&gt;'Etiquette Speed100'!N47,"X","")</f>
        <v>X</v>
      </c>
      <c r="B82" s="291"/>
      <c r="C82" s="896"/>
      <c r="D82" s="512" t="s">
        <v>268</v>
      </c>
      <c r="E82" s="517"/>
      <c r="F82" s="517"/>
      <c r="G82" s="3" t="s">
        <v>164</v>
      </c>
      <c r="H82" s="3"/>
      <c r="I82" s="954"/>
      <c r="J82" s="955"/>
      <c r="K82" s="293"/>
      <c r="M82" s="521"/>
      <c r="N82" s="291"/>
      <c r="O82" s="896"/>
      <c r="P82" s="512" t="s">
        <v>268</v>
      </c>
      <c r="Q82" s="517"/>
      <c r="R82" s="517"/>
      <c r="S82" s="3" t="s">
        <v>164</v>
      </c>
      <c r="T82" s="3"/>
      <c r="U82" s="954"/>
      <c r="V82" s="955"/>
      <c r="W82" s="293"/>
    </row>
    <row r="83" spans="1:23" ht="15.75" thickBot="1" x14ac:dyDescent="0.3">
      <c r="A83" s="138" t="str">
        <f>IF(COUNT('Séries-Speed100'!$A$11:$A$50)&gt;'Etiquette Speed100'!N47,"X","")</f>
        <v>X</v>
      </c>
      <c r="B83" s="291"/>
      <c r="C83" s="292"/>
      <c r="D83" s="292"/>
      <c r="E83" s="292"/>
      <c r="F83" s="292"/>
      <c r="G83" s="292"/>
      <c r="H83" s="292"/>
      <c r="I83" s="292"/>
      <c r="J83" s="292"/>
      <c r="K83" s="293"/>
      <c r="M83" s="521"/>
      <c r="N83" s="291"/>
      <c r="O83" s="292"/>
      <c r="P83" s="292"/>
      <c r="Q83" s="292"/>
      <c r="R83" s="292"/>
      <c r="S83" s="292"/>
      <c r="T83" s="292"/>
      <c r="U83" s="292"/>
      <c r="V83" s="292"/>
      <c r="W83" s="293"/>
    </row>
    <row r="84" spans="1:23" ht="15" customHeight="1" x14ac:dyDescent="0.3">
      <c r="A84" s="138" t="str">
        <f>IF(COUNT('Séries-Speed100'!$A$11:$A$50)&gt;'Etiquette Speed100'!N47,"X","")</f>
        <v>X</v>
      </c>
      <c r="B84" s="291"/>
      <c r="C84" s="901" t="s">
        <v>269</v>
      </c>
      <c r="D84" s="902"/>
      <c r="E84" s="902"/>
      <c r="F84" s="902"/>
      <c r="G84" s="902"/>
      <c r="H84" s="902"/>
      <c r="I84" s="902"/>
      <c r="J84" s="903"/>
      <c r="K84" s="293"/>
      <c r="M84" s="521"/>
      <c r="N84" s="291"/>
      <c r="O84" s="901" t="s">
        <v>269</v>
      </c>
      <c r="P84" s="902"/>
      <c r="Q84" s="902"/>
      <c r="R84" s="902"/>
      <c r="S84" s="902"/>
      <c r="T84" s="902"/>
      <c r="U84" s="902"/>
      <c r="V84" s="903"/>
      <c r="W84" s="293"/>
    </row>
    <row r="85" spans="1:23" x14ac:dyDescent="0.25">
      <c r="A85" s="138" t="str">
        <f>IF(COUNT('Séries-Speed100'!$A$11:$A$50)&gt;'Etiquette Speed100'!N47,"X","")</f>
        <v>X</v>
      </c>
      <c r="B85" s="291"/>
      <c r="C85" s="904"/>
      <c r="D85" s="905"/>
      <c r="E85" s="905"/>
      <c r="F85" s="905"/>
      <c r="G85" s="905"/>
      <c r="H85" s="905"/>
      <c r="I85" s="905"/>
      <c r="J85" s="906"/>
      <c r="K85" s="293"/>
      <c r="M85" s="521"/>
      <c r="N85" s="291"/>
      <c r="O85" s="904"/>
      <c r="P85" s="905"/>
      <c r="Q85" s="905"/>
      <c r="R85" s="905"/>
      <c r="S85" s="905"/>
      <c r="T85" s="905"/>
      <c r="U85" s="905"/>
      <c r="V85" s="906"/>
      <c r="W85" s="293"/>
    </row>
    <row r="86" spans="1:23" x14ac:dyDescent="0.25">
      <c r="A86" s="138" t="str">
        <f>IF(COUNT('Séries-Speed100'!$A$11:$A$50)&gt;'Etiquette Speed100'!N47,"X","")</f>
        <v>X</v>
      </c>
      <c r="B86" s="291"/>
      <c r="C86" s="907"/>
      <c r="D86" s="908"/>
      <c r="E86" s="908"/>
      <c r="F86" s="908"/>
      <c r="G86" s="908"/>
      <c r="H86" s="908"/>
      <c r="I86" s="908"/>
      <c r="J86" s="909"/>
      <c r="K86" s="293"/>
      <c r="M86" s="521"/>
      <c r="N86" s="291"/>
      <c r="O86" s="907"/>
      <c r="P86" s="908"/>
      <c r="Q86" s="908"/>
      <c r="R86" s="908"/>
      <c r="S86" s="908"/>
      <c r="T86" s="908"/>
      <c r="U86" s="908"/>
      <c r="V86" s="909"/>
      <c r="W86" s="293"/>
    </row>
    <row r="87" spans="1:23" ht="15" customHeight="1" x14ac:dyDescent="0.25">
      <c r="A87" s="138" t="str">
        <f>IF(COUNT('Séries-Speed100'!$A$11:$A$50)&gt;'Etiquette Speed100'!N47,"X","")</f>
        <v>X</v>
      </c>
      <c r="B87" s="291"/>
      <c r="C87" s="907"/>
      <c r="D87" s="908"/>
      <c r="E87" s="908"/>
      <c r="F87" s="908"/>
      <c r="G87" s="908"/>
      <c r="H87" s="908"/>
      <c r="I87" s="908"/>
      <c r="J87" s="909"/>
      <c r="K87" s="293"/>
      <c r="M87" s="521"/>
      <c r="N87" s="291"/>
      <c r="O87" s="907"/>
      <c r="P87" s="908"/>
      <c r="Q87" s="908"/>
      <c r="R87" s="908"/>
      <c r="S87" s="908"/>
      <c r="T87" s="908"/>
      <c r="U87" s="908"/>
      <c r="V87" s="909"/>
      <c r="W87" s="293"/>
    </row>
    <row r="88" spans="1:23" ht="15.75" thickBot="1" x14ac:dyDescent="0.3">
      <c r="A88" s="138" t="str">
        <f>IF(COUNT('Séries-Speed100'!$A$11:$A$50)&gt;'Etiquette Speed100'!N47,"X","")</f>
        <v>X</v>
      </c>
      <c r="B88" s="291"/>
      <c r="C88" s="910"/>
      <c r="D88" s="911"/>
      <c r="E88" s="911"/>
      <c r="F88" s="911"/>
      <c r="G88" s="911"/>
      <c r="H88" s="911"/>
      <c r="I88" s="911"/>
      <c r="J88" s="912"/>
      <c r="K88" s="293"/>
      <c r="M88" s="521"/>
      <c r="N88" s="291"/>
      <c r="O88" s="910"/>
      <c r="P88" s="911"/>
      <c r="Q88" s="911"/>
      <c r="R88" s="911"/>
      <c r="S88" s="911"/>
      <c r="T88" s="911"/>
      <c r="U88" s="911"/>
      <c r="V88" s="912"/>
      <c r="W88" s="293"/>
    </row>
    <row r="89" spans="1:23" ht="15.75" thickBot="1" x14ac:dyDescent="0.3">
      <c r="A89" s="138" t="str">
        <f>IF(COUNT('Séries-Speed100'!$A$11:$A$50)&gt;'Etiquette Speed100'!N47,"X","")</f>
        <v>X</v>
      </c>
      <c r="B89" s="294"/>
      <c r="C89" s="295"/>
      <c r="D89" s="295"/>
      <c r="E89" s="295"/>
      <c r="F89" s="295"/>
      <c r="G89" s="295"/>
      <c r="H89" s="295"/>
      <c r="I89" s="295"/>
      <c r="J89" s="295"/>
      <c r="K89" s="296"/>
      <c r="M89" s="521"/>
      <c r="N89" s="294"/>
      <c r="O89" s="295"/>
      <c r="P89" s="295"/>
      <c r="Q89" s="295"/>
      <c r="R89" s="295"/>
      <c r="S89" s="295"/>
      <c r="T89" s="295"/>
      <c r="U89" s="295"/>
      <c r="V89" s="295"/>
      <c r="W89" s="296"/>
    </row>
    <row r="90" spans="1:23" ht="15" customHeight="1" x14ac:dyDescent="0.25">
      <c r="A90" s="138" t="str">
        <f>IF(COUNT('Séries-Speed100'!$A$11:$A$50)&gt;'Etiquette Speed100'!N47,"X","")</f>
        <v>X</v>
      </c>
      <c r="B90" s="535"/>
      <c r="C90" s="535"/>
      <c r="D90" s="535"/>
      <c r="E90" s="535"/>
      <c r="F90" s="535"/>
      <c r="G90" s="535"/>
      <c r="H90" s="535"/>
      <c r="I90" s="535"/>
      <c r="J90" s="535"/>
      <c r="K90" s="535"/>
      <c r="L90" s="522"/>
      <c r="M90" s="523"/>
      <c r="N90" s="535"/>
      <c r="O90" s="535"/>
      <c r="P90" s="535"/>
      <c r="Q90" s="535"/>
      <c r="R90" s="535"/>
      <c r="S90" s="535"/>
      <c r="T90" s="535"/>
      <c r="U90" s="535"/>
      <c r="V90" s="535"/>
      <c r="W90" s="535"/>
    </row>
    <row r="91" spans="1:23" ht="15" customHeight="1" thickBot="1" x14ac:dyDescent="0.3">
      <c r="A91" s="138" t="str">
        <f>IF(COUNT('Séries-Speed100'!$A$11:$A$50)&gt;'Etiquette Speed100'!N137,"X","")</f>
        <v>X</v>
      </c>
      <c r="M91" s="521"/>
    </row>
    <row r="92" spans="1:23" x14ac:dyDescent="0.25">
      <c r="A92" s="138" t="str">
        <f>IF(COUNT('Séries-Speed100'!$A$11:$A$50)&gt;'Etiquette Speed100'!N137,"X","")</f>
        <v>X</v>
      </c>
      <c r="B92" s="137">
        <f>N47+1</f>
        <v>4</v>
      </c>
      <c r="C92" s="289"/>
      <c r="D92" s="289"/>
      <c r="E92" s="289"/>
      <c r="F92" s="289"/>
      <c r="G92" s="289"/>
      <c r="H92" s="289"/>
      <c r="I92" s="289"/>
      <c r="J92" s="289"/>
      <c r="K92" s="290"/>
      <c r="M92" s="521"/>
      <c r="N92" s="137">
        <f>B92+1</f>
        <v>5</v>
      </c>
      <c r="O92" s="289"/>
      <c r="P92" s="289"/>
      <c r="Q92" s="289"/>
      <c r="R92" s="289"/>
      <c r="S92" s="289"/>
      <c r="T92" s="289"/>
      <c r="U92" s="289"/>
      <c r="V92" s="289"/>
      <c r="W92" s="290"/>
    </row>
    <row r="93" spans="1:23" ht="23.25" x14ac:dyDescent="0.35">
      <c r="A93" s="138" t="str">
        <f>IF(COUNT('Séries-Speed100'!$A$11:$A$50)&gt;'Etiquette Speed100'!N137,"X","")</f>
        <v>X</v>
      </c>
      <c r="B93" s="291"/>
      <c r="C93" s="931" t="s">
        <v>246</v>
      </c>
      <c r="D93" s="931"/>
      <c r="E93" s="953" t="str">
        <f ca="1">OFFSET('Séries-Speed100'!$A$11,B92,13)</f>
        <v>Speed 100</v>
      </c>
      <c r="F93" s="953"/>
      <c r="G93" s="953"/>
      <c r="H93" s="953"/>
      <c r="I93" s="953"/>
      <c r="J93" s="953"/>
      <c r="K93" s="293"/>
      <c r="M93" s="521"/>
      <c r="N93" s="291"/>
      <c r="O93" s="931" t="s">
        <v>246</v>
      </c>
      <c r="P93" s="931"/>
      <c r="Q93" s="953" t="str">
        <f ca="1">OFFSET('Séries-Speed100'!$A$11,N92,13)</f>
        <v>Speed 100</v>
      </c>
      <c r="R93" s="953"/>
      <c r="S93" s="953"/>
      <c r="T93" s="953"/>
      <c r="U93" s="953"/>
      <c r="V93" s="953"/>
      <c r="W93" s="293"/>
    </row>
    <row r="94" spans="1:23" x14ac:dyDescent="0.25">
      <c r="A94" s="138" t="str">
        <f>IF(COUNT('Séries-Speed100'!$A$11:$A$50)&gt;'Etiquette Speed100'!N137,"X","")</f>
        <v>X</v>
      </c>
      <c r="B94" s="291"/>
      <c r="C94" s="945"/>
      <c r="D94" s="945"/>
      <c r="E94" s="945"/>
      <c r="F94" s="945"/>
      <c r="G94" s="945"/>
      <c r="H94" s="945"/>
      <c r="I94" s="945"/>
      <c r="J94" s="945"/>
      <c r="K94" s="293"/>
      <c r="M94" s="521"/>
      <c r="N94" s="291"/>
      <c r="O94" s="945"/>
      <c r="P94" s="945"/>
      <c r="Q94" s="945"/>
      <c r="R94" s="945"/>
      <c r="S94" s="945"/>
      <c r="T94" s="945"/>
      <c r="U94" s="945"/>
      <c r="V94" s="945"/>
      <c r="W94" s="293"/>
    </row>
    <row r="95" spans="1:23" ht="21" x14ac:dyDescent="0.35">
      <c r="A95" s="138" t="str">
        <f>IF(COUNT('Séries-Speed100'!$A$11:$A$50)&gt;'Etiquette Speed100'!N137,"X","")</f>
        <v>X</v>
      </c>
      <c r="B95" s="291"/>
      <c r="C95" s="931" t="s">
        <v>39</v>
      </c>
      <c r="D95" s="931"/>
      <c r="E95" s="932">
        <f ca="1">OFFSET('Séries-Speed100'!$A$11,B92,0)</f>
        <v>2</v>
      </c>
      <c r="F95" s="932"/>
      <c r="G95" s="948" t="s">
        <v>67</v>
      </c>
      <c r="H95" s="948"/>
      <c r="I95" s="932">
        <f ca="1">OFFSET('Séries-Speed100'!$A$11,B92,6)</f>
        <v>1</v>
      </c>
      <c r="J95" s="932"/>
      <c r="K95" s="293"/>
      <c r="M95" s="521"/>
      <c r="N95" s="291"/>
      <c r="O95" s="931" t="s">
        <v>39</v>
      </c>
      <c r="P95" s="931"/>
      <c r="Q95" s="932">
        <f ca="1">OFFSET('Séries-Speed100'!$A$11,N92,0)</f>
        <v>2</v>
      </c>
      <c r="R95" s="932"/>
      <c r="S95" s="948" t="s">
        <v>67</v>
      </c>
      <c r="T95" s="948"/>
      <c r="U95" s="932">
        <f ca="1">OFFSET('Séries-Speed100'!$A$11,N92,6)</f>
        <v>2</v>
      </c>
      <c r="V95" s="932"/>
      <c r="W95" s="293"/>
    </row>
    <row r="96" spans="1:23" ht="23.25" x14ac:dyDescent="0.35">
      <c r="A96" s="138" t="str">
        <f>IF(COUNT('Séries-Speed100'!$A$11:$A$50)&gt;'Etiquette Speed100'!N137,"X","")</f>
        <v>X</v>
      </c>
      <c r="B96" s="291"/>
      <c r="C96" s="931" t="s">
        <v>1</v>
      </c>
      <c r="D96" s="931"/>
      <c r="E96" s="981" t="str">
        <f ca="1">OFFSET('Séries-Speed100'!$A$11,B92,9)</f>
        <v>BUZET</v>
      </c>
      <c r="F96" s="981"/>
      <c r="G96" s="948" t="s">
        <v>2</v>
      </c>
      <c r="H96" s="948"/>
      <c r="I96" s="982" t="str">
        <f ca="1">OFFSET('Séries-Speed100'!$A$11,B92,10)</f>
        <v>François</v>
      </c>
      <c r="J96" s="982"/>
      <c r="K96" s="293"/>
      <c r="M96" s="521"/>
      <c r="N96" s="291"/>
      <c r="O96" s="931" t="s">
        <v>1</v>
      </c>
      <c r="P96" s="931"/>
      <c r="Q96" s="981" t="str">
        <f ca="1">OFFSET('Séries-Speed100'!$A$11,N92,9)</f>
        <v>BORGAT</v>
      </c>
      <c r="R96" s="981"/>
      <c r="S96" s="948" t="s">
        <v>2</v>
      </c>
      <c r="T96" s="948"/>
      <c r="U96" s="982" t="str">
        <f ca="1">OFFSET('Séries-Speed100'!$A$11,N92,10)</f>
        <v>Anne</v>
      </c>
      <c r="V96" s="982"/>
      <c r="W96" s="293"/>
    </row>
    <row r="97" spans="1:23" ht="21" customHeight="1" x14ac:dyDescent="0.3">
      <c r="A97" s="138" t="str">
        <f>IF(COUNT('Séries-Speed100'!$A$11:$A$50)&gt;'Etiquette Speed100'!N137,"X","")</f>
        <v>X</v>
      </c>
      <c r="B97" s="291"/>
      <c r="C97" s="520" t="s">
        <v>258</v>
      </c>
      <c r="D97" s="520"/>
      <c r="E97" s="979" t="str">
        <f ca="1">OFFSET('Séries-Speed100'!$A$11,B92,11)</f>
        <v>Homme</v>
      </c>
      <c r="F97" s="979"/>
      <c r="G97" s="866" t="s">
        <v>270</v>
      </c>
      <c r="H97" s="866"/>
      <c r="I97" s="979" t="str">
        <f ca="1">OFFSET('Séries-Speed100'!$A$11,B92,8)</f>
        <v xml:space="preserve">N°3 </v>
      </c>
      <c r="J97" s="979"/>
      <c r="K97" s="293"/>
      <c r="M97" s="521"/>
      <c r="N97" s="291"/>
      <c r="O97" s="520" t="s">
        <v>258</v>
      </c>
      <c r="P97" s="520"/>
      <c r="Q97" s="979" t="str">
        <f ca="1">OFFSET('Séries-Speed100'!$A$11,N92,11)</f>
        <v>Femme</v>
      </c>
      <c r="R97" s="979"/>
      <c r="S97" s="866" t="s">
        <v>270</v>
      </c>
      <c r="T97" s="866"/>
      <c r="U97" s="979" t="str">
        <f ca="1">OFFSET('Séries-Speed100'!$A$11,N92,8)</f>
        <v xml:space="preserve">N°2 </v>
      </c>
      <c r="V97" s="979"/>
      <c r="W97" s="293"/>
    </row>
    <row r="98" spans="1:23" ht="18.75" x14ac:dyDescent="0.3">
      <c r="A98" s="138" t="str">
        <f>IF(COUNT('Séries-Speed100'!$A$11:$A$50)&gt;'Etiquette Speed100'!N137,"X","")</f>
        <v>X</v>
      </c>
      <c r="B98" s="291"/>
      <c r="C98" s="952" t="s">
        <v>68</v>
      </c>
      <c r="D98" s="952"/>
      <c r="E98" s="866" t="s">
        <v>69</v>
      </c>
      <c r="F98" s="866"/>
      <c r="G98" s="951">
        <f ca="1">OFFSET('Séries-Speed100'!$A$11,B92,2)</f>
        <v>0.54097222222222219</v>
      </c>
      <c r="H98" s="951"/>
      <c r="I98" s="951"/>
      <c r="J98" s="951"/>
      <c r="K98" s="293"/>
      <c r="M98" s="521"/>
      <c r="N98" s="291"/>
      <c r="O98" s="952" t="s">
        <v>68</v>
      </c>
      <c r="P98" s="952"/>
      <c r="Q98" s="866" t="s">
        <v>69</v>
      </c>
      <c r="R98" s="866"/>
      <c r="S98" s="951">
        <f ca="1">OFFSET('Séries-Speed100'!$A$11,N92,2)</f>
        <v>0.54097222222222219</v>
      </c>
      <c r="T98" s="951"/>
      <c r="U98" s="951"/>
      <c r="V98" s="951"/>
      <c r="W98" s="293"/>
    </row>
    <row r="99" spans="1:23" ht="18.75" x14ac:dyDescent="0.3">
      <c r="A99" s="138" t="str">
        <f>IF(COUNT('Séries-Speed100'!$A$11:$A$50)&gt;'Etiquette Speed100'!N137,"X","")</f>
        <v>X</v>
      </c>
      <c r="B99" s="291"/>
      <c r="C99" s="952"/>
      <c r="D99" s="952"/>
      <c r="E99" s="866" t="s">
        <v>70</v>
      </c>
      <c r="F99" s="866"/>
      <c r="G99" s="951">
        <f ca="1">OFFSET('Séries-Speed100'!$A$11,B92,3)</f>
        <v>0.56180555555555556</v>
      </c>
      <c r="H99" s="951"/>
      <c r="I99" s="951"/>
      <c r="J99" s="951"/>
      <c r="K99" s="293"/>
      <c r="M99" s="521"/>
      <c r="N99" s="291"/>
      <c r="O99" s="952"/>
      <c r="P99" s="952"/>
      <c r="Q99" s="866" t="s">
        <v>70</v>
      </c>
      <c r="R99" s="866"/>
      <c r="S99" s="951">
        <f ca="1">OFFSET('Séries-Speed100'!$A$11,N92,3)</f>
        <v>0.56180555555555556</v>
      </c>
      <c r="T99" s="951"/>
      <c r="U99" s="951"/>
      <c r="V99" s="951"/>
      <c r="W99" s="293"/>
    </row>
    <row r="100" spans="1:23" ht="18.75" x14ac:dyDescent="0.3">
      <c r="A100" s="138" t="str">
        <f>IF(COUNT('Séries-Speed100'!$A$11:$A$50)&gt;'Etiquette Speed100'!N137,"X","")</f>
        <v>X</v>
      </c>
      <c r="B100" s="291"/>
      <c r="C100" s="952"/>
      <c r="D100" s="952"/>
      <c r="E100" s="866" t="s">
        <v>257</v>
      </c>
      <c r="F100" s="866"/>
      <c r="G100" s="951">
        <f ca="1">OFFSET('Séries-Speed100'!$A$11,B92,4)</f>
        <v>0.5625</v>
      </c>
      <c r="H100" s="951"/>
      <c r="I100" s="951"/>
      <c r="J100" s="951"/>
      <c r="K100" s="293"/>
      <c r="M100" s="521"/>
      <c r="N100" s="291"/>
      <c r="O100" s="952"/>
      <c r="P100" s="952"/>
      <c r="Q100" s="866" t="s">
        <v>257</v>
      </c>
      <c r="R100" s="866"/>
      <c r="S100" s="951">
        <f ca="1">OFFSET('Séries-Speed100'!$A$11,N92,4)</f>
        <v>0.5625</v>
      </c>
      <c r="T100" s="951"/>
      <c r="U100" s="951"/>
      <c r="V100" s="951"/>
      <c r="W100" s="293"/>
    </row>
    <row r="101" spans="1:23" ht="21" x14ac:dyDescent="0.35">
      <c r="A101" s="138" t="str">
        <f>IF(COUNT('Séries-Speed100'!$A$11:$A$50)&gt;'Etiquette Speed100'!N137,"X","")</f>
        <v>X</v>
      </c>
      <c r="B101" s="291"/>
      <c r="C101" s="952"/>
      <c r="D101" s="952"/>
      <c r="E101" s="866" t="s">
        <v>71</v>
      </c>
      <c r="F101" s="866"/>
      <c r="G101" s="947">
        <f ca="1">OFFSET('Séries-Speed100'!$A$11,B92,5)</f>
        <v>0.56388888888888888</v>
      </c>
      <c r="H101" s="947"/>
      <c r="I101" s="947"/>
      <c r="J101" s="947"/>
      <c r="K101" s="293"/>
      <c r="M101" s="521"/>
      <c r="N101" s="291"/>
      <c r="O101" s="952"/>
      <c r="P101" s="952"/>
      <c r="Q101" s="866" t="s">
        <v>71</v>
      </c>
      <c r="R101" s="866"/>
      <c r="S101" s="947">
        <f ca="1">OFFSET('Séries-Speed100'!$A$11,N92,5)</f>
        <v>0.56388888888888888</v>
      </c>
      <c r="T101" s="947"/>
      <c r="U101" s="947"/>
      <c r="V101" s="947"/>
      <c r="W101" s="293"/>
    </row>
    <row r="102" spans="1:23" ht="15" customHeight="1" x14ac:dyDescent="0.35">
      <c r="A102" s="138" t="str">
        <f>IF(COUNT('Séries-Speed100'!$A$11:$A$50)&gt;'Etiquette Speed100'!N137,"X","")</f>
        <v>X</v>
      </c>
      <c r="B102" s="291"/>
      <c r="C102" s="931" t="s">
        <v>248</v>
      </c>
      <c r="D102" s="931"/>
      <c r="E102" s="948" t="str">
        <f ca="1">IF(E93="","",IF(OR(E93="DWF",E93="DNF"),"Distance","Temps"))</f>
        <v>Temps</v>
      </c>
      <c r="F102" s="948"/>
      <c r="G102" s="525">
        <f ca="1">OFFSET('Séries-Speed100'!$A$11,B92,18)</f>
        <v>1</v>
      </c>
      <c r="H102" s="524" t="str">
        <f ca="1">OFFSET('Séries-Speed100'!$A$11,B92,19)</f>
        <v>mn</v>
      </c>
      <c r="I102" s="526">
        <f ca="1">OFFSET('Séries-Speed100'!$A$11,B92,20)</f>
        <v>15</v>
      </c>
      <c r="J102" s="524" t="str">
        <f ca="1">OFFSET('Séries-Speed100'!$A$11,B92,21)</f>
        <v>s</v>
      </c>
      <c r="K102" s="293"/>
      <c r="M102" s="521"/>
      <c r="N102" s="291"/>
      <c r="O102" s="931" t="s">
        <v>248</v>
      </c>
      <c r="P102" s="931"/>
      <c r="Q102" s="948" t="str">
        <f ca="1">IF(Q93="","",IF(OR(Q93="DWF",Q93="DNF"),"Distance","Temps"))</f>
        <v>Temps</v>
      </c>
      <c r="R102" s="948"/>
      <c r="S102" s="525">
        <f ca="1">OFFSET('Séries-Speed100'!$A$11,N92,18)</f>
        <v>1</v>
      </c>
      <c r="T102" s="524" t="str">
        <f ca="1">OFFSET('Séries-Speed100'!$A$11,N92,19)</f>
        <v>mn</v>
      </c>
      <c r="U102" s="526">
        <f ca="1">OFFSET('Séries-Speed100'!$A$11,N92,20)</f>
        <v>10</v>
      </c>
      <c r="V102" s="524" t="str">
        <f ca="1">OFFSET('Séries-Speed100'!$A$11,N92,21)</f>
        <v>s</v>
      </c>
      <c r="W102" s="293"/>
    </row>
    <row r="103" spans="1:23" ht="15" customHeight="1" x14ac:dyDescent="0.3">
      <c r="A103" s="138" t="str">
        <f>IF(COUNT('Séries-Speed100'!$A$11:$A$50)&gt;'Etiquette Speed100'!N137,"X","")</f>
        <v>X</v>
      </c>
      <c r="B103" s="291"/>
      <c r="C103" s="931"/>
      <c r="D103" s="931"/>
      <c r="E103" s="933" t="s">
        <v>273</v>
      </c>
      <c r="F103" s="514" t="s">
        <v>271</v>
      </c>
      <c r="G103" s="528" t="str">
        <f ca="1">OFFSET('Séries-Speed100'!$A$11,B92,14)</f>
        <v>0</v>
      </c>
      <c r="H103" s="529" t="str">
        <f ca="1">OFFSET('Séries-Speed100'!$A$11,B92,15)</f>
        <v>mn</v>
      </c>
      <c r="I103" s="528">
        <f ca="1">OFFSET('Séries-Speed100'!$A$11,B92,16)</f>
        <v>55</v>
      </c>
      <c r="J103" s="529" t="str">
        <f ca="1">OFFSET('Séries-Speed100'!$A$11,B92,17)</f>
        <v>s</v>
      </c>
      <c r="K103" s="293"/>
      <c r="M103" s="521"/>
      <c r="N103" s="291"/>
      <c r="O103" s="931"/>
      <c r="P103" s="931"/>
      <c r="Q103" s="933" t="s">
        <v>273</v>
      </c>
      <c r="R103" s="514" t="s">
        <v>271</v>
      </c>
      <c r="S103" s="528" t="str">
        <f ca="1">OFFSET('Séries-Speed100'!$A$11,N92,14)</f>
        <v>1</v>
      </c>
      <c r="T103" s="529" t="str">
        <f ca="1">OFFSET('Séries-Speed100'!$A$11,N92,15)</f>
        <v>mn</v>
      </c>
      <c r="U103" s="528" t="str">
        <f ca="1">OFFSET('Séries-Speed100'!$A$11,N92,16)</f>
        <v/>
      </c>
      <c r="V103" s="529" t="str">
        <f ca="1">OFFSET('Séries-Speed100'!$A$11,N92,17)</f>
        <v>s</v>
      </c>
      <c r="W103" s="293"/>
    </row>
    <row r="104" spans="1:23" ht="15" customHeight="1" x14ac:dyDescent="0.3">
      <c r="A104" s="138" t="str">
        <f>IF(COUNT('Séries-Speed100'!$A$11:$A$50)&gt;'Etiquette Speed100'!N137,"X","")</f>
        <v>X</v>
      </c>
      <c r="B104" s="291"/>
      <c r="C104" s="931"/>
      <c r="D104" s="931"/>
      <c r="E104" s="933"/>
      <c r="F104" s="514" t="s">
        <v>272</v>
      </c>
      <c r="G104" s="528">
        <f ca="1">OFFSET('Séries-Speed100'!$A$11,B92,22)</f>
        <v>1</v>
      </c>
      <c r="H104" s="529" t="str">
        <f ca="1">OFFSET('Séries-Speed100'!$A$11,B92,23)</f>
        <v>mn</v>
      </c>
      <c r="I104" s="528">
        <f ca="1">OFFSET('Séries-Speed100'!$A$11,B92,24)</f>
        <v>35</v>
      </c>
      <c r="J104" s="529" t="str">
        <f ca="1">OFFSET('Séries-Speed100'!$A$11,B92,25)</f>
        <v>s</v>
      </c>
      <c r="K104" s="293"/>
      <c r="M104" s="521"/>
      <c r="N104" s="291"/>
      <c r="O104" s="931"/>
      <c r="P104" s="931"/>
      <c r="Q104" s="933"/>
      <c r="R104" s="514" t="s">
        <v>272</v>
      </c>
      <c r="S104" s="528" t="str">
        <f ca="1">OFFSET('Séries-Speed100'!$A$11,N92,22)</f>
        <v>1</v>
      </c>
      <c r="T104" s="529" t="str">
        <f ca="1">OFFSET('Séries-Speed100'!$A$11,N92,23)</f>
        <v>mn</v>
      </c>
      <c r="U104" s="528" t="str">
        <f ca="1">OFFSET('Séries-Speed100'!$A$11,N92,24)</f>
        <v>30</v>
      </c>
      <c r="V104" s="529" t="str">
        <f ca="1">OFFSET('Séries-Speed100'!$A$11,N92,25)</f>
        <v>s</v>
      </c>
      <c r="W104" s="293"/>
    </row>
    <row r="105" spans="1:23" x14ac:dyDescent="0.25">
      <c r="A105" s="138" t="str">
        <f>IF(COUNT('Séries-Speed100'!$A$11:$A$50)&gt;'Etiquette Speed100'!N137,"X","")</f>
        <v>X</v>
      </c>
      <c r="B105" s="291"/>
      <c r="C105" s="945"/>
      <c r="D105" s="945"/>
      <c r="E105" s="945"/>
      <c r="F105" s="945"/>
      <c r="G105" s="945"/>
      <c r="H105" s="945"/>
      <c r="I105" s="945"/>
      <c r="J105" s="945"/>
      <c r="K105" s="293"/>
      <c r="M105" s="521"/>
      <c r="N105" s="291"/>
      <c r="O105" s="945"/>
      <c r="P105" s="945"/>
      <c r="Q105" s="945"/>
      <c r="R105" s="945"/>
      <c r="S105" s="945"/>
      <c r="T105" s="945"/>
      <c r="U105" s="945"/>
      <c r="V105" s="945"/>
      <c r="W105" s="293"/>
    </row>
    <row r="106" spans="1:23" ht="18.75" x14ac:dyDescent="0.3">
      <c r="A106" s="138" t="str">
        <f>IF(COUNT('Séries-Speed100'!$A$11:$A$50)&gt;'Etiquette Speed100'!N137,"X","")</f>
        <v>X</v>
      </c>
      <c r="B106" s="291"/>
      <c r="C106" s="946" t="s">
        <v>259</v>
      </c>
      <c r="D106" s="946"/>
      <c r="E106" s="946"/>
      <c r="F106" s="946"/>
      <c r="G106" s="946"/>
      <c r="H106" s="946"/>
      <c r="I106" s="946"/>
      <c r="J106" s="946"/>
      <c r="K106" s="293"/>
      <c r="M106" s="521"/>
      <c r="N106" s="291"/>
      <c r="O106" s="946" t="s">
        <v>259</v>
      </c>
      <c r="P106" s="946"/>
      <c r="Q106" s="946"/>
      <c r="R106" s="946"/>
      <c r="S106" s="946"/>
      <c r="T106" s="946"/>
      <c r="U106" s="946"/>
      <c r="V106" s="946"/>
      <c r="W106" s="293"/>
    </row>
    <row r="107" spans="1:23" ht="15.75" thickBot="1" x14ac:dyDescent="0.3">
      <c r="A107" s="138" t="str">
        <f>IF(COUNT('Séries-Speed100'!$A$11:$A$50)&gt;'Etiquette Speed100'!N137,"X","")</f>
        <v>X</v>
      </c>
      <c r="B107" s="291"/>
      <c r="C107" s="945"/>
      <c r="D107" s="945"/>
      <c r="E107" s="945"/>
      <c r="F107" s="945"/>
      <c r="G107" s="945"/>
      <c r="H107" s="945"/>
      <c r="I107" s="945"/>
      <c r="J107" s="945"/>
      <c r="K107" s="293"/>
      <c r="M107" s="521"/>
      <c r="N107" s="291"/>
      <c r="O107" s="945"/>
      <c r="P107" s="945"/>
      <c r="Q107" s="945"/>
      <c r="R107" s="945"/>
      <c r="S107" s="945"/>
      <c r="T107" s="945"/>
      <c r="U107" s="945"/>
      <c r="V107" s="945"/>
      <c r="W107" s="293"/>
    </row>
    <row r="108" spans="1:23" ht="15" customHeight="1" x14ac:dyDescent="0.25">
      <c r="A108" s="138" t="str">
        <f>IF(COUNT('Séries-Speed100'!$A$11:$A$50)&gt;'Etiquette Speed100'!N137,"X","")</f>
        <v>X</v>
      </c>
      <c r="B108" s="291"/>
      <c r="C108" s="976" t="s">
        <v>260</v>
      </c>
      <c r="D108" s="977"/>
      <c r="E108" s="959"/>
      <c r="F108" s="959"/>
      <c r="G108" s="959"/>
      <c r="H108" s="959"/>
      <c r="I108" s="959"/>
      <c r="J108" s="960"/>
      <c r="K108" s="293"/>
      <c r="M108" s="521"/>
      <c r="N108" s="291"/>
      <c r="O108" s="976" t="s">
        <v>260</v>
      </c>
      <c r="P108" s="977"/>
      <c r="Q108" s="959"/>
      <c r="R108" s="959"/>
      <c r="S108" s="959"/>
      <c r="T108" s="959"/>
      <c r="U108" s="959"/>
      <c r="V108" s="960"/>
      <c r="W108" s="293"/>
    </row>
    <row r="109" spans="1:23" x14ac:dyDescent="0.25">
      <c r="A109" s="138" t="str">
        <f>IF(COUNT('Séries-Speed100'!$A$11:$A$50)&gt;'Etiquette Speed100'!N137,"X","")</f>
        <v>X</v>
      </c>
      <c r="B109" s="291"/>
      <c r="C109" s="971"/>
      <c r="D109" s="972"/>
      <c r="E109" s="949"/>
      <c r="F109" s="949"/>
      <c r="G109" s="949"/>
      <c r="H109" s="949"/>
      <c r="I109" s="949"/>
      <c r="J109" s="950"/>
      <c r="K109" s="293"/>
      <c r="M109" s="521"/>
      <c r="N109" s="291"/>
      <c r="O109" s="971"/>
      <c r="P109" s="972"/>
      <c r="Q109" s="949"/>
      <c r="R109" s="949"/>
      <c r="S109" s="949"/>
      <c r="T109" s="949"/>
      <c r="U109" s="949"/>
      <c r="V109" s="950"/>
      <c r="W109" s="293"/>
    </row>
    <row r="110" spans="1:23" ht="15.75" thickBot="1" x14ac:dyDescent="0.3">
      <c r="A110" s="138" t="str">
        <f>IF(COUNT('Séries-Speed100'!$A$11:$A$50)&gt;'Etiquette Speed100'!N137,"X","")</f>
        <v>X</v>
      </c>
      <c r="B110" s="291"/>
      <c r="C110" s="292"/>
      <c r="D110" s="292"/>
      <c r="E110" s="292"/>
      <c r="F110" s="292"/>
      <c r="G110" s="292"/>
      <c r="H110" s="292"/>
      <c r="I110" s="292"/>
      <c r="J110" s="292"/>
      <c r="K110" s="293"/>
      <c r="M110" s="521"/>
      <c r="N110" s="291"/>
      <c r="O110" s="292"/>
      <c r="P110" s="292"/>
      <c r="Q110" s="292"/>
      <c r="R110" s="292"/>
      <c r="S110" s="292"/>
      <c r="T110" s="292"/>
      <c r="U110" s="292"/>
      <c r="V110" s="292"/>
      <c r="W110" s="293"/>
    </row>
    <row r="111" spans="1:23" ht="15" customHeight="1" x14ac:dyDescent="0.25">
      <c r="A111" s="138" t="str">
        <f>IF(COUNT('Séries-Speed100'!$A$11:$A$50)&gt;'Etiquette Speed100'!N137,"X","")</f>
        <v>X</v>
      </c>
      <c r="B111" s="291"/>
      <c r="C111" s="894" t="s">
        <v>132</v>
      </c>
      <c r="D111" s="880" t="s">
        <v>133</v>
      </c>
      <c r="E111" s="871"/>
      <c r="F111" s="871"/>
      <c r="G111" s="871"/>
      <c r="H111" s="871"/>
      <c r="I111" s="959"/>
      <c r="J111" s="960"/>
      <c r="K111" s="293"/>
      <c r="M111" s="521"/>
      <c r="N111" s="291"/>
      <c r="O111" s="894" t="s">
        <v>132</v>
      </c>
      <c r="P111" s="880" t="s">
        <v>133</v>
      </c>
      <c r="Q111" s="871"/>
      <c r="R111" s="871"/>
      <c r="S111" s="871"/>
      <c r="T111" s="871"/>
      <c r="U111" s="959"/>
      <c r="V111" s="960"/>
      <c r="W111" s="293"/>
    </row>
    <row r="112" spans="1:23" x14ac:dyDescent="0.25">
      <c r="A112" s="138" t="str">
        <f>IF(COUNT('Séries-Speed100'!$A$11:$A$50)&gt;'Etiquette Speed100'!N137,"X","")</f>
        <v>X</v>
      </c>
      <c r="B112" s="291"/>
      <c r="C112" s="895"/>
      <c r="D112" s="859" t="s">
        <v>134</v>
      </c>
      <c r="E112" s="864"/>
      <c r="F112" s="864"/>
      <c r="G112" s="864"/>
      <c r="H112" s="864"/>
      <c r="I112" s="949"/>
      <c r="J112" s="950"/>
      <c r="K112" s="293"/>
      <c r="M112" s="521"/>
      <c r="N112" s="291"/>
      <c r="O112" s="895"/>
      <c r="P112" s="859" t="s">
        <v>134</v>
      </c>
      <c r="Q112" s="864"/>
      <c r="R112" s="864"/>
      <c r="S112" s="864"/>
      <c r="T112" s="864"/>
      <c r="U112" s="949"/>
      <c r="V112" s="950"/>
      <c r="W112" s="293"/>
    </row>
    <row r="113" spans="1:23" x14ac:dyDescent="0.25">
      <c r="A113" s="138" t="str">
        <f>IF(COUNT('Séries-Speed100'!$A$11:$A$50)&gt;'Etiquette Speed100'!N137,"X","")</f>
        <v>X</v>
      </c>
      <c r="B113" s="291"/>
      <c r="C113" s="895"/>
      <c r="D113" s="859" t="s">
        <v>135</v>
      </c>
      <c r="E113" s="864"/>
      <c r="F113" s="864"/>
      <c r="G113" s="864"/>
      <c r="H113" s="864"/>
      <c r="I113" s="949"/>
      <c r="J113" s="950"/>
      <c r="K113" s="293"/>
      <c r="M113" s="521"/>
      <c r="N113" s="291"/>
      <c r="O113" s="895"/>
      <c r="P113" s="859" t="s">
        <v>135</v>
      </c>
      <c r="Q113" s="864"/>
      <c r="R113" s="864"/>
      <c r="S113" s="864"/>
      <c r="T113" s="864"/>
      <c r="U113" s="949"/>
      <c r="V113" s="950"/>
      <c r="W113" s="293"/>
    </row>
    <row r="114" spans="1:23" x14ac:dyDescent="0.25">
      <c r="A114" s="138" t="str">
        <f>IF(COUNT('Séries-Speed100'!$A$11:$A$50)&gt;'Etiquette Speed100'!N137,"X","")</f>
        <v>X</v>
      </c>
      <c r="B114" s="291"/>
      <c r="C114" s="895"/>
      <c r="D114" s="859" t="s">
        <v>136</v>
      </c>
      <c r="E114" s="864"/>
      <c r="F114" s="864"/>
      <c r="G114" s="864"/>
      <c r="H114" s="864"/>
      <c r="I114" s="949"/>
      <c r="J114" s="950"/>
      <c r="K114" s="293"/>
      <c r="M114" s="521"/>
      <c r="N114" s="291"/>
      <c r="O114" s="895"/>
      <c r="P114" s="859" t="s">
        <v>136</v>
      </c>
      <c r="Q114" s="864"/>
      <c r="R114" s="864"/>
      <c r="S114" s="864"/>
      <c r="T114" s="864"/>
      <c r="U114" s="949"/>
      <c r="V114" s="950"/>
      <c r="W114" s="293"/>
    </row>
    <row r="115" spans="1:23" x14ac:dyDescent="0.25">
      <c r="A115" s="138" t="str">
        <f>IF(COUNT('Séries-Speed100'!$A$11:$A$50)&gt;'Etiquette Speed100'!N137,"X","")</f>
        <v>X</v>
      </c>
      <c r="B115" s="291"/>
      <c r="C115" s="895"/>
      <c r="D115" s="859" t="s">
        <v>137</v>
      </c>
      <c r="E115" s="864"/>
      <c r="F115" s="864"/>
      <c r="G115" s="864"/>
      <c r="H115" s="864"/>
      <c r="I115" s="949"/>
      <c r="J115" s="950"/>
      <c r="K115" s="293"/>
      <c r="M115" s="521"/>
      <c r="N115" s="291"/>
      <c r="O115" s="895"/>
      <c r="P115" s="859" t="s">
        <v>137</v>
      </c>
      <c r="Q115" s="864"/>
      <c r="R115" s="864"/>
      <c r="S115" s="864"/>
      <c r="T115" s="864"/>
      <c r="U115" s="949"/>
      <c r="V115" s="950"/>
      <c r="W115" s="293"/>
    </row>
    <row r="116" spans="1:23" x14ac:dyDescent="0.25">
      <c r="A116" s="138" t="str">
        <f>IF(COUNT('Séries-Speed100'!$A$11:$A$50)&gt;'Etiquette Speed100'!N137,"X","")</f>
        <v>X</v>
      </c>
      <c r="B116" s="291"/>
      <c r="C116" s="895"/>
      <c r="D116" s="967" t="s">
        <v>138</v>
      </c>
      <c r="E116" s="968"/>
      <c r="F116" s="968"/>
      <c r="G116" s="968"/>
      <c r="H116" s="968"/>
      <c r="I116" s="949"/>
      <c r="J116" s="950"/>
      <c r="K116" s="293"/>
      <c r="M116" s="521"/>
      <c r="N116" s="291"/>
      <c r="O116" s="895"/>
      <c r="P116" s="967" t="s">
        <v>138</v>
      </c>
      <c r="Q116" s="968"/>
      <c r="R116" s="968"/>
      <c r="S116" s="968"/>
      <c r="T116" s="968"/>
      <c r="U116" s="949"/>
      <c r="V116" s="950"/>
      <c r="W116" s="293"/>
    </row>
    <row r="117" spans="1:23" ht="15" customHeight="1" thickBot="1" x14ac:dyDescent="0.3">
      <c r="A117" s="138" t="str">
        <f>IF(COUNT('Séries-Speed100'!$A$11:$A$50)&gt;'Etiquette Speed100'!N137,"X","")</f>
        <v>X</v>
      </c>
      <c r="B117" s="291"/>
      <c r="C117" s="896"/>
      <c r="D117" s="1055" t="s">
        <v>274</v>
      </c>
      <c r="E117" s="1056"/>
      <c r="F117" s="1056"/>
      <c r="G117" s="1056"/>
      <c r="H117" s="967"/>
      <c r="I117" s="1057"/>
      <c r="J117" s="1058"/>
      <c r="K117" s="293"/>
      <c r="M117" s="521"/>
      <c r="N117" s="291"/>
      <c r="O117" s="896"/>
      <c r="P117" s="1055" t="s">
        <v>274</v>
      </c>
      <c r="Q117" s="1056"/>
      <c r="R117" s="1056"/>
      <c r="S117" s="1056"/>
      <c r="T117" s="967"/>
      <c r="U117" s="1057"/>
      <c r="V117" s="1058"/>
      <c r="W117" s="293"/>
    </row>
    <row r="118" spans="1:23" x14ac:dyDescent="0.25">
      <c r="A118" s="138" t="str">
        <f>IF(COUNT('Séries-Speed100'!$A$11:$A$50)&gt;'Etiquette Speed100'!N137,"X","")</f>
        <v>X</v>
      </c>
      <c r="B118" s="291"/>
      <c r="C118" s="894" t="s">
        <v>145</v>
      </c>
      <c r="D118" s="1053" t="s">
        <v>146</v>
      </c>
      <c r="E118" s="1054"/>
      <c r="F118" s="1054"/>
      <c r="G118" s="1054"/>
      <c r="H118" s="1054"/>
      <c r="I118" s="959"/>
      <c r="J118" s="960"/>
      <c r="K118" s="293"/>
      <c r="M118" s="521"/>
      <c r="N118" s="291"/>
      <c r="O118" s="894" t="s">
        <v>145</v>
      </c>
      <c r="P118" s="1053" t="s">
        <v>146</v>
      </c>
      <c r="Q118" s="1054"/>
      <c r="R118" s="1054"/>
      <c r="S118" s="1054"/>
      <c r="T118" s="1054"/>
      <c r="U118" s="959"/>
      <c r="V118" s="960"/>
      <c r="W118" s="293"/>
    </row>
    <row r="119" spans="1:23" x14ac:dyDescent="0.25">
      <c r="A119" s="138" t="str">
        <f>IF(COUNT('Séries-Speed100'!$A$11:$A$50)&gt;'Etiquette Speed100'!N137,"X","")</f>
        <v>X</v>
      </c>
      <c r="B119" s="291"/>
      <c r="C119" s="895"/>
      <c r="D119" s="1048" t="s">
        <v>147</v>
      </c>
      <c r="E119" s="1049"/>
      <c r="F119" s="1049"/>
      <c r="G119" s="1049"/>
      <c r="H119" s="1050"/>
      <c r="I119" s="949"/>
      <c r="J119" s="950"/>
      <c r="K119" s="293"/>
      <c r="M119" s="521"/>
      <c r="N119" s="291"/>
      <c r="O119" s="895"/>
      <c r="P119" s="1048" t="s">
        <v>147</v>
      </c>
      <c r="Q119" s="1049"/>
      <c r="R119" s="1049"/>
      <c r="S119" s="1049"/>
      <c r="T119" s="1050"/>
      <c r="U119" s="949"/>
      <c r="V119" s="950"/>
      <c r="W119" s="293"/>
    </row>
    <row r="120" spans="1:23" x14ac:dyDescent="0.25">
      <c r="A120" s="138" t="str">
        <f>IF(COUNT('Séries-Speed100'!$A$11:$A$50)&gt;'Etiquette Speed100'!N137,"X","")</f>
        <v>X</v>
      </c>
      <c r="B120" s="291"/>
      <c r="C120" s="895"/>
      <c r="D120" s="1048" t="s">
        <v>148</v>
      </c>
      <c r="E120" s="1049"/>
      <c r="F120" s="1049"/>
      <c r="G120" s="1049"/>
      <c r="H120" s="1050"/>
      <c r="I120" s="949"/>
      <c r="J120" s="950"/>
      <c r="K120" s="293"/>
      <c r="M120" s="521"/>
      <c r="N120" s="291"/>
      <c r="O120" s="895"/>
      <c r="P120" s="1048" t="s">
        <v>148</v>
      </c>
      <c r="Q120" s="1049"/>
      <c r="R120" s="1049"/>
      <c r="S120" s="1049"/>
      <c r="T120" s="1050"/>
      <c r="U120" s="949"/>
      <c r="V120" s="950"/>
      <c r="W120" s="293"/>
    </row>
    <row r="121" spans="1:23" x14ac:dyDescent="0.25">
      <c r="A121" s="138" t="str">
        <f>IF(COUNT('Séries-Speed100'!$A$11:$A$50)&gt;'Etiquette Speed100'!N137,"X","")</f>
        <v>X</v>
      </c>
      <c r="B121" s="291"/>
      <c r="C121" s="895"/>
      <c r="D121" s="1048" t="s">
        <v>149</v>
      </c>
      <c r="E121" s="1049"/>
      <c r="F121" s="1049"/>
      <c r="G121" s="1049"/>
      <c r="H121" s="1050"/>
      <c r="I121" s="949"/>
      <c r="J121" s="950"/>
      <c r="K121" s="293"/>
      <c r="M121" s="521"/>
      <c r="N121" s="291"/>
      <c r="O121" s="895"/>
      <c r="P121" s="1048" t="s">
        <v>149</v>
      </c>
      <c r="Q121" s="1049"/>
      <c r="R121" s="1049"/>
      <c r="S121" s="1049"/>
      <c r="T121" s="1050"/>
      <c r="U121" s="949"/>
      <c r="V121" s="950"/>
      <c r="W121" s="293"/>
    </row>
    <row r="122" spans="1:23" x14ac:dyDescent="0.25">
      <c r="A122" s="138" t="str">
        <f>IF(COUNT('Séries-Speed100'!$A$11:$A$50)&gt;'Etiquette Speed100'!N137,"X","")</f>
        <v>X</v>
      </c>
      <c r="B122" s="291"/>
      <c r="C122" s="895"/>
      <c r="D122" s="1048" t="s">
        <v>150</v>
      </c>
      <c r="E122" s="1049"/>
      <c r="F122" s="1049"/>
      <c r="G122" s="1049"/>
      <c r="H122" s="1050"/>
      <c r="I122" s="949"/>
      <c r="J122" s="950"/>
      <c r="K122" s="293"/>
      <c r="M122" s="521"/>
      <c r="N122" s="291"/>
      <c r="O122" s="895"/>
      <c r="P122" s="1048" t="s">
        <v>150</v>
      </c>
      <c r="Q122" s="1049"/>
      <c r="R122" s="1049"/>
      <c r="S122" s="1049"/>
      <c r="T122" s="1050"/>
      <c r="U122" s="949"/>
      <c r="V122" s="950"/>
      <c r="W122" s="293"/>
    </row>
    <row r="123" spans="1:23" x14ac:dyDescent="0.25">
      <c r="A123" s="138" t="str">
        <f>IF(COUNT('Séries-Speed100'!$A$11:$A$50)&gt;'Etiquette Speed100'!N137,"X","")</f>
        <v>X</v>
      </c>
      <c r="B123" s="291"/>
      <c r="C123" s="895"/>
      <c r="D123" s="1048" t="s">
        <v>151</v>
      </c>
      <c r="E123" s="1049"/>
      <c r="F123" s="1049"/>
      <c r="G123" s="1049"/>
      <c r="H123" s="1050"/>
      <c r="I123" s="949"/>
      <c r="J123" s="950"/>
      <c r="K123" s="293"/>
      <c r="M123" s="521"/>
      <c r="N123" s="291"/>
      <c r="O123" s="895"/>
      <c r="P123" s="1048" t="s">
        <v>151</v>
      </c>
      <c r="Q123" s="1049"/>
      <c r="R123" s="1049"/>
      <c r="S123" s="1049"/>
      <c r="T123" s="1050"/>
      <c r="U123" s="949"/>
      <c r="V123" s="950"/>
      <c r="W123" s="293"/>
    </row>
    <row r="124" spans="1:23" ht="21" customHeight="1" thickBot="1" x14ac:dyDescent="0.3">
      <c r="A124" s="138" t="str">
        <f>IF(COUNT('Séries-Speed100'!$A$11:$A$50)&gt;'Etiquette Speed100'!N137,"X","")</f>
        <v>X</v>
      </c>
      <c r="B124" s="291"/>
      <c r="C124" s="896"/>
      <c r="D124" s="1045" t="s">
        <v>152</v>
      </c>
      <c r="E124" s="1046"/>
      <c r="F124" s="1046"/>
      <c r="G124" s="1046"/>
      <c r="H124" s="1047"/>
      <c r="I124" s="954"/>
      <c r="J124" s="955"/>
      <c r="K124" s="293"/>
      <c r="M124" s="521"/>
      <c r="N124" s="291"/>
      <c r="O124" s="896"/>
      <c r="P124" s="1045" t="s">
        <v>152</v>
      </c>
      <c r="Q124" s="1046"/>
      <c r="R124" s="1046"/>
      <c r="S124" s="1046"/>
      <c r="T124" s="1047"/>
      <c r="U124" s="954"/>
      <c r="V124" s="955"/>
      <c r="W124" s="293"/>
    </row>
    <row r="125" spans="1:23" ht="21" customHeight="1" x14ac:dyDescent="0.25">
      <c r="A125" s="138" t="str">
        <f>IF(COUNT('Séries-Speed100'!$A$11:$A$50)&gt;'Etiquette Speed100'!N137,"X","")</f>
        <v>X</v>
      </c>
      <c r="B125" s="291"/>
      <c r="C125" s="894" t="s">
        <v>126</v>
      </c>
      <c r="D125" s="1051" t="s">
        <v>128</v>
      </c>
      <c r="E125" s="1052"/>
      <c r="F125" s="963"/>
      <c r="G125" s="278" t="s">
        <v>266</v>
      </c>
      <c r="H125" s="278"/>
      <c r="I125" s="965"/>
      <c r="J125" s="966"/>
      <c r="K125" s="293"/>
      <c r="M125" s="521"/>
      <c r="N125" s="291"/>
      <c r="O125" s="894" t="s">
        <v>126</v>
      </c>
      <c r="P125" s="1051" t="s">
        <v>128</v>
      </c>
      <c r="Q125" s="1052"/>
      <c r="R125" s="963"/>
      <c r="S125" s="278" t="s">
        <v>266</v>
      </c>
      <c r="T125" s="278"/>
      <c r="U125" s="965"/>
      <c r="V125" s="966"/>
      <c r="W125" s="293"/>
    </row>
    <row r="126" spans="1:23" ht="21" customHeight="1" x14ac:dyDescent="0.25">
      <c r="A126" s="138" t="str">
        <f>IF(COUNT('Séries-Speed100'!$A$11:$A$50)&gt;'Etiquette Speed100'!N137,"X","")</f>
        <v>X</v>
      </c>
      <c r="B126" s="291"/>
      <c r="C126" s="895"/>
      <c r="D126" s="857" t="s">
        <v>264</v>
      </c>
      <c r="E126" s="858"/>
      <c r="F126" s="859"/>
      <c r="G126" s="110" t="s">
        <v>265</v>
      </c>
      <c r="H126" s="110"/>
      <c r="I126" s="949"/>
      <c r="J126" s="950"/>
      <c r="K126" s="293"/>
      <c r="M126" s="521"/>
      <c r="N126" s="291"/>
      <c r="O126" s="895"/>
      <c r="P126" s="857" t="s">
        <v>264</v>
      </c>
      <c r="Q126" s="858"/>
      <c r="R126" s="859"/>
      <c r="S126" s="110" t="s">
        <v>265</v>
      </c>
      <c r="T126" s="110"/>
      <c r="U126" s="949"/>
      <c r="V126" s="950"/>
      <c r="W126" s="293"/>
    </row>
    <row r="127" spans="1:23" ht="21" customHeight="1" thickBot="1" x14ac:dyDescent="0.3">
      <c r="A127" s="138" t="str">
        <f>IF(COUNT('Séries-Speed100'!$A$11:$A$50)&gt;'Etiquette Speed100'!N137,"X","")</f>
        <v>X</v>
      </c>
      <c r="B127" s="291"/>
      <c r="C127" s="896"/>
      <c r="D127" s="512" t="s">
        <v>268</v>
      </c>
      <c r="E127" s="517"/>
      <c r="F127" s="517"/>
      <c r="G127" s="3" t="s">
        <v>164</v>
      </c>
      <c r="H127" s="3"/>
      <c r="I127" s="954"/>
      <c r="J127" s="955"/>
      <c r="K127" s="293"/>
      <c r="M127" s="521"/>
      <c r="N127" s="291"/>
      <c r="O127" s="896"/>
      <c r="P127" s="512" t="s">
        <v>268</v>
      </c>
      <c r="Q127" s="517"/>
      <c r="R127" s="517"/>
      <c r="S127" s="3" t="s">
        <v>164</v>
      </c>
      <c r="T127" s="3"/>
      <c r="U127" s="954"/>
      <c r="V127" s="955"/>
      <c r="W127" s="293"/>
    </row>
    <row r="128" spans="1:23" ht="15.75" thickBot="1" x14ac:dyDescent="0.3">
      <c r="A128" s="138" t="str">
        <f>IF(COUNT('Séries-Speed100'!$A$11:$A$50)&gt;'Etiquette Speed100'!N137,"X","")</f>
        <v>X</v>
      </c>
      <c r="B128" s="291"/>
      <c r="C128" s="292"/>
      <c r="D128" s="292"/>
      <c r="E128" s="292"/>
      <c r="F128" s="292"/>
      <c r="G128" s="292"/>
      <c r="H128" s="292"/>
      <c r="I128" s="292"/>
      <c r="J128" s="292"/>
      <c r="K128" s="293"/>
      <c r="M128" s="521"/>
      <c r="N128" s="291"/>
      <c r="O128" s="292"/>
      <c r="P128" s="292"/>
      <c r="Q128" s="292"/>
      <c r="R128" s="292"/>
      <c r="S128" s="292"/>
      <c r="T128" s="292"/>
      <c r="U128" s="292"/>
      <c r="V128" s="292"/>
      <c r="W128" s="293"/>
    </row>
    <row r="129" spans="1:23" ht="15" customHeight="1" x14ac:dyDescent="0.3">
      <c r="A129" s="138" t="str">
        <f>IF(COUNT('Séries-Speed100'!$A$11:$A$50)&gt;'Etiquette Speed100'!N137,"X","")</f>
        <v>X</v>
      </c>
      <c r="B129" s="291"/>
      <c r="C129" s="901" t="s">
        <v>269</v>
      </c>
      <c r="D129" s="902"/>
      <c r="E129" s="902"/>
      <c r="F129" s="902"/>
      <c r="G129" s="902"/>
      <c r="H129" s="902"/>
      <c r="I129" s="902"/>
      <c r="J129" s="903"/>
      <c r="K129" s="293"/>
      <c r="M129" s="521"/>
      <c r="N129" s="291"/>
      <c r="O129" s="901" t="s">
        <v>269</v>
      </c>
      <c r="P129" s="902"/>
      <c r="Q129" s="902"/>
      <c r="R129" s="902"/>
      <c r="S129" s="902"/>
      <c r="T129" s="902"/>
      <c r="U129" s="902"/>
      <c r="V129" s="903"/>
      <c r="W129" s="293"/>
    </row>
    <row r="130" spans="1:23" x14ac:dyDescent="0.25">
      <c r="A130" s="138" t="str">
        <f>IF(COUNT('Séries-Speed100'!$A$11:$A$50)&gt;'Etiquette Speed100'!N137,"X","")</f>
        <v>X</v>
      </c>
      <c r="B130" s="291"/>
      <c r="C130" s="904"/>
      <c r="D130" s="905"/>
      <c r="E130" s="905"/>
      <c r="F130" s="905"/>
      <c r="G130" s="905"/>
      <c r="H130" s="905"/>
      <c r="I130" s="905"/>
      <c r="J130" s="906"/>
      <c r="K130" s="293"/>
      <c r="M130" s="521"/>
      <c r="N130" s="291"/>
      <c r="O130" s="904"/>
      <c r="P130" s="905"/>
      <c r="Q130" s="905"/>
      <c r="R130" s="905"/>
      <c r="S130" s="905"/>
      <c r="T130" s="905"/>
      <c r="U130" s="905"/>
      <c r="V130" s="906"/>
      <c r="W130" s="293"/>
    </row>
    <row r="131" spans="1:23" x14ac:dyDescent="0.25">
      <c r="A131" s="138" t="str">
        <f>IF(COUNT('Séries-Speed100'!$A$11:$A$50)&gt;'Etiquette Speed100'!N137,"X","")</f>
        <v>X</v>
      </c>
      <c r="B131" s="291"/>
      <c r="C131" s="907"/>
      <c r="D131" s="908"/>
      <c r="E131" s="908"/>
      <c r="F131" s="908"/>
      <c r="G131" s="908"/>
      <c r="H131" s="908"/>
      <c r="I131" s="908"/>
      <c r="J131" s="909"/>
      <c r="K131" s="293"/>
      <c r="M131" s="521"/>
      <c r="N131" s="291"/>
      <c r="O131" s="907"/>
      <c r="P131" s="908"/>
      <c r="Q131" s="908"/>
      <c r="R131" s="908"/>
      <c r="S131" s="908"/>
      <c r="T131" s="908"/>
      <c r="U131" s="908"/>
      <c r="V131" s="909"/>
      <c r="W131" s="293"/>
    </row>
    <row r="132" spans="1:23" ht="15" customHeight="1" x14ac:dyDescent="0.25">
      <c r="A132" s="138" t="str">
        <f>IF(COUNT('Séries-Speed100'!$A$11:$A$50)&gt;'Etiquette Speed100'!N137,"X","")</f>
        <v>X</v>
      </c>
      <c r="B132" s="291"/>
      <c r="C132" s="907"/>
      <c r="D132" s="908"/>
      <c r="E132" s="908"/>
      <c r="F132" s="908"/>
      <c r="G132" s="908"/>
      <c r="H132" s="908"/>
      <c r="I132" s="908"/>
      <c r="J132" s="909"/>
      <c r="K132" s="293"/>
      <c r="M132" s="521"/>
      <c r="N132" s="291"/>
      <c r="O132" s="907"/>
      <c r="P132" s="908"/>
      <c r="Q132" s="908"/>
      <c r="R132" s="908"/>
      <c r="S132" s="908"/>
      <c r="T132" s="908"/>
      <c r="U132" s="908"/>
      <c r="V132" s="909"/>
      <c r="W132" s="293"/>
    </row>
    <row r="133" spans="1:23" ht="15.75" thickBot="1" x14ac:dyDescent="0.3">
      <c r="A133" s="138" t="str">
        <f>IF(COUNT('Séries-Speed100'!$A$11:$A$50)&gt;'Etiquette Speed100'!N137,"X","")</f>
        <v>X</v>
      </c>
      <c r="B133" s="291"/>
      <c r="C133" s="910"/>
      <c r="D133" s="911"/>
      <c r="E133" s="911"/>
      <c r="F133" s="911"/>
      <c r="G133" s="911"/>
      <c r="H133" s="911"/>
      <c r="I133" s="911"/>
      <c r="J133" s="912"/>
      <c r="K133" s="293"/>
      <c r="M133" s="521"/>
      <c r="N133" s="291"/>
      <c r="O133" s="910"/>
      <c r="P133" s="911"/>
      <c r="Q133" s="911"/>
      <c r="R133" s="911"/>
      <c r="S133" s="911"/>
      <c r="T133" s="911"/>
      <c r="U133" s="911"/>
      <c r="V133" s="912"/>
      <c r="W133" s="293"/>
    </row>
    <row r="134" spans="1:23" ht="15.75" thickBot="1" x14ac:dyDescent="0.3">
      <c r="A134" s="138" t="str">
        <f>IF(COUNT('Séries-Speed100'!$A$11:$A$50)&gt;'Etiquette Speed100'!N137,"X","")</f>
        <v>X</v>
      </c>
      <c r="B134" s="294"/>
      <c r="C134" s="295"/>
      <c r="D134" s="295"/>
      <c r="E134" s="295"/>
      <c r="F134" s="295"/>
      <c r="G134" s="295"/>
      <c r="H134" s="295"/>
      <c r="I134" s="295"/>
      <c r="J134" s="295"/>
      <c r="K134" s="296"/>
      <c r="M134" s="521"/>
      <c r="N134" s="294"/>
      <c r="O134" s="295"/>
      <c r="P134" s="295"/>
      <c r="Q134" s="295"/>
      <c r="R134" s="295"/>
      <c r="S134" s="295"/>
      <c r="T134" s="295"/>
      <c r="U134" s="295"/>
      <c r="V134" s="295"/>
      <c r="W134" s="296"/>
    </row>
    <row r="135" spans="1:23" ht="15.75" customHeight="1" x14ac:dyDescent="0.25">
      <c r="A135" s="138" t="str">
        <f>IF(COUNT('Séries-Speed100'!$A$11:$A$50)&gt;'Etiquette Speed100'!N137,"X","")</f>
        <v>X</v>
      </c>
      <c r="B135" s="522"/>
      <c r="C135" s="522"/>
      <c r="D135" s="522"/>
      <c r="E135" s="522"/>
      <c r="F135" s="522"/>
      <c r="G135" s="522"/>
      <c r="H135" s="522"/>
      <c r="I135" s="522"/>
      <c r="J135" s="522"/>
      <c r="K135" s="522"/>
      <c r="L135" s="522"/>
      <c r="M135" s="523"/>
      <c r="N135" s="522"/>
      <c r="O135" s="522"/>
      <c r="P135" s="522"/>
      <c r="Q135" s="522"/>
      <c r="R135" s="522"/>
      <c r="S135" s="522"/>
      <c r="T135" s="522"/>
      <c r="U135" s="522"/>
      <c r="V135" s="522"/>
      <c r="W135" s="522"/>
    </row>
    <row r="136" spans="1:23" ht="15.75" customHeight="1" thickBot="1" x14ac:dyDescent="0.3">
      <c r="A136" s="138" t="str">
        <f>IF(COUNT('Séries-Speed100'!$A$11:$A$50)&gt;'Etiquette Speed100'!N137,"X","")</f>
        <v>X</v>
      </c>
      <c r="M136" s="521"/>
    </row>
    <row r="137" spans="1:23" x14ac:dyDescent="0.25">
      <c r="A137" s="138" t="str">
        <f>IF(COUNT('Séries-Speed100'!$A$11:$A$50)&gt;'Etiquette Speed100'!N137,"X","")</f>
        <v>X</v>
      </c>
      <c r="B137" s="137">
        <f>N92+1</f>
        <v>6</v>
      </c>
      <c r="C137" s="289"/>
      <c r="D137" s="289"/>
      <c r="E137" s="289"/>
      <c r="F137" s="289"/>
      <c r="G137" s="289"/>
      <c r="H137" s="289"/>
      <c r="I137" s="289"/>
      <c r="J137" s="289"/>
      <c r="K137" s="290"/>
      <c r="M137" s="521"/>
      <c r="N137" s="137">
        <f>B137+1</f>
        <v>7</v>
      </c>
      <c r="O137" s="289"/>
      <c r="P137" s="289"/>
      <c r="Q137" s="289"/>
      <c r="R137" s="289"/>
      <c r="S137" s="289"/>
      <c r="T137" s="289"/>
      <c r="U137" s="289"/>
      <c r="V137" s="289"/>
      <c r="W137" s="290"/>
    </row>
    <row r="138" spans="1:23" ht="23.25" x14ac:dyDescent="0.35">
      <c r="A138" s="138" t="str">
        <f>IF(COUNT('Séries-Speed100'!$A$11:$A$50)&gt;'Etiquette Speed100'!N137,"X","")</f>
        <v>X</v>
      </c>
      <c r="B138" s="291"/>
      <c r="C138" s="931" t="s">
        <v>246</v>
      </c>
      <c r="D138" s="931"/>
      <c r="E138" s="953" t="str">
        <f ca="1">OFFSET('Séries-Speed100'!$A$11,B137,13)</f>
        <v>Speed 100</v>
      </c>
      <c r="F138" s="953"/>
      <c r="G138" s="953"/>
      <c r="H138" s="953"/>
      <c r="I138" s="953"/>
      <c r="J138" s="953"/>
      <c r="K138" s="293"/>
      <c r="M138" s="521"/>
      <c r="N138" s="291"/>
      <c r="O138" s="931" t="s">
        <v>246</v>
      </c>
      <c r="P138" s="931"/>
      <c r="Q138" s="953" t="str">
        <f ca="1">OFFSET('Séries-Speed100'!$A$11,N137,13)</f>
        <v>Speed 100</v>
      </c>
      <c r="R138" s="953"/>
      <c r="S138" s="953"/>
      <c r="T138" s="953"/>
      <c r="U138" s="953"/>
      <c r="V138" s="953"/>
      <c r="W138" s="293"/>
    </row>
    <row r="139" spans="1:23" x14ac:dyDescent="0.25">
      <c r="A139" s="138" t="str">
        <f>IF(COUNT('Séries-Speed100'!$A$11:$A$50)&gt;'Etiquette Speed100'!N137,"X","")</f>
        <v>X</v>
      </c>
      <c r="B139" s="291"/>
      <c r="C139" s="945"/>
      <c r="D139" s="945"/>
      <c r="E139" s="945"/>
      <c r="F139" s="945"/>
      <c r="G139" s="945"/>
      <c r="H139" s="945"/>
      <c r="I139" s="945"/>
      <c r="J139" s="945"/>
      <c r="K139" s="293"/>
      <c r="M139" s="521"/>
      <c r="N139" s="291"/>
      <c r="O139" s="945"/>
      <c r="P139" s="945"/>
      <c r="Q139" s="945"/>
      <c r="R139" s="945"/>
      <c r="S139" s="945"/>
      <c r="T139" s="945"/>
      <c r="U139" s="945"/>
      <c r="V139" s="945"/>
      <c r="W139" s="293"/>
    </row>
    <row r="140" spans="1:23" ht="21" x14ac:dyDescent="0.35">
      <c r="A140" s="138" t="str">
        <f>IF(COUNT('Séries-Speed100'!$A$11:$A$50)&gt;'Etiquette Speed100'!N137,"X","")</f>
        <v>X</v>
      </c>
      <c r="B140" s="291"/>
      <c r="C140" s="931" t="s">
        <v>39</v>
      </c>
      <c r="D140" s="931"/>
      <c r="E140" s="932">
        <f ca="1">OFFSET('Séries-Speed100'!$A$11,B137,0)</f>
        <v>2</v>
      </c>
      <c r="F140" s="932"/>
      <c r="G140" s="948" t="s">
        <v>67</v>
      </c>
      <c r="H140" s="948"/>
      <c r="I140" s="932">
        <f ca="1">OFFSET('Séries-Speed100'!$A$11,B137,6)</f>
        <v>3</v>
      </c>
      <c r="J140" s="932"/>
      <c r="K140" s="293"/>
      <c r="M140" s="521"/>
      <c r="N140" s="291"/>
      <c r="O140" s="931" t="s">
        <v>39</v>
      </c>
      <c r="P140" s="931"/>
      <c r="Q140" s="932">
        <f ca="1">OFFSET('Séries-Speed100'!$A$11,N137,0)</f>
        <v>2</v>
      </c>
      <c r="R140" s="932"/>
      <c r="S140" s="948" t="s">
        <v>67</v>
      </c>
      <c r="T140" s="948"/>
      <c r="U140" s="932">
        <f ca="1">OFFSET('Séries-Speed100'!$A$11,N137,6)</f>
        <v>4</v>
      </c>
      <c r="V140" s="932"/>
      <c r="W140" s="293"/>
    </row>
    <row r="141" spans="1:23" ht="23.25" x14ac:dyDescent="0.35">
      <c r="A141" s="138" t="str">
        <f>IF(COUNT('Séries-Speed100'!$A$11:$A$50)&gt;'Etiquette Speed100'!N137,"X","")</f>
        <v>X</v>
      </c>
      <c r="B141" s="291"/>
      <c r="C141" s="931" t="s">
        <v>1</v>
      </c>
      <c r="D141" s="931"/>
      <c r="E141" s="981" t="str">
        <f ca="1">OFFSET('Séries-Speed100'!$A$11,B137,9)</f>
        <v>SGARRA</v>
      </c>
      <c r="F141" s="981"/>
      <c r="G141" s="948" t="s">
        <v>2</v>
      </c>
      <c r="H141" s="948"/>
      <c r="I141" s="982" t="str">
        <f ca="1">OFFSET('Séries-Speed100'!$A$11,B137,10)</f>
        <v>Michel</v>
      </c>
      <c r="J141" s="982"/>
      <c r="K141" s="293"/>
      <c r="M141" s="521"/>
      <c r="N141" s="291"/>
      <c r="O141" s="931" t="s">
        <v>1</v>
      </c>
      <c r="P141" s="931"/>
      <c r="Q141" s="983" t="str">
        <f ca="1">OFFSET('Séries-Speed100'!$A$11,N137,9)</f>
        <v>AUBRY</v>
      </c>
      <c r="R141" s="983"/>
      <c r="S141" s="948" t="s">
        <v>2</v>
      </c>
      <c r="T141" s="948"/>
      <c r="U141" s="982" t="str">
        <f ca="1">OFFSET('Séries-Speed100'!$A$11,N137,10)</f>
        <v>Pascale</v>
      </c>
      <c r="V141" s="982"/>
      <c r="W141" s="293"/>
    </row>
    <row r="142" spans="1:23" ht="21" customHeight="1" x14ac:dyDescent="0.3">
      <c r="A142" s="138" t="str">
        <f>IF(COUNT('Séries-Speed100'!$A$11:$A$50)&gt;'Etiquette Speed100'!N137,"X","")</f>
        <v>X</v>
      </c>
      <c r="B142" s="291"/>
      <c r="C142" s="520" t="s">
        <v>258</v>
      </c>
      <c r="D142" s="520"/>
      <c r="E142" s="978" t="str">
        <f ca="1">OFFSET('Séries-Speed100'!$A$11,B137,11)</f>
        <v>Homme</v>
      </c>
      <c r="F142" s="978"/>
      <c r="G142" s="866" t="s">
        <v>270</v>
      </c>
      <c r="H142" s="866"/>
      <c r="I142" s="979" t="str">
        <f ca="1">OFFSET('Séries-Speed100'!$A$11,B137,8)</f>
        <v xml:space="preserve">N°2 </v>
      </c>
      <c r="J142" s="979"/>
      <c r="K142" s="293"/>
      <c r="M142" s="521"/>
      <c r="N142" s="291"/>
      <c r="O142" s="520" t="s">
        <v>258</v>
      </c>
      <c r="P142" s="520"/>
      <c r="Q142" s="980" t="str">
        <f ca="1">OFFSET('Séries-Speed100'!$A$11,N137,11)</f>
        <v>Homme</v>
      </c>
      <c r="R142" s="980"/>
      <c r="S142" s="866" t="s">
        <v>270</v>
      </c>
      <c r="T142" s="866"/>
      <c r="U142" s="979" t="str">
        <f ca="1">OFFSET('Séries-Speed100'!$A$11,N137,8)</f>
        <v xml:space="preserve">N°4 </v>
      </c>
      <c r="V142" s="979"/>
      <c r="W142" s="293"/>
    </row>
    <row r="143" spans="1:23" ht="18.75" x14ac:dyDescent="0.3">
      <c r="A143" s="138" t="str">
        <f>IF(COUNT('Séries-Speed100'!$A$11:$A$50)&gt;'Etiquette Speed100'!N137,"X","")</f>
        <v>X</v>
      </c>
      <c r="B143" s="291"/>
      <c r="C143" s="952" t="s">
        <v>68</v>
      </c>
      <c r="D143" s="952"/>
      <c r="E143" s="866" t="s">
        <v>69</v>
      </c>
      <c r="F143" s="866"/>
      <c r="G143" s="951">
        <f ca="1">OFFSET('Séries-Speed100'!$A$11,B137,2)</f>
        <v>0.54097222222222219</v>
      </c>
      <c r="H143" s="951"/>
      <c r="I143" s="951"/>
      <c r="J143" s="951"/>
      <c r="K143" s="293"/>
      <c r="M143" s="521"/>
      <c r="N143" s="291"/>
      <c r="O143" s="952" t="s">
        <v>68</v>
      </c>
      <c r="P143" s="952"/>
      <c r="Q143" s="866" t="s">
        <v>69</v>
      </c>
      <c r="R143" s="866"/>
      <c r="S143" s="951">
        <f ca="1">OFFSET('Séries-Speed100'!$A$11,N137,2)</f>
        <v>0.54097222222222219</v>
      </c>
      <c r="T143" s="951"/>
      <c r="U143" s="951"/>
      <c r="V143" s="951"/>
      <c r="W143" s="293"/>
    </row>
    <row r="144" spans="1:23" ht="18.75" x14ac:dyDescent="0.3">
      <c r="A144" s="138" t="str">
        <f>IF(COUNT('Séries-Speed100'!$A$11:$A$50)&gt;'Etiquette Speed100'!N137,"X","")</f>
        <v>X</v>
      </c>
      <c r="B144" s="291"/>
      <c r="C144" s="952"/>
      <c r="D144" s="952"/>
      <c r="E144" s="866" t="s">
        <v>70</v>
      </c>
      <c r="F144" s="866"/>
      <c r="G144" s="951">
        <f ca="1">OFFSET('Séries-Speed100'!$A$11,B137,3)</f>
        <v>0.56180555555555556</v>
      </c>
      <c r="H144" s="951"/>
      <c r="I144" s="951"/>
      <c r="J144" s="951"/>
      <c r="K144" s="293"/>
      <c r="M144" s="521"/>
      <c r="N144" s="291"/>
      <c r="O144" s="952"/>
      <c r="P144" s="952"/>
      <c r="Q144" s="866" t="s">
        <v>70</v>
      </c>
      <c r="R144" s="866"/>
      <c r="S144" s="951">
        <f ca="1">OFFSET('Séries-Speed100'!$A$11,N137,3)</f>
        <v>0.56180555555555556</v>
      </c>
      <c r="T144" s="951"/>
      <c r="U144" s="951"/>
      <c r="V144" s="951"/>
      <c r="W144" s="293"/>
    </row>
    <row r="145" spans="1:23" ht="18.75" x14ac:dyDescent="0.3">
      <c r="A145" s="138" t="str">
        <f>IF(COUNT('Séries-Speed100'!$A$11:$A$50)&gt;'Etiquette Speed100'!N137,"X","")</f>
        <v>X</v>
      </c>
      <c r="B145" s="291"/>
      <c r="C145" s="952"/>
      <c r="D145" s="952"/>
      <c r="E145" s="866" t="s">
        <v>257</v>
      </c>
      <c r="F145" s="866"/>
      <c r="G145" s="951">
        <f ca="1">OFFSET('Séries-Speed100'!$A$11,B137,4)</f>
        <v>0.5625</v>
      </c>
      <c r="H145" s="951"/>
      <c r="I145" s="951"/>
      <c r="J145" s="951"/>
      <c r="K145" s="293"/>
      <c r="M145" s="521"/>
      <c r="N145" s="291"/>
      <c r="O145" s="952"/>
      <c r="P145" s="952"/>
      <c r="Q145" s="866" t="s">
        <v>257</v>
      </c>
      <c r="R145" s="866"/>
      <c r="S145" s="951">
        <f ca="1">OFFSET('Séries-Speed100'!$A$11,N137,4)</f>
        <v>0.5625</v>
      </c>
      <c r="T145" s="951"/>
      <c r="U145" s="951"/>
      <c r="V145" s="951"/>
      <c r="W145" s="293"/>
    </row>
    <row r="146" spans="1:23" ht="21" x14ac:dyDescent="0.35">
      <c r="A146" s="138" t="str">
        <f>IF(COUNT('Séries-Speed100'!$A$11:$A$50)&gt;'Etiquette Speed100'!N137,"X","")</f>
        <v>X</v>
      </c>
      <c r="B146" s="291"/>
      <c r="C146" s="952"/>
      <c r="D146" s="952"/>
      <c r="E146" s="866" t="s">
        <v>71</v>
      </c>
      <c r="F146" s="866"/>
      <c r="G146" s="947">
        <f ca="1">OFFSET('Séries-Speed100'!$A$11,B137,5)</f>
        <v>0.56388888888888888</v>
      </c>
      <c r="H146" s="947"/>
      <c r="I146" s="947"/>
      <c r="J146" s="947"/>
      <c r="K146" s="293"/>
      <c r="M146" s="521"/>
      <c r="N146" s="291"/>
      <c r="O146" s="952"/>
      <c r="P146" s="952"/>
      <c r="Q146" s="866" t="s">
        <v>71</v>
      </c>
      <c r="R146" s="866"/>
      <c r="S146" s="947">
        <f ca="1">OFFSET('Séries-Speed100'!$A$11,N137,5)</f>
        <v>0.56388888888888888</v>
      </c>
      <c r="T146" s="947"/>
      <c r="U146" s="947"/>
      <c r="V146" s="947"/>
      <c r="W146" s="293"/>
    </row>
    <row r="147" spans="1:23" ht="15" customHeight="1" x14ac:dyDescent="0.35">
      <c r="A147" s="138" t="str">
        <f>IF(COUNT('Séries-Speed100'!$A$11:$A$50)&gt;'Etiquette Speed100'!N137,"X","")</f>
        <v>X</v>
      </c>
      <c r="B147" s="291"/>
      <c r="C147" s="931" t="s">
        <v>248</v>
      </c>
      <c r="D147" s="931"/>
      <c r="E147" s="948" t="str">
        <f ca="1">IF(E138="","",IF(OR(E138="DWF",E138="DNF"),"Distance","Temps"))</f>
        <v>Temps</v>
      </c>
      <c r="F147" s="948"/>
      <c r="G147" s="525">
        <f ca="1">OFFSET('Séries-Speed100'!$A$11,B137,18)</f>
        <v>1</v>
      </c>
      <c r="H147" s="524" t="str">
        <f ca="1">OFFSET('Séries-Speed100'!$A$11,B137,19)</f>
        <v>mn</v>
      </c>
      <c r="I147" s="526">
        <f ca="1">OFFSET('Séries-Speed100'!$A$11,B137,20)</f>
        <v>10</v>
      </c>
      <c r="J147" s="524" t="str">
        <f ca="1">OFFSET('Séries-Speed100'!$A$11,B137,21)</f>
        <v>s</v>
      </c>
      <c r="K147" s="293"/>
      <c r="M147" s="521"/>
      <c r="N147" s="291"/>
      <c r="O147" s="931" t="s">
        <v>248</v>
      </c>
      <c r="P147" s="931"/>
      <c r="Q147" s="948" t="str">
        <f ca="1">IF(Q138="","",IF(OR(Q138="DWF",Q138="DNF"),"Distance","Temps"))</f>
        <v>Temps</v>
      </c>
      <c r="R147" s="948"/>
      <c r="S147" s="525">
        <f ca="1">OFFSET('Séries-Speed100'!$A$11,N137,18)</f>
        <v>1</v>
      </c>
      <c r="T147" s="524" t="str">
        <f ca="1">OFFSET('Séries-Speed100'!$A$11,N137,19)</f>
        <v>mn</v>
      </c>
      <c r="U147" s="526">
        <f ca="1">OFFSET('Séries-Speed100'!$A$11,N137,20)</f>
        <v>5</v>
      </c>
      <c r="V147" s="524" t="str">
        <f ca="1">OFFSET('Séries-Speed100'!$A$11,N137,21)</f>
        <v>s</v>
      </c>
      <c r="W147" s="293"/>
    </row>
    <row r="148" spans="1:23" ht="15" customHeight="1" x14ac:dyDescent="0.3">
      <c r="A148" s="138" t="str">
        <f>IF(COUNT('Séries-Speed100'!$A$11:$A$50)&gt;'Etiquette Speed100'!N137,"X","")</f>
        <v>X</v>
      </c>
      <c r="B148" s="291"/>
      <c r="C148" s="931"/>
      <c r="D148" s="931"/>
      <c r="E148" s="933" t="s">
        <v>273</v>
      </c>
      <c r="F148" s="514" t="s">
        <v>271</v>
      </c>
      <c r="G148" s="528" t="str">
        <f ca="1">OFFSET('Séries-Speed100'!$A$11,B137,14)</f>
        <v>1</v>
      </c>
      <c r="H148" s="529" t="str">
        <f ca="1">OFFSET('Séries-Speed100'!$A$11,B137,15)</f>
        <v>mn</v>
      </c>
      <c r="I148" s="528" t="str">
        <f ca="1">OFFSET('Séries-Speed100'!$A$11,B137,16)</f>
        <v/>
      </c>
      <c r="J148" s="529" t="str">
        <f ca="1">OFFSET('Séries-Speed100'!$A$11,B137,17)</f>
        <v>s</v>
      </c>
      <c r="K148" s="293"/>
      <c r="M148" s="521"/>
      <c r="N148" s="291"/>
      <c r="O148" s="931"/>
      <c r="P148" s="931"/>
      <c r="Q148" s="933" t="s">
        <v>273</v>
      </c>
      <c r="R148" s="514" t="s">
        <v>271</v>
      </c>
      <c r="S148" s="528" t="str">
        <f ca="1">OFFSET('Séries-Speed100'!$A$11,N137,14)</f>
        <v>0</v>
      </c>
      <c r="T148" s="529" t="str">
        <f ca="1">OFFSET('Séries-Speed100'!$A$11,N137,15)</f>
        <v>mn</v>
      </c>
      <c r="U148" s="528" t="str">
        <f ca="1">OFFSET('Séries-Speed100'!$A$11,N137,16)</f>
        <v>55</v>
      </c>
      <c r="V148" s="529" t="str">
        <f ca="1">OFFSET('Séries-Speed100'!$A$11,N137,17)</f>
        <v>s</v>
      </c>
      <c r="W148" s="293"/>
    </row>
    <row r="149" spans="1:23" ht="15" customHeight="1" x14ac:dyDescent="0.3">
      <c r="A149" s="138" t="str">
        <f>IF(COUNT('Séries-Speed100'!$A$11:$A$50)&gt;'Etiquette Speed100'!N137,"X","")</f>
        <v>X</v>
      </c>
      <c r="B149" s="291"/>
      <c r="C149" s="931"/>
      <c r="D149" s="931"/>
      <c r="E149" s="933"/>
      <c r="F149" s="514" t="s">
        <v>272</v>
      </c>
      <c r="G149" s="528" t="str">
        <f ca="1">OFFSET('Séries-Speed100'!$A$11,B137,22)</f>
        <v>1</v>
      </c>
      <c r="H149" s="529" t="str">
        <f ca="1">OFFSET('Séries-Speed100'!$A$11,B137,23)</f>
        <v>mn</v>
      </c>
      <c r="I149" s="528" t="str">
        <f ca="1">OFFSET('Séries-Speed100'!$A$11,B137,24)</f>
        <v>30</v>
      </c>
      <c r="J149" s="529" t="str">
        <f ca="1">OFFSET('Séries-Speed100'!$A$11,B137,25)</f>
        <v>s</v>
      </c>
      <c r="K149" s="293"/>
      <c r="M149" s="521"/>
      <c r="N149" s="291"/>
      <c r="O149" s="931"/>
      <c r="P149" s="931"/>
      <c r="Q149" s="933"/>
      <c r="R149" s="514" t="s">
        <v>272</v>
      </c>
      <c r="S149" s="528" t="str">
        <f ca="1">OFFSET('Séries-Speed100'!$A$11,N137,22)</f>
        <v>1</v>
      </c>
      <c r="T149" s="529" t="str">
        <f ca="1">OFFSET('Séries-Speed100'!$A$11,N137,23)</f>
        <v>mn</v>
      </c>
      <c r="U149" s="528" t="str">
        <f ca="1">OFFSET('Séries-Speed100'!$A$11,N137,24)</f>
        <v>25</v>
      </c>
      <c r="V149" s="529" t="str">
        <f ca="1">OFFSET('Séries-Speed100'!$A$11,N137,25)</f>
        <v>s</v>
      </c>
      <c r="W149" s="293"/>
    </row>
    <row r="150" spans="1:23" x14ac:dyDescent="0.25">
      <c r="A150" s="138" t="str">
        <f>IF(COUNT('Séries-Speed100'!$A$11:$A$50)&gt;'Etiquette Speed100'!N137,"X","")</f>
        <v>X</v>
      </c>
      <c r="B150" s="291"/>
      <c r="C150" s="945"/>
      <c r="D150" s="945"/>
      <c r="E150" s="945"/>
      <c r="F150" s="945"/>
      <c r="G150" s="945"/>
      <c r="H150" s="945"/>
      <c r="I150" s="945"/>
      <c r="J150" s="945"/>
      <c r="K150" s="293"/>
      <c r="M150" s="521"/>
      <c r="N150" s="291"/>
      <c r="O150" s="945"/>
      <c r="P150" s="945"/>
      <c r="Q150" s="945"/>
      <c r="R150" s="945"/>
      <c r="S150" s="945"/>
      <c r="T150" s="945"/>
      <c r="U150" s="945"/>
      <c r="V150" s="945"/>
      <c r="W150" s="293"/>
    </row>
    <row r="151" spans="1:23" ht="18.75" x14ac:dyDescent="0.3">
      <c r="A151" s="138" t="str">
        <f>IF(COUNT('Séries-Speed100'!$A$11:$A$50)&gt;'Etiquette Speed100'!N137,"X","")</f>
        <v>X</v>
      </c>
      <c r="B151" s="291"/>
      <c r="C151" s="946" t="s">
        <v>259</v>
      </c>
      <c r="D151" s="946"/>
      <c r="E151" s="946"/>
      <c r="F151" s="946"/>
      <c r="G151" s="946"/>
      <c r="H151" s="946"/>
      <c r="I151" s="946"/>
      <c r="J151" s="946"/>
      <c r="K151" s="293"/>
      <c r="M151" s="521"/>
      <c r="N151" s="291"/>
      <c r="O151" s="946" t="s">
        <v>259</v>
      </c>
      <c r="P151" s="946"/>
      <c r="Q151" s="946"/>
      <c r="R151" s="946"/>
      <c r="S151" s="946"/>
      <c r="T151" s="946"/>
      <c r="U151" s="946"/>
      <c r="V151" s="946"/>
      <c r="W151" s="293"/>
    </row>
    <row r="152" spans="1:23" ht="15.75" thickBot="1" x14ac:dyDescent="0.3">
      <c r="A152" s="138" t="str">
        <f>IF(COUNT('Séries-Speed100'!$A$11:$A$50)&gt;'Etiquette Speed100'!N137,"X","")</f>
        <v>X</v>
      </c>
      <c r="B152" s="291"/>
      <c r="C152" s="945"/>
      <c r="D152" s="945"/>
      <c r="E152" s="945"/>
      <c r="F152" s="945"/>
      <c r="G152" s="945"/>
      <c r="H152" s="945"/>
      <c r="I152" s="945"/>
      <c r="J152" s="945"/>
      <c r="K152" s="293"/>
      <c r="M152" s="521"/>
      <c r="N152" s="291"/>
      <c r="O152" s="945"/>
      <c r="P152" s="945"/>
      <c r="Q152" s="945"/>
      <c r="R152" s="945"/>
      <c r="S152" s="945"/>
      <c r="T152" s="945"/>
      <c r="U152" s="945"/>
      <c r="V152" s="945"/>
      <c r="W152" s="293"/>
    </row>
    <row r="153" spans="1:23" ht="15" customHeight="1" x14ac:dyDescent="0.25">
      <c r="A153" s="138" t="str">
        <f>IF(COUNT('Séries-Speed100'!$A$11:$A$50)&gt;'Etiquette Speed100'!N137,"X","")</f>
        <v>X</v>
      </c>
      <c r="B153" s="291"/>
      <c r="C153" s="976" t="s">
        <v>260</v>
      </c>
      <c r="D153" s="977"/>
      <c r="E153" s="959"/>
      <c r="F153" s="959"/>
      <c r="G153" s="959"/>
      <c r="H153" s="959"/>
      <c r="I153" s="959"/>
      <c r="J153" s="960"/>
      <c r="K153" s="293"/>
      <c r="M153" s="521"/>
      <c r="N153" s="291"/>
      <c r="O153" s="976" t="s">
        <v>260</v>
      </c>
      <c r="P153" s="977"/>
      <c r="Q153" s="959"/>
      <c r="R153" s="959"/>
      <c r="S153" s="959"/>
      <c r="T153" s="959"/>
      <c r="U153" s="959"/>
      <c r="V153" s="960"/>
      <c r="W153" s="293"/>
    </row>
    <row r="154" spans="1:23" x14ac:dyDescent="0.25">
      <c r="A154" s="138" t="str">
        <f>IF(COUNT('Séries-Speed100'!$A$11:$A$50)&gt;'Etiquette Speed100'!N137,"X","")</f>
        <v>X</v>
      </c>
      <c r="B154" s="291"/>
      <c r="C154" s="971"/>
      <c r="D154" s="972"/>
      <c r="E154" s="949"/>
      <c r="F154" s="949"/>
      <c r="G154" s="949"/>
      <c r="H154" s="949"/>
      <c r="I154" s="949"/>
      <c r="J154" s="950"/>
      <c r="K154" s="293"/>
      <c r="M154" s="521"/>
      <c r="N154" s="291"/>
      <c r="O154" s="971"/>
      <c r="P154" s="972"/>
      <c r="Q154" s="949"/>
      <c r="R154" s="949"/>
      <c r="S154" s="949"/>
      <c r="T154" s="949"/>
      <c r="U154" s="949"/>
      <c r="V154" s="950"/>
      <c r="W154" s="293"/>
    </row>
    <row r="155" spans="1:23" ht="15.75" thickBot="1" x14ac:dyDescent="0.3">
      <c r="A155" s="138" t="str">
        <f>IF(COUNT('Séries-Speed100'!$A$11:$A$50)&gt;'Etiquette Speed100'!N137,"X","")</f>
        <v>X</v>
      </c>
      <c r="B155" s="291"/>
      <c r="C155" s="292"/>
      <c r="D155" s="292"/>
      <c r="E155" s="292"/>
      <c r="F155" s="292"/>
      <c r="G155" s="292"/>
      <c r="H155" s="292"/>
      <c r="I155" s="292"/>
      <c r="J155" s="292"/>
      <c r="K155" s="293"/>
      <c r="M155" s="521"/>
      <c r="N155" s="291"/>
      <c r="O155" s="292"/>
      <c r="P155" s="292"/>
      <c r="Q155" s="292"/>
      <c r="R155" s="292"/>
      <c r="S155" s="292"/>
      <c r="T155" s="292"/>
      <c r="U155" s="292"/>
      <c r="V155" s="292"/>
      <c r="W155" s="293"/>
    </row>
    <row r="156" spans="1:23" ht="15" customHeight="1" x14ac:dyDescent="0.25">
      <c r="A156" s="138" t="str">
        <f>IF(COUNT('Séries-Speed100'!$A$11:$A$50)&gt;'Etiquette Speed100'!N137,"X","")</f>
        <v>X</v>
      </c>
      <c r="B156" s="291"/>
      <c r="C156" s="894" t="s">
        <v>132</v>
      </c>
      <c r="D156" s="880" t="s">
        <v>133</v>
      </c>
      <c r="E156" s="871"/>
      <c r="F156" s="871"/>
      <c r="G156" s="871"/>
      <c r="H156" s="871"/>
      <c r="I156" s="959"/>
      <c r="J156" s="960"/>
      <c r="K156" s="293"/>
      <c r="M156" s="521"/>
      <c r="N156" s="291"/>
      <c r="O156" s="894" t="s">
        <v>132</v>
      </c>
      <c r="P156" s="880" t="s">
        <v>133</v>
      </c>
      <c r="Q156" s="871"/>
      <c r="R156" s="871"/>
      <c r="S156" s="871"/>
      <c r="T156" s="871"/>
      <c r="U156" s="959"/>
      <c r="V156" s="960"/>
      <c r="W156" s="293"/>
    </row>
    <row r="157" spans="1:23" x14ac:dyDescent="0.25">
      <c r="A157" s="138" t="str">
        <f>IF(COUNT('Séries-Speed100'!$A$11:$A$50)&gt;'Etiquette Speed100'!N137,"X","")</f>
        <v>X</v>
      </c>
      <c r="B157" s="291"/>
      <c r="C157" s="895"/>
      <c r="D157" s="859" t="s">
        <v>134</v>
      </c>
      <c r="E157" s="864"/>
      <c r="F157" s="864"/>
      <c r="G157" s="864"/>
      <c r="H157" s="864"/>
      <c r="I157" s="949"/>
      <c r="J157" s="950"/>
      <c r="K157" s="293"/>
      <c r="M157" s="521"/>
      <c r="N157" s="291"/>
      <c r="O157" s="895"/>
      <c r="P157" s="859" t="s">
        <v>134</v>
      </c>
      <c r="Q157" s="864"/>
      <c r="R157" s="864"/>
      <c r="S157" s="864"/>
      <c r="T157" s="864"/>
      <c r="U157" s="949"/>
      <c r="V157" s="950"/>
      <c r="W157" s="293"/>
    </row>
    <row r="158" spans="1:23" x14ac:dyDescent="0.25">
      <c r="A158" s="138" t="str">
        <f>IF(COUNT('Séries-Speed100'!$A$11:$A$50)&gt;'Etiquette Speed100'!N137,"X","")</f>
        <v>X</v>
      </c>
      <c r="B158" s="291"/>
      <c r="C158" s="895"/>
      <c r="D158" s="859" t="s">
        <v>135</v>
      </c>
      <c r="E158" s="864"/>
      <c r="F158" s="864"/>
      <c r="G158" s="864"/>
      <c r="H158" s="864"/>
      <c r="I158" s="949"/>
      <c r="J158" s="950"/>
      <c r="K158" s="293"/>
      <c r="M158" s="521"/>
      <c r="N158" s="291"/>
      <c r="O158" s="895"/>
      <c r="P158" s="859" t="s">
        <v>135</v>
      </c>
      <c r="Q158" s="864"/>
      <c r="R158" s="864"/>
      <c r="S158" s="864"/>
      <c r="T158" s="864"/>
      <c r="U158" s="949"/>
      <c r="V158" s="950"/>
      <c r="W158" s="293"/>
    </row>
    <row r="159" spans="1:23" x14ac:dyDescent="0.25">
      <c r="A159" s="138" t="str">
        <f>IF(COUNT('Séries-Speed100'!$A$11:$A$50)&gt;'Etiquette Speed100'!N137,"X","")</f>
        <v>X</v>
      </c>
      <c r="B159" s="291"/>
      <c r="C159" s="895"/>
      <c r="D159" s="859" t="s">
        <v>136</v>
      </c>
      <c r="E159" s="864"/>
      <c r="F159" s="864"/>
      <c r="G159" s="864"/>
      <c r="H159" s="864"/>
      <c r="I159" s="949"/>
      <c r="J159" s="950"/>
      <c r="K159" s="293"/>
      <c r="M159" s="521"/>
      <c r="N159" s="291"/>
      <c r="O159" s="895"/>
      <c r="P159" s="859" t="s">
        <v>136</v>
      </c>
      <c r="Q159" s="864"/>
      <c r="R159" s="864"/>
      <c r="S159" s="864"/>
      <c r="T159" s="864"/>
      <c r="U159" s="949"/>
      <c r="V159" s="950"/>
      <c r="W159" s="293"/>
    </row>
    <row r="160" spans="1:23" x14ac:dyDescent="0.25">
      <c r="A160" s="138" t="str">
        <f>IF(COUNT('Séries-Speed100'!$A$11:$A$50)&gt;'Etiquette Speed100'!N137,"X","")</f>
        <v>X</v>
      </c>
      <c r="B160" s="291"/>
      <c r="C160" s="895"/>
      <c r="D160" s="859" t="s">
        <v>137</v>
      </c>
      <c r="E160" s="864"/>
      <c r="F160" s="864"/>
      <c r="G160" s="864"/>
      <c r="H160" s="864"/>
      <c r="I160" s="949"/>
      <c r="J160" s="950"/>
      <c r="K160" s="293"/>
      <c r="M160" s="521"/>
      <c r="N160" s="291"/>
      <c r="O160" s="895"/>
      <c r="P160" s="859" t="s">
        <v>137</v>
      </c>
      <c r="Q160" s="864"/>
      <c r="R160" s="864"/>
      <c r="S160" s="864"/>
      <c r="T160" s="864"/>
      <c r="U160" s="949"/>
      <c r="V160" s="950"/>
      <c r="W160" s="293"/>
    </row>
    <row r="161" spans="1:23" x14ac:dyDescent="0.25">
      <c r="A161" s="138" t="str">
        <f>IF(COUNT('Séries-Speed100'!$A$11:$A$50)&gt;'Etiquette Speed100'!N137,"X","")</f>
        <v>X</v>
      </c>
      <c r="B161" s="291"/>
      <c r="C161" s="895"/>
      <c r="D161" s="967" t="s">
        <v>138</v>
      </c>
      <c r="E161" s="968"/>
      <c r="F161" s="968"/>
      <c r="G161" s="968"/>
      <c r="H161" s="968"/>
      <c r="I161" s="949"/>
      <c r="J161" s="950"/>
      <c r="K161" s="293"/>
      <c r="M161" s="521"/>
      <c r="N161" s="291"/>
      <c r="O161" s="895"/>
      <c r="P161" s="967" t="s">
        <v>138</v>
      </c>
      <c r="Q161" s="968"/>
      <c r="R161" s="968"/>
      <c r="S161" s="968"/>
      <c r="T161" s="968"/>
      <c r="U161" s="949"/>
      <c r="V161" s="950"/>
      <c r="W161" s="293"/>
    </row>
    <row r="162" spans="1:23" ht="15" customHeight="1" thickBot="1" x14ac:dyDescent="0.3">
      <c r="A162" s="138" t="str">
        <f>IF(COUNT('Séries-Speed100'!$A$11:$A$50)&gt;'Etiquette Speed100'!N137,"X","")</f>
        <v>X</v>
      </c>
      <c r="B162" s="291"/>
      <c r="C162" s="896"/>
      <c r="D162" s="1055" t="s">
        <v>274</v>
      </c>
      <c r="E162" s="1056"/>
      <c r="F162" s="1056"/>
      <c r="G162" s="1056"/>
      <c r="H162" s="967"/>
      <c r="I162" s="1057"/>
      <c r="J162" s="1058"/>
      <c r="K162" s="293"/>
      <c r="M162" s="521"/>
      <c r="N162" s="291"/>
      <c r="O162" s="896"/>
      <c r="P162" s="1055" t="s">
        <v>274</v>
      </c>
      <c r="Q162" s="1056"/>
      <c r="R162" s="1056"/>
      <c r="S162" s="1056"/>
      <c r="T162" s="967"/>
      <c r="U162" s="1057"/>
      <c r="V162" s="1058"/>
      <c r="W162" s="293"/>
    </row>
    <row r="163" spans="1:23" x14ac:dyDescent="0.25">
      <c r="A163" s="138" t="str">
        <f>IF(COUNT('Séries-Speed100'!$A$11:$A$50)&gt;'Etiquette Speed100'!N137,"X","")</f>
        <v>X</v>
      </c>
      <c r="B163" s="291"/>
      <c r="C163" s="894" t="s">
        <v>145</v>
      </c>
      <c r="D163" s="1053" t="s">
        <v>146</v>
      </c>
      <c r="E163" s="1054"/>
      <c r="F163" s="1054"/>
      <c r="G163" s="1054"/>
      <c r="H163" s="1054"/>
      <c r="I163" s="959"/>
      <c r="J163" s="960"/>
      <c r="K163" s="293"/>
      <c r="M163" s="521"/>
      <c r="N163" s="291"/>
      <c r="O163" s="894" t="s">
        <v>145</v>
      </c>
      <c r="P163" s="1053" t="s">
        <v>146</v>
      </c>
      <c r="Q163" s="1054"/>
      <c r="R163" s="1054"/>
      <c r="S163" s="1054"/>
      <c r="T163" s="1054"/>
      <c r="U163" s="959"/>
      <c r="V163" s="960"/>
      <c r="W163" s="293"/>
    </row>
    <row r="164" spans="1:23" x14ac:dyDescent="0.25">
      <c r="A164" s="138" t="str">
        <f>IF(COUNT('Séries-Speed100'!$A$11:$A$50)&gt;'Etiquette Speed100'!N137,"X","")</f>
        <v>X</v>
      </c>
      <c r="B164" s="291"/>
      <c r="C164" s="895"/>
      <c r="D164" s="1048" t="s">
        <v>147</v>
      </c>
      <c r="E164" s="1049"/>
      <c r="F164" s="1049"/>
      <c r="G164" s="1049"/>
      <c r="H164" s="1050"/>
      <c r="I164" s="949"/>
      <c r="J164" s="950"/>
      <c r="K164" s="293"/>
      <c r="M164" s="521"/>
      <c r="N164" s="291"/>
      <c r="O164" s="895"/>
      <c r="P164" s="1048" t="s">
        <v>147</v>
      </c>
      <c r="Q164" s="1049"/>
      <c r="R164" s="1049"/>
      <c r="S164" s="1049"/>
      <c r="T164" s="1050"/>
      <c r="U164" s="949"/>
      <c r="V164" s="950"/>
      <c r="W164" s="293"/>
    </row>
    <row r="165" spans="1:23" x14ac:dyDescent="0.25">
      <c r="A165" s="138" t="str">
        <f>IF(COUNT('Séries-Speed100'!$A$11:$A$50)&gt;'Etiquette Speed100'!N137,"X","")</f>
        <v>X</v>
      </c>
      <c r="B165" s="291"/>
      <c r="C165" s="895"/>
      <c r="D165" s="1048" t="s">
        <v>148</v>
      </c>
      <c r="E165" s="1049"/>
      <c r="F165" s="1049"/>
      <c r="G165" s="1049"/>
      <c r="H165" s="1050"/>
      <c r="I165" s="949"/>
      <c r="J165" s="950"/>
      <c r="K165" s="293"/>
      <c r="M165" s="521"/>
      <c r="N165" s="291"/>
      <c r="O165" s="895"/>
      <c r="P165" s="1048" t="s">
        <v>148</v>
      </c>
      <c r="Q165" s="1049"/>
      <c r="R165" s="1049"/>
      <c r="S165" s="1049"/>
      <c r="T165" s="1050"/>
      <c r="U165" s="949"/>
      <c r="V165" s="950"/>
      <c r="W165" s="293"/>
    </row>
    <row r="166" spans="1:23" x14ac:dyDescent="0.25">
      <c r="A166" s="138" t="str">
        <f>IF(COUNT('Séries-Speed100'!$A$11:$A$50)&gt;'Etiquette Speed100'!N137,"X","")</f>
        <v>X</v>
      </c>
      <c r="B166" s="291"/>
      <c r="C166" s="895"/>
      <c r="D166" s="1048" t="s">
        <v>149</v>
      </c>
      <c r="E166" s="1049"/>
      <c r="F166" s="1049"/>
      <c r="G166" s="1049"/>
      <c r="H166" s="1050"/>
      <c r="I166" s="949"/>
      <c r="J166" s="950"/>
      <c r="K166" s="293"/>
      <c r="M166" s="521"/>
      <c r="N166" s="291"/>
      <c r="O166" s="895"/>
      <c r="P166" s="1048" t="s">
        <v>149</v>
      </c>
      <c r="Q166" s="1049"/>
      <c r="R166" s="1049"/>
      <c r="S166" s="1049"/>
      <c r="T166" s="1050"/>
      <c r="U166" s="949"/>
      <c r="V166" s="950"/>
      <c r="W166" s="293"/>
    </row>
    <row r="167" spans="1:23" x14ac:dyDescent="0.25">
      <c r="A167" s="138" t="str">
        <f>IF(COUNT('Séries-Speed100'!$A$11:$A$50)&gt;'Etiquette Speed100'!N137,"X","")</f>
        <v>X</v>
      </c>
      <c r="B167" s="291"/>
      <c r="C167" s="895"/>
      <c r="D167" s="1048" t="s">
        <v>150</v>
      </c>
      <c r="E167" s="1049"/>
      <c r="F167" s="1049"/>
      <c r="G167" s="1049"/>
      <c r="H167" s="1050"/>
      <c r="I167" s="949"/>
      <c r="J167" s="950"/>
      <c r="K167" s="293"/>
      <c r="M167" s="521"/>
      <c r="N167" s="291"/>
      <c r="O167" s="895"/>
      <c r="P167" s="1048" t="s">
        <v>150</v>
      </c>
      <c r="Q167" s="1049"/>
      <c r="R167" s="1049"/>
      <c r="S167" s="1049"/>
      <c r="T167" s="1050"/>
      <c r="U167" s="949"/>
      <c r="V167" s="950"/>
      <c r="W167" s="293"/>
    </row>
    <row r="168" spans="1:23" x14ac:dyDescent="0.25">
      <c r="A168" s="138" t="str">
        <f>IF(COUNT('Séries-Speed100'!$A$11:$A$50)&gt;'Etiquette Speed100'!N137,"X","")</f>
        <v>X</v>
      </c>
      <c r="B168" s="291"/>
      <c r="C168" s="895"/>
      <c r="D168" s="1048" t="s">
        <v>151</v>
      </c>
      <c r="E168" s="1049"/>
      <c r="F168" s="1049"/>
      <c r="G168" s="1049"/>
      <c r="H168" s="1050"/>
      <c r="I168" s="949"/>
      <c r="J168" s="950"/>
      <c r="K168" s="293"/>
      <c r="M168" s="521"/>
      <c r="N168" s="291"/>
      <c r="O168" s="895"/>
      <c r="P168" s="1048" t="s">
        <v>151</v>
      </c>
      <c r="Q168" s="1049"/>
      <c r="R168" s="1049"/>
      <c r="S168" s="1049"/>
      <c r="T168" s="1050"/>
      <c r="U168" s="949"/>
      <c r="V168" s="950"/>
      <c r="W168" s="293"/>
    </row>
    <row r="169" spans="1:23" ht="21" customHeight="1" thickBot="1" x14ac:dyDescent="0.3">
      <c r="A169" s="138" t="str">
        <f>IF(COUNT('Séries-Speed100'!$A$11:$A$50)&gt;'Etiquette Speed100'!N137,"X","")</f>
        <v>X</v>
      </c>
      <c r="B169" s="291"/>
      <c r="C169" s="896"/>
      <c r="D169" s="1045" t="s">
        <v>152</v>
      </c>
      <c r="E169" s="1046"/>
      <c r="F169" s="1046"/>
      <c r="G169" s="1046"/>
      <c r="H169" s="1047"/>
      <c r="I169" s="954"/>
      <c r="J169" s="955"/>
      <c r="K169" s="293"/>
      <c r="M169" s="521"/>
      <c r="N169" s="291"/>
      <c r="O169" s="896"/>
      <c r="P169" s="1045" t="s">
        <v>152</v>
      </c>
      <c r="Q169" s="1046"/>
      <c r="R169" s="1046"/>
      <c r="S169" s="1046"/>
      <c r="T169" s="1047"/>
      <c r="U169" s="954"/>
      <c r="V169" s="955"/>
      <c r="W169" s="293"/>
    </row>
    <row r="170" spans="1:23" ht="21" customHeight="1" x14ac:dyDescent="0.25">
      <c r="A170" s="138" t="str">
        <f>IF(COUNT('Séries-Speed100'!$A$11:$A$50)&gt;'Etiquette Speed100'!N137,"X","")</f>
        <v>X</v>
      </c>
      <c r="B170" s="291"/>
      <c r="C170" s="894" t="s">
        <v>126</v>
      </c>
      <c r="D170" s="1051" t="s">
        <v>128</v>
      </c>
      <c r="E170" s="1052"/>
      <c r="F170" s="963"/>
      <c r="G170" s="278" t="s">
        <v>266</v>
      </c>
      <c r="H170" s="278"/>
      <c r="I170" s="965"/>
      <c r="J170" s="966"/>
      <c r="K170" s="293"/>
      <c r="M170" s="521"/>
      <c r="N170" s="291"/>
      <c r="O170" s="894" t="s">
        <v>126</v>
      </c>
      <c r="P170" s="1051" t="s">
        <v>128</v>
      </c>
      <c r="Q170" s="1052"/>
      <c r="R170" s="963"/>
      <c r="S170" s="278" t="s">
        <v>266</v>
      </c>
      <c r="T170" s="278"/>
      <c r="U170" s="965"/>
      <c r="V170" s="966"/>
      <c r="W170" s="293"/>
    </row>
    <row r="171" spans="1:23" ht="21" customHeight="1" x14ac:dyDescent="0.25">
      <c r="A171" s="138" t="str">
        <f>IF(COUNT('Séries-Speed100'!$A$11:$A$50)&gt;'Etiquette Speed100'!N137,"X","")</f>
        <v>X</v>
      </c>
      <c r="B171" s="291"/>
      <c r="C171" s="895"/>
      <c r="D171" s="857" t="s">
        <v>264</v>
      </c>
      <c r="E171" s="858"/>
      <c r="F171" s="859"/>
      <c r="G171" s="110" t="s">
        <v>265</v>
      </c>
      <c r="H171" s="110"/>
      <c r="I171" s="949"/>
      <c r="J171" s="950"/>
      <c r="K171" s="293"/>
      <c r="M171" s="521"/>
      <c r="N171" s="291"/>
      <c r="O171" s="895"/>
      <c r="P171" s="857" t="s">
        <v>264</v>
      </c>
      <c r="Q171" s="858"/>
      <c r="R171" s="859"/>
      <c r="S171" s="110" t="s">
        <v>265</v>
      </c>
      <c r="T171" s="110"/>
      <c r="U171" s="949"/>
      <c r="V171" s="950"/>
      <c r="W171" s="293"/>
    </row>
    <row r="172" spans="1:23" ht="21" customHeight="1" thickBot="1" x14ac:dyDescent="0.3">
      <c r="A172" s="138" t="str">
        <f>IF(COUNT('Séries-Speed100'!$A$11:$A$50)&gt;'Etiquette Speed100'!N137,"X","")</f>
        <v>X</v>
      </c>
      <c r="B172" s="291"/>
      <c r="C172" s="896"/>
      <c r="D172" s="512" t="s">
        <v>268</v>
      </c>
      <c r="E172" s="517"/>
      <c r="F172" s="517"/>
      <c r="G172" s="3" t="s">
        <v>164</v>
      </c>
      <c r="H172" s="3"/>
      <c r="I172" s="954"/>
      <c r="J172" s="955"/>
      <c r="K172" s="293"/>
      <c r="M172" s="521"/>
      <c r="N172" s="291"/>
      <c r="O172" s="896"/>
      <c r="P172" s="512" t="s">
        <v>268</v>
      </c>
      <c r="Q172" s="517"/>
      <c r="R172" s="517"/>
      <c r="S172" s="3" t="s">
        <v>164</v>
      </c>
      <c r="T172" s="3"/>
      <c r="U172" s="954"/>
      <c r="V172" s="955"/>
      <c r="W172" s="293"/>
    </row>
    <row r="173" spans="1:23" ht="15.75" thickBot="1" x14ac:dyDescent="0.3">
      <c r="A173" s="138" t="str">
        <f>IF(COUNT('Séries-Speed100'!$A$11:$A$50)&gt;'Etiquette Speed100'!N137,"X","")</f>
        <v>X</v>
      </c>
      <c r="B173" s="291"/>
      <c r="C173" s="292"/>
      <c r="D173" s="292"/>
      <c r="E173" s="292"/>
      <c r="F173" s="292"/>
      <c r="G173" s="292"/>
      <c r="H173" s="292"/>
      <c r="I173" s="292"/>
      <c r="J173" s="292"/>
      <c r="K173" s="293"/>
      <c r="M173" s="521"/>
      <c r="N173" s="291"/>
      <c r="O173" s="292"/>
      <c r="P173" s="292"/>
      <c r="Q173" s="292"/>
      <c r="R173" s="292"/>
      <c r="S173" s="292"/>
      <c r="T173" s="292"/>
      <c r="U173" s="292"/>
      <c r="V173" s="292"/>
      <c r="W173" s="293"/>
    </row>
    <row r="174" spans="1:23" ht="15" customHeight="1" x14ac:dyDescent="0.3">
      <c r="A174" s="138" t="str">
        <f>IF(COUNT('Séries-Speed100'!$A$11:$A$50)&gt;'Etiquette Speed100'!N137,"X","")</f>
        <v>X</v>
      </c>
      <c r="B174" s="291"/>
      <c r="C174" s="901" t="s">
        <v>269</v>
      </c>
      <c r="D174" s="902"/>
      <c r="E174" s="902"/>
      <c r="F174" s="902"/>
      <c r="G174" s="902"/>
      <c r="H174" s="902"/>
      <c r="I174" s="902"/>
      <c r="J174" s="903"/>
      <c r="K174" s="293"/>
      <c r="M174" s="521"/>
      <c r="N174" s="291"/>
      <c r="O174" s="901" t="s">
        <v>269</v>
      </c>
      <c r="P174" s="902"/>
      <c r="Q174" s="902"/>
      <c r="R174" s="902"/>
      <c r="S174" s="902"/>
      <c r="T174" s="902"/>
      <c r="U174" s="902"/>
      <c r="V174" s="903"/>
      <c r="W174" s="293"/>
    </row>
    <row r="175" spans="1:23" x14ac:dyDescent="0.25">
      <c r="A175" s="138" t="str">
        <f>IF(COUNT('Séries-Speed100'!$A$11:$A$50)&gt;'Etiquette Speed100'!N137,"X","")</f>
        <v>X</v>
      </c>
      <c r="B175" s="291"/>
      <c r="C175" s="904"/>
      <c r="D175" s="905"/>
      <c r="E175" s="905"/>
      <c r="F175" s="905"/>
      <c r="G175" s="905"/>
      <c r="H175" s="905"/>
      <c r="I175" s="905"/>
      <c r="J175" s="906"/>
      <c r="K175" s="293"/>
      <c r="M175" s="521"/>
      <c r="N175" s="291"/>
      <c r="O175" s="904"/>
      <c r="P175" s="905"/>
      <c r="Q175" s="905"/>
      <c r="R175" s="905"/>
      <c r="S175" s="905"/>
      <c r="T175" s="905"/>
      <c r="U175" s="905"/>
      <c r="V175" s="906"/>
      <c r="W175" s="293"/>
    </row>
    <row r="176" spans="1:23" x14ac:dyDescent="0.25">
      <c r="A176" s="138" t="str">
        <f>IF(COUNT('Séries-Speed100'!$A$11:$A$50)&gt;'Etiquette Speed100'!N137,"X","")</f>
        <v>X</v>
      </c>
      <c r="B176" s="291"/>
      <c r="C176" s="907"/>
      <c r="D176" s="908"/>
      <c r="E176" s="908"/>
      <c r="F176" s="908"/>
      <c r="G176" s="908"/>
      <c r="H176" s="908"/>
      <c r="I176" s="908"/>
      <c r="J176" s="909"/>
      <c r="K176" s="293"/>
      <c r="M176" s="521"/>
      <c r="N176" s="291"/>
      <c r="O176" s="907"/>
      <c r="P176" s="908"/>
      <c r="Q176" s="908"/>
      <c r="R176" s="908"/>
      <c r="S176" s="908"/>
      <c r="T176" s="908"/>
      <c r="U176" s="908"/>
      <c r="V176" s="909"/>
      <c r="W176" s="293"/>
    </row>
    <row r="177" spans="1:23" ht="15" customHeight="1" x14ac:dyDescent="0.25">
      <c r="A177" s="138" t="str">
        <f>IF(COUNT('Séries-Speed100'!$A$11:$A$50)&gt;'Etiquette Speed100'!N137,"X","")</f>
        <v>X</v>
      </c>
      <c r="B177" s="291"/>
      <c r="C177" s="907"/>
      <c r="D177" s="908"/>
      <c r="E177" s="908"/>
      <c r="F177" s="908"/>
      <c r="G177" s="908"/>
      <c r="H177" s="908"/>
      <c r="I177" s="908"/>
      <c r="J177" s="909"/>
      <c r="K177" s="293"/>
      <c r="M177" s="521"/>
      <c r="N177" s="291"/>
      <c r="O177" s="907"/>
      <c r="P177" s="908"/>
      <c r="Q177" s="908"/>
      <c r="R177" s="908"/>
      <c r="S177" s="908"/>
      <c r="T177" s="908"/>
      <c r="U177" s="908"/>
      <c r="V177" s="909"/>
      <c r="W177" s="293"/>
    </row>
    <row r="178" spans="1:23" ht="15.75" thickBot="1" x14ac:dyDescent="0.3">
      <c r="A178" s="138" t="str">
        <f>IF(COUNT('Séries-Speed100'!$A$11:$A$50)&gt;'Etiquette Speed100'!N137,"X","")</f>
        <v>X</v>
      </c>
      <c r="B178" s="291"/>
      <c r="C178" s="910"/>
      <c r="D178" s="911"/>
      <c r="E178" s="911"/>
      <c r="F178" s="911"/>
      <c r="G178" s="911"/>
      <c r="H178" s="911"/>
      <c r="I178" s="911"/>
      <c r="J178" s="912"/>
      <c r="K178" s="293"/>
      <c r="M178" s="521"/>
      <c r="N178" s="291"/>
      <c r="O178" s="910"/>
      <c r="P178" s="911"/>
      <c r="Q178" s="911"/>
      <c r="R178" s="911"/>
      <c r="S178" s="911"/>
      <c r="T178" s="911"/>
      <c r="U178" s="911"/>
      <c r="V178" s="912"/>
      <c r="W178" s="293"/>
    </row>
    <row r="179" spans="1:23" ht="15.75" thickBot="1" x14ac:dyDescent="0.3">
      <c r="A179" s="138" t="str">
        <f>IF(COUNT('Séries-Speed100'!$A$11:$A$50)&gt;'Etiquette Speed100'!N137,"X","")</f>
        <v>X</v>
      </c>
      <c r="B179" s="294"/>
      <c r="C179" s="295"/>
      <c r="D179" s="295"/>
      <c r="E179" s="295"/>
      <c r="F179" s="295"/>
      <c r="G179" s="295"/>
      <c r="H179" s="295"/>
      <c r="I179" s="295"/>
      <c r="J179" s="295"/>
      <c r="K179" s="296"/>
      <c r="M179" s="521"/>
      <c r="N179" s="294"/>
      <c r="O179" s="295"/>
      <c r="P179" s="295"/>
      <c r="Q179" s="295"/>
      <c r="R179" s="295"/>
      <c r="S179" s="295"/>
      <c r="T179" s="295"/>
      <c r="U179" s="295"/>
      <c r="V179" s="295"/>
      <c r="W179" s="296"/>
    </row>
    <row r="180" spans="1:23" ht="15.75" customHeight="1" x14ac:dyDescent="0.25">
      <c r="A180" s="138" t="str">
        <f>IF(COUNT('Séries-Speed100'!$A$11:$A$50)&gt;'Etiquette Speed100'!N137,"X","")</f>
        <v>X</v>
      </c>
      <c r="B180" s="535"/>
      <c r="C180" s="535"/>
      <c r="D180" s="535"/>
      <c r="E180" s="535"/>
      <c r="F180" s="535"/>
      <c r="G180" s="535"/>
      <c r="H180" s="535"/>
      <c r="I180" s="535"/>
      <c r="J180" s="535"/>
      <c r="K180" s="535"/>
      <c r="L180" s="522"/>
      <c r="M180" s="523"/>
      <c r="N180" s="535"/>
      <c r="O180" s="535"/>
      <c r="P180" s="535"/>
      <c r="Q180" s="535"/>
      <c r="R180" s="535"/>
      <c r="S180" s="535"/>
      <c r="T180" s="535"/>
      <c r="U180" s="535"/>
      <c r="V180" s="535"/>
      <c r="W180" s="535"/>
    </row>
    <row r="181" spans="1:23" ht="15.75" customHeight="1" thickBot="1" x14ac:dyDescent="0.3">
      <c r="A181" s="138" t="str">
        <f>IF(COUNT('Séries-Speed100'!$A$11:$A$50)&gt;'Etiquette Speed100'!N227,"X","")</f>
        <v>X</v>
      </c>
      <c r="M181" s="521"/>
    </row>
    <row r="182" spans="1:23" x14ac:dyDescent="0.25">
      <c r="A182" s="138" t="str">
        <f>IF(COUNT('Séries-Speed100'!$A$11:$A$50)&gt;'Etiquette Speed100'!N227,"X","")</f>
        <v>X</v>
      </c>
      <c r="B182" s="137">
        <f>N137+1</f>
        <v>8</v>
      </c>
      <c r="C182" s="289"/>
      <c r="D182" s="289"/>
      <c r="E182" s="289"/>
      <c r="F182" s="289"/>
      <c r="G182" s="289"/>
      <c r="H182" s="289"/>
      <c r="I182" s="289"/>
      <c r="J182" s="289"/>
      <c r="K182" s="290"/>
      <c r="M182" s="521"/>
      <c r="N182" s="137">
        <f>B182+1</f>
        <v>9</v>
      </c>
      <c r="O182" s="289"/>
      <c r="P182" s="289"/>
      <c r="Q182" s="289"/>
      <c r="R182" s="289"/>
      <c r="S182" s="289"/>
      <c r="T182" s="289"/>
      <c r="U182" s="289"/>
      <c r="V182" s="289"/>
      <c r="W182" s="290"/>
    </row>
    <row r="183" spans="1:23" ht="23.25" x14ac:dyDescent="0.35">
      <c r="A183" s="138" t="str">
        <f>IF(COUNT('Séries-Speed100'!$A$11:$A$50)&gt;'Etiquette Speed100'!N227,"X","")</f>
        <v>X</v>
      </c>
      <c r="B183" s="291"/>
      <c r="C183" s="931" t="s">
        <v>246</v>
      </c>
      <c r="D183" s="931"/>
      <c r="E183" s="953" t="str">
        <f ca="1">OFFSET('Séries-Speed100'!$A$11,B182,13)</f>
        <v>Speed 100</v>
      </c>
      <c r="F183" s="953"/>
      <c r="G183" s="953"/>
      <c r="H183" s="953"/>
      <c r="I183" s="953"/>
      <c r="J183" s="953"/>
      <c r="K183" s="293"/>
      <c r="M183" s="521"/>
      <c r="N183" s="291"/>
      <c r="O183" s="931" t="s">
        <v>246</v>
      </c>
      <c r="P183" s="931"/>
      <c r="Q183" s="953" t="str">
        <f ca="1">OFFSET('Séries-Speed100'!$A$11,N182,13)</f>
        <v>Speed 100</v>
      </c>
      <c r="R183" s="953"/>
      <c r="S183" s="953"/>
      <c r="T183" s="953"/>
      <c r="U183" s="953"/>
      <c r="V183" s="953"/>
      <c r="W183" s="293"/>
    </row>
    <row r="184" spans="1:23" x14ac:dyDescent="0.25">
      <c r="A184" s="138" t="str">
        <f>IF(COUNT('Séries-Speed100'!$A$11:$A$50)&gt;'Etiquette Speed100'!N227,"X","")</f>
        <v>X</v>
      </c>
      <c r="B184" s="291"/>
      <c r="C184" s="945"/>
      <c r="D184" s="945"/>
      <c r="E184" s="945"/>
      <c r="F184" s="945"/>
      <c r="G184" s="945"/>
      <c r="H184" s="945"/>
      <c r="I184" s="945"/>
      <c r="J184" s="945"/>
      <c r="K184" s="293"/>
      <c r="M184" s="521"/>
      <c r="N184" s="291"/>
      <c r="O184" s="945"/>
      <c r="P184" s="945"/>
      <c r="Q184" s="945"/>
      <c r="R184" s="945"/>
      <c r="S184" s="945"/>
      <c r="T184" s="945"/>
      <c r="U184" s="945"/>
      <c r="V184" s="945"/>
      <c r="W184" s="293"/>
    </row>
    <row r="185" spans="1:23" ht="21" x14ac:dyDescent="0.35">
      <c r="A185" s="138" t="str">
        <f>IF(COUNT('Séries-Speed100'!$A$11:$A$50)&gt;'Etiquette Speed100'!N227,"X","")</f>
        <v>X</v>
      </c>
      <c r="B185" s="291"/>
      <c r="C185" s="931" t="s">
        <v>39</v>
      </c>
      <c r="D185" s="931"/>
      <c r="E185" s="932">
        <f ca="1">OFFSET('Séries-Speed100'!$A$11,B182,0)</f>
        <v>3</v>
      </c>
      <c r="F185" s="932"/>
      <c r="G185" s="948" t="s">
        <v>67</v>
      </c>
      <c r="H185" s="948"/>
      <c r="I185" s="932">
        <f ca="1">OFFSET('Séries-Speed100'!$A$11,B182,6)</f>
        <v>1</v>
      </c>
      <c r="J185" s="932"/>
      <c r="K185" s="293"/>
      <c r="M185" s="521"/>
      <c r="N185" s="291"/>
      <c r="O185" s="931" t="s">
        <v>39</v>
      </c>
      <c r="P185" s="931"/>
      <c r="Q185" s="932">
        <f ca="1">OFFSET('Séries-Speed100'!$A$11,N182,0)</f>
        <v>3</v>
      </c>
      <c r="R185" s="932"/>
      <c r="S185" s="948" t="s">
        <v>67</v>
      </c>
      <c r="T185" s="948"/>
      <c r="U185" s="932">
        <f ca="1">OFFSET('Séries-Speed100'!$A$11,N182,6)</f>
        <v>2</v>
      </c>
      <c r="V185" s="932"/>
      <c r="W185" s="293"/>
    </row>
    <row r="186" spans="1:23" ht="23.25" x14ac:dyDescent="0.35">
      <c r="A186" s="138" t="str">
        <f>IF(COUNT('Séries-Speed100'!$A$11:$A$50)&gt;'Etiquette Speed100'!N227,"X","")</f>
        <v>X</v>
      </c>
      <c r="B186" s="291"/>
      <c r="C186" s="931" t="s">
        <v>1</v>
      </c>
      <c r="D186" s="931"/>
      <c r="E186" s="953" t="str">
        <f ca="1">OFFSET('Séries-Speed100'!$A$11,B182,9)</f>
        <v>BRATANIC</v>
      </c>
      <c r="F186" s="953"/>
      <c r="G186" s="948" t="s">
        <v>2</v>
      </c>
      <c r="H186" s="948"/>
      <c r="I186" s="932" t="str">
        <f ca="1">OFFSET('Séries-Speed100'!$A$11,B182,10)</f>
        <v>Christopher</v>
      </c>
      <c r="J186" s="932"/>
      <c r="K186" s="293"/>
      <c r="M186" s="521"/>
      <c r="N186" s="291"/>
      <c r="O186" s="931" t="s">
        <v>1</v>
      </c>
      <c r="P186" s="931"/>
      <c r="Q186" s="953" t="str">
        <f ca="1">OFFSET('Séries-Speed100'!$A$11,N182,9)</f>
        <v>BERRUCAZ</v>
      </c>
      <c r="R186" s="953"/>
      <c r="S186" s="948" t="s">
        <v>2</v>
      </c>
      <c r="T186" s="948"/>
      <c r="U186" s="932" t="str">
        <f ca="1">OFFSET('Séries-Speed100'!$A$11,N182,10)</f>
        <v>Stéphane</v>
      </c>
      <c r="V186" s="932"/>
      <c r="W186" s="293"/>
    </row>
    <row r="187" spans="1:23" ht="21" x14ac:dyDescent="0.35">
      <c r="A187" s="138" t="str">
        <f>IF(COUNT('Séries-Speed100'!$A$11:$A$50)&gt;'Etiquette Speed100'!N227,"X","")</f>
        <v>X</v>
      </c>
      <c r="B187" s="291"/>
      <c r="C187" s="520" t="s">
        <v>258</v>
      </c>
      <c r="D187" s="520"/>
      <c r="E187" s="527" t="str">
        <f ca="1">OFFSET('Séries-Speed100'!$A$11,B182,11)</f>
        <v>Homme</v>
      </c>
      <c r="F187" s="525"/>
      <c r="G187" s="866" t="s">
        <v>270</v>
      </c>
      <c r="H187" s="866"/>
      <c r="I187" s="527" t="str">
        <f ca="1">OFFSET('Séries-Speed100'!$A$11,B182,8)</f>
        <v xml:space="preserve">N°2 </v>
      </c>
      <c r="J187" s="527"/>
      <c r="K187" s="293"/>
      <c r="M187" s="521"/>
      <c r="N187" s="291"/>
      <c r="O187" s="520" t="s">
        <v>258</v>
      </c>
      <c r="P187" s="520"/>
      <c r="Q187" s="527" t="str">
        <f ca="1">OFFSET('Séries-Speed100'!$A$11,N182,11)</f>
        <v>Homme</v>
      </c>
      <c r="R187" s="525"/>
      <c r="S187" s="866" t="s">
        <v>270</v>
      </c>
      <c r="T187" s="866"/>
      <c r="U187" s="527" t="str">
        <f ca="1">OFFSET('Séries-Speed100'!$A$11,N182,8)</f>
        <v xml:space="preserve">N°2 </v>
      </c>
      <c r="V187" s="527"/>
      <c r="W187" s="293"/>
    </row>
    <row r="188" spans="1:23" ht="18.75" x14ac:dyDescent="0.3">
      <c r="A188" s="138" t="str">
        <f>IF(COUNT('Séries-Speed100'!$A$11:$A$50)&gt;'Etiquette Speed100'!N227,"X","")</f>
        <v>X</v>
      </c>
      <c r="B188" s="291"/>
      <c r="C188" s="952" t="s">
        <v>68</v>
      </c>
      <c r="D188" s="952"/>
      <c r="E188" s="866" t="s">
        <v>69</v>
      </c>
      <c r="F188" s="866"/>
      <c r="G188" s="951">
        <f ca="1">OFFSET('Séries-Speed100'!$A$11,B182,2)</f>
        <v>0.54583333333333328</v>
      </c>
      <c r="H188" s="951"/>
      <c r="I188" s="951"/>
      <c r="J188" s="951"/>
      <c r="K188" s="293"/>
      <c r="M188" s="521"/>
      <c r="N188" s="291"/>
      <c r="O188" s="952" t="s">
        <v>68</v>
      </c>
      <c r="P188" s="952"/>
      <c r="Q188" s="866" t="s">
        <v>69</v>
      </c>
      <c r="R188" s="866"/>
      <c r="S188" s="951">
        <f ca="1">OFFSET('Séries-Speed100'!$A$11,N182,2)</f>
        <v>0.54583333333333328</v>
      </c>
      <c r="T188" s="951"/>
      <c r="U188" s="951"/>
      <c r="V188" s="951"/>
      <c r="W188" s="293"/>
    </row>
    <row r="189" spans="1:23" ht="18.75" x14ac:dyDescent="0.3">
      <c r="A189" s="138" t="str">
        <f>IF(COUNT('Séries-Speed100'!$A$11:$A$50)&gt;'Etiquette Speed100'!N227,"X","")</f>
        <v>X</v>
      </c>
      <c r="B189" s="291"/>
      <c r="C189" s="952"/>
      <c r="D189" s="952"/>
      <c r="E189" s="866" t="s">
        <v>70</v>
      </c>
      <c r="F189" s="866"/>
      <c r="G189" s="951">
        <f ca="1">OFFSET('Séries-Speed100'!$A$11,B182,3)</f>
        <v>0.56666666666666665</v>
      </c>
      <c r="H189" s="951"/>
      <c r="I189" s="951"/>
      <c r="J189" s="951"/>
      <c r="K189" s="293"/>
      <c r="M189" s="521"/>
      <c r="N189" s="291"/>
      <c r="O189" s="952"/>
      <c r="P189" s="952"/>
      <c r="Q189" s="866" t="s">
        <v>70</v>
      </c>
      <c r="R189" s="866"/>
      <c r="S189" s="951">
        <f ca="1">OFFSET('Séries-Speed100'!$A$11,N182,3)</f>
        <v>0.56666666666666665</v>
      </c>
      <c r="T189" s="951"/>
      <c r="U189" s="951"/>
      <c r="V189" s="951"/>
      <c r="W189" s="293"/>
    </row>
    <row r="190" spans="1:23" ht="18.75" x14ac:dyDescent="0.3">
      <c r="A190" s="138" t="str">
        <f>IF(COUNT('Séries-Speed100'!$A$11:$A$50)&gt;'Etiquette Speed100'!N227,"X","")</f>
        <v>X</v>
      </c>
      <c r="B190" s="291"/>
      <c r="C190" s="952"/>
      <c r="D190" s="952"/>
      <c r="E190" s="866" t="s">
        <v>257</v>
      </c>
      <c r="F190" s="866"/>
      <c r="G190" s="951">
        <f ca="1">OFFSET('Séries-Speed100'!$A$11,B182,4)</f>
        <v>0.56736111111111109</v>
      </c>
      <c r="H190" s="951"/>
      <c r="I190" s="951"/>
      <c r="J190" s="951"/>
      <c r="K190" s="293"/>
      <c r="M190" s="521"/>
      <c r="N190" s="291"/>
      <c r="O190" s="952"/>
      <c r="P190" s="952"/>
      <c r="Q190" s="866" t="s">
        <v>257</v>
      </c>
      <c r="R190" s="866"/>
      <c r="S190" s="951">
        <f ca="1">OFFSET('Séries-Speed100'!$A$11,N182,4)</f>
        <v>0.56736111111111109</v>
      </c>
      <c r="T190" s="951"/>
      <c r="U190" s="951"/>
      <c r="V190" s="951"/>
      <c r="W190" s="293"/>
    </row>
    <row r="191" spans="1:23" ht="21" x14ac:dyDescent="0.35">
      <c r="A191" s="138" t="str">
        <f>IF(COUNT('Séries-Speed100'!$A$11:$A$50)&gt;'Etiquette Speed100'!N227,"X","")</f>
        <v>X</v>
      </c>
      <c r="B191" s="291"/>
      <c r="C191" s="952"/>
      <c r="D191" s="952"/>
      <c r="E191" s="866" t="s">
        <v>71</v>
      </c>
      <c r="F191" s="866"/>
      <c r="G191" s="947">
        <f ca="1">OFFSET('Séries-Speed100'!$A$11,B182,5)</f>
        <v>0.56874999999999998</v>
      </c>
      <c r="H191" s="947"/>
      <c r="I191" s="947"/>
      <c r="J191" s="947"/>
      <c r="K191" s="293"/>
      <c r="M191" s="521"/>
      <c r="N191" s="291"/>
      <c r="O191" s="952"/>
      <c r="P191" s="952"/>
      <c r="Q191" s="866" t="s">
        <v>71</v>
      </c>
      <c r="R191" s="866"/>
      <c r="S191" s="947">
        <f ca="1">OFFSET('Séries-Speed100'!$A$11,N182,5)</f>
        <v>0.56874999999999998</v>
      </c>
      <c r="T191" s="947"/>
      <c r="U191" s="947"/>
      <c r="V191" s="947"/>
      <c r="W191" s="293"/>
    </row>
    <row r="192" spans="1:23" ht="21" x14ac:dyDescent="0.35">
      <c r="A192" s="138" t="str">
        <f>IF(COUNT('Séries-Speed100'!$A$11:$A$50)&gt;'Etiquette Speed100'!N227,"X","")</f>
        <v>X</v>
      </c>
      <c r="B192" s="291"/>
      <c r="C192" s="931" t="s">
        <v>248</v>
      </c>
      <c r="D192" s="931"/>
      <c r="E192" s="948" t="str">
        <f ca="1">IF(E183="","",IF(OR(E183="DWF",E183="DNF"),"Distance","Temps"))</f>
        <v>Temps</v>
      </c>
      <c r="F192" s="948"/>
      <c r="G192" s="525">
        <f ca="1">OFFSET('Séries-Speed100'!$A$11,B182,18)</f>
        <v>1</v>
      </c>
      <c r="H192" s="524" t="str">
        <f ca="1">OFFSET('Séries-Speed100'!$A$11,B182,19)</f>
        <v>mn</v>
      </c>
      <c r="I192" s="526">
        <f ca="1">OFFSET('Séries-Speed100'!$A$11,B182,20)</f>
        <v>0</v>
      </c>
      <c r="J192" s="524" t="str">
        <f ca="1">OFFSET('Séries-Speed100'!$A$11,B182,21)</f>
        <v>s</v>
      </c>
      <c r="K192" s="293"/>
      <c r="M192" s="521"/>
      <c r="N192" s="291"/>
      <c r="O192" s="931" t="s">
        <v>248</v>
      </c>
      <c r="P192" s="931"/>
      <c r="Q192" s="948" t="str">
        <f ca="1">IF(Q183="","",IF(OR(Q183="DWF",Q183="DNF"),"Distance","Temps"))</f>
        <v>Temps</v>
      </c>
      <c r="R192" s="948"/>
      <c r="S192" s="525">
        <f ca="1">OFFSET('Séries-Speed100'!$A$11,N182,18)</f>
        <v>1</v>
      </c>
      <c r="T192" s="524" t="str">
        <f ca="1">OFFSET('Séries-Speed100'!$A$11,N182,19)</f>
        <v>mn</v>
      </c>
      <c r="U192" s="526">
        <f ca="1">OFFSET('Séries-Speed100'!$A$11,N182,20)</f>
        <v>0</v>
      </c>
      <c r="V192" s="524" t="str">
        <f ca="1">OFFSET('Séries-Speed100'!$A$11,N182,21)</f>
        <v>s</v>
      </c>
      <c r="W192" s="293"/>
    </row>
    <row r="193" spans="1:23" ht="18.75" x14ac:dyDescent="0.3">
      <c r="A193" s="138" t="str">
        <f>IF(COUNT('Séries-Speed100'!$A$11:$A$50)&gt;'Etiquette Speed100'!N227,"X","")</f>
        <v>X</v>
      </c>
      <c r="B193" s="291"/>
      <c r="C193" s="931"/>
      <c r="D193" s="931"/>
      <c r="E193" s="933" t="s">
        <v>273</v>
      </c>
      <c r="F193" s="514" t="s">
        <v>271</v>
      </c>
      <c r="G193" s="528" t="str">
        <f ca="1">OFFSET('Séries-Speed100'!$A$11,B182,14)</f>
        <v>0</v>
      </c>
      <c r="H193" s="529" t="str">
        <f ca="1">OFFSET('Séries-Speed100'!$A$11,B182,15)</f>
        <v>mn</v>
      </c>
      <c r="I193" s="528">
        <f ca="1">OFFSET('Séries-Speed100'!$A$11,B182,16)</f>
        <v>50</v>
      </c>
      <c r="J193" s="529" t="str">
        <f ca="1">OFFSET('Séries-Speed100'!$A$11,B182,17)</f>
        <v>s</v>
      </c>
      <c r="K193" s="293"/>
      <c r="M193" s="521"/>
      <c r="N193" s="291"/>
      <c r="O193" s="931"/>
      <c r="P193" s="931"/>
      <c r="Q193" s="933" t="s">
        <v>273</v>
      </c>
      <c r="R193" s="514" t="s">
        <v>271</v>
      </c>
      <c r="S193" s="528" t="str">
        <f ca="1">OFFSET('Séries-Speed100'!$A$11,N182,14)</f>
        <v>0</v>
      </c>
      <c r="T193" s="529" t="str">
        <f ca="1">OFFSET('Séries-Speed100'!$A$11,N182,15)</f>
        <v>mn</v>
      </c>
      <c r="U193" s="528" t="str">
        <f ca="1">OFFSET('Séries-Speed100'!$A$11,N182,16)</f>
        <v>50</v>
      </c>
      <c r="V193" s="529" t="str">
        <f ca="1">OFFSET('Séries-Speed100'!$A$11,N182,17)</f>
        <v>s</v>
      </c>
      <c r="W193" s="293"/>
    </row>
    <row r="194" spans="1:23" ht="18.75" x14ac:dyDescent="0.3">
      <c r="A194" s="138" t="str">
        <f>IF(COUNT('Séries-Speed100'!$A$11:$A$50)&gt;'Etiquette Speed100'!N227,"X","")</f>
        <v>X</v>
      </c>
      <c r="B194" s="291"/>
      <c r="C194" s="931"/>
      <c r="D194" s="931"/>
      <c r="E194" s="933"/>
      <c r="F194" s="514" t="s">
        <v>272</v>
      </c>
      <c r="G194" s="528" t="str">
        <f ca="1">OFFSET('Séries-Speed100'!$A$11,B182,22)</f>
        <v>1</v>
      </c>
      <c r="H194" s="529" t="str">
        <f ca="1">OFFSET('Séries-Speed100'!$A$11,B182,23)</f>
        <v>mn</v>
      </c>
      <c r="I194" s="528" t="str">
        <f ca="1">OFFSET('Séries-Speed100'!$A$11,B182,24)</f>
        <v>20</v>
      </c>
      <c r="J194" s="529" t="str">
        <f ca="1">OFFSET('Séries-Speed100'!$A$11,B182,25)</f>
        <v>s</v>
      </c>
      <c r="K194" s="293"/>
      <c r="M194" s="521"/>
      <c r="N194" s="291"/>
      <c r="O194" s="931"/>
      <c r="P194" s="931"/>
      <c r="Q194" s="933"/>
      <c r="R194" s="514" t="s">
        <v>272</v>
      </c>
      <c r="S194" s="528" t="str">
        <f ca="1">OFFSET('Séries-Speed100'!$A$11,N182,22)</f>
        <v>1</v>
      </c>
      <c r="T194" s="529" t="str">
        <f ca="1">OFFSET('Séries-Speed100'!$A$11,N182,23)</f>
        <v>mn</v>
      </c>
      <c r="U194" s="528" t="str">
        <f ca="1">OFFSET('Séries-Speed100'!$A$11,N182,24)</f>
        <v>20</v>
      </c>
      <c r="V194" s="529" t="str">
        <f ca="1">OFFSET('Séries-Speed100'!$A$11,N182,25)</f>
        <v>s</v>
      </c>
      <c r="W194" s="293"/>
    </row>
    <row r="195" spans="1:23" x14ac:dyDescent="0.25">
      <c r="A195" s="138" t="str">
        <f>IF(COUNT('Séries-Speed100'!$A$11:$A$50)&gt;'Etiquette Speed100'!N227,"X","")</f>
        <v>X</v>
      </c>
      <c r="B195" s="291"/>
      <c r="C195" s="945"/>
      <c r="D195" s="945"/>
      <c r="E195" s="945"/>
      <c r="F195" s="945"/>
      <c r="G195" s="945"/>
      <c r="H195" s="945"/>
      <c r="I195" s="945"/>
      <c r="J195" s="945"/>
      <c r="K195" s="293"/>
      <c r="M195" s="521"/>
      <c r="N195" s="291"/>
      <c r="O195" s="945"/>
      <c r="P195" s="945"/>
      <c r="Q195" s="945"/>
      <c r="R195" s="945"/>
      <c r="S195" s="945"/>
      <c r="T195" s="945"/>
      <c r="U195" s="945"/>
      <c r="V195" s="945"/>
      <c r="W195" s="293"/>
    </row>
    <row r="196" spans="1:23" ht="18.75" x14ac:dyDescent="0.3">
      <c r="A196" s="138" t="str">
        <f>IF(COUNT('Séries-Speed100'!$A$11:$A$50)&gt;'Etiquette Speed100'!N227,"X","")</f>
        <v>X</v>
      </c>
      <c r="B196" s="291"/>
      <c r="C196" s="946" t="s">
        <v>259</v>
      </c>
      <c r="D196" s="946"/>
      <c r="E196" s="946"/>
      <c r="F196" s="946"/>
      <c r="G196" s="946"/>
      <c r="H196" s="946"/>
      <c r="I196" s="946"/>
      <c r="J196" s="946"/>
      <c r="K196" s="293"/>
      <c r="M196" s="521"/>
      <c r="N196" s="291"/>
      <c r="O196" s="946" t="s">
        <v>259</v>
      </c>
      <c r="P196" s="946"/>
      <c r="Q196" s="946"/>
      <c r="R196" s="946"/>
      <c r="S196" s="946"/>
      <c r="T196" s="946"/>
      <c r="U196" s="946"/>
      <c r="V196" s="946"/>
      <c r="W196" s="293"/>
    </row>
    <row r="197" spans="1:23" ht="15.75" thickBot="1" x14ac:dyDescent="0.3">
      <c r="A197" s="138" t="str">
        <f>IF(COUNT('Séries-Speed100'!$A$11:$A$50)&gt;'Etiquette Speed100'!N227,"X","")</f>
        <v>X</v>
      </c>
      <c r="B197" s="291"/>
      <c r="C197" s="945"/>
      <c r="D197" s="945"/>
      <c r="E197" s="945"/>
      <c r="F197" s="945"/>
      <c r="G197" s="945"/>
      <c r="H197" s="945"/>
      <c r="I197" s="945"/>
      <c r="J197" s="945"/>
      <c r="K197" s="293"/>
      <c r="M197" s="521"/>
      <c r="N197" s="291"/>
      <c r="O197" s="945"/>
      <c r="P197" s="945"/>
      <c r="Q197" s="945"/>
      <c r="R197" s="945"/>
      <c r="S197" s="945"/>
      <c r="T197" s="945"/>
      <c r="U197" s="945"/>
      <c r="V197" s="945"/>
      <c r="W197" s="293"/>
    </row>
    <row r="198" spans="1:23" x14ac:dyDescent="0.25">
      <c r="A198" s="138" t="str">
        <f>IF(COUNT('Séries-Speed100'!$A$11:$A$50)&gt;'Etiquette Speed100'!N227,"X","")</f>
        <v>X</v>
      </c>
      <c r="B198" s="291"/>
      <c r="C198" s="976" t="s">
        <v>260</v>
      </c>
      <c r="D198" s="977"/>
      <c r="E198" s="959"/>
      <c r="F198" s="959"/>
      <c r="G198" s="959"/>
      <c r="H198" s="959"/>
      <c r="I198" s="959"/>
      <c r="J198" s="960"/>
      <c r="K198" s="293"/>
      <c r="M198" s="521"/>
      <c r="N198" s="291"/>
      <c r="O198" s="976" t="s">
        <v>260</v>
      </c>
      <c r="P198" s="977"/>
      <c r="Q198" s="959"/>
      <c r="R198" s="959"/>
      <c r="S198" s="959"/>
      <c r="T198" s="959"/>
      <c r="U198" s="959"/>
      <c r="V198" s="960"/>
      <c r="W198" s="293"/>
    </row>
    <row r="199" spans="1:23" x14ac:dyDescent="0.25">
      <c r="A199" s="138" t="str">
        <f>IF(COUNT('Séries-Speed100'!$A$11:$A$50)&gt;'Etiquette Speed100'!N227,"X","")</f>
        <v>X</v>
      </c>
      <c r="B199" s="291"/>
      <c r="C199" s="971"/>
      <c r="D199" s="972"/>
      <c r="E199" s="949"/>
      <c r="F199" s="949"/>
      <c r="G199" s="949"/>
      <c r="H199" s="949"/>
      <c r="I199" s="949"/>
      <c r="J199" s="950"/>
      <c r="K199" s="293"/>
      <c r="M199" s="521"/>
      <c r="N199" s="291"/>
      <c r="O199" s="971"/>
      <c r="P199" s="972"/>
      <c r="Q199" s="949"/>
      <c r="R199" s="949"/>
      <c r="S199" s="949"/>
      <c r="T199" s="949"/>
      <c r="U199" s="949"/>
      <c r="V199" s="950"/>
      <c r="W199" s="293"/>
    </row>
    <row r="200" spans="1:23" ht="15.75" thickBot="1" x14ac:dyDescent="0.3">
      <c r="A200" s="138" t="str">
        <f>IF(COUNT('Séries-Speed100'!$A$11:$A$50)&gt;'Etiquette Speed100'!N227,"X","")</f>
        <v>X</v>
      </c>
      <c r="B200" s="291"/>
      <c r="C200" s="292"/>
      <c r="D200" s="292"/>
      <c r="E200" s="292"/>
      <c r="F200" s="292"/>
      <c r="G200" s="292"/>
      <c r="H200" s="292"/>
      <c r="I200" s="292"/>
      <c r="J200" s="292"/>
      <c r="K200" s="293"/>
      <c r="M200" s="521"/>
      <c r="N200" s="291"/>
      <c r="O200" s="292"/>
      <c r="P200" s="292"/>
      <c r="Q200" s="292"/>
      <c r="R200" s="292"/>
      <c r="S200" s="292"/>
      <c r="T200" s="292"/>
      <c r="U200" s="292"/>
      <c r="V200" s="292"/>
      <c r="W200" s="293"/>
    </row>
    <row r="201" spans="1:23" ht="15" customHeight="1" x14ac:dyDescent="0.25">
      <c r="A201" s="138" t="str">
        <f>IF(COUNT('Séries-Speed100'!$A$11:$A$50)&gt;'Etiquette Speed100'!N227,"X","")</f>
        <v>X</v>
      </c>
      <c r="B201" s="291"/>
      <c r="C201" s="894" t="s">
        <v>132</v>
      </c>
      <c r="D201" s="880" t="s">
        <v>133</v>
      </c>
      <c r="E201" s="871"/>
      <c r="F201" s="871"/>
      <c r="G201" s="871"/>
      <c r="H201" s="871"/>
      <c r="I201" s="959"/>
      <c r="J201" s="960"/>
      <c r="K201" s="293"/>
      <c r="M201" s="521"/>
      <c r="N201" s="291"/>
      <c r="O201" s="894" t="s">
        <v>132</v>
      </c>
      <c r="P201" s="880" t="s">
        <v>133</v>
      </c>
      <c r="Q201" s="871"/>
      <c r="R201" s="871"/>
      <c r="S201" s="871"/>
      <c r="T201" s="871"/>
      <c r="U201" s="959"/>
      <c r="V201" s="960"/>
      <c r="W201" s="293"/>
    </row>
    <row r="202" spans="1:23" x14ac:dyDescent="0.25">
      <c r="A202" s="138" t="str">
        <f>IF(COUNT('Séries-Speed100'!$A$11:$A$50)&gt;'Etiquette Speed100'!N227,"X","")</f>
        <v>X</v>
      </c>
      <c r="B202" s="291"/>
      <c r="C202" s="895"/>
      <c r="D202" s="859" t="s">
        <v>134</v>
      </c>
      <c r="E202" s="864"/>
      <c r="F202" s="864"/>
      <c r="G202" s="864"/>
      <c r="H202" s="864"/>
      <c r="I202" s="949"/>
      <c r="J202" s="950"/>
      <c r="K202" s="293"/>
      <c r="M202" s="521"/>
      <c r="N202" s="291"/>
      <c r="O202" s="895"/>
      <c r="P202" s="859" t="s">
        <v>134</v>
      </c>
      <c r="Q202" s="864"/>
      <c r="R202" s="864"/>
      <c r="S202" s="864"/>
      <c r="T202" s="864"/>
      <c r="U202" s="949"/>
      <c r="V202" s="950"/>
      <c r="W202" s="293"/>
    </row>
    <row r="203" spans="1:23" x14ac:dyDescent="0.25">
      <c r="A203" s="138" t="str">
        <f>IF(COUNT('Séries-Speed100'!$A$11:$A$50)&gt;'Etiquette Speed100'!N227,"X","")</f>
        <v>X</v>
      </c>
      <c r="B203" s="291"/>
      <c r="C203" s="895"/>
      <c r="D203" s="859" t="s">
        <v>135</v>
      </c>
      <c r="E203" s="864"/>
      <c r="F203" s="864"/>
      <c r="G203" s="864"/>
      <c r="H203" s="864"/>
      <c r="I203" s="949"/>
      <c r="J203" s="950"/>
      <c r="K203" s="293"/>
      <c r="M203" s="521"/>
      <c r="N203" s="291"/>
      <c r="O203" s="895"/>
      <c r="P203" s="859" t="s">
        <v>135</v>
      </c>
      <c r="Q203" s="864"/>
      <c r="R203" s="864"/>
      <c r="S203" s="864"/>
      <c r="T203" s="864"/>
      <c r="U203" s="949"/>
      <c r="V203" s="950"/>
      <c r="W203" s="293"/>
    </row>
    <row r="204" spans="1:23" x14ac:dyDescent="0.25">
      <c r="A204" s="138" t="str">
        <f>IF(COUNT('Séries-Speed100'!$A$11:$A$50)&gt;'Etiquette Speed100'!N227,"X","")</f>
        <v>X</v>
      </c>
      <c r="B204" s="291"/>
      <c r="C204" s="895"/>
      <c r="D204" s="859" t="s">
        <v>136</v>
      </c>
      <c r="E204" s="864"/>
      <c r="F204" s="864"/>
      <c r="G204" s="864"/>
      <c r="H204" s="864"/>
      <c r="I204" s="949"/>
      <c r="J204" s="950"/>
      <c r="K204" s="293"/>
      <c r="M204" s="521"/>
      <c r="N204" s="291"/>
      <c r="O204" s="895"/>
      <c r="P204" s="859" t="s">
        <v>136</v>
      </c>
      <c r="Q204" s="864"/>
      <c r="R204" s="864"/>
      <c r="S204" s="864"/>
      <c r="T204" s="864"/>
      <c r="U204" s="949"/>
      <c r="V204" s="950"/>
      <c r="W204" s="293"/>
    </row>
    <row r="205" spans="1:23" x14ac:dyDescent="0.25">
      <c r="A205" s="138" t="str">
        <f>IF(COUNT('Séries-Speed100'!$A$11:$A$50)&gt;'Etiquette Speed100'!N227,"X","")</f>
        <v>X</v>
      </c>
      <c r="B205" s="291"/>
      <c r="C205" s="895"/>
      <c r="D205" s="859" t="s">
        <v>137</v>
      </c>
      <c r="E205" s="864"/>
      <c r="F205" s="864"/>
      <c r="G205" s="864"/>
      <c r="H205" s="864"/>
      <c r="I205" s="949"/>
      <c r="J205" s="950"/>
      <c r="K205" s="293"/>
      <c r="M205" s="521"/>
      <c r="N205" s="291"/>
      <c r="O205" s="895"/>
      <c r="P205" s="859" t="s">
        <v>137</v>
      </c>
      <c r="Q205" s="864"/>
      <c r="R205" s="864"/>
      <c r="S205" s="864"/>
      <c r="T205" s="864"/>
      <c r="U205" s="949"/>
      <c r="V205" s="950"/>
      <c r="W205" s="293"/>
    </row>
    <row r="206" spans="1:23" x14ac:dyDescent="0.25">
      <c r="A206" s="138" t="str">
        <f>IF(COUNT('Séries-Speed100'!$A$11:$A$50)&gt;'Etiquette Speed100'!N227,"X","")</f>
        <v>X</v>
      </c>
      <c r="B206" s="291"/>
      <c r="C206" s="895"/>
      <c r="D206" s="967" t="s">
        <v>138</v>
      </c>
      <c r="E206" s="968"/>
      <c r="F206" s="968"/>
      <c r="G206" s="968"/>
      <c r="H206" s="968"/>
      <c r="I206" s="949"/>
      <c r="J206" s="950"/>
      <c r="K206" s="293"/>
      <c r="M206" s="521"/>
      <c r="N206" s="291"/>
      <c r="O206" s="895"/>
      <c r="P206" s="967" t="s">
        <v>138</v>
      </c>
      <c r="Q206" s="968"/>
      <c r="R206" s="968"/>
      <c r="S206" s="968"/>
      <c r="T206" s="968"/>
      <c r="U206" s="949"/>
      <c r="V206" s="950"/>
      <c r="W206" s="293"/>
    </row>
    <row r="207" spans="1:23" ht="15" customHeight="1" thickBot="1" x14ac:dyDescent="0.3">
      <c r="A207" s="138" t="str">
        <f>IF(COUNT('Séries-Speed100'!$A$11:$A$50)&gt;'Etiquette Speed100'!N227,"X","")</f>
        <v>X</v>
      </c>
      <c r="B207" s="291"/>
      <c r="C207" s="896"/>
      <c r="D207" s="1055" t="s">
        <v>274</v>
      </c>
      <c r="E207" s="1056"/>
      <c r="F207" s="1056"/>
      <c r="G207" s="1056"/>
      <c r="H207" s="967"/>
      <c r="I207" s="1057"/>
      <c r="J207" s="1058"/>
      <c r="K207" s="293"/>
      <c r="M207" s="521"/>
      <c r="N207" s="291"/>
      <c r="O207" s="896"/>
      <c r="P207" s="1055" t="s">
        <v>274</v>
      </c>
      <c r="Q207" s="1056"/>
      <c r="R207" s="1056"/>
      <c r="S207" s="1056"/>
      <c r="T207" s="967"/>
      <c r="U207" s="1057"/>
      <c r="V207" s="1058"/>
      <c r="W207" s="293"/>
    </row>
    <row r="208" spans="1:23" x14ac:dyDescent="0.25">
      <c r="A208" s="138" t="str">
        <f>IF(COUNT('Séries-Speed100'!$A$11:$A$50)&gt;'Etiquette Speed100'!N227,"X","")</f>
        <v>X</v>
      </c>
      <c r="B208" s="291"/>
      <c r="C208" s="894" t="s">
        <v>145</v>
      </c>
      <c r="D208" s="1053" t="s">
        <v>146</v>
      </c>
      <c r="E208" s="1054"/>
      <c r="F208" s="1054"/>
      <c r="G208" s="1054"/>
      <c r="H208" s="1054"/>
      <c r="I208" s="959"/>
      <c r="J208" s="960"/>
      <c r="K208" s="293"/>
      <c r="M208" s="521"/>
      <c r="N208" s="291"/>
      <c r="O208" s="894" t="s">
        <v>145</v>
      </c>
      <c r="P208" s="1053" t="s">
        <v>146</v>
      </c>
      <c r="Q208" s="1054"/>
      <c r="R208" s="1054"/>
      <c r="S208" s="1054"/>
      <c r="T208" s="1054"/>
      <c r="U208" s="959"/>
      <c r="V208" s="960"/>
      <c r="W208" s="293"/>
    </row>
    <row r="209" spans="1:23" x14ac:dyDescent="0.25">
      <c r="A209" s="138" t="str">
        <f>IF(COUNT('Séries-Speed100'!$A$11:$A$50)&gt;'Etiquette Speed100'!N227,"X","")</f>
        <v>X</v>
      </c>
      <c r="B209" s="291"/>
      <c r="C209" s="895"/>
      <c r="D209" s="1048" t="s">
        <v>147</v>
      </c>
      <c r="E209" s="1049"/>
      <c r="F209" s="1049"/>
      <c r="G209" s="1049"/>
      <c r="H209" s="1050"/>
      <c r="I209" s="949"/>
      <c r="J209" s="950"/>
      <c r="K209" s="293"/>
      <c r="M209" s="521"/>
      <c r="N209" s="291"/>
      <c r="O209" s="895"/>
      <c r="P209" s="1048" t="s">
        <v>147</v>
      </c>
      <c r="Q209" s="1049"/>
      <c r="R209" s="1049"/>
      <c r="S209" s="1049"/>
      <c r="T209" s="1050"/>
      <c r="U209" s="949"/>
      <c r="V209" s="950"/>
      <c r="W209" s="293"/>
    </row>
    <row r="210" spans="1:23" x14ac:dyDescent="0.25">
      <c r="A210" s="138" t="str">
        <f>IF(COUNT('Séries-Speed100'!$A$11:$A$50)&gt;'Etiquette Speed100'!N227,"X","")</f>
        <v>X</v>
      </c>
      <c r="B210" s="291"/>
      <c r="C210" s="895"/>
      <c r="D210" s="1048" t="s">
        <v>148</v>
      </c>
      <c r="E210" s="1049"/>
      <c r="F210" s="1049"/>
      <c r="G210" s="1049"/>
      <c r="H210" s="1050"/>
      <c r="I210" s="949"/>
      <c r="J210" s="950"/>
      <c r="K210" s="293"/>
      <c r="M210" s="521"/>
      <c r="N210" s="291"/>
      <c r="O210" s="895"/>
      <c r="P210" s="1048" t="s">
        <v>148</v>
      </c>
      <c r="Q210" s="1049"/>
      <c r="R210" s="1049"/>
      <c r="S210" s="1049"/>
      <c r="T210" s="1050"/>
      <c r="U210" s="949"/>
      <c r="V210" s="950"/>
      <c r="W210" s="293"/>
    </row>
    <row r="211" spans="1:23" x14ac:dyDescent="0.25">
      <c r="A211" s="138" t="str">
        <f>IF(COUNT('Séries-Speed100'!$A$11:$A$50)&gt;'Etiquette Speed100'!N227,"X","")</f>
        <v>X</v>
      </c>
      <c r="B211" s="291"/>
      <c r="C211" s="895"/>
      <c r="D211" s="1048" t="s">
        <v>149</v>
      </c>
      <c r="E211" s="1049"/>
      <c r="F211" s="1049"/>
      <c r="G211" s="1049"/>
      <c r="H211" s="1050"/>
      <c r="I211" s="949"/>
      <c r="J211" s="950"/>
      <c r="K211" s="293"/>
      <c r="M211" s="521"/>
      <c r="N211" s="291"/>
      <c r="O211" s="895"/>
      <c r="P211" s="1048" t="s">
        <v>149</v>
      </c>
      <c r="Q211" s="1049"/>
      <c r="R211" s="1049"/>
      <c r="S211" s="1049"/>
      <c r="T211" s="1050"/>
      <c r="U211" s="949"/>
      <c r="V211" s="950"/>
      <c r="W211" s="293"/>
    </row>
    <row r="212" spans="1:23" x14ac:dyDescent="0.25">
      <c r="A212" s="138" t="str">
        <f>IF(COUNT('Séries-Speed100'!$A$11:$A$50)&gt;'Etiquette Speed100'!N227,"X","")</f>
        <v>X</v>
      </c>
      <c r="B212" s="291"/>
      <c r="C212" s="895"/>
      <c r="D212" s="1048" t="s">
        <v>150</v>
      </c>
      <c r="E212" s="1049"/>
      <c r="F212" s="1049"/>
      <c r="G212" s="1049"/>
      <c r="H212" s="1050"/>
      <c r="I212" s="949"/>
      <c r="J212" s="950"/>
      <c r="K212" s="293"/>
      <c r="M212" s="521"/>
      <c r="N212" s="291"/>
      <c r="O212" s="895"/>
      <c r="P212" s="1048" t="s">
        <v>150</v>
      </c>
      <c r="Q212" s="1049"/>
      <c r="R212" s="1049"/>
      <c r="S212" s="1049"/>
      <c r="T212" s="1050"/>
      <c r="U212" s="949"/>
      <c r="V212" s="950"/>
      <c r="W212" s="293"/>
    </row>
    <row r="213" spans="1:23" x14ac:dyDescent="0.25">
      <c r="A213" s="138" t="str">
        <f>IF(COUNT('Séries-Speed100'!$A$11:$A$50)&gt;'Etiquette Speed100'!N227,"X","")</f>
        <v>X</v>
      </c>
      <c r="B213" s="291"/>
      <c r="C213" s="895"/>
      <c r="D213" s="1048" t="s">
        <v>151</v>
      </c>
      <c r="E213" s="1049"/>
      <c r="F213" s="1049"/>
      <c r="G213" s="1049"/>
      <c r="H213" s="1050"/>
      <c r="I213" s="949"/>
      <c r="J213" s="950"/>
      <c r="K213" s="293"/>
      <c r="M213" s="521"/>
      <c r="N213" s="291"/>
      <c r="O213" s="895"/>
      <c r="P213" s="1048" t="s">
        <v>151</v>
      </c>
      <c r="Q213" s="1049"/>
      <c r="R213" s="1049"/>
      <c r="S213" s="1049"/>
      <c r="T213" s="1050"/>
      <c r="U213" s="949"/>
      <c r="V213" s="950"/>
      <c r="W213" s="293"/>
    </row>
    <row r="214" spans="1:23" ht="15" customHeight="1" thickBot="1" x14ac:dyDescent="0.3">
      <c r="A214" s="138" t="str">
        <f>IF(COUNT('Séries-Speed100'!$A$11:$A$50)&gt;'Etiquette Speed100'!N227,"X","")</f>
        <v>X</v>
      </c>
      <c r="B214" s="291"/>
      <c r="C214" s="896"/>
      <c r="D214" s="1045" t="s">
        <v>152</v>
      </c>
      <c r="E214" s="1046"/>
      <c r="F214" s="1046"/>
      <c r="G214" s="1046"/>
      <c r="H214" s="1047"/>
      <c r="I214" s="954"/>
      <c r="J214" s="955"/>
      <c r="K214" s="293"/>
      <c r="M214" s="521"/>
      <c r="N214" s="291"/>
      <c r="O214" s="896"/>
      <c r="P214" s="1045" t="s">
        <v>152</v>
      </c>
      <c r="Q214" s="1046"/>
      <c r="R214" s="1046"/>
      <c r="S214" s="1046"/>
      <c r="T214" s="1047"/>
      <c r="U214" s="954"/>
      <c r="V214" s="955"/>
      <c r="W214" s="293"/>
    </row>
    <row r="215" spans="1:23" ht="15" customHeight="1" x14ac:dyDescent="0.25">
      <c r="A215" s="138" t="str">
        <f>IF(COUNT('Séries-Speed100'!$A$11:$A$50)&gt;'Etiquette Speed100'!N227,"X","")</f>
        <v>X</v>
      </c>
      <c r="B215" s="291"/>
      <c r="C215" s="894" t="s">
        <v>126</v>
      </c>
      <c r="D215" s="1051" t="s">
        <v>128</v>
      </c>
      <c r="E215" s="1052"/>
      <c r="F215" s="963"/>
      <c r="G215" s="278" t="s">
        <v>266</v>
      </c>
      <c r="H215" s="278"/>
      <c r="I215" s="965"/>
      <c r="J215" s="966"/>
      <c r="K215" s="293"/>
      <c r="M215" s="521"/>
      <c r="N215" s="291"/>
      <c r="O215" s="894" t="s">
        <v>126</v>
      </c>
      <c r="P215" s="1051" t="s">
        <v>128</v>
      </c>
      <c r="Q215" s="1052"/>
      <c r="R215" s="963"/>
      <c r="S215" s="278" t="s">
        <v>266</v>
      </c>
      <c r="T215" s="278"/>
      <c r="U215" s="965"/>
      <c r="V215" s="966"/>
      <c r="W215" s="293"/>
    </row>
    <row r="216" spans="1:23" x14ac:dyDescent="0.25">
      <c r="A216" s="138" t="str">
        <f>IF(COUNT('Séries-Speed100'!$A$11:$A$50)&gt;'Etiquette Speed100'!N227,"X","")</f>
        <v>X</v>
      </c>
      <c r="B216" s="291"/>
      <c r="C216" s="895"/>
      <c r="D216" s="857" t="s">
        <v>264</v>
      </c>
      <c r="E216" s="858"/>
      <c r="F216" s="859"/>
      <c r="G216" s="110" t="s">
        <v>265</v>
      </c>
      <c r="H216" s="110"/>
      <c r="I216" s="949"/>
      <c r="J216" s="950"/>
      <c r="K216" s="293"/>
      <c r="M216" s="521"/>
      <c r="N216" s="291"/>
      <c r="O216" s="895"/>
      <c r="P216" s="857" t="s">
        <v>264</v>
      </c>
      <c r="Q216" s="858"/>
      <c r="R216" s="859"/>
      <c r="S216" s="110" t="s">
        <v>265</v>
      </c>
      <c r="T216" s="110"/>
      <c r="U216" s="949"/>
      <c r="V216" s="950"/>
      <c r="W216" s="293"/>
    </row>
    <row r="217" spans="1:23" ht="15.75" thickBot="1" x14ac:dyDescent="0.3">
      <c r="A217" s="138" t="str">
        <f>IF(COUNT('Séries-Speed100'!$A$11:$A$50)&gt;'Etiquette Speed100'!N227,"X","")</f>
        <v>X</v>
      </c>
      <c r="B217" s="291"/>
      <c r="C217" s="896"/>
      <c r="D217" s="512" t="s">
        <v>268</v>
      </c>
      <c r="E217" s="517"/>
      <c r="F217" s="517"/>
      <c r="G217" s="3" t="s">
        <v>164</v>
      </c>
      <c r="H217" s="3"/>
      <c r="I217" s="954"/>
      <c r="J217" s="955"/>
      <c r="K217" s="293"/>
      <c r="M217" s="521"/>
      <c r="N217" s="291"/>
      <c r="O217" s="896"/>
      <c r="P217" s="512" t="s">
        <v>268</v>
      </c>
      <c r="Q217" s="517"/>
      <c r="R217" s="517"/>
      <c r="S217" s="3" t="s">
        <v>164</v>
      </c>
      <c r="T217" s="3"/>
      <c r="U217" s="954"/>
      <c r="V217" s="955"/>
      <c r="W217" s="293"/>
    </row>
    <row r="218" spans="1:23" ht="15.75" thickBot="1" x14ac:dyDescent="0.3">
      <c r="A218" s="138" t="str">
        <f>IF(COUNT('Séries-Speed100'!$A$11:$A$50)&gt;'Etiquette Speed100'!N227,"X","")</f>
        <v>X</v>
      </c>
      <c r="B218" s="291"/>
      <c r="C218" s="292"/>
      <c r="D218" s="292"/>
      <c r="E218" s="292"/>
      <c r="F218" s="292"/>
      <c r="G218" s="292"/>
      <c r="H218" s="292"/>
      <c r="I218" s="292"/>
      <c r="J218" s="292"/>
      <c r="K218" s="293"/>
      <c r="M218" s="521"/>
      <c r="N218" s="291"/>
      <c r="O218" s="292"/>
      <c r="P218" s="292"/>
      <c r="Q218" s="292"/>
      <c r="R218" s="292"/>
      <c r="S218" s="292"/>
      <c r="T218" s="292"/>
      <c r="U218" s="292"/>
      <c r="V218" s="292"/>
      <c r="W218" s="293"/>
    </row>
    <row r="219" spans="1:23" ht="18.75" x14ac:dyDescent="0.3">
      <c r="A219" s="138" t="str">
        <f>IF(COUNT('Séries-Speed100'!$A$11:$A$50)&gt;'Etiquette Speed100'!N227,"X","")</f>
        <v>X</v>
      </c>
      <c r="B219" s="291"/>
      <c r="C219" s="901" t="s">
        <v>269</v>
      </c>
      <c r="D219" s="902"/>
      <c r="E219" s="902"/>
      <c r="F219" s="902"/>
      <c r="G219" s="902"/>
      <c r="H219" s="902"/>
      <c r="I219" s="902"/>
      <c r="J219" s="903"/>
      <c r="K219" s="293"/>
      <c r="M219" s="521"/>
      <c r="N219" s="291"/>
      <c r="O219" s="901" t="s">
        <v>269</v>
      </c>
      <c r="P219" s="902"/>
      <c r="Q219" s="902"/>
      <c r="R219" s="902"/>
      <c r="S219" s="902"/>
      <c r="T219" s="902"/>
      <c r="U219" s="902"/>
      <c r="V219" s="903"/>
      <c r="W219" s="293"/>
    </row>
    <row r="220" spans="1:23" x14ac:dyDescent="0.25">
      <c r="A220" s="138" t="str">
        <f>IF(COUNT('Séries-Speed100'!$A$11:$A$50)&gt;'Etiquette Speed100'!N227,"X","")</f>
        <v>X</v>
      </c>
      <c r="B220" s="291"/>
      <c r="C220" s="904"/>
      <c r="D220" s="905"/>
      <c r="E220" s="905"/>
      <c r="F220" s="905"/>
      <c r="G220" s="905"/>
      <c r="H220" s="905"/>
      <c r="I220" s="905"/>
      <c r="J220" s="906"/>
      <c r="K220" s="293"/>
      <c r="M220" s="521"/>
      <c r="N220" s="291"/>
      <c r="O220" s="904"/>
      <c r="P220" s="905"/>
      <c r="Q220" s="905"/>
      <c r="R220" s="905"/>
      <c r="S220" s="905"/>
      <c r="T220" s="905"/>
      <c r="U220" s="905"/>
      <c r="V220" s="906"/>
      <c r="W220" s="293"/>
    </row>
    <row r="221" spans="1:23" x14ac:dyDescent="0.25">
      <c r="A221" s="138" t="str">
        <f>IF(COUNT('Séries-Speed100'!$A$11:$A$50)&gt;'Etiquette Speed100'!N227,"X","")</f>
        <v>X</v>
      </c>
      <c r="B221" s="291"/>
      <c r="C221" s="907"/>
      <c r="D221" s="908"/>
      <c r="E221" s="908"/>
      <c r="F221" s="908"/>
      <c r="G221" s="908"/>
      <c r="H221" s="908"/>
      <c r="I221" s="908"/>
      <c r="J221" s="909"/>
      <c r="K221" s="293"/>
      <c r="M221" s="521"/>
      <c r="N221" s="291"/>
      <c r="O221" s="907"/>
      <c r="P221" s="908"/>
      <c r="Q221" s="908"/>
      <c r="R221" s="908"/>
      <c r="S221" s="908"/>
      <c r="T221" s="908"/>
      <c r="U221" s="908"/>
      <c r="V221" s="909"/>
      <c r="W221" s="293"/>
    </row>
    <row r="222" spans="1:23" x14ac:dyDescent="0.25">
      <c r="A222" s="138" t="str">
        <f>IF(COUNT('Séries-Speed100'!$A$11:$A$50)&gt;'Etiquette Speed100'!N227,"X","")</f>
        <v>X</v>
      </c>
      <c r="B222" s="291"/>
      <c r="C222" s="907"/>
      <c r="D222" s="908"/>
      <c r="E222" s="908"/>
      <c r="F222" s="908"/>
      <c r="G222" s="908"/>
      <c r="H222" s="908"/>
      <c r="I222" s="908"/>
      <c r="J222" s="909"/>
      <c r="K222" s="293"/>
      <c r="M222" s="521"/>
      <c r="N222" s="291"/>
      <c r="O222" s="907"/>
      <c r="P222" s="908"/>
      <c r="Q222" s="908"/>
      <c r="R222" s="908"/>
      <c r="S222" s="908"/>
      <c r="T222" s="908"/>
      <c r="U222" s="908"/>
      <c r="V222" s="909"/>
      <c r="W222" s="293"/>
    </row>
    <row r="223" spans="1:23" ht="15.75" thickBot="1" x14ac:dyDescent="0.3">
      <c r="A223" s="138" t="str">
        <f>IF(COUNT('Séries-Speed100'!$A$11:$A$50)&gt;'Etiquette Speed100'!N227,"X","")</f>
        <v>X</v>
      </c>
      <c r="B223" s="291"/>
      <c r="C223" s="910"/>
      <c r="D223" s="911"/>
      <c r="E223" s="911"/>
      <c r="F223" s="911"/>
      <c r="G223" s="911"/>
      <c r="H223" s="911"/>
      <c r="I223" s="911"/>
      <c r="J223" s="912"/>
      <c r="K223" s="293"/>
      <c r="M223" s="521"/>
      <c r="N223" s="291"/>
      <c r="O223" s="910"/>
      <c r="P223" s="911"/>
      <c r="Q223" s="911"/>
      <c r="R223" s="911"/>
      <c r="S223" s="911"/>
      <c r="T223" s="911"/>
      <c r="U223" s="911"/>
      <c r="V223" s="912"/>
      <c r="W223" s="293"/>
    </row>
    <row r="224" spans="1:23" ht="15.75" thickBot="1" x14ac:dyDescent="0.3">
      <c r="A224" s="138" t="str">
        <f>IF(COUNT('Séries-Speed100'!$A$11:$A$50)&gt;'Etiquette Speed100'!N227,"X","")</f>
        <v>X</v>
      </c>
      <c r="B224" s="294"/>
      <c r="C224" s="295"/>
      <c r="D224" s="295"/>
      <c r="E224" s="295"/>
      <c r="F224" s="295"/>
      <c r="G224" s="295"/>
      <c r="H224" s="295"/>
      <c r="I224" s="295"/>
      <c r="J224" s="295"/>
      <c r="K224" s="296"/>
      <c r="M224" s="521"/>
      <c r="N224" s="294"/>
      <c r="O224" s="295"/>
      <c r="P224" s="295"/>
      <c r="Q224" s="295"/>
      <c r="R224" s="295"/>
      <c r="S224" s="295"/>
      <c r="T224" s="295"/>
      <c r="U224" s="295"/>
      <c r="V224" s="295"/>
      <c r="W224" s="296"/>
    </row>
    <row r="225" spans="1:23" ht="15" customHeight="1" x14ac:dyDescent="0.25">
      <c r="A225" s="138" t="str">
        <f>IF(COUNT('Séries-Speed100'!$A$11:$A$50)&gt;'Etiquette Speed100'!N227,"X","")</f>
        <v>X</v>
      </c>
      <c r="B225" s="522"/>
      <c r="C225" s="522"/>
      <c r="D225" s="522"/>
      <c r="E225" s="522"/>
      <c r="F225" s="522"/>
      <c r="G225" s="522"/>
      <c r="H225" s="522"/>
      <c r="I225" s="522"/>
      <c r="J225" s="522"/>
      <c r="K225" s="522"/>
      <c r="L225" s="522"/>
      <c r="M225" s="523"/>
      <c r="N225" s="522"/>
      <c r="O225" s="522"/>
      <c r="P225" s="522"/>
      <c r="Q225" s="522"/>
      <c r="R225" s="522"/>
      <c r="S225" s="522"/>
      <c r="T225" s="522"/>
      <c r="U225" s="522"/>
      <c r="V225" s="522"/>
      <c r="W225" s="522"/>
    </row>
    <row r="226" spans="1:23" ht="15" customHeight="1" thickBot="1" x14ac:dyDescent="0.3">
      <c r="A226" s="138" t="str">
        <f>IF(COUNT('Séries-Speed100'!$A$11:$A$50)&gt;'Etiquette Speed100'!N227,"X","")</f>
        <v>X</v>
      </c>
      <c r="M226" s="521"/>
    </row>
    <row r="227" spans="1:23" x14ac:dyDescent="0.25">
      <c r="A227" s="138" t="str">
        <f>IF(COUNT('Séries-Speed100'!$A$11:$A$50)&gt;'Etiquette Speed100'!N227,"X","")</f>
        <v>X</v>
      </c>
      <c r="B227" s="137">
        <f>N182+1</f>
        <v>10</v>
      </c>
      <c r="C227" s="289"/>
      <c r="D227" s="289"/>
      <c r="E227" s="289"/>
      <c r="F227" s="289"/>
      <c r="G227" s="289"/>
      <c r="H227" s="289"/>
      <c r="I227" s="289"/>
      <c r="J227" s="289"/>
      <c r="K227" s="290"/>
      <c r="M227" s="521"/>
      <c r="N227" s="137">
        <f>B227+1</f>
        <v>11</v>
      </c>
      <c r="O227" s="289"/>
      <c r="P227" s="289"/>
      <c r="Q227" s="289"/>
      <c r="R227" s="289"/>
      <c r="S227" s="289"/>
      <c r="T227" s="289"/>
      <c r="U227" s="289"/>
      <c r="V227" s="289"/>
      <c r="W227" s="290"/>
    </row>
    <row r="228" spans="1:23" ht="23.25" x14ac:dyDescent="0.35">
      <c r="A228" s="138" t="str">
        <f>IF(COUNT('Séries-Speed100'!$A$11:$A$50)&gt;'Etiquette Speed100'!N227,"X","")</f>
        <v>X</v>
      </c>
      <c r="B228" s="291"/>
      <c r="C228" s="931" t="s">
        <v>246</v>
      </c>
      <c r="D228" s="931"/>
      <c r="E228" s="953" t="str">
        <f ca="1">OFFSET('Séries-Speed100'!$A$11,B227,13)</f>
        <v>Speed 100</v>
      </c>
      <c r="F228" s="953"/>
      <c r="G228" s="953"/>
      <c r="H228" s="953"/>
      <c r="I228" s="953"/>
      <c r="J228" s="953"/>
      <c r="K228" s="293"/>
      <c r="M228" s="521"/>
      <c r="N228" s="291"/>
      <c r="O228" s="931" t="s">
        <v>246</v>
      </c>
      <c r="P228" s="931"/>
      <c r="Q228" s="953" t="str">
        <f ca="1">OFFSET('Séries-Speed100'!$A$11,N227,13)</f>
        <v>Speed 100</v>
      </c>
      <c r="R228" s="953"/>
      <c r="S228" s="953"/>
      <c r="T228" s="953"/>
      <c r="U228" s="953"/>
      <c r="V228" s="953"/>
      <c r="W228" s="293"/>
    </row>
    <row r="229" spans="1:23" x14ac:dyDescent="0.25">
      <c r="A229" s="138" t="str">
        <f>IF(COUNT('Séries-Speed100'!$A$11:$A$50)&gt;'Etiquette Speed100'!N227,"X","")</f>
        <v>X</v>
      </c>
      <c r="B229" s="291"/>
      <c r="C229" s="945"/>
      <c r="D229" s="945"/>
      <c r="E229" s="945"/>
      <c r="F229" s="945"/>
      <c r="G229" s="945"/>
      <c r="H229" s="945"/>
      <c r="I229" s="945"/>
      <c r="J229" s="945"/>
      <c r="K229" s="293"/>
      <c r="M229" s="521"/>
      <c r="N229" s="291"/>
      <c r="O229" s="945"/>
      <c r="P229" s="945"/>
      <c r="Q229" s="945"/>
      <c r="R229" s="945"/>
      <c r="S229" s="945"/>
      <c r="T229" s="945"/>
      <c r="U229" s="945"/>
      <c r="V229" s="945"/>
      <c r="W229" s="293"/>
    </row>
    <row r="230" spans="1:23" ht="21" x14ac:dyDescent="0.35">
      <c r="A230" s="138" t="str">
        <f>IF(COUNT('Séries-Speed100'!$A$11:$A$50)&gt;'Etiquette Speed100'!N227,"X","")</f>
        <v>X</v>
      </c>
      <c r="B230" s="291"/>
      <c r="C230" s="931" t="s">
        <v>39</v>
      </c>
      <c r="D230" s="931"/>
      <c r="E230" s="932">
        <f ca="1">OFFSET('Séries-Speed100'!$A$11,B227,0)</f>
        <v>3</v>
      </c>
      <c r="F230" s="932"/>
      <c r="G230" s="948" t="s">
        <v>67</v>
      </c>
      <c r="H230" s="948"/>
      <c r="I230" s="932">
        <f ca="1">OFFSET('Séries-Speed100'!$A$11,B227,6)</f>
        <v>3</v>
      </c>
      <c r="J230" s="932"/>
      <c r="K230" s="293"/>
      <c r="M230" s="521"/>
      <c r="N230" s="291"/>
      <c r="O230" s="931" t="s">
        <v>39</v>
      </c>
      <c r="P230" s="931"/>
      <c r="Q230" s="932">
        <f ca="1">OFFSET('Séries-Speed100'!$A$11,N227,0)</f>
        <v>3</v>
      </c>
      <c r="R230" s="932"/>
      <c r="S230" s="948" t="s">
        <v>67</v>
      </c>
      <c r="T230" s="948"/>
      <c r="U230" s="932">
        <f ca="1">OFFSET('Séries-Speed100'!$A$11,N227,6)</f>
        <v>4</v>
      </c>
      <c r="V230" s="932"/>
      <c r="W230" s="293"/>
    </row>
    <row r="231" spans="1:23" ht="23.25" x14ac:dyDescent="0.35">
      <c r="A231" s="138" t="str">
        <f>IF(COUNT('Séries-Speed100'!$A$11:$A$50)&gt;'Etiquette Speed100'!N227,"X","")</f>
        <v>X</v>
      </c>
      <c r="B231" s="291"/>
      <c r="C231" s="931" t="s">
        <v>1</v>
      </c>
      <c r="D231" s="931"/>
      <c r="E231" s="953" t="str">
        <f ca="1">OFFSET('Séries-Speed100'!$A$11,B227,9)</f>
        <v>GUEHRIA</v>
      </c>
      <c r="F231" s="953"/>
      <c r="G231" s="948" t="s">
        <v>2</v>
      </c>
      <c r="H231" s="948"/>
      <c r="I231" s="932" t="str">
        <f ca="1">OFFSET('Séries-Speed100'!$A$11,B227,10)</f>
        <v>Réda</v>
      </c>
      <c r="J231" s="932"/>
      <c r="K231" s="293"/>
      <c r="M231" s="521"/>
      <c r="N231" s="291"/>
      <c r="O231" s="931" t="s">
        <v>1</v>
      </c>
      <c r="P231" s="931"/>
      <c r="Q231" s="953" t="str">
        <f ca="1">OFFSET('Séries-Speed100'!$A$11,N227,9)</f>
        <v>LANOISELIER</v>
      </c>
      <c r="R231" s="953"/>
      <c r="S231" s="948" t="s">
        <v>2</v>
      </c>
      <c r="T231" s="948"/>
      <c r="U231" s="932" t="str">
        <f ca="1">OFFSET('Séries-Speed100'!$A$11,N227,10)</f>
        <v>Aurélien</v>
      </c>
      <c r="V231" s="932"/>
      <c r="W231" s="293"/>
    </row>
    <row r="232" spans="1:23" ht="21" x14ac:dyDescent="0.35">
      <c r="A232" s="138" t="str">
        <f>IF(COUNT('Séries-Speed100'!$A$11:$A$50)&gt;'Etiquette Speed100'!N227,"X","")</f>
        <v>X</v>
      </c>
      <c r="B232" s="291"/>
      <c r="C232" s="520" t="s">
        <v>258</v>
      </c>
      <c r="D232" s="520"/>
      <c r="E232" s="527" t="str">
        <f ca="1">OFFSET('Séries-Speed100'!$A$11,B227,11)</f>
        <v>Homme</v>
      </c>
      <c r="F232" s="525"/>
      <c r="G232" s="866" t="s">
        <v>270</v>
      </c>
      <c r="H232" s="866"/>
      <c r="I232" s="527" t="str">
        <f ca="1">OFFSET('Séries-Speed100'!$A$11,B227,8)</f>
        <v>N°1 Capitaine</v>
      </c>
      <c r="J232" s="527"/>
      <c r="K232" s="293"/>
      <c r="M232" s="521"/>
      <c r="N232" s="291"/>
      <c r="O232" s="520" t="s">
        <v>258</v>
      </c>
      <c r="P232" s="520"/>
      <c r="Q232" s="527" t="str">
        <f ca="1">OFFSET('Séries-Speed100'!$A$11,N227,11)</f>
        <v>Homme</v>
      </c>
      <c r="R232" s="525"/>
      <c r="S232" s="866" t="s">
        <v>270</v>
      </c>
      <c r="T232" s="866"/>
      <c r="U232" s="527" t="str">
        <f ca="1">OFFSET('Séries-Speed100'!$A$11,N227,8)</f>
        <v xml:space="preserve">N°2 </v>
      </c>
      <c r="V232" s="527"/>
      <c r="W232" s="293"/>
    </row>
    <row r="233" spans="1:23" ht="18.75" x14ac:dyDescent="0.3">
      <c r="A233" s="138" t="str">
        <f>IF(COUNT('Séries-Speed100'!$A$11:$A$50)&gt;'Etiquette Speed100'!N227,"X","")</f>
        <v>X</v>
      </c>
      <c r="B233" s="291"/>
      <c r="C233" s="952" t="s">
        <v>68</v>
      </c>
      <c r="D233" s="952"/>
      <c r="E233" s="866" t="s">
        <v>69</v>
      </c>
      <c r="F233" s="866"/>
      <c r="G233" s="951">
        <f ca="1">OFFSET('Séries-Speed100'!$A$11,B227,2)</f>
        <v>0.54583333333333328</v>
      </c>
      <c r="H233" s="951"/>
      <c r="I233" s="951"/>
      <c r="J233" s="951"/>
      <c r="K233" s="293"/>
      <c r="M233" s="521"/>
      <c r="N233" s="291"/>
      <c r="O233" s="952" t="s">
        <v>68</v>
      </c>
      <c r="P233" s="952"/>
      <c r="Q233" s="866" t="s">
        <v>69</v>
      </c>
      <c r="R233" s="866"/>
      <c r="S233" s="951">
        <f ca="1">OFFSET('Séries-Speed100'!$A$11,N227,2)</f>
        <v>0.54583333333333328</v>
      </c>
      <c r="T233" s="951"/>
      <c r="U233" s="951"/>
      <c r="V233" s="951"/>
      <c r="W233" s="293"/>
    </row>
    <row r="234" spans="1:23" ht="18.75" x14ac:dyDescent="0.3">
      <c r="A234" s="138" t="str">
        <f>IF(COUNT('Séries-Speed100'!$A$11:$A$50)&gt;'Etiquette Speed100'!N227,"X","")</f>
        <v>X</v>
      </c>
      <c r="B234" s="291"/>
      <c r="C234" s="952"/>
      <c r="D234" s="952"/>
      <c r="E234" s="866" t="s">
        <v>70</v>
      </c>
      <c r="F234" s="866"/>
      <c r="G234" s="951">
        <f ca="1">OFFSET('Séries-Speed100'!$A$11,B227,3)</f>
        <v>0.56666666666666665</v>
      </c>
      <c r="H234" s="951"/>
      <c r="I234" s="951"/>
      <c r="J234" s="951"/>
      <c r="K234" s="293"/>
      <c r="M234" s="521"/>
      <c r="N234" s="291"/>
      <c r="O234" s="952"/>
      <c r="P234" s="952"/>
      <c r="Q234" s="866" t="s">
        <v>70</v>
      </c>
      <c r="R234" s="866"/>
      <c r="S234" s="951">
        <f ca="1">OFFSET('Séries-Speed100'!$A$11,N227,3)</f>
        <v>0.56666666666666665</v>
      </c>
      <c r="T234" s="951"/>
      <c r="U234" s="951"/>
      <c r="V234" s="951"/>
      <c r="W234" s="293"/>
    </row>
    <row r="235" spans="1:23" ht="18.75" x14ac:dyDescent="0.3">
      <c r="A235" s="138" t="str">
        <f>IF(COUNT('Séries-Speed100'!$A$11:$A$50)&gt;'Etiquette Speed100'!N227,"X","")</f>
        <v>X</v>
      </c>
      <c r="B235" s="291"/>
      <c r="C235" s="952"/>
      <c r="D235" s="952"/>
      <c r="E235" s="866" t="s">
        <v>257</v>
      </c>
      <c r="F235" s="866"/>
      <c r="G235" s="951">
        <f ca="1">OFFSET('Séries-Speed100'!$A$11,B227,4)</f>
        <v>0.56736111111111109</v>
      </c>
      <c r="H235" s="951"/>
      <c r="I235" s="951"/>
      <c r="J235" s="951"/>
      <c r="K235" s="293"/>
      <c r="M235" s="521"/>
      <c r="N235" s="291"/>
      <c r="O235" s="952"/>
      <c r="P235" s="952"/>
      <c r="Q235" s="866" t="s">
        <v>257</v>
      </c>
      <c r="R235" s="866"/>
      <c r="S235" s="951">
        <f ca="1">OFFSET('Séries-Speed100'!$A$11,N227,4)</f>
        <v>0.56736111111111109</v>
      </c>
      <c r="T235" s="951"/>
      <c r="U235" s="951"/>
      <c r="V235" s="951"/>
      <c r="W235" s="293"/>
    </row>
    <row r="236" spans="1:23" ht="21" x14ac:dyDescent="0.35">
      <c r="A236" s="138" t="str">
        <f>IF(COUNT('Séries-Speed100'!$A$11:$A$50)&gt;'Etiquette Speed100'!N227,"X","")</f>
        <v>X</v>
      </c>
      <c r="B236" s="291"/>
      <c r="C236" s="952"/>
      <c r="D236" s="952"/>
      <c r="E236" s="866" t="s">
        <v>71</v>
      </c>
      <c r="F236" s="866"/>
      <c r="G236" s="947">
        <f ca="1">OFFSET('Séries-Speed100'!$A$11,B227,5)</f>
        <v>0.56874999999999998</v>
      </c>
      <c r="H236" s="947"/>
      <c r="I236" s="947"/>
      <c r="J236" s="947"/>
      <c r="K236" s="293"/>
      <c r="M236" s="521"/>
      <c r="N236" s="291"/>
      <c r="O236" s="952"/>
      <c r="P236" s="952"/>
      <c r="Q236" s="866" t="s">
        <v>71</v>
      </c>
      <c r="R236" s="866"/>
      <c r="S236" s="947">
        <f ca="1">OFFSET('Séries-Speed100'!$A$11,N227,5)</f>
        <v>0.56874999999999998</v>
      </c>
      <c r="T236" s="947"/>
      <c r="U236" s="947"/>
      <c r="V236" s="947"/>
      <c r="W236" s="293"/>
    </row>
    <row r="237" spans="1:23" ht="21" x14ac:dyDescent="0.35">
      <c r="A237" s="138" t="str">
        <f>IF(COUNT('Séries-Speed100'!$A$11:$A$50)&gt;'Etiquette Speed100'!N227,"X","")</f>
        <v>X</v>
      </c>
      <c r="B237" s="291"/>
      <c r="C237" s="931" t="s">
        <v>248</v>
      </c>
      <c r="D237" s="931"/>
      <c r="E237" s="948" t="str">
        <f ca="1">IF(E228="","",IF(OR(E228="DWF",E228="DNF"),"Distance","Temps"))</f>
        <v>Temps</v>
      </c>
      <c r="F237" s="948"/>
      <c r="G237" s="525">
        <f ca="1">OFFSET('Séries-Speed100'!$A$11,B227,18)</f>
        <v>1</v>
      </c>
      <c r="H237" s="524" t="str">
        <f ca="1">OFFSET('Séries-Speed100'!$A$11,B227,19)</f>
        <v>mn</v>
      </c>
      <c r="I237" s="526">
        <f ca="1">OFFSET('Séries-Speed100'!$A$11,B227,20)</f>
        <v>0</v>
      </c>
      <c r="J237" s="524" t="str">
        <f ca="1">OFFSET('Séries-Speed100'!$A$11,B227,21)</f>
        <v>s</v>
      </c>
      <c r="K237" s="293"/>
      <c r="M237" s="521"/>
      <c r="N237" s="291"/>
      <c r="O237" s="931" t="s">
        <v>248</v>
      </c>
      <c r="P237" s="931"/>
      <c r="Q237" s="948" t="str">
        <f ca="1">IF(Q228="","",IF(OR(Q228="DWF",Q228="DNF"),"Distance","Temps"))</f>
        <v>Temps</v>
      </c>
      <c r="R237" s="948"/>
      <c r="S237" s="525">
        <f ca="1">OFFSET('Séries-Speed100'!$A$11,N227,18)</f>
        <v>1</v>
      </c>
      <c r="T237" s="524" t="str">
        <f ca="1">OFFSET('Séries-Speed100'!$A$11,N227,19)</f>
        <v>mn</v>
      </c>
      <c r="U237" s="526">
        <f ca="1">OFFSET('Séries-Speed100'!$A$11,N227,20)</f>
        <v>0</v>
      </c>
      <c r="V237" s="524" t="str">
        <f ca="1">OFFSET('Séries-Speed100'!$A$11,N227,21)</f>
        <v>s</v>
      </c>
      <c r="W237" s="293"/>
    </row>
    <row r="238" spans="1:23" ht="18.75" x14ac:dyDescent="0.3">
      <c r="A238" s="138" t="str">
        <f>IF(COUNT('Séries-Speed100'!$A$11:$A$50)&gt;'Etiquette Speed100'!N227,"X","")</f>
        <v>X</v>
      </c>
      <c r="B238" s="291"/>
      <c r="C238" s="931"/>
      <c r="D238" s="931"/>
      <c r="E238" s="933" t="s">
        <v>273</v>
      </c>
      <c r="F238" s="514" t="s">
        <v>271</v>
      </c>
      <c r="G238" s="528" t="str">
        <f ca="1">OFFSET('Séries-Speed100'!$A$11,B227,14)</f>
        <v>0</v>
      </c>
      <c r="H238" s="529" t="str">
        <f ca="1">OFFSET('Séries-Speed100'!$A$11,B227,15)</f>
        <v>mn</v>
      </c>
      <c r="I238" s="528" t="str">
        <f ca="1">OFFSET('Séries-Speed100'!$A$11,B227,16)</f>
        <v>50</v>
      </c>
      <c r="J238" s="529" t="str">
        <f ca="1">OFFSET('Séries-Speed100'!$A$11,B227,17)</f>
        <v>s</v>
      </c>
      <c r="K238" s="293"/>
      <c r="M238" s="521"/>
      <c r="N238" s="291"/>
      <c r="O238" s="931"/>
      <c r="P238" s="931"/>
      <c r="Q238" s="933" t="s">
        <v>273</v>
      </c>
      <c r="R238" s="514" t="s">
        <v>271</v>
      </c>
      <c r="S238" s="528" t="str">
        <f ca="1">OFFSET('Séries-Speed100'!$A$11,N227,14)</f>
        <v>0</v>
      </c>
      <c r="T238" s="529" t="str">
        <f ca="1">OFFSET('Séries-Speed100'!$A$11,N227,15)</f>
        <v>mn</v>
      </c>
      <c r="U238" s="528">
        <f ca="1">OFFSET('Séries-Speed100'!$A$11,N227,16)</f>
        <v>50</v>
      </c>
      <c r="V238" s="529" t="str">
        <f ca="1">OFFSET('Séries-Speed100'!$A$11,N227,17)</f>
        <v>s</v>
      </c>
      <c r="W238" s="293"/>
    </row>
    <row r="239" spans="1:23" ht="18.75" x14ac:dyDescent="0.3">
      <c r="A239" s="138" t="str">
        <f>IF(COUNT('Séries-Speed100'!$A$11:$A$50)&gt;'Etiquette Speed100'!N227,"X","")</f>
        <v>X</v>
      </c>
      <c r="B239" s="291"/>
      <c r="C239" s="931"/>
      <c r="D239" s="931"/>
      <c r="E239" s="933"/>
      <c r="F239" s="514" t="s">
        <v>272</v>
      </c>
      <c r="G239" s="528" t="str">
        <f ca="1">OFFSET('Séries-Speed100'!$A$11,B227,22)</f>
        <v>1</v>
      </c>
      <c r="H239" s="529" t="str">
        <f ca="1">OFFSET('Séries-Speed100'!$A$11,B227,23)</f>
        <v>mn</v>
      </c>
      <c r="I239" s="528" t="str">
        <f ca="1">OFFSET('Séries-Speed100'!$A$11,B227,24)</f>
        <v>20</v>
      </c>
      <c r="J239" s="529" t="str">
        <f ca="1">OFFSET('Séries-Speed100'!$A$11,B227,25)</f>
        <v>s</v>
      </c>
      <c r="K239" s="293"/>
      <c r="M239" s="521"/>
      <c r="N239" s="291"/>
      <c r="O239" s="931"/>
      <c r="P239" s="931"/>
      <c r="Q239" s="933"/>
      <c r="R239" s="514" t="s">
        <v>272</v>
      </c>
      <c r="S239" s="528" t="str">
        <f ca="1">OFFSET('Séries-Speed100'!$A$11,N227,22)</f>
        <v>1</v>
      </c>
      <c r="T239" s="529" t="str">
        <f ca="1">OFFSET('Séries-Speed100'!$A$11,N227,23)</f>
        <v>mn</v>
      </c>
      <c r="U239" s="528" t="str">
        <f ca="1">OFFSET('Séries-Speed100'!$A$11,N227,24)</f>
        <v>20</v>
      </c>
      <c r="V239" s="529" t="str">
        <f ca="1">OFFSET('Séries-Speed100'!$A$11,N227,25)</f>
        <v>s</v>
      </c>
      <c r="W239" s="293"/>
    </row>
    <row r="240" spans="1:23" x14ac:dyDescent="0.25">
      <c r="A240" s="138" t="str">
        <f>IF(COUNT('Séries-Speed100'!$A$11:$A$50)&gt;'Etiquette Speed100'!N227,"X","")</f>
        <v>X</v>
      </c>
      <c r="B240" s="291"/>
      <c r="C240" s="945"/>
      <c r="D240" s="945"/>
      <c r="E240" s="945"/>
      <c r="F240" s="945"/>
      <c r="G240" s="945"/>
      <c r="H240" s="945"/>
      <c r="I240" s="945"/>
      <c r="J240" s="945"/>
      <c r="K240" s="293"/>
      <c r="M240" s="521"/>
      <c r="N240" s="291"/>
      <c r="O240" s="945"/>
      <c r="P240" s="945"/>
      <c r="Q240" s="945"/>
      <c r="R240" s="945"/>
      <c r="S240" s="945"/>
      <c r="T240" s="945"/>
      <c r="U240" s="945"/>
      <c r="V240" s="945"/>
      <c r="W240" s="293"/>
    </row>
    <row r="241" spans="1:23" ht="18.75" x14ac:dyDescent="0.3">
      <c r="A241" s="138" t="str">
        <f>IF(COUNT('Séries-Speed100'!$A$11:$A$50)&gt;'Etiquette Speed100'!N227,"X","")</f>
        <v>X</v>
      </c>
      <c r="B241" s="291"/>
      <c r="C241" s="946" t="s">
        <v>259</v>
      </c>
      <c r="D241" s="946"/>
      <c r="E241" s="946"/>
      <c r="F241" s="946"/>
      <c r="G241" s="946"/>
      <c r="H241" s="946"/>
      <c r="I241" s="946"/>
      <c r="J241" s="946"/>
      <c r="K241" s="293"/>
      <c r="M241" s="521"/>
      <c r="N241" s="291"/>
      <c r="O241" s="946" t="s">
        <v>259</v>
      </c>
      <c r="P241" s="946"/>
      <c r="Q241" s="946"/>
      <c r="R241" s="946"/>
      <c r="S241" s="946"/>
      <c r="T241" s="946"/>
      <c r="U241" s="946"/>
      <c r="V241" s="946"/>
      <c r="W241" s="293"/>
    </row>
    <row r="242" spans="1:23" ht="15.75" thickBot="1" x14ac:dyDescent="0.3">
      <c r="A242" s="138" t="str">
        <f>IF(COUNT('Séries-Speed100'!$A$11:$A$50)&gt;'Etiquette Speed100'!N227,"X","")</f>
        <v>X</v>
      </c>
      <c r="B242" s="291"/>
      <c r="C242" s="945"/>
      <c r="D242" s="945"/>
      <c r="E242" s="945"/>
      <c r="F242" s="945"/>
      <c r="G242" s="945"/>
      <c r="H242" s="945"/>
      <c r="I242" s="945"/>
      <c r="J242" s="945"/>
      <c r="K242" s="293"/>
      <c r="M242" s="521"/>
      <c r="N242" s="291"/>
      <c r="O242" s="945"/>
      <c r="P242" s="945"/>
      <c r="Q242" s="945"/>
      <c r="R242" s="945"/>
      <c r="S242" s="945"/>
      <c r="T242" s="945"/>
      <c r="U242" s="945"/>
      <c r="V242" s="945"/>
      <c r="W242" s="293"/>
    </row>
    <row r="243" spans="1:23" x14ac:dyDescent="0.25">
      <c r="A243" s="138" t="str">
        <f>IF(COUNT('Séries-Speed100'!$A$11:$A$50)&gt;'Etiquette Speed100'!N227,"X","")</f>
        <v>X</v>
      </c>
      <c r="B243" s="291"/>
      <c r="C243" s="976" t="s">
        <v>260</v>
      </c>
      <c r="D243" s="977"/>
      <c r="E243" s="959"/>
      <c r="F243" s="959"/>
      <c r="G243" s="959"/>
      <c r="H243" s="959"/>
      <c r="I243" s="959"/>
      <c r="J243" s="960"/>
      <c r="K243" s="293"/>
      <c r="M243" s="521"/>
      <c r="N243" s="291"/>
      <c r="O243" s="976" t="s">
        <v>260</v>
      </c>
      <c r="P243" s="977"/>
      <c r="Q243" s="959"/>
      <c r="R243" s="959"/>
      <c r="S243" s="959"/>
      <c r="T243" s="959"/>
      <c r="U243" s="959"/>
      <c r="V243" s="960"/>
      <c r="W243" s="293"/>
    </row>
    <row r="244" spans="1:23" x14ac:dyDescent="0.25">
      <c r="A244" s="138" t="str">
        <f>IF(COUNT('Séries-Speed100'!$A$11:$A$50)&gt;'Etiquette Speed100'!N227,"X","")</f>
        <v>X</v>
      </c>
      <c r="B244" s="291"/>
      <c r="C244" s="971"/>
      <c r="D244" s="972"/>
      <c r="E244" s="949"/>
      <c r="F244" s="949"/>
      <c r="G244" s="949"/>
      <c r="H244" s="949"/>
      <c r="I244" s="949"/>
      <c r="J244" s="950"/>
      <c r="K244" s="293"/>
      <c r="M244" s="521"/>
      <c r="N244" s="291"/>
      <c r="O244" s="971"/>
      <c r="P244" s="972"/>
      <c r="Q244" s="949"/>
      <c r="R244" s="949"/>
      <c r="S244" s="949"/>
      <c r="T244" s="949"/>
      <c r="U244" s="949"/>
      <c r="V244" s="950"/>
      <c r="W244" s="293"/>
    </row>
    <row r="245" spans="1:23" ht="15.75" thickBot="1" x14ac:dyDescent="0.3">
      <c r="A245" s="138" t="str">
        <f>IF(COUNT('Séries-Speed100'!$A$11:$A$50)&gt;'Etiquette Speed100'!N227,"X","")</f>
        <v>X</v>
      </c>
      <c r="B245" s="291"/>
      <c r="C245" s="292"/>
      <c r="D245" s="292"/>
      <c r="E245" s="292"/>
      <c r="F245" s="292"/>
      <c r="G245" s="292"/>
      <c r="H245" s="292"/>
      <c r="I245" s="292"/>
      <c r="J245" s="292"/>
      <c r="K245" s="293"/>
      <c r="M245" s="521"/>
      <c r="N245" s="291"/>
      <c r="O245" s="292"/>
      <c r="P245" s="292"/>
      <c r="Q245" s="292"/>
      <c r="R245" s="292"/>
      <c r="S245" s="292"/>
      <c r="T245" s="292"/>
      <c r="U245" s="292"/>
      <c r="V245" s="292"/>
      <c r="W245" s="293"/>
    </row>
    <row r="246" spans="1:23" ht="15" customHeight="1" x14ac:dyDescent="0.25">
      <c r="A246" s="138" t="str">
        <f>IF(COUNT('Séries-Speed100'!$A$11:$A$50)&gt;'Etiquette Speed100'!N227,"X","")</f>
        <v>X</v>
      </c>
      <c r="B246" s="291"/>
      <c r="C246" s="894" t="s">
        <v>132</v>
      </c>
      <c r="D246" s="880" t="s">
        <v>133</v>
      </c>
      <c r="E246" s="871"/>
      <c r="F246" s="871"/>
      <c r="G246" s="871"/>
      <c r="H246" s="871"/>
      <c r="I246" s="959"/>
      <c r="J246" s="960"/>
      <c r="K246" s="293"/>
      <c r="M246" s="521"/>
      <c r="N246" s="291"/>
      <c r="O246" s="894" t="s">
        <v>132</v>
      </c>
      <c r="P246" s="880" t="s">
        <v>133</v>
      </c>
      <c r="Q246" s="871"/>
      <c r="R246" s="871"/>
      <c r="S246" s="871"/>
      <c r="T246" s="871"/>
      <c r="U246" s="959"/>
      <c r="V246" s="960"/>
      <c r="W246" s="293"/>
    </row>
    <row r="247" spans="1:23" x14ac:dyDescent="0.25">
      <c r="A247" s="138" t="str">
        <f>IF(COUNT('Séries-Speed100'!$A$11:$A$50)&gt;'Etiquette Speed100'!N227,"X","")</f>
        <v>X</v>
      </c>
      <c r="B247" s="291"/>
      <c r="C247" s="895"/>
      <c r="D247" s="859" t="s">
        <v>134</v>
      </c>
      <c r="E247" s="864"/>
      <c r="F247" s="864"/>
      <c r="G247" s="864"/>
      <c r="H247" s="864"/>
      <c r="I247" s="949"/>
      <c r="J247" s="950"/>
      <c r="K247" s="293"/>
      <c r="M247" s="521"/>
      <c r="N247" s="291"/>
      <c r="O247" s="895"/>
      <c r="P247" s="859" t="s">
        <v>134</v>
      </c>
      <c r="Q247" s="864"/>
      <c r="R247" s="864"/>
      <c r="S247" s="864"/>
      <c r="T247" s="864"/>
      <c r="U247" s="949"/>
      <c r="V247" s="950"/>
      <c r="W247" s="293"/>
    </row>
    <row r="248" spans="1:23" x14ac:dyDescent="0.25">
      <c r="A248" s="138" t="str">
        <f>IF(COUNT('Séries-Speed100'!$A$11:$A$50)&gt;'Etiquette Speed100'!N227,"X","")</f>
        <v>X</v>
      </c>
      <c r="B248" s="291"/>
      <c r="C248" s="895"/>
      <c r="D248" s="859" t="s">
        <v>135</v>
      </c>
      <c r="E248" s="864"/>
      <c r="F248" s="864"/>
      <c r="G248" s="864"/>
      <c r="H248" s="864"/>
      <c r="I248" s="949"/>
      <c r="J248" s="950"/>
      <c r="K248" s="293"/>
      <c r="M248" s="521"/>
      <c r="N248" s="291"/>
      <c r="O248" s="895"/>
      <c r="P248" s="859" t="s">
        <v>135</v>
      </c>
      <c r="Q248" s="864"/>
      <c r="R248" s="864"/>
      <c r="S248" s="864"/>
      <c r="T248" s="864"/>
      <c r="U248" s="949"/>
      <c r="V248" s="950"/>
      <c r="W248" s="293"/>
    </row>
    <row r="249" spans="1:23" x14ac:dyDescent="0.25">
      <c r="A249" s="138" t="str">
        <f>IF(COUNT('Séries-Speed100'!$A$11:$A$50)&gt;'Etiquette Speed100'!N227,"X","")</f>
        <v>X</v>
      </c>
      <c r="B249" s="291"/>
      <c r="C249" s="895"/>
      <c r="D249" s="859" t="s">
        <v>136</v>
      </c>
      <c r="E249" s="864"/>
      <c r="F249" s="864"/>
      <c r="G249" s="864"/>
      <c r="H249" s="864"/>
      <c r="I249" s="949"/>
      <c r="J249" s="950"/>
      <c r="K249" s="293"/>
      <c r="M249" s="521"/>
      <c r="N249" s="291"/>
      <c r="O249" s="895"/>
      <c r="P249" s="859" t="s">
        <v>136</v>
      </c>
      <c r="Q249" s="864"/>
      <c r="R249" s="864"/>
      <c r="S249" s="864"/>
      <c r="T249" s="864"/>
      <c r="U249" s="949"/>
      <c r="V249" s="950"/>
      <c r="W249" s="293"/>
    </row>
    <row r="250" spans="1:23" x14ac:dyDescent="0.25">
      <c r="A250" s="138" t="str">
        <f>IF(COUNT('Séries-Speed100'!$A$11:$A$50)&gt;'Etiquette Speed100'!N227,"X","")</f>
        <v>X</v>
      </c>
      <c r="B250" s="291"/>
      <c r="C250" s="895"/>
      <c r="D250" s="859" t="s">
        <v>137</v>
      </c>
      <c r="E250" s="864"/>
      <c r="F250" s="864"/>
      <c r="G250" s="864"/>
      <c r="H250" s="864"/>
      <c r="I250" s="949"/>
      <c r="J250" s="950"/>
      <c r="K250" s="293"/>
      <c r="M250" s="521"/>
      <c r="N250" s="291"/>
      <c r="O250" s="895"/>
      <c r="P250" s="859" t="s">
        <v>137</v>
      </c>
      <c r="Q250" s="864"/>
      <c r="R250" s="864"/>
      <c r="S250" s="864"/>
      <c r="T250" s="864"/>
      <c r="U250" s="949"/>
      <c r="V250" s="950"/>
      <c r="W250" s="293"/>
    </row>
    <row r="251" spans="1:23" x14ac:dyDescent="0.25">
      <c r="A251" s="138" t="str">
        <f>IF(COUNT('Séries-Speed100'!$A$11:$A$50)&gt;'Etiquette Speed100'!N227,"X","")</f>
        <v>X</v>
      </c>
      <c r="B251" s="291"/>
      <c r="C251" s="895"/>
      <c r="D251" s="967" t="s">
        <v>138</v>
      </c>
      <c r="E251" s="968"/>
      <c r="F251" s="968"/>
      <c r="G251" s="968"/>
      <c r="H251" s="968"/>
      <c r="I251" s="949"/>
      <c r="J251" s="950"/>
      <c r="K251" s="293"/>
      <c r="M251" s="521"/>
      <c r="N251" s="291"/>
      <c r="O251" s="895"/>
      <c r="P251" s="967" t="s">
        <v>138</v>
      </c>
      <c r="Q251" s="968"/>
      <c r="R251" s="968"/>
      <c r="S251" s="968"/>
      <c r="T251" s="968"/>
      <c r="U251" s="949"/>
      <c r="V251" s="950"/>
      <c r="W251" s="293"/>
    </row>
    <row r="252" spans="1:23" ht="15" customHeight="1" thickBot="1" x14ac:dyDescent="0.3">
      <c r="A252" s="138" t="str">
        <f>IF(COUNT('Séries-Speed100'!$A$11:$A$50)&gt;'Etiquette Speed100'!N227,"X","")</f>
        <v>X</v>
      </c>
      <c r="B252" s="291"/>
      <c r="C252" s="896"/>
      <c r="D252" s="1055" t="s">
        <v>274</v>
      </c>
      <c r="E252" s="1056"/>
      <c r="F252" s="1056"/>
      <c r="G252" s="1056"/>
      <c r="H252" s="967"/>
      <c r="I252" s="1057"/>
      <c r="J252" s="1058"/>
      <c r="K252" s="293"/>
      <c r="M252" s="521"/>
      <c r="N252" s="291"/>
      <c r="O252" s="896"/>
      <c r="P252" s="1055" t="s">
        <v>274</v>
      </c>
      <c r="Q252" s="1056"/>
      <c r="R252" s="1056"/>
      <c r="S252" s="1056"/>
      <c r="T252" s="967"/>
      <c r="U252" s="1057"/>
      <c r="V252" s="1058"/>
      <c r="W252" s="293"/>
    </row>
    <row r="253" spans="1:23" x14ac:dyDescent="0.25">
      <c r="A253" s="138" t="str">
        <f>IF(COUNT('Séries-Speed100'!$A$11:$A$50)&gt;'Etiquette Speed100'!N227,"X","")</f>
        <v>X</v>
      </c>
      <c r="B253" s="291"/>
      <c r="C253" s="894" t="s">
        <v>145</v>
      </c>
      <c r="D253" s="1053" t="s">
        <v>146</v>
      </c>
      <c r="E253" s="1054"/>
      <c r="F253" s="1054"/>
      <c r="G253" s="1054"/>
      <c r="H253" s="1054"/>
      <c r="I253" s="959"/>
      <c r="J253" s="960"/>
      <c r="K253" s="293"/>
      <c r="M253" s="521"/>
      <c r="N253" s="291"/>
      <c r="O253" s="894" t="s">
        <v>145</v>
      </c>
      <c r="P253" s="1053" t="s">
        <v>146</v>
      </c>
      <c r="Q253" s="1054"/>
      <c r="R253" s="1054"/>
      <c r="S253" s="1054"/>
      <c r="T253" s="1054"/>
      <c r="U253" s="959"/>
      <c r="V253" s="960"/>
      <c r="W253" s="293"/>
    </row>
    <row r="254" spans="1:23" x14ac:dyDescent="0.25">
      <c r="A254" s="138" t="str">
        <f>IF(COUNT('Séries-Speed100'!$A$11:$A$50)&gt;'Etiquette Speed100'!N227,"X","")</f>
        <v>X</v>
      </c>
      <c r="B254" s="291"/>
      <c r="C254" s="895"/>
      <c r="D254" s="1048" t="s">
        <v>147</v>
      </c>
      <c r="E254" s="1049"/>
      <c r="F254" s="1049"/>
      <c r="G254" s="1049"/>
      <c r="H254" s="1050"/>
      <c r="I254" s="949"/>
      <c r="J254" s="950"/>
      <c r="K254" s="293"/>
      <c r="M254" s="521"/>
      <c r="N254" s="291"/>
      <c r="O254" s="895"/>
      <c r="P254" s="1048" t="s">
        <v>147</v>
      </c>
      <c r="Q254" s="1049"/>
      <c r="R254" s="1049"/>
      <c r="S254" s="1049"/>
      <c r="T254" s="1050"/>
      <c r="U254" s="949"/>
      <c r="V254" s="950"/>
      <c r="W254" s="293"/>
    </row>
    <row r="255" spans="1:23" x14ac:dyDescent="0.25">
      <c r="A255" s="138" t="str">
        <f>IF(COUNT('Séries-Speed100'!$A$11:$A$50)&gt;'Etiquette Speed100'!N227,"X","")</f>
        <v>X</v>
      </c>
      <c r="B255" s="291"/>
      <c r="C255" s="895"/>
      <c r="D255" s="1048" t="s">
        <v>148</v>
      </c>
      <c r="E255" s="1049"/>
      <c r="F255" s="1049"/>
      <c r="G255" s="1049"/>
      <c r="H255" s="1050"/>
      <c r="I255" s="949"/>
      <c r="J255" s="950"/>
      <c r="K255" s="293"/>
      <c r="M255" s="521"/>
      <c r="N255" s="291"/>
      <c r="O255" s="895"/>
      <c r="P255" s="1048" t="s">
        <v>148</v>
      </c>
      <c r="Q255" s="1049"/>
      <c r="R255" s="1049"/>
      <c r="S255" s="1049"/>
      <c r="T255" s="1050"/>
      <c r="U255" s="949"/>
      <c r="V255" s="950"/>
      <c r="W255" s="293"/>
    </row>
    <row r="256" spans="1:23" x14ac:dyDescent="0.25">
      <c r="A256" s="138" t="str">
        <f>IF(COUNT('Séries-Speed100'!$A$11:$A$50)&gt;'Etiquette Speed100'!N227,"X","")</f>
        <v>X</v>
      </c>
      <c r="B256" s="291"/>
      <c r="C256" s="895"/>
      <c r="D256" s="1048" t="s">
        <v>149</v>
      </c>
      <c r="E256" s="1049"/>
      <c r="F256" s="1049"/>
      <c r="G256" s="1049"/>
      <c r="H256" s="1050"/>
      <c r="I256" s="949"/>
      <c r="J256" s="950"/>
      <c r="K256" s="293"/>
      <c r="M256" s="521"/>
      <c r="N256" s="291"/>
      <c r="O256" s="895"/>
      <c r="P256" s="1048" t="s">
        <v>149</v>
      </c>
      <c r="Q256" s="1049"/>
      <c r="R256" s="1049"/>
      <c r="S256" s="1049"/>
      <c r="T256" s="1050"/>
      <c r="U256" s="949"/>
      <c r="V256" s="950"/>
      <c r="W256" s="293"/>
    </row>
    <row r="257" spans="1:23" x14ac:dyDescent="0.25">
      <c r="A257" s="138" t="str">
        <f>IF(COUNT('Séries-Speed100'!$A$11:$A$50)&gt;'Etiquette Speed100'!N227,"X","")</f>
        <v>X</v>
      </c>
      <c r="B257" s="291"/>
      <c r="C257" s="895"/>
      <c r="D257" s="1048" t="s">
        <v>150</v>
      </c>
      <c r="E257" s="1049"/>
      <c r="F257" s="1049"/>
      <c r="G257" s="1049"/>
      <c r="H257" s="1050"/>
      <c r="I257" s="949"/>
      <c r="J257" s="950"/>
      <c r="K257" s="293"/>
      <c r="M257" s="521"/>
      <c r="N257" s="291"/>
      <c r="O257" s="895"/>
      <c r="P257" s="1048" t="s">
        <v>150</v>
      </c>
      <c r="Q257" s="1049"/>
      <c r="R257" s="1049"/>
      <c r="S257" s="1049"/>
      <c r="T257" s="1050"/>
      <c r="U257" s="949"/>
      <c r="V257" s="950"/>
      <c r="W257" s="293"/>
    </row>
    <row r="258" spans="1:23" x14ac:dyDescent="0.25">
      <c r="A258" s="138" t="str">
        <f>IF(COUNT('Séries-Speed100'!$A$11:$A$50)&gt;'Etiquette Speed100'!N227,"X","")</f>
        <v>X</v>
      </c>
      <c r="B258" s="291"/>
      <c r="C258" s="895"/>
      <c r="D258" s="1048" t="s">
        <v>151</v>
      </c>
      <c r="E258" s="1049"/>
      <c r="F258" s="1049"/>
      <c r="G258" s="1049"/>
      <c r="H258" s="1050"/>
      <c r="I258" s="949"/>
      <c r="J258" s="950"/>
      <c r="K258" s="293"/>
      <c r="M258" s="521"/>
      <c r="N258" s="291"/>
      <c r="O258" s="895"/>
      <c r="P258" s="1048" t="s">
        <v>151</v>
      </c>
      <c r="Q258" s="1049"/>
      <c r="R258" s="1049"/>
      <c r="S258" s="1049"/>
      <c r="T258" s="1050"/>
      <c r="U258" s="949"/>
      <c r="V258" s="950"/>
      <c r="W258" s="293"/>
    </row>
    <row r="259" spans="1:23" ht="15" customHeight="1" thickBot="1" x14ac:dyDescent="0.3">
      <c r="A259" s="138" t="str">
        <f>IF(COUNT('Séries-Speed100'!$A$11:$A$50)&gt;'Etiquette Speed100'!N227,"X","")</f>
        <v>X</v>
      </c>
      <c r="B259" s="291"/>
      <c r="C259" s="896"/>
      <c r="D259" s="1045" t="s">
        <v>152</v>
      </c>
      <c r="E259" s="1046"/>
      <c r="F259" s="1046"/>
      <c r="G259" s="1046"/>
      <c r="H259" s="1047"/>
      <c r="I259" s="954"/>
      <c r="J259" s="955"/>
      <c r="K259" s="293"/>
      <c r="M259" s="521"/>
      <c r="N259" s="291"/>
      <c r="O259" s="896"/>
      <c r="P259" s="1045" t="s">
        <v>152</v>
      </c>
      <c r="Q259" s="1046"/>
      <c r="R259" s="1046"/>
      <c r="S259" s="1046"/>
      <c r="T259" s="1047"/>
      <c r="U259" s="954"/>
      <c r="V259" s="955"/>
      <c r="W259" s="293"/>
    </row>
    <row r="260" spans="1:23" ht="15" customHeight="1" x14ac:dyDescent="0.25">
      <c r="A260" s="138" t="str">
        <f>IF(COUNT('Séries-Speed100'!$A$11:$A$50)&gt;'Etiquette Speed100'!N227,"X","")</f>
        <v>X</v>
      </c>
      <c r="B260" s="291"/>
      <c r="C260" s="894" t="s">
        <v>126</v>
      </c>
      <c r="D260" s="1051" t="s">
        <v>128</v>
      </c>
      <c r="E260" s="1052"/>
      <c r="F260" s="963"/>
      <c r="G260" s="278" t="s">
        <v>266</v>
      </c>
      <c r="H260" s="278"/>
      <c r="I260" s="965"/>
      <c r="J260" s="966"/>
      <c r="K260" s="293"/>
      <c r="M260" s="521"/>
      <c r="N260" s="291"/>
      <c r="O260" s="894" t="s">
        <v>126</v>
      </c>
      <c r="P260" s="1051" t="s">
        <v>128</v>
      </c>
      <c r="Q260" s="1052"/>
      <c r="R260" s="963"/>
      <c r="S260" s="278" t="s">
        <v>266</v>
      </c>
      <c r="T260" s="278"/>
      <c r="U260" s="965"/>
      <c r="V260" s="966"/>
      <c r="W260" s="293"/>
    </row>
    <row r="261" spans="1:23" x14ac:dyDescent="0.25">
      <c r="A261" s="138" t="str">
        <f>IF(COUNT('Séries-Speed100'!$A$11:$A$50)&gt;'Etiquette Speed100'!N227,"X","")</f>
        <v>X</v>
      </c>
      <c r="B261" s="291"/>
      <c r="C261" s="895"/>
      <c r="D261" s="857" t="s">
        <v>264</v>
      </c>
      <c r="E261" s="858"/>
      <c r="F261" s="859"/>
      <c r="G261" s="110" t="s">
        <v>265</v>
      </c>
      <c r="H261" s="110"/>
      <c r="I261" s="949"/>
      <c r="J261" s="950"/>
      <c r="K261" s="293"/>
      <c r="M261" s="521"/>
      <c r="N261" s="291"/>
      <c r="O261" s="895"/>
      <c r="P261" s="857" t="s">
        <v>264</v>
      </c>
      <c r="Q261" s="858"/>
      <c r="R261" s="859"/>
      <c r="S261" s="110" t="s">
        <v>265</v>
      </c>
      <c r="T261" s="110"/>
      <c r="U261" s="949"/>
      <c r="V261" s="950"/>
      <c r="W261" s="293"/>
    </row>
    <row r="262" spans="1:23" ht="15.75" thickBot="1" x14ac:dyDescent="0.3">
      <c r="A262" s="138" t="str">
        <f>IF(COUNT('Séries-Speed100'!$A$11:$A$50)&gt;'Etiquette Speed100'!N227,"X","")</f>
        <v>X</v>
      </c>
      <c r="B262" s="291"/>
      <c r="C262" s="896"/>
      <c r="D262" s="512" t="s">
        <v>268</v>
      </c>
      <c r="E262" s="517"/>
      <c r="F262" s="517"/>
      <c r="G262" s="3" t="s">
        <v>164</v>
      </c>
      <c r="H262" s="3"/>
      <c r="I262" s="954"/>
      <c r="J262" s="955"/>
      <c r="K262" s="293"/>
      <c r="M262" s="521"/>
      <c r="N262" s="291"/>
      <c r="O262" s="896"/>
      <c r="P262" s="512" t="s">
        <v>268</v>
      </c>
      <c r="Q262" s="517"/>
      <c r="R262" s="517"/>
      <c r="S262" s="3" t="s">
        <v>164</v>
      </c>
      <c r="T262" s="3"/>
      <c r="U262" s="954"/>
      <c r="V262" s="955"/>
      <c r="W262" s="293"/>
    </row>
    <row r="263" spans="1:23" ht="15.75" thickBot="1" x14ac:dyDescent="0.3">
      <c r="A263" s="138" t="str">
        <f>IF(COUNT('Séries-Speed100'!$A$11:$A$50)&gt;'Etiquette Speed100'!N227,"X","")</f>
        <v>X</v>
      </c>
      <c r="B263" s="291"/>
      <c r="C263" s="292"/>
      <c r="D263" s="292"/>
      <c r="E263" s="292"/>
      <c r="F263" s="292"/>
      <c r="G263" s="292"/>
      <c r="H263" s="292"/>
      <c r="I263" s="292"/>
      <c r="J263" s="292"/>
      <c r="K263" s="293"/>
      <c r="M263" s="521"/>
      <c r="N263" s="291"/>
      <c r="O263" s="292"/>
      <c r="P263" s="292"/>
      <c r="Q263" s="292"/>
      <c r="R263" s="292"/>
      <c r="S263" s="292"/>
      <c r="T263" s="292"/>
      <c r="U263" s="292"/>
      <c r="V263" s="292"/>
      <c r="W263" s="293"/>
    </row>
    <row r="264" spans="1:23" ht="18.75" x14ac:dyDescent="0.3">
      <c r="A264" s="138" t="str">
        <f>IF(COUNT('Séries-Speed100'!$A$11:$A$50)&gt;'Etiquette Speed100'!N227,"X","")</f>
        <v>X</v>
      </c>
      <c r="B264" s="291"/>
      <c r="C264" s="901" t="s">
        <v>269</v>
      </c>
      <c r="D264" s="902"/>
      <c r="E264" s="902"/>
      <c r="F264" s="902"/>
      <c r="G264" s="902"/>
      <c r="H264" s="902"/>
      <c r="I264" s="902"/>
      <c r="J264" s="903"/>
      <c r="K264" s="293"/>
      <c r="M264" s="521"/>
      <c r="N264" s="291"/>
      <c r="O264" s="901" t="s">
        <v>269</v>
      </c>
      <c r="P264" s="902"/>
      <c r="Q264" s="902"/>
      <c r="R264" s="902"/>
      <c r="S264" s="902"/>
      <c r="T264" s="902"/>
      <c r="U264" s="902"/>
      <c r="V264" s="903"/>
      <c r="W264" s="293"/>
    </row>
    <row r="265" spans="1:23" x14ac:dyDescent="0.25">
      <c r="A265" s="138" t="str">
        <f>IF(COUNT('Séries-Speed100'!$A$11:$A$50)&gt;'Etiquette Speed100'!N227,"X","")</f>
        <v>X</v>
      </c>
      <c r="B265" s="291"/>
      <c r="C265" s="904"/>
      <c r="D265" s="905"/>
      <c r="E265" s="905"/>
      <c r="F265" s="905"/>
      <c r="G265" s="905"/>
      <c r="H265" s="905"/>
      <c r="I265" s="905"/>
      <c r="J265" s="906"/>
      <c r="K265" s="293"/>
      <c r="M265" s="521"/>
      <c r="N265" s="291"/>
      <c r="O265" s="904"/>
      <c r="P265" s="905"/>
      <c r="Q265" s="905"/>
      <c r="R265" s="905"/>
      <c r="S265" s="905"/>
      <c r="T265" s="905"/>
      <c r="U265" s="905"/>
      <c r="V265" s="906"/>
      <c r="W265" s="293"/>
    </row>
    <row r="266" spans="1:23" x14ac:dyDescent="0.25">
      <c r="A266" s="138" t="str">
        <f>IF(COUNT('Séries-Speed100'!$A$11:$A$50)&gt;'Etiquette Speed100'!N227,"X","")</f>
        <v>X</v>
      </c>
      <c r="B266" s="291"/>
      <c r="C266" s="907"/>
      <c r="D266" s="908"/>
      <c r="E266" s="908"/>
      <c r="F266" s="908"/>
      <c r="G266" s="908"/>
      <c r="H266" s="908"/>
      <c r="I266" s="908"/>
      <c r="J266" s="909"/>
      <c r="K266" s="293"/>
      <c r="M266" s="521"/>
      <c r="N266" s="291"/>
      <c r="O266" s="907"/>
      <c r="P266" s="908"/>
      <c r="Q266" s="908"/>
      <c r="R266" s="908"/>
      <c r="S266" s="908"/>
      <c r="T266" s="908"/>
      <c r="U266" s="908"/>
      <c r="V266" s="909"/>
      <c r="W266" s="293"/>
    </row>
    <row r="267" spans="1:23" x14ac:dyDescent="0.25">
      <c r="A267" s="138" t="str">
        <f>IF(COUNT('Séries-Speed100'!$A$11:$A$50)&gt;'Etiquette Speed100'!N227,"X","")</f>
        <v>X</v>
      </c>
      <c r="B267" s="291"/>
      <c r="C267" s="907"/>
      <c r="D267" s="908"/>
      <c r="E267" s="908"/>
      <c r="F267" s="908"/>
      <c r="G267" s="908"/>
      <c r="H267" s="908"/>
      <c r="I267" s="908"/>
      <c r="J267" s="909"/>
      <c r="K267" s="293"/>
      <c r="M267" s="521"/>
      <c r="N267" s="291"/>
      <c r="O267" s="907"/>
      <c r="P267" s="908"/>
      <c r="Q267" s="908"/>
      <c r="R267" s="908"/>
      <c r="S267" s="908"/>
      <c r="T267" s="908"/>
      <c r="U267" s="908"/>
      <c r="V267" s="909"/>
      <c r="W267" s="293"/>
    </row>
    <row r="268" spans="1:23" ht="15.75" thickBot="1" x14ac:dyDescent="0.3">
      <c r="A268" s="138" t="str">
        <f>IF(COUNT('Séries-Speed100'!$A$11:$A$50)&gt;'Etiquette Speed100'!N227,"X","")</f>
        <v>X</v>
      </c>
      <c r="B268" s="291"/>
      <c r="C268" s="910"/>
      <c r="D268" s="911"/>
      <c r="E268" s="911"/>
      <c r="F268" s="911"/>
      <c r="G268" s="911"/>
      <c r="H268" s="911"/>
      <c r="I268" s="911"/>
      <c r="J268" s="912"/>
      <c r="K268" s="293"/>
      <c r="M268" s="521"/>
      <c r="N268" s="291"/>
      <c r="O268" s="910"/>
      <c r="P268" s="911"/>
      <c r="Q268" s="911"/>
      <c r="R268" s="911"/>
      <c r="S268" s="911"/>
      <c r="T268" s="911"/>
      <c r="U268" s="911"/>
      <c r="V268" s="912"/>
      <c r="W268" s="293"/>
    </row>
    <row r="269" spans="1:23" ht="15.75" thickBot="1" x14ac:dyDescent="0.3">
      <c r="A269" s="138" t="str">
        <f>IF(COUNT('Séries-Speed100'!$A$11:$A$50)&gt;'Etiquette Speed100'!N227,"X","")</f>
        <v>X</v>
      </c>
      <c r="B269" s="294"/>
      <c r="C269" s="295"/>
      <c r="D269" s="295"/>
      <c r="E269" s="295"/>
      <c r="F269" s="295"/>
      <c r="G269" s="295"/>
      <c r="H269" s="295"/>
      <c r="I269" s="295"/>
      <c r="J269" s="295"/>
      <c r="K269" s="296"/>
      <c r="M269" s="521"/>
      <c r="N269" s="294"/>
      <c r="O269" s="295"/>
      <c r="P269" s="295"/>
      <c r="Q269" s="295"/>
      <c r="R269" s="295"/>
      <c r="S269" s="295"/>
      <c r="T269" s="295"/>
      <c r="U269" s="295"/>
      <c r="V269" s="295"/>
      <c r="W269" s="296"/>
    </row>
    <row r="270" spans="1:23" ht="15" customHeight="1" x14ac:dyDescent="0.25">
      <c r="A270" s="138" t="str">
        <f>IF(COUNT('Séries-Speed100'!$A$11:$A$50)&gt;'Etiquette Speed100'!N227,"X","")</f>
        <v>X</v>
      </c>
      <c r="B270" s="522"/>
      <c r="C270" s="522"/>
      <c r="D270" s="522"/>
      <c r="E270" s="522"/>
      <c r="F270" s="522"/>
      <c r="G270" s="522"/>
      <c r="H270" s="522"/>
      <c r="I270" s="522"/>
      <c r="J270" s="522"/>
      <c r="K270" s="522"/>
      <c r="L270" s="522"/>
      <c r="M270" s="523"/>
      <c r="N270" s="522"/>
      <c r="O270" s="522"/>
      <c r="P270" s="522"/>
      <c r="Q270" s="522"/>
      <c r="R270" s="522"/>
      <c r="S270" s="522"/>
      <c r="T270" s="522"/>
      <c r="U270" s="522"/>
      <c r="V270" s="522"/>
      <c r="W270" s="522"/>
    </row>
    <row r="271" spans="1:23" ht="15" customHeight="1" thickBot="1" x14ac:dyDescent="0.3">
      <c r="A271" s="138" t="str">
        <f>IF(COUNT('Séries-Speed100'!$A$11:$A$50)&gt;'Etiquette Speed100'!N317,"X","")</f>
        <v>X</v>
      </c>
      <c r="M271" s="521"/>
    </row>
    <row r="272" spans="1:23" x14ac:dyDescent="0.25">
      <c r="A272" s="138" t="str">
        <f>IF(COUNT('Séries-Speed100'!$A$11:$A$50)&gt;'Etiquette Speed100'!N317,"X","")</f>
        <v>X</v>
      </c>
      <c r="B272" s="137">
        <f>N227+1</f>
        <v>12</v>
      </c>
      <c r="C272" s="289"/>
      <c r="D272" s="289"/>
      <c r="E272" s="289"/>
      <c r="F272" s="289"/>
      <c r="G272" s="289"/>
      <c r="H272" s="289"/>
      <c r="I272" s="289"/>
      <c r="J272" s="289"/>
      <c r="K272" s="290"/>
      <c r="M272" s="521"/>
      <c r="N272" s="137">
        <f>B272+1</f>
        <v>13</v>
      </c>
      <c r="O272" s="289"/>
      <c r="P272" s="289"/>
      <c r="Q272" s="289"/>
      <c r="R272" s="289"/>
      <c r="S272" s="289"/>
      <c r="T272" s="289"/>
      <c r="U272" s="289"/>
      <c r="V272" s="289"/>
      <c r="W272" s="290"/>
    </row>
    <row r="273" spans="1:23" ht="23.25" x14ac:dyDescent="0.35">
      <c r="A273" s="138" t="str">
        <f>IF(COUNT('Séries-Speed100'!$A$11:$A$50)&gt;'Etiquette Speed100'!N317,"X","")</f>
        <v>X</v>
      </c>
      <c r="B273" s="291"/>
      <c r="C273" s="931" t="s">
        <v>246</v>
      </c>
      <c r="D273" s="931"/>
      <c r="E273" s="953" t="str">
        <f ca="1">OFFSET('Séries-Speed100'!$A$11,B272,13)</f>
        <v>Speed 100</v>
      </c>
      <c r="F273" s="953"/>
      <c r="G273" s="953"/>
      <c r="H273" s="953"/>
      <c r="I273" s="953"/>
      <c r="J273" s="953"/>
      <c r="K273" s="293"/>
      <c r="M273" s="521"/>
      <c r="N273" s="291"/>
      <c r="O273" s="931" t="s">
        <v>246</v>
      </c>
      <c r="P273" s="931"/>
      <c r="Q273" s="953" t="str">
        <f ca="1">OFFSET('Séries-Speed100'!$A$11,N272,13)</f>
        <v>Speed 100</v>
      </c>
      <c r="R273" s="953"/>
      <c r="S273" s="953"/>
      <c r="T273" s="953"/>
      <c r="U273" s="953"/>
      <c r="V273" s="953"/>
      <c r="W273" s="293"/>
    </row>
    <row r="274" spans="1:23" x14ac:dyDescent="0.25">
      <c r="A274" s="138" t="str">
        <f>IF(COUNT('Séries-Speed100'!$A$11:$A$50)&gt;'Etiquette Speed100'!N317,"X","")</f>
        <v>X</v>
      </c>
      <c r="B274" s="291"/>
      <c r="C274" s="945"/>
      <c r="D274" s="945"/>
      <c r="E274" s="945"/>
      <c r="F274" s="945"/>
      <c r="G274" s="945"/>
      <c r="H274" s="945"/>
      <c r="I274" s="945"/>
      <c r="J274" s="945"/>
      <c r="K274" s="293"/>
      <c r="M274" s="521"/>
      <c r="N274" s="291"/>
      <c r="O274" s="945"/>
      <c r="P274" s="945"/>
      <c r="Q274" s="945"/>
      <c r="R274" s="945"/>
      <c r="S274" s="945"/>
      <c r="T274" s="945"/>
      <c r="U274" s="945"/>
      <c r="V274" s="945"/>
      <c r="W274" s="293"/>
    </row>
    <row r="275" spans="1:23" ht="21" x14ac:dyDescent="0.35">
      <c r="A275" s="138" t="str">
        <f>IF(COUNT('Séries-Speed100'!$A$11:$A$50)&gt;'Etiquette Speed100'!N317,"X","")</f>
        <v>X</v>
      </c>
      <c r="B275" s="291"/>
      <c r="C275" s="931" t="s">
        <v>39</v>
      </c>
      <c r="D275" s="931"/>
      <c r="E275" s="932">
        <f ca="1">OFFSET('Séries-Speed100'!$A$11,B272,0)</f>
        <v>4</v>
      </c>
      <c r="F275" s="932"/>
      <c r="G275" s="948" t="s">
        <v>67</v>
      </c>
      <c r="H275" s="948"/>
      <c r="I275" s="932">
        <f ca="1">OFFSET('Séries-Speed100'!$A$11,B272,6)</f>
        <v>1</v>
      </c>
      <c r="J275" s="932"/>
      <c r="K275" s="293"/>
      <c r="M275" s="521"/>
      <c r="N275" s="291"/>
      <c r="O275" s="931" t="s">
        <v>39</v>
      </c>
      <c r="P275" s="931"/>
      <c r="Q275" s="932">
        <f ca="1">OFFSET('Séries-Speed100'!$A$11,N272,0)</f>
        <v>4</v>
      </c>
      <c r="R275" s="932"/>
      <c r="S275" s="948" t="s">
        <v>67</v>
      </c>
      <c r="T275" s="948"/>
      <c r="U275" s="932">
        <f ca="1">OFFSET('Séries-Speed100'!$A$11,N272,6)</f>
        <v>2</v>
      </c>
      <c r="V275" s="932"/>
      <c r="W275" s="293"/>
    </row>
    <row r="276" spans="1:23" ht="23.25" x14ac:dyDescent="0.35">
      <c r="A276" s="138" t="str">
        <f>IF(COUNT('Séries-Speed100'!$A$11:$A$50)&gt;'Etiquette Speed100'!N317,"X","")</f>
        <v>X</v>
      </c>
      <c r="B276" s="291"/>
      <c r="C276" s="931" t="s">
        <v>1</v>
      </c>
      <c r="D276" s="931"/>
      <c r="E276" s="953" t="str">
        <f ca="1">OFFSET('Séries-Speed100'!$A$11,B272,9)</f>
        <v>BRATANIC</v>
      </c>
      <c r="F276" s="953"/>
      <c r="G276" s="948" t="s">
        <v>2</v>
      </c>
      <c r="H276" s="948"/>
      <c r="I276" s="932" t="str">
        <f ca="1">OFFSET('Séries-Speed100'!$A$11,B272,10)</f>
        <v>Alexandre</v>
      </c>
      <c r="J276" s="932"/>
      <c r="K276" s="293"/>
      <c r="M276" s="521"/>
      <c r="N276" s="291"/>
      <c r="O276" s="931" t="s">
        <v>1</v>
      </c>
      <c r="P276" s="931"/>
      <c r="Q276" s="953" t="str">
        <f ca="1">OFFSET('Séries-Speed100'!$A$11,N272,9)</f>
        <v>ZAJAC</v>
      </c>
      <c r="R276" s="953"/>
      <c r="S276" s="948" t="s">
        <v>2</v>
      </c>
      <c r="T276" s="948"/>
      <c r="U276" s="932" t="str">
        <f ca="1">OFFSET('Séries-Speed100'!$A$11,N272,10)</f>
        <v>Martin</v>
      </c>
      <c r="V276" s="932"/>
      <c r="W276" s="293"/>
    </row>
    <row r="277" spans="1:23" ht="21" x14ac:dyDescent="0.35">
      <c r="A277" s="138" t="str">
        <f>IF(COUNT('Séries-Speed100'!$A$11:$A$50)&gt;'Etiquette Speed100'!N317,"X","")</f>
        <v>X</v>
      </c>
      <c r="B277" s="291"/>
      <c r="C277" s="520" t="s">
        <v>258</v>
      </c>
      <c r="D277" s="520"/>
      <c r="E277" s="527" t="str">
        <f ca="1">OFFSET('Séries-Speed100'!$A$11,B272,11)</f>
        <v>Homme</v>
      </c>
      <c r="F277" s="525"/>
      <c r="G277" s="866" t="s">
        <v>270</v>
      </c>
      <c r="H277" s="866"/>
      <c r="I277" s="527" t="str">
        <f ca="1">OFFSET('Séries-Speed100'!$A$11,B272,8)</f>
        <v>N°1 Capitaine</v>
      </c>
      <c r="J277" s="527"/>
      <c r="K277" s="293"/>
      <c r="M277" s="521"/>
      <c r="N277" s="291"/>
      <c r="O277" s="520" t="s">
        <v>258</v>
      </c>
      <c r="P277" s="520"/>
      <c r="Q277" s="527" t="str">
        <f ca="1">OFFSET('Séries-Speed100'!$A$11,N272,11)</f>
        <v>Homme</v>
      </c>
      <c r="R277" s="525"/>
      <c r="S277" s="866" t="s">
        <v>270</v>
      </c>
      <c r="T277" s="866"/>
      <c r="U277" s="527" t="str">
        <f ca="1">OFFSET('Séries-Speed100'!$A$11,N272,8)</f>
        <v>N°1 Capitaine</v>
      </c>
      <c r="V277" s="527"/>
      <c r="W277" s="293"/>
    </row>
    <row r="278" spans="1:23" ht="18.75" x14ac:dyDescent="0.3">
      <c r="A278" s="138" t="str">
        <f>IF(COUNT('Séries-Speed100'!$A$11:$A$50)&gt;'Etiquette Speed100'!N317,"X","")</f>
        <v>X</v>
      </c>
      <c r="B278" s="291"/>
      <c r="C278" s="952" t="s">
        <v>68</v>
      </c>
      <c r="D278" s="952"/>
      <c r="E278" s="866" t="s">
        <v>69</v>
      </c>
      <c r="F278" s="866"/>
      <c r="G278" s="951">
        <f ca="1">OFFSET('Séries-Speed100'!$A$11,B272,2)</f>
        <v>0.55069444444444438</v>
      </c>
      <c r="H278" s="951"/>
      <c r="I278" s="951"/>
      <c r="J278" s="951"/>
      <c r="K278" s="293"/>
      <c r="M278" s="521"/>
      <c r="N278" s="291"/>
      <c r="O278" s="952" t="s">
        <v>68</v>
      </c>
      <c r="P278" s="952"/>
      <c r="Q278" s="866" t="s">
        <v>69</v>
      </c>
      <c r="R278" s="866"/>
      <c r="S278" s="951">
        <f ca="1">OFFSET('Séries-Speed100'!$A$11,N272,2)</f>
        <v>0.55069444444444438</v>
      </c>
      <c r="T278" s="951"/>
      <c r="U278" s="951"/>
      <c r="V278" s="951"/>
      <c r="W278" s="293"/>
    </row>
    <row r="279" spans="1:23" ht="18.75" x14ac:dyDescent="0.3">
      <c r="A279" s="138" t="str">
        <f>IF(COUNT('Séries-Speed100'!$A$11:$A$50)&gt;'Etiquette Speed100'!N317,"X","")</f>
        <v>X</v>
      </c>
      <c r="B279" s="291"/>
      <c r="C279" s="952"/>
      <c r="D279" s="952"/>
      <c r="E279" s="866" t="s">
        <v>70</v>
      </c>
      <c r="F279" s="866"/>
      <c r="G279" s="951">
        <f ca="1">OFFSET('Séries-Speed100'!$A$11,B272,3)</f>
        <v>0.57152777777777775</v>
      </c>
      <c r="H279" s="951"/>
      <c r="I279" s="951"/>
      <c r="J279" s="951"/>
      <c r="K279" s="293"/>
      <c r="M279" s="521"/>
      <c r="N279" s="291"/>
      <c r="O279" s="952"/>
      <c r="P279" s="952"/>
      <c r="Q279" s="866" t="s">
        <v>70</v>
      </c>
      <c r="R279" s="866"/>
      <c r="S279" s="951">
        <f ca="1">OFFSET('Séries-Speed100'!$A$11,N272,3)</f>
        <v>0.57152777777777775</v>
      </c>
      <c r="T279" s="951"/>
      <c r="U279" s="951"/>
      <c r="V279" s="951"/>
      <c r="W279" s="293"/>
    </row>
    <row r="280" spans="1:23" ht="18.75" x14ac:dyDescent="0.3">
      <c r="A280" s="138" t="str">
        <f>IF(COUNT('Séries-Speed100'!$A$11:$A$50)&gt;'Etiquette Speed100'!N317,"X","")</f>
        <v>X</v>
      </c>
      <c r="B280" s="291"/>
      <c r="C280" s="952"/>
      <c r="D280" s="952"/>
      <c r="E280" s="866" t="s">
        <v>257</v>
      </c>
      <c r="F280" s="866"/>
      <c r="G280" s="951">
        <f ca="1">OFFSET('Séries-Speed100'!$A$11,B272,4)</f>
        <v>0.57222222222222219</v>
      </c>
      <c r="H280" s="951"/>
      <c r="I280" s="951"/>
      <c r="J280" s="951"/>
      <c r="K280" s="293"/>
      <c r="M280" s="521"/>
      <c r="N280" s="291"/>
      <c r="O280" s="952"/>
      <c r="P280" s="952"/>
      <c r="Q280" s="866" t="s">
        <v>257</v>
      </c>
      <c r="R280" s="866"/>
      <c r="S280" s="951">
        <f ca="1">OFFSET('Séries-Speed100'!$A$11,N272,4)</f>
        <v>0.57222222222222219</v>
      </c>
      <c r="T280" s="951"/>
      <c r="U280" s="951"/>
      <c r="V280" s="951"/>
      <c r="W280" s="293"/>
    </row>
    <row r="281" spans="1:23" ht="21" x14ac:dyDescent="0.35">
      <c r="A281" s="138" t="str">
        <f>IF(COUNT('Séries-Speed100'!$A$11:$A$50)&gt;'Etiquette Speed100'!N317,"X","")</f>
        <v>X</v>
      </c>
      <c r="B281" s="291"/>
      <c r="C281" s="952"/>
      <c r="D281" s="952"/>
      <c r="E281" s="866" t="s">
        <v>71</v>
      </c>
      <c r="F281" s="866"/>
      <c r="G281" s="947">
        <f ca="1">OFFSET('Séries-Speed100'!$A$11,B272,5)</f>
        <v>0.57361111111111107</v>
      </c>
      <c r="H281" s="947"/>
      <c r="I281" s="947"/>
      <c r="J281" s="947"/>
      <c r="K281" s="293"/>
      <c r="M281" s="521"/>
      <c r="N281" s="291"/>
      <c r="O281" s="952"/>
      <c r="P281" s="952"/>
      <c r="Q281" s="866" t="s">
        <v>71</v>
      </c>
      <c r="R281" s="866"/>
      <c r="S281" s="947">
        <f ca="1">OFFSET('Séries-Speed100'!$A$11,N272,5)</f>
        <v>0.57361111111111107</v>
      </c>
      <c r="T281" s="947"/>
      <c r="U281" s="947"/>
      <c r="V281" s="947"/>
      <c r="W281" s="293"/>
    </row>
    <row r="282" spans="1:23" ht="21" x14ac:dyDescent="0.35">
      <c r="A282" s="138" t="str">
        <f>IF(COUNT('Séries-Speed100'!$A$11:$A$50)&gt;'Etiquette Speed100'!N317,"X","")</f>
        <v>X</v>
      </c>
      <c r="B282" s="291"/>
      <c r="C282" s="931" t="s">
        <v>248</v>
      </c>
      <c r="D282" s="931"/>
      <c r="E282" s="948" t="str">
        <f ca="1">IF(E273="","",IF(OR(E273="DWF",E273="DNF"),"Distance","Temps"))</f>
        <v>Temps</v>
      </c>
      <c r="F282" s="948"/>
      <c r="G282" s="525">
        <f ca="1">OFFSET('Séries-Speed100'!$A$11,B272,18)</f>
        <v>0</v>
      </c>
      <c r="H282" s="524" t="str">
        <f ca="1">OFFSET('Séries-Speed100'!$A$11,B272,19)</f>
        <v>mn</v>
      </c>
      <c r="I282" s="526">
        <f ca="1">OFFSET('Séries-Speed100'!$A$11,B272,20)</f>
        <v>55</v>
      </c>
      <c r="J282" s="524" t="str">
        <f ca="1">OFFSET('Séries-Speed100'!$A$11,B272,21)</f>
        <v>s</v>
      </c>
      <c r="K282" s="293"/>
      <c r="M282" s="521"/>
      <c r="N282" s="291"/>
      <c r="O282" s="931" t="s">
        <v>248</v>
      </c>
      <c r="P282" s="931"/>
      <c r="Q282" s="948" t="str">
        <f ca="1">IF(Q273="","",IF(OR(Q273="DWF",Q273="DNF"),"Distance","Temps"))</f>
        <v>Temps</v>
      </c>
      <c r="R282" s="948"/>
      <c r="S282" s="525">
        <f ca="1">OFFSET('Séries-Speed100'!$A$11,N272,18)</f>
        <v>0</v>
      </c>
      <c r="T282" s="524" t="str">
        <f ca="1">OFFSET('Séries-Speed100'!$A$11,N272,19)</f>
        <v>mn</v>
      </c>
      <c r="U282" s="526">
        <f ca="1">OFFSET('Séries-Speed100'!$A$11,N272,20)</f>
        <v>50</v>
      </c>
      <c r="V282" s="524" t="str">
        <f ca="1">OFFSET('Séries-Speed100'!$A$11,N272,21)</f>
        <v>s</v>
      </c>
      <c r="W282" s="293"/>
    </row>
    <row r="283" spans="1:23" ht="18.75" x14ac:dyDescent="0.3">
      <c r="A283" s="138" t="str">
        <f>IF(COUNT('Séries-Speed100'!$A$11:$A$50)&gt;'Etiquette Speed100'!N317,"X","")</f>
        <v>X</v>
      </c>
      <c r="B283" s="291"/>
      <c r="C283" s="931"/>
      <c r="D283" s="931"/>
      <c r="E283" s="933" t="s">
        <v>273</v>
      </c>
      <c r="F283" s="514" t="s">
        <v>271</v>
      </c>
      <c r="G283" s="528" t="str">
        <f ca="1">OFFSET('Séries-Speed100'!$A$11,B272,14)</f>
        <v>0</v>
      </c>
      <c r="H283" s="529" t="str">
        <f ca="1">OFFSET('Séries-Speed100'!$A$11,B272,15)</f>
        <v>mn</v>
      </c>
      <c r="I283" s="528" t="str">
        <f ca="1">OFFSET('Séries-Speed100'!$A$11,B272,16)</f>
        <v>45</v>
      </c>
      <c r="J283" s="529" t="str">
        <f ca="1">OFFSET('Séries-Speed100'!$A$11,B272,17)</f>
        <v>s</v>
      </c>
      <c r="K283" s="293"/>
      <c r="M283" s="521"/>
      <c r="N283" s="291"/>
      <c r="O283" s="931"/>
      <c r="P283" s="931"/>
      <c r="Q283" s="933" t="s">
        <v>273</v>
      </c>
      <c r="R283" s="514" t="s">
        <v>271</v>
      </c>
      <c r="S283" s="528" t="str">
        <f ca="1">OFFSET('Séries-Speed100'!$A$11,N272,14)</f>
        <v>0</v>
      </c>
      <c r="T283" s="529" t="str">
        <f ca="1">OFFSET('Séries-Speed100'!$A$11,N272,15)</f>
        <v>mn</v>
      </c>
      <c r="U283" s="528">
        <f ca="1">OFFSET('Séries-Speed100'!$A$11,N272,16)</f>
        <v>40</v>
      </c>
      <c r="V283" s="529" t="str">
        <f ca="1">OFFSET('Séries-Speed100'!$A$11,N272,17)</f>
        <v>s</v>
      </c>
      <c r="W283" s="293"/>
    </row>
    <row r="284" spans="1:23" ht="18.75" x14ac:dyDescent="0.3">
      <c r="A284" s="138" t="str">
        <f>IF(COUNT('Séries-Speed100'!$A$11:$A$50)&gt;'Etiquette Speed100'!N317,"X","")</f>
        <v>X</v>
      </c>
      <c r="B284" s="291"/>
      <c r="C284" s="931"/>
      <c r="D284" s="931"/>
      <c r="E284" s="933"/>
      <c r="F284" s="514" t="s">
        <v>272</v>
      </c>
      <c r="G284" s="528" t="str">
        <f ca="1">OFFSET('Séries-Speed100'!$A$11,B272,22)</f>
        <v>1</v>
      </c>
      <c r="H284" s="529" t="str">
        <f ca="1">OFFSET('Séries-Speed100'!$A$11,B272,23)</f>
        <v>mn</v>
      </c>
      <c r="I284" s="528" t="str">
        <f ca="1">OFFSET('Séries-Speed100'!$A$11,B272,24)</f>
        <v>15</v>
      </c>
      <c r="J284" s="529" t="str">
        <f ca="1">OFFSET('Séries-Speed100'!$A$11,B272,25)</f>
        <v>s</v>
      </c>
      <c r="K284" s="293"/>
      <c r="M284" s="521"/>
      <c r="N284" s="291"/>
      <c r="O284" s="931"/>
      <c r="P284" s="931"/>
      <c r="Q284" s="933"/>
      <c r="R284" s="514" t="s">
        <v>272</v>
      </c>
      <c r="S284" s="528" t="str">
        <f ca="1">OFFSET('Séries-Speed100'!$A$11,N272,22)</f>
        <v>1</v>
      </c>
      <c r="T284" s="529" t="str">
        <f ca="1">OFFSET('Séries-Speed100'!$A$11,N272,23)</f>
        <v>mn</v>
      </c>
      <c r="U284" s="528">
        <f ca="1">OFFSET('Séries-Speed100'!$A$11,N272,24)</f>
        <v>10</v>
      </c>
      <c r="V284" s="529" t="str">
        <f ca="1">OFFSET('Séries-Speed100'!$A$11,N272,25)</f>
        <v>s</v>
      </c>
      <c r="W284" s="293"/>
    </row>
    <row r="285" spans="1:23" x14ac:dyDescent="0.25">
      <c r="A285" s="138" t="str">
        <f>IF(COUNT('Séries-Speed100'!$A$11:$A$50)&gt;'Etiquette Speed100'!N317,"X","")</f>
        <v>X</v>
      </c>
      <c r="B285" s="291"/>
      <c r="C285" s="945"/>
      <c r="D285" s="945"/>
      <c r="E285" s="945"/>
      <c r="F285" s="945"/>
      <c r="G285" s="945"/>
      <c r="H285" s="945"/>
      <c r="I285" s="945"/>
      <c r="J285" s="945"/>
      <c r="K285" s="293"/>
      <c r="M285" s="521"/>
      <c r="N285" s="291"/>
      <c r="O285" s="945"/>
      <c r="P285" s="945"/>
      <c r="Q285" s="945"/>
      <c r="R285" s="945"/>
      <c r="S285" s="945"/>
      <c r="T285" s="945"/>
      <c r="U285" s="945"/>
      <c r="V285" s="945"/>
      <c r="W285" s="293"/>
    </row>
    <row r="286" spans="1:23" ht="18.75" x14ac:dyDescent="0.3">
      <c r="A286" s="138" t="str">
        <f>IF(COUNT('Séries-Speed100'!$A$11:$A$50)&gt;'Etiquette Speed100'!N317,"X","")</f>
        <v>X</v>
      </c>
      <c r="B286" s="291"/>
      <c r="C286" s="946" t="s">
        <v>259</v>
      </c>
      <c r="D286" s="946"/>
      <c r="E286" s="946"/>
      <c r="F286" s="946"/>
      <c r="G286" s="946"/>
      <c r="H286" s="946"/>
      <c r="I286" s="946"/>
      <c r="J286" s="946"/>
      <c r="K286" s="293"/>
      <c r="M286" s="521"/>
      <c r="N286" s="291"/>
      <c r="O286" s="946" t="s">
        <v>259</v>
      </c>
      <c r="P286" s="946"/>
      <c r="Q286" s="946"/>
      <c r="R286" s="946"/>
      <c r="S286" s="946"/>
      <c r="T286" s="946"/>
      <c r="U286" s="946"/>
      <c r="V286" s="946"/>
      <c r="W286" s="293"/>
    </row>
    <row r="287" spans="1:23" ht="15.75" thickBot="1" x14ac:dyDescent="0.3">
      <c r="A287" s="138" t="str">
        <f>IF(COUNT('Séries-Speed100'!$A$11:$A$50)&gt;'Etiquette Speed100'!N317,"X","")</f>
        <v>X</v>
      </c>
      <c r="B287" s="291"/>
      <c r="C287" s="945"/>
      <c r="D287" s="945"/>
      <c r="E287" s="945"/>
      <c r="F287" s="945"/>
      <c r="G287" s="945"/>
      <c r="H287" s="945"/>
      <c r="I287" s="945"/>
      <c r="J287" s="945"/>
      <c r="K287" s="293"/>
      <c r="M287" s="521"/>
      <c r="N287" s="291"/>
      <c r="O287" s="945"/>
      <c r="P287" s="945"/>
      <c r="Q287" s="945"/>
      <c r="R287" s="945"/>
      <c r="S287" s="945"/>
      <c r="T287" s="945"/>
      <c r="U287" s="945"/>
      <c r="V287" s="945"/>
      <c r="W287" s="293"/>
    </row>
    <row r="288" spans="1:23" x14ac:dyDescent="0.25">
      <c r="A288" s="138" t="str">
        <f>IF(COUNT('Séries-Speed100'!$A$11:$A$50)&gt;'Etiquette Speed100'!N317,"X","")</f>
        <v>X</v>
      </c>
      <c r="B288" s="291"/>
      <c r="C288" s="976" t="s">
        <v>260</v>
      </c>
      <c r="D288" s="977"/>
      <c r="E288" s="959"/>
      <c r="F288" s="959"/>
      <c r="G288" s="959"/>
      <c r="H288" s="959"/>
      <c r="I288" s="959"/>
      <c r="J288" s="960"/>
      <c r="K288" s="293"/>
      <c r="M288" s="521"/>
      <c r="N288" s="291"/>
      <c r="O288" s="976" t="s">
        <v>260</v>
      </c>
      <c r="P288" s="977"/>
      <c r="Q288" s="959"/>
      <c r="R288" s="959"/>
      <c r="S288" s="959"/>
      <c r="T288" s="959"/>
      <c r="U288" s="959"/>
      <c r="V288" s="960"/>
      <c r="W288" s="293"/>
    </row>
    <row r="289" spans="1:23" x14ac:dyDescent="0.25">
      <c r="A289" s="138" t="str">
        <f>IF(COUNT('Séries-Speed100'!$A$11:$A$50)&gt;'Etiquette Speed100'!N317,"X","")</f>
        <v>X</v>
      </c>
      <c r="B289" s="291"/>
      <c r="C289" s="971"/>
      <c r="D289" s="972"/>
      <c r="E289" s="949"/>
      <c r="F289" s="949"/>
      <c r="G289" s="949"/>
      <c r="H289" s="949"/>
      <c r="I289" s="949"/>
      <c r="J289" s="950"/>
      <c r="K289" s="293"/>
      <c r="M289" s="521"/>
      <c r="N289" s="291"/>
      <c r="O289" s="971"/>
      <c r="P289" s="972"/>
      <c r="Q289" s="949"/>
      <c r="R289" s="949"/>
      <c r="S289" s="949"/>
      <c r="T289" s="949"/>
      <c r="U289" s="949"/>
      <c r="V289" s="950"/>
      <c r="W289" s="293"/>
    </row>
    <row r="290" spans="1:23" ht="15.75" thickBot="1" x14ac:dyDescent="0.3">
      <c r="A290" s="138" t="str">
        <f>IF(COUNT('Séries-Speed100'!$A$11:$A$50)&gt;'Etiquette Speed100'!N317,"X","")</f>
        <v>X</v>
      </c>
      <c r="B290" s="291"/>
      <c r="C290" s="292"/>
      <c r="D290" s="292"/>
      <c r="E290" s="292"/>
      <c r="F290" s="292"/>
      <c r="G290" s="292"/>
      <c r="H290" s="292"/>
      <c r="I290" s="292"/>
      <c r="J290" s="292"/>
      <c r="K290" s="293"/>
      <c r="M290" s="521"/>
      <c r="N290" s="291"/>
      <c r="O290" s="292"/>
      <c r="P290" s="292"/>
      <c r="Q290" s="292"/>
      <c r="R290" s="292"/>
      <c r="S290" s="292"/>
      <c r="T290" s="292"/>
      <c r="U290" s="292"/>
      <c r="V290" s="292"/>
      <c r="W290" s="293"/>
    </row>
    <row r="291" spans="1:23" ht="15" customHeight="1" x14ac:dyDescent="0.25">
      <c r="A291" s="138" t="str">
        <f>IF(COUNT('Séries-Speed100'!$A$11:$A$50)&gt;'Etiquette Speed100'!N317,"X","")</f>
        <v>X</v>
      </c>
      <c r="B291" s="291"/>
      <c r="C291" s="894" t="s">
        <v>132</v>
      </c>
      <c r="D291" s="880" t="s">
        <v>133</v>
      </c>
      <c r="E291" s="871"/>
      <c r="F291" s="871"/>
      <c r="G291" s="871"/>
      <c r="H291" s="871"/>
      <c r="I291" s="959"/>
      <c r="J291" s="960"/>
      <c r="K291" s="293"/>
      <c r="M291" s="521"/>
      <c r="N291" s="291"/>
      <c r="O291" s="894" t="s">
        <v>132</v>
      </c>
      <c r="P291" s="880" t="s">
        <v>133</v>
      </c>
      <c r="Q291" s="871"/>
      <c r="R291" s="871"/>
      <c r="S291" s="871"/>
      <c r="T291" s="871"/>
      <c r="U291" s="959"/>
      <c r="V291" s="960"/>
      <c r="W291" s="293"/>
    </row>
    <row r="292" spans="1:23" x14ac:dyDescent="0.25">
      <c r="A292" s="138" t="str">
        <f>IF(COUNT('Séries-Speed100'!$A$11:$A$50)&gt;'Etiquette Speed100'!N317,"X","")</f>
        <v>X</v>
      </c>
      <c r="B292" s="291"/>
      <c r="C292" s="895"/>
      <c r="D292" s="859" t="s">
        <v>134</v>
      </c>
      <c r="E292" s="864"/>
      <c r="F292" s="864"/>
      <c r="G292" s="864"/>
      <c r="H292" s="864"/>
      <c r="I292" s="949"/>
      <c r="J292" s="950"/>
      <c r="K292" s="293"/>
      <c r="M292" s="521"/>
      <c r="N292" s="291"/>
      <c r="O292" s="895"/>
      <c r="P292" s="859" t="s">
        <v>134</v>
      </c>
      <c r="Q292" s="864"/>
      <c r="R292" s="864"/>
      <c r="S292" s="864"/>
      <c r="T292" s="864"/>
      <c r="U292" s="949"/>
      <c r="V292" s="950"/>
      <c r="W292" s="293"/>
    </row>
    <row r="293" spans="1:23" x14ac:dyDescent="0.25">
      <c r="A293" s="138" t="str">
        <f>IF(COUNT('Séries-Speed100'!$A$11:$A$50)&gt;'Etiquette Speed100'!N317,"X","")</f>
        <v>X</v>
      </c>
      <c r="B293" s="291"/>
      <c r="C293" s="895"/>
      <c r="D293" s="859" t="s">
        <v>135</v>
      </c>
      <c r="E293" s="864"/>
      <c r="F293" s="864"/>
      <c r="G293" s="864"/>
      <c r="H293" s="864"/>
      <c r="I293" s="949"/>
      <c r="J293" s="950"/>
      <c r="K293" s="293"/>
      <c r="M293" s="521"/>
      <c r="N293" s="291"/>
      <c r="O293" s="895"/>
      <c r="P293" s="859" t="s">
        <v>135</v>
      </c>
      <c r="Q293" s="864"/>
      <c r="R293" s="864"/>
      <c r="S293" s="864"/>
      <c r="T293" s="864"/>
      <c r="U293" s="949"/>
      <c r="V293" s="950"/>
      <c r="W293" s="293"/>
    </row>
    <row r="294" spans="1:23" x14ac:dyDescent="0.25">
      <c r="A294" s="138" t="str">
        <f>IF(COUNT('Séries-Speed100'!$A$11:$A$50)&gt;'Etiquette Speed100'!N317,"X","")</f>
        <v>X</v>
      </c>
      <c r="B294" s="291"/>
      <c r="C294" s="895"/>
      <c r="D294" s="859" t="s">
        <v>136</v>
      </c>
      <c r="E294" s="864"/>
      <c r="F294" s="864"/>
      <c r="G294" s="864"/>
      <c r="H294" s="864"/>
      <c r="I294" s="949"/>
      <c r="J294" s="950"/>
      <c r="K294" s="293"/>
      <c r="M294" s="521"/>
      <c r="N294" s="291"/>
      <c r="O294" s="895"/>
      <c r="P294" s="859" t="s">
        <v>136</v>
      </c>
      <c r="Q294" s="864"/>
      <c r="R294" s="864"/>
      <c r="S294" s="864"/>
      <c r="T294" s="864"/>
      <c r="U294" s="949"/>
      <c r="V294" s="950"/>
      <c r="W294" s="293"/>
    </row>
    <row r="295" spans="1:23" x14ac:dyDescent="0.25">
      <c r="A295" s="138" t="str">
        <f>IF(COUNT('Séries-Speed100'!$A$11:$A$50)&gt;'Etiquette Speed100'!N317,"X","")</f>
        <v>X</v>
      </c>
      <c r="B295" s="291"/>
      <c r="C295" s="895"/>
      <c r="D295" s="859" t="s">
        <v>137</v>
      </c>
      <c r="E295" s="864"/>
      <c r="F295" s="864"/>
      <c r="G295" s="864"/>
      <c r="H295" s="864"/>
      <c r="I295" s="949"/>
      <c r="J295" s="950"/>
      <c r="K295" s="293"/>
      <c r="M295" s="521"/>
      <c r="N295" s="291"/>
      <c r="O295" s="895"/>
      <c r="P295" s="859" t="s">
        <v>137</v>
      </c>
      <c r="Q295" s="864"/>
      <c r="R295" s="864"/>
      <c r="S295" s="864"/>
      <c r="T295" s="864"/>
      <c r="U295" s="949"/>
      <c r="V295" s="950"/>
      <c r="W295" s="293"/>
    </row>
    <row r="296" spans="1:23" x14ac:dyDescent="0.25">
      <c r="A296" s="138" t="str">
        <f>IF(COUNT('Séries-Speed100'!$A$11:$A$50)&gt;'Etiquette Speed100'!N317,"X","")</f>
        <v>X</v>
      </c>
      <c r="B296" s="291"/>
      <c r="C296" s="895"/>
      <c r="D296" s="967" t="s">
        <v>138</v>
      </c>
      <c r="E296" s="968"/>
      <c r="F296" s="968"/>
      <c r="G296" s="968"/>
      <c r="H296" s="968"/>
      <c r="I296" s="949"/>
      <c r="J296" s="950"/>
      <c r="K296" s="293"/>
      <c r="M296" s="521"/>
      <c r="N296" s="291"/>
      <c r="O296" s="895"/>
      <c r="P296" s="967" t="s">
        <v>138</v>
      </c>
      <c r="Q296" s="968"/>
      <c r="R296" s="968"/>
      <c r="S296" s="968"/>
      <c r="T296" s="968"/>
      <c r="U296" s="949"/>
      <c r="V296" s="950"/>
      <c r="W296" s="293"/>
    </row>
    <row r="297" spans="1:23" ht="15" customHeight="1" thickBot="1" x14ac:dyDescent="0.3">
      <c r="A297" s="138" t="str">
        <f>IF(COUNT('Séries-Speed100'!$A$11:$A$50)&gt;'Etiquette Speed100'!N317,"X","")</f>
        <v>X</v>
      </c>
      <c r="B297" s="291"/>
      <c r="C297" s="896"/>
      <c r="D297" s="1055" t="s">
        <v>274</v>
      </c>
      <c r="E297" s="1056"/>
      <c r="F297" s="1056"/>
      <c r="G297" s="1056"/>
      <c r="H297" s="967"/>
      <c r="I297" s="1057"/>
      <c r="J297" s="1058"/>
      <c r="K297" s="293"/>
      <c r="M297" s="521"/>
      <c r="N297" s="291"/>
      <c r="O297" s="896"/>
      <c r="P297" s="1055" t="s">
        <v>274</v>
      </c>
      <c r="Q297" s="1056"/>
      <c r="R297" s="1056"/>
      <c r="S297" s="1056"/>
      <c r="T297" s="967"/>
      <c r="U297" s="1057"/>
      <c r="V297" s="1058"/>
      <c r="W297" s="293"/>
    </row>
    <row r="298" spans="1:23" x14ac:dyDescent="0.25">
      <c r="A298" s="138" t="str">
        <f>IF(COUNT('Séries-Speed100'!$A$11:$A$50)&gt;'Etiquette Speed100'!N317,"X","")</f>
        <v>X</v>
      </c>
      <c r="B298" s="291"/>
      <c r="C298" s="894" t="s">
        <v>145</v>
      </c>
      <c r="D298" s="1053" t="s">
        <v>146</v>
      </c>
      <c r="E298" s="1054"/>
      <c r="F298" s="1054"/>
      <c r="G298" s="1054"/>
      <c r="H298" s="1054"/>
      <c r="I298" s="959"/>
      <c r="J298" s="960"/>
      <c r="K298" s="293"/>
      <c r="M298" s="521"/>
      <c r="N298" s="291"/>
      <c r="O298" s="894" t="s">
        <v>145</v>
      </c>
      <c r="P298" s="1053" t="s">
        <v>146</v>
      </c>
      <c r="Q298" s="1054"/>
      <c r="R298" s="1054"/>
      <c r="S298" s="1054"/>
      <c r="T298" s="1054"/>
      <c r="U298" s="959"/>
      <c r="V298" s="960"/>
      <c r="W298" s="293"/>
    </row>
    <row r="299" spans="1:23" x14ac:dyDescent="0.25">
      <c r="A299" s="138" t="str">
        <f>IF(COUNT('Séries-Speed100'!$A$11:$A$50)&gt;'Etiquette Speed100'!N317,"X","")</f>
        <v>X</v>
      </c>
      <c r="B299" s="291"/>
      <c r="C299" s="895"/>
      <c r="D299" s="1048" t="s">
        <v>147</v>
      </c>
      <c r="E299" s="1049"/>
      <c r="F299" s="1049"/>
      <c r="G299" s="1049"/>
      <c r="H299" s="1050"/>
      <c r="I299" s="949"/>
      <c r="J299" s="950"/>
      <c r="K299" s="293"/>
      <c r="M299" s="521"/>
      <c r="N299" s="291"/>
      <c r="O299" s="895"/>
      <c r="P299" s="1048" t="s">
        <v>147</v>
      </c>
      <c r="Q299" s="1049"/>
      <c r="R299" s="1049"/>
      <c r="S299" s="1049"/>
      <c r="T299" s="1050"/>
      <c r="U299" s="949"/>
      <c r="V299" s="950"/>
      <c r="W299" s="293"/>
    </row>
    <row r="300" spans="1:23" x14ac:dyDescent="0.25">
      <c r="A300" s="138" t="str">
        <f>IF(COUNT('Séries-Speed100'!$A$11:$A$50)&gt;'Etiquette Speed100'!N317,"X","")</f>
        <v>X</v>
      </c>
      <c r="B300" s="291"/>
      <c r="C300" s="895"/>
      <c r="D300" s="1048" t="s">
        <v>148</v>
      </c>
      <c r="E300" s="1049"/>
      <c r="F300" s="1049"/>
      <c r="G300" s="1049"/>
      <c r="H300" s="1050"/>
      <c r="I300" s="949"/>
      <c r="J300" s="950"/>
      <c r="K300" s="293"/>
      <c r="M300" s="521"/>
      <c r="N300" s="291"/>
      <c r="O300" s="895"/>
      <c r="P300" s="1048" t="s">
        <v>148</v>
      </c>
      <c r="Q300" s="1049"/>
      <c r="R300" s="1049"/>
      <c r="S300" s="1049"/>
      <c r="T300" s="1050"/>
      <c r="U300" s="949"/>
      <c r="V300" s="950"/>
      <c r="W300" s="293"/>
    </row>
    <row r="301" spans="1:23" x14ac:dyDescent="0.25">
      <c r="A301" s="138" t="str">
        <f>IF(COUNT('Séries-Speed100'!$A$11:$A$50)&gt;'Etiquette Speed100'!N317,"X","")</f>
        <v>X</v>
      </c>
      <c r="B301" s="291"/>
      <c r="C301" s="895"/>
      <c r="D301" s="1048" t="s">
        <v>149</v>
      </c>
      <c r="E301" s="1049"/>
      <c r="F301" s="1049"/>
      <c r="G301" s="1049"/>
      <c r="H301" s="1050"/>
      <c r="I301" s="949"/>
      <c r="J301" s="950"/>
      <c r="K301" s="293"/>
      <c r="M301" s="521"/>
      <c r="N301" s="291"/>
      <c r="O301" s="895"/>
      <c r="P301" s="1048" t="s">
        <v>149</v>
      </c>
      <c r="Q301" s="1049"/>
      <c r="R301" s="1049"/>
      <c r="S301" s="1049"/>
      <c r="T301" s="1050"/>
      <c r="U301" s="949"/>
      <c r="V301" s="950"/>
      <c r="W301" s="293"/>
    </row>
    <row r="302" spans="1:23" x14ac:dyDescent="0.25">
      <c r="A302" s="138" t="str">
        <f>IF(COUNT('Séries-Speed100'!$A$11:$A$50)&gt;'Etiquette Speed100'!N317,"X","")</f>
        <v>X</v>
      </c>
      <c r="B302" s="291"/>
      <c r="C302" s="895"/>
      <c r="D302" s="1048" t="s">
        <v>150</v>
      </c>
      <c r="E302" s="1049"/>
      <c r="F302" s="1049"/>
      <c r="G302" s="1049"/>
      <c r="H302" s="1050"/>
      <c r="I302" s="949"/>
      <c r="J302" s="950"/>
      <c r="K302" s="293"/>
      <c r="M302" s="521"/>
      <c r="N302" s="291"/>
      <c r="O302" s="895"/>
      <c r="P302" s="1048" t="s">
        <v>150</v>
      </c>
      <c r="Q302" s="1049"/>
      <c r="R302" s="1049"/>
      <c r="S302" s="1049"/>
      <c r="T302" s="1050"/>
      <c r="U302" s="949"/>
      <c r="V302" s="950"/>
      <c r="W302" s="293"/>
    </row>
    <row r="303" spans="1:23" x14ac:dyDescent="0.25">
      <c r="A303" s="138" t="str">
        <f>IF(COUNT('Séries-Speed100'!$A$11:$A$50)&gt;'Etiquette Speed100'!N317,"X","")</f>
        <v>X</v>
      </c>
      <c r="B303" s="291"/>
      <c r="C303" s="895"/>
      <c r="D303" s="1048" t="s">
        <v>151</v>
      </c>
      <c r="E303" s="1049"/>
      <c r="F303" s="1049"/>
      <c r="G303" s="1049"/>
      <c r="H303" s="1050"/>
      <c r="I303" s="949"/>
      <c r="J303" s="950"/>
      <c r="K303" s="293"/>
      <c r="M303" s="521"/>
      <c r="N303" s="291"/>
      <c r="O303" s="895"/>
      <c r="P303" s="1048" t="s">
        <v>151</v>
      </c>
      <c r="Q303" s="1049"/>
      <c r="R303" s="1049"/>
      <c r="S303" s="1049"/>
      <c r="T303" s="1050"/>
      <c r="U303" s="949"/>
      <c r="V303" s="950"/>
      <c r="W303" s="293"/>
    </row>
    <row r="304" spans="1:23" ht="15" customHeight="1" thickBot="1" x14ac:dyDescent="0.3">
      <c r="A304" s="138" t="str">
        <f>IF(COUNT('Séries-Speed100'!$A$11:$A$50)&gt;'Etiquette Speed100'!N317,"X","")</f>
        <v>X</v>
      </c>
      <c r="B304" s="291"/>
      <c r="C304" s="896"/>
      <c r="D304" s="1045" t="s">
        <v>152</v>
      </c>
      <c r="E304" s="1046"/>
      <c r="F304" s="1046"/>
      <c r="G304" s="1046"/>
      <c r="H304" s="1047"/>
      <c r="I304" s="954"/>
      <c r="J304" s="955"/>
      <c r="K304" s="293"/>
      <c r="M304" s="521"/>
      <c r="N304" s="291"/>
      <c r="O304" s="896"/>
      <c r="P304" s="1045" t="s">
        <v>152</v>
      </c>
      <c r="Q304" s="1046"/>
      <c r="R304" s="1046"/>
      <c r="S304" s="1046"/>
      <c r="T304" s="1047"/>
      <c r="U304" s="954"/>
      <c r="V304" s="955"/>
      <c r="W304" s="293"/>
    </row>
    <row r="305" spans="1:23" ht="15" customHeight="1" x14ac:dyDescent="0.25">
      <c r="A305" s="138" t="str">
        <f>IF(COUNT('Séries-Speed100'!$A$11:$A$50)&gt;'Etiquette Speed100'!N317,"X","")</f>
        <v>X</v>
      </c>
      <c r="B305" s="291"/>
      <c r="C305" s="894" t="s">
        <v>126</v>
      </c>
      <c r="D305" s="1051" t="s">
        <v>128</v>
      </c>
      <c r="E305" s="1052"/>
      <c r="F305" s="963"/>
      <c r="G305" s="278" t="s">
        <v>266</v>
      </c>
      <c r="H305" s="278"/>
      <c r="I305" s="965"/>
      <c r="J305" s="966"/>
      <c r="K305" s="293"/>
      <c r="M305" s="521"/>
      <c r="N305" s="291"/>
      <c r="O305" s="894" t="s">
        <v>126</v>
      </c>
      <c r="P305" s="1051" t="s">
        <v>128</v>
      </c>
      <c r="Q305" s="1052"/>
      <c r="R305" s="963"/>
      <c r="S305" s="278" t="s">
        <v>266</v>
      </c>
      <c r="T305" s="278"/>
      <c r="U305" s="965"/>
      <c r="V305" s="966"/>
      <c r="W305" s="293"/>
    </row>
    <row r="306" spans="1:23" x14ac:dyDescent="0.25">
      <c r="A306" s="138" t="str">
        <f>IF(COUNT('Séries-Speed100'!$A$11:$A$50)&gt;'Etiquette Speed100'!N317,"X","")</f>
        <v>X</v>
      </c>
      <c r="B306" s="291"/>
      <c r="C306" s="895"/>
      <c r="D306" s="857" t="s">
        <v>264</v>
      </c>
      <c r="E306" s="858"/>
      <c r="F306" s="859"/>
      <c r="G306" s="110" t="s">
        <v>265</v>
      </c>
      <c r="H306" s="110"/>
      <c r="I306" s="949"/>
      <c r="J306" s="950"/>
      <c r="K306" s="293"/>
      <c r="M306" s="521"/>
      <c r="N306" s="291"/>
      <c r="O306" s="895"/>
      <c r="P306" s="857" t="s">
        <v>264</v>
      </c>
      <c r="Q306" s="858"/>
      <c r="R306" s="859"/>
      <c r="S306" s="110" t="s">
        <v>265</v>
      </c>
      <c r="T306" s="110"/>
      <c r="U306" s="949"/>
      <c r="V306" s="950"/>
      <c r="W306" s="293"/>
    </row>
    <row r="307" spans="1:23" ht="15.75" thickBot="1" x14ac:dyDescent="0.3">
      <c r="A307" s="138" t="str">
        <f>IF(COUNT('Séries-Speed100'!$A$11:$A$50)&gt;'Etiquette Speed100'!N317,"X","")</f>
        <v>X</v>
      </c>
      <c r="B307" s="291"/>
      <c r="C307" s="896"/>
      <c r="D307" s="512" t="s">
        <v>268</v>
      </c>
      <c r="E307" s="517"/>
      <c r="F307" s="517"/>
      <c r="G307" s="3" t="s">
        <v>164</v>
      </c>
      <c r="H307" s="3"/>
      <c r="I307" s="954"/>
      <c r="J307" s="955"/>
      <c r="K307" s="293"/>
      <c r="M307" s="521"/>
      <c r="N307" s="291"/>
      <c r="O307" s="896"/>
      <c r="P307" s="512" t="s">
        <v>268</v>
      </c>
      <c r="Q307" s="517"/>
      <c r="R307" s="517"/>
      <c r="S307" s="3" t="s">
        <v>164</v>
      </c>
      <c r="T307" s="3"/>
      <c r="U307" s="954"/>
      <c r="V307" s="955"/>
      <c r="W307" s="293"/>
    </row>
    <row r="308" spans="1:23" ht="15.75" thickBot="1" x14ac:dyDescent="0.3">
      <c r="A308" s="138" t="str">
        <f>IF(COUNT('Séries-Speed100'!$A$11:$A$50)&gt;'Etiquette Speed100'!N317,"X","")</f>
        <v>X</v>
      </c>
      <c r="B308" s="291"/>
      <c r="C308" s="292"/>
      <c r="D308" s="292"/>
      <c r="E308" s="292"/>
      <c r="F308" s="292"/>
      <c r="G308" s="292"/>
      <c r="H308" s="292"/>
      <c r="I308" s="292"/>
      <c r="J308" s="292"/>
      <c r="K308" s="293"/>
      <c r="M308" s="521"/>
      <c r="N308" s="291"/>
      <c r="O308" s="292"/>
      <c r="P308" s="292"/>
      <c r="Q308" s="292"/>
      <c r="R308" s="292"/>
      <c r="S308" s="292"/>
      <c r="T308" s="292"/>
      <c r="U308" s="292"/>
      <c r="V308" s="292"/>
      <c r="W308" s="293"/>
    </row>
    <row r="309" spans="1:23" ht="18.75" x14ac:dyDescent="0.3">
      <c r="A309" s="138" t="str">
        <f>IF(COUNT('Séries-Speed100'!$A$11:$A$50)&gt;'Etiquette Speed100'!N317,"X","")</f>
        <v>X</v>
      </c>
      <c r="B309" s="291"/>
      <c r="C309" s="901" t="s">
        <v>269</v>
      </c>
      <c r="D309" s="902"/>
      <c r="E309" s="902"/>
      <c r="F309" s="902"/>
      <c r="G309" s="902"/>
      <c r="H309" s="902"/>
      <c r="I309" s="902"/>
      <c r="J309" s="903"/>
      <c r="K309" s="293"/>
      <c r="M309" s="521"/>
      <c r="N309" s="291"/>
      <c r="O309" s="901" t="s">
        <v>269</v>
      </c>
      <c r="P309" s="902"/>
      <c r="Q309" s="902"/>
      <c r="R309" s="902"/>
      <c r="S309" s="902"/>
      <c r="T309" s="902"/>
      <c r="U309" s="902"/>
      <c r="V309" s="903"/>
      <c r="W309" s="293"/>
    </row>
    <row r="310" spans="1:23" x14ac:dyDescent="0.25">
      <c r="A310" s="138" t="str">
        <f>IF(COUNT('Séries-Speed100'!$A$11:$A$50)&gt;'Etiquette Speed100'!N317,"X","")</f>
        <v>X</v>
      </c>
      <c r="B310" s="291"/>
      <c r="C310" s="904"/>
      <c r="D310" s="905"/>
      <c r="E310" s="905"/>
      <c r="F310" s="905"/>
      <c r="G310" s="905"/>
      <c r="H310" s="905"/>
      <c r="I310" s="905"/>
      <c r="J310" s="906"/>
      <c r="K310" s="293"/>
      <c r="M310" s="521"/>
      <c r="N310" s="291"/>
      <c r="O310" s="904"/>
      <c r="P310" s="905"/>
      <c r="Q310" s="905"/>
      <c r="R310" s="905"/>
      <c r="S310" s="905"/>
      <c r="T310" s="905"/>
      <c r="U310" s="905"/>
      <c r="V310" s="906"/>
      <c r="W310" s="293"/>
    </row>
    <row r="311" spans="1:23" x14ac:dyDescent="0.25">
      <c r="A311" s="138" t="str">
        <f>IF(COUNT('Séries-Speed100'!$A$11:$A$50)&gt;'Etiquette Speed100'!N317,"X","")</f>
        <v>X</v>
      </c>
      <c r="B311" s="291"/>
      <c r="C311" s="907"/>
      <c r="D311" s="908"/>
      <c r="E311" s="908"/>
      <c r="F311" s="908"/>
      <c r="G311" s="908"/>
      <c r="H311" s="908"/>
      <c r="I311" s="908"/>
      <c r="J311" s="909"/>
      <c r="K311" s="293"/>
      <c r="M311" s="521"/>
      <c r="N311" s="291"/>
      <c r="O311" s="907"/>
      <c r="P311" s="908"/>
      <c r="Q311" s="908"/>
      <c r="R311" s="908"/>
      <c r="S311" s="908"/>
      <c r="T311" s="908"/>
      <c r="U311" s="908"/>
      <c r="V311" s="909"/>
      <c r="W311" s="293"/>
    </row>
    <row r="312" spans="1:23" x14ac:dyDescent="0.25">
      <c r="A312" s="138" t="str">
        <f>IF(COUNT('Séries-Speed100'!$A$11:$A$50)&gt;'Etiquette Speed100'!N317,"X","")</f>
        <v>X</v>
      </c>
      <c r="B312" s="291"/>
      <c r="C312" s="907"/>
      <c r="D312" s="908"/>
      <c r="E312" s="908"/>
      <c r="F312" s="908"/>
      <c r="G312" s="908"/>
      <c r="H312" s="908"/>
      <c r="I312" s="908"/>
      <c r="J312" s="909"/>
      <c r="K312" s="293"/>
      <c r="M312" s="521"/>
      <c r="N312" s="291"/>
      <c r="O312" s="907"/>
      <c r="P312" s="908"/>
      <c r="Q312" s="908"/>
      <c r="R312" s="908"/>
      <c r="S312" s="908"/>
      <c r="T312" s="908"/>
      <c r="U312" s="908"/>
      <c r="V312" s="909"/>
      <c r="W312" s="293"/>
    </row>
    <row r="313" spans="1:23" ht="15.75" thickBot="1" x14ac:dyDescent="0.3">
      <c r="A313" s="138" t="str">
        <f>IF(COUNT('Séries-Speed100'!$A$11:$A$50)&gt;'Etiquette Speed100'!N317,"X","")</f>
        <v>X</v>
      </c>
      <c r="B313" s="291"/>
      <c r="C313" s="910"/>
      <c r="D313" s="911"/>
      <c r="E313" s="911"/>
      <c r="F313" s="911"/>
      <c r="G313" s="911"/>
      <c r="H313" s="911"/>
      <c r="I313" s="911"/>
      <c r="J313" s="912"/>
      <c r="K313" s="293"/>
      <c r="M313" s="521"/>
      <c r="N313" s="291"/>
      <c r="O313" s="910"/>
      <c r="P313" s="911"/>
      <c r="Q313" s="911"/>
      <c r="R313" s="911"/>
      <c r="S313" s="911"/>
      <c r="T313" s="911"/>
      <c r="U313" s="911"/>
      <c r="V313" s="912"/>
      <c r="W313" s="293"/>
    </row>
    <row r="314" spans="1:23" ht="15.75" thickBot="1" x14ac:dyDescent="0.3">
      <c r="A314" s="138" t="str">
        <f>IF(COUNT('Séries-Speed100'!$A$11:$A$50)&gt;'Etiquette Speed100'!N317,"X","")</f>
        <v>X</v>
      </c>
      <c r="B314" s="294"/>
      <c r="C314" s="295"/>
      <c r="D314" s="295"/>
      <c r="E314" s="295"/>
      <c r="F314" s="295"/>
      <c r="G314" s="295"/>
      <c r="H314" s="295"/>
      <c r="I314" s="295"/>
      <c r="J314" s="295"/>
      <c r="K314" s="296"/>
      <c r="M314" s="521"/>
      <c r="N314" s="294"/>
      <c r="O314" s="295"/>
      <c r="P314" s="295"/>
      <c r="Q314" s="295"/>
      <c r="R314" s="295"/>
      <c r="S314" s="295"/>
      <c r="T314" s="295"/>
      <c r="U314" s="295"/>
      <c r="V314" s="295"/>
      <c r="W314" s="296"/>
    </row>
    <row r="315" spans="1:23" ht="15" customHeight="1" x14ac:dyDescent="0.25">
      <c r="A315" s="138" t="str">
        <f>IF(COUNT('Séries-Speed100'!$A$11:$A$50)&gt;'Etiquette Speed100'!N317,"X","")</f>
        <v>X</v>
      </c>
      <c r="B315" s="522"/>
      <c r="C315" s="522"/>
      <c r="D315" s="522"/>
      <c r="E315" s="522"/>
      <c r="F315" s="522"/>
      <c r="G315" s="522"/>
      <c r="H315" s="522"/>
      <c r="I315" s="522"/>
      <c r="J315" s="522"/>
      <c r="K315" s="522"/>
      <c r="L315" s="522"/>
      <c r="M315" s="523"/>
      <c r="N315" s="522"/>
      <c r="O315" s="522"/>
      <c r="P315" s="522"/>
      <c r="Q315" s="522"/>
      <c r="R315" s="522"/>
      <c r="S315" s="522"/>
      <c r="T315" s="522"/>
      <c r="U315" s="522"/>
      <c r="V315" s="522"/>
      <c r="W315" s="522"/>
    </row>
    <row r="316" spans="1:23" ht="15" customHeight="1" thickBot="1" x14ac:dyDescent="0.3">
      <c r="A316" s="138" t="str">
        <f>IF(COUNT('Séries-Speed100'!$A$11:$A$50)&gt;'Etiquette Speed100'!N317,"X","")</f>
        <v>X</v>
      </c>
      <c r="M316" s="521"/>
    </row>
    <row r="317" spans="1:23" x14ac:dyDescent="0.25">
      <c r="A317" s="138" t="str">
        <f>IF(COUNT('Séries-Speed100'!$A$11:$A$50)&gt;'Etiquette Speed100'!N317,"X","")</f>
        <v>X</v>
      </c>
      <c r="B317" s="137">
        <f>N272+1</f>
        <v>14</v>
      </c>
      <c r="C317" s="289"/>
      <c r="D317" s="289"/>
      <c r="E317" s="289"/>
      <c r="F317" s="289"/>
      <c r="G317" s="289"/>
      <c r="H317" s="289"/>
      <c r="I317" s="289"/>
      <c r="J317" s="289"/>
      <c r="K317" s="290"/>
      <c r="M317" s="521"/>
      <c r="N317" s="137">
        <f>B317+1</f>
        <v>15</v>
      </c>
      <c r="O317" s="289"/>
      <c r="P317" s="289"/>
      <c r="Q317" s="289"/>
      <c r="R317" s="289"/>
      <c r="S317" s="289"/>
      <c r="T317" s="289"/>
      <c r="U317" s="289"/>
      <c r="V317" s="289"/>
      <c r="W317" s="290"/>
    </row>
    <row r="318" spans="1:23" ht="23.25" x14ac:dyDescent="0.35">
      <c r="A318" s="138" t="str">
        <f>IF(COUNT('Séries-Speed100'!$A$11:$A$50)&gt;'Etiquette Speed100'!N317,"X","")</f>
        <v>X</v>
      </c>
      <c r="B318" s="291"/>
      <c r="C318" s="931" t="s">
        <v>246</v>
      </c>
      <c r="D318" s="931"/>
      <c r="E318" s="953" t="str">
        <f ca="1">OFFSET('Séries-Speed100'!$A$11,B317,13)</f>
        <v>Speed 100</v>
      </c>
      <c r="F318" s="953"/>
      <c r="G318" s="953"/>
      <c r="H318" s="953"/>
      <c r="I318" s="953"/>
      <c r="J318" s="953"/>
      <c r="K318" s="293"/>
      <c r="M318" s="521"/>
      <c r="N318" s="291"/>
      <c r="O318" s="931" t="s">
        <v>246</v>
      </c>
      <c r="P318" s="931"/>
      <c r="Q318" s="953" t="str">
        <f ca="1">OFFSET('Séries-Speed100'!$A$11,N317,13)</f>
        <v>Speed 100</v>
      </c>
      <c r="R318" s="953"/>
      <c r="S318" s="953"/>
      <c r="T318" s="953"/>
      <c r="U318" s="953"/>
      <c r="V318" s="953"/>
      <c r="W318" s="293"/>
    </row>
    <row r="319" spans="1:23" x14ac:dyDescent="0.25">
      <c r="A319" s="138" t="str">
        <f>IF(COUNT('Séries-Speed100'!$A$11:$A$50)&gt;'Etiquette Speed100'!N317,"X","")</f>
        <v>X</v>
      </c>
      <c r="B319" s="291"/>
      <c r="C319" s="945"/>
      <c r="D319" s="945"/>
      <c r="E319" s="945"/>
      <c r="F319" s="945"/>
      <c r="G319" s="945"/>
      <c r="H319" s="945"/>
      <c r="I319" s="945"/>
      <c r="J319" s="945"/>
      <c r="K319" s="293"/>
      <c r="M319" s="521"/>
      <c r="N319" s="291"/>
      <c r="O319" s="945"/>
      <c r="P319" s="945"/>
      <c r="Q319" s="945"/>
      <c r="R319" s="945"/>
      <c r="S319" s="945"/>
      <c r="T319" s="945"/>
      <c r="U319" s="945"/>
      <c r="V319" s="945"/>
      <c r="W319" s="293"/>
    </row>
    <row r="320" spans="1:23" ht="21" x14ac:dyDescent="0.35">
      <c r="A320" s="138" t="str">
        <f>IF(COUNT('Séries-Speed100'!$A$11:$A$50)&gt;'Etiquette Speed100'!N317,"X","")</f>
        <v>X</v>
      </c>
      <c r="B320" s="291"/>
      <c r="C320" s="931" t="s">
        <v>39</v>
      </c>
      <c r="D320" s="931"/>
      <c r="E320" s="932">
        <f ca="1">OFFSET('Séries-Speed100'!$A$11,B317,0)</f>
        <v>4</v>
      </c>
      <c r="F320" s="932"/>
      <c r="G320" s="948" t="s">
        <v>67</v>
      </c>
      <c r="H320" s="948"/>
      <c r="I320" s="932">
        <f ca="1">OFFSET('Séries-Speed100'!$A$11,B317,6)</f>
        <v>3</v>
      </c>
      <c r="J320" s="932"/>
      <c r="K320" s="293"/>
      <c r="M320" s="521"/>
      <c r="N320" s="291"/>
      <c r="O320" s="931" t="s">
        <v>39</v>
      </c>
      <c r="P320" s="931"/>
      <c r="Q320" s="932">
        <f ca="1">OFFSET('Séries-Speed100'!$A$11,N317,0)</f>
        <v>4</v>
      </c>
      <c r="R320" s="932"/>
      <c r="S320" s="948" t="s">
        <v>67</v>
      </c>
      <c r="T320" s="948"/>
      <c r="U320" s="932">
        <f ca="1">OFFSET('Séries-Speed100'!$A$11,N317,6)</f>
        <v>4</v>
      </c>
      <c r="V320" s="932"/>
      <c r="W320" s="293"/>
    </row>
    <row r="321" spans="1:23" ht="23.25" x14ac:dyDescent="0.35">
      <c r="A321" s="138" t="str">
        <f>IF(COUNT('Séries-Speed100'!$A$11:$A$50)&gt;'Etiquette Speed100'!N317,"X","")</f>
        <v>X</v>
      </c>
      <c r="B321" s="291"/>
      <c r="C321" s="931" t="s">
        <v>1</v>
      </c>
      <c r="D321" s="931"/>
      <c r="E321" s="953" t="str">
        <f ca="1">OFFSET('Séries-Speed100'!$A$11,B317,9)</f>
        <v>SVADLENKA</v>
      </c>
      <c r="F321" s="953"/>
      <c r="G321" s="948" t="s">
        <v>2</v>
      </c>
      <c r="H321" s="948"/>
      <c r="I321" s="932" t="str">
        <f ca="1">OFFSET('Séries-Speed100'!$A$11,B317,10)</f>
        <v>Michal</v>
      </c>
      <c r="J321" s="932"/>
      <c r="K321" s="293"/>
      <c r="M321" s="521"/>
      <c r="N321" s="291"/>
      <c r="O321" s="931" t="s">
        <v>1</v>
      </c>
      <c r="P321" s="931"/>
      <c r="Q321" s="953" t="str">
        <f ca="1">OFFSET('Séries-Speed100'!$A$11,N317,9)</f>
        <v>CARCHI</v>
      </c>
      <c r="R321" s="953"/>
      <c r="S321" s="948" t="s">
        <v>2</v>
      </c>
      <c r="T321" s="948"/>
      <c r="U321" s="932" t="str">
        <f ca="1">OFFSET('Séries-Speed100'!$A$11,N317,10)</f>
        <v>Mathieu</v>
      </c>
      <c r="V321" s="932"/>
      <c r="W321" s="293"/>
    </row>
    <row r="322" spans="1:23" ht="21" x14ac:dyDescent="0.35">
      <c r="A322" s="138" t="str">
        <f>IF(COUNT('Séries-Speed100'!$A$11:$A$50)&gt;'Etiquette Speed100'!N317,"X","")</f>
        <v>X</v>
      </c>
      <c r="B322" s="291"/>
      <c r="C322" s="520" t="s">
        <v>258</v>
      </c>
      <c r="D322" s="520"/>
      <c r="E322" s="527" t="str">
        <f ca="1">OFFSET('Séries-Speed100'!$A$11,B317,11)</f>
        <v>Homme</v>
      </c>
      <c r="F322" s="525"/>
      <c r="G322" s="866" t="s">
        <v>270</v>
      </c>
      <c r="H322" s="866"/>
      <c r="I322" s="527" t="str">
        <f ca="1">OFFSET('Séries-Speed100'!$A$11,B317,8)</f>
        <v xml:space="preserve">N°3 </v>
      </c>
      <c r="J322" s="527"/>
      <c r="K322" s="293"/>
      <c r="M322" s="521"/>
      <c r="N322" s="291"/>
      <c r="O322" s="520" t="s">
        <v>258</v>
      </c>
      <c r="P322" s="520"/>
      <c r="Q322" s="527" t="str">
        <f ca="1">OFFSET('Séries-Speed100'!$A$11,N317,11)</f>
        <v>Homme</v>
      </c>
      <c r="R322" s="525"/>
      <c r="S322" s="866" t="s">
        <v>270</v>
      </c>
      <c r="T322" s="866"/>
      <c r="U322" s="527" t="str">
        <f ca="1">OFFSET('Séries-Speed100'!$A$11,N317,8)</f>
        <v xml:space="preserve">N°4 </v>
      </c>
      <c r="V322" s="527"/>
      <c r="W322" s="293"/>
    </row>
    <row r="323" spans="1:23" ht="18.75" x14ac:dyDescent="0.3">
      <c r="A323" s="138" t="str">
        <f>IF(COUNT('Séries-Speed100'!$A$11:$A$50)&gt;'Etiquette Speed100'!N317,"X","")</f>
        <v>X</v>
      </c>
      <c r="B323" s="291"/>
      <c r="C323" s="952" t="s">
        <v>68</v>
      </c>
      <c r="D323" s="952"/>
      <c r="E323" s="866" t="s">
        <v>69</v>
      </c>
      <c r="F323" s="866"/>
      <c r="G323" s="951">
        <f ca="1">OFFSET('Séries-Speed100'!$A$11,B317,2)</f>
        <v>0.55069444444444438</v>
      </c>
      <c r="H323" s="951"/>
      <c r="I323" s="951"/>
      <c r="J323" s="951"/>
      <c r="K323" s="293"/>
      <c r="M323" s="521"/>
      <c r="N323" s="291"/>
      <c r="O323" s="952" t="s">
        <v>68</v>
      </c>
      <c r="P323" s="952"/>
      <c r="Q323" s="866" t="s">
        <v>69</v>
      </c>
      <c r="R323" s="866"/>
      <c r="S323" s="951">
        <f ca="1">OFFSET('Séries-Speed100'!$A$11,N317,2)</f>
        <v>0.55069444444444438</v>
      </c>
      <c r="T323" s="951"/>
      <c r="U323" s="951"/>
      <c r="V323" s="951"/>
      <c r="W323" s="293"/>
    </row>
    <row r="324" spans="1:23" ht="18.75" x14ac:dyDescent="0.3">
      <c r="A324" s="138" t="str">
        <f>IF(COUNT('Séries-Speed100'!$A$11:$A$50)&gt;'Etiquette Speed100'!N317,"X","")</f>
        <v>X</v>
      </c>
      <c r="B324" s="291"/>
      <c r="C324" s="952"/>
      <c r="D324" s="952"/>
      <c r="E324" s="866" t="s">
        <v>70</v>
      </c>
      <c r="F324" s="866"/>
      <c r="G324" s="951">
        <f ca="1">OFFSET('Séries-Speed100'!$A$11,B317,3)</f>
        <v>0.57152777777777775</v>
      </c>
      <c r="H324" s="951"/>
      <c r="I324" s="951"/>
      <c r="J324" s="951"/>
      <c r="K324" s="293"/>
      <c r="M324" s="521"/>
      <c r="N324" s="291"/>
      <c r="O324" s="952"/>
      <c r="P324" s="952"/>
      <c r="Q324" s="866" t="s">
        <v>70</v>
      </c>
      <c r="R324" s="866"/>
      <c r="S324" s="951">
        <f ca="1">OFFSET('Séries-Speed100'!$A$11,N317,3)</f>
        <v>0.57152777777777775</v>
      </c>
      <c r="T324" s="951"/>
      <c r="U324" s="951"/>
      <c r="V324" s="951"/>
      <c r="W324" s="293"/>
    </row>
    <row r="325" spans="1:23" ht="18.75" x14ac:dyDescent="0.3">
      <c r="A325" s="138" t="str">
        <f>IF(COUNT('Séries-Speed100'!$A$11:$A$50)&gt;'Etiquette Speed100'!N317,"X","")</f>
        <v>X</v>
      </c>
      <c r="B325" s="291"/>
      <c r="C325" s="952"/>
      <c r="D325" s="952"/>
      <c r="E325" s="866" t="s">
        <v>257</v>
      </c>
      <c r="F325" s="866"/>
      <c r="G325" s="951">
        <f ca="1">OFFSET('Séries-Speed100'!$A$11,B317,4)</f>
        <v>0.57222222222222219</v>
      </c>
      <c r="H325" s="951"/>
      <c r="I325" s="951"/>
      <c r="J325" s="951"/>
      <c r="K325" s="293"/>
      <c r="M325" s="521"/>
      <c r="N325" s="291"/>
      <c r="O325" s="952"/>
      <c r="P325" s="952"/>
      <c r="Q325" s="866" t="s">
        <v>257</v>
      </c>
      <c r="R325" s="866"/>
      <c r="S325" s="951">
        <f ca="1">OFFSET('Séries-Speed100'!$A$11,N317,4)</f>
        <v>0.57222222222222219</v>
      </c>
      <c r="T325" s="951"/>
      <c r="U325" s="951"/>
      <c r="V325" s="951"/>
      <c r="W325" s="293"/>
    </row>
    <row r="326" spans="1:23" ht="21" x14ac:dyDescent="0.35">
      <c r="A326" s="138" t="str">
        <f>IF(COUNT('Séries-Speed100'!$A$11:$A$50)&gt;'Etiquette Speed100'!N317,"X","")</f>
        <v>X</v>
      </c>
      <c r="B326" s="291"/>
      <c r="C326" s="952"/>
      <c r="D326" s="952"/>
      <c r="E326" s="866" t="s">
        <v>71</v>
      </c>
      <c r="F326" s="866"/>
      <c r="G326" s="947">
        <f ca="1">OFFSET('Séries-Speed100'!$A$11,B317,5)</f>
        <v>0.57361111111111107</v>
      </c>
      <c r="H326" s="947"/>
      <c r="I326" s="947"/>
      <c r="J326" s="947"/>
      <c r="K326" s="293"/>
      <c r="M326" s="521"/>
      <c r="N326" s="291"/>
      <c r="O326" s="952"/>
      <c r="P326" s="952"/>
      <c r="Q326" s="866" t="s">
        <v>71</v>
      </c>
      <c r="R326" s="866"/>
      <c r="S326" s="947">
        <f ca="1">OFFSET('Séries-Speed100'!$A$11,N317,5)</f>
        <v>0.57361111111111107</v>
      </c>
      <c r="T326" s="947"/>
      <c r="U326" s="947"/>
      <c r="V326" s="947"/>
      <c r="W326" s="293"/>
    </row>
    <row r="327" spans="1:23" ht="21" x14ac:dyDescent="0.35">
      <c r="A327" s="138" t="str">
        <f>IF(COUNT('Séries-Speed100'!$A$11:$A$50)&gt;'Etiquette Speed100'!N317,"X","")</f>
        <v>X</v>
      </c>
      <c r="B327" s="291"/>
      <c r="C327" s="931" t="s">
        <v>248</v>
      </c>
      <c r="D327" s="931"/>
      <c r="E327" s="948" t="str">
        <f ca="1">IF(E318="","",IF(OR(E318="DWF",E318="DNF"),"Distance","Temps"))</f>
        <v>Temps</v>
      </c>
      <c r="F327" s="948"/>
      <c r="G327" s="525">
        <f ca="1">OFFSET('Séries-Speed100'!$A$11,B317,18)</f>
        <v>0</v>
      </c>
      <c r="H327" s="524" t="str">
        <f ca="1">OFFSET('Séries-Speed100'!$A$11,B317,19)</f>
        <v>mn</v>
      </c>
      <c r="I327" s="526">
        <f ca="1">OFFSET('Séries-Speed100'!$A$11,B317,20)</f>
        <v>50</v>
      </c>
      <c r="J327" s="524" t="str">
        <f ca="1">OFFSET('Séries-Speed100'!$A$11,B317,21)</f>
        <v>s</v>
      </c>
      <c r="K327" s="293"/>
      <c r="M327" s="521"/>
      <c r="N327" s="291"/>
      <c r="O327" s="931" t="s">
        <v>248</v>
      </c>
      <c r="P327" s="931"/>
      <c r="Q327" s="948" t="str">
        <f ca="1">IF(Q318="","",IF(OR(Q318="DWF",Q318="DNF"),"Distance","Temps"))</f>
        <v>Temps</v>
      </c>
      <c r="R327" s="948"/>
      <c r="S327" s="525">
        <f ca="1">OFFSET('Séries-Speed100'!$A$11,N317,18)</f>
        <v>0</v>
      </c>
      <c r="T327" s="524" t="str">
        <f ca="1">OFFSET('Séries-Speed100'!$A$11,N317,19)</f>
        <v>mn</v>
      </c>
      <c r="U327" s="526">
        <f ca="1">OFFSET('Séries-Speed100'!$A$11,N317,20)</f>
        <v>50</v>
      </c>
      <c r="V327" s="524" t="str">
        <f ca="1">OFFSET('Séries-Speed100'!$A$11,N317,21)</f>
        <v>s</v>
      </c>
      <c r="W327" s="293"/>
    </row>
    <row r="328" spans="1:23" ht="18.75" x14ac:dyDescent="0.3">
      <c r="A328" s="138" t="str">
        <f>IF(COUNT('Séries-Speed100'!$A$11:$A$50)&gt;'Etiquette Speed100'!N317,"X","")</f>
        <v>X</v>
      </c>
      <c r="B328" s="291"/>
      <c r="C328" s="931"/>
      <c r="D328" s="931"/>
      <c r="E328" s="933" t="s">
        <v>273</v>
      </c>
      <c r="F328" s="514" t="s">
        <v>271</v>
      </c>
      <c r="G328" s="528" t="str">
        <f ca="1">OFFSET('Séries-Speed100'!$A$11,B317,14)</f>
        <v>0</v>
      </c>
      <c r="H328" s="529" t="str">
        <f ca="1">OFFSET('Séries-Speed100'!$A$11,B317,15)</f>
        <v>mn</v>
      </c>
      <c r="I328" s="528">
        <f ca="1">OFFSET('Séries-Speed100'!$A$11,B317,16)</f>
        <v>40</v>
      </c>
      <c r="J328" s="529" t="str">
        <f ca="1">OFFSET('Séries-Speed100'!$A$11,B317,17)</f>
        <v>s</v>
      </c>
      <c r="K328" s="293"/>
      <c r="M328" s="521"/>
      <c r="N328" s="291"/>
      <c r="O328" s="931"/>
      <c r="P328" s="931"/>
      <c r="Q328" s="933" t="s">
        <v>273</v>
      </c>
      <c r="R328" s="514" t="s">
        <v>271</v>
      </c>
      <c r="S328" s="528" t="str">
        <f ca="1">OFFSET('Séries-Speed100'!$A$11,N317,14)</f>
        <v>0</v>
      </c>
      <c r="T328" s="529" t="str">
        <f ca="1">OFFSET('Séries-Speed100'!$A$11,N317,15)</f>
        <v>mn</v>
      </c>
      <c r="U328" s="528" t="str">
        <f ca="1">OFFSET('Séries-Speed100'!$A$11,N317,16)</f>
        <v>40</v>
      </c>
      <c r="V328" s="529" t="str">
        <f ca="1">OFFSET('Séries-Speed100'!$A$11,N317,17)</f>
        <v>s</v>
      </c>
      <c r="W328" s="293"/>
    </row>
    <row r="329" spans="1:23" ht="18.75" x14ac:dyDescent="0.3">
      <c r="A329" s="138" t="str">
        <f>IF(COUNT('Séries-Speed100'!$A$11:$A$50)&gt;'Etiquette Speed100'!N317,"X","")</f>
        <v>X</v>
      </c>
      <c r="B329" s="291"/>
      <c r="C329" s="931"/>
      <c r="D329" s="931"/>
      <c r="E329" s="933"/>
      <c r="F329" s="514" t="s">
        <v>272</v>
      </c>
      <c r="G329" s="528" t="str">
        <f ca="1">OFFSET('Séries-Speed100'!$A$11,B317,22)</f>
        <v>1</v>
      </c>
      <c r="H329" s="529" t="str">
        <f ca="1">OFFSET('Séries-Speed100'!$A$11,B317,23)</f>
        <v>mn</v>
      </c>
      <c r="I329" s="528">
        <f ca="1">OFFSET('Séries-Speed100'!$A$11,B317,24)</f>
        <v>10</v>
      </c>
      <c r="J329" s="529" t="str">
        <f ca="1">OFFSET('Séries-Speed100'!$A$11,B317,25)</f>
        <v>s</v>
      </c>
      <c r="K329" s="293"/>
      <c r="M329" s="521"/>
      <c r="N329" s="291"/>
      <c r="O329" s="931"/>
      <c r="P329" s="931"/>
      <c r="Q329" s="933"/>
      <c r="R329" s="514" t="s">
        <v>272</v>
      </c>
      <c r="S329" s="528" t="str">
        <f ca="1">OFFSET('Séries-Speed100'!$A$11,N317,22)</f>
        <v>1</v>
      </c>
      <c r="T329" s="529" t="str">
        <f ca="1">OFFSET('Séries-Speed100'!$A$11,N317,23)</f>
        <v>mn</v>
      </c>
      <c r="U329" s="528" t="str">
        <f ca="1">OFFSET('Séries-Speed100'!$A$11,N317,24)</f>
        <v>10</v>
      </c>
      <c r="V329" s="529" t="str">
        <f ca="1">OFFSET('Séries-Speed100'!$A$11,N317,25)</f>
        <v>s</v>
      </c>
      <c r="W329" s="293"/>
    </row>
    <row r="330" spans="1:23" x14ac:dyDescent="0.25">
      <c r="A330" s="138" t="str">
        <f>IF(COUNT('Séries-Speed100'!$A$11:$A$50)&gt;'Etiquette Speed100'!N317,"X","")</f>
        <v>X</v>
      </c>
      <c r="B330" s="291"/>
      <c r="C330" s="945"/>
      <c r="D330" s="945"/>
      <c r="E330" s="945"/>
      <c r="F330" s="945"/>
      <c r="G330" s="945"/>
      <c r="H330" s="945"/>
      <c r="I330" s="945"/>
      <c r="J330" s="945"/>
      <c r="K330" s="293"/>
      <c r="M330" s="521"/>
      <c r="N330" s="291"/>
      <c r="O330" s="945"/>
      <c r="P330" s="945"/>
      <c r="Q330" s="945"/>
      <c r="R330" s="945"/>
      <c r="S330" s="945"/>
      <c r="T330" s="945"/>
      <c r="U330" s="945"/>
      <c r="V330" s="945"/>
      <c r="W330" s="293"/>
    </row>
    <row r="331" spans="1:23" ht="18.75" x14ac:dyDescent="0.3">
      <c r="A331" s="138" t="str">
        <f>IF(COUNT('Séries-Speed100'!$A$11:$A$50)&gt;'Etiquette Speed100'!N317,"X","")</f>
        <v>X</v>
      </c>
      <c r="B331" s="291"/>
      <c r="C331" s="946" t="s">
        <v>259</v>
      </c>
      <c r="D331" s="946"/>
      <c r="E331" s="946"/>
      <c r="F331" s="946"/>
      <c r="G331" s="946"/>
      <c r="H331" s="946"/>
      <c r="I331" s="946"/>
      <c r="J331" s="946"/>
      <c r="K331" s="293"/>
      <c r="M331" s="521"/>
      <c r="N331" s="291"/>
      <c r="O331" s="946" t="s">
        <v>259</v>
      </c>
      <c r="P331" s="946"/>
      <c r="Q331" s="946"/>
      <c r="R331" s="946"/>
      <c r="S331" s="946"/>
      <c r="T331" s="946"/>
      <c r="U331" s="946"/>
      <c r="V331" s="946"/>
      <c r="W331" s="293"/>
    </row>
    <row r="332" spans="1:23" ht="15.75" thickBot="1" x14ac:dyDescent="0.3">
      <c r="A332" s="138" t="str">
        <f>IF(COUNT('Séries-Speed100'!$A$11:$A$50)&gt;'Etiquette Speed100'!N317,"X","")</f>
        <v>X</v>
      </c>
      <c r="B332" s="291"/>
      <c r="C332" s="945"/>
      <c r="D332" s="945"/>
      <c r="E332" s="945"/>
      <c r="F332" s="945"/>
      <c r="G332" s="945"/>
      <c r="H332" s="945"/>
      <c r="I332" s="945"/>
      <c r="J332" s="945"/>
      <c r="K332" s="293"/>
      <c r="M332" s="521"/>
      <c r="N332" s="291"/>
      <c r="O332" s="945"/>
      <c r="P332" s="945"/>
      <c r="Q332" s="945"/>
      <c r="R332" s="945"/>
      <c r="S332" s="945"/>
      <c r="T332" s="945"/>
      <c r="U332" s="945"/>
      <c r="V332" s="945"/>
      <c r="W332" s="293"/>
    </row>
    <row r="333" spans="1:23" x14ac:dyDescent="0.25">
      <c r="A333" s="138" t="str">
        <f>IF(COUNT('Séries-Speed100'!$A$11:$A$50)&gt;'Etiquette Speed100'!N317,"X","")</f>
        <v>X</v>
      </c>
      <c r="B333" s="291"/>
      <c r="C333" s="976" t="s">
        <v>260</v>
      </c>
      <c r="D333" s="977"/>
      <c r="E333" s="959"/>
      <c r="F333" s="959"/>
      <c r="G333" s="959"/>
      <c r="H333" s="959"/>
      <c r="I333" s="959"/>
      <c r="J333" s="960"/>
      <c r="K333" s="293"/>
      <c r="M333" s="521"/>
      <c r="N333" s="291"/>
      <c r="O333" s="976" t="s">
        <v>260</v>
      </c>
      <c r="P333" s="977"/>
      <c r="Q333" s="959"/>
      <c r="R333" s="959"/>
      <c r="S333" s="959"/>
      <c r="T333" s="959"/>
      <c r="U333" s="959"/>
      <c r="V333" s="960"/>
      <c r="W333" s="293"/>
    </row>
    <row r="334" spans="1:23" x14ac:dyDescent="0.25">
      <c r="A334" s="138" t="str">
        <f>IF(COUNT('Séries-Speed100'!$A$11:$A$50)&gt;'Etiquette Speed100'!N317,"X","")</f>
        <v>X</v>
      </c>
      <c r="B334" s="291"/>
      <c r="C334" s="971"/>
      <c r="D334" s="972"/>
      <c r="E334" s="949"/>
      <c r="F334" s="949"/>
      <c r="G334" s="949"/>
      <c r="H334" s="949"/>
      <c r="I334" s="949"/>
      <c r="J334" s="950"/>
      <c r="K334" s="293"/>
      <c r="M334" s="521"/>
      <c r="N334" s="291"/>
      <c r="O334" s="971"/>
      <c r="P334" s="972"/>
      <c r="Q334" s="949"/>
      <c r="R334" s="949"/>
      <c r="S334" s="949"/>
      <c r="T334" s="949"/>
      <c r="U334" s="949"/>
      <c r="V334" s="950"/>
      <c r="W334" s="293"/>
    </row>
    <row r="335" spans="1:23" ht="15.75" thickBot="1" x14ac:dyDescent="0.3">
      <c r="A335" s="138" t="str">
        <f>IF(COUNT('Séries-Speed100'!$A$11:$A$50)&gt;'Etiquette Speed100'!N317,"X","")</f>
        <v>X</v>
      </c>
      <c r="B335" s="291"/>
      <c r="C335" s="292"/>
      <c r="D335" s="292"/>
      <c r="E335" s="292"/>
      <c r="F335" s="292"/>
      <c r="G335" s="292"/>
      <c r="H335" s="292"/>
      <c r="I335" s="292"/>
      <c r="J335" s="292"/>
      <c r="K335" s="293"/>
      <c r="M335" s="521"/>
      <c r="N335" s="291"/>
      <c r="O335" s="292"/>
      <c r="P335" s="292"/>
      <c r="Q335" s="292"/>
      <c r="R335" s="292"/>
      <c r="S335" s="292"/>
      <c r="T335" s="292"/>
      <c r="U335" s="292"/>
      <c r="V335" s="292"/>
      <c r="W335" s="293"/>
    </row>
    <row r="336" spans="1:23" ht="15" customHeight="1" x14ac:dyDescent="0.25">
      <c r="A336" s="138" t="str">
        <f>IF(COUNT('Séries-Speed100'!$A$11:$A$50)&gt;'Etiquette Speed100'!N317,"X","")</f>
        <v>X</v>
      </c>
      <c r="B336" s="291"/>
      <c r="C336" s="894" t="s">
        <v>132</v>
      </c>
      <c r="D336" s="880" t="s">
        <v>133</v>
      </c>
      <c r="E336" s="871"/>
      <c r="F336" s="871"/>
      <c r="G336" s="871"/>
      <c r="H336" s="871"/>
      <c r="I336" s="959"/>
      <c r="J336" s="960"/>
      <c r="K336" s="293"/>
      <c r="M336" s="521"/>
      <c r="N336" s="291"/>
      <c r="O336" s="894" t="s">
        <v>132</v>
      </c>
      <c r="P336" s="880" t="s">
        <v>133</v>
      </c>
      <c r="Q336" s="871"/>
      <c r="R336" s="871"/>
      <c r="S336" s="871"/>
      <c r="T336" s="871"/>
      <c r="U336" s="959"/>
      <c r="V336" s="960"/>
      <c r="W336" s="293"/>
    </row>
    <row r="337" spans="1:23" x14ac:dyDescent="0.25">
      <c r="A337" s="138" t="str">
        <f>IF(COUNT('Séries-Speed100'!$A$11:$A$50)&gt;'Etiquette Speed100'!N317,"X","")</f>
        <v>X</v>
      </c>
      <c r="B337" s="291"/>
      <c r="C337" s="895"/>
      <c r="D337" s="859" t="s">
        <v>134</v>
      </c>
      <c r="E337" s="864"/>
      <c r="F337" s="864"/>
      <c r="G337" s="864"/>
      <c r="H337" s="864"/>
      <c r="I337" s="949"/>
      <c r="J337" s="950"/>
      <c r="K337" s="293"/>
      <c r="M337" s="521"/>
      <c r="N337" s="291"/>
      <c r="O337" s="895"/>
      <c r="P337" s="859" t="s">
        <v>134</v>
      </c>
      <c r="Q337" s="864"/>
      <c r="R337" s="864"/>
      <c r="S337" s="864"/>
      <c r="T337" s="864"/>
      <c r="U337" s="949"/>
      <c r="V337" s="950"/>
      <c r="W337" s="293"/>
    </row>
    <row r="338" spans="1:23" x14ac:dyDescent="0.25">
      <c r="A338" s="138" t="str">
        <f>IF(COUNT('Séries-Speed100'!$A$11:$A$50)&gt;'Etiquette Speed100'!N317,"X","")</f>
        <v>X</v>
      </c>
      <c r="B338" s="291"/>
      <c r="C338" s="895"/>
      <c r="D338" s="859" t="s">
        <v>135</v>
      </c>
      <c r="E338" s="864"/>
      <c r="F338" s="864"/>
      <c r="G338" s="864"/>
      <c r="H338" s="864"/>
      <c r="I338" s="949"/>
      <c r="J338" s="950"/>
      <c r="K338" s="293"/>
      <c r="M338" s="521"/>
      <c r="N338" s="291"/>
      <c r="O338" s="895"/>
      <c r="P338" s="859" t="s">
        <v>135</v>
      </c>
      <c r="Q338" s="864"/>
      <c r="R338" s="864"/>
      <c r="S338" s="864"/>
      <c r="T338" s="864"/>
      <c r="U338" s="949"/>
      <c r="V338" s="950"/>
      <c r="W338" s="293"/>
    </row>
    <row r="339" spans="1:23" x14ac:dyDescent="0.25">
      <c r="A339" s="138" t="str">
        <f>IF(COUNT('Séries-Speed100'!$A$11:$A$50)&gt;'Etiquette Speed100'!N317,"X","")</f>
        <v>X</v>
      </c>
      <c r="B339" s="291"/>
      <c r="C339" s="895"/>
      <c r="D339" s="859" t="s">
        <v>136</v>
      </c>
      <c r="E339" s="864"/>
      <c r="F339" s="864"/>
      <c r="G339" s="864"/>
      <c r="H339" s="864"/>
      <c r="I339" s="949"/>
      <c r="J339" s="950"/>
      <c r="K339" s="293"/>
      <c r="M339" s="521"/>
      <c r="N339" s="291"/>
      <c r="O339" s="895"/>
      <c r="P339" s="859" t="s">
        <v>136</v>
      </c>
      <c r="Q339" s="864"/>
      <c r="R339" s="864"/>
      <c r="S339" s="864"/>
      <c r="T339" s="864"/>
      <c r="U339" s="949"/>
      <c r="V339" s="950"/>
      <c r="W339" s="293"/>
    </row>
    <row r="340" spans="1:23" x14ac:dyDescent="0.25">
      <c r="A340" s="138" t="str">
        <f>IF(COUNT('Séries-Speed100'!$A$11:$A$50)&gt;'Etiquette Speed100'!N317,"X","")</f>
        <v>X</v>
      </c>
      <c r="B340" s="291"/>
      <c r="C340" s="895"/>
      <c r="D340" s="859" t="s">
        <v>137</v>
      </c>
      <c r="E340" s="864"/>
      <c r="F340" s="864"/>
      <c r="G340" s="864"/>
      <c r="H340" s="864"/>
      <c r="I340" s="949"/>
      <c r="J340" s="950"/>
      <c r="K340" s="293"/>
      <c r="M340" s="521"/>
      <c r="N340" s="291"/>
      <c r="O340" s="895"/>
      <c r="P340" s="859" t="s">
        <v>137</v>
      </c>
      <c r="Q340" s="864"/>
      <c r="R340" s="864"/>
      <c r="S340" s="864"/>
      <c r="T340" s="864"/>
      <c r="U340" s="949"/>
      <c r="V340" s="950"/>
      <c r="W340" s="293"/>
    </row>
    <row r="341" spans="1:23" x14ac:dyDescent="0.25">
      <c r="A341" s="138" t="str">
        <f>IF(COUNT('Séries-Speed100'!$A$11:$A$50)&gt;'Etiquette Speed100'!N317,"X","")</f>
        <v>X</v>
      </c>
      <c r="B341" s="291"/>
      <c r="C341" s="895"/>
      <c r="D341" s="967" t="s">
        <v>138</v>
      </c>
      <c r="E341" s="968"/>
      <c r="F341" s="968"/>
      <c r="G341" s="968"/>
      <c r="H341" s="968"/>
      <c r="I341" s="949"/>
      <c r="J341" s="950"/>
      <c r="K341" s="293"/>
      <c r="M341" s="521"/>
      <c r="N341" s="291"/>
      <c r="O341" s="895"/>
      <c r="P341" s="967" t="s">
        <v>138</v>
      </c>
      <c r="Q341" s="968"/>
      <c r="R341" s="968"/>
      <c r="S341" s="968"/>
      <c r="T341" s="968"/>
      <c r="U341" s="949"/>
      <c r="V341" s="950"/>
      <c r="W341" s="293"/>
    </row>
    <row r="342" spans="1:23" ht="15" customHeight="1" thickBot="1" x14ac:dyDescent="0.3">
      <c r="A342" s="138" t="str">
        <f>IF(COUNT('Séries-Speed100'!$A$11:$A$50)&gt;'Etiquette Speed100'!N317,"X","")</f>
        <v>X</v>
      </c>
      <c r="B342" s="291"/>
      <c r="C342" s="896"/>
      <c r="D342" s="1055" t="s">
        <v>274</v>
      </c>
      <c r="E342" s="1056"/>
      <c r="F342" s="1056"/>
      <c r="G342" s="1056"/>
      <c r="H342" s="967"/>
      <c r="I342" s="1057"/>
      <c r="J342" s="1058"/>
      <c r="K342" s="293"/>
      <c r="M342" s="521"/>
      <c r="N342" s="291"/>
      <c r="O342" s="896"/>
      <c r="P342" s="1055" t="s">
        <v>274</v>
      </c>
      <c r="Q342" s="1056"/>
      <c r="R342" s="1056"/>
      <c r="S342" s="1056"/>
      <c r="T342" s="967"/>
      <c r="U342" s="1057"/>
      <c r="V342" s="1058"/>
      <c r="W342" s="293"/>
    </row>
    <row r="343" spans="1:23" x14ac:dyDescent="0.25">
      <c r="A343" s="138" t="str">
        <f>IF(COUNT('Séries-Speed100'!$A$11:$A$50)&gt;'Etiquette Speed100'!N317,"X","")</f>
        <v>X</v>
      </c>
      <c r="B343" s="291"/>
      <c r="C343" s="894" t="s">
        <v>145</v>
      </c>
      <c r="D343" s="1053" t="s">
        <v>146</v>
      </c>
      <c r="E343" s="1054"/>
      <c r="F343" s="1054"/>
      <c r="G343" s="1054"/>
      <c r="H343" s="1054"/>
      <c r="I343" s="959"/>
      <c r="J343" s="960"/>
      <c r="K343" s="293"/>
      <c r="M343" s="521"/>
      <c r="N343" s="291"/>
      <c r="O343" s="894" t="s">
        <v>145</v>
      </c>
      <c r="P343" s="1053" t="s">
        <v>146</v>
      </c>
      <c r="Q343" s="1054"/>
      <c r="R343" s="1054"/>
      <c r="S343" s="1054"/>
      <c r="T343" s="1054"/>
      <c r="U343" s="959"/>
      <c r="V343" s="960"/>
      <c r="W343" s="293"/>
    </row>
    <row r="344" spans="1:23" x14ac:dyDescent="0.25">
      <c r="A344" s="138" t="str">
        <f>IF(COUNT('Séries-Speed100'!$A$11:$A$50)&gt;'Etiquette Speed100'!N317,"X","")</f>
        <v>X</v>
      </c>
      <c r="B344" s="291"/>
      <c r="C344" s="895"/>
      <c r="D344" s="1048" t="s">
        <v>147</v>
      </c>
      <c r="E344" s="1049"/>
      <c r="F344" s="1049"/>
      <c r="G344" s="1049"/>
      <c r="H344" s="1050"/>
      <c r="I344" s="949"/>
      <c r="J344" s="950"/>
      <c r="K344" s="293"/>
      <c r="M344" s="521"/>
      <c r="N344" s="291"/>
      <c r="O344" s="895"/>
      <c r="P344" s="1048" t="s">
        <v>147</v>
      </c>
      <c r="Q344" s="1049"/>
      <c r="R344" s="1049"/>
      <c r="S344" s="1049"/>
      <c r="T344" s="1050"/>
      <c r="U344" s="949"/>
      <c r="V344" s="950"/>
      <c r="W344" s="293"/>
    </row>
    <row r="345" spans="1:23" x14ac:dyDescent="0.25">
      <c r="A345" s="138" t="str">
        <f>IF(COUNT('Séries-Speed100'!$A$11:$A$50)&gt;'Etiquette Speed100'!N317,"X","")</f>
        <v>X</v>
      </c>
      <c r="B345" s="291"/>
      <c r="C345" s="895"/>
      <c r="D345" s="1048" t="s">
        <v>148</v>
      </c>
      <c r="E345" s="1049"/>
      <c r="F345" s="1049"/>
      <c r="G345" s="1049"/>
      <c r="H345" s="1050"/>
      <c r="I345" s="949"/>
      <c r="J345" s="950"/>
      <c r="K345" s="293"/>
      <c r="M345" s="521"/>
      <c r="N345" s="291"/>
      <c r="O345" s="895"/>
      <c r="P345" s="1048" t="s">
        <v>148</v>
      </c>
      <c r="Q345" s="1049"/>
      <c r="R345" s="1049"/>
      <c r="S345" s="1049"/>
      <c r="T345" s="1050"/>
      <c r="U345" s="949"/>
      <c r="V345" s="950"/>
      <c r="W345" s="293"/>
    </row>
    <row r="346" spans="1:23" x14ac:dyDescent="0.25">
      <c r="A346" s="138" t="str">
        <f>IF(COUNT('Séries-Speed100'!$A$11:$A$50)&gt;'Etiquette Speed100'!N317,"X","")</f>
        <v>X</v>
      </c>
      <c r="B346" s="291"/>
      <c r="C346" s="895"/>
      <c r="D346" s="1048" t="s">
        <v>149</v>
      </c>
      <c r="E346" s="1049"/>
      <c r="F346" s="1049"/>
      <c r="G346" s="1049"/>
      <c r="H346" s="1050"/>
      <c r="I346" s="949"/>
      <c r="J346" s="950"/>
      <c r="K346" s="293"/>
      <c r="M346" s="521"/>
      <c r="N346" s="291"/>
      <c r="O346" s="895"/>
      <c r="P346" s="1048" t="s">
        <v>149</v>
      </c>
      <c r="Q346" s="1049"/>
      <c r="R346" s="1049"/>
      <c r="S346" s="1049"/>
      <c r="T346" s="1050"/>
      <c r="U346" s="949"/>
      <c r="V346" s="950"/>
      <c r="W346" s="293"/>
    </row>
    <row r="347" spans="1:23" x14ac:dyDescent="0.25">
      <c r="A347" s="138" t="str">
        <f>IF(COUNT('Séries-Speed100'!$A$11:$A$50)&gt;'Etiquette Speed100'!N317,"X","")</f>
        <v>X</v>
      </c>
      <c r="B347" s="291"/>
      <c r="C347" s="895"/>
      <c r="D347" s="1048" t="s">
        <v>150</v>
      </c>
      <c r="E347" s="1049"/>
      <c r="F347" s="1049"/>
      <c r="G347" s="1049"/>
      <c r="H347" s="1050"/>
      <c r="I347" s="949"/>
      <c r="J347" s="950"/>
      <c r="K347" s="293"/>
      <c r="M347" s="521"/>
      <c r="N347" s="291"/>
      <c r="O347" s="895"/>
      <c r="P347" s="1048" t="s">
        <v>150</v>
      </c>
      <c r="Q347" s="1049"/>
      <c r="R347" s="1049"/>
      <c r="S347" s="1049"/>
      <c r="T347" s="1050"/>
      <c r="U347" s="949"/>
      <c r="V347" s="950"/>
      <c r="W347" s="293"/>
    </row>
    <row r="348" spans="1:23" x14ac:dyDescent="0.25">
      <c r="A348" s="138" t="str">
        <f>IF(COUNT('Séries-Speed100'!$A$11:$A$50)&gt;'Etiquette Speed100'!N317,"X","")</f>
        <v>X</v>
      </c>
      <c r="B348" s="291"/>
      <c r="C348" s="895"/>
      <c r="D348" s="1048" t="s">
        <v>151</v>
      </c>
      <c r="E348" s="1049"/>
      <c r="F348" s="1049"/>
      <c r="G348" s="1049"/>
      <c r="H348" s="1050"/>
      <c r="I348" s="949"/>
      <c r="J348" s="950"/>
      <c r="K348" s="293"/>
      <c r="M348" s="521"/>
      <c r="N348" s="291"/>
      <c r="O348" s="895"/>
      <c r="P348" s="1048" t="s">
        <v>151</v>
      </c>
      <c r="Q348" s="1049"/>
      <c r="R348" s="1049"/>
      <c r="S348" s="1049"/>
      <c r="T348" s="1050"/>
      <c r="U348" s="949"/>
      <c r="V348" s="950"/>
      <c r="W348" s="293"/>
    </row>
    <row r="349" spans="1:23" ht="15" customHeight="1" thickBot="1" x14ac:dyDescent="0.3">
      <c r="A349" s="138" t="str">
        <f>IF(COUNT('Séries-Speed100'!$A$11:$A$50)&gt;'Etiquette Speed100'!N317,"X","")</f>
        <v>X</v>
      </c>
      <c r="B349" s="291"/>
      <c r="C349" s="896"/>
      <c r="D349" s="1045" t="s">
        <v>152</v>
      </c>
      <c r="E349" s="1046"/>
      <c r="F349" s="1046"/>
      <c r="G349" s="1046"/>
      <c r="H349" s="1047"/>
      <c r="I349" s="954"/>
      <c r="J349" s="955"/>
      <c r="K349" s="293"/>
      <c r="M349" s="521"/>
      <c r="N349" s="291"/>
      <c r="O349" s="896"/>
      <c r="P349" s="1045" t="s">
        <v>152</v>
      </c>
      <c r="Q349" s="1046"/>
      <c r="R349" s="1046"/>
      <c r="S349" s="1046"/>
      <c r="T349" s="1047"/>
      <c r="U349" s="954"/>
      <c r="V349" s="955"/>
      <c r="W349" s="293"/>
    </row>
    <row r="350" spans="1:23" ht="15" customHeight="1" x14ac:dyDescent="0.25">
      <c r="A350" s="138" t="str">
        <f>IF(COUNT('Séries-Speed100'!$A$11:$A$50)&gt;'Etiquette Speed100'!N317,"X","")</f>
        <v>X</v>
      </c>
      <c r="B350" s="291"/>
      <c r="C350" s="894" t="s">
        <v>126</v>
      </c>
      <c r="D350" s="1051" t="s">
        <v>128</v>
      </c>
      <c r="E350" s="1052"/>
      <c r="F350" s="963"/>
      <c r="G350" s="278" t="s">
        <v>266</v>
      </c>
      <c r="H350" s="278"/>
      <c r="I350" s="965"/>
      <c r="J350" s="966"/>
      <c r="K350" s="293"/>
      <c r="M350" s="521"/>
      <c r="N350" s="291"/>
      <c r="O350" s="894" t="s">
        <v>126</v>
      </c>
      <c r="P350" s="1051" t="s">
        <v>128</v>
      </c>
      <c r="Q350" s="1052"/>
      <c r="R350" s="963"/>
      <c r="S350" s="278" t="s">
        <v>266</v>
      </c>
      <c r="T350" s="278"/>
      <c r="U350" s="965"/>
      <c r="V350" s="966"/>
      <c r="W350" s="293"/>
    </row>
    <row r="351" spans="1:23" x14ac:dyDescent="0.25">
      <c r="A351" s="138" t="str">
        <f>IF(COUNT('Séries-Speed100'!$A$11:$A$50)&gt;'Etiquette Speed100'!N317,"X","")</f>
        <v>X</v>
      </c>
      <c r="B351" s="291"/>
      <c r="C351" s="895"/>
      <c r="D351" s="857" t="s">
        <v>264</v>
      </c>
      <c r="E351" s="858"/>
      <c r="F351" s="859"/>
      <c r="G351" s="110" t="s">
        <v>265</v>
      </c>
      <c r="H351" s="110"/>
      <c r="I351" s="949"/>
      <c r="J351" s="950"/>
      <c r="K351" s="293"/>
      <c r="M351" s="521"/>
      <c r="N351" s="291"/>
      <c r="O351" s="895"/>
      <c r="P351" s="857" t="s">
        <v>264</v>
      </c>
      <c r="Q351" s="858"/>
      <c r="R351" s="859"/>
      <c r="S351" s="110" t="s">
        <v>265</v>
      </c>
      <c r="T351" s="110"/>
      <c r="U351" s="949"/>
      <c r="V351" s="950"/>
      <c r="W351" s="293"/>
    </row>
    <row r="352" spans="1:23" ht="15.75" thickBot="1" x14ac:dyDescent="0.3">
      <c r="A352" s="138" t="str">
        <f>IF(COUNT('Séries-Speed100'!$A$11:$A$50)&gt;'Etiquette Speed100'!N317,"X","")</f>
        <v>X</v>
      </c>
      <c r="B352" s="291"/>
      <c r="C352" s="896"/>
      <c r="D352" s="512" t="s">
        <v>268</v>
      </c>
      <c r="E352" s="517"/>
      <c r="F352" s="517"/>
      <c r="G352" s="3" t="s">
        <v>164</v>
      </c>
      <c r="H352" s="3"/>
      <c r="I352" s="954"/>
      <c r="J352" s="955"/>
      <c r="K352" s="293"/>
      <c r="M352" s="521"/>
      <c r="N352" s="291"/>
      <c r="O352" s="896"/>
      <c r="P352" s="512" t="s">
        <v>268</v>
      </c>
      <c r="Q352" s="517"/>
      <c r="R352" s="517"/>
      <c r="S352" s="3" t="s">
        <v>164</v>
      </c>
      <c r="T352" s="3"/>
      <c r="U352" s="954"/>
      <c r="V352" s="955"/>
      <c r="W352" s="293"/>
    </row>
    <row r="353" spans="1:23" ht="15.75" thickBot="1" x14ac:dyDescent="0.3">
      <c r="A353" s="138" t="str">
        <f>IF(COUNT('Séries-Speed100'!$A$11:$A$50)&gt;'Etiquette Speed100'!N317,"X","")</f>
        <v>X</v>
      </c>
      <c r="B353" s="291"/>
      <c r="C353" s="292"/>
      <c r="D353" s="292"/>
      <c r="E353" s="292"/>
      <c r="F353" s="292"/>
      <c r="G353" s="292"/>
      <c r="H353" s="292"/>
      <c r="I353" s="292"/>
      <c r="J353" s="292"/>
      <c r="K353" s="293"/>
      <c r="M353" s="521"/>
      <c r="N353" s="291"/>
      <c r="O353" s="292"/>
      <c r="P353" s="292"/>
      <c r="Q353" s="292"/>
      <c r="R353" s="292"/>
      <c r="S353" s="292"/>
      <c r="T353" s="292"/>
      <c r="U353" s="292"/>
      <c r="V353" s="292"/>
      <c r="W353" s="293"/>
    </row>
    <row r="354" spans="1:23" ht="18.75" x14ac:dyDescent="0.3">
      <c r="A354" s="138" t="str">
        <f>IF(COUNT('Séries-Speed100'!$A$11:$A$50)&gt;'Etiquette Speed100'!N317,"X","")</f>
        <v>X</v>
      </c>
      <c r="B354" s="291"/>
      <c r="C354" s="901" t="s">
        <v>269</v>
      </c>
      <c r="D354" s="902"/>
      <c r="E354" s="902"/>
      <c r="F354" s="902"/>
      <c r="G354" s="902"/>
      <c r="H354" s="902"/>
      <c r="I354" s="902"/>
      <c r="J354" s="903"/>
      <c r="K354" s="293"/>
      <c r="M354" s="521"/>
      <c r="N354" s="291"/>
      <c r="O354" s="901" t="s">
        <v>269</v>
      </c>
      <c r="P354" s="902"/>
      <c r="Q354" s="902"/>
      <c r="R354" s="902"/>
      <c r="S354" s="902"/>
      <c r="T354" s="902"/>
      <c r="U354" s="902"/>
      <c r="V354" s="903"/>
      <c r="W354" s="293"/>
    </row>
    <row r="355" spans="1:23" x14ac:dyDescent="0.25">
      <c r="A355" s="138" t="str">
        <f>IF(COUNT('Séries-Speed100'!$A$11:$A$50)&gt;'Etiquette Speed100'!N317,"X","")</f>
        <v>X</v>
      </c>
      <c r="B355" s="291"/>
      <c r="C355" s="904"/>
      <c r="D355" s="905"/>
      <c r="E355" s="905"/>
      <c r="F355" s="905"/>
      <c r="G355" s="905"/>
      <c r="H355" s="905"/>
      <c r="I355" s="905"/>
      <c r="J355" s="906"/>
      <c r="K355" s="293"/>
      <c r="M355" s="521"/>
      <c r="N355" s="291"/>
      <c r="O355" s="904"/>
      <c r="P355" s="905"/>
      <c r="Q355" s="905"/>
      <c r="R355" s="905"/>
      <c r="S355" s="905"/>
      <c r="T355" s="905"/>
      <c r="U355" s="905"/>
      <c r="V355" s="906"/>
      <c r="W355" s="293"/>
    </row>
    <row r="356" spans="1:23" x14ac:dyDescent="0.25">
      <c r="A356" s="138" t="str">
        <f>IF(COUNT('Séries-Speed100'!$A$11:$A$50)&gt;'Etiquette Speed100'!N317,"X","")</f>
        <v>X</v>
      </c>
      <c r="B356" s="291"/>
      <c r="C356" s="907"/>
      <c r="D356" s="908"/>
      <c r="E356" s="908"/>
      <c r="F356" s="908"/>
      <c r="G356" s="908"/>
      <c r="H356" s="908"/>
      <c r="I356" s="908"/>
      <c r="J356" s="909"/>
      <c r="K356" s="293"/>
      <c r="M356" s="521"/>
      <c r="N356" s="291"/>
      <c r="O356" s="907"/>
      <c r="P356" s="908"/>
      <c r="Q356" s="908"/>
      <c r="R356" s="908"/>
      <c r="S356" s="908"/>
      <c r="T356" s="908"/>
      <c r="U356" s="908"/>
      <c r="V356" s="909"/>
      <c r="W356" s="293"/>
    </row>
    <row r="357" spans="1:23" x14ac:dyDescent="0.25">
      <c r="A357" s="138" t="str">
        <f>IF(COUNT('Séries-Speed100'!$A$11:$A$50)&gt;'Etiquette Speed100'!N317,"X","")</f>
        <v>X</v>
      </c>
      <c r="B357" s="291"/>
      <c r="C357" s="907"/>
      <c r="D357" s="908"/>
      <c r="E357" s="908"/>
      <c r="F357" s="908"/>
      <c r="G357" s="908"/>
      <c r="H357" s="908"/>
      <c r="I357" s="908"/>
      <c r="J357" s="909"/>
      <c r="K357" s="293"/>
      <c r="M357" s="521"/>
      <c r="N357" s="291"/>
      <c r="O357" s="907"/>
      <c r="P357" s="908"/>
      <c r="Q357" s="908"/>
      <c r="R357" s="908"/>
      <c r="S357" s="908"/>
      <c r="T357" s="908"/>
      <c r="U357" s="908"/>
      <c r="V357" s="909"/>
      <c r="W357" s="293"/>
    </row>
    <row r="358" spans="1:23" ht="15.75" thickBot="1" x14ac:dyDescent="0.3">
      <c r="A358" s="138" t="str">
        <f>IF(COUNT('Séries-Speed100'!$A$11:$A$50)&gt;'Etiquette Speed100'!N317,"X","")</f>
        <v>X</v>
      </c>
      <c r="B358" s="291"/>
      <c r="C358" s="910"/>
      <c r="D358" s="911"/>
      <c r="E358" s="911"/>
      <c r="F358" s="911"/>
      <c r="G358" s="911"/>
      <c r="H358" s="911"/>
      <c r="I358" s="911"/>
      <c r="J358" s="912"/>
      <c r="K358" s="293"/>
      <c r="M358" s="521"/>
      <c r="N358" s="291"/>
      <c r="O358" s="910"/>
      <c r="P358" s="911"/>
      <c r="Q358" s="911"/>
      <c r="R358" s="911"/>
      <c r="S358" s="911"/>
      <c r="T358" s="911"/>
      <c r="U358" s="911"/>
      <c r="V358" s="912"/>
      <c r="W358" s="293"/>
    </row>
    <row r="359" spans="1:23" ht="15.75" thickBot="1" x14ac:dyDescent="0.3">
      <c r="A359" s="138" t="str">
        <f>IF(COUNT('Séries-Speed100'!$A$11:$A$50)&gt;'Etiquette Speed100'!N317,"X","")</f>
        <v>X</v>
      </c>
      <c r="B359" s="294"/>
      <c r="C359" s="295"/>
      <c r="D359" s="295"/>
      <c r="E359" s="295"/>
      <c r="F359" s="295"/>
      <c r="G359" s="295"/>
      <c r="H359" s="295"/>
      <c r="I359" s="295"/>
      <c r="J359" s="295"/>
      <c r="K359" s="296"/>
      <c r="M359" s="521"/>
      <c r="N359" s="294"/>
      <c r="O359" s="295"/>
      <c r="P359" s="295"/>
      <c r="Q359" s="295"/>
      <c r="R359" s="295"/>
      <c r="S359" s="295"/>
      <c r="T359" s="295"/>
      <c r="U359" s="295"/>
      <c r="V359" s="295"/>
      <c r="W359" s="296"/>
    </row>
    <row r="360" spans="1:23" ht="15" customHeight="1" x14ac:dyDescent="0.25">
      <c r="A360" s="138" t="str">
        <f>IF(COUNT('Séries-Speed100'!$A$11:$A$50)&gt;'Etiquette Speed100'!N317,"X","")</f>
        <v>X</v>
      </c>
      <c r="B360" s="522"/>
      <c r="C360" s="522"/>
      <c r="D360" s="522"/>
      <c r="E360" s="522"/>
      <c r="F360" s="522"/>
      <c r="G360" s="522"/>
      <c r="H360" s="522"/>
      <c r="I360" s="522"/>
      <c r="J360" s="522"/>
      <c r="K360" s="522"/>
      <c r="L360" s="522"/>
      <c r="M360" s="523"/>
      <c r="N360" s="522"/>
      <c r="O360" s="522"/>
      <c r="P360" s="522"/>
      <c r="Q360" s="522"/>
      <c r="R360" s="522"/>
      <c r="S360" s="522"/>
      <c r="T360" s="522"/>
      <c r="U360" s="522"/>
      <c r="V360" s="522"/>
      <c r="W360" s="522"/>
    </row>
    <row r="361" spans="1:23" ht="15" customHeight="1" thickBot="1" x14ac:dyDescent="0.3">
      <c r="A361" s="138" t="str">
        <f>IF(COUNT('Séries-Speed100'!$A$11:$A$50)&gt;'Etiquette Speed100'!N407,"X","")</f>
        <v/>
      </c>
      <c r="M361" s="521"/>
    </row>
    <row r="362" spans="1:23" x14ac:dyDescent="0.25">
      <c r="A362" s="138" t="str">
        <f>IF(COUNT('Séries-Speed100'!$A$11:$A$50)&gt;'Etiquette Speed100'!N407,"X","")</f>
        <v/>
      </c>
      <c r="B362" s="137">
        <f>N317+1</f>
        <v>16</v>
      </c>
      <c r="C362" s="289"/>
      <c r="D362" s="289"/>
      <c r="E362" s="289"/>
      <c r="F362" s="289"/>
      <c r="G362" s="289"/>
      <c r="H362" s="289"/>
      <c r="I362" s="289"/>
      <c r="J362" s="289"/>
      <c r="K362" s="290"/>
      <c r="M362" s="521"/>
      <c r="N362" s="137">
        <f>B362+1</f>
        <v>17</v>
      </c>
      <c r="O362" s="289"/>
      <c r="P362" s="289"/>
      <c r="Q362" s="289"/>
      <c r="R362" s="289"/>
      <c r="S362" s="289"/>
      <c r="T362" s="289"/>
      <c r="U362" s="289"/>
      <c r="V362" s="289"/>
      <c r="W362" s="290"/>
    </row>
    <row r="363" spans="1:23" ht="23.25" x14ac:dyDescent="0.35">
      <c r="A363" s="138" t="str">
        <f>IF(COUNT('Séries-Speed100'!$A$11:$A$50)&gt;'Etiquette Speed100'!N407,"X","")</f>
        <v/>
      </c>
      <c r="B363" s="291"/>
      <c r="C363" s="931" t="s">
        <v>246</v>
      </c>
      <c r="D363" s="931"/>
      <c r="E363" s="953" t="str">
        <f ca="1">OFFSET('Séries-Speed100'!$A$11,B362,13)</f>
        <v>Speed 100</v>
      </c>
      <c r="F363" s="953"/>
      <c r="G363" s="953"/>
      <c r="H363" s="953"/>
      <c r="I363" s="953"/>
      <c r="J363" s="953"/>
      <c r="K363" s="293"/>
      <c r="M363" s="521"/>
      <c r="N363" s="291"/>
      <c r="O363" s="931" t="s">
        <v>246</v>
      </c>
      <c r="P363" s="931"/>
      <c r="Q363" s="953" t="str">
        <f ca="1">OFFSET('Séries-Speed100'!$A$11,N362,13)</f>
        <v>Speed 100</v>
      </c>
      <c r="R363" s="953"/>
      <c r="S363" s="953"/>
      <c r="T363" s="953"/>
      <c r="U363" s="953"/>
      <c r="V363" s="953"/>
      <c r="W363" s="293"/>
    </row>
    <row r="364" spans="1:23" x14ac:dyDescent="0.25">
      <c r="A364" s="138" t="str">
        <f>IF(COUNT('Séries-Speed100'!$A$11:$A$50)&gt;'Etiquette Speed100'!N407,"X","")</f>
        <v/>
      </c>
      <c r="B364" s="291"/>
      <c r="C364" s="945"/>
      <c r="D364" s="945"/>
      <c r="E364" s="945"/>
      <c r="F364" s="945"/>
      <c r="G364" s="945"/>
      <c r="H364" s="945"/>
      <c r="I364" s="945"/>
      <c r="J364" s="945"/>
      <c r="K364" s="293"/>
      <c r="M364" s="521"/>
      <c r="N364" s="291"/>
      <c r="O364" s="945"/>
      <c r="P364" s="945"/>
      <c r="Q364" s="945"/>
      <c r="R364" s="945"/>
      <c r="S364" s="945"/>
      <c r="T364" s="945"/>
      <c r="U364" s="945"/>
      <c r="V364" s="945"/>
      <c r="W364" s="293"/>
    </row>
    <row r="365" spans="1:23" ht="21" x14ac:dyDescent="0.35">
      <c r="A365" s="138" t="str">
        <f>IF(COUNT('Séries-Speed100'!$A$11:$A$50)&gt;'Etiquette Speed100'!N407,"X","")</f>
        <v/>
      </c>
      <c r="B365" s="291"/>
      <c r="C365" s="931" t="s">
        <v>39</v>
      </c>
      <c r="D365" s="931"/>
      <c r="E365" s="932">
        <f ca="1">OFFSET('Séries-Speed100'!$A$11,B362,0)</f>
        <v>5</v>
      </c>
      <c r="F365" s="932"/>
      <c r="G365" s="948" t="s">
        <v>67</v>
      </c>
      <c r="H365" s="948"/>
      <c r="I365" s="932">
        <f ca="1">OFFSET('Séries-Speed100'!$A$11,B362,6)</f>
        <v>1</v>
      </c>
      <c r="J365" s="932"/>
      <c r="K365" s="293"/>
      <c r="M365" s="521"/>
      <c r="N365" s="291"/>
      <c r="O365" s="931" t="s">
        <v>39</v>
      </c>
      <c r="P365" s="931"/>
      <c r="Q365" s="932">
        <f ca="1">OFFSET('Séries-Speed100'!$A$11,N362,0)</f>
        <v>5</v>
      </c>
      <c r="R365" s="932"/>
      <c r="S365" s="948" t="s">
        <v>67</v>
      </c>
      <c r="T365" s="948"/>
      <c r="U365" s="932">
        <f ca="1">OFFSET('Séries-Speed100'!$A$11,N362,6)</f>
        <v>2</v>
      </c>
      <c r="V365" s="932"/>
      <c r="W365" s="293"/>
    </row>
    <row r="366" spans="1:23" ht="23.25" x14ac:dyDescent="0.35">
      <c r="A366" s="138" t="str">
        <f>IF(COUNT('Séries-Speed100'!$A$11:$A$50)&gt;'Etiquette Speed100'!N407,"X","")</f>
        <v/>
      </c>
      <c r="B366" s="291"/>
      <c r="C366" s="931" t="s">
        <v>1</v>
      </c>
      <c r="D366" s="931"/>
      <c r="E366" s="953" t="str">
        <f ca="1">OFFSET('Séries-Speed100'!$A$11,B362,9)</f>
        <v>VOGLER</v>
      </c>
      <c r="F366" s="953"/>
      <c r="G366" s="948" t="s">
        <v>2</v>
      </c>
      <c r="H366" s="948"/>
      <c r="I366" s="932" t="str">
        <f ca="1">OFFSET('Séries-Speed100'!$A$11,B362,10)</f>
        <v>Christian</v>
      </c>
      <c r="J366" s="932"/>
      <c r="K366" s="293"/>
      <c r="M366" s="521"/>
      <c r="N366" s="291"/>
      <c r="O366" s="931" t="s">
        <v>1</v>
      </c>
      <c r="P366" s="931"/>
      <c r="Q366" s="953" t="str">
        <f ca="1">OFFSET('Séries-Speed100'!$A$11,N362,9)</f>
        <v>OLLIVO</v>
      </c>
      <c r="R366" s="953"/>
      <c r="S366" s="948" t="s">
        <v>2</v>
      </c>
      <c r="T366" s="948"/>
      <c r="U366" s="932" t="str">
        <f ca="1">OFFSET('Séries-Speed100'!$A$11,N362,10)</f>
        <v>Kevin</v>
      </c>
      <c r="V366" s="932"/>
      <c r="W366" s="293"/>
    </row>
    <row r="367" spans="1:23" ht="21" x14ac:dyDescent="0.35">
      <c r="A367" s="138" t="str">
        <f>IF(COUNT('Séries-Speed100'!$A$11:$A$50)&gt;'Etiquette Speed100'!N407,"X","")</f>
        <v/>
      </c>
      <c r="B367" s="291"/>
      <c r="C367" s="520" t="s">
        <v>258</v>
      </c>
      <c r="D367" s="520"/>
      <c r="E367" s="527" t="str">
        <f ca="1">OFFSET('Séries-Speed100'!$A$11,B362,11)</f>
        <v>homme</v>
      </c>
      <c r="F367" s="525"/>
      <c r="G367" s="866" t="s">
        <v>270</v>
      </c>
      <c r="H367" s="866"/>
      <c r="I367" s="527" t="str">
        <f ca="1">OFFSET('Séries-Speed100'!$A$11,B362,8)</f>
        <v>N°1 Capitaine</v>
      </c>
      <c r="J367" s="527"/>
      <c r="K367" s="293"/>
      <c r="M367" s="521"/>
      <c r="N367" s="291"/>
      <c r="O367" s="520" t="s">
        <v>258</v>
      </c>
      <c r="P367" s="520"/>
      <c r="Q367" s="527" t="str">
        <f ca="1">OFFSET('Séries-Speed100'!$A$11,N362,11)</f>
        <v>Homme</v>
      </c>
      <c r="R367" s="525"/>
      <c r="S367" s="866" t="s">
        <v>270</v>
      </c>
      <c r="T367" s="866"/>
      <c r="U367" s="527" t="str">
        <f ca="1">OFFSET('Séries-Speed100'!$A$11,N362,8)</f>
        <v xml:space="preserve">N°3 </v>
      </c>
      <c r="V367" s="527"/>
      <c r="W367" s="293"/>
    </row>
    <row r="368" spans="1:23" ht="18.75" x14ac:dyDescent="0.3">
      <c r="A368" s="138" t="str">
        <f>IF(COUNT('Séries-Speed100'!$A$11:$A$50)&gt;'Etiquette Speed100'!N407,"X","")</f>
        <v/>
      </c>
      <c r="B368" s="291"/>
      <c r="C368" s="952" t="s">
        <v>68</v>
      </c>
      <c r="D368" s="952"/>
      <c r="E368" s="866" t="s">
        <v>69</v>
      </c>
      <c r="F368" s="866"/>
      <c r="G368" s="951">
        <f ca="1">OFFSET('Séries-Speed100'!$A$11,B362,2)</f>
        <v>0.55555555555555547</v>
      </c>
      <c r="H368" s="951"/>
      <c r="I368" s="951"/>
      <c r="J368" s="951"/>
      <c r="K368" s="293"/>
      <c r="M368" s="521"/>
      <c r="N368" s="291"/>
      <c r="O368" s="952" t="s">
        <v>68</v>
      </c>
      <c r="P368" s="952"/>
      <c r="Q368" s="866" t="s">
        <v>69</v>
      </c>
      <c r="R368" s="866"/>
      <c r="S368" s="951">
        <f ca="1">OFFSET('Séries-Speed100'!$A$11,N362,2)</f>
        <v>0.55555555555555547</v>
      </c>
      <c r="T368" s="951"/>
      <c r="U368" s="951"/>
      <c r="V368" s="951"/>
      <c r="W368" s="293"/>
    </row>
    <row r="369" spans="1:23" ht="18.75" x14ac:dyDescent="0.3">
      <c r="A369" s="138" t="str">
        <f>IF(COUNT('Séries-Speed100'!$A$11:$A$50)&gt;'Etiquette Speed100'!N407,"X","")</f>
        <v/>
      </c>
      <c r="B369" s="291"/>
      <c r="C369" s="952"/>
      <c r="D369" s="952"/>
      <c r="E369" s="866" t="s">
        <v>70</v>
      </c>
      <c r="F369" s="866"/>
      <c r="G369" s="951">
        <f ca="1">OFFSET('Séries-Speed100'!$A$11,B362,3)</f>
        <v>0.57638888888888884</v>
      </c>
      <c r="H369" s="951"/>
      <c r="I369" s="951"/>
      <c r="J369" s="951"/>
      <c r="K369" s="293"/>
      <c r="M369" s="521"/>
      <c r="N369" s="291"/>
      <c r="O369" s="952"/>
      <c r="P369" s="952"/>
      <c r="Q369" s="866" t="s">
        <v>70</v>
      </c>
      <c r="R369" s="866"/>
      <c r="S369" s="951">
        <f ca="1">OFFSET('Séries-Speed100'!$A$11,N362,3)</f>
        <v>0.57638888888888884</v>
      </c>
      <c r="T369" s="951"/>
      <c r="U369" s="951"/>
      <c r="V369" s="951"/>
      <c r="W369" s="293"/>
    </row>
    <row r="370" spans="1:23" ht="18.75" x14ac:dyDescent="0.3">
      <c r="A370" s="138" t="str">
        <f>IF(COUNT('Séries-Speed100'!$A$11:$A$50)&gt;'Etiquette Speed100'!N407,"X","")</f>
        <v/>
      </c>
      <c r="B370" s="291"/>
      <c r="C370" s="952"/>
      <c r="D370" s="952"/>
      <c r="E370" s="866" t="s">
        <v>257</v>
      </c>
      <c r="F370" s="866"/>
      <c r="G370" s="951">
        <f ca="1">OFFSET('Séries-Speed100'!$A$11,B362,4)</f>
        <v>0.57708333333333328</v>
      </c>
      <c r="H370" s="951"/>
      <c r="I370" s="951"/>
      <c r="J370" s="951"/>
      <c r="K370" s="293"/>
      <c r="M370" s="521"/>
      <c r="N370" s="291"/>
      <c r="O370" s="952"/>
      <c r="P370" s="952"/>
      <c r="Q370" s="866" t="s">
        <v>257</v>
      </c>
      <c r="R370" s="866"/>
      <c r="S370" s="951">
        <f ca="1">OFFSET('Séries-Speed100'!$A$11,N362,4)</f>
        <v>0.57708333333333328</v>
      </c>
      <c r="T370" s="951"/>
      <c r="U370" s="951"/>
      <c r="V370" s="951"/>
      <c r="W370" s="293"/>
    </row>
    <row r="371" spans="1:23" ht="21" x14ac:dyDescent="0.35">
      <c r="A371" s="138" t="str">
        <f>IF(COUNT('Séries-Speed100'!$A$11:$A$50)&gt;'Etiquette Speed100'!N407,"X","")</f>
        <v/>
      </c>
      <c r="B371" s="291"/>
      <c r="C371" s="952"/>
      <c r="D371" s="952"/>
      <c r="E371" s="866" t="s">
        <v>71</v>
      </c>
      <c r="F371" s="866"/>
      <c r="G371" s="947">
        <f ca="1">OFFSET('Séries-Speed100'!$A$11,B362,5)</f>
        <v>0.57847222222222217</v>
      </c>
      <c r="H371" s="947"/>
      <c r="I371" s="947"/>
      <c r="J371" s="947"/>
      <c r="K371" s="293"/>
      <c r="M371" s="521"/>
      <c r="N371" s="291"/>
      <c r="O371" s="952"/>
      <c r="P371" s="952"/>
      <c r="Q371" s="866" t="s">
        <v>71</v>
      </c>
      <c r="R371" s="866"/>
      <c r="S371" s="947">
        <f ca="1">OFFSET('Séries-Speed100'!$A$11,N362,5)</f>
        <v>0.57847222222222217</v>
      </c>
      <c r="T371" s="947"/>
      <c r="U371" s="947"/>
      <c r="V371" s="947"/>
      <c r="W371" s="293"/>
    </row>
    <row r="372" spans="1:23" ht="21" x14ac:dyDescent="0.35">
      <c r="A372" s="138" t="str">
        <f>IF(COUNT('Séries-Speed100'!$A$11:$A$50)&gt;'Etiquette Speed100'!N407,"X","")</f>
        <v/>
      </c>
      <c r="B372" s="291"/>
      <c r="C372" s="931" t="s">
        <v>248</v>
      </c>
      <c r="D372" s="931"/>
      <c r="E372" s="948" t="str">
        <f ca="1">IF(E363="","",IF(OR(E363="DWF",E363="DNF"),"Distance","Temps"))</f>
        <v>Temps</v>
      </c>
      <c r="F372" s="948"/>
      <c r="G372" s="525">
        <f ca="1">OFFSET('Séries-Speed100'!$A$11,B362,18)</f>
        <v>0</v>
      </c>
      <c r="H372" s="524" t="str">
        <f ca="1">OFFSET('Séries-Speed100'!$A$11,B362,19)</f>
        <v>mn</v>
      </c>
      <c r="I372" s="526">
        <f ca="1">OFFSET('Séries-Speed100'!$A$11,B362,20)</f>
        <v>50</v>
      </c>
      <c r="J372" s="524" t="str">
        <f ca="1">OFFSET('Séries-Speed100'!$A$11,B362,21)</f>
        <v>s</v>
      </c>
      <c r="K372" s="293"/>
      <c r="M372" s="521"/>
      <c r="N372" s="291"/>
      <c r="O372" s="931" t="s">
        <v>248</v>
      </c>
      <c r="P372" s="931"/>
      <c r="Q372" s="948" t="str">
        <f ca="1">IF(Q363="","",IF(OR(Q363="DWF",Q363="DNF"),"Distance","Temps"))</f>
        <v>Temps</v>
      </c>
      <c r="R372" s="948"/>
      <c r="S372" s="525">
        <f ca="1">OFFSET('Séries-Speed100'!$A$11,N362,18)</f>
        <v>0</v>
      </c>
      <c r="T372" s="524" t="str">
        <f ca="1">OFFSET('Séries-Speed100'!$A$11,N362,19)</f>
        <v>mn</v>
      </c>
      <c r="U372" s="526">
        <f ca="1">OFFSET('Séries-Speed100'!$A$11,N362,20)</f>
        <v>45</v>
      </c>
      <c r="V372" s="524" t="str">
        <f ca="1">OFFSET('Séries-Speed100'!$A$11,N362,21)</f>
        <v>s</v>
      </c>
      <c r="W372" s="293"/>
    </row>
    <row r="373" spans="1:23" ht="18.75" x14ac:dyDescent="0.3">
      <c r="A373" s="138" t="str">
        <f>IF(COUNT('Séries-Speed100'!$A$11:$A$50)&gt;'Etiquette Speed100'!N407,"X","")</f>
        <v/>
      </c>
      <c r="B373" s="291"/>
      <c r="C373" s="931"/>
      <c r="D373" s="931"/>
      <c r="E373" s="933" t="s">
        <v>273</v>
      </c>
      <c r="F373" s="514" t="s">
        <v>271</v>
      </c>
      <c r="G373" s="528" t="str">
        <f ca="1">OFFSET('Séries-Speed100'!$A$11,B362,14)</f>
        <v>0</v>
      </c>
      <c r="H373" s="529" t="str">
        <f ca="1">OFFSET('Séries-Speed100'!$A$11,B362,15)</f>
        <v>mn</v>
      </c>
      <c r="I373" s="528" t="str">
        <f ca="1">OFFSET('Séries-Speed100'!$A$11,B362,16)</f>
        <v>40</v>
      </c>
      <c r="J373" s="529" t="str">
        <f ca="1">OFFSET('Séries-Speed100'!$A$11,B362,17)</f>
        <v>s</v>
      </c>
      <c r="K373" s="293"/>
      <c r="M373" s="521"/>
      <c r="N373" s="291"/>
      <c r="O373" s="931"/>
      <c r="P373" s="931"/>
      <c r="Q373" s="933" t="s">
        <v>273</v>
      </c>
      <c r="R373" s="514" t="s">
        <v>271</v>
      </c>
      <c r="S373" s="528" t="str">
        <f ca="1">OFFSET('Séries-Speed100'!$A$11,N362,14)</f>
        <v>0</v>
      </c>
      <c r="T373" s="529" t="str">
        <f ca="1">OFFSET('Séries-Speed100'!$A$11,N362,15)</f>
        <v>mn</v>
      </c>
      <c r="U373" s="528" t="str">
        <f ca="1">OFFSET('Séries-Speed100'!$A$11,N362,16)</f>
        <v>35</v>
      </c>
      <c r="V373" s="529" t="str">
        <f ca="1">OFFSET('Séries-Speed100'!$A$11,N362,17)</f>
        <v>s</v>
      </c>
      <c r="W373" s="293"/>
    </row>
    <row r="374" spans="1:23" ht="18.75" x14ac:dyDescent="0.3">
      <c r="A374" s="138" t="str">
        <f>IF(COUNT('Séries-Speed100'!$A$11:$A$50)&gt;'Etiquette Speed100'!N407,"X","")</f>
        <v/>
      </c>
      <c r="B374" s="291"/>
      <c r="C374" s="931"/>
      <c r="D374" s="931"/>
      <c r="E374" s="933"/>
      <c r="F374" s="514" t="s">
        <v>272</v>
      </c>
      <c r="G374" s="528" t="str">
        <f ca="1">OFFSET('Séries-Speed100'!$A$11,B362,22)</f>
        <v>1</v>
      </c>
      <c r="H374" s="529" t="str">
        <f ca="1">OFFSET('Séries-Speed100'!$A$11,B362,23)</f>
        <v>mn</v>
      </c>
      <c r="I374" s="528" t="str">
        <f ca="1">OFFSET('Séries-Speed100'!$A$11,B362,24)</f>
        <v>10</v>
      </c>
      <c r="J374" s="529" t="str">
        <f ca="1">OFFSET('Séries-Speed100'!$A$11,B362,25)</f>
        <v>s</v>
      </c>
      <c r="K374" s="293"/>
      <c r="M374" s="521"/>
      <c r="N374" s="291"/>
      <c r="O374" s="931"/>
      <c r="P374" s="931"/>
      <c r="Q374" s="933"/>
      <c r="R374" s="514" t="s">
        <v>272</v>
      </c>
      <c r="S374" s="528" t="str">
        <f ca="1">OFFSET('Séries-Speed100'!$A$11,N362,22)</f>
        <v>1</v>
      </c>
      <c r="T374" s="529" t="str">
        <f ca="1">OFFSET('Séries-Speed100'!$A$11,N362,23)</f>
        <v>mn</v>
      </c>
      <c r="U374" s="528" t="str">
        <f ca="1">OFFSET('Séries-Speed100'!$A$11,N362,24)</f>
        <v>5</v>
      </c>
      <c r="V374" s="529" t="str">
        <f ca="1">OFFSET('Séries-Speed100'!$A$11,N362,25)</f>
        <v>s</v>
      </c>
      <c r="W374" s="293"/>
    </row>
    <row r="375" spans="1:23" x14ac:dyDescent="0.25">
      <c r="A375" s="138" t="str">
        <f>IF(COUNT('Séries-Speed100'!$A$11:$A$50)&gt;'Etiquette Speed100'!N407,"X","")</f>
        <v/>
      </c>
      <c r="B375" s="291"/>
      <c r="C375" s="945"/>
      <c r="D375" s="945"/>
      <c r="E375" s="945"/>
      <c r="F375" s="945"/>
      <c r="G375" s="945"/>
      <c r="H375" s="945"/>
      <c r="I375" s="945"/>
      <c r="J375" s="945"/>
      <c r="K375" s="293"/>
      <c r="M375" s="521"/>
      <c r="N375" s="291"/>
      <c r="O375" s="945"/>
      <c r="P375" s="945"/>
      <c r="Q375" s="945"/>
      <c r="R375" s="945"/>
      <c r="S375" s="945"/>
      <c r="T375" s="945"/>
      <c r="U375" s="945"/>
      <c r="V375" s="945"/>
      <c r="W375" s="293"/>
    </row>
    <row r="376" spans="1:23" ht="18.75" x14ac:dyDescent="0.3">
      <c r="A376" s="138" t="str">
        <f>IF(COUNT('Séries-Speed100'!$A$11:$A$50)&gt;'Etiquette Speed100'!N407,"X","")</f>
        <v/>
      </c>
      <c r="B376" s="291"/>
      <c r="C376" s="946" t="s">
        <v>259</v>
      </c>
      <c r="D376" s="946"/>
      <c r="E376" s="946"/>
      <c r="F376" s="946"/>
      <c r="G376" s="946"/>
      <c r="H376" s="946"/>
      <c r="I376" s="946"/>
      <c r="J376" s="946"/>
      <c r="K376" s="293"/>
      <c r="M376" s="521"/>
      <c r="N376" s="291"/>
      <c r="O376" s="946" t="s">
        <v>259</v>
      </c>
      <c r="P376" s="946"/>
      <c r="Q376" s="946"/>
      <c r="R376" s="946"/>
      <c r="S376" s="946"/>
      <c r="T376" s="946"/>
      <c r="U376" s="946"/>
      <c r="V376" s="946"/>
      <c r="W376" s="293"/>
    </row>
    <row r="377" spans="1:23" ht="15.75" thickBot="1" x14ac:dyDescent="0.3">
      <c r="A377" s="138" t="str">
        <f>IF(COUNT('Séries-Speed100'!$A$11:$A$50)&gt;'Etiquette Speed100'!N407,"X","")</f>
        <v/>
      </c>
      <c r="B377" s="291"/>
      <c r="C377" s="945"/>
      <c r="D377" s="945"/>
      <c r="E377" s="945"/>
      <c r="F377" s="945"/>
      <c r="G377" s="945"/>
      <c r="H377" s="945"/>
      <c r="I377" s="945"/>
      <c r="J377" s="945"/>
      <c r="K377" s="293"/>
      <c r="M377" s="521"/>
      <c r="N377" s="291"/>
      <c r="O377" s="945"/>
      <c r="P377" s="945"/>
      <c r="Q377" s="945"/>
      <c r="R377" s="945"/>
      <c r="S377" s="945"/>
      <c r="T377" s="945"/>
      <c r="U377" s="945"/>
      <c r="V377" s="945"/>
      <c r="W377" s="293"/>
    </row>
    <row r="378" spans="1:23" x14ac:dyDescent="0.25">
      <c r="A378" s="138" t="str">
        <f>IF(COUNT('Séries-Speed100'!$A$11:$A$50)&gt;'Etiquette Speed100'!N407,"X","")</f>
        <v/>
      </c>
      <c r="B378" s="291"/>
      <c r="C378" s="976" t="s">
        <v>260</v>
      </c>
      <c r="D378" s="977"/>
      <c r="E378" s="959"/>
      <c r="F378" s="959"/>
      <c r="G378" s="959"/>
      <c r="H378" s="959"/>
      <c r="I378" s="959"/>
      <c r="J378" s="960"/>
      <c r="K378" s="293"/>
      <c r="M378" s="521"/>
      <c r="N378" s="291"/>
      <c r="O378" s="976" t="s">
        <v>260</v>
      </c>
      <c r="P378" s="977"/>
      <c r="Q378" s="959"/>
      <c r="R378" s="959"/>
      <c r="S378" s="959"/>
      <c r="T378" s="959"/>
      <c r="U378" s="959"/>
      <c r="V378" s="960"/>
      <c r="W378" s="293"/>
    </row>
    <row r="379" spans="1:23" x14ac:dyDescent="0.25">
      <c r="A379" s="138" t="str">
        <f>IF(COUNT('Séries-Speed100'!$A$11:$A$50)&gt;'Etiquette Speed100'!N407,"X","")</f>
        <v/>
      </c>
      <c r="B379" s="291"/>
      <c r="C379" s="971"/>
      <c r="D379" s="972"/>
      <c r="E379" s="949"/>
      <c r="F379" s="949"/>
      <c r="G379" s="949"/>
      <c r="H379" s="949"/>
      <c r="I379" s="949"/>
      <c r="J379" s="950"/>
      <c r="K379" s="293"/>
      <c r="M379" s="521"/>
      <c r="N379" s="291"/>
      <c r="O379" s="971"/>
      <c r="P379" s="972"/>
      <c r="Q379" s="949"/>
      <c r="R379" s="949"/>
      <c r="S379" s="949"/>
      <c r="T379" s="949"/>
      <c r="U379" s="949"/>
      <c r="V379" s="950"/>
      <c r="W379" s="293"/>
    </row>
    <row r="380" spans="1:23" ht="15.75" thickBot="1" x14ac:dyDescent="0.3">
      <c r="A380" s="138" t="str">
        <f>IF(COUNT('Séries-Speed100'!$A$11:$A$50)&gt;'Etiquette Speed100'!N407,"X","")</f>
        <v/>
      </c>
      <c r="B380" s="291"/>
      <c r="C380" s="292"/>
      <c r="D380" s="292"/>
      <c r="E380" s="292"/>
      <c r="F380" s="292"/>
      <c r="G380" s="292"/>
      <c r="H380" s="292"/>
      <c r="I380" s="292"/>
      <c r="J380" s="292"/>
      <c r="K380" s="293"/>
      <c r="M380" s="521"/>
      <c r="N380" s="291"/>
      <c r="O380" s="292"/>
      <c r="P380" s="292"/>
      <c r="Q380" s="292"/>
      <c r="R380" s="292"/>
      <c r="S380" s="292"/>
      <c r="T380" s="292"/>
      <c r="U380" s="292"/>
      <c r="V380" s="292"/>
      <c r="W380" s="293"/>
    </row>
    <row r="381" spans="1:23" ht="15" customHeight="1" x14ac:dyDescent="0.25">
      <c r="A381" s="138" t="str">
        <f>IF(COUNT('Séries-Speed100'!$A$11:$A$50)&gt;'Etiquette Speed100'!N407,"X","")</f>
        <v/>
      </c>
      <c r="B381" s="291"/>
      <c r="C381" s="894" t="s">
        <v>132</v>
      </c>
      <c r="D381" s="880" t="s">
        <v>133</v>
      </c>
      <c r="E381" s="871"/>
      <c r="F381" s="871"/>
      <c r="G381" s="871"/>
      <c r="H381" s="871"/>
      <c r="I381" s="959"/>
      <c r="J381" s="960"/>
      <c r="K381" s="293"/>
      <c r="M381" s="521"/>
      <c r="N381" s="291"/>
      <c r="O381" s="894" t="s">
        <v>132</v>
      </c>
      <c r="P381" s="880" t="s">
        <v>133</v>
      </c>
      <c r="Q381" s="871"/>
      <c r="R381" s="871"/>
      <c r="S381" s="871"/>
      <c r="T381" s="871"/>
      <c r="U381" s="959"/>
      <c r="V381" s="960"/>
      <c r="W381" s="293"/>
    </row>
    <row r="382" spans="1:23" x14ac:dyDescent="0.25">
      <c r="A382" s="138" t="str">
        <f>IF(COUNT('Séries-Speed100'!$A$11:$A$50)&gt;'Etiquette Speed100'!N407,"X","")</f>
        <v/>
      </c>
      <c r="B382" s="291"/>
      <c r="C382" s="895"/>
      <c r="D382" s="859" t="s">
        <v>134</v>
      </c>
      <c r="E382" s="864"/>
      <c r="F382" s="864"/>
      <c r="G382" s="864"/>
      <c r="H382" s="864"/>
      <c r="I382" s="949"/>
      <c r="J382" s="950"/>
      <c r="K382" s="293"/>
      <c r="M382" s="521"/>
      <c r="N382" s="291"/>
      <c r="O382" s="895"/>
      <c r="P382" s="859" t="s">
        <v>134</v>
      </c>
      <c r="Q382" s="864"/>
      <c r="R382" s="864"/>
      <c r="S382" s="864"/>
      <c r="T382" s="864"/>
      <c r="U382" s="949"/>
      <c r="V382" s="950"/>
      <c r="W382" s="293"/>
    </row>
    <row r="383" spans="1:23" x14ac:dyDescent="0.25">
      <c r="A383" s="138" t="str">
        <f>IF(COUNT('Séries-Speed100'!$A$11:$A$50)&gt;'Etiquette Speed100'!N407,"X","")</f>
        <v/>
      </c>
      <c r="B383" s="291"/>
      <c r="C383" s="895"/>
      <c r="D383" s="859" t="s">
        <v>135</v>
      </c>
      <c r="E383" s="864"/>
      <c r="F383" s="864"/>
      <c r="G383" s="864"/>
      <c r="H383" s="864"/>
      <c r="I383" s="949"/>
      <c r="J383" s="950"/>
      <c r="K383" s="293"/>
      <c r="M383" s="521"/>
      <c r="N383" s="291"/>
      <c r="O383" s="895"/>
      <c r="P383" s="859" t="s">
        <v>135</v>
      </c>
      <c r="Q383" s="864"/>
      <c r="R383" s="864"/>
      <c r="S383" s="864"/>
      <c r="T383" s="864"/>
      <c r="U383" s="949"/>
      <c r="V383" s="950"/>
      <c r="W383" s="293"/>
    </row>
    <row r="384" spans="1:23" x14ac:dyDescent="0.25">
      <c r="A384" s="138" t="str">
        <f>IF(COUNT('Séries-Speed100'!$A$11:$A$50)&gt;'Etiquette Speed100'!N407,"X","")</f>
        <v/>
      </c>
      <c r="B384" s="291"/>
      <c r="C384" s="895"/>
      <c r="D384" s="859" t="s">
        <v>136</v>
      </c>
      <c r="E384" s="864"/>
      <c r="F384" s="864"/>
      <c r="G384" s="864"/>
      <c r="H384" s="864"/>
      <c r="I384" s="949"/>
      <c r="J384" s="950"/>
      <c r="K384" s="293"/>
      <c r="M384" s="521"/>
      <c r="N384" s="291"/>
      <c r="O384" s="895"/>
      <c r="P384" s="859" t="s">
        <v>136</v>
      </c>
      <c r="Q384" s="864"/>
      <c r="R384" s="864"/>
      <c r="S384" s="864"/>
      <c r="T384" s="864"/>
      <c r="U384" s="949"/>
      <c r="V384" s="950"/>
      <c r="W384" s="293"/>
    </row>
    <row r="385" spans="1:23" x14ac:dyDescent="0.25">
      <c r="A385" s="138" t="str">
        <f>IF(COUNT('Séries-Speed100'!$A$11:$A$50)&gt;'Etiquette Speed100'!N407,"X","")</f>
        <v/>
      </c>
      <c r="B385" s="291"/>
      <c r="C385" s="895"/>
      <c r="D385" s="859" t="s">
        <v>137</v>
      </c>
      <c r="E385" s="864"/>
      <c r="F385" s="864"/>
      <c r="G385" s="864"/>
      <c r="H385" s="864"/>
      <c r="I385" s="949"/>
      <c r="J385" s="950"/>
      <c r="K385" s="293"/>
      <c r="M385" s="521"/>
      <c r="N385" s="291"/>
      <c r="O385" s="895"/>
      <c r="P385" s="859" t="s">
        <v>137</v>
      </c>
      <c r="Q385" s="864"/>
      <c r="R385" s="864"/>
      <c r="S385" s="864"/>
      <c r="T385" s="864"/>
      <c r="U385" s="949"/>
      <c r="V385" s="950"/>
      <c r="W385" s="293"/>
    </row>
    <row r="386" spans="1:23" x14ac:dyDescent="0.25">
      <c r="A386" s="138" t="str">
        <f>IF(COUNT('Séries-Speed100'!$A$11:$A$50)&gt;'Etiquette Speed100'!N407,"X","")</f>
        <v/>
      </c>
      <c r="B386" s="291"/>
      <c r="C386" s="895"/>
      <c r="D386" s="967" t="s">
        <v>138</v>
      </c>
      <c r="E386" s="968"/>
      <c r="F386" s="968"/>
      <c r="G386" s="968"/>
      <c r="H386" s="968"/>
      <c r="I386" s="949"/>
      <c r="J386" s="950"/>
      <c r="K386" s="293"/>
      <c r="M386" s="521"/>
      <c r="N386" s="291"/>
      <c r="O386" s="895"/>
      <c r="P386" s="967" t="s">
        <v>138</v>
      </c>
      <c r="Q386" s="968"/>
      <c r="R386" s="968"/>
      <c r="S386" s="968"/>
      <c r="T386" s="968"/>
      <c r="U386" s="949"/>
      <c r="V386" s="950"/>
      <c r="W386" s="293"/>
    </row>
    <row r="387" spans="1:23" ht="15" customHeight="1" thickBot="1" x14ac:dyDescent="0.3">
      <c r="A387" s="138" t="str">
        <f>IF(COUNT('Séries-Speed100'!$A$11:$A$50)&gt;'Etiquette Speed100'!N407,"X","")</f>
        <v/>
      </c>
      <c r="B387" s="291"/>
      <c r="C387" s="896"/>
      <c r="D387" s="1055" t="s">
        <v>274</v>
      </c>
      <c r="E387" s="1056"/>
      <c r="F387" s="1056"/>
      <c r="G387" s="1056"/>
      <c r="H387" s="967"/>
      <c r="I387" s="1057"/>
      <c r="J387" s="1058"/>
      <c r="K387" s="293"/>
      <c r="M387" s="521"/>
      <c r="N387" s="291"/>
      <c r="O387" s="896"/>
      <c r="P387" s="1055" t="s">
        <v>274</v>
      </c>
      <c r="Q387" s="1056"/>
      <c r="R387" s="1056"/>
      <c r="S387" s="1056"/>
      <c r="T387" s="967"/>
      <c r="U387" s="1057"/>
      <c r="V387" s="1058"/>
      <c r="W387" s="293"/>
    </row>
    <row r="388" spans="1:23" x14ac:dyDescent="0.25">
      <c r="A388" s="138" t="str">
        <f>IF(COUNT('Séries-Speed100'!$A$11:$A$50)&gt;'Etiquette Speed100'!N407,"X","")</f>
        <v/>
      </c>
      <c r="B388" s="291"/>
      <c r="C388" s="894" t="s">
        <v>145</v>
      </c>
      <c r="D388" s="1053" t="s">
        <v>146</v>
      </c>
      <c r="E388" s="1054"/>
      <c r="F388" s="1054"/>
      <c r="G388" s="1054"/>
      <c r="H388" s="1054"/>
      <c r="I388" s="959"/>
      <c r="J388" s="960"/>
      <c r="K388" s="293"/>
      <c r="M388" s="521"/>
      <c r="N388" s="291"/>
      <c r="O388" s="894" t="s">
        <v>145</v>
      </c>
      <c r="P388" s="1053" t="s">
        <v>146</v>
      </c>
      <c r="Q388" s="1054"/>
      <c r="R388" s="1054"/>
      <c r="S388" s="1054"/>
      <c r="T388" s="1054"/>
      <c r="U388" s="959"/>
      <c r="V388" s="960"/>
      <c r="W388" s="293"/>
    </row>
    <row r="389" spans="1:23" x14ac:dyDescent="0.25">
      <c r="A389" s="138" t="str">
        <f>IF(COUNT('Séries-Speed100'!$A$11:$A$50)&gt;'Etiquette Speed100'!N407,"X","")</f>
        <v/>
      </c>
      <c r="B389" s="291"/>
      <c r="C389" s="895"/>
      <c r="D389" s="1048" t="s">
        <v>147</v>
      </c>
      <c r="E389" s="1049"/>
      <c r="F389" s="1049"/>
      <c r="G389" s="1049"/>
      <c r="H389" s="1050"/>
      <c r="I389" s="949"/>
      <c r="J389" s="950"/>
      <c r="K389" s="293"/>
      <c r="M389" s="521"/>
      <c r="N389" s="291"/>
      <c r="O389" s="895"/>
      <c r="P389" s="1048" t="s">
        <v>147</v>
      </c>
      <c r="Q389" s="1049"/>
      <c r="R389" s="1049"/>
      <c r="S389" s="1049"/>
      <c r="T389" s="1050"/>
      <c r="U389" s="949"/>
      <c r="V389" s="950"/>
      <c r="W389" s="293"/>
    </row>
    <row r="390" spans="1:23" x14ac:dyDescent="0.25">
      <c r="A390" s="138" t="str">
        <f>IF(COUNT('Séries-Speed100'!$A$11:$A$50)&gt;'Etiquette Speed100'!N407,"X","")</f>
        <v/>
      </c>
      <c r="B390" s="291"/>
      <c r="C390" s="895"/>
      <c r="D390" s="1048" t="s">
        <v>148</v>
      </c>
      <c r="E390" s="1049"/>
      <c r="F390" s="1049"/>
      <c r="G390" s="1049"/>
      <c r="H390" s="1050"/>
      <c r="I390" s="949"/>
      <c r="J390" s="950"/>
      <c r="K390" s="293"/>
      <c r="M390" s="521"/>
      <c r="N390" s="291"/>
      <c r="O390" s="895"/>
      <c r="P390" s="1048" t="s">
        <v>148</v>
      </c>
      <c r="Q390" s="1049"/>
      <c r="R390" s="1049"/>
      <c r="S390" s="1049"/>
      <c r="T390" s="1050"/>
      <c r="U390" s="949"/>
      <c r="V390" s="950"/>
      <c r="W390" s="293"/>
    </row>
    <row r="391" spans="1:23" x14ac:dyDescent="0.25">
      <c r="A391" s="138" t="str">
        <f>IF(COUNT('Séries-Speed100'!$A$11:$A$50)&gt;'Etiquette Speed100'!N407,"X","")</f>
        <v/>
      </c>
      <c r="B391" s="291"/>
      <c r="C391" s="895"/>
      <c r="D391" s="1048" t="s">
        <v>149</v>
      </c>
      <c r="E391" s="1049"/>
      <c r="F391" s="1049"/>
      <c r="G391" s="1049"/>
      <c r="H391" s="1050"/>
      <c r="I391" s="949"/>
      <c r="J391" s="950"/>
      <c r="K391" s="293"/>
      <c r="M391" s="521"/>
      <c r="N391" s="291"/>
      <c r="O391" s="895"/>
      <c r="P391" s="1048" t="s">
        <v>149</v>
      </c>
      <c r="Q391" s="1049"/>
      <c r="R391" s="1049"/>
      <c r="S391" s="1049"/>
      <c r="T391" s="1050"/>
      <c r="U391" s="949"/>
      <c r="V391" s="950"/>
      <c r="W391" s="293"/>
    </row>
    <row r="392" spans="1:23" x14ac:dyDescent="0.25">
      <c r="A392" s="138" t="str">
        <f>IF(COUNT('Séries-Speed100'!$A$11:$A$50)&gt;'Etiquette Speed100'!N407,"X","")</f>
        <v/>
      </c>
      <c r="B392" s="291"/>
      <c r="C392" s="895"/>
      <c r="D392" s="1048" t="s">
        <v>150</v>
      </c>
      <c r="E392" s="1049"/>
      <c r="F392" s="1049"/>
      <c r="G392" s="1049"/>
      <c r="H392" s="1050"/>
      <c r="I392" s="949"/>
      <c r="J392" s="950"/>
      <c r="K392" s="293"/>
      <c r="M392" s="521"/>
      <c r="N392" s="291"/>
      <c r="O392" s="895"/>
      <c r="P392" s="1048" t="s">
        <v>150</v>
      </c>
      <c r="Q392" s="1049"/>
      <c r="R392" s="1049"/>
      <c r="S392" s="1049"/>
      <c r="T392" s="1050"/>
      <c r="U392" s="949"/>
      <c r="V392" s="950"/>
      <c r="W392" s="293"/>
    </row>
    <row r="393" spans="1:23" x14ac:dyDescent="0.25">
      <c r="A393" s="138" t="str">
        <f>IF(COUNT('Séries-Speed100'!$A$11:$A$50)&gt;'Etiquette Speed100'!N407,"X","")</f>
        <v/>
      </c>
      <c r="B393" s="291"/>
      <c r="C393" s="895"/>
      <c r="D393" s="1048" t="s">
        <v>151</v>
      </c>
      <c r="E393" s="1049"/>
      <c r="F393" s="1049"/>
      <c r="G393" s="1049"/>
      <c r="H393" s="1050"/>
      <c r="I393" s="949"/>
      <c r="J393" s="950"/>
      <c r="K393" s="293"/>
      <c r="M393" s="521"/>
      <c r="N393" s="291"/>
      <c r="O393" s="895"/>
      <c r="P393" s="1048" t="s">
        <v>151</v>
      </c>
      <c r="Q393" s="1049"/>
      <c r="R393" s="1049"/>
      <c r="S393" s="1049"/>
      <c r="T393" s="1050"/>
      <c r="U393" s="949"/>
      <c r="V393" s="950"/>
      <c r="W393" s="293"/>
    </row>
    <row r="394" spans="1:23" ht="15" customHeight="1" thickBot="1" x14ac:dyDescent="0.3">
      <c r="A394" s="138" t="str">
        <f>IF(COUNT('Séries-Speed100'!$A$11:$A$50)&gt;'Etiquette Speed100'!N407,"X","")</f>
        <v/>
      </c>
      <c r="B394" s="291"/>
      <c r="C394" s="896"/>
      <c r="D394" s="1045" t="s">
        <v>152</v>
      </c>
      <c r="E394" s="1046"/>
      <c r="F394" s="1046"/>
      <c r="G394" s="1046"/>
      <c r="H394" s="1047"/>
      <c r="I394" s="954"/>
      <c r="J394" s="955"/>
      <c r="K394" s="293"/>
      <c r="M394" s="521"/>
      <c r="N394" s="291"/>
      <c r="O394" s="896"/>
      <c r="P394" s="1045" t="s">
        <v>152</v>
      </c>
      <c r="Q394" s="1046"/>
      <c r="R394" s="1046"/>
      <c r="S394" s="1046"/>
      <c r="T394" s="1047"/>
      <c r="U394" s="954"/>
      <c r="V394" s="955"/>
      <c r="W394" s="293"/>
    </row>
    <row r="395" spans="1:23" ht="15" customHeight="1" x14ac:dyDescent="0.25">
      <c r="A395" s="138" t="str">
        <f>IF(COUNT('Séries-Speed100'!$A$11:$A$50)&gt;'Etiquette Speed100'!N407,"X","")</f>
        <v/>
      </c>
      <c r="B395" s="291"/>
      <c r="C395" s="894" t="s">
        <v>126</v>
      </c>
      <c r="D395" s="1051" t="s">
        <v>128</v>
      </c>
      <c r="E395" s="1052"/>
      <c r="F395" s="963"/>
      <c r="G395" s="278" t="s">
        <v>266</v>
      </c>
      <c r="H395" s="278"/>
      <c r="I395" s="965"/>
      <c r="J395" s="966"/>
      <c r="K395" s="293"/>
      <c r="M395" s="521"/>
      <c r="N395" s="291"/>
      <c r="O395" s="894" t="s">
        <v>126</v>
      </c>
      <c r="P395" s="1051" t="s">
        <v>128</v>
      </c>
      <c r="Q395" s="1052"/>
      <c r="R395" s="963"/>
      <c r="S395" s="278" t="s">
        <v>266</v>
      </c>
      <c r="T395" s="278"/>
      <c r="U395" s="965"/>
      <c r="V395" s="966"/>
      <c r="W395" s="293"/>
    </row>
    <row r="396" spans="1:23" x14ac:dyDescent="0.25">
      <c r="A396" s="138" t="str">
        <f>IF(COUNT('Séries-Speed100'!$A$11:$A$50)&gt;'Etiquette Speed100'!N407,"X","")</f>
        <v/>
      </c>
      <c r="B396" s="291"/>
      <c r="C396" s="895"/>
      <c r="D396" s="857" t="s">
        <v>264</v>
      </c>
      <c r="E396" s="858"/>
      <c r="F396" s="859"/>
      <c r="G396" s="110" t="s">
        <v>265</v>
      </c>
      <c r="H396" s="110"/>
      <c r="I396" s="949"/>
      <c r="J396" s="950"/>
      <c r="K396" s="293"/>
      <c r="M396" s="521"/>
      <c r="N396" s="291"/>
      <c r="O396" s="895"/>
      <c r="P396" s="857" t="s">
        <v>264</v>
      </c>
      <c r="Q396" s="858"/>
      <c r="R396" s="859"/>
      <c r="S396" s="110" t="s">
        <v>265</v>
      </c>
      <c r="T396" s="110"/>
      <c r="U396" s="949"/>
      <c r="V396" s="950"/>
      <c r="W396" s="293"/>
    </row>
    <row r="397" spans="1:23" ht="15.75" thickBot="1" x14ac:dyDescent="0.3">
      <c r="A397" s="138" t="str">
        <f>IF(COUNT('Séries-Speed100'!$A$11:$A$50)&gt;'Etiquette Speed100'!N407,"X","")</f>
        <v/>
      </c>
      <c r="B397" s="291"/>
      <c r="C397" s="896"/>
      <c r="D397" s="512" t="s">
        <v>268</v>
      </c>
      <c r="E397" s="517"/>
      <c r="F397" s="517"/>
      <c r="G397" s="3" t="s">
        <v>164</v>
      </c>
      <c r="H397" s="3"/>
      <c r="I397" s="954"/>
      <c r="J397" s="955"/>
      <c r="K397" s="293"/>
      <c r="M397" s="521"/>
      <c r="N397" s="291"/>
      <c r="O397" s="896"/>
      <c r="P397" s="512" t="s">
        <v>268</v>
      </c>
      <c r="Q397" s="517"/>
      <c r="R397" s="517"/>
      <c r="S397" s="3" t="s">
        <v>164</v>
      </c>
      <c r="T397" s="3"/>
      <c r="U397" s="954"/>
      <c r="V397" s="955"/>
      <c r="W397" s="293"/>
    </row>
    <row r="398" spans="1:23" ht="15.75" thickBot="1" x14ac:dyDescent="0.3">
      <c r="A398" s="138" t="str">
        <f>IF(COUNT('Séries-Speed100'!$A$11:$A$50)&gt;'Etiquette Speed100'!N407,"X","")</f>
        <v/>
      </c>
      <c r="B398" s="291"/>
      <c r="C398" s="292"/>
      <c r="D398" s="292"/>
      <c r="E398" s="292"/>
      <c r="F398" s="292"/>
      <c r="G398" s="292"/>
      <c r="H398" s="292"/>
      <c r="I398" s="292"/>
      <c r="J398" s="292"/>
      <c r="K398" s="293"/>
      <c r="M398" s="521"/>
      <c r="N398" s="291"/>
      <c r="O398" s="292"/>
      <c r="P398" s="292"/>
      <c r="Q398" s="292"/>
      <c r="R398" s="292"/>
      <c r="S398" s="292"/>
      <c r="T398" s="292"/>
      <c r="U398" s="292"/>
      <c r="V398" s="292"/>
      <c r="W398" s="293"/>
    </row>
    <row r="399" spans="1:23" ht="18.75" x14ac:dyDescent="0.3">
      <c r="A399" s="138" t="str">
        <f>IF(COUNT('Séries-Speed100'!$A$11:$A$50)&gt;'Etiquette Speed100'!N407,"X","")</f>
        <v/>
      </c>
      <c r="B399" s="291"/>
      <c r="C399" s="901" t="s">
        <v>269</v>
      </c>
      <c r="D399" s="902"/>
      <c r="E399" s="902"/>
      <c r="F399" s="902"/>
      <c r="G399" s="902"/>
      <c r="H399" s="902"/>
      <c r="I399" s="902"/>
      <c r="J399" s="903"/>
      <c r="K399" s="293"/>
      <c r="M399" s="521"/>
      <c r="N399" s="291"/>
      <c r="O399" s="901" t="s">
        <v>269</v>
      </c>
      <c r="P399" s="902"/>
      <c r="Q399" s="902"/>
      <c r="R399" s="902"/>
      <c r="S399" s="902"/>
      <c r="T399" s="902"/>
      <c r="U399" s="902"/>
      <c r="V399" s="903"/>
      <c r="W399" s="293"/>
    </row>
    <row r="400" spans="1:23" x14ac:dyDescent="0.25">
      <c r="A400" s="138" t="str">
        <f>IF(COUNT('Séries-Speed100'!$A$11:$A$50)&gt;'Etiquette Speed100'!N407,"X","")</f>
        <v/>
      </c>
      <c r="B400" s="291"/>
      <c r="C400" s="904"/>
      <c r="D400" s="905"/>
      <c r="E400" s="905"/>
      <c r="F400" s="905"/>
      <c r="G400" s="905"/>
      <c r="H400" s="905"/>
      <c r="I400" s="905"/>
      <c r="J400" s="906"/>
      <c r="K400" s="293"/>
      <c r="M400" s="521"/>
      <c r="N400" s="291"/>
      <c r="O400" s="904"/>
      <c r="P400" s="905"/>
      <c r="Q400" s="905"/>
      <c r="R400" s="905"/>
      <c r="S400" s="905"/>
      <c r="T400" s="905"/>
      <c r="U400" s="905"/>
      <c r="V400" s="906"/>
      <c r="W400" s="293"/>
    </row>
    <row r="401" spans="1:23" x14ac:dyDescent="0.25">
      <c r="A401" s="138" t="str">
        <f>IF(COUNT('Séries-Speed100'!$A$11:$A$50)&gt;'Etiquette Speed100'!N407,"X","")</f>
        <v/>
      </c>
      <c r="B401" s="291"/>
      <c r="C401" s="907"/>
      <c r="D401" s="908"/>
      <c r="E401" s="908"/>
      <c r="F401" s="908"/>
      <c r="G401" s="908"/>
      <c r="H401" s="908"/>
      <c r="I401" s="908"/>
      <c r="J401" s="909"/>
      <c r="K401" s="293"/>
      <c r="M401" s="521"/>
      <c r="N401" s="291"/>
      <c r="O401" s="907"/>
      <c r="P401" s="908"/>
      <c r="Q401" s="908"/>
      <c r="R401" s="908"/>
      <c r="S401" s="908"/>
      <c r="T401" s="908"/>
      <c r="U401" s="908"/>
      <c r="V401" s="909"/>
      <c r="W401" s="293"/>
    </row>
    <row r="402" spans="1:23" x14ac:dyDescent="0.25">
      <c r="A402" s="138" t="str">
        <f>IF(COUNT('Séries-Speed100'!$A$11:$A$50)&gt;'Etiquette Speed100'!N407,"X","")</f>
        <v/>
      </c>
      <c r="B402" s="291"/>
      <c r="C402" s="907"/>
      <c r="D402" s="908"/>
      <c r="E402" s="908"/>
      <c r="F402" s="908"/>
      <c r="G402" s="908"/>
      <c r="H402" s="908"/>
      <c r="I402" s="908"/>
      <c r="J402" s="909"/>
      <c r="K402" s="293"/>
      <c r="M402" s="521"/>
      <c r="N402" s="291"/>
      <c r="O402" s="907"/>
      <c r="P402" s="908"/>
      <c r="Q402" s="908"/>
      <c r="R402" s="908"/>
      <c r="S402" s="908"/>
      <c r="T402" s="908"/>
      <c r="U402" s="908"/>
      <c r="V402" s="909"/>
      <c r="W402" s="293"/>
    </row>
    <row r="403" spans="1:23" ht="15.75" thickBot="1" x14ac:dyDescent="0.3">
      <c r="A403" s="138" t="str">
        <f>IF(COUNT('Séries-Speed100'!$A$11:$A$50)&gt;'Etiquette Speed100'!N407,"X","")</f>
        <v/>
      </c>
      <c r="B403" s="291"/>
      <c r="C403" s="910"/>
      <c r="D403" s="911"/>
      <c r="E403" s="911"/>
      <c r="F403" s="911"/>
      <c r="G403" s="911"/>
      <c r="H403" s="911"/>
      <c r="I403" s="911"/>
      <c r="J403" s="912"/>
      <c r="K403" s="293"/>
      <c r="M403" s="521"/>
      <c r="N403" s="291"/>
      <c r="O403" s="910"/>
      <c r="P403" s="911"/>
      <c r="Q403" s="911"/>
      <c r="R403" s="911"/>
      <c r="S403" s="911"/>
      <c r="T403" s="911"/>
      <c r="U403" s="911"/>
      <c r="V403" s="912"/>
      <c r="W403" s="293"/>
    </row>
    <row r="404" spans="1:23" ht="15.75" thickBot="1" x14ac:dyDescent="0.3">
      <c r="A404" s="138" t="str">
        <f>IF(COUNT('Séries-Speed100'!$A$11:$A$50)&gt;'Etiquette Speed100'!N407,"X","")</f>
        <v/>
      </c>
      <c r="B404" s="294"/>
      <c r="C404" s="295"/>
      <c r="D404" s="295"/>
      <c r="E404" s="295"/>
      <c r="F404" s="295"/>
      <c r="G404" s="295"/>
      <c r="H404" s="295"/>
      <c r="I404" s="295"/>
      <c r="J404" s="295"/>
      <c r="K404" s="296"/>
      <c r="M404" s="521"/>
      <c r="N404" s="294"/>
      <c r="O404" s="295"/>
      <c r="P404" s="295"/>
      <c r="Q404" s="295"/>
      <c r="R404" s="295"/>
      <c r="S404" s="295"/>
      <c r="T404" s="295"/>
      <c r="U404" s="295"/>
      <c r="V404" s="295"/>
      <c r="W404" s="296"/>
    </row>
    <row r="405" spans="1:23" ht="15" customHeight="1" x14ac:dyDescent="0.25">
      <c r="A405" s="138" t="str">
        <f>IF(COUNT('Séries-Speed100'!$A$11:$A$50)&gt;'Etiquette Speed100'!N407,"X","")</f>
        <v/>
      </c>
      <c r="B405" s="522"/>
      <c r="C405" s="522"/>
      <c r="D405" s="522"/>
      <c r="E405" s="522"/>
      <c r="F405" s="522"/>
      <c r="G405" s="522"/>
      <c r="H405" s="522"/>
      <c r="I405" s="522"/>
      <c r="J405" s="522"/>
      <c r="K405" s="522"/>
      <c r="L405" s="522"/>
      <c r="M405" s="523"/>
      <c r="N405" s="522"/>
      <c r="O405" s="522"/>
      <c r="P405" s="522"/>
      <c r="Q405" s="522"/>
      <c r="R405" s="522"/>
      <c r="S405" s="522"/>
      <c r="T405" s="522"/>
      <c r="U405" s="522"/>
      <c r="V405" s="522"/>
      <c r="W405" s="522"/>
    </row>
    <row r="406" spans="1:23" ht="15" customHeight="1" thickBot="1" x14ac:dyDescent="0.3">
      <c r="A406" s="138" t="str">
        <f>IF(COUNT('Séries-Speed100'!$A$11:$A$50)&gt;'Etiquette Speed100'!N407,"X","")</f>
        <v/>
      </c>
      <c r="M406" s="521"/>
    </row>
    <row r="407" spans="1:23" x14ac:dyDescent="0.25">
      <c r="A407" s="138" t="str">
        <f>IF(COUNT('Séries-Speed100'!$A$11:$A$50)&gt;'Etiquette Speed100'!N407,"X","")</f>
        <v/>
      </c>
      <c r="B407" s="137">
        <f>N362+1</f>
        <v>18</v>
      </c>
      <c r="C407" s="289"/>
      <c r="D407" s="289"/>
      <c r="E407" s="289"/>
      <c r="F407" s="289"/>
      <c r="G407" s="289"/>
      <c r="H407" s="289"/>
      <c r="I407" s="289"/>
      <c r="J407" s="289"/>
      <c r="K407" s="290"/>
      <c r="M407" s="521"/>
      <c r="N407" s="137">
        <f>B407+1</f>
        <v>19</v>
      </c>
      <c r="O407" s="289"/>
      <c r="P407" s="289"/>
      <c r="Q407" s="289"/>
      <c r="R407" s="289"/>
      <c r="S407" s="289"/>
      <c r="T407" s="289"/>
      <c r="U407" s="289"/>
      <c r="V407" s="289"/>
      <c r="W407" s="290"/>
    </row>
    <row r="408" spans="1:23" ht="23.25" x14ac:dyDescent="0.35">
      <c r="A408" s="138" t="str">
        <f>IF(COUNT('Séries-Speed100'!$A$11:$A$50)&gt;'Etiquette Speed100'!N407,"X","")</f>
        <v/>
      </c>
      <c r="B408" s="291"/>
      <c r="C408" s="931" t="s">
        <v>246</v>
      </c>
      <c r="D408" s="931"/>
      <c r="E408" s="953" t="str">
        <f ca="1">OFFSET('Séries-Speed100'!$A$11,B407,13)</f>
        <v>Speed 100</v>
      </c>
      <c r="F408" s="953"/>
      <c r="G408" s="953"/>
      <c r="H408" s="953"/>
      <c r="I408" s="953"/>
      <c r="J408" s="953"/>
      <c r="K408" s="293"/>
      <c r="M408" s="521"/>
      <c r="N408" s="291"/>
      <c r="O408" s="931" t="s">
        <v>246</v>
      </c>
      <c r="P408" s="931"/>
      <c r="Q408" s="953" t="str">
        <f ca="1">OFFSET('Séries-Speed100'!$A$11,N407,13)</f>
        <v/>
      </c>
      <c r="R408" s="953"/>
      <c r="S408" s="953"/>
      <c r="T408" s="953"/>
      <c r="U408" s="953"/>
      <c r="V408" s="953"/>
      <c r="W408" s="293"/>
    </row>
    <row r="409" spans="1:23" x14ac:dyDescent="0.25">
      <c r="A409" s="138" t="str">
        <f>IF(COUNT('Séries-Speed100'!$A$11:$A$50)&gt;'Etiquette Speed100'!N407,"X","")</f>
        <v/>
      </c>
      <c r="B409" s="291"/>
      <c r="C409" s="945"/>
      <c r="D409" s="945"/>
      <c r="E409" s="945"/>
      <c r="F409" s="945"/>
      <c r="G409" s="945"/>
      <c r="H409" s="945"/>
      <c r="I409" s="945"/>
      <c r="J409" s="945"/>
      <c r="K409" s="293"/>
      <c r="M409" s="521"/>
      <c r="N409" s="291"/>
      <c r="O409" s="945"/>
      <c r="P409" s="945"/>
      <c r="Q409" s="945"/>
      <c r="R409" s="945"/>
      <c r="S409" s="945"/>
      <c r="T409" s="945"/>
      <c r="U409" s="945"/>
      <c r="V409" s="945"/>
      <c r="W409" s="293"/>
    </row>
    <row r="410" spans="1:23" ht="21" x14ac:dyDescent="0.35">
      <c r="A410" s="138" t="str">
        <f>IF(COUNT('Séries-Speed100'!$A$11:$A$50)&gt;'Etiquette Speed100'!N407,"X","")</f>
        <v/>
      </c>
      <c r="B410" s="291"/>
      <c r="C410" s="931" t="s">
        <v>39</v>
      </c>
      <c r="D410" s="931"/>
      <c r="E410" s="932">
        <f ca="1">OFFSET('Séries-Speed100'!$A$11,B407,0)</f>
        <v>5</v>
      </c>
      <c r="F410" s="932"/>
      <c r="G410" s="948" t="s">
        <v>67</v>
      </c>
      <c r="H410" s="948"/>
      <c r="I410" s="932">
        <f ca="1">OFFSET('Séries-Speed100'!$A$11,B407,6)</f>
        <v>3</v>
      </c>
      <c r="J410" s="932"/>
      <c r="K410" s="293"/>
      <c r="M410" s="521"/>
      <c r="N410" s="291"/>
      <c r="O410" s="931" t="s">
        <v>39</v>
      </c>
      <c r="P410" s="931"/>
      <c r="Q410" s="932" t="str">
        <f ca="1">OFFSET('Séries-Speed100'!$A$11,N407,0)</f>
        <v/>
      </c>
      <c r="R410" s="932"/>
      <c r="S410" s="948" t="s">
        <v>67</v>
      </c>
      <c r="T410" s="948"/>
      <c r="U410" s="932" t="str">
        <f ca="1">OFFSET('Séries-Speed100'!$A$11,N407,6)</f>
        <v/>
      </c>
      <c r="V410" s="932"/>
      <c r="W410" s="293"/>
    </row>
    <row r="411" spans="1:23" ht="23.25" x14ac:dyDescent="0.35">
      <c r="A411" s="138" t="str">
        <f>IF(COUNT('Séries-Speed100'!$A$11:$A$50)&gt;'Etiquette Speed100'!N407,"X","")</f>
        <v/>
      </c>
      <c r="B411" s="291"/>
      <c r="C411" s="931" t="s">
        <v>1</v>
      </c>
      <c r="D411" s="931"/>
      <c r="E411" s="953" t="str">
        <f ca="1">OFFSET('Séries-Speed100'!$A$11,B407,9)</f>
        <v>GASS</v>
      </c>
      <c r="F411" s="953"/>
      <c r="G411" s="948" t="s">
        <v>2</v>
      </c>
      <c r="H411" s="948"/>
      <c r="I411" s="932" t="str">
        <f ca="1">OFFSET('Séries-Speed100'!$A$11,B407,10)</f>
        <v>Alexandre</v>
      </c>
      <c r="J411" s="932"/>
      <c r="K411" s="293"/>
      <c r="M411" s="521"/>
      <c r="N411" s="291"/>
      <c r="O411" s="931" t="s">
        <v>1</v>
      </c>
      <c r="P411" s="931"/>
      <c r="Q411" s="953" t="str">
        <f ca="1">OFFSET('Séries-Speed100'!$A$11,N407,9)</f>
        <v/>
      </c>
      <c r="R411" s="953"/>
      <c r="S411" s="948" t="s">
        <v>2</v>
      </c>
      <c r="T411" s="948"/>
      <c r="U411" s="932" t="str">
        <f ca="1">OFFSET('Séries-Speed100'!$A$11,N407,10)</f>
        <v/>
      </c>
      <c r="V411" s="932"/>
      <c r="W411" s="293"/>
    </row>
    <row r="412" spans="1:23" ht="21" x14ac:dyDescent="0.35">
      <c r="A412" s="138" t="str">
        <f>IF(COUNT('Séries-Speed100'!$A$11:$A$50)&gt;'Etiquette Speed100'!N407,"X","")</f>
        <v/>
      </c>
      <c r="B412" s="291"/>
      <c r="C412" s="520" t="s">
        <v>258</v>
      </c>
      <c r="D412" s="520"/>
      <c r="E412" s="527" t="str">
        <f ca="1">OFFSET('Séries-Speed100'!$A$11,B407,11)</f>
        <v>Homme</v>
      </c>
      <c r="F412" s="525"/>
      <c r="G412" s="866" t="s">
        <v>270</v>
      </c>
      <c r="H412" s="866"/>
      <c r="I412" s="527" t="str">
        <f ca="1">OFFSET('Séries-Speed100'!$A$11,B407,8)</f>
        <v xml:space="preserve">N°2 </v>
      </c>
      <c r="J412" s="527"/>
      <c r="K412" s="293"/>
      <c r="M412" s="521"/>
      <c r="N412" s="291"/>
      <c r="O412" s="520" t="s">
        <v>258</v>
      </c>
      <c r="P412" s="520"/>
      <c r="Q412" s="527" t="str">
        <f ca="1">OFFSET('Séries-Speed100'!$A$11,N407,11)</f>
        <v/>
      </c>
      <c r="R412" s="525"/>
      <c r="S412" s="866" t="s">
        <v>270</v>
      </c>
      <c r="T412" s="866"/>
      <c r="U412" s="527" t="str">
        <f ca="1">OFFSET('Séries-Speed100'!$A$11,N407,8)</f>
        <v/>
      </c>
      <c r="V412" s="527"/>
      <c r="W412" s="293"/>
    </row>
    <row r="413" spans="1:23" ht="18.75" x14ac:dyDescent="0.3">
      <c r="A413" s="138" t="str">
        <f>IF(COUNT('Séries-Speed100'!$A$11:$A$50)&gt;'Etiquette Speed100'!N407,"X","")</f>
        <v/>
      </c>
      <c r="B413" s="291"/>
      <c r="C413" s="952" t="s">
        <v>68</v>
      </c>
      <c r="D413" s="952"/>
      <c r="E413" s="866" t="s">
        <v>69</v>
      </c>
      <c r="F413" s="866"/>
      <c r="G413" s="951">
        <f ca="1">OFFSET('Séries-Speed100'!$A$11,B407,2)</f>
        <v>0.55555555555555547</v>
      </c>
      <c r="H413" s="951"/>
      <c r="I413" s="951"/>
      <c r="J413" s="951"/>
      <c r="K413" s="293"/>
      <c r="M413" s="521"/>
      <c r="N413" s="291"/>
      <c r="O413" s="952" t="s">
        <v>68</v>
      </c>
      <c r="P413" s="952"/>
      <c r="Q413" s="866" t="s">
        <v>69</v>
      </c>
      <c r="R413" s="866"/>
      <c r="S413" s="951" t="str">
        <f ca="1">OFFSET('Séries-Speed100'!$A$11,N407,2)</f>
        <v/>
      </c>
      <c r="T413" s="951"/>
      <c r="U413" s="951"/>
      <c r="V413" s="951"/>
      <c r="W413" s="293"/>
    </row>
    <row r="414" spans="1:23" ht="18.75" x14ac:dyDescent="0.3">
      <c r="A414" s="138" t="str">
        <f>IF(COUNT('Séries-Speed100'!$A$11:$A$50)&gt;'Etiquette Speed100'!N407,"X","")</f>
        <v/>
      </c>
      <c r="B414" s="291"/>
      <c r="C414" s="952"/>
      <c r="D414" s="952"/>
      <c r="E414" s="866" t="s">
        <v>70</v>
      </c>
      <c r="F414" s="866"/>
      <c r="G414" s="951">
        <f ca="1">OFFSET('Séries-Speed100'!$A$11,B407,3)</f>
        <v>0.57638888888888884</v>
      </c>
      <c r="H414" s="951"/>
      <c r="I414" s="951"/>
      <c r="J414" s="951"/>
      <c r="K414" s="293"/>
      <c r="M414" s="521"/>
      <c r="N414" s="291"/>
      <c r="O414" s="952"/>
      <c r="P414" s="952"/>
      <c r="Q414" s="866" t="s">
        <v>70</v>
      </c>
      <c r="R414" s="866"/>
      <c r="S414" s="951" t="str">
        <f ca="1">OFFSET('Séries-Speed100'!$A$11,N407,3)</f>
        <v/>
      </c>
      <c r="T414" s="951"/>
      <c r="U414" s="951"/>
      <c r="V414" s="951"/>
      <c r="W414" s="293"/>
    </row>
    <row r="415" spans="1:23" ht="18.75" x14ac:dyDescent="0.3">
      <c r="A415" s="138" t="str">
        <f>IF(COUNT('Séries-Speed100'!$A$11:$A$50)&gt;'Etiquette Speed100'!N407,"X","")</f>
        <v/>
      </c>
      <c r="B415" s="291"/>
      <c r="C415" s="952"/>
      <c r="D415" s="952"/>
      <c r="E415" s="866" t="s">
        <v>257</v>
      </c>
      <c r="F415" s="866"/>
      <c r="G415" s="951">
        <f ca="1">OFFSET('Séries-Speed100'!$A$11,B407,4)</f>
        <v>0.57708333333333328</v>
      </c>
      <c r="H415" s="951"/>
      <c r="I415" s="951"/>
      <c r="J415" s="951"/>
      <c r="K415" s="293"/>
      <c r="M415" s="521"/>
      <c r="N415" s="291"/>
      <c r="O415" s="952"/>
      <c r="P415" s="952"/>
      <c r="Q415" s="866" t="s">
        <v>257</v>
      </c>
      <c r="R415" s="866"/>
      <c r="S415" s="951" t="str">
        <f ca="1">OFFSET('Séries-Speed100'!$A$11,N407,4)</f>
        <v/>
      </c>
      <c r="T415" s="951"/>
      <c r="U415" s="951"/>
      <c r="V415" s="951"/>
      <c r="W415" s="293"/>
    </row>
    <row r="416" spans="1:23" ht="21" x14ac:dyDescent="0.35">
      <c r="A416" s="138" t="str">
        <f>IF(COUNT('Séries-Speed100'!$A$11:$A$50)&gt;'Etiquette Speed100'!N407,"X","")</f>
        <v/>
      </c>
      <c r="B416" s="291"/>
      <c r="C416" s="952"/>
      <c r="D416" s="952"/>
      <c r="E416" s="866" t="s">
        <v>71</v>
      </c>
      <c r="F416" s="866"/>
      <c r="G416" s="947">
        <f ca="1">OFFSET('Séries-Speed100'!$A$11,B407,5)</f>
        <v>0.57847222222222217</v>
      </c>
      <c r="H416" s="947"/>
      <c r="I416" s="947"/>
      <c r="J416" s="947"/>
      <c r="K416" s="293"/>
      <c r="M416" s="521"/>
      <c r="N416" s="291"/>
      <c r="O416" s="952"/>
      <c r="P416" s="952"/>
      <c r="Q416" s="866" t="s">
        <v>71</v>
      </c>
      <c r="R416" s="866"/>
      <c r="S416" s="947" t="str">
        <f ca="1">OFFSET('Séries-Speed100'!$A$11,N407,5)</f>
        <v/>
      </c>
      <c r="T416" s="947"/>
      <c r="U416" s="947"/>
      <c r="V416" s="947"/>
      <c r="W416" s="293"/>
    </row>
    <row r="417" spans="1:23" ht="21" x14ac:dyDescent="0.35">
      <c r="A417" s="138" t="str">
        <f>IF(COUNT('Séries-Speed100'!$A$11:$A$50)&gt;'Etiquette Speed100'!N407,"X","")</f>
        <v/>
      </c>
      <c r="B417" s="291"/>
      <c r="C417" s="931" t="s">
        <v>248</v>
      </c>
      <c r="D417" s="931"/>
      <c r="E417" s="948" t="str">
        <f ca="1">IF(E408="","",IF(OR(E408="DWF",E408="DNF"),"Distance","Temps"))</f>
        <v>Temps</v>
      </c>
      <c r="F417" s="948"/>
      <c r="G417" s="525">
        <f ca="1">OFFSET('Séries-Speed100'!$A$11,B407,18)</f>
        <v>0</v>
      </c>
      <c r="H417" s="524" t="str">
        <f ca="1">OFFSET('Séries-Speed100'!$A$11,B407,19)</f>
        <v>mn</v>
      </c>
      <c r="I417" s="526">
        <f ca="1">OFFSET('Séries-Speed100'!$A$11,B407,20)</f>
        <v>45</v>
      </c>
      <c r="J417" s="524" t="str">
        <f ca="1">OFFSET('Séries-Speed100'!$A$11,B407,21)</f>
        <v>s</v>
      </c>
      <c r="K417" s="293"/>
      <c r="M417" s="521"/>
      <c r="N417" s="291"/>
      <c r="O417" s="931" t="s">
        <v>248</v>
      </c>
      <c r="P417" s="931"/>
      <c r="Q417" s="948" t="str">
        <f ca="1">IF(Q408="","",IF(OR(Q408="DWF",Q408="DNF"),"Distance","Temps"))</f>
        <v/>
      </c>
      <c r="R417" s="948"/>
      <c r="S417" s="525" t="str">
        <f ca="1">OFFSET('Séries-Speed100'!$A$11,N407,18)</f>
        <v/>
      </c>
      <c r="T417" s="524" t="str">
        <f ca="1">OFFSET('Séries-Speed100'!$A$11,N407,19)</f>
        <v/>
      </c>
      <c r="U417" s="526" t="str">
        <f ca="1">OFFSET('Séries-Speed100'!$A$11,N407,20)</f>
        <v/>
      </c>
      <c r="V417" s="524" t="str">
        <f ca="1">OFFSET('Séries-Speed100'!$A$11,N407,21)</f>
        <v/>
      </c>
      <c r="W417" s="293"/>
    </row>
    <row r="418" spans="1:23" ht="18.75" x14ac:dyDescent="0.3">
      <c r="A418" s="138" t="str">
        <f>IF(COUNT('Séries-Speed100'!$A$11:$A$50)&gt;'Etiquette Speed100'!N407,"X","")</f>
        <v/>
      </c>
      <c r="B418" s="291"/>
      <c r="C418" s="931"/>
      <c r="D418" s="931"/>
      <c r="E418" s="933" t="s">
        <v>273</v>
      </c>
      <c r="F418" s="514" t="s">
        <v>271</v>
      </c>
      <c r="G418" s="528" t="str">
        <f ca="1">OFFSET('Séries-Speed100'!$A$11,B407,14)</f>
        <v>0</v>
      </c>
      <c r="H418" s="529" t="str">
        <f ca="1">OFFSET('Séries-Speed100'!$A$11,B407,15)</f>
        <v>mn</v>
      </c>
      <c r="I418" s="528">
        <f ca="1">OFFSET('Séries-Speed100'!$A$11,B407,16)</f>
        <v>35</v>
      </c>
      <c r="J418" s="529" t="str">
        <f ca="1">OFFSET('Séries-Speed100'!$A$11,B407,17)</f>
        <v>s</v>
      </c>
      <c r="K418" s="293"/>
      <c r="M418" s="521"/>
      <c r="N418" s="291"/>
      <c r="O418" s="931"/>
      <c r="P418" s="931"/>
      <c r="Q418" s="933" t="s">
        <v>273</v>
      </c>
      <c r="R418" s="514" t="s">
        <v>271</v>
      </c>
      <c r="S418" s="528" t="str">
        <f ca="1">OFFSET('Séries-Speed100'!$A$11,N407,14)</f>
        <v/>
      </c>
      <c r="T418" s="529" t="str">
        <f ca="1">OFFSET('Séries-Speed100'!$A$11,N407,15)</f>
        <v/>
      </c>
      <c r="U418" s="528" t="str">
        <f ca="1">OFFSET('Séries-Speed100'!$A$11,N407,16)</f>
        <v/>
      </c>
      <c r="V418" s="529" t="str">
        <f ca="1">OFFSET('Séries-Speed100'!$A$11,N407,17)</f>
        <v/>
      </c>
      <c r="W418" s="293"/>
    </row>
    <row r="419" spans="1:23" ht="18.75" x14ac:dyDescent="0.3">
      <c r="A419" s="138" t="str">
        <f>IF(COUNT('Séries-Speed100'!$A$11:$A$50)&gt;'Etiquette Speed100'!N407,"X","")</f>
        <v/>
      </c>
      <c r="B419" s="291"/>
      <c r="C419" s="931"/>
      <c r="D419" s="931"/>
      <c r="E419" s="933"/>
      <c r="F419" s="514" t="s">
        <v>272</v>
      </c>
      <c r="G419" s="528" t="str">
        <f ca="1">OFFSET('Séries-Speed100'!$A$11,B407,22)</f>
        <v>1</v>
      </c>
      <c r="H419" s="529" t="str">
        <f ca="1">OFFSET('Séries-Speed100'!$A$11,B407,23)</f>
        <v>mn</v>
      </c>
      <c r="I419" s="528" t="str">
        <f ca="1">OFFSET('Séries-Speed100'!$A$11,B407,24)</f>
        <v>5</v>
      </c>
      <c r="J419" s="529" t="str">
        <f ca="1">OFFSET('Séries-Speed100'!$A$11,B407,25)</f>
        <v>s</v>
      </c>
      <c r="K419" s="293"/>
      <c r="M419" s="521"/>
      <c r="N419" s="291"/>
      <c r="O419" s="931"/>
      <c r="P419" s="931"/>
      <c r="Q419" s="933"/>
      <c r="R419" s="514" t="s">
        <v>272</v>
      </c>
      <c r="S419" s="528" t="str">
        <f ca="1">OFFSET('Séries-Speed100'!$A$11,N407,22)</f>
        <v/>
      </c>
      <c r="T419" s="529" t="str">
        <f ca="1">OFFSET('Séries-Speed100'!$A$11,N407,23)</f>
        <v/>
      </c>
      <c r="U419" s="528" t="str">
        <f ca="1">OFFSET('Séries-Speed100'!$A$11,N407,24)</f>
        <v/>
      </c>
      <c r="V419" s="529" t="str">
        <f ca="1">OFFSET('Séries-Speed100'!$A$11,N407,25)</f>
        <v/>
      </c>
      <c r="W419" s="293"/>
    </row>
    <row r="420" spans="1:23" x14ac:dyDescent="0.25">
      <c r="A420" s="138" t="str">
        <f>IF(COUNT('Séries-Speed100'!$A$11:$A$50)&gt;'Etiquette Speed100'!N407,"X","")</f>
        <v/>
      </c>
      <c r="B420" s="291"/>
      <c r="C420" s="945"/>
      <c r="D420" s="945"/>
      <c r="E420" s="945"/>
      <c r="F420" s="945"/>
      <c r="G420" s="945"/>
      <c r="H420" s="945"/>
      <c r="I420" s="945"/>
      <c r="J420" s="945"/>
      <c r="K420" s="293"/>
      <c r="M420" s="521"/>
      <c r="N420" s="291"/>
      <c r="O420" s="945"/>
      <c r="P420" s="945"/>
      <c r="Q420" s="945"/>
      <c r="R420" s="945"/>
      <c r="S420" s="945"/>
      <c r="T420" s="945"/>
      <c r="U420" s="945"/>
      <c r="V420" s="945"/>
      <c r="W420" s="293"/>
    </row>
    <row r="421" spans="1:23" ht="18.75" x14ac:dyDescent="0.3">
      <c r="A421" s="138" t="str">
        <f>IF(COUNT('Séries-Speed100'!$A$11:$A$50)&gt;'Etiquette Speed100'!N407,"X","")</f>
        <v/>
      </c>
      <c r="B421" s="291"/>
      <c r="C421" s="946" t="s">
        <v>259</v>
      </c>
      <c r="D421" s="946"/>
      <c r="E421" s="946"/>
      <c r="F421" s="946"/>
      <c r="G421" s="946"/>
      <c r="H421" s="946"/>
      <c r="I421" s="946"/>
      <c r="J421" s="946"/>
      <c r="K421" s="293"/>
      <c r="M421" s="521"/>
      <c r="N421" s="291"/>
      <c r="O421" s="946" t="s">
        <v>259</v>
      </c>
      <c r="P421" s="946"/>
      <c r="Q421" s="946"/>
      <c r="R421" s="946"/>
      <c r="S421" s="946"/>
      <c r="T421" s="946"/>
      <c r="U421" s="946"/>
      <c r="V421" s="946"/>
      <c r="W421" s="293"/>
    </row>
    <row r="422" spans="1:23" ht="15.75" thickBot="1" x14ac:dyDescent="0.3">
      <c r="A422" s="138" t="str">
        <f>IF(COUNT('Séries-Speed100'!$A$11:$A$50)&gt;'Etiquette Speed100'!N407,"X","")</f>
        <v/>
      </c>
      <c r="B422" s="291"/>
      <c r="C422" s="945"/>
      <c r="D422" s="945"/>
      <c r="E422" s="945"/>
      <c r="F422" s="945"/>
      <c r="G422" s="945"/>
      <c r="H422" s="945"/>
      <c r="I422" s="945"/>
      <c r="J422" s="945"/>
      <c r="K422" s="293"/>
      <c r="M422" s="521"/>
      <c r="N422" s="291"/>
      <c r="O422" s="945"/>
      <c r="P422" s="945"/>
      <c r="Q422" s="945"/>
      <c r="R422" s="945"/>
      <c r="S422" s="945"/>
      <c r="T422" s="945"/>
      <c r="U422" s="945"/>
      <c r="V422" s="945"/>
      <c r="W422" s="293"/>
    </row>
    <row r="423" spans="1:23" x14ac:dyDescent="0.25">
      <c r="A423" s="138" t="str">
        <f>IF(COUNT('Séries-Speed100'!$A$11:$A$50)&gt;'Etiquette Speed100'!N407,"X","")</f>
        <v/>
      </c>
      <c r="B423" s="291"/>
      <c r="C423" s="976" t="s">
        <v>260</v>
      </c>
      <c r="D423" s="977"/>
      <c r="E423" s="959"/>
      <c r="F423" s="959"/>
      <c r="G423" s="959"/>
      <c r="H423" s="959"/>
      <c r="I423" s="959"/>
      <c r="J423" s="960"/>
      <c r="K423" s="293"/>
      <c r="M423" s="521"/>
      <c r="N423" s="291"/>
      <c r="O423" s="976" t="s">
        <v>260</v>
      </c>
      <c r="P423" s="977"/>
      <c r="Q423" s="959"/>
      <c r="R423" s="959"/>
      <c r="S423" s="959"/>
      <c r="T423" s="959"/>
      <c r="U423" s="959"/>
      <c r="V423" s="960"/>
      <c r="W423" s="293"/>
    </row>
    <row r="424" spans="1:23" x14ac:dyDescent="0.25">
      <c r="A424" s="138" t="str">
        <f>IF(COUNT('Séries-Speed100'!$A$11:$A$50)&gt;'Etiquette Speed100'!N407,"X","")</f>
        <v/>
      </c>
      <c r="B424" s="291"/>
      <c r="C424" s="971"/>
      <c r="D424" s="972"/>
      <c r="E424" s="949"/>
      <c r="F424" s="949"/>
      <c r="G424" s="949"/>
      <c r="H424" s="949"/>
      <c r="I424" s="949"/>
      <c r="J424" s="950"/>
      <c r="K424" s="293"/>
      <c r="M424" s="521"/>
      <c r="N424" s="291"/>
      <c r="O424" s="971"/>
      <c r="P424" s="972"/>
      <c r="Q424" s="949"/>
      <c r="R424" s="949"/>
      <c r="S424" s="949"/>
      <c r="T424" s="949"/>
      <c r="U424" s="949"/>
      <c r="V424" s="950"/>
      <c r="W424" s="293"/>
    </row>
    <row r="425" spans="1:23" ht="15.75" thickBot="1" x14ac:dyDescent="0.3">
      <c r="A425" s="138" t="str">
        <f>IF(COUNT('Séries-Speed100'!$A$11:$A$50)&gt;'Etiquette Speed100'!N407,"X","")</f>
        <v/>
      </c>
      <c r="B425" s="291"/>
      <c r="C425" s="292"/>
      <c r="D425" s="292"/>
      <c r="E425" s="292"/>
      <c r="F425" s="292"/>
      <c r="G425" s="292"/>
      <c r="H425" s="292"/>
      <c r="I425" s="292"/>
      <c r="J425" s="292"/>
      <c r="K425" s="293"/>
      <c r="M425" s="521"/>
      <c r="N425" s="291"/>
      <c r="O425" s="292"/>
      <c r="P425" s="292"/>
      <c r="Q425" s="292"/>
      <c r="R425" s="292"/>
      <c r="S425" s="292"/>
      <c r="T425" s="292"/>
      <c r="U425" s="292"/>
      <c r="V425" s="292"/>
      <c r="W425" s="293"/>
    </row>
    <row r="426" spans="1:23" ht="15" customHeight="1" x14ac:dyDescent="0.25">
      <c r="A426" s="138" t="str">
        <f>IF(COUNT('Séries-Speed100'!$A$11:$A$50)&gt;'Etiquette Speed100'!N407,"X","")</f>
        <v/>
      </c>
      <c r="B426" s="291"/>
      <c r="C426" s="894" t="s">
        <v>132</v>
      </c>
      <c r="D426" s="880" t="s">
        <v>133</v>
      </c>
      <c r="E426" s="871"/>
      <c r="F426" s="871"/>
      <c r="G426" s="871"/>
      <c r="H426" s="871"/>
      <c r="I426" s="959"/>
      <c r="J426" s="960"/>
      <c r="K426" s="293"/>
      <c r="M426" s="521"/>
      <c r="N426" s="291"/>
      <c r="O426" s="894" t="s">
        <v>132</v>
      </c>
      <c r="P426" s="880" t="s">
        <v>133</v>
      </c>
      <c r="Q426" s="871"/>
      <c r="R426" s="871"/>
      <c r="S426" s="871"/>
      <c r="T426" s="871"/>
      <c r="U426" s="959"/>
      <c r="V426" s="960"/>
      <c r="W426" s="293"/>
    </row>
    <row r="427" spans="1:23" x14ac:dyDescent="0.25">
      <c r="A427" s="138" t="str">
        <f>IF(COUNT('Séries-Speed100'!$A$11:$A$50)&gt;'Etiquette Speed100'!N407,"X","")</f>
        <v/>
      </c>
      <c r="B427" s="291"/>
      <c r="C427" s="895"/>
      <c r="D427" s="859" t="s">
        <v>134</v>
      </c>
      <c r="E427" s="864"/>
      <c r="F427" s="864"/>
      <c r="G427" s="864"/>
      <c r="H427" s="864"/>
      <c r="I427" s="949"/>
      <c r="J427" s="950"/>
      <c r="K427" s="293"/>
      <c r="M427" s="521"/>
      <c r="N427" s="291"/>
      <c r="O427" s="895"/>
      <c r="P427" s="859" t="s">
        <v>134</v>
      </c>
      <c r="Q427" s="864"/>
      <c r="R427" s="864"/>
      <c r="S427" s="864"/>
      <c r="T427" s="864"/>
      <c r="U427" s="949"/>
      <c r="V427" s="950"/>
      <c r="W427" s="293"/>
    </row>
    <row r="428" spans="1:23" x14ac:dyDescent="0.25">
      <c r="A428" s="138" t="str">
        <f>IF(COUNT('Séries-Speed100'!$A$11:$A$50)&gt;'Etiquette Speed100'!N407,"X","")</f>
        <v/>
      </c>
      <c r="B428" s="291"/>
      <c r="C428" s="895"/>
      <c r="D428" s="859" t="s">
        <v>135</v>
      </c>
      <c r="E428" s="864"/>
      <c r="F428" s="864"/>
      <c r="G428" s="864"/>
      <c r="H428" s="864"/>
      <c r="I428" s="949"/>
      <c r="J428" s="950"/>
      <c r="K428" s="293"/>
      <c r="M428" s="521"/>
      <c r="N428" s="291"/>
      <c r="O428" s="895"/>
      <c r="P428" s="859" t="s">
        <v>135</v>
      </c>
      <c r="Q428" s="864"/>
      <c r="R428" s="864"/>
      <c r="S428" s="864"/>
      <c r="T428" s="864"/>
      <c r="U428" s="949"/>
      <c r="V428" s="950"/>
      <c r="W428" s="293"/>
    </row>
    <row r="429" spans="1:23" x14ac:dyDescent="0.25">
      <c r="A429" s="138" t="str">
        <f>IF(COUNT('Séries-Speed100'!$A$11:$A$50)&gt;'Etiquette Speed100'!N407,"X","")</f>
        <v/>
      </c>
      <c r="B429" s="291"/>
      <c r="C429" s="895"/>
      <c r="D429" s="859" t="s">
        <v>136</v>
      </c>
      <c r="E429" s="864"/>
      <c r="F429" s="864"/>
      <c r="G429" s="864"/>
      <c r="H429" s="864"/>
      <c r="I429" s="949"/>
      <c r="J429" s="950"/>
      <c r="K429" s="293"/>
      <c r="M429" s="521"/>
      <c r="N429" s="291"/>
      <c r="O429" s="895"/>
      <c r="P429" s="859" t="s">
        <v>136</v>
      </c>
      <c r="Q429" s="864"/>
      <c r="R429" s="864"/>
      <c r="S429" s="864"/>
      <c r="T429" s="864"/>
      <c r="U429" s="949"/>
      <c r="V429" s="950"/>
      <c r="W429" s="293"/>
    </row>
    <row r="430" spans="1:23" x14ac:dyDescent="0.25">
      <c r="A430" s="138" t="str">
        <f>IF(COUNT('Séries-Speed100'!$A$11:$A$50)&gt;'Etiquette Speed100'!N407,"X","")</f>
        <v/>
      </c>
      <c r="B430" s="291"/>
      <c r="C430" s="895"/>
      <c r="D430" s="859" t="s">
        <v>137</v>
      </c>
      <c r="E430" s="864"/>
      <c r="F430" s="864"/>
      <c r="G430" s="864"/>
      <c r="H430" s="864"/>
      <c r="I430" s="949"/>
      <c r="J430" s="950"/>
      <c r="K430" s="293"/>
      <c r="M430" s="521"/>
      <c r="N430" s="291"/>
      <c r="O430" s="895"/>
      <c r="P430" s="859" t="s">
        <v>137</v>
      </c>
      <c r="Q430" s="864"/>
      <c r="R430" s="864"/>
      <c r="S430" s="864"/>
      <c r="T430" s="864"/>
      <c r="U430" s="949"/>
      <c r="V430" s="950"/>
      <c r="W430" s="293"/>
    </row>
    <row r="431" spans="1:23" x14ac:dyDescent="0.25">
      <c r="A431" s="138" t="str">
        <f>IF(COUNT('Séries-Speed100'!$A$11:$A$50)&gt;'Etiquette Speed100'!N407,"X","")</f>
        <v/>
      </c>
      <c r="B431" s="291"/>
      <c r="C431" s="895"/>
      <c r="D431" s="967" t="s">
        <v>138</v>
      </c>
      <c r="E431" s="968"/>
      <c r="F431" s="968"/>
      <c r="G431" s="968"/>
      <c r="H431" s="968"/>
      <c r="I431" s="949"/>
      <c r="J431" s="950"/>
      <c r="K431" s="293"/>
      <c r="M431" s="521"/>
      <c r="N431" s="291"/>
      <c r="O431" s="895"/>
      <c r="P431" s="967" t="s">
        <v>138</v>
      </c>
      <c r="Q431" s="968"/>
      <c r="R431" s="968"/>
      <c r="S431" s="968"/>
      <c r="T431" s="968"/>
      <c r="U431" s="949"/>
      <c r="V431" s="950"/>
      <c r="W431" s="293"/>
    </row>
    <row r="432" spans="1:23" ht="15" customHeight="1" thickBot="1" x14ac:dyDescent="0.3">
      <c r="A432" s="138" t="str">
        <f>IF(COUNT('Séries-Speed100'!$A$11:$A$50)&gt;'Etiquette Speed100'!N407,"X","")</f>
        <v/>
      </c>
      <c r="B432" s="291"/>
      <c r="C432" s="896"/>
      <c r="D432" s="1055" t="s">
        <v>274</v>
      </c>
      <c r="E432" s="1056"/>
      <c r="F432" s="1056"/>
      <c r="G432" s="1056"/>
      <c r="H432" s="967"/>
      <c r="I432" s="1057"/>
      <c r="J432" s="1058"/>
      <c r="K432" s="293"/>
      <c r="M432" s="521"/>
      <c r="N432" s="291"/>
      <c r="O432" s="896"/>
      <c r="P432" s="1055" t="s">
        <v>274</v>
      </c>
      <c r="Q432" s="1056"/>
      <c r="R432" s="1056"/>
      <c r="S432" s="1056"/>
      <c r="T432" s="967"/>
      <c r="U432" s="1057"/>
      <c r="V432" s="1058"/>
      <c r="W432" s="293"/>
    </row>
    <row r="433" spans="1:23" x14ac:dyDescent="0.25">
      <c r="A433" s="138" t="str">
        <f>IF(COUNT('Séries-Speed100'!$A$11:$A$50)&gt;'Etiquette Speed100'!N407,"X","")</f>
        <v/>
      </c>
      <c r="B433" s="291"/>
      <c r="C433" s="894" t="s">
        <v>145</v>
      </c>
      <c r="D433" s="1053" t="s">
        <v>146</v>
      </c>
      <c r="E433" s="1054"/>
      <c r="F433" s="1054"/>
      <c r="G433" s="1054"/>
      <c r="H433" s="1054"/>
      <c r="I433" s="959"/>
      <c r="J433" s="960"/>
      <c r="K433" s="293"/>
      <c r="M433" s="521"/>
      <c r="N433" s="291"/>
      <c r="O433" s="894" t="s">
        <v>145</v>
      </c>
      <c r="P433" s="1053" t="s">
        <v>146</v>
      </c>
      <c r="Q433" s="1054"/>
      <c r="R433" s="1054"/>
      <c r="S433" s="1054"/>
      <c r="T433" s="1054"/>
      <c r="U433" s="959"/>
      <c r="V433" s="960"/>
      <c r="W433" s="293"/>
    </row>
    <row r="434" spans="1:23" x14ac:dyDescent="0.25">
      <c r="A434" s="138" t="str">
        <f>IF(COUNT('Séries-Speed100'!$A$11:$A$50)&gt;'Etiquette Speed100'!N407,"X","")</f>
        <v/>
      </c>
      <c r="B434" s="291"/>
      <c r="C434" s="895"/>
      <c r="D434" s="1048" t="s">
        <v>147</v>
      </c>
      <c r="E434" s="1049"/>
      <c r="F434" s="1049"/>
      <c r="G434" s="1049"/>
      <c r="H434" s="1050"/>
      <c r="I434" s="949"/>
      <c r="J434" s="950"/>
      <c r="K434" s="293"/>
      <c r="M434" s="521"/>
      <c r="N434" s="291"/>
      <c r="O434" s="895"/>
      <c r="P434" s="1048" t="s">
        <v>147</v>
      </c>
      <c r="Q434" s="1049"/>
      <c r="R434" s="1049"/>
      <c r="S434" s="1049"/>
      <c r="T434" s="1050"/>
      <c r="U434" s="949"/>
      <c r="V434" s="950"/>
      <c r="W434" s="293"/>
    </row>
    <row r="435" spans="1:23" x14ac:dyDescent="0.25">
      <c r="A435" s="138" t="str">
        <f>IF(COUNT('Séries-Speed100'!$A$11:$A$50)&gt;'Etiquette Speed100'!N407,"X","")</f>
        <v/>
      </c>
      <c r="B435" s="291"/>
      <c r="C435" s="895"/>
      <c r="D435" s="1048" t="s">
        <v>148</v>
      </c>
      <c r="E435" s="1049"/>
      <c r="F435" s="1049"/>
      <c r="G435" s="1049"/>
      <c r="H435" s="1050"/>
      <c r="I435" s="949"/>
      <c r="J435" s="950"/>
      <c r="K435" s="293"/>
      <c r="M435" s="521"/>
      <c r="N435" s="291"/>
      <c r="O435" s="895"/>
      <c r="P435" s="1048" t="s">
        <v>148</v>
      </c>
      <c r="Q435" s="1049"/>
      <c r="R435" s="1049"/>
      <c r="S435" s="1049"/>
      <c r="T435" s="1050"/>
      <c r="U435" s="949"/>
      <c r="V435" s="950"/>
      <c r="W435" s="293"/>
    </row>
    <row r="436" spans="1:23" x14ac:dyDescent="0.25">
      <c r="A436" s="138" t="str">
        <f>IF(COUNT('Séries-Speed100'!$A$11:$A$50)&gt;'Etiquette Speed100'!N407,"X","")</f>
        <v/>
      </c>
      <c r="B436" s="291"/>
      <c r="C436" s="895"/>
      <c r="D436" s="1048" t="s">
        <v>149</v>
      </c>
      <c r="E436" s="1049"/>
      <c r="F436" s="1049"/>
      <c r="G436" s="1049"/>
      <c r="H436" s="1050"/>
      <c r="I436" s="949"/>
      <c r="J436" s="950"/>
      <c r="K436" s="293"/>
      <c r="M436" s="521"/>
      <c r="N436" s="291"/>
      <c r="O436" s="895"/>
      <c r="P436" s="1048" t="s">
        <v>149</v>
      </c>
      <c r="Q436" s="1049"/>
      <c r="R436" s="1049"/>
      <c r="S436" s="1049"/>
      <c r="T436" s="1050"/>
      <c r="U436" s="949"/>
      <c r="V436" s="950"/>
      <c r="W436" s="293"/>
    </row>
    <row r="437" spans="1:23" x14ac:dyDescent="0.25">
      <c r="A437" s="138" t="str">
        <f>IF(COUNT('Séries-Speed100'!$A$11:$A$50)&gt;'Etiquette Speed100'!N407,"X","")</f>
        <v/>
      </c>
      <c r="B437" s="291"/>
      <c r="C437" s="895"/>
      <c r="D437" s="1048" t="s">
        <v>150</v>
      </c>
      <c r="E437" s="1049"/>
      <c r="F437" s="1049"/>
      <c r="G437" s="1049"/>
      <c r="H437" s="1050"/>
      <c r="I437" s="949"/>
      <c r="J437" s="950"/>
      <c r="K437" s="293"/>
      <c r="M437" s="521"/>
      <c r="N437" s="291"/>
      <c r="O437" s="895"/>
      <c r="P437" s="1048" t="s">
        <v>150</v>
      </c>
      <c r="Q437" s="1049"/>
      <c r="R437" s="1049"/>
      <c r="S437" s="1049"/>
      <c r="T437" s="1050"/>
      <c r="U437" s="949"/>
      <c r="V437" s="950"/>
      <c r="W437" s="293"/>
    </row>
    <row r="438" spans="1:23" x14ac:dyDescent="0.25">
      <c r="A438" s="138" t="str">
        <f>IF(COUNT('Séries-Speed100'!$A$11:$A$50)&gt;'Etiquette Speed100'!N407,"X","")</f>
        <v/>
      </c>
      <c r="B438" s="291"/>
      <c r="C438" s="895"/>
      <c r="D438" s="1048" t="s">
        <v>151</v>
      </c>
      <c r="E438" s="1049"/>
      <c r="F438" s="1049"/>
      <c r="G438" s="1049"/>
      <c r="H438" s="1050"/>
      <c r="I438" s="949"/>
      <c r="J438" s="950"/>
      <c r="K438" s="293"/>
      <c r="M438" s="521"/>
      <c r="N438" s="291"/>
      <c r="O438" s="895"/>
      <c r="P438" s="1048" t="s">
        <v>151</v>
      </c>
      <c r="Q438" s="1049"/>
      <c r="R438" s="1049"/>
      <c r="S438" s="1049"/>
      <c r="T438" s="1050"/>
      <c r="U438" s="949"/>
      <c r="V438" s="950"/>
      <c r="W438" s="293"/>
    </row>
    <row r="439" spans="1:23" ht="15" customHeight="1" thickBot="1" x14ac:dyDescent="0.3">
      <c r="A439" s="138" t="str">
        <f>IF(COUNT('Séries-Speed100'!$A$11:$A$50)&gt;'Etiquette Speed100'!N407,"X","")</f>
        <v/>
      </c>
      <c r="B439" s="291"/>
      <c r="C439" s="896"/>
      <c r="D439" s="1045" t="s">
        <v>152</v>
      </c>
      <c r="E439" s="1046"/>
      <c r="F439" s="1046"/>
      <c r="G439" s="1046"/>
      <c r="H439" s="1047"/>
      <c r="I439" s="954"/>
      <c r="J439" s="955"/>
      <c r="K439" s="293"/>
      <c r="M439" s="521"/>
      <c r="N439" s="291"/>
      <c r="O439" s="896"/>
      <c r="P439" s="1045" t="s">
        <v>152</v>
      </c>
      <c r="Q439" s="1046"/>
      <c r="R439" s="1046"/>
      <c r="S439" s="1046"/>
      <c r="T439" s="1047"/>
      <c r="U439" s="954"/>
      <c r="V439" s="955"/>
      <c r="W439" s="293"/>
    </row>
    <row r="440" spans="1:23" ht="15" customHeight="1" x14ac:dyDescent="0.25">
      <c r="A440" s="138" t="str">
        <f>IF(COUNT('Séries-Speed100'!$A$11:$A$50)&gt;'Etiquette Speed100'!N407,"X","")</f>
        <v/>
      </c>
      <c r="B440" s="291"/>
      <c r="C440" s="894" t="s">
        <v>126</v>
      </c>
      <c r="D440" s="1051" t="s">
        <v>128</v>
      </c>
      <c r="E440" s="1052"/>
      <c r="F440" s="963"/>
      <c r="G440" s="278" t="s">
        <v>266</v>
      </c>
      <c r="H440" s="278"/>
      <c r="I440" s="965"/>
      <c r="J440" s="966"/>
      <c r="K440" s="293"/>
      <c r="M440" s="521"/>
      <c r="N440" s="291"/>
      <c r="O440" s="894" t="s">
        <v>126</v>
      </c>
      <c r="P440" s="1051" t="s">
        <v>128</v>
      </c>
      <c r="Q440" s="1052"/>
      <c r="R440" s="963"/>
      <c r="S440" s="278" t="s">
        <v>266</v>
      </c>
      <c r="T440" s="278"/>
      <c r="U440" s="965"/>
      <c r="V440" s="966"/>
      <c r="W440" s="293"/>
    </row>
    <row r="441" spans="1:23" x14ac:dyDescent="0.25">
      <c r="A441" s="138" t="str">
        <f>IF(COUNT('Séries-Speed100'!$A$11:$A$50)&gt;'Etiquette Speed100'!N407,"X","")</f>
        <v/>
      </c>
      <c r="B441" s="291"/>
      <c r="C441" s="895"/>
      <c r="D441" s="857" t="s">
        <v>264</v>
      </c>
      <c r="E441" s="858"/>
      <c r="F441" s="859"/>
      <c r="G441" s="110" t="s">
        <v>265</v>
      </c>
      <c r="H441" s="110"/>
      <c r="I441" s="949"/>
      <c r="J441" s="950"/>
      <c r="K441" s="293"/>
      <c r="M441" s="521"/>
      <c r="N441" s="291"/>
      <c r="O441" s="895"/>
      <c r="P441" s="857" t="s">
        <v>264</v>
      </c>
      <c r="Q441" s="858"/>
      <c r="R441" s="859"/>
      <c r="S441" s="110" t="s">
        <v>265</v>
      </c>
      <c r="T441" s="110"/>
      <c r="U441" s="949"/>
      <c r="V441" s="950"/>
      <c r="W441" s="293"/>
    </row>
    <row r="442" spans="1:23" ht="15.75" thickBot="1" x14ac:dyDescent="0.3">
      <c r="A442" s="138" t="str">
        <f>IF(COUNT('Séries-Speed100'!$A$11:$A$50)&gt;'Etiquette Speed100'!N407,"X","")</f>
        <v/>
      </c>
      <c r="B442" s="291"/>
      <c r="C442" s="896"/>
      <c r="D442" s="512" t="s">
        <v>268</v>
      </c>
      <c r="E442" s="517"/>
      <c r="F442" s="517"/>
      <c r="G442" s="3" t="s">
        <v>164</v>
      </c>
      <c r="H442" s="3"/>
      <c r="I442" s="954"/>
      <c r="J442" s="955"/>
      <c r="K442" s="293"/>
      <c r="M442" s="521"/>
      <c r="N442" s="291"/>
      <c r="O442" s="896"/>
      <c r="P442" s="512" t="s">
        <v>268</v>
      </c>
      <c r="Q442" s="517"/>
      <c r="R442" s="517"/>
      <c r="S442" s="3" t="s">
        <v>164</v>
      </c>
      <c r="T442" s="3"/>
      <c r="U442" s="954"/>
      <c r="V442" s="955"/>
      <c r="W442" s="293"/>
    </row>
    <row r="443" spans="1:23" ht="15.75" thickBot="1" x14ac:dyDescent="0.3">
      <c r="A443" s="138" t="str">
        <f>IF(COUNT('Séries-Speed100'!$A$11:$A$50)&gt;'Etiquette Speed100'!N407,"X","")</f>
        <v/>
      </c>
      <c r="B443" s="291"/>
      <c r="C443" s="292"/>
      <c r="D443" s="292"/>
      <c r="E443" s="292"/>
      <c r="F443" s="292"/>
      <c r="G443" s="292"/>
      <c r="H443" s="292"/>
      <c r="I443" s="292"/>
      <c r="J443" s="292"/>
      <c r="K443" s="293"/>
      <c r="M443" s="521"/>
      <c r="N443" s="291"/>
      <c r="O443" s="292"/>
      <c r="P443" s="292"/>
      <c r="Q443" s="292"/>
      <c r="R443" s="292"/>
      <c r="S443" s="292"/>
      <c r="T443" s="292"/>
      <c r="U443" s="292"/>
      <c r="V443" s="292"/>
      <c r="W443" s="293"/>
    </row>
    <row r="444" spans="1:23" ht="18.75" x14ac:dyDescent="0.3">
      <c r="A444" s="138" t="str">
        <f>IF(COUNT('Séries-Speed100'!$A$11:$A$50)&gt;'Etiquette Speed100'!N407,"X","")</f>
        <v/>
      </c>
      <c r="B444" s="291"/>
      <c r="C444" s="901" t="s">
        <v>269</v>
      </c>
      <c r="D444" s="902"/>
      <c r="E444" s="902"/>
      <c r="F444" s="902"/>
      <c r="G444" s="902"/>
      <c r="H444" s="902"/>
      <c r="I444" s="902"/>
      <c r="J444" s="903"/>
      <c r="K444" s="293"/>
      <c r="M444" s="521"/>
      <c r="N444" s="291"/>
      <c r="O444" s="901" t="s">
        <v>269</v>
      </c>
      <c r="P444" s="902"/>
      <c r="Q444" s="902"/>
      <c r="R444" s="902"/>
      <c r="S444" s="902"/>
      <c r="T444" s="902"/>
      <c r="U444" s="902"/>
      <c r="V444" s="903"/>
      <c r="W444" s="293"/>
    </row>
    <row r="445" spans="1:23" x14ac:dyDescent="0.25">
      <c r="A445" s="138" t="str">
        <f>IF(COUNT('Séries-Speed100'!$A$11:$A$50)&gt;'Etiquette Speed100'!N407,"X","")</f>
        <v/>
      </c>
      <c r="B445" s="291"/>
      <c r="C445" s="904"/>
      <c r="D445" s="905"/>
      <c r="E445" s="905"/>
      <c r="F445" s="905"/>
      <c r="G445" s="905"/>
      <c r="H445" s="905"/>
      <c r="I445" s="905"/>
      <c r="J445" s="906"/>
      <c r="K445" s="293"/>
      <c r="M445" s="521"/>
      <c r="N445" s="291"/>
      <c r="O445" s="904"/>
      <c r="P445" s="905"/>
      <c r="Q445" s="905"/>
      <c r="R445" s="905"/>
      <c r="S445" s="905"/>
      <c r="T445" s="905"/>
      <c r="U445" s="905"/>
      <c r="V445" s="906"/>
      <c r="W445" s="293"/>
    </row>
    <row r="446" spans="1:23" x14ac:dyDescent="0.25">
      <c r="A446" s="138" t="str">
        <f>IF(COUNT('Séries-Speed100'!$A$11:$A$50)&gt;'Etiquette Speed100'!N407,"X","")</f>
        <v/>
      </c>
      <c r="B446" s="291"/>
      <c r="C446" s="907"/>
      <c r="D446" s="908"/>
      <c r="E446" s="908"/>
      <c r="F446" s="908"/>
      <c r="G446" s="908"/>
      <c r="H446" s="908"/>
      <c r="I446" s="908"/>
      <c r="J446" s="909"/>
      <c r="K446" s="293"/>
      <c r="M446" s="521"/>
      <c r="N446" s="291"/>
      <c r="O446" s="907"/>
      <c r="P446" s="908"/>
      <c r="Q446" s="908"/>
      <c r="R446" s="908"/>
      <c r="S446" s="908"/>
      <c r="T446" s="908"/>
      <c r="U446" s="908"/>
      <c r="V446" s="909"/>
      <c r="W446" s="293"/>
    </row>
    <row r="447" spans="1:23" x14ac:dyDescent="0.25">
      <c r="A447" s="138" t="str">
        <f>IF(COUNT('Séries-Speed100'!$A$11:$A$50)&gt;'Etiquette Speed100'!N407,"X","")</f>
        <v/>
      </c>
      <c r="B447" s="291"/>
      <c r="C447" s="907"/>
      <c r="D447" s="908"/>
      <c r="E447" s="908"/>
      <c r="F447" s="908"/>
      <c r="G447" s="908"/>
      <c r="H447" s="908"/>
      <c r="I447" s="908"/>
      <c r="J447" s="909"/>
      <c r="K447" s="293"/>
      <c r="M447" s="521"/>
      <c r="N447" s="291"/>
      <c r="O447" s="907"/>
      <c r="P447" s="908"/>
      <c r="Q447" s="908"/>
      <c r="R447" s="908"/>
      <c r="S447" s="908"/>
      <c r="T447" s="908"/>
      <c r="U447" s="908"/>
      <c r="V447" s="909"/>
      <c r="W447" s="293"/>
    </row>
    <row r="448" spans="1:23" ht="15.75" thickBot="1" x14ac:dyDescent="0.3">
      <c r="A448" s="138" t="str">
        <f>IF(COUNT('Séries-Speed100'!$A$11:$A$50)&gt;'Etiquette Speed100'!N407,"X","")</f>
        <v/>
      </c>
      <c r="B448" s="291"/>
      <c r="C448" s="910"/>
      <c r="D448" s="911"/>
      <c r="E448" s="911"/>
      <c r="F448" s="911"/>
      <c r="G448" s="911"/>
      <c r="H448" s="911"/>
      <c r="I448" s="911"/>
      <c r="J448" s="912"/>
      <c r="K448" s="293"/>
      <c r="M448" s="521"/>
      <c r="N448" s="291"/>
      <c r="O448" s="910"/>
      <c r="P448" s="911"/>
      <c r="Q448" s="911"/>
      <c r="R448" s="911"/>
      <c r="S448" s="911"/>
      <c r="T448" s="911"/>
      <c r="U448" s="911"/>
      <c r="V448" s="912"/>
      <c r="W448" s="293"/>
    </row>
    <row r="449" spans="1:23" ht="15.75" thickBot="1" x14ac:dyDescent="0.3">
      <c r="A449" s="138" t="str">
        <f>IF(COUNT('Séries-Speed100'!$A$11:$A$50)&gt;'Etiquette Speed100'!N407,"X","")</f>
        <v/>
      </c>
      <c r="B449" s="294"/>
      <c r="C449" s="295"/>
      <c r="D449" s="295"/>
      <c r="E449" s="295"/>
      <c r="F449" s="295"/>
      <c r="G449" s="295"/>
      <c r="H449" s="295"/>
      <c r="I449" s="295"/>
      <c r="J449" s="295"/>
      <c r="K449" s="296"/>
      <c r="M449" s="521"/>
      <c r="N449" s="294"/>
      <c r="O449" s="295"/>
      <c r="P449" s="295"/>
      <c r="Q449" s="295"/>
      <c r="R449" s="295"/>
      <c r="S449" s="295"/>
      <c r="T449" s="295"/>
      <c r="U449" s="295"/>
      <c r="V449" s="295"/>
      <c r="W449" s="296"/>
    </row>
    <row r="450" spans="1:23" ht="15" customHeight="1" x14ac:dyDescent="0.25">
      <c r="A450" s="138" t="str">
        <f>IF(COUNT('Séries-Speed100'!$A$11:$A$50)&gt;'Etiquette Speed100'!N407,"X","")</f>
        <v/>
      </c>
      <c r="B450" s="522"/>
      <c r="C450" s="522"/>
      <c r="D450" s="522"/>
      <c r="E450" s="522"/>
      <c r="F450" s="522"/>
      <c r="G450" s="522"/>
      <c r="H450" s="522"/>
      <c r="I450" s="522"/>
      <c r="J450" s="522"/>
      <c r="K450" s="522"/>
      <c r="L450" s="522"/>
      <c r="M450" s="523"/>
      <c r="N450" s="522"/>
      <c r="O450" s="522"/>
      <c r="P450" s="522"/>
      <c r="Q450" s="522"/>
      <c r="R450" s="522"/>
      <c r="S450" s="522"/>
      <c r="T450" s="522"/>
      <c r="U450" s="522"/>
      <c r="V450" s="522"/>
      <c r="W450" s="522"/>
    </row>
    <row r="451" spans="1:23" ht="15" customHeight="1" thickBot="1" x14ac:dyDescent="0.3">
      <c r="A451" s="138" t="str">
        <f>IF(COUNT('Séries-Speed100'!$A$11:$A$50)&gt;'Etiquette Speed100'!N497,"X","")</f>
        <v/>
      </c>
      <c r="M451" s="521"/>
    </row>
    <row r="452" spans="1:23" x14ac:dyDescent="0.25">
      <c r="A452" s="138" t="str">
        <f>IF(COUNT('Séries-Speed100'!$A$11:$A$50)&gt;'Etiquette Speed100'!N497,"X","")</f>
        <v/>
      </c>
      <c r="B452" s="137">
        <f>N407+1</f>
        <v>20</v>
      </c>
      <c r="C452" s="289"/>
      <c r="D452" s="289"/>
      <c r="E452" s="289"/>
      <c r="F452" s="289"/>
      <c r="G452" s="289"/>
      <c r="H452" s="289"/>
      <c r="I452" s="289"/>
      <c r="J452" s="289"/>
      <c r="K452" s="290"/>
      <c r="M452" s="521"/>
      <c r="N452" s="137">
        <f>B452+1</f>
        <v>21</v>
      </c>
      <c r="O452" s="289"/>
      <c r="P452" s="289"/>
      <c r="Q452" s="289"/>
      <c r="R452" s="289"/>
      <c r="S452" s="289"/>
      <c r="T452" s="289"/>
      <c r="U452" s="289"/>
      <c r="V452" s="289"/>
      <c r="W452" s="290"/>
    </row>
    <row r="453" spans="1:23" ht="23.25" x14ac:dyDescent="0.35">
      <c r="A453" s="138" t="str">
        <f>IF(COUNT('Séries-Speed100'!$A$11:$A$50)&gt;'Etiquette Speed100'!N497,"X","")</f>
        <v/>
      </c>
      <c r="B453" s="291"/>
      <c r="C453" s="931" t="s">
        <v>246</v>
      </c>
      <c r="D453" s="931"/>
      <c r="E453" s="953" t="str">
        <f ca="1">OFFSET('Séries-Speed100'!$A$11,B452,13)</f>
        <v/>
      </c>
      <c r="F453" s="953"/>
      <c r="G453" s="953"/>
      <c r="H453" s="953"/>
      <c r="I453" s="953"/>
      <c r="J453" s="953"/>
      <c r="K453" s="293"/>
      <c r="M453" s="521"/>
      <c r="N453" s="291"/>
      <c r="O453" s="931" t="s">
        <v>246</v>
      </c>
      <c r="P453" s="931"/>
      <c r="Q453" s="953" t="str">
        <f ca="1">OFFSET('Séries-Speed100'!$A$11,N452,13)</f>
        <v/>
      </c>
      <c r="R453" s="953"/>
      <c r="S453" s="953"/>
      <c r="T453" s="953"/>
      <c r="U453" s="953"/>
      <c r="V453" s="953"/>
      <c r="W453" s="293"/>
    </row>
    <row r="454" spans="1:23" x14ac:dyDescent="0.25">
      <c r="A454" s="138" t="str">
        <f>IF(COUNT('Séries-Speed100'!$A$11:$A$50)&gt;'Etiquette Speed100'!N497,"X","")</f>
        <v/>
      </c>
      <c r="B454" s="291"/>
      <c r="C454" s="945"/>
      <c r="D454" s="945"/>
      <c r="E454" s="945"/>
      <c r="F454" s="945"/>
      <c r="G454" s="945"/>
      <c r="H454" s="945"/>
      <c r="I454" s="945"/>
      <c r="J454" s="945"/>
      <c r="K454" s="293"/>
      <c r="M454" s="521"/>
      <c r="N454" s="291"/>
      <c r="O454" s="945"/>
      <c r="P454" s="945"/>
      <c r="Q454" s="945"/>
      <c r="R454" s="945"/>
      <c r="S454" s="945"/>
      <c r="T454" s="945"/>
      <c r="U454" s="945"/>
      <c r="V454" s="945"/>
      <c r="W454" s="293"/>
    </row>
    <row r="455" spans="1:23" ht="21" x14ac:dyDescent="0.35">
      <c r="A455" s="138" t="str">
        <f>IF(COUNT('Séries-Speed100'!$A$11:$A$50)&gt;'Etiquette Speed100'!N497,"X","")</f>
        <v/>
      </c>
      <c r="B455" s="291"/>
      <c r="C455" s="931" t="s">
        <v>39</v>
      </c>
      <c r="D455" s="931"/>
      <c r="E455" s="932" t="str">
        <f ca="1">OFFSET('Séries-Speed100'!$A$11,B452,0)</f>
        <v/>
      </c>
      <c r="F455" s="932"/>
      <c r="G455" s="948" t="s">
        <v>67</v>
      </c>
      <c r="H455" s="948"/>
      <c r="I455" s="932" t="str">
        <f ca="1">OFFSET('Séries-Speed100'!$A$11,B452,6)</f>
        <v/>
      </c>
      <c r="J455" s="932"/>
      <c r="K455" s="293"/>
      <c r="M455" s="521"/>
      <c r="N455" s="291"/>
      <c r="O455" s="931" t="s">
        <v>39</v>
      </c>
      <c r="P455" s="931"/>
      <c r="Q455" s="932" t="str">
        <f ca="1">OFFSET('Séries-Speed100'!$A$11,N452,0)</f>
        <v/>
      </c>
      <c r="R455" s="932"/>
      <c r="S455" s="948" t="s">
        <v>67</v>
      </c>
      <c r="T455" s="948"/>
      <c r="U455" s="932" t="str">
        <f ca="1">OFFSET('Séries-Speed100'!$A$11,N452,6)</f>
        <v/>
      </c>
      <c r="V455" s="932"/>
      <c r="W455" s="293"/>
    </row>
    <row r="456" spans="1:23" ht="23.25" x14ac:dyDescent="0.35">
      <c r="A456" s="138" t="str">
        <f>IF(COUNT('Séries-Speed100'!$A$11:$A$50)&gt;'Etiquette Speed100'!N497,"X","")</f>
        <v/>
      </c>
      <c r="B456" s="291"/>
      <c r="C456" s="931" t="s">
        <v>1</v>
      </c>
      <c r="D456" s="931"/>
      <c r="E456" s="953" t="str">
        <f ca="1">OFFSET('Séries-Speed100'!$A$11,B452,9)</f>
        <v/>
      </c>
      <c r="F456" s="953"/>
      <c r="G456" s="948" t="s">
        <v>2</v>
      </c>
      <c r="H456" s="948"/>
      <c r="I456" s="932" t="str">
        <f ca="1">OFFSET('Séries-Speed100'!$A$11,B452,10)</f>
        <v/>
      </c>
      <c r="J456" s="932"/>
      <c r="K456" s="293"/>
      <c r="M456" s="521"/>
      <c r="N456" s="291"/>
      <c r="O456" s="931" t="s">
        <v>1</v>
      </c>
      <c r="P456" s="931"/>
      <c r="Q456" s="953" t="str">
        <f ca="1">OFFSET('Séries-Speed100'!$A$11,N452,9)</f>
        <v/>
      </c>
      <c r="R456" s="953"/>
      <c r="S456" s="948" t="s">
        <v>2</v>
      </c>
      <c r="T456" s="948"/>
      <c r="U456" s="932" t="str">
        <f ca="1">OFFSET('Séries-Speed100'!$A$11,N452,10)</f>
        <v/>
      </c>
      <c r="V456" s="932"/>
      <c r="W456" s="293"/>
    </row>
    <row r="457" spans="1:23" ht="21" x14ac:dyDescent="0.35">
      <c r="A457" s="138" t="str">
        <f>IF(COUNT('Séries-Speed100'!$A$11:$A$50)&gt;'Etiquette Speed100'!N497,"X","")</f>
        <v/>
      </c>
      <c r="B457" s="291"/>
      <c r="C457" s="520" t="s">
        <v>258</v>
      </c>
      <c r="D457" s="520"/>
      <c r="E457" s="527" t="str">
        <f ca="1">OFFSET('Séries-Speed100'!$A$11,B452,11)</f>
        <v/>
      </c>
      <c r="F457" s="525"/>
      <c r="G457" s="866" t="s">
        <v>270</v>
      </c>
      <c r="H457" s="866"/>
      <c r="I457" s="527" t="str">
        <f ca="1">OFFSET('Séries-Speed100'!$A$11,B452,8)</f>
        <v/>
      </c>
      <c r="J457" s="527"/>
      <c r="K457" s="293"/>
      <c r="M457" s="521"/>
      <c r="N457" s="291"/>
      <c r="O457" s="520" t="s">
        <v>258</v>
      </c>
      <c r="P457" s="520"/>
      <c r="Q457" s="527" t="str">
        <f ca="1">OFFSET('Séries-Speed100'!$A$11,N452,11)</f>
        <v/>
      </c>
      <c r="R457" s="525"/>
      <c r="S457" s="866" t="s">
        <v>270</v>
      </c>
      <c r="T457" s="866"/>
      <c r="U457" s="527" t="str">
        <f ca="1">OFFSET('Séries-Speed100'!$A$11,N452,8)</f>
        <v/>
      </c>
      <c r="V457" s="527"/>
      <c r="W457" s="293"/>
    </row>
    <row r="458" spans="1:23" ht="18.75" x14ac:dyDescent="0.3">
      <c r="A458" s="138" t="str">
        <f>IF(COUNT('Séries-Speed100'!$A$11:$A$50)&gt;'Etiquette Speed100'!N497,"X","")</f>
        <v/>
      </c>
      <c r="B458" s="291"/>
      <c r="C458" s="952" t="s">
        <v>68</v>
      </c>
      <c r="D458" s="952"/>
      <c r="E458" s="866" t="s">
        <v>69</v>
      </c>
      <c r="F458" s="866"/>
      <c r="G458" s="951" t="str">
        <f ca="1">OFFSET('Séries-Speed100'!$A$11,B452,2)</f>
        <v/>
      </c>
      <c r="H458" s="951"/>
      <c r="I458" s="951"/>
      <c r="J458" s="951"/>
      <c r="K458" s="293"/>
      <c r="M458" s="521"/>
      <c r="N458" s="291"/>
      <c r="O458" s="952" t="s">
        <v>68</v>
      </c>
      <c r="P458" s="952"/>
      <c r="Q458" s="866" t="s">
        <v>69</v>
      </c>
      <c r="R458" s="866"/>
      <c r="S458" s="951" t="str">
        <f ca="1">OFFSET('Séries-Speed100'!$A$11,N452,2)</f>
        <v/>
      </c>
      <c r="T458" s="951"/>
      <c r="U458" s="951"/>
      <c r="V458" s="951"/>
      <c r="W458" s="293"/>
    </row>
    <row r="459" spans="1:23" ht="18.75" x14ac:dyDescent="0.3">
      <c r="A459" s="138" t="str">
        <f>IF(COUNT('Séries-Speed100'!$A$11:$A$50)&gt;'Etiquette Speed100'!N497,"X","")</f>
        <v/>
      </c>
      <c r="B459" s="291"/>
      <c r="C459" s="952"/>
      <c r="D459" s="952"/>
      <c r="E459" s="866" t="s">
        <v>70</v>
      </c>
      <c r="F459" s="866"/>
      <c r="G459" s="951" t="str">
        <f ca="1">OFFSET('Séries-Speed100'!$A$11,B452,3)</f>
        <v/>
      </c>
      <c r="H459" s="951"/>
      <c r="I459" s="951"/>
      <c r="J459" s="951"/>
      <c r="K459" s="293"/>
      <c r="M459" s="521"/>
      <c r="N459" s="291"/>
      <c r="O459" s="952"/>
      <c r="P459" s="952"/>
      <c r="Q459" s="866" t="s">
        <v>70</v>
      </c>
      <c r="R459" s="866"/>
      <c r="S459" s="951" t="str">
        <f ca="1">OFFSET('Séries-Speed100'!$A$11,N452,3)</f>
        <v/>
      </c>
      <c r="T459" s="951"/>
      <c r="U459" s="951"/>
      <c r="V459" s="951"/>
      <c r="W459" s="293"/>
    </row>
    <row r="460" spans="1:23" ht="18.75" x14ac:dyDescent="0.3">
      <c r="A460" s="138" t="str">
        <f>IF(COUNT('Séries-Speed100'!$A$11:$A$50)&gt;'Etiquette Speed100'!N497,"X","")</f>
        <v/>
      </c>
      <c r="B460" s="291"/>
      <c r="C460" s="952"/>
      <c r="D460" s="952"/>
      <c r="E460" s="866" t="s">
        <v>257</v>
      </c>
      <c r="F460" s="866"/>
      <c r="G460" s="951" t="str">
        <f ca="1">OFFSET('Séries-Speed100'!$A$11,B452,4)</f>
        <v/>
      </c>
      <c r="H460" s="951"/>
      <c r="I460" s="951"/>
      <c r="J460" s="951"/>
      <c r="K460" s="293"/>
      <c r="M460" s="521"/>
      <c r="N460" s="291"/>
      <c r="O460" s="952"/>
      <c r="P460" s="952"/>
      <c r="Q460" s="866" t="s">
        <v>257</v>
      </c>
      <c r="R460" s="866"/>
      <c r="S460" s="951" t="str">
        <f ca="1">OFFSET('Séries-Speed100'!$A$11,N452,4)</f>
        <v/>
      </c>
      <c r="T460" s="951"/>
      <c r="U460" s="951"/>
      <c r="V460" s="951"/>
      <c r="W460" s="293"/>
    </row>
    <row r="461" spans="1:23" ht="21" x14ac:dyDescent="0.35">
      <c r="A461" s="138" t="str">
        <f>IF(COUNT('Séries-Speed100'!$A$11:$A$50)&gt;'Etiquette Speed100'!N497,"X","")</f>
        <v/>
      </c>
      <c r="B461" s="291"/>
      <c r="C461" s="952"/>
      <c r="D461" s="952"/>
      <c r="E461" s="866" t="s">
        <v>71</v>
      </c>
      <c r="F461" s="866"/>
      <c r="G461" s="947" t="str">
        <f ca="1">OFFSET('Séries-Speed100'!$A$11,B452,5)</f>
        <v/>
      </c>
      <c r="H461" s="947"/>
      <c r="I461" s="947"/>
      <c r="J461" s="947"/>
      <c r="K461" s="293"/>
      <c r="M461" s="521"/>
      <c r="N461" s="291"/>
      <c r="O461" s="952"/>
      <c r="P461" s="952"/>
      <c r="Q461" s="866" t="s">
        <v>71</v>
      </c>
      <c r="R461" s="866"/>
      <c r="S461" s="947" t="str">
        <f ca="1">OFFSET('Séries-Speed100'!$A$11,N452,5)</f>
        <v/>
      </c>
      <c r="T461" s="947"/>
      <c r="U461" s="947"/>
      <c r="V461" s="947"/>
      <c r="W461" s="293"/>
    </row>
    <row r="462" spans="1:23" ht="21" x14ac:dyDescent="0.35">
      <c r="A462" s="138" t="str">
        <f>IF(COUNT('Séries-Speed100'!$A$11:$A$50)&gt;'Etiquette Speed100'!N497,"X","")</f>
        <v/>
      </c>
      <c r="B462" s="291"/>
      <c r="C462" s="931" t="s">
        <v>248</v>
      </c>
      <c r="D462" s="931"/>
      <c r="E462" s="948" t="str">
        <f ca="1">IF(E453="","",IF(OR(E453="DWF",E453="DNF"),"Distance","Temps"))</f>
        <v/>
      </c>
      <c r="F462" s="948"/>
      <c r="G462" s="525" t="str">
        <f ca="1">OFFSET('Séries-Speed100'!$A$11,B452,18)</f>
        <v/>
      </c>
      <c r="H462" s="524" t="str">
        <f ca="1">OFFSET('Séries-Speed100'!$A$11,B452,19)</f>
        <v/>
      </c>
      <c r="I462" s="526" t="str">
        <f ca="1">OFFSET('Séries-Speed100'!$A$11,B452,20)</f>
        <v/>
      </c>
      <c r="J462" s="524" t="str">
        <f ca="1">OFFSET('Séries-Speed100'!$A$11,B452,21)</f>
        <v/>
      </c>
      <c r="K462" s="293"/>
      <c r="M462" s="521"/>
      <c r="N462" s="291"/>
      <c r="O462" s="931" t="s">
        <v>248</v>
      </c>
      <c r="P462" s="931"/>
      <c r="Q462" s="948" t="str">
        <f ca="1">IF(Q453="","",IF(OR(Q453="DWF",Q453="DNF"),"Distance","Temps"))</f>
        <v/>
      </c>
      <c r="R462" s="948"/>
      <c r="S462" s="525" t="str">
        <f ca="1">OFFSET('Séries-Speed100'!$A$11,N452,18)</f>
        <v/>
      </c>
      <c r="T462" s="524" t="str">
        <f ca="1">OFFSET('Séries-Speed100'!$A$11,N452,19)</f>
        <v/>
      </c>
      <c r="U462" s="526" t="str">
        <f ca="1">OFFSET('Séries-Speed100'!$A$11,N452,20)</f>
        <v/>
      </c>
      <c r="V462" s="524" t="str">
        <f ca="1">OFFSET('Séries-Speed100'!$A$11,N452,21)</f>
        <v/>
      </c>
      <c r="W462" s="293"/>
    </row>
    <row r="463" spans="1:23" ht="18.75" x14ac:dyDescent="0.3">
      <c r="A463" s="138" t="str">
        <f>IF(COUNT('Séries-Speed100'!$A$11:$A$50)&gt;'Etiquette Speed100'!N497,"X","")</f>
        <v/>
      </c>
      <c r="B463" s="291"/>
      <c r="C463" s="931"/>
      <c r="D463" s="931"/>
      <c r="E463" s="933" t="s">
        <v>273</v>
      </c>
      <c r="F463" s="514" t="s">
        <v>271</v>
      </c>
      <c r="G463" s="528" t="str">
        <f ca="1">OFFSET('Séries-Speed100'!$A$11,B452,14)</f>
        <v/>
      </c>
      <c r="H463" s="529" t="str">
        <f ca="1">OFFSET('Séries-Speed100'!$A$11,B452,15)</f>
        <v/>
      </c>
      <c r="I463" s="528" t="str">
        <f ca="1">OFFSET('Séries-Speed100'!$A$11,B452,16)</f>
        <v/>
      </c>
      <c r="J463" s="529" t="str">
        <f ca="1">OFFSET('Séries-Speed100'!$A$11,B452,17)</f>
        <v/>
      </c>
      <c r="K463" s="293"/>
      <c r="M463" s="521"/>
      <c r="N463" s="291"/>
      <c r="O463" s="931"/>
      <c r="P463" s="931"/>
      <c r="Q463" s="933" t="s">
        <v>273</v>
      </c>
      <c r="R463" s="514" t="s">
        <v>271</v>
      </c>
      <c r="S463" s="528" t="str">
        <f ca="1">OFFSET('Séries-Speed100'!$A$11,N452,14)</f>
        <v/>
      </c>
      <c r="T463" s="529" t="str">
        <f ca="1">OFFSET('Séries-Speed100'!$A$11,N452,15)</f>
        <v/>
      </c>
      <c r="U463" s="528" t="str">
        <f ca="1">OFFSET('Séries-Speed100'!$A$11,N452,16)</f>
        <v/>
      </c>
      <c r="V463" s="529" t="str">
        <f ca="1">OFFSET('Séries-Speed100'!$A$11,N452,17)</f>
        <v/>
      </c>
      <c r="W463" s="293"/>
    </row>
    <row r="464" spans="1:23" ht="18.75" x14ac:dyDescent="0.3">
      <c r="A464" s="138" t="str">
        <f>IF(COUNT('Séries-Speed100'!$A$11:$A$50)&gt;'Etiquette Speed100'!N497,"X","")</f>
        <v/>
      </c>
      <c r="B464" s="291"/>
      <c r="C464" s="931"/>
      <c r="D464" s="931"/>
      <c r="E464" s="933"/>
      <c r="F464" s="514" t="s">
        <v>272</v>
      </c>
      <c r="G464" s="528" t="str">
        <f ca="1">OFFSET('Séries-Speed100'!$A$11,B452,22)</f>
        <v/>
      </c>
      <c r="H464" s="529" t="str">
        <f ca="1">OFFSET('Séries-Speed100'!$A$11,B452,23)</f>
        <v/>
      </c>
      <c r="I464" s="528" t="str">
        <f ca="1">OFFSET('Séries-Speed100'!$A$11,B452,24)</f>
        <v/>
      </c>
      <c r="J464" s="529" t="str">
        <f ca="1">OFFSET('Séries-Speed100'!$A$11,B452,25)</f>
        <v/>
      </c>
      <c r="K464" s="293"/>
      <c r="M464" s="521"/>
      <c r="N464" s="291"/>
      <c r="O464" s="931"/>
      <c r="P464" s="931"/>
      <c r="Q464" s="933"/>
      <c r="R464" s="514" t="s">
        <v>272</v>
      </c>
      <c r="S464" s="528" t="str">
        <f ca="1">OFFSET('Séries-Speed100'!$A$11,N452,22)</f>
        <v/>
      </c>
      <c r="T464" s="529" t="str">
        <f ca="1">OFFSET('Séries-Speed100'!$A$11,N452,23)</f>
        <v/>
      </c>
      <c r="U464" s="528" t="str">
        <f ca="1">OFFSET('Séries-Speed100'!$A$11,N452,24)</f>
        <v/>
      </c>
      <c r="V464" s="529" t="str">
        <f ca="1">OFFSET('Séries-Speed100'!$A$11,N452,25)</f>
        <v/>
      </c>
      <c r="W464" s="293"/>
    </row>
    <row r="465" spans="1:23" x14ac:dyDescent="0.25">
      <c r="A465" s="138" t="str">
        <f>IF(COUNT('Séries-Speed100'!$A$11:$A$50)&gt;'Etiquette Speed100'!N497,"X","")</f>
        <v/>
      </c>
      <c r="B465" s="291"/>
      <c r="C465" s="945"/>
      <c r="D465" s="945"/>
      <c r="E465" s="945"/>
      <c r="F465" s="945"/>
      <c r="G465" s="945"/>
      <c r="H465" s="945"/>
      <c r="I465" s="945"/>
      <c r="J465" s="945"/>
      <c r="K465" s="293"/>
      <c r="M465" s="521"/>
      <c r="N465" s="291"/>
      <c r="O465" s="945"/>
      <c r="P465" s="945"/>
      <c r="Q465" s="945"/>
      <c r="R465" s="945"/>
      <c r="S465" s="945"/>
      <c r="T465" s="945"/>
      <c r="U465" s="945"/>
      <c r="V465" s="945"/>
      <c r="W465" s="293"/>
    </row>
    <row r="466" spans="1:23" ht="18.75" x14ac:dyDescent="0.3">
      <c r="A466" s="138" t="str">
        <f>IF(COUNT('Séries-Speed100'!$A$11:$A$50)&gt;'Etiquette Speed100'!N497,"X","")</f>
        <v/>
      </c>
      <c r="B466" s="291"/>
      <c r="C466" s="946" t="s">
        <v>259</v>
      </c>
      <c r="D466" s="946"/>
      <c r="E466" s="946"/>
      <c r="F466" s="946"/>
      <c r="G466" s="946"/>
      <c r="H466" s="946"/>
      <c r="I466" s="946"/>
      <c r="J466" s="946"/>
      <c r="K466" s="293"/>
      <c r="M466" s="521"/>
      <c r="N466" s="291"/>
      <c r="O466" s="946" t="s">
        <v>259</v>
      </c>
      <c r="P466" s="946"/>
      <c r="Q466" s="946"/>
      <c r="R466" s="946"/>
      <c r="S466" s="946"/>
      <c r="T466" s="946"/>
      <c r="U466" s="946"/>
      <c r="V466" s="946"/>
      <c r="W466" s="293"/>
    </row>
    <row r="467" spans="1:23" ht="15.75" thickBot="1" x14ac:dyDescent="0.3">
      <c r="A467" s="138" t="str">
        <f>IF(COUNT('Séries-Speed100'!$A$11:$A$50)&gt;'Etiquette Speed100'!N497,"X","")</f>
        <v/>
      </c>
      <c r="B467" s="291"/>
      <c r="C467" s="945"/>
      <c r="D467" s="945"/>
      <c r="E467" s="945"/>
      <c r="F467" s="945"/>
      <c r="G467" s="945"/>
      <c r="H467" s="945"/>
      <c r="I467" s="945"/>
      <c r="J467" s="945"/>
      <c r="K467" s="293"/>
      <c r="M467" s="521"/>
      <c r="N467" s="291"/>
      <c r="O467" s="945"/>
      <c r="P467" s="945"/>
      <c r="Q467" s="945"/>
      <c r="R467" s="945"/>
      <c r="S467" s="945"/>
      <c r="T467" s="945"/>
      <c r="U467" s="945"/>
      <c r="V467" s="945"/>
      <c r="W467" s="293"/>
    </row>
    <row r="468" spans="1:23" x14ac:dyDescent="0.25">
      <c r="A468" s="138" t="str">
        <f>IF(COUNT('Séries-Speed100'!$A$11:$A$50)&gt;'Etiquette Speed100'!N497,"X","")</f>
        <v/>
      </c>
      <c r="B468" s="291"/>
      <c r="C468" s="976" t="s">
        <v>260</v>
      </c>
      <c r="D468" s="977"/>
      <c r="E468" s="959"/>
      <c r="F468" s="959"/>
      <c r="G468" s="959"/>
      <c r="H468" s="959"/>
      <c r="I468" s="959"/>
      <c r="J468" s="960"/>
      <c r="K468" s="293"/>
      <c r="M468" s="521"/>
      <c r="N468" s="291"/>
      <c r="O468" s="976" t="s">
        <v>260</v>
      </c>
      <c r="P468" s="977"/>
      <c r="Q468" s="959"/>
      <c r="R468" s="959"/>
      <c r="S468" s="959"/>
      <c r="T468" s="959"/>
      <c r="U468" s="959"/>
      <c r="V468" s="960"/>
      <c r="W468" s="293"/>
    </row>
    <row r="469" spans="1:23" x14ac:dyDescent="0.25">
      <c r="A469" s="138" t="str">
        <f>IF(COUNT('Séries-Speed100'!$A$11:$A$50)&gt;'Etiquette Speed100'!N497,"X","")</f>
        <v/>
      </c>
      <c r="B469" s="291"/>
      <c r="C469" s="971"/>
      <c r="D469" s="972"/>
      <c r="E469" s="949"/>
      <c r="F469" s="949"/>
      <c r="G469" s="949"/>
      <c r="H469" s="949"/>
      <c r="I469" s="949"/>
      <c r="J469" s="950"/>
      <c r="K469" s="293"/>
      <c r="M469" s="521"/>
      <c r="N469" s="291"/>
      <c r="O469" s="971"/>
      <c r="P469" s="972"/>
      <c r="Q469" s="949"/>
      <c r="R469" s="949"/>
      <c r="S469" s="949"/>
      <c r="T469" s="949"/>
      <c r="U469" s="949"/>
      <c r="V469" s="950"/>
      <c r="W469" s="293"/>
    </row>
    <row r="470" spans="1:23" ht="15.75" thickBot="1" x14ac:dyDescent="0.3">
      <c r="A470" s="138" t="str">
        <f>IF(COUNT('Séries-Speed100'!$A$11:$A$50)&gt;'Etiquette Speed100'!N497,"X","")</f>
        <v/>
      </c>
      <c r="B470" s="291"/>
      <c r="C470" s="292"/>
      <c r="D470" s="292"/>
      <c r="E470" s="292"/>
      <c r="F470" s="292"/>
      <c r="G470" s="292"/>
      <c r="H470" s="292"/>
      <c r="I470" s="292"/>
      <c r="J470" s="292"/>
      <c r="K470" s="293"/>
      <c r="M470" s="521"/>
      <c r="N470" s="291"/>
      <c r="O470" s="292"/>
      <c r="P470" s="292"/>
      <c r="Q470" s="292"/>
      <c r="R470" s="292"/>
      <c r="S470" s="292"/>
      <c r="T470" s="292"/>
      <c r="U470" s="292"/>
      <c r="V470" s="292"/>
      <c r="W470" s="293"/>
    </row>
    <row r="471" spans="1:23" ht="15" customHeight="1" x14ac:dyDescent="0.25">
      <c r="A471" s="138" t="str">
        <f>IF(COUNT('Séries-Speed100'!$A$11:$A$50)&gt;'Etiquette Speed100'!N497,"X","")</f>
        <v/>
      </c>
      <c r="B471" s="291"/>
      <c r="C471" s="894" t="s">
        <v>132</v>
      </c>
      <c r="D471" s="880" t="s">
        <v>133</v>
      </c>
      <c r="E471" s="871"/>
      <c r="F471" s="871"/>
      <c r="G471" s="871"/>
      <c r="H471" s="871"/>
      <c r="I471" s="959"/>
      <c r="J471" s="960"/>
      <c r="K471" s="293"/>
      <c r="M471" s="521"/>
      <c r="N471" s="291"/>
      <c r="O471" s="894" t="s">
        <v>132</v>
      </c>
      <c r="P471" s="880" t="s">
        <v>133</v>
      </c>
      <c r="Q471" s="871"/>
      <c r="R471" s="871"/>
      <c r="S471" s="871"/>
      <c r="T471" s="871"/>
      <c r="U471" s="959"/>
      <c r="V471" s="960"/>
      <c r="W471" s="293"/>
    </row>
    <row r="472" spans="1:23" x14ac:dyDescent="0.25">
      <c r="A472" s="138" t="str">
        <f>IF(COUNT('Séries-Speed100'!$A$11:$A$50)&gt;'Etiquette Speed100'!N497,"X","")</f>
        <v/>
      </c>
      <c r="B472" s="291"/>
      <c r="C472" s="895"/>
      <c r="D472" s="859" t="s">
        <v>134</v>
      </c>
      <c r="E472" s="864"/>
      <c r="F472" s="864"/>
      <c r="G472" s="864"/>
      <c r="H472" s="864"/>
      <c r="I472" s="949"/>
      <c r="J472" s="950"/>
      <c r="K472" s="293"/>
      <c r="M472" s="521"/>
      <c r="N472" s="291"/>
      <c r="O472" s="895"/>
      <c r="P472" s="859" t="s">
        <v>134</v>
      </c>
      <c r="Q472" s="864"/>
      <c r="R472" s="864"/>
      <c r="S472" s="864"/>
      <c r="T472" s="864"/>
      <c r="U472" s="949"/>
      <c r="V472" s="950"/>
      <c r="W472" s="293"/>
    </row>
    <row r="473" spans="1:23" x14ac:dyDescent="0.25">
      <c r="A473" s="138" t="str">
        <f>IF(COUNT('Séries-Speed100'!$A$11:$A$50)&gt;'Etiquette Speed100'!N497,"X","")</f>
        <v/>
      </c>
      <c r="B473" s="291"/>
      <c r="C473" s="895"/>
      <c r="D473" s="859" t="s">
        <v>135</v>
      </c>
      <c r="E473" s="864"/>
      <c r="F473" s="864"/>
      <c r="G473" s="864"/>
      <c r="H473" s="864"/>
      <c r="I473" s="949"/>
      <c r="J473" s="950"/>
      <c r="K473" s="293"/>
      <c r="M473" s="521"/>
      <c r="N473" s="291"/>
      <c r="O473" s="895"/>
      <c r="P473" s="859" t="s">
        <v>135</v>
      </c>
      <c r="Q473" s="864"/>
      <c r="R473" s="864"/>
      <c r="S473" s="864"/>
      <c r="T473" s="864"/>
      <c r="U473" s="949"/>
      <c r="V473" s="950"/>
      <c r="W473" s="293"/>
    </row>
    <row r="474" spans="1:23" x14ac:dyDescent="0.25">
      <c r="A474" s="138" t="str">
        <f>IF(COUNT('Séries-Speed100'!$A$11:$A$50)&gt;'Etiquette Speed100'!N497,"X","")</f>
        <v/>
      </c>
      <c r="B474" s="291"/>
      <c r="C474" s="895"/>
      <c r="D474" s="859" t="s">
        <v>136</v>
      </c>
      <c r="E474" s="864"/>
      <c r="F474" s="864"/>
      <c r="G474" s="864"/>
      <c r="H474" s="864"/>
      <c r="I474" s="949"/>
      <c r="J474" s="950"/>
      <c r="K474" s="293"/>
      <c r="M474" s="521"/>
      <c r="N474" s="291"/>
      <c r="O474" s="895"/>
      <c r="P474" s="859" t="s">
        <v>136</v>
      </c>
      <c r="Q474" s="864"/>
      <c r="R474" s="864"/>
      <c r="S474" s="864"/>
      <c r="T474" s="864"/>
      <c r="U474" s="949"/>
      <c r="V474" s="950"/>
      <c r="W474" s="293"/>
    </row>
    <row r="475" spans="1:23" x14ac:dyDescent="0.25">
      <c r="A475" s="138" t="str">
        <f>IF(COUNT('Séries-Speed100'!$A$11:$A$50)&gt;'Etiquette Speed100'!N497,"X","")</f>
        <v/>
      </c>
      <c r="B475" s="291"/>
      <c r="C475" s="895"/>
      <c r="D475" s="859" t="s">
        <v>137</v>
      </c>
      <c r="E475" s="864"/>
      <c r="F475" s="864"/>
      <c r="G475" s="864"/>
      <c r="H475" s="864"/>
      <c r="I475" s="949"/>
      <c r="J475" s="950"/>
      <c r="K475" s="293"/>
      <c r="M475" s="521"/>
      <c r="N475" s="291"/>
      <c r="O475" s="895"/>
      <c r="P475" s="859" t="s">
        <v>137</v>
      </c>
      <c r="Q475" s="864"/>
      <c r="R475" s="864"/>
      <c r="S475" s="864"/>
      <c r="T475" s="864"/>
      <c r="U475" s="949"/>
      <c r="V475" s="950"/>
      <c r="W475" s="293"/>
    </row>
    <row r="476" spans="1:23" x14ac:dyDescent="0.25">
      <c r="A476" s="138" t="str">
        <f>IF(COUNT('Séries-Speed100'!$A$11:$A$50)&gt;'Etiquette Speed100'!N497,"X","")</f>
        <v/>
      </c>
      <c r="B476" s="291"/>
      <c r="C476" s="895"/>
      <c r="D476" s="967" t="s">
        <v>138</v>
      </c>
      <c r="E476" s="968"/>
      <c r="F476" s="968"/>
      <c r="G476" s="968"/>
      <c r="H476" s="968"/>
      <c r="I476" s="949"/>
      <c r="J476" s="950"/>
      <c r="K476" s="293"/>
      <c r="M476" s="521"/>
      <c r="N476" s="291"/>
      <c r="O476" s="895"/>
      <c r="P476" s="967" t="s">
        <v>138</v>
      </c>
      <c r="Q476" s="968"/>
      <c r="R476" s="968"/>
      <c r="S476" s="968"/>
      <c r="T476" s="968"/>
      <c r="U476" s="949"/>
      <c r="V476" s="950"/>
      <c r="W476" s="293"/>
    </row>
    <row r="477" spans="1:23" ht="15" customHeight="1" thickBot="1" x14ac:dyDescent="0.3">
      <c r="A477" s="138" t="str">
        <f>IF(COUNT('Séries-Speed100'!$A$11:$A$50)&gt;'Etiquette Speed100'!N497,"X","")</f>
        <v/>
      </c>
      <c r="B477" s="291"/>
      <c r="C477" s="896"/>
      <c r="D477" s="1055" t="s">
        <v>274</v>
      </c>
      <c r="E477" s="1056"/>
      <c r="F477" s="1056"/>
      <c r="G477" s="1056"/>
      <c r="H477" s="967"/>
      <c r="I477" s="1057"/>
      <c r="J477" s="1058"/>
      <c r="K477" s="293"/>
      <c r="M477" s="521"/>
      <c r="N477" s="291"/>
      <c r="O477" s="896"/>
      <c r="P477" s="1055" t="s">
        <v>274</v>
      </c>
      <c r="Q477" s="1056"/>
      <c r="R477" s="1056"/>
      <c r="S477" s="1056"/>
      <c r="T477" s="967"/>
      <c r="U477" s="1057"/>
      <c r="V477" s="1058"/>
      <c r="W477" s="293"/>
    </row>
    <row r="478" spans="1:23" x14ac:dyDescent="0.25">
      <c r="A478" s="138" t="str">
        <f>IF(COUNT('Séries-Speed100'!$A$11:$A$50)&gt;'Etiquette Speed100'!N497,"X","")</f>
        <v/>
      </c>
      <c r="B478" s="291"/>
      <c r="C478" s="894" t="s">
        <v>145</v>
      </c>
      <c r="D478" s="1053" t="s">
        <v>146</v>
      </c>
      <c r="E478" s="1054"/>
      <c r="F478" s="1054"/>
      <c r="G478" s="1054"/>
      <c r="H478" s="1054"/>
      <c r="I478" s="959"/>
      <c r="J478" s="960"/>
      <c r="K478" s="293"/>
      <c r="M478" s="521"/>
      <c r="N478" s="291"/>
      <c r="O478" s="894" t="s">
        <v>145</v>
      </c>
      <c r="P478" s="1053" t="s">
        <v>146</v>
      </c>
      <c r="Q478" s="1054"/>
      <c r="R478" s="1054"/>
      <c r="S478" s="1054"/>
      <c r="T478" s="1054"/>
      <c r="U478" s="959"/>
      <c r="V478" s="960"/>
      <c r="W478" s="293"/>
    </row>
    <row r="479" spans="1:23" x14ac:dyDescent="0.25">
      <c r="A479" s="138" t="str">
        <f>IF(COUNT('Séries-Speed100'!$A$11:$A$50)&gt;'Etiquette Speed100'!N497,"X","")</f>
        <v/>
      </c>
      <c r="B479" s="291"/>
      <c r="C479" s="895"/>
      <c r="D479" s="1048" t="s">
        <v>147</v>
      </c>
      <c r="E479" s="1049"/>
      <c r="F479" s="1049"/>
      <c r="G479" s="1049"/>
      <c r="H479" s="1050"/>
      <c r="I479" s="949"/>
      <c r="J479" s="950"/>
      <c r="K479" s="293"/>
      <c r="M479" s="521"/>
      <c r="N479" s="291"/>
      <c r="O479" s="895"/>
      <c r="P479" s="1048" t="s">
        <v>147</v>
      </c>
      <c r="Q479" s="1049"/>
      <c r="R479" s="1049"/>
      <c r="S479" s="1049"/>
      <c r="T479" s="1050"/>
      <c r="U479" s="949"/>
      <c r="V479" s="950"/>
      <c r="W479" s="293"/>
    </row>
    <row r="480" spans="1:23" x14ac:dyDescent="0.25">
      <c r="A480" s="138" t="str">
        <f>IF(COUNT('Séries-Speed100'!$A$11:$A$50)&gt;'Etiquette Speed100'!N497,"X","")</f>
        <v/>
      </c>
      <c r="B480" s="291"/>
      <c r="C480" s="895"/>
      <c r="D480" s="1048" t="s">
        <v>148</v>
      </c>
      <c r="E480" s="1049"/>
      <c r="F480" s="1049"/>
      <c r="G480" s="1049"/>
      <c r="H480" s="1050"/>
      <c r="I480" s="949"/>
      <c r="J480" s="950"/>
      <c r="K480" s="293"/>
      <c r="M480" s="521"/>
      <c r="N480" s="291"/>
      <c r="O480" s="895"/>
      <c r="P480" s="1048" t="s">
        <v>148</v>
      </c>
      <c r="Q480" s="1049"/>
      <c r="R480" s="1049"/>
      <c r="S480" s="1049"/>
      <c r="T480" s="1050"/>
      <c r="U480" s="949"/>
      <c r="V480" s="950"/>
      <c r="W480" s="293"/>
    </row>
    <row r="481" spans="1:23" x14ac:dyDescent="0.25">
      <c r="A481" s="138" t="str">
        <f>IF(COUNT('Séries-Speed100'!$A$11:$A$50)&gt;'Etiquette Speed100'!N497,"X","")</f>
        <v/>
      </c>
      <c r="B481" s="291"/>
      <c r="C481" s="895"/>
      <c r="D481" s="1048" t="s">
        <v>149</v>
      </c>
      <c r="E481" s="1049"/>
      <c r="F481" s="1049"/>
      <c r="G481" s="1049"/>
      <c r="H481" s="1050"/>
      <c r="I481" s="949"/>
      <c r="J481" s="950"/>
      <c r="K481" s="293"/>
      <c r="M481" s="521"/>
      <c r="N481" s="291"/>
      <c r="O481" s="895"/>
      <c r="P481" s="1048" t="s">
        <v>149</v>
      </c>
      <c r="Q481" s="1049"/>
      <c r="R481" s="1049"/>
      <c r="S481" s="1049"/>
      <c r="T481" s="1050"/>
      <c r="U481" s="949"/>
      <c r="V481" s="950"/>
      <c r="W481" s="293"/>
    </row>
    <row r="482" spans="1:23" x14ac:dyDescent="0.25">
      <c r="A482" s="138" t="str">
        <f>IF(COUNT('Séries-Speed100'!$A$11:$A$50)&gt;'Etiquette Speed100'!N497,"X","")</f>
        <v/>
      </c>
      <c r="B482" s="291"/>
      <c r="C482" s="895"/>
      <c r="D482" s="1048" t="s">
        <v>150</v>
      </c>
      <c r="E482" s="1049"/>
      <c r="F482" s="1049"/>
      <c r="G482" s="1049"/>
      <c r="H482" s="1050"/>
      <c r="I482" s="949"/>
      <c r="J482" s="950"/>
      <c r="K482" s="293"/>
      <c r="M482" s="521"/>
      <c r="N482" s="291"/>
      <c r="O482" s="895"/>
      <c r="P482" s="1048" t="s">
        <v>150</v>
      </c>
      <c r="Q482" s="1049"/>
      <c r="R482" s="1049"/>
      <c r="S482" s="1049"/>
      <c r="T482" s="1050"/>
      <c r="U482" s="949"/>
      <c r="V482" s="950"/>
      <c r="W482" s="293"/>
    </row>
    <row r="483" spans="1:23" x14ac:dyDescent="0.25">
      <c r="A483" s="138" t="str">
        <f>IF(COUNT('Séries-Speed100'!$A$11:$A$50)&gt;'Etiquette Speed100'!N497,"X","")</f>
        <v/>
      </c>
      <c r="B483" s="291"/>
      <c r="C483" s="895"/>
      <c r="D483" s="1048" t="s">
        <v>151</v>
      </c>
      <c r="E483" s="1049"/>
      <c r="F483" s="1049"/>
      <c r="G483" s="1049"/>
      <c r="H483" s="1050"/>
      <c r="I483" s="949"/>
      <c r="J483" s="950"/>
      <c r="K483" s="293"/>
      <c r="M483" s="521"/>
      <c r="N483" s="291"/>
      <c r="O483" s="895"/>
      <c r="P483" s="1048" t="s">
        <v>151</v>
      </c>
      <c r="Q483" s="1049"/>
      <c r="R483" s="1049"/>
      <c r="S483" s="1049"/>
      <c r="T483" s="1050"/>
      <c r="U483" s="949"/>
      <c r="V483" s="950"/>
      <c r="W483" s="293"/>
    </row>
    <row r="484" spans="1:23" ht="15" customHeight="1" thickBot="1" x14ac:dyDescent="0.3">
      <c r="A484" s="138" t="str">
        <f>IF(COUNT('Séries-Speed100'!$A$11:$A$50)&gt;'Etiquette Speed100'!N497,"X","")</f>
        <v/>
      </c>
      <c r="B484" s="291"/>
      <c r="C484" s="896"/>
      <c r="D484" s="1045" t="s">
        <v>152</v>
      </c>
      <c r="E484" s="1046"/>
      <c r="F484" s="1046"/>
      <c r="G484" s="1046"/>
      <c r="H484" s="1047"/>
      <c r="I484" s="954"/>
      <c r="J484" s="955"/>
      <c r="K484" s="293"/>
      <c r="M484" s="521"/>
      <c r="N484" s="291"/>
      <c r="O484" s="896"/>
      <c r="P484" s="1045" t="s">
        <v>152</v>
      </c>
      <c r="Q484" s="1046"/>
      <c r="R484" s="1046"/>
      <c r="S484" s="1046"/>
      <c r="T484" s="1047"/>
      <c r="U484" s="954"/>
      <c r="V484" s="955"/>
      <c r="W484" s="293"/>
    </row>
    <row r="485" spans="1:23" ht="15" customHeight="1" x14ac:dyDescent="0.25">
      <c r="A485" s="138" t="str">
        <f>IF(COUNT('Séries-Speed100'!$A$11:$A$50)&gt;'Etiquette Speed100'!N497,"X","")</f>
        <v/>
      </c>
      <c r="B485" s="291"/>
      <c r="C485" s="894" t="s">
        <v>126</v>
      </c>
      <c r="D485" s="1051" t="s">
        <v>128</v>
      </c>
      <c r="E485" s="1052"/>
      <c r="F485" s="963"/>
      <c r="G485" s="278" t="s">
        <v>266</v>
      </c>
      <c r="H485" s="278"/>
      <c r="I485" s="965"/>
      <c r="J485" s="966"/>
      <c r="K485" s="293"/>
      <c r="M485" s="521"/>
      <c r="N485" s="291"/>
      <c r="O485" s="894" t="s">
        <v>126</v>
      </c>
      <c r="P485" s="1051" t="s">
        <v>128</v>
      </c>
      <c r="Q485" s="1052"/>
      <c r="R485" s="963"/>
      <c r="S485" s="278" t="s">
        <v>266</v>
      </c>
      <c r="T485" s="278"/>
      <c r="U485" s="965"/>
      <c r="V485" s="966"/>
      <c r="W485" s="293"/>
    </row>
    <row r="486" spans="1:23" x14ac:dyDescent="0.25">
      <c r="A486" s="138" t="str">
        <f>IF(COUNT('Séries-Speed100'!$A$11:$A$50)&gt;'Etiquette Speed100'!N497,"X","")</f>
        <v/>
      </c>
      <c r="B486" s="291"/>
      <c r="C486" s="895"/>
      <c r="D486" s="857" t="s">
        <v>264</v>
      </c>
      <c r="E486" s="858"/>
      <c r="F486" s="859"/>
      <c r="G486" s="110" t="s">
        <v>265</v>
      </c>
      <c r="H486" s="110"/>
      <c r="I486" s="949"/>
      <c r="J486" s="950"/>
      <c r="K486" s="293"/>
      <c r="M486" s="521"/>
      <c r="N486" s="291"/>
      <c r="O486" s="895"/>
      <c r="P486" s="857" t="s">
        <v>264</v>
      </c>
      <c r="Q486" s="858"/>
      <c r="R486" s="859"/>
      <c r="S486" s="110" t="s">
        <v>265</v>
      </c>
      <c r="T486" s="110"/>
      <c r="U486" s="949"/>
      <c r="V486" s="950"/>
      <c r="W486" s="293"/>
    </row>
    <row r="487" spans="1:23" ht="15.75" thickBot="1" x14ac:dyDescent="0.3">
      <c r="A487" s="138" t="str">
        <f>IF(COUNT('Séries-Speed100'!$A$11:$A$50)&gt;'Etiquette Speed100'!N497,"X","")</f>
        <v/>
      </c>
      <c r="B487" s="291"/>
      <c r="C487" s="896"/>
      <c r="D487" s="512" t="s">
        <v>268</v>
      </c>
      <c r="E487" s="517"/>
      <c r="F487" s="517"/>
      <c r="G487" s="3" t="s">
        <v>164</v>
      </c>
      <c r="H487" s="3"/>
      <c r="I487" s="954"/>
      <c r="J487" s="955"/>
      <c r="K487" s="293"/>
      <c r="M487" s="521"/>
      <c r="N487" s="291"/>
      <c r="O487" s="896"/>
      <c r="P487" s="512" t="s">
        <v>268</v>
      </c>
      <c r="Q487" s="517"/>
      <c r="R487" s="517"/>
      <c r="S487" s="3" t="s">
        <v>164</v>
      </c>
      <c r="T487" s="3"/>
      <c r="U487" s="954"/>
      <c r="V487" s="955"/>
      <c r="W487" s="293"/>
    </row>
    <row r="488" spans="1:23" ht="15.75" thickBot="1" x14ac:dyDescent="0.3">
      <c r="A488" s="138" t="str">
        <f>IF(COUNT('Séries-Speed100'!$A$11:$A$50)&gt;'Etiquette Speed100'!N497,"X","")</f>
        <v/>
      </c>
      <c r="B488" s="291"/>
      <c r="C488" s="292"/>
      <c r="D488" s="292"/>
      <c r="E488" s="292"/>
      <c r="F488" s="292"/>
      <c r="G488" s="292"/>
      <c r="H488" s="292"/>
      <c r="I488" s="292"/>
      <c r="J488" s="292"/>
      <c r="K488" s="293"/>
      <c r="M488" s="521"/>
      <c r="N488" s="291"/>
      <c r="O488" s="292"/>
      <c r="P488" s="292"/>
      <c r="Q488" s="292"/>
      <c r="R488" s="292"/>
      <c r="S488" s="292"/>
      <c r="T488" s="292"/>
      <c r="U488" s="292"/>
      <c r="V488" s="292"/>
      <c r="W488" s="293"/>
    </row>
    <row r="489" spans="1:23" ht="18.75" x14ac:dyDescent="0.3">
      <c r="A489" s="138" t="str">
        <f>IF(COUNT('Séries-Speed100'!$A$11:$A$50)&gt;'Etiquette Speed100'!N497,"X","")</f>
        <v/>
      </c>
      <c r="B489" s="291"/>
      <c r="C489" s="901" t="s">
        <v>269</v>
      </c>
      <c r="D489" s="902"/>
      <c r="E489" s="902"/>
      <c r="F489" s="902"/>
      <c r="G489" s="902"/>
      <c r="H489" s="902"/>
      <c r="I489" s="902"/>
      <c r="J489" s="903"/>
      <c r="K489" s="293"/>
      <c r="M489" s="521"/>
      <c r="N489" s="291"/>
      <c r="O489" s="901" t="s">
        <v>269</v>
      </c>
      <c r="P489" s="902"/>
      <c r="Q489" s="902"/>
      <c r="R489" s="902"/>
      <c r="S489" s="902"/>
      <c r="T489" s="902"/>
      <c r="U489" s="902"/>
      <c r="V489" s="903"/>
      <c r="W489" s="293"/>
    </row>
    <row r="490" spans="1:23" x14ac:dyDescent="0.25">
      <c r="A490" s="138" t="str">
        <f>IF(COUNT('Séries-Speed100'!$A$11:$A$50)&gt;'Etiquette Speed100'!N497,"X","")</f>
        <v/>
      </c>
      <c r="B490" s="291"/>
      <c r="C490" s="904"/>
      <c r="D490" s="905"/>
      <c r="E490" s="905"/>
      <c r="F490" s="905"/>
      <c r="G490" s="905"/>
      <c r="H490" s="905"/>
      <c r="I490" s="905"/>
      <c r="J490" s="906"/>
      <c r="K490" s="293"/>
      <c r="M490" s="521"/>
      <c r="N490" s="291"/>
      <c r="O490" s="904"/>
      <c r="P490" s="905"/>
      <c r="Q490" s="905"/>
      <c r="R490" s="905"/>
      <c r="S490" s="905"/>
      <c r="T490" s="905"/>
      <c r="U490" s="905"/>
      <c r="V490" s="906"/>
      <c r="W490" s="293"/>
    </row>
    <row r="491" spans="1:23" x14ac:dyDescent="0.25">
      <c r="A491" s="138" t="str">
        <f>IF(COUNT('Séries-Speed100'!$A$11:$A$50)&gt;'Etiquette Speed100'!N497,"X","")</f>
        <v/>
      </c>
      <c r="B491" s="291"/>
      <c r="C491" s="907"/>
      <c r="D491" s="908"/>
      <c r="E491" s="908"/>
      <c r="F491" s="908"/>
      <c r="G491" s="908"/>
      <c r="H491" s="908"/>
      <c r="I491" s="908"/>
      <c r="J491" s="909"/>
      <c r="K491" s="293"/>
      <c r="M491" s="521"/>
      <c r="N491" s="291"/>
      <c r="O491" s="907"/>
      <c r="P491" s="908"/>
      <c r="Q491" s="908"/>
      <c r="R491" s="908"/>
      <c r="S491" s="908"/>
      <c r="T491" s="908"/>
      <c r="U491" s="908"/>
      <c r="V491" s="909"/>
      <c r="W491" s="293"/>
    </row>
    <row r="492" spans="1:23" x14ac:dyDescent="0.25">
      <c r="A492" s="138" t="str">
        <f>IF(COUNT('Séries-Speed100'!$A$11:$A$50)&gt;'Etiquette Speed100'!N497,"X","")</f>
        <v/>
      </c>
      <c r="B492" s="291"/>
      <c r="C492" s="907"/>
      <c r="D492" s="908"/>
      <c r="E492" s="908"/>
      <c r="F492" s="908"/>
      <c r="G492" s="908"/>
      <c r="H492" s="908"/>
      <c r="I492" s="908"/>
      <c r="J492" s="909"/>
      <c r="K492" s="293"/>
      <c r="M492" s="521"/>
      <c r="N492" s="291"/>
      <c r="O492" s="907"/>
      <c r="P492" s="908"/>
      <c r="Q492" s="908"/>
      <c r="R492" s="908"/>
      <c r="S492" s="908"/>
      <c r="T492" s="908"/>
      <c r="U492" s="908"/>
      <c r="V492" s="909"/>
      <c r="W492" s="293"/>
    </row>
    <row r="493" spans="1:23" ht="15.75" thickBot="1" x14ac:dyDescent="0.3">
      <c r="A493" s="138" t="str">
        <f>IF(COUNT('Séries-Speed100'!$A$11:$A$50)&gt;'Etiquette Speed100'!N497,"X","")</f>
        <v/>
      </c>
      <c r="B493" s="291"/>
      <c r="C493" s="910"/>
      <c r="D493" s="911"/>
      <c r="E493" s="911"/>
      <c r="F493" s="911"/>
      <c r="G493" s="911"/>
      <c r="H493" s="911"/>
      <c r="I493" s="911"/>
      <c r="J493" s="912"/>
      <c r="K493" s="293"/>
      <c r="M493" s="521"/>
      <c r="N493" s="291"/>
      <c r="O493" s="910"/>
      <c r="P493" s="911"/>
      <c r="Q493" s="911"/>
      <c r="R493" s="911"/>
      <c r="S493" s="911"/>
      <c r="T493" s="911"/>
      <c r="U493" s="911"/>
      <c r="V493" s="912"/>
      <c r="W493" s="293"/>
    </row>
    <row r="494" spans="1:23" ht="15.75" thickBot="1" x14ac:dyDescent="0.3">
      <c r="A494" s="138" t="str">
        <f>IF(COUNT('Séries-Speed100'!$A$11:$A$50)&gt;'Etiquette Speed100'!N497,"X","")</f>
        <v/>
      </c>
      <c r="B494" s="294"/>
      <c r="C494" s="295"/>
      <c r="D494" s="295"/>
      <c r="E494" s="295"/>
      <c r="F494" s="295"/>
      <c r="G494" s="295"/>
      <c r="H494" s="295"/>
      <c r="I494" s="295"/>
      <c r="J494" s="295"/>
      <c r="K494" s="296"/>
      <c r="M494" s="521"/>
      <c r="N494" s="294"/>
      <c r="O494" s="295"/>
      <c r="P494" s="295"/>
      <c r="Q494" s="295"/>
      <c r="R494" s="295"/>
      <c r="S494" s="295"/>
      <c r="T494" s="295"/>
      <c r="U494" s="295"/>
      <c r="V494" s="295"/>
      <c r="W494" s="296"/>
    </row>
    <row r="495" spans="1:23" ht="15" customHeight="1" x14ac:dyDescent="0.25">
      <c r="A495" s="138" t="str">
        <f>IF(COUNT('Séries-Speed100'!$A$11:$A$50)&gt;'Etiquette Speed100'!N497,"X","")</f>
        <v/>
      </c>
      <c r="B495" s="522"/>
      <c r="C495" s="522"/>
      <c r="D495" s="522"/>
      <c r="E495" s="522"/>
      <c r="F495" s="522"/>
      <c r="G495" s="522"/>
      <c r="H495" s="522"/>
      <c r="I495" s="522"/>
      <c r="J495" s="522"/>
      <c r="K495" s="522"/>
      <c r="L495" s="522"/>
      <c r="M495" s="523"/>
      <c r="N495" s="522"/>
      <c r="O495" s="522"/>
      <c r="P495" s="522"/>
      <c r="Q495" s="522"/>
      <c r="R495" s="522"/>
      <c r="S495" s="522"/>
      <c r="T495" s="522"/>
      <c r="U495" s="522"/>
      <c r="V495" s="522"/>
      <c r="W495" s="522"/>
    </row>
    <row r="496" spans="1:23" ht="15" customHeight="1" thickBot="1" x14ac:dyDescent="0.3">
      <c r="A496" s="138" t="str">
        <f>IF(COUNT('Séries-Speed100'!$A$11:$A$50)&gt;'Etiquette Speed100'!N497,"X","")</f>
        <v/>
      </c>
      <c r="M496" s="521"/>
    </row>
    <row r="497" spans="1:23" x14ac:dyDescent="0.25">
      <c r="A497" s="138" t="str">
        <f>IF(COUNT('Séries-Speed100'!$A$11:$A$50)&gt;'Etiquette Speed100'!N497,"X","")</f>
        <v/>
      </c>
      <c r="B497" s="137">
        <f>N452+1</f>
        <v>22</v>
      </c>
      <c r="C497" s="289"/>
      <c r="D497" s="289"/>
      <c r="E497" s="289"/>
      <c r="F497" s="289"/>
      <c r="G497" s="289"/>
      <c r="H497" s="289"/>
      <c r="I497" s="289"/>
      <c r="J497" s="289"/>
      <c r="K497" s="290"/>
      <c r="M497" s="521"/>
      <c r="N497" s="137">
        <f>B497+1</f>
        <v>23</v>
      </c>
      <c r="O497" s="289"/>
      <c r="P497" s="289"/>
      <c r="Q497" s="289"/>
      <c r="R497" s="289"/>
      <c r="S497" s="289"/>
      <c r="T497" s="289"/>
      <c r="U497" s="289"/>
      <c r="V497" s="289"/>
      <c r="W497" s="290"/>
    </row>
    <row r="498" spans="1:23" ht="23.25" x14ac:dyDescent="0.35">
      <c r="A498" s="138" t="str">
        <f>IF(COUNT('Séries-Speed100'!$A$11:$A$50)&gt;'Etiquette Speed100'!N497,"X","")</f>
        <v/>
      </c>
      <c r="B498" s="291"/>
      <c r="C498" s="931" t="s">
        <v>246</v>
      </c>
      <c r="D498" s="931"/>
      <c r="E498" s="953" t="str">
        <f ca="1">OFFSET('Séries-Speed100'!$A$11,B497,13)</f>
        <v/>
      </c>
      <c r="F498" s="953"/>
      <c r="G498" s="953"/>
      <c r="H498" s="953"/>
      <c r="I498" s="953"/>
      <c r="J498" s="953"/>
      <c r="K498" s="293"/>
      <c r="M498" s="521"/>
      <c r="N498" s="291"/>
      <c r="O498" s="931" t="s">
        <v>246</v>
      </c>
      <c r="P498" s="931"/>
      <c r="Q498" s="953" t="str">
        <f ca="1">OFFSET('Séries-Speed100'!$A$11,N497,13)</f>
        <v/>
      </c>
      <c r="R498" s="953"/>
      <c r="S498" s="953"/>
      <c r="T498" s="953"/>
      <c r="U498" s="953"/>
      <c r="V498" s="953"/>
      <c r="W498" s="293"/>
    </row>
    <row r="499" spans="1:23" x14ac:dyDescent="0.25">
      <c r="A499" s="138" t="str">
        <f>IF(COUNT('Séries-Speed100'!$A$11:$A$50)&gt;'Etiquette Speed100'!N497,"X","")</f>
        <v/>
      </c>
      <c r="B499" s="291"/>
      <c r="C499" s="945"/>
      <c r="D499" s="945"/>
      <c r="E499" s="945"/>
      <c r="F499" s="945"/>
      <c r="G499" s="945"/>
      <c r="H499" s="945"/>
      <c r="I499" s="945"/>
      <c r="J499" s="945"/>
      <c r="K499" s="293"/>
      <c r="M499" s="521"/>
      <c r="N499" s="291"/>
      <c r="O499" s="945"/>
      <c r="P499" s="945"/>
      <c r="Q499" s="945"/>
      <c r="R499" s="945"/>
      <c r="S499" s="945"/>
      <c r="T499" s="945"/>
      <c r="U499" s="945"/>
      <c r="V499" s="945"/>
      <c r="W499" s="293"/>
    </row>
    <row r="500" spans="1:23" ht="21" x14ac:dyDescent="0.35">
      <c r="A500" s="138" t="str">
        <f>IF(COUNT('Séries-Speed100'!$A$11:$A$50)&gt;'Etiquette Speed100'!N497,"X","")</f>
        <v/>
      </c>
      <c r="B500" s="291"/>
      <c r="C500" s="931" t="s">
        <v>39</v>
      </c>
      <c r="D500" s="931"/>
      <c r="E500" s="932" t="str">
        <f ca="1">OFFSET('Séries-Speed100'!$A$11,B497,0)</f>
        <v/>
      </c>
      <c r="F500" s="932"/>
      <c r="G500" s="948" t="s">
        <v>67</v>
      </c>
      <c r="H500" s="948"/>
      <c r="I500" s="932" t="str">
        <f ca="1">OFFSET('Séries-Speed100'!$A$11,B497,6)</f>
        <v/>
      </c>
      <c r="J500" s="932"/>
      <c r="K500" s="293"/>
      <c r="M500" s="521"/>
      <c r="N500" s="291"/>
      <c r="O500" s="931" t="s">
        <v>39</v>
      </c>
      <c r="P500" s="931"/>
      <c r="Q500" s="932" t="str">
        <f ca="1">OFFSET('Séries-Speed100'!$A$11,N497,0)</f>
        <v/>
      </c>
      <c r="R500" s="932"/>
      <c r="S500" s="948" t="s">
        <v>67</v>
      </c>
      <c r="T500" s="948"/>
      <c r="U500" s="932" t="str">
        <f ca="1">OFFSET('Séries-Speed100'!$A$11,N497,6)</f>
        <v/>
      </c>
      <c r="V500" s="932"/>
      <c r="W500" s="293"/>
    </row>
    <row r="501" spans="1:23" ht="23.25" x14ac:dyDescent="0.35">
      <c r="A501" s="138" t="str">
        <f>IF(COUNT('Séries-Speed100'!$A$11:$A$50)&gt;'Etiquette Speed100'!N497,"X","")</f>
        <v/>
      </c>
      <c r="B501" s="291"/>
      <c r="C501" s="931" t="s">
        <v>1</v>
      </c>
      <c r="D501" s="931"/>
      <c r="E501" s="953" t="str">
        <f ca="1">OFFSET('Séries-Speed100'!$A$11,B497,9)</f>
        <v/>
      </c>
      <c r="F501" s="953"/>
      <c r="G501" s="948" t="s">
        <v>2</v>
      </c>
      <c r="H501" s="948"/>
      <c r="I501" s="932" t="str">
        <f ca="1">OFFSET('Séries-Speed100'!$A$11,B497,10)</f>
        <v/>
      </c>
      <c r="J501" s="932"/>
      <c r="K501" s="293"/>
      <c r="M501" s="521"/>
      <c r="N501" s="291"/>
      <c r="O501" s="931" t="s">
        <v>1</v>
      </c>
      <c r="P501" s="931"/>
      <c r="Q501" s="953" t="str">
        <f ca="1">OFFSET('Séries-Speed100'!$A$11,N497,9)</f>
        <v/>
      </c>
      <c r="R501" s="953"/>
      <c r="S501" s="948" t="s">
        <v>2</v>
      </c>
      <c r="T501" s="948"/>
      <c r="U501" s="932" t="str">
        <f ca="1">OFFSET('Séries-Speed100'!$A$11,N497,10)</f>
        <v/>
      </c>
      <c r="V501" s="932"/>
      <c r="W501" s="293"/>
    </row>
    <row r="502" spans="1:23" ht="21" x14ac:dyDescent="0.35">
      <c r="A502" s="138" t="str">
        <f>IF(COUNT('Séries-Speed100'!$A$11:$A$50)&gt;'Etiquette Speed100'!N497,"X","")</f>
        <v/>
      </c>
      <c r="B502" s="291"/>
      <c r="C502" s="520" t="s">
        <v>258</v>
      </c>
      <c r="D502" s="520"/>
      <c r="E502" s="527" t="str">
        <f ca="1">OFFSET('Séries-Speed100'!$A$11,B497,11)</f>
        <v/>
      </c>
      <c r="F502" s="525"/>
      <c r="G502" s="866" t="s">
        <v>270</v>
      </c>
      <c r="H502" s="866"/>
      <c r="I502" s="527" t="str">
        <f ca="1">OFFSET('Séries-Speed100'!$A$11,B497,8)</f>
        <v/>
      </c>
      <c r="J502" s="527"/>
      <c r="K502" s="293"/>
      <c r="M502" s="521"/>
      <c r="N502" s="291"/>
      <c r="O502" s="520" t="s">
        <v>258</v>
      </c>
      <c r="P502" s="520"/>
      <c r="Q502" s="527" t="str">
        <f ca="1">OFFSET('Séries-Speed100'!$A$11,N497,11)</f>
        <v/>
      </c>
      <c r="R502" s="525"/>
      <c r="S502" s="866" t="s">
        <v>270</v>
      </c>
      <c r="T502" s="866"/>
      <c r="U502" s="527" t="str">
        <f ca="1">OFFSET('Séries-Speed100'!$A$11,N497,8)</f>
        <v/>
      </c>
      <c r="V502" s="527"/>
      <c r="W502" s="293"/>
    </row>
    <row r="503" spans="1:23" ht="18.75" x14ac:dyDescent="0.3">
      <c r="A503" s="138" t="str">
        <f>IF(COUNT('Séries-Speed100'!$A$11:$A$50)&gt;'Etiquette Speed100'!N497,"X","")</f>
        <v/>
      </c>
      <c r="B503" s="291"/>
      <c r="C503" s="952" t="s">
        <v>68</v>
      </c>
      <c r="D503" s="952"/>
      <c r="E503" s="866" t="s">
        <v>69</v>
      </c>
      <c r="F503" s="866"/>
      <c r="G503" s="951" t="str">
        <f ca="1">OFFSET('Séries-Speed100'!$A$11,B497,2)</f>
        <v/>
      </c>
      <c r="H503" s="951"/>
      <c r="I503" s="951"/>
      <c r="J503" s="951"/>
      <c r="K503" s="293"/>
      <c r="M503" s="521"/>
      <c r="N503" s="291"/>
      <c r="O503" s="952" t="s">
        <v>68</v>
      </c>
      <c r="P503" s="952"/>
      <c r="Q503" s="866" t="s">
        <v>69</v>
      </c>
      <c r="R503" s="866"/>
      <c r="S503" s="951" t="str">
        <f ca="1">OFFSET('Séries-Speed100'!$A$11,N497,2)</f>
        <v/>
      </c>
      <c r="T503" s="951"/>
      <c r="U503" s="951"/>
      <c r="V503" s="951"/>
      <c r="W503" s="293"/>
    </row>
    <row r="504" spans="1:23" ht="18.75" x14ac:dyDescent="0.3">
      <c r="A504" s="138" t="str">
        <f>IF(COUNT('Séries-Speed100'!$A$11:$A$50)&gt;'Etiquette Speed100'!N497,"X","")</f>
        <v/>
      </c>
      <c r="B504" s="291"/>
      <c r="C504" s="952"/>
      <c r="D504" s="952"/>
      <c r="E504" s="866" t="s">
        <v>70</v>
      </c>
      <c r="F504" s="866"/>
      <c r="G504" s="951" t="str">
        <f ca="1">OFFSET('Séries-Speed100'!$A$11,B497,3)</f>
        <v/>
      </c>
      <c r="H504" s="951"/>
      <c r="I504" s="951"/>
      <c r="J504" s="951"/>
      <c r="K504" s="293"/>
      <c r="M504" s="521"/>
      <c r="N504" s="291"/>
      <c r="O504" s="952"/>
      <c r="P504" s="952"/>
      <c r="Q504" s="866" t="s">
        <v>70</v>
      </c>
      <c r="R504" s="866"/>
      <c r="S504" s="951" t="str">
        <f ca="1">OFFSET('Séries-Speed100'!$A$11,N497,3)</f>
        <v/>
      </c>
      <c r="T504" s="951"/>
      <c r="U504" s="951"/>
      <c r="V504" s="951"/>
      <c r="W504" s="293"/>
    </row>
    <row r="505" spans="1:23" ht="18.75" x14ac:dyDescent="0.3">
      <c r="A505" s="138" t="str">
        <f>IF(COUNT('Séries-Speed100'!$A$11:$A$50)&gt;'Etiquette Speed100'!N497,"X","")</f>
        <v/>
      </c>
      <c r="B505" s="291"/>
      <c r="C505" s="952"/>
      <c r="D505" s="952"/>
      <c r="E505" s="866" t="s">
        <v>257</v>
      </c>
      <c r="F505" s="866"/>
      <c r="G505" s="951" t="str">
        <f ca="1">OFFSET('Séries-Speed100'!$A$11,B497,4)</f>
        <v/>
      </c>
      <c r="H505" s="951"/>
      <c r="I505" s="951"/>
      <c r="J505" s="951"/>
      <c r="K505" s="293"/>
      <c r="M505" s="521"/>
      <c r="N505" s="291"/>
      <c r="O505" s="952"/>
      <c r="P505" s="952"/>
      <c r="Q505" s="866" t="s">
        <v>257</v>
      </c>
      <c r="R505" s="866"/>
      <c r="S505" s="951" t="str">
        <f ca="1">OFFSET('Séries-Speed100'!$A$11,N497,4)</f>
        <v/>
      </c>
      <c r="T505" s="951"/>
      <c r="U505" s="951"/>
      <c r="V505" s="951"/>
      <c r="W505" s="293"/>
    </row>
    <row r="506" spans="1:23" ht="21" x14ac:dyDescent="0.35">
      <c r="A506" s="138" t="str">
        <f>IF(COUNT('Séries-Speed100'!$A$11:$A$50)&gt;'Etiquette Speed100'!N497,"X","")</f>
        <v/>
      </c>
      <c r="B506" s="291"/>
      <c r="C506" s="952"/>
      <c r="D506" s="952"/>
      <c r="E506" s="866" t="s">
        <v>71</v>
      </c>
      <c r="F506" s="866"/>
      <c r="G506" s="947" t="str">
        <f ca="1">OFFSET('Séries-Speed100'!$A$11,B497,5)</f>
        <v/>
      </c>
      <c r="H506" s="947"/>
      <c r="I506" s="947"/>
      <c r="J506" s="947"/>
      <c r="K506" s="293"/>
      <c r="M506" s="521"/>
      <c r="N506" s="291"/>
      <c r="O506" s="952"/>
      <c r="P506" s="952"/>
      <c r="Q506" s="866" t="s">
        <v>71</v>
      </c>
      <c r="R506" s="866"/>
      <c r="S506" s="947" t="str">
        <f ca="1">OFFSET('Séries-Speed100'!$A$11,N497,5)</f>
        <v/>
      </c>
      <c r="T506" s="947"/>
      <c r="U506" s="947"/>
      <c r="V506" s="947"/>
      <c r="W506" s="293"/>
    </row>
    <row r="507" spans="1:23" ht="21" x14ac:dyDescent="0.35">
      <c r="A507" s="138" t="str">
        <f>IF(COUNT('Séries-Speed100'!$A$11:$A$50)&gt;'Etiquette Speed100'!N497,"X","")</f>
        <v/>
      </c>
      <c r="B507" s="291"/>
      <c r="C507" s="931" t="s">
        <v>248</v>
      </c>
      <c r="D507" s="931"/>
      <c r="E507" s="948" t="str">
        <f ca="1">IF(E498="","",IF(OR(E498="DWF",E498="DNF"),"Distance","Temps"))</f>
        <v/>
      </c>
      <c r="F507" s="948"/>
      <c r="G507" s="525" t="str">
        <f ca="1">OFFSET('Séries-Speed100'!$A$11,B497,18)</f>
        <v/>
      </c>
      <c r="H507" s="524" t="str">
        <f ca="1">OFFSET('Séries-Speed100'!$A$11,B497,19)</f>
        <v/>
      </c>
      <c r="I507" s="526" t="str">
        <f ca="1">OFFSET('Séries-Speed100'!$A$11,B497,20)</f>
        <v/>
      </c>
      <c r="J507" s="524" t="str">
        <f ca="1">OFFSET('Séries-Speed100'!$A$11,B497,21)</f>
        <v/>
      </c>
      <c r="K507" s="293"/>
      <c r="M507" s="521"/>
      <c r="N507" s="291"/>
      <c r="O507" s="931" t="s">
        <v>248</v>
      </c>
      <c r="P507" s="931"/>
      <c r="Q507" s="948" t="str">
        <f ca="1">IF(Q498="","",IF(OR(Q498="DWF",Q498="DNF"),"Distance","Temps"))</f>
        <v/>
      </c>
      <c r="R507" s="948"/>
      <c r="S507" s="525" t="str">
        <f ca="1">OFFSET('Séries-Speed100'!$A$11,N497,18)</f>
        <v/>
      </c>
      <c r="T507" s="524" t="str">
        <f ca="1">OFFSET('Séries-Speed100'!$A$11,N497,19)</f>
        <v/>
      </c>
      <c r="U507" s="526" t="str">
        <f ca="1">OFFSET('Séries-Speed100'!$A$11,N497,20)</f>
        <v/>
      </c>
      <c r="V507" s="524" t="str">
        <f ca="1">OFFSET('Séries-Speed100'!$A$11,N497,21)</f>
        <v/>
      </c>
      <c r="W507" s="293"/>
    </row>
    <row r="508" spans="1:23" ht="18.75" x14ac:dyDescent="0.3">
      <c r="A508" s="138" t="str">
        <f>IF(COUNT('Séries-Speed100'!$A$11:$A$50)&gt;'Etiquette Speed100'!N497,"X","")</f>
        <v/>
      </c>
      <c r="B508" s="291"/>
      <c r="C508" s="931"/>
      <c r="D508" s="931"/>
      <c r="E508" s="933" t="s">
        <v>273</v>
      </c>
      <c r="F508" s="514" t="s">
        <v>271</v>
      </c>
      <c r="G508" s="528" t="str">
        <f ca="1">OFFSET('Séries-Speed100'!$A$11,B497,14)</f>
        <v/>
      </c>
      <c r="H508" s="529" t="str">
        <f ca="1">OFFSET('Séries-Speed100'!$A$11,B497,15)</f>
        <v/>
      </c>
      <c r="I508" s="528" t="str">
        <f ca="1">OFFSET('Séries-Speed100'!$A$11,B497,16)</f>
        <v/>
      </c>
      <c r="J508" s="529" t="str">
        <f ca="1">OFFSET('Séries-Speed100'!$A$11,B497,17)</f>
        <v/>
      </c>
      <c r="K508" s="293"/>
      <c r="M508" s="521"/>
      <c r="N508" s="291"/>
      <c r="O508" s="931"/>
      <c r="P508" s="931"/>
      <c r="Q508" s="933" t="s">
        <v>273</v>
      </c>
      <c r="R508" s="514" t="s">
        <v>271</v>
      </c>
      <c r="S508" s="528" t="str">
        <f ca="1">OFFSET('Séries-Speed100'!$A$11,N497,14)</f>
        <v/>
      </c>
      <c r="T508" s="529" t="str">
        <f ca="1">OFFSET('Séries-Speed100'!$A$11,N497,15)</f>
        <v/>
      </c>
      <c r="U508" s="528" t="str">
        <f ca="1">OFFSET('Séries-Speed100'!$A$11,N497,16)</f>
        <v/>
      </c>
      <c r="V508" s="529" t="str">
        <f ca="1">OFFSET('Séries-Speed100'!$A$11,N497,17)</f>
        <v/>
      </c>
      <c r="W508" s="293"/>
    </row>
    <row r="509" spans="1:23" ht="18.75" x14ac:dyDescent="0.3">
      <c r="A509" s="138" t="str">
        <f>IF(COUNT('Séries-Speed100'!$A$11:$A$50)&gt;'Etiquette Speed100'!N497,"X","")</f>
        <v/>
      </c>
      <c r="B509" s="291"/>
      <c r="C509" s="931"/>
      <c r="D509" s="931"/>
      <c r="E509" s="933"/>
      <c r="F509" s="514" t="s">
        <v>272</v>
      </c>
      <c r="G509" s="528" t="str">
        <f ca="1">OFFSET('Séries-Speed100'!$A$11,B497,22)</f>
        <v/>
      </c>
      <c r="H509" s="529" t="str">
        <f ca="1">OFFSET('Séries-Speed100'!$A$11,B497,23)</f>
        <v/>
      </c>
      <c r="I509" s="528" t="str">
        <f ca="1">OFFSET('Séries-Speed100'!$A$11,B497,24)</f>
        <v/>
      </c>
      <c r="J509" s="529" t="str">
        <f ca="1">OFFSET('Séries-Speed100'!$A$11,B497,25)</f>
        <v/>
      </c>
      <c r="K509" s="293"/>
      <c r="M509" s="521"/>
      <c r="N509" s="291"/>
      <c r="O509" s="931"/>
      <c r="P509" s="931"/>
      <c r="Q509" s="933"/>
      <c r="R509" s="514" t="s">
        <v>272</v>
      </c>
      <c r="S509" s="528" t="str">
        <f ca="1">OFFSET('Séries-Speed100'!$A$11,N497,22)</f>
        <v/>
      </c>
      <c r="T509" s="529" t="str">
        <f ca="1">OFFSET('Séries-Speed100'!$A$11,N497,23)</f>
        <v/>
      </c>
      <c r="U509" s="528" t="str">
        <f ca="1">OFFSET('Séries-Speed100'!$A$11,N497,24)</f>
        <v/>
      </c>
      <c r="V509" s="529" t="str">
        <f ca="1">OFFSET('Séries-Speed100'!$A$11,N497,25)</f>
        <v/>
      </c>
      <c r="W509" s="293"/>
    </row>
    <row r="510" spans="1:23" x14ac:dyDescent="0.25">
      <c r="A510" s="138" t="str">
        <f>IF(COUNT('Séries-Speed100'!$A$11:$A$50)&gt;'Etiquette Speed100'!N497,"X","")</f>
        <v/>
      </c>
      <c r="B510" s="291"/>
      <c r="C510" s="945"/>
      <c r="D510" s="945"/>
      <c r="E510" s="945"/>
      <c r="F510" s="945"/>
      <c r="G510" s="945"/>
      <c r="H510" s="945"/>
      <c r="I510" s="945"/>
      <c r="J510" s="945"/>
      <c r="K510" s="293"/>
      <c r="M510" s="521"/>
      <c r="N510" s="291"/>
      <c r="O510" s="945"/>
      <c r="P510" s="945"/>
      <c r="Q510" s="945"/>
      <c r="R510" s="945"/>
      <c r="S510" s="945"/>
      <c r="T510" s="945"/>
      <c r="U510" s="945"/>
      <c r="V510" s="945"/>
      <c r="W510" s="293"/>
    </row>
    <row r="511" spans="1:23" ht="18.75" x14ac:dyDescent="0.3">
      <c r="A511" s="138" t="str">
        <f>IF(COUNT('Séries-Speed100'!$A$11:$A$50)&gt;'Etiquette Speed100'!N497,"X","")</f>
        <v/>
      </c>
      <c r="B511" s="291"/>
      <c r="C511" s="946" t="s">
        <v>259</v>
      </c>
      <c r="D511" s="946"/>
      <c r="E511" s="946"/>
      <c r="F511" s="946"/>
      <c r="G511" s="946"/>
      <c r="H511" s="946"/>
      <c r="I511" s="946"/>
      <c r="J511" s="946"/>
      <c r="K511" s="293"/>
      <c r="M511" s="521"/>
      <c r="N511" s="291"/>
      <c r="O511" s="946" t="s">
        <v>259</v>
      </c>
      <c r="P511" s="946"/>
      <c r="Q511" s="946"/>
      <c r="R511" s="946"/>
      <c r="S511" s="946"/>
      <c r="T511" s="946"/>
      <c r="U511" s="946"/>
      <c r="V511" s="946"/>
      <c r="W511" s="293"/>
    </row>
    <row r="512" spans="1:23" ht="15.75" thickBot="1" x14ac:dyDescent="0.3">
      <c r="A512" s="138" t="str">
        <f>IF(COUNT('Séries-Speed100'!$A$11:$A$50)&gt;'Etiquette Speed100'!N497,"X","")</f>
        <v/>
      </c>
      <c r="B512" s="291"/>
      <c r="C512" s="945"/>
      <c r="D512" s="945"/>
      <c r="E512" s="945"/>
      <c r="F512" s="945"/>
      <c r="G512" s="945"/>
      <c r="H512" s="945"/>
      <c r="I512" s="945"/>
      <c r="J512" s="945"/>
      <c r="K512" s="293"/>
      <c r="M512" s="521"/>
      <c r="N512" s="291"/>
      <c r="O512" s="945"/>
      <c r="P512" s="945"/>
      <c r="Q512" s="945"/>
      <c r="R512" s="945"/>
      <c r="S512" s="945"/>
      <c r="T512" s="945"/>
      <c r="U512" s="945"/>
      <c r="V512" s="945"/>
      <c r="W512" s="293"/>
    </row>
    <row r="513" spans="1:23" x14ac:dyDescent="0.25">
      <c r="A513" s="138" t="str">
        <f>IF(COUNT('Séries-Speed100'!$A$11:$A$50)&gt;'Etiquette Speed100'!N497,"X","")</f>
        <v/>
      </c>
      <c r="B513" s="291"/>
      <c r="C513" s="976" t="s">
        <v>260</v>
      </c>
      <c r="D513" s="977"/>
      <c r="E513" s="959"/>
      <c r="F513" s="959"/>
      <c r="G513" s="959"/>
      <c r="H513" s="959"/>
      <c r="I513" s="959"/>
      <c r="J513" s="960"/>
      <c r="K513" s="293"/>
      <c r="M513" s="521"/>
      <c r="N513" s="291"/>
      <c r="O513" s="976" t="s">
        <v>260</v>
      </c>
      <c r="P513" s="977"/>
      <c r="Q513" s="959"/>
      <c r="R513" s="959"/>
      <c r="S513" s="959"/>
      <c r="T513" s="959"/>
      <c r="U513" s="959"/>
      <c r="V513" s="960"/>
      <c r="W513" s="293"/>
    </row>
    <row r="514" spans="1:23" x14ac:dyDescent="0.25">
      <c r="A514" s="138" t="str">
        <f>IF(COUNT('Séries-Speed100'!$A$11:$A$50)&gt;'Etiquette Speed100'!N497,"X","")</f>
        <v/>
      </c>
      <c r="B514" s="291"/>
      <c r="C514" s="971"/>
      <c r="D514" s="972"/>
      <c r="E514" s="949"/>
      <c r="F514" s="949"/>
      <c r="G514" s="949"/>
      <c r="H514" s="949"/>
      <c r="I514" s="949"/>
      <c r="J514" s="950"/>
      <c r="K514" s="293"/>
      <c r="M514" s="521"/>
      <c r="N514" s="291"/>
      <c r="O514" s="971"/>
      <c r="P514" s="972"/>
      <c r="Q514" s="949"/>
      <c r="R514" s="949"/>
      <c r="S514" s="949"/>
      <c r="T514" s="949"/>
      <c r="U514" s="949"/>
      <c r="V514" s="950"/>
      <c r="W514" s="293"/>
    </row>
    <row r="515" spans="1:23" ht="15.75" thickBot="1" x14ac:dyDescent="0.3">
      <c r="A515" s="138" t="str">
        <f>IF(COUNT('Séries-Speed100'!$A$11:$A$50)&gt;'Etiquette Speed100'!N497,"X","")</f>
        <v/>
      </c>
      <c r="B515" s="291"/>
      <c r="C515" s="292"/>
      <c r="D515" s="292"/>
      <c r="E515" s="292"/>
      <c r="F515" s="292"/>
      <c r="G515" s="292"/>
      <c r="H515" s="292"/>
      <c r="I515" s="292"/>
      <c r="J515" s="292"/>
      <c r="K515" s="293"/>
      <c r="M515" s="521"/>
      <c r="N515" s="291"/>
      <c r="O515" s="292"/>
      <c r="P515" s="292"/>
      <c r="Q515" s="292"/>
      <c r="R515" s="292"/>
      <c r="S515" s="292"/>
      <c r="T515" s="292"/>
      <c r="U515" s="292"/>
      <c r="V515" s="292"/>
      <c r="W515" s="293"/>
    </row>
    <row r="516" spans="1:23" ht="15" customHeight="1" x14ac:dyDescent="0.25">
      <c r="A516" s="138" t="str">
        <f>IF(COUNT('Séries-Speed100'!$A$11:$A$50)&gt;'Etiquette Speed100'!N497,"X","")</f>
        <v/>
      </c>
      <c r="B516" s="291"/>
      <c r="C516" s="894" t="s">
        <v>132</v>
      </c>
      <c r="D516" s="880" t="s">
        <v>133</v>
      </c>
      <c r="E516" s="871"/>
      <c r="F516" s="871"/>
      <c r="G516" s="871"/>
      <c r="H516" s="871"/>
      <c r="I516" s="959"/>
      <c r="J516" s="960"/>
      <c r="K516" s="293"/>
      <c r="M516" s="521"/>
      <c r="N516" s="291"/>
      <c r="O516" s="894" t="s">
        <v>132</v>
      </c>
      <c r="P516" s="880" t="s">
        <v>133</v>
      </c>
      <c r="Q516" s="871"/>
      <c r="R516" s="871"/>
      <c r="S516" s="871"/>
      <c r="T516" s="871"/>
      <c r="U516" s="959"/>
      <c r="V516" s="960"/>
      <c r="W516" s="293"/>
    </row>
    <row r="517" spans="1:23" x14ac:dyDescent="0.25">
      <c r="A517" s="138" t="str">
        <f>IF(COUNT('Séries-Speed100'!$A$11:$A$50)&gt;'Etiquette Speed100'!N497,"X","")</f>
        <v/>
      </c>
      <c r="B517" s="291"/>
      <c r="C517" s="895"/>
      <c r="D517" s="859" t="s">
        <v>134</v>
      </c>
      <c r="E517" s="864"/>
      <c r="F517" s="864"/>
      <c r="G517" s="864"/>
      <c r="H517" s="864"/>
      <c r="I517" s="949"/>
      <c r="J517" s="950"/>
      <c r="K517" s="293"/>
      <c r="M517" s="521"/>
      <c r="N517" s="291"/>
      <c r="O517" s="895"/>
      <c r="P517" s="859" t="s">
        <v>134</v>
      </c>
      <c r="Q517" s="864"/>
      <c r="R517" s="864"/>
      <c r="S517" s="864"/>
      <c r="T517" s="864"/>
      <c r="U517" s="949"/>
      <c r="V517" s="950"/>
      <c r="W517" s="293"/>
    </row>
    <row r="518" spans="1:23" x14ac:dyDescent="0.25">
      <c r="A518" s="138" t="str">
        <f>IF(COUNT('Séries-Speed100'!$A$11:$A$50)&gt;'Etiquette Speed100'!N497,"X","")</f>
        <v/>
      </c>
      <c r="B518" s="291"/>
      <c r="C518" s="895"/>
      <c r="D518" s="859" t="s">
        <v>135</v>
      </c>
      <c r="E518" s="864"/>
      <c r="F518" s="864"/>
      <c r="G518" s="864"/>
      <c r="H518" s="864"/>
      <c r="I518" s="949"/>
      <c r="J518" s="950"/>
      <c r="K518" s="293"/>
      <c r="M518" s="521"/>
      <c r="N518" s="291"/>
      <c r="O518" s="895"/>
      <c r="P518" s="859" t="s">
        <v>135</v>
      </c>
      <c r="Q518" s="864"/>
      <c r="R518" s="864"/>
      <c r="S518" s="864"/>
      <c r="T518" s="864"/>
      <c r="U518" s="949"/>
      <c r="V518" s="950"/>
      <c r="W518" s="293"/>
    </row>
    <row r="519" spans="1:23" x14ac:dyDescent="0.25">
      <c r="A519" s="138" t="str">
        <f>IF(COUNT('Séries-Speed100'!$A$11:$A$50)&gt;'Etiquette Speed100'!N497,"X","")</f>
        <v/>
      </c>
      <c r="B519" s="291"/>
      <c r="C519" s="895"/>
      <c r="D519" s="859" t="s">
        <v>136</v>
      </c>
      <c r="E519" s="864"/>
      <c r="F519" s="864"/>
      <c r="G519" s="864"/>
      <c r="H519" s="864"/>
      <c r="I519" s="949"/>
      <c r="J519" s="950"/>
      <c r="K519" s="293"/>
      <c r="M519" s="521"/>
      <c r="N519" s="291"/>
      <c r="O519" s="895"/>
      <c r="P519" s="859" t="s">
        <v>136</v>
      </c>
      <c r="Q519" s="864"/>
      <c r="R519" s="864"/>
      <c r="S519" s="864"/>
      <c r="T519" s="864"/>
      <c r="U519" s="949"/>
      <c r="V519" s="950"/>
      <c r="W519" s="293"/>
    </row>
    <row r="520" spans="1:23" x14ac:dyDescent="0.25">
      <c r="A520" s="138" t="str">
        <f>IF(COUNT('Séries-Speed100'!$A$11:$A$50)&gt;'Etiquette Speed100'!N497,"X","")</f>
        <v/>
      </c>
      <c r="B520" s="291"/>
      <c r="C520" s="895"/>
      <c r="D520" s="859" t="s">
        <v>137</v>
      </c>
      <c r="E520" s="864"/>
      <c r="F520" s="864"/>
      <c r="G520" s="864"/>
      <c r="H520" s="864"/>
      <c r="I520" s="949"/>
      <c r="J520" s="950"/>
      <c r="K520" s="293"/>
      <c r="M520" s="521"/>
      <c r="N520" s="291"/>
      <c r="O520" s="895"/>
      <c r="P520" s="859" t="s">
        <v>137</v>
      </c>
      <c r="Q520" s="864"/>
      <c r="R520" s="864"/>
      <c r="S520" s="864"/>
      <c r="T520" s="864"/>
      <c r="U520" s="949"/>
      <c r="V520" s="950"/>
      <c r="W520" s="293"/>
    </row>
    <row r="521" spans="1:23" x14ac:dyDescent="0.25">
      <c r="A521" s="138" t="str">
        <f>IF(COUNT('Séries-Speed100'!$A$11:$A$50)&gt;'Etiquette Speed100'!N497,"X","")</f>
        <v/>
      </c>
      <c r="B521" s="291"/>
      <c r="C521" s="895"/>
      <c r="D521" s="967" t="s">
        <v>138</v>
      </c>
      <c r="E521" s="968"/>
      <c r="F521" s="968"/>
      <c r="G521" s="968"/>
      <c r="H521" s="968"/>
      <c r="I521" s="949"/>
      <c r="J521" s="950"/>
      <c r="K521" s="293"/>
      <c r="M521" s="521"/>
      <c r="N521" s="291"/>
      <c r="O521" s="895"/>
      <c r="P521" s="967" t="s">
        <v>138</v>
      </c>
      <c r="Q521" s="968"/>
      <c r="R521" s="968"/>
      <c r="S521" s="968"/>
      <c r="T521" s="968"/>
      <c r="U521" s="949"/>
      <c r="V521" s="950"/>
      <c r="W521" s="293"/>
    </row>
    <row r="522" spans="1:23" ht="15" customHeight="1" thickBot="1" x14ac:dyDescent="0.3">
      <c r="A522" s="138" t="str">
        <f>IF(COUNT('Séries-Speed100'!$A$11:$A$50)&gt;'Etiquette Speed100'!N497,"X","")</f>
        <v/>
      </c>
      <c r="B522" s="291"/>
      <c r="C522" s="896"/>
      <c r="D522" s="1055" t="s">
        <v>274</v>
      </c>
      <c r="E522" s="1056"/>
      <c r="F522" s="1056"/>
      <c r="G522" s="1056"/>
      <c r="H522" s="967"/>
      <c r="I522" s="1057"/>
      <c r="J522" s="1058"/>
      <c r="K522" s="293"/>
      <c r="M522" s="521"/>
      <c r="N522" s="291"/>
      <c r="O522" s="896"/>
      <c r="P522" s="1055" t="s">
        <v>274</v>
      </c>
      <c r="Q522" s="1056"/>
      <c r="R522" s="1056"/>
      <c r="S522" s="1056"/>
      <c r="T522" s="967"/>
      <c r="U522" s="1057"/>
      <c r="V522" s="1058"/>
      <c r="W522" s="293"/>
    </row>
    <row r="523" spans="1:23" x14ac:dyDescent="0.25">
      <c r="A523" s="138" t="str">
        <f>IF(COUNT('Séries-Speed100'!$A$11:$A$50)&gt;'Etiquette Speed100'!N497,"X","")</f>
        <v/>
      </c>
      <c r="B523" s="291"/>
      <c r="C523" s="894" t="s">
        <v>145</v>
      </c>
      <c r="D523" s="1053" t="s">
        <v>146</v>
      </c>
      <c r="E523" s="1054"/>
      <c r="F523" s="1054"/>
      <c r="G523" s="1054"/>
      <c r="H523" s="1054"/>
      <c r="I523" s="959"/>
      <c r="J523" s="960"/>
      <c r="K523" s="293"/>
      <c r="M523" s="521"/>
      <c r="N523" s="291"/>
      <c r="O523" s="894" t="s">
        <v>145</v>
      </c>
      <c r="P523" s="1053" t="s">
        <v>146</v>
      </c>
      <c r="Q523" s="1054"/>
      <c r="R523" s="1054"/>
      <c r="S523" s="1054"/>
      <c r="T523" s="1054"/>
      <c r="U523" s="959"/>
      <c r="V523" s="960"/>
      <c r="W523" s="293"/>
    </row>
    <row r="524" spans="1:23" x14ac:dyDescent="0.25">
      <c r="A524" s="138" t="str">
        <f>IF(COUNT('Séries-Speed100'!$A$11:$A$50)&gt;'Etiquette Speed100'!N497,"X","")</f>
        <v/>
      </c>
      <c r="B524" s="291"/>
      <c r="C524" s="895"/>
      <c r="D524" s="1048" t="s">
        <v>147</v>
      </c>
      <c r="E524" s="1049"/>
      <c r="F524" s="1049"/>
      <c r="G524" s="1049"/>
      <c r="H524" s="1050"/>
      <c r="I524" s="949"/>
      <c r="J524" s="950"/>
      <c r="K524" s="293"/>
      <c r="M524" s="521"/>
      <c r="N524" s="291"/>
      <c r="O524" s="895"/>
      <c r="P524" s="1048" t="s">
        <v>147</v>
      </c>
      <c r="Q524" s="1049"/>
      <c r="R524" s="1049"/>
      <c r="S524" s="1049"/>
      <c r="T524" s="1050"/>
      <c r="U524" s="949"/>
      <c r="V524" s="950"/>
      <c r="W524" s="293"/>
    </row>
    <row r="525" spans="1:23" x14ac:dyDescent="0.25">
      <c r="A525" s="138" t="str">
        <f>IF(COUNT('Séries-Speed100'!$A$11:$A$50)&gt;'Etiquette Speed100'!N497,"X","")</f>
        <v/>
      </c>
      <c r="B525" s="291"/>
      <c r="C525" s="895"/>
      <c r="D525" s="1048" t="s">
        <v>148</v>
      </c>
      <c r="E525" s="1049"/>
      <c r="F525" s="1049"/>
      <c r="G525" s="1049"/>
      <c r="H525" s="1050"/>
      <c r="I525" s="949"/>
      <c r="J525" s="950"/>
      <c r="K525" s="293"/>
      <c r="M525" s="521"/>
      <c r="N525" s="291"/>
      <c r="O525" s="895"/>
      <c r="P525" s="1048" t="s">
        <v>148</v>
      </c>
      <c r="Q525" s="1049"/>
      <c r="R525" s="1049"/>
      <c r="S525" s="1049"/>
      <c r="T525" s="1050"/>
      <c r="U525" s="949"/>
      <c r="V525" s="950"/>
      <c r="W525" s="293"/>
    </row>
    <row r="526" spans="1:23" x14ac:dyDescent="0.25">
      <c r="A526" s="138" t="str">
        <f>IF(COUNT('Séries-Speed100'!$A$11:$A$50)&gt;'Etiquette Speed100'!N497,"X","")</f>
        <v/>
      </c>
      <c r="B526" s="291"/>
      <c r="C526" s="895"/>
      <c r="D526" s="1048" t="s">
        <v>149</v>
      </c>
      <c r="E526" s="1049"/>
      <c r="F526" s="1049"/>
      <c r="G526" s="1049"/>
      <c r="H526" s="1050"/>
      <c r="I526" s="949"/>
      <c r="J526" s="950"/>
      <c r="K526" s="293"/>
      <c r="M526" s="521"/>
      <c r="N526" s="291"/>
      <c r="O526" s="895"/>
      <c r="P526" s="1048" t="s">
        <v>149</v>
      </c>
      <c r="Q526" s="1049"/>
      <c r="R526" s="1049"/>
      <c r="S526" s="1049"/>
      <c r="T526" s="1050"/>
      <c r="U526" s="949"/>
      <c r="V526" s="950"/>
      <c r="W526" s="293"/>
    </row>
    <row r="527" spans="1:23" x14ac:dyDescent="0.25">
      <c r="A527" s="138" t="str">
        <f>IF(COUNT('Séries-Speed100'!$A$11:$A$50)&gt;'Etiquette Speed100'!N497,"X","")</f>
        <v/>
      </c>
      <c r="B527" s="291"/>
      <c r="C527" s="895"/>
      <c r="D527" s="1048" t="s">
        <v>150</v>
      </c>
      <c r="E527" s="1049"/>
      <c r="F527" s="1049"/>
      <c r="G527" s="1049"/>
      <c r="H527" s="1050"/>
      <c r="I527" s="949"/>
      <c r="J527" s="950"/>
      <c r="K527" s="293"/>
      <c r="M527" s="521"/>
      <c r="N527" s="291"/>
      <c r="O527" s="895"/>
      <c r="P527" s="1048" t="s">
        <v>150</v>
      </c>
      <c r="Q527" s="1049"/>
      <c r="R527" s="1049"/>
      <c r="S527" s="1049"/>
      <c r="T527" s="1050"/>
      <c r="U527" s="949"/>
      <c r="V527" s="950"/>
      <c r="W527" s="293"/>
    </row>
    <row r="528" spans="1:23" x14ac:dyDescent="0.25">
      <c r="A528" s="138" t="str">
        <f>IF(COUNT('Séries-Speed100'!$A$11:$A$50)&gt;'Etiquette Speed100'!N497,"X","")</f>
        <v/>
      </c>
      <c r="B528" s="291"/>
      <c r="C528" s="895"/>
      <c r="D528" s="1048" t="s">
        <v>151</v>
      </c>
      <c r="E528" s="1049"/>
      <c r="F528" s="1049"/>
      <c r="G528" s="1049"/>
      <c r="H528" s="1050"/>
      <c r="I528" s="949"/>
      <c r="J528" s="950"/>
      <c r="K528" s="293"/>
      <c r="M528" s="521"/>
      <c r="N528" s="291"/>
      <c r="O528" s="895"/>
      <c r="P528" s="1048" t="s">
        <v>151</v>
      </c>
      <c r="Q528" s="1049"/>
      <c r="R528" s="1049"/>
      <c r="S528" s="1049"/>
      <c r="T528" s="1050"/>
      <c r="U528" s="949"/>
      <c r="V528" s="950"/>
      <c r="W528" s="293"/>
    </row>
    <row r="529" spans="1:23" ht="15" customHeight="1" thickBot="1" x14ac:dyDescent="0.3">
      <c r="A529" s="138" t="str">
        <f>IF(COUNT('Séries-Speed100'!$A$11:$A$50)&gt;'Etiquette Speed100'!N497,"X","")</f>
        <v/>
      </c>
      <c r="B529" s="291"/>
      <c r="C529" s="896"/>
      <c r="D529" s="1045" t="s">
        <v>152</v>
      </c>
      <c r="E529" s="1046"/>
      <c r="F529" s="1046"/>
      <c r="G529" s="1046"/>
      <c r="H529" s="1047"/>
      <c r="I529" s="954"/>
      <c r="J529" s="955"/>
      <c r="K529" s="293"/>
      <c r="M529" s="521"/>
      <c r="N529" s="291"/>
      <c r="O529" s="896"/>
      <c r="P529" s="1045" t="s">
        <v>152</v>
      </c>
      <c r="Q529" s="1046"/>
      <c r="R529" s="1046"/>
      <c r="S529" s="1046"/>
      <c r="T529" s="1047"/>
      <c r="U529" s="954"/>
      <c r="V529" s="955"/>
      <c r="W529" s="293"/>
    </row>
    <row r="530" spans="1:23" ht="15" customHeight="1" x14ac:dyDescent="0.25">
      <c r="A530" s="138" t="str">
        <f>IF(COUNT('Séries-Speed100'!$A$11:$A$50)&gt;'Etiquette Speed100'!N497,"X","")</f>
        <v/>
      </c>
      <c r="B530" s="291"/>
      <c r="C530" s="894" t="s">
        <v>126</v>
      </c>
      <c r="D530" s="1051" t="s">
        <v>128</v>
      </c>
      <c r="E530" s="1052"/>
      <c r="F530" s="963"/>
      <c r="G530" s="278" t="s">
        <v>266</v>
      </c>
      <c r="H530" s="278"/>
      <c r="I530" s="965"/>
      <c r="J530" s="966"/>
      <c r="K530" s="293"/>
      <c r="M530" s="521"/>
      <c r="N530" s="291"/>
      <c r="O530" s="894" t="s">
        <v>126</v>
      </c>
      <c r="P530" s="1051" t="s">
        <v>128</v>
      </c>
      <c r="Q530" s="1052"/>
      <c r="R530" s="963"/>
      <c r="S530" s="278" t="s">
        <v>266</v>
      </c>
      <c r="T530" s="278"/>
      <c r="U530" s="965"/>
      <c r="V530" s="966"/>
      <c r="W530" s="293"/>
    </row>
    <row r="531" spans="1:23" x14ac:dyDescent="0.25">
      <c r="A531" s="138" t="str">
        <f>IF(COUNT('Séries-Speed100'!$A$11:$A$50)&gt;'Etiquette Speed100'!N497,"X","")</f>
        <v/>
      </c>
      <c r="B531" s="291"/>
      <c r="C531" s="895"/>
      <c r="D531" s="857" t="s">
        <v>264</v>
      </c>
      <c r="E531" s="858"/>
      <c r="F531" s="859"/>
      <c r="G531" s="110" t="s">
        <v>265</v>
      </c>
      <c r="H531" s="110"/>
      <c r="I531" s="949"/>
      <c r="J531" s="950"/>
      <c r="K531" s="293"/>
      <c r="M531" s="521"/>
      <c r="N531" s="291"/>
      <c r="O531" s="895"/>
      <c r="P531" s="857" t="s">
        <v>264</v>
      </c>
      <c r="Q531" s="858"/>
      <c r="R531" s="859"/>
      <c r="S531" s="110" t="s">
        <v>265</v>
      </c>
      <c r="T531" s="110"/>
      <c r="U531" s="949"/>
      <c r="V531" s="950"/>
      <c r="W531" s="293"/>
    </row>
    <row r="532" spans="1:23" ht="15.75" thickBot="1" x14ac:dyDescent="0.3">
      <c r="A532" s="138" t="str">
        <f>IF(COUNT('Séries-Speed100'!$A$11:$A$50)&gt;'Etiquette Speed100'!N497,"X","")</f>
        <v/>
      </c>
      <c r="B532" s="291"/>
      <c r="C532" s="896"/>
      <c r="D532" s="512" t="s">
        <v>268</v>
      </c>
      <c r="E532" s="517"/>
      <c r="F532" s="517"/>
      <c r="G532" s="3" t="s">
        <v>164</v>
      </c>
      <c r="H532" s="3"/>
      <c r="I532" s="954"/>
      <c r="J532" s="955"/>
      <c r="K532" s="293"/>
      <c r="M532" s="521"/>
      <c r="N532" s="291"/>
      <c r="O532" s="896"/>
      <c r="P532" s="512" t="s">
        <v>268</v>
      </c>
      <c r="Q532" s="517"/>
      <c r="R532" s="517"/>
      <c r="S532" s="3" t="s">
        <v>164</v>
      </c>
      <c r="T532" s="3"/>
      <c r="U532" s="954"/>
      <c r="V532" s="955"/>
      <c r="W532" s="293"/>
    </row>
    <row r="533" spans="1:23" ht="15.75" thickBot="1" x14ac:dyDescent="0.3">
      <c r="A533" s="138" t="str">
        <f>IF(COUNT('Séries-Speed100'!$A$11:$A$50)&gt;'Etiquette Speed100'!N497,"X","")</f>
        <v/>
      </c>
      <c r="B533" s="291"/>
      <c r="C533" s="292"/>
      <c r="D533" s="292"/>
      <c r="E533" s="292"/>
      <c r="F533" s="292"/>
      <c r="G533" s="292"/>
      <c r="H533" s="292"/>
      <c r="I533" s="292"/>
      <c r="J533" s="292"/>
      <c r="K533" s="293"/>
      <c r="M533" s="521"/>
      <c r="N533" s="291"/>
      <c r="O533" s="292"/>
      <c r="P533" s="292"/>
      <c r="Q533" s="292"/>
      <c r="R533" s="292"/>
      <c r="S533" s="292"/>
      <c r="T533" s="292"/>
      <c r="U533" s="292"/>
      <c r="V533" s="292"/>
      <c r="W533" s="293"/>
    </row>
    <row r="534" spans="1:23" ht="18.75" x14ac:dyDescent="0.3">
      <c r="A534" s="138" t="str">
        <f>IF(COUNT('Séries-Speed100'!$A$11:$A$50)&gt;'Etiquette Speed100'!N497,"X","")</f>
        <v/>
      </c>
      <c r="B534" s="291"/>
      <c r="C534" s="901" t="s">
        <v>269</v>
      </c>
      <c r="D534" s="902"/>
      <c r="E534" s="902"/>
      <c r="F534" s="902"/>
      <c r="G534" s="902"/>
      <c r="H534" s="902"/>
      <c r="I534" s="902"/>
      <c r="J534" s="903"/>
      <c r="K534" s="293"/>
      <c r="M534" s="521"/>
      <c r="N534" s="291"/>
      <c r="O534" s="901" t="s">
        <v>269</v>
      </c>
      <c r="P534" s="902"/>
      <c r="Q534" s="902"/>
      <c r="R534" s="902"/>
      <c r="S534" s="902"/>
      <c r="T534" s="902"/>
      <c r="U534" s="902"/>
      <c r="V534" s="903"/>
      <c r="W534" s="293"/>
    </row>
    <row r="535" spans="1:23" x14ac:dyDescent="0.25">
      <c r="A535" s="138" t="str">
        <f>IF(COUNT('Séries-Speed100'!$A$11:$A$50)&gt;'Etiquette Speed100'!N497,"X","")</f>
        <v/>
      </c>
      <c r="B535" s="291"/>
      <c r="C535" s="904"/>
      <c r="D535" s="905"/>
      <c r="E535" s="905"/>
      <c r="F535" s="905"/>
      <c r="G535" s="905"/>
      <c r="H535" s="905"/>
      <c r="I535" s="905"/>
      <c r="J535" s="906"/>
      <c r="K535" s="293"/>
      <c r="M535" s="521"/>
      <c r="N535" s="291"/>
      <c r="O535" s="904"/>
      <c r="P535" s="905"/>
      <c r="Q535" s="905"/>
      <c r="R535" s="905"/>
      <c r="S535" s="905"/>
      <c r="T535" s="905"/>
      <c r="U535" s="905"/>
      <c r="V535" s="906"/>
      <c r="W535" s="293"/>
    </row>
    <row r="536" spans="1:23" x14ac:dyDescent="0.25">
      <c r="A536" s="138" t="str">
        <f>IF(COUNT('Séries-Speed100'!$A$11:$A$50)&gt;'Etiquette Speed100'!N497,"X","")</f>
        <v/>
      </c>
      <c r="B536" s="291"/>
      <c r="C536" s="907"/>
      <c r="D536" s="908"/>
      <c r="E536" s="908"/>
      <c r="F536" s="908"/>
      <c r="G536" s="908"/>
      <c r="H536" s="908"/>
      <c r="I536" s="908"/>
      <c r="J536" s="909"/>
      <c r="K536" s="293"/>
      <c r="M536" s="521"/>
      <c r="N536" s="291"/>
      <c r="O536" s="907"/>
      <c r="P536" s="908"/>
      <c r="Q536" s="908"/>
      <c r="R536" s="908"/>
      <c r="S536" s="908"/>
      <c r="T536" s="908"/>
      <c r="U536" s="908"/>
      <c r="V536" s="909"/>
      <c r="W536" s="293"/>
    </row>
    <row r="537" spans="1:23" x14ac:dyDescent="0.25">
      <c r="A537" s="138" t="str">
        <f>IF(COUNT('Séries-Speed100'!$A$11:$A$50)&gt;'Etiquette Speed100'!N497,"X","")</f>
        <v/>
      </c>
      <c r="B537" s="291"/>
      <c r="C537" s="907"/>
      <c r="D537" s="908"/>
      <c r="E537" s="908"/>
      <c r="F537" s="908"/>
      <c r="G537" s="908"/>
      <c r="H537" s="908"/>
      <c r="I537" s="908"/>
      <c r="J537" s="909"/>
      <c r="K537" s="293"/>
      <c r="M537" s="521"/>
      <c r="N537" s="291"/>
      <c r="O537" s="907"/>
      <c r="P537" s="908"/>
      <c r="Q537" s="908"/>
      <c r="R537" s="908"/>
      <c r="S537" s="908"/>
      <c r="T537" s="908"/>
      <c r="U537" s="908"/>
      <c r="V537" s="909"/>
      <c r="W537" s="293"/>
    </row>
    <row r="538" spans="1:23" ht="15.75" thickBot="1" x14ac:dyDescent="0.3">
      <c r="A538" s="138" t="str">
        <f>IF(COUNT('Séries-Speed100'!$A$11:$A$50)&gt;'Etiquette Speed100'!N497,"X","")</f>
        <v/>
      </c>
      <c r="B538" s="291"/>
      <c r="C538" s="910"/>
      <c r="D538" s="911"/>
      <c r="E538" s="911"/>
      <c r="F538" s="911"/>
      <c r="G538" s="911"/>
      <c r="H538" s="911"/>
      <c r="I538" s="911"/>
      <c r="J538" s="912"/>
      <c r="K538" s="293"/>
      <c r="M538" s="521"/>
      <c r="N538" s="291"/>
      <c r="O538" s="910"/>
      <c r="P538" s="911"/>
      <c r="Q538" s="911"/>
      <c r="R538" s="911"/>
      <c r="S538" s="911"/>
      <c r="T538" s="911"/>
      <c r="U538" s="911"/>
      <c r="V538" s="912"/>
      <c r="W538" s="293"/>
    </row>
    <row r="539" spans="1:23" ht="15.75" thickBot="1" x14ac:dyDescent="0.3">
      <c r="A539" s="138" t="str">
        <f>IF(COUNT('Séries-Speed100'!$A$11:$A$50)&gt;'Etiquette Speed100'!N497,"X","")</f>
        <v/>
      </c>
      <c r="B539" s="294"/>
      <c r="C539" s="295"/>
      <c r="D539" s="295"/>
      <c r="E539" s="295"/>
      <c r="F539" s="295"/>
      <c r="G539" s="295"/>
      <c r="H539" s="295"/>
      <c r="I539" s="295"/>
      <c r="J539" s="295"/>
      <c r="K539" s="296"/>
      <c r="M539" s="521"/>
      <c r="N539" s="294"/>
      <c r="O539" s="295"/>
      <c r="P539" s="295"/>
      <c r="Q539" s="295"/>
      <c r="R539" s="295"/>
      <c r="S539" s="295"/>
      <c r="T539" s="295"/>
      <c r="U539" s="295"/>
      <c r="V539" s="295"/>
      <c r="W539" s="296"/>
    </row>
    <row r="540" spans="1:23" ht="15" customHeight="1" x14ac:dyDescent="0.25">
      <c r="A540" s="138" t="str">
        <f>IF(COUNT('Séries-Speed100'!$A$11:$A$50)&gt;'Etiquette Speed100'!N497,"X","")</f>
        <v/>
      </c>
      <c r="B540" s="522"/>
      <c r="C540" s="522"/>
      <c r="D540" s="522"/>
      <c r="E540" s="522"/>
      <c r="F540" s="522"/>
      <c r="G540" s="522"/>
      <c r="H540" s="522"/>
      <c r="I540" s="522"/>
      <c r="J540" s="522"/>
      <c r="K540" s="522"/>
      <c r="L540" s="522"/>
      <c r="M540" s="523"/>
      <c r="N540" s="522"/>
      <c r="O540" s="522"/>
      <c r="P540" s="522"/>
      <c r="Q540" s="522"/>
      <c r="R540" s="522"/>
      <c r="S540" s="522"/>
      <c r="T540" s="522"/>
      <c r="U540" s="522"/>
      <c r="V540" s="522"/>
      <c r="W540" s="522"/>
    </row>
    <row r="541" spans="1:23" ht="15" customHeight="1" thickBot="1" x14ac:dyDescent="0.3">
      <c r="A541" s="138" t="str">
        <f>IF(COUNT('Séries-Speed100'!$A$11:$A$50)&gt;'Etiquette Speed100'!N587,"X","")</f>
        <v/>
      </c>
      <c r="M541" s="521"/>
    </row>
    <row r="542" spans="1:23" x14ac:dyDescent="0.25">
      <c r="A542" s="138" t="str">
        <f>IF(COUNT('Séries-Speed100'!$A$11:$A$50)&gt;'Etiquette Speed100'!N587,"X","")</f>
        <v/>
      </c>
      <c r="B542" s="137">
        <f>N497+1</f>
        <v>24</v>
      </c>
      <c r="C542" s="289"/>
      <c r="D542" s="289"/>
      <c r="E542" s="289"/>
      <c r="F542" s="289"/>
      <c r="G542" s="289"/>
      <c r="H542" s="289"/>
      <c r="I542" s="289"/>
      <c r="J542" s="289"/>
      <c r="K542" s="290"/>
      <c r="M542" s="521"/>
      <c r="N542" s="137">
        <f>B542+1</f>
        <v>25</v>
      </c>
      <c r="O542" s="289"/>
      <c r="P542" s="289"/>
      <c r="Q542" s="289"/>
      <c r="R542" s="289"/>
      <c r="S542" s="289"/>
      <c r="T542" s="289"/>
      <c r="U542" s="289"/>
      <c r="V542" s="289"/>
      <c r="W542" s="290"/>
    </row>
    <row r="543" spans="1:23" ht="23.25" x14ac:dyDescent="0.35">
      <c r="A543" s="138" t="str">
        <f>IF(COUNT('Séries-Speed100'!$A$11:$A$50)&gt;'Etiquette Speed100'!N587,"X","")</f>
        <v/>
      </c>
      <c r="B543" s="291"/>
      <c r="C543" s="931" t="s">
        <v>246</v>
      </c>
      <c r="D543" s="931"/>
      <c r="E543" s="953" t="str">
        <f ca="1">OFFSET('Séries-Speed100'!$A$11,B542,13)</f>
        <v/>
      </c>
      <c r="F543" s="953"/>
      <c r="G543" s="953"/>
      <c r="H543" s="953"/>
      <c r="I543" s="953"/>
      <c r="J543" s="953"/>
      <c r="K543" s="293"/>
      <c r="M543" s="521"/>
      <c r="N543" s="291"/>
      <c r="O543" s="931" t="s">
        <v>246</v>
      </c>
      <c r="P543" s="931"/>
      <c r="Q543" s="953" t="str">
        <f ca="1">OFFSET('Séries-Speed100'!$A$11,N542,13)</f>
        <v/>
      </c>
      <c r="R543" s="953"/>
      <c r="S543" s="953"/>
      <c r="T543" s="953"/>
      <c r="U543" s="953"/>
      <c r="V543" s="953"/>
      <c r="W543" s="293"/>
    </row>
    <row r="544" spans="1:23" x14ac:dyDescent="0.25">
      <c r="A544" s="138" t="str">
        <f>IF(COUNT('Séries-Speed100'!$A$11:$A$50)&gt;'Etiquette Speed100'!N587,"X","")</f>
        <v/>
      </c>
      <c r="B544" s="291"/>
      <c r="C544" s="945"/>
      <c r="D544" s="945"/>
      <c r="E544" s="945"/>
      <c r="F544" s="945"/>
      <c r="G544" s="945"/>
      <c r="H544" s="945"/>
      <c r="I544" s="945"/>
      <c r="J544" s="945"/>
      <c r="K544" s="293"/>
      <c r="M544" s="521"/>
      <c r="N544" s="291"/>
      <c r="O544" s="945"/>
      <c r="P544" s="945"/>
      <c r="Q544" s="945"/>
      <c r="R544" s="945"/>
      <c r="S544" s="945"/>
      <c r="T544" s="945"/>
      <c r="U544" s="945"/>
      <c r="V544" s="945"/>
      <c r="W544" s="293"/>
    </row>
    <row r="545" spans="1:23" ht="21" x14ac:dyDescent="0.35">
      <c r="A545" s="138" t="str">
        <f>IF(COUNT('Séries-Speed100'!$A$11:$A$50)&gt;'Etiquette Speed100'!N587,"X","")</f>
        <v/>
      </c>
      <c r="B545" s="291"/>
      <c r="C545" s="931" t="s">
        <v>39</v>
      </c>
      <c r="D545" s="931"/>
      <c r="E545" s="932" t="str">
        <f ca="1">OFFSET('Séries-Speed100'!$A$11,B542,0)</f>
        <v/>
      </c>
      <c r="F545" s="932"/>
      <c r="G545" s="948" t="s">
        <v>67</v>
      </c>
      <c r="H545" s="948"/>
      <c r="I545" s="932" t="str">
        <f ca="1">OFFSET('Séries-Speed100'!$A$11,B542,6)</f>
        <v/>
      </c>
      <c r="J545" s="932"/>
      <c r="K545" s="293"/>
      <c r="M545" s="521"/>
      <c r="N545" s="291"/>
      <c r="O545" s="931" t="s">
        <v>39</v>
      </c>
      <c r="P545" s="931"/>
      <c r="Q545" s="932" t="str">
        <f ca="1">OFFSET('Séries-Speed100'!$A$11,N542,0)</f>
        <v/>
      </c>
      <c r="R545" s="932"/>
      <c r="S545" s="948" t="s">
        <v>67</v>
      </c>
      <c r="T545" s="948"/>
      <c r="U545" s="932" t="str">
        <f ca="1">OFFSET('Séries-Speed100'!$A$11,N542,6)</f>
        <v/>
      </c>
      <c r="V545" s="932"/>
      <c r="W545" s="293"/>
    </row>
    <row r="546" spans="1:23" ht="23.25" x14ac:dyDescent="0.35">
      <c r="A546" s="138" t="str">
        <f>IF(COUNT('Séries-Speed100'!$A$11:$A$50)&gt;'Etiquette Speed100'!N587,"X","")</f>
        <v/>
      </c>
      <c r="B546" s="291"/>
      <c r="C546" s="931" t="s">
        <v>1</v>
      </c>
      <c r="D546" s="931"/>
      <c r="E546" s="953" t="str">
        <f ca="1">OFFSET('Séries-Speed100'!$A$11,B542,9)</f>
        <v/>
      </c>
      <c r="F546" s="953"/>
      <c r="G546" s="948" t="s">
        <v>2</v>
      </c>
      <c r="H546" s="948"/>
      <c r="I546" s="932" t="str">
        <f ca="1">OFFSET('Séries-Speed100'!$A$11,B542,10)</f>
        <v/>
      </c>
      <c r="J546" s="932"/>
      <c r="K546" s="293"/>
      <c r="M546" s="521"/>
      <c r="N546" s="291"/>
      <c r="O546" s="931" t="s">
        <v>1</v>
      </c>
      <c r="P546" s="931"/>
      <c r="Q546" s="953" t="str">
        <f ca="1">OFFSET('Séries-Speed100'!$A$11,N542,9)</f>
        <v/>
      </c>
      <c r="R546" s="953"/>
      <c r="S546" s="948" t="s">
        <v>2</v>
      </c>
      <c r="T546" s="948"/>
      <c r="U546" s="932" t="str">
        <f ca="1">OFFSET('Séries-Speed100'!$A$11,N542,10)</f>
        <v/>
      </c>
      <c r="V546" s="932"/>
      <c r="W546" s="293"/>
    </row>
    <row r="547" spans="1:23" ht="21" x14ac:dyDescent="0.35">
      <c r="A547" s="138" t="str">
        <f>IF(COUNT('Séries-Speed100'!$A$11:$A$50)&gt;'Etiquette Speed100'!N587,"X","")</f>
        <v/>
      </c>
      <c r="B547" s="291"/>
      <c r="C547" s="520" t="s">
        <v>258</v>
      </c>
      <c r="D547" s="520"/>
      <c r="E547" s="527" t="str">
        <f ca="1">OFFSET('Séries-Speed100'!$A$11,B542,11)</f>
        <v/>
      </c>
      <c r="F547" s="525"/>
      <c r="G547" s="866" t="s">
        <v>270</v>
      </c>
      <c r="H547" s="866"/>
      <c r="I547" s="527" t="str">
        <f ca="1">OFFSET('Séries-Speed100'!$A$11,B542,8)</f>
        <v/>
      </c>
      <c r="J547" s="527"/>
      <c r="K547" s="293"/>
      <c r="M547" s="521"/>
      <c r="N547" s="291"/>
      <c r="O547" s="520" t="s">
        <v>258</v>
      </c>
      <c r="P547" s="520"/>
      <c r="Q547" s="527" t="str">
        <f ca="1">OFFSET('Séries-Speed100'!$A$11,N542,11)</f>
        <v/>
      </c>
      <c r="R547" s="525"/>
      <c r="S547" s="866" t="s">
        <v>270</v>
      </c>
      <c r="T547" s="866"/>
      <c r="U547" s="527" t="str">
        <f ca="1">OFFSET('Séries-Speed100'!$A$11,N542,8)</f>
        <v/>
      </c>
      <c r="V547" s="527"/>
      <c r="W547" s="293"/>
    </row>
    <row r="548" spans="1:23" ht="18.75" x14ac:dyDescent="0.3">
      <c r="A548" s="138" t="str">
        <f>IF(COUNT('Séries-Speed100'!$A$11:$A$50)&gt;'Etiquette Speed100'!N587,"X","")</f>
        <v/>
      </c>
      <c r="B548" s="291"/>
      <c r="C548" s="952" t="s">
        <v>68</v>
      </c>
      <c r="D548" s="952"/>
      <c r="E548" s="866" t="s">
        <v>69</v>
      </c>
      <c r="F548" s="866"/>
      <c r="G548" s="951" t="str">
        <f ca="1">OFFSET('Séries-Speed100'!$A$11,B542,2)</f>
        <v/>
      </c>
      <c r="H548" s="951"/>
      <c r="I548" s="951"/>
      <c r="J548" s="951"/>
      <c r="K548" s="293"/>
      <c r="M548" s="521"/>
      <c r="N548" s="291"/>
      <c r="O548" s="952" t="s">
        <v>68</v>
      </c>
      <c r="P548" s="952"/>
      <c r="Q548" s="866" t="s">
        <v>69</v>
      </c>
      <c r="R548" s="866"/>
      <c r="S548" s="951" t="str">
        <f ca="1">OFFSET('Séries-Speed100'!$A$11,N542,2)</f>
        <v/>
      </c>
      <c r="T548" s="951"/>
      <c r="U548" s="951"/>
      <c r="V548" s="951"/>
      <c r="W548" s="293"/>
    </row>
    <row r="549" spans="1:23" ht="18.75" x14ac:dyDescent="0.3">
      <c r="A549" s="138" t="str">
        <f>IF(COUNT('Séries-Speed100'!$A$11:$A$50)&gt;'Etiquette Speed100'!N587,"X","")</f>
        <v/>
      </c>
      <c r="B549" s="291"/>
      <c r="C549" s="952"/>
      <c r="D549" s="952"/>
      <c r="E549" s="866" t="s">
        <v>70</v>
      </c>
      <c r="F549" s="866"/>
      <c r="G549" s="951" t="str">
        <f ca="1">OFFSET('Séries-Speed100'!$A$11,B542,3)</f>
        <v/>
      </c>
      <c r="H549" s="951"/>
      <c r="I549" s="951"/>
      <c r="J549" s="951"/>
      <c r="K549" s="293"/>
      <c r="M549" s="521"/>
      <c r="N549" s="291"/>
      <c r="O549" s="952"/>
      <c r="P549" s="952"/>
      <c r="Q549" s="866" t="s">
        <v>70</v>
      </c>
      <c r="R549" s="866"/>
      <c r="S549" s="951" t="str">
        <f ca="1">OFFSET('Séries-Speed100'!$A$11,N542,3)</f>
        <v/>
      </c>
      <c r="T549" s="951"/>
      <c r="U549" s="951"/>
      <c r="V549" s="951"/>
      <c r="W549" s="293"/>
    </row>
    <row r="550" spans="1:23" ht="18.75" x14ac:dyDescent="0.3">
      <c r="A550" s="138" t="str">
        <f>IF(COUNT('Séries-Speed100'!$A$11:$A$50)&gt;'Etiquette Speed100'!N587,"X","")</f>
        <v/>
      </c>
      <c r="B550" s="291"/>
      <c r="C550" s="952"/>
      <c r="D550" s="952"/>
      <c r="E550" s="866" t="s">
        <v>257</v>
      </c>
      <c r="F550" s="866"/>
      <c r="G550" s="951" t="str">
        <f ca="1">OFFSET('Séries-Speed100'!$A$11,B542,4)</f>
        <v/>
      </c>
      <c r="H550" s="951"/>
      <c r="I550" s="951"/>
      <c r="J550" s="951"/>
      <c r="K550" s="293"/>
      <c r="M550" s="521"/>
      <c r="N550" s="291"/>
      <c r="O550" s="952"/>
      <c r="P550" s="952"/>
      <c r="Q550" s="866" t="s">
        <v>257</v>
      </c>
      <c r="R550" s="866"/>
      <c r="S550" s="951" t="str">
        <f ca="1">OFFSET('Séries-Speed100'!$A$11,N542,4)</f>
        <v/>
      </c>
      <c r="T550" s="951"/>
      <c r="U550" s="951"/>
      <c r="V550" s="951"/>
      <c r="W550" s="293"/>
    </row>
    <row r="551" spans="1:23" ht="21" x14ac:dyDescent="0.35">
      <c r="A551" s="138" t="str">
        <f>IF(COUNT('Séries-Speed100'!$A$11:$A$50)&gt;'Etiquette Speed100'!N587,"X","")</f>
        <v/>
      </c>
      <c r="B551" s="291"/>
      <c r="C551" s="952"/>
      <c r="D551" s="952"/>
      <c r="E551" s="866" t="s">
        <v>71</v>
      </c>
      <c r="F551" s="866"/>
      <c r="G551" s="947" t="str">
        <f ca="1">OFFSET('Séries-Speed100'!$A$11,B542,5)</f>
        <v/>
      </c>
      <c r="H551" s="947"/>
      <c r="I551" s="947"/>
      <c r="J551" s="947"/>
      <c r="K551" s="293"/>
      <c r="M551" s="521"/>
      <c r="N551" s="291"/>
      <c r="O551" s="952"/>
      <c r="P551" s="952"/>
      <c r="Q551" s="866" t="s">
        <v>71</v>
      </c>
      <c r="R551" s="866"/>
      <c r="S551" s="947" t="str">
        <f ca="1">OFFSET('Séries-Speed100'!$A$11,N542,5)</f>
        <v/>
      </c>
      <c r="T551" s="947"/>
      <c r="U551" s="947"/>
      <c r="V551" s="947"/>
      <c r="W551" s="293"/>
    </row>
    <row r="552" spans="1:23" ht="21" x14ac:dyDescent="0.35">
      <c r="A552" s="138" t="str">
        <f>IF(COUNT('Séries-Speed100'!$A$11:$A$50)&gt;'Etiquette Speed100'!N587,"X","")</f>
        <v/>
      </c>
      <c r="B552" s="291"/>
      <c r="C552" s="931" t="s">
        <v>248</v>
      </c>
      <c r="D552" s="931"/>
      <c r="E552" s="948" t="str">
        <f ca="1">IF(E543="","",IF(OR(E543="DWF",E543="DNF"),"Distance","Temps"))</f>
        <v/>
      </c>
      <c r="F552" s="948"/>
      <c r="G552" s="525" t="str">
        <f ca="1">OFFSET('Séries-Speed100'!$A$11,B542,18)</f>
        <v/>
      </c>
      <c r="H552" s="524" t="str">
        <f ca="1">OFFSET('Séries-Speed100'!$A$11,B542,19)</f>
        <v/>
      </c>
      <c r="I552" s="526" t="str">
        <f ca="1">OFFSET('Séries-Speed100'!$A$11,B542,20)</f>
        <v/>
      </c>
      <c r="J552" s="524" t="str">
        <f ca="1">OFFSET('Séries-Speed100'!$A$11,B542,21)</f>
        <v/>
      </c>
      <c r="K552" s="293"/>
      <c r="M552" s="521"/>
      <c r="N552" s="291"/>
      <c r="O552" s="931" t="s">
        <v>248</v>
      </c>
      <c r="P552" s="931"/>
      <c r="Q552" s="948" t="str">
        <f ca="1">IF(Q543="","",IF(OR(Q543="DWF",Q543="DNF"),"Distance","Temps"))</f>
        <v/>
      </c>
      <c r="R552" s="948"/>
      <c r="S552" s="525" t="str">
        <f ca="1">OFFSET('Séries-Speed100'!$A$11,N542,18)</f>
        <v/>
      </c>
      <c r="T552" s="524" t="str">
        <f ca="1">OFFSET('Séries-Speed100'!$A$11,N542,19)</f>
        <v/>
      </c>
      <c r="U552" s="526" t="str">
        <f ca="1">OFFSET('Séries-Speed100'!$A$11,N542,20)</f>
        <v/>
      </c>
      <c r="V552" s="524" t="str">
        <f ca="1">OFFSET('Séries-Speed100'!$A$11,N542,21)</f>
        <v/>
      </c>
      <c r="W552" s="293"/>
    </row>
    <row r="553" spans="1:23" ht="18.75" x14ac:dyDescent="0.3">
      <c r="A553" s="138" t="str">
        <f>IF(COUNT('Séries-Speed100'!$A$11:$A$50)&gt;'Etiquette Speed100'!N587,"X","")</f>
        <v/>
      </c>
      <c r="B553" s="291"/>
      <c r="C553" s="931"/>
      <c r="D553" s="931"/>
      <c r="E553" s="933" t="s">
        <v>273</v>
      </c>
      <c r="F553" s="514" t="s">
        <v>271</v>
      </c>
      <c r="G553" s="528" t="str">
        <f ca="1">OFFSET('Séries-Speed100'!$A$11,B542,14)</f>
        <v/>
      </c>
      <c r="H553" s="529" t="str">
        <f ca="1">OFFSET('Séries-Speed100'!$A$11,B542,15)</f>
        <v/>
      </c>
      <c r="I553" s="528" t="str">
        <f ca="1">OFFSET('Séries-Speed100'!$A$11,B542,16)</f>
        <v/>
      </c>
      <c r="J553" s="529" t="str">
        <f ca="1">OFFSET('Séries-Speed100'!$A$11,B542,17)</f>
        <v/>
      </c>
      <c r="K553" s="293"/>
      <c r="M553" s="521"/>
      <c r="N553" s="291"/>
      <c r="O553" s="931"/>
      <c r="P553" s="931"/>
      <c r="Q553" s="933" t="s">
        <v>273</v>
      </c>
      <c r="R553" s="514" t="s">
        <v>271</v>
      </c>
      <c r="S553" s="528" t="str">
        <f ca="1">OFFSET('Séries-Speed100'!$A$11,N542,14)</f>
        <v/>
      </c>
      <c r="T553" s="529" t="str">
        <f ca="1">OFFSET('Séries-Speed100'!$A$11,N542,15)</f>
        <v/>
      </c>
      <c r="U553" s="528" t="str">
        <f ca="1">OFFSET('Séries-Speed100'!$A$11,N542,16)</f>
        <v/>
      </c>
      <c r="V553" s="529" t="str">
        <f ca="1">OFFSET('Séries-Speed100'!$A$11,N542,17)</f>
        <v/>
      </c>
      <c r="W553" s="293"/>
    </row>
    <row r="554" spans="1:23" ht="18.75" x14ac:dyDescent="0.3">
      <c r="A554" s="138" t="str">
        <f>IF(COUNT('Séries-Speed100'!$A$11:$A$50)&gt;'Etiquette Speed100'!N587,"X","")</f>
        <v/>
      </c>
      <c r="B554" s="291"/>
      <c r="C554" s="931"/>
      <c r="D554" s="931"/>
      <c r="E554" s="933"/>
      <c r="F554" s="514" t="s">
        <v>272</v>
      </c>
      <c r="G554" s="528" t="str">
        <f ca="1">OFFSET('Séries-Speed100'!$A$11,B542,22)</f>
        <v/>
      </c>
      <c r="H554" s="529" t="str">
        <f ca="1">OFFSET('Séries-Speed100'!$A$11,B542,23)</f>
        <v/>
      </c>
      <c r="I554" s="528" t="str">
        <f ca="1">OFFSET('Séries-Speed100'!$A$11,B542,24)</f>
        <v/>
      </c>
      <c r="J554" s="529" t="str">
        <f ca="1">OFFSET('Séries-Speed100'!$A$11,B542,25)</f>
        <v/>
      </c>
      <c r="K554" s="293"/>
      <c r="M554" s="521"/>
      <c r="N554" s="291"/>
      <c r="O554" s="931"/>
      <c r="P554" s="931"/>
      <c r="Q554" s="933"/>
      <c r="R554" s="514" t="s">
        <v>272</v>
      </c>
      <c r="S554" s="528" t="str">
        <f ca="1">OFFSET('Séries-Speed100'!$A$11,N542,22)</f>
        <v/>
      </c>
      <c r="T554" s="529" t="str">
        <f ca="1">OFFSET('Séries-Speed100'!$A$11,N542,23)</f>
        <v/>
      </c>
      <c r="U554" s="528" t="str">
        <f ca="1">OFFSET('Séries-Speed100'!$A$11,N542,24)</f>
        <v/>
      </c>
      <c r="V554" s="529" t="str">
        <f ca="1">OFFSET('Séries-Speed100'!$A$11,N542,25)</f>
        <v/>
      </c>
      <c r="W554" s="293"/>
    </row>
    <row r="555" spans="1:23" x14ac:dyDescent="0.25">
      <c r="A555" s="138" t="str">
        <f>IF(COUNT('Séries-Speed100'!$A$11:$A$50)&gt;'Etiquette Speed100'!N587,"X","")</f>
        <v/>
      </c>
      <c r="B555" s="291"/>
      <c r="C555" s="945"/>
      <c r="D555" s="945"/>
      <c r="E555" s="945"/>
      <c r="F555" s="945"/>
      <c r="G555" s="945"/>
      <c r="H555" s="945"/>
      <c r="I555" s="945"/>
      <c r="J555" s="945"/>
      <c r="K555" s="293"/>
      <c r="M555" s="521"/>
      <c r="N555" s="291"/>
      <c r="O555" s="945"/>
      <c r="P555" s="945"/>
      <c r="Q555" s="945"/>
      <c r="R555" s="945"/>
      <c r="S555" s="945"/>
      <c r="T555" s="945"/>
      <c r="U555" s="945"/>
      <c r="V555" s="945"/>
      <c r="W555" s="293"/>
    </row>
    <row r="556" spans="1:23" ht="18.75" x14ac:dyDescent="0.3">
      <c r="A556" s="138" t="str">
        <f>IF(COUNT('Séries-Speed100'!$A$11:$A$50)&gt;'Etiquette Speed100'!N587,"X","")</f>
        <v/>
      </c>
      <c r="B556" s="291"/>
      <c r="C556" s="946" t="s">
        <v>259</v>
      </c>
      <c r="D556" s="946"/>
      <c r="E556" s="946"/>
      <c r="F556" s="946"/>
      <c r="G556" s="946"/>
      <c r="H556" s="946"/>
      <c r="I556" s="946"/>
      <c r="J556" s="946"/>
      <c r="K556" s="293"/>
      <c r="M556" s="521"/>
      <c r="N556" s="291"/>
      <c r="O556" s="946" t="s">
        <v>259</v>
      </c>
      <c r="P556" s="946"/>
      <c r="Q556" s="946"/>
      <c r="R556" s="946"/>
      <c r="S556" s="946"/>
      <c r="T556" s="946"/>
      <c r="U556" s="946"/>
      <c r="V556" s="946"/>
      <c r="W556" s="293"/>
    </row>
    <row r="557" spans="1:23" ht="15.75" thickBot="1" x14ac:dyDescent="0.3">
      <c r="A557" s="138" t="str">
        <f>IF(COUNT('Séries-Speed100'!$A$11:$A$50)&gt;'Etiquette Speed100'!N587,"X","")</f>
        <v/>
      </c>
      <c r="B557" s="291"/>
      <c r="C557" s="945"/>
      <c r="D557" s="945"/>
      <c r="E557" s="945"/>
      <c r="F557" s="945"/>
      <c r="G557" s="945"/>
      <c r="H557" s="945"/>
      <c r="I557" s="945"/>
      <c r="J557" s="945"/>
      <c r="K557" s="293"/>
      <c r="M557" s="521"/>
      <c r="N557" s="291"/>
      <c r="O557" s="945"/>
      <c r="P557" s="945"/>
      <c r="Q557" s="945"/>
      <c r="R557" s="945"/>
      <c r="S557" s="945"/>
      <c r="T557" s="945"/>
      <c r="U557" s="945"/>
      <c r="V557" s="945"/>
      <c r="W557" s="293"/>
    </row>
    <row r="558" spans="1:23" x14ac:dyDescent="0.25">
      <c r="A558" s="138" t="str">
        <f>IF(COUNT('Séries-Speed100'!$A$11:$A$50)&gt;'Etiquette Speed100'!N587,"X","")</f>
        <v/>
      </c>
      <c r="B558" s="291"/>
      <c r="C558" s="976" t="s">
        <v>260</v>
      </c>
      <c r="D558" s="977"/>
      <c r="E558" s="959"/>
      <c r="F558" s="959"/>
      <c r="G558" s="959"/>
      <c r="H558" s="959"/>
      <c r="I558" s="959"/>
      <c r="J558" s="960"/>
      <c r="K558" s="293"/>
      <c r="M558" s="521"/>
      <c r="N558" s="291"/>
      <c r="O558" s="976" t="s">
        <v>260</v>
      </c>
      <c r="P558" s="977"/>
      <c r="Q558" s="959"/>
      <c r="R558" s="959"/>
      <c r="S558" s="959"/>
      <c r="T558" s="959"/>
      <c r="U558" s="959"/>
      <c r="V558" s="960"/>
      <c r="W558" s="293"/>
    </row>
    <row r="559" spans="1:23" x14ac:dyDescent="0.25">
      <c r="A559" s="138" t="str">
        <f>IF(COUNT('Séries-Speed100'!$A$11:$A$50)&gt;'Etiquette Speed100'!N587,"X","")</f>
        <v/>
      </c>
      <c r="B559" s="291"/>
      <c r="C559" s="971"/>
      <c r="D559" s="972"/>
      <c r="E559" s="949"/>
      <c r="F559" s="949"/>
      <c r="G559" s="949"/>
      <c r="H559" s="949"/>
      <c r="I559" s="949"/>
      <c r="J559" s="950"/>
      <c r="K559" s="293"/>
      <c r="M559" s="521"/>
      <c r="N559" s="291"/>
      <c r="O559" s="971"/>
      <c r="P559" s="972"/>
      <c r="Q559" s="949"/>
      <c r="R559" s="949"/>
      <c r="S559" s="949"/>
      <c r="T559" s="949"/>
      <c r="U559" s="949"/>
      <c r="V559" s="950"/>
      <c r="W559" s="293"/>
    </row>
    <row r="560" spans="1:23" ht="15.75" thickBot="1" x14ac:dyDescent="0.3">
      <c r="A560" s="138" t="str">
        <f>IF(COUNT('Séries-Speed100'!$A$11:$A$50)&gt;'Etiquette Speed100'!N587,"X","")</f>
        <v/>
      </c>
      <c r="B560" s="291"/>
      <c r="C560" s="292"/>
      <c r="D560" s="292"/>
      <c r="E560" s="292"/>
      <c r="F560" s="292"/>
      <c r="G560" s="292"/>
      <c r="H560" s="292"/>
      <c r="I560" s="292"/>
      <c r="J560" s="292"/>
      <c r="K560" s="293"/>
      <c r="M560" s="521"/>
      <c r="N560" s="291"/>
      <c r="O560" s="292"/>
      <c r="P560" s="292"/>
      <c r="Q560" s="292"/>
      <c r="R560" s="292"/>
      <c r="S560" s="292"/>
      <c r="T560" s="292"/>
      <c r="U560" s="292"/>
      <c r="V560" s="292"/>
      <c r="W560" s="293"/>
    </row>
    <row r="561" spans="1:23" ht="15" customHeight="1" x14ac:dyDescent="0.25">
      <c r="A561" s="138" t="str">
        <f>IF(COUNT('Séries-Speed100'!$A$11:$A$50)&gt;'Etiquette Speed100'!N587,"X","")</f>
        <v/>
      </c>
      <c r="B561" s="291"/>
      <c r="C561" s="894" t="s">
        <v>132</v>
      </c>
      <c r="D561" s="880" t="s">
        <v>133</v>
      </c>
      <c r="E561" s="871"/>
      <c r="F561" s="871"/>
      <c r="G561" s="871"/>
      <c r="H561" s="871"/>
      <c r="I561" s="959"/>
      <c r="J561" s="960"/>
      <c r="K561" s="293"/>
      <c r="M561" s="521"/>
      <c r="N561" s="291"/>
      <c r="O561" s="894" t="s">
        <v>132</v>
      </c>
      <c r="P561" s="880" t="s">
        <v>133</v>
      </c>
      <c r="Q561" s="871"/>
      <c r="R561" s="871"/>
      <c r="S561" s="871"/>
      <c r="T561" s="871"/>
      <c r="U561" s="959"/>
      <c r="V561" s="960"/>
      <c r="W561" s="293"/>
    </row>
    <row r="562" spans="1:23" x14ac:dyDescent="0.25">
      <c r="A562" s="138" t="str">
        <f>IF(COUNT('Séries-Speed100'!$A$11:$A$50)&gt;'Etiquette Speed100'!N587,"X","")</f>
        <v/>
      </c>
      <c r="B562" s="291"/>
      <c r="C562" s="895"/>
      <c r="D562" s="859" t="s">
        <v>134</v>
      </c>
      <c r="E562" s="864"/>
      <c r="F562" s="864"/>
      <c r="G562" s="864"/>
      <c r="H562" s="864"/>
      <c r="I562" s="949"/>
      <c r="J562" s="950"/>
      <c r="K562" s="293"/>
      <c r="M562" s="521"/>
      <c r="N562" s="291"/>
      <c r="O562" s="895"/>
      <c r="P562" s="859" t="s">
        <v>134</v>
      </c>
      <c r="Q562" s="864"/>
      <c r="R562" s="864"/>
      <c r="S562" s="864"/>
      <c r="T562" s="864"/>
      <c r="U562" s="949"/>
      <c r="V562" s="950"/>
      <c r="W562" s="293"/>
    </row>
    <row r="563" spans="1:23" x14ac:dyDescent="0.25">
      <c r="A563" s="138" t="str">
        <f>IF(COUNT('Séries-Speed100'!$A$11:$A$50)&gt;'Etiquette Speed100'!N587,"X","")</f>
        <v/>
      </c>
      <c r="B563" s="291"/>
      <c r="C563" s="895"/>
      <c r="D563" s="859" t="s">
        <v>135</v>
      </c>
      <c r="E563" s="864"/>
      <c r="F563" s="864"/>
      <c r="G563" s="864"/>
      <c r="H563" s="864"/>
      <c r="I563" s="949"/>
      <c r="J563" s="950"/>
      <c r="K563" s="293"/>
      <c r="M563" s="521"/>
      <c r="N563" s="291"/>
      <c r="O563" s="895"/>
      <c r="P563" s="859" t="s">
        <v>135</v>
      </c>
      <c r="Q563" s="864"/>
      <c r="R563" s="864"/>
      <c r="S563" s="864"/>
      <c r="T563" s="864"/>
      <c r="U563" s="949"/>
      <c r="V563" s="950"/>
      <c r="W563" s="293"/>
    </row>
    <row r="564" spans="1:23" x14ac:dyDescent="0.25">
      <c r="A564" s="138" t="str">
        <f>IF(COUNT('Séries-Speed100'!$A$11:$A$50)&gt;'Etiquette Speed100'!N587,"X","")</f>
        <v/>
      </c>
      <c r="B564" s="291"/>
      <c r="C564" s="895"/>
      <c r="D564" s="859" t="s">
        <v>136</v>
      </c>
      <c r="E564" s="864"/>
      <c r="F564" s="864"/>
      <c r="G564" s="864"/>
      <c r="H564" s="864"/>
      <c r="I564" s="949"/>
      <c r="J564" s="950"/>
      <c r="K564" s="293"/>
      <c r="M564" s="521"/>
      <c r="N564" s="291"/>
      <c r="O564" s="895"/>
      <c r="P564" s="859" t="s">
        <v>136</v>
      </c>
      <c r="Q564" s="864"/>
      <c r="R564" s="864"/>
      <c r="S564" s="864"/>
      <c r="T564" s="864"/>
      <c r="U564" s="949"/>
      <c r="V564" s="950"/>
      <c r="W564" s="293"/>
    </row>
    <row r="565" spans="1:23" x14ac:dyDescent="0.25">
      <c r="A565" s="138" t="str">
        <f>IF(COUNT('Séries-Speed100'!$A$11:$A$50)&gt;'Etiquette Speed100'!N587,"X","")</f>
        <v/>
      </c>
      <c r="B565" s="291"/>
      <c r="C565" s="895"/>
      <c r="D565" s="859" t="s">
        <v>137</v>
      </c>
      <c r="E565" s="864"/>
      <c r="F565" s="864"/>
      <c r="G565" s="864"/>
      <c r="H565" s="864"/>
      <c r="I565" s="949"/>
      <c r="J565" s="950"/>
      <c r="K565" s="293"/>
      <c r="M565" s="521"/>
      <c r="N565" s="291"/>
      <c r="O565" s="895"/>
      <c r="P565" s="859" t="s">
        <v>137</v>
      </c>
      <c r="Q565" s="864"/>
      <c r="R565" s="864"/>
      <c r="S565" s="864"/>
      <c r="T565" s="864"/>
      <c r="U565" s="949"/>
      <c r="V565" s="950"/>
      <c r="W565" s="293"/>
    </row>
    <row r="566" spans="1:23" x14ac:dyDescent="0.25">
      <c r="A566" s="138" t="str">
        <f>IF(COUNT('Séries-Speed100'!$A$11:$A$50)&gt;'Etiquette Speed100'!N587,"X","")</f>
        <v/>
      </c>
      <c r="B566" s="291"/>
      <c r="C566" s="895"/>
      <c r="D566" s="967" t="s">
        <v>138</v>
      </c>
      <c r="E566" s="968"/>
      <c r="F566" s="968"/>
      <c r="G566" s="968"/>
      <c r="H566" s="968"/>
      <c r="I566" s="949"/>
      <c r="J566" s="950"/>
      <c r="K566" s="293"/>
      <c r="M566" s="521"/>
      <c r="N566" s="291"/>
      <c r="O566" s="895"/>
      <c r="P566" s="967" t="s">
        <v>138</v>
      </c>
      <c r="Q566" s="968"/>
      <c r="R566" s="968"/>
      <c r="S566" s="968"/>
      <c r="T566" s="968"/>
      <c r="U566" s="949"/>
      <c r="V566" s="950"/>
      <c r="W566" s="293"/>
    </row>
    <row r="567" spans="1:23" ht="15" customHeight="1" thickBot="1" x14ac:dyDescent="0.3">
      <c r="A567" s="138" t="str">
        <f>IF(COUNT('Séries-Speed100'!$A$11:$A$50)&gt;'Etiquette Speed100'!N587,"X","")</f>
        <v/>
      </c>
      <c r="B567" s="291"/>
      <c r="C567" s="896"/>
      <c r="D567" s="1055" t="s">
        <v>274</v>
      </c>
      <c r="E567" s="1056"/>
      <c r="F567" s="1056"/>
      <c r="G567" s="1056"/>
      <c r="H567" s="967"/>
      <c r="I567" s="1057"/>
      <c r="J567" s="1058"/>
      <c r="K567" s="293"/>
      <c r="M567" s="521"/>
      <c r="N567" s="291"/>
      <c r="O567" s="896"/>
      <c r="P567" s="1055" t="s">
        <v>274</v>
      </c>
      <c r="Q567" s="1056"/>
      <c r="R567" s="1056"/>
      <c r="S567" s="1056"/>
      <c r="T567" s="967"/>
      <c r="U567" s="1057"/>
      <c r="V567" s="1058"/>
      <c r="W567" s="293"/>
    </row>
    <row r="568" spans="1:23" x14ac:dyDescent="0.25">
      <c r="A568" s="138" t="str">
        <f>IF(COUNT('Séries-Speed100'!$A$11:$A$50)&gt;'Etiquette Speed100'!N587,"X","")</f>
        <v/>
      </c>
      <c r="B568" s="291"/>
      <c r="C568" s="894" t="s">
        <v>145</v>
      </c>
      <c r="D568" s="1053" t="s">
        <v>146</v>
      </c>
      <c r="E568" s="1054"/>
      <c r="F568" s="1054"/>
      <c r="G568" s="1054"/>
      <c r="H568" s="1054"/>
      <c r="I568" s="959"/>
      <c r="J568" s="960"/>
      <c r="K568" s="293"/>
      <c r="M568" s="521"/>
      <c r="N568" s="291"/>
      <c r="O568" s="894" t="s">
        <v>145</v>
      </c>
      <c r="P568" s="1053" t="s">
        <v>146</v>
      </c>
      <c r="Q568" s="1054"/>
      <c r="R568" s="1054"/>
      <c r="S568" s="1054"/>
      <c r="T568" s="1054"/>
      <c r="U568" s="959"/>
      <c r="V568" s="960"/>
      <c r="W568" s="293"/>
    </row>
    <row r="569" spans="1:23" x14ac:dyDescent="0.25">
      <c r="A569" s="138" t="str">
        <f>IF(COUNT('Séries-Speed100'!$A$11:$A$50)&gt;'Etiquette Speed100'!N587,"X","")</f>
        <v/>
      </c>
      <c r="B569" s="291"/>
      <c r="C569" s="895"/>
      <c r="D569" s="1048" t="s">
        <v>147</v>
      </c>
      <c r="E569" s="1049"/>
      <c r="F569" s="1049"/>
      <c r="G569" s="1049"/>
      <c r="H569" s="1050"/>
      <c r="I569" s="949"/>
      <c r="J569" s="950"/>
      <c r="K569" s="293"/>
      <c r="M569" s="521"/>
      <c r="N569" s="291"/>
      <c r="O569" s="895"/>
      <c r="P569" s="1048" t="s">
        <v>147</v>
      </c>
      <c r="Q569" s="1049"/>
      <c r="R569" s="1049"/>
      <c r="S569" s="1049"/>
      <c r="T569" s="1050"/>
      <c r="U569" s="949"/>
      <c r="V569" s="950"/>
      <c r="W569" s="293"/>
    </row>
    <row r="570" spans="1:23" x14ac:dyDescent="0.25">
      <c r="A570" s="138" t="str">
        <f>IF(COUNT('Séries-Speed100'!$A$11:$A$50)&gt;'Etiquette Speed100'!N587,"X","")</f>
        <v/>
      </c>
      <c r="B570" s="291"/>
      <c r="C570" s="895"/>
      <c r="D570" s="1048" t="s">
        <v>148</v>
      </c>
      <c r="E570" s="1049"/>
      <c r="F570" s="1049"/>
      <c r="G570" s="1049"/>
      <c r="H570" s="1050"/>
      <c r="I570" s="949"/>
      <c r="J570" s="950"/>
      <c r="K570" s="293"/>
      <c r="M570" s="521"/>
      <c r="N570" s="291"/>
      <c r="O570" s="895"/>
      <c r="P570" s="1048" t="s">
        <v>148</v>
      </c>
      <c r="Q570" s="1049"/>
      <c r="R570" s="1049"/>
      <c r="S570" s="1049"/>
      <c r="T570" s="1050"/>
      <c r="U570" s="949"/>
      <c r="V570" s="950"/>
      <c r="W570" s="293"/>
    </row>
    <row r="571" spans="1:23" x14ac:dyDescent="0.25">
      <c r="A571" s="138" t="str">
        <f>IF(COUNT('Séries-Speed100'!$A$11:$A$50)&gt;'Etiquette Speed100'!N587,"X","")</f>
        <v/>
      </c>
      <c r="B571" s="291"/>
      <c r="C571" s="895"/>
      <c r="D571" s="1048" t="s">
        <v>149</v>
      </c>
      <c r="E571" s="1049"/>
      <c r="F571" s="1049"/>
      <c r="G571" s="1049"/>
      <c r="H571" s="1050"/>
      <c r="I571" s="949"/>
      <c r="J571" s="950"/>
      <c r="K571" s="293"/>
      <c r="M571" s="521"/>
      <c r="N571" s="291"/>
      <c r="O571" s="895"/>
      <c r="P571" s="1048" t="s">
        <v>149</v>
      </c>
      <c r="Q571" s="1049"/>
      <c r="R571" s="1049"/>
      <c r="S571" s="1049"/>
      <c r="T571" s="1050"/>
      <c r="U571" s="949"/>
      <c r="V571" s="950"/>
      <c r="W571" s="293"/>
    </row>
    <row r="572" spans="1:23" x14ac:dyDescent="0.25">
      <c r="A572" s="138" t="str">
        <f>IF(COUNT('Séries-Speed100'!$A$11:$A$50)&gt;'Etiquette Speed100'!N587,"X","")</f>
        <v/>
      </c>
      <c r="B572" s="291"/>
      <c r="C572" s="895"/>
      <c r="D572" s="1048" t="s">
        <v>150</v>
      </c>
      <c r="E572" s="1049"/>
      <c r="F572" s="1049"/>
      <c r="G572" s="1049"/>
      <c r="H572" s="1050"/>
      <c r="I572" s="949"/>
      <c r="J572" s="950"/>
      <c r="K572" s="293"/>
      <c r="M572" s="521"/>
      <c r="N572" s="291"/>
      <c r="O572" s="895"/>
      <c r="P572" s="1048" t="s">
        <v>150</v>
      </c>
      <c r="Q572" s="1049"/>
      <c r="R572" s="1049"/>
      <c r="S572" s="1049"/>
      <c r="T572" s="1050"/>
      <c r="U572" s="949"/>
      <c r="V572" s="950"/>
      <c r="W572" s="293"/>
    </row>
    <row r="573" spans="1:23" x14ac:dyDescent="0.25">
      <c r="A573" s="138" t="str">
        <f>IF(COUNT('Séries-Speed100'!$A$11:$A$50)&gt;'Etiquette Speed100'!N587,"X","")</f>
        <v/>
      </c>
      <c r="B573" s="291"/>
      <c r="C573" s="895"/>
      <c r="D573" s="1048" t="s">
        <v>151</v>
      </c>
      <c r="E573" s="1049"/>
      <c r="F573" s="1049"/>
      <c r="G573" s="1049"/>
      <c r="H573" s="1050"/>
      <c r="I573" s="949"/>
      <c r="J573" s="950"/>
      <c r="K573" s="293"/>
      <c r="M573" s="521"/>
      <c r="N573" s="291"/>
      <c r="O573" s="895"/>
      <c r="P573" s="1048" t="s">
        <v>151</v>
      </c>
      <c r="Q573" s="1049"/>
      <c r="R573" s="1049"/>
      <c r="S573" s="1049"/>
      <c r="T573" s="1050"/>
      <c r="U573" s="949"/>
      <c r="V573" s="950"/>
      <c r="W573" s="293"/>
    </row>
    <row r="574" spans="1:23" ht="15" customHeight="1" thickBot="1" x14ac:dyDescent="0.3">
      <c r="A574" s="138" t="str">
        <f>IF(COUNT('Séries-Speed100'!$A$11:$A$50)&gt;'Etiquette Speed100'!N587,"X","")</f>
        <v/>
      </c>
      <c r="B574" s="291"/>
      <c r="C574" s="896"/>
      <c r="D574" s="1045" t="s">
        <v>152</v>
      </c>
      <c r="E574" s="1046"/>
      <c r="F574" s="1046"/>
      <c r="G574" s="1046"/>
      <c r="H574" s="1047"/>
      <c r="I574" s="954"/>
      <c r="J574" s="955"/>
      <c r="K574" s="293"/>
      <c r="M574" s="521"/>
      <c r="N574" s="291"/>
      <c r="O574" s="896"/>
      <c r="P574" s="1045" t="s">
        <v>152</v>
      </c>
      <c r="Q574" s="1046"/>
      <c r="R574" s="1046"/>
      <c r="S574" s="1046"/>
      <c r="T574" s="1047"/>
      <c r="U574" s="954"/>
      <c r="V574" s="955"/>
      <c r="W574" s="293"/>
    </row>
    <row r="575" spans="1:23" ht="15" customHeight="1" x14ac:dyDescent="0.25">
      <c r="A575" s="138" t="str">
        <f>IF(COUNT('Séries-Speed100'!$A$11:$A$50)&gt;'Etiquette Speed100'!N587,"X","")</f>
        <v/>
      </c>
      <c r="B575" s="291"/>
      <c r="C575" s="894" t="s">
        <v>126</v>
      </c>
      <c r="D575" s="1051" t="s">
        <v>128</v>
      </c>
      <c r="E575" s="1052"/>
      <c r="F575" s="963"/>
      <c r="G575" s="278" t="s">
        <v>266</v>
      </c>
      <c r="H575" s="278"/>
      <c r="I575" s="965"/>
      <c r="J575" s="966"/>
      <c r="K575" s="293"/>
      <c r="M575" s="521"/>
      <c r="N575" s="291"/>
      <c r="O575" s="894" t="s">
        <v>126</v>
      </c>
      <c r="P575" s="1051" t="s">
        <v>128</v>
      </c>
      <c r="Q575" s="1052"/>
      <c r="R575" s="963"/>
      <c r="S575" s="278" t="s">
        <v>266</v>
      </c>
      <c r="T575" s="278"/>
      <c r="U575" s="965"/>
      <c r="V575" s="966"/>
      <c r="W575" s="293"/>
    </row>
    <row r="576" spans="1:23" x14ac:dyDescent="0.25">
      <c r="A576" s="138" t="str">
        <f>IF(COUNT('Séries-Speed100'!$A$11:$A$50)&gt;'Etiquette Speed100'!N587,"X","")</f>
        <v/>
      </c>
      <c r="B576" s="291"/>
      <c r="C576" s="895"/>
      <c r="D576" s="857" t="s">
        <v>264</v>
      </c>
      <c r="E576" s="858"/>
      <c r="F576" s="859"/>
      <c r="G576" s="110" t="s">
        <v>265</v>
      </c>
      <c r="H576" s="110"/>
      <c r="I576" s="949"/>
      <c r="J576" s="950"/>
      <c r="K576" s="293"/>
      <c r="M576" s="521"/>
      <c r="N576" s="291"/>
      <c r="O576" s="895"/>
      <c r="P576" s="857" t="s">
        <v>264</v>
      </c>
      <c r="Q576" s="858"/>
      <c r="R576" s="859"/>
      <c r="S576" s="110" t="s">
        <v>265</v>
      </c>
      <c r="T576" s="110"/>
      <c r="U576" s="949"/>
      <c r="V576" s="950"/>
      <c r="W576" s="293"/>
    </row>
    <row r="577" spans="1:23" ht="15.75" thickBot="1" x14ac:dyDescent="0.3">
      <c r="A577" s="138" t="str">
        <f>IF(COUNT('Séries-Speed100'!$A$11:$A$50)&gt;'Etiquette Speed100'!N587,"X","")</f>
        <v/>
      </c>
      <c r="B577" s="291"/>
      <c r="C577" s="896"/>
      <c r="D577" s="512" t="s">
        <v>268</v>
      </c>
      <c r="E577" s="517"/>
      <c r="F577" s="517"/>
      <c r="G577" s="3" t="s">
        <v>164</v>
      </c>
      <c r="H577" s="3"/>
      <c r="I577" s="954"/>
      <c r="J577" s="955"/>
      <c r="K577" s="293"/>
      <c r="M577" s="521"/>
      <c r="N577" s="291"/>
      <c r="O577" s="896"/>
      <c r="P577" s="512" t="s">
        <v>268</v>
      </c>
      <c r="Q577" s="517"/>
      <c r="R577" s="517"/>
      <c r="S577" s="3" t="s">
        <v>164</v>
      </c>
      <c r="T577" s="3"/>
      <c r="U577" s="954"/>
      <c r="V577" s="955"/>
      <c r="W577" s="293"/>
    </row>
    <row r="578" spans="1:23" ht="15.75" thickBot="1" x14ac:dyDescent="0.3">
      <c r="A578" s="138" t="str">
        <f>IF(COUNT('Séries-Speed100'!$A$11:$A$50)&gt;'Etiquette Speed100'!N587,"X","")</f>
        <v/>
      </c>
      <c r="B578" s="291"/>
      <c r="C578" s="292"/>
      <c r="D578" s="292"/>
      <c r="E578" s="292"/>
      <c r="F578" s="292"/>
      <c r="G578" s="292"/>
      <c r="H578" s="292"/>
      <c r="I578" s="292"/>
      <c r="J578" s="292"/>
      <c r="K578" s="293"/>
      <c r="M578" s="521"/>
      <c r="N578" s="291"/>
      <c r="O578" s="292"/>
      <c r="P578" s="292"/>
      <c r="Q578" s="292"/>
      <c r="R578" s="292"/>
      <c r="S578" s="292"/>
      <c r="T578" s="292"/>
      <c r="U578" s="292"/>
      <c r="V578" s="292"/>
      <c r="W578" s="293"/>
    </row>
    <row r="579" spans="1:23" ht="18.75" x14ac:dyDescent="0.3">
      <c r="A579" s="138" t="str">
        <f>IF(COUNT('Séries-Speed100'!$A$11:$A$50)&gt;'Etiquette Speed100'!N587,"X","")</f>
        <v/>
      </c>
      <c r="B579" s="291"/>
      <c r="C579" s="901" t="s">
        <v>269</v>
      </c>
      <c r="D579" s="902"/>
      <c r="E579" s="902"/>
      <c r="F579" s="902"/>
      <c r="G579" s="902"/>
      <c r="H579" s="902"/>
      <c r="I579" s="902"/>
      <c r="J579" s="903"/>
      <c r="K579" s="293"/>
      <c r="M579" s="521"/>
      <c r="N579" s="291"/>
      <c r="O579" s="901" t="s">
        <v>269</v>
      </c>
      <c r="P579" s="902"/>
      <c r="Q579" s="902"/>
      <c r="R579" s="902"/>
      <c r="S579" s="902"/>
      <c r="T579" s="902"/>
      <c r="U579" s="902"/>
      <c r="V579" s="903"/>
      <c r="W579" s="293"/>
    </row>
    <row r="580" spans="1:23" x14ac:dyDescent="0.25">
      <c r="A580" s="138" t="str">
        <f>IF(COUNT('Séries-Speed100'!$A$11:$A$50)&gt;'Etiquette Speed100'!N587,"X","")</f>
        <v/>
      </c>
      <c r="B580" s="291"/>
      <c r="C580" s="904"/>
      <c r="D580" s="905"/>
      <c r="E580" s="905"/>
      <c r="F580" s="905"/>
      <c r="G580" s="905"/>
      <c r="H580" s="905"/>
      <c r="I580" s="905"/>
      <c r="J580" s="906"/>
      <c r="K580" s="293"/>
      <c r="M580" s="521"/>
      <c r="N580" s="291"/>
      <c r="O580" s="904"/>
      <c r="P580" s="905"/>
      <c r="Q580" s="905"/>
      <c r="R580" s="905"/>
      <c r="S580" s="905"/>
      <c r="T580" s="905"/>
      <c r="U580" s="905"/>
      <c r="V580" s="906"/>
      <c r="W580" s="293"/>
    </row>
    <row r="581" spans="1:23" x14ac:dyDescent="0.25">
      <c r="A581" s="138" t="str">
        <f>IF(COUNT('Séries-Speed100'!$A$11:$A$50)&gt;'Etiquette Speed100'!N587,"X","")</f>
        <v/>
      </c>
      <c r="B581" s="291"/>
      <c r="C581" s="907"/>
      <c r="D581" s="908"/>
      <c r="E581" s="908"/>
      <c r="F581" s="908"/>
      <c r="G581" s="908"/>
      <c r="H581" s="908"/>
      <c r="I581" s="908"/>
      <c r="J581" s="909"/>
      <c r="K581" s="293"/>
      <c r="M581" s="521"/>
      <c r="N581" s="291"/>
      <c r="O581" s="907"/>
      <c r="P581" s="908"/>
      <c r="Q581" s="908"/>
      <c r="R581" s="908"/>
      <c r="S581" s="908"/>
      <c r="T581" s="908"/>
      <c r="U581" s="908"/>
      <c r="V581" s="909"/>
      <c r="W581" s="293"/>
    </row>
    <row r="582" spans="1:23" x14ac:dyDescent="0.25">
      <c r="A582" s="138" t="str">
        <f>IF(COUNT('Séries-Speed100'!$A$11:$A$50)&gt;'Etiquette Speed100'!N587,"X","")</f>
        <v/>
      </c>
      <c r="B582" s="291"/>
      <c r="C582" s="907"/>
      <c r="D582" s="908"/>
      <c r="E582" s="908"/>
      <c r="F582" s="908"/>
      <c r="G582" s="908"/>
      <c r="H582" s="908"/>
      <c r="I582" s="908"/>
      <c r="J582" s="909"/>
      <c r="K582" s="293"/>
      <c r="M582" s="521"/>
      <c r="N582" s="291"/>
      <c r="O582" s="907"/>
      <c r="P582" s="908"/>
      <c r="Q582" s="908"/>
      <c r="R582" s="908"/>
      <c r="S582" s="908"/>
      <c r="T582" s="908"/>
      <c r="U582" s="908"/>
      <c r="V582" s="909"/>
      <c r="W582" s="293"/>
    </row>
    <row r="583" spans="1:23" ht="15.75" thickBot="1" x14ac:dyDescent="0.3">
      <c r="A583" s="138" t="str">
        <f>IF(COUNT('Séries-Speed100'!$A$11:$A$50)&gt;'Etiquette Speed100'!N587,"X","")</f>
        <v/>
      </c>
      <c r="B583" s="291"/>
      <c r="C583" s="910"/>
      <c r="D583" s="911"/>
      <c r="E583" s="911"/>
      <c r="F583" s="911"/>
      <c r="G583" s="911"/>
      <c r="H583" s="911"/>
      <c r="I583" s="911"/>
      <c r="J583" s="912"/>
      <c r="K583" s="293"/>
      <c r="M583" s="521"/>
      <c r="N583" s="291"/>
      <c r="O583" s="910"/>
      <c r="P583" s="911"/>
      <c r="Q583" s="911"/>
      <c r="R583" s="911"/>
      <c r="S583" s="911"/>
      <c r="T583" s="911"/>
      <c r="U583" s="911"/>
      <c r="V583" s="912"/>
      <c r="W583" s="293"/>
    </row>
    <row r="584" spans="1:23" ht="15.75" thickBot="1" x14ac:dyDescent="0.3">
      <c r="A584" s="138" t="str">
        <f>IF(COUNT('Séries-Speed100'!$A$11:$A$50)&gt;'Etiquette Speed100'!N587,"X","")</f>
        <v/>
      </c>
      <c r="B584" s="294"/>
      <c r="C584" s="295"/>
      <c r="D584" s="295"/>
      <c r="E584" s="295"/>
      <c r="F584" s="295"/>
      <c r="G584" s="295"/>
      <c r="H584" s="295"/>
      <c r="I584" s="295"/>
      <c r="J584" s="295"/>
      <c r="K584" s="296"/>
      <c r="M584" s="521"/>
      <c r="N584" s="294"/>
      <c r="O584" s="295"/>
      <c r="P584" s="295"/>
      <c r="Q584" s="295"/>
      <c r="R584" s="295"/>
      <c r="S584" s="295"/>
      <c r="T584" s="295"/>
      <c r="U584" s="295"/>
      <c r="V584" s="295"/>
      <c r="W584" s="296"/>
    </row>
    <row r="585" spans="1:23" ht="15" customHeight="1" x14ac:dyDescent="0.25">
      <c r="A585" s="138" t="str">
        <f>IF(COUNT('Séries-Speed100'!$A$11:$A$50)&gt;'Etiquette Speed100'!N587,"X","")</f>
        <v/>
      </c>
      <c r="B585" s="522"/>
      <c r="C585" s="522"/>
      <c r="D585" s="522"/>
      <c r="E585" s="522"/>
      <c r="F585" s="522"/>
      <c r="G585" s="522"/>
      <c r="H585" s="522"/>
      <c r="I585" s="522"/>
      <c r="J585" s="522"/>
      <c r="K585" s="522"/>
      <c r="L585" s="522"/>
      <c r="M585" s="523"/>
      <c r="N585" s="522"/>
      <c r="O585" s="522"/>
      <c r="P585" s="522"/>
      <c r="Q585" s="522"/>
      <c r="R585" s="522"/>
      <c r="S585" s="522"/>
      <c r="T585" s="522"/>
      <c r="U585" s="522"/>
      <c r="V585" s="522"/>
      <c r="W585" s="522"/>
    </row>
    <row r="586" spans="1:23" ht="15" customHeight="1" thickBot="1" x14ac:dyDescent="0.3">
      <c r="A586" s="138" t="str">
        <f>IF(COUNT('Séries-Speed100'!$A$11:$A$50)&gt;'Etiquette Speed100'!N587,"X","")</f>
        <v/>
      </c>
      <c r="M586" s="521"/>
    </row>
    <row r="587" spans="1:23" x14ac:dyDescent="0.25">
      <c r="A587" s="138" t="str">
        <f>IF(COUNT('Séries-Speed100'!$A$11:$A$50)&gt;'Etiquette Speed100'!N587,"X","")</f>
        <v/>
      </c>
      <c r="B587" s="137">
        <f>N542+1</f>
        <v>26</v>
      </c>
      <c r="C587" s="289"/>
      <c r="D587" s="289"/>
      <c r="E587" s="289"/>
      <c r="F587" s="289"/>
      <c r="G587" s="289"/>
      <c r="H587" s="289"/>
      <c r="I587" s="289"/>
      <c r="J587" s="289"/>
      <c r="K587" s="290"/>
      <c r="M587" s="521"/>
      <c r="N587" s="137">
        <f>B587+1</f>
        <v>27</v>
      </c>
      <c r="O587" s="289"/>
      <c r="P587" s="289"/>
      <c r="Q587" s="289"/>
      <c r="R587" s="289"/>
      <c r="S587" s="289"/>
      <c r="T587" s="289"/>
      <c r="U587" s="289"/>
      <c r="V587" s="289"/>
      <c r="W587" s="290"/>
    </row>
    <row r="588" spans="1:23" ht="23.25" x14ac:dyDescent="0.35">
      <c r="A588" s="138" t="str">
        <f>IF(COUNT('Séries-Speed100'!$A$11:$A$50)&gt;'Etiquette Speed100'!N587,"X","")</f>
        <v/>
      </c>
      <c r="B588" s="291"/>
      <c r="C588" s="931" t="s">
        <v>246</v>
      </c>
      <c r="D588" s="931"/>
      <c r="E588" s="953" t="str">
        <f ca="1">OFFSET('Séries-Speed100'!$A$11,B587,13)</f>
        <v/>
      </c>
      <c r="F588" s="953"/>
      <c r="G588" s="953"/>
      <c r="H588" s="953"/>
      <c r="I588" s="953"/>
      <c r="J588" s="953"/>
      <c r="K588" s="293"/>
      <c r="M588" s="521"/>
      <c r="N588" s="291"/>
      <c r="O588" s="931" t="s">
        <v>246</v>
      </c>
      <c r="P588" s="931"/>
      <c r="Q588" s="953" t="str">
        <f ca="1">OFFSET('Séries-Speed100'!$A$11,N587,13)</f>
        <v/>
      </c>
      <c r="R588" s="953"/>
      <c r="S588" s="953"/>
      <c r="T588" s="953"/>
      <c r="U588" s="953"/>
      <c r="V588" s="953"/>
      <c r="W588" s="293"/>
    </row>
    <row r="589" spans="1:23" x14ac:dyDescent="0.25">
      <c r="A589" s="138" t="str">
        <f>IF(COUNT('Séries-Speed100'!$A$11:$A$50)&gt;'Etiquette Speed100'!N587,"X","")</f>
        <v/>
      </c>
      <c r="B589" s="291"/>
      <c r="C589" s="945"/>
      <c r="D589" s="945"/>
      <c r="E589" s="945"/>
      <c r="F589" s="945"/>
      <c r="G589" s="945"/>
      <c r="H589" s="945"/>
      <c r="I589" s="945"/>
      <c r="J589" s="945"/>
      <c r="K589" s="293"/>
      <c r="M589" s="521"/>
      <c r="N589" s="291"/>
      <c r="O589" s="945"/>
      <c r="P589" s="945"/>
      <c r="Q589" s="945"/>
      <c r="R589" s="945"/>
      <c r="S589" s="945"/>
      <c r="T589" s="945"/>
      <c r="U589" s="945"/>
      <c r="V589" s="945"/>
      <c r="W589" s="293"/>
    </row>
    <row r="590" spans="1:23" ht="21" x14ac:dyDescent="0.35">
      <c r="A590" s="138" t="str">
        <f>IF(COUNT('Séries-Speed100'!$A$11:$A$50)&gt;'Etiquette Speed100'!N587,"X","")</f>
        <v/>
      </c>
      <c r="B590" s="291"/>
      <c r="C590" s="931" t="s">
        <v>39</v>
      </c>
      <c r="D590" s="931"/>
      <c r="E590" s="932" t="str">
        <f ca="1">OFFSET('Séries-Speed100'!$A$11,B587,0)</f>
        <v/>
      </c>
      <c r="F590" s="932"/>
      <c r="G590" s="948" t="s">
        <v>67</v>
      </c>
      <c r="H590" s="948"/>
      <c r="I590" s="932" t="str">
        <f ca="1">OFFSET('Séries-Speed100'!$A$11,B587,6)</f>
        <v/>
      </c>
      <c r="J590" s="932"/>
      <c r="K590" s="293"/>
      <c r="M590" s="521"/>
      <c r="N590" s="291"/>
      <c r="O590" s="931" t="s">
        <v>39</v>
      </c>
      <c r="P590" s="931"/>
      <c r="Q590" s="932" t="str">
        <f ca="1">OFFSET('Séries-Speed100'!$A$11,N587,0)</f>
        <v/>
      </c>
      <c r="R590" s="932"/>
      <c r="S590" s="948" t="s">
        <v>67</v>
      </c>
      <c r="T590" s="948"/>
      <c r="U590" s="932" t="str">
        <f ca="1">OFFSET('Séries-Speed100'!$A$11,N587,6)</f>
        <v/>
      </c>
      <c r="V590" s="932"/>
      <c r="W590" s="293"/>
    </row>
    <row r="591" spans="1:23" ht="23.25" x14ac:dyDescent="0.35">
      <c r="A591" s="138" t="str">
        <f>IF(COUNT('Séries-Speed100'!$A$11:$A$50)&gt;'Etiquette Speed100'!N587,"X","")</f>
        <v/>
      </c>
      <c r="B591" s="291"/>
      <c r="C591" s="931" t="s">
        <v>1</v>
      </c>
      <c r="D591" s="931"/>
      <c r="E591" s="953" t="str">
        <f ca="1">OFFSET('Séries-Speed100'!$A$11,B587,9)</f>
        <v/>
      </c>
      <c r="F591" s="953"/>
      <c r="G591" s="948" t="s">
        <v>2</v>
      </c>
      <c r="H591" s="948"/>
      <c r="I591" s="932" t="str">
        <f ca="1">OFFSET('Séries-Speed100'!$A$11,B587,10)</f>
        <v/>
      </c>
      <c r="J591" s="932"/>
      <c r="K591" s="293"/>
      <c r="M591" s="521"/>
      <c r="N591" s="291"/>
      <c r="O591" s="931" t="s">
        <v>1</v>
      </c>
      <c r="P591" s="931"/>
      <c r="Q591" s="953" t="str">
        <f ca="1">OFFSET('Séries-Speed100'!$A$11,N587,9)</f>
        <v/>
      </c>
      <c r="R591" s="953"/>
      <c r="S591" s="948" t="s">
        <v>2</v>
      </c>
      <c r="T591" s="948"/>
      <c r="U591" s="932" t="str">
        <f ca="1">OFFSET('Séries-Speed100'!$A$11,N587,10)</f>
        <v/>
      </c>
      <c r="V591" s="932"/>
      <c r="W591" s="293"/>
    </row>
    <row r="592" spans="1:23" ht="21" x14ac:dyDescent="0.35">
      <c r="A592" s="138" t="str">
        <f>IF(COUNT('Séries-Speed100'!$A$11:$A$50)&gt;'Etiquette Speed100'!N587,"X","")</f>
        <v/>
      </c>
      <c r="B592" s="291"/>
      <c r="C592" s="520" t="s">
        <v>258</v>
      </c>
      <c r="D592" s="520"/>
      <c r="E592" s="527" t="str">
        <f ca="1">OFFSET('Séries-Speed100'!$A$11,B587,11)</f>
        <v/>
      </c>
      <c r="F592" s="525"/>
      <c r="G592" s="866" t="s">
        <v>270</v>
      </c>
      <c r="H592" s="866"/>
      <c r="I592" s="527" t="str">
        <f ca="1">OFFSET('Séries-Speed100'!$A$11,B587,8)</f>
        <v/>
      </c>
      <c r="J592" s="527"/>
      <c r="K592" s="293"/>
      <c r="M592" s="521"/>
      <c r="N592" s="291"/>
      <c r="O592" s="520" t="s">
        <v>258</v>
      </c>
      <c r="P592" s="520"/>
      <c r="Q592" s="527" t="str">
        <f ca="1">OFFSET('Séries-Speed100'!$A$11,N587,11)</f>
        <v/>
      </c>
      <c r="R592" s="525"/>
      <c r="S592" s="866" t="s">
        <v>270</v>
      </c>
      <c r="T592" s="866"/>
      <c r="U592" s="527" t="str">
        <f ca="1">OFFSET('Séries-Speed100'!$A$11,N587,8)</f>
        <v/>
      </c>
      <c r="V592" s="527"/>
      <c r="W592" s="293"/>
    </row>
    <row r="593" spans="1:23" ht="18.75" x14ac:dyDescent="0.3">
      <c r="A593" s="138" t="str">
        <f>IF(COUNT('Séries-Speed100'!$A$11:$A$50)&gt;'Etiquette Speed100'!N587,"X","")</f>
        <v/>
      </c>
      <c r="B593" s="291"/>
      <c r="C593" s="952" t="s">
        <v>68</v>
      </c>
      <c r="D593" s="952"/>
      <c r="E593" s="866" t="s">
        <v>69</v>
      </c>
      <c r="F593" s="866"/>
      <c r="G593" s="951" t="str">
        <f ca="1">OFFSET('Séries-Speed100'!$A$11,B587,2)</f>
        <v/>
      </c>
      <c r="H593" s="951"/>
      <c r="I593" s="951"/>
      <c r="J593" s="951"/>
      <c r="K593" s="293"/>
      <c r="M593" s="521"/>
      <c r="N593" s="291"/>
      <c r="O593" s="952" t="s">
        <v>68</v>
      </c>
      <c r="P593" s="952"/>
      <c r="Q593" s="866" t="s">
        <v>69</v>
      </c>
      <c r="R593" s="866"/>
      <c r="S593" s="951" t="str">
        <f ca="1">OFFSET('Séries-Speed100'!$A$11,N587,2)</f>
        <v/>
      </c>
      <c r="T593" s="951"/>
      <c r="U593" s="951"/>
      <c r="V593" s="951"/>
      <c r="W593" s="293"/>
    </row>
    <row r="594" spans="1:23" ht="18.75" x14ac:dyDescent="0.3">
      <c r="A594" s="138" t="str">
        <f>IF(COUNT('Séries-Speed100'!$A$11:$A$50)&gt;'Etiquette Speed100'!N587,"X","")</f>
        <v/>
      </c>
      <c r="B594" s="291"/>
      <c r="C594" s="952"/>
      <c r="D594" s="952"/>
      <c r="E594" s="866" t="s">
        <v>70</v>
      </c>
      <c r="F594" s="866"/>
      <c r="G594" s="951" t="str">
        <f ca="1">OFFSET('Séries-Speed100'!$A$11,B587,3)</f>
        <v/>
      </c>
      <c r="H594" s="951"/>
      <c r="I594" s="951"/>
      <c r="J594" s="951"/>
      <c r="K594" s="293"/>
      <c r="M594" s="521"/>
      <c r="N594" s="291"/>
      <c r="O594" s="952"/>
      <c r="P594" s="952"/>
      <c r="Q594" s="866" t="s">
        <v>70</v>
      </c>
      <c r="R594" s="866"/>
      <c r="S594" s="951" t="str">
        <f ca="1">OFFSET('Séries-Speed100'!$A$11,N587,3)</f>
        <v/>
      </c>
      <c r="T594" s="951"/>
      <c r="U594" s="951"/>
      <c r="V594" s="951"/>
      <c r="W594" s="293"/>
    </row>
    <row r="595" spans="1:23" ht="18.75" x14ac:dyDescent="0.3">
      <c r="A595" s="138" t="str">
        <f>IF(COUNT('Séries-Speed100'!$A$11:$A$50)&gt;'Etiquette Speed100'!N587,"X","")</f>
        <v/>
      </c>
      <c r="B595" s="291"/>
      <c r="C595" s="952"/>
      <c r="D595" s="952"/>
      <c r="E595" s="866" t="s">
        <v>257</v>
      </c>
      <c r="F595" s="866"/>
      <c r="G595" s="951" t="str">
        <f ca="1">OFFSET('Séries-Speed100'!$A$11,B587,4)</f>
        <v/>
      </c>
      <c r="H595" s="951"/>
      <c r="I595" s="951"/>
      <c r="J595" s="951"/>
      <c r="K595" s="293"/>
      <c r="M595" s="521"/>
      <c r="N595" s="291"/>
      <c r="O595" s="952"/>
      <c r="P595" s="952"/>
      <c r="Q595" s="866" t="s">
        <v>257</v>
      </c>
      <c r="R595" s="866"/>
      <c r="S595" s="951" t="str">
        <f ca="1">OFFSET('Séries-Speed100'!$A$11,N587,4)</f>
        <v/>
      </c>
      <c r="T595" s="951"/>
      <c r="U595" s="951"/>
      <c r="V595" s="951"/>
      <c r="W595" s="293"/>
    </row>
    <row r="596" spans="1:23" ht="21" x14ac:dyDescent="0.35">
      <c r="A596" s="138" t="str">
        <f>IF(COUNT('Séries-Speed100'!$A$11:$A$50)&gt;'Etiquette Speed100'!N587,"X","")</f>
        <v/>
      </c>
      <c r="B596" s="291"/>
      <c r="C596" s="952"/>
      <c r="D596" s="952"/>
      <c r="E596" s="866" t="s">
        <v>71</v>
      </c>
      <c r="F596" s="866"/>
      <c r="G596" s="947" t="str">
        <f ca="1">OFFSET('Séries-Speed100'!$A$11,B587,5)</f>
        <v/>
      </c>
      <c r="H596" s="947"/>
      <c r="I596" s="947"/>
      <c r="J596" s="947"/>
      <c r="K596" s="293"/>
      <c r="M596" s="521"/>
      <c r="N596" s="291"/>
      <c r="O596" s="952"/>
      <c r="P596" s="952"/>
      <c r="Q596" s="866" t="s">
        <v>71</v>
      </c>
      <c r="R596" s="866"/>
      <c r="S596" s="947" t="str">
        <f ca="1">OFFSET('Séries-Speed100'!$A$11,N587,5)</f>
        <v/>
      </c>
      <c r="T596" s="947"/>
      <c r="U596" s="947"/>
      <c r="V596" s="947"/>
      <c r="W596" s="293"/>
    </row>
    <row r="597" spans="1:23" ht="21" x14ac:dyDescent="0.35">
      <c r="A597" s="138" t="str">
        <f>IF(COUNT('Séries-Speed100'!$A$11:$A$50)&gt;'Etiquette Speed100'!N587,"X","")</f>
        <v/>
      </c>
      <c r="B597" s="291"/>
      <c r="C597" s="931" t="s">
        <v>248</v>
      </c>
      <c r="D597" s="931"/>
      <c r="E597" s="948" t="str">
        <f ca="1">IF(E588="","",IF(OR(E588="DWF",E588="DNF"),"Distance","Temps"))</f>
        <v/>
      </c>
      <c r="F597" s="948"/>
      <c r="G597" s="525" t="str">
        <f ca="1">OFFSET('Séries-Speed100'!$A$11,B587,18)</f>
        <v/>
      </c>
      <c r="H597" s="524" t="str">
        <f ca="1">OFFSET('Séries-Speed100'!$A$11,B587,19)</f>
        <v/>
      </c>
      <c r="I597" s="526" t="str">
        <f ca="1">OFFSET('Séries-Speed100'!$A$11,B587,20)</f>
        <v/>
      </c>
      <c r="J597" s="524" t="str">
        <f ca="1">OFFSET('Séries-Speed100'!$A$11,B587,21)</f>
        <v/>
      </c>
      <c r="K597" s="293"/>
      <c r="M597" s="521"/>
      <c r="N597" s="291"/>
      <c r="O597" s="931" t="s">
        <v>248</v>
      </c>
      <c r="P597" s="931"/>
      <c r="Q597" s="948" t="str">
        <f ca="1">IF(Q588="","",IF(OR(Q588="DWF",Q588="DNF"),"Distance","Temps"))</f>
        <v/>
      </c>
      <c r="R597" s="948"/>
      <c r="S597" s="525" t="str">
        <f ca="1">OFFSET('Séries-Speed100'!$A$11,N587,18)</f>
        <v/>
      </c>
      <c r="T597" s="524" t="str">
        <f ca="1">OFFSET('Séries-Speed100'!$A$11,N587,19)</f>
        <v/>
      </c>
      <c r="U597" s="526" t="str">
        <f ca="1">OFFSET('Séries-Speed100'!$A$11,N587,20)</f>
        <v/>
      </c>
      <c r="V597" s="524" t="str">
        <f ca="1">OFFSET('Séries-Speed100'!$A$11,N587,21)</f>
        <v/>
      </c>
      <c r="W597" s="293"/>
    </row>
    <row r="598" spans="1:23" ht="18.75" x14ac:dyDescent="0.3">
      <c r="A598" s="138" t="str">
        <f>IF(COUNT('Séries-Speed100'!$A$11:$A$50)&gt;'Etiquette Speed100'!N587,"X","")</f>
        <v/>
      </c>
      <c r="B598" s="291"/>
      <c r="C598" s="931"/>
      <c r="D598" s="931"/>
      <c r="E598" s="933" t="s">
        <v>273</v>
      </c>
      <c r="F598" s="514" t="s">
        <v>271</v>
      </c>
      <c r="G598" s="528" t="str">
        <f ca="1">OFFSET('Séries-Speed100'!$A$11,B587,14)</f>
        <v/>
      </c>
      <c r="H598" s="529" t="str">
        <f ca="1">OFFSET('Séries-Speed100'!$A$11,B587,15)</f>
        <v/>
      </c>
      <c r="I598" s="528" t="str">
        <f ca="1">OFFSET('Séries-Speed100'!$A$11,B587,16)</f>
        <v/>
      </c>
      <c r="J598" s="529" t="str">
        <f ca="1">OFFSET('Séries-Speed100'!$A$11,B587,17)</f>
        <v/>
      </c>
      <c r="K598" s="293"/>
      <c r="M598" s="521"/>
      <c r="N598" s="291"/>
      <c r="O598" s="931"/>
      <c r="P598" s="931"/>
      <c r="Q598" s="933" t="s">
        <v>273</v>
      </c>
      <c r="R598" s="514" t="s">
        <v>271</v>
      </c>
      <c r="S598" s="528" t="str">
        <f ca="1">OFFSET('Séries-Speed100'!$A$11,N587,14)</f>
        <v/>
      </c>
      <c r="T598" s="529" t="str">
        <f ca="1">OFFSET('Séries-Speed100'!$A$11,N587,15)</f>
        <v/>
      </c>
      <c r="U598" s="528" t="str">
        <f ca="1">OFFSET('Séries-Speed100'!$A$11,N587,16)</f>
        <v/>
      </c>
      <c r="V598" s="529" t="str">
        <f ca="1">OFFSET('Séries-Speed100'!$A$11,N587,17)</f>
        <v/>
      </c>
      <c r="W598" s="293"/>
    </row>
    <row r="599" spans="1:23" ht="18.75" x14ac:dyDescent="0.3">
      <c r="A599" s="138" t="str">
        <f>IF(COUNT('Séries-Speed100'!$A$11:$A$50)&gt;'Etiquette Speed100'!N587,"X","")</f>
        <v/>
      </c>
      <c r="B599" s="291"/>
      <c r="C599" s="931"/>
      <c r="D599" s="931"/>
      <c r="E599" s="933"/>
      <c r="F599" s="514" t="s">
        <v>272</v>
      </c>
      <c r="G599" s="528" t="str">
        <f ca="1">OFFSET('Séries-Speed100'!$A$11,B587,22)</f>
        <v/>
      </c>
      <c r="H599" s="529" t="str">
        <f ca="1">OFFSET('Séries-Speed100'!$A$11,B587,23)</f>
        <v/>
      </c>
      <c r="I599" s="528" t="str">
        <f ca="1">OFFSET('Séries-Speed100'!$A$11,B587,24)</f>
        <v/>
      </c>
      <c r="J599" s="529" t="str">
        <f ca="1">OFFSET('Séries-Speed100'!$A$11,B587,25)</f>
        <v/>
      </c>
      <c r="K599" s="293"/>
      <c r="M599" s="521"/>
      <c r="N599" s="291"/>
      <c r="O599" s="931"/>
      <c r="P599" s="931"/>
      <c r="Q599" s="933"/>
      <c r="R599" s="514" t="s">
        <v>272</v>
      </c>
      <c r="S599" s="528" t="str">
        <f ca="1">OFFSET('Séries-Speed100'!$A$11,N587,22)</f>
        <v/>
      </c>
      <c r="T599" s="529" t="str">
        <f ca="1">OFFSET('Séries-Speed100'!$A$11,N587,23)</f>
        <v/>
      </c>
      <c r="U599" s="528" t="str">
        <f ca="1">OFFSET('Séries-Speed100'!$A$11,N587,24)</f>
        <v/>
      </c>
      <c r="V599" s="529" t="str">
        <f ca="1">OFFSET('Séries-Speed100'!$A$11,N587,25)</f>
        <v/>
      </c>
      <c r="W599" s="293"/>
    </row>
    <row r="600" spans="1:23" x14ac:dyDescent="0.25">
      <c r="A600" s="138" t="str">
        <f>IF(COUNT('Séries-Speed100'!$A$11:$A$50)&gt;'Etiquette Speed100'!N587,"X","")</f>
        <v/>
      </c>
      <c r="B600" s="291"/>
      <c r="C600" s="945"/>
      <c r="D600" s="945"/>
      <c r="E600" s="945"/>
      <c r="F600" s="945"/>
      <c r="G600" s="945"/>
      <c r="H600" s="945"/>
      <c r="I600" s="945"/>
      <c r="J600" s="945"/>
      <c r="K600" s="293"/>
      <c r="M600" s="521"/>
      <c r="N600" s="291"/>
      <c r="O600" s="945"/>
      <c r="P600" s="945"/>
      <c r="Q600" s="945"/>
      <c r="R600" s="945"/>
      <c r="S600" s="945"/>
      <c r="T600" s="945"/>
      <c r="U600" s="945"/>
      <c r="V600" s="945"/>
      <c r="W600" s="293"/>
    </row>
    <row r="601" spans="1:23" ht="18.75" x14ac:dyDescent="0.3">
      <c r="A601" s="138" t="str">
        <f>IF(COUNT('Séries-Speed100'!$A$11:$A$50)&gt;'Etiquette Speed100'!N587,"X","")</f>
        <v/>
      </c>
      <c r="B601" s="291"/>
      <c r="C601" s="946" t="s">
        <v>259</v>
      </c>
      <c r="D601" s="946"/>
      <c r="E601" s="946"/>
      <c r="F601" s="946"/>
      <c r="G601" s="946"/>
      <c r="H601" s="946"/>
      <c r="I601" s="946"/>
      <c r="J601" s="946"/>
      <c r="K601" s="293"/>
      <c r="M601" s="521"/>
      <c r="N601" s="291"/>
      <c r="O601" s="946" t="s">
        <v>259</v>
      </c>
      <c r="P601" s="946"/>
      <c r="Q601" s="946"/>
      <c r="R601" s="946"/>
      <c r="S601" s="946"/>
      <c r="T601" s="946"/>
      <c r="U601" s="946"/>
      <c r="V601" s="946"/>
      <c r="W601" s="293"/>
    </row>
    <row r="602" spans="1:23" ht="15.75" thickBot="1" x14ac:dyDescent="0.3">
      <c r="A602" s="138" t="str">
        <f>IF(COUNT('Séries-Speed100'!$A$11:$A$50)&gt;'Etiquette Speed100'!N587,"X","")</f>
        <v/>
      </c>
      <c r="B602" s="291"/>
      <c r="C602" s="945"/>
      <c r="D602" s="945"/>
      <c r="E602" s="945"/>
      <c r="F602" s="945"/>
      <c r="G602" s="945"/>
      <c r="H602" s="945"/>
      <c r="I602" s="945"/>
      <c r="J602" s="945"/>
      <c r="K602" s="293"/>
      <c r="M602" s="521"/>
      <c r="N602" s="291"/>
      <c r="O602" s="945"/>
      <c r="P602" s="945"/>
      <c r="Q602" s="945"/>
      <c r="R602" s="945"/>
      <c r="S602" s="945"/>
      <c r="T602" s="945"/>
      <c r="U602" s="945"/>
      <c r="V602" s="945"/>
      <c r="W602" s="293"/>
    </row>
    <row r="603" spans="1:23" x14ac:dyDescent="0.25">
      <c r="A603" s="138" t="str">
        <f>IF(COUNT('Séries-Speed100'!$A$11:$A$50)&gt;'Etiquette Speed100'!N587,"X","")</f>
        <v/>
      </c>
      <c r="B603" s="291"/>
      <c r="C603" s="976" t="s">
        <v>260</v>
      </c>
      <c r="D603" s="977"/>
      <c r="E603" s="959"/>
      <c r="F603" s="959"/>
      <c r="G603" s="959"/>
      <c r="H603" s="959"/>
      <c r="I603" s="959"/>
      <c r="J603" s="960"/>
      <c r="K603" s="293"/>
      <c r="M603" s="521"/>
      <c r="N603" s="291"/>
      <c r="O603" s="976" t="s">
        <v>260</v>
      </c>
      <c r="P603" s="977"/>
      <c r="Q603" s="959"/>
      <c r="R603" s="959"/>
      <c r="S603" s="959"/>
      <c r="T603" s="959"/>
      <c r="U603" s="959"/>
      <c r="V603" s="960"/>
      <c r="W603" s="293"/>
    </row>
    <row r="604" spans="1:23" x14ac:dyDescent="0.25">
      <c r="A604" s="138" t="str">
        <f>IF(COUNT('Séries-Speed100'!$A$11:$A$50)&gt;'Etiquette Speed100'!N587,"X","")</f>
        <v/>
      </c>
      <c r="B604" s="291"/>
      <c r="C604" s="971"/>
      <c r="D604" s="972"/>
      <c r="E604" s="949"/>
      <c r="F604" s="949"/>
      <c r="G604" s="949"/>
      <c r="H604" s="949"/>
      <c r="I604" s="949"/>
      <c r="J604" s="950"/>
      <c r="K604" s="293"/>
      <c r="M604" s="521"/>
      <c r="N604" s="291"/>
      <c r="O604" s="971"/>
      <c r="P604" s="972"/>
      <c r="Q604" s="949"/>
      <c r="R604" s="949"/>
      <c r="S604" s="949"/>
      <c r="T604" s="949"/>
      <c r="U604" s="949"/>
      <c r="V604" s="950"/>
      <c r="W604" s="293"/>
    </row>
    <row r="605" spans="1:23" ht="15.75" thickBot="1" x14ac:dyDescent="0.3">
      <c r="A605" s="138" t="str">
        <f>IF(COUNT('Séries-Speed100'!$A$11:$A$50)&gt;'Etiquette Speed100'!N587,"X","")</f>
        <v/>
      </c>
      <c r="B605" s="291"/>
      <c r="C605" s="292"/>
      <c r="D605" s="292"/>
      <c r="E605" s="292"/>
      <c r="F605" s="292"/>
      <c r="G605" s="292"/>
      <c r="H605" s="292"/>
      <c r="I605" s="292"/>
      <c r="J605" s="292"/>
      <c r="K605" s="293"/>
      <c r="M605" s="521"/>
      <c r="N605" s="291"/>
      <c r="O605" s="292"/>
      <c r="P605" s="292"/>
      <c r="Q605" s="292"/>
      <c r="R605" s="292"/>
      <c r="S605" s="292"/>
      <c r="T605" s="292"/>
      <c r="U605" s="292"/>
      <c r="V605" s="292"/>
      <c r="W605" s="293"/>
    </row>
    <row r="606" spans="1:23" ht="15" customHeight="1" x14ac:dyDescent="0.25">
      <c r="A606" s="138" t="str">
        <f>IF(COUNT('Séries-Speed100'!$A$11:$A$50)&gt;'Etiquette Speed100'!N587,"X","")</f>
        <v/>
      </c>
      <c r="B606" s="291"/>
      <c r="C606" s="894" t="s">
        <v>132</v>
      </c>
      <c r="D606" s="880" t="s">
        <v>133</v>
      </c>
      <c r="E606" s="871"/>
      <c r="F606" s="871"/>
      <c r="G606" s="871"/>
      <c r="H606" s="871"/>
      <c r="I606" s="959"/>
      <c r="J606" s="960"/>
      <c r="K606" s="293"/>
      <c r="M606" s="521"/>
      <c r="N606" s="291"/>
      <c r="O606" s="894" t="s">
        <v>132</v>
      </c>
      <c r="P606" s="880" t="s">
        <v>133</v>
      </c>
      <c r="Q606" s="871"/>
      <c r="R606" s="871"/>
      <c r="S606" s="871"/>
      <c r="T606" s="871"/>
      <c r="U606" s="959"/>
      <c r="V606" s="960"/>
      <c r="W606" s="293"/>
    </row>
    <row r="607" spans="1:23" x14ac:dyDescent="0.25">
      <c r="A607" s="138" t="str">
        <f>IF(COUNT('Séries-Speed100'!$A$11:$A$50)&gt;'Etiquette Speed100'!N587,"X","")</f>
        <v/>
      </c>
      <c r="B607" s="291"/>
      <c r="C607" s="895"/>
      <c r="D607" s="859" t="s">
        <v>134</v>
      </c>
      <c r="E607" s="864"/>
      <c r="F607" s="864"/>
      <c r="G607" s="864"/>
      <c r="H607" s="864"/>
      <c r="I607" s="949"/>
      <c r="J607" s="950"/>
      <c r="K607" s="293"/>
      <c r="M607" s="521"/>
      <c r="N607" s="291"/>
      <c r="O607" s="895"/>
      <c r="P607" s="859" t="s">
        <v>134</v>
      </c>
      <c r="Q607" s="864"/>
      <c r="R607" s="864"/>
      <c r="S607" s="864"/>
      <c r="T607" s="864"/>
      <c r="U607" s="949"/>
      <c r="V607" s="950"/>
      <c r="W607" s="293"/>
    </row>
    <row r="608" spans="1:23" x14ac:dyDescent="0.25">
      <c r="A608" s="138" t="str">
        <f>IF(COUNT('Séries-Speed100'!$A$11:$A$50)&gt;'Etiquette Speed100'!N587,"X","")</f>
        <v/>
      </c>
      <c r="B608" s="291"/>
      <c r="C608" s="895"/>
      <c r="D608" s="859" t="s">
        <v>135</v>
      </c>
      <c r="E608" s="864"/>
      <c r="F608" s="864"/>
      <c r="G608" s="864"/>
      <c r="H608" s="864"/>
      <c r="I608" s="949"/>
      <c r="J608" s="950"/>
      <c r="K608" s="293"/>
      <c r="M608" s="521"/>
      <c r="N608" s="291"/>
      <c r="O608" s="895"/>
      <c r="P608" s="859" t="s">
        <v>135</v>
      </c>
      <c r="Q608" s="864"/>
      <c r="R608" s="864"/>
      <c r="S608" s="864"/>
      <c r="T608" s="864"/>
      <c r="U608" s="949"/>
      <c r="V608" s="950"/>
      <c r="W608" s="293"/>
    </row>
    <row r="609" spans="1:23" x14ac:dyDescent="0.25">
      <c r="A609" s="138" t="str">
        <f>IF(COUNT('Séries-Speed100'!$A$11:$A$50)&gt;'Etiquette Speed100'!N587,"X","")</f>
        <v/>
      </c>
      <c r="B609" s="291"/>
      <c r="C609" s="895"/>
      <c r="D609" s="859" t="s">
        <v>136</v>
      </c>
      <c r="E609" s="864"/>
      <c r="F609" s="864"/>
      <c r="G609" s="864"/>
      <c r="H609" s="864"/>
      <c r="I609" s="949"/>
      <c r="J609" s="950"/>
      <c r="K609" s="293"/>
      <c r="M609" s="521"/>
      <c r="N609" s="291"/>
      <c r="O609" s="895"/>
      <c r="P609" s="859" t="s">
        <v>136</v>
      </c>
      <c r="Q609" s="864"/>
      <c r="R609" s="864"/>
      <c r="S609" s="864"/>
      <c r="T609" s="864"/>
      <c r="U609" s="949"/>
      <c r="V609" s="950"/>
      <c r="W609" s="293"/>
    </row>
    <row r="610" spans="1:23" x14ac:dyDescent="0.25">
      <c r="A610" s="138" t="str">
        <f>IF(COUNT('Séries-Speed100'!$A$11:$A$50)&gt;'Etiquette Speed100'!N587,"X","")</f>
        <v/>
      </c>
      <c r="B610" s="291"/>
      <c r="C610" s="895"/>
      <c r="D610" s="859" t="s">
        <v>137</v>
      </c>
      <c r="E610" s="864"/>
      <c r="F610" s="864"/>
      <c r="G610" s="864"/>
      <c r="H610" s="864"/>
      <c r="I610" s="949"/>
      <c r="J610" s="950"/>
      <c r="K610" s="293"/>
      <c r="M610" s="521"/>
      <c r="N610" s="291"/>
      <c r="O610" s="895"/>
      <c r="P610" s="859" t="s">
        <v>137</v>
      </c>
      <c r="Q610" s="864"/>
      <c r="R610" s="864"/>
      <c r="S610" s="864"/>
      <c r="T610" s="864"/>
      <c r="U610" s="949"/>
      <c r="V610" s="950"/>
      <c r="W610" s="293"/>
    </row>
    <row r="611" spans="1:23" x14ac:dyDescent="0.25">
      <c r="A611" s="138" t="str">
        <f>IF(COUNT('Séries-Speed100'!$A$11:$A$50)&gt;'Etiquette Speed100'!N587,"X","")</f>
        <v/>
      </c>
      <c r="B611" s="291"/>
      <c r="C611" s="895"/>
      <c r="D611" s="967" t="s">
        <v>138</v>
      </c>
      <c r="E611" s="968"/>
      <c r="F611" s="968"/>
      <c r="G611" s="968"/>
      <c r="H611" s="968"/>
      <c r="I611" s="949"/>
      <c r="J611" s="950"/>
      <c r="K611" s="293"/>
      <c r="M611" s="521"/>
      <c r="N611" s="291"/>
      <c r="O611" s="895"/>
      <c r="P611" s="967" t="s">
        <v>138</v>
      </c>
      <c r="Q611" s="968"/>
      <c r="R611" s="968"/>
      <c r="S611" s="968"/>
      <c r="T611" s="968"/>
      <c r="U611" s="949"/>
      <c r="V611" s="950"/>
      <c r="W611" s="293"/>
    </row>
    <row r="612" spans="1:23" ht="15" customHeight="1" thickBot="1" x14ac:dyDescent="0.3">
      <c r="A612" s="138" t="str">
        <f>IF(COUNT('Séries-Speed100'!$A$11:$A$50)&gt;'Etiquette Speed100'!N587,"X","")</f>
        <v/>
      </c>
      <c r="B612" s="291"/>
      <c r="C612" s="896"/>
      <c r="D612" s="1055" t="s">
        <v>274</v>
      </c>
      <c r="E612" s="1056"/>
      <c r="F612" s="1056"/>
      <c r="G612" s="1056"/>
      <c r="H612" s="967"/>
      <c r="I612" s="1057"/>
      <c r="J612" s="1058"/>
      <c r="K612" s="293"/>
      <c r="M612" s="521"/>
      <c r="N612" s="291"/>
      <c r="O612" s="896"/>
      <c r="P612" s="1055" t="s">
        <v>274</v>
      </c>
      <c r="Q612" s="1056"/>
      <c r="R612" s="1056"/>
      <c r="S612" s="1056"/>
      <c r="T612" s="967"/>
      <c r="U612" s="1057"/>
      <c r="V612" s="1058"/>
      <c r="W612" s="293"/>
    </row>
    <row r="613" spans="1:23" x14ac:dyDescent="0.25">
      <c r="A613" s="138" t="str">
        <f>IF(COUNT('Séries-Speed100'!$A$11:$A$50)&gt;'Etiquette Speed100'!N587,"X","")</f>
        <v/>
      </c>
      <c r="B613" s="291"/>
      <c r="C613" s="894" t="s">
        <v>145</v>
      </c>
      <c r="D613" s="1053" t="s">
        <v>146</v>
      </c>
      <c r="E613" s="1054"/>
      <c r="F613" s="1054"/>
      <c r="G613" s="1054"/>
      <c r="H613" s="1054"/>
      <c r="I613" s="959"/>
      <c r="J613" s="960"/>
      <c r="K613" s="293"/>
      <c r="M613" s="521"/>
      <c r="N613" s="291"/>
      <c r="O613" s="894" t="s">
        <v>145</v>
      </c>
      <c r="P613" s="1053" t="s">
        <v>146</v>
      </c>
      <c r="Q613" s="1054"/>
      <c r="R613" s="1054"/>
      <c r="S613" s="1054"/>
      <c r="T613" s="1054"/>
      <c r="U613" s="959"/>
      <c r="V613" s="960"/>
      <c r="W613" s="293"/>
    </row>
    <row r="614" spans="1:23" x14ac:dyDescent="0.25">
      <c r="A614" s="138" t="str">
        <f>IF(COUNT('Séries-Speed100'!$A$11:$A$50)&gt;'Etiquette Speed100'!N587,"X","")</f>
        <v/>
      </c>
      <c r="B614" s="291"/>
      <c r="C614" s="895"/>
      <c r="D614" s="1048" t="s">
        <v>147</v>
      </c>
      <c r="E614" s="1049"/>
      <c r="F614" s="1049"/>
      <c r="G614" s="1049"/>
      <c r="H614" s="1050"/>
      <c r="I614" s="949"/>
      <c r="J614" s="950"/>
      <c r="K614" s="293"/>
      <c r="M614" s="521"/>
      <c r="N614" s="291"/>
      <c r="O614" s="895"/>
      <c r="P614" s="1048" t="s">
        <v>147</v>
      </c>
      <c r="Q614" s="1049"/>
      <c r="R614" s="1049"/>
      <c r="S614" s="1049"/>
      <c r="T614" s="1050"/>
      <c r="U614" s="949"/>
      <c r="V614" s="950"/>
      <c r="W614" s="293"/>
    </row>
    <row r="615" spans="1:23" x14ac:dyDescent="0.25">
      <c r="A615" s="138" t="str">
        <f>IF(COUNT('Séries-Speed100'!$A$11:$A$50)&gt;'Etiquette Speed100'!N587,"X","")</f>
        <v/>
      </c>
      <c r="B615" s="291"/>
      <c r="C615" s="895"/>
      <c r="D615" s="1048" t="s">
        <v>148</v>
      </c>
      <c r="E615" s="1049"/>
      <c r="F615" s="1049"/>
      <c r="G615" s="1049"/>
      <c r="H615" s="1050"/>
      <c r="I615" s="949"/>
      <c r="J615" s="950"/>
      <c r="K615" s="293"/>
      <c r="M615" s="521"/>
      <c r="N615" s="291"/>
      <c r="O615" s="895"/>
      <c r="P615" s="1048" t="s">
        <v>148</v>
      </c>
      <c r="Q615" s="1049"/>
      <c r="R615" s="1049"/>
      <c r="S615" s="1049"/>
      <c r="T615" s="1050"/>
      <c r="U615" s="949"/>
      <c r="V615" s="950"/>
      <c r="W615" s="293"/>
    </row>
    <row r="616" spans="1:23" x14ac:dyDescent="0.25">
      <c r="A616" s="138" t="str">
        <f>IF(COUNT('Séries-Speed100'!$A$11:$A$50)&gt;'Etiquette Speed100'!N587,"X","")</f>
        <v/>
      </c>
      <c r="B616" s="291"/>
      <c r="C616" s="895"/>
      <c r="D616" s="1048" t="s">
        <v>149</v>
      </c>
      <c r="E616" s="1049"/>
      <c r="F616" s="1049"/>
      <c r="G616" s="1049"/>
      <c r="H616" s="1050"/>
      <c r="I616" s="949"/>
      <c r="J616" s="950"/>
      <c r="K616" s="293"/>
      <c r="M616" s="521"/>
      <c r="N616" s="291"/>
      <c r="O616" s="895"/>
      <c r="P616" s="1048" t="s">
        <v>149</v>
      </c>
      <c r="Q616" s="1049"/>
      <c r="R616" s="1049"/>
      <c r="S616" s="1049"/>
      <c r="T616" s="1050"/>
      <c r="U616" s="949"/>
      <c r="V616" s="950"/>
      <c r="W616" s="293"/>
    </row>
    <row r="617" spans="1:23" x14ac:dyDescent="0.25">
      <c r="A617" s="138" t="str">
        <f>IF(COUNT('Séries-Speed100'!$A$11:$A$50)&gt;'Etiquette Speed100'!N587,"X","")</f>
        <v/>
      </c>
      <c r="B617" s="291"/>
      <c r="C617" s="895"/>
      <c r="D617" s="1048" t="s">
        <v>150</v>
      </c>
      <c r="E617" s="1049"/>
      <c r="F617" s="1049"/>
      <c r="G617" s="1049"/>
      <c r="H617" s="1050"/>
      <c r="I617" s="949"/>
      <c r="J617" s="950"/>
      <c r="K617" s="293"/>
      <c r="M617" s="521"/>
      <c r="N617" s="291"/>
      <c r="O617" s="895"/>
      <c r="P617" s="1048" t="s">
        <v>150</v>
      </c>
      <c r="Q617" s="1049"/>
      <c r="R617" s="1049"/>
      <c r="S617" s="1049"/>
      <c r="T617" s="1050"/>
      <c r="U617" s="949"/>
      <c r="V617" s="950"/>
      <c r="W617" s="293"/>
    </row>
    <row r="618" spans="1:23" x14ac:dyDescent="0.25">
      <c r="A618" s="138" t="str">
        <f>IF(COUNT('Séries-Speed100'!$A$11:$A$50)&gt;'Etiquette Speed100'!N587,"X","")</f>
        <v/>
      </c>
      <c r="B618" s="291"/>
      <c r="C618" s="895"/>
      <c r="D618" s="1048" t="s">
        <v>151</v>
      </c>
      <c r="E618" s="1049"/>
      <c r="F618" s="1049"/>
      <c r="G618" s="1049"/>
      <c r="H618" s="1050"/>
      <c r="I618" s="949"/>
      <c r="J618" s="950"/>
      <c r="K618" s="293"/>
      <c r="M618" s="521"/>
      <c r="N618" s="291"/>
      <c r="O618" s="895"/>
      <c r="P618" s="1048" t="s">
        <v>151</v>
      </c>
      <c r="Q618" s="1049"/>
      <c r="R618" s="1049"/>
      <c r="S618" s="1049"/>
      <c r="T618" s="1050"/>
      <c r="U618" s="949"/>
      <c r="V618" s="950"/>
      <c r="W618" s="293"/>
    </row>
    <row r="619" spans="1:23" ht="15" customHeight="1" thickBot="1" x14ac:dyDescent="0.3">
      <c r="A619" s="138" t="str">
        <f>IF(COUNT('Séries-Speed100'!$A$11:$A$50)&gt;'Etiquette Speed100'!N587,"X","")</f>
        <v/>
      </c>
      <c r="B619" s="291"/>
      <c r="C619" s="896"/>
      <c r="D619" s="1045" t="s">
        <v>152</v>
      </c>
      <c r="E619" s="1046"/>
      <c r="F619" s="1046"/>
      <c r="G619" s="1046"/>
      <c r="H619" s="1047"/>
      <c r="I619" s="954"/>
      <c r="J619" s="955"/>
      <c r="K619" s="293"/>
      <c r="M619" s="521"/>
      <c r="N619" s="291"/>
      <c r="O619" s="896"/>
      <c r="P619" s="1045" t="s">
        <v>152</v>
      </c>
      <c r="Q619" s="1046"/>
      <c r="R619" s="1046"/>
      <c r="S619" s="1046"/>
      <c r="T619" s="1047"/>
      <c r="U619" s="954"/>
      <c r="V619" s="955"/>
      <c r="W619" s="293"/>
    </row>
    <row r="620" spans="1:23" ht="15" customHeight="1" x14ac:dyDescent="0.25">
      <c r="A620" s="138" t="str">
        <f>IF(COUNT('Séries-Speed100'!$A$11:$A$50)&gt;'Etiquette Speed100'!N587,"X","")</f>
        <v/>
      </c>
      <c r="B620" s="291"/>
      <c r="C620" s="894" t="s">
        <v>126</v>
      </c>
      <c r="D620" s="1051" t="s">
        <v>128</v>
      </c>
      <c r="E620" s="1052"/>
      <c r="F620" s="963"/>
      <c r="G620" s="278" t="s">
        <v>266</v>
      </c>
      <c r="H620" s="278"/>
      <c r="I620" s="965"/>
      <c r="J620" s="966"/>
      <c r="K620" s="293"/>
      <c r="M620" s="521"/>
      <c r="N620" s="291"/>
      <c r="O620" s="894" t="s">
        <v>126</v>
      </c>
      <c r="P620" s="1051" t="s">
        <v>128</v>
      </c>
      <c r="Q620" s="1052"/>
      <c r="R620" s="963"/>
      <c r="S620" s="278" t="s">
        <v>266</v>
      </c>
      <c r="T620" s="278"/>
      <c r="U620" s="965"/>
      <c r="V620" s="966"/>
      <c r="W620" s="293"/>
    </row>
    <row r="621" spans="1:23" x14ac:dyDescent="0.25">
      <c r="A621" s="138" t="str">
        <f>IF(COUNT('Séries-Speed100'!$A$11:$A$50)&gt;'Etiquette Speed100'!N587,"X","")</f>
        <v/>
      </c>
      <c r="B621" s="291"/>
      <c r="C621" s="895"/>
      <c r="D621" s="857" t="s">
        <v>264</v>
      </c>
      <c r="E621" s="858"/>
      <c r="F621" s="859"/>
      <c r="G621" s="110" t="s">
        <v>265</v>
      </c>
      <c r="H621" s="110"/>
      <c r="I621" s="949"/>
      <c r="J621" s="950"/>
      <c r="K621" s="293"/>
      <c r="M621" s="521"/>
      <c r="N621" s="291"/>
      <c r="O621" s="895"/>
      <c r="P621" s="857" t="s">
        <v>264</v>
      </c>
      <c r="Q621" s="858"/>
      <c r="R621" s="859"/>
      <c r="S621" s="110" t="s">
        <v>265</v>
      </c>
      <c r="T621" s="110"/>
      <c r="U621" s="949"/>
      <c r="V621" s="950"/>
      <c r="W621" s="293"/>
    </row>
    <row r="622" spans="1:23" ht="15.75" thickBot="1" x14ac:dyDescent="0.3">
      <c r="A622" s="138" t="str">
        <f>IF(COUNT('Séries-Speed100'!$A$11:$A$50)&gt;'Etiquette Speed100'!N587,"X","")</f>
        <v/>
      </c>
      <c r="B622" s="291"/>
      <c r="C622" s="896"/>
      <c r="D622" s="512" t="s">
        <v>268</v>
      </c>
      <c r="E622" s="517"/>
      <c r="F622" s="517"/>
      <c r="G622" s="3" t="s">
        <v>164</v>
      </c>
      <c r="H622" s="3"/>
      <c r="I622" s="954"/>
      <c r="J622" s="955"/>
      <c r="K622" s="293"/>
      <c r="M622" s="521"/>
      <c r="N622" s="291"/>
      <c r="O622" s="896"/>
      <c r="P622" s="512" t="s">
        <v>268</v>
      </c>
      <c r="Q622" s="517"/>
      <c r="R622" s="517"/>
      <c r="S622" s="3" t="s">
        <v>164</v>
      </c>
      <c r="T622" s="3"/>
      <c r="U622" s="954"/>
      <c r="V622" s="955"/>
      <c r="W622" s="293"/>
    </row>
    <row r="623" spans="1:23" ht="15.75" thickBot="1" x14ac:dyDescent="0.3">
      <c r="A623" s="138" t="str">
        <f>IF(COUNT('Séries-Speed100'!$A$11:$A$50)&gt;'Etiquette Speed100'!N587,"X","")</f>
        <v/>
      </c>
      <c r="B623" s="291"/>
      <c r="C623" s="292"/>
      <c r="D623" s="292"/>
      <c r="E623" s="292"/>
      <c r="F623" s="292"/>
      <c r="G623" s="292"/>
      <c r="H623" s="292"/>
      <c r="I623" s="292"/>
      <c r="J623" s="292"/>
      <c r="K623" s="293"/>
      <c r="M623" s="521"/>
      <c r="N623" s="291"/>
      <c r="O623" s="292"/>
      <c r="P623" s="292"/>
      <c r="Q623" s="292"/>
      <c r="R623" s="292"/>
      <c r="S623" s="292"/>
      <c r="T623" s="292"/>
      <c r="U623" s="292"/>
      <c r="V623" s="292"/>
      <c r="W623" s="293"/>
    </row>
    <row r="624" spans="1:23" ht="18.75" x14ac:dyDescent="0.3">
      <c r="A624" s="138" t="str">
        <f>IF(COUNT('Séries-Speed100'!$A$11:$A$50)&gt;'Etiquette Speed100'!N587,"X","")</f>
        <v/>
      </c>
      <c r="B624" s="291"/>
      <c r="C624" s="901" t="s">
        <v>269</v>
      </c>
      <c r="D624" s="902"/>
      <c r="E624" s="902"/>
      <c r="F624" s="902"/>
      <c r="G624" s="902"/>
      <c r="H624" s="902"/>
      <c r="I624" s="902"/>
      <c r="J624" s="903"/>
      <c r="K624" s="293"/>
      <c r="M624" s="521"/>
      <c r="N624" s="291"/>
      <c r="O624" s="901" t="s">
        <v>269</v>
      </c>
      <c r="P624" s="902"/>
      <c r="Q624" s="902"/>
      <c r="R624" s="902"/>
      <c r="S624" s="902"/>
      <c r="T624" s="902"/>
      <c r="U624" s="902"/>
      <c r="V624" s="903"/>
      <c r="W624" s="293"/>
    </row>
    <row r="625" spans="1:23" x14ac:dyDescent="0.25">
      <c r="A625" s="138" t="str">
        <f>IF(COUNT('Séries-Speed100'!$A$11:$A$50)&gt;'Etiquette Speed100'!N587,"X","")</f>
        <v/>
      </c>
      <c r="B625" s="291"/>
      <c r="C625" s="904"/>
      <c r="D625" s="905"/>
      <c r="E625" s="905"/>
      <c r="F625" s="905"/>
      <c r="G625" s="905"/>
      <c r="H625" s="905"/>
      <c r="I625" s="905"/>
      <c r="J625" s="906"/>
      <c r="K625" s="293"/>
      <c r="M625" s="521"/>
      <c r="N625" s="291"/>
      <c r="O625" s="904"/>
      <c r="P625" s="905"/>
      <c r="Q625" s="905"/>
      <c r="R625" s="905"/>
      <c r="S625" s="905"/>
      <c r="T625" s="905"/>
      <c r="U625" s="905"/>
      <c r="V625" s="906"/>
      <c r="W625" s="293"/>
    </row>
    <row r="626" spans="1:23" x14ac:dyDescent="0.25">
      <c r="A626" s="138" t="str">
        <f>IF(COUNT('Séries-Speed100'!$A$11:$A$50)&gt;'Etiquette Speed100'!N587,"X","")</f>
        <v/>
      </c>
      <c r="B626" s="291"/>
      <c r="C626" s="907"/>
      <c r="D626" s="908"/>
      <c r="E626" s="908"/>
      <c r="F626" s="908"/>
      <c r="G626" s="908"/>
      <c r="H626" s="908"/>
      <c r="I626" s="908"/>
      <c r="J626" s="909"/>
      <c r="K626" s="293"/>
      <c r="M626" s="521"/>
      <c r="N626" s="291"/>
      <c r="O626" s="907"/>
      <c r="P626" s="908"/>
      <c r="Q626" s="908"/>
      <c r="R626" s="908"/>
      <c r="S626" s="908"/>
      <c r="T626" s="908"/>
      <c r="U626" s="908"/>
      <c r="V626" s="909"/>
      <c r="W626" s="293"/>
    </row>
    <row r="627" spans="1:23" x14ac:dyDescent="0.25">
      <c r="A627" s="138" t="str">
        <f>IF(COUNT('Séries-Speed100'!$A$11:$A$50)&gt;'Etiquette Speed100'!N587,"X","")</f>
        <v/>
      </c>
      <c r="B627" s="291"/>
      <c r="C627" s="907"/>
      <c r="D627" s="908"/>
      <c r="E627" s="908"/>
      <c r="F627" s="908"/>
      <c r="G627" s="908"/>
      <c r="H627" s="908"/>
      <c r="I627" s="908"/>
      <c r="J627" s="909"/>
      <c r="K627" s="293"/>
      <c r="M627" s="521"/>
      <c r="N627" s="291"/>
      <c r="O627" s="907"/>
      <c r="P627" s="908"/>
      <c r="Q627" s="908"/>
      <c r="R627" s="908"/>
      <c r="S627" s="908"/>
      <c r="T627" s="908"/>
      <c r="U627" s="908"/>
      <c r="V627" s="909"/>
      <c r="W627" s="293"/>
    </row>
    <row r="628" spans="1:23" ht="15.75" thickBot="1" x14ac:dyDescent="0.3">
      <c r="A628" s="138" t="str">
        <f>IF(COUNT('Séries-Speed100'!$A$11:$A$50)&gt;'Etiquette Speed100'!N587,"X","")</f>
        <v/>
      </c>
      <c r="B628" s="291"/>
      <c r="C628" s="910"/>
      <c r="D628" s="911"/>
      <c r="E628" s="911"/>
      <c r="F628" s="911"/>
      <c r="G628" s="911"/>
      <c r="H628" s="911"/>
      <c r="I628" s="911"/>
      <c r="J628" s="912"/>
      <c r="K628" s="293"/>
      <c r="M628" s="521"/>
      <c r="N628" s="291"/>
      <c r="O628" s="910"/>
      <c r="P628" s="911"/>
      <c r="Q628" s="911"/>
      <c r="R628" s="911"/>
      <c r="S628" s="911"/>
      <c r="T628" s="911"/>
      <c r="U628" s="911"/>
      <c r="V628" s="912"/>
      <c r="W628" s="293"/>
    </row>
    <row r="629" spans="1:23" ht="15.75" thickBot="1" x14ac:dyDescent="0.3">
      <c r="A629" s="138" t="str">
        <f>IF(COUNT('Séries-Speed100'!$A$11:$A$50)&gt;'Etiquette Speed100'!N587,"X","")</f>
        <v/>
      </c>
      <c r="B629" s="294"/>
      <c r="C629" s="295"/>
      <c r="D629" s="295"/>
      <c r="E629" s="295"/>
      <c r="F629" s="295"/>
      <c r="G629" s="295"/>
      <c r="H629" s="295"/>
      <c r="I629" s="295"/>
      <c r="J629" s="295"/>
      <c r="K629" s="296"/>
      <c r="M629" s="521"/>
      <c r="N629" s="294"/>
      <c r="O629" s="295"/>
      <c r="P629" s="295"/>
      <c r="Q629" s="295"/>
      <c r="R629" s="295"/>
      <c r="S629" s="295"/>
      <c r="T629" s="295"/>
      <c r="U629" s="295"/>
      <c r="V629" s="295"/>
      <c r="W629" s="296"/>
    </row>
    <row r="630" spans="1:23" ht="15" customHeight="1" x14ac:dyDescent="0.25">
      <c r="A630" s="138" t="str">
        <f>IF(COUNT('Séries-Speed100'!$A$11:$A$50)&gt;'Etiquette Speed100'!N587,"X","")</f>
        <v/>
      </c>
      <c r="B630" s="522"/>
      <c r="C630" s="522"/>
      <c r="D630" s="522"/>
      <c r="E630" s="522"/>
      <c r="F630" s="522"/>
      <c r="G630" s="522"/>
      <c r="H630" s="522"/>
      <c r="I630" s="522"/>
      <c r="J630" s="522"/>
      <c r="K630" s="522"/>
      <c r="L630" s="522"/>
      <c r="M630" s="523"/>
      <c r="N630" s="522"/>
      <c r="O630" s="522"/>
      <c r="P630" s="522"/>
      <c r="Q630" s="522"/>
      <c r="R630" s="522"/>
      <c r="S630" s="522"/>
      <c r="T630" s="522"/>
      <c r="U630" s="522"/>
      <c r="V630" s="522"/>
      <c r="W630" s="522"/>
    </row>
    <row r="631" spans="1:23" ht="15" customHeight="1" thickBot="1" x14ac:dyDescent="0.3">
      <c r="A631" s="138" t="str">
        <f>IF(COUNT('Séries-Speed100'!$A$11:$A$50)&gt;'Etiquette Speed100'!N677,"X","")</f>
        <v/>
      </c>
      <c r="M631" s="521"/>
    </row>
    <row r="632" spans="1:23" x14ac:dyDescent="0.25">
      <c r="A632" s="138" t="str">
        <f>IF(COUNT('Séries-Speed100'!$A$11:$A$50)&gt;'Etiquette Speed100'!N677,"X","")</f>
        <v/>
      </c>
      <c r="B632" s="137">
        <f>N587+1</f>
        <v>28</v>
      </c>
      <c r="C632" s="289"/>
      <c r="D632" s="289"/>
      <c r="E632" s="289"/>
      <c r="F632" s="289"/>
      <c r="G632" s="289"/>
      <c r="H632" s="289"/>
      <c r="I632" s="289"/>
      <c r="J632" s="289"/>
      <c r="K632" s="290"/>
      <c r="M632" s="521"/>
      <c r="N632" s="137">
        <f>B632+1</f>
        <v>29</v>
      </c>
      <c r="O632" s="289"/>
      <c r="P632" s="289"/>
      <c r="Q632" s="289"/>
      <c r="R632" s="289"/>
      <c r="S632" s="289"/>
      <c r="T632" s="289"/>
      <c r="U632" s="289"/>
      <c r="V632" s="289"/>
      <c r="W632" s="290"/>
    </row>
    <row r="633" spans="1:23" ht="23.25" x14ac:dyDescent="0.35">
      <c r="A633" s="138" t="str">
        <f>IF(COUNT('Séries-Speed100'!$A$11:$A$50)&gt;'Etiquette Speed100'!N677,"X","")</f>
        <v/>
      </c>
      <c r="B633" s="291"/>
      <c r="C633" s="931" t="s">
        <v>246</v>
      </c>
      <c r="D633" s="931"/>
      <c r="E633" s="953" t="str">
        <f ca="1">OFFSET('Séries-Speed100'!$A$11,B632,13)</f>
        <v/>
      </c>
      <c r="F633" s="953"/>
      <c r="G633" s="953"/>
      <c r="H633" s="953"/>
      <c r="I633" s="953"/>
      <c r="J633" s="953"/>
      <c r="K633" s="293"/>
      <c r="M633" s="521"/>
      <c r="N633" s="291"/>
      <c r="O633" s="931" t="s">
        <v>246</v>
      </c>
      <c r="P633" s="931"/>
      <c r="Q633" s="953" t="str">
        <f ca="1">OFFSET('Séries-Speed100'!$A$11,N632,13)</f>
        <v/>
      </c>
      <c r="R633" s="953"/>
      <c r="S633" s="953"/>
      <c r="T633" s="953"/>
      <c r="U633" s="953"/>
      <c r="V633" s="953"/>
      <c r="W633" s="293"/>
    </row>
    <row r="634" spans="1:23" x14ac:dyDescent="0.25">
      <c r="A634" s="138" t="str">
        <f>IF(COUNT('Séries-Speed100'!$A$11:$A$50)&gt;'Etiquette Speed100'!N677,"X","")</f>
        <v/>
      </c>
      <c r="B634" s="291"/>
      <c r="C634" s="945"/>
      <c r="D634" s="945"/>
      <c r="E634" s="945"/>
      <c r="F634" s="945"/>
      <c r="G634" s="945"/>
      <c r="H634" s="945"/>
      <c r="I634" s="945"/>
      <c r="J634" s="945"/>
      <c r="K634" s="293"/>
      <c r="M634" s="521"/>
      <c r="N634" s="291"/>
      <c r="O634" s="945"/>
      <c r="P634" s="945"/>
      <c r="Q634" s="945"/>
      <c r="R634" s="945"/>
      <c r="S634" s="945"/>
      <c r="T634" s="945"/>
      <c r="U634" s="945"/>
      <c r="V634" s="945"/>
      <c r="W634" s="293"/>
    </row>
    <row r="635" spans="1:23" ht="21" x14ac:dyDescent="0.35">
      <c r="A635" s="138" t="str">
        <f>IF(COUNT('Séries-Speed100'!$A$11:$A$50)&gt;'Etiquette Speed100'!N677,"X","")</f>
        <v/>
      </c>
      <c r="B635" s="291"/>
      <c r="C635" s="931" t="s">
        <v>39</v>
      </c>
      <c r="D635" s="931"/>
      <c r="E635" s="932" t="str">
        <f ca="1">OFFSET('Séries-Speed100'!$A$11,B632,0)</f>
        <v/>
      </c>
      <c r="F635" s="932"/>
      <c r="G635" s="948" t="s">
        <v>67</v>
      </c>
      <c r="H635" s="948"/>
      <c r="I635" s="932" t="str">
        <f ca="1">OFFSET('Séries-Speed100'!$A$11,B632,6)</f>
        <v/>
      </c>
      <c r="J635" s="932"/>
      <c r="K635" s="293"/>
      <c r="M635" s="521"/>
      <c r="N635" s="291"/>
      <c r="O635" s="931" t="s">
        <v>39</v>
      </c>
      <c r="P635" s="931"/>
      <c r="Q635" s="932" t="str">
        <f ca="1">OFFSET('Séries-Speed100'!$A$11,N632,0)</f>
        <v/>
      </c>
      <c r="R635" s="932"/>
      <c r="S635" s="948" t="s">
        <v>67</v>
      </c>
      <c r="T635" s="948"/>
      <c r="U635" s="932" t="str">
        <f ca="1">OFFSET('Séries-Speed100'!$A$11,N632,6)</f>
        <v/>
      </c>
      <c r="V635" s="932"/>
      <c r="W635" s="293"/>
    </row>
    <row r="636" spans="1:23" ht="23.25" x14ac:dyDescent="0.35">
      <c r="A636" s="138" t="str">
        <f>IF(COUNT('Séries-Speed100'!$A$11:$A$50)&gt;'Etiquette Speed100'!N677,"X","")</f>
        <v/>
      </c>
      <c r="B636" s="291"/>
      <c r="C636" s="931" t="s">
        <v>1</v>
      </c>
      <c r="D636" s="931"/>
      <c r="E636" s="953" t="str">
        <f ca="1">OFFSET('Séries-Speed100'!$A$11,B632,9)</f>
        <v/>
      </c>
      <c r="F636" s="953"/>
      <c r="G636" s="948" t="s">
        <v>2</v>
      </c>
      <c r="H636" s="948"/>
      <c r="I636" s="932" t="str">
        <f ca="1">OFFSET('Séries-Speed100'!$A$11,B632,10)</f>
        <v/>
      </c>
      <c r="J636" s="932"/>
      <c r="K636" s="293"/>
      <c r="M636" s="521"/>
      <c r="N636" s="291"/>
      <c r="O636" s="931" t="s">
        <v>1</v>
      </c>
      <c r="P636" s="931"/>
      <c r="Q636" s="953" t="str">
        <f ca="1">OFFSET('Séries-Speed100'!$A$11,N632,9)</f>
        <v/>
      </c>
      <c r="R636" s="953"/>
      <c r="S636" s="948" t="s">
        <v>2</v>
      </c>
      <c r="T636" s="948"/>
      <c r="U636" s="932" t="str">
        <f ca="1">OFFSET('Séries-Speed100'!$A$11,N632,10)</f>
        <v/>
      </c>
      <c r="V636" s="932"/>
      <c r="W636" s="293"/>
    </row>
    <row r="637" spans="1:23" ht="21" x14ac:dyDescent="0.35">
      <c r="A637" s="138" t="str">
        <f>IF(COUNT('Séries-Speed100'!$A$11:$A$50)&gt;'Etiquette Speed100'!N677,"X","")</f>
        <v/>
      </c>
      <c r="B637" s="291"/>
      <c r="C637" s="520" t="s">
        <v>258</v>
      </c>
      <c r="D637" s="520"/>
      <c r="E637" s="527" t="str">
        <f ca="1">OFFSET('Séries-Speed100'!$A$11,B632,11)</f>
        <v/>
      </c>
      <c r="F637" s="525"/>
      <c r="G637" s="866" t="s">
        <v>270</v>
      </c>
      <c r="H637" s="866"/>
      <c r="I637" s="527" t="str">
        <f ca="1">OFFSET('Séries-Speed100'!$A$11,B632,8)</f>
        <v/>
      </c>
      <c r="J637" s="527"/>
      <c r="K637" s="293"/>
      <c r="M637" s="521"/>
      <c r="N637" s="291"/>
      <c r="O637" s="520" t="s">
        <v>258</v>
      </c>
      <c r="P637" s="520"/>
      <c r="Q637" s="527" t="str">
        <f ca="1">OFFSET('Séries-Speed100'!$A$11,N632,11)</f>
        <v/>
      </c>
      <c r="R637" s="525"/>
      <c r="S637" s="866" t="s">
        <v>270</v>
      </c>
      <c r="T637" s="866"/>
      <c r="U637" s="527" t="str">
        <f ca="1">OFFSET('Séries-Speed100'!$A$11,N632,8)</f>
        <v/>
      </c>
      <c r="V637" s="527"/>
      <c r="W637" s="293"/>
    </row>
    <row r="638" spans="1:23" ht="18.75" x14ac:dyDescent="0.3">
      <c r="A638" s="138" t="str">
        <f>IF(COUNT('Séries-Speed100'!$A$11:$A$50)&gt;'Etiquette Speed100'!N677,"X","")</f>
        <v/>
      </c>
      <c r="B638" s="291"/>
      <c r="C638" s="952" t="s">
        <v>68</v>
      </c>
      <c r="D638" s="952"/>
      <c r="E638" s="866" t="s">
        <v>69</v>
      </c>
      <c r="F638" s="866"/>
      <c r="G638" s="951" t="str">
        <f ca="1">OFFSET('Séries-Speed100'!$A$11,B632,2)</f>
        <v/>
      </c>
      <c r="H638" s="951"/>
      <c r="I638" s="951"/>
      <c r="J638" s="951"/>
      <c r="K638" s="293"/>
      <c r="M638" s="521"/>
      <c r="N638" s="291"/>
      <c r="O638" s="952" t="s">
        <v>68</v>
      </c>
      <c r="P638" s="952"/>
      <c r="Q638" s="866" t="s">
        <v>69</v>
      </c>
      <c r="R638" s="866"/>
      <c r="S638" s="951" t="str">
        <f ca="1">OFFSET('Séries-Speed100'!$A$11,N632,2)</f>
        <v/>
      </c>
      <c r="T638" s="951"/>
      <c r="U638" s="951"/>
      <c r="V638" s="951"/>
      <c r="W638" s="293"/>
    </row>
    <row r="639" spans="1:23" ht="18.75" x14ac:dyDescent="0.3">
      <c r="A639" s="138" t="str">
        <f>IF(COUNT('Séries-Speed100'!$A$11:$A$50)&gt;'Etiquette Speed100'!N677,"X","")</f>
        <v/>
      </c>
      <c r="B639" s="291"/>
      <c r="C639" s="952"/>
      <c r="D639" s="952"/>
      <c r="E639" s="866" t="s">
        <v>70</v>
      </c>
      <c r="F639" s="866"/>
      <c r="G639" s="951" t="str">
        <f ca="1">OFFSET('Séries-Speed100'!$A$11,B632,3)</f>
        <v/>
      </c>
      <c r="H639" s="951"/>
      <c r="I639" s="951"/>
      <c r="J639" s="951"/>
      <c r="K639" s="293"/>
      <c r="M639" s="521"/>
      <c r="N639" s="291"/>
      <c r="O639" s="952"/>
      <c r="P639" s="952"/>
      <c r="Q639" s="866" t="s">
        <v>70</v>
      </c>
      <c r="R639" s="866"/>
      <c r="S639" s="951" t="str">
        <f ca="1">OFFSET('Séries-Speed100'!$A$11,N632,3)</f>
        <v/>
      </c>
      <c r="T639" s="951"/>
      <c r="U639" s="951"/>
      <c r="V639" s="951"/>
      <c r="W639" s="293"/>
    </row>
    <row r="640" spans="1:23" ht="18.75" x14ac:dyDescent="0.3">
      <c r="A640" s="138" t="str">
        <f>IF(COUNT('Séries-Speed100'!$A$11:$A$50)&gt;'Etiquette Speed100'!N677,"X","")</f>
        <v/>
      </c>
      <c r="B640" s="291"/>
      <c r="C640" s="952"/>
      <c r="D640" s="952"/>
      <c r="E640" s="866" t="s">
        <v>257</v>
      </c>
      <c r="F640" s="866"/>
      <c r="G640" s="951" t="str">
        <f ca="1">OFFSET('Séries-Speed100'!$A$11,B632,4)</f>
        <v/>
      </c>
      <c r="H640" s="951"/>
      <c r="I640" s="951"/>
      <c r="J640" s="951"/>
      <c r="K640" s="293"/>
      <c r="M640" s="521"/>
      <c r="N640" s="291"/>
      <c r="O640" s="952"/>
      <c r="P640" s="952"/>
      <c r="Q640" s="866" t="s">
        <v>257</v>
      </c>
      <c r="R640" s="866"/>
      <c r="S640" s="951" t="str">
        <f ca="1">OFFSET('Séries-Speed100'!$A$11,N632,4)</f>
        <v/>
      </c>
      <c r="T640" s="951"/>
      <c r="U640" s="951"/>
      <c r="V640" s="951"/>
      <c r="W640" s="293"/>
    </row>
    <row r="641" spans="1:23" ht="21" x14ac:dyDescent="0.35">
      <c r="A641" s="138" t="str">
        <f>IF(COUNT('Séries-Speed100'!$A$11:$A$50)&gt;'Etiquette Speed100'!N677,"X","")</f>
        <v/>
      </c>
      <c r="B641" s="291"/>
      <c r="C641" s="952"/>
      <c r="D641" s="952"/>
      <c r="E641" s="866" t="s">
        <v>71</v>
      </c>
      <c r="F641" s="866"/>
      <c r="G641" s="947" t="str">
        <f ca="1">OFFSET('Séries-Speed100'!$A$11,B632,5)</f>
        <v/>
      </c>
      <c r="H641" s="947"/>
      <c r="I641" s="947"/>
      <c r="J641" s="947"/>
      <c r="K641" s="293"/>
      <c r="M641" s="521"/>
      <c r="N641" s="291"/>
      <c r="O641" s="952"/>
      <c r="P641" s="952"/>
      <c r="Q641" s="866" t="s">
        <v>71</v>
      </c>
      <c r="R641" s="866"/>
      <c r="S641" s="947" t="str">
        <f ca="1">OFFSET('Séries-Speed100'!$A$11,N632,5)</f>
        <v/>
      </c>
      <c r="T641" s="947"/>
      <c r="U641" s="947"/>
      <c r="V641" s="947"/>
      <c r="W641" s="293"/>
    </row>
    <row r="642" spans="1:23" ht="21" x14ac:dyDescent="0.35">
      <c r="A642" s="138" t="str">
        <f>IF(COUNT('Séries-Speed100'!$A$11:$A$50)&gt;'Etiquette Speed100'!N677,"X","")</f>
        <v/>
      </c>
      <c r="B642" s="291"/>
      <c r="C642" s="931" t="s">
        <v>248</v>
      </c>
      <c r="D642" s="931"/>
      <c r="E642" s="948" t="str">
        <f ca="1">IF(E633="","",IF(OR(E633="DWF",E633="DNF"),"Distance","Temps"))</f>
        <v/>
      </c>
      <c r="F642" s="948"/>
      <c r="G642" s="525" t="str">
        <f ca="1">OFFSET('Séries-Speed100'!$A$11,B632,18)</f>
        <v/>
      </c>
      <c r="H642" s="524" t="str">
        <f ca="1">OFFSET('Séries-Speed100'!$A$11,B632,19)</f>
        <v/>
      </c>
      <c r="I642" s="526" t="str">
        <f ca="1">OFFSET('Séries-Speed100'!$A$11,B632,20)</f>
        <v/>
      </c>
      <c r="J642" s="524" t="str">
        <f ca="1">OFFSET('Séries-Speed100'!$A$11,B632,21)</f>
        <v/>
      </c>
      <c r="K642" s="293"/>
      <c r="M642" s="521"/>
      <c r="N642" s="291"/>
      <c r="O642" s="931" t="s">
        <v>248</v>
      </c>
      <c r="P642" s="931"/>
      <c r="Q642" s="948" t="str">
        <f ca="1">IF(Q633="","",IF(OR(Q633="DWF",Q633="DNF"),"Distance","Temps"))</f>
        <v/>
      </c>
      <c r="R642" s="948"/>
      <c r="S642" s="525" t="str">
        <f ca="1">OFFSET('Séries-Speed100'!$A$11,N632,18)</f>
        <v/>
      </c>
      <c r="T642" s="524" t="str">
        <f ca="1">OFFSET('Séries-Speed100'!$A$11,N632,19)</f>
        <v/>
      </c>
      <c r="U642" s="526" t="str">
        <f ca="1">OFFSET('Séries-Speed100'!$A$11,N632,20)</f>
        <v/>
      </c>
      <c r="V642" s="524" t="str">
        <f ca="1">OFFSET('Séries-Speed100'!$A$11,N632,21)</f>
        <v/>
      </c>
      <c r="W642" s="293"/>
    </row>
    <row r="643" spans="1:23" ht="18.75" x14ac:dyDescent="0.3">
      <c r="A643" s="138" t="str">
        <f>IF(COUNT('Séries-Speed100'!$A$11:$A$50)&gt;'Etiquette Speed100'!N677,"X","")</f>
        <v/>
      </c>
      <c r="B643" s="291"/>
      <c r="C643" s="931"/>
      <c r="D643" s="931"/>
      <c r="E643" s="933" t="s">
        <v>273</v>
      </c>
      <c r="F643" s="514" t="s">
        <v>271</v>
      </c>
      <c r="G643" s="528" t="str">
        <f ca="1">OFFSET('Séries-Speed100'!$A$11,B632,14)</f>
        <v/>
      </c>
      <c r="H643" s="529" t="str">
        <f ca="1">OFFSET('Séries-Speed100'!$A$11,B632,15)</f>
        <v/>
      </c>
      <c r="I643" s="528" t="str">
        <f ca="1">OFFSET('Séries-Speed100'!$A$11,B632,16)</f>
        <v/>
      </c>
      <c r="J643" s="529" t="str">
        <f ca="1">OFFSET('Séries-Speed100'!$A$11,B632,17)</f>
        <v/>
      </c>
      <c r="K643" s="293"/>
      <c r="M643" s="521"/>
      <c r="N643" s="291"/>
      <c r="O643" s="931"/>
      <c r="P643" s="931"/>
      <c r="Q643" s="933" t="s">
        <v>273</v>
      </c>
      <c r="R643" s="514" t="s">
        <v>271</v>
      </c>
      <c r="S643" s="528" t="str">
        <f ca="1">OFFSET('Séries-Speed100'!$A$11,N632,14)</f>
        <v/>
      </c>
      <c r="T643" s="529" t="str">
        <f ca="1">OFFSET('Séries-Speed100'!$A$11,N632,15)</f>
        <v/>
      </c>
      <c r="U643" s="528" t="str">
        <f ca="1">OFFSET('Séries-Speed100'!$A$11,N632,16)</f>
        <v/>
      </c>
      <c r="V643" s="529" t="str">
        <f ca="1">OFFSET('Séries-Speed100'!$A$11,N632,17)</f>
        <v/>
      </c>
      <c r="W643" s="293"/>
    </row>
    <row r="644" spans="1:23" ht="18.75" x14ac:dyDescent="0.3">
      <c r="A644" s="138" t="str">
        <f>IF(COUNT('Séries-Speed100'!$A$11:$A$50)&gt;'Etiquette Speed100'!N677,"X","")</f>
        <v/>
      </c>
      <c r="B644" s="291"/>
      <c r="C644" s="931"/>
      <c r="D644" s="931"/>
      <c r="E644" s="933"/>
      <c r="F644" s="514" t="s">
        <v>272</v>
      </c>
      <c r="G644" s="528" t="str">
        <f ca="1">OFFSET('Séries-Speed100'!$A$11,B632,22)</f>
        <v/>
      </c>
      <c r="H644" s="529" t="str">
        <f ca="1">OFFSET('Séries-Speed100'!$A$11,B632,23)</f>
        <v/>
      </c>
      <c r="I644" s="528" t="str">
        <f ca="1">OFFSET('Séries-Speed100'!$A$11,B632,24)</f>
        <v/>
      </c>
      <c r="J644" s="529" t="str">
        <f ca="1">OFFSET('Séries-Speed100'!$A$11,B632,25)</f>
        <v/>
      </c>
      <c r="K644" s="293"/>
      <c r="M644" s="521"/>
      <c r="N644" s="291"/>
      <c r="O644" s="931"/>
      <c r="P644" s="931"/>
      <c r="Q644" s="933"/>
      <c r="R644" s="514" t="s">
        <v>272</v>
      </c>
      <c r="S644" s="528" t="str">
        <f ca="1">OFFSET('Séries-Speed100'!$A$11,N632,22)</f>
        <v/>
      </c>
      <c r="T644" s="529" t="str">
        <f ca="1">OFFSET('Séries-Speed100'!$A$11,N632,23)</f>
        <v/>
      </c>
      <c r="U644" s="528" t="str">
        <f ca="1">OFFSET('Séries-Speed100'!$A$11,N632,24)</f>
        <v/>
      </c>
      <c r="V644" s="529" t="str">
        <f ca="1">OFFSET('Séries-Speed100'!$A$11,N632,25)</f>
        <v/>
      </c>
      <c r="W644" s="293"/>
    </row>
    <row r="645" spans="1:23" x14ac:dyDescent="0.25">
      <c r="A645" s="138" t="str">
        <f>IF(COUNT('Séries-Speed100'!$A$11:$A$50)&gt;'Etiquette Speed100'!N677,"X","")</f>
        <v/>
      </c>
      <c r="B645" s="291"/>
      <c r="C645" s="945"/>
      <c r="D645" s="945"/>
      <c r="E645" s="945"/>
      <c r="F645" s="945"/>
      <c r="G645" s="945"/>
      <c r="H645" s="945"/>
      <c r="I645" s="945"/>
      <c r="J645" s="945"/>
      <c r="K645" s="293"/>
      <c r="M645" s="521"/>
      <c r="N645" s="291"/>
      <c r="O645" s="945"/>
      <c r="P645" s="945"/>
      <c r="Q645" s="945"/>
      <c r="R645" s="945"/>
      <c r="S645" s="945"/>
      <c r="T645" s="945"/>
      <c r="U645" s="945"/>
      <c r="V645" s="945"/>
      <c r="W645" s="293"/>
    </row>
    <row r="646" spans="1:23" ht="18.75" x14ac:dyDescent="0.3">
      <c r="A646" s="138" t="str">
        <f>IF(COUNT('Séries-Speed100'!$A$11:$A$50)&gt;'Etiquette Speed100'!N677,"X","")</f>
        <v/>
      </c>
      <c r="B646" s="291"/>
      <c r="C646" s="946" t="s">
        <v>259</v>
      </c>
      <c r="D646" s="946"/>
      <c r="E646" s="946"/>
      <c r="F646" s="946"/>
      <c r="G646" s="946"/>
      <c r="H646" s="946"/>
      <c r="I646" s="946"/>
      <c r="J646" s="946"/>
      <c r="K646" s="293"/>
      <c r="M646" s="521"/>
      <c r="N646" s="291"/>
      <c r="O646" s="946" t="s">
        <v>259</v>
      </c>
      <c r="P646" s="946"/>
      <c r="Q646" s="946"/>
      <c r="R646" s="946"/>
      <c r="S646" s="946"/>
      <c r="T646" s="946"/>
      <c r="U646" s="946"/>
      <c r="V646" s="946"/>
      <c r="W646" s="293"/>
    </row>
    <row r="647" spans="1:23" ht="15.75" thickBot="1" x14ac:dyDescent="0.3">
      <c r="A647" s="138" t="str">
        <f>IF(COUNT('Séries-Speed100'!$A$11:$A$50)&gt;'Etiquette Speed100'!N677,"X","")</f>
        <v/>
      </c>
      <c r="B647" s="291"/>
      <c r="C647" s="945"/>
      <c r="D647" s="945"/>
      <c r="E647" s="945"/>
      <c r="F647" s="945"/>
      <c r="G647" s="945"/>
      <c r="H647" s="945"/>
      <c r="I647" s="945"/>
      <c r="J647" s="945"/>
      <c r="K647" s="293"/>
      <c r="M647" s="521"/>
      <c r="N647" s="291"/>
      <c r="O647" s="945"/>
      <c r="P647" s="945"/>
      <c r="Q647" s="945"/>
      <c r="R647" s="945"/>
      <c r="S647" s="945"/>
      <c r="T647" s="945"/>
      <c r="U647" s="945"/>
      <c r="V647" s="945"/>
      <c r="W647" s="293"/>
    </row>
    <row r="648" spans="1:23" x14ac:dyDescent="0.25">
      <c r="A648" s="138" t="str">
        <f>IF(COUNT('Séries-Speed100'!$A$11:$A$50)&gt;'Etiquette Speed100'!N677,"X","")</f>
        <v/>
      </c>
      <c r="B648" s="291"/>
      <c r="C648" s="976" t="s">
        <v>260</v>
      </c>
      <c r="D648" s="977"/>
      <c r="E648" s="959"/>
      <c r="F648" s="959"/>
      <c r="G648" s="959"/>
      <c r="H648" s="959"/>
      <c r="I648" s="959"/>
      <c r="J648" s="960"/>
      <c r="K648" s="293"/>
      <c r="M648" s="521"/>
      <c r="N648" s="291"/>
      <c r="O648" s="976" t="s">
        <v>260</v>
      </c>
      <c r="P648" s="977"/>
      <c r="Q648" s="959"/>
      <c r="R648" s="959"/>
      <c r="S648" s="959"/>
      <c r="T648" s="959"/>
      <c r="U648" s="959"/>
      <c r="V648" s="960"/>
      <c r="W648" s="293"/>
    </row>
    <row r="649" spans="1:23" x14ac:dyDescent="0.25">
      <c r="A649" s="138" t="str">
        <f>IF(COUNT('Séries-Speed100'!$A$11:$A$50)&gt;'Etiquette Speed100'!N677,"X","")</f>
        <v/>
      </c>
      <c r="B649" s="291"/>
      <c r="C649" s="971"/>
      <c r="D649" s="972"/>
      <c r="E649" s="949"/>
      <c r="F649" s="949"/>
      <c r="G649" s="949"/>
      <c r="H649" s="949"/>
      <c r="I649" s="949"/>
      <c r="J649" s="950"/>
      <c r="K649" s="293"/>
      <c r="M649" s="521"/>
      <c r="N649" s="291"/>
      <c r="O649" s="971"/>
      <c r="P649" s="972"/>
      <c r="Q649" s="949"/>
      <c r="R649" s="949"/>
      <c r="S649" s="949"/>
      <c r="T649" s="949"/>
      <c r="U649" s="949"/>
      <c r="V649" s="950"/>
      <c r="W649" s="293"/>
    </row>
    <row r="650" spans="1:23" ht="15.75" thickBot="1" x14ac:dyDescent="0.3">
      <c r="A650" s="138" t="str">
        <f>IF(COUNT('Séries-Speed100'!$A$11:$A$50)&gt;'Etiquette Speed100'!N677,"X","")</f>
        <v/>
      </c>
      <c r="B650" s="291"/>
      <c r="C650" s="292"/>
      <c r="D650" s="292"/>
      <c r="E650" s="292"/>
      <c r="F650" s="292"/>
      <c r="G650" s="292"/>
      <c r="H650" s="292"/>
      <c r="I650" s="292"/>
      <c r="J650" s="292"/>
      <c r="K650" s="293"/>
      <c r="M650" s="521"/>
      <c r="N650" s="291"/>
      <c r="O650" s="292"/>
      <c r="P650" s="292"/>
      <c r="Q650" s="292"/>
      <c r="R650" s="292"/>
      <c r="S650" s="292"/>
      <c r="T650" s="292"/>
      <c r="U650" s="292"/>
      <c r="V650" s="292"/>
      <c r="W650" s="293"/>
    </row>
    <row r="651" spans="1:23" ht="15" customHeight="1" x14ac:dyDescent="0.25">
      <c r="A651" s="138" t="str">
        <f>IF(COUNT('Séries-Speed100'!$A$11:$A$50)&gt;'Etiquette Speed100'!N677,"X","")</f>
        <v/>
      </c>
      <c r="B651" s="291"/>
      <c r="C651" s="894" t="s">
        <v>132</v>
      </c>
      <c r="D651" s="880" t="s">
        <v>133</v>
      </c>
      <c r="E651" s="871"/>
      <c r="F651" s="871"/>
      <c r="G651" s="871"/>
      <c r="H651" s="871"/>
      <c r="I651" s="959"/>
      <c r="J651" s="960"/>
      <c r="K651" s="293"/>
      <c r="M651" s="521"/>
      <c r="N651" s="291"/>
      <c r="O651" s="894" t="s">
        <v>132</v>
      </c>
      <c r="P651" s="880" t="s">
        <v>133</v>
      </c>
      <c r="Q651" s="871"/>
      <c r="R651" s="871"/>
      <c r="S651" s="871"/>
      <c r="T651" s="871"/>
      <c r="U651" s="959"/>
      <c r="V651" s="960"/>
      <c r="W651" s="293"/>
    </row>
    <row r="652" spans="1:23" x14ac:dyDescent="0.25">
      <c r="A652" s="138" t="str">
        <f>IF(COUNT('Séries-Speed100'!$A$11:$A$50)&gt;'Etiquette Speed100'!N677,"X","")</f>
        <v/>
      </c>
      <c r="B652" s="291"/>
      <c r="C652" s="895"/>
      <c r="D652" s="859" t="s">
        <v>134</v>
      </c>
      <c r="E652" s="864"/>
      <c r="F652" s="864"/>
      <c r="G652" s="864"/>
      <c r="H652" s="864"/>
      <c r="I652" s="949"/>
      <c r="J652" s="950"/>
      <c r="K652" s="293"/>
      <c r="M652" s="521"/>
      <c r="N652" s="291"/>
      <c r="O652" s="895"/>
      <c r="P652" s="859" t="s">
        <v>134</v>
      </c>
      <c r="Q652" s="864"/>
      <c r="R652" s="864"/>
      <c r="S652" s="864"/>
      <c r="T652" s="864"/>
      <c r="U652" s="949"/>
      <c r="V652" s="950"/>
      <c r="W652" s="293"/>
    </row>
    <row r="653" spans="1:23" x14ac:dyDescent="0.25">
      <c r="A653" s="138" t="str">
        <f>IF(COUNT('Séries-Speed100'!$A$11:$A$50)&gt;'Etiquette Speed100'!N677,"X","")</f>
        <v/>
      </c>
      <c r="B653" s="291"/>
      <c r="C653" s="895"/>
      <c r="D653" s="859" t="s">
        <v>135</v>
      </c>
      <c r="E653" s="864"/>
      <c r="F653" s="864"/>
      <c r="G653" s="864"/>
      <c r="H653" s="864"/>
      <c r="I653" s="949"/>
      <c r="J653" s="950"/>
      <c r="K653" s="293"/>
      <c r="M653" s="521"/>
      <c r="N653" s="291"/>
      <c r="O653" s="895"/>
      <c r="P653" s="859" t="s">
        <v>135</v>
      </c>
      <c r="Q653" s="864"/>
      <c r="R653" s="864"/>
      <c r="S653" s="864"/>
      <c r="T653" s="864"/>
      <c r="U653" s="949"/>
      <c r="V653" s="950"/>
      <c r="W653" s="293"/>
    </row>
    <row r="654" spans="1:23" x14ac:dyDescent="0.25">
      <c r="A654" s="138" t="str">
        <f>IF(COUNT('Séries-Speed100'!$A$11:$A$50)&gt;'Etiquette Speed100'!N677,"X","")</f>
        <v/>
      </c>
      <c r="B654" s="291"/>
      <c r="C654" s="895"/>
      <c r="D654" s="859" t="s">
        <v>136</v>
      </c>
      <c r="E654" s="864"/>
      <c r="F654" s="864"/>
      <c r="G654" s="864"/>
      <c r="H654" s="864"/>
      <c r="I654" s="949"/>
      <c r="J654" s="950"/>
      <c r="K654" s="293"/>
      <c r="M654" s="521"/>
      <c r="N654" s="291"/>
      <c r="O654" s="895"/>
      <c r="P654" s="859" t="s">
        <v>136</v>
      </c>
      <c r="Q654" s="864"/>
      <c r="R654" s="864"/>
      <c r="S654" s="864"/>
      <c r="T654" s="864"/>
      <c r="U654" s="949"/>
      <c r="V654" s="950"/>
      <c r="W654" s="293"/>
    </row>
    <row r="655" spans="1:23" x14ac:dyDescent="0.25">
      <c r="A655" s="138" t="str">
        <f>IF(COUNT('Séries-Speed100'!$A$11:$A$50)&gt;'Etiquette Speed100'!N677,"X","")</f>
        <v/>
      </c>
      <c r="B655" s="291"/>
      <c r="C655" s="895"/>
      <c r="D655" s="859" t="s">
        <v>137</v>
      </c>
      <c r="E655" s="864"/>
      <c r="F655" s="864"/>
      <c r="G655" s="864"/>
      <c r="H655" s="864"/>
      <c r="I655" s="949"/>
      <c r="J655" s="950"/>
      <c r="K655" s="293"/>
      <c r="M655" s="521"/>
      <c r="N655" s="291"/>
      <c r="O655" s="895"/>
      <c r="P655" s="859" t="s">
        <v>137</v>
      </c>
      <c r="Q655" s="864"/>
      <c r="R655" s="864"/>
      <c r="S655" s="864"/>
      <c r="T655" s="864"/>
      <c r="U655" s="949"/>
      <c r="V655" s="950"/>
      <c r="W655" s="293"/>
    </row>
    <row r="656" spans="1:23" x14ac:dyDescent="0.25">
      <c r="A656" s="138" t="str">
        <f>IF(COUNT('Séries-Speed100'!$A$11:$A$50)&gt;'Etiquette Speed100'!N677,"X","")</f>
        <v/>
      </c>
      <c r="B656" s="291"/>
      <c r="C656" s="895"/>
      <c r="D656" s="967" t="s">
        <v>138</v>
      </c>
      <c r="E656" s="968"/>
      <c r="F656" s="968"/>
      <c r="G656" s="968"/>
      <c r="H656" s="968"/>
      <c r="I656" s="949"/>
      <c r="J656" s="950"/>
      <c r="K656" s="293"/>
      <c r="M656" s="521"/>
      <c r="N656" s="291"/>
      <c r="O656" s="895"/>
      <c r="P656" s="967" t="s">
        <v>138</v>
      </c>
      <c r="Q656" s="968"/>
      <c r="R656" s="968"/>
      <c r="S656" s="968"/>
      <c r="T656" s="968"/>
      <c r="U656" s="949"/>
      <c r="V656" s="950"/>
      <c r="W656" s="293"/>
    </row>
    <row r="657" spans="1:23" ht="15" customHeight="1" thickBot="1" x14ac:dyDescent="0.3">
      <c r="A657" s="138" t="str">
        <f>IF(COUNT('Séries-Speed100'!$A$11:$A$50)&gt;'Etiquette Speed100'!N677,"X","")</f>
        <v/>
      </c>
      <c r="B657" s="291"/>
      <c r="C657" s="896"/>
      <c r="D657" s="1055" t="s">
        <v>274</v>
      </c>
      <c r="E657" s="1056"/>
      <c r="F657" s="1056"/>
      <c r="G657" s="1056"/>
      <c r="H657" s="967"/>
      <c r="I657" s="1057"/>
      <c r="J657" s="1058"/>
      <c r="K657" s="293"/>
      <c r="M657" s="521"/>
      <c r="N657" s="291"/>
      <c r="O657" s="896"/>
      <c r="P657" s="1055" t="s">
        <v>274</v>
      </c>
      <c r="Q657" s="1056"/>
      <c r="R657" s="1056"/>
      <c r="S657" s="1056"/>
      <c r="T657" s="967"/>
      <c r="U657" s="1057"/>
      <c r="V657" s="1058"/>
      <c r="W657" s="293"/>
    </row>
    <row r="658" spans="1:23" x14ac:dyDescent="0.25">
      <c r="A658" s="138" t="str">
        <f>IF(COUNT('Séries-Speed100'!$A$11:$A$50)&gt;'Etiquette Speed100'!N677,"X","")</f>
        <v/>
      </c>
      <c r="B658" s="291"/>
      <c r="C658" s="894" t="s">
        <v>145</v>
      </c>
      <c r="D658" s="1053" t="s">
        <v>146</v>
      </c>
      <c r="E658" s="1054"/>
      <c r="F658" s="1054"/>
      <c r="G658" s="1054"/>
      <c r="H658" s="1054"/>
      <c r="I658" s="959"/>
      <c r="J658" s="960"/>
      <c r="K658" s="293"/>
      <c r="M658" s="521"/>
      <c r="N658" s="291"/>
      <c r="O658" s="894" t="s">
        <v>145</v>
      </c>
      <c r="P658" s="1053" t="s">
        <v>146</v>
      </c>
      <c r="Q658" s="1054"/>
      <c r="R658" s="1054"/>
      <c r="S658" s="1054"/>
      <c r="T658" s="1054"/>
      <c r="U658" s="959"/>
      <c r="V658" s="960"/>
      <c r="W658" s="293"/>
    </row>
    <row r="659" spans="1:23" x14ac:dyDescent="0.25">
      <c r="A659" s="138" t="str">
        <f>IF(COUNT('Séries-Speed100'!$A$11:$A$50)&gt;'Etiquette Speed100'!N677,"X","")</f>
        <v/>
      </c>
      <c r="B659" s="291"/>
      <c r="C659" s="895"/>
      <c r="D659" s="1048" t="s">
        <v>147</v>
      </c>
      <c r="E659" s="1049"/>
      <c r="F659" s="1049"/>
      <c r="G659" s="1049"/>
      <c r="H659" s="1050"/>
      <c r="I659" s="949"/>
      <c r="J659" s="950"/>
      <c r="K659" s="293"/>
      <c r="M659" s="521"/>
      <c r="N659" s="291"/>
      <c r="O659" s="895"/>
      <c r="P659" s="1048" t="s">
        <v>147</v>
      </c>
      <c r="Q659" s="1049"/>
      <c r="R659" s="1049"/>
      <c r="S659" s="1049"/>
      <c r="T659" s="1050"/>
      <c r="U659" s="949"/>
      <c r="V659" s="950"/>
      <c r="W659" s="293"/>
    </row>
    <row r="660" spans="1:23" x14ac:dyDescent="0.25">
      <c r="A660" s="138" t="str">
        <f>IF(COUNT('Séries-Speed100'!$A$11:$A$50)&gt;'Etiquette Speed100'!N677,"X","")</f>
        <v/>
      </c>
      <c r="B660" s="291"/>
      <c r="C660" s="895"/>
      <c r="D660" s="1048" t="s">
        <v>148</v>
      </c>
      <c r="E660" s="1049"/>
      <c r="F660" s="1049"/>
      <c r="G660" s="1049"/>
      <c r="H660" s="1050"/>
      <c r="I660" s="949"/>
      <c r="J660" s="950"/>
      <c r="K660" s="293"/>
      <c r="M660" s="521"/>
      <c r="N660" s="291"/>
      <c r="O660" s="895"/>
      <c r="P660" s="1048" t="s">
        <v>148</v>
      </c>
      <c r="Q660" s="1049"/>
      <c r="R660" s="1049"/>
      <c r="S660" s="1049"/>
      <c r="T660" s="1050"/>
      <c r="U660" s="949"/>
      <c r="V660" s="950"/>
      <c r="W660" s="293"/>
    </row>
    <row r="661" spans="1:23" x14ac:dyDescent="0.25">
      <c r="A661" s="138" t="str">
        <f>IF(COUNT('Séries-Speed100'!$A$11:$A$50)&gt;'Etiquette Speed100'!N677,"X","")</f>
        <v/>
      </c>
      <c r="B661" s="291"/>
      <c r="C661" s="895"/>
      <c r="D661" s="1048" t="s">
        <v>149</v>
      </c>
      <c r="E661" s="1049"/>
      <c r="F661" s="1049"/>
      <c r="G661" s="1049"/>
      <c r="H661" s="1050"/>
      <c r="I661" s="949"/>
      <c r="J661" s="950"/>
      <c r="K661" s="293"/>
      <c r="M661" s="521"/>
      <c r="N661" s="291"/>
      <c r="O661" s="895"/>
      <c r="P661" s="1048" t="s">
        <v>149</v>
      </c>
      <c r="Q661" s="1049"/>
      <c r="R661" s="1049"/>
      <c r="S661" s="1049"/>
      <c r="T661" s="1050"/>
      <c r="U661" s="949"/>
      <c r="V661" s="950"/>
      <c r="W661" s="293"/>
    </row>
    <row r="662" spans="1:23" x14ac:dyDescent="0.25">
      <c r="A662" s="138" t="str">
        <f>IF(COUNT('Séries-Speed100'!$A$11:$A$50)&gt;'Etiquette Speed100'!N677,"X","")</f>
        <v/>
      </c>
      <c r="B662" s="291"/>
      <c r="C662" s="895"/>
      <c r="D662" s="1048" t="s">
        <v>150</v>
      </c>
      <c r="E662" s="1049"/>
      <c r="F662" s="1049"/>
      <c r="G662" s="1049"/>
      <c r="H662" s="1050"/>
      <c r="I662" s="949"/>
      <c r="J662" s="950"/>
      <c r="K662" s="293"/>
      <c r="M662" s="521"/>
      <c r="N662" s="291"/>
      <c r="O662" s="895"/>
      <c r="P662" s="1048" t="s">
        <v>150</v>
      </c>
      <c r="Q662" s="1049"/>
      <c r="R662" s="1049"/>
      <c r="S662" s="1049"/>
      <c r="T662" s="1050"/>
      <c r="U662" s="949"/>
      <c r="V662" s="950"/>
      <c r="W662" s="293"/>
    </row>
    <row r="663" spans="1:23" x14ac:dyDescent="0.25">
      <c r="A663" s="138" t="str">
        <f>IF(COUNT('Séries-Speed100'!$A$11:$A$50)&gt;'Etiquette Speed100'!N677,"X","")</f>
        <v/>
      </c>
      <c r="B663" s="291"/>
      <c r="C663" s="895"/>
      <c r="D663" s="1048" t="s">
        <v>151</v>
      </c>
      <c r="E663" s="1049"/>
      <c r="F663" s="1049"/>
      <c r="G663" s="1049"/>
      <c r="H663" s="1050"/>
      <c r="I663" s="949"/>
      <c r="J663" s="950"/>
      <c r="K663" s="293"/>
      <c r="M663" s="521"/>
      <c r="N663" s="291"/>
      <c r="O663" s="895"/>
      <c r="P663" s="1048" t="s">
        <v>151</v>
      </c>
      <c r="Q663" s="1049"/>
      <c r="R663" s="1049"/>
      <c r="S663" s="1049"/>
      <c r="T663" s="1050"/>
      <c r="U663" s="949"/>
      <c r="V663" s="950"/>
      <c r="W663" s="293"/>
    </row>
    <row r="664" spans="1:23" ht="15" customHeight="1" thickBot="1" x14ac:dyDescent="0.3">
      <c r="A664" s="138" t="str">
        <f>IF(COUNT('Séries-Speed100'!$A$11:$A$50)&gt;'Etiquette Speed100'!N677,"X","")</f>
        <v/>
      </c>
      <c r="B664" s="291"/>
      <c r="C664" s="896"/>
      <c r="D664" s="1045" t="s">
        <v>152</v>
      </c>
      <c r="E664" s="1046"/>
      <c r="F664" s="1046"/>
      <c r="G664" s="1046"/>
      <c r="H664" s="1047"/>
      <c r="I664" s="954"/>
      <c r="J664" s="955"/>
      <c r="K664" s="293"/>
      <c r="M664" s="521"/>
      <c r="N664" s="291"/>
      <c r="O664" s="896"/>
      <c r="P664" s="1045" t="s">
        <v>152</v>
      </c>
      <c r="Q664" s="1046"/>
      <c r="R664" s="1046"/>
      <c r="S664" s="1046"/>
      <c r="T664" s="1047"/>
      <c r="U664" s="954"/>
      <c r="V664" s="955"/>
      <c r="W664" s="293"/>
    </row>
    <row r="665" spans="1:23" ht="15" customHeight="1" x14ac:dyDescent="0.25">
      <c r="A665" s="138" t="str">
        <f>IF(COUNT('Séries-Speed100'!$A$11:$A$50)&gt;'Etiquette Speed100'!N677,"X","")</f>
        <v/>
      </c>
      <c r="B665" s="291"/>
      <c r="C665" s="894" t="s">
        <v>126</v>
      </c>
      <c r="D665" s="1051" t="s">
        <v>128</v>
      </c>
      <c r="E665" s="1052"/>
      <c r="F665" s="963"/>
      <c r="G665" s="278" t="s">
        <v>266</v>
      </c>
      <c r="H665" s="278"/>
      <c r="I665" s="965"/>
      <c r="J665" s="966"/>
      <c r="K665" s="293"/>
      <c r="M665" s="521"/>
      <c r="N665" s="291"/>
      <c r="O665" s="894" t="s">
        <v>126</v>
      </c>
      <c r="P665" s="1051" t="s">
        <v>128</v>
      </c>
      <c r="Q665" s="1052"/>
      <c r="R665" s="963"/>
      <c r="S665" s="278" t="s">
        <v>266</v>
      </c>
      <c r="T665" s="278"/>
      <c r="U665" s="965"/>
      <c r="V665" s="966"/>
      <c r="W665" s="293"/>
    </row>
    <row r="666" spans="1:23" x14ac:dyDescent="0.25">
      <c r="A666" s="138" t="str">
        <f>IF(COUNT('Séries-Speed100'!$A$11:$A$50)&gt;'Etiquette Speed100'!N677,"X","")</f>
        <v/>
      </c>
      <c r="B666" s="291"/>
      <c r="C666" s="895"/>
      <c r="D666" s="857" t="s">
        <v>264</v>
      </c>
      <c r="E666" s="858"/>
      <c r="F666" s="859"/>
      <c r="G666" s="110" t="s">
        <v>265</v>
      </c>
      <c r="H666" s="110"/>
      <c r="I666" s="949"/>
      <c r="J666" s="950"/>
      <c r="K666" s="293"/>
      <c r="M666" s="521"/>
      <c r="N666" s="291"/>
      <c r="O666" s="895"/>
      <c r="P666" s="857" t="s">
        <v>264</v>
      </c>
      <c r="Q666" s="858"/>
      <c r="R666" s="859"/>
      <c r="S666" s="110" t="s">
        <v>265</v>
      </c>
      <c r="T666" s="110"/>
      <c r="U666" s="949"/>
      <c r="V666" s="950"/>
      <c r="W666" s="293"/>
    </row>
    <row r="667" spans="1:23" ht="15.75" thickBot="1" x14ac:dyDescent="0.3">
      <c r="A667" s="138" t="str">
        <f>IF(COUNT('Séries-Speed100'!$A$11:$A$50)&gt;'Etiquette Speed100'!N677,"X","")</f>
        <v/>
      </c>
      <c r="B667" s="291"/>
      <c r="C667" s="896"/>
      <c r="D667" s="512" t="s">
        <v>268</v>
      </c>
      <c r="E667" s="517"/>
      <c r="F667" s="517"/>
      <c r="G667" s="3" t="s">
        <v>164</v>
      </c>
      <c r="H667" s="3"/>
      <c r="I667" s="954"/>
      <c r="J667" s="955"/>
      <c r="K667" s="293"/>
      <c r="M667" s="521"/>
      <c r="N667" s="291"/>
      <c r="O667" s="896"/>
      <c r="P667" s="512" t="s">
        <v>268</v>
      </c>
      <c r="Q667" s="517"/>
      <c r="R667" s="517"/>
      <c r="S667" s="3" t="s">
        <v>164</v>
      </c>
      <c r="T667" s="3"/>
      <c r="U667" s="954"/>
      <c r="V667" s="955"/>
      <c r="W667" s="293"/>
    </row>
    <row r="668" spans="1:23" ht="15.75" thickBot="1" x14ac:dyDescent="0.3">
      <c r="A668" s="138" t="str">
        <f>IF(COUNT('Séries-Speed100'!$A$11:$A$50)&gt;'Etiquette Speed100'!N677,"X","")</f>
        <v/>
      </c>
      <c r="B668" s="291"/>
      <c r="C668" s="292"/>
      <c r="D668" s="292"/>
      <c r="E668" s="292"/>
      <c r="F668" s="292"/>
      <c r="G668" s="292"/>
      <c r="H668" s="292"/>
      <c r="I668" s="292"/>
      <c r="J668" s="292"/>
      <c r="K668" s="293"/>
      <c r="M668" s="521"/>
      <c r="N668" s="291"/>
      <c r="O668" s="292"/>
      <c r="P668" s="292"/>
      <c r="Q668" s="292"/>
      <c r="R668" s="292"/>
      <c r="S668" s="292"/>
      <c r="T668" s="292"/>
      <c r="U668" s="292"/>
      <c r="V668" s="292"/>
      <c r="W668" s="293"/>
    </row>
    <row r="669" spans="1:23" ht="18.75" x14ac:dyDescent="0.3">
      <c r="A669" s="138" t="str">
        <f>IF(COUNT('Séries-Speed100'!$A$11:$A$50)&gt;'Etiquette Speed100'!N677,"X","")</f>
        <v/>
      </c>
      <c r="B669" s="291"/>
      <c r="C669" s="901" t="s">
        <v>269</v>
      </c>
      <c r="D669" s="902"/>
      <c r="E669" s="902"/>
      <c r="F669" s="902"/>
      <c r="G669" s="902"/>
      <c r="H669" s="902"/>
      <c r="I669" s="902"/>
      <c r="J669" s="903"/>
      <c r="K669" s="293"/>
      <c r="M669" s="521"/>
      <c r="N669" s="291"/>
      <c r="O669" s="901" t="s">
        <v>269</v>
      </c>
      <c r="P669" s="902"/>
      <c r="Q669" s="902"/>
      <c r="R669" s="902"/>
      <c r="S669" s="902"/>
      <c r="T669" s="902"/>
      <c r="U669" s="902"/>
      <c r="V669" s="903"/>
      <c r="W669" s="293"/>
    </row>
    <row r="670" spans="1:23" x14ac:dyDescent="0.25">
      <c r="A670" s="138" t="str">
        <f>IF(COUNT('Séries-Speed100'!$A$11:$A$50)&gt;'Etiquette Speed100'!N677,"X","")</f>
        <v/>
      </c>
      <c r="B670" s="291"/>
      <c r="C670" s="904"/>
      <c r="D670" s="905"/>
      <c r="E670" s="905"/>
      <c r="F670" s="905"/>
      <c r="G670" s="905"/>
      <c r="H670" s="905"/>
      <c r="I670" s="905"/>
      <c r="J670" s="906"/>
      <c r="K670" s="293"/>
      <c r="M670" s="521"/>
      <c r="N670" s="291"/>
      <c r="O670" s="904"/>
      <c r="P670" s="905"/>
      <c r="Q670" s="905"/>
      <c r="R670" s="905"/>
      <c r="S670" s="905"/>
      <c r="T670" s="905"/>
      <c r="U670" s="905"/>
      <c r="V670" s="906"/>
      <c r="W670" s="293"/>
    </row>
    <row r="671" spans="1:23" x14ac:dyDescent="0.25">
      <c r="A671" s="138" t="str">
        <f>IF(COUNT('Séries-Speed100'!$A$11:$A$50)&gt;'Etiquette Speed100'!N677,"X","")</f>
        <v/>
      </c>
      <c r="B671" s="291"/>
      <c r="C671" s="907"/>
      <c r="D671" s="908"/>
      <c r="E671" s="908"/>
      <c r="F671" s="908"/>
      <c r="G671" s="908"/>
      <c r="H671" s="908"/>
      <c r="I671" s="908"/>
      <c r="J671" s="909"/>
      <c r="K671" s="293"/>
      <c r="M671" s="521"/>
      <c r="N671" s="291"/>
      <c r="O671" s="907"/>
      <c r="P671" s="908"/>
      <c r="Q671" s="908"/>
      <c r="R671" s="908"/>
      <c r="S671" s="908"/>
      <c r="T671" s="908"/>
      <c r="U671" s="908"/>
      <c r="V671" s="909"/>
      <c r="W671" s="293"/>
    </row>
    <row r="672" spans="1:23" x14ac:dyDescent="0.25">
      <c r="A672" s="138" t="str">
        <f>IF(COUNT('Séries-Speed100'!$A$11:$A$50)&gt;'Etiquette Speed100'!N677,"X","")</f>
        <v/>
      </c>
      <c r="B672" s="291"/>
      <c r="C672" s="907"/>
      <c r="D672" s="908"/>
      <c r="E672" s="908"/>
      <c r="F672" s="908"/>
      <c r="G672" s="908"/>
      <c r="H672" s="908"/>
      <c r="I672" s="908"/>
      <c r="J672" s="909"/>
      <c r="K672" s="293"/>
      <c r="M672" s="521"/>
      <c r="N672" s="291"/>
      <c r="O672" s="907"/>
      <c r="P672" s="908"/>
      <c r="Q672" s="908"/>
      <c r="R672" s="908"/>
      <c r="S672" s="908"/>
      <c r="T672" s="908"/>
      <c r="U672" s="908"/>
      <c r="V672" s="909"/>
      <c r="W672" s="293"/>
    </row>
    <row r="673" spans="1:23" ht="15.75" thickBot="1" x14ac:dyDescent="0.3">
      <c r="A673" s="138" t="str">
        <f>IF(COUNT('Séries-Speed100'!$A$11:$A$50)&gt;'Etiquette Speed100'!N677,"X","")</f>
        <v/>
      </c>
      <c r="B673" s="291"/>
      <c r="C673" s="910"/>
      <c r="D673" s="911"/>
      <c r="E673" s="911"/>
      <c r="F673" s="911"/>
      <c r="G673" s="911"/>
      <c r="H673" s="911"/>
      <c r="I673" s="911"/>
      <c r="J673" s="912"/>
      <c r="K673" s="293"/>
      <c r="M673" s="521"/>
      <c r="N673" s="291"/>
      <c r="O673" s="910"/>
      <c r="P673" s="911"/>
      <c r="Q673" s="911"/>
      <c r="R673" s="911"/>
      <c r="S673" s="911"/>
      <c r="T673" s="911"/>
      <c r="U673" s="911"/>
      <c r="V673" s="912"/>
      <c r="W673" s="293"/>
    </row>
    <row r="674" spans="1:23" ht="15.75" thickBot="1" x14ac:dyDescent="0.3">
      <c r="A674" s="138" t="str">
        <f>IF(COUNT('Séries-Speed100'!$A$11:$A$50)&gt;'Etiquette Speed100'!N677,"X","")</f>
        <v/>
      </c>
      <c r="B674" s="294"/>
      <c r="C674" s="295"/>
      <c r="D674" s="295"/>
      <c r="E674" s="295"/>
      <c r="F674" s="295"/>
      <c r="G674" s="295"/>
      <c r="H674" s="295"/>
      <c r="I674" s="295"/>
      <c r="J674" s="295"/>
      <c r="K674" s="296"/>
      <c r="M674" s="521"/>
      <c r="N674" s="294"/>
      <c r="O674" s="295"/>
      <c r="P674" s="295"/>
      <c r="Q674" s="295"/>
      <c r="R674" s="295"/>
      <c r="S674" s="295"/>
      <c r="T674" s="295"/>
      <c r="U674" s="295"/>
      <c r="V674" s="295"/>
      <c r="W674" s="296"/>
    </row>
    <row r="675" spans="1:23" ht="15" customHeight="1" x14ac:dyDescent="0.25">
      <c r="A675" s="138" t="str">
        <f>IF(COUNT('Séries-Speed100'!$A$11:$A$50)&gt;'Etiquette Speed100'!N677,"X","")</f>
        <v/>
      </c>
      <c r="B675" s="522"/>
      <c r="C675" s="522"/>
      <c r="D675" s="522"/>
      <c r="E675" s="522"/>
      <c r="F675" s="522"/>
      <c r="G675" s="522"/>
      <c r="H675" s="522"/>
      <c r="I675" s="522"/>
      <c r="J675" s="522"/>
      <c r="K675" s="522"/>
      <c r="L675" s="522"/>
      <c r="M675" s="523"/>
      <c r="N675" s="522"/>
      <c r="O675" s="522"/>
      <c r="P675" s="522"/>
      <c r="Q675" s="522"/>
      <c r="R675" s="522"/>
      <c r="S675" s="522"/>
      <c r="T675" s="522"/>
      <c r="U675" s="522"/>
      <c r="V675" s="522"/>
      <c r="W675" s="522"/>
    </row>
    <row r="676" spans="1:23" ht="15" customHeight="1" thickBot="1" x14ac:dyDescent="0.3">
      <c r="A676" s="138" t="str">
        <f>IF(COUNT('Séries-Speed100'!$A$11:$A$50)&gt;'Etiquette Speed100'!N677,"X","")</f>
        <v/>
      </c>
      <c r="M676" s="521"/>
    </row>
    <row r="677" spans="1:23" x14ac:dyDescent="0.25">
      <c r="A677" s="138" t="str">
        <f>IF(COUNT('Séries-Speed100'!$A$11:$A$50)&gt;'Etiquette Speed100'!N677,"X","")</f>
        <v/>
      </c>
      <c r="B677" s="137">
        <f>N632+1</f>
        <v>30</v>
      </c>
      <c r="C677" s="289"/>
      <c r="D677" s="289"/>
      <c r="E677" s="289"/>
      <c r="F677" s="289"/>
      <c r="G677" s="289"/>
      <c r="H677" s="289"/>
      <c r="I677" s="289"/>
      <c r="J677" s="289"/>
      <c r="K677" s="290"/>
      <c r="M677" s="521"/>
      <c r="N677" s="137">
        <f>B677+1</f>
        <v>31</v>
      </c>
      <c r="O677" s="289"/>
      <c r="P677" s="289"/>
      <c r="Q677" s="289"/>
      <c r="R677" s="289"/>
      <c r="S677" s="289"/>
      <c r="T677" s="289"/>
      <c r="U677" s="289"/>
      <c r="V677" s="289"/>
      <c r="W677" s="290"/>
    </row>
    <row r="678" spans="1:23" ht="23.25" x14ac:dyDescent="0.35">
      <c r="A678" s="138" t="str">
        <f>IF(COUNT('Séries-Speed100'!$A$11:$A$50)&gt;'Etiquette Speed100'!N677,"X","")</f>
        <v/>
      </c>
      <c r="B678" s="291"/>
      <c r="C678" s="931" t="s">
        <v>246</v>
      </c>
      <c r="D678" s="931"/>
      <c r="E678" s="953" t="str">
        <f ca="1">OFFSET('Séries-Speed100'!$A$11,B677,13)</f>
        <v/>
      </c>
      <c r="F678" s="953"/>
      <c r="G678" s="953"/>
      <c r="H678" s="953"/>
      <c r="I678" s="953"/>
      <c r="J678" s="953"/>
      <c r="K678" s="293"/>
      <c r="M678" s="521"/>
      <c r="N678" s="291"/>
      <c r="O678" s="931" t="s">
        <v>246</v>
      </c>
      <c r="P678" s="931"/>
      <c r="Q678" s="953" t="str">
        <f ca="1">OFFSET('Séries-Speed100'!$A$11,N677,13)</f>
        <v/>
      </c>
      <c r="R678" s="953"/>
      <c r="S678" s="953"/>
      <c r="T678" s="953"/>
      <c r="U678" s="953"/>
      <c r="V678" s="953"/>
      <c r="W678" s="293"/>
    </row>
    <row r="679" spans="1:23" x14ac:dyDescent="0.25">
      <c r="A679" s="138" t="str">
        <f>IF(COUNT('Séries-Speed100'!$A$11:$A$50)&gt;'Etiquette Speed100'!N677,"X","")</f>
        <v/>
      </c>
      <c r="B679" s="291"/>
      <c r="C679" s="945"/>
      <c r="D679" s="945"/>
      <c r="E679" s="945"/>
      <c r="F679" s="945"/>
      <c r="G679" s="945"/>
      <c r="H679" s="945"/>
      <c r="I679" s="945"/>
      <c r="J679" s="945"/>
      <c r="K679" s="293"/>
      <c r="M679" s="521"/>
      <c r="N679" s="291"/>
      <c r="O679" s="945"/>
      <c r="P679" s="945"/>
      <c r="Q679" s="945"/>
      <c r="R679" s="945"/>
      <c r="S679" s="945"/>
      <c r="T679" s="945"/>
      <c r="U679" s="945"/>
      <c r="V679" s="945"/>
      <c r="W679" s="293"/>
    </row>
    <row r="680" spans="1:23" ht="21" x14ac:dyDescent="0.35">
      <c r="A680" s="138" t="str">
        <f>IF(COUNT('Séries-Speed100'!$A$11:$A$50)&gt;'Etiquette Speed100'!N677,"X","")</f>
        <v/>
      </c>
      <c r="B680" s="291"/>
      <c r="C680" s="931" t="s">
        <v>39</v>
      </c>
      <c r="D680" s="931"/>
      <c r="E680" s="932" t="str">
        <f ca="1">OFFSET('Séries-Speed100'!$A$11,B677,0)</f>
        <v/>
      </c>
      <c r="F680" s="932"/>
      <c r="G680" s="948" t="s">
        <v>67</v>
      </c>
      <c r="H680" s="948"/>
      <c r="I680" s="932" t="str">
        <f ca="1">OFFSET('Séries-Speed100'!$A$11,B677,6)</f>
        <v/>
      </c>
      <c r="J680" s="932"/>
      <c r="K680" s="293"/>
      <c r="M680" s="521"/>
      <c r="N680" s="291"/>
      <c r="O680" s="931" t="s">
        <v>39</v>
      </c>
      <c r="P680" s="931"/>
      <c r="Q680" s="932" t="str">
        <f ca="1">OFFSET('Séries-Speed100'!$A$11,N677,0)</f>
        <v/>
      </c>
      <c r="R680" s="932"/>
      <c r="S680" s="948" t="s">
        <v>67</v>
      </c>
      <c r="T680" s="948"/>
      <c r="U680" s="932" t="str">
        <f ca="1">OFFSET('Séries-Speed100'!$A$11,N677,6)</f>
        <v/>
      </c>
      <c r="V680" s="932"/>
      <c r="W680" s="293"/>
    </row>
    <row r="681" spans="1:23" ht="23.25" x14ac:dyDescent="0.35">
      <c r="A681" s="138" t="str">
        <f>IF(COUNT('Séries-Speed100'!$A$11:$A$50)&gt;'Etiquette Speed100'!N677,"X","")</f>
        <v/>
      </c>
      <c r="B681" s="291"/>
      <c r="C681" s="931" t="s">
        <v>1</v>
      </c>
      <c r="D681" s="931"/>
      <c r="E681" s="953" t="str">
        <f ca="1">OFFSET('Séries-Speed100'!$A$11,B677,9)</f>
        <v/>
      </c>
      <c r="F681" s="953"/>
      <c r="G681" s="948" t="s">
        <v>2</v>
      </c>
      <c r="H681" s="948"/>
      <c r="I681" s="932" t="str">
        <f ca="1">OFFSET('Séries-Speed100'!$A$11,B677,10)</f>
        <v/>
      </c>
      <c r="J681" s="932"/>
      <c r="K681" s="293"/>
      <c r="M681" s="521"/>
      <c r="N681" s="291"/>
      <c r="O681" s="931" t="s">
        <v>1</v>
      </c>
      <c r="P681" s="931"/>
      <c r="Q681" s="953" t="str">
        <f ca="1">OFFSET('Séries-Speed100'!$A$11,N677,9)</f>
        <v/>
      </c>
      <c r="R681" s="953"/>
      <c r="S681" s="948" t="s">
        <v>2</v>
      </c>
      <c r="T681" s="948"/>
      <c r="U681" s="932" t="str">
        <f ca="1">OFFSET('Séries-Speed100'!$A$11,N677,10)</f>
        <v/>
      </c>
      <c r="V681" s="932"/>
      <c r="W681" s="293"/>
    </row>
    <row r="682" spans="1:23" ht="21" x14ac:dyDescent="0.35">
      <c r="A682" s="138" t="str">
        <f>IF(COUNT('Séries-Speed100'!$A$11:$A$50)&gt;'Etiquette Speed100'!N677,"X","")</f>
        <v/>
      </c>
      <c r="B682" s="291"/>
      <c r="C682" s="520" t="s">
        <v>258</v>
      </c>
      <c r="D682" s="520"/>
      <c r="E682" s="527" t="str">
        <f ca="1">OFFSET('Séries-Speed100'!$A$11,B677,11)</f>
        <v/>
      </c>
      <c r="F682" s="525"/>
      <c r="G682" s="866" t="s">
        <v>270</v>
      </c>
      <c r="H682" s="866"/>
      <c r="I682" s="527" t="str">
        <f ca="1">OFFSET('Séries-Speed100'!$A$11,B677,8)</f>
        <v/>
      </c>
      <c r="J682" s="527"/>
      <c r="K682" s="293"/>
      <c r="M682" s="521"/>
      <c r="N682" s="291"/>
      <c r="O682" s="520" t="s">
        <v>258</v>
      </c>
      <c r="P682" s="520"/>
      <c r="Q682" s="527" t="str">
        <f ca="1">OFFSET('Séries-Speed100'!$A$11,N677,11)</f>
        <v/>
      </c>
      <c r="R682" s="525"/>
      <c r="S682" s="866" t="s">
        <v>270</v>
      </c>
      <c r="T682" s="866"/>
      <c r="U682" s="527" t="str">
        <f ca="1">OFFSET('Séries-Speed100'!$A$11,N677,8)</f>
        <v/>
      </c>
      <c r="V682" s="527"/>
      <c r="W682" s="293"/>
    </row>
    <row r="683" spans="1:23" ht="18.75" x14ac:dyDescent="0.3">
      <c r="A683" s="138" t="str">
        <f>IF(COUNT('Séries-Speed100'!$A$11:$A$50)&gt;'Etiquette Speed100'!N677,"X","")</f>
        <v/>
      </c>
      <c r="B683" s="291"/>
      <c r="C683" s="952" t="s">
        <v>68</v>
      </c>
      <c r="D683" s="952"/>
      <c r="E683" s="866" t="s">
        <v>69</v>
      </c>
      <c r="F683" s="866"/>
      <c r="G683" s="951" t="str">
        <f ca="1">OFFSET('Séries-Speed100'!$A$11,B677,2)</f>
        <v/>
      </c>
      <c r="H683" s="951"/>
      <c r="I683" s="951"/>
      <c r="J683" s="951"/>
      <c r="K683" s="293"/>
      <c r="M683" s="521"/>
      <c r="N683" s="291"/>
      <c r="O683" s="952" t="s">
        <v>68</v>
      </c>
      <c r="P683" s="952"/>
      <c r="Q683" s="866" t="s">
        <v>69</v>
      </c>
      <c r="R683" s="866"/>
      <c r="S683" s="951" t="str">
        <f ca="1">OFFSET('Séries-Speed100'!$A$11,N677,2)</f>
        <v/>
      </c>
      <c r="T683" s="951"/>
      <c r="U683" s="951"/>
      <c r="V683" s="951"/>
      <c r="W683" s="293"/>
    </row>
    <row r="684" spans="1:23" ht="18.75" x14ac:dyDescent="0.3">
      <c r="A684" s="138" t="str">
        <f>IF(COUNT('Séries-Speed100'!$A$11:$A$50)&gt;'Etiquette Speed100'!N677,"X","")</f>
        <v/>
      </c>
      <c r="B684" s="291"/>
      <c r="C684" s="952"/>
      <c r="D684" s="952"/>
      <c r="E684" s="866" t="s">
        <v>70</v>
      </c>
      <c r="F684" s="866"/>
      <c r="G684" s="951" t="str">
        <f ca="1">OFFSET('Séries-Speed100'!$A$11,B677,3)</f>
        <v/>
      </c>
      <c r="H684" s="951"/>
      <c r="I684" s="951"/>
      <c r="J684" s="951"/>
      <c r="K684" s="293"/>
      <c r="M684" s="521"/>
      <c r="N684" s="291"/>
      <c r="O684" s="952"/>
      <c r="P684" s="952"/>
      <c r="Q684" s="866" t="s">
        <v>70</v>
      </c>
      <c r="R684" s="866"/>
      <c r="S684" s="951" t="str">
        <f ca="1">OFFSET('Séries-Speed100'!$A$11,N677,3)</f>
        <v/>
      </c>
      <c r="T684" s="951"/>
      <c r="U684" s="951"/>
      <c r="V684" s="951"/>
      <c r="W684" s="293"/>
    </row>
    <row r="685" spans="1:23" ht="18.75" x14ac:dyDescent="0.3">
      <c r="A685" s="138" t="str">
        <f>IF(COUNT('Séries-Speed100'!$A$11:$A$50)&gt;'Etiquette Speed100'!N677,"X","")</f>
        <v/>
      </c>
      <c r="B685" s="291"/>
      <c r="C685" s="952"/>
      <c r="D685" s="952"/>
      <c r="E685" s="866" t="s">
        <v>257</v>
      </c>
      <c r="F685" s="866"/>
      <c r="G685" s="951" t="str">
        <f ca="1">OFFSET('Séries-Speed100'!$A$11,B677,4)</f>
        <v/>
      </c>
      <c r="H685" s="951"/>
      <c r="I685" s="951"/>
      <c r="J685" s="951"/>
      <c r="K685" s="293"/>
      <c r="M685" s="521"/>
      <c r="N685" s="291"/>
      <c r="O685" s="952"/>
      <c r="P685" s="952"/>
      <c r="Q685" s="866" t="s">
        <v>257</v>
      </c>
      <c r="R685" s="866"/>
      <c r="S685" s="951" t="str">
        <f ca="1">OFFSET('Séries-Speed100'!$A$11,N677,4)</f>
        <v/>
      </c>
      <c r="T685" s="951"/>
      <c r="U685" s="951"/>
      <c r="V685" s="951"/>
      <c r="W685" s="293"/>
    </row>
    <row r="686" spans="1:23" ht="21" x14ac:dyDescent="0.35">
      <c r="A686" s="138" t="str">
        <f>IF(COUNT('Séries-Speed100'!$A$11:$A$50)&gt;'Etiquette Speed100'!N677,"X","")</f>
        <v/>
      </c>
      <c r="B686" s="291"/>
      <c r="C686" s="952"/>
      <c r="D686" s="952"/>
      <c r="E686" s="866" t="s">
        <v>71</v>
      </c>
      <c r="F686" s="866"/>
      <c r="G686" s="947" t="str">
        <f ca="1">OFFSET('Séries-Speed100'!$A$11,B677,5)</f>
        <v/>
      </c>
      <c r="H686" s="947"/>
      <c r="I686" s="947"/>
      <c r="J686" s="947"/>
      <c r="K686" s="293"/>
      <c r="M686" s="521"/>
      <c r="N686" s="291"/>
      <c r="O686" s="952"/>
      <c r="P686" s="952"/>
      <c r="Q686" s="866" t="s">
        <v>71</v>
      </c>
      <c r="R686" s="866"/>
      <c r="S686" s="947" t="str">
        <f ca="1">OFFSET('Séries-Speed100'!$A$11,N677,5)</f>
        <v/>
      </c>
      <c r="T686" s="947"/>
      <c r="U686" s="947"/>
      <c r="V686" s="947"/>
      <c r="W686" s="293"/>
    </row>
    <row r="687" spans="1:23" ht="21" x14ac:dyDescent="0.35">
      <c r="A687" s="138" t="str">
        <f>IF(COUNT('Séries-Speed100'!$A$11:$A$50)&gt;'Etiquette Speed100'!N677,"X","")</f>
        <v/>
      </c>
      <c r="B687" s="291"/>
      <c r="C687" s="931" t="s">
        <v>248</v>
      </c>
      <c r="D687" s="931"/>
      <c r="E687" s="948" t="str">
        <f ca="1">IF(E678="","",IF(OR(E678="DWF",E678="DNF"),"Distance","Temps"))</f>
        <v/>
      </c>
      <c r="F687" s="948"/>
      <c r="G687" s="525" t="str">
        <f ca="1">OFFSET('Séries-Speed100'!$A$11,B677,18)</f>
        <v/>
      </c>
      <c r="H687" s="524" t="str">
        <f ca="1">OFFSET('Séries-Speed100'!$A$11,B677,19)</f>
        <v/>
      </c>
      <c r="I687" s="526" t="str">
        <f ca="1">OFFSET('Séries-Speed100'!$A$11,B677,20)</f>
        <v/>
      </c>
      <c r="J687" s="524" t="str">
        <f ca="1">OFFSET('Séries-Speed100'!$A$11,B677,21)</f>
        <v/>
      </c>
      <c r="K687" s="293"/>
      <c r="M687" s="521"/>
      <c r="N687" s="291"/>
      <c r="O687" s="931" t="s">
        <v>248</v>
      </c>
      <c r="P687" s="931"/>
      <c r="Q687" s="948" t="str">
        <f ca="1">IF(Q678="","",IF(OR(Q678="DWF",Q678="DNF"),"Distance","Temps"))</f>
        <v/>
      </c>
      <c r="R687" s="948"/>
      <c r="S687" s="525" t="str">
        <f ca="1">OFFSET('Séries-Speed100'!$A$11,N677,18)</f>
        <v/>
      </c>
      <c r="T687" s="524" t="str">
        <f ca="1">OFFSET('Séries-Speed100'!$A$11,N677,19)</f>
        <v/>
      </c>
      <c r="U687" s="526" t="str">
        <f ca="1">OFFSET('Séries-Speed100'!$A$11,N677,20)</f>
        <v/>
      </c>
      <c r="V687" s="524" t="str">
        <f ca="1">OFFSET('Séries-Speed100'!$A$11,N677,21)</f>
        <v/>
      </c>
      <c r="W687" s="293"/>
    </row>
    <row r="688" spans="1:23" ht="18.75" x14ac:dyDescent="0.3">
      <c r="A688" s="138" t="str">
        <f>IF(COUNT('Séries-Speed100'!$A$11:$A$50)&gt;'Etiquette Speed100'!N677,"X","")</f>
        <v/>
      </c>
      <c r="B688" s="291"/>
      <c r="C688" s="931"/>
      <c r="D688" s="931"/>
      <c r="E688" s="933" t="s">
        <v>273</v>
      </c>
      <c r="F688" s="514" t="s">
        <v>271</v>
      </c>
      <c r="G688" s="528" t="str">
        <f ca="1">OFFSET('Séries-Speed100'!$A$11,B677,14)</f>
        <v/>
      </c>
      <c r="H688" s="529" t="str">
        <f ca="1">OFFSET('Séries-Speed100'!$A$11,B677,15)</f>
        <v/>
      </c>
      <c r="I688" s="528" t="str">
        <f ca="1">OFFSET('Séries-Speed100'!$A$11,B677,16)</f>
        <v/>
      </c>
      <c r="J688" s="529" t="str">
        <f ca="1">OFFSET('Séries-Speed100'!$A$11,B677,17)</f>
        <v/>
      </c>
      <c r="K688" s="293"/>
      <c r="M688" s="521"/>
      <c r="N688" s="291"/>
      <c r="O688" s="931"/>
      <c r="P688" s="931"/>
      <c r="Q688" s="933" t="s">
        <v>273</v>
      </c>
      <c r="R688" s="514" t="s">
        <v>271</v>
      </c>
      <c r="S688" s="528" t="str">
        <f ca="1">OFFSET('Séries-Speed100'!$A$11,N677,14)</f>
        <v/>
      </c>
      <c r="T688" s="529" t="str">
        <f ca="1">OFFSET('Séries-Speed100'!$A$11,N677,15)</f>
        <v/>
      </c>
      <c r="U688" s="528" t="str">
        <f ca="1">OFFSET('Séries-Speed100'!$A$11,N677,16)</f>
        <v/>
      </c>
      <c r="V688" s="529" t="str">
        <f ca="1">OFFSET('Séries-Speed100'!$A$11,N677,17)</f>
        <v/>
      </c>
      <c r="W688" s="293"/>
    </row>
    <row r="689" spans="1:23" ht="18.75" x14ac:dyDescent="0.3">
      <c r="A689" s="138" t="str">
        <f>IF(COUNT('Séries-Speed100'!$A$11:$A$50)&gt;'Etiquette Speed100'!N677,"X","")</f>
        <v/>
      </c>
      <c r="B689" s="291"/>
      <c r="C689" s="931"/>
      <c r="D689" s="931"/>
      <c r="E689" s="933"/>
      <c r="F689" s="514" t="s">
        <v>272</v>
      </c>
      <c r="G689" s="528" t="str">
        <f ca="1">OFFSET('Séries-Speed100'!$A$11,B677,22)</f>
        <v/>
      </c>
      <c r="H689" s="529" t="str">
        <f ca="1">OFFSET('Séries-Speed100'!$A$11,B677,23)</f>
        <v/>
      </c>
      <c r="I689" s="528" t="str">
        <f ca="1">OFFSET('Séries-Speed100'!$A$11,B677,24)</f>
        <v/>
      </c>
      <c r="J689" s="529" t="str">
        <f ca="1">OFFSET('Séries-Speed100'!$A$11,B677,25)</f>
        <v/>
      </c>
      <c r="K689" s="293"/>
      <c r="M689" s="521"/>
      <c r="N689" s="291"/>
      <c r="O689" s="931"/>
      <c r="P689" s="931"/>
      <c r="Q689" s="933"/>
      <c r="R689" s="514" t="s">
        <v>272</v>
      </c>
      <c r="S689" s="528" t="str">
        <f ca="1">OFFSET('Séries-Speed100'!$A$11,N677,22)</f>
        <v/>
      </c>
      <c r="T689" s="529" t="str">
        <f ca="1">OFFSET('Séries-Speed100'!$A$11,N677,23)</f>
        <v/>
      </c>
      <c r="U689" s="528" t="str">
        <f ca="1">OFFSET('Séries-Speed100'!$A$11,N677,24)</f>
        <v/>
      </c>
      <c r="V689" s="529" t="str">
        <f ca="1">OFFSET('Séries-Speed100'!$A$11,N677,25)</f>
        <v/>
      </c>
      <c r="W689" s="293"/>
    </row>
    <row r="690" spans="1:23" x14ac:dyDescent="0.25">
      <c r="A690" s="138" t="str">
        <f>IF(COUNT('Séries-Speed100'!$A$11:$A$50)&gt;'Etiquette Speed100'!N677,"X","")</f>
        <v/>
      </c>
      <c r="B690" s="291"/>
      <c r="C690" s="945"/>
      <c r="D690" s="945"/>
      <c r="E690" s="945"/>
      <c r="F690" s="945"/>
      <c r="G690" s="945"/>
      <c r="H690" s="945"/>
      <c r="I690" s="945"/>
      <c r="J690" s="945"/>
      <c r="K690" s="293"/>
      <c r="M690" s="521"/>
      <c r="N690" s="291"/>
      <c r="O690" s="945"/>
      <c r="P690" s="945"/>
      <c r="Q690" s="945"/>
      <c r="R690" s="945"/>
      <c r="S690" s="945"/>
      <c r="T690" s="945"/>
      <c r="U690" s="945"/>
      <c r="V690" s="945"/>
      <c r="W690" s="293"/>
    </row>
    <row r="691" spans="1:23" ht="18.75" x14ac:dyDescent="0.3">
      <c r="A691" s="138" t="str">
        <f>IF(COUNT('Séries-Speed100'!$A$11:$A$50)&gt;'Etiquette Speed100'!N677,"X","")</f>
        <v/>
      </c>
      <c r="B691" s="291"/>
      <c r="C691" s="946" t="s">
        <v>259</v>
      </c>
      <c r="D691" s="946"/>
      <c r="E691" s="946"/>
      <c r="F691" s="946"/>
      <c r="G691" s="946"/>
      <c r="H691" s="946"/>
      <c r="I691" s="946"/>
      <c r="J691" s="946"/>
      <c r="K691" s="293"/>
      <c r="M691" s="521"/>
      <c r="N691" s="291"/>
      <c r="O691" s="946" t="s">
        <v>259</v>
      </c>
      <c r="P691" s="946"/>
      <c r="Q691" s="946"/>
      <c r="R691" s="946"/>
      <c r="S691" s="946"/>
      <c r="T691" s="946"/>
      <c r="U691" s="946"/>
      <c r="V691" s="946"/>
      <c r="W691" s="293"/>
    </row>
    <row r="692" spans="1:23" ht="15.75" thickBot="1" x14ac:dyDescent="0.3">
      <c r="A692" s="138" t="str">
        <f>IF(COUNT('Séries-Speed100'!$A$11:$A$50)&gt;'Etiquette Speed100'!N677,"X","")</f>
        <v/>
      </c>
      <c r="B692" s="291"/>
      <c r="C692" s="945"/>
      <c r="D692" s="945"/>
      <c r="E692" s="945"/>
      <c r="F692" s="945"/>
      <c r="G692" s="945"/>
      <c r="H692" s="945"/>
      <c r="I692" s="945"/>
      <c r="J692" s="945"/>
      <c r="K692" s="293"/>
      <c r="M692" s="521"/>
      <c r="N692" s="291"/>
      <c r="O692" s="945"/>
      <c r="P692" s="945"/>
      <c r="Q692" s="945"/>
      <c r="R692" s="945"/>
      <c r="S692" s="945"/>
      <c r="T692" s="945"/>
      <c r="U692" s="945"/>
      <c r="V692" s="945"/>
      <c r="W692" s="293"/>
    </row>
    <row r="693" spans="1:23" x14ac:dyDescent="0.25">
      <c r="A693" s="138" t="str">
        <f>IF(COUNT('Séries-Speed100'!$A$11:$A$50)&gt;'Etiquette Speed100'!N677,"X","")</f>
        <v/>
      </c>
      <c r="B693" s="291"/>
      <c r="C693" s="976" t="s">
        <v>260</v>
      </c>
      <c r="D693" s="977"/>
      <c r="E693" s="959"/>
      <c r="F693" s="959"/>
      <c r="G693" s="959"/>
      <c r="H693" s="959"/>
      <c r="I693" s="959"/>
      <c r="J693" s="960"/>
      <c r="K693" s="293"/>
      <c r="M693" s="521"/>
      <c r="N693" s="291"/>
      <c r="O693" s="976" t="s">
        <v>260</v>
      </c>
      <c r="P693" s="977"/>
      <c r="Q693" s="959"/>
      <c r="R693" s="959"/>
      <c r="S693" s="959"/>
      <c r="T693" s="959"/>
      <c r="U693" s="959"/>
      <c r="V693" s="960"/>
      <c r="W693" s="293"/>
    </row>
    <row r="694" spans="1:23" x14ac:dyDescent="0.25">
      <c r="A694" s="138" t="str">
        <f>IF(COUNT('Séries-Speed100'!$A$11:$A$50)&gt;'Etiquette Speed100'!N677,"X","")</f>
        <v/>
      </c>
      <c r="B694" s="291"/>
      <c r="C694" s="971"/>
      <c r="D694" s="972"/>
      <c r="E694" s="949"/>
      <c r="F694" s="949"/>
      <c r="G694" s="949"/>
      <c r="H694" s="949"/>
      <c r="I694" s="949"/>
      <c r="J694" s="950"/>
      <c r="K694" s="293"/>
      <c r="M694" s="521"/>
      <c r="N694" s="291"/>
      <c r="O694" s="971"/>
      <c r="P694" s="972"/>
      <c r="Q694" s="949"/>
      <c r="R694" s="949"/>
      <c r="S694" s="949"/>
      <c r="T694" s="949"/>
      <c r="U694" s="949"/>
      <c r="V694" s="950"/>
      <c r="W694" s="293"/>
    </row>
    <row r="695" spans="1:23" ht="15.75" thickBot="1" x14ac:dyDescent="0.3">
      <c r="A695" s="138" t="str">
        <f>IF(COUNT('Séries-Speed100'!$A$11:$A$50)&gt;'Etiquette Speed100'!N677,"X","")</f>
        <v/>
      </c>
      <c r="B695" s="291"/>
      <c r="C695" s="292"/>
      <c r="D695" s="292"/>
      <c r="E695" s="292"/>
      <c r="F695" s="292"/>
      <c r="G695" s="292"/>
      <c r="H695" s="292"/>
      <c r="I695" s="292"/>
      <c r="J695" s="292"/>
      <c r="K695" s="293"/>
      <c r="M695" s="521"/>
      <c r="N695" s="291"/>
      <c r="O695" s="292"/>
      <c r="P695" s="292"/>
      <c r="Q695" s="292"/>
      <c r="R695" s="292"/>
      <c r="S695" s="292"/>
      <c r="T695" s="292"/>
      <c r="U695" s="292"/>
      <c r="V695" s="292"/>
      <c r="W695" s="293"/>
    </row>
    <row r="696" spans="1:23" ht="15" customHeight="1" x14ac:dyDescent="0.25">
      <c r="A696" s="138" t="str">
        <f>IF(COUNT('Séries-Speed100'!$A$11:$A$50)&gt;'Etiquette Speed100'!N677,"X","")</f>
        <v/>
      </c>
      <c r="B696" s="291"/>
      <c r="C696" s="894" t="s">
        <v>132</v>
      </c>
      <c r="D696" s="880" t="s">
        <v>133</v>
      </c>
      <c r="E696" s="871"/>
      <c r="F696" s="871"/>
      <c r="G696" s="871"/>
      <c r="H696" s="871"/>
      <c r="I696" s="959"/>
      <c r="J696" s="960"/>
      <c r="K696" s="293"/>
      <c r="M696" s="521"/>
      <c r="N696" s="291"/>
      <c r="O696" s="894" t="s">
        <v>132</v>
      </c>
      <c r="P696" s="880" t="s">
        <v>133</v>
      </c>
      <c r="Q696" s="871"/>
      <c r="R696" s="871"/>
      <c r="S696" s="871"/>
      <c r="T696" s="871"/>
      <c r="U696" s="959"/>
      <c r="V696" s="960"/>
      <c r="W696" s="293"/>
    </row>
    <row r="697" spans="1:23" x14ac:dyDescent="0.25">
      <c r="A697" s="138" t="str">
        <f>IF(COUNT('Séries-Speed100'!$A$11:$A$50)&gt;'Etiquette Speed100'!N677,"X","")</f>
        <v/>
      </c>
      <c r="B697" s="291"/>
      <c r="C697" s="895"/>
      <c r="D697" s="859" t="s">
        <v>134</v>
      </c>
      <c r="E697" s="864"/>
      <c r="F697" s="864"/>
      <c r="G697" s="864"/>
      <c r="H697" s="864"/>
      <c r="I697" s="949"/>
      <c r="J697" s="950"/>
      <c r="K697" s="293"/>
      <c r="M697" s="521"/>
      <c r="N697" s="291"/>
      <c r="O697" s="895"/>
      <c r="P697" s="859" t="s">
        <v>134</v>
      </c>
      <c r="Q697" s="864"/>
      <c r="R697" s="864"/>
      <c r="S697" s="864"/>
      <c r="T697" s="864"/>
      <c r="U697" s="949"/>
      <c r="V697" s="950"/>
      <c r="W697" s="293"/>
    </row>
    <row r="698" spans="1:23" x14ac:dyDescent="0.25">
      <c r="A698" s="138" t="str">
        <f>IF(COUNT('Séries-Speed100'!$A$11:$A$50)&gt;'Etiquette Speed100'!N677,"X","")</f>
        <v/>
      </c>
      <c r="B698" s="291"/>
      <c r="C698" s="895"/>
      <c r="D698" s="859" t="s">
        <v>135</v>
      </c>
      <c r="E698" s="864"/>
      <c r="F698" s="864"/>
      <c r="G698" s="864"/>
      <c r="H698" s="864"/>
      <c r="I698" s="949"/>
      <c r="J698" s="950"/>
      <c r="K698" s="293"/>
      <c r="M698" s="521"/>
      <c r="N698" s="291"/>
      <c r="O698" s="895"/>
      <c r="P698" s="859" t="s">
        <v>135</v>
      </c>
      <c r="Q698" s="864"/>
      <c r="R698" s="864"/>
      <c r="S698" s="864"/>
      <c r="T698" s="864"/>
      <c r="U698" s="949"/>
      <c r="V698" s="950"/>
      <c r="W698" s="293"/>
    </row>
    <row r="699" spans="1:23" x14ac:dyDescent="0.25">
      <c r="A699" s="138" t="str">
        <f>IF(COUNT('Séries-Speed100'!$A$11:$A$50)&gt;'Etiquette Speed100'!N677,"X","")</f>
        <v/>
      </c>
      <c r="B699" s="291"/>
      <c r="C699" s="895"/>
      <c r="D699" s="859" t="s">
        <v>136</v>
      </c>
      <c r="E699" s="864"/>
      <c r="F699" s="864"/>
      <c r="G699" s="864"/>
      <c r="H699" s="864"/>
      <c r="I699" s="949"/>
      <c r="J699" s="950"/>
      <c r="K699" s="293"/>
      <c r="M699" s="521"/>
      <c r="N699" s="291"/>
      <c r="O699" s="895"/>
      <c r="P699" s="859" t="s">
        <v>136</v>
      </c>
      <c r="Q699" s="864"/>
      <c r="R699" s="864"/>
      <c r="S699" s="864"/>
      <c r="T699" s="864"/>
      <c r="U699" s="949"/>
      <c r="V699" s="950"/>
      <c r="W699" s="293"/>
    </row>
    <row r="700" spans="1:23" x14ac:dyDescent="0.25">
      <c r="A700" s="138" t="str">
        <f>IF(COUNT('Séries-Speed100'!$A$11:$A$50)&gt;'Etiquette Speed100'!N677,"X","")</f>
        <v/>
      </c>
      <c r="B700" s="291"/>
      <c r="C700" s="895"/>
      <c r="D700" s="859" t="s">
        <v>137</v>
      </c>
      <c r="E700" s="864"/>
      <c r="F700" s="864"/>
      <c r="G700" s="864"/>
      <c r="H700" s="864"/>
      <c r="I700" s="949"/>
      <c r="J700" s="950"/>
      <c r="K700" s="293"/>
      <c r="M700" s="521"/>
      <c r="N700" s="291"/>
      <c r="O700" s="895"/>
      <c r="P700" s="859" t="s">
        <v>137</v>
      </c>
      <c r="Q700" s="864"/>
      <c r="R700" s="864"/>
      <c r="S700" s="864"/>
      <c r="T700" s="864"/>
      <c r="U700" s="949"/>
      <c r="V700" s="950"/>
      <c r="W700" s="293"/>
    </row>
    <row r="701" spans="1:23" x14ac:dyDescent="0.25">
      <c r="A701" s="138" t="str">
        <f>IF(COUNT('Séries-Speed100'!$A$11:$A$50)&gt;'Etiquette Speed100'!N677,"X","")</f>
        <v/>
      </c>
      <c r="B701" s="291"/>
      <c r="C701" s="895"/>
      <c r="D701" s="967" t="s">
        <v>138</v>
      </c>
      <c r="E701" s="968"/>
      <c r="F701" s="968"/>
      <c r="G701" s="968"/>
      <c r="H701" s="968"/>
      <c r="I701" s="949"/>
      <c r="J701" s="950"/>
      <c r="K701" s="293"/>
      <c r="M701" s="521"/>
      <c r="N701" s="291"/>
      <c r="O701" s="895"/>
      <c r="P701" s="967" t="s">
        <v>138</v>
      </c>
      <c r="Q701" s="968"/>
      <c r="R701" s="968"/>
      <c r="S701" s="968"/>
      <c r="T701" s="968"/>
      <c r="U701" s="949"/>
      <c r="V701" s="950"/>
      <c r="W701" s="293"/>
    </row>
    <row r="702" spans="1:23" ht="15" customHeight="1" thickBot="1" x14ac:dyDescent="0.3">
      <c r="A702" s="138" t="str">
        <f>IF(COUNT('Séries-Speed100'!$A$11:$A$50)&gt;'Etiquette Speed100'!N677,"X","")</f>
        <v/>
      </c>
      <c r="B702" s="291"/>
      <c r="C702" s="896"/>
      <c r="D702" s="1055" t="s">
        <v>274</v>
      </c>
      <c r="E702" s="1056"/>
      <c r="F702" s="1056"/>
      <c r="G702" s="1056"/>
      <c r="H702" s="967"/>
      <c r="I702" s="1057"/>
      <c r="J702" s="1058"/>
      <c r="K702" s="293"/>
      <c r="M702" s="521"/>
      <c r="N702" s="291"/>
      <c r="O702" s="896"/>
      <c r="P702" s="1055" t="s">
        <v>274</v>
      </c>
      <c r="Q702" s="1056"/>
      <c r="R702" s="1056"/>
      <c r="S702" s="1056"/>
      <c r="T702" s="967"/>
      <c r="U702" s="1057"/>
      <c r="V702" s="1058"/>
      <c r="W702" s="293"/>
    </row>
    <row r="703" spans="1:23" x14ac:dyDescent="0.25">
      <c r="A703" s="138" t="str">
        <f>IF(COUNT('Séries-Speed100'!$A$11:$A$50)&gt;'Etiquette Speed100'!N677,"X","")</f>
        <v/>
      </c>
      <c r="B703" s="291"/>
      <c r="C703" s="894" t="s">
        <v>145</v>
      </c>
      <c r="D703" s="1053" t="s">
        <v>146</v>
      </c>
      <c r="E703" s="1054"/>
      <c r="F703" s="1054"/>
      <c r="G703" s="1054"/>
      <c r="H703" s="1054"/>
      <c r="I703" s="959"/>
      <c r="J703" s="960"/>
      <c r="K703" s="293"/>
      <c r="M703" s="521"/>
      <c r="N703" s="291"/>
      <c r="O703" s="894" t="s">
        <v>145</v>
      </c>
      <c r="P703" s="1053" t="s">
        <v>146</v>
      </c>
      <c r="Q703" s="1054"/>
      <c r="R703" s="1054"/>
      <c r="S703" s="1054"/>
      <c r="T703" s="1054"/>
      <c r="U703" s="959"/>
      <c r="V703" s="960"/>
      <c r="W703" s="293"/>
    </row>
    <row r="704" spans="1:23" x14ac:dyDescent="0.25">
      <c r="A704" s="138" t="str">
        <f>IF(COUNT('Séries-Speed100'!$A$11:$A$50)&gt;'Etiquette Speed100'!N677,"X","")</f>
        <v/>
      </c>
      <c r="B704" s="291"/>
      <c r="C704" s="895"/>
      <c r="D704" s="1048" t="s">
        <v>147</v>
      </c>
      <c r="E704" s="1049"/>
      <c r="F704" s="1049"/>
      <c r="G704" s="1049"/>
      <c r="H704" s="1050"/>
      <c r="I704" s="949"/>
      <c r="J704" s="950"/>
      <c r="K704" s="293"/>
      <c r="M704" s="521"/>
      <c r="N704" s="291"/>
      <c r="O704" s="895"/>
      <c r="P704" s="1048" t="s">
        <v>147</v>
      </c>
      <c r="Q704" s="1049"/>
      <c r="R704" s="1049"/>
      <c r="S704" s="1049"/>
      <c r="T704" s="1050"/>
      <c r="U704" s="949"/>
      <c r="V704" s="950"/>
      <c r="W704" s="293"/>
    </row>
    <row r="705" spans="1:23" x14ac:dyDescent="0.25">
      <c r="A705" s="138" t="str">
        <f>IF(COUNT('Séries-Speed100'!$A$11:$A$50)&gt;'Etiquette Speed100'!N677,"X","")</f>
        <v/>
      </c>
      <c r="B705" s="291"/>
      <c r="C705" s="895"/>
      <c r="D705" s="1048" t="s">
        <v>148</v>
      </c>
      <c r="E705" s="1049"/>
      <c r="F705" s="1049"/>
      <c r="G705" s="1049"/>
      <c r="H705" s="1050"/>
      <c r="I705" s="949"/>
      <c r="J705" s="950"/>
      <c r="K705" s="293"/>
      <c r="M705" s="521"/>
      <c r="N705" s="291"/>
      <c r="O705" s="895"/>
      <c r="P705" s="1048" t="s">
        <v>148</v>
      </c>
      <c r="Q705" s="1049"/>
      <c r="R705" s="1049"/>
      <c r="S705" s="1049"/>
      <c r="T705" s="1050"/>
      <c r="U705" s="949"/>
      <c r="V705" s="950"/>
      <c r="W705" s="293"/>
    </row>
    <row r="706" spans="1:23" x14ac:dyDescent="0.25">
      <c r="A706" s="138" t="str">
        <f>IF(COUNT('Séries-Speed100'!$A$11:$A$50)&gt;'Etiquette Speed100'!N677,"X","")</f>
        <v/>
      </c>
      <c r="B706" s="291"/>
      <c r="C706" s="895"/>
      <c r="D706" s="1048" t="s">
        <v>149</v>
      </c>
      <c r="E706" s="1049"/>
      <c r="F706" s="1049"/>
      <c r="G706" s="1049"/>
      <c r="H706" s="1050"/>
      <c r="I706" s="949"/>
      <c r="J706" s="950"/>
      <c r="K706" s="293"/>
      <c r="M706" s="521"/>
      <c r="N706" s="291"/>
      <c r="O706" s="895"/>
      <c r="P706" s="1048" t="s">
        <v>149</v>
      </c>
      <c r="Q706" s="1049"/>
      <c r="R706" s="1049"/>
      <c r="S706" s="1049"/>
      <c r="T706" s="1050"/>
      <c r="U706" s="949"/>
      <c r="V706" s="950"/>
      <c r="W706" s="293"/>
    </row>
    <row r="707" spans="1:23" x14ac:dyDescent="0.25">
      <c r="A707" s="138" t="str">
        <f>IF(COUNT('Séries-Speed100'!$A$11:$A$50)&gt;'Etiquette Speed100'!N677,"X","")</f>
        <v/>
      </c>
      <c r="B707" s="291"/>
      <c r="C707" s="895"/>
      <c r="D707" s="1048" t="s">
        <v>150</v>
      </c>
      <c r="E707" s="1049"/>
      <c r="F707" s="1049"/>
      <c r="G707" s="1049"/>
      <c r="H707" s="1050"/>
      <c r="I707" s="949"/>
      <c r="J707" s="950"/>
      <c r="K707" s="293"/>
      <c r="M707" s="521"/>
      <c r="N707" s="291"/>
      <c r="O707" s="895"/>
      <c r="P707" s="1048" t="s">
        <v>150</v>
      </c>
      <c r="Q707" s="1049"/>
      <c r="R707" s="1049"/>
      <c r="S707" s="1049"/>
      <c r="T707" s="1050"/>
      <c r="U707" s="949"/>
      <c r="V707" s="950"/>
      <c r="W707" s="293"/>
    </row>
    <row r="708" spans="1:23" x14ac:dyDescent="0.25">
      <c r="A708" s="138" t="str">
        <f>IF(COUNT('Séries-Speed100'!$A$11:$A$50)&gt;'Etiquette Speed100'!N677,"X","")</f>
        <v/>
      </c>
      <c r="B708" s="291"/>
      <c r="C708" s="895"/>
      <c r="D708" s="1048" t="s">
        <v>151</v>
      </c>
      <c r="E708" s="1049"/>
      <c r="F708" s="1049"/>
      <c r="G708" s="1049"/>
      <c r="H708" s="1050"/>
      <c r="I708" s="949"/>
      <c r="J708" s="950"/>
      <c r="K708" s="293"/>
      <c r="M708" s="521"/>
      <c r="N708" s="291"/>
      <c r="O708" s="895"/>
      <c r="P708" s="1048" t="s">
        <v>151</v>
      </c>
      <c r="Q708" s="1049"/>
      <c r="R708" s="1049"/>
      <c r="S708" s="1049"/>
      <c r="T708" s="1050"/>
      <c r="U708" s="949"/>
      <c r="V708" s="950"/>
      <c r="W708" s="293"/>
    </row>
    <row r="709" spans="1:23" ht="15" customHeight="1" thickBot="1" x14ac:dyDescent="0.3">
      <c r="A709" s="138" t="str">
        <f>IF(COUNT('Séries-Speed100'!$A$11:$A$50)&gt;'Etiquette Speed100'!N677,"X","")</f>
        <v/>
      </c>
      <c r="B709" s="291"/>
      <c r="C709" s="896"/>
      <c r="D709" s="1045" t="s">
        <v>152</v>
      </c>
      <c r="E709" s="1046"/>
      <c r="F709" s="1046"/>
      <c r="G709" s="1046"/>
      <c r="H709" s="1047"/>
      <c r="I709" s="954"/>
      <c r="J709" s="955"/>
      <c r="K709" s="293"/>
      <c r="M709" s="521"/>
      <c r="N709" s="291"/>
      <c r="O709" s="896"/>
      <c r="P709" s="1045" t="s">
        <v>152</v>
      </c>
      <c r="Q709" s="1046"/>
      <c r="R709" s="1046"/>
      <c r="S709" s="1046"/>
      <c r="T709" s="1047"/>
      <c r="U709" s="954"/>
      <c r="V709" s="955"/>
      <c r="W709" s="293"/>
    </row>
    <row r="710" spans="1:23" ht="15" customHeight="1" x14ac:dyDescent="0.25">
      <c r="A710" s="138" t="str">
        <f>IF(COUNT('Séries-Speed100'!$A$11:$A$50)&gt;'Etiquette Speed100'!N677,"X","")</f>
        <v/>
      </c>
      <c r="B710" s="291"/>
      <c r="C710" s="894" t="s">
        <v>126</v>
      </c>
      <c r="D710" s="1051" t="s">
        <v>128</v>
      </c>
      <c r="E710" s="1052"/>
      <c r="F710" s="963"/>
      <c r="G710" s="278" t="s">
        <v>266</v>
      </c>
      <c r="H710" s="278"/>
      <c r="I710" s="965"/>
      <c r="J710" s="966"/>
      <c r="K710" s="293"/>
      <c r="M710" s="521"/>
      <c r="N710" s="291"/>
      <c r="O710" s="894" t="s">
        <v>126</v>
      </c>
      <c r="P710" s="1051" t="s">
        <v>128</v>
      </c>
      <c r="Q710" s="1052"/>
      <c r="R710" s="963"/>
      <c r="S710" s="278" t="s">
        <v>266</v>
      </c>
      <c r="T710" s="278"/>
      <c r="U710" s="965"/>
      <c r="V710" s="966"/>
      <c r="W710" s="293"/>
    </row>
    <row r="711" spans="1:23" x14ac:dyDescent="0.25">
      <c r="A711" s="138" t="str">
        <f>IF(COUNT('Séries-Speed100'!$A$11:$A$50)&gt;'Etiquette Speed100'!N677,"X","")</f>
        <v/>
      </c>
      <c r="B711" s="291"/>
      <c r="C711" s="895"/>
      <c r="D711" s="857" t="s">
        <v>264</v>
      </c>
      <c r="E711" s="858"/>
      <c r="F711" s="859"/>
      <c r="G711" s="110" t="s">
        <v>265</v>
      </c>
      <c r="H711" s="110"/>
      <c r="I711" s="949"/>
      <c r="J711" s="950"/>
      <c r="K711" s="293"/>
      <c r="M711" s="521"/>
      <c r="N711" s="291"/>
      <c r="O711" s="895"/>
      <c r="P711" s="857" t="s">
        <v>264</v>
      </c>
      <c r="Q711" s="858"/>
      <c r="R711" s="859"/>
      <c r="S711" s="110" t="s">
        <v>265</v>
      </c>
      <c r="T711" s="110"/>
      <c r="U711" s="949"/>
      <c r="V711" s="950"/>
      <c r="W711" s="293"/>
    </row>
    <row r="712" spans="1:23" ht="15.75" thickBot="1" x14ac:dyDescent="0.3">
      <c r="A712" s="138" t="str">
        <f>IF(COUNT('Séries-Speed100'!$A$11:$A$50)&gt;'Etiquette Speed100'!N677,"X","")</f>
        <v/>
      </c>
      <c r="B712" s="291"/>
      <c r="C712" s="896"/>
      <c r="D712" s="512" t="s">
        <v>268</v>
      </c>
      <c r="E712" s="517"/>
      <c r="F712" s="517"/>
      <c r="G712" s="3" t="s">
        <v>164</v>
      </c>
      <c r="H712" s="3"/>
      <c r="I712" s="954"/>
      <c r="J712" s="955"/>
      <c r="K712" s="293"/>
      <c r="M712" s="521"/>
      <c r="N712" s="291"/>
      <c r="O712" s="896"/>
      <c r="P712" s="512" t="s">
        <v>268</v>
      </c>
      <c r="Q712" s="517"/>
      <c r="R712" s="517"/>
      <c r="S712" s="3" t="s">
        <v>164</v>
      </c>
      <c r="T712" s="3"/>
      <c r="U712" s="954"/>
      <c r="V712" s="955"/>
      <c r="W712" s="293"/>
    </row>
    <row r="713" spans="1:23" ht="15.75" thickBot="1" x14ac:dyDescent="0.3">
      <c r="A713" s="138" t="str">
        <f>IF(COUNT('Séries-Speed100'!$A$11:$A$50)&gt;'Etiquette Speed100'!N677,"X","")</f>
        <v/>
      </c>
      <c r="B713" s="291"/>
      <c r="C713" s="292"/>
      <c r="D713" s="292"/>
      <c r="E713" s="292"/>
      <c r="F713" s="292"/>
      <c r="G713" s="292"/>
      <c r="H713" s="292"/>
      <c r="I713" s="292"/>
      <c r="J713" s="292"/>
      <c r="K713" s="293"/>
      <c r="M713" s="521"/>
      <c r="N713" s="291"/>
      <c r="O713" s="292"/>
      <c r="P713" s="292"/>
      <c r="Q713" s="292"/>
      <c r="R713" s="292"/>
      <c r="S713" s="292"/>
      <c r="T713" s="292"/>
      <c r="U713" s="292"/>
      <c r="V713" s="292"/>
      <c r="W713" s="293"/>
    </row>
    <row r="714" spans="1:23" ht="18.75" x14ac:dyDescent="0.3">
      <c r="A714" s="138" t="str">
        <f>IF(COUNT('Séries-Speed100'!$A$11:$A$50)&gt;'Etiquette Speed100'!N677,"X","")</f>
        <v/>
      </c>
      <c r="B714" s="291"/>
      <c r="C714" s="901" t="s">
        <v>269</v>
      </c>
      <c r="D714" s="902"/>
      <c r="E714" s="902"/>
      <c r="F714" s="902"/>
      <c r="G714" s="902"/>
      <c r="H714" s="902"/>
      <c r="I714" s="902"/>
      <c r="J714" s="903"/>
      <c r="K714" s="293"/>
      <c r="M714" s="521"/>
      <c r="N714" s="291"/>
      <c r="O714" s="901" t="s">
        <v>269</v>
      </c>
      <c r="P714" s="902"/>
      <c r="Q714" s="902"/>
      <c r="R714" s="902"/>
      <c r="S714" s="902"/>
      <c r="T714" s="902"/>
      <c r="U714" s="902"/>
      <c r="V714" s="903"/>
      <c r="W714" s="293"/>
    </row>
    <row r="715" spans="1:23" x14ac:dyDescent="0.25">
      <c r="A715" s="138" t="str">
        <f>IF(COUNT('Séries-Speed100'!$A$11:$A$50)&gt;'Etiquette Speed100'!N677,"X","")</f>
        <v/>
      </c>
      <c r="B715" s="291"/>
      <c r="C715" s="904"/>
      <c r="D715" s="905"/>
      <c r="E715" s="905"/>
      <c r="F715" s="905"/>
      <c r="G715" s="905"/>
      <c r="H715" s="905"/>
      <c r="I715" s="905"/>
      <c r="J715" s="906"/>
      <c r="K715" s="293"/>
      <c r="M715" s="521"/>
      <c r="N715" s="291"/>
      <c r="O715" s="904"/>
      <c r="P715" s="905"/>
      <c r="Q715" s="905"/>
      <c r="R715" s="905"/>
      <c r="S715" s="905"/>
      <c r="T715" s="905"/>
      <c r="U715" s="905"/>
      <c r="V715" s="906"/>
      <c r="W715" s="293"/>
    </row>
    <row r="716" spans="1:23" x14ac:dyDescent="0.25">
      <c r="A716" s="138" t="str">
        <f>IF(COUNT('Séries-Speed100'!$A$11:$A$50)&gt;'Etiquette Speed100'!N677,"X","")</f>
        <v/>
      </c>
      <c r="B716" s="291"/>
      <c r="C716" s="907"/>
      <c r="D716" s="908"/>
      <c r="E716" s="908"/>
      <c r="F716" s="908"/>
      <c r="G716" s="908"/>
      <c r="H716" s="908"/>
      <c r="I716" s="908"/>
      <c r="J716" s="909"/>
      <c r="K716" s="293"/>
      <c r="M716" s="521"/>
      <c r="N716" s="291"/>
      <c r="O716" s="907"/>
      <c r="P716" s="908"/>
      <c r="Q716" s="908"/>
      <c r="R716" s="908"/>
      <c r="S716" s="908"/>
      <c r="T716" s="908"/>
      <c r="U716" s="908"/>
      <c r="V716" s="909"/>
      <c r="W716" s="293"/>
    </row>
    <row r="717" spans="1:23" x14ac:dyDescent="0.25">
      <c r="A717" s="138" t="str">
        <f>IF(COUNT('Séries-Speed100'!$A$11:$A$50)&gt;'Etiquette Speed100'!N677,"X","")</f>
        <v/>
      </c>
      <c r="B717" s="291"/>
      <c r="C717" s="907"/>
      <c r="D717" s="908"/>
      <c r="E717" s="908"/>
      <c r="F717" s="908"/>
      <c r="G717" s="908"/>
      <c r="H717" s="908"/>
      <c r="I717" s="908"/>
      <c r="J717" s="909"/>
      <c r="K717" s="293"/>
      <c r="M717" s="521"/>
      <c r="N717" s="291"/>
      <c r="O717" s="907"/>
      <c r="P717" s="908"/>
      <c r="Q717" s="908"/>
      <c r="R717" s="908"/>
      <c r="S717" s="908"/>
      <c r="T717" s="908"/>
      <c r="U717" s="908"/>
      <c r="V717" s="909"/>
      <c r="W717" s="293"/>
    </row>
    <row r="718" spans="1:23" ht="15.75" thickBot="1" x14ac:dyDescent="0.3">
      <c r="A718" s="138" t="str">
        <f>IF(COUNT('Séries-Speed100'!$A$11:$A$50)&gt;'Etiquette Speed100'!N677,"X","")</f>
        <v/>
      </c>
      <c r="B718" s="291"/>
      <c r="C718" s="910"/>
      <c r="D718" s="911"/>
      <c r="E718" s="911"/>
      <c r="F718" s="911"/>
      <c r="G718" s="911"/>
      <c r="H718" s="911"/>
      <c r="I718" s="911"/>
      <c r="J718" s="912"/>
      <c r="K718" s="293"/>
      <c r="M718" s="521"/>
      <c r="N718" s="291"/>
      <c r="O718" s="910"/>
      <c r="P718" s="911"/>
      <c r="Q718" s="911"/>
      <c r="R718" s="911"/>
      <c r="S718" s="911"/>
      <c r="T718" s="911"/>
      <c r="U718" s="911"/>
      <c r="V718" s="912"/>
      <c r="W718" s="293"/>
    </row>
    <row r="719" spans="1:23" ht="15.75" thickBot="1" x14ac:dyDescent="0.3">
      <c r="A719" s="138" t="str">
        <f>IF(COUNT('Séries-Speed100'!$A$11:$A$50)&gt;'Etiquette Speed100'!N677,"X","")</f>
        <v/>
      </c>
      <c r="B719" s="294"/>
      <c r="C719" s="295"/>
      <c r="D719" s="295"/>
      <c r="E719" s="295"/>
      <c r="F719" s="295"/>
      <c r="G719" s="295"/>
      <c r="H719" s="295"/>
      <c r="I719" s="295"/>
      <c r="J719" s="295"/>
      <c r="K719" s="296"/>
      <c r="M719" s="521"/>
      <c r="N719" s="294"/>
      <c r="O719" s="295"/>
      <c r="P719" s="295"/>
      <c r="Q719" s="295"/>
      <c r="R719" s="295"/>
      <c r="S719" s="295"/>
      <c r="T719" s="295"/>
      <c r="U719" s="295"/>
      <c r="V719" s="295"/>
      <c r="W719" s="296"/>
    </row>
    <row r="720" spans="1:23" ht="15" customHeight="1" x14ac:dyDescent="0.25">
      <c r="A720" s="138" t="str">
        <f>IF(COUNT('Séries-Speed100'!$A$11:$A$50)&gt;'Etiquette Speed100'!N677,"X","")</f>
        <v/>
      </c>
      <c r="B720" s="522"/>
      <c r="C720" s="522"/>
      <c r="D720" s="522"/>
      <c r="E720" s="522"/>
      <c r="F720" s="522"/>
      <c r="G720" s="522"/>
      <c r="H720" s="522"/>
      <c r="I720" s="522"/>
      <c r="J720" s="522"/>
      <c r="K720" s="522"/>
      <c r="L720" s="522"/>
      <c r="M720" s="523"/>
      <c r="N720" s="522"/>
      <c r="O720" s="522"/>
      <c r="P720" s="522"/>
      <c r="Q720" s="522"/>
      <c r="R720" s="522"/>
      <c r="S720" s="522"/>
      <c r="T720" s="522"/>
      <c r="U720" s="522"/>
      <c r="V720" s="522"/>
      <c r="W720" s="522"/>
    </row>
    <row r="721" spans="1:23" ht="15" customHeight="1" thickBot="1" x14ac:dyDescent="0.3">
      <c r="A721" s="138" t="str">
        <f>IF(COUNT('Séries-Speed100'!$A$11:$A$50)&gt;'Etiquette Speed100'!N767,"X","")</f>
        <v/>
      </c>
      <c r="M721" s="521"/>
    </row>
    <row r="722" spans="1:23" x14ac:dyDescent="0.25">
      <c r="A722" s="138" t="str">
        <f>IF(COUNT('Séries-Speed100'!$A$11:$A$50)&gt;'Etiquette Speed100'!N767,"X","")</f>
        <v/>
      </c>
      <c r="B722" s="137">
        <f>N677+1</f>
        <v>32</v>
      </c>
      <c r="C722" s="289"/>
      <c r="D722" s="289"/>
      <c r="E722" s="289"/>
      <c r="F722" s="289"/>
      <c r="G722" s="289"/>
      <c r="H722" s="289"/>
      <c r="I722" s="289"/>
      <c r="J722" s="289"/>
      <c r="K722" s="290"/>
      <c r="M722" s="521"/>
      <c r="N722" s="137">
        <f>B722+1</f>
        <v>33</v>
      </c>
      <c r="O722" s="289"/>
      <c r="P722" s="289"/>
      <c r="Q722" s="289"/>
      <c r="R722" s="289"/>
      <c r="S722" s="289"/>
      <c r="T722" s="289"/>
      <c r="U722" s="289"/>
      <c r="V722" s="289"/>
      <c r="W722" s="290"/>
    </row>
    <row r="723" spans="1:23" ht="23.25" x14ac:dyDescent="0.35">
      <c r="A723" s="138" t="str">
        <f>IF(COUNT('Séries-Speed100'!$A$11:$A$50)&gt;'Etiquette Speed100'!N767,"X","")</f>
        <v/>
      </c>
      <c r="B723" s="291"/>
      <c r="C723" s="931" t="s">
        <v>246</v>
      </c>
      <c r="D723" s="931"/>
      <c r="E723" s="953" t="str">
        <f ca="1">OFFSET('Séries-Speed100'!$A$11,B722,13)</f>
        <v/>
      </c>
      <c r="F723" s="953"/>
      <c r="G723" s="953"/>
      <c r="H723" s="953"/>
      <c r="I723" s="953"/>
      <c r="J723" s="953"/>
      <c r="K723" s="293"/>
      <c r="M723" s="521"/>
      <c r="N723" s="291"/>
      <c r="O723" s="931" t="s">
        <v>246</v>
      </c>
      <c r="P723" s="931"/>
      <c r="Q723" s="953" t="str">
        <f ca="1">OFFSET('Séries-Speed100'!$A$11,N722,13)</f>
        <v/>
      </c>
      <c r="R723" s="953"/>
      <c r="S723" s="953"/>
      <c r="T723" s="953"/>
      <c r="U723" s="953"/>
      <c r="V723" s="953"/>
      <c r="W723" s="293"/>
    </row>
    <row r="724" spans="1:23" x14ac:dyDescent="0.25">
      <c r="A724" s="138" t="str">
        <f>IF(COUNT('Séries-Speed100'!$A$11:$A$50)&gt;'Etiquette Speed100'!N767,"X","")</f>
        <v/>
      </c>
      <c r="B724" s="291"/>
      <c r="C724" s="945"/>
      <c r="D724" s="945"/>
      <c r="E724" s="945"/>
      <c r="F724" s="945"/>
      <c r="G724" s="945"/>
      <c r="H724" s="945"/>
      <c r="I724" s="945"/>
      <c r="J724" s="945"/>
      <c r="K724" s="293"/>
      <c r="M724" s="521"/>
      <c r="N724" s="291"/>
      <c r="O724" s="945"/>
      <c r="P724" s="945"/>
      <c r="Q724" s="945"/>
      <c r="R724" s="945"/>
      <c r="S724" s="945"/>
      <c r="T724" s="945"/>
      <c r="U724" s="945"/>
      <c r="V724" s="945"/>
      <c r="W724" s="293"/>
    </row>
    <row r="725" spans="1:23" ht="21" x14ac:dyDescent="0.35">
      <c r="A725" s="138" t="str">
        <f>IF(COUNT('Séries-Speed100'!$A$11:$A$50)&gt;'Etiquette Speed100'!N767,"X","")</f>
        <v/>
      </c>
      <c r="B725" s="291"/>
      <c r="C725" s="931" t="s">
        <v>39</v>
      </c>
      <c r="D725" s="931"/>
      <c r="E725" s="932" t="str">
        <f ca="1">OFFSET('Séries-Speed100'!$A$11,B722,0)</f>
        <v/>
      </c>
      <c r="F725" s="932"/>
      <c r="G725" s="948" t="s">
        <v>67</v>
      </c>
      <c r="H725" s="948"/>
      <c r="I725" s="932" t="str">
        <f ca="1">OFFSET('Séries-Speed100'!$A$11,B722,6)</f>
        <v/>
      </c>
      <c r="J725" s="932"/>
      <c r="K725" s="293"/>
      <c r="M725" s="521"/>
      <c r="N725" s="291"/>
      <c r="O725" s="931" t="s">
        <v>39</v>
      </c>
      <c r="P725" s="931"/>
      <c r="Q725" s="932" t="str">
        <f ca="1">OFFSET('Séries-Speed100'!$A$11,N722,0)</f>
        <v/>
      </c>
      <c r="R725" s="932"/>
      <c r="S725" s="948" t="s">
        <v>67</v>
      </c>
      <c r="T725" s="948"/>
      <c r="U725" s="932" t="str">
        <f ca="1">OFFSET('Séries-Speed100'!$A$11,N722,6)</f>
        <v/>
      </c>
      <c r="V725" s="932"/>
      <c r="W725" s="293"/>
    </row>
    <row r="726" spans="1:23" ht="23.25" x14ac:dyDescent="0.35">
      <c r="A726" s="138" t="str">
        <f>IF(COUNT('Séries-Speed100'!$A$11:$A$50)&gt;'Etiquette Speed100'!N767,"X","")</f>
        <v/>
      </c>
      <c r="B726" s="291"/>
      <c r="C726" s="931" t="s">
        <v>1</v>
      </c>
      <c r="D726" s="931"/>
      <c r="E726" s="953" t="str">
        <f ca="1">OFFSET('Séries-Speed100'!$A$11,B722,9)</f>
        <v/>
      </c>
      <c r="F726" s="953"/>
      <c r="G726" s="948" t="s">
        <v>2</v>
      </c>
      <c r="H726" s="948"/>
      <c r="I726" s="932" t="str">
        <f ca="1">OFFSET('Séries-Speed100'!$A$11,B722,10)</f>
        <v/>
      </c>
      <c r="J726" s="932"/>
      <c r="K726" s="293"/>
      <c r="M726" s="521"/>
      <c r="N726" s="291"/>
      <c r="O726" s="931" t="s">
        <v>1</v>
      </c>
      <c r="P726" s="931"/>
      <c r="Q726" s="953" t="str">
        <f ca="1">OFFSET('Séries-Speed100'!$A$11,N722,9)</f>
        <v/>
      </c>
      <c r="R726" s="953"/>
      <c r="S726" s="948" t="s">
        <v>2</v>
      </c>
      <c r="T726" s="948"/>
      <c r="U726" s="932" t="str">
        <f ca="1">OFFSET('Séries-Speed100'!$A$11,N722,10)</f>
        <v/>
      </c>
      <c r="V726" s="932"/>
      <c r="W726" s="293"/>
    </row>
    <row r="727" spans="1:23" ht="21" x14ac:dyDescent="0.35">
      <c r="A727" s="138" t="str">
        <f>IF(COUNT('Séries-Speed100'!$A$11:$A$50)&gt;'Etiquette Speed100'!N767,"X","")</f>
        <v/>
      </c>
      <c r="B727" s="291"/>
      <c r="C727" s="520" t="s">
        <v>258</v>
      </c>
      <c r="D727" s="520"/>
      <c r="E727" s="527" t="str">
        <f ca="1">OFFSET('Séries-Speed100'!$A$11,B722,11)</f>
        <v/>
      </c>
      <c r="F727" s="525"/>
      <c r="G727" s="866" t="s">
        <v>270</v>
      </c>
      <c r="H727" s="866"/>
      <c r="I727" s="527" t="str">
        <f ca="1">OFFSET('Séries-Speed100'!$A$11,B722,8)</f>
        <v/>
      </c>
      <c r="J727" s="527"/>
      <c r="K727" s="293"/>
      <c r="M727" s="521"/>
      <c r="N727" s="291"/>
      <c r="O727" s="520" t="s">
        <v>258</v>
      </c>
      <c r="P727" s="520"/>
      <c r="Q727" s="527" t="str">
        <f ca="1">OFFSET('Séries-Speed100'!$A$11,N722,11)</f>
        <v/>
      </c>
      <c r="R727" s="525"/>
      <c r="S727" s="866" t="s">
        <v>270</v>
      </c>
      <c r="T727" s="866"/>
      <c r="U727" s="527" t="str">
        <f ca="1">OFFSET('Séries-Speed100'!$A$11,N722,8)</f>
        <v/>
      </c>
      <c r="V727" s="527"/>
      <c r="W727" s="293"/>
    </row>
    <row r="728" spans="1:23" ht="18.75" x14ac:dyDescent="0.3">
      <c r="A728" s="138" t="str">
        <f>IF(COUNT('Séries-Speed100'!$A$11:$A$50)&gt;'Etiquette Speed100'!N767,"X","")</f>
        <v/>
      </c>
      <c r="B728" s="291"/>
      <c r="C728" s="952" t="s">
        <v>68</v>
      </c>
      <c r="D728" s="952"/>
      <c r="E728" s="866" t="s">
        <v>69</v>
      </c>
      <c r="F728" s="866"/>
      <c r="G728" s="951" t="str">
        <f ca="1">OFFSET('Séries-Speed100'!$A$11,B722,2)</f>
        <v/>
      </c>
      <c r="H728" s="951"/>
      <c r="I728" s="951"/>
      <c r="J728" s="951"/>
      <c r="K728" s="293"/>
      <c r="M728" s="521"/>
      <c r="N728" s="291"/>
      <c r="O728" s="952" t="s">
        <v>68</v>
      </c>
      <c r="P728" s="952"/>
      <c r="Q728" s="866" t="s">
        <v>69</v>
      </c>
      <c r="R728" s="866"/>
      <c r="S728" s="951" t="str">
        <f ca="1">OFFSET('Séries-Speed100'!$A$11,N722,2)</f>
        <v/>
      </c>
      <c r="T728" s="951"/>
      <c r="U728" s="951"/>
      <c r="V728" s="951"/>
      <c r="W728" s="293"/>
    </row>
    <row r="729" spans="1:23" ht="18.75" x14ac:dyDescent="0.3">
      <c r="A729" s="138" t="str">
        <f>IF(COUNT('Séries-Speed100'!$A$11:$A$50)&gt;'Etiquette Speed100'!N767,"X","")</f>
        <v/>
      </c>
      <c r="B729" s="291"/>
      <c r="C729" s="952"/>
      <c r="D729" s="952"/>
      <c r="E729" s="866" t="s">
        <v>70</v>
      </c>
      <c r="F729" s="866"/>
      <c r="G729" s="951" t="str">
        <f ca="1">OFFSET('Séries-Speed100'!$A$11,B722,3)</f>
        <v/>
      </c>
      <c r="H729" s="951"/>
      <c r="I729" s="951"/>
      <c r="J729" s="951"/>
      <c r="K729" s="293"/>
      <c r="M729" s="521"/>
      <c r="N729" s="291"/>
      <c r="O729" s="952"/>
      <c r="P729" s="952"/>
      <c r="Q729" s="866" t="s">
        <v>70</v>
      </c>
      <c r="R729" s="866"/>
      <c r="S729" s="951" t="str">
        <f ca="1">OFFSET('Séries-Speed100'!$A$11,N722,3)</f>
        <v/>
      </c>
      <c r="T729" s="951"/>
      <c r="U729" s="951"/>
      <c r="V729" s="951"/>
      <c r="W729" s="293"/>
    </row>
    <row r="730" spans="1:23" ht="18.75" x14ac:dyDescent="0.3">
      <c r="A730" s="138" t="str">
        <f>IF(COUNT('Séries-Speed100'!$A$11:$A$50)&gt;'Etiquette Speed100'!N767,"X","")</f>
        <v/>
      </c>
      <c r="B730" s="291"/>
      <c r="C730" s="952"/>
      <c r="D730" s="952"/>
      <c r="E730" s="866" t="s">
        <v>257</v>
      </c>
      <c r="F730" s="866"/>
      <c r="G730" s="951" t="str">
        <f ca="1">OFFSET('Séries-Speed100'!$A$11,B722,4)</f>
        <v/>
      </c>
      <c r="H730" s="951"/>
      <c r="I730" s="951"/>
      <c r="J730" s="951"/>
      <c r="K730" s="293"/>
      <c r="M730" s="521"/>
      <c r="N730" s="291"/>
      <c r="O730" s="952"/>
      <c r="P730" s="952"/>
      <c r="Q730" s="866" t="s">
        <v>257</v>
      </c>
      <c r="R730" s="866"/>
      <c r="S730" s="951" t="str">
        <f ca="1">OFFSET('Séries-Speed100'!$A$11,N722,4)</f>
        <v/>
      </c>
      <c r="T730" s="951"/>
      <c r="U730" s="951"/>
      <c r="V730" s="951"/>
      <c r="W730" s="293"/>
    </row>
    <row r="731" spans="1:23" ht="21" x14ac:dyDescent="0.35">
      <c r="A731" s="138" t="str">
        <f>IF(COUNT('Séries-Speed100'!$A$11:$A$50)&gt;'Etiquette Speed100'!N767,"X","")</f>
        <v/>
      </c>
      <c r="B731" s="291"/>
      <c r="C731" s="952"/>
      <c r="D731" s="952"/>
      <c r="E731" s="866" t="s">
        <v>71</v>
      </c>
      <c r="F731" s="866"/>
      <c r="G731" s="947" t="str">
        <f ca="1">OFFSET('Séries-Speed100'!$A$11,B722,5)</f>
        <v/>
      </c>
      <c r="H731" s="947"/>
      <c r="I731" s="947"/>
      <c r="J731" s="947"/>
      <c r="K731" s="293"/>
      <c r="M731" s="521"/>
      <c r="N731" s="291"/>
      <c r="O731" s="952"/>
      <c r="P731" s="952"/>
      <c r="Q731" s="866" t="s">
        <v>71</v>
      </c>
      <c r="R731" s="866"/>
      <c r="S731" s="947" t="str">
        <f ca="1">OFFSET('Séries-Speed100'!$A$11,N722,5)</f>
        <v/>
      </c>
      <c r="T731" s="947"/>
      <c r="U731" s="947"/>
      <c r="V731" s="947"/>
      <c r="W731" s="293"/>
    </row>
    <row r="732" spans="1:23" ht="21" x14ac:dyDescent="0.35">
      <c r="A732" s="138" t="str">
        <f>IF(COUNT('Séries-Speed100'!$A$11:$A$50)&gt;'Etiquette Speed100'!N767,"X","")</f>
        <v/>
      </c>
      <c r="B732" s="291"/>
      <c r="C732" s="931" t="s">
        <v>248</v>
      </c>
      <c r="D732" s="931"/>
      <c r="E732" s="948" t="str">
        <f ca="1">IF(E723="","",IF(OR(E723="DWF",E723="DNF"),"Distance","Temps"))</f>
        <v/>
      </c>
      <c r="F732" s="948"/>
      <c r="G732" s="525" t="str">
        <f ca="1">OFFSET('Séries-Speed100'!$A$11,B722,18)</f>
        <v/>
      </c>
      <c r="H732" s="524" t="str">
        <f ca="1">OFFSET('Séries-Speed100'!$A$11,B722,19)</f>
        <v/>
      </c>
      <c r="I732" s="526" t="str">
        <f ca="1">OFFSET('Séries-Speed100'!$A$11,B722,20)</f>
        <v/>
      </c>
      <c r="J732" s="524" t="str">
        <f ca="1">OFFSET('Séries-Speed100'!$A$11,B722,21)</f>
        <v/>
      </c>
      <c r="K732" s="293"/>
      <c r="M732" s="521"/>
      <c r="N732" s="291"/>
      <c r="O732" s="931" t="s">
        <v>248</v>
      </c>
      <c r="P732" s="931"/>
      <c r="Q732" s="948" t="str">
        <f ca="1">IF(Q723="","",IF(OR(Q723="DWF",Q723="DNF"),"Distance","Temps"))</f>
        <v/>
      </c>
      <c r="R732" s="948"/>
      <c r="S732" s="525" t="str">
        <f ca="1">OFFSET('Séries-Speed100'!$A$11,N722,18)</f>
        <v/>
      </c>
      <c r="T732" s="524" t="str">
        <f ca="1">OFFSET('Séries-Speed100'!$A$11,N722,19)</f>
        <v/>
      </c>
      <c r="U732" s="526" t="str">
        <f ca="1">OFFSET('Séries-Speed100'!$A$11,N722,20)</f>
        <v/>
      </c>
      <c r="V732" s="524" t="str">
        <f ca="1">OFFSET('Séries-Speed100'!$A$11,N722,21)</f>
        <v/>
      </c>
      <c r="W732" s="293"/>
    </row>
    <row r="733" spans="1:23" ht="18.75" x14ac:dyDescent="0.3">
      <c r="A733" s="138" t="str">
        <f>IF(COUNT('Séries-Speed100'!$A$11:$A$50)&gt;'Etiquette Speed100'!N767,"X","")</f>
        <v/>
      </c>
      <c r="B733" s="291"/>
      <c r="C733" s="931"/>
      <c r="D733" s="931"/>
      <c r="E733" s="933" t="s">
        <v>273</v>
      </c>
      <c r="F733" s="514" t="s">
        <v>271</v>
      </c>
      <c r="G733" s="528" t="str">
        <f ca="1">OFFSET('Séries-Speed100'!$A$11,B722,14)</f>
        <v/>
      </c>
      <c r="H733" s="529" t="str">
        <f ca="1">OFFSET('Séries-Speed100'!$A$11,B722,15)</f>
        <v/>
      </c>
      <c r="I733" s="528" t="str">
        <f ca="1">OFFSET('Séries-Speed100'!$A$11,B722,16)</f>
        <v/>
      </c>
      <c r="J733" s="529" t="str">
        <f ca="1">OFFSET('Séries-Speed100'!$A$11,B722,17)</f>
        <v/>
      </c>
      <c r="K733" s="293"/>
      <c r="M733" s="521"/>
      <c r="N733" s="291"/>
      <c r="O733" s="931"/>
      <c r="P733" s="931"/>
      <c r="Q733" s="933" t="s">
        <v>273</v>
      </c>
      <c r="R733" s="514" t="s">
        <v>271</v>
      </c>
      <c r="S733" s="528" t="str">
        <f ca="1">OFFSET('Séries-Speed100'!$A$11,N722,14)</f>
        <v/>
      </c>
      <c r="T733" s="529" t="str">
        <f ca="1">OFFSET('Séries-Speed100'!$A$11,N722,15)</f>
        <v/>
      </c>
      <c r="U733" s="528" t="str">
        <f ca="1">OFFSET('Séries-Speed100'!$A$11,N722,16)</f>
        <v/>
      </c>
      <c r="V733" s="529" t="str">
        <f ca="1">OFFSET('Séries-Speed100'!$A$11,N722,17)</f>
        <v/>
      </c>
      <c r="W733" s="293"/>
    </row>
    <row r="734" spans="1:23" ht="18.75" x14ac:dyDescent="0.3">
      <c r="A734" s="138" t="str">
        <f>IF(COUNT('Séries-Speed100'!$A$11:$A$50)&gt;'Etiquette Speed100'!N767,"X","")</f>
        <v/>
      </c>
      <c r="B734" s="291"/>
      <c r="C734" s="931"/>
      <c r="D734" s="931"/>
      <c r="E734" s="933"/>
      <c r="F734" s="514" t="s">
        <v>272</v>
      </c>
      <c r="G734" s="528" t="str">
        <f ca="1">OFFSET('Séries-Speed100'!$A$11,B722,22)</f>
        <v/>
      </c>
      <c r="H734" s="529" t="str">
        <f ca="1">OFFSET('Séries-Speed100'!$A$11,B722,23)</f>
        <v/>
      </c>
      <c r="I734" s="528" t="str">
        <f ca="1">OFFSET('Séries-Speed100'!$A$11,B722,24)</f>
        <v/>
      </c>
      <c r="J734" s="529" t="str">
        <f ca="1">OFFSET('Séries-Speed100'!$A$11,B722,25)</f>
        <v/>
      </c>
      <c r="K734" s="293"/>
      <c r="M734" s="521"/>
      <c r="N734" s="291"/>
      <c r="O734" s="931"/>
      <c r="P734" s="931"/>
      <c r="Q734" s="933"/>
      <c r="R734" s="514" t="s">
        <v>272</v>
      </c>
      <c r="S734" s="528" t="str">
        <f ca="1">OFFSET('Séries-Speed100'!$A$11,N722,22)</f>
        <v/>
      </c>
      <c r="T734" s="529" t="str">
        <f ca="1">OFFSET('Séries-Speed100'!$A$11,N722,23)</f>
        <v/>
      </c>
      <c r="U734" s="528" t="str">
        <f ca="1">OFFSET('Séries-Speed100'!$A$11,N722,24)</f>
        <v/>
      </c>
      <c r="V734" s="529" t="str">
        <f ca="1">OFFSET('Séries-Speed100'!$A$11,N722,25)</f>
        <v/>
      </c>
      <c r="W734" s="293"/>
    </row>
    <row r="735" spans="1:23" x14ac:dyDescent="0.25">
      <c r="A735" s="138" t="str">
        <f>IF(COUNT('Séries-Speed100'!$A$11:$A$50)&gt;'Etiquette Speed100'!N767,"X","")</f>
        <v/>
      </c>
      <c r="B735" s="291"/>
      <c r="C735" s="945"/>
      <c r="D735" s="945"/>
      <c r="E735" s="945"/>
      <c r="F735" s="945"/>
      <c r="G735" s="945"/>
      <c r="H735" s="945"/>
      <c r="I735" s="945"/>
      <c r="J735" s="945"/>
      <c r="K735" s="293"/>
      <c r="M735" s="521"/>
      <c r="N735" s="291"/>
      <c r="O735" s="945"/>
      <c r="P735" s="945"/>
      <c r="Q735" s="945"/>
      <c r="R735" s="945"/>
      <c r="S735" s="945"/>
      <c r="T735" s="945"/>
      <c r="U735" s="945"/>
      <c r="V735" s="945"/>
      <c r="W735" s="293"/>
    </row>
    <row r="736" spans="1:23" ht="18.75" x14ac:dyDescent="0.3">
      <c r="A736" s="138" t="str">
        <f>IF(COUNT('Séries-Speed100'!$A$11:$A$50)&gt;'Etiquette Speed100'!N767,"X","")</f>
        <v/>
      </c>
      <c r="B736" s="291"/>
      <c r="C736" s="946" t="s">
        <v>259</v>
      </c>
      <c r="D736" s="946"/>
      <c r="E736" s="946"/>
      <c r="F736" s="946"/>
      <c r="G736" s="946"/>
      <c r="H736" s="946"/>
      <c r="I736" s="946"/>
      <c r="J736" s="946"/>
      <c r="K736" s="293"/>
      <c r="M736" s="521"/>
      <c r="N736" s="291"/>
      <c r="O736" s="946" t="s">
        <v>259</v>
      </c>
      <c r="P736" s="946"/>
      <c r="Q736" s="946"/>
      <c r="R736" s="946"/>
      <c r="S736" s="946"/>
      <c r="T736" s="946"/>
      <c r="U736" s="946"/>
      <c r="V736" s="946"/>
      <c r="W736" s="293"/>
    </row>
    <row r="737" spans="1:23" ht="15.75" thickBot="1" x14ac:dyDescent="0.3">
      <c r="A737" s="138" t="str">
        <f>IF(COUNT('Séries-Speed100'!$A$11:$A$50)&gt;'Etiquette Speed100'!N767,"X","")</f>
        <v/>
      </c>
      <c r="B737" s="291"/>
      <c r="C737" s="945"/>
      <c r="D737" s="945"/>
      <c r="E737" s="945"/>
      <c r="F737" s="945"/>
      <c r="G737" s="945"/>
      <c r="H737" s="945"/>
      <c r="I737" s="945"/>
      <c r="J737" s="945"/>
      <c r="K737" s="293"/>
      <c r="M737" s="521"/>
      <c r="N737" s="291"/>
      <c r="O737" s="945"/>
      <c r="P737" s="945"/>
      <c r="Q737" s="945"/>
      <c r="R737" s="945"/>
      <c r="S737" s="945"/>
      <c r="T737" s="945"/>
      <c r="U737" s="945"/>
      <c r="V737" s="945"/>
      <c r="W737" s="293"/>
    </row>
    <row r="738" spans="1:23" x14ac:dyDescent="0.25">
      <c r="A738" s="138" t="str">
        <f>IF(COUNT('Séries-Speed100'!$A$11:$A$50)&gt;'Etiquette Speed100'!N767,"X","")</f>
        <v/>
      </c>
      <c r="B738" s="291"/>
      <c r="C738" s="976" t="s">
        <v>260</v>
      </c>
      <c r="D738" s="977"/>
      <c r="E738" s="959"/>
      <c r="F738" s="959"/>
      <c r="G738" s="959"/>
      <c r="H738" s="959"/>
      <c r="I738" s="959"/>
      <c r="J738" s="960"/>
      <c r="K738" s="293"/>
      <c r="M738" s="521"/>
      <c r="N738" s="291"/>
      <c r="O738" s="976" t="s">
        <v>260</v>
      </c>
      <c r="P738" s="977"/>
      <c r="Q738" s="959"/>
      <c r="R738" s="959"/>
      <c r="S738" s="959"/>
      <c r="T738" s="959"/>
      <c r="U738" s="959"/>
      <c r="V738" s="960"/>
      <c r="W738" s="293"/>
    </row>
    <row r="739" spans="1:23" x14ac:dyDescent="0.25">
      <c r="A739" s="138" t="str">
        <f>IF(COUNT('Séries-Speed100'!$A$11:$A$50)&gt;'Etiquette Speed100'!N767,"X","")</f>
        <v/>
      </c>
      <c r="B739" s="291"/>
      <c r="C739" s="971"/>
      <c r="D739" s="972"/>
      <c r="E739" s="949"/>
      <c r="F739" s="949"/>
      <c r="G739" s="949"/>
      <c r="H739" s="949"/>
      <c r="I739" s="949"/>
      <c r="J739" s="950"/>
      <c r="K739" s="293"/>
      <c r="M739" s="521"/>
      <c r="N739" s="291"/>
      <c r="O739" s="971"/>
      <c r="P739" s="972"/>
      <c r="Q739" s="949"/>
      <c r="R739" s="949"/>
      <c r="S739" s="949"/>
      <c r="T739" s="949"/>
      <c r="U739" s="949"/>
      <c r="V739" s="950"/>
      <c r="W739" s="293"/>
    </row>
    <row r="740" spans="1:23" ht="15.75" thickBot="1" x14ac:dyDescent="0.3">
      <c r="A740" s="138" t="str">
        <f>IF(COUNT('Séries-Speed100'!$A$11:$A$50)&gt;'Etiquette Speed100'!N767,"X","")</f>
        <v/>
      </c>
      <c r="B740" s="291"/>
      <c r="C740" s="292"/>
      <c r="D740" s="292"/>
      <c r="E740" s="292"/>
      <c r="F740" s="292"/>
      <c r="G740" s="292"/>
      <c r="H740" s="292"/>
      <c r="I740" s="292"/>
      <c r="J740" s="292"/>
      <c r="K740" s="293"/>
      <c r="M740" s="521"/>
      <c r="N740" s="291"/>
      <c r="O740" s="292"/>
      <c r="P740" s="292"/>
      <c r="Q740" s="292"/>
      <c r="R740" s="292"/>
      <c r="S740" s="292"/>
      <c r="T740" s="292"/>
      <c r="U740" s="292"/>
      <c r="V740" s="292"/>
      <c r="W740" s="293"/>
    </row>
    <row r="741" spans="1:23" ht="15" customHeight="1" x14ac:dyDescent="0.25">
      <c r="A741" s="138" t="str">
        <f>IF(COUNT('Séries-Speed100'!$A$11:$A$50)&gt;'Etiquette Speed100'!N767,"X","")</f>
        <v/>
      </c>
      <c r="B741" s="291"/>
      <c r="C741" s="894" t="s">
        <v>132</v>
      </c>
      <c r="D741" s="880" t="s">
        <v>133</v>
      </c>
      <c r="E741" s="871"/>
      <c r="F741" s="871"/>
      <c r="G741" s="871"/>
      <c r="H741" s="871"/>
      <c r="I741" s="959"/>
      <c r="J741" s="960"/>
      <c r="K741" s="293"/>
      <c r="M741" s="521"/>
      <c r="N741" s="291"/>
      <c r="O741" s="894" t="s">
        <v>132</v>
      </c>
      <c r="P741" s="880" t="s">
        <v>133</v>
      </c>
      <c r="Q741" s="871"/>
      <c r="R741" s="871"/>
      <c r="S741" s="871"/>
      <c r="T741" s="871"/>
      <c r="U741" s="959"/>
      <c r="V741" s="960"/>
      <c r="W741" s="293"/>
    </row>
    <row r="742" spans="1:23" x14ac:dyDescent="0.25">
      <c r="A742" s="138" t="str">
        <f>IF(COUNT('Séries-Speed100'!$A$11:$A$50)&gt;'Etiquette Speed100'!N767,"X","")</f>
        <v/>
      </c>
      <c r="B742" s="291"/>
      <c r="C742" s="895"/>
      <c r="D742" s="859" t="s">
        <v>134</v>
      </c>
      <c r="E742" s="864"/>
      <c r="F742" s="864"/>
      <c r="G742" s="864"/>
      <c r="H742" s="864"/>
      <c r="I742" s="949"/>
      <c r="J742" s="950"/>
      <c r="K742" s="293"/>
      <c r="M742" s="521"/>
      <c r="N742" s="291"/>
      <c r="O742" s="895"/>
      <c r="P742" s="859" t="s">
        <v>134</v>
      </c>
      <c r="Q742" s="864"/>
      <c r="R742" s="864"/>
      <c r="S742" s="864"/>
      <c r="T742" s="864"/>
      <c r="U742" s="949"/>
      <c r="V742" s="950"/>
      <c r="W742" s="293"/>
    </row>
    <row r="743" spans="1:23" x14ac:dyDescent="0.25">
      <c r="A743" s="138" t="str">
        <f>IF(COUNT('Séries-Speed100'!$A$11:$A$50)&gt;'Etiquette Speed100'!N767,"X","")</f>
        <v/>
      </c>
      <c r="B743" s="291"/>
      <c r="C743" s="895"/>
      <c r="D743" s="859" t="s">
        <v>135</v>
      </c>
      <c r="E743" s="864"/>
      <c r="F743" s="864"/>
      <c r="G743" s="864"/>
      <c r="H743" s="864"/>
      <c r="I743" s="949"/>
      <c r="J743" s="950"/>
      <c r="K743" s="293"/>
      <c r="M743" s="521"/>
      <c r="N743" s="291"/>
      <c r="O743" s="895"/>
      <c r="P743" s="859" t="s">
        <v>135</v>
      </c>
      <c r="Q743" s="864"/>
      <c r="R743" s="864"/>
      <c r="S743" s="864"/>
      <c r="T743" s="864"/>
      <c r="U743" s="949"/>
      <c r="V743" s="950"/>
      <c r="W743" s="293"/>
    </row>
    <row r="744" spans="1:23" x14ac:dyDescent="0.25">
      <c r="A744" s="138" t="str">
        <f>IF(COUNT('Séries-Speed100'!$A$11:$A$50)&gt;'Etiquette Speed100'!N767,"X","")</f>
        <v/>
      </c>
      <c r="B744" s="291"/>
      <c r="C744" s="895"/>
      <c r="D744" s="859" t="s">
        <v>136</v>
      </c>
      <c r="E744" s="864"/>
      <c r="F744" s="864"/>
      <c r="G744" s="864"/>
      <c r="H744" s="864"/>
      <c r="I744" s="949"/>
      <c r="J744" s="950"/>
      <c r="K744" s="293"/>
      <c r="M744" s="521"/>
      <c r="N744" s="291"/>
      <c r="O744" s="895"/>
      <c r="P744" s="859" t="s">
        <v>136</v>
      </c>
      <c r="Q744" s="864"/>
      <c r="R744" s="864"/>
      <c r="S744" s="864"/>
      <c r="T744" s="864"/>
      <c r="U744" s="949"/>
      <c r="V744" s="950"/>
      <c r="W744" s="293"/>
    </row>
    <row r="745" spans="1:23" x14ac:dyDescent="0.25">
      <c r="A745" s="138" t="str">
        <f>IF(COUNT('Séries-Speed100'!$A$11:$A$50)&gt;'Etiquette Speed100'!N767,"X","")</f>
        <v/>
      </c>
      <c r="B745" s="291"/>
      <c r="C745" s="895"/>
      <c r="D745" s="859" t="s">
        <v>137</v>
      </c>
      <c r="E745" s="864"/>
      <c r="F745" s="864"/>
      <c r="G745" s="864"/>
      <c r="H745" s="864"/>
      <c r="I745" s="949"/>
      <c r="J745" s="950"/>
      <c r="K745" s="293"/>
      <c r="M745" s="521"/>
      <c r="N745" s="291"/>
      <c r="O745" s="895"/>
      <c r="P745" s="859" t="s">
        <v>137</v>
      </c>
      <c r="Q745" s="864"/>
      <c r="R745" s="864"/>
      <c r="S745" s="864"/>
      <c r="T745" s="864"/>
      <c r="U745" s="949"/>
      <c r="V745" s="950"/>
      <c r="W745" s="293"/>
    </row>
    <row r="746" spans="1:23" x14ac:dyDescent="0.25">
      <c r="A746" s="138" t="str">
        <f>IF(COUNT('Séries-Speed100'!$A$11:$A$50)&gt;'Etiquette Speed100'!N767,"X","")</f>
        <v/>
      </c>
      <c r="B746" s="291"/>
      <c r="C746" s="895"/>
      <c r="D746" s="967" t="s">
        <v>138</v>
      </c>
      <c r="E746" s="968"/>
      <c r="F746" s="968"/>
      <c r="G746" s="968"/>
      <c r="H746" s="968"/>
      <c r="I746" s="949"/>
      <c r="J746" s="950"/>
      <c r="K746" s="293"/>
      <c r="M746" s="521"/>
      <c r="N746" s="291"/>
      <c r="O746" s="895"/>
      <c r="P746" s="967" t="s">
        <v>138</v>
      </c>
      <c r="Q746" s="968"/>
      <c r="R746" s="968"/>
      <c r="S746" s="968"/>
      <c r="T746" s="968"/>
      <c r="U746" s="949"/>
      <c r="V746" s="950"/>
      <c r="W746" s="293"/>
    </row>
    <row r="747" spans="1:23" ht="15" customHeight="1" thickBot="1" x14ac:dyDescent="0.3">
      <c r="A747" s="138" t="str">
        <f>IF(COUNT('Séries-Speed100'!$A$11:$A$50)&gt;'Etiquette Speed100'!N767,"X","")</f>
        <v/>
      </c>
      <c r="B747" s="291"/>
      <c r="C747" s="896"/>
      <c r="D747" s="1055" t="s">
        <v>274</v>
      </c>
      <c r="E747" s="1056"/>
      <c r="F747" s="1056"/>
      <c r="G747" s="1056"/>
      <c r="H747" s="967"/>
      <c r="I747" s="1057"/>
      <c r="J747" s="1058"/>
      <c r="K747" s="293"/>
      <c r="M747" s="521"/>
      <c r="N747" s="291"/>
      <c r="O747" s="896"/>
      <c r="P747" s="1055" t="s">
        <v>274</v>
      </c>
      <c r="Q747" s="1056"/>
      <c r="R747" s="1056"/>
      <c r="S747" s="1056"/>
      <c r="T747" s="967"/>
      <c r="U747" s="1057"/>
      <c r="V747" s="1058"/>
      <c r="W747" s="293"/>
    </row>
    <row r="748" spans="1:23" x14ac:dyDescent="0.25">
      <c r="A748" s="138" t="str">
        <f>IF(COUNT('Séries-Speed100'!$A$11:$A$50)&gt;'Etiquette Speed100'!N767,"X","")</f>
        <v/>
      </c>
      <c r="B748" s="291"/>
      <c r="C748" s="894" t="s">
        <v>145</v>
      </c>
      <c r="D748" s="1053" t="s">
        <v>146</v>
      </c>
      <c r="E748" s="1054"/>
      <c r="F748" s="1054"/>
      <c r="G748" s="1054"/>
      <c r="H748" s="1054"/>
      <c r="I748" s="959"/>
      <c r="J748" s="960"/>
      <c r="K748" s="293"/>
      <c r="M748" s="521"/>
      <c r="N748" s="291"/>
      <c r="O748" s="894" t="s">
        <v>145</v>
      </c>
      <c r="P748" s="1053" t="s">
        <v>146</v>
      </c>
      <c r="Q748" s="1054"/>
      <c r="R748" s="1054"/>
      <c r="S748" s="1054"/>
      <c r="T748" s="1054"/>
      <c r="U748" s="959"/>
      <c r="V748" s="960"/>
      <c r="W748" s="293"/>
    </row>
    <row r="749" spans="1:23" x14ac:dyDescent="0.25">
      <c r="A749" s="138" t="str">
        <f>IF(COUNT('Séries-Speed100'!$A$11:$A$50)&gt;'Etiquette Speed100'!N767,"X","")</f>
        <v/>
      </c>
      <c r="B749" s="291"/>
      <c r="C749" s="895"/>
      <c r="D749" s="1048" t="s">
        <v>147</v>
      </c>
      <c r="E749" s="1049"/>
      <c r="F749" s="1049"/>
      <c r="G749" s="1049"/>
      <c r="H749" s="1050"/>
      <c r="I749" s="949"/>
      <c r="J749" s="950"/>
      <c r="K749" s="293"/>
      <c r="M749" s="521"/>
      <c r="N749" s="291"/>
      <c r="O749" s="895"/>
      <c r="P749" s="1048" t="s">
        <v>147</v>
      </c>
      <c r="Q749" s="1049"/>
      <c r="R749" s="1049"/>
      <c r="S749" s="1049"/>
      <c r="T749" s="1050"/>
      <c r="U749" s="949"/>
      <c r="V749" s="950"/>
      <c r="W749" s="293"/>
    </row>
    <row r="750" spans="1:23" x14ac:dyDescent="0.25">
      <c r="A750" s="138" t="str">
        <f>IF(COUNT('Séries-Speed100'!$A$11:$A$50)&gt;'Etiquette Speed100'!N767,"X","")</f>
        <v/>
      </c>
      <c r="B750" s="291"/>
      <c r="C750" s="895"/>
      <c r="D750" s="1048" t="s">
        <v>148</v>
      </c>
      <c r="E750" s="1049"/>
      <c r="F750" s="1049"/>
      <c r="G750" s="1049"/>
      <c r="H750" s="1050"/>
      <c r="I750" s="949"/>
      <c r="J750" s="950"/>
      <c r="K750" s="293"/>
      <c r="M750" s="521"/>
      <c r="N750" s="291"/>
      <c r="O750" s="895"/>
      <c r="P750" s="1048" t="s">
        <v>148</v>
      </c>
      <c r="Q750" s="1049"/>
      <c r="R750" s="1049"/>
      <c r="S750" s="1049"/>
      <c r="T750" s="1050"/>
      <c r="U750" s="949"/>
      <c r="V750" s="950"/>
      <c r="W750" s="293"/>
    </row>
    <row r="751" spans="1:23" x14ac:dyDescent="0.25">
      <c r="A751" s="138" t="str">
        <f>IF(COUNT('Séries-Speed100'!$A$11:$A$50)&gt;'Etiquette Speed100'!N767,"X","")</f>
        <v/>
      </c>
      <c r="B751" s="291"/>
      <c r="C751" s="895"/>
      <c r="D751" s="1048" t="s">
        <v>149</v>
      </c>
      <c r="E751" s="1049"/>
      <c r="F751" s="1049"/>
      <c r="G751" s="1049"/>
      <c r="H751" s="1050"/>
      <c r="I751" s="949"/>
      <c r="J751" s="950"/>
      <c r="K751" s="293"/>
      <c r="M751" s="521"/>
      <c r="N751" s="291"/>
      <c r="O751" s="895"/>
      <c r="P751" s="1048" t="s">
        <v>149</v>
      </c>
      <c r="Q751" s="1049"/>
      <c r="R751" s="1049"/>
      <c r="S751" s="1049"/>
      <c r="T751" s="1050"/>
      <c r="U751" s="949"/>
      <c r="V751" s="950"/>
      <c r="W751" s="293"/>
    </row>
    <row r="752" spans="1:23" x14ac:dyDescent="0.25">
      <c r="A752" s="138" t="str">
        <f>IF(COUNT('Séries-Speed100'!$A$11:$A$50)&gt;'Etiquette Speed100'!N767,"X","")</f>
        <v/>
      </c>
      <c r="B752" s="291"/>
      <c r="C752" s="895"/>
      <c r="D752" s="1048" t="s">
        <v>150</v>
      </c>
      <c r="E752" s="1049"/>
      <c r="F752" s="1049"/>
      <c r="G752" s="1049"/>
      <c r="H752" s="1050"/>
      <c r="I752" s="949"/>
      <c r="J752" s="950"/>
      <c r="K752" s="293"/>
      <c r="M752" s="521"/>
      <c r="N752" s="291"/>
      <c r="O752" s="895"/>
      <c r="P752" s="1048" t="s">
        <v>150</v>
      </c>
      <c r="Q752" s="1049"/>
      <c r="R752" s="1049"/>
      <c r="S752" s="1049"/>
      <c r="T752" s="1050"/>
      <c r="U752" s="949"/>
      <c r="V752" s="950"/>
      <c r="W752" s="293"/>
    </row>
    <row r="753" spans="1:23" x14ac:dyDescent="0.25">
      <c r="A753" s="138" t="str">
        <f>IF(COUNT('Séries-Speed100'!$A$11:$A$50)&gt;'Etiquette Speed100'!N767,"X","")</f>
        <v/>
      </c>
      <c r="B753" s="291"/>
      <c r="C753" s="895"/>
      <c r="D753" s="1048" t="s">
        <v>151</v>
      </c>
      <c r="E753" s="1049"/>
      <c r="F753" s="1049"/>
      <c r="G753" s="1049"/>
      <c r="H753" s="1050"/>
      <c r="I753" s="949"/>
      <c r="J753" s="950"/>
      <c r="K753" s="293"/>
      <c r="M753" s="521"/>
      <c r="N753" s="291"/>
      <c r="O753" s="895"/>
      <c r="P753" s="1048" t="s">
        <v>151</v>
      </c>
      <c r="Q753" s="1049"/>
      <c r="R753" s="1049"/>
      <c r="S753" s="1049"/>
      <c r="T753" s="1050"/>
      <c r="U753" s="949"/>
      <c r="V753" s="950"/>
      <c r="W753" s="293"/>
    </row>
    <row r="754" spans="1:23" ht="15" customHeight="1" thickBot="1" x14ac:dyDescent="0.3">
      <c r="A754" s="138" t="str">
        <f>IF(COUNT('Séries-Speed100'!$A$11:$A$50)&gt;'Etiquette Speed100'!N767,"X","")</f>
        <v/>
      </c>
      <c r="B754" s="291"/>
      <c r="C754" s="896"/>
      <c r="D754" s="1045" t="s">
        <v>152</v>
      </c>
      <c r="E754" s="1046"/>
      <c r="F754" s="1046"/>
      <c r="G754" s="1046"/>
      <c r="H754" s="1047"/>
      <c r="I754" s="954"/>
      <c r="J754" s="955"/>
      <c r="K754" s="293"/>
      <c r="M754" s="521"/>
      <c r="N754" s="291"/>
      <c r="O754" s="896"/>
      <c r="P754" s="1045" t="s">
        <v>152</v>
      </c>
      <c r="Q754" s="1046"/>
      <c r="R754" s="1046"/>
      <c r="S754" s="1046"/>
      <c r="T754" s="1047"/>
      <c r="U754" s="954"/>
      <c r="V754" s="955"/>
      <c r="W754" s="293"/>
    </row>
    <row r="755" spans="1:23" ht="15" customHeight="1" x14ac:dyDescent="0.25">
      <c r="A755" s="138" t="str">
        <f>IF(COUNT('Séries-Speed100'!$A$11:$A$50)&gt;'Etiquette Speed100'!N767,"X","")</f>
        <v/>
      </c>
      <c r="B755" s="291"/>
      <c r="C755" s="894" t="s">
        <v>126</v>
      </c>
      <c r="D755" s="1051" t="s">
        <v>128</v>
      </c>
      <c r="E755" s="1052"/>
      <c r="F755" s="963"/>
      <c r="G755" s="278" t="s">
        <v>266</v>
      </c>
      <c r="H755" s="278"/>
      <c r="I755" s="965"/>
      <c r="J755" s="966"/>
      <c r="K755" s="293"/>
      <c r="M755" s="521"/>
      <c r="N755" s="291"/>
      <c r="O755" s="894" t="s">
        <v>126</v>
      </c>
      <c r="P755" s="1051" t="s">
        <v>128</v>
      </c>
      <c r="Q755" s="1052"/>
      <c r="R755" s="963"/>
      <c r="S755" s="278" t="s">
        <v>266</v>
      </c>
      <c r="T755" s="278"/>
      <c r="U755" s="965"/>
      <c r="V755" s="966"/>
      <c r="W755" s="293"/>
    </row>
    <row r="756" spans="1:23" x14ac:dyDescent="0.25">
      <c r="A756" s="138" t="str">
        <f>IF(COUNT('Séries-Speed100'!$A$11:$A$50)&gt;'Etiquette Speed100'!N767,"X","")</f>
        <v/>
      </c>
      <c r="B756" s="291"/>
      <c r="C756" s="895"/>
      <c r="D756" s="857" t="s">
        <v>264</v>
      </c>
      <c r="E756" s="858"/>
      <c r="F756" s="859"/>
      <c r="G756" s="110" t="s">
        <v>265</v>
      </c>
      <c r="H756" s="110"/>
      <c r="I756" s="949"/>
      <c r="J756" s="950"/>
      <c r="K756" s="293"/>
      <c r="M756" s="521"/>
      <c r="N756" s="291"/>
      <c r="O756" s="895"/>
      <c r="P756" s="857" t="s">
        <v>264</v>
      </c>
      <c r="Q756" s="858"/>
      <c r="R756" s="859"/>
      <c r="S756" s="110" t="s">
        <v>265</v>
      </c>
      <c r="T756" s="110"/>
      <c r="U756" s="949"/>
      <c r="V756" s="950"/>
      <c r="W756" s="293"/>
    </row>
    <row r="757" spans="1:23" ht="15.75" thickBot="1" x14ac:dyDescent="0.3">
      <c r="A757" s="138" t="str">
        <f>IF(COUNT('Séries-Speed100'!$A$11:$A$50)&gt;'Etiquette Speed100'!N767,"X","")</f>
        <v/>
      </c>
      <c r="B757" s="291"/>
      <c r="C757" s="896"/>
      <c r="D757" s="512" t="s">
        <v>268</v>
      </c>
      <c r="E757" s="517"/>
      <c r="F757" s="517"/>
      <c r="G757" s="3" t="s">
        <v>164</v>
      </c>
      <c r="H757" s="3"/>
      <c r="I757" s="954"/>
      <c r="J757" s="955"/>
      <c r="K757" s="293"/>
      <c r="M757" s="521"/>
      <c r="N757" s="291"/>
      <c r="O757" s="896"/>
      <c r="P757" s="512" t="s">
        <v>268</v>
      </c>
      <c r="Q757" s="517"/>
      <c r="R757" s="517"/>
      <c r="S757" s="3" t="s">
        <v>164</v>
      </c>
      <c r="T757" s="3"/>
      <c r="U757" s="954"/>
      <c r="V757" s="955"/>
      <c r="W757" s="293"/>
    </row>
    <row r="758" spans="1:23" ht="15.75" thickBot="1" x14ac:dyDescent="0.3">
      <c r="A758" s="138" t="str">
        <f>IF(COUNT('Séries-Speed100'!$A$11:$A$50)&gt;'Etiquette Speed100'!N767,"X","")</f>
        <v/>
      </c>
      <c r="B758" s="291"/>
      <c r="C758" s="292"/>
      <c r="D758" s="292"/>
      <c r="E758" s="292"/>
      <c r="F758" s="292"/>
      <c r="G758" s="292"/>
      <c r="H758" s="292"/>
      <c r="I758" s="292"/>
      <c r="J758" s="292"/>
      <c r="K758" s="293"/>
      <c r="M758" s="521"/>
      <c r="N758" s="291"/>
      <c r="O758" s="292"/>
      <c r="P758" s="292"/>
      <c r="Q758" s="292"/>
      <c r="R758" s="292"/>
      <c r="S758" s="292"/>
      <c r="T758" s="292"/>
      <c r="U758" s="292"/>
      <c r="V758" s="292"/>
      <c r="W758" s="293"/>
    </row>
    <row r="759" spans="1:23" ht="18.75" x14ac:dyDescent="0.3">
      <c r="A759" s="138" t="str">
        <f>IF(COUNT('Séries-Speed100'!$A$11:$A$50)&gt;'Etiquette Speed100'!N767,"X","")</f>
        <v/>
      </c>
      <c r="B759" s="291"/>
      <c r="C759" s="901" t="s">
        <v>269</v>
      </c>
      <c r="D759" s="902"/>
      <c r="E759" s="902"/>
      <c r="F759" s="902"/>
      <c r="G759" s="902"/>
      <c r="H759" s="902"/>
      <c r="I759" s="902"/>
      <c r="J759" s="903"/>
      <c r="K759" s="293"/>
      <c r="M759" s="521"/>
      <c r="N759" s="291"/>
      <c r="O759" s="901" t="s">
        <v>269</v>
      </c>
      <c r="P759" s="902"/>
      <c r="Q759" s="902"/>
      <c r="R759" s="902"/>
      <c r="S759" s="902"/>
      <c r="T759" s="902"/>
      <c r="U759" s="902"/>
      <c r="V759" s="903"/>
      <c r="W759" s="293"/>
    </row>
    <row r="760" spans="1:23" x14ac:dyDescent="0.25">
      <c r="A760" s="138" t="str">
        <f>IF(COUNT('Séries-Speed100'!$A$11:$A$50)&gt;'Etiquette Speed100'!N767,"X","")</f>
        <v/>
      </c>
      <c r="B760" s="291"/>
      <c r="C760" s="904"/>
      <c r="D760" s="905"/>
      <c r="E760" s="905"/>
      <c r="F760" s="905"/>
      <c r="G760" s="905"/>
      <c r="H760" s="905"/>
      <c r="I760" s="905"/>
      <c r="J760" s="906"/>
      <c r="K760" s="293"/>
      <c r="M760" s="521"/>
      <c r="N760" s="291"/>
      <c r="O760" s="904"/>
      <c r="P760" s="905"/>
      <c r="Q760" s="905"/>
      <c r="R760" s="905"/>
      <c r="S760" s="905"/>
      <c r="T760" s="905"/>
      <c r="U760" s="905"/>
      <c r="V760" s="906"/>
      <c r="W760" s="293"/>
    </row>
    <row r="761" spans="1:23" x14ac:dyDescent="0.25">
      <c r="A761" s="138" t="str">
        <f>IF(COUNT('Séries-Speed100'!$A$11:$A$50)&gt;'Etiquette Speed100'!N767,"X","")</f>
        <v/>
      </c>
      <c r="B761" s="291"/>
      <c r="C761" s="907"/>
      <c r="D761" s="908"/>
      <c r="E761" s="908"/>
      <c r="F761" s="908"/>
      <c r="G761" s="908"/>
      <c r="H761" s="908"/>
      <c r="I761" s="908"/>
      <c r="J761" s="909"/>
      <c r="K761" s="293"/>
      <c r="M761" s="521"/>
      <c r="N761" s="291"/>
      <c r="O761" s="907"/>
      <c r="P761" s="908"/>
      <c r="Q761" s="908"/>
      <c r="R761" s="908"/>
      <c r="S761" s="908"/>
      <c r="T761" s="908"/>
      <c r="U761" s="908"/>
      <c r="V761" s="909"/>
      <c r="W761" s="293"/>
    </row>
    <row r="762" spans="1:23" x14ac:dyDescent="0.25">
      <c r="A762" s="138" t="str">
        <f>IF(COUNT('Séries-Speed100'!$A$11:$A$50)&gt;'Etiquette Speed100'!N767,"X","")</f>
        <v/>
      </c>
      <c r="B762" s="291"/>
      <c r="C762" s="907"/>
      <c r="D762" s="908"/>
      <c r="E762" s="908"/>
      <c r="F762" s="908"/>
      <c r="G762" s="908"/>
      <c r="H762" s="908"/>
      <c r="I762" s="908"/>
      <c r="J762" s="909"/>
      <c r="K762" s="293"/>
      <c r="M762" s="521"/>
      <c r="N762" s="291"/>
      <c r="O762" s="907"/>
      <c r="P762" s="908"/>
      <c r="Q762" s="908"/>
      <c r="R762" s="908"/>
      <c r="S762" s="908"/>
      <c r="T762" s="908"/>
      <c r="U762" s="908"/>
      <c r="V762" s="909"/>
      <c r="W762" s="293"/>
    </row>
    <row r="763" spans="1:23" ht="15.75" thickBot="1" x14ac:dyDescent="0.3">
      <c r="A763" s="138" t="str">
        <f>IF(COUNT('Séries-Speed100'!$A$11:$A$50)&gt;'Etiquette Speed100'!N767,"X","")</f>
        <v/>
      </c>
      <c r="B763" s="291"/>
      <c r="C763" s="910"/>
      <c r="D763" s="911"/>
      <c r="E763" s="911"/>
      <c r="F763" s="911"/>
      <c r="G763" s="911"/>
      <c r="H763" s="911"/>
      <c r="I763" s="911"/>
      <c r="J763" s="912"/>
      <c r="K763" s="293"/>
      <c r="M763" s="521"/>
      <c r="N763" s="291"/>
      <c r="O763" s="910"/>
      <c r="P763" s="911"/>
      <c r="Q763" s="911"/>
      <c r="R763" s="911"/>
      <c r="S763" s="911"/>
      <c r="T763" s="911"/>
      <c r="U763" s="911"/>
      <c r="V763" s="912"/>
      <c r="W763" s="293"/>
    </row>
    <row r="764" spans="1:23" ht="15.75" thickBot="1" x14ac:dyDescent="0.3">
      <c r="A764" s="138" t="str">
        <f>IF(COUNT('Séries-Speed100'!$A$11:$A$50)&gt;'Etiquette Speed100'!N767,"X","")</f>
        <v/>
      </c>
      <c r="B764" s="294"/>
      <c r="C764" s="295"/>
      <c r="D764" s="295"/>
      <c r="E764" s="295"/>
      <c r="F764" s="295"/>
      <c r="G764" s="295"/>
      <c r="H764" s="295"/>
      <c r="I764" s="295"/>
      <c r="J764" s="295"/>
      <c r="K764" s="296"/>
      <c r="M764" s="521"/>
      <c r="N764" s="294"/>
      <c r="O764" s="295"/>
      <c r="P764" s="295"/>
      <c r="Q764" s="295"/>
      <c r="R764" s="295"/>
      <c r="S764" s="295"/>
      <c r="T764" s="295"/>
      <c r="U764" s="295"/>
      <c r="V764" s="295"/>
      <c r="W764" s="296"/>
    </row>
    <row r="765" spans="1:23" ht="15" customHeight="1" x14ac:dyDescent="0.25">
      <c r="A765" s="138" t="str">
        <f>IF(COUNT('Séries-Speed100'!$A$11:$A$50)&gt;'Etiquette Speed100'!N767,"X","")</f>
        <v/>
      </c>
      <c r="B765" s="522"/>
      <c r="C765" s="522"/>
      <c r="D765" s="522"/>
      <c r="E765" s="522"/>
      <c r="F765" s="522"/>
      <c r="G765" s="522"/>
      <c r="H765" s="522"/>
      <c r="I765" s="522"/>
      <c r="J765" s="522"/>
      <c r="K765" s="522"/>
      <c r="L765" s="522"/>
      <c r="M765" s="523"/>
      <c r="N765" s="522"/>
      <c r="O765" s="522"/>
      <c r="P765" s="522"/>
      <c r="Q765" s="522"/>
      <c r="R765" s="522"/>
      <c r="S765" s="522"/>
      <c r="T765" s="522"/>
      <c r="U765" s="522"/>
      <c r="V765" s="522"/>
      <c r="W765" s="522"/>
    </row>
    <row r="766" spans="1:23" ht="15" customHeight="1" thickBot="1" x14ac:dyDescent="0.3">
      <c r="A766" s="138" t="str">
        <f>IF(COUNT('Séries-Speed100'!$A$11:$A$50)&gt;'Etiquette Speed100'!N767,"X","")</f>
        <v/>
      </c>
      <c r="M766" s="521"/>
    </row>
    <row r="767" spans="1:23" x14ac:dyDescent="0.25">
      <c r="A767" s="138" t="str">
        <f>IF(COUNT('Séries-Speed100'!$A$11:$A$50)&gt;'Etiquette Speed100'!N767,"X","")</f>
        <v/>
      </c>
      <c r="B767" s="137">
        <f>N722+1</f>
        <v>34</v>
      </c>
      <c r="C767" s="289"/>
      <c r="D767" s="289"/>
      <c r="E767" s="289"/>
      <c r="F767" s="289"/>
      <c r="G767" s="289"/>
      <c r="H767" s="289"/>
      <c r="I767" s="289"/>
      <c r="J767" s="289"/>
      <c r="K767" s="290"/>
      <c r="M767" s="521"/>
      <c r="N767" s="137">
        <f>B767+1</f>
        <v>35</v>
      </c>
      <c r="O767" s="289"/>
      <c r="P767" s="289"/>
      <c r="Q767" s="289"/>
      <c r="R767" s="289"/>
      <c r="S767" s="289"/>
      <c r="T767" s="289"/>
      <c r="U767" s="289"/>
      <c r="V767" s="289"/>
      <c r="W767" s="290"/>
    </row>
    <row r="768" spans="1:23" ht="23.25" x14ac:dyDescent="0.35">
      <c r="A768" s="138" t="str">
        <f>IF(COUNT('Séries-Speed100'!$A$11:$A$50)&gt;'Etiquette Speed100'!N767,"X","")</f>
        <v/>
      </c>
      <c r="B768" s="291"/>
      <c r="C768" s="931" t="s">
        <v>246</v>
      </c>
      <c r="D768" s="931"/>
      <c r="E768" s="953" t="str">
        <f ca="1">OFFSET('Séries-Speed100'!$A$11,B767,13)</f>
        <v/>
      </c>
      <c r="F768" s="953"/>
      <c r="G768" s="953"/>
      <c r="H768" s="953"/>
      <c r="I768" s="953"/>
      <c r="J768" s="953"/>
      <c r="K768" s="293"/>
      <c r="M768" s="521"/>
      <c r="N768" s="291"/>
      <c r="O768" s="931" t="s">
        <v>246</v>
      </c>
      <c r="P768" s="931"/>
      <c r="Q768" s="953" t="str">
        <f ca="1">OFFSET('Séries-Speed100'!$A$11,N767,13)</f>
        <v/>
      </c>
      <c r="R768" s="953"/>
      <c r="S768" s="953"/>
      <c r="T768" s="953"/>
      <c r="U768" s="953"/>
      <c r="V768" s="953"/>
      <c r="W768" s="293"/>
    </row>
    <row r="769" spans="1:23" x14ac:dyDescent="0.25">
      <c r="A769" s="138" t="str">
        <f>IF(COUNT('Séries-Speed100'!$A$11:$A$50)&gt;'Etiquette Speed100'!N767,"X","")</f>
        <v/>
      </c>
      <c r="B769" s="291"/>
      <c r="C769" s="945"/>
      <c r="D769" s="945"/>
      <c r="E769" s="945"/>
      <c r="F769" s="945"/>
      <c r="G769" s="945"/>
      <c r="H769" s="945"/>
      <c r="I769" s="945"/>
      <c r="J769" s="945"/>
      <c r="K769" s="293"/>
      <c r="M769" s="521"/>
      <c r="N769" s="291"/>
      <c r="O769" s="945"/>
      <c r="P769" s="945"/>
      <c r="Q769" s="945"/>
      <c r="R769" s="945"/>
      <c r="S769" s="945"/>
      <c r="T769" s="945"/>
      <c r="U769" s="945"/>
      <c r="V769" s="945"/>
      <c r="W769" s="293"/>
    </row>
    <row r="770" spans="1:23" ht="21" x14ac:dyDescent="0.35">
      <c r="A770" s="138" t="str">
        <f>IF(COUNT('Séries-Speed100'!$A$11:$A$50)&gt;'Etiquette Speed100'!N767,"X","")</f>
        <v/>
      </c>
      <c r="B770" s="291"/>
      <c r="C770" s="931" t="s">
        <v>39</v>
      </c>
      <c r="D770" s="931"/>
      <c r="E770" s="932" t="str">
        <f ca="1">OFFSET('Séries-Speed100'!$A$11,B767,0)</f>
        <v/>
      </c>
      <c r="F770" s="932"/>
      <c r="G770" s="948" t="s">
        <v>67</v>
      </c>
      <c r="H770" s="948"/>
      <c r="I770" s="932" t="str">
        <f ca="1">OFFSET('Séries-Speed100'!$A$11,B767,6)</f>
        <v/>
      </c>
      <c r="J770" s="932"/>
      <c r="K770" s="293"/>
      <c r="M770" s="521"/>
      <c r="N770" s="291"/>
      <c r="O770" s="931" t="s">
        <v>39</v>
      </c>
      <c r="P770" s="931"/>
      <c r="Q770" s="932" t="str">
        <f ca="1">OFFSET('Séries-Speed100'!$A$11,N767,0)</f>
        <v/>
      </c>
      <c r="R770" s="932"/>
      <c r="S770" s="948" t="s">
        <v>67</v>
      </c>
      <c r="T770" s="948"/>
      <c r="U770" s="932" t="str">
        <f ca="1">OFFSET('Séries-Speed100'!$A$11,N767,6)</f>
        <v/>
      </c>
      <c r="V770" s="932"/>
      <c r="W770" s="293"/>
    </row>
    <row r="771" spans="1:23" ht="23.25" x14ac:dyDescent="0.35">
      <c r="A771" s="138" t="str">
        <f>IF(COUNT('Séries-Speed100'!$A$11:$A$50)&gt;'Etiquette Speed100'!N767,"X","")</f>
        <v/>
      </c>
      <c r="B771" s="291"/>
      <c r="C771" s="931" t="s">
        <v>1</v>
      </c>
      <c r="D771" s="931"/>
      <c r="E771" s="953" t="str">
        <f ca="1">OFFSET('Séries-Speed100'!$A$11,B767,9)</f>
        <v/>
      </c>
      <c r="F771" s="953"/>
      <c r="G771" s="948" t="s">
        <v>2</v>
      </c>
      <c r="H771" s="948"/>
      <c r="I771" s="932" t="str">
        <f ca="1">OFFSET('Séries-Speed100'!$A$11,B767,10)</f>
        <v/>
      </c>
      <c r="J771" s="932"/>
      <c r="K771" s="293"/>
      <c r="M771" s="521"/>
      <c r="N771" s="291"/>
      <c r="O771" s="931" t="s">
        <v>1</v>
      </c>
      <c r="P771" s="931"/>
      <c r="Q771" s="953" t="str">
        <f ca="1">OFFSET('Séries-Speed100'!$A$11,N767,9)</f>
        <v/>
      </c>
      <c r="R771" s="953"/>
      <c r="S771" s="948" t="s">
        <v>2</v>
      </c>
      <c r="T771" s="948"/>
      <c r="U771" s="932" t="str">
        <f ca="1">OFFSET('Séries-Speed100'!$A$11,N767,10)</f>
        <v/>
      </c>
      <c r="V771" s="932"/>
      <c r="W771" s="293"/>
    </row>
    <row r="772" spans="1:23" ht="21" x14ac:dyDescent="0.35">
      <c r="A772" s="138" t="str">
        <f>IF(COUNT('Séries-Speed100'!$A$11:$A$50)&gt;'Etiquette Speed100'!N767,"X","")</f>
        <v/>
      </c>
      <c r="B772" s="291"/>
      <c r="C772" s="520" t="s">
        <v>258</v>
      </c>
      <c r="D772" s="520"/>
      <c r="E772" s="527" t="str">
        <f ca="1">OFFSET('Séries-Speed100'!$A$11,B767,11)</f>
        <v/>
      </c>
      <c r="F772" s="525"/>
      <c r="G772" s="866" t="s">
        <v>270</v>
      </c>
      <c r="H772" s="866"/>
      <c r="I772" s="527" t="str">
        <f ca="1">OFFSET('Séries-Speed100'!$A$11,B767,8)</f>
        <v/>
      </c>
      <c r="J772" s="527"/>
      <c r="K772" s="293"/>
      <c r="M772" s="521"/>
      <c r="N772" s="291"/>
      <c r="O772" s="520" t="s">
        <v>258</v>
      </c>
      <c r="P772" s="520"/>
      <c r="Q772" s="527" t="str">
        <f ca="1">OFFSET('Séries-Speed100'!$A$11,N767,11)</f>
        <v/>
      </c>
      <c r="R772" s="525"/>
      <c r="S772" s="866" t="s">
        <v>270</v>
      </c>
      <c r="T772" s="866"/>
      <c r="U772" s="527" t="str">
        <f ca="1">OFFSET('Séries-Speed100'!$A$11,N767,8)</f>
        <v/>
      </c>
      <c r="V772" s="527"/>
      <c r="W772" s="293"/>
    </row>
    <row r="773" spans="1:23" ht="18.75" x14ac:dyDescent="0.3">
      <c r="A773" s="138" t="str">
        <f>IF(COUNT('Séries-Speed100'!$A$11:$A$50)&gt;'Etiquette Speed100'!N767,"X","")</f>
        <v/>
      </c>
      <c r="B773" s="291"/>
      <c r="C773" s="952" t="s">
        <v>68</v>
      </c>
      <c r="D773" s="952"/>
      <c r="E773" s="866" t="s">
        <v>69</v>
      </c>
      <c r="F773" s="866"/>
      <c r="G773" s="951" t="str">
        <f ca="1">OFFSET('Séries-Speed100'!$A$11,B767,2)</f>
        <v/>
      </c>
      <c r="H773" s="951"/>
      <c r="I773" s="951"/>
      <c r="J773" s="951"/>
      <c r="K773" s="293"/>
      <c r="M773" s="521"/>
      <c r="N773" s="291"/>
      <c r="O773" s="952" t="s">
        <v>68</v>
      </c>
      <c r="P773" s="952"/>
      <c r="Q773" s="866" t="s">
        <v>69</v>
      </c>
      <c r="R773" s="866"/>
      <c r="S773" s="951" t="str">
        <f ca="1">OFFSET('Séries-Speed100'!$A$11,N767,2)</f>
        <v/>
      </c>
      <c r="T773" s="951"/>
      <c r="U773" s="951"/>
      <c r="V773" s="951"/>
      <c r="W773" s="293"/>
    </row>
    <row r="774" spans="1:23" ht="18.75" x14ac:dyDescent="0.3">
      <c r="A774" s="138" t="str">
        <f>IF(COUNT('Séries-Speed100'!$A$11:$A$50)&gt;'Etiquette Speed100'!N767,"X","")</f>
        <v/>
      </c>
      <c r="B774" s="291"/>
      <c r="C774" s="952"/>
      <c r="D774" s="952"/>
      <c r="E774" s="866" t="s">
        <v>70</v>
      </c>
      <c r="F774" s="866"/>
      <c r="G774" s="951" t="str">
        <f ca="1">OFFSET('Séries-Speed100'!$A$11,B767,3)</f>
        <v/>
      </c>
      <c r="H774" s="951"/>
      <c r="I774" s="951"/>
      <c r="J774" s="951"/>
      <c r="K774" s="293"/>
      <c r="M774" s="521"/>
      <c r="N774" s="291"/>
      <c r="O774" s="952"/>
      <c r="P774" s="952"/>
      <c r="Q774" s="866" t="s">
        <v>70</v>
      </c>
      <c r="R774" s="866"/>
      <c r="S774" s="951" t="str">
        <f ca="1">OFFSET('Séries-Speed100'!$A$11,N767,3)</f>
        <v/>
      </c>
      <c r="T774" s="951"/>
      <c r="U774" s="951"/>
      <c r="V774" s="951"/>
      <c r="W774" s="293"/>
    </row>
    <row r="775" spans="1:23" ht="18.75" x14ac:dyDescent="0.3">
      <c r="A775" s="138" t="str">
        <f>IF(COUNT('Séries-Speed100'!$A$11:$A$50)&gt;'Etiquette Speed100'!N767,"X","")</f>
        <v/>
      </c>
      <c r="B775" s="291"/>
      <c r="C775" s="952"/>
      <c r="D775" s="952"/>
      <c r="E775" s="866" t="s">
        <v>257</v>
      </c>
      <c r="F775" s="866"/>
      <c r="G775" s="951" t="str">
        <f ca="1">OFFSET('Séries-Speed100'!$A$11,B767,4)</f>
        <v/>
      </c>
      <c r="H775" s="951"/>
      <c r="I775" s="951"/>
      <c r="J775" s="951"/>
      <c r="K775" s="293"/>
      <c r="M775" s="521"/>
      <c r="N775" s="291"/>
      <c r="O775" s="952"/>
      <c r="P775" s="952"/>
      <c r="Q775" s="866" t="s">
        <v>257</v>
      </c>
      <c r="R775" s="866"/>
      <c r="S775" s="951" t="str">
        <f ca="1">OFFSET('Séries-Speed100'!$A$11,N767,4)</f>
        <v/>
      </c>
      <c r="T775" s="951"/>
      <c r="U775" s="951"/>
      <c r="V775" s="951"/>
      <c r="W775" s="293"/>
    </row>
    <row r="776" spans="1:23" ht="21" x14ac:dyDescent="0.35">
      <c r="A776" s="138" t="str">
        <f>IF(COUNT('Séries-Speed100'!$A$11:$A$50)&gt;'Etiquette Speed100'!N767,"X","")</f>
        <v/>
      </c>
      <c r="B776" s="291"/>
      <c r="C776" s="952"/>
      <c r="D776" s="952"/>
      <c r="E776" s="866" t="s">
        <v>71</v>
      </c>
      <c r="F776" s="866"/>
      <c r="G776" s="947" t="str">
        <f ca="1">OFFSET('Séries-Speed100'!$A$11,B767,5)</f>
        <v/>
      </c>
      <c r="H776" s="947"/>
      <c r="I776" s="947"/>
      <c r="J776" s="947"/>
      <c r="K776" s="293"/>
      <c r="M776" s="521"/>
      <c r="N776" s="291"/>
      <c r="O776" s="952"/>
      <c r="P776" s="952"/>
      <c r="Q776" s="866" t="s">
        <v>71</v>
      </c>
      <c r="R776" s="866"/>
      <c r="S776" s="947" t="str">
        <f ca="1">OFFSET('Séries-Speed100'!$A$11,N767,5)</f>
        <v/>
      </c>
      <c r="T776" s="947"/>
      <c r="U776" s="947"/>
      <c r="V776" s="947"/>
      <c r="W776" s="293"/>
    </row>
    <row r="777" spans="1:23" ht="21" x14ac:dyDescent="0.35">
      <c r="A777" s="138" t="str">
        <f>IF(COUNT('Séries-Speed100'!$A$11:$A$50)&gt;'Etiquette Speed100'!N767,"X","")</f>
        <v/>
      </c>
      <c r="B777" s="291"/>
      <c r="C777" s="931" t="s">
        <v>248</v>
      </c>
      <c r="D777" s="931"/>
      <c r="E777" s="948" t="str">
        <f ca="1">IF(E768="","",IF(OR(E768="DWF",E768="DNF"),"Distance","Temps"))</f>
        <v/>
      </c>
      <c r="F777" s="948"/>
      <c r="G777" s="525" t="str">
        <f ca="1">OFFSET('Séries-Speed100'!$A$11,B767,18)</f>
        <v/>
      </c>
      <c r="H777" s="524" t="str">
        <f ca="1">OFFSET('Séries-Speed100'!$A$11,B767,19)</f>
        <v/>
      </c>
      <c r="I777" s="526" t="str">
        <f ca="1">OFFSET('Séries-Speed100'!$A$11,B767,20)</f>
        <v/>
      </c>
      <c r="J777" s="524" t="str">
        <f ca="1">OFFSET('Séries-Speed100'!$A$11,B767,21)</f>
        <v/>
      </c>
      <c r="K777" s="293"/>
      <c r="M777" s="521"/>
      <c r="N777" s="291"/>
      <c r="O777" s="931" t="s">
        <v>248</v>
      </c>
      <c r="P777" s="931"/>
      <c r="Q777" s="948" t="str">
        <f ca="1">IF(Q768="","",IF(OR(Q768="DWF",Q768="DNF"),"Distance","Temps"))</f>
        <v/>
      </c>
      <c r="R777" s="948"/>
      <c r="S777" s="525" t="str">
        <f ca="1">OFFSET('Séries-Speed100'!$A$11,N767,18)</f>
        <v/>
      </c>
      <c r="T777" s="524" t="str">
        <f ca="1">OFFSET('Séries-Speed100'!$A$11,N767,19)</f>
        <v/>
      </c>
      <c r="U777" s="526" t="str">
        <f ca="1">OFFSET('Séries-Speed100'!$A$11,N767,20)</f>
        <v/>
      </c>
      <c r="V777" s="524" t="str">
        <f ca="1">OFFSET('Séries-Speed100'!$A$11,N767,21)</f>
        <v/>
      </c>
      <c r="W777" s="293"/>
    </row>
    <row r="778" spans="1:23" ht="18.75" x14ac:dyDescent="0.3">
      <c r="A778" s="138" t="str">
        <f>IF(COUNT('Séries-Speed100'!$A$11:$A$50)&gt;'Etiquette Speed100'!N767,"X","")</f>
        <v/>
      </c>
      <c r="B778" s="291"/>
      <c r="C778" s="931"/>
      <c r="D778" s="931"/>
      <c r="E778" s="933" t="s">
        <v>273</v>
      </c>
      <c r="F778" s="514" t="s">
        <v>271</v>
      </c>
      <c r="G778" s="528" t="str">
        <f ca="1">OFFSET('Séries-Speed100'!$A$11,B767,14)</f>
        <v/>
      </c>
      <c r="H778" s="529" t="str">
        <f ca="1">OFFSET('Séries-Speed100'!$A$11,B767,15)</f>
        <v/>
      </c>
      <c r="I778" s="528" t="str">
        <f ca="1">OFFSET('Séries-Speed100'!$A$11,B767,16)</f>
        <v/>
      </c>
      <c r="J778" s="529" t="str">
        <f ca="1">OFFSET('Séries-Speed100'!$A$11,B767,17)</f>
        <v/>
      </c>
      <c r="K778" s="293"/>
      <c r="M778" s="521"/>
      <c r="N778" s="291"/>
      <c r="O778" s="931"/>
      <c r="P778" s="931"/>
      <c r="Q778" s="933" t="s">
        <v>273</v>
      </c>
      <c r="R778" s="514" t="s">
        <v>271</v>
      </c>
      <c r="S778" s="528" t="str">
        <f ca="1">OFFSET('Séries-Speed100'!$A$11,N767,14)</f>
        <v/>
      </c>
      <c r="T778" s="529" t="str">
        <f ca="1">OFFSET('Séries-Speed100'!$A$11,N767,15)</f>
        <v/>
      </c>
      <c r="U778" s="528" t="str">
        <f ca="1">OFFSET('Séries-Speed100'!$A$11,N767,16)</f>
        <v/>
      </c>
      <c r="V778" s="529" t="str">
        <f ca="1">OFFSET('Séries-Speed100'!$A$11,N767,17)</f>
        <v/>
      </c>
      <c r="W778" s="293"/>
    </row>
    <row r="779" spans="1:23" ht="18.75" x14ac:dyDescent="0.3">
      <c r="A779" s="138" t="str">
        <f>IF(COUNT('Séries-Speed100'!$A$11:$A$50)&gt;'Etiquette Speed100'!N767,"X","")</f>
        <v/>
      </c>
      <c r="B779" s="291"/>
      <c r="C779" s="931"/>
      <c r="D779" s="931"/>
      <c r="E779" s="933"/>
      <c r="F779" s="514" t="s">
        <v>272</v>
      </c>
      <c r="G779" s="528" t="str">
        <f ca="1">OFFSET('Séries-Speed100'!$A$11,B767,22)</f>
        <v/>
      </c>
      <c r="H779" s="529" t="str">
        <f ca="1">OFFSET('Séries-Speed100'!$A$11,B767,23)</f>
        <v/>
      </c>
      <c r="I779" s="528" t="str">
        <f ca="1">OFFSET('Séries-Speed100'!$A$11,B767,24)</f>
        <v/>
      </c>
      <c r="J779" s="529" t="str">
        <f ca="1">OFFSET('Séries-Speed100'!$A$11,B767,25)</f>
        <v/>
      </c>
      <c r="K779" s="293"/>
      <c r="M779" s="521"/>
      <c r="N779" s="291"/>
      <c r="O779" s="931"/>
      <c r="P779" s="931"/>
      <c r="Q779" s="933"/>
      <c r="R779" s="514" t="s">
        <v>272</v>
      </c>
      <c r="S779" s="528" t="str">
        <f ca="1">OFFSET('Séries-Speed100'!$A$11,N767,22)</f>
        <v/>
      </c>
      <c r="T779" s="529" t="str">
        <f ca="1">OFFSET('Séries-Speed100'!$A$11,N767,23)</f>
        <v/>
      </c>
      <c r="U779" s="528" t="str">
        <f ca="1">OFFSET('Séries-Speed100'!$A$11,N767,24)</f>
        <v/>
      </c>
      <c r="V779" s="529" t="str">
        <f ca="1">OFFSET('Séries-Speed100'!$A$11,N767,25)</f>
        <v/>
      </c>
      <c r="W779" s="293"/>
    </row>
    <row r="780" spans="1:23" x14ac:dyDescent="0.25">
      <c r="A780" s="138" t="str">
        <f>IF(COUNT('Séries-Speed100'!$A$11:$A$50)&gt;'Etiquette Speed100'!N767,"X","")</f>
        <v/>
      </c>
      <c r="B780" s="291"/>
      <c r="C780" s="945"/>
      <c r="D780" s="945"/>
      <c r="E780" s="945"/>
      <c r="F780" s="945"/>
      <c r="G780" s="945"/>
      <c r="H780" s="945"/>
      <c r="I780" s="945"/>
      <c r="J780" s="945"/>
      <c r="K780" s="293"/>
      <c r="M780" s="521"/>
      <c r="N780" s="291"/>
      <c r="O780" s="945"/>
      <c r="P780" s="945"/>
      <c r="Q780" s="945"/>
      <c r="R780" s="945"/>
      <c r="S780" s="945"/>
      <c r="T780" s="945"/>
      <c r="U780" s="945"/>
      <c r="V780" s="945"/>
      <c r="W780" s="293"/>
    </row>
    <row r="781" spans="1:23" ht="18.75" x14ac:dyDescent="0.3">
      <c r="A781" s="138" t="str">
        <f>IF(COUNT('Séries-Speed100'!$A$11:$A$50)&gt;'Etiquette Speed100'!N767,"X","")</f>
        <v/>
      </c>
      <c r="B781" s="291"/>
      <c r="C781" s="946" t="s">
        <v>259</v>
      </c>
      <c r="D781" s="946"/>
      <c r="E781" s="946"/>
      <c r="F781" s="946"/>
      <c r="G781" s="946"/>
      <c r="H781" s="946"/>
      <c r="I781" s="946"/>
      <c r="J781" s="946"/>
      <c r="K781" s="293"/>
      <c r="M781" s="521"/>
      <c r="N781" s="291"/>
      <c r="O781" s="946" t="s">
        <v>259</v>
      </c>
      <c r="P781" s="946"/>
      <c r="Q781" s="946"/>
      <c r="R781" s="946"/>
      <c r="S781" s="946"/>
      <c r="T781" s="946"/>
      <c r="U781" s="946"/>
      <c r="V781" s="946"/>
      <c r="W781" s="293"/>
    </row>
    <row r="782" spans="1:23" ht="15.75" thickBot="1" x14ac:dyDescent="0.3">
      <c r="A782" s="138" t="str">
        <f>IF(COUNT('Séries-Speed100'!$A$11:$A$50)&gt;'Etiquette Speed100'!N767,"X","")</f>
        <v/>
      </c>
      <c r="B782" s="291"/>
      <c r="C782" s="945"/>
      <c r="D782" s="945"/>
      <c r="E782" s="945"/>
      <c r="F782" s="945"/>
      <c r="G782" s="945"/>
      <c r="H782" s="945"/>
      <c r="I782" s="945"/>
      <c r="J782" s="945"/>
      <c r="K782" s="293"/>
      <c r="M782" s="521"/>
      <c r="N782" s="291"/>
      <c r="O782" s="945"/>
      <c r="P782" s="945"/>
      <c r="Q782" s="945"/>
      <c r="R782" s="945"/>
      <c r="S782" s="945"/>
      <c r="T782" s="945"/>
      <c r="U782" s="945"/>
      <c r="V782" s="945"/>
      <c r="W782" s="293"/>
    </row>
    <row r="783" spans="1:23" x14ac:dyDescent="0.25">
      <c r="A783" s="138" t="str">
        <f>IF(COUNT('Séries-Speed100'!$A$11:$A$50)&gt;'Etiquette Speed100'!N767,"X","")</f>
        <v/>
      </c>
      <c r="B783" s="291"/>
      <c r="C783" s="976" t="s">
        <v>260</v>
      </c>
      <c r="D783" s="977"/>
      <c r="E783" s="959"/>
      <c r="F783" s="959"/>
      <c r="G783" s="959"/>
      <c r="H783" s="959"/>
      <c r="I783" s="959"/>
      <c r="J783" s="960"/>
      <c r="K783" s="293"/>
      <c r="M783" s="521"/>
      <c r="N783" s="291"/>
      <c r="O783" s="976" t="s">
        <v>260</v>
      </c>
      <c r="P783" s="977"/>
      <c r="Q783" s="959"/>
      <c r="R783" s="959"/>
      <c r="S783" s="959"/>
      <c r="T783" s="959"/>
      <c r="U783" s="959"/>
      <c r="V783" s="960"/>
      <c r="W783" s="293"/>
    </row>
    <row r="784" spans="1:23" x14ac:dyDescent="0.25">
      <c r="A784" s="138" t="str">
        <f>IF(COUNT('Séries-Speed100'!$A$11:$A$50)&gt;'Etiquette Speed100'!N767,"X","")</f>
        <v/>
      </c>
      <c r="B784" s="291"/>
      <c r="C784" s="971"/>
      <c r="D784" s="972"/>
      <c r="E784" s="949"/>
      <c r="F784" s="949"/>
      <c r="G784" s="949"/>
      <c r="H784" s="949"/>
      <c r="I784" s="949"/>
      <c r="J784" s="950"/>
      <c r="K784" s="293"/>
      <c r="M784" s="521"/>
      <c r="N784" s="291"/>
      <c r="O784" s="971"/>
      <c r="P784" s="972"/>
      <c r="Q784" s="949"/>
      <c r="R784" s="949"/>
      <c r="S784" s="949"/>
      <c r="T784" s="949"/>
      <c r="U784" s="949"/>
      <c r="V784" s="950"/>
      <c r="W784" s="293"/>
    </row>
    <row r="785" spans="1:23" ht="15.75" thickBot="1" x14ac:dyDescent="0.3">
      <c r="A785" s="138" t="str">
        <f>IF(COUNT('Séries-Speed100'!$A$11:$A$50)&gt;'Etiquette Speed100'!N767,"X","")</f>
        <v/>
      </c>
      <c r="B785" s="291"/>
      <c r="C785" s="292"/>
      <c r="D785" s="292"/>
      <c r="E785" s="292"/>
      <c r="F785" s="292"/>
      <c r="G785" s="292"/>
      <c r="H785" s="292"/>
      <c r="I785" s="292"/>
      <c r="J785" s="292"/>
      <c r="K785" s="293"/>
      <c r="M785" s="521"/>
      <c r="N785" s="291"/>
      <c r="O785" s="292"/>
      <c r="P785" s="292"/>
      <c r="Q785" s="292"/>
      <c r="R785" s="292"/>
      <c r="S785" s="292"/>
      <c r="T785" s="292"/>
      <c r="U785" s="292"/>
      <c r="V785" s="292"/>
      <c r="W785" s="293"/>
    </row>
    <row r="786" spans="1:23" ht="15" customHeight="1" x14ac:dyDescent="0.25">
      <c r="A786" s="138" t="str">
        <f>IF(COUNT('Séries-Speed100'!$A$11:$A$50)&gt;'Etiquette Speed100'!N767,"X","")</f>
        <v/>
      </c>
      <c r="B786" s="291"/>
      <c r="C786" s="894" t="s">
        <v>132</v>
      </c>
      <c r="D786" s="880" t="s">
        <v>133</v>
      </c>
      <c r="E786" s="871"/>
      <c r="F786" s="871"/>
      <c r="G786" s="871"/>
      <c r="H786" s="871"/>
      <c r="I786" s="959"/>
      <c r="J786" s="960"/>
      <c r="K786" s="293"/>
      <c r="M786" s="521"/>
      <c r="N786" s="291"/>
      <c r="O786" s="894" t="s">
        <v>132</v>
      </c>
      <c r="P786" s="880" t="s">
        <v>133</v>
      </c>
      <c r="Q786" s="871"/>
      <c r="R786" s="871"/>
      <c r="S786" s="871"/>
      <c r="T786" s="871"/>
      <c r="U786" s="959"/>
      <c r="V786" s="960"/>
      <c r="W786" s="293"/>
    </row>
    <row r="787" spans="1:23" x14ac:dyDescent="0.25">
      <c r="A787" s="138" t="str">
        <f>IF(COUNT('Séries-Speed100'!$A$11:$A$50)&gt;'Etiquette Speed100'!N767,"X","")</f>
        <v/>
      </c>
      <c r="B787" s="291"/>
      <c r="C787" s="895"/>
      <c r="D787" s="859" t="s">
        <v>134</v>
      </c>
      <c r="E787" s="864"/>
      <c r="F787" s="864"/>
      <c r="G787" s="864"/>
      <c r="H787" s="864"/>
      <c r="I787" s="949"/>
      <c r="J787" s="950"/>
      <c r="K787" s="293"/>
      <c r="M787" s="521"/>
      <c r="N787" s="291"/>
      <c r="O787" s="895"/>
      <c r="P787" s="859" t="s">
        <v>134</v>
      </c>
      <c r="Q787" s="864"/>
      <c r="R787" s="864"/>
      <c r="S787" s="864"/>
      <c r="T787" s="864"/>
      <c r="U787" s="949"/>
      <c r="V787" s="950"/>
      <c r="W787" s="293"/>
    </row>
    <row r="788" spans="1:23" x14ac:dyDescent="0.25">
      <c r="A788" s="138" t="str">
        <f>IF(COUNT('Séries-Speed100'!$A$11:$A$50)&gt;'Etiquette Speed100'!N767,"X","")</f>
        <v/>
      </c>
      <c r="B788" s="291"/>
      <c r="C788" s="895"/>
      <c r="D788" s="859" t="s">
        <v>135</v>
      </c>
      <c r="E788" s="864"/>
      <c r="F788" s="864"/>
      <c r="G788" s="864"/>
      <c r="H788" s="864"/>
      <c r="I788" s="949"/>
      <c r="J788" s="950"/>
      <c r="K788" s="293"/>
      <c r="M788" s="521"/>
      <c r="N788" s="291"/>
      <c r="O788" s="895"/>
      <c r="P788" s="859" t="s">
        <v>135</v>
      </c>
      <c r="Q788" s="864"/>
      <c r="R788" s="864"/>
      <c r="S788" s="864"/>
      <c r="T788" s="864"/>
      <c r="U788" s="949"/>
      <c r="V788" s="950"/>
      <c r="W788" s="293"/>
    </row>
    <row r="789" spans="1:23" x14ac:dyDescent="0.25">
      <c r="A789" s="138" t="str">
        <f>IF(COUNT('Séries-Speed100'!$A$11:$A$50)&gt;'Etiquette Speed100'!N767,"X","")</f>
        <v/>
      </c>
      <c r="B789" s="291"/>
      <c r="C789" s="895"/>
      <c r="D789" s="859" t="s">
        <v>136</v>
      </c>
      <c r="E789" s="864"/>
      <c r="F789" s="864"/>
      <c r="G789" s="864"/>
      <c r="H789" s="864"/>
      <c r="I789" s="949"/>
      <c r="J789" s="950"/>
      <c r="K789" s="293"/>
      <c r="M789" s="521"/>
      <c r="N789" s="291"/>
      <c r="O789" s="895"/>
      <c r="P789" s="859" t="s">
        <v>136</v>
      </c>
      <c r="Q789" s="864"/>
      <c r="R789" s="864"/>
      <c r="S789" s="864"/>
      <c r="T789" s="864"/>
      <c r="U789" s="949"/>
      <c r="V789" s="950"/>
      <c r="W789" s="293"/>
    </row>
    <row r="790" spans="1:23" x14ac:dyDescent="0.25">
      <c r="A790" s="138" t="str">
        <f>IF(COUNT('Séries-Speed100'!$A$11:$A$50)&gt;'Etiquette Speed100'!N767,"X","")</f>
        <v/>
      </c>
      <c r="B790" s="291"/>
      <c r="C790" s="895"/>
      <c r="D790" s="859" t="s">
        <v>137</v>
      </c>
      <c r="E790" s="864"/>
      <c r="F790" s="864"/>
      <c r="G790" s="864"/>
      <c r="H790" s="864"/>
      <c r="I790" s="949"/>
      <c r="J790" s="950"/>
      <c r="K790" s="293"/>
      <c r="M790" s="521"/>
      <c r="N790" s="291"/>
      <c r="O790" s="895"/>
      <c r="P790" s="859" t="s">
        <v>137</v>
      </c>
      <c r="Q790" s="864"/>
      <c r="R790" s="864"/>
      <c r="S790" s="864"/>
      <c r="T790" s="864"/>
      <c r="U790" s="949"/>
      <c r="V790" s="950"/>
      <c r="W790" s="293"/>
    </row>
    <row r="791" spans="1:23" x14ac:dyDescent="0.25">
      <c r="A791" s="138" t="str">
        <f>IF(COUNT('Séries-Speed100'!$A$11:$A$50)&gt;'Etiquette Speed100'!N767,"X","")</f>
        <v/>
      </c>
      <c r="B791" s="291"/>
      <c r="C791" s="895"/>
      <c r="D791" s="967" t="s">
        <v>138</v>
      </c>
      <c r="E791" s="968"/>
      <c r="F791" s="968"/>
      <c r="G791" s="968"/>
      <c r="H791" s="968"/>
      <c r="I791" s="949"/>
      <c r="J791" s="950"/>
      <c r="K791" s="293"/>
      <c r="M791" s="521"/>
      <c r="N791" s="291"/>
      <c r="O791" s="895"/>
      <c r="P791" s="967" t="s">
        <v>138</v>
      </c>
      <c r="Q791" s="968"/>
      <c r="R791" s="968"/>
      <c r="S791" s="968"/>
      <c r="T791" s="968"/>
      <c r="U791" s="949"/>
      <c r="V791" s="950"/>
      <c r="W791" s="293"/>
    </row>
    <row r="792" spans="1:23" ht="15" customHeight="1" thickBot="1" x14ac:dyDescent="0.3">
      <c r="A792" s="138" t="str">
        <f>IF(COUNT('Séries-Speed100'!$A$11:$A$50)&gt;'Etiquette Speed100'!N767,"X","")</f>
        <v/>
      </c>
      <c r="B792" s="291"/>
      <c r="C792" s="896"/>
      <c r="D792" s="1055" t="s">
        <v>274</v>
      </c>
      <c r="E792" s="1056"/>
      <c r="F792" s="1056"/>
      <c r="G792" s="1056"/>
      <c r="H792" s="967"/>
      <c r="I792" s="1057"/>
      <c r="J792" s="1058"/>
      <c r="K792" s="293"/>
      <c r="M792" s="521"/>
      <c r="N792" s="291"/>
      <c r="O792" s="896"/>
      <c r="P792" s="1055" t="s">
        <v>274</v>
      </c>
      <c r="Q792" s="1056"/>
      <c r="R792" s="1056"/>
      <c r="S792" s="1056"/>
      <c r="T792" s="967"/>
      <c r="U792" s="1057"/>
      <c r="V792" s="1058"/>
      <c r="W792" s="293"/>
    </row>
    <row r="793" spans="1:23" x14ac:dyDescent="0.25">
      <c r="A793" s="138" t="str">
        <f>IF(COUNT('Séries-Speed100'!$A$11:$A$50)&gt;'Etiquette Speed100'!N767,"X","")</f>
        <v/>
      </c>
      <c r="B793" s="291"/>
      <c r="C793" s="894" t="s">
        <v>145</v>
      </c>
      <c r="D793" s="1053" t="s">
        <v>146</v>
      </c>
      <c r="E793" s="1054"/>
      <c r="F793" s="1054"/>
      <c r="G793" s="1054"/>
      <c r="H793" s="1054"/>
      <c r="I793" s="959"/>
      <c r="J793" s="960"/>
      <c r="K793" s="293"/>
      <c r="M793" s="521"/>
      <c r="N793" s="291"/>
      <c r="O793" s="894" t="s">
        <v>145</v>
      </c>
      <c r="P793" s="1053" t="s">
        <v>146</v>
      </c>
      <c r="Q793" s="1054"/>
      <c r="R793" s="1054"/>
      <c r="S793" s="1054"/>
      <c r="T793" s="1054"/>
      <c r="U793" s="959"/>
      <c r="V793" s="960"/>
      <c r="W793" s="293"/>
    </row>
    <row r="794" spans="1:23" x14ac:dyDescent="0.25">
      <c r="A794" s="138" t="str">
        <f>IF(COUNT('Séries-Speed100'!$A$11:$A$50)&gt;'Etiquette Speed100'!N767,"X","")</f>
        <v/>
      </c>
      <c r="B794" s="291"/>
      <c r="C794" s="895"/>
      <c r="D794" s="1048" t="s">
        <v>147</v>
      </c>
      <c r="E794" s="1049"/>
      <c r="F794" s="1049"/>
      <c r="G794" s="1049"/>
      <c r="H794" s="1050"/>
      <c r="I794" s="949"/>
      <c r="J794" s="950"/>
      <c r="K794" s="293"/>
      <c r="M794" s="521"/>
      <c r="N794" s="291"/>
      <c r="O794" s="895"/>
      <c r="P794" s="1048" t="s">
        <v>147</v>
      </c>
      <c r="Q794" s="1049"/>
      <c r="R794" s="1049"/>
      <c r="S794" s="1049"/>
      <c r="T794" s="1050"/>
      <c r="U794" s="949"/>
      <c r="V794" s="950"/>
      <c r="W794" s="293"/>
    </row>
    <row r="795" spans="1:23" x14ac:dyDescent="0.25">
      <c r="A795" s="138" t="str">
        <f>IF(COUNT('Séries-Speed100'!$A$11:$A$50)&gt;'Etiquette Speed100'!N767,"X","")</f>
        <v/>
      </c>
      <c r="B795" s="291"/>
      <c r="C795" s="895"/>
      <c r="D795" s="1048" t="s">
        <v>148</v>
      </c>
      <c r="E795" s="1049"/>
      <c r="F795" s="1049"/>
      <c r="G795" s="1049"/>
      <c r="H795" s="1050"/>
      <c r="I795" s="949"/>
      <c r="J795" s="950"/>
      <c r="K795" s="293"/>
      <c r="M795" s="521"/>
      <c r="N795" s="291"/>
      <c r="O795" s="895"/>
      <c r="P795" s="1048" t="s">
        <v>148</v>
      </c>
      <c r="Q795" s="1049"/>
      <c r="R795" s="1049"/>
      <c r="S795" s="1049"/>
      <c r="T795" s="1050"/>
      <c r="U795" s="949"/>
      <c r="V795" s="950"/>
      <c r="W795" s="293"/>
    </row>
    <row r="796" spans="1:23" x14ac:dyDescent="0.25">
      <c r="A796" s="138" t="str">
        <f>IF(COUNT('Séries-Speed100'!$A$11:$A$50)&gt;'Etiquette Speed100'!N767,"X","")</f>
        <v/>
      </c>
      <c r="B796" s="291"/>
      <c r="C796" s="895"/>
      <c r="D796" s="1048" t="s">
        <v>149</v>
      </c>
      <c r="E796" s="1049"/>
      <c r="F796" s="1049"/>
      <c r="G796" s="1049"/>
      <c r="H796" s="1050"/>
      <c r="I796" s="949"/>
      <c r="J796" s="950"/>
      <c r="K796" s="293"/>
      <c r="M796" s="521"/>
      <c r="N796" s="291"/>
      <c r="O796" s="895"/>
      <c r="P796" s="1048" t="s">
        <v>149</v>
      </c>
      <c r="Q796" s="1049"/>
      <c r="R796" s="1049"/>
      <c r="S796" s="1049"/>
      <c r="T796" s="1050"/>
      <c r="U796" s="949"/>
      <c r="V796" s="950"/>
      <c r="W796" s="293"/>
    </row>
    <row r="797" spans="1:23" x14ac:dyDescent="0.25">
      <c r="A797" s="138" t="str">
        <f>IF(COUNT('Séries-Speed100'!$A$11:$A$50)&gt;'Etiquette Speed100'!N767,"X","")</f>
        <v/>
      </c>
      <c r="B797" s="291"/>
      <c r="C797" s="895"/>
      <c r="D797" s="1048" t="s">
        <v>150</v>
      </c>
      <c r="E797" s="1049"/>
      <c r="F797" s="1049"/>
      <c r="G797" s="1049"/>
      <c r="H797" s="1050"/>
      <c r="I797" s="949"/>
      <c r="J797" s="950"/>
      <c r="K797" s="293"/>
      <c r="M797" s="521"/>
      <c r="N797" s="291"/>
      <c r="O797" s="895"/>
      <c r="P797" s="1048" t="s">
        <v>150</v>
      </c>
      <c r="Q797" s="1049"/>
      <c r="R797" s="1049"/>
      <c r="S797" s="1049"/>
      <c r="T797" s="1050"/>
      <c r="U797" s="949"/>
      <c r="V797" s="950"/>
      <c r="W797" s="293"/>
    </row>
    <row r="798" spans="1:23" x14ac:dyDescent="0.25">
      <c r="A798" s="138" t="str">
        <f>IF(COUNT('Séries-Speed100'!$A$11:$A$50)&gt;'Etiquette Speed100'!N767,"X","")</f>
        <v/>
      </c>
      <c r="B798" s="291"/>
      <c r="C798" s="895"/>
      <c r="D798" s="1048" t="s">
        <v>151</v>
      </c>
      <c r="E798" s="1049"/>
      <c r="F798" s="1049"/>
      <c r="G798" s="1049"/>
      <c r="H798" s="1050"/>
      <c r="I798" s="949"/>
      <c r="J798" s="950"/>
      <c r="K798" s="293"/>
      <c r="M798" s="521"/>
      <c r="N798" s="291"/>
      <c r="O798" s="895"/>
      <c r="P798" s="1048" t="s">
        <v>151</v>
      </c>
      <c r="Q798" s="1049"/>
      <c r="R798" s="1049"/>
      <c r="S798" s="1049"/>
      <c r="T798" s="1050"/>
      <c r="U798" s="949"/>
      <c r="V798" s="950"/>
      <c r="W798" s="293"/>
    </row>
    <row r="799" spans="1:23" ht="15" customHeight="1" thickBot="1" x14ac:dyDescent="0.3">
      <c r="A799" s="138" t="str">
        <f>IF(COUNT('Séries-Speed100'!$A$11:$A$50)&gt;'Etiquette Speed100'!N767,"X","")</f>
        <v/>
      </c>
      <c r="B799" s="291"/>
      <c r="C799" s="896"/>
      <c r="D799" s="1045" t="s">
        <v>152</v>
      </c>
      <c r="E799" s="1046"/>
      <c r="F799" s="1046"/>
      <c r="G799" s="1046"/>
      <c r="H799" s="1047"/>
      <c r="I799" s="954"/>
      <c r="J799" s="955"/>
      <c r="K799" s="293"/>
      <c r="M799" s="521"/>
      <c r="N799" s="291"/>
      <c r="O799" s="896"/>
      <c r="P799" s="1045" t="s">
        <v>152</v>
      </c>
      <c r="Q799" s="1046"/>
      <c r="R799" s="1046"/>
      <c r="S799" s="1046"/>
      <c r="T799" s="1047"/>
      <c r="U799" s="954"/>
      <c r="V799" s="955"/>
      <c r="W799" s="293"/>
    </row>
    <row r="800" spans="1:23" ht="15" customHeight="1" x14ac:dyDescent="0.25">
      <c r="A800" s="138" t="str">
        <f>IF(COUNT('Séries-Speed100'!$A$11:$A$50)&gt;'Etiquette Speed100'!N767,"X","")</f>
        <v/>
      </c>
      <c r="B800" s="291"/>
      <c r="C800" s="894" t="s">
        <v>126</v>
      </c>
      <c r="D800" s="1051" t="s">
        <v>128</v>
      </c>
      <c r="E800" s="1052"/>
      <c r="F800" s="963"/>
      <c r="G800" s="278" t="s">
        <v>266</v>
      </c>
      <c r="H800" s="278"/>
      <c r="I800" s="965"/>
      <c r="J800" s="966"/>
      <c r="K800" s="293"/>
      <c r="M800" s="521"/>
      <c r="N800" s="291"/>
      <c r="O800" s="894" t="s">
        <v>126</v>
      </c>
      <c r="P800" s="1051" t="s">
        <v>128</v>
      </c>
      <c r="Q800" s="1052"/>
      <c r="R800" s="963"/>
      <c r="S800" s="278" t="s">
        <v>266</v>
      </c>
      <c r="T800" s="278"/>
      <c r="U800" s="965"/>
      <c r="V800" s="966"/>
      <c r="W800" s="293"/>
    </row>
    <row r="801" spans="1:23" x14ac:dyDescent="0.25">
      <c r="A801" s="138" t="str">
        <f>IF(COUNT('Séries-Speed100'!$A$11:$A$50)&gt;'Etiquette Speed100'!N767,"X","")</f>
        <v/>
      </c>
      <c r="B801" s="291"/>
      <c r="C801" s="895"/>
      <c r="D801" s="857" t="s">
        <v>264</v>
      </c>
      <c r="E801" s="858"/>
      <c r="F801" s="859"/>
      <c r="G801" s="110" t="s">
        <v>265</v>
      </c>
      <c r="H801" s="110"/>
      <c r="I801" s="949"/>
      <c r="J801" s="950"/>
      <c r="K801" s="293"/>
      <c r="M801" s="521"/>
      <c r="N801" s="291"/>
      <c r="O801" s="895"/>
      <c r="P801" s="857" t="s">
        <v>264</v>
      </c>
      <c r="Q801" s="858"/>
      <c r="R801" s="859"/>
      <c r="S801" s="110" t="s">
        <v>265</v>
      </c>
      <c r="T801" s="110"/>
      <c r="U801" s="949"/>
      <c r="V801" s="950"/>
      <c r="W801" s="293"/>
    </row>
    <row r="802" spans="1:23" ht="15.75" thickBot="1" x14ac:dyDescent="0.3">
      <c r="A802" s="138" t="str">
        <f>IF(COUNT('Séries-Speed100'!$A$11:$A$50)&gt;'Etiquette Speed100'!N767,"X","")</f>
        <v/>
      </c>
      <c r="B802" s="291"/>
      <c r="C802" s="896"/>
      <c r="D802" s="512" t="s">
        <v>268</v>
      </c>
      <c r="E802" s="517"/>
      <c r="F802" s="517"/>
      <c r="G802" s="3" t="s">
        <v>164</v>
      </c>
      <c r="H802" s="3"/>
      <c r="I802" s="954"/>
      <c r="J802" s="955"/>
      <c r="K802" s="293"/>
      <c r="M802" s="521"/>
      <c r="N802" s="291"/>
      <c r="O802" s="896"/>
      <c r="P802" s="512" t="s">
        <v>268</v>
      </c>
      <c r="Q802" s="517"/>
      <c r="R802" s="517"/>
      <c r="S802" s="3" t="s">
        <v>164</v>
      </c>
      <c r="T802" s="3"/>
      <c r="U802" s="954"/>
      <c r="V802" s="955"/>
      <c r="W802" s="293"/>
    </row>
    <row r="803" spans="1:23" ht="15.75" thickBot="1" x14ac:dyDescent="0.3">
      <c r="A803" s="138" t="str">
        <f>IF(COUNT('Séries-Speed100'!$A$11:$A$50)&gt;'Etiquette Speed100'!N767,"X","")</f>
        <v/>
      </c>
      <c r="B803" s="291"/>
      <c r="C803" s="292"/>
      <c r="D803" s="292"/>
      <c r="E803" s="292"/>
      <c r="F803" s="292"/>
      <c r="G803" s="292"/>
      <c r="H803" s="292"/>
      <c r="I803" s="292"/>
      <c r="J803" s="292"/>
      <c r="K803" s="293"/>
      <c r="M803" s="521"/>
      <c r="N803" s="291"/>
      <c r="O803" s="292"/>
      <c r="P803" s="292"/>
      <c r="Q803" s="292"/>
      <c r="R803" s="292"/>
      <c r="S803" s="292"/>
      <c r="T803" s="292"/>
      <c r="U803" s="292"/>
      <c r="V803" s="292"/>
      <c r="W803" s="293"/>
    </row>
    <row r="804" spans="1:23" ht="18.75" x14ac:dyDescent="0.3">
      <c r="A804" s="138" t="str">
        <f>IF(COUNT('Séries-Speed100'!$A$11:$A$50)&gt;'Etiquette Speed100'!N767,"X","")</f>
        <v/>
      </c>
      <c r="B804" s="291"/>
      <c r="C804" s="901" t="s">
        <v>269</v>
      </c>
      <c r="D804" s="902"/>
      <c r="E804" s="902"/>
      <c r="F804" s="902"/>
      <c r="G804" s="902"/>
      <c r="H804" s="902"/>
      <c r="I804" s="902"/>
      <c r="J804" s="903"/>
      <c r="K804" s="293"/>
      <c r="M804" s="521"/>
      <c r="N804" s="291"/>
      <c r="O804" s="901" t="s">
        <v>269</v>
      </c>
      <c r="P804" s="902"/>
      <c r="Q804" s="902"/>
      <c r="R804" s="902"/>
      <c r="S804" s="902"/>
      <c r="T804" s="902"/>
      <c r="U804" s="902"/>
      <c r="V804" s="903"/>
      <c r="W804" s="293"/>
    </row>
    <row r="805" spans="1:23" x14ac:dyDescent="0.25">
      <c r="A805" s="138" t="str">
        <f>IF(COUNT('Séries-Speed100'!$A$11:$A$50)&gt;'Etiquette Speed100'!N767,"X","")</f>
        <v/>
      </c>
      <c r="B805" s="291"/>
      <c r="C805" s="904"/>
      <c r="D805" s="905"/>
      <c r="E805" s="905"/>
      <c r="F805" s="905"/>
      <c r="G805" s="905"/>
      <c r="H805" s="905"/>
      <c r="I805" s="905"/>
      <c r="J805" s="906"/>
      <c r="K805" s="293"/>
      <c r="M805" s="521"/>
      <c r="N805" s="291"/>
      <c r="O805" s="904"/>
      <c r="P805" s="905"/>
      <c r="Q805" s="905"/>
      <c r="R805" s="905"/>
      <c r="S805" s="905"/>
      <c r="T805" s="905"/>
      <c r="U805" s="905"/>
      <c r="V805" s="906"/>
      <c r="W805" s="293"/>
    </row>
    <row r="806" spans="1:23" x14ac:dyDescent="0.25">
      <c r="A806" s="138" t="str">
        <f>IF(COUNT('Séries-Speed100'!$A$11:$A$50)&gt;'Etiquette Speed100'!N767,"X","")</f>
        <v/>
      </c>
      <c r="B806" s="291"/>
      <c r="C806" s="907"/>
      <c r="D806" s="908"/>
      <c r="E806" s="908"/>
      <c r="F806" s="908"/>
      <c r="G806" s="908"/>
      <c r="H806" s="908"/>
      <c r="I806" s="908"/>
      <c r="J806" s="909"/>
      <c r="K806" s="293"/>
      <c r="M806" s="521"/>
      <c r="N806" s="291"/>
      <c r="O806" s="907"/>
      <c r="P806" s="908"/>
      <c r="Q806" s="908"/>
      <c r="R806" s="908"/>
      <c r="S806" s="908"/>
      <c r="T806" s="908"/>
      <c r="U806" s="908"/>
      <c r="V806" s="909"/>
      <c r="W806" s="293"/>
    </row>
    <row r="807" spans="1:23" x14ac:dyDescent="0.25">
      <c r="A807" s="138" t="str">
        <f>IF(COUNT('Séries-Speed100'!$A$11:$A$50)&gt;'Etiquette Speed100'!N767,"X","")</f>
        <v/>
      </c>
      <c r="B807" s="291"/>
      <c r="C807" s="907"/>
      <c r="D807" s="908"/>
      <c r="E807" s="908"/>
      <c r="F807" s="908"/>
      <c r="G807" s="908"/>
      <c r="H807" s="908"/>
      <c r="I807" s="908"/>
      <c r="J807" s="909"/>
      <c r="K807" s="293"/>
      <c r="M807" s="521"/>
      <c r="N807" s="291"/>
      <c r="O807" s="907"/>
      <c r="P807" s="908"/>
      <c r="Q807" s="908"/>
      <c r="R807" s="908"/>
      <c r="S807" s="908"/>
      <c r="T807" s="908"/>
      <c r="U807" s="908"/>
      <c r="V807" s="909"/>
      <c r="W807" s="293"/>
    </row>
    <row r="808" spans="1:23" ht="15.75" thickBot="1" x14ac:dyDescent="0.3">
      <c r="A808" s="138" t="str">
        <f>IF(COUNT('Séries-Speed100'!$A$11:$A$50)&gt;'Etiquette Speed100'!N767,"X","")</f>
        <v/>
      </c>
      <c r="B808" s="291"/>
      <c r="C808" s="910"/>
      <c r="D808" s="911"/>
      <c r="E808" s="911"/>
      <c r="F808" s="911"/>
      <c r="G808" s="911"/>
      <c r="H808" s="911"/>
      <c r="I808" s="911"/>
      <c r="J808" s="912"/>
      <c r="K808" s="293"/>
      <c r="M808" s="521"/>
      <c r="N808" s="291"/>
      <c r="O808" s="910"/>
      <c r="P808" s="911"/>
      <c r="Q808" s="911"/>
      <c r="R808" s="911"/>
      <c r="S808" s="911"/>
      <c r="T808" s="911"/>
      <c r="U808" s="911"/>
      <c r="V808" s="912"/>
      <c r="W808" s="293"/>
    </row>
    <row r="809" spans="1:23" ht="15.75" thickBot="1" x14ac:dyDescent="0.3">
      <c r="A809" s="138" t="str">
        <f>IF(COUNT('Séries-Speed100'!$A$11:$A$50)&gt;'Etiquette Speed100'!N767,"X","")</f>
        <v/>
      </c>
      <c r="B809" s="294"/>
      <c r="C809" s="295"/>
      <c r="D809" s="295"/>
      <c r="E809" s="295"/>
      <c r="F809" s="295"/>
      <c r="G809" s="295"/>
      <c r="H809" s="295"/>
      <c r="I809" s="295"/>
      <c r="J809" s="295"/>
      <c r="K809" s="296"/>
      <c r="M809" s="521"/>
      <c r="N809" s="294"/>
      <c r="O809" s="295"/>
      <c r="P809" s="295"/>
      <c r="Q809" s="295"/>
      <c r="R809" s="295"/>
      <c r="S809" s="295"/>
      <c r="T809" s="295"/>
      <c r="U809" s="295"/>
      <c r="V809" s="295"/>
      <c r="W809" s="296"/>
    </row>
    <row r="810" spans="1:23" ht="15" customHeight="1" x14ac:dyDescent="0.25">
      <c r="A810" s="138" t="str">
        <f>IF(COUNT('Séries-Speed100'!$A$11:$A$50)&gt;'Etiquette Speed100'!N767,"X","")</f>
        <v/>
      </c>
      <c r="B810" s="522"/>
      <c r="C810" s="522"/>
      <c r="D810" s="522"/>
      <c r="E810" s="522"/>
      <c r="F810" s="522"/>
      <c r="G810" s="522"/>
      <c r="H810" s="522"/>
      <c r="I810" s="522"/>
      <c r="J810" s="522"/>
      <c r="K810" s="522"/>
      <c r="L810" s="522"/>
      <c r="M810" s="523"/>
      <c r="N810" s="522"/>
      <c r="O810" s="522"/>
      <c r="P810" s="522"/>
      <c r="Q810" s="522"/>
      <c r="R810" s="522"/>
      <c r="S810" s="522"/>
      <c r="T810" s="522"/>
      <c r="U810" s="522"/>
      <c r="V810" s="522"/>
      <c r="W810" s="522"/>
    </row>
    <row r="811" spans="1:23" ht="15" customHeight="1" thickBot="1" x14ac:dyDescent="0.3">
      <c r="A811" s="138" t="str">
        <f>IF(COUNT('Séries-Speed100'!$A$11:$A$50)&gt;'Etiquette Speed100'!N857,"X","")</f>
        <v/>
      </c>
      <c r="M811" s="521"/>
    </row>
    <row r="812" spans="1:23" x14ac:dyDescent="0.25">
      <c r="A812" s="138" t="str">
        <f>IF(COUNT('Séries-Speed100'!$A$11:$A$50)&gt;'Etiquette Speed100'!N857,"X","")</f>
        <v/>
      </c>
      <c r="B812" s="137">
        <f>N767+1</f>
        <v>36</v>
      </c>
      <c r="C812" s="289"/>
      <c r="D812" s="289"/>
      <c r="E812" s="289"/>
      <c r="F812" s="289"/>
      <c r="G812" s="289"/>
      <c r="H812" s="289"/>
      <c r="I812" s="289"/>
      <c r="J812" s="289"/>
      <c r="K812" s="290"/>
      <c r="M812" s="521"/>
      <c r="N812" s="137">
        <f>B812+1</f>
        <v>37</v>
      </c>
      <c r="O812" s="289"/>
      <c r="P812" s="289"/>
      <c r="Q812" s="289"/>
      <c r="R812" s="289"/>
      <c r="S812" s="289"/>
      <c r="T812" s="289"/>
      <c r="U812" s="289"/>
      <c r="V812" s="289"/>
      <c r="W812" s="290"/>
    </row>
    <row r="813" spans="1:23" ht="23.25" x14ac:dyDescent="0.35">
      <c r="A813" s="138" t="str">
        <f>IF(COUNT('Séries-Speed100'!$A$11:$A$50)&gt;'Etiquette Speed100'!N857,"X","")</f>
        <v/>
      </c>
      <c r="B813" s="291"/>
      <c r="C813" s="931" t="s">
        <v>246</v>
      </c>
      <c r="D813" s="931"/>
      <c r="E813" s="953" t="str">
        <f ca="1">OFFSET('Séries-Speed100'!$A$11,B812,13)</f>
        <v/>
      </c>
      <c r="F813" s="953"/>
      <c r="G813" s="953"/>
      <c r="H813" s="953"/>
      <c r="I813" s="953"/>
      <c r="J813" s="953"/>
      <c r="K813" s="293"/>
      <c r="M813" s="521"/>
      <c r="N813" s="291"/>
      <c r="O813" s="931" t="s">
        <v>246</v>
      </c>
      <c r="P813" s="931"/>
      <c r="Q813" s="953" t="str">
        <f ca="1">OFFSET('Séries-Speed100'!$A$11,N812,13)</f>
        <v/>
      </c>
      <c r="R813" s="953"/>
      <c r="S813" s="953"/>
      <c r="T813" s="953"/>
      <c r="U813" s="953"/>
      <c r="V813" s="953"/>
      <c r="W813" s="293"/>
    </row>
    <row r="814" spans="1:23" x14ac:dyDescent="0.25">
      <c r="A814" s="138" t="str">
        <f>IF(COUNT('Séries-Speed100'!$A$11:$A$50)&gt;'Etiquette Speed100'!N857,"X","")</f>
        <v/>
      </c>
      <c r="B814" s="291"/>
      <c r="C814" s="945"/>
      <c r="D814" s="945"/>
      <c r="E814" s="945"/>
      <c r="F814" s="945"/>
      <c r="G814" s="945"/>
      <c r="H814" s="945"/>
      <c r="I814" s="945"/>
      <c r="J814" s="945"/>
      <c r="K814" s="293"/>
      <c r="M814" s="521"/>
      <c r="N814" s="291"/>
      <c r="O814" s="945"/>
      <c r="P814" s="945"/>
      <c r="Q814" s="945"/>
      <c r="R814" s="945"/>
      <c r="S814" s="945"/>
      <c r="T814" s="945"/>
      <c r="U814" s="945"/>
      <c r="V814" s="945"/>
      <c r="W814" s="293"/>
    </row>
    <row r="815" spans="1:23" ht="21" x14ac:dyDescent="0.35">
      <c r="A815" s="138" t="str">
        <f>IF(COUNT('Séries-Speed100'!$A$11:$A$50)&gt;'Etiquette Speed100'!N857,"X","")</f>
        <v/>
      </c>
      <c r="B815" s="291"/>
      <c r="C815" s="931" t="s">
        <v>39</v>
      </c>
      <c r="D815" s="931"/>
      <c r="E815" s="932" t="str">
        <f ca="1">OFFSET('Séries-Speed100'!$A$11,B812,0)</f>
        <v/>
      </c>
      <c r="F815" s="932"/>
      <c r="G815" s="948" t="s">
        <v>67</v>
      </c>
      <c r="H815" s="948"/>
      <c r="I815" s="932" t="str">
        <f ca="1">OFFSET('Séries-Speed100'!$A$11,B812,6)</f>
        <v/>
      </c>
      <c r="J815" s="932"/>
      <c r="K815" s="293"/>
      <c r="M815" s="521"/>
      <c r="N815" s="291"/>
      <c r="O815" s="931" t="s">
        <v>39</v>
      </c>
      <c r="P815" s="931"/>
      <c r="Q815" s="932" t="str">
        <f ca="1">OFFSET('Séries-Speed100'!$A$11,N812,0)</f>
        <v/>
      </c>
      <c r="R815" s="932"/>
      <c r="S815" s="948" t="s">
        <v>67</v>
      </c>
      <c r="T815" s="948"/>
      <c r="U815" s="932" t="str">
        <f ca="1">OFFSET('Séries-Speed100'!$A$11,N812,6)</f>
        <v/>
      </c>
      <c r="V815" s="932"/>
      <c r="W815" s="293"/>
    </row>
    <row r="816" spans="1:23" ht="23.25" x14ac:dyDescent="0.35">
      <c r="A816" s="138" t="str">
        <f>IF(COUNT('Séries-Speed100'!$A$11:$A$50)&gt;'Etiquette Speed100'!N857,"X","")</f>
        <v/>
      </c>
      <c r="B816" s="291"/>
      <c r="C816" s="931" t="s">
        <v>1</v>
      </c>
      <c r="D816" s="931"/>
      <c r="E816" s="953" t="str">
        <f ca="1">OFFSET('Séries-Speed100'!$A$11,B812,9)</f>
        <v/>
      </c>
      <c r="F816" s="953"/>
      <c r="G816" s="948" t="s">
        <v>2</v>
      </c>
      <c r="H816" s="948"/>
      <c r="I816" s="932" t="str">
        <f ca="1">OFFSET('Séries-Speed100'!$A$11,B812,10)</f>
        <v/>
      </c>
      <c r="J816" s="932"/>
      <c r="K816" s="293"/>
      <c r="M816" s="521"/>
      <c r="N816" s="291"/>
      <c r="O816" s="931" t="s">
        <v>1</v>
      </c>
      <c r="P816" s="931"/>
      <c r="Q816" s="953" t="str">
        <f ca="1">OFFSET('Séries-Speed100'!$A$11,N812,9)</f>
        <v/>
      </c>
      <c r="R816" s="953"/>
      <c r="S816" s="948" t="s">
        <v>2</v>
      </c>
      <c r="T816" s="948"/>
      <c r="U816" s="932" t="str">
        <f ca="1">OFFSET('Séries-Speed100'!$A$11,N812,10)</f>
        <v/>
      </c>
      <c r="V816" s="932"/>
      <c r="W816" s="293"/>
    </row>
    <row r="817" spans="1:23" ht="21" x14ac:dyDescent="0.35">
      <c r="A817" s="138" t="str">
        <f>IF(COUNT('Séries-Speed100'!$A$11:$A$50)&gt;'Etiquette Speed100'!N857,"X","")</f>
        <v/>
      </c>
      <c r="B817" s="291"/>
      <c r="C817" s="520" t="s">
        <v>258</v>
      </c>
      <c r="D817" s="520"/>
      <c r="E817" s="527" t="str">
        <f ca="1">OFFSET('Séries-Speed100'!$A$11,B812,11)</f>
        <v/>
      </c>
      <c r="F817" s="525"/>
      <c r="G817" s="866" t="s">
        <v>270</v>
      </c>
      <c r="H817" s="866"/>
      <c r="I817" s="527" t="str">
        <f ca="1">OFFSET('Séries-Speed100'!$A$11,B812,8)</f>
        <v/>
      </c>
      <c r="J817" s="527"/>
      <c r="K817" s="293"/>
      <c r="M817" s="521"/>
      <c r="N817" s="291"/>
      <c r="O817" s="520" t="s">
        <v>258</v>
      </c>
      <c r="P817" s="520"/>
      <c r="Q817" s="527" t="str">
        <f ca="1">OFFSET('Séries-Speed100'!$A$11,N812,11)</f>
        <v/>
      </c>
      <c r="R817" s="525"/>
      <c r="S817" s="866" t="s">
        <v>270</v>
      </c>
      <c r="T817" s="866"/>
      <c r="U817" s="527" t="str">
        <f ca="1">OFFSET('Séries-Speed100'!$A$11,N812,8)</f>
        <v/>
      </c>
      <c r="V817" s="527"/>
      <c r="W817" s="293"/>
    </row>
    <row r="818" spans="1:23" ht="18.75" x14ac:dyDescent="0.3">
      <c r="A818" s="138" t="str">
        <f>IF(COUNT('Séries-Speed100'!$A$11:$A$50)&gt;'Etiquette Speed100'!N857,"X","")</f>
        <v/>
      </c>
      <c r="B818" s="291"/>
      <c r="C818" s="952" t="s">
        <v>68</v>
      </c>
      <c r="D818" s="952"/>
      <c r="E818" s="866" t="s">
        <v>69</v>
      </c>
      <c r="F818" s="866"/>
      <c r="G818" s="951" t="str">
        <f ca="1">OFFSET('Séries-Speed100'!$A$11,B812,2)</f>
        <v/>
      </c>
      <c r="H818" s="951"/>
      <c r="I818" s="951"/>
      <c r="J818" s="951"/>
      <c r="K818" s="293"/>
      <c r="M818" s="521"/>
      <c r="N818" s="291"/>
      <c r="O818" s="952" t="s">
        <v>68</v>
      </c>
      <c r="P818" s="952"/>
      <c r="Q818" s="866" t="s">
        <v>69</v>
      </c>
      <c r="R818" s="866"/>
      <c r="S818" s="951" t="str">
        <f ca="1">OFFSET('Séries-Speed100'!$A$11,N812,2)</f>
        <v/>
      </c>
      <c r="T818" s="951"/>
      <c r="U818" s="951"/>
      <c r="V818" s="951"/>
      <c r="W818" s="293"/>
    </row>
    <row r="819" spans="1:23" ht="18.75" x14ac:dyDescent="0.3">
      <c r="A819" s="138" t="str">
        <f>IF(COUNT('Séries-Speed100'!$A$11:$A$50)&gt;'Etiquette Speed100'!N857,"X","")</f>
        <v/>
      </c>
      <c r="B819" s="291"/>
      <c r="C819" s="952"/>
      <c r="D819" s="952"/>
      <c r="E819" s="866" t="s">
        <v>70</v>
      </c>
      <c r="F819" s="866"/>
      <c r="G819" s="951" t="str">
        <f ca="1">OFFSET('Séries-Speed100'!$A$11,B812,3)</f>
        <v/>
      </c>
      <c r="H819" s="951"/>
      <c r="I819" s="951"/>
      <c r="J819" s="951"/>
      <c r="K819" s="293"/>
      <c r="M819" s="521"/>
      <c r="N819" s="291"/>
      <c r="O819" s="952"/>
      <c r="P819" s="952"/>
      <c r="Q819" s="866" t="s">
        <v>70</v>
      </c>
      <c r="R819" s="866"/>
      <c r="S819" s="951" t="str">
        <f ca="1">OFFSET('Séries-Speed100'!$A$11,N812,3)</f>
        <v/>
      </c>
      <c r="T819" s="951"/>
      <c r="U819" s="951"/>
      <c r="V819" s="951"/>
      <c r="W819" s="293"/>
    </row>
    <row r="820" spans="1:23" ht="18.75" x14ac:dyDescent="0.3">
      <c r="A820" s="138" t="str">
        <f>IF(COUNT('Séries-Speed100'!$A$11:$A$50)&gt;'Etiquette Speed100'!N857,"X","")</f>
        <v/>
      </c>
      <c r="B820" s="291"/>
      <c r="C820" s="952"/>
      <c r="D820" s="952"/>
      <c r="E820" s="866" t="s">
        <v>257</v>
      </c>
      <c r="F820" s="866"/>
      <c r="G820" s="951" t="str">
        <f ca="1">OFFSET('Séries-Speed100'!$A$11,B812,4)</f>
        <v/>
      </c>
      <c r="H820" s="951"/>
      <c r="I820" s="951"/>
      <c r="J820" s="951"/>
      <c r="K820" s="293"/>
      <c r="M820" s="521"/>
      <c r="N820" s="291"/>
      <c r="O820" s="952"/>
      <c r="P820" s="952"/>
      <c r="Q820" s="866" t="s">
        <v>257</v>
      </c>
      <c r="R820" s="866"/>
      <c r="S820" s="951" t="str">
        <f ca="1">OFFSET('Séries-Speed100'!$A$11,N812,4)</f>
        <v/>
      </c>
      <c r="T820" s="951"/>
      <c r="U820" s="951"/>
      <c r="V820" s="951"/>
      <c r="W820" s="293"/>
    </row>
    <row r="821" spans="1:23" ht="21" x14ac:dyDescent="0.35">
      <c r="A821" s="138" t="str">
        <f>IF(COUNT('Séries-Speed100'!$A$11:$A$50)&gt;'Etiquette Speed100'!N857,"X","")</f>
        <v/>
      </c>
      <c r="B821" s="291"/>
      <c r="C821" s="952"/>
      <c r="D821" s="952"/>
      <c r="E821" s="866" t="s">
        <v>71</v>
      </c>
      <c r="F821" s="866"/>
      <c r="G821" s="947" t="str">
        <f ca="1">OFFSET('Séries-Speed100'!$A$11,B812,5)</f>
        <v/>
      </c>
      <c r="H821" s="947"/>
      <c r="I821" s="947"/>
      <c r="J821" s="947"/>
      <c r="K821" s="293"/>
      <c r="M821" s="521"/>
      <c r="N821" s="291"/>
      <c r="O821" s="952"/>
      <c r="P821" s="952"/>
      <c r="Q821" s="866" t="s">
        <v>71</v>
      </c>
      <c r="R821" s="866"/>
      <c r="S821" s="947" t="str">
        <f ca="1">OFFSET('Séries-Speed100'!$A$11,N812,5)</f>
        <v/>
      </c>
      <c r="T821" s="947"/>
      <c r="U821" s="947"/>
      <c r="V821" s="947"/>
      <c r="W821" s="293"/>
    </row>
    <row r="822" spans="1:23" ht="21" x14ac:dyDescent="0.35">
      <c r="A822" s="138" t="str">
        <f>IF(COUNT('Séries-Speed100'!$A$11:$A$50)&gt;'Etiquette Speed100'!N857,"X","")</f>
        <v/>
      </c>
      <c r="B822" s="291"/>
      <c r="C822" s="931" t="s">
        <v>248</v>
      </c>
      <c r="D822" s="931"/>
      <c r="E822" s="948" t="str">
        <f ca="1">IF(E813="","",IF(OR(E813="DWF",E813="DNF"),"Distance","Temps"))</f>
        <v/>
      </c>
      <c r="F822" s="948"/>
      <c r="G822" s="525" t="str">
        <f ca="1">OFFSET('Séries-Speed100'!$A$11,B812,18)</f>
        <v/>
      </c>
      <c r="H822" s="524" t="str">
        <f ca="1">OFFSET('Séries-Speed100'!$A$11,B812,19)</f>
        <v/>
      </c>
      <c r="I822" s="526" t="str">
        <f ca="1">OFFSET('Séries-Speed100'!$A$11,B812,20)</f>
        <v/>
      </c>
      <c r="J822" s="524" t="str">
        <f ca="1">OFFSET('Séries-Speed100'!$A$11,B812,21)</f>
        <v/>
      </c>
      <c r="K822" s="293"/>
      <c r="M822" s="521"/>
      <c r="N822" s="291"/>
      <c r="O822" s="931" t="s">
        <v>248</v>
      </c>
      <c r="P822" s="931"/>
      <c r="Q822" s="948" t="str">
        <f ca="1">IF(Q813="","",IF(OR(Q813="DWF",Q813="DNF"),"Distance","Temps"))</f>
        <v/>
      </c>
      <c r="R822" s="948"/>
      <c r="S822" s="525" t="str">
        <f ca="1">OFFSET('Séries-Speed100'!$A$11,N812,18)</f>
        <v/>
      </c>
      <c r="T822" s="524" t="str">
        <f ca="1">OFFSET('Séries-Speed100'!$A$11,N812,19)</f>
        <v/>
      </c>
      <c r="U822" s="526" t="str">
        <f ca="1">OFFSET('Séries-Speed100'!$A$11,N812,20)</f>
        <v/>
      </c>
      <c r="V822" s="524" t="str">
        <f ca="1">OFFSET('Séries-Speed100'!$A$11,N812,21)</f>
        <v/>
      </c>
      <c r="W822" s="293"/>
    </row>
    <row r="823" spans="1:23" ht="18.75" x14ac:dyDescent="0.3">
      <c r="A823" s="138" t="str">
        <f>IF(COUNT('Séries-Speed100'!$A$11:$A$50)&gt;'Etiquette Speed100'!N857,"X","")</f>
        <v/>
      </c>
      <c r="B823" s="291"/>
      <c r="C823" s="931"/>
      <c r="D823" s="931"/>
      <c r="E823" s="933" t="s">
        <v>273</v>
      </c>
      <c r="F823" s="514" t="s">
        <v>271</v>
      </c>
      <c r="G823" s="528" t="str">
        <f ca="1">OFFSET('Séries-Speed100'!$A$11,B812,14)</f>
        <v/>
      </c>
      <c r="H823" s="529" t="str">
        <f ca="1">OFFSET('Séries-Speed100'!$A$11,B812,15)</f>
        <v/>
      </c>
      <c r="I823" s="528" t="str">
        <f ca="1">OFFSET('Séries-Speed100'!$A$11,B812,16)</f>
        <v/>
      </c>
      <c r="J823" s="529" t="str">
        <f ca="1">OFFSET('Séries-Speed100'!$A$11,B812,17)</f>
        <v/>
      </c>
      <c r="K823" s="293"/>
      <c r="M823" s="521"/>
      <c r="N823" s="291"/>
      <c r="O823" s="931"/>
      <c r="P823" s="931"/>
      <c r="Q823" s="933" t="s">
        <v>273</v>
      </c>
      <c r="R823" s="514" t="s">
        <v>271</v>
      </c>
      <c r="S823" s="528" t="str">
        <f ca="1">OFFSET('Séries-Speed100'!$A$11,N812,14)</f>
        <v/>
      </c>
      <c r="T823" s="529" t="str">
        <f ca="1">OFFSET('Séries-Speed100'!$A$11,N812,15)</f>
        <v/>
      </c>
      <c r="U823" s="528" t="str">
        <f ca="1">OFFSET('Séries-Speed100'!$A$11,N812,16)</f>
        <v/>
      </c>
      <c r="V823" s="529" t="str">
        <f ca="1">OFFSET('Séries-Speed100'!$A$11,N812,17)</f>
        <v/>
      </c>
      <c r="W823" s="293"/>
    </row>
    <row r="824" spans="1:23" ht="18.75" x14ac:dyDescent="0.3">
      <c r="A824" s="138" t="str">
        <f>IF(COUNT('Séries-Speed100'!$A$11:$A$50)&gt;'Etiquette Speed100'!N857,"X","")</f>
        <v/>
      </c>
      <c r="B824" s="291"/>
      <c r="C824" s="931"/>
      <c r="D824" s="931"/>
      <c r="E824" s="933"/>
      <c r="F824" s="514" t="s">
        <v>272</v>
      </c>
      <c r="G824" s="528" t="str">
        <f ca="1">OFFSET('Séries-Speed100'!$A$11,B812,22)</f>
        <v/>
      </c>
      <c r="H824" s="529" t="str">
        <f ca="1">OFFSET('Séries-Speed100'!$A$11,B812,23)</f>
        <v/>
      </c>
      <c r="I824" s="528" t="str">
        <f ca="1">OFFSET('Séries-Speed100'!$A$11,B812,24)</f>
        <v/>
      </c>
      <c r="J824" s="529" t="str">
        <f ca="1">OFFSET('Séries-Speed100'!$A$11,B812,25)</f>
        <v/>
      </c>
      <c r="K824" s="293"/>
      <c r="M824" s="521"/>
      <c r="N824" s="291"/>
      <c r="O824" s="931"/>
      <c r="P824" s="931"/>
      <c r="Q824" s="933"/>
      <c r="R824" s="514" t="s">
        <v>272</v>
      </c>
      <c r="S824" s="528" t="str">
        <f ca="1">OFFSET('Séries-Speed100'!$A$11,N812,22)</f>
        <v/>
      </c>
      <c r="T824" s="529" t="str">
        <f ca="1">OFFSET('Séries-Speed100'!$A$11,N812,23)</f>
        <v/>
      </c>
      <c r="U824" s="528" t="str">
        <f ca="1">OFFSET('Séries-Speed100'!$A$11,N812,24)</f>
        <v/>
      </c>
      <c r="V824" s="529" t="str">
        <f ca="1">OFFSET('Séries-Speed100'!$A$11,N812,25)</f>
        <v/>
      </c>
      <c r="W824" s="293"/>
    </row>
    <row r="825" spans="1:23" x14ac:dyDescent="0.25">
      <c r="A825" s="138" t="str">
        <f>IF(COUNT('Séries-Speed100'!$A$11:$A$50)&gt;'Etiquette Speed100'!N857,"X","")</f>
        <v/>
      </c>
      <c r="B825" s="291"/>
      <c r="C825" s="945"/>
      <c r="D825" s="945"/>
      <c r="E825" s="945"/>
      <c r="F825" s="945"/>
      <c r="G825" s="945"/>
      <c r="H825" s="945"/>
      <c r="I825" s="945"/>
      <c r="J825" s="945"/>
      <c r="K825" s="293"/>
      <c r="M825" s="521"/>
      <c r="N825" s="291"/>
      <c r="O825" s="945"/>
      <c r="P825" s="945"/>
      <c r="Q825" s="945"/>
      <c r="R825" s="945"/>
      <c r="S825" s="945"/>
      <c r="T825" s="945"/>
      <c r="U825" s="945"/>
      <c r="V825" s="945"/>
      <c r="W825" s="293"/>
    </row>
    <row r="826" spans="1:23" ht="18.75" x14ac:dyDescent="0.3">
      <c r="A826" s="138" t="str">
        <f>IF(COUNT('Séries-Speed100'!$A$11:$A$50)&gt;'Etiquette Speed100'!N857,"X","")</f>
        <v/>
      </c>
      <c r="B826" s="291"/>
      <c r="C826" s="946" t="s">
        <v>259</v>
      </c>
      <c r="D826" s="946"/>
      <c r="E826" s="946"/>
      <c r="F826" s="946"/>
      <c r="G826" s="946"/>
      <c r="H826" s="946"/>
      <c r="I826" s="946"/>
      <c r="J826" s="946"/>
      <c r="K826" s="293"/>
      <c r="M826" s="521"/>
      <c r="N826" s="291"/>
      <c r="O826" s="946" t="s">
        <v>259</v>
      </c>
      <c r="P826" s="946"/>
      <c r="Q826" s="946"/>
      <c r="R826" s="946"/>
      <c r="S826" s="946"/>
      <c r="T826" s="946"/>
      <c r="U826" s="946"/>
      <c r="V826" s="946"/>
      <c r="W826" s="293"/>
    </row>
    <row r="827" spans="1:23" ht="15.75" thickBot="1" x14ac:dyDescent="0.3">
      <c r="A827" s="138" t="str">
        <f>IF(COUNT('Séries-Speed100'!$A$11:$A$50)&gt;'Etiquette Speed100'!N857,"X","")</f>
        <v/>
      </c>
      <c r="B827" s="291"/>
      <c r="C827" s="945"/>
      <c r="D827" s="945"/>
      <c r="E827" s="945"/>
      <c r="F827" s="945"/>
      <c r="G827" s="945"/>
      <c r="H827" s="945"/>
      <c r="I827" s="945"/>
      <c r="J827" s="945"/>
      <c r="K827" s="293"/>
      <c r="M827" s="521"/>
      <c r="N827" s="291"/>
      <c r="O827" s="945"/>
      <c r="P827" s="945"/>
      <c r="Q827" s="945"/>
      <c r="R827" s="945"/>
      <c r="S827" s="945"/>
      <c r="T827" s="945"/>
      <c r="U827" s="945"/>
      <c r="V827" s="945"/>
      <c r="W827" s="293"/>
    </row>
    <row r="828" spans="1:23" x14ac:dyDescent="0.25">
      <c r="A828" s="138" t="str">
        <f>IF(COUNT('Séries-Speed100'!$A$11:$A$50)&gt;'Etiquette Speed100'!N857,"X","")</f>
        <v/>
      </c>
      <c r="B828" s="291"/>
      <c r="C828" s="976" t="s">
        <v>260</v>
      </c>
      <c r="D828" s="977"/>
      <c r="E828" s="959"/>
      <c r="F828" s="959"/>
      <c r="G828" s="959"/>
      <c r="H828" s="959"/>
      <c r="I828" s="959"/>
      <c r="J828" s="960"/>
      <c r="K828" s="293"/>
      <c r="M828" s="521"/>
      <c r="N828" s="291"/>
      <c r="O828" s="976" t="s">
        <v>260</v>
      </c>
      <c r="P828" s="977"/>
      <c r="Q828" s="959"/>
      <c r="R828" s="959"/>
      <c r="S828" s="959"/>
      <c r="T828" s="959"/>
      <c r="U828" s="959"/>
      <c r="V828" s="960"/>
      <c r="W828" s="293"/>
    </row>
    <row r="829" spans="1:23" x14ac:dyDescent="0.25">
      <c r="A829" s="138" t="str">
        <f>IF(COUNT('Séries-Speed100'!$A$11:$A$50)&gt;'Etiquette Speed100'!N857,"X","")</f>
        <v/>
      </c>
      <c r="B829" s="291"/>
      <c r="C829" s="971"/>
      <c r="D829" s="972"/>
      <c r="E829" s="949"/>
      <c r="F829" s="949"/>
      <c r="G829" s="949"/>
      <c r="H829" s="949"/>
      <c r="I829" s="949"/>
      <c r="J829" s="950"/>
      <c r="K829" s="293"/>
      <c r="M829" s="521"/>
      <c r="N829" s="291"/>
      <c r="O829" s="971"/>
      <c r="P829" s="972"/>
      <c r="Q829" s="949"/>
      <c r="R829" s="949"/>
      <c r="S829" s="949"/>
      <c r="T829" s="949"/>
      <c r="U829" s="949"/>
      <c r="V829" s="950"/>
      <c r="W829" s="293"/>
    </row>
    <row r="830" spans="1:23" ht="15.75" thickBot="1" x14ac:dyDescent="0.3">
      <c r="A830" s="138" t="str">
        <f>IF(COUNT('Séries-Speed100'!$A$11:$A$50)&gt;'Etiquette Speed100'!N857,"X","")</f>
        <v/>
      </c>
      <c r="B830" s="291"/>
      <c r="C830" s="292"/>
      <c r="D830" s="292"/>
      <c r="E830" s="292"/>
      <c r="F830" s="292"/>
      <c r="G830" s="292"/>
      <c r="H830" s="292"/>
      <c r="I830" s="292"/>
      <c r="J830" s="292"/>
      <c r="K830" s="293"/>
      <c r="M830" s="521"/>
      <c r="N830" s="291"/>
      <c r="O830" s="292"/>
      <c r="P830" s="292"/>
      <c r="Q830" s="292"/>
      <c r="R830" s="292"/>
      <c r="S830" s="292"/>
      <c r="T830" s="292"/>
      <c r="U830" s="292"/>
      <c r="V830" s="292"/>
      <c r="W830" s="293"/>
    </row>
    <row r="831" spans="1:23" ht="15" customHeight="1" x14ac:dyDescent="0.25">
      <c r="A831" s="138" t="str">
        <f>IF(COUNT('Séries-Speed100'!$A$11:$A$50)&gt;'Etiquette Speed100'!N857,"X","")</f>
        <v/>
      </c>
      <c r="B831" s="291"/>
      <c r="C831" s="894" t="s">
        <v>132</v>
      </c>
      <c r="D831" s="880" t="s">
        <v>133</v>
      </c>
      <c r="E831" s="871"/>
      <c r="F831" s="871"/>
      <c r="G831" s="871"/>
      <c r="H831" s="871"/>
      <c r="I831" s="959"/>
      <c r="J831" s="960"/>
      <c r="K831" s="293"/>
      <c r="M831" s="521"/>
      <c r="N831" s="291"/>
      <c r="O831" s="894" t="s">
        <v>132</v>
      </c>
      <c r="P831" s="880" t="s">
        <v>133</v>
      </c>
      <c r="Q831" s="871"/>
      <c r="R831" s="871"/>
      <c r="S831" s="871"/>
      <c r="T831" s="871"/>
      <c r="U831" s="959"/>
      <c r="V831" s="960"/>
      <c r="W831" s="293"/>
    </row>
    <row r="832" spans="1:23" x14ac:dyDescent="0.25">
      <c r="A832" s="138" t="str">
        <f>IF(COUNT('Séries-Speed100'!$A$11:$A$50)&gt;'Etiquette Speed100'!N857,"X","")</f>
        <v/>
      </c>
      <c r="B832" s="291"/>
      <c r="C832" s="895"/>
      <c r="D832" s="859" t="s">
        <v>134</v>
      </c>
      <c r="E832" s="864"/>
      <c r="F832" s="864"/>
      <c r="G832" s="864"/>
      <c r="H832" s="864"/>
      <c r="I832" s="949"/>
      <c r="J832" s="950"/>
      <c r="K832" s="293"/>
      <c r="M832" s="521"/>
      <c r="N832" s="291"/>
      <c r="O832" s="895"/>
      <c r="P832" s="859" t="s">
        <v>134</v>
      </c>
      <c r="Q832" s="864"/>
      <c r="R832" s="864"/>
      <c r="S832" s="864"/>
      <c r="T832" s="864"/>
      <c r="U832" s="949"/>
      <c r="V832" s="950"/>
      <c r="W832" s="293"/>
    </row>
    <row r="833" spans="1:23" x14ac:dyDescent="0.25">
      <c r="A833" s="138" t="str">
        <f>IF(COUNT('Séries-Speed100'!$A$11:$A$50)&gt;'Etiquette Speed100'!N857,"X","")</f>
        <v/>
      </c>
      <c r="B833" s="291"/>
      <c r="C833" s="895"/>
      <c r="D833" s="859" t="s">
        <v>135</v>
      </c>
      <c r="E833" s="864"/>
      <c r="F833" s="864"/>
      <c r="G833" s="864"/>
      <c r="H833" s="864"/>
      <c r="I833" s="949"/>
      <c r="J833" s="950"/>
      <c r="K833" s="293"/>
      <c r="M833" s="521"/>
      <c r="N833" s="291"/>
      <c r="O833" s="895"/>
      <c r="P833" s="859" t="s">
        <v>135</v>
      </c>
      <c r="Q833" s="864"/>
      <c r="R833" s="864"/>
      <c r="S833" s="864"/>
      <c r="T833" s="864"/>
      <c r="U833" s="949"/>
      <c r="V833" s="950"/>
      <c r="W833" s="293"/>
    </row>
    <row r="834" spans="1:23" x14ac:dyDescent="0.25">
      <c r="A834" s="138" t="str">
        <f>IF(COUNT('Séries-Speed100'!$A$11:$A$50)&gt;'Etiquette Speed100'!N857,"X","")</f>
        <v/>
      </c>
      <c r="B834" s="291"/>
      <c r="C834" s="895"/>
      <c r="D834" s="859" t="s">
        <v>136</v>
      </c>
      <c r="E834" s="864"/>
      <c r="F834" s="864"/>
      <c r="G834" s="864"/>
      <c r="H834" s="864"/>
      <c r="I834" s="949"/>
      <c r="J834" s="950"/>
      <c r="K834" s="293"/>
      <c r="M834" s="521"/>
      <c r="N834" s="291"/>
      <c r="O834" s="895"/>
      <c r="P834" s="859" t="s">
        <v>136</v>
      </c>
      <c r="Q834" s="864"/>
      <c r="R834" s="864"/>
      <c r="S834" s="864"/>
      <c r="T834" s="864"/>
      <c r="U834" s="949"/>
      <c r="V834" s="950"/>
      <c r="W834" s="293"/>
    </row>
    <row r="835" spans="1:23" x14ac:dyDescent="0.25">
      <c r="A835" s="138" t="str">
        <f>IF(COUNT('Séries-Speed100'!$A$11:$A$50)&gt;'Etiquette Speed100'!N857,"X","")</f>
        <v/>
      </c>
      <c r="B835" s="291"/>
      <c r="C835" s="895"/>
      <c r="D835" s="859" t="s">
        <v>137</v>
      </c>
      <c r="E835" s="864"/>
      <c r="F835" s="864"/>
      <c r="G835" s="864"/>
      <c r="H835" s="864"/>
      <c r="I835" s="949"/>
      <c r="J835" s="950"/>
      <c r="K835" s="293"/>
      <c r="M835" s="521"/>
      <c r="N835" s="291"/>
      <c r="O835" s="895"/>
      <c r="P835" s="859" t="s">
        <v>137</v>
      </c>
      <c r="Q835" s="864"/>
      <c r="R835" s="864"/>
      <c r="S835" s="864"/>
      <c r="T835" s="864"/>
      <c r="U835" s="949"/>
      <c r="V835" s="950"/>
      <c r="W835" s="293"/>
    </row>
    <row r="836" spans="1:23" x14ac:dyDescent="0.25">
      <c r="A836" s="138" t="str">
        <f>IF(COUNT('Séries-Speed100'!$A$11:$A$50)&gt;'Etiquette Speed100'!N857,"X","")</f>
        <v/>
      </c>
      <c r="B836" s="291"/>
      <c r="C836" s="895"/>
      <c r="D836" s="967" t="s">
        <v>138</v>
      </c>
      <c r="E836" s="968"/>
      <c r="F836" s="968"/>
      <c r="G836" s="968"/>
      <c r="H836" s="968"/>
      <c r="I836" s="949"/>
      <c r="J836" s="950"/>
      <c r="K836" s="293"/>
      <c r="M836" s="521"/>
      <c r="N836" s="291"/>
      <c r="O836" s="895"/>
      <c r="P836" s="967" t="s">
        <v>138</v>
      </c>
      <c r="Q836" s="968"/>
      <c r="R836" s="968"/>
      <c r="S836" s="968"/>
      <c r="T836" s="968"/>
      <c r="U836" s="949"/>
      <c r="V836" s="950"/>
      <c r="W836" s="293"/>
    </row>
    <row r="837" spans="1:23" ht="15" customHeight="1" thickBot="1" x14ac:dyDescent="0.3">
      <c r="A837" s="138" t="str">
        <f>IF(COUNT('Séries-Speed100'!$A$11:$A$50)&gt;'Etiquette Speed100'!N857,"X","")</f>
        <v/>
      </c>
      <c r="B837" s="291"/>
      <c r="C837" s="896"/>
      <c r="D837" s="1055" t="s">
        <v>274</v>
      </c>
      <c r="E837" s="1056"/>
      <c r="F837" s="1056"/>
      <c r="G837" s="1056"/>
      <c r="H837" s="967"/>
      <c r="I837" s="1057"/>
      <c r="J837" s="1058"/>
      <c r="K837" s="293"/>
      <c r="M837" s="521"/>
      <c r="N837" s="291"/>
      <c r="O837" s="896"/>
      <c r="P837" s="1055" t="s">
        <v>274</v>
      </c>
      <c r="Q837" s="1056"/>
      <c r="R837" s="1056"/>
      <c r="S837" s="1056"/>
      <c r="T837" s="967"/>
      <c r="U837" s="1057"/>
      <c r="V837" s="1058"/>
      <c r="W837" s="293"/>
    </row>
    <row r="838" spans="1:23" x14ac:dyDescent="0.25">
      <c r="A838" s="138" t="str">
        <f>IF(COUNT('Séries-Speed100'!$A$11:$A$50)&gt;'Etiquette Speed100'!N857,"X","")</f>
        <v/>
      </c>
      <c r="B838" s="291"/>
      <c r="C838" s="894" t="s">
        <v>145</v>
      </c>
      <c r="D838" s="1053" t="s">
        <v>146</v>
      </c>
      <c r="E838" s="1054"/>
      <c r="F838" s="1054"/>
      <c r="G838" s="1054"/>
      <c r="H838" s="1054"/>
      <c r="I838" s="959"/>
      <c r="J838" s="960"/>
      <c r="K838" s="293"/>
      <c r="M838" s="521"/>
      <c r="N838" s="291"/>
      <c r="O838" s="894" t="s">
        <v>145</v>
      </c>
      <c r="P838" s="1053" t="s">
        <v>146</v>
      </c>
      <c r="Q838" s="1054"/>
      <c r="R838" s="1054"/>
      <c r="S838" s="1054"/>
      <c r="T838" s="1054"/>
      <c r="U838" s="959"/>
      <c r="V838" s="960"/>
      <c r="W838" s="293"/>
    </row>
    <row r="839" spans="1:23" x14ac:dyDescent="0.25">
      <c r="A839" s="138" t="str">
        <f>IF(COUNT('Séries-Speed100'!$A$11:$A$50)&gt;'Etiquette Speed100'!N857,"X","")</f>
        <v/>
      </c>
      <c r="B839" s="291"/>
      <c r="C839" s="895"/>
      <c r="D839" s="1048" t="s">
        <v>147</v>
      </c>
      <c r="E839" s="1049"/>
      <c r="F839" s="1049"/>
      <c r="G839" s="1049"/>
      <c r="H839" s="1050"/>
      <c r="I839" s="949"/>
      <c r="J839" s="950"/>
      <c r="K839" s="293"/>
      <c r="M839" s="521"/>
      <c r="N839" s="291"/>
      <c r="O839" s="895"/>
      <c r="P839" s="1048" t="s">
        <v>147</v>
      </c>
      <c r="Q839" s="1049"/>
      <c r="R839" s="1049"/>
      <c r="S839" s="1049"/>
      <c r="T839" s="1050"/>
      <c r="U839" s="949"/>
      <c r="V839" s="950"/>
      <c r="W839" s="293"/>
    </row>
    <row r="840" spans="1:23" x14ac:dyDescent="0.25">
      <c r="A840" s="138" t="str">
        <f>IF(COUNT('Séries-Speed100'!$A$11:$A$50)&gt;'Etiquette Speed100'!N857,"X","")</f>
        <v/>
      </c>
      <c r="B840" s="291"/>
      <c r="C840" s="895"/>
      <c r="D840" s="1048" t="s">
        <v>148</v>
      </c>
      <c r="E840" s="1049"/>
      <c r="F840" s="1049"/>
      <c r="G840" s="1049"/>
      <c r="H840" s="1050"/>
      <c r="I840" s="949"/>
      <c r="J840" s="950"/>
      <c r="K840" s="293"/>
      <c r="M840" s="521"/>
      <c r="N840" s="291"/>
      <c r="O840" s="895"/>
      <c r="P840" s="1048" t="s">
        <v>148</v>
      </c>
      <c r="Q840" s="1049"/>
      <c r="R840" s="1049"/>
      <c r="S840" s="1049"/>
      <c r="T840" s="1050"/>
      <c r="U840" s="949"/>
      <c r="V840" s="950"/>
      <c r="W840" s="293"/>
    </row>
    <row r="841" spans="1:23" x14ac:dyDescent="0.25">
      <c r="A841" s="138" t="str">
        <f>IF(COUNT('Séries-Speed100'!$A$11:$A$50)&gt;'Etiquette Speed100'!N857,"X","")</f>
        <v/>
      </c>
      <c r="B841" s="291"/>
      <c r="C841" s="895"/>
      <c r="D841" s="1048" t="s">
        <v>149</v>
      </c>
      <c r="E841" s="1049"/>
      <c r="F841" s="1049"/>
      <c r="G841" s="1049"/>
      <c r="H841" s="1050"/>
      <c r="I841" s="949"/>
      <c r="J841" s="950"/>
      <c r="K841" s="293"/>
      <c r="M841" s="521"/>
      <c r="N841" s="291"/>
      <c r="O841" s="895"/>
      <c r="P841" s="1048" t="s">
        <v>149</v>
      </c>
      <c r="Q841" s="1049"/>
      <c r="R841" s="1049"/>
      <c r="S841" s="1049"/>
      <c r="T841" s="1050"/>
      <c r="U841" s="949"/>
      <c r="V841" s="950"/>
      <c r="W841" s="293"/>
    </row>
    <row r="842" spans="1:23" x14ac:dyDescent="0.25">
      <c r="A842" s="138" t="str">
        <f>IF(COUNT('Séries-Speed100'!$A$11:$A$50)&gt;'Etiquette Speed100'!N857,"X","")</f>
        <v/>
      </c>
      <c r="B842" s="291"/>
      <c r="C842" s="895"/>
      <c r="D842" s="1048" t="s">
        <v>150</v>
      </c>
      <c r="E842" s="1049"/>
      <c r="F842" s="1049"/>
      <c r="G842" s="1049"/>
      <c r="H842" s="1050"/>
      <c r="I842" s="949"/>
      <c r="J842" s="950"/>
      <c r="K842" s="293"/>
      <c r="M842" s="521"/>
      <c r="N842" s="291"/>
      <c r="O842" s="895"/>
      <c r="P842" s="1048" t="s">
        <v>150</v>
      </c>
      <c r="Q842" s="1049"/>
      <c r="R842" s="1049"/>
      <c r="S842" s="1049"/>
      <c r="T842" s="1050"/>
      <c r="U842" s="949"/>
      <c r="V842" s="950"/>
      <c r="W842" s="293"/>
    </row>
    <row r="843" spans="1:23" x14ac:dyDescent="0.25">
      <c r="A843" s="138" t="str">
        <f>IF(COUNT('Séries-Speed100'!$A$11:$A$50)&gt;'Etiquette Speed100'!N857,"X","")</f>
        <v/>
      </c>
      <c r="B843" s="291"/>
      <c r="C843" s="895"/>
      <c r="D843" s="1048" t="s">
        <v>151</v>
      </c>
      <c r="E843" s="1049"/>
      <c r="F843" s="1049"/>
      <c r="G843" s="1049"/>
      <c r="H843" s="1050"/>
      <c r="I843" s="949"/>
      <c r="J843" s="950"/>
      <c r="K843" s="293"/>
      <c r="M843" s="521"/>
      <c r="N843" s="291"/>
      <c r="O843" s="895"/>
      <c r="P843" s="1048" t="s">
        <v>151</v>
      </c>
      <c r="Q843" s="1049"/>
      <c r="R843" s="1049"/>
      <c r="S843" s="1049"/>
      <c r="T843" s="1050"/>
      <c r="U843" s="949"/>
      <c r="V843" s="950"/>
      <c r="W843" s="293"/>
    </row>
    <row r="844" spans="1:23" ht="15" customHeight="1" thickBot="1" x14ac:dyDescent="0.3">
      <c r="A844" s="138" t="str">
        <f>IF(COUNT('Séries-Speed100'!$A$11:$A$50)&gt;'Etiquette Speed100'!N857,"X","")</f>
        <v/>
      </c>
      <c r="B844" s="291"/>
      <c r="C844" s="896"/>
      <c r="D844" s="1045" t="s">
        <v>152</v>
      </c>
      <c r="E844" s="1046"/>
      <c r="F844" s="1046"/>
      <c r="G844" s="1046"/>
      <c r="H844" s="1047"/>
      <c r="I844" s="954"/>
      <c r="J844" s="955"/>
      <c r="K844" s="293"/>
      <c r="M844" s="521"/>
      <c r="N844" s="291"/>
      <c r="O844" s="896"/>
      <c r="P844" s="1045" t="s">
        <v>152</v>
      </c>
      <c r="Q844" s="1046"/>
      <c r="R844" s="1046"/>
      <c r="S844" s="1046"/>
      <c r="T844" s="1047"/>
      <c r="U844" s="954"/>
      <c r="V844" s="955"/>
      <c r="W844" s="293"/>
    </row>
    <row r="845" spans="1:23" ht="15" customHeight="1" x14ac:dyDescent="0.25">
      <c r="A845" s="138" t="str">
        <f>IF(COUNT('Séries-Speed100'!$A$11:$A$50)&gt;'Etiquette Speed100'!N857,"X","")</f>
        <v/>
      </c>
      <c r="B845" s="291"/>
      <c r="C845" s="894" t="s">
        <v>126</v>
      </c>
      <c r="D845" s="1051" t="s">
        <v>128</v>
      </c>
      <c r="E845" s="1052"/>
      <c r="F845" s="963"/>
      <c r="G845" s="278" t="s">
        <v>266</v>
      </c>
      <c r="H845" s="278"/>
      <c r="I845" s="965"/>
      <c r="J845" s="966"/>
      <c r="K845" s="293"/>
      <c r="M845" s="521"/>
      <c r="N845" s="291"/>
      <c r="O845" s="894" t="s">
        <v>126</v>
      </c>
      <c r="P845" s="1051" t="s">
        <v>128</v>
      </c>
      <c r="Q845" s="1052"/>
      <c r="R845" s="963"/>
      <c r="S845" s="278" t="s">
        <v>266</v>
      </c>
      <c r="T845" s="278"/>
      <c r="U845" s="965"/>
      <c r="V845" s="966"/>
      <c r="W845" s="293"/>
    </row>
    <row r="846" spans="1:23" x14ac:dyDescent="0.25">
      <c r="A846" s="138" t="str">
        <f>IF(COUNT('Séries-Speed100'!$A$11:$A$50)&gt;'Etiquette Speed100'!N857,"X","")</f>
        <v/>
      </c>
      <c r="B846" s="291"/>
      <c r="C846" s="895"/>
      <c r="D846" s="857" t="s">
        <v>264</v>
      </c>
      <c r="E846" s="858"/>
      <c r="F846" s="859"/>
      <c r="G846" s="110" t="s">
        <v>265</v>
      </c>
      <c r="H846" s="110"/>
      <c r="I846" s="949"/>
      <c r="J846" s="950"/>
      <c r="K846" s="293"/>
      <c r="M846" s="521"/>
      <c r="N846" s="291"/>
      <c r="O846" s="895"/>
      <c r="P846" s="857" t="s">
        <v>264</v>
      </c>
      <c r="Q846" s="858"/>
      <c r="R846" s="859"/>
      <c r="S846" s="110" t="s">
        <v>265</v>
      </c>
      <c r="T846" s="110"/>
      <c r="U846" s="949"/>
      <c r="V846" s="950"/>
      <c r="W846" s="293"/>
    </row>
    <row r="847" spans="1:23" ht="15.75" thickBot="1" x14ac:dyDescent="0.3">
      <c r="A847" s="138" t="str">
        <f>IF(COUNT('Séries-Speed100'!$A$11:$A$50)&gt;'Etiquette Speed100'!N857,"X","")</f>
        <v/>
      </c>
      <c r="B847" s="291"/>
      <c r="C847" s="896"/>
      <c r="D847" s="512" t="s">
        <v>268</v>
      </c>
      <c r="E847" s="517"/>
      <c r="F847" s="517"/>
      <c r="G847" s="3" t="s">
        <v>164</v>
      </c>
      <c r="H847" s="3"/>
      <c r="I847" s="954"/>
      <c r="J847" s="955"/>
      <c r="K847" s="293"/>
      <c r="M847" s="521"/>
      <c r="N847" s="291"/>
      <c r="O847" s="896"/>
      <c r="P847" s="512" t="s">
        <v>268</v>
      </c>
      <c r="Q847" s="517"/>
      <c r="R847" s="517"/>
      <c r="S847" s="3" t="s">
        <v>164</v>
      </c>
      <c r="T847" s="3"/>
      <c r="U847" s="954"/>
      <c r="V847" s="955"/>
      <c r="W847" s="293"/>
    </row>
    <row r="848" spans="1:23" ht="15.75" thickBot="1" x14ac:dyDescent="0.3">
      <c r="A848" s="138" t="str">
        <f>IF(COUNT('Séries-Speed100'!$A$11:$A$50)&gt;'Etiquette Speed100'!N857,"X","")</f>
        <v/>
      </c>
      <c r="B848" s="291"/>
      <c r="C848" s="292"/>
      <c r="D848" s="292"/>
      <c r="E848" s="292"/>
      <c r="F848" s="292"/>
      <c r="G848" s="292"/>
      <c r="H848" s="292"/>
      <c r="I848" s="292"/>
      <c r="J848" s="292"/>
      <c r="K848" s="293"/>
      <c r="M848" s="521"/>
      <c r="N848" s="291"/>
      <c r="O848" s="292"/>
      <c r="P848" s="292"/>
      <c r="Q848" s="292"/>
      <c r="R848" s="292"/>
      <c r="S848" s="292"/>
      <c r="T848" s="292"/>
      <c r="U848" s="292"/>
      <c r="V848" s="292"/>
      <c r="W848" s="293"/>
    </row>
    <row r="849" spans="1:23" ht="18.75" x14ac:dyDescent="0.3">
      <c r="A849" s="138" t="str">
        <f>IF(COUNT('Séries-Speed100'!$A$11:$A$50)&gt;'Etiquette Speed100'!N857,"X","")</f>
        <v/>
      </c>
      <c r="B849" s="291"/>
      <c r="C849" s="901" t="s">
        <v>269</v>
      </c>
      <c r="D849" s="902"/>
      <c r="E849" s="902"/>
      <c r="F849" s="902"/>
      <c r="G849" s="902"/>
      <c r="H849" s="902"/>
      <c r="I849" s="902"/>
      <c r="J849" s="903"/>
      <c r="K849" s="293"/>
      <c r="M849" s="521"/>
      <c r="N849" s="291"/>
      <c r="O849" s="901" t="s">
        <v>269</v>
      </c>
      <c r="P849" s="902"/>
      <c r="Q849" s="902"/>
      <c r="R849" s="902"/>
      <c r="S849" s="902"/>
      <c r="T849" s="902"/>
      <c r="U849" s="902"/>
      <c r="V849" s="903"/>
      <c r="W849" s="293"/>
    </row>
    <row r="850" spans="1:23" x14ac:dyDescent="0.25">
      <c r="A850" s="138" t="str">
        <f>IF(COUNT('Séries-Speed100'!$A$11:$A$50)&gt;'Etiquette Speed100'!N857,"X","")</f>
        <v/>
      </c>
      <c r="B850" s="291"/>
      <c r="C850" s="904"/>
      <c r="D850" s="905"/>
      <c r="E850" s="905"/>
      <c r="F850" s="905"/>
      <c r="G850" s="905"/>
      <c r="H850" s="905"/>
      <c r="I850" s="905"/>
      <c r="J850" s="906"/>
      <c r="K850" s="293"/>
      <c r="M850" s="521"/>
      <c r="N850" s="291"/>
      <c r="O850" s="904"/>
      <c r="P850" s="905"/>
      <c r="Q850" s="905"/>
      <c r="R850" s="905"/>
      <c r="S850" s="905"/>
      <c r="T850" s="905"/>
      <c r="U850" s="905"/>
      <c r="V850" s="906"/>
      <c r="W850" s="293"/>
    </row>
    <row r="851" spans="1:23" x14ac:dyDescent="0.25">
      <c r="A851" s="138" t="str">
        <f>IF(COUNT('Séries-Speed100'!$A$11:$A$50)&gt;'Etiquette Speed100'!N857,"X","")</f>
        <v/>
      </c>
      <c r="B851" s="291"/>
      <c r="C851" s="907"/>
      <c r="D851" s="908"/>
      <c r="E851" s="908"/>
      <c r="F851" s="908"/>
      <c r="G851" s="908"/>
      <c r="H851" s="908"/>
      <c r="I851" s="908"/>
      <c r="J851" s="909"/>
      <c r="K851" s="293"/>
      <c r="M851" s="521"/>
      <c r="N851" s="291"/>
      <c r="O851" s="907"/>
      <c r="P851" s="908"/>
      <c r="Q851" s="908"/>
      <c r="R851" s="908"/>
      <c r="S851" s="908"/>
      <c r="T851" s="908"/>
      <c r="U851" s="908"/>
      <c r="V851" s="909"/>
      <c r="W851" s="293"/>
    </row>
    <row r="852" spans="1:23" x14ac:dyDescent="0.25">
      <c r="A852" s="138" t="str">
        <f>IF(COUNT('Séries-Speed100'!$A$11:$A$50)&gt;'Etiquette Speed100'!N857,"X","")</f>
        <v/>
      </c>
      <c r="B852" s="291"/>
      <c r="C852" s="907"/>
      <c r="D852" s="908"/>
      <c r="E852" s="908"/>
      <c r="F852" s="908"/>
      <c r="G852" s="908"/>
      <c r="H852" s="908"/>
      <c r="I852" s="908"/>
      <c r="J852" s="909"/>
      <c r="K852" s="293"/>
      <c r="M852" s="521"/>
      <c r="N852" s="291"/>
      <c r="O852" s="907"/>
      <c r="P852" s="908"/>
      <c r="Q852" s="908"/>
      <c r="R852" s="908"/>
      <c r="S852" s="908"/>
      <c r="T852" s="908"/>
      <c r="U852" s="908"/>
      <c r="V852" s="909"/>
      <c r="W852" s="293"/>
    </row>
    <row r="853" spans="1:23" ht="15.75" thickBot="1" x14ac:dyDescent="0.3">
      <c r="A853" s="138" t="str">
        <f>IF(COUNT('Séries-Speed100'!$A$11:$A$50)&gt;'Etiquette Speed100'!N857,"X","")</f>
        <v/>
      </c>
      <c r="B853" s="291"/>
      <c r="C853" s="910"/>
      <c r="D853" s="911"/>
      <c r="E853" s="911"/>
      <c r="F853" s="911"/>
      <c r="G853" s="911"/>
      <c r="H853" s="911"/>
      <c r="I853" s="911"/>
      <c r="J853" s="912"/>
      <c r="K853" s="293"/>
      <c r="M853" s="521"/>
      <c r="N853" s="291"/>
      <c r="O853" s="910"/>
      <c r="P853" s="911"/>
      <c r="Q853" s="911"/>
      <c r="R853" s="911"/>
      <c r="S853" s="911"/>
      <c r="T853" s="911"/>
      <c r="U853" s="911"/>
      <c r="V853" s="912"/>
      <c r="W853" s="293"/>
    </row>
    <row r="854" spans="1:23" ht="15.75" thickBot="1" x14ac:dyDescent="0.3">
      <c r="A854" s="138" t="str">
        <f>IF(COUNT('Séries-Speed100'!$A$11:$A$50)&gt;'Etiquette Speed100'!N857,"X","")</f>
        <v/>
      </c>
      <c r="B854" s="294"/>
      <c r="C854" s="295"/>
      <c r="D854" s="295"/>
      <c r="E854" s="295"/>
      <c r="F854" s="295"/>
      <c r="G854" s="295"/>
      <c r="H854" s="295"/>
      <c r="I854" s="295"/>
      <c r="J854" s="295"/>
      <c r="K854" s="296"/>
      <c r="M854" s="521"/>
      <c r="N854" s="294"/>
      <c r="O854" s="295"/>
      <c r="P854" s="295"/>
      <c r="Q854" s="295"/>
      <c r="R854" s="295"/>
      <c r="S854" s="295"/>
      <c r="T854" s="295"/>
      <c r="U854" s="295"/>
      <c r="V854" s="295"/>
      <c r="W854" s="296"/>
    </row>
    <row r="855" spans="1:23" ht="15" customHeight="1" x14ac:dyDescent="0.25">
      <c r="A855" s="138" t="str">
        <f>IF(COUNT('Séries-Speed100'!$A$11:$A$50)&gt;'Etiquette Speed100'!N857,"X","")</f>
        <v/>
      </c>
      <c r="B855" s="522"/>
      <c r="C855" s="522"/>
      <c r="D855" s="522"/>
      <c r="E855" s="522"/>
      <c r="F855" s="522"/>
      <c r="G855" s="522"/>
      <c r="H855" s="522"/>
      <c r="I855" s="522"/>
      <c r="J855" s="522"/>
      <c r="K855" s="522"/>
      <c r="L855" s="522"/>
      <c r="M855" s="523"/>
      <c r="N855" s="522"/>
      <c r="O855" s="522"/>
      <c r="P855" s="522"/>
      <c r="Q855" s="522"/>
      <c r="R855" s="522"/>
      <c r="S855" s="522"/>
      <c r="T855" s="522"/>
      <c r="U855" s="522"/>
      <c r="V855" s="522"/>
      <c r="W855" s="522"/>
    </row>
    <row r="856" spans="1:23" ht="15" customHeight="1" thickBot="1" x14ac:dyDescent="0.3">
      <c r="A856" s="138" t="str">
        <f>IF(COUNT('Séries-Speed100'!$A$11:$A$50)&gt;'Etiquette Speed100'!N857,"X","")</f>
        <v/>
      </c>
      <c r="M856" s="521"/>
    </row>
    <row r="857" spans="1:23" x14ac:dyDescent="0.25">
      <c r="A857" s="138" t="str">
        <f>IF(COUNT('Séries-Speed100'!$A$11:$A$50)&gt;'Etiquette Speed100'!N857,"X","")</f>
        <v/>
      </c>
      <c r="B857" s="137">
        <f>N812+1</f>
        <v>38</v>
      </c>
      <c r="C857" s="289"/>
      <c r="D857" s="289"/>
      <c r="E857" s="289"/>
      <c r="F857" s="289"/>
      <c r="G857" s="289"/>
      <c r="H857" s="289"/>
      <c r="I857" s="289"/>
      <c r="J857" s="289"/>
      <c r="K857" s="290"/>
      <c r="M857" s="521"/>
      <c r="N857" s="137">
        <f>B857+1</f>
        <v>39</v>
      </c>
      <c r="O857" s="289"/>
      <c r="P857" s="289"/>
      <c r="Q857" s="289"/>
      <c r="R857" s="289"/>
      <c r="S857" s="289"/>
      <c r="T857" s="289"/>
      <c r="U857" s="289"/>
      <c r="V857" s="289"/>
      <c r="W857" s="290"/>
    </row>
    <row r="858" spans="1:23" ht="23.25" x14ac:dyDescent="0.35">
      <c r="A858" s="138" t="str">
        <f>IF(COUNT('Séries-Speed100'!$A$11:$A$50)&gt;'Etiquette Speed100'!N857,"X","")</f>
        <v/>
      </c>
      <c r="B858" s="291"/>
      <c r="C858" s="931" t="s">
        <v>246</v>
      </c>
      <c r="D858" s="931"/>
      <c r="E858" s="953" t="str">
        <f ca="1">OFFSET('Séries-Speed100'!$A$11,B857,13)</f>
        <v/>
      </c>
      <c r="F858" s="953"/>
      <c r="G858" s="953"/>
      <c r="H858" s="953"/>
      <c r="I858" s="953"/>
      <c r="J858" s="953"/>
      <c r="K858" s="293"/>
      <c r="M858" s="521"/>
      <c r="N858" s="291"/>
      <c r="O858" s="931" t="s">
        <v>246</v>
      </c>
      <c r="P858" s="931"/>
      <c r="Q858" s="953" t="str">
        <f ca="1">OFFSET('Séries-Speed100'!$A$11,N857,13)</f>
        <v/>
      </c>
      <c r="R858" s="953"/>
      <c r="S858" s="953"/>
      <c r="T858" s="953"/>
      <c r="U858" s="953"/>
      <c r="V858" s="953"/>
      <c r="W858" s="293"/>
    </row>
    <row r="859" spans="1:23" x14ac:dyDescent="0.25">
      <c r="A859" s="138" t="str">
        <f>IF(COUNT('Séries-Speed100'!$A$11:$A$50)&gt;'Etiquette Speed100'!N857,"X","")</f>
        <v/>
      </c>
      <c r="B859" s="291"/>
      <c r="C859" s="945"/>
      <c r="D859" s="945"/>
      <c r="E859" s="945"/>
      <c r="F859" s="945"/>
      <c r="G859" s="945"/>
      <c r="H859" s="945"/>
      <c r="I859" s="945"/>
      <c r="J859" s="945"/>
      <c r="K859" s="293"/>
      <c r="M859" s="521"/>
      <c r="N859" s="291"/>
      <c r="O859" s="945"/>
      <c r="P859" s="945"/>
      <c r="Q859" s="945"/>
      <c r="R859" s="945"/>
      <c r="S859" s="945"/>
      <c r="T859" s="945"/>
      <c r="U859" s="945"/>
      <c r="V859" s="945"/>
      <c r="W859" s="293"/>
    </row>
    <row r="860" spans="1:23" ht="21" x14ac:dyDescent="0.35">
      <c r="A860" s="138" t="str">
        <f>IF(COUNT('Séries-Speed100'!$A$11:$A$50)&gt;'Etiquette Speed100'!N857,"X","")</f>
        <v/>
      </c>
      <c r="B860" s="291"/>
      <c r="C860" s="931" t="s">
        <v>39</v>
      </c>
      <c r="D860" s="931"/>
      <c r="E860" s="932" t="str">
        <f ca="1">OFFSET('Séries-Speed100'!$A$11,B857,0)</f>
        <v/>
      </c>
      <c r="F860" s="932"/>
      <c r="G860" s="948" t="s">
        <v>67</v>
      </c>
      <c r="H860" s="948"/>
      <c r="I860" s="932" t="str">
        <f ca="1">OFFSET('Séries-Speed100'!$A$11,B857,6)</f>
        <v/>
      </c>
      <c r="J860" s="932"/>
      <c r="K860" s="293"/>
      <c r="M860" s="521"/>
      <c r="N860" s="291"/>
      <c r="O860" s="931" t="s">
        <v>39</v>
      </c>
      <c r="P860" s="931"/>
      <c r="Q860" s="932" t="str">
        <f ca="1">OFFSET('Séries-Speed100'!$A$11,N857,0)</f>
        <v/>
      </c>
      <c r="R860" s="932"/>
      <c r="S860" s="948" t="s">
        <v>67</v>
      </c>
      <c r="T860" s="948"/>
      <c r="U860" s="932" t="str">
        <f ca="1">OFFSET('Séries-Speed100'!$A$11,N857,6)</f>
        <v/>
      </c>
      <c r="V860" s="932"/>
      <c r="W860" s="293"/>
    </row>
    <row r="861" spans="1:23" ht="23.25" x14ac:dyDescent="0.35">
      <c r="A861" s="138" t="str">
        <f>IF(COUNT('Séries-Speed100'!$A$11:$A$50)&gt;'Etiquette Speed100'!N857,"X","")</f>
        <v/>
      </c>
      <c r="B861" s="291"/>
      <c r="C861" s="931" t="s">
        <v>1</v>
      </c>
      <c r="D861" s="931"/>
      <c r="E861" s="953" t="str">
        <f ca="1">OFFSET('Séries-Speed100'!$A$11,B857,9)</f>
        <v/>
      </c>
      <c r="F861" s="953"/>
      <c r="G861" s="948" t="s">
        <v>2</v>
      </c>
      <c r="H861" s="948"/>
      <c r="I861" s="932" t="str">
        <f ca="1">OFFSET('Séries-Speed100'!$A$11,B857,10)</f>
        <v/>
      </c>
      <c r="J861" s="932"/>
      <c r="K861" s="293"/>
      <c r="M861" s="521"/>
      <c r="N861" s="291"/>
      <c r="O861" s="931" t="s">
        <v>1</v>
      </c>
      <c r="P861" s="931"/>
      <c r="Q861" s="953" t="str">
        <f ca="1">OFFSET('Séries-Speed100'!$A$11,N857,9)</f>
        <v/>
      </c>
      <c r="R861" s="953"/>
      <c r="S861" s="948" t="s">
        <v>2</v>
      </c>
      <c r="T861" s="948"/>
      <c r="U861" s="932" t="str">
        <f ca="1">OFFSET('Séries-Speed100'!$A$11,N857,10)</f>
        <v/>
      </c>
      <c r="V861" s="932"/>
      <c r="W861" s="293"/>
    </row>
    <row r="862" spans="1:23" ht="21" x14ac:dyDescent="0.35">
      <c r="A862" s="138" t="str">
        <f>IF(COUNT('Séries-Speed100'!$A$11:$A$50)&gt;'Etiquette Speed100'!N857,"X","")</f>
        <v/>
      </c>
      <c r="B862" s="291"/>
      <c r="C862" s="520" t="s">
        <v>258</v>
      </c>
      <c r="D862" s="520"/>
      <c r="E862" s="527" t="str">
        <f ca="1">OFFSET('Séries-Speed100'!$A$11,B857,11)</f>
        <v/>
      </c>
      <c r="F862" s="525"/>
      <c r="G862" s="866" t="s">
        <v>270</v>
      </c>
      <c r="H862" s="866"/>
      <c r="I862" s="527" t="str">
        <f ca="1">OFFSET('Séries-Speed100'!$A$11,B857,8)</f>
        <v/>
      </c>
      <c r="J862" s="527"/>
      <c r="K862" s="293"/>
      <c r="M862" s="521"/>
      <c r="N862" s="291"/>
      <c r="O862" s="520" t="s">
        <v>258</v>
      </c>
      <c r="P862" s="520"/>
      <c r="Q862" s="527" t="str">
        <f ca="1">OFFSET('Séries-Speed100'!$A$11,N857,11)</f>
        <v/>
      </c>
      <c r="R862" s="525"/>
      <c r="S862" s="866" t="s">
        <v>270</v>
      </c>
      <c r="T862" s="866"/>
      <c r="U862" s="527" t="str">
        <f ca="1">OFFSET('Séries-Speed100'!$A$11,N857,8)</f>
        <v/>
      </c>
      <c r="V862" s="527"/>
      <c r="W862" s="293"/>
    </row>
    <row r="863" spans="1:23" ht="18.75" x14ac:dyDescent="0.3">
      <c r="A863" s="138" t="str">
        <f>IF(COUNT('Séries-Speed100'!$A$11:$A$50)&gt;'Etiquette Speed100'!N857,"X","")</f>
        <v/>
      </c>
      <c r="B863" s="291"/>
      <c r="C863" s="952" t="s">
        <v>68</v>
      </c>
      <c r="D863" s="952"/>
      <c r="E863" s="866" t="s">
        <v>69</v>
      </c>
      <c r="F863" s="866"/>
      <c r="G863" s="951" t="str">
        <f ca="1">OFFSET('Séries-Speed100'!$A$11,B857,2)</f>
        <v/>
      </c>
      <c r="H863" s="951"/>
      <c r="I863" s="951"/>
      <c r="J863" s="951"/>
      <c r="K863" s="293"/>
      <c r="M863" s="521"/>
      <c r="N863" s="291"/>
      <c r="O863" s="952" t="s">
        <v>68</v>
      </c>
      <c r="P863" s="952"/>
      <c r="Q863" s="866" t="s">
        <v>69</v>
      </c>
      <c r="R863" s="866"/>
      <c r="S863" s="951" t="str">
        <f ca="1">OFFSET('Séries-Speed100'!$A$11,N857,2)</f>
        <v/>
      </c>
      <c r="T863" s="951"/>
      <c r="U863" s="951"/>
      <c r="V863" s="951"/>
      <c r="W863" s="293"/>
    </row>
    <row r="864" spans="1:23" ht="18.75" x14ac:dyDescent="0.3">
      <c r="A864" s="138" t="str">
        <f>IF(COUNT('Séries-Speed100'!$A$11:$A$50)&gt;'Etiquette Speed100'!N857,"X","")</f>
        <v/>
      </c>
      <c r="B864" s="291"/>
      <c r="C864" s="952"/>
      <c r="D864" s="952"/>
      <c r="E864" s="866" t="s">
        <v>70</v>
      </c>
      <c r="F864" s="866"/>
      <c r="G864" s="951" t="str">
        <f ca="1">OFFSET('Séries-Speed100'!$A$11,B857,3)</f>
        <v/>
      </c>
      <c r="H864" s="951"/>
      <c r="I864" s="951"/>
      <c r="J864" s="951"/>
      <c r="K864" s="293"/>
      <c r="M864" s="521"/>
      <c r="N864" s="291"/>
      <c r="O864" s="952"/>
      <c r="P864" s="952"/>
      <c r="Q864" s="866" t="s">
        <v>70</v>
      </c>
      <c r="R864" s="866"/>
      <c r="S864" s="951" t="str">
        <f ca="1">OFFSET('Séries-Speed100'!$A$11,N857,3)</f>
        <v/>
      </c>
      <c r="T864" s="951"/>
      <c r="U864" s="951"/>
      <c r="V864" s="951"/>
      <c r="W864" s="293"/>
    </row>
    <row r="865" spans="1:23" ht="18.75" x14ac:dyDescent="0.3">
      <c r="A865" s="138" t="str">
        <f>IF(COUNT('Séries-Speed100'!$A$11:$A$50)&gt;'Etiquette Speed100'!N857,"X","")</f>
        <v/>
      </c>
      <c r="B865" s="291"/>
      <c r="C865" s="952"/>
      <c r="D865" s="952"/>
      <c r="E865" s="866" t="s">
        <v>257</v>
      </c>
      <c r="F865" s="866"/>
      <c r="G865" s="951" t="str">
        <f ca="1">OFFSET('Séries-Speed100'!$A$11,B857,4)</f>
        <v/>
      </c>
      <c r="H865" s="951"/>
      <c r="I865" s="951"/>
      <c r="J865" s="951"/>
      <c r="K865" s="293"/>
      <c r="M865" s="521"/>
      <c r="N865" s="291"/>
      <c r="O865" s="952"/>
      <c r="P865" s="952"/>
      <c r="Q865" s="866" t="s">
        <v>257</v>
      </c>
      <c r="R865" s="866"/>
      <c r="S865" s="951" t="str">
        <f ca="1">OFFSET('Séries-Speed100'!$A$11,N857,4)</f>
        <v/>
      </c>
      <c r="T865" s="951"/>
      <c r="U865" s="951"/>
      <c r="V865" s="951"/>
      <c r="W865" s="293"/>
    </row>
    <row r="866" spans="1:23" ht="21" x14ac:dyDescent="0.35">
      <c r="A866" s="138" t="str">
        <f>IF(COUNT('Séries-Speed100'!$A$11:$A$50)&gt;'Etiquette Speed100'!N857,"X","")</f>
        <v/>
      </c>
      <c r="B866" s="291"/>
      <c r="C866" s="952"/>
      <c r="D866" s="952"/>
      <c r="E866" s="866" t="s">
        <v>71</v>
      </c>
      <c r="F866" s="866"/>
      <c r="G866" s="947" t="str">
        <f ca="1">OFFSET('Séries-Speed100'!$A$11,B857,5)</f>
        <v/>
      </c>
      <c r="H866" s="947"/>
      <c r="I866" s="947"/>
      <c r="J866" s="947"/>
      <c r="K866" s="293"/>
      <c r="M866" s="521"/>
      <c r="N866" s="291"/>
      <c r="O866" s="952"/>
      <c r="P866" s="952"/>
      <c r="Q866" s="866" t="s">
        <v>71</v>
      </c>
      <c r="R866" s="866"/>
      <c r="S866" s="947" t="str">
        <f ca="1">OFFSET('Séries-Speed100'!$A$11,N857,5)</f>
        <v/>
      </c>
      <c r="T866" s="947"/>
      <c r="U866" s="947"/>
      <c r="V866" s="947"/>
      <c r="W866" s="293"/>
    </row>
    <row r="867" spans="1:23" ht="21" x14ac:dyDescent="0.35">
      <c r="A867" s="138" t="str">
        <f>IF(COUNT('Séries-Speed100'!$A$11:$A$50)&gt;'Etiquette Speed100'!N857,"X","")</f>
        <v/>
      </c>
      <c r="B867" s="291"/>
      <c r="C867" s="931" t="s">
        <v>248</v>
      </c>
      <c r="D867" s="931"/>
      <c r="E867" s="948" t="str">
        <f ca="1">IF(E858="","",IF(OR(E858="DWF",E858="DNF"),"Distance","Temps"))</f>
        <v/>
      </c>
      <c r="F867" s="948"/>
      <c r="G867" s="525" t="str">
        <f ca="1">OFFSET('Séries-Speed100'!$A$11,B857,18)</f>
        <v/>
      </c>
      <c r="H867" s="524" t="str">
        <f ca="1">OFFSET('Séries-Speed100'!$A$11,B857,19)</f>
        <v/>
      </c>
      <c r="I867" s="526" t="str">
        <f ca="1">OFFSET('Séries-Speed100'!$A$11,B857,20)</f>
        <v/>
      </c>
      <c r="J867" s="524" t="str">
        <f ca="1">OFFSET('Séries-Speed100'!$A$11,B857,21)</f>
        <v/>
      </c>
      <c r="K867" s="293"/>
      <c r="M867" s="521"/>
      <c r="N867" s="291"/>
      <c r="O867" s="931" t="s">
        <v>248</v>
      </c>
      <c r="P867" s="931"/>
      <c r="Q867" s="948" t="str">
        <f ca="1">IF(Q858="","",IF(OR(Q858="DWF",Q858="DNF"),"Distance","Temps"))</f>
        <v/>
      </c>
      <c r="R867" s="948"/>
      <c r="S867" s="525" t="str">
        <f ca="1">OFFSET('Séries-Speed100'!$A$11,N857,18)</f>
        <v/>
      </c>
      <c r="T867" s="524" t="str">
        <f ca="1">OFFSET('Séries-Speed100'!$A$11,N857,19)</f>
        <v/>
      </c>
      <c r="U867" s="526" t="str">
        <f ca="1">OFFSET('Séries-Speed100'!$A$11,N857,20)</f>
        <v/>
      </c>
      <c r="V867" s="524" t="str">
        <f ca="1">OFFSET('Séries-Speed100'!$A$11,N857,21)</f>
        <v/>
      </c>
      <c r="W867" s="293"/>
    </row>
    <row r="868" spans="1:23" ht="18.75" x14ac:dyDescent="0.3">
      <c r="A868" s="138" t="str">
        <f>IF(COUNT('Séries-Speed100'!$A$11:$A$50)&gt;'Etiquette Speed100'!N857,"X","")</f>
        <v/>
      </c>
      <c r="B868" s="291"/>
      <c r="C868" s="931"/>
      <c r="D868" s="931"/>
      <c r="E868" s="933" t="s">
        <v>273</v>
      </c>
      <c r="F868" s="514" t="s">
        <v>271</v>
      </c>
      <c r="G868" s="528" t="str">
        <f ca="1">OFFSET('Séries-Speed100'!$A$11,B857,14)</f>
        <v/>
      </c>
      <c r="H868" s="529" t="str">
        <f ca="1">OFFSET('Séries-Speed100'!$A$11,B857,15)</f>
        <v/>
      </c>
      <c r="I868" s="528" t="str">
        <f ca="1">OFFSET('Séries-Speed100'!$A$11,B857,16)</f>
        <v/>
      </c>
      <c r="J868" s="529" t="str">
        <f ca="1">OFFSET('Séries-Speed100'!$A$11,B857,17)</f>
        <v/>
      </c>
      <c r="K868" s="293"/>
      <c r="M868" s="521"/>
      <c r="N868" s="291"/>
      <c r="O868" s="931"/>
      <c r="P868" s="931"/>
      <c r="Q868" s="933" t="s">
        <v>273</v>
      </c>
      <c r="R868" s="514" t="s">
        <v>271</v>
      </c>
      <c r="S868" s="528" t="str">
        <f ca="1">OFFSET('Séries-Speed100'!$A$11,N857,14)</f>
        <v/>
      </c>
      <c r="T868" s="529" t="str">
        <f ca="1">OFFSET('Séries-Speed100'!$A$11,N857,15)</f>
        <v/>
      </c>
      <c r="U868" s="528" t="str">
        <f ca="1">OFFSET('Séries-Speed100'!$A$11,N857,16)</f>
        <v/>
      </c>
      <c r="V868" s="529" t="str">
        <f ca="1">OFFSET('Séries-Speed100'!$A$11,N857,17)</f>
        <v/>
      </c>
      <c r="W868" s="293"/>
    </row>
    <row r="869" spans="1:23" ht="18.75" x14ac:dyDescent="0.3">
      <c r="A869" s="138" t="str">
        <f>IF(COUNT('Séries-Speed100'!$A$11:$A$50)&gt;'Etiquette Speed100'!N857,"X","")</f>
        <v/>
      </c>
      <c r="B869" s="291"/>
      <c r="C869" s="931"/>
      <c r="D869" s="931"/>
      <c r="E869" s="933"/>
      <c r="F869" s="514" t="s">
        <v>272</v>
      </c>
      <c r="G869" s="528" t="str">
        <f ca="1">OFFSET('Séries-Speed100'!$A$11,B857,22)</f>
        <v/>
      </c>
      <c r="H869" s="529" t="str">
        <f ca="1">OFFSET('Séries-Speed100'!$A$11,B857,23)</f>
        <v/>
      </c>
      <c r="I869" s="528" t="str">
        <f ca="1">OFFSET('Séries-Speed100'!$A$11,B857,24)</f>
        <v/>
      </c>
      <c r="J869" s="529" t="str">
        <f ca="1">OFFSET('Séries-Speed100'!$A$11,B857,25)</f>
        <v/>
      </c>
      <c r="K869" s="293"/>
      <c r="M869" s="521"/>
      <c r="N869" s="291"/>
      <c r="O869" s="931"/>
      <c r="P869" s="931"/>
      <c r="Q869" s="933"/>
      <c r="R869" s="514" t="s">
        <v>272</v>
      </c>
      <c r="S869" s="528" t="str">
        <f ca="1">OFFSET('Séries-Speed100'!$A$11,N857,22)</f>
        <v/>
      </c>
      <c r="T869" s="529" t="str">
        <f ca="1">OFFSET('Séries-Speed100'!$A$11,N857,23)</f>
        <v/>
      </c>
      <c r="U869" s="528" t="str">
        <f ca="1">OFFSET('Séries-Speed100'!$A$11,N857,24)</f>
        <v/>
      </c>
      <c r="V869" s="529" t="str">
        <f ca="1">OFFSET('Séries-Speed100'!$A$11,N857,25)</f>
        <v/>
      </c>
      <c r="W869" s="293"/>
    </row>
    <row r="870" spans="1:23" x14ac:dyDescent="0.25">
      <c r="A870" s="138" t="str">
        <f>IF(COUNT('Séries-Speed100'!$A$11:$A$50)&gt;'Etiquette Speed100'!N857,"X","")</f>
        <v/>
      </c>
      <c r="B870" s="291"/>
      <c r="C870" s="945"/>
      <c r="D870" s="945"/>
      <c r="E870" s="945"/>
      <c r="F870" s="945"/>
      <c r="G870" s="945"/>
      <c r="H870" s="945"/>
      <c r="I870" s="945"/>
      <c r="J870" s="945"/>
      <c r="K870" s="293"/>
      <c r="M870" s="521"/>
      <c r="N870" s="291"/>
      <c r="O870" s="945"/>
      <c r="P870" s="945"/>
      <c r="Q870" s="945"/>
      <c r="R870" s="945"/>
      <c r="S870" s="945"/>
      <c r="T870" s="945"/>
      <c r="U870" s="945"/>
      <c r="V870" s="945"/>
      <c r="W870" s="293"/>
    </row>
    <row r="871" spans="1:23" ht="18.75" x14ac:dyDescent="0.3">
      <c r="A871" s="138" t="str">
        <f>IF(COUNT('Séries-Speed100'!$A$11:$A$50)&gt;'Etiquette Speed100'!N857,"X","")</f>
        <v/>
      </c>
      <c r="B871" s="291"/>
      <c r="C871" s="946" t="s">
        <v>259</v>
      </c>
      <c r="D871" s="946"/>
      <c r="E871" s="946"/>
      <c r="F871" s="946"/>
      <c r="G871" s="946"/>
      <c r="H871" s="946"/>
      <c r="I871" s="946"/>
      <c r="J871" s="946"/>
      <c r="K871" s="293"/>
      <c r="M871" s="521"/>
      <c r="N871" s="291"/>
      <c r="O871" s="946" t="s">
        <v>259</v>
      </c>
      <c r="P871" s="946"/>
      <c r="Q871" s="946"/>
      <c r="R871" s="946"/>
      <c r="S871" s="946"/>
      <c r="T871" s="946"/>
      <c r="U871" s="946"/>
      <c r="V871" s="946"/>
      <c r="W871" s="293"/>
    </row>
    <row r="872" spans="1:23" ht="15.75" thickBot="1" x14ac:dyDescent="0.3">
      <c r="A872" s="138" t="str">
        <f>IF(COUNT('Séries-Speed100'!$A$11:$A$50)&gt;'Etiquette Speed100'!N857,"X","")</f>
        <v/>
      </c>
      <c r="B872" s="291"/>
      <c r="C872" s="945"/>
      <c r="D872" s="945"/>
      <c r="E872" s="945"/>
      <c r="F872" s="945"/>
      <c r="G872" s="945"/>
      <c r="H872" s="945"/>
      <c r="I872" s="945"/>
      <c r="J872" s="945"/>
      <c r="K872" s="293"/>
      <c r="M872" s="521"/>
      <c r="N872" s="291"/>
      <c r="O872" s="945"/>
      <c r="P872" s="945"/>
      <c r="Q872" s="945"/>
      <c r="R872" s="945"/>
      <c r="S872" s="945"/>
      <c r="T872" s="945"/>
      <c r="U872" s="945"/>
      <c r="V872" s="945"/>
      <c r="W872" s="293"/>
    </row>
    <row r="873" spans="1:23" x14ac:dyDescent="0.25">
      <c r="A873" s="138" t="str">
        <f>IF(COUNT('Séries-Speed100'!$A$11:$A$50)&gt;'Etiquette Speed100'!N857,"X","")</f>
        <v/>
      </c>
      <c r="B873" s="291"/>
      <c r="C873" s="976" t="s">
        <v>260</v>
      </c>
      <c r="D873" s="977"/>
      <c r="E873" s="959"/>
      <c r="F873" s="959"/>
      <c r="G873" s="959"/>
      <c r="H873" s="959"/>
      <c r="I873" s="959"/>
      <c r="J873" s="960"/>
      <c r="K873" s="293"/>
      <c r="M873" s="521"/>
      <c r="N873" s="291"/>
      <c r="O873" s="976" t="s">
        <v>260</v>
      </c>
      <c r="P873" s="977"/>
      <c r="Q873" s="959"/>
      <c r="R873" s="959"/>
      <c r="S873" s="959"/>
      <c r="T873" s="959"/>
      <c r="U873" s="959"/>
      <c r="V873" s="960"/>
      <c r="W873" s="293"/>
    </row>
    <row r="874" spans="1:23" x14ac:dyDescent="0.25">
      <c r="A874" s="138" t="str">
        <f>IF(COUNT('Séries-Speed100'!$A$11:$A$50)&gt;'Etiquette Speed100'!N857,"X","")</f>
        <v/>
      </c>
      <c r="B874" s="291"/>
      <c r="C874" s="971"/>
      <c r="D874" s="972"/>
      <c r="E874" s="949"/>
      <c r="F874" s="949"/>
      <c r="G874" s="949"/>
      <c r="H874" s="949"/>
      <c r="I874" s="949"/>
      <c r="J874" s="950"/>
      <c r="K874" s="293"/>
      <c r="M874" s="521"/>
      <c r="N874" s="291"/>
      <c r="O874" s="971"/>
      <c r="P874" s="972"/>
      <c r="Q874" s="949"/>
      <c r="R874" s="949"/>
      <c r="S874" s="949"/>
      <c r="T874" s="949"/>
      <c r="U874" s="949"/>
      <c r="V874" s="950"/>
      <c r="W874" s="293"/>
    </row>
    <row r="875" spans="1:23" ht="15.75" thickBot="1" x14ac:dyDescent="0.3">
      <c r="A875" s="138" t="str">
        <f>IF(COUNT('Séries-Speed100'!$A$11:$A$50)&gt;'Etiquette Speed100'!N857,"X","")</f>
        <v/>
      </c>
      <c r="B875" s="291"/>
      <c r="C875" s="292"/>
      <c r="D875" s="292"/>
      <c r="E875" s="292"/>
      <c r="F875" s="292"/>
      <c r="G875" s="292"/>
      <c r="H875" s="292"/>
      <c r="I875" s="292"/>
      <c r="J875" s="292"/>
      <c r="K875" s="293"/>
      <c r="M875" s="521"/>
      <c r="N875" s="291"/>
      <c r="O875" s="292"/>
      <c r="P875" s="292"/>
      <c r="Q875" s="292"/>
      <c r="R875" s="292"/>
      <c r="S875" s="292"/>
      <c r="T875" s="292"/>
      <c r="U875" s="292"/>
      <c r="V875" s="292"/>
      <c r="W875" s="293"/>
    </row>
    <row r="876" spans="1:23" ht="15" customHeight="1" x14ac:dyDescent="0.25">
      <c r="A876" s="138" t="str">
        <f>IF(COUNT('Séries-Speed100'!$A$11:$A$50)&gt;'Etiquette Speed100'!N857,"X","")</f>
        <v/>
      </c>
      <c r="B876" s="291"/>
      <c r="C876" s="894" t="s">
        <v>132</v>
      </c>
      <c r="D876" s="880" t="s">
        <v>133</v>
      </c>
      <c r="E876" s="871"/>
      <c r="F876" s="871"/>
      <c r="G876" s="871"/>
      <c r="H876" s="871"/>
      <c r="I876" s="959"/>
      <c r="J876" s="960"/>
      <c r="K876" s="293"/>
      <c r="M876" s="521"/>
      <c r="N876" s="291"/>
      <c r="O876" s="894" t="s">
        <v>132</v>
      </c>
      <c r="P876" s="880" t="s">
        <v>133</v>
      </c>
      <c r="Q876" s="871"/>
      <c r="R876" s="871"/>
      <c r="S876" s="871"/>
      <c r="T876" s="871"/>
      <c r="U876" s="959"/>
      <c r="V876" s="960"/>
      <c r="W876" s="293"/>
    </row>
    <row r="877" spans="1:23" x14ac:dyDescent="0.25">
      <c r="A877" s="138" t="str">
        <f>IF(COUNT('Séries-Speed100'!$A$11:$A$50)&gt;'Etiquette Speed100'!N857,"X","")</f>
        <v/>
      </c>
      <c r="B877" s="291"/>
      <c r="C877" s="895"/>
      <c r="D877" s="859" t="s">
        <v>134</v>
      </c>
      <c r="E877" s="864"/>
      <c r="F877" s="864"/>
      <c r="G877" s="864"/>
      <c r="H877" s="864"/>
      <c r="I877" s="949"/>
      <c r="J877" s="950"/>
      <c r="K877" s="293"/>
      <c r="M877" s="521"/>
      <c r="N877" s="291"/>
      <c r="O877" s="895"/>
      <c r="P877" s="859" t="s">
        <v>134</v>
      </c>
      <c r="Q877" s="864"/>
      <c r="R877" s="864"/>
      <c r="S877" s="864"/>
      <c r="T877" s="864"/>
      <c r="U877" s="949"/>
      <c r="V877" s="950"/>
      <c r="W877" s="293"/>
    </row>
    <row r="878" spans="1:23" x14ac:dyDescent="0.25">
      <c r="A878" s="138" t="str">
        <f>IF(COUNT('Séries-Speed100'!$A$11:$A$50)&gt;'Etiquette Speed100'!N857,"X","")</f>
        <v/>
      </c>
      <c r="B878" s="291"/>
      <c r="C878" s="895"/>
      <c r="D878" s="859" t="s">
        <v>135</v>
      </c>
      <c r="E878" s="864"/>
      <c r="F878" s="864"/>
      <c r="G878" s="864"/>
      <c r="H878" s="864"/>
      <c r="I878" s="949"/>
      <c r="J878" s="950"/>
      <c r="K878" s="293"/>
      <c r="M878" s="521"/>
      <c r="N878" s="291"/>
      <c r="O878" s="895"/>
      <c r="P878" s="859" t="s">
        <v>135</v>
      </c>
      <c r="Q878" s="864"/>
      <c r="R878" s="864"/>
      <c r="S878" s="864"/>
      <c r="T878" s="864"/>
      <c r="U878" s="949"/>
      <c r="V878" s="950"/>
      <c r="W878" s="293"/>
    </row>
    <row r="879" spans="1:23" x14ac:dyDescent="0.25">
      <c r="A879" s="138" t="str">
        <f>IF(COUNT('Séries-Speed100'!$A$11:$A$50)&gt;'Etiquette Speed100'!N857,"X","")</f>
        <v/>
      </c>
      <c r="B879" s="291"/>
      <c r="C879" s="895"/>
      <c r="D879" s="859" t="s">
        <v>136</v>
      </c>
      <c r="E879" s="864"/>
      <c r="F879" s="864"/>
      <c r="G879" s="864"/>
      <c r="H879" s="864"/>
      <c r="I879" s="949"/>
      <c r="J879" s="950"/>
      <c r="K879" s="293"/>
      <c r="M879" s="521"/>
      <c r="N879" s="291"/>
      <c r="O879" s="895"/>
      <c r="P879" s="859" t="s">
        <v>136</v>
      </c>
      <c r="Q879" s="864"/>
      <c r="R879" s="864"/>
      <c r="S879" s="864"/>
      <c r="T879" s="864"/>
      <c r="U879" s="949"/>
      <c r="V879" s="950"/>
      <c r="W879" s="293"/>
    </row>
    <row r="880" spans="1:23" x14ac:dyDescent="0.25">
      <c r="A880" s="138" t="str">
        <f>IF(COUNT('Séries-Speed100'!$A$11:$A$50)&gt;'Etiquette Speed100'!N857,"X","")</f>
        <v/>
      </c>
      <c r="B880" s="291"/>
      <c r="C880" s="895"/>
      <c r="D880" s="859" t="s">
        <v>137</v>
      </c>
      <c r="E880" s="864"/>
      <c r="F880" s="864"/>
      <c r="G880" s="864"/>
      <c r="H880" s="864"/>
      <c r="I880" s="949"/>
      <c r="J880" s="950"/>
      <c r="K880" s="293"/>
      <c r="M880" s="521"/>
      <c r="N880" s="291"/>
      <c r="O880" s="895"/>
      <c r="P880" s="859" t="s">
        <v>137</v>
      </c>
      <c r="Q880" s="864"/>
      <c r="R880" s="864"/>
      <c r="S880" s="864"/>
      <c r="T880" s="864"/>
      <c r="U880" s="949"/>
      <c r="V880" s="950"/>
      <c r="W880" s="293"/>
    </row>
    <row r="881" spans="1:23" x14ac:dyDescent="0.25">
      <c r="A881" s="138" t="str">
        <f>IF(COUNT('Séries-Speed100'!$A$11:$A$50)&gt;'Etiquette Speed100'!N857,"X","")</f>
        <v/>
      </c>
      <c r="B881" s="291"/>
      <c r="C881" s="895"/>
      <c r="D881" s="967" t="s">
        <v>138</v>
      </c>
      <c r="E881" s="968"/>
      <c r="F881" s="968"/>
      <c r="G881" s="968"/>
      <c r="H881" s="968"/>
      <c r="I881" s="949"/>
      <c r="J881" s="950"/>
      <c r="K881" s="293"/>
      <c r="M881" s="521"/>
      <c r="N881" s="291"/>
      <c r="O881" s="895"/>
      <c r="P881" s="967" t="s">
        <v>138</v>
      </c>
      <c r="Q881" s="968"/>
      <c r="R881" s="968"/>
      <c r="S881" s="968"/>
      <c r="T881" s="968"/>
      <c r="U881" s="949"/>
      <c r="V881" s="950"/>
      <c r="W881" s="293"/>
    </row>
    <row r="882" spans="1:23" ht="15" customHeight="1" thickBot="1" x14ac:dyDescent="0.3">
      <c r="A882" s="138" t="str">
        <f>IF(COUNT('Séries-Speed100'!$A$11:$A$50)&gt;'Etiquette Speed100'!N857,"X","")</f>
        <v/>
      </c>
      <c r="B882" s="291"/>
      <c r="C882" s="896"/>
      <c r="D882" s="1055" t="s">
        <v>274</v>
      </c>
      <c r="E882" s="1056"/>
      <c r="F882" s="1056"/>
      <c r="G882" s="1056"/>
      <c r="H882" s="967"/>
      <c r="I882" s="1057"/>
      <c r="J882" s="1058"/>
      <c r="K882" s="293"/>
      <c r="M882" s="521"/>
      <c r="N882" s="291"/>
      <c r="O882" s="896"/>
      <c r="P882" s="1055" t="s">
        <v>274</v>
      </c>
      <c r="Q882" s="1056"/>
      <c r="R882" s="1056"/>
      <c r="S882" s="1056"/>
      <c r="T882" s="967"/>
      <c r="U882" s="1057"/>
      <c r="V882" s="1058"/>
      <c r="W882" s="293"/>
    </row>
    <row r="883" spans="1:23" x14ac:dyDescent="0.25">
      <c r="A883" s="138" t="str">
        <f>IF(COUNT('Séries-Speed100'!$A$11:$A$50)&gt;'Etiquette Speed100'!N857,"X","")</f>
        <v/>
      </c>
      <c r="B883" s="291"/>
      <c r="C883" s="894" t="s">
        <v>145</v>
      </c>
      <c r="D883" s="1053" t="s">
        <v>146</v>
      </c>
      <c r="E883" s="1054"/>
      <c r="F883" s="1054"/>
      <c r="G883" s="1054"/>
      <c r="H883" s="1054"/>
      <c r="I883" s="959"/>
      <c r="J883" s="960"/>
      <c r="K883" s="293"/>
      <c r="M883" s="521"/>
      <c r="N883" s="291"/>
      <c r="O883" s="894" t="s">
        <v>145</v>
      </c>
      <c r="P883" s="1053" t="s">
        <v>146</v>
      </c>
      <c r="Q883" s="1054"/>
      <c r="R883" s="1054"/>
      <c r="S883" s="1054"/>
      <c r="T883" s="1054"/>
      <c r="U883" s="959"/>
      <c r="V883" s="960"/>
      <c r="W883" s="293"/>
    </row>
    <row r="884" spans="1:23" x14ac:dyDescent="0.25">
      <c r="A884" s="138" t="str">
        <f>IF(COUNT('Séries-Speed100'!$A$11:$A$50)&gt;'Etiquette Speed100'!N857,"X","")</f>
        <v/>
      </c>
      <c r="B884" s="291"/>
      <c r="C884" s="895"/>
      <c r="D884" s="1048" t="s">
        <v>147</v>
      </c>
      <c r="E884" s="1049"/>
      <c r="F884" s="1049"/>
      <c r="G884" s="1049"/>
      <c r="H884" s="1050"/>
      <c r="I884" s="949"/>
      <c r="J884" s="950"/>
      <c r="K884" s="293"/>
      <c r="M884" s="521"/>
      <c r="N884" s="291"/>
      <c r="O884" s="895"/>
      <c r="P884" s="1048" t="s">
        <v>147</v>
      </c>
      <c r="Q884" s="1049"/>
      <c r="R884" s="1049"/>
      <c r="S884" s="1049"/>
      <c r="T884" s="1050"/>
      <c r="U884" s="949"/>
      <c r="V884" s="950"/>
      <c r="W884" s="293"/>
    </row>
    <row r="885" spans="1:23" x14ac:dyDescent="0.25">
      <c r="A885" s="138" t="str">
        <f>IF(COUNT('Séries-Speed100'!$A$11:$A$50)&gt;'Etiquette Speed100'!N857,"X","")</f>
        <v/>
      </c>
      <c r="B885" s="291"/>
      <c r="C885" s="895"/>
      <c r="D885" s="1048" t="s">
        <v>148</v>
      </c>
      <c r="E885" s="1049"/>
      <c r="F885" s="1049"/>
      <c r="G885" s="1049"/>
      <c r="H885" s="1050"/>
      <c r="I885" s="949"/>
      <c r="J885" s="950"/>
      <c r="K885" s="293"/>
      <c r="M885" s="521"/>
      <c r="N885" s="291"/>
      <c r="O885" s="895"/>
      <c r="P885" s="1048" t="s">
        <v>148</v>
      </c>
      <c r="Q885" s="1049"/>
      <c r="R885" s="1049"/>
      <c r="S885" s="1049"/>
      <c r="T885" s="1050"/>
      <c r="U885" s="949"/>
      <c r="V885" s="950"/>
      <c r="W885" s="293"/>
    </row>
    <row r="886" spans="1:23" x14ac:dyDescent="0.25">
      <c r="A886" s="138" t="str">
        <f>IF(COUNT('Séries-Speed100'!$A$11:$A$50)&gt;'Etiquette Speed100'!N857,"X","")</f>
        <v/>
      </c>
      <c r="B886" s="291"/>
      <c r="C886" s="895"/>
      <c r="D886" s="1048" t="s">
        <v>149</v>
      </c>
      <c r="E886" s="1049"/>
      <c r="F886" s="1049"/>
      <c r="G886" s="1049"/>
      <c r="H886" s="1050"/>
      <c r="I886" s="949"/>
      <c r="J886" s="950"/>
      <c r="K886" s="293"/>
      <c r="M886" s="521"/>
      <c r="N886" s="291"/>
      <c r="O886" s="895"/>
      <c r="P886" s="1048" t="s">
        <v>149</v>
      </c>
      <c r="Q886" s="1049"/>
      <c r="R886" s="1049"/>
      <c r="S886" s="1049"/>
      <c r="T886" s="1050"/>
      <c r="U886" s="949"/>
      <c r="V886" s="950"/>
      <c r="W886" s="293"/>
    </row>
    <row r="887" spans="1:23" x14ac:dyDescent="0.25">
      <c r="A887" s="138" t="str">
        <f>IF(COUNT('Séries-Speed100'!$A$11:$A$50)&gt;'Etiquette Speed100'!N857,"X","")</f>
        <v/>
      </c>
      <c r="B887" s="291"/>
      <c r="C887" s="895"/>
      <c r="D887" s="1048" t="s">
        <v>150</v>
      </c>
      <c r="E887" s="1049"/>
      <c r="F887" s="1049"/>
      <c r="G887" s="1049"/>
      <c r="H887" s="1050"/>
      <c r="I887" s="949"/>
      <c r="J887" s="950"/>
      <c r="K887" s="293"/>
      <c r="M887" s="521"/>
      <c r="N887" s="291"/>
      <c r="O887" s="895"/>
      <c r="P887" s="1048" t="s">
        <v>150</v>
      </c>
      <c r="Q887" s="1049"/>
      <c r="R887" s="1049"/>
      <c r="S887" s="1049"/>
      <c r="T887" s="1050"/>
      <c r="U887" s="949"/>
      <c r="V887" s="950"/>
      <c r="W887" s="293"/>
    </row>
    <row r="888" spans="1:23" x14ac:dyDescent="0.25">
      <c r="A888" s="138" t="str">
        <f>IF(COUNT('Séries-Speed100'!$A$11:$A$50)&gt;'Etiquette Speed100'!N857,"X","")</f>
        <v/>
      </c>
      <c r="B888" s="291"/>
      <c r="C888" s="895"/>
      <c r="D888" s="1048" t="s">
        <v>151</v>
      </c>
      <c r="E888" s="1049"/>
      <c r="F888" s="1049"/>
      <c r="G888" s="1049"/>
      <c r="H888" s="1050"/>
      <c r="I888" s="949"/>
      <c r="J888" s="950"/>
      <c r="K888" s="293"/>
      <c r="M888" s="521"/>
      <c r="N888" s="291"/>
      <c r="O888" s="895"/>
      <c r="P888" s="1048" t="s">
        <v>151</v>
      </c>
      <c r="Q888" s="1049"/>
      <c r="R888" s="1049"/>
      <c r="S888" s="1049"/>
      <c r="T888" s="1050"/>
      <c r="U888" s="949"/>
      <c r="V888" s="950"/>
      <c r="W888" s="293"/>
    </row>
    <row r="889" spans="1:23" ht="15" customHeight="1" thickBot="1" x14ac:dyDescent="0.3">
      <c r="A889" s="138" t="str">
        <f>IF(COUNT('Séries-Speed100'!$A$11:$A$50)&gt;'Etiquette Speed100'!N857,"X","")</f>
        <v/>
      </c>
      <c r="B889" s="291"/>
      <c r="C889" s="896"/>
      <c r="D889" s="1045" t="s">
        <v>152</v>
      </c>
      <c r="E889" s="1046"/>
      <c r="F889" s="1046"/>
      <c r="G889" s="1046"/>
      <c r="H889" s="1047"/>
      <c r="I889" s="954"/>
      <c r="J889" s="955"/>
      <c r="K889" s="293"/>
      <c r="M889" s="521"/>
      <c r="N889" s="291"/>
      <c r="O889" s="896"/>
      <c r="P889" s="1045" t="s">
        <v>152</v>
      </c>
      <c r="Q889" s="1046"/>
      <c r="R889" s="1046"/>
      <c r="S889" s="1046"/>
      <c r="T889" s="1047"/>
      <c r="U889" s="954"/>
      <c r="V889" s="955"/>
      <c r="W889" s="293"/>
    </row>
    <row r="890" spans="1:23" ht="15" customHeight="1" x14ac:dyDescent="0.25">
      <c r="A890" s="138" t="str">
        <f>IF(COUNT('Séries-Speed100'!$A$11:$A$50)&gt;'Etiquette Speed100'!N857,"X","")</f>
        <v/>
      </c>
      <c r="B890" s="291"/>
      <c r="C890" s="894" t="s">
        <v>126</v>
      </c>
      <c r="D890" s="1051" t="s">
        <v>128</v>
      </c>
      <c r="E890" s="1052"/>
      <c r="F890" s="963"/>
      <c r="G890" s="278" t="s">
        <v>266</v>
      </c>
      <c r="H890" s="278"/>
      <c r="I890" s="965"/>
      <c r="J890" s="966"/>
      <c r="K890" s="293"/>
      <c r="M890" s="521"/>
      <c r="N890" s="291"/>
      <c r="O890" s="894" t="s">
        <v>126</v>
      </c>
      <c r="P890" s="1051" t="s">
        <v>128</v>
      </c>
      <c r="Q890" s="1052"/>
      <c r="R890" s="963"/>
      <c r="S890" s="278" t="s">
        <v>266</v>
      </c>
      <c r="T890" s="278"/>
      <c r="U890" s="965"/>
      <c r="V890" s="966"/>
      <c r="W890" s="293"/>
    </row>
    <row r="891" spans="1:23" x14ac:dyDescent="0.25">
      <c r="A891" s="138" t="str">
        <f>IF(COUNT('Séries-Speed100'!$A$11:$A$50)&gt;'Etiquette Speed100'!N857,"X","")</f>
        <v/>
      </c>
      <c r="B891" s="291"/>
      <c r="C891" s="895"/>
      <c r="D891" s="857" t="s">
        <v>264</v>
      </c>
      <c r="E891" s="858"/>
      <c r="F891" s="859"/>
      <c r="G891" s="110" t="s">
        <v>265</v>
      </c>
      <c r="H891" s="110"/>
      <c r="I891" s="949"/>
      <c r="J891" s="950"/>
      <c r="K891" s="293"/>
      <c r="M891" s="521"/>
      <c r="N891" s="291"/>
      <c r="O891" s="895"/>
      <c r="P891" s="857" t="s">
        <v>264</v>
      </c>
      <c r="Q891" s="858"/>
      <c r="R891" s="859"/>
      <c r="S891" s="110" t="s">
        <v>265</v>
      </c>
      <c r="T891" s="110"/>
      <c r="U891" s="949"/>
      <c r="V891" s="950"/>
      <c r="W891" s="293"/>
    </row>
    <row r="892" spans="1:23" ht="15.75" thickBot="1" x14ac:dyDescent="0.3">
      <c r="A892" s="138" t="str">
        <f>IF(COUNT('Séries-Speed100'!$A$11:$A$50)&gt;'Etiquette Speed100'!N857,"X","")</f>
        <v/>
      </c>
      <c r="B892" s="291"/>
      <c r="C892" s="896"/>
      <c r="D892" s="512" t="s">
        <v>268</v>
      </c>
      <c r="E892" s="517"/>
      <c r="F892" s="517"/>
      <c r="G892" s="3" t="s">
        <v>164</v>
      </c>
      <c r="H892" s="3"/>
      <c r="I892" s="954"/>
      <c r="J892" s="955"/>
      <c r="K892" s="293"/>
      <c r="M892" s="521"/>
      <c r="N892" s="291"/>
      <c r="O892" s="896"/>
      <c r="P892" s="512" t="s">
        <v>268</v>
      </c>
      <c r="Q892" s="517"/>
      <c r="R892" s="517"/>
      <c r="S892" s="3" t="s">
        <v>164</v>
      </c>
      <c r="T892" s="3"/>
      <c r="U892" s="954"/>
      <c r="V892" s="955"/>
      <c r="W892" s="293"/>
    </row>
    <row r="893" spans="1:23" ht="15.75" thickBot="1" x14ac:dyDescent="0.3">
      <c r="A893" s="138" t="str">
        <f>IF(COUNT('Séries-Speed100'!$A$11:$A$50)&gt;'Etiquette Speed100'!N857,"X","")</f>
        <v/>
      </c>
      <c r="B893" s="291"/>
      <c r="C893" s="292"/>
      <c r="D893" s="292"/>
      <c r="E893" s="292"/>
      <c r="F893" s="292"/>
      <c r="G893" s="292"/>
      <c r="H893" s="292"/>
      <c r="I893" s="292"/>
      <c r="J893" s="292"/>
      <c r="K893" s="293"/>
      <c r="M893" s="521"/>
      <c r="N893" s="291"/>
      <c r="O893" s="292"/>
      <c r="P893" s="292"/>
      <c r="Q893" s="292"/>
      <c r="R893" s="292"/>
      <c r="S893" s="292"/>
      <c r="T893" s="292"/>
      <c r="U893" s="292"/>
      <c r="V893" s="292"/>
      <c r="W893" s="293"/>
    </row>
    <row r="894" spans="1:23" ht="18.75" x14ac:dyDescent="0.3">
      <c r="A894" s="138" t="str">
        <f>IF(COUNT('Séries-Speed100'!$A$11:$A$50)&gt;'Etiquette Speed100'!N857,"X","")</f>
        <v/>
      </c>
      <c r="B894" s="291"/>
      <c r="C894" s="901" t="s">
        <v>269</v>
      </c>
      <c r="D894" s="902"/>
      <c r="E894" s="902"/>
      <c r="F894" s="902"/>
      <c r="G894" s="902"/>
      <c r="H894" s="902"/>
      <c r="I894" s="902"/>
      <c r="J894" s="903"/>
      <c r="K894" s="293"/>
      <c r="M894" s="521"/>
      <c r="N894" s="291"/>
      <c r="O894" s="901" t="s">
        <v>269</v>
      </c>
      <c r="P894" s="902"/>
      <c r="Q894" s="902"/>
      <c r="R894" s="902"/>
      <c r="S894" s="902"/>
      <c r="T894" s="902"/>
      <c r="U894" s="902"/>
      <c r="V894" s="903"/>
      <c r="W894" s="293"/>
    </row>
    <row r="895" spans="1:23" x14ac:dyDescent="0.25">
      <c r="A895" s="138" t="str">
        <f>IF(COUNT('Séries-Speed100'!$A$11:$A$50)&gt;'Etiquette Speed100'!N857,"X","")</f>
        <v/>
      </c>
      <c r="B895" s="291"/>
      <c r="C895" s="904"/>
      <c r="D895" s="905"/>
      <c r="E895" s="905"/>
      <c r="F895" s="905"/>
      <c r="G895" s="905"/>
      <c r="H895" s="905"/>
      <c r="I895" s="905"/>
      <c r="J895" s="906"/>
      <c r="K895" s="293"/>
      <c r="M895" s="521"/>
      <c r="N895" s="291"/>
      <c r="O895" s="904"/>
      <c r="P895" s="905"/>
      <c r="Q895" s="905"/>
      <c r="R895" s="905"/>
      <c r="S895" s="905"/>
      <c r="T895" s="905"/>
      <c r="U895" s="905"/>
      <c r="V895" s="906"/>
      <c r="W895" s="293"/>
    </row>
    <row r="896" spans="1:23" x14ac:dyDescent="0.25">
      <c r="A896" s="138" t="str">
        <f>IF(COUNT('Séries-Speed100'!$A$11:$A$50)&gt;'Etiquette Speed100'!N857,"X","")</f>
        <v/>
      </c>
      <c r="B896" s="291"/>
      <c r="C896" s="907"/>
      <c r="D896" s="908"/>
      <c r="E896" s="908"/>
      <c r="F896" s="908"/>
      <c r="G896" s="908"/>
      <c r="H896" s="908"/>
      <c r="I896" s="908"/>
      <c r="J896" s="909"/>
      <c r="K896" s="293"/>
      <c r="M896" s="521"/>
      <c r="N896" s="291"/>
      <c r="O896" s="907"/>
      <c r="P896" s="908"/>
      <c r="Q896" s="908"/>
      <c r="R896" s="908"/>
      <c r="S896" s="908"/>
      <c r="T896" s="908"/>
      <c r="U896" s="908"/>
      <c r="V896" s="909"/>
      <c r="W896" s="293"/>
    </row>
    <row r="897" spans="1:23" x14ac:dyDescent="0.25">
      <c r="A897" s="138" t="str">
        <f>IF(COUNT('Séries-Speed100'!$A$11:$A$50)&gt;'Etiquette Speed100'!N857,"X","")</f>
        <v/>
      </c>
      <c r="B897" s="291"/>
      <c r="C897" s="907"/>
      <c r="D897" s="908"/>
      <c r="E897" s="908"/>
      <c r="F897" s="908"/>
      <c r="G897" s="908"/>
      <c r="H897" s="908"/>
      <c r="I897" s="908"/>
      <c r="J897" s="909"/>
      <c r="K897" s="293"/>
      <c r="M897" s="521"/>
      <c r="N897" s="291"/>
      <c r="O897" s="907"/>
      <c r="P897" s="908"/>
      <c r="Q897" s="908"/>
      <c r="R897" s="908"/>
      <c r="S897" s="908"/>
      <c r="T897" s="908"/>
      <c r="U897" s="908"/>
      <c r="V897" s="909"/>
      <c r="W897" s="293"/>
    </row>
    <row r="898" spans="1:23" ht="15.75" thickBot="1" x14ac:dyDescent="0.3">
      <c r="A898" s="138" t="str">
        <f>IF(COUNT('Séries-Speed100'!$A$11:$A$50)&gt;'Etiquette Speed100'!N857,"X","")</f>
        <v/>
      </c>
      <c r="B898" s="291"/>
      <c r="C898" s="910"/>
      <c r="D898" s="911"/>
      <c r="E898" s="911"/>
      <c r="F898" s="911"/>
      <c r="G898" s="911"/>
      <c r="H898" s="911"/>
      <c r="I898" s="911"/>
      <c r="J898" s="912"/>
      <c r="K898" s="293"/>
      <c r="M898" s="521"/>
      <c r="N898" s="291"/>
      <c r="O898" s="910"/>
      <c r="P898" s="911"/>
      <c r="Q898" s="911"/>
      <c r="R898" s="911"/>
      <c r="S898" s="911"/>
      <c r="T898" s="911"/>
      <c r="U898" s="911"/>
      <c r="V898" s="912"/>
      <c r="W898" s="293"/>
    </row>
    <row r="899" spans="1:23" ht="15.75" thickBot="1" x14ac:dyDescent="0.3">
      <c r="A899" s="138" t="str">
        <f>IF(COUNT('Séries-Speed100'!$A$11:$A$50)&gt;'Etiquette Speed100'!N857,"X","")</f>
        <v/>
      </c>
      <c r="B899" s="294"/>
      <c r="C899" s="295"/>
      <c r="D899" s="295"/>
      <c r="E899" s="295"/>
      <c r="F899" s="295"/>
      <c r="G899" s="295"/>
      <c r="H899" s="295"/>
      <c r="I899" s="295"/>
      <c r="J899" s="295"/>
      <c r="K899" s="296"/>
      <c r="M899" s="521"/>
      <c r="N899" s="294"/>
      <c r="O899" s="295"/>
      <c r="P899" s="295"/>
      <c r="Q899" s="295"/>
      <c r="R899" s="295"/>
      <c r="S899" s="295"/>
      <c r="T899" s="295"/>
      <c r="U899" s="295"/>
      <c r="V899" s="295"/>
      <c r="W899" s="296"/>
    </row>
    <row r="900" spans="1:23" ht="15" customHeight="1" x14ac:dyDescent="0.25">
      <c r="A900" s="138" t="str">
        <f>IF(COUNT('Séries-Speed100'!$A$11:$A$50)&gt;'Etiquette Speed100'!N857,"X","")</f>
        <v/>
      </c>
      <c r="B900" s="522"/>
      <c r="C900" s="522"/>
      <c r="D900" s="522"/>
      <c r="E900" s="522"/>
      <c r="F900" s="522"/>
      <c r="G900" s="522"/>
      <c r="H900" s="522"/>
      <c r="I900" s="522"/>
      <c r="J900" s="522"/>
      <c r="K900" s="522"/>
      <c r="L900" s="522"/>
      <c r="M900" s="523"/>
      <c r="N900" s="522"/>
      <c r="O900" s="522"/>
      <c r="P900" s="522"/>
      <c r="Q900" s="522"/>
      <c r="R900" s="522"/>
      <c r="S900" s="522"/>
      <c r="T900" s="522"/>
      <c r="U900" s="522"/>
      <c r="V900" s="522"/>
      <c r="W900" s="522"/>
    </row>
    <row r="901" spans="1:23" ht="15" customHeight="1" thickBot="1" x14ac:dyDescent="0.3">
      <c r="A901" s="138" t="str">
        <f>IF(COUNT('Séries-Speed100'!$A$11:$A$50)&gt;'Etiquette Speed100'!N947,"X","")</f>
        <v/>
      </c>
      <c r="M901" s="521"/>
    </row>
    <row r="902" spans="1:23" x14ac:dyDescent="0.25">
      <c r="A902" s="138" t="str">
        <f>IF(COUNT('Séries-Speed100'!$A$11:$A$50)&gt;'Etiquette Speed100'!N947,"X","")</f>
        <v/>
      </c>
      <c r="B902" s="137">
        <f>N857+1</f>
        <v>40</v>
      </c>
      <c r="C902" s="289"/>
      <c r="D902" s="289"/>
      <c r="E902" s="289"/>
      <c r="F902" s="289"/>
      <c r="G902" s="289"/>
      <c r="H902" s="289"/>
      <c r="I902" s="289"/>
      <c r="J902" s="289"/>
      <c r="K902" s="290"/>
      <c r="M902" s="521"/>
      <c r="N902" s="137">
        <f>B902+1</f>
        <v>41</v>
      </c>
      <c r="O902" s="289"/>
      <c r="P902" s="289"/>
      <c r="Q902" s="289"/>
      <c r="R902" s="289"/>
      <c r="S902" s="289"/>
      <c r="T902" s="289"/>
      <c r="U902" s="289"/>
      <c r="V902" s="289"/>
      <c r="W902" s="290"/>
    </row>
    <row r="903" spans="1:23" ht="23.25" x14ac:dyDescent="0.35">
      <c r="A903" s="138" t="str">
        <f>IF(COUNT('Séries-Speed100'!$A$11:$A$50)&gt;'Etiquette Speed100'!N947,"X","")</f>
        <v/>
      </c>
      <c r="B903" s="291"/>
      <c r="C903" s="931" t="s">
        <v>246</v>
      </c>
      <c r="D903" s="931"/>
      <c r="E903" s="953">
        <f ca="1">OFFSET('Séries-Speed100'!$A$11,B902,13)</f>
        <v>0</v>
      </c>
      <c r="F903" s="953"/>
      <c r="G903" s="953"/>
      <c r="H903" s="953"/>
      <c r="I903" s="953"/>
      <c r="J903" s="953"/>
      <c r="K903" s="293"/>
      <c r="M903" s="521"/>
      <c r="N903" s="291"/>
      <c r="O903" s="931" t="s">
        <v>246</v>
      </c>
      <c r="P903" s="931"/>
      <c r="Q903" s="953">
        <f ca="1">OFFSET('Séries-Speed100'!$A$11,N902,13)</f>
        <v>0</v>
      </c>
      <c r="R903" s="953"/>
      <c r="S903" s="953"/>
      <c r="T903" s="953"/>
      <c r="U903" s="953"/>
      <c r="V903" s="953"/>
      <c r="W903" s="293"/>
    </row>
    <row r="904" spans="1:23" x14ac:dyDescent="0.25">
      <c r="A904" s="138" t="str">
        <f>IF(COUNT('Séries-Speed100'!$A$11:$A$50)&gt;'Etiquette Speed100'!N947,"X","")</f>
        <v/>
      </c>
      <c r="B904" s="291"/>
      <c r="C904" s="945"/>
      <c r="D904" s="945"/>
      <c r="E904" s="945"/>
      <c r="F904" s="945"/>
      <c r="G904" s="945"/>
      <c r="H904" s="945"/>
      <c r="I904" s="945"/>
      <c r="J904" s="945"/>
      <c r="K904" s="293"/>
      <c r="M904" s="521"/>
      <c r="N904" s="291"/>
      <c r="O904" s="945"/>
      <c r="P904" s="945"/>
      <c r="Q904" s="945"/>
      <c r="R904" s="945"/>
      <c r="S904" s="945"/>
      <c r="T904" s="945"/>
      <c r="U904" s="945"/>
      <c r="V904" s="945"/>
      <c r="W904" s="293"/>
    </row>
    <row r="905" spans="1:23" ht="21" x14ac:dyDescent="0.35">
      <c r="A905" s="138" t="str">
        <f>IF(COUNT('Séries-Speed100'!$A$11:$A$50)&gt;'Etiquette Speed100'!N947,"X","")</f>
        <v/>
      </c>
      <c r="B905" s="291"/>
      <c r="C905" s="931" t="s">
        <v>39</v>
      </c>
      <c r="D905" s="931"/>
      <c r="E905" s="932">
        <f ca="1">OFFSET('Séries-Speed100'!$A$11,B902,0)</f>
        <v>0</v>
      </c>
      <c r="F905" s="932"/>
      <c r="G905" s="948" t="s">
        <v>67</v>
      </c>
      <c r="H905" s="948"/>
      <c r="I905" s="932">
        <f ca="1">OFFSET('Séries-Speed100'!$A$11,B902,6)</f>
        <v>0</v>
      </c>
      <c r="J905" s="932"/>
      <c r="K905" s="293"/>
      <c r="M905" s="521"/>
      <c r="N905" s="291"/>
      <c r="O905" s="931" t="s">
        <v>39</v>
      </c>
      <c r="P905" s="931"/>
      <c r="Q905" s="932">
        <f ca="1">OFFSET('Séries-Speed100'!$A$11,N902,0)</f>
        <v>0</v>
      </c>
      <c r="R905" s="932"/>
      <c r="S905" s="948" t="s">
        <v>67</v>
      </c>
      <c r="T905" s="948"/>
      <c r="U905" s="932">
        <f ca="1">OFFSET('Séries-Speed100'!$A$11,N902,6)</f>
        <v>0</v>
      </c>
      <c r="V905" s="932"/>
      <c r="W905" s="293"/>
    </row>
    <row r="906" spans="1:23" ht="23.25" x14ac:dyDescent="0.35">
      <c r="A906" s="138" t="str">
        <f>IF(COUNT('Séries-Speed100'!$A$11:$A$50)&gt;'Etiquette Speed100'!N947,"X","")</f>
        <v/>
      </c>
      <c r="B906" s="291"/>
      <c r="C906" s="931" t="s">
        <v>1</v>
      </c>
      <c r="D906" s="931"/>
      <c r="E906" s="953">
        <f ca="1">OFFSET('Séries-Speed100'!$A$11,B902,9)</f>
        <v>0</v>
      </c>
      <c r="F906" s="953"/>
      <c r="G906" s="948" t="s">
        <v>2</v>
      </c>
      <c r="H906" s="948"/>
      <c r="I906" s="932">
        <f ca="1">OFFSET('Séries-Speed100'!$A$11,B902,10)</f>
        <v>0</v>
      </c>
      <c r="J906" s="932"/>
      <c r="K906" s="293"/>
      <c r="M906" s="521"/>
      <c r="N906" s="291"/>
      <c r="O906" s="931" t="s">
        <v>1</v>
      </c>
      <c r="P906" s="931"/>
      <c r="Q906" s="953">
        <f ca="1">OFFSET('Séries-Speed100'!$A$11,N902,9)</f>
        <v>0</v>
      </c>
      <c r="R906" s="953"/>
      <c r="S906" s="948" t="s">
        <v>2</v>
      </c>
      <c r="T906" s="948"/>
      <c r="U906" s="932">
        <f ca="1">OFFSET('Séries-Speed100'!$A$11,N902,10)</f>
        <v>0</v>
      </c>
      <c r="V906" s="932"/>
      <c r="W906" s="293"/>
    </row>
    <row r="907" spans="1:23" ht="21" x14ac:dyDescent="0.35">
      <c r="A907" s="138" t="str">
        <f>IF(COUNT('Séries-Speed100'!$A$11:$A$50)&gt;'Etiquette Speed100'!N947,"X","")</f>
        <v/>
      </c>
      <c r="B907" s="291"/>
      <c r="C907" s="520" t="s">
        <v>258</v>
      </c>
      <c r="D907" s="520"/>
      <c r="E907" s="527">
        <f ca="1">OFFSET('Séries-Speed100'!$A$11,B902,11)</f>
        <v>0</v>
      </c>
      <c r="F907" s="525"/>
      <c r="G907" s="866" t="s">
        <v>270</v>
      </c>
      <c r="H907" s="866"/>
      <c r="I907" s="527">
        <f ca="1">OFFSET('Séries-Speed100'!$A$11,B902,8)</f>
        <v>0</v>
      </c>
      <c r="J907" s="527"/>
      <c r="K907" s="293"/>
      <c r="M907" s="521"/>
      <c r="N907" s="291"/>
      <c r="O907" s="520" t="s">
        <v>258</v>
      </c>
      <c r="P907" s="520"/>
      <c r="Q907" s="527">
        <f ca="1">OFFSET('Séries-Speed100'!$A$11,N902,11)</f>
        <v>0</v>
      </c>
      <c r="R907" s="525"/>
      <c r="S907" s="866" t="s">
        <v>270</v>
      </c>
      <c r="T907" s="866"/>
      <c r="U907" s="527">
        <f ca="1">OFFSET('Séries-Speed100'!$A$11,N902,8)</f>
        <v>0</v>
      </c>
      <c r="V907" s="527"/>
      <c r="W907" s="293"/>
    </row>
    <row r="908" spans="1:23" ht="18.75" x14ac:dyDescent="0.3">
      <c r="A908" s="138" t="str">
        <f>IF(COUNT('Séries-Speed100'!$A$11:$A$50)&gt;'Etiquette Speed100'!N947,"X","")</f>
        <v/>
      </c>
      <c r="B908" s="291"/>
      <c r="C908" s="952" t="s">
        <v>68</v>
      </c>
      <c r="D908" s="952"/>
      <c r="E908" s="866" t="s">
        <v>69</v>
      </c>
      <c r="F908" s="866"/>
      <c r="G908" s="951">
        <f ca="1">OFFSET('Séries-Speed100'!$A$11,B902,2)</f>
        <v>0</v>
      </c>
      <c r="H908" s="951"/>
      <c r="I908" s="951"/>
      <c r="J908" s="951"/>
      <c r="K908" s="293"/>
      <c r="M908" s="521"/>
      <c r="N908" s="291"/>
      <c r="O908" s="952" t="s">
        <v>68</v>
      </c>
      <c r="P908" s="952"/>
      <c r="Q908" s="866" t="s">
        <v>69</v>
      </c>
      <c r="R908" s="866"/>
      <c r="S908" s="951">
        <f ca="1">OFFSET('Séries-Speed100'!$A$11,N902,2)</f>
        <v>0</v>
      </c>
      <c r="T908" s="951"/>
      <c r="U908" s="951"/>
      <c r="V908" s="951"/>
      <c r="W908" s="293"/>
    </row>
    <row r="909" spans="1:23" ht="18.75" x14ac:dyDescent="0.3">
      <c r="A909" s="138" t="str">
        <f>IF(COUNT('Séries-Speed100'!$A$11:$A$50)&gt;'Etiquette Speed100'!N947,"X","")</f>
        <v/>
      </c>
      <c r="B909" s="291"/>
      <c r="C909" s="952"/>
      <c r="D909" s="952"/>
      <c r="E909" s="866" t="s">
        <v>70</v>
      </c>
      <c r="F909" s="866"/>
      <c r="G909" s="951">
        <f ca="1">OFFSET('Séries-Speed100'!$A$11,B902,3)</f>
        <v>0</v>
      </c>
      <c r="H909" s="951"/>
      <c r="I909" s="951"/>
      <c r="J909" s="951"/>
      <c r="K909" s="293"/>
      <c r="M909" s="521"/>
      <c r="N909" s="291"/>
      <c r="O909" s="952"/>
      <c r="P909" s="952"/>
      <c r="Q909" s="866" t="s">
        <v>70</v>
      </c>
      <c r="R909" s="866"/>
      <c r="S909" s="951">
        <f ca="1">OFFSET('Séries-Speed100'!$A$11,N902,3)</f>
        <v>0</v>
      </c>
      <c r="T909" s="951"/>
      <c r="U909" s="951"/>
      <c r="V909" s="951"/>
      <c r="W909" s="293"/>
    </row>
    <row r="910" spans="1:23" ht="18.75" x14ac:dyDescent="0.3">
      <c r="A910" s="138" t="str">
        <f>IF(COUNT('Séries-Speed100'!$A$11:$A$50)&gt;'Etiquette Speed100'!N947,"X","")</f>
        <v/>
      </c>
      <c r="B910" s="291"/>
      <c r="C910" s="952"/>
      <c r="D910" s="952"/>
      <c r="E910" s="866" t="s">
        <v>257</v>
      </c>
      <c r="F910" s="866"/>
      <c r="G910" s="951">
        <f ca="1">OFFSET('Séries-Speed100'!$A$11,B902,4)</f>
        <v>0</v>
      </c>
      <c r="H910" s="951"/>
      <c r="I910" s="951"/>
      <c r="J910" s="951"/>
      <c r="K910" s="293"/>
      <c r="M910" s="521"/>
      <c r="N910" s="291"/>
      <c r="O910" s="952"/>
      <c r="P910" s="952"/>
      <c r="Q910" s="866" t="s">
        <v>257</v>
      </c>
      <c r="R910" s="866"/>
      <c r="S910" s="951">
        <f ca="1">OFFSET('Séries-Speed100'!$A$11,N902,4)</f>
        <v>0</v>
      </c>
      <c r="T910" s="951"/>
      <c r="U910" s="951"/>
      <c r="V910" s="951"/>
      <c r="W910" s="293"/>
    </row>
    <row r="911" spans="1:23" ht="21" x14ac:dyDescent="0.35">
      <c r="A911" s="138" t="str">
        <f>IF(COUNT('Séries-Speed100'!$A$11:$A$50)&gt;'Etiquette Speed100'!N947,"X","")</f>
        <v/>
      </c>
      <c r="B911" s="291"/>
      <c r="C911" s="952"/>
      <c r="D911" s="952"/>
      <c r="E911" s="866" t="s">
        <v>71</v>
      </c>
      <c r="F911" s="866"/>
      <c r="G911" s="947">
        <f ca="1">OFFSET('Séries-Speed100'!$A$11,B902,5)</f>
        <v>0</v>
      </c>
      <c r="H911" s="947"/>
      <c r="I911" s="947"/>
      <c r="J911" s="947"/>
      <c r="K911" s="293"/>
      <c r="M911" s="521"/>
      <c r="N911" s="291"/>
      <c r="O911" s="952"/>
      <c r="P911" s="952"/>
      <c r="Q911" s="866" t="s">
        <v>71</v>
      </c>
      <c r="R911" s="866"/>
      <c r="S911" s="947">
        <f ca="1">OFFSET('Séries-Speed100'!$A$11,N902,5)</f>
        <v>0</v>
      </c>
      <c r="T911" s="947"/>
      <c r="U911" s="947"/>
      <c r="V911" s="947"/>
      <c r="W911" s="293"/>
    </row>
    <row r="912" spans="1:23" ht="21" x14ac:dyDescent="0.35">
      <c r="A912" s="138" t="str">
        <f>IF(COUNT('Séries-Speed100'!$A$11:$A$50)&gt;'Etiquette Speed100'!N947,"X","")</f>
        <v/>
      </c>
      <c r="B912" s="291"/>
      <c r="C912" s="931" t="s">
        <v>248</v>
      </c>
      <c r="D912" s="931"/>
      <c r="E912" s="948" t="str">
        <f ca="1">IF(E903="","",IF(OR(E903="DWF",E903="DNF"),"Distance","Temps"))</f>
        <v>Temps</v>
      </c>
      <c r="F912" s="948"/>
      <c r="G912" s="525">
        <f ca="1">OFFSET('Séries-Speed100'!$A$11,B902,18)</f>
        <v>0</v>
      </c>
      <c r="H912" s="524">
        <f ca="1">OFFSET('Séries-Speed100'!$A$11,B902,19)</f>
        <v>0</v>
      </c>
      <c r="I912" s="526">
        <f ca="1">OFFSET('Séries-Speed100'!$A$11,B902,20)</f>
        <v>0</v>
      </c>
      <c r="J912" s="524">
        <f ca="1">OFFSET('Séries-Speed100'!$A$11,B902,21)</f>
        <v>0</v>
      </c>
      <c r="K912" s="293"/>
      <c r="M912" s="521"/>
      <c r="N912" s="291"/>
      <c r="O912" s="931" t="s">
        <v>248</v>
      </c>
      <c r="P912" s="931"/>
      <c r="Q912" s="948" t="str">
        <f ca="1">IF(Q903="","",IF(OR(Q903="DWF",Q903="DNF"),"Distance","Temps"))</f>
        <v>Temps</v>
      </c>
      <c r="R912" s="948"/>
      <c r="S912" s="525">
        <f ca="1">OFFSET('Séries-Speed100'!$A$11,N902,18)</f>
        <v>0</v>
      </c>
      <c r="T912" s="524">
        <f ca="1">OFFSET('Séries-Speed100'!$A$11,N902,19)</f>
        <v>0</v>
      </c>
      <c r="U912" s="526">
        <f ca="1">OFFSET('Séries-Speed100'!$A$11,N902,20)</f>
        <v>0</v>
      </c>
      <c r="V912" s="524">
        <f ca="1">OFFSET('Séries-Speed100'!$A$11,N902,21)</f>
        <v>0</v>
      </c>
      <c r="W912" s="293"/>
    </row>
    <row r="913" spans="1:23" ht="18.75" x14ac:dyDescent="0.3">
      <c r="A913" s="138" t="str">
        <f>IF(COUNT('Séries-Speed100'!$A$11:$A$50)&gt;'Etiquette Speed100'!N947,"X","")</f>
        <v/>
      </c>
      <c r="B913" s="291"/>
      <c r="C913" s="931"/>
      <c r="D913" s="931"/>
      <c r="E913" s="933" t="s">
        <v>273</v>
      </c>
      <c r="F913" s="514" t="s">
        <v>271</v>
      </c>
      <c r="G913" s="528">
        <f ca="1">OFFSET('Séries-Speed100'!$A$11,B902,14)</f>
        <v>0</v>
      </c>
      <c r="H913" s="529">
        <f ca="1">OFFSET('Séries-Speed100'!$A$11,B902,15)</f>
        <v>0</v>
      </c>
      <c r="I913" s="528">
        <f ca="1">OFFSET('Séries-Speed100'!$A$11,B902,16)</f>
        <v>0</v>
      </c>
      <c r="J913" s="529">
        <f ca="1">OFFSET('Séries-Speed100'!$A$11,B902,17)</f>
        <v>0</v>
      </c>
      <c r="K913" s="293"/>
      <c r="M913" s="521"/>
      <c r="N913" s="291"/>
      <c r="O913" s="931"/>
      <c r="P913" s="931"/>
      <c r="Q913" s="933" t="s">
        <v>273</v>
      </c>
      <c r="R913" s="514" t="s">
        <v>271</v>
      </c>
      <c r="S913" s="528">
        <f ca="1">OFFSET('Séries-Speed100'!$A$11,N902,14)</f>
        <v>0</v>
      </c>
      <c r="T913" s="529">
        <f ca="1">OFFSET('Séries-Speed100'!$A$11,N902,15)</f>
        <v>0</v>
      </c>
      <c r="U913" s="528">
        <f ca="1">OFFSET('Séries-Speed100'!$A$11,N902,16)</f>
        <v>0</v>
      </c>
      <c r="V913" s="529">
        <f ca="1">OFFSET('Séries-Speed100'!$A$11,N902,17)</f>
        <v>0</v>
      </c>
      <c r="W913" s="293"/>
    </row>
    <row r="914" spans="1:23" ht="18.75" x14ac:dyDescent="0.3">
      <c r="A914" s="138" t="str">
        <f>IF(COUNT('Séries-Speed100'!$A$11:$A$50)&gt;'Etiquette Speed100'!N947,"X","")</f>
        <v/>
      </c>
      <c r="B914" s="291"/>
      <c r="C914" s="931"/>
      <c r="D914" s="931"/>
      <c r="E914" s="933"/>
      <c r="F914" s="514" t="s">
        <v>272</v>
      </c>
      <c r="G914" s="528">
        <f ca="1">OFFSET('Séries-Speed100'!$A$11,B902,22)</f>
        <v>0</v>
      </c>
      <c r="H914" s="529">
        <f ca="1">OFFSET('Séries-Speed100'!$A$11,B902,23)</f>
        <v>0</v>
      </c>
      <c r="I914" s="528">
        <f ca="1">OFFSET('Séries-Speed100'!$A$11,B902,24)</f>
        <v>0</v>
      </c>
      <c r="J914" s="529">
        <f ca="1">OFFSET('Séries-Speed100'!$A$11,B902,25)</f>
        <v>0</v>
      </c>
      <c r="K914" s="293"/>
      <c r="M914" s="521"/>
      <c r="N914" s="291"/>
      <c r="O914" s="931"/>
      <c r="P914" s="931"/>
      <c r="Q914" s="933"/>
      <c r="R914" s="514" t="s">
        <v>272</v>
      </c>
      <c r="S914" s="528">
        <f ca="1">OFFSET('Séries-Speed100'!$A$11,N902,22)</f>
        <v>0</v>
      </c>
      <c r="T914" s="529">
        <f ca="1">OFFSET('Séries-Speed100'!$A$11,N902,23)</f>
        <v>0</v>
      </c>
      <c r="U914" s="528">
        <f ca="1">OFFSET('Séries-Speed100'!$A$11,N902,24)</f>
        <v>0</v>
      </c>
      <c r="V914" s="529">
        <f ca="1">OFFSET('Séries-Speed100'!$A$11,N902,25)</f>
        <v>0</v>
      </c>
      <c r="W914" s="293"/>
    </row>
    <row r="915" spans="1:23" x14ac:dyDescent="0.25">
      <c r="A915" s="138" t="str">
        <f>IF(COUNT('Séries-Speed100'!$A$11:$A$50)&gt;'Etiquette Speed100'!N947,"X","")</f>
        <v/>
      </c>
      <c r="B915" s="291"/>
      <c r="C915" s="945"/>
      <c r="D915" s="945"/>
      <c r="E915" s="945"/>
      <c r="F915" s="945"/>
      <c r="G915" s="945"/>
      <c r="H915" s="945"/>
      <c r="I915" s="945"/>
      <c r="J915" s="945"/>
      <c r="K915" s="293"/>
      <c r="M915" s="521"/>
      <c r="N915" s="291"/>
      <c r="O915" s="945"/>
      <c r="P915" s="945"/>
      <c r="Q915" s="945"/>
      <c r="R915" s="945"/>
      <c r="S915" s="945"/>
      <c r="T915" s="945"/>
      <c r="U915" s="945"/>
      <c r="V915" s="945"/>
      <c r="W915" s="293"/>
    </row>
    <row r="916" spans="1:23" ht="18.75" x14ac:dyDescent="0.3">
      <c r="A916" s="138" t="str">
        <f>IF(COUNT('Séries-Speed100'!$A$11:$A$50)&gt;'Etiquette Speed100'!N947,"X","")</f>
        <v/>
      </c>
      <c r="B916" s="291"/>
      <c r="C916" s="946" t="s">
        <v>259</v>
      </c>
      <c r="D916" s="946"/>
      <c r="E916" s="946"/>
      <c r="F916" s="946"/>
      <c r="G916" s="946"/>
      <c r="H916" s="946"/>
      <c r="I916" s="946"/>
      <c r="J916" s="946"/>
      <c r="K916" s="293"/>
      <c r="M916" s="521"/>
      <c r="N916" s="291"/>
      <c r="O916" s="946" t="s">
        <v>259</v>
      </c>
      <c r="P916" s="946"/>
      <c r="Q916" s="946"/>
      <c r="R916" s="946"/>
      <c r="S916" s="946"/>
      <c r="T916" s="946"/>
      <c r="U916" s="946"/>
      <c r="V916" s="946"/>
      <c r="W916" s="293"/>
    </row>
    <row r="917" spans="1:23" ht="15.75" thickBot="1" x14ac:dyDescent="0.3">
      <c r="A917" s="138" t="str">
        <f>IF(COUNT('Séries-Speed100'!$A$11:$A$50)&gt;'Etiquette Speed100'!N947,"X","")</f>
        <v/>
      </c>
      <c r="B917" s="291"/>
      <c r="C917" s="945"/>
      <c r="D917" s="945"/>
      <c r="E917" s="945"/>
      <c r="F917" s="945"/>
      <c r="G917" s="945"/>
      <c r="H917" s="945"/>
      <c r="I917" s="945"/>
      <c r="J917" s="945"/>
      <c r="K917" s="293"/>
      <c r="M917" s="521"/>
      <c r="N917" s="291"/>
      <c r="O917" s="945"/>
      <c r="P917" s="945"/>
      <c r="Q917" s="945"/>
      <c r="R917" s="945"/>
      <c r="S917" s="945"/>
      <c r="T917" s="945"/>
      <c r="U917" s="945"/>
      <c r="V917" s="945"/>
      <c r="W917" s="293"/>
    </row>
    <row r="918" spans="1:23" x14ac:dyDescent="0.25">
      <c r="A918" s="138" t="str">
        <f>IF(COUNT('Séries-Speed100'!$A$11:$A$50)&gt;'Etiquette Speed100'!N947,"X","")</f>
        <v/>
      </c>
      <c r="B918" s="291"/>
      <c r="C918" s="976" t="s">
        <v>260</v>
      </c>
      <c r="D918" s="977"/>
      <c r="E918" s="959"/>
      <c r="F918" s="959"/>
      <c r="G918" s="959"/>
      <c r="H918" s="959"/>
      <c r="I918" s="959"/>
      <c r="J918" s="960"/>
      <c r="K918" s="293"/>
      <c r="M918" s="521"/>
      <c r="N918" s="291"/>
      <c r="O918" s="976" t="s">
        <v>260</v>
      </c>
      <c r="P918" s="977"/>
      <c r="Q918" s="959"/>
      <c r="R918" s="959"/>
      <c r="S918" s="959"/>
      <c r="T918" s="959"/>
      <c r="U918" s="959"/>
      <c r="V918" s="960"/>
      <c r="W918" s="293"/>
    </row>
    <row r="919" spans="1:23" x14ac:dyDescent="0.25">
      <c r="A919" s="138" t="str">
        <f>IF(COUNT('Séries-Speed100'!$A$11:$A$50)&gt;'Etiquette Speed100'!N947,"X","")</f>
        <v/>
      </c>
      <c r="B919" s="291"/>
      <c r="C919" s="971"/>
      <c r="D919" s="972"/>
      <c r="E919" s="949"/>
      <c r="F919" s="949"/>
      <c r="G919" s="949"/>
      <c r="H919" s="949"/>
      <c r="I919" s="949"/>
      <c r="J919" s="950"/>
      <c r="K919" s="293"/>
      <c r="M919" s="521"/>
      <c r="N919" s="291"/>
      <c r="O919" s="971"/>
      <c r="P919" s="972"/>
      <c r="Q919" s="949"/>
      <c r="R919" s="949"/>
      <c r="S919" s="949"/>
      <c r="T919" s="949"/>
      <c r="U919" s="949"/>
      <c r="V919" s="950"/>
      <c r="W919" s="293"/>
    </row>
    <row r="920" spans="1:23" ht="15.75" thickBot="1" x14ac:dyDescent="0.3">
      <c r="A920" s="138" t="str">
        <f>IF(COUNT('Séries-Speed100'!$A$11:$A$50)&gt;'Etiquette Speed100'!N947,"X","")</f>
        <v/>
      </c>
      <c r="B920" s="291"/>
      <c r="C920" s="292"/>
      <c r="D920" s="292"/>
      <c r="E920" s="292"/>
      <c r="F920" s="292"/>
      <c r="G920" s="292"/>
      <c r="H920" s="292"/>
      <c r="I920" s="292"/>
      <c r="J920" s="292"/>
      <c r="K920" s="293"/>
      <c r="M920" s="521"/>
      <c r="N920" s="291"/>
      <c r="O920" s="292"/>
      <c r="P920" s="292"/>
      <c r="Q920" s="292"/>
      <c r="R920" s="292"/>
      <c r="S920" s="292"/>
      <c r="T920" s="292"/>
      <c r="U920" s="292"/>
      <c r="V920" s="292"/>
      <c r="W920" s="293"/>
    </row>
    <row r="921" spans="1:23" ht="15" customHeight="1" x14ac:dyDescent="0.25">
      <c r="A921" s="138" t="str">
        <f>IF(COUNT('Séries-Speed100'!$A$11:$A$50)&gt;'Etiquette Speed100'!N947,"X","")</f>
        <v/>
      </c>
      <c r="B921" s="291"/>
      <c r="C921" s="894" t="s">
        <v>132</v>
      </c>
      <c r="D921" s="880" t="s">
        <v>133</v>
      </c>
      <c r="E921" s="871"/>
      <c r="F921" s="871"/>
      <c r="G921" s="871"/>
      <c r="H921" s="871"/>
      <c r="I921" s="959"/>
      <c r="J921" s="960"/>
      <c r="K921" s="293"/>
      <c r="M921" s="521"/>
      <c r="N921" s="291"/>
      <c r="O921" s="894" t="s">
        <v>132</v>
      </c>
      <c r="P921" s="880" t="s">
        <v>133</v>
      </c>
      <c r="Q921" s="871"/>
      <c r="R921" s="871"/>
      <c r="S921" s="871"/>
      <c r="T921" s="871"/>
      <c r="U921" s="959"/>
      <c r="V921" s="960"/>
      <c r="W921" s="293"/>
    </row>
    <row r="922" spans="1:23" x14ac:dyDescent="0.25">
      <c r="A922" s="138" t="str">
        <f>IF(COUNT('Séries-Speed100'!$A$11:$A$50)&gt;'Etiquette Speed100'!N947,"X","")</f>
        <v/>
      </c>
      <c r="B922" s="291"/>
      <c r="C922" s="895"/>
      <c r="D922" s="859" t="s">
        <v>134</v>
      </c>
      <c r="E922" s="864"/>
      <c r="F922" s="864"/>
      <c r="G922" s="864"/>
      <c r="H922" s="864"/>
      <c r="I922" s="949"/>
      <c r="J922" s="950"/>
      <c r="K922" s="293"/>
      <c r="M922" s="521"/>
      <c r="N922" s="291"/>
      <c r="O922" s="895"/>
      <c r="P922" s="859" t="s">
        <v>134</v>
      </c>
      <c r="Q922" s="864"/>
      <c r="R922" s="864"/>
      <c r="S922" s="864"/>
      <c r="T922" s="864"/>
      <c r="U922" s="949"/>
      <c r="V922" s="950"/>
      <c r="W922" s="293"/>
    </row>
    <row r="923" spans="1:23" x14ac:dyDescent="0.25">
      <c r="A923" s="138" t="str">
        <f>IF(COUNT('Séries-Speed100'!$A$11:$A$50)&gt;'Etiquette Speed100'!N947,"X","")</f>
        <v/>
      </c>
      <c r="B923" s="291"/>
      <c r="C923" s="895"/>
      <c r="D923" s="859" t="s">
        <v>135</v>
      </c>
      <c r="E923" s="864"/>
      <c r="F923" s="864"/>
      <c r="G923" s="864"/>
      <c r="H923" s="864"/>
      <c r="I923" s="949"/>
      <c r="J923" s="950"/>
      <c r="K923" s="293"/>
      <c r="M923" s="521"/>
      <c r="N923" s="291"/>
      <c r="O923" s="895"/>
      <c r="P923" s="859" t="s">
        <v>135</v>
      </c>
      <c r="Q923" s="864"/>
      <c r="R923" s="864"/>
      <c r="S923" s="864"/>
      <c r="T923" s="864"/>
      <c r="U923" s="949"/>
      <c r="V923" s="950"/>
      <c r="W923" s="293"/>
    </row>
    <row r="924" spans="1:23" x14ac:dyDescent="0.25">
      <c r="A924" s="138" t="str">
        <f>IF(COUNT('Séries-Speed100'!$A$11:$A$50)&gt;'Etiquette Speed100'!N947,"X","")</f>
        <v/>
      </c>
      <c r="B924" s="291"/>
      <c r="C924" s="895"/>
      <c r="D924" s="859" t="s">
        <v>136</v>
      </c>
      <c r="E924" s="864"/>
      <c r="F924" s="864"/>
      <c r="G924" s="864"/>
      <c r="H924" s="864"/>
      <c r="I924" s="949"/>
      <c r="J924" s="950"/>
      <c r="K924" s="293"/>
      <c r="M924" s="521"/>
      <c r="N924" s="291"/>
      <c r="O924" s="895"/>
      <c r="P924" s="859" t="s">
        <v>136</v>
      </c>
      <c r="Q924" s="864"/>
      <c r="R924" s="864"/>
      <c r="S924" s="864"/>
      <c r="T924" s="864"/>
      <c r="U924" s="949"/>
      <c r="V924" s="950"/>
      <c r="W924" s="293"/>
    </row>
    <row r="925" spans="1:23" x14ac:dyDescent="0.25">
      <c r="A925" s="138" t="str">
        <f>IF(COUNT('Séries-Speed100'!$A$11:$A$50)&gt;'Etiquette Speed100'!N947,"X","")</f>
        <v/>
      </c>
      <c r="B925" s="291"/>
      <c r="C925" s="895"/>
      <c r="D925" s="859" t="s">
        <v>137</v>
      </c>
      <c r="E925" s="864"/>
      <c r="F925" s="864"/>
      <c r="G925" s="864"/>
      <c r="H925" s="864"/>
      <c r="I925" s="949"/>
      <c r="J925" s="950"/>
      <c r="K925" s="293"/>
      <c r="M925" s="521"/>
      <c r="N925" s="291"/>
      <c r="O925" s="895"/>
      <c r="P925" s="859" t="s">
        <v>137</v>
      </c>
      <c r="Q925" s="864"/>
      <c r="R925" s="864"/>
      <c r="S925" s="864"/>
      <c r="T925" s="864"/>
      <c r="U925" s="949"/>
      <c r="V925" s="950"/>
      <c r="W925" s="293"/>
    </row>
    <row r="926" spans="1:23" x14ac:dyDescent="0.25">
      <c r="A926" s="138" t="str">
        <f>IF(COUNT('Séries-Speed100'!$A$11:$A$50)&gt;'Etiquette Speed100'!N947,"X","")</f>
        <v/>
      </c>
      <c r="B926" s="291"/>
      <c r="C926" s="895"/>
      <c r="D926" s="967" t="s">
        <v>138</v>
      </c>
      <c r="E926" s="968"/>
      <c r="F926" s="968"/>
      <c r="G926" s="968"/>
      <c r="H926" s="968"/>
      <c r="I926" s="949"/>
      <c r="J926" s="950"/>
      <c r="K926" s="293"/>
      <c r="M926" s="521"/>
      <c r="N926" s="291"/>
      <c r="O926" s="895"/>
      <c r="P926" s="967" t="s">
        <v>138</v>
      </c>
      <c r="Q926" s="968"/>
      <c r="R926" s="968"/>
      <c r="S926" s="968"/>
      <c r="T926" s="968"/>
      <c r="U926" s="949"/>
      <c r="V926" s="950"/>
      <c r="W926" s="293"/>
    </row>
    <row r="927" spans="1:23" ht="15" customHeight="1" thickBot="1" x14ac:dyDescent="0.3">
      <c r="A927" s="138" t="str">
        <f>IF(COUNT('Séries-Speed100'!$A$11:$A$50)&gt;'Etiquette Speed100'!N947,"X","")</f>
        <v/>
      </c>
      <c r="B927" s="291"/>
      <c r="C927" s="896"/>
      <c r="D927" s="1055" t="s">
        <v>274</v>
      </c>
      <c r="E927" s="1056"/>
      <c r="F927" s="1056"/>
      <c r="G927" s="1056"/>
      <c r="H927" s="967"/>
      <c r="I927" s="1057"/>
      <c r="J927" s="1058"/>
      <c r="K927" s="293"/>
      <c r="M927" s="521"/>
      <c r="N927" s="291"/>
      <c r="O927" s="896"/>
      <c r="P927" s="1055" t="s">
        <v>274</v>
      </c>
      <c r="Q927" s="1056"/>
      <c r="R927" s="1056"/>
      <c r="S927" s="1056"/>
      <c r="T927" s="967"/>
      <c r="U927" s="1057"/>
      <c r="V927" s="1058"/>
      <c r="W927" s="293"/>
    </row>
    <row r="928" spans="1:23" x14ac:dyDescent="0.25">
      <c r="A928" s="138" t="str">
        <f>IF(COUNT('Séries-Speed100'!$A$11:$A$50)&gt;'Etiquette Speed100'!N947,"X","")</f>
        <v/>
      </c>
      <c r="B928" s="291"/>
      <c r="C928" s="894" t="s">
        <v>145</v>
      </c>
      <c r="D928" s="1053" t="s">
        <v>146</v>
      </c>
      <c r="E928" s="1054"/>
      <c r="F928" s="1054"/>
      <c r="G928" s="1054"/>
      <c r="H928" s="1054"/>
      <c r="I928" s="959"/>
      <c r="J928" s="960"/>
      <c r="K928" s="293"/>
      <c r="M928" s="521"/>
      <c r="N928" s="291"/>
      <c r="O928" s="894" t="s">
        <v>145</v>
      </c>
      <c r="P928" s="1053" t="s">
        <v>146</v>
      </c>
      <c r="Q928" s="1054"/>
      <c r="R928" s="1054"/>
      <c r="S928" s="1054"/>
      <c r="T928" s="1054"/>
      <c r="U928" s="959"/>
      <c r="V928" s="960"/>
      <c r="W928" s="293"/>
    </row>
    <row r="929" spans="1:23" x14ac:dyDescent="0.25">
      <c r="A929" s="138" t="str">
        <f>IF(COUNT('Séries-Speed100'!$A$11:$A$50)&gt;'Etiquette Speed100'!N947,"X","")</f>
        <v/>
      </c>
      <c r="B929" s="291"/>
      <c r="C929" s="895"/>
      <c r="D929" s="1048" t="s">
        <v>147</v>
      </c>
      <c r="E929" s="1049"/>
      <c r="F929" s="1049"/>
      <c r="G929" s="1049"/>
      <c r="H929" s="1050"/>
      <c r="I929" s="949"/>
      <c r="J929" s="950"/>
      <c r="K929" s="293"/>
      <c r="M929" s="521"/>
      <c r="N929" s="291"/>
      <c r="O929" s="895"/>
      <c r="P929" s="1048" t="s">
        <v>147</v>
      </c>
      <c r="Q929" s="1049"/>
      <c r="R929" s="1049"/>
      <c r="S929" s="1049"/>
      <c r="T929" s="1050"/>
      <c r="U929" s="949"/>
      <c r="V929" s="950"/>
      <c r="W929" s="293"/>
    </row>
    <row r="930" spans="1:23" x14ac:dyDescent="0.25">
      <c r="A930" s="138" t="str">
        <f>IF(COUNT('Séries-Speed100'!$A$11:$A$50)&gt;'Etiquette Speed100'!N947,"X","")</f>
        <v/>
      </c>
      <c r="B930" s="291"/>
      <c r="C930" s="895"/>
      <c r="D930" s="1048" t="s">
        <v>148</v>
      </c>
      <c r="E930" s="1049"/>
      <c r="F930" s="1049"/>
      <c r="G930" s="1049"/>
      <c r="H930" s="1050"/>
      <c r="I930" s="949"/>
      <c r="J930" s="950"/>
      <c r="K930" s="293"/>
      <c r="M930" s="521"/>
      <c r="N930" s="291"/>
      <c r="O930" s="895"/>
      <c r="P930" s="1048" t="s">
        <v>148</v>
      </c>
      <c r="Q930" s="1049"/>
      <c r="R930" s="1049"/>
      <c r="S930" s="1049"/>
      <c r="T930" s="1050"/>
      <c r="U930" s="949"/>
      <c r="V930" s="950"/>
      <c r="W930" s="293"/>
    </row>
    <row r="931" spans="1:23" x14ac:dyDescent="0.25">
      <c r="A931" s="138" t="str">
        <f>IF(COUNT('Séries-Speed100'!$A$11:$A$50)&gt;'Etiquette Speed100'!N947,"X","")</f>
        <v/>
      </c>
      <c r="B931" s="291"/>
      <c r="C931" s="895"/>
      <c r="D931" s="1048" t="s">
        <v>149</v>
      </c>
      <c r="E931" s="1049"/>
      <c r="F931" s="1049"/>
      <c r="G931" s="1049"/>
      <c r="H931" s="1050"/>
      <c r="I931" s="949"/>
      <c r="J931" s="950"/>
      <c r="K931" s="293"/>
      <c r="M931" s="521"/>
      <c r="N931" s="291"/>
      <c r="O931" s="895"/>
      <c r="P931" s="1048" t="s">
        <v>149</v>
      </c>
      <c r="Q931" s="1049"/>
      <c r="R931" s="1049"/>
      <c r="S931" s="1049"/>
      <c r="T931" s="1050"/>
      <c r="U931" s="949"/>
      <c r="V931" s="950"/>
      <c r="W931" s="293"/>
    </row>
    <row r="932" spans="1:23" x14ac:dyDescent="0.25">
      <c r="A932" s="138" t="str">
        <f>IF(COUNT('Séries-Speed100'!$A$11:$A$50)&gt;'Etiquette Speed100'!N947,"X","")</f>
        <v/>
      </c>
      <c r="B932" s="291"/>
      <c r="C932" s="895"/>
      <c r="D932" s="1048" t="s">
        <v>150</v>
      </c>
      <c r="E932" s="1049"/>
      <c r="F932" s="1049"/>
      <c r="G932" s="1049"/>
      <c r="H932" s="1050"/>
      <c r="I932" s="949"/>
      <c r="J932" s="950"/>
      <c r="K932" s="293"/>
      <c r="M932" s="521"/>
      <c r="N932" s="291"/>
      <c r="O932" s="895"/>
      <c r="P932" s="1048" t="s">
        <v>150</v>
      </c>
      <c r="Q932" s="1049"/>
      <c r="R932" s="1049"/>
      <c r="S932" s="1049"/>
      <c r="T932" s="1050"/>
      <c r="U932" s="949"/>
      <c r="V932" s="950"/>
      <c r="W932" s="293"/>
    </row>
    <row r="933" spans="1:23" x14ac:dyDescent="0.25">
      <c r="A933" s="138" t="str">
        <f>IF(COUNT('Séries-Speed100'!$A$11:$A$50)&gt;'Etiquette Speed100'!N947,"X","")</f>
        <v/>
      </c>
      <c r="B933" s="291"/>
      <c r="C933" s="895"/>
      <c r="D933" s="1048" t="s">
        <v>151</v>
      </c>
      <c r="E933" s="1049"/>
      <c r="F933" s="1049"/>
      <c r="G933" s="1049"/>
      <c r="H933" s="1050"/>
      <c r="I933" s="949"/>
      <c r="J933" s="950"/>
      <c r="K933" s="293"/>
      <c r="M933" s="521"/>
      <c r="N933" s="291"/>
      <c r="O933" s="895"/>
      <c r="P933" s="1048" t="s">
        <v>151</v>
      </c>
      <c r="Q933" s="1049"/>
      <c r="R933" s="1049"/>
      <c r="S933" s="1049"/>
      <c r="T933" s="1050"/>
      <c r="U933" s="949"/>
      <c r="V933" s="950"/>
      <c r="W933" s="293"/>
    </row>
    <row r="934" spans="1:23" ht="15" customHeight="1" thickBot="1" x14ac:dyDescent="0.3">
      <c r="A934" s="138" t="str">
        <f>IF(COUNT('Séries-Speed100'!$A$11:$A$50)&gt;'Etiquette Speed100'!N947,"X","")</f>
        <v/>
      </c>
      <c r="B934" s="291"/>
      <c r="C934" s="896"/>
      <c r="D934" s="1045" t="s">
        <v>152</v>
      </c>
      <c r="E934" s="1046"/>
      <c r="F934" s="1046"/>
      <c r="G934" s="1046"/>
      <c r="H934" s="1047"/>
      <c r="I934" s="954"/>
      <c r="J934" s="955"/>
      <c r="K934" s="293"/>
      <c r="M934" s="521"/>
      <c r="N934" s="291"/>
      <c r="O934" s="896"/>
      <c r="P934" s="1045" t="s">
        <v>152</v>
      </c>
      <c r="Q934" s="1046"/>
      <c r="R934" s="1046"/>
      <c r="S934" s="1046"/>
      <c r="T934" s="1047"/>
      <c r="U934" s="954"/>
      <c r="V934" s="955"/>
      <c r="W934" s="293"/>
    </row>
    <row r="935" spans="1:23" ht="15" customHeight="1" x14ac:dyDescent="0.25">
      <c r="A935" s="138" t="str">
        <f>IF(COUNT('Séries-Speed100'!$A$11:$A$50)&gt;'Etiquette Speed100'!N947,"X","")</f>
        <v/>
      </c>
      <c r="B935" s="291"/>
      <c r="C935" s="894" t="s">
        <v>126</v>
      </c>
      <c r="D935" s="1051" t="s">
        <v>128</v>
      </c>
      <c r="E935" s="1052"/>
      <c r="F935" s="963"/>
      <c r="G935" s="278" t="s">
        <v>266</v>
      </c>
      <c r="H935" s="278"/>
      <c r="I935" s="965"/>
      <c r="J935" s="966"/>
      <c r="K935" s="293"/>
      <c r="M935" s="521"/>
      <c r="N935" s="291"/>
      <c r="O935" s="894" t="s">
        <v>126</v>
      </c>
      <c r="P935" s="1051" t="s">
        <v>128</v>
      </c>
      <c r="Q935" s="1052"/>
      <c r="R935" s="963"/>
      <c r="S935" s="278" t="s">
        <v>266</v>
      </c>
      <c r="T935" s="278"/>
      <c r="U935" s="965"/>
      <c r="V935" s="966"/>
      <c r="W935" s="293"/>
    </row>
    <row r="936" spans="1:23" x14ac:dyDescent="0.25">
      <c r="A936" s="138" t="str">
        <f>IF(COUNT('Séries-Speed100'!$A$11:$A$50)&gt;'Etiquette Speed100'!N947,"X","")</f>
        <v/>
      </c>
      <c r="B936" s="291"/>
      <c r="C936" s="895"/>
      <c r="D936" s="857" t="s">
        <v>264</v>
      </c>
      <c r="E936" s="858"/>
      <c r="F936" s="859"/>
      <c r="G936" s="110" t="s">
        <v>265</v>
      </c>
      <c r="H936" s="110"/>
      <c r="I936" s="949"/>
      <c r="J936" s="950"/>
      <c r="K936" s="293"/>
      <c r="M936" s="521"/>
      <c r="N936" s="291"/>
      <c r="O936" s="895"/>
      <c r="P936" s="857" t="s">
        <v>264</v>
      </c>
      <c r="Q936" s="858"/>
      <c r="R936" s="859"/>
      <c r="S936" s="110" t="s">
        <v>265</v>
      </c>
      <c r="T936" s="110"/>
      <c r="U936" s="949"/>
      <c r="V936" s="950"/>
      <c r="W936" s="293"/>
    </row>
    <row r="937" spans="1:23" ht="15.75" thickBot="1" x14ac:dyDescent="0.3">
      <c r="A937" s="138" t="str">
        <f>IF(COUNT('Séries-Speed100'!$A$11:$A$50)&gt;'Etiquette Speed100'!N947,"X","")</f>
        <v/>
      </c>
      <c r="B937" s="291"/>
      <c r="C937" s="896"/>
      <c r="D937" s="512" t="s">
        <v>268</v>
      </c>
      <c r="E937" s="517"/>
      <c r="F937" s="517"/>
      <c r="G937" s="3" t="s">
        <v>164</v>
      </c>
      <c r="H937" s="3"/>
      <c r="I937" s="954"/>
      <c r="J937" s="955"/>
      <c r="K937" s="293"/>
      <c r="M937" s="521"/>
      <c r="N937" s="291"/>
      <c r="O937" s="896"/>
      <c r="P937" s="512" t="s">
        <v>268</v>
      </c>
      <c r="Q937" s="517"/>
      <c r="R937" s="517"/>
      <c r="S937" s="3" t="s">
        <v>164</v>
      </c>
      <c r="T937" s="3"/>
      <c r="U937" s="954"/>
      <c r="V937" s="955"/>
      <c r="W937" s="293"/>
    </row>
    <row r="938" spans="1:23" ht="15.75" thickBot="1" x14ac:dyDescent="0.3">
      <c r="A938" s="138" t="str">
        <f>IF(COUNT('Séries-Speed100'!$A$11:$A$50)&gt;'Etiquette Speed100'!N947,"X","")</f>
        <v/>
      </c>
      <c r="B938" s="291"/>
      <c r="C938" s="292"/>
      <c r="D938" s="292"/>
      <c r="E938" s="292"/>
      <c r="F938" s="292"/>
      <c r="G938" s="292"/>
      <c r="H938" s="292"/>
      <c r="I938" s="292"/>
      <c r="J938" s="292"/>
      <c r="K938" s="293"/>
      <c r="M938" s="521"/>
      <c r="N938" s="291"/>
      <c r="O938" s="292"/>
      <c r="P938" s="292"/>
      <c r="Q938" s="292"/>
      <c r="R938" s="292"/>
      <c r="S938" s="292"/>
      <c r="T938" s="292"/>
      <c r="U938" s="292"/>
      <c r="V938" s="292"/>
      <c r="W938" s="293"/>
    </row>
    <row r="939" spans="1:23" ht="18.75" x14ac:dyDescent="0.3">
      <c r="A939" s="138" t="str">
        <f>IF(COUNT('Séries-Speed100'!$A$11:$A$50)&gt;'Etiquette Speed100'!N947,"X","")</f>
        <v/>
      </c>
      <c r="B939" s="291"/>
      <c r="C939" s="901" t="s">
        <v>269</v>
      </c>
      <c r="D939" s="902"/>
      <c r="E939" s="902"/>
      <c r="F939" s="902"/>
      <c r="G939" s="902"/>
      <c r="H939" s="902"/>
      <c r="I939" s="902"/>
      <c r="J939" s="903"/>
      <c r="K939" s="293"/>
      <c r="M939" s="521"/>
      <c r="N939" s="291"/>
      <c r="O939" s="901" t="s">
        <v>269</v>
      </c>
      <c r="P939" s="902"/>
      <c r="Q939" s="902"/>
      <c r="R939" s="902"/>
      <c r="S939" s="902"/>
      <c r="T939" s="902"/>
      <c r="U939" s="902"/>
      <c r="V939" s="903"/>
      <c r="W939" s="293"/>
    </row>
    <row r="940" spans="1:23" x14ac:dyDescent="0.25">
      <c r="A940" s="138" t="str">
        <f>IF(COUNT('Séries-Speed100'!$A$11:$A$50)&gt;'Etiquette Speed100'!N947,"X","")</f>
        <v/>
      </c>
      <c r="B940" s="291"/>
      <c r="C940" s="904"/>
      <c r="D940" s="905"/>
      <c r="E940" s="905"/>
      <c r="F940" s="905"/>
      <c r="G940" s="905"/>
      <c r="H940" s="905"/>
      <c r="I940" s="905"/>
      <c r="J940" s="906"/>
      <c r="K940" s="293"/>
      <c r="M940" s="521"/>
      <c r="N940" s="291"/>
      <c r="O940" s="904"/>
      <c r="P940" s="905"/>
      <c r="Q940" s="905"/>
      <c r="R940" s="905"/>
      <c r="S940" s="905"/>
      <c r="T940" s="905"/>
      <c r="U940" s="905"/>
      <c r="V940" s="906"/>
      <c r="W940" s="293"/>
    </row>
    <row r="941" spans="1:23" x14ac:dyDescent="0.25">
      <c r="A941" s="138" t="str">
        <f>IF(COUNT('Séries-Speed100'!$A$11:$A$50)&gt;'Etiquette Speed100'!N947,"X","")</f>
        <v/>
      </c>
      <c r="B941" s="291"/>
      <c r="C941" s="907"/>
      <c r="D941" s="908"/>
      <c r="E941" s="908"/>
      <c r="F941" s="908"/>
      <c r="G941" s="908"/>
      <c r="H941" s="908"/>
      <c r="I941" s="908"/>
      <c r="J941" s="909"/>
      <c r="K941" s="293"/>
      <c r="M941" s="521"/>
      <c r="N941" s="291"/>
      <c r="O941" s="907"/>
      <c r="P941" s="908"/>
      <c r="Q941" s="908"/>
      <c r="R941" s="908"/>
      <c r="S941" s="908"/>
      <c r="T941" s="908"/>
      <c r="U941" s="908"/>
      <c r="V941" s="909"/>
      <c r="W941" s="293"/>
    </row>
    <row r="942" spans="1:23" x14ac:dyDescent="0.25">
      <c r="A942" s="138" t="str">
        <f>IF(COUNT('Séries-Speed100'!$A$11:$A$50)&gt;'Etiquette Speed100'!N947,"X","")</f>
        <v/>
      </c>
      <c r="B942" s="291"/>
      <c r="C942" s="907"/>
      <c r="D942" s="908"/>
      <c r="E942" s="908"/>
      <c r="F942" s="908"/>
      <c r="G942" s="908"/>
      <c r="H942" s="908"/>
      <c r="I942" s="908"/>
      <c r="J942" s="909"/>
      <c r="K942" s="293"/>
      <c r="M942" s="521"/>
      <c r="N942" s="291"/>
      <c r="O942" s="907"/>
      <c r="P942" s="908"/>
      <c r="Q942" s="908"/>
      <c r="R942" s="908"/>
      <c r="S942" s="908"/>
      <c r="T942" s="908"/>
      <c r="U942" s="908"/>
      <c r="V942" s="909"/>
      <c r="W942" s="293"/>
    </row>
    <row r="943" spans="1:23" ht="15.75" thickBot="1" x14ac:dyDescent="0.3">
      <c r="A943" s="138" t="str">
        <f>IF(COUNT('Séries-Speed100'!$A$11:$A$50)&gt;'Etiquette Speed100'!N947,"X","")</f>
        <v/>
      </c>
      <c r="B943" s="291"/>
      <c r="C943" s="910"/>
      <c r="D943" s="911"/>
      <c r="E943" s="911"/>
      <c r="F943" s="911"/>
      <c r="G943" s="911"/>
      <c r="H943" s="911"/>
      <c r="I943" s="911"/>
      <c r="J943" s="912"/>
      <c r="K943" s="293"/>
      <c r="M943" s="521"/>
      <c r="N943" s="291"/>
      <c r="O943" s="910"/>
      <c r="P943" s="911"/>
      <c r="Q943" s="911"/>
      <c r="R943" s="911"/>
      <c r="S943" s="911"/>
      <c r="T943" s="911"/>
      <c r="U943" s="911"/>
      <c r="V943" s="912"/>
      <c r="W943" s="293"/>
    </row>
    <row r="944" spans="1:23" ht="15.75" thickBot="1" x14ac:dyDescent="0.3">
      <c r="A944" s="138" t="str">
        <f>IF(COUNT('Séries-Speed100'!$A$11:$A$50)&gt;'Etiquette Speed100'!N947,"X","")</f>
        <v/>
      </c>
      <c r="B944" s="294"/>
      <c r="C944" s="295"/>
      <c r="D944" s="295"/>
      <c r="E944" s="295"/>
      <c r="F944" s="295"/>
      <c r="G944" s="295"/>
      <c r="H944" s="295"/>
      <c r="I944" s="295"/>
      <c r="J944" s="295"/>
      <c r="K944" s="296"/>
      <c r="M944" s="521"/>
      <c r="N944" s="294"/>
      <c r="O944" s="295"/>
      <c r="P944" s="295"/>
      <c r="Q944" s="295"/>
      <c r="R944" s="295"/>
      <c r="S944" s="295"/>
      <c r="T944" s="295"/>
      <c r="U944" s="295"/>
      <c r="V944" s="295"/>
      <c r="W944" s="296"/>
    </row>
    <row r="945" spans="1:23" ht="15" customHeight="1" x14ac:dyDescent="0.25">
      <c r="A945" s="138" t="str">
        <f>IF(COUNT('Séries-Speed100'!$A$11:$A$50)&gt;'Etiquette Speed100'!N947,"X","")</f>
        <v/>
      </c>
      <c r="B945" s="522"/>
      <c r="C945" s="522"/>
      <c r="D945" s="522"/>
      <c r="E945" s="522"/>
      <c r="F945" s="522"/>
      <c r="G945" s="522"/>
      <c r="H945" s="522"/>
      <c r="I945" s="522"/>
      <c r="J945" s="522"/>
      <c r="K945" s="522"/>
      <c r="L945" s="522"/>
      <c r="M945" s="523"/>
      <c r="N945" s="522"/>
      <c r="O945" s="522"/>
      <c r="P945" s="522"/>
      <c r="Q945" s="522"/>
      <c r="R945" s="522"/>
      <c r="S945" s="522"/>
      <c r="T945" s="522"/>
      <c r="U945" s="522"/>
      <c r="V945" s="522"/>
      <c r="W945" s="522"/>
    </row>
    <row r="946" spans="1:23" ht="15" customHeight="1" thickBot="1" x14ac:dyDescent="0.3">
      <c r="A946" s="138" t="str">
        <f>IF(COUNT('Séries-Speed100'!$A$11:$A$50)&gt;'Etiquette Speed100'!N947,"X","")</f>
        <v/>
      </c>
      <c r="M946" s="521"/>
    </row>
    <row r="947" spans="1:23" x14ac:dyDescent="0.25">
      <c r="A947" s="138" t="str">
        <f>IF(COUNT('Séries-Speed100'!$A$11:$A$50)&gt;'Etiquette Speed100'!N947,"X","")</f>
        <v/>
      </c>
      <c r="B947" s="137">
        <f>N902+1</f>
        <v>42</v>
      </c>
      <c r="C947" s="289"/>
      <c r="D947" s="289"/>
      <c r="E947" s="289"/>
      <c r="F947" s="289"/>
      <c r="G947" s="289"/>
      <c r="H947" s="289"/>
      <c r="I947" s="289"/>
      <c r="J947" s="289"/>
      <c r="K947" s="290"/>
      <c r="M947" s="521"/>
      <c r="N947" s="137">
        <f>B947+1</f>
        <v>43</v>
      </c>
      <c r="O947" s="289"/>
      <c r="P947" s="289"/>
      <c r="Q947" s="289"/>
      <c r="R947" s="289"/>
      <c r="S947" s="289"/>
      <c r="T947" s="289"/>
      <c r="U947" s="289"/>
      <c r="V947" s="289"/>
      <c r="W947" s="290"/>
    </row>
    <row r="948" spans="1:23" ht="23.25" x14ac:dyDescent="0.35">
      <c r="A948" s="138" t="str">
        <f>IF(COUNT('Séries-Speed100'!$A$11:$A$50)&gt;'Etiquette Speed100'!N947,"X","")</f>
        <v/>
      </c>
      <c r="B948" s="291"/>
      <c r="C948" s="931" t="s">
        <v>246</v>
      </c>
      <c r="D948" s="931"/>
      <c r="E948" s="953">
        <f ca="1">OFFSET('Séries-Speed100'!$A$11,B947,13)</f>
        <v>0</v>
      </c>
      <c r="F948" s="953"/>
      <c r="G948" s="953"/>
      <c r="H948" s="953"/>
      <c r="I948" s="953"/>
      <c r="J948" s="953"/>
      <c r="K948" s="293"/>
      <c r="M948" s="521"/>
      <c r="N948" s="291"/>
      <c r="O948" s="931" t="s">
        <v>246</v>
      </c>
      <c r="P948" s="931"/>
      <c r="Q948" s="953">
        <f ca="1">OFFSET('Séries-Speed100'!$A$11,N947,13)</f>
        <v>0</v>
      </c>
      <c r="R948" s="953"/>
      <c r="S948" s="953"/>
      <c r="T948" s="953"/>
      <c r="U948" s="953"/>
      <c r="V948" s="953"/>
      <c r="W948" s="293"/>
    </row>
    <row r="949" spans="1:23" x14ac:dyDescent="0.25">
      <c r="A949" s="138" t="str">
        <f>IF(COUNT('Séries-Speed100'!$A$11:$A$50)&gt;'Etiquette Speed100'!N947,"X","")</f>
        <v/>
      </c>
      <c r="B949" s="291"/>
      <c r="C949" s="945"/>
      <c r="D949" s="945"/>
      <c r="E949" s="945"/>
      <c r="F949" s="945"/>
      <c r="G949" s="945"/>
      <c r="H949" s="945"/>
      <c r="I949" s="945"/>
      <c r="J949" s="945"/>
      <c r="K949" s="293"/>
      <c r="M949" s="521"/>
      <c r="N949" s="291"/>
      <c r="O949" s="945"/>
      <c r="P949" s="945"/>
      <c r="Q949" s="945"/>
      <c r="R949" s="945"/>
      <c r="S949" s="945"/>
      <c r="T949" s="945"/>
      <c r="U949" s="945"/>
      <c r="V949" s="945"/>
      <c r="W949" s="293"/>
    </row>
    <row r="950" spans="1:23" ht="21" x14ac:dyDescent="0.35">
      <c r="A950" s="138" t="str">
        <f>IF(COUNT('Séries-Speed100'!$A$11:$A$50)&gt;'Etiquette Speed100'!N947,"X","")</f>
        <v/>
      </c>
      <c r="B950" s="291"/>
      <c r="C950" s="931" t="s">
        <v>39</v>
      </c>
      <c r="D950" s="931"/>
      <c r="E950" s="932">
        <f ca="1">OFFSET('Séries-Speed100'!$A$11,B947,0)</f>
        <v>0</v>
      </c>
      <c r="F950" s="932"/>
      <c r="G950" s="948" t="s">
        <v>67</v>
      </c>
      <c r="H950" s="948"/>
      <c r="I950" s="932">
        <f ca="1">OFFSET('Séries-Speed100'!$A$11,B947,6)</f>
        <v>0</v>
      </c>
      <c r="J950" s="932"/>
      <c r="K950" s="293"/>
      <c r="M950" s="521"/>
      <c r="N950" s="291"/>
      <c r="O950" s="931" t="s">
        <v>39</v>
      </c>
      <c r="P950" s="931"/>
      <c r="Q950" s="932">
        <f ca="1">OFFSET('Séries-Speed100'!$A$11,N947,0)</f>
        <v>0</v>
      </c>
      <c r="R950" s="932"/>
      <c r="S950" s="948" t="s">
        <v>67</v>
      </c>
      <c r="T950" s="948"/>
      <c r="U950" s="932">
        <f ca="1">OFFSET('Séries-Speed100'!$A$11,N947,6)</f>
        <v>0</v>
      </c>
      <c r="V950" s="932"/>
      <c r="W950" s="293"/>
    </row>
    <row r="951" spans="1:23" ht="23.25" x14ac:dyDescent="0.35">
      <c r="A951" s="138" t="str">
        <f>IF(COUNT('Séries-Speed100'!$A$11:$A$50)&gt;'Etiquette Speed100'!N947,"X","")</f>
        <v/>
      </c>
      <c r="B951" s="291"/>
      <c r="C951" s="931" t="s">
        <v>1</v>
      </c>
      <c r="D951" s="931"/>
      <c r="E951" s="953">
        <f ca="1">OFFSET('Séries-Speed100'!$A$11,B947,9)</f>
        <v>0</v>
      </c>
      <c r="F951" s="953"/>
      <c r="G951" s="948" t="s">
        <v>2</v>
      </c>
      <c r="H951" s="948"/>
      <c r="I951" s="932">
        <f ca="1">OFFSET('Séries-Speed100'!$A$11,B947,10)</f>
        <v>0</v>
      </c>
      <c r="J951" s="932"/>
      <c r="K951" s="293"/>
      <c r="M951" s="521"/>
      <c r="N951" s="291"/>
      <c r="O951" s="931" t="s">
        <v>1</v>
      </c>
      <c r="P951" s="931"/>
      <c r="Q951" s="953">
        <f ca="1">OFFSET('Séries-Speed100'!$A$11,N947,9)</f>
        <v>0</v>
      </c>
      <c r="R951" s="953"/>
      <c r="S951" s="948" t="s">
        <v>2</v>
      </c>
      <c r="T951" s="948"/>
      <c r="U951" s="932">
        <f ca="1">OFFSET('Séries-Speed100'!$A$11,N947,10)</f>
        <v>0</v>
      </c>
      <c r="V951" s="932"/>
      <c r="W951" s="293"/>
    </row>
    <row r="952" spans="1:23" ht="21" x14ac:dyDescent="0.35">
      <c r="A952" s="138" t="str">
        <f>IF(COUNT('Séries-Speed100'!$A$11:$A$50)&gt;'Etiquette Speed100'!N947,"X","")</f>
        <v/>
      </c>
      <c r="B952" s="291"/>
      <c r="C952" s="520" t="s">
        <v>258</v>
      </c>
      <c r="D952" s="520"/>
      <c r="E952" s="527">
        <f ca="1">OFFSET('Séries-Speed100'!$A$11,B947,11)</f>
        <v>0</v>
      </c>
      <c r="F952" s="525"/>
      <c r="G952" s="866" t="s">
        <v>270</v>
      </c>
      <c r="H952" s="866"/>
      <c r="I952" s="527">
        <f ca="1">OFFSET('Séries-Speed100'!$A$11,B947,8)</f>
        <v>0</v>
      </c>
      <c r="J952" s="527"/>
      <c r="K952" s="293"/>
      <c r="M952" s="521"/>
      <c r="N952" s="291"/>
      <c r="O952" s="520" t="s">
        <v>258</v>
      </c>
      <c r="P952" s="520"/>
      <c r="Q952" s="527">
        <f ca="1">OFFSET('Séries-Speed100'!$A$11,N947,11)</f>
        <v>0</v>
      </c>
      <c r="R952" s="525"/>
      <c r="S952" s="866" t="s">
        <v>270</v>
      </c>
      <c r="T952" s="866"/>
      <c r="U952" s="527">
        <f ca="1">OFFSET('Séries-Speed100'!$A$11,N947,8)</f>
        <v>0</v>
      </c>
      <c r="V952" s="527"/>
      <c r="W952" s="293"/>
    </row>
    <row r="953" spans="1:23" ht="18.75" x14ac:dyDescent="0.3">
      <c r="A953" s="138" t="str">
        <f>IF(COUNT('Séries-Speed100'!$A$11:$A$50)&gt;'Etiquette Speed100'!N947,"X","")</f>
        <v/>
      </c>
      <c r="B953" s="291"/>
      <c r="C953" s="952" t="s">
        <v>68</v>
      </c>
      <c r="D953" s="952"/>
      <c r="E953" s="866" t="s">
        <v>69</v>
      </c>
      <c r="F953" s="866"/>
      <c r="G953" s="951">
        <f ca="1">OFFSET('Séries-Speed100'!$A$11,B947,2)</f>
        <v>0</v>
      </c>
      <c r="H953" s="951"/>
      <c r="I953" s="951"/>
      <c r="J953" s="951"/>
      <c r="K953" s="293"/>
      <c r="M953" s="521"/>
      <c r="N953" s="291"/>
      <c r="O953" s="952" t="s">
        <v>68</v>
      </c>
      <c r="P953" s="952"/>
      <c r="Q953" s="866" t="s">
        <v>69</v>
      </c>
      <c r="R953" s="866"/>
      <c r="S953" s="951">
        <f ca="1">OFFSET('Séries-Speed100'!$A$11,N947,2)</f>
        <v>0</v>
      </c>
      <c r="T953" s="951"/>
      <c r="U953" s="951"/>
      <c r="V953" s="951"/>
      <c r="W953" s="293"/>
    </row>
    <row r="954" spans="1:23" ht="18.75" x14ac:dyDescent="0.3">
      <c r="A954" s="138" t="str">
        <f>IF(COUNT('Séries-Speed100'!$A$11:$A$50)&gt;'Etiquette Speed100'!N947,"X","")</f>
        <v/>
      </c>
      <c r="B954" s="291"/>
      <c r="C954" s="952"/>
      <c r="D954" s="952"/>
      <c r="E954" s="866" t="s">
        <v>70</v>
      </c>
      <c r="F954" s="866"/>
      <c r="G954" s="951">
        <f ca="1">OFFSET('Séries-Speed100'!$A$11,B947,3)</f>
        <v>0</v>
      </c>
      <c r="H954" s="951"/>
      <c r="I954" s="951"/>
      <c r="J954" s="951"/>
      <c r="K954" s="293"/>
      <c r="M954" s="521"/>
      <c r="N954" s="291"/>
      <c r="O954" s="952"/>
      <c r="P954" s="952"/>
      <c r="Q954" s="866" t="s">
        <v>70</v>
      </c>
      <c r="R954" s="866"/>
      <c r="S954" s="951">
        <f ca="1">OFFSET('Séries-Speed100'!$A$11,N947,3)</f>
        <v>0</v>
      </c>
      <c r="T954" s="951"/>
      <c r="U954" s="951"/>
      <c r="V954" s="951"/>
      <c r="W954" s="293"/>
    </row>
    <row r="955" spans="1:23" ht="18.75" x14ac:dyDescent="0.3">
      <c r="A955" s="138" t="str">
        <f>IF(COUNT('Séries-Speed100'!$A$11:$A$50)&gt;'Etiquette Speed100'!N947,"X","")</f>
        <v/>
      </c>
      <c r="B955" s="291"/>
      <c r="C955" s="952"/>
      <c r="D955" s="952"/>
      <c r="E955" s="866" t="s">
        <v>257</v>
      </c>
      <c r="F955" s="866"/>
      <c r="G955" s="951">
        <f ca="1">OFFSET('Séries-Speed100'!$A$11,B947,4)</f>
        <v>0</v>
      </c>
      <c r="H955" s="951"/>
      <c r="I955" s="951"/>
      <c r="J955" s="951"/>
      <c r="K955" s="293"/>
      <c r="M955" s="521"/>
      <c r="N955" s="291"/>
      <c r="O955" s="952"/>
      <c r="P955" s="952"/>
      <c r="Q955" s="866" t="s">
        <v>257</v>
      </c>
      <c r="R955" s="866"/>
      <c r="S955" s="951">
        <f ca="1">OFFSET('Séries-Speed100'!$A$11,N947,4)</f>
        <v>0</v>
      </c>
      <c r="T955" s="951"/>
      <c r="U955" s="951"/>
      <c r="V955" s="951"/>
      <c r="W955" s="293"/>
    </row>
    <row r="956" spans="1:23" ht="21" x14ac:dyDescent="0.35">
      <c r="A956" s="138" t="str">
        <f>IF(COUNT('Séries-Speed100'!$A$11:$A$50)&gt;'Etiquette Speed100'!N947,"X","")</f>
        <v/>
      </c>
      <c r="B956" s="291"/>
      <c r="C956" s="952"/>
      <c r="D956" s="952"/>
      <c r="E956" s="866" t="s">
        <v>71</v>
      </c>
      <c r="F956" s="866"/>
      <c r="G956" s="947">
        <f ca="1">OFFSET('Séries-Speed100'!$A$11,B947,5)</f>
        <v>0</v>
      </c>
      <c r="H956" s="947"/>
      <c r="I956" s="947"/>
      <c r="J956" s="947"/>
      <c r="K956" s="293"/>
      <c r="M956" s="521"/>
      <c r="N956" s="291"/>
      <c r="O956" s="952"/>
      <c r="P956" s="952"/>
      <c r="Q956" s="866" t="s">
        <v>71</v>
      </c>
      <c r="R956" s="866"/>
      <c r="S956" s="947">
        <f ca="1">OFFSET('Séries-Speed100'!$A$11,N947,5)</f>
        <v>0</v>
      </c>
      <c r="T956" s="947"/>
      <c r="U956" s="947"/>
      <c r="V956" s="947"/>
      <c r="W956" s="293"/>
    </row>
    <row r="957" spans="1:23" ht="21" x14ac:dyDescent="0.35">
      <c r="A957" s="138" t="str">
        <f>IF(COUNT('Séries-Speed100'!$A$11:$A$50)&gt;'Etiquette Speed100'!N947,"X","")</f>
        <v/>
      </c>
      <c r="B957" s="291"/>
      <c r="C957" s="931" t="s">
        <v>248</v>
      </c>
      <c r="D957" s="931"/>
      <c r="E957" s="948" t="str">
        <f ca="1">IF(E948="","",IF(OR(E948="DWF",E948="DNF"),"Distance","Temps"))</f>
        <v>Temps</v>
      </c>
      <c r="F957" s="948"/>
      <c r="G957" s="525">
        <f ca="1">OFFSET('Séries-Speed100'!$A$11,B947,18)</f>
        <v>0</v>
      </c>
      <c r="H957" s="524">
        <f ca="1">OFFSET('Séries-Speed100'!$A$11,B947,19)</f>
        <v>0</v>
      </c>
      <c r="I957" s="526">
        <f ca="1">OFFSET('Séries-Speed100'!$A$11,B947,20)</f>
        <v>0</v>
      </c>
      <c r="J957" s="524">
        <f ca="1">OFFSET('Séries-Speed100'!$A$11,B947,21)</f>
        <v>0</v>
      </c>
      <c r="K957" s="293"/>
      <c r="M957" s="521"/>
      <c r="N957" s="291"/>
      <c r="O957" s="931" t="s">
        <v>248</v>
      </c>
      <c r="P957" s="931"/>
      <c r="Q957" s="948" t="str">
        <f ca="1">IF(Q948="","",IF(OR(Q948="DWF",Q948="DNF"),"Distance","Temps"))</f>
        <v>Temps</v>
      </c>
      <c r="R957" s="948"/>
      <c r="S957" s="525">
        <f ca="1">OFFSET('Séries-Speed100'!$A$11,N947,18)</f>
        <v>0</v>
      </c>
      <c r="T957" s="524">
        <f ca="1">OFFSET('Séries-Speed100'!$A$11,N947,19)</f>
        <v>0</v>
      </c>
      <c r="U957" s="526">
        <f ca="1">OFFSET('Séries-Speed100'!$A$11,N947,20)</f>
        <v>0</v>
      </c>
      <c r="V957" s="524">
        <f ca="1">OFFSET('Séries-Speed100'!$A$11,N947,21)</f>
        <v>0</v>
      </c>
      <c r="W957" s="293"/>
    </row>
    <row r="958" spans="1:23" ht="18.75" x14ac:dyDescent="0.3">
      <c r="A958" s="138" t="str">
        <f>IF(COUNT('Séries-Speed100'!$A$11:$A$50)&gt;'Etiquette Speed100'!N947,"X","")</f>
        <v/>
      </c>
      <c r="B958" s="291"/>
      <c r="C958" s="931"/>
      <c r="D958" s="931"/>
      <c r="E958" s="933" t="s">
        <v>273</v>
      </c>
      <c r="F958" s="514" t="s">
        <v>271</v>
      </c>
      <c r="G958" s="528">
        <f ca="1">OFFSET('Séries-Speed100'!$A$11,B947,14)</f>
        <v>0</v>
      </c>
      <c r="H958" s="529">
        <f ca="1">OFFSET('Séries-Speed100'!$A$11,B947,15)</f>
        <v>0</v>
      </c>
      <c r="I958" s="528">
        <f ca="1">OFFSET('Séries-Speed100'!$A$11,B947,16)</f>
        <v>0</v>
      </c>
      <c r="J958" s="529">
        <f ca="1">OFFSET('Séries-Speed100'!$A$11,B947,17)</f>
        <v>0</v>
      </c>
      <c r="K958" s="293"/>
      <c r="M958" s="521"/>
      <c r="N958" s="291"/>
      <c r="O958" s="931"/>
      <c r="P958" s="931"/>
      <c r="Q958" s="933" t="s">
        <v>273</v>
      </c>
      <c r="R958" s="514" t="s">
        <v>271</v>
      </c>
      <c r="S958" s="528">
        <f ca="1">OFFSET('Séries-Speed100'!$A$11,N947,14)</f>
        <v>0</v>
      </c>
      <c r="T958" s="529">
        <f ca="1">OFFSET('Séries-Speed100'!$A$11,N947,15)</f>
        <v>0</v>
      </c>
      <c r="U958" s="528">
        <f ca="1">OFFSET('Séries-Speed100'!$A$11,N947,16)</f>
        <v>0</v>
      </c>
      <c r="V958" s="529">
        <f ca="1">OFFSET('Séries-Speed100'!$A$11,N947,17)</f>
        <v>0</v>
      </c>
      <c r="W958" s="293"/>
    </row>
    <row r="959" spans="1:23" ht="18.75" x14ac:dyDescent="0.3">
      <c r="A959" s="138" t="str">
        <f>IF(COUNT('Séries-Speed100'!$A$11:$A$50)&gt;'Etiquette Speed100'!N947,"X","")</f>
        <v/>
      </c>
      <c r="B959" s="291"/>
      <c r="C959" s="931"/>
      <c r="D959" s="931"/>
      <c r="E959" s="933"/>
      <c r="F959" s="514" t="s">
        <v>272</v>
      </c>
      <c r="G959" s="528">
        <f ca="1">OFFSET('Séries-Speed100'!$A$11,B947,22)</f>
        <v>0</v>
      </c>
      <c r="H959" s="529">
        <f ca="1">OFFSET('Séries-Speed100'!$A$11,B947,23)</f>
        <v>0</v>
      </c>
      <c r="I959" s="528">
        <f ca="1">OFFSET('Séries-Speed100'!$A$11,B947,24)</f>
        <v>0</v>
      </c>
      <c r="J959" s="529">
        <f ca="1">OFFSET('Séries-Speed100'!$A$11,B947,25)</f>
        <v>0</v>
      </c>
      <c r="K959" s="293"/>
      <c r="M959" s="521"/>
      <c r="N959" s="291"/>
      <c r="O959" s="931"/>
      <c r="P959" s="931"/>
      <c r="Q959" s="933"/>
      <c r="R959" s="514" t="s">
        <v>272</v>
      </c>
      <c r="S959" s="528">
        <f ca="1">OFFSET('Séries-Speed100'!$A$11,N947,22)</f>
        <v>0</v>
      </c>
      <c r="T959" s="529">
        <f ca="1">OFFSET('Séries-Speed100'!$A$11,N947,23)</f>
        <v>0</v>
      </c>
      <c r="U959" s="528">
        <f ca="1">OFFSET('Séries-Speed100'!$A$11,N947,24)</f>
        <v>0</v>
      </c>
      <c r="V959" s="529">
        <f ca="1">OFFSET('Séries-Speed100'!$A$11,N947,25)</f>
        <v>0</v>
      </c>
      <c r="W959" s="293"/>
    </row>
    <row r="960" spans="1:23" x14ac:dyDescent="0.25">
      <c r="A960" s="138" t="str">
        <f>IF(COUNT('Séries-Speed100'!$A$11:$A$50)&gt;'Etiquette Speed100'!N947,"X","")</f>
        <v/>
      </c>
      <c r="B960" s="291"/>
      <c r="C960" s="945"/>
      <c r="D960" s="945"/>
      <c r="E960" s="945"/>
      <c r="F960" s="945"/>
      <c r="G960" s="945"/>
      <c r="H960" s="945"/>
      <c r="I960" s="945"/>
      <c r="J960" s="945"/>
      <c r="K960" s="293"/>
      <c r="M960" s="521"/>
      <c r="N960" s="291"/>
      <c r="O960" s="945"/>
      <c r="P960" s="945"/>
      <c r="Q960" s="945"/>
      <c r="R960" s="945"/>
      <c r="S960" s="945"/>
      <c r="T960" s="945"/>
      <c r="U960" s="945"/>
      <c r="V960" s="945"/>
      <c r="W960" s="293"/>
    </row>
    <row r="961" spans="1:23" ht="18.75" x14ac:dyDescent="0.3">
      <c r="A961" s="138" t="str">
        <f>IF(COUNT('Séries-Speed100'!$A$11:$A$50)&gt;'Etiquette Speed100'!N947,"X","")</f>
        <v/>
      </c>
      <c r="B961" s="291"/>
      <c r="C961" s="946" t="s">
        <v>259</v>
      </c>
      <c r="D961" s="946"/>
      <c r="E961" s="946"/>
      <c r="F961" s="946"/>
      <c r="G961" s="946"/>
      <c r="H961" s="946"/>
      <c r="I961" s="946"/>
      <c r="J961" s="946"/>
      <c r="K961" s="293"/>
      <c r="M961" s="521"/>
      <c r="N961" s="291"/>
      <c r="O961" s="946" t="s">
        <v>259</v>
      </c>
      <c r="P961" s="946"/>
      <c r="Q961" s="946"/>
      <c r="R961" s="946"/>
      <c r="S961" s="946"/>
      <c r="T961" s="946"/>
      <c r="U961" s="946"/>
      <c r="V961" s="946"/>
      <c r="W961" s="293"/>
    </row>
    <row r="962" spans="1:23" ht="15.75" thickBot="1" x14ac:dyDescent="0.3">
      <c r="A962" s="138" t="str">
        <f>IF(COUNT('Séries-Speed100'!$A$11:$A$50)&gt;'Etiquette Speed100'!N947,"X","")</f>
        <v/>
      </c>
      <c r="B962" s="291"/>
      <c r="C962" s="945"/>
      <c r="D962" s="945"/>
      <c r="E962" s="945"/>
      <c r="F962" s="945"/>
      <c r="G962" s="945"/>
      <c r="H962" s="945"/>
      <c r="I962" s="945"/>
      <c r="J962" s="945"/>
      <c r="K962" s="293"/>
      <c r="M962" s="521"/>
      <c r="N962" s="291"/>
      <c r="O962" s="945"/>
      <c r="P962" s="945"/>
      <c r="Q962" s="945"/>
      <c r="R962" s="945"/>
      <c r="S962" s="945"/>
      <c r="T962" s="945"/>
      <c r="U962" s="945"/>
      <c r="V962" s="945"/>
      <c r="W962" s="293"/>
    </row>
    <row r="963" spans="1:23" x14ac:dyDescent="0.25">
      <c r="A963" s="138" t="str">
        <f>IF(COUNT('Séries-Speed100'!$A$11:$A$50)&gt;'Etiquette Speed100'!N947,"X","")</f>
        <v/>
      </c>
      <c r="B963" s="291"/>
      <c r="C963" s="976" t="s">
        <v>260</v>
      </c>
      <c r="D963" s="977"/>
      <c r="E963" s="959"/>
      <c r="F963" s="959"/>
      <c r="G963" s="959"/>
      <c r="H963" s="959"/>
      <c r="I963" s="959"/>
      <c r="J963" s="960"/>
      <c r="K963" s="293"/>
      <c r="M963" s="521"/>
      <c r="N963" s="291"/>
      <c r="O963" s="976" t="s">
        <v>260</v>
      </c>
      <c r="P963" s="977"/>
      <c r="Q963" s="959"/>
      <c r="R963" s="959"/>
      <c r="S963" s="959"/>
      <c r="T963" s="959"/>
      <c r="U963" s="959"/>
      <c r="V963" s="960"/>
      <c r="W963" s="293"/>
    </row>
    <row r="964" spans="1:23" x14ac:dyDescent="0.25">
      <c r="A964" s="138" t="str">
        <f>IF(COUNT('Séries-Speed100'!$A$11:$A$50)&gt;'Etiquette Speed100'!N947,"X","")</f>
        <v/>
      </c>
      <c r="B964" s="291"/>
      <c r="C964" s="971"/>
      <c r="D964" s="972"/>
      <c r="E964" s="949"/>
      <c r="F964" s="949"/>
      <c r="G964" s="949"/>
      <c r="H964" s="949"/>
      <c r="I964" s="949"/>
      <c r="J964" s="950"/>
      <c r="K964" s="293"/>
      <c r="M964" s="521"/>
      <c r="N964" s="291"/>
      <c r="O964" s="971"/>
      <c r="P964" s="972"/>
      <c r="Q964" s="949"/>
      <c r="R964" s="949"/>
      <c r="S964" s="949"/>
      <c r="T964" s="949"/>
      <c r="U964" s="949"/>
      <c r="V964" s="950"/>
      <c r="W964" s="293"/>
    </row>
    <row r="965" spans="1:23" ht="15.75" thickBot="1" x14ac:dyDescent="0.3">
      <c r="A965" s="138" t="str">
        <f>IF(COUNT('Séries-Speed100'!$A$11:$A$50)&gt;'Etiquette Speed100'!N947,"X","")</f>
        <v/>
      </c>
      <c r="B965" s="291"/>
      <c r="C965" s="292"/>
      <c r="D965" s="292"/>
      <c r="E965" s="292"/>
      <c r="F965" s="292"/>
      <c r="G965" s="292"/>
      <c r="H965" s="292"/>
      <c r="I965" s="292"/>
      <c r="J965" s="292"/>
      <c r="K965" s="293"/>
      <c r="M965" s="521"/>
      <c r="N965" s="291"/>
      <c r="O965" s="292"/>
      <c r="P965" s="292"/>
      <c r="Q965" s="292"/>
      <c r="R965" s="292"/>
      <c r="S965" s="292"/>
      <c r="T965" s="292"/>
      <c r="U965" s="292"/>
      <c r="V965" s="292"/>
      <c r="W965" s="293"/>
    </row>
    <row r="966" spans="1:23" ht="15" customHeight="1" x14ac:dyDescent="0.25">
      <c r="A966" s="138" t="str">
        <f>IF(COUNT('Séries-Speed100'!$A$11:$A$50)&gt;'Etiquette Speed100'!N947,"X","")</f>
        <v/>
      </c>
      <c r="B966" s="291"/>
      <c r="C966" s="894" t="s">
        <v>132</v>
      </c>
      <c r="D966" s="880" t="s">
        <v>133</v>
      </c>
      <c r="E966" s="871"/>
      <c r="F966" s="871"/>
      <c r="G966" s="871"/>
      <c r="H966" s="871"/>
      <c r="I966" s="959"/>
      <c r="J966" s="960"/>
      <c r="K966" s="293"/>
      <c r="M966" s="521"/>
      <c r="N966" s="291"/>
      <c r="O966" s="894" t="s">
        <v>132</v>
      </c>
      <c r="P966" s="880" t="s">
        <v>133</v>
      </c>
      <c r="Q966" s="871"/>
      <c r="R966" s="871"/>
      <c r="S966" s="871"/>
      <c r="T966" s="871"/>
      <c r="U966" s="959"/>
      <c r="V966" s="960"/>
      <c r="W966" s="293"/>
    </row>
    <row r="967" spans="1:23" x14ac:dyDescent="0.25">
      <c r="A967" s="138" t="str">
        <f>IF(COUNT('Séries-Speed100'!$A$11:$A$50)&gt;'Etiquette Speed100'!N947,"X","")</f>
        <v/>
      </c>
      <c r="B967" s="291"/>
      <c r="C967" s="895"/>
      <c r="D967" s="859" t="s">
        <v>134</v>
      </c>
      <c r="E967" s="864"/>
      <c r="F967" s="864"/>
      <c r="G967" s="864"/>
      <c r="H967" s="864"/>
      <c r="I967" s="949"/>
      <c r="J967" s="950"/>
      <c r="K967" s="293"/>
      <c r="M967" s="521"/>
      <c r="N967" s="291"/>
      <c r="O967" s="895"/>
      <c r="P967" s="859" t="s">
        <v>134</v>
      </c>
      <c r="Q967" s="864"/>
      <c r="R967" s="864"/>
      <c r="S967" s="864"/>
      <c r="T967" s="864"/>
      <c r="U967" s="949"/>
      <c r="V967" s="950"/>
      <c r="W967" s="293"/>
    </row>
    <row r="968" spans="1:23" x14ac:dyDescent="0.25">
      <c r="A968" s="138" t="str">
        <f>IF(COUNT('Séries-Speed100'!$A$11:$A$50)&gt;'Etiquette Speed100'!N947,"X","")</f>
        <v/>
      </c>
      <c r="B968" s="291"/>
      <c r="C968" s="895"/>
      <c r="D968" s="859" t="s">
        <v>135</v>
      </c>
      <c r="E968" s="864"/>
      <c r="F968" s="864"/>
      <c r="G968" s="864"/>
      <c r="H968" s="864"/>
      <c r="I968" s="949"/>
      <c r="J968" s="950"/>
      <c r="K968" s="293"/>
      <c r="M968" s="521"/>
      <c r="N968" s="291"/>
      <c r="O968" s="895"/>
      <c r="P968" s="859" t="s">
        <v>135</v>
      </c>
      <c r="Q968" s="864"/>
      <c r="R968" s="864"/>
      <c r="S968" s="864"/>
      <c r="T968" s="864"/>
      <c r="U968" s="949"/>
      <c r="V968" s="950"/>
      <c r="W968" s="293"/>
    </row>
    <row r="969" spans="1:23" x14ac:dyDescent="0.25">
      <c r="A969" s="138" t="str">
        <f>IF(COUNT('Séries-Speed100'!$A$11:$A$50)&gt;'Etiquette Speed100'!N947,"X","")</f>
        <v/>
      </c>
      <c r="B969" s="291"/>
      <c r="C969" s="895"/>
      <c r="D969" s="859" t="s">
        <v>136</v>
      </c>
      <c r="E969" s="864"/>
      <c r="F969" s="864"/>
      <c r="G969" s="864"/>
      <c r="H969" s="864"/>
      <c r="I969" s="949"/>
      <c r="J969" s="950"/>
      <c r="K969" s="293"/>
      <c r="M969" s="521"/>
      <c r="N969" s="291"/>
      <c r="O969" s="895"/>
      <c r="P969" s="859" t="s">
        <v>136</v>
      </c>
      <c r="Q969" s="864"/>
      <c r="R969" s="864"/>
      <c r="S969" s="864"/>
      <c r="T969" s="864"/>
      <c r="U969" s="949"/>
      <c r="V969" s="950"/>
      <c r="W969" s="293"/>
    </row>
    <row r="970" spans="1:23" x14ac:dyDescent="0.25">
      <c r="A970" s="138" t="str">
        <f>IF(COUNT('Séries-Speed100'!$A$11:$A$50)&gt;'Etiquette Speed100'!N947,"X","")</f>
        <v/>
      </c>
      <c r="B970" s="291"/>
      <c r="C970" s="895"/>
      <c r="D970" s="859" t="s">
        <v>137</v>
      </c>
      <c r="E970" s="864"/>
      <c r="F970" s="864"/>
      <c r="G970" s="864"/>
      <c r="H970" s="864"/>
      <c r="I970" s="949"/>
      <c r="J970" s="950"/>
      <c r="K970" s="293"/>
      <c r="M970" s="521"/>
      <c r="N970" s="291"/>
      <c r="O970" s="895"/>
      <c r="P970" s="859" t="s">
        <v>137</v>
      </c>
      <c r="Q970" s="864"/>
      <c r="R970" s="864"/>
      <c r="S970" s="864"/>
      <c r="T970" s="864"/>
      <c r="U970" s="949"/>
      <c r="V970" s="950"/>
      <c r="W970" s="293"/>
    </row>
    <row r="971" spans="1:23" x14ac:dyDescent="0.25">
      <c r="A971" s="138" t="str">
        <f>IF(COUNT('Séries-Speed100'!$A$11:$A$50)&gt;'Etiquette Speed100'!N947,"X","")</f>
        <v/>
      </c>
      <c r="B971" s="291"/>
      <c r="C971" s="895"/>
      <c r="D971" s="967" t="s">
        <v>138</v>
      </c>
      <c r="E971" s="968"/>
      <c r="F971" s="968"/>
      <c r="G971" s="968"/>
      <c r="H971" s="968"/>
      <c r="I971" s="949"/>
      <c r="J971" s="950"/>
      <c r="K971" s="293"/>
      <c r="M971" s="521"/>
      <c r="N971" s="291"/>
      <c r="O971" s="895"/>
      <c r="P971" s="967" t="s">
        <v>138</v>
      </c>
      <c r="Q971" s="968"/>
      <c r="R971" s="968"/>
      <c r="S971" s="968"/>
      <c r="T971" s="968"/>
      <c r="U971" s="949"/>
      <c r="V971" s="950"/>
      <c r="W971" s="293"/>
    </row>
    <row r="972" spans="1:23" ht="15" customHeight="1" thickBot="1" x14ac:dyDescent="0.3">
      <c r="A972" s="138" t="str">
        <f>IF(COUNT('Séries-Speed100'!$A$11:$A$50)&gt;'Etiquette Speed100'!N947,"X","")</f>
        <v/>
      </c>
      <c r="B972" s="291"/>
      <c r="C972" s="896"/>
      <c r="D972" s="1055" t="s">
        <v>274</v>
      </c>
      <c r="E972" s="1056"/>
      <c r="F972" s="1056"/>
      <c r="G972" s="1056"/>
      <c r="H972" s="967"/>
      <c r="I972" s="1057"/>
      <c r="J972" s="1058"/>
      <c r="K972" s="293"/>
      <c r="M972" s="521"/>
      <c r="N972" s="291"/>
      <c r="O972" s="896"/>
      <c r="P972" s="1055" t="s">
        <v>274</v>
      </c>
      <c r="Q972" s="1056"/>
      <c r="R972" s="1056"/>
      <c r="S972" s="1056"/>
      <c r="T972" s="967"/>
      <c r="U972" s="1057"/>
      <c r="V972" s="1058"/>
      <c r="W972" s="293"/>
    </row>
    <row r="973" spans="1:23" x14ac:dyDescent="0.25">
      <c r="A973" s="138" t="str">
        <f>IF(COUNT('Séries-Speed100'!$A$11:$A$50)&gt;'Etiquette Speed100'!N947,"X","")</f>
        <v/>
      </c>
      <c r="B973" s="291"/>
      <c r="C973" s="894" t="s">
        <v>145</v>
      </c>
      <c r="D973" s="1053" t="s">
        <v>146</v>
      </c>
      <c r="E973" s="1054"/>
      <c r="F973" s="1054"/>
      <c r="G973" s="1054"/>
      <c r="H973" s="1054"/>
      <c r="I973" s="959"/>
      <c r="J973" s="960"/>
      <c r="K973" s="293"/>
      <c r="M973" s="521"/>
      <c r="N973" s="291"/>
      <c r="O973" s="894" t="s">
        <v>145</v>
      </c>
      <c r="P973" s="1053" t="s">
        <v>146</v>
      </c>
      <c r="Q973" s="1054"/>
      <c r="R973" s="1054"/>
      <c r="S973" s="1054"/>
      <c r="T973" s="1054"/>
      <c r="U973" s="959"/>
      <c r="V973" s="960"/>
      <c r="W973" s="293"/>
    </row>
    <row r="974" spans="1:23" x14ac:dyDescent="0.25">
      <c r="A974" s="138" t="str">
        <f>IF(COUNT('Séries-Speed100'!$A$11:$A$50)&gt;'Etiquette Speed100'!N947,"X","")</f>
        <v/>
      </c>
      <c r="B974" s="291"/>
      <c r="C974" s="895"/>
      <c r="D974" s="1048" t="s">
        <v>147</v>
      </c>
      <c r="E974" s="1049"/>
      <c r="F974" s="1049"/>
      <c r="G974" s="1049"/>
      <c r="H974" s="1050"/>
      <c r="I974" s="949"/>
      <c r="J974" s="950"/>
      <c r="K974" s="293"/>
      <c r="M974" s="521"/>
      <c r="N974" s="291"/>
      <c r="O974" s="895"/>
      <c r="P974" s="1048" t="s">
        <v>147</v>
      </c>
      <c r="Q974" s="1049"/>
      <c r="R974" s="1049"/>
      <c r="S974" s="1049"/>
      <c r="T974" s="1050"/>
      <c r="U974" s="949"/>
      <c r="V974" s="950"/>
      <c r="W974" s="293"/>
    </row>
    <row r="975" spans="1:23" x14ac:dyDescent="0.25">
      <c r="A975" s="138" t="str">
        <f>IF(COUNT('Séries-Speed100'!$A$11:$A$50)&gt;'Etiquette Speed100'!N947,"X","")</f>
        <v/>
      </c>
      <c r="B975" s="291"/>
      <c r="C975" s="895"/>
      <c r="D975" s="1048" t="s">
        <v>148</v>
      </c>
      <c r="E975" s="1049"/>
      <c r="F975" s="1049"/>
      <c r="G975" s="1049"/>
      <c r="H975" s="1050"/>
      <c r="I975" s="949"/>
      <c r="J975" s="950"/>
      <c r="K975" s="293"/>
      <c r="M975" s="521"/>
      <c r="N975" s="291"/>
      <c r="O975" s="895"/>
      <c r="P975" s="1048" t="s">
        <v>148</v>
      </c>
      <c r="Q975" s="1049"/>
      <c r="R975" s="1049"/>
      <c r="S975" s="1049"/>
      <c r="T975" s="1050"/>
      <c r="U975" s="949"/>
      <c r="V975" s="950"/>
      <c r="W975" s="293"/>
    </row>
    <row r="976" spans="1:23" x14ac:dyDescent="0.25">
      <c r="A976" s="138" t="str">
        <f>IF(COUNT('Séries-Speed100'!$A$11:$A$50)&gt;'Etiquette Speed100'!N947,"X","")</f>
        <v/>
      </c>
      <c r="B976" s="291"/>
      <c r="C976" s="895"/>
      <c r="D976" s="1048" t="s">
        <v>149</v>
      </c>
      <c r="E976" s="1049"/>
      <c r="F976" s="1049"/>
      <c r="G976" s="1049"/>
      <c r="H976" s="1050"/>
      <c r="I976" s="949"/>
      <c r="J976" s="950"/>
      <c r="K976" s="293"/>
      <c r="M976" s="521"/>
      <c r="N976" s="291"/>
      <c r="O976" s="895"/>
      <c r="P976" s="1048" t="s">
        <v>149</v>
      </c>
      <c r="Q976" s="1049"/>
      <c r="R976" s="1049"/>
      <c r="S976" s="1049"/>
      <c r="T976" s="1050"/>
      <c r="U976" s="949"/>
      <c r="V976" s="950"/>
      <c r="W976" s="293"/>
    </row>
    <row r="977" spans="1:23" x14ac:dyDescent="0.25">
      <c r="A977" s="138" t="str">
        <f>IF(COUNT('Séries-Speed100'!$A$11:$A$50)&gt;'Etiquette Speed100'!N947,"X","")</f>
        <v/>
      </c>
      <c r="B977" s="291"/>
      <c r="C977" s="895"/>
      <c r="D977" s="1048" t="s">
        <v>150</v>
      </c>
      <c r="E977" s="1049"/>
      <c r="F977" s="1049"/>
      <c r="G977" s="1049"/>
      <c r="H977" s="1050"/>
      <c r="I977" s="949"/>
      <c r="J977" s="950"/>
      <c r="K977" s="293"/>
      <c r="M977" s="521"/>
      <c r="N977" s="291"/>
      <c r="O977" s="895"/>
      <c r="P977" s="1048" t="s">
        <v>150</v>
      </c>
      <c r="Q977" s="1049"/>
      <c r="R977" s="1049"/>
      <c r="S977" s="1049"/>
      <c r="T977" s="1050"/>
      <c r="U977" s="949"/>
      <c r="V977" s="950"/>
      <c r="W977" s="293"/>
    </row>
    <row r="978" spans="1:23" x14ac:dyDescent="0.25">
      <c r="A978" s="138" t="str">
        <f>IF(COUNT('Séries-Speed100'!$A$11:$A$50)&gt;'Etiquette Speed100'!N947,"X","")</f>
        <v/>
      </c>
      <c r="B978" s="291"/>
      <c r="C978" s="895"/>
      <c r="D978" s="1048" t="s">
        <v>151</v>
      </c>
      <c r="E978" s="1049"/>
      <c r="F978" s="1049"/>
      <c r="G978" s="1049"/>
      <c r="H978" s="1050"/>
      <c r="I978" s="949"/>
      <c r="J978" s="950"/>
      <c r="K978" s="293"/>
      <c r="M978" s="521"/>
      <c r="N978" s="291"/>
      <c r="O978" s="895"/>
      <c r="P978" s="1048" t="s">
        <v>151</v>
      </c>
      <c r="Q978" s="1049"/>
      <c r="R978" s="1049"/>
      <c r="S978" s="1049"/>
      <c r="T978" s="1050"/>
      <c r="U978" s="949"/>
      <c r="V978" s="950"/>
      <c r="W978" s="293"/>
    </row>
    <row r="979" spans="1:23" ht="15" customHeight="1" thickBot="1" x14ac:dyDescent="0.3">
      <c r="A979" s="138" t="str">
        <f>IF(COUNT('Séries-Speed100'!$A$11:$A$50)&gt;'Etiquette Speed100'!N947,"X","")</f>
        <v/>
      </c>
      <c r="B979" s="291"/>
      <c r="C979" s="896"/>
      <c r="D979" s="1045" t="s">
        <v>152</v>
      </c>
      <c r="E979" s="1046"/>
      <c r="F979" s="1046"/>
      <c r="G979" s="1046"/>
      <c r="H979" s="1047"/>
      <c r="I979" s="954"/>
      <c r="J979" s="955"/>
      <c r="K979" s="293"/>
      <c r="M979" s="521"/>
      <c r="N979" s="291"/>
      <c r="O979" s="896"/>
      <c r="P979" s="1045" t="s">
        <v>152</v>
      </c>
      <c r="Q979" s="1046"/>
      <c r="R979" s="1046"/>
      <c r="S979" s="1046"/>
      <c r="T979" s="1047"/>
      <c r="U979" s="954"/>
      <c r="V979" s="955"/>
      <c r="W979" s="293"/>
    </row>
    <row r="980" spans="1:23" ht="15" customHeight="1" x14ac:dyDescent="0.25">
      <c r="A980" s="138" t="str">
        <f>IF(COUNT('Séries-Speed100'!$A$11:$A$50)&gt;'Etiquette Speed100'!N947,"X","")</f>
        <v/>
      </c>
      <c r="B980" s="291"/>
      <c r="C980" s="894" t="s">
        <v>126</v>
      </c>
      <c r="D980" s="1051" t="s">
        <v>128</v>
      </c>
      <c r="E980" s="1052"/>
      <c r="F980" s="963"/>
      <c r="G980" s="278" t="s">
        <v>266</v>
      </c>
      <c r="H980" s="278"/>
      <c r="I980" s="965"/>
      <c r="J980" s="966"/>
      <c r="K980" s="293"/>
      <c r="M980" s="521"/>
      <c r="N980" s="291"/>
      <c r="O980" s="894" t="s">
        <v>126</v>
      </c>
      <c r="P980" s="1051" t="s">
        <v>128</v>
      </c>
      <c r="Q980" s="1052"/>
      <c r="R980" s="963"/>
      <c r="S980" s="278" t="s">
        <v>266</v>
      </c>
      <c r="T980" s="278"/>
      <c r="U980" s="965"/>
      <c r="V980" s="966"/>
      <c r="W980" s="293"/>
    </row>
    <row r="981" spans="1:23" x14ac:dyDescent="0.25">
      <c r="A981" s="138" t="str">
        <f>IF(COUNT('Séries-Speed100'!$A$11:$A$50)&gt;'Etiquette Speed100'!N947,"X","")</f>
        <v/>
      </c>
      <c r="B981" s="291"/>
      <c r="C981" s="895"/>
      <c r="D981" s="857" t="s">
        <v>264</v>
      </c>
      <c r="E981" s="858"/>
      <c r="F981" s="859"/>
      <c r="G981" s="110" t="s">
        <v>265</v>
      </c>
      <c r="H981" s="110"/>
      <c r="I981" s="949"/>
      <c r="J981" s="950"/>
      <c r="K981" s="293"/>
      <c r="M981" s="521"/>
      <c r="N981" s="291"/>
      <c r="O981" s="895"/>
      <c r="P981" s="857" t="s">
        <v>264</v>
      </c>
      <c r="Q981" s="858"/>
      <c r="R981" s="859"/>
      <c r="S981" s="110" t="s">
        <v>265</v>
      </c>
      <c r="T981" s="110"/>
      <c r="U981" s="949"/>
      <c r="V981" s="950"/>
      <c r="W981" s="293"/>
    </row>
    <row r="982" spans="1:23" ht="15.75" thickBot="1" x14ac:dyDescent="0.3">
      <c r="A982" s="138" t="str">
        <f>IF(COUNT('Séries-Speed100'!$A$11:$A$50)&gt;'Etiquette Speed100'!N947,"X","")</f>
        <v/>
      </c>
      <c r="B982" s="291"/>
      <c r="C982" s="896"/>
      <c r="D982" s="512" t="s">
        <v>268</v>
      </c>
      <c r="E982" s="517"/>
      <c r="F982" s="517"/>
      <c r="G982" s="3" t="s">
        <v>164</v>
      </c>
      <c r="H982" s="3"/>
      <c r="I982" s="954"/>
      <c r="J982" s="955"/>
      <c r="K982" s="293"/>
      <c r="M982" s="521"/>
      <c r="N982" s="291"/>
      <c r="O982" s="896"/>
      <c r="P982" s="512" t="s">
        <v>268</v>
      </c>
      <c r="Q982" s="517"/>
      <c r="R982" s="517"/>
      <c r="S982" s="3" t="s">
        <v>164</v>
      </c>
      <c r="T982" s="3"/>
      <c r="U982" s="954"/>
      <c r="V982" s="955"/>
      <c r="W982" s="293"/>
    </row>
    <row r="983" spans="1:23" ht="15.75" thickBot="1" x14ac:dyDescent="0.3">
      <c r="A983" s="138" t="str">
        <f>IF(COUNT('Séries-Speed100'!$A$11:$A$50)&gt;'Etiquette Speed100'!N947,"X","")</f>
        <v/>
      </c>
      <c r="B983" s="291"/>
      <c r="C983" s="292"/>
      <c r="D983" s="292"/>
      <c r="E983" s="292"/>
      <c r="F983" s="292"/>
      <c r="G983" s="292"/>
      <c r="H983" s="292"/>
      <c r="I983" s="292"/>
      <c r="J983" s="292"/>
      <c r="K983" s="293"/>
      <c r="M983" s="521"/>
      <c r="N983" s="291"/>
      <c r="O983" s="292"/>
      <c r="P983" s="292"/>
      <c r="Q983" s="292"/>
      <c r="R983" s="292"/>
      <c r="S983" s="292"/>
      <c r="T983" s="292"/>
      <c r="U983" s="292"/>
      <c r="V983" s="292"/>
      <c r="W983" s="293"/>
    </row>
    <row r="984" spans="1:23" ht="18.75" x14ac:dyDescent="0.3">
      <c r="A984" s="138" t="str">
        <f>IF(COUNT('Séries-Speed100'!$A$11:$A$50)&gt;'Etiquette Speed100'!N947,"X","")</f>
        <v/>
      </c>
      <c r="B984" s="291"/>
      <c r="C984" s="901" t="s">
        <v>269</v>
      </c>
      <c r="D984" s="902"/>
      <c r="E984" s="902"/>
      <c r="F984" s="902"/>
      <c r="G984" s="902"/>
      <c r="H984" s="902"/>
      <c r="I984" s="902"/>
      <c r="J984" s="903"/>
      <c r="K984" s="293"/>
      <c r="M984" s="521"/>
      <c r="N984" s="291"/>
      <c r="O984" s="901" t="s">
        <v>269</v>
      </c>
      <c r="P984" s="902"/>
      <c r="Q984" s="902"/>
      <c r="R984" s="902"/>
      <c r="S984" s="902"/>
      <c r="T984" s="902"/>
      <c r="U984" s="902"/>
      <c r="V984" s="903"/>
      <c r="W984" s="293"/>
    </row>
    <row r="985" spans="1:23" x14ac:dyDescent="0.25">
      <c r="A985" s="138" t="str">
        <f>IF(COUNT('Séries-Speed100'!$A$11:$A$50)&gt;'Etiquette Speed100'!N947,"X","")</f>
        <v/>
      </c>
      <c r="B985" s="291"/>
      <c r="C985" s="904"/>
      <c r="D985" s="905"/>
      <c r="E985" s="905"/>
      <c r="F985" s="905"/>
      <c r="G985" s="905"/>
      <c r="H985" s="905"/>
      <c r="I985" s="905"/>
      <c r="J985" s="906"/>
      <c r="K985" s="293"/>
      <c r="M985" s="521"/>
      <c r="N985" s="291"/>
      <c r="O985" s="904"/>
      <c r="P985" s="905"/>
      <c r="Q985" s="905"/>
      <c r="R985" s="905"/>
      <c r="S985" s="905"/>
      <c r="T985" s="905"/>
      <c r="U985" s="905"/>
      <c r="V985" s="906"/>
      <c r="W985" s="293"/>
    </row>
    <row r="986" spans="1:23" x14ac:dyDescent="0.25">
      <c r="A986" s="138" t="str">
        <f>IF(COUNT('Séries-Speed100'!$A$11:$A$50)&gt;'Etiquette Speed100'!N947,"X","")</f>
        <v/>
      </c>
      <c r="B986" s="291"/>
      <c r="C986" s="907"/>
      <c r="D986" s="908"/>
      <c r="E986" s="908"/>
      <c r="F986" s="908"/>
      <c r="G986" s="908"/>
      <c r="H986" s="908"/>
      <c r="I986" s="908"/>
      <c r="J986" s="909"/>
      <c r="K986" s="293"/>
      <c r="M986" s="521"/>
      <c r="N986" s="291"/>
      <c r="O986" s="907"/>
      <c r="P986" s="908"/>
      <c r="Q986" s="908"/>
      <c r="R986" s="908"/>
      <c r="S986" s="908"/>
      <c r="T986" s="908"/>
      <c r="U986" s="908"/>
      <c r="V986" s="909"/>
      <c r="W986" s="293"/>
    </row>
    <row r="987" spans="1:23" x14ac:dyDescent="0.25">
      <c r="A987" s="138" t="str">
        <f>IF(COUNT('Séries-Speed100'!$A$11:$A$50)&gt;'Etiquette Speed100'!N947,"X","")</f>
        <v/>
      </c>
      <c r="B987" s="291"/>
      <c r="C987" s="907"/>
      <c r="D987" s="908"/>
      <c r="E987" s="908"/>
      <c r="F987" s="908"/>
      <c r="G987" s="908"/>
      <c r="H987" s="908"/>
      <c r="I987" s="908"/>
      <c r="J987" s="909"/>
      <c r="K987" s="293"/>
      <c r="M987" s="521"/>
      <c r="N987" s="291"/>
      <c r="O987" s="907"/>
      <c r="P987" s="908"/>
      <c r="Q987" s="908"/>
      <c r="R987" s="908"/>
      <c r="S987" s="908"/>
      <c r="T987" s="908"/>
      <c r="U987" s="908"/>
      <c r="V987" s="909"/>
      <c r="W987" s="293"/>
    </row>
    <row r="988" spans="1:23" ht="15.75" thickBot="1" x14ac:dyDescent="0.3">
      <c r="A988" s="138" t="str">
        <f>IF(COUNT('Séries-Speed100'!$A$11:$A$50)&gt;'Etiquette Speed100'!N947,"X","")</f>
        <v/>
      </c>
      <c r="B988" s="291"/>
      <c r="C988" s="910"/>
      <c r="D988" s="911"/>
      <c r="E988" s="911"/>
      <c r="F988" s="911"/>
      <c r="G988" s="911"/>
      <c r="H988" s="911"/>
      <c r="I988" s="911"/>
      <c r="J988" s="912"/>
      <c r="K988" s="293"/>
      <c r="M988" s="521"/>
      <c r="N988" s="291"/>
      <c r="O988" s="910"/>
      <c r="P988" s="911"/>
      <c r="Q988" s="911"/>
      <c r="R988" s="911"/>
      <c r="S988" s="911"/>
      <c r="T988" s="911"/>
      <c r="U988" s="911"/>
      <c r="V988" s="912"/>
      <c r="W988" s="293"/>
    </row>
    <row r="989" spans="1:23" ht="15.75" thickBot="1" x14ac:dyDescent="0.3">
      <c r="A989" s="138" t="str">
        <f>IF(COUNT('Séries-Speed100'!$A$11:$A$50)&gt;'Etiquette Speed100'!N947,"X","")</f>
        <v/>
      </c>
      <c r="B989" s="294"/>
      <c r="C989" s="295"/>
      <c r="D989" s="295"/>
      <c r="E989" s="295"/>
      <c r="F989" s="295"/>
      <c r="G989" s="295"/>
      <c r="H989" s="295"/>
      <c r="I989" s="295"/>
      <c r="J989" s="295"/>
      <c r="K989" s="296"/>
      <c r="M989" s="521"/>
      <c r="N989" s="294"/>
      <c r="O989" s="295"/>
      <c r="P989" s="295"/>
      <c r="Q989" s="295"/>
      <c r="R989" s="295"/>
      <c r="S989" s="295"/>
      <c r="T989" s="295"/>
      <c r="U989" s="295"/>
      <c r="V989" s="295"/>
      <c r="W989" s="296"/>
    </row>
    <row r="990" spans="1:23" ht="15" customHeight="1" x14ac:dyDescent="0.25">
      <c r="A990" s="138" t="str">
        <f>IF(COUNT('Séries-Speed100'!$A$11:$A$50)&gt;'Etiquette Speed100'!N947,"X","")</f>
        <v/>
      </c>
      <c r="B990" s="522"/>
      <c r="C990" s="522"/>
      <c r="D990" s="522"/>
      <c r="E990" s="522"/>
      <c r="F990" s="522"/>
      <c r="G990" s="522"/>
      <c r="H990" s="522"/>
      <c r="I990" s="522"/>
      <c r="J990" s="522"/>
      <c r="K990" s="522"/>
      <c r="L990" s="522"/>
      <c r="M990" s="523"/>
      <c r="N990" s="522"/>
      <c r="O990" s="522"/>
      <c r="P990" s="522"/>
      <c r="Q990" s="522"/>
      <c r="R990" s="522"/>
      <c r="S990" s="522"/>
      <c r="T990" s="522"/>
      <c r="U990" s="522"/>
      <c r="V990" s="522"/>
      <c r="W990" s="522"/>
    </row>
    <row r="991" spans="1:23" ht="15" customHeight="1" thickBot="1" x14ac:dyDescent="0.3">
      <c r="A991" s="138" t="str">
        <f>IF(COUNT('Séries-Speed100'!$A$11:$A$50)&gt;'Etiquette Speed100'!N1037,"X","")</f>
        <v/>
      </c>
      <c r="M991" s="521"/>
    </row>
    <row r="992" spans="1:23" x14ac:dyDescent="0.25">
      <c r="A992" s="138" t="str">
        <f>IF(COUNT('Séries-Speed100'!$A$11:$A$50)&gt;'Etiquette Speed100'!N1037,"X","")</f>
        <v/>
      </c>
      <c r="B992" s="137">
        <f>N947+1</f>
        <v>44</v>
      </c>
      <c r="C992" s="289"/>
      <c r="D992" s="289"/>
      <c r="E992" s="289"/>
      <c r="F992" s="289"/>
      <c r="G992" s="289"/>
      <c r="H992" s="289"/>
      <c r="I992" s="289"/>
      <c r="J992" s="289"/>
      <c r="K992" s="290"/>
      <c r="M992" s="521"/>
      <c r="N992" s="137">
        <f>B992+1</f>
        <v>45</v>
      </c>
      <c r="O992" s="289"/>
      <c r="P992" s="289"/>
      <c r="Q992" s="289"/>
      <c r="R992" s="289"/>
      <c r="S992" s="289"/>
      <c r="T992" s="289"/>
      <c r="U992" s="289"/>
      <c r="V992" s="289"/>
      <c r="W992" s="290"/>
    </row>
    <row r="993" spans="1:23" ht="23.25" x14ac:dyDescent="0.35">
      <c r="A993" s="138" t="str">
        <f>IF(COUNT('Séries-Speed100'!$A$11:$A$50)&gt;'Etiquette Speed100'!N1037,"X","")</f>
        <v/>
      </c>
      <c r="B993" s="291"/>
      <c r="C993" s="931" t="s">
        <v>246</v>
      </c>
      <c r="D993" s="931"/>
      <c r="E993" s="953">
        <f ca="1">OFFSET('Séries-Speed100'!$A$11,B992,13)</f>
        <v>0</v>
      </c>
      <c r="F993" s="953"/>
      <c r="G993" s="953"/>
      <c r="H993" s="953"/>
      <c r="I993" s="953"/>
      <c r="J993" s="953"/>
      <c r="K993" s="293"/>
      <c r="M993" s="521"/>
      <c r="N993" s="291"/>
      <c r="O993" s="931" t="s">
        <v>246</v>
      </c>
      <c r="P993" s="931"/>
      <c r="Q993" s="953">
        <f ca="1">OFFSET('Séries-Speed100'!$A$11,N992,13)</f>
        <v>0</v>
      </c>
      <c r="R993" s="953"/>
      <c r="S993" s="953"/>
      <c r="T993" s="953"/>
      <c r="U993" s="953"/>
      <c r="V993" s="953"/>
      <c r="W993" s="293"/>
    </row>
    <row r="994" spans="1:23" x14ac:dyDescent="0.25">
      <c r="A994" s="138" t="str">
        <f>IF(COUNT('Séries-Speed100'!$A$11:$A$50)&gt;'Etiquette Speed100'!N1037,"X","")</f>
        <v/>
      </c>
      <c r="B994" s="291"/>
      <c r="C994" s="945"/>
      <c r="D994" s="945"/>
      <c r="E994" s="945"/>
      <c r="F994" s="945"/>
      <c r="G994" s="945"/>
      <c r="H994" s="945"/>
      <c r="I994" s="945"/>
      <c r="J994" s="945"/>
      <c r="K994" s="293"/>
      <c r="M994" s="521"/>
      <c r="N994" s="291"/>
      <c r="O994" s="945"/>
      <c r="P994" s="945"/>
      <c r="Q994" s="945"/>
      <c r="R994" s="945"/>
      <c r="S994" s="945"/>
      <c r="T994" s="945"/>
      <c r="U994" s="945"/>
      <c r="V994" s="945"/>
      <c r="W994" s="293"/>
    </row>
    <row r="995" spans="1:23" ht="21" x14ac:dyDescent="0.35">
      <c r="A995" s="138" t="str">
        <f>IF(COUNT('Séries-Speed100'!$A$11:$A$50)&gt;'Etiquette Speed100'!N1037,"X","")</f>
        <v/>
      </c>
      <c r="B995" s="291"/>
      <c r="C995" s="931" t="s">
        <v>39</v>
      </c>
      <c r="D995" s="931"/>
      <c r="E995" s="932">
        <f ca="1">OFFSET('Séries-Speed100'!$A$11,B992,0)</f>
        <v>0</v>
      </c>
      <c r="F995" s="932"/>
      <c r="G995" s="948" t="s">
        <v>67</v>
      </c>
      <c r="H995" s="948"/>
      <c r="I995" s="932">
        <f ca="1">OFFSET('Séries-Speed100'!$A$11,B992,6)</f>
        <v>0</v>
      </c>
      <c r="J995" s="932"/>
      <c r="K995" s="293"/>
      <c r="M995" s="521"/>
      <c r="N995" s="291"/>
      <c r="O995" s="931" t="s">
        <v>39</v>
      </c>
      <c r="P995" s="931"/>
      <c r="Q995" s="932">
        <f ca="1">OFFSET('Séries-Speed100'!$A$11,N992,0)</f>
        <v>0</v>
      </c>
      <c r="R995" s="932"/>
      <c r="S995" s="948" t="s">
        <v>67</v>
      </c>
      <c r="T995" s="948"/>
      <c r="U995" s="932">
        <f ca="1">OFFSET('Séries-Speed100'!$A$11,N992,6)</f>
        <v>0</v>
      </c>
      <c r="V995" s="932"/>
      <c r="W995" s="293"/>
    </row>
    <row r="996" spans="1:23" ht="23.25" x14ac:dyDescent="0.35">
      <c r="A996" s="138" t="str">
        <f>IF(COUNT('Séries-Speed100'!$A$11:$A$50)&gt;'Etiquette Speed100'!N1037,"X","")</f>
        <v/>
      </c>
      <c r="B996" s="291"/>
      <c r="C996" s="931" t="s">
        <v>1</v>
      </c>
      <c r="D996" s="931"/>
      <c r="E996" s="953">
        <f ca="1">OFFSET('Séries-Speed100'!$A$11,B992,9)</f>
        <v>0</v>
      </c>
      <c r="F996" s="953"/>
      <c r="G996" s="948" t="s">
        <v>2</v>
      </c>
      <c r="H996" s="948"/>
      <c r="I996" s="932">
        <f ca="1">OFFSET('Séries-Speed100'!$A$11,B992,10)</f>
        <v>0</v>
      </c>
      <c r="J996" s="932"/>
      <c r="K996" s="293"/>
      <c r="M996" s="521"/>
      <c r="N996" s="291"/>
      <c r="O996" s="931" t="s">
        <v>1</v>
      </c>
      <c r="P996" s="931"/>
      <c r="Q996" s="953">
        <f ca="1">OFFSET('Séries-Speed100'!$A$11,N992,9)</f>
        <v>0</v>
      </c>
      <c r="R996" s="953"/>
      <c r="S996" s="948" t="s">
        <v>2</v>
      </c>
      <c r="T996" s="948"/>
      <c r="U996" s="932">
        <f ca="1">OFFSET('Séries-Speed100'!$A$11,N992,10)</f>
        <v>0</v>
      </c>
      <c r="V996" s="932"/>
      <c r="W996" s="293"/>
    </row>
    <row r="997" spans="1:23" ht="21" x14ac:dyDescent="0.35">
      <c r="A997" s="138" t="str">
        <f>IF(COUNT('Séries-Speed100'!$A$11:$A$50)&gt;'Etiquette Speed100'!N1037,"X","")</f>
        <v/>
      </c>
      <c r="B997" s="291"/>
      <c r="C997" s="520" t="s">
        <v>258</v>
      </c>
      <c r="D997" s="520"/>
      <c r="E997" s="527">
        <f ca="1">OFFSET('Séries-Speed100'!$A$11,B992,11)</f>
        <v>0</v>
      </c>
      <c r="F997" s="525"/>
      <c r="G997" s="866" t="s">
        <v>270</v>
      </c>
      <c r="H997" s="866"/>
      <c r="I997" s="527">
        <f ca="1">OFFSET('Séries-Speed100'!$A$11,B992,8)</f>
        <v>0</v>
      </c>
      <c r="J997" s="527"/>
      <c r="K997" s="293"/>
      <c r="M997" s="521"/>
      <c r="N997" s="291"/>
      <c r="O997" s="520" t="s">
        <v>258</v>
      </c>
      <c r="P997" s="520"/>
      <c r="Q997" s="527">
        <f ca="1">OFFSET('Séries-Speed100'!$A$11,N992,11)</f>
        <v>0</v>
      </c>
      <c r="R997" s="525"/>
      <c r="S997" s="866" t="s">
        <v>270</v>
      </c>
      <c r="T997" s="866"/>
      <c r="U997" s="527">
        <f ca="1">OFFSET('Séries-Speed100'!$A$11,N992,8)</f>
        <v>0</v>
      </c>
      <c r="V997" s="527"/>
      <c r="W997" s="293"/>
    </row>
    <row r="998" spans="1:23" ht="18.75" x14ac:dyDescent="0.3">
      <c r="A998" s="138" t="str">
        <f>IF(COUNT('Séries-Speed100'!$A$11:$A$50)&gt;'Etiquette Speed100'!N1037,"X","")</f>
        <v/>
      </c>
      <c r="B998" s="291"/>
      <c r="C998" s="952" t="s">
        <v>68</v>
      </c>
      <c r="D998" s="952"/>
      <c r="E998" s="866" t="s">
        <v>69</v>
      </c>
      <c r="F998" s="866"/>
      <c r="G998" s="951">
        <f ca="1">OFFSET('Séries-Speed100'!$A$11,B992,2)</f>
        <v>0</v>
      </c>
      <c r="H998" s="951"/>
      <c r="I998" s="951"/>
      <c r="J998" s="951"/>
      <c r="K998" s="293"/>
      <c r="M998" s="521"/>
      <c r="N998" s="291"/>
      <c r="O998" s="952" t="s">
        <v>68</v>
      </c>
      <c r="P998" s="952"/>
      <c r="Q998" s="866" t="s">
        <v>69</v>
      </c>
      <c r="R998" s="866"/>
      <c r="S998" s="951">
        <f ca="1">OFFSET('Séries-Speed100'!$A$11,N992,2)</f>
        <v>0</v>
      </c>
      <c r="T998" s="951"/>
      <c r="U998" s="951"/>
      <c r="V998" s="951"/>
      <c r="W998" s="293"/>
    </row>
    <row r="999" spans="1:23" ht="18.75" x14ac:dyDescent="0.3">
      <c r="A999" s="138" t="str">
        <f>IF(COUNT('Séries-Speed100'!$A$11:$A$50)&gt;'Etiquette Speed100'!N1037,"X","")</f>
        <v/>
      </c>
      <c r="B999" s="291"/>
      <c r="C999" s="952"/>
      <c r="D999" s="952"/>
      <c r="E999" s="866" t="s">
        <v>70</v>
      </c>
      <c r="F999" s="866"/>
      <c r="G999" s="951">
        <f ca="1">OFFSET('Séries-Speed100'!$A$11,B992,3)</f>
        <v>0</v>
      </c>
      <c r="H999" s="951"/>
      <c r="I999" s="951"/>
      <c r="J999" s="951"/>
      <c r="K999" s="293"/>
      <c r="M999" s="521"/>
      <c r="N999" s="291"/>
      <c r="O999" s="952"/>
      <c r="P999" s="952"/>
      <c r="Q999" s="866" t="s">
        <v>70</v>
      </c>
      <c r="R999" s="866"/>
      <c r="S999" s="951">
        <f ca="1">OFFSET('Séries-Speed100'!$A$11,N992,3)</f>
        <v>0</v>
      </c>
      <c r="T999" s="951"/>
      <c r="U999" s="951"/>
      <c r="V999" s="951"/>
      <c r="W999" s="293"/>
    </row>
    <row r="1000" spans="1:23" ht="18.75" x14ac:dyDescent="0.3">
      <c r="A1000" s="138" t="str">
        <f>IF(COUNT('Séries-Speed100'!$A$11:$A$50)&gt;'Etiquette Speed100'!N1037,"X","")</f>
        <v/>
      </c>
      <c r="B1000" s="291"/>
      <c r="C1000" s="952"/>
      <c r="D1000" s="952"/>
      <c r="E1000" s="866" t="s">
        <v>257</v>
      </c>
      <c r="F1000" s="866"/>
      <c r="G1000" s="951">
        <f ca="1">OFFSET('Séries-Speed100'!$A$11,B992,4)</f>
        <v>0</v>
      </c>
      <c r="H1000" s="951"/>
      <c r="I1000" s="951"/>
      <c r="J1000" s="951"/>
      <c r="K1000" s="293"/>
      <c r="M1000" s="521"/>
      <c r="N1000" s="291"/>
      <c r="O1000" s="952"/>
      <c r="P1000" s="952"/>
      <c r="Q1000" s="866" t="s">
        <v>257</v>
      </c>
      <c r="R1000" s="866"/>
      <c r="S1000" s="951">
        <f ca="1">OFFSET('Séries-Speed100'!$A$11,N992,4)</f>
        <v>0</v>
      </c>
      <c r="T1000" s="951"/>
      <c r="U1000" s="951"/>
      <c r="V1000" s="951"/>
      <c r="W1000" s="293"/>
    </row>
    <row r="1001" spans="1:23" ht="21" x14ac:dyDescent="0.35">
      <c r="A1001" s="138" t="str">
        <f>IF(COUNT('Séries-Speed100'!$A$11:$A$50)&gt;'Etiquette Speed100'!N1037,"X","")</f>
        <v/>
      </c>
      <c r="B1001" s="291"/>
      <c r="C1001" s="952"/>
      <c r="D1001" s="952"/>
      <c r="E1001" s="866" t="s">
        <v>71</v>
      </c>
      <c r="F1001" s="866"/>
      <c r="G1001" s="947">
        <f ca="1">OFFSET('Séries-Speed100'!$A$11,B992,5)</f>
        <v>0</v>
      </c>
      <c r="H1001" s="947"/>
      <c r="I1001" s="947"/>
      <c r="J1001" s="947"/>
      <c r="K1001" s="293"/>
      <c r="M1001" s="521"/>
      <c r="N1001" s="291"/>
      <c r="O1001" s="952"/>
      <c r="P1001" s="952"/>
      <c r="Q1001" s="866" t="s">
        <v>71</v>
      </c>
      <c r="R1001" s="866"/>
      <c r="S1001" s="947">
        <f ca="1">OFFSET('Séries-Speed100'!$A$11,N992,5)</f>
        <v>0</v>
      </c>
      <c r="T1001" s="947"/>
      <c r="U1001" s="947"/>
      <c r="V1001" s="947"/>
      <c r="W1001" s="293"/>
    </row>
    <row r="1002" spans="1:23" ht="21" x14ac:dyDescent="0.35">
      <c r="A1002" s="138" t="str">
        <f>IF(COUNT('Séries-Speed100'!$A$11:$A$50)&gt;'Etiquette Speed100'!N1037,"X","")</f>
        <v/>
      </c>
      <c r="B1002" s="291"/>
      <c r="C1002" s="931" t="s">
        <v>248</v>
      </c>
      <c r="D1002" s="931"/>
      <c r="E1002" s="948" t="str">
        <f ca="1">IF(E993="","",IF(OR(E993="DWF",E993="DNF"),"Distance","Temps"))</f>
        <v>Temps</v>
      </c>
      <c r="F1002" s="948"/>
      <c r="G1002" s="525">
        <f ca="1">OFFSET('Séries-Speed100'!$A$11,B992,18)</f>
        <v>0</v>
      </c>
      <c r="H1002" s="524">
        <f ca="1">OFFSET('Séries-Speed100'!$A$11,B992,19)</f>
        <v>0</v>
      </c>
      <c r="I1002" s="526">
        <f ca="1">OFFSET('Séries-Speed100'!$A$11,B992,20)</f>
        <v>0</v>
      </c>
      <c r="J1002" s="524">
        <f ca="1">OFFSET('Séries-Speed100'!$A$11,B992,21)</f>
        <v>0</v>
      </c>
      <c r="K1002" s="293"/>
      <c r="M1002" s="521"/>
      <c r="N1002" s="291"/>
      <c r="O1002" s="931" t="s">
        <v>248</v>
      </c>
      <c r="P1002" s="931"/>
      <c r="Q1002" s="948" t="str">
        <f ca="1">IF(Q993="","",IF(OR(Q993="DWF",Q993="DNF"),"Distance","Temps"))</f>
        <v>Temps</v>
      </c>
      <c r="R1002" s="948"/>
      <c r="S1002" s="525">
        <f ca="1">OFFSET('Séries-Speed100'!$A$11,N992,18)</f>
        <v>0</v>
      </c>
      <c r="T1002" s="524">
        <f ca="1">OFFSET('Séries-Speed100'!$A$11,N992,19)</f>
        <v>0</v>
      </c>
      <c r="U1002" s="526">
        <f ca="1">OFFSET('Séries-Speed100'!$A$11,N992,20)</f>
        <v>0</v>
      </c>
      <c r="V1002" s="524">
        <f ca="1">OFFSET('Séries-Speed100'!$A$11,N992,21)</f>
        <v>0</v>
      </c>
      <c r="W1002" s="293"/>
    </row>
    <row r="1003" spans="1:23" ht="18.75" x14ac:dyDescent="0.3">
      <c r="A1003" s="138" t="str">
        <f>IF(COUNT('Séries-Speed100'!$A$11:$A$50)&gt;'Etiquette Speed100'!N1037,"X","")</f>
        <v/>
      </c>
      <c r="B1003" s="291"/>
      <c r="C1003" s="931"/>
      <c r="D1003" s="931"/>
      <c r="E1003" s="933" t="s">
        <v>273</v>
      </c>
      <c r="F1003" s="514" t="s">
        <v>271</v>
      </c>
      <c r="G1003" s="528">
        <f ca="1">OFFSET('Séries-Speed100'!$A$11,B992,14)</f>
        <v>0</v>
      </c>
      <c r="H1003" s="529">
        <f ca="1">OFFSET('Séries-Speed100'!$A$11,B992,15)</f>
        <v>0</v>
      </c>
      <c r="I1003" s="528">
        <f ca="1">OFFSET('Séries-Speed100'!$A$11,B992,16)</f>
        <v>0</v>
      </c>
      <c r="J1003" s="529">
        <f ca="1">OFFSET('Séries-Speed100'!$A$11,B992,17)</f>
        <v>0</v>
      </c>
      <c r="K1003" s="293"/>
      <c r="M1003" s="521"/>
      <c r="N1003" s="291"/>
      <c r="O1003" s="931"/>
      <c r="P1003" s="931"/>
      <c r="Q1003" s="933" t="s">
        <v>273</v>
      </c>
      <c r="R1003" s="514" t="s">
        <v>271</v>
      </c>
      <c r="S1003" s="528">
        <f ca="1">OFFSET('Séries-Speed100'!$A$11,N992,14)</f>
        <v>0</v>
      </c>
      <c r="T1003" s="529">
        <f ca="1">OFFSET('Séries-Speed100'!$A$11,N992,15)</f>
        <v>0</v>
      </c>
      <c r="U1003" s="528">
        <f ca="1">OFFSET('Séries-Speed100'!$A$11,N992,16)</f>
        <v>0</v>
      </c>
      <c r="V1003" s="529">
        <f ca="1">OFFSET('Séries-Speed100'!$A$11,N992,17)</f>
        <v>0</v>
      </c>
      <c r="W1003" s="293"/>
    </row>
    <row r="1004" spans="1:23" ht="18.75" x14ac:dyDescent="0.3">
      <c r="A1004" s="138" t="str">
        <f>IF(COUNT('Séries-Speed100'!$A$11:$A$50)&gt;'Etiquette Speed100'!N1037,"X","")</f>
        <v/>
      </c>
      <c r="B1004" s="291"/>
      <c r="C1004" s="931"/>
      <c r="D1004" s="931"/>
      <c r="E1004" s="933"/>
      <c r="F1004" s="514" t="s">
        <v>272</v>
      </c>
      <c r="G1004" s="528">
        <f ca="1">OFFSET('Séries-Speed100'!$A$11,B992,22)</f>
        <v>0</v>
      </c>
      <c r="H1004" s="529">
        <f ca="1">OFFSET('Séries-Speed100'!$A$11,B992,23)</f>
        <v>0</v>
      </c>
      <c r="I1004" s="528">
        <f ca="1">OFFSET('Séries-Speed100'!$A$11,B992,24)</f>
        <v>0</v>
      </c>
      <c r="J1004" s="529">
        <f ca="1">OFFSET('Séries-Speed100'!$A$11,B992,25)</f>
        <v>0</v>
      </c>
      <c r="K1004" s="293"/>
      <c r="M1004" s="521"/>
      <c r="N1004" s="291"/>
      <c r="O1004" s="931"/>
      <c r="P1004" s="931"/>
      <c r="Q1004" s="933"/>
      <c r="R1004" s="514" t="s">
        <v>272</v>
      </c>
      <c r="S1004" s="528">
        <f ca="1">OFFSET('Séries-Speed100'!$A$11,N992,22)</f>
        <v>0</v>
      </c>
      <c r="T1004" s="529">
        <f ca="1">OFFSET('Séries-Speed100'!$A$11,N992,23)</f>
        <v>0</v>
      </c>
      <c r="U1004" s="528">
        <f ca="1">OFFSET('Séries-Speed100'!$A$11,N992,24)</f>
        <v>0</v>
      </c>
      <c r="V1004" s="529">
        <f ca="1">OFFSET('Séries-Speed100'!$A$11,N992,25)</f>
        <v>0</v>
      </c>
      <c r="W1004" s="293"/>
    </row>
    <row r="1005" spans="1:23" x14ac:dyDescent="0.25">
      <c r="A1005" s="138" t="str">
        <f>IF(COUNT('Séries-Speed100'!$A$11:$A$50)&gt;'Etiquette Speed100'!N1037,"X","")</f>
        <v/>
      </c>
      <c r="B1005" s="291"/>
      <c r="C1005" s="945"/>
      <c r="D1005" s="945"/>
      <c r="E1005" s="945"/>
      <c r="F1005" s="945"/>
      <c r="G1005" s="945"/>
      <c r="H1005" s="945"/>
      <c r="I1005" s="945"/>
      <c r="J1005" s="945"/>
      <c r="K1005" s="293"/>
      <c r="M1005" s="521"/>
      <c r="N1005" s="291"/>
      <c r="O1005" s="945"/>
      <c r="P1005" s="945"/>
      <c r="Q1005" s="945"/>
      <c r="R1005" s="945"/>
      <c r="S1005" s="945"/>
      <c r="T1005" s="945"/>
      <c r="U1005" s="945"/>
      <c r="V1005" s="945"/>
      <c r="W1005" s="293"/>
    </row>
    <row r="1006" spans="1:23" ht="18.75" x14ac:dyDescent="0.3">
      <c r="A1006" s="138" t="str">
        <f>IF(COUNT('Séries-Speed100'!$A$11:$A$50)&gt;'Etiquette Speed100'!N1037,"X","")</f>
        <v/>
      </c>
      <c r="B1006" s="291"/>
      <c r="C1006" s="946" t="s">
        <v>259</v>
      </c>
      <c r="D1006" s="946"/>
      <c r="E1006" s="946"/>
      <c r="F1006" s="946"/>
      <c r="G1006" s="946"/>
      <c r="H1006" s="946"/>
      <c r="I1006" s="946"/>
      <c r="J1006" s="946"/>
      <c r="K1006" s="293"/>
      <c r="M1006" s="521"/>
      <c r="N1006" s="291"/>
      <c r="O1006" s="946" t="s">
        <v>259</v>
      </c>
      <c r="P1006" s="946"/>
      <c r="Q1006" s="946"/>
      <c r="R1006" s="946"/>
      <c r="S1006" s="946"/>
      <c r="T1006" s="946"/>
      <c r="U1006" s="946"/>
      <c r="V1006" s="946"/>
      <c r="W1006" s="293"/>
    </row>
    <row r="1007" spans="1:23" ht="15.75" thickBot="1" x14ac:dyDescent="0.3">
      <c r="A1007" s="138" t="str">
        <f>IF(COUNT('Séries-Speed100'!$A$11:$A$50)&gt;'Etiquette Speed100'!N1037,"X","")</f>
        <v/>
      </c>
      <c r="B1007" s="291"/>
      <c r="C1007" s="945"/>
      <c r="D1007" s="945"/>
      <c r="E1007" s="945"/>
      <c r="F1007" s="945"/>
      <c r="G1007" s="945"/>
      <c r="H1007" s="945"/>
      <c r="I1007" s="945"/>
      <c r="J1007" s="945"/>
      <c r="K1007" s="293"/>
      <c r="M1007" s="521"/>
      <c r="N1007" s="291"/>
      <c r="O1007" s="945"/>
      <c r="P1007" s="945"/>
      <c r="Q1007" s="945"/>
      <c r="R1007" s="945"/>
      <c r="S1007" s="945"/>
      <c r="T1007" s="945"/>
      <c r="U1007" s="945"/>
      <c r="V1007" s="945"/>
      <c r="W1007" s="293"/>
    </row>
    <row r="1008" spans="1:23" x14ac:dyDescent="0.25">
      <c r="A1008" s="138" t="str">
        <f>IF(COUNT('Séries-Speed100'!$A$11:$A$50)&gt;'Etiquette Speed100'!N1037,"X","")</f>
        <v/>
      </c>
      <c r="B1008" s="291"/>
      <c r="C1008" s="976" t="s">
        <v>260</v>
      </c>
      <c r="D1008" s="977"/>
      <c r="E1008" s="959"/>
      <c r="F1008" s="959"/>
      <c r="G1008" s="959"/>
      <c r="H1008" s="959"/>
      <c r="I1008" s="959"/>
      <c r="J1008" s="960"/>
      <c r="K1008" s="293"/>
      <c r="M1008" s="521"/>
      <c r="N1008" s="291"/>
      <c r="O1008" s="976" t="s">
        <v>260</v>
      </c>
      <c r="P1008" s="977"/>
      <c r="Q1008" s="959"/>
      <c r="R1008" s="959"/>
      <c r="S1008" s="959"/>
      <c r="T1008" s="959"/>
      <c r="U1008" s="959"/>
      <c r="V1008" s="960"/>
      <c r="W1008" s="293"/>
    </row>
    <row r="1009" spans="1:23" x14ac:dyDescent="0.25">
      <c r="A1009" s="138" t="str">
        <f>IF(COUNT('Séries-Speed100'!$A$11:$A$50)&gt;'Etiquette Speed100'!N1037,"X","")</f>
        <v/>
      </c>
      <c r="B1009" s="291"/>
      <c r="C1009" s="971"/>
      <c r="D1009" s="972"/>
      <c r="E1009" s="949"/>
      <c r="F1009" s="949"/>
      <c r="G1009" s="949"/>
      <c r="H1009" s="949"/>
      <c r="I1009" s="949"/>
      <c r="J1009" s="950"/>
      <c r="K1009" s="293"/>
      <c r="M1009" s="521"/>
      <c r="N1009" s="291"/>
      <c r="O1009" s="971"/>
      <c r="P1009" s="972"/>
      <c r="Q1009" s="949"/>
      <c r="R1009" s="949"/>
      <c r="S1009" s="949"/>
      <c r="T1009" s="949"/>
      <c r="U1009" s="949"/>
      <c r="V1009" s="950"/>
      <c r="W1009" s="293"/>
    </row>
    <row r="1010" spans="1:23" ht="15.75" thickBot="1" x14ac:dyDescent="0.3">
      <c r="A1010" s="138" t="str">
        <f>IF(COUNT('Séries-Speed100'!$A$11:$A$50)&gt;'Etiquette Speed100'!N1037,"X","")</f>
        <v/>
      </c>
      <c r="B1010" s="291"/>
      <c r="C1010" s="292"/>
      <c r="D1010" s="292"/>
      <c r="E1010" s="292"/>
      <c r="F1010" s="292"/>
      <c r="G1010" s="292"/>
      <c r="H1010" s="292"/>
      <c r="I1010" s="292"/>
      <c r="J1010" s="292"/>
      <c r="K1010" s="293"/>
      <c r="M1010" s="521"/>
      <c r="N1010" s="291"/>
      <c r="O1010" s="292"/>
      <c r="P1010" s="292"/>
      <c r="Q1010" s="292"/>
      <c r="R1010" s="292"/>
      <c r="S1010" s="292"/>
      <c r="T1010" s="292"/>
      <c r="U1010" s="292"/>
      <c r="V1010" s="292"/>
      <c r="W1010" s="293"/>
    </row>
    <row r="1011" spans="1:23" ht="15" customHeight="1" x14ac:dyDescent="0.25">
      <c r="A1011" s="138" t="str">
        <f>IF(COUNT('Séries-Speed100'!$A$11:$A$50)&gt;'Etiquette Speed100'!N1037,"X","")</f>
        <v/>
      </c>
      <c r="B1011" s="291"/>
      <c r="C1011" s="894" t="s">
        <v>132</v>
      </c>
      <c r="D1011" s="880" t="s">
        <v>133</v>
      </c>
      <c r="E1011" s="871"/>
      <c r="F1011" s="871"/>
      <c r="G1011" s="871"/>
      <c r="H1011" s="871"/>
      <c r="I1011" s="959"/>
      <c r="J1011" s="960"/>
      <c r="K1011" s="293"/>
      <c r="M1011" s="521"/>
      <c r="N1011" s="291"/>
      <c r="O1011" s="894" t="s">
        <v>132</v>
      </c>
      <c r="P1011" s="880" t="s">
        <v>133</v>
      </c>
      <c r="Q1011" s="871"/>
      <c r="R1011" s="871"/>
      <c r="S1011" s="871"/>
      <c r="T1011" s="871"/>
      <c r="U1011" s="959"/>
      <c r="V1011" s="960"/>
      <c r="W1011" s="293"/>
    </row>
    <row r="1012" spans="1:23" x14ac:dyDescent="0.25">
      <c r="A1012" s="138" t="str">
        <f>IF(COUNT('Séries-Speed100'!$A$11:$A$50)&gt;'Etiquette Speed100'!N1037,"X","")</f>
        <v/>
      </c>
      <c r="B1012" s="291"/>
      <c r="C1012" s="895"/>
      <c r="D1012" s="859" t="s">
        <v>134</v>
      </c>
      <c r="E1012" s="864"/>
      <c r="F1012" s="864"/>
      <c r="G1012" s="864"/>
      <c r="H1012" s="864"/>
      <c r="I1012" s="949"/>
      <c r="J1012" s="950"/>
      <c r="K1012" s="293"/>
      <c r="M1012" s="521"/>
      <c r="N1012" s="291"/>
      <c r="O1012" s="895"/>
      <c r="P1012" s="859" t="s">
        <v>134</v>
      </c>
      <c r="Q1012" s="864"/>
      <c r="R1012" s="864"/>
      <c r="S1012" s="864"/>
      <c r="T1012" s="864"/>
      <c r="U1012" s="949"/>
      <c r="V1012" s="950"/>
      <c r="W1012" s="293"/>
    </row>
    <row r="1013" spans="1:23" x14ac:dyDescent="0.25">
      <c r="A1013" s="138" t="str">
        <f>IF(COUNT('Séries-Speed100'!$A$11:$A$50)&gt;'Etiquette Speed100'!N1037,"X","")</f>
        <v/>
      </c>
      <c r="B1013" s="291"/>
      <c r="C1013" s="895"/>
      <c r="D1013" s="859" t="s">
        <v>135</v>
      </c>
      <c r="E1013" s="864"/>
      <c r="F1013" s="864"/>
      <c r="G1013" s="864"/>
      <c r="H1013" s="864"/>
      <c r="I1013" s="949"/>
      <c r="J1013" s="950"/>
      <c r="K1013" s="293"/>
      <c r="M1013" s="521"/>
      <c r="N1013" s="291"/>
      <c r="O1013" s="895"/>
      <c r="P1013" s="859" t="s">
        <v>135</v>
      </c>
      <c r="Q1013" s="864"/>
      <c r="R1013" s="864"/>
      <c r="S1013" s="864"/>
      <c r="T1013" s="864"/>
      <c r="U1013" s="949"/>
      <c r="V1013" s="950"/>
      <c r="W1013" s="293"/>
    </row>
    <row r="1014" spans="1:23" x14ac:dyDescent="0.25">
      <c r="A1014" s="138" t="str">
        <f>IF(COUNT('Séries-Speed100'!$A$11:$A$50)&gt;'Etiquette Speed100'!N1037,"X","")</f>
        <v/>
      </c>
      <c r="B1014" s="291"/>
      <c r="C1014" s="895"/>
      <c r="D1014" s="859" t="s">
        <v>136</v>
      </c>
      <c r="E1014" s="864"/>
      <c r="F1014" s="864"/>
      <c r="G1014" s="864"/>
      <c r="H1014" s="864"/>
      <c r="I1014" s="949"/>
      <c r="J1014" s="950"/>
      <c r="K1014" s="293"/>
      <c r="M1014" s="521"/>
      <c r="N1014" s="291"/>
      <c r="O1014" s="895"/>
      <c r="P1014" s="859" t="s">
        <v>136</v>
      </c>
      <c r="Q1014" s="864"/>
      <c r="R1014" s="864"/>
      <c r="S1014" s="864"/>
      <c r="T1014" s="864"/>
      <c r="U1014" s="949"/>
      <c r="V1014" s="950"/>
      <c r="W1014" s="293"/>
    </row>
    <row r="1015" spans="1:23" x14ac:dyDescent="0.25">
      <c r="A1015" s="138" t="str">
        <f>IF(COUNT('Séries-Speed100'!$A$11:$A$50)&gt;'Etiquette Speed100'!N1037,"X","")</f>
        <v/>
      </c>
      <c r="B1015" s="291"/>
      <c r="C1015" s="895"/>
      <c r="D1015" s="859" t="s">
        <v>137</v>
      </c>
      <c r="E1015" s="864"/>
      <c r="F1015" s="864"/>
      <c r="G1015" s="864"/>
      <c r="H1015" s="864"/>
      <c r="I1015" s="949"/>
      <c r="J1015" s="950"/>
      <c r="K1015" s="293"/>
      <c r="M1015" s="521"/>
      <c r="N1015" s="291"/>
      <c r="O1015" s="895"/>
      <c r="P1015" s="859" t="s">
        <v>137</v>
      </c>
      <c r="Q1015" s="864"/>
      <c r="R1015" s="864"/>
      <c r="S1015" s="864"/>
      <c r="T1015" s="864"/>
      <c r="U1015" s="949"/>
      <c r="V1015" s="950"/>
      <c r="W1015" s="293"/>
    </row>
    <row r="1016" spans="1:23" x14ac:dyDescent="0.25">
      <c r="A1016" s="138" t="str">
        <f>IF(COUNT('Séries-Speed100'!$A$11:$A$50)&gt;'Etiquette Speed100'!N1037,"X","")</f>
        <v/>
      </c>
      <c r="B1016" s="291"/>
      <c r="C1016" s="895"/>
      <c r="D1016" s="967" t="s">
        <v>138</v>
      </c>
      <c r="E1016" s="968"/>
      <c r="F1016" s="968"/>
      <c r="G1016" s="968"/>
      <c r="H1016" s="968"/>
      <c r="I1016" s="949"/>
      <c r="J1016" s="950"/>
      <c r="K1016" s="293"/>
      <c r="M1016" s="521"/>
      <c r="N1016" s="291"/>
      <c r="O1016" s="895"/>
      <c r="P1016" s="967" t="s">
        <v>138</v>
      </c>
      <c r="Q1016" s="968"/>
      <c r="R1016" s="968"/>
      <c r="S1016" s="968"/>
      <c r="T1016" s="968"/>
      <c r="U1016" s="949"/>
      <c r="V1016" s="950"/>
      <c r="W1016" s="293"/>
    </row>
    <row r="1017" spans="1:23" ht="15" customHeight="1" thickBot="1" x14ac:dyDescent="0.3">
      <c r="A1017" s="138" t="str">
        <f>IF(COUNT('Séries-Speed100'!$A$11:$A$50)&gt;'Etiquette Speed100'!N1037,"X","")</f>
        <v/>
      </c>
      <c r="B1017" s="291"/>
      <c r="C1017" s="896"/>
      <c r="D1017" s="1055" t="s">
        <v>274</v>
      </c>
      <c r="E1017" s="1056"/>
      <c r="F1017" s="1056"/>
      <c r="G1017" s="1056"/>
      <c r="H1017" s="967"/>
      <c r="I1017" s="1057"/>
      <c r="J1017" s="1058"/>
      <c r="K1017" s="293"/>
      <c r="M1017" s="521"/>
      <c r="N1017" s="291"/>
      <c r="O1017" s="896"/>
      <c r="P1017" s="1055" t="s">
        <v>274</v>
      </c>
      <c r="Q1017" s="1056"/>
      <c r="R1017" s="1056"/>
      <c r="S1017" s="1056"/>
      <c r="T1017" s="967"/>
      <c r="U1017" s="1057"/>
      <c r="V1017" s="1058"/>
      <c r="W1017" s="293"/>
    </row>
    <row r="1018" spans="1:23" x14ac:dyDescent="0.25">
      <c r="A1018" s="138" t="str">
        <f>IF(COUNT('Séries-Speed100'!$A$11:$A$50)&gt;'Etiquette Speed100'!N1037,"X","")</f>
        <v/>
      </c>
      <c r="B1018" s="291"/>
      <c r="C1018" s="894" t="s">
        <v>145</v>
      </c>
      <c r="D1018" s="1053" t="s">
        <v>146</v>
      </c>
      <c r="E1018" s="1054"/>
      <c r="F1018" s="1054"/>
      <c r="G1018" s="1054"/>
      <c r="H1018" s="1054"/>
      <c r="I1018" s="959"/>
      <c r="J1018" s="960"/>
      <c r="K1018" s="293"/>
      <c r="M1018" s="521"/>
      <c r="N1018" s="291"/>
      <c r="O1018" s="894" t="s">
        <v>145</v>
      </c>
      <c r="P1018" s="1053" t="s">
        <v>146</v>
      </c>
      <c r="Q1018" s="1054"/>
      <c r="R1018" s="1054"/>
      <c r="S1018" s="1054"/>
      <c r="T1018" s="1054"/>
      <c r="U1018" s="959"/>
      <c r="V1018" s="960"/>
      <c r="W1018" s="293"/>
    </row>
    <row r="1019" spans="1:23" x14ac:dyDescent="0.25">
      <c r="A1019" s="138" t="str">
        <f>IF(COUNT('Séries-Speed100'!$A$11:$A$50)&gt;'Etiquette Speed100'!N1037,"X","")</f>
        <v/>
      </c>
      <c r="B1019" s="291"/>
      <c r="C1019" s="895"/>
      <c r="D1019" s="1048" t="s">
        <v>147</v>
      </c>
      <c r="E1019" s="1049"/>
      <c r="F1019" s="1049"/>
      <c r="G1019" s="1049"/>
      <c r="H1019" s="1050"/>
      <c r="I1019" s="949"/>
      <c r="J1019" s="950"/>
      <c r="K1019" s="293"/>
      <c r="M1019" s="521"/>
      <c r="N1019" s="291"/>
      <c r="O1019" s="895"/>
      <c r="P1019" s="1048" t="s">
        <v>147</v>
      </c>
      <c r="Q1019" s="1049"/>
      <c r="R1019" s="1049"/>
      <c r="S1019" s="1049"/>
      <c r="T1019" s="1050"/>
      <c r="U1019" s="949"/>
      <c r="V1019" s="950"/>
      <c r="W1019" s="293"/>
    </row>
    <row r="1020" spans="1:23" x14ac:dyDescent="0.25">
      <c r="A1020" s="138" t="str">
        <f>IF(COUNT('Séries-Speed100'!$A$11:$A$50)&gt;'Etiquette Speed100'!N1037,"X","")</f>
        <v/>
      </c>
      <c r="B1020" s="291"/>
      <c r="C1020" s="895"/>
      <c r="D1020" s="1048" t="s">
        <v>148</v>
      </c>
      <c r="E1020" s="1049"/>
      <c r="F1020" s="1049"/>
      <c r="G1020" s="1049"/>
      <c r="H1020" s="1050"/>
      <c r="I1020" s="949"/>
      <c r="J1020" s="950"/>
      <c r="K1020" s="293"/>
      <c r="M1020" s="521"/>
      <c r="N1020" s="291"/>
      <c r="O1020" s="895"/>
      <c r="P1020" s="1048" t="s">
        <v>148</v>
      </c>
      <c r="Q1020" s="1049"/>
      <c r="R1020" s="1049"/>
      <c r="S1020" s="1049"/>
      <c r="T1020" s="1050"/>
      <c r="U1020" s="949"/>
      <c r="V1020" s="950"/>
      <c r="W1020" s="293"/>
    </row>
    <row r="1021" spans="1:23" x14ac:dyDescent="0.25">
      <c r="A1021" s="138" t="str">
        <f>IF(COUNT('Séries-Speed100'!$A$11:$A$50)&gt;'Etiquette Speed100'!N1037,"X","")</f>
        <v/>
      </c>
      <c r="B1021" s="291"/>
      <c r="C1021" s="895"/>
      <c r="D1021" s="1048" t="s">
        <v>149</v>
      </c>
      <c r="E1021" s="1049"/>
      <c r="F1021" s="1049"/>
      <c r="G1021" s="1049"/>
      <c r="H1021" s="1050"/>
      <c r="I1021" s="949"/>
      <c r="J1021" s="950"/>
      <c r="K1021" s="293"/>
      <c r="M1021" s="521"/>
      <c r="N1021" s="291"/>
      <c r="O1021" s="895"/>
      <c r="P1021" s="1048" t="s">
        <v>149</v>
      </c>
      <c r="Q1021" s="1049"/>
      <c r="R1021" s="1049"/>
      <c r="S1021" s="1049"/>
      <c r="T1021" s="1050"/>
      <c r="U1021" s="949"/>
      <c r="V1021" s="950"/>
      <c r="W1021" s="293"/>
    </row>
    <row r="1022" spans="1:23" x14ac:dyDescent="0.25">
      <c r="A1022" s="138" t="str">
        <f>IF(COUNT('Séries-Speed100'!$A$11:$A$50)&gt;'Etiquette Speed100'!N1037,"X","")</f>
        <v/>
      </c>
      <c r="B1022" s="291"/>
      <c r="C1022" s="895"/>
      <c r="D1022" s="1048" t="s">
        <v>150</v>
      </c>
      <c r="E1022" s="1049"/>
      <c r="F1022" s="1049"/>
      <c r="G1022" s="1049"/>
      <c r="H1022" s="1050"/>
      <c r="I1022" s="949"/>
      <c r="J1022" s="950"/>
      <c r="K1022" s="293"/>
      <c r="M1022" s="521"/>
      <c r="N1022" s="291"/>
      <c r="O1022" s="895"/>
      <c r="P1022" s="1048" t="s">
        <v>150</v>
      </c>
      <c r="Q1022" s="1049"/>
      <c r="R1022" s="1049"/>
      <c r="S1022" s="1049"/>
      <c r="T1022" s="1050"/>
      <c r="U1022" s="949"/>
      <c r="V1022" s="950"/>
      <c r="W1022" s="293"/>
    </row>
    <row r="1023" spans="1:23" x14ac:dyDescent="0.25">
      <c r="A1023" s="138" t="str">
        <f>IF(COUNT('Séries-Speed100'!$A$11:$A$50)&gt;'Etiquette Speed100'!N1037,"X","")</f>
        <v/>
      </c>
      <c r="B1023" s="291"/>
      <c r="C1023" s="895"/>
      <c r="D1023" s="1048" t="s">
        <v>151</v>
      </c>
      <c r="E1023" s="1049"/>
      <c r="F1023" s="1049"/>
      <c r="G1023" s="1049"/>
      <c r="H1023" s="1050"/>
      <c r="I1023" s="949"/>
      <c r="J1023" s="950"/>
      <c r="K1023" s="293"/>
      <c r="M1023" s="521"/>
      <c r="N1023" s="291"/>
      <c r="O1023" s="895"/>
      <c r="P1023" s="1048" t="s">
        <v>151</v>
      </c>
      <c r="Q1023" s="1049"/>
      <c r="R1023" s="1049"/>
      <c r="S1023" s="1049"/>
      <c r="T1023" s="1050"/>
      <c r="U1023" s="949"/>
      <c r="V1023" s="950"/>
      <c r="W1023" s="293"/>
    </row>
    <row r="1024" spans="1:23" ht="15" customHeight="1" thickBot="1" x14ac:dyDescent="0.3">
      <c r="A1024" s="138" t="str">
        <f>IF(COUNT('Séries-Speed100'!$A$11:$A$50)&gt;'Etiquette Speed100'!N1037,"X","")</f>
        <v/>
      </c>
      <c r="B1024" s="291"/>
      <c r="C1024" s="896"/>
      <c r="D1024" s="1045" t="s">
        <v>152</v>
      </c>
      <c r="E1024" s="1046"/>
      <c r="F1024" s="1046"/>
      <c r="G1024" s="1046"/>
      <c r="H1024" s="1047"/>
      <c r="I1024" s="954"/>
      <c r="J1024" s="955"/>
      <c r="K1024" s="293"/>
      <c r="M1024" s="521"/>
      <c r="N1024" s="291"/>
      <c r="O1024" s="896"/>
      <c r="P1024" s="1045" t="s">
        <v>152</v>
      </c>
      <c r="Q1024" s="1046"/>
      <c r="R1024" s="1046"/>
      <c r="S1024" s="1046"/>
      <c r="T1024" s="1047"/>
      <c r="U1024" s="954"/>
      <c r="V1024" s="955"/>
      <c r="W1024" s="293"/>
    </row>
    <row r="1025" spans="1:23" ht="15" customHeight="1" x14ac:dyDescent="0.25">
      <c r="A1025" s="138" t="str">
        <f>IF(COUNT('Séries-Speed100'!$A$11:$A$50)&gt;'Etiquette Speed100'!N1037,"X","")</f>
        <v/>
      </c>
      <c r="B1025" s="291"/>
      <c r="C1025" s="894" t="s">
        <v>126</v>
      </c>
      <c r="D1025" s="1051" t="s">
        <v>128</v>
      </c>
      <c r="E1025" s="1052"/>
      <c r="F1025" s="963"/>
      <c r="G1025" s="278" t="s">
        <v>266</v>
      </c>
      <c r="H1025" s="278"/>
      <c r="I1025" s="965"/>
      <c r="J1025" s="966"/>
      <c r="K1025" s="293"/>
      <c r="M1025" s="521"/>
      <c r="N1025" s="291"/>
      <c r="O1025" s="894" t="s">
        <v>126</v>
      </c>
      <c r="P1025" s="1051" t="s">
        <v>128</v>
      </c>
      <c r="Q1025" s="1052"/>
      <c r="R1025" s="963"/>
      <c r="S1025" s="278" t="s">
        <v>266</v>
      </c>
      <c r="T1025" s="278"/>
      <c r="U1025" s="965"/>
      <c r="V1025" s="966"/>
      <c r="W1025" s="293"/>
    </row>
    <row r="1026" spans="1:23" x14ac:dyDescent="0.25">
      <c r="A1026" s="138" t="str">
        <f>IF(COUNT('Séries-Speed100'!$A$11:$A$50)&gt;'Etiquette Speed100'!N1037,"X","")</f>
        <v/>
      </c>
      <c r="B1026" s="291"/>
      <c r="C1026" s="895"/>
      <c r="D1026" s="857" t="s">
        <v>264</v>
      </c>
      <c r="E1026" s="858"/>
      <c r="F1026" s="859"/>
      <c r="G1026" s="110" t="s">
        <v>265</v>
      </c>
      <c r="H1026" s="110"/>
      <c r="I1026" s="949"/>
      <c r="J1026" s="950"/>
      <c r="K1026" s="293"/>
      <c r="M1026" s="521"/>
      <c r="N1026" s="291"/>
      <c r="O1026" s="895"/>
      <c r="P1026" s="857" t="s">
        <v>264</v>
      </c>
      <c r="Q1026" s="858"/>
      <c r="R1026" s="859"/>
      <c r="S1026" s="110" t="s">
        <v>265</v>
      </c>
      <c r="T1026" s="110"/>
      <c r="U1026" s="949"/>
      <c r="V1026" s="950"/>
      <c r="W1026" s="293"/>
    </row>
    <row r="1027" spans="1:23" ht="15.75" thickBot="1" x14ac:dyDescent="0.3">
      <c r="A1027" s="138" t="str">
        <f>IF(COUNT('Séries-Speed100'!$A$11:$A$50)&gt;'Etiquette Speed100'!N1037,"X","")</f>
        <v/>
      </c>
      <c r="B1027" s="291"/>
      <c r="C1027" s="896"/>
      <c r="D1027" s="512" t="s">
        <v>268</v>
      </c>
      <c r="E1027" s="517"/>
      <c r="F1027" s="517"/>
      <c r="G1027" s="3" t="s">
        <v>164</v>
      </c>
      <c r="H1027" s="3"/>
      <c r="I1027" s="954"/>
      <c r="J1027" s="955"/>
      <c r="K1027" s="293"/>
      <c r="M1027" s="521"/>
      <c r="N1027" s="291"/>
      <c r="O1027" s="896"/>
      <c r="P1027" s="512" t="s">
        <v>268</v>
      </c>
      <c r="Q1027" s="517"/>
      <c r="R1027" s="517"/>
      <c r="S1027" s="3" t="s">
        <v>164</v>
      </c>
      <c r="T1027" s="3"/>
      <c r="U1027" s="954"/>
      <c r="V1027" s="955"/>
      <c r="W1027" s="293"/>
    </row>
    <row r="1028" spans="1:23" ht="15.75" thickBot="1" x14ac:dyDescent="0.3">
      <c r="A1028" s="138" t="str">
        <f>IF(COUNT('Séries-Speed100'!$A$11:$A$50)&gt;'Etiquette Speed100'!N1037,"X","")</f>
        <v/>
      </c>
      <c r="B1028" s="291"/>
      <c r="C1028" s="292"/>
      <c r="D1028" s="292"/>
      <c r="E1028" s="292"/>
      <c r="F1028" s="292"/>
      <c r="G1028" s="292"/>
      <c r="H1028" s="292"/>
      <c r="I1028" s="292"/>
      <c r="J1028" s="292"/>
      <c r="K1028" s="293"/>
      <c r="M1028" s="521"/>
      <c r="N1028" s="291"/>
      <c r="O1028" s="292"/>
      <c r="P1028" s="292"/>
      <c r="Q1028" s="292"/>
      <c r="R1028" s="292"/>
      <c r="S1028" s="292"/>
      <c r="T1028" s="292"/>
      <c r="U1028" s="292"/>
      <c r="V1028" s="292"/>
      <c r="W1028" s="293"/>
    </row>
    <row r="1029" spans="1:23" ht="18.75" x14ac:dyDescent="0.3">
      <c r="A1029" s="138" t="str">
        <f>IF(COUNT('Séries-Speed100'!$A$11:$A$50)&gt;'Etiquette Speed100'!N1037,"X","")</f>
        <v/>
      </c>
      <c r="B1029" s="291"/>
      <c r="C1029" s="901" t="s">
        <v>269</v>
      </c>
      <c r="D1029" s="902"/>
      <c r="E1029" s="902"/>
      <c r="F1029" s="902"/>
      <c r="G1029" s="902"/>
      <c r="H1029" s="902"/>
      <c r="I1029" s="902"/>
      <c r="J1029" s="903"/>
      <c r="K1029" s="293"/>
      <c r="M1029" s="521"/>
      <c r="N1029" s="291"/>
      <c r="O1029" s="901" t="s">
        <v>269</v>
      </c>
      <c r="P1029" s="902"/>
      <c r="Q1029" s="902"/>
      <c r="R1029" s="902"/>
      <c r="S1029" s="902"/>
      <c r="T1029" s="902"/>
      <c r="U1029" s="902"/>
      <c r="V1029" s="903"/>
      <c r="W1029" s="293"/>
    </row>
    <row r="1030" spans="1:23" x14ac:dyDescent="0.25">
      <c r="A1030" s="138" t="str">
        <f>IF(COUNT('Séries-Speed100'!$A$11:$A$50)&gt;'Etiquette Speed100'!N1037,"X","")</f>
        <v/>
      </c>
      <c r="B1030" s="291"/>
      <c r="C1030" s="904"/>
      <c r="D1030" s="905"/>
      <c r="E1030" s="905"/>
      <c r="F1030" s="905"/>
      <c r="G1030" s="905"/>
      <c r="H1030" s="905"/>
      <c r="I1030" s="905"/>
      <c r="J1030" s="906"/>
      <c r="K1030" s="293"/>
      <c r="M1030" s="521"/>
      <c r="N1030" s="291"/>
      <c r="O1030" s="904"/>
      <c r="P1030" s="905"/>
      <c r="Q1030" s="905"/>
      <c r="R1030" s="905"/>
      <c r="S1030" s="905"/>
      <c r="T1030" s="905"/>
      <c r="U1030" s="905"/>
      <c r="V1030" s="906"/>
      <c r="W1030" s="293"/>
    </row>
    <row r="1031" spans="1:23" x14ac:dyDescent="0.25">
      <c r="A1031" s="138" t="str">
        <f>IF(COUNT('Séries-Speed100'!$A$11:$A$50)&gt;'Etiquette Speed100'!N1037,"X","")</f>
        <v/>
      </c>
      <c r="B1031" s="291"/>
      <c r="C1031" s="907"/>
      <c r="D1031" s="908"/>
      <c r="E1031" s="908"/>
      <c r="F1031" s="908"/>
      <c r="G1031" s="908"/>
      <c r="H1031" s="908"/>
      <c r="I1031" s="908"/>
      <c r="J1031" s="909"/>
      <c r="K1031" s="293"/>
      <c r="M1031" s="521"/>
      <c r="N1031" s="291"/>
      <c r="O1031" s="907"/>
      <c r="P1031" s="908"/>
      <c r="Q1031" s="908"/>
      <c r="R1031" s="908"/>
      <c r="S1031" s="908"/>
      <c r="T1031" s="908"/>
      <c r="U1031" s="908"/>
      <c r="V1031" s="909"/>
      <c r="W1031" s="293"/>
    </row>
    <row r="1032" spans="1:23" x14ac:dyDescent="0.25">
      <c r="A1032" s="138" t="str">
        <f>IF(COUNT('Séries-Speed100'!$A$11:$A$50)&gt;'Etiquette Speed100'!N1037,"X","")</f>
        <v/>
      </c>
      <c r="B1032" s="291"/>
      <c r="C1032" s="907"/>
      <c r="D1032" s="908"/>
      <c r="E1032" s="908"/>
      <c r="F1032" s="908"/>
      <c r="G1032" s="908"/>
      <c r="H1032" s="908"/>
      <c r="I1032" s="908"/>
      <c r="J1032" s="909"/>
      <c r="K1032" s="293"/>
      <c r="M1032" s="521"/>
      <c r="N1032" s="291"/>
      <c r="O1032" s="907"/>
      <c r="P1032" s="908"/>
      <c r="Q1032" s="908"/>
      <c r="R1032" s="908"/>
      <c r="S1032" s="908"/>
      <c r="T1032" s="908"/>
      <c r="U1032" s="908"/>
      <c r="V1032" s="909"/>
      <c r="W1032" s="293"/>
    </row>
    <row r="1033" spans="1:23" ht="15.75" thickBot="1" x14ac:dyDescent="0.3">
      <c r="A1033" s="138" t="str">
        <f>IF(COUNT('Séries-Speed100'!$A$11:$A$50)&gt;'Etiquette Speed100'!N1037,"X","")</f>
        <v/>
      </c>
      <c r="B1033" s="291"/>
      <c r="C1033" s="910"/>
      <c r="D1033" s="911"/>
      <c r="E1033" s="911"/>
      <c r="F1033" s="911"/>
      <c r="G1033" s="911"/>
      <c r="H1033" s="911"/>
      <c r="I1033" s="911"/>
      <c r="J1033" s="912"/>
      <c r="K1033" s="293"/>
      <c r="M1033" s="521"/>
      <c r="N1033" s="291"/>
      <c r="O1033" s="910"/>
      <c r="P1033" s="911"/>
      <c r="Q1033" s="911"/>
      <c r="R1033" s="911"/>
      <c r="S1033" s="911"/>
      <c r="T1033" s="911"/>
      <c r="U1033" s="911"/>
      <c r="V1033" s="912"/>
      <c r="W1033" s="293"/>
    </row>
    <row r="1034" spans="1:23" ht="15.75" thickBot="1" x14ac:dyDescent="0.3">
      <c r="A1034" s="138" t="str">
        <f>IF(COUNT('Séries-Speed100'!$A$11:$A$50)&gt;'Etiquette Speed100'!N1037,"X","")</f>
        <v/>
      </c>
      <c r="B1034" s="294"/>
      <c r="C1034" s="295"/>
      <c r="D1034" s="295"/>
      <c r="E1034" s="295"/>
      <c r="F1034" s="295"/>
      <c r="G1034" s="295"/>
      <c r="H1034" s="295"/>
      <c r="I1034" s="295"/>
      <c r="J1034" s="295"/>
      <c r="K1034" s="296"/>
      <c r="M1034" s="521"/>
      <c r="N1034" s="294"/>
      <c r="O1034" s="295"/>
      <c r="P1034" s="295"/>
      <c r="Q1034" s="295"/>
      <c r="R1034" s="295"/>
      <c r="S1034" s="295"/>
      <c r="T1034" s="295"/>
      <c r="U1034" s="295"/>
      <c r="V1034" s="295"/>
      <c r="W1034" s="296"/>
    </row>
    <row r="1035" spans="1:23" ht="15" customHeight="1" x14ac:dyDescent="0.25">
      <c r="A1035" s="138" t="str">
        <f>IF(COUNT('Séries-Speed100'!$A$11:$A$50)&gt;'Etiquette Speed100'!N1037,"X","")</f>
        <v/>
      </c>
      <c r="B1035" s="522"/>
      <c r="C1035" s="522"/>
      <c r="D1035" s="522"/>
      <c r="E1035" s="522"/>
      <c r="F1035" s="522"/>
      <c r="G1035" s="522"/>
      <c r="H1035" s="522"/>
      <c r="I1035" s="522"/>
      <c r="J1035" s="522"/>
      <c r="K1035" s="522"/>
      <c r="L1035" s="522"/>
      <c r="M1035" s="523"/>
      <c r="N1035" s="522"/>
      <c r="O1035" s="522"/>
      <c r="P1035" s="522"/>
      <c r="Q1035" s="522"/>
      <c r="R1035" s="522"/>
      <c r="S1035" s="522"/>
      <c r="T1035" s="522"/>
      <c r="U1035" s="522"/>
      <c r="V1035" s="522"/>
      <c r="W1035" s="522"/>
    </row>
    <row r="1036" spans="1:23" ht="15" customHeight="1" thickBot="1" x14ac:dyDescent="0.3">
      <c r="A1036" s="138" t="str">
        <f>IF(COUNT('Séries-Speed100'!$A$11:$A$50)&gt;'Etiquette Speed100'!N1037,"X","")</f>
        <v/>
      </c>
      <c r="M1036" s="521"/>
    </row>
    <row r="1037" spans="1:23" x14ac:dyDescent="0.25">
      <c r="A1037" s="138" t="str">
        <f>IF(COUNT('Séries-Speed100'!$A$11:$A$50)&gt;'Etiquette Speed100'!N1037,"X","")</f>
        <v/>
      </c>
      <c r="B1037" s="137">
        <f>N992+1</f>
        <v>46</v>
      </c>
      <c r="C1037" s="289"/>
      <c r="D1037" s="289"/>
      <c r="E1037" s="289"/>
      <c r="F1037" s="289"/>
      <c r="G1037" s="289"/>
      <c r="H1037" s="289"/>
      <c r="I1037" s="289"/>
      <c r="J1037" s="289"/>
      <c r="K1037" s="290"/>
      <c r="M1037" s="521"/>
      <c r="N1037" s="137">
        <f>B1037+1</f>
        <v>47</v>
      </c>
      <c r="O1037" s="289"/>
      <c r="P1037" s="289"/>
      <c r="Q1037" s="289"/>
      <c r="R1037" s="289"/>
      <c r="S1037" s="289"/>
      <c r="T1037" s="289"/>
      <c r="U1037" s="289"/>
      <c r="V1037" s="289"/>
      <c r="W1037" s="290"/>
    </row>
    <row r="1038" spans="1:23" ht="23.25" x14ac:dyDescent="0.35">
      <c r="A1038" s="138" t="str">
        <f>IF(COUNT('Séries-Speed100'!$A$11:$A$50)&gt;'Etiquette Speed100'!N1037,"X","")</f>
        <v/>
      </c>
      <c r="B1038" s="291"/>
      <c r="C1038" s="931" t="s">
        <v>246</v>
      </c>
      <c r="D1038" s="931"/>
      <c r="E1038" s="953">
        <f ca="1">OFFSET('Séries-Speed100'!$A$11,B1037,13)</f>
        <v>0</v>
      </c>
      <c r="F1038" s="953"/>
      <c r="G1038" s="953"/>
      <c r="H1038" s="953"/>
      <c r="I1038" s="953"/>
      <c r="J1038" s="953"/>
      <c r="K1038" s="293"/>
      <c r="M1038" s="521"/>
      <c r="N1038" s="291"/>
      <c r="O1038" s="931" t="s">
        <v>246</v>
      </c>
      <c r="P1038" s="931"/>
      <c r="Q1038" s="953">
        <f ca="1">OFFSET('Séries-Speed100'!$A$11,N1037,13)</f>
        <v>0</v>
      </c>
      <c r="R1038" s="953"/>
      <c r="S1038" s="953"/>
      <c r="T1038" s="953"/>
      <c r="U1038" s="953"/>
      <c r="V1038" s="953"/>
      <c r="W1038" s="293"/>
    </row>
    <row r="1039" spans="1:23" x14ac:dyDescent="0.25">
      <c r="A1039" s="138" t="str">
        <f>IF(COUNT('Séries-Speed100'!$A$11:$A$50)&gt;'Etiquette Speed100'!N1037,"X","")</f>
        <v/>
      </c>
      <c r="B1039" s="291"/>
      <c r="C1039" s="945"/>
      <c r="D1039" s="945"/>
      <c r="E1039" s="945"/>
      <c r="F1039" s="945"/>
      <c r="G1039" s="945"/>
      <c r="H1039" s="945"/>
      <c r="I1039" s="945"/>
      <c r="J1039" s="945"/>
      <c r="K1039" s="293"/>
      <c r="M1039" s="521"/>
      <c r="N1039" s="291"/>
      <c r="O1039" s="945"/>
      <c r="P1039" s="945"/>
      <c r="Q1039" s="945"/>
      <c r="R1039" s="945"/>
      <c r="S1039" s="945"/>
      <c r="T1039" s="945"/>
      <c r="U1039" s="945"/>
      <c r="V1039" s="945"/>
      <c r="W1039" s="293"/>
    </row>
    <row r="1040" spans="1:23" ht="21" x14ac:dyDescent="0.35">
      <c r="A1040" s="138" t="str">
        <f>IF(COUNT('Séries-Speed100'!$A$11:$A$50)&gt;'Etiquette Speed100'!N1037,"X","")</f>
        <v/>
      </c>
      <c r="B1040" s="291"/>
      <c r="C1040" s="931" t="s">
        <v>39</v>
      </c>
      <c r="D1040" s="931"/>
      <c r="E1040" s="932">
        <f ca="1">OFFSET('Séries-Speed100'!$A$11,B1037,0)</f>
        <v>0</v>
      </c>
      <c r="F1040" s="932"/>
      <c r="G1040" s="948" t="s">
        <v>67</v>
      </c>
      <c r="H1040" s="948"/>
      <c r="I1040" s="932">
        <f ca="1">OFFSET('Séries-Speed100'!$A$11,B1037,6)</f>
        <v>0</v>
      </c>
      <c r="J1040" s="932"/>
      <c r="K1040" s="293"/>
      <c r="M1040" s="521"/>
      <c r="N1040" s="291"/>
      <c r="O1040" s="931" t="s">
        <v>39</v>
      </c>
      <c r="P1040" s="931"/>
      <c r="Q1040" s="932">
        <f ca="1">OFFSET('Séries-Speed100'!$A$11,N1037,0)</f>
        <v>0</v>
      </c>
      <c r="R1040" s="932"/>
      <c r="S1040" s="948" t="s">
        <v>67</v>
      </c>
      <c r="T1040" s="948"/>
      <c r="U1040" s="932">
        <f ca="1">OFFSET('Séries-Speed100'!$A$11,N1037,6)</f>
        <v>0</v>
      </c>
      <c r="V1040" s="932"/>
      <c r="W1040" s="293"/>
    </row>
    <row r="1041" spans="1:23" ht="23.25" x14ac:dyDescent="0.35">
      <c r="A1041" s="138" t="str">
        <f>IF(COUNT('Séries-Speed100'!$A$11:$A$50)&gt;'Etiquette Speed100'!N1037,"X","")</f>
        <v/>
      </c>
      <c r="B1041" s="291"/>
      <c r="C1041" s="931" t="s">
        <v>1</v>
      </c>
      <c r="D1041" s="931"/>
      <c r="E1041" s="953">
        <f ca="1">OFFSET('Séries-Speed100'!$A$11,B1037,9)</f>
        <v>0</v>
      </c>
      <c r="F1041" s="953"/>
      <c r="G1041" s="948" t="s">
        <v>2</v>
      </c>
      <c r="H1041" s="948"/>
      <c r="I1041" s="932">
        <f ca="1">OFFSET('Séries-Speed100'!$A$11,B1037,10)</f>
        <v>0</v>
      </c>
      <c r="J1041" s="932"/>
      <c r="K1041" s="293"/>
      <c r="M1041" s="521"/>
      <c r="N1041" s="291"/>
      <c r="O1041" s="931" t="s">
        <v>1</v>
      </c>
      <c r="P1041" s="931"/>
      <c r="Q1041" s="953">
        <f ca="1">OFFSET('Séries-Speed100'!$A$11,N1037,9)</f>
        <v>0</v>
      </c>
      <c r="R1041" s="953"/>
      <c r="S1041" s="948" t="s">
        <v>2</v>
      </c>
      <c r="T1041" s="948"/>
      <c r="U1041" s="932">
        <f ca="1">OFFSET('Séries-Speed100'!$A$11,N1037,10)</f>
        <v>0</v>
      </c>
      <c r="V1041" s="932"/>
      <c r="W1041" s="293"/>
    </row>
    <row r="1042" spans="1:23" ht="21" x14ac:dyDescent="0.35">
      <c r="A1042" s="138" t="str">
        <f>IF(COUNT('Séries-Speed100'!$A$11:$A$50)&gt;'Etiquette Speed100'!N1037,"X","")</f>
        <v/>
      </c>
      <c r="B1042" s="291"/>
      <c r="C1042" s="520" t="s">
        <v>258</v>
      </c>
      <c r="D1042" s="520"/>
      <c r="E1042" s="527">
        <f ca="1">OFFSET('Séries-Speed100'!$A$11,B1037,11)</f>
        <v>0</v>
      </c>
      <c r="F1042" s="525"/>
      <c r="G1042" s="866" t="s">
        <v>270</v>
      </c>
      <c r="H1042" s="866"/>
      <c r="I1042" s="527">
        <f ca="1">OFFSET('Séries-Speed100'!$A$11,B1037,8)</f>
        <v>0</v>
      </c>
      <c r="J1042" s="527"/>
      <c r="K1042" s="293"/>
      <c r="M1042" s="521"/>
      <c r="N1042" s="291"/>
      <c r="O1042" s="520" t="s">
        <v>258</v>
      </c>
      <c r="P1042" s="520"/>
      <c r="Q1042" s="527">
        <f ca="1">OFFSET('Séries-Speed100'!$A$11,N1037,11)</f>
        <v>0</v>
      </c>
      <c r="R1042" s="525"/>
      <c r="S1042" s="866" t="s">
        <v>270</v>
      </c>
      <c r="T1042" s="866"/>
      <c r="U1042" s="527">
        <f ca="1">OFFSET('Séries-Speed100'!$A$11,N1037,8)</f>
        <v>0</v>
      </c>
      <c r="V1042" s="527"/>
      <c r="W1042" s="293"/>
    </row>
    <row r="1043" spans="1:23" ht="18.75" x14ac:dyDescent="0.3">
      <c r="A1043" s="138" t="str">
        <f>IF(COUNT('Séries-Speed100'!$A$11:$A$50)&gt;'Etiquette Speed100'!N1037,"X","")</f>
        <v/>
      </c>
      <c r="B1043" s="291"/>
      <c r="C1043" s="952" t="s">
        <v>68</v>
      </c>
      <c r="D1043" s="952"/>
      <c r="E1043" s="866" t="s">
        <v>69</v>
      </c>
      <c r="F1043" s="866"/>
      <c r="G1043" s="951">
        <f ca="1">OFFSET('Séries-Speed100'!$A$11,B1037,2)</f>
        <v>0</v>
      </c>
      <c r="H1043" s="951"/>
      <c r="I1043" s="951"/>
      <c r="J1043" s="951"/>
      <c r="K1043" s="293"/>
      <c r="M1043" s="521"/>
      <c r="N1043" s="291"/>
      <c r="O1043" s="952" t="s">
        <v>68</v>
      </c>
      <c r="P1043" s="952"/>
      <c r="Q1043" s="866" t="s">
        <v>69</v>
      </c>
      <c r="R1043" s="866"/>
      <c r="S1043" s="951">
        <f ca="1">OFFSET('Séries-Speed100'!$A$11,N1037,2)</f>
        <v>0</v>
      </c>
      <c r="T1043" s="951"/>
      <c r="U1043" s="951"/>
      <c r="V1043" s="951"/>
      <c r="W1043" s="293"/>
    </row>
    <row r="1044" spans="1:23" ht="18.75" x14ac:dyDescent="0.3">
      <c r="A1044" s="138" t="str">
        <f>IF(COUNT('Séries-Speed100'!$A$11:$A$50)&gt;'Etiquette Speed100'!N1037,"X","")</f>
        <v/>
      </c>
      <c r="B1044" s="291"/>
      <c r="C1044" s="952"/>
      <c r="D1044" s="952"/>
      <c r="E1044" s="866" t="s">
        <v>70</v>
      </c>
      <c r="F1044" s="866"/>
      <c r="G1044" s="951">
        <f ca="1">OFFSET('Séries-Speed100'!$A$11,B1037,3)</f>
        <v>0</v>
      </c>
      <c r="H1044" s="951"/>
      <c r="I1044" s="951"/>
      <c r="J1044" s="951"/>
      <c r="K1044" s="293"/>
      <c r="M1044" s="521"/>
      <c r="N1044" s="291"/>
      <c r="O1044" s="952"/>
      <c r="P1044" s="952"/>
      <c r="Q1044" s="866" t="s">
        <v>70</v>
      </c>
      <c r="R1044" s="866"/>
      <c r="S1044" s="951">
        <f ca="1">OFFSET('Séries-Speed100'!$A$11,N1037,3)</f>
        <v>0</v>
      </c>
      <c r="T1044" s="951"/>
      <c r="U1044" s="951"/>
      <c r="V1044" s="951"/>
      <c r="W1044" s="293"/>
    </row>
    <row r="1045" spans="1:23" ht="18.75" x14ac:dyDescent="0.3">
      <c r="A1045" s="138" t="str">
        <f>IF(COUNT('Séries-Speed100'!$A$11:$A$50)&gt;'Etiquette Speed100'!N1037,"X","")</f>
        <v/>
      </c>
      <c r="B1045" s="291"/>
      <c r="C1045" s="952"/>
      <c r="D1045" s="952"/>
      <c r="E1045" s="866" t="s">
        <v>257</v>
      </c>
      <c r="F1045" s="866"/>
      <c r="G1045" s="951">
        <f ca="1">OFFSET('Séries-Speed100'!$A$11,B1037,4)</f>
        <v>0</v>
      </c>
      <c r="H1045" s="951"/>
      <c r="I1045" s="951"/>
      <c r="J1045" s="951"/>
      <c r="K1045" s="293"/>
      <c r="M1045" s="521"/>
      <c r="N1045" s="291"/>
      <c r="O1045" s="952"/>
      <c r="P1045" s="952"/>
      <c r="Q1045" s="866" t="s">
        <v>257</v>
      </c>
      <c r="R1045" s="866"/>
      <c r="S1045" s="951">
        <f ca="1">OFFSET('Séries-Speed100'!$A$11,N1037,4)</f>
        <v>0</v>
      </c>
      <c r="T1045" s="951"/>
      <c r="U1045" s="951"/>
      <c r="V1045" s="951"/>
      <c r="W1045" s="293"/>
    </row>
    <row r="1046" spans="1:23" ht="21" x14ac:dyDescent="0.35">
      <c r="A1046" s="138" t="str">
        <f>IF(COUNT('Séries-Speed100'!$A$11:$A$50)&gt;'Etiquette Speed100'!N1037,"X","")</f>
        <v/>
      </c>
      <c r="B1046" s="291"/>
      <c r="C1046" s="952"/>
      <c r="D1046" s="952"/>
      <c r="E1046" s="866" t="s">
        <v>71</v>
      </c>
      <c r="F1046" s="866"/>
      <c r="G1046" s="947">
        <f ca="1">OFFSET('Séries-Speed100'!$A$11,B1037,5)</f>
        <v>0</v>
      </c>
      <c r="H1046" s="947"/>
      <c r="I1046" s="947"/>
      <c r="J1046" s="947"/>
      <c r="K1046" s="293"/>
      <c r="M1046" s="521"/>
      <c r="N1046" s="291"/>
      <c r="O1046" s="952"/>
      <c r="P1046" s="952"/>
      <c r="Q1046" s="866" t="s">
        <v>71</v>
      </c>
      <c r="R1046" s="866"/>
      <c r="S1046" s="947">
        <f ca="1">OFFSET('Séries-Speed100'!$A$11,N1037,5)</f>
        <v>0</v>
      </c>
      <c r="T1046" s="947"/>
      <c r="U1046" s="947"/>
      <c r="V1046" s="947"/>
      <c r="W1046" s="293"/>
    </row>
    <row r="1047" spans="1:23" ht="21" x14ac:dyDescent="0.35">
      <c r="A1047" s="138" t="str">
        <f>IF(COUNT('Séries-Speed100'!$A$11:$A$50)&gt;'Etiquette Speed100'!N1037,"X","")</f>
        <v/>
      </c>
      <c r="B1047" s="291"/>
      <c r="C1047" s="931" t="s">
        <v>248</v>
      </c>
      <c r="D1047" s="931"/>
      <c r="E1047" s="948" t="str">
        <f ca="1">IF(E1038="","",IF(OR(E1038="DWF",E1038="DNF"),"Distance","Temps"))</f>
        <v>Temps</v>
      </c>
      <c r="F1047" s="948"/>
      <c r="G1047" s="525">
        <f ca="1">OFFSET('Séries-Speed100'!$A$11,B1037,18)</f>
        <v>0</v>
      </c>
      <c r="H1047" s="524">
        <f ca="1">OFFSET('Séries-Speed100'!$A$11,B1037,19)</f>
        <v>0</v>
      </c>
      <c r="I1047" s="526">
        <f ca="1">OFFSET('Séries-Speed100'!$A$11,B1037,20)</f>
        <v>0</v>
      </c>
      <c r="J1047" s="524">
        <f ca="1">OFFSET('Séries-Speed100'!$A$11,B1037,21)</f>
        <v>0</v>
      </c>
      <c r="K1047" s="293"/>
      <c r="M1047" s="521"/>
      <c r="N1047" s="291"/>
      <c r="O1047" s="931" t="s">
        <v>248</v>
      </c>
      <c r="P1047" s="931"/>
      <c r="Q1047" s="948" t="str">
        <f ca="1">IF(Q1038="","",IF(OR(Q1038="DWF",Q1038="DNF"),"Distance","Temps"))</f>
        <v>Temps</v>
      </c>
      <c r="R1047" s="948"/>
      <c r="S1047" s="525">
        <f ca="1">OFFSET('Séries-Speed100'!$A$11,N1037,18)</f>
        <v>0</v>
      </c>
      <c r="T1047" s="524">
        <f ca="1">OFFSET('Séries-Speed100'!$A$11,N1037,19)</f>
        <v>0</v>
      </c>
      <c r="U1047" s="526">
        <f ca="1">OFFSET('Séries-Speed100'!$A$11,N1037,20)</f>
        <v>0</v>
      </c>
      <c r="V1047" s="524">
        <f ca="1">OFFSET('Séries-Speed100'!$A$11,N1037,21)</f>
        <v>0</v>
      </c>
      <c r="W1047" s="293"/>
    </row>
    <row r="1048" spans="1:23" ht="18.75" x14ac:dyDescent="0.3">
      <c r="A1048" s="138" t="str">
        <f>IF(COUNT('Séries-Speed100'!$A$11:$A$50)&gt;'Etiquette Speed100'!N1037,"X","")</f>
        <v/>
      </c>
      <c r="B1048" s="291"/>
      <c r="C1048" s="931"/>
      <c r="D1048" s="931"/>
      <c r="E1048" s="933" t="s">
        <v>273</v>
      </c>
      <c r="F1048" s="514" t="s">
        <v>271</v>
      </c>
      <c r="G1048" s="528">
        <f ca="1">OFFSET('Séries-Speed100'!$A$11,B1037,14)</f>
        <v>0</v>
      </c>
      <c r="H1048" s="529">
        <f ca="1">OFFSET('Séries-Speed100'!$A$11,B1037,15)</f>
        <v>0</v>
      </c>
      <c r="I1048" s="528">
        <f ca="1">OFFSET('Séries-Speed100'!$A$11,B1037,16)</f>
        <v>0</v>
      </c>
      <c r="J1048" s="529">
        <f ca="1">OFFSET('Séries-Speed100'!$A$11,B1037,17)</f>
        <v>0</v>
      </c>
      <c r="K1048" s="293"/>
      <c r="M1048" s="521"/>
      <c r="N1048" s="291"/>
      <c r="O1048" s="931"/>
      <c r="P1048" s="931"/>
      <c r="Q1048" s="933" t="s">
        <v>273</v>
      </c>
      <c r="R1048" s="514" t="s">
        <v>271</v>
      </c>
      <c r="S1048" s="528">
        <f ca="1">OFFSET('Séries-Speed100'!$A$11,N1037,14)</f>
        <v>0</v>
      </c>
      <c r="T1048" s="529">
        <f ca="1">OFFSET('Séries-Speed100'!$A$11,N1037,15)</f>
        <v>0</v>
      </c>
      <c r="U1048" s="528">
        <f ca="1">OFFSET('Séries-Speed100'!$A$11,N1037,16)</f>
        <v>0</v>
      </c>
      <c r="V1048" s="529">
        <f ca="1">OFFSET('Séries-Speed100'!$A$11,N1037,17)</f>
        <v>0</v>
      </c>
      <c r="W1048" s="293"/>
    </row>
    <row r="1049" spans="1:23" ht="18.75" x14ac:dyDescent="0.3">
      <c r="A1049" s="138" t="str">
        <f>IF(COUNT('Séries-Speed100'!$A$11:$A$50)&gt;'Etiquette Speed100'!N1037,"X","")</f>
        <v/>
      </c>
      <c r="B1049" s="291"/>
      <c r="C1049" s="931"/>
      <c r="D1049" s="931"/>
      <c r="E1049" s="933"/>
      <c r="F1049" s="514" t="s">
        <v>272</v>
      </c>
      <c r="G1049" s="528">
        <f ca="1">OFFSET('Séries-Speed100'!$A$11,B1037,22)</f>
        <v>0</v>
      </c>
      <c r="H1049" s="529">
        <f ca="1">OFFSET('Séries-Speed100'!$A$11,B1037,23)</f>
        <v>0</v>
      </c>
      <c r="I1049" s="528">
        <f ca="1">OFFSET('Séries-Speed100'!$A$11,B1037,24)</f>
        <v>0</v>
      </c>
      <c r="J1049" s="529">
        <f ca="1">OFFSET('Séries-Speed100'!$A$11,B1037,25)</f>
        <v>0</v>
      </c>
      <c r="K1049" s="293"/>
      <c r="M1049" s="521"/>
      <c r="N1049" s="291"/>
      <c r="O1049" s="931"/>
      <c r="P1049" s="931"/>
      <c r="Q1049" s="933"/>
      <c r="R1049" s="514" t="s">
        <v>272</v>
      </c>
      <c r="S1049" s="528">
        <f ca="1">OFFSET('Séries-Speed100'!$A$11,N1037,22)</f>
        <v>0</v>
      </c>
      <c r="T1049" s="529">
        <f ca="1">OFFSET('Séries-Speed100'!$A$11,N1037,23)</f>
        <v>0</v>
      </c>
      <c r="U1049" s="528">
        <f ca="1">OFFSET('Séries-Speed100'!$A$11,N1037,24)</f>
        <v>0</v>
      </c>
      <c r="V1049" s="529">
        <f ca="1">OFFSET('Séries-Speed100'!$A$11,N1037,25)</f>
        <v>0</v>
      </c>
      <c r="W1049" s="293"/>
    </row>
    <row r="1050" spans="1:23" x14ac:dyDescent="0.25">
      <c r="A1050" s="138" t="str">
        <f>IF(COUNT('Séries-Speed100'!$A$11:$A$50)&gt;'Etiquette Speed100'!N1037,"X","")</f>
        <v/>
      </c>
      <c r="B1050" s="291"/>
      <c r="C1050" s="945"/>
      <c r="D1050" s="945"/>
      <c r="E1050" s="945"/>
      <c r="F1050" s="945"/>
      <c r="G1050" s="945"/>
      <c r="H1050" s="945"/>
      <c r="I1050" s="945"/>
      <c r="J1050" s="945"/>
      <c r="K1050" s="293"/>
      <c r="M1050" s="521"/>
      <c r="N1050" s="291"/>
      <c r="O1050" s="945"/>
      <c r="P1050" s="945"/>
      <c r="Q1050" s="945"/>
      <c r="R1050" s="945"/>
      <c r="S1050" s="945"/>
      <c r="T1050" s="945"/>
      <c r="U1050" s="945"/>
      <c r="V1050" s="945"/>
      <c r="W1050" s="293"/>
    </row>
    <row r="1051" spans="1:23" ht="18.75" x14ac:dyDescent="0.3">
      <c r="A1051" s="138" t="str">
        <f>IF(COUNT('Séries-Speed100'!$A$11:$A$50)&gt;'Etiquette Speed100'!N1037,"X","")</f>
        <v/>
      </c>
      <c r="B1051" s="291"/>
      <c r="C1051" s="946" t="s">
        <v>259</v>
      </c>
      <c r="D1051" s="946"/>
      <c r="E1051" s="946"/>
      <c r="F1051" s="946"/>
      <c r="G1051" s="946"/>
      <c r="H1051" s="946"/>
      <c r="I1051" s="946"/>
      <c r="J1051" s="946"/>
      <c r="K1051" s="293"/>
      <c r="M1051" s="521"/>
      <c r="N1051" s="291"/>
      <c r="O1051" s="946" t="s">
        <v>259</v>
      </c>
      <c r="P1051" s="946"/>
      <c r="Q1051" s="946"/>
      <c r="R1051" s="946"/>
      <c r="S1051" s="946"/>
      <c r="T1051" s="946"/>
      <c r="U1051" s="946"/>
      <c r="V1051" s="946"/>
      <c r="W1051" s="293"/>
    </row>
    <row r="1052" spans="1:23" ht="15.75" thickBot="1" x14ac:dyDescent="0.3">
      <c r="A1052" s="138" t="str">
        <f>IF(COUNT('Séries-Speed100'!$A$11:$A$50)&gt;'Etiquette Speed100'!N1037,"X","")</f>
        <v/>
      </c>
      <c r="B1052" s="291"/>
      <c r="C1052" s="945"/>
      <c r="D1052" s="945"/>
      <c r="E1052" s="945"/>
      <c r="F1052" s="945"/>
      <c r="G1052" s="945"/>
      <c r="H1052" s="945"/>
      <c r="I1052" s="945"/>
      <c r="J1052" s="945"/>
      <c r="K1052" s="293"/>
      <c r="M1052" s="521"/>
      <c r="N1052" s="291"/>
      <c r="O1052" s="945"/>
      <c r="P1052" s="945"/>
      <c r="Q1052" s="945"/>
      <c r="R1052" s="945"/>
      <c r="S1052" s="945"/>
      <c r="T1052" s="945"/>
      <c r="U1052" s="945"/>
      <c r="V1052" s="945"/>
      <c r="W1052" s="293"/>
    </row>
    <row r="1053" spans="1:23" x14ac:dyDescent="0.25">
      <c r="A1053" s="138" t="str">
        <f>IF(COUNT('Séries-Speed100'!$A$11:$A$50)&gt;'Etiquette Speed100'!N1037,"X","")</f>
        <v/>
      </c>
      <c r="B1053" s="291"/>
      <c r="C1053" s="976" t="s">
        <v>260</v>
      </c>
      <c r="D1053" s="977"/>
      <c r="E1053" s="959"/>
      <c r="F1053" s="959"/>
      <c r="G1053" s="959"/>
      <c r="H1053" s="959"/>
      <c r="I1053" s="959"/>
      <c r="J1053" s="960"/>
      <c r="K1053" s="293"/>
      <c r="M1053" s="521"/>
      <c r="N1053" s="291"/>
      <c r="O1053" s="976" t="s">
        <v>260</v>
      </c>
      <c r="P1053" s="977"/>
      <c r="Q1053" s="959"/>
      <c r="R1053" s="959"/>
      <c r="S1053" s="959"/>
      <c r="T1053" s="959"/>
      <c r="U1053" s="959"/>
      <c r="V1053" s="960"/>
      <c r="W1053" s="293"/>
    </row>
    <row r="1054" spans="1:23" x14ac:dyDescent="0.25">
      <c r="A1054" s="138" t="str">
        <f>IF(COUNT('Séries-Speed100'!$A$11:$A$50)&gt;'Etiquette Speed100'!N1037,"X","")</f>
        <v/>
      </c>
      <c r="B1054" s="291"/>
      <c r="C1054" s="971"/>
      <c r="D1054" s="972"/>
      <c r="E1054" s="949"/>
      <c r="F1054" s="949"/>
      <c r="G1054" s="949"/>
      <c r="H1054" s="949"/>
      <c r="I1054" s="949"/>
      <c r="J1054" s="950"/>
      <c r="K1054" s="293"/>
      <c r="M1054" s="521"/>
      <c r="N1054" s="291"/>
      <c r="O1054" s="971"/>
      <c r="P1054" s="972"/>
      <c r="Q1054" s="949"/>
      <c r="R1054" s="949"/>
      <c r="S1054" s="949"/>
      <c r="T1054" s="949"/>
      <c r="U1054" s="949"/>
      <c r="V1054" s="950"/>
      <c r="W1054" s="293"/>
    </row>
    <row r="1055" spans="1:23" ht="15.75" thickBot="1" x14ac:dyDescent="0.3">
      <c r="A1055" s="138" t="str">
        <f>IF(COUNT('Séries-Speed100'!$A$11:$A$50)&gt;'Etiquette Speed100'!N1037,"X","")</f>
        <v/>
      </c>
      <c r="B1055" s="291"/>
      <c r="C1055" s="292"/>
      <c r="D1055" s="292"/>
      <c r="E1055" s="292"/>
      <c r="F1055" s="292"/>
      <c r="G1055" s="292"/>
      <c r="H1055" s="292"/>
      <c r="I1055" s="292"/>
      <c r="J1055" s="292"/>
      <c r="K1055" s="293"/>
      <c r="M1055" s="521"/>
      <c r="N1055" s="291"/>
      <c r="O1055" s="292"/>
      <c r="P1055" s="292"/>
      <c r="Q1055" s="292"/>
      <c r="R1055" s="292"/>
      <c r="S1055" s="292"/>
      <c r="T1055" s="292"/>
      <c r="U1055" s="292"/>
      <c r="V1055" s="292"/>
      <c r="W1055" s="293"/>
    </row>
    <row r="1056" spans="1:23" ht="15" customHeight="1" x14ac:dyDescent="0.25">
      <c r="A1056" s="138" t="str">
        <f>IF(COUNT('Séries-Speed100'!$A$11:$A$50)&gt;'Etiquette Speed100'!N1037,"X","")</f>
        <v/>
      </c>
      <c r="B1056" s="291"/>
      <c r="C1056" s="894" t="s">
        <v>132</v>
      </c>
      <c r="D1056" s="880" t="s">
        <v>133</v>
      </c>
      <c r="E1056" s="871"/>
      <c r="F1056" s="871"/>
      <c r="G1056" s="871"/>
      <c r="H1056" s="871"/>
      <c r="I1056" s="959"/>
      <c r="J1056" s="960"/>
      <c r="K1056" s="293"/>
      <c r="M1056" s="521"/>
      <c r="N1056" s="291"/>
      <c r="O1056" s="894" t="s">
        <v>132</v>
      </c>
      <c r="P1056" s="880" t="s">
        <v>133</v>
      </c>
      <c r="Q1056" s="871"/>
      <c r="R1056" s="871"/>
      <c r="S1056" s="871"/>
      <c r="T1056" s="871"/>
      <c r="U1056" s="959"/>
      <c r="V1056" s="960"/>
      <c r="W1056" s="293"/>
    </row>
    <row r="1057" spans="1:23" x14ac:dyDescent="0.25">
      <c r="A1057" s="138" t="str">
        <f>IF(COUNT('Séries-Speed100'!$A$11:$A$50)&gt;'Etiquette Speed100'!N1037,"X","")</f>
        <v/>
      </c>
      <c r="B1057" s="291"/>
      <c r="C1057" s="895"/>
      <c r="D1057" s="859" t="s">
        <v>134</v>
      </c>
      <c r="E1057" s="864"/>
      <c r="F1057" s="864"/>
      <c r="G1057" s="864"/>
      <c r="H1057" s="864"/>
      <c r="I1057" s="949"/>
      <c r="J1057" s="950"/>
      <c r="K1057" s="293"/>
      <c r="M1057" s="521"/>
      <c r="N1057" s="291"/>
      <c r="O1057" s="895"/>
      <c r="P1057" s="859" t="s">
        <v>134</v>
      </c>
      <c r="Q1057" s="864"/>
      <c r="R1057" s="864"/>
      <c r="S1057" s="864"/>
      <c r="T1057" s="864"/>
      <c r="U1057" s="949"/>
      <c r="V1057" s="950"/>
      <c r="W1057" s="293"/>
    </row>
    <row r="1058" spans="1:23" x14ac:dyDescent="0.25">
      <c r="A1058" s="138" t="str">
        <f>IF(COUNT('Séries-Speed100'!$A$11:$A$50)&gt;'Etiquette Speed100'!N1037,"X","")</f>
        <v/>
      </c>
      <c r="B1058" s="291"/>
      <c r="C1058" s="895"/>
      <c r="D1058" s="859" t="s">
        <v>135</v>
      </c>
      <c r="E1058" s="864"/>
      <c r="F1058" s="864"/>
      <c r="G1058" s="864"/>
      <c r="H1058" s="864"/>
      <c r="I1058" s="949"/>
      <c r="J1058" s="950"/>
      <c r="K1058" s="293"/>
      <c r="M1058" s="521"/>
      <c r="N1058" s="291"/>
      <c r="O1058" s="895"/>
      <c r="P1058" s="859" t="s">
        <v>135</v>
      </c>
      <c r="Q1058" s="864"/>
      <c r="R1058" s="864"/>
      <c r="S1058" s="864"/>
      <c r="T1058" s="864"/>
      <c r="U1058" s="949"/>
      <c r="V1058" s="950"/>
      <c r="W1058" s="293"/>
    </row>
    <row r="1059" spans="1:23" x14ac:dyDescent="0.25">
      <c r="A1059" s="138" t="str">
        <f>IF(COUNT('Séries-Speed100'!$A$11:$A$50)&gt;'Etiquette Speed100'!N1037,"X","")</f>
        <v/>
      </c>
      <c r="B1059" s="291"/>
      <c r="C1059" s="895"/>
      <c r="D1059" s="859" t="s">
        <v>136</v>
      </c>
      <c r="E1059" s="864"/>
      <c r="F1059" s="864"/>
      <c r="G1059" s="864"/>
      <c r="H1059" s="864"/>
      <c r="I1059" s="949"/>
      <c r="J1059" s="950"/>
      <c r="K1059" s="293"/>
      <c r="M1059" s="521"/>
      <c r="N1059" s="291"/>
      <c r="O1059" s="895"/>
      <c r="P1059" s="859" t="s">
        <v>136</v>
      </c>
      <c r="Q1059" s="864"/>
      <c r="R1059" s="864"/>
      <c r="S1059" s="864"/>
      <c r="T1059" s="864"/>
      <c r="U1059" s="949"/>
      <c r="V1059" s="950"/>
      <c r="W1059" s="293"/>
    </row>
    <row r="1060" spans="1:23" x14ac:dyDescent="0.25">
      <c r="A1060" s="138" t="str">
        <f>IF(COUNT('Séries-Speed100'!$A$11:$A$50)&gt;'Etiquette Speed100'!N1037,"X","")</f>
        <v/>
      </c>
      <c r="B1060" s="291"/>
      <c r="C1060" s="895"/>
      <c r="D1060" s="859" t="s">
        <v>137</v>
      </c>
      <c r="E1060" s="864"/>
      <c r="F1060" s="864"/>
      <c r="G1060" s="864"/>
      <c r="H1060" s="864"/>
      <c r="I1060" s="949"/>
      <c r="J1060" s="950"/>
      <c r="K1060" s="293"/>
      <c r="M1060" s="521"/>
      <c r="N1060" s="291"/>
      <c r="O1060" s="895"/>
      <c r="P1060" s="859" t="s">
        <v>137</v>
      </c>
      <c r="Q1060" s="864"/>
      <c r="R1060" s="864"/>
      <c r="S1060" s="864"/>
      <c r="T1060" s="864"/>
      <c r="U1060" s="949"/>
      <c r="V1060" s="950"/>
      <c r="W1060" s="293"/>
    </row>
    <row r="1061" spans="1:23" x14ac:dyDescent="0.25">
      <c r="A1061" s="138" t="str">
        <f>IF(COUNT('Séries-Speed100'!$A$11:$A$50)&gt;'Etiquette Speed100'!N1037,"X","")</f>
        <v/>
      </c>
      <c r="B1061" s="291"/>
      <c r="C1061" s="895"/>
      <c r="D1061" s="967" t="s">
        <v>138</v>
      </c>
      <c r="E1061" s="968"/>
      <c r="F1061" s="968"/>
      <c r="G1061" s="968"/>
      <c r="H1061" s="968"/>
      <c r="I1061" s="949"/>
      <c r="J1061" s="950"/>
      <c r="K1061" s="293"/>
      <c r="M1061" s="521"/>
      <c r="N1061" s="291"/>
      <c r="O1061" s="895"/>
      <c r="P1061" s="967" t="s">
        <v>138</v>
      </c>
      <c r="Q1061" s="968"/>
      <c r="R1061" s="968"/>
      <c r="S1061" s="968"/>
      <c r="T1061" s="968"/>
      <c r="U1061" s="949"/>
      <c r="V1061" s="950"/>
      <c r="W1061" s="293"/>
    </row>
    <row r="1062" spans="1:23" ht="15" customHeight="1" thickBot="1" x14ac:dyDescent="0.3">
      <c r="A1062" s="138" t="str">
        <f>IF(COUNT('Séries-Speed100'!$A$11:$A$50)&gt;'Etiquette Speed100'!N1037,"X","")</f>
        <v/>
      </c>
      <c r="B1062" s="291"/>
      <c r="C1062" s="896"/>
      <c r="D1062" s="1055" t="s">
        <v>274</v>
      </c>
      <c r="E1062" s="1056"/>
      <c r="F1062" s="1056"/>
      <c r="G1062" s="1056"/>
      <c r="H1062" s="967"/>
      <c r="I1062" s="1057"/>
      <c r="J1062" s="1058"/>
      <c r="K1062" s="293"/>
      <c r="M1062" s="521"/>
      <c r="N1062" s="291"/>
      <c r="O1062" s="896"/>
      <c r="P1062" s="1055" t="s">
        <v>274</v>
      </c>
      <c r="Q1062" s="1056"/>
      <c r="R1062" s="1056"/>
      <c r="S1062" s="1056"/>
      <c r="T1062" s="967"/>
      <c r="U1062" s="1057"/>
      <c r="V1062" s="1058"/>
      <c r="W1062" s="293"/>
    </row>
    <row r="1063" spans="1:23" x14ac:dyDescent="0.25">
      <c r="A1063" s="138" t="str">
        <f>IF(COUNT('Séries-Speed100'!$A$11:$A$50)&gt;'Etiquette Speed100'!N1037,"X","")</f>
        <v/>
      </c>
      <c r="B1063" s="291"/>
      <c r="C1063" s="894" t="s">
        <v>145</v>
      </c>
      <c r="D1063" s="1053" t="s">
        <v>146</v>
      </c>
      <c r="E1063" s="1054"/>
      <c r="F1063" s="1054"/>
      <c r="G1063" s="1054"/>
      <c r="H1063" s="1054"/>
      <c r="I1063" s="959"/>
      <c r="J1063" s="960"/>
      <c r="K1063" s="293"/>
      <c r="M1063" s="521"/>
      <c r="N1063" s="291"/>
      <c r="O1063" s="894" t="s">
        <v>145</v>
      </c>
      <c r="P1063" s="1053" t="s">
        <v>146</v>
      </c>
      <c r="Q1063" s="1054"/>
      <c r="R1063" s="1054"/>
      <c r="S1063" s="1054"/>
      <c r="T1063" s="1054"/>
      <c r="U1063" s="959"/>
      <c r="V1063" s="960"/>
      <c r="W1063" s="293"/>
    </row>
    <row r="1064" spans="1:23" x14ac:dyDescent="0.25">
      <c r="A1064" s="138" t="str">
        <f>IF(COUNT('Séries-Speed100'!$A$11:$A$50)&gt;'Etiquette Speed100'!N1037,"X","")</f>
        <v/>
      </c>
      <c r="B1064" s="291"/>
      <c r="C1064" s="895"/>
      <c r="D1064" s="1048" t="s">
        <v>147</v>
      </c>
      <c r="E1064" s="1049"/>
      <c r="F1064" s="1049"/>
      <c r="G1064" s="1049"/>
      <c r="H1064" s="1050"/>
      <c r="I1064" s="949"/>
      <c r="J1064" s="950"/>
      <c r="K1064" s="293"/>
      <c r="M1064" s="521"/>
      <c r="N1064" s="291"/>
      <c r="O1064" s="895"/>
      <c r="P1064" s="1048" t="s">
        <v>147</v>
      </c>
      <c r="Q1064" s="1049"/>
      <c r="R1064" s="1049"/>
      <c r="S1064" s="1049"/>
      <c r="T1064" s="1050"/>
      <c r="U1064" s="949"/>
      <c r="V1064" s="950"/>
      <c r="W1064" s="293"/>
    </row>
    <row r="1065" spans="1:23" x14ac:dyDescent="0.25">
      <c r="A1065" s="138" t="str">
        <f>IF(COUNT('Séries-Speed100'!$A$11:$A$50)&gt;'Etiquette Speed100'!N1037,"X","")</f>
        <v/>
      </c>
      <c r="B1065" s="291"/>
      <c r="C1065" s="895"/>
      <c r="D1065" s="1048" t="s">
        <v>148</v>
      </c>
      <c r="E1065" s="1049"/>
      <c r="F1065" s="1049"/>
      <c r="G1065" s="1049"/>
      <c r="H1065" s="1050"/>
      <c r="I1065" s="949"/>
      <c r="J1065" s="950"/>
      <c r="K1065" s="293"/>
      <c r="M1065" s="521"/>
      <c r="N1065" s="291"/>
      <c r="O1065" s="895"/>
      <c r="P1065" s="1048" t="s">
        <v>148</v>
      </c>
      <c r="Q1065" s="1049"/>
      <c r="R1065" s="1049"/>
      <c r="S1065" s="1049"/>
      <c r="T1065" s="1050"/>
      <c r="U1065" s="949"/>
      <c r="V1065" s="950"/>
      <c r="W1065" s="293"/>
    </row>
    <row r="1066" spans="1:23" x14ac:dyDescent="0.25">
      <c r="A1066" s="138" t="str">
        <f>IF(COUNT('Séries-Speed100'!$A$11:$A$50)&gt;'Etiquette Speed100'!N1037,"X","")</f>
        <v/>
      </c>
      <c r="B1066" s="291"/>
      <c r="C1066" s="895"/>
      <c r="D1066" s="1048" t="s">
        <v>149</v>
      </c>
      <c r="E1066" s="1049"/>
      <c r="F1066" s="1049"/>
      <c r="G1066" s="1049"/>
      <c r="H1066" s="1050"/>
      <c r="I1066" s="949"/>
      <c r="J1066" s="950"/>
      <c r="K1066" s="293"/>
      <c r="M1066" s="521"/>
      <c r="N1066" s="291"/>
      <c r="O1066" s="895"/>
      <c r="P1066" s="1048" t="s">
        <v>149</v>
      </c>
      <c r="Q1066" s="1049"/>
      <c r="R1066" s="1049"/>
      <c r="S1066" s="1049"/>
      <c r="T1066" s="1050"/>
      <c r="U1066" s="949"/>
      <c r="V1066" s="950"/>
      <c r="W1066" s="293"/>
    </row>
    <row r="1067" spans="1:23" x14ac:dyDescent="0.25">
      <c r="A1067" s="138" t="str">
        <f>IF(COUNT('Séries-Speed100'!$A$11:$A$50)&gt;'Etiquette Speed100'!N1037,"X","")</f>
        <v/>
      </c>
      <c r="B1067" s="291"/>
      <c r="C1067" s="895"/>
      <c r="D1067" s="1048" t="s">
        <v>150</v>
      </c>
      <c r="E1067" s="1049"/>
      <c r="F1067" s="1049"/>
      <c r="G1067" s="1049"/>
      <c r="H1067" s="1050"/>
      <c r="I1067" s="949"/>
      <c r="J1067" s="950"/>
      <c r="K1067" s="293"/>
      <c r="M1067" s="521"/>
      <c r="N1067" s="291"/>
      <c r="O1067" s="895"/>
      <c r="P1067" s="1048" t="s">
        <v>150</v>
      </c>
      <c r="Q1067" s="1049"/>
      <c r="R1067" s="1049"/>
      <c r="S1067" s="1049"/>
      <c r="T1067" s="1050"/>
      <c r="U1067" s="949"/>
      <c r="V1067" s="950"/>
      <c r="W1067" s="293"/>
    </row>
    <row r="1068" spans="1:23" x14ac:dyDescent="0.25">
      <c r="A1068" s="138" t="str">
        <f>IF(COUNT('Séries-Speed100'!$A$11:$A$50)&gt;'Etiquette Speed100'!N1037,"X","")</f>
        <v/>
      </c>
      <c r="B1068" s="291"/>
      <c r="C1068" s="895"/>
      <c r="D1068" s="1048" t="s">
        <v>151</v>
      </c>
      <c r="E1068" s="1049"/>
      <c r="F1068" s="1049"/>
      <c r="G1068" s="1049"/>
      <c r="H1068" s="1050"/>
      <c r="I1068" s="949"/>
      <c r="J1068" s="950"/>
      <c r="K1068" s="293"/>
      <c r="M1068" s="521"/>
      <c r="N1068" s="291"/>
      <c r="O1068" s="895"/>
      <c r="P1068" s="1048" t="s">
        <v>151</v>
      </c>
      <c r="Q1068" s="1049"/>
      <c r="R1068" s="1049"/>
      <c r="S1068" s="1049"/>
      <c r="T1068" s="1050"/>
      <c r="U1068" s="949"/>
      <c r="V1068" s="950"/>
      <c r="W1068" s="293"/>
    </row>
    <row r="1069" spans="1:23" ht="15" customHeight="1" thickBot="1" x14ac:dyDescent="0.3">
      <c r="A1069" s="138" t="str">
        <f>IF(COUNT('Séries-Speed100'!$A$11:$A$50)&gt;'Etiquette Speed100'!N1037,"X","")</f>
        <v/>
      </c>
      <c r="B1069" s="291"/>
      <c r="C1069" s="896"/>
      <c r="D1069" s="1045" t="s">
        <v>152</v>
      </c>
      <c r="E1069" s="1046"/>
      <c r="F1069" s="1046"/>
      <c r="G1069" s="1046"/>
      <c r="H1069" s="1047"/>
      <c r="I1069" s="954"/>
      <c r="J1069" s="955"/>
      <c r="K1069" s="293"/>
      <c r="M1069" s="521"/>
      <c r="N1069" s="291"/>
      <c r="O1069" s="896"/>
      <c r="P1069" s="1045" t="s">
        <v>152</v>
      </c>
      <c r="Q1069" s="1046"/>
      <c r="R1069" s="1046"/>
      <c r="S1069" s="1046"/>
      <c r="T1069" s="1047"/>
      <c r="U1069" s="954"/>
      <c r="V1069" s="955"/>
      <c r="W1069" s="293"/>
    </row>
    <row r="1070" spans="1:23" ht="15" customHeight="1" x14ac:dyDescent="0.25">
      <c r="A1070" s="138" t="str">
        <f>IF(COUNT('Séries-Speed100'!$A$11:$A$50)&gt;'Etiquette Speed100'!N1037,"X","")</f>
        <v/>
      </c>
      <c r="B1070" s="291"/>
      <c r="C1070" s="894" t="s">
        <v>126</v>
      </c>
      <c r="D1070" s="1051" t="s">
        <v>128</v>
      </c>
      <c r="E1070" s="1052"/>
      <c r="F1070" s="963"/>
      <c r="G1070" s="278" t="s">
        <v>266</v>
      </c>
      <c r="H1070" s="278"/>
      <c r="I1070" s="965"/>
      <c r="J1070" s="966"/>
      <c r="K1070" s="293"/>
      <c r="M1070" s="521"/>
      <c r="N1070" s="291"/>
      <c r="O1070" s="894" t="s">
        <v>126</v>
      </c>
      <c r="P1070" s="1051" t="s">
        <v>128</v>
      </c>
      <c r="Q1070" s="1052"/>
      <c r="R1070" s="963"/>
      <c r="S1070" s="278" t="s">
        <v>266</v>
      </c>
      <c r="T1070" s="278"/>
      <c r="U1070" s="965"/>
      <c r="V1070" s="966"/>
      <c r="W1070" s="293"/>
    </row>
    <row r="1071" spans="1:23" x14ac:dyDescent="0.25">
      <c r="A1071" s="138" t="str">
        <f>IF(COUNT('Séries-Speed100'!$A$11:$A$50)&gt;'Etiquette Speed100'!N1037,"X","")</f>
        <v/>
      </c>
      <c r="B1071" s="291"/>
      <c r="C1071" s="895"/>
      <c r="D1071" s="857" t="s">
        <v>264</v>
      </c>
      <c r="E1071" s="858"/>
      <c r="F1071" s="859"/>
      <c r="G1071" s="110" t="s">
        <v>265</v>
      </c>
      <c r="H1071" s="110"/>
      <c r="I1071" s="949"/>
      <c r="J1071" s="950"/>
      <c r="K1071" s="293"/>
      <c r="M1071" s="521"/>
      <c r="N1071" s="291"/>
      <c r="O1071" s="895"/>
      <c r="P1071" s="857" t="s">
        <v>264</v>
      </c>
      <c r="Q1071" s="858"/>
      <c r="R1071" s="859"/>
      <c r="S1071" s="110" t="s">
        <v>265</v>
      </c>
      <c r="T1071" s="110"/>
      <c r="U1071" s="949"/>
      <c r="V1071" s="950"/>
      <c r="W1071" s="293"/>
    </row>
    <row r="1072" spans="1:23" ht="15.75" thickBot="1" x14ac:dyDescent="0.3">
      <c r="A1072" s="138" t="str">
        <f>IF(COUNT('Séries-Speed100'!$A$11:$A$50)&gt;'Etiquette Speed100'!N1037,"X","")</f>
        <v/>
      </c>
      <c r="B1072" s="291"/>
      <c r="C1072" s="896"/>
      <c r="D1072" s="512" t="s">
        <v>268</v>
      </c>
      <c r="E1072" s="517"/>
      <c r="F1072" s="517"/>
      <c r="G1072" s="3" t="s">
        <v>164</v>
      </c>
      <c r="H1072" s="3"/>
      <c r="I1072" s="954"/>
      <c r="J1072" s="955"/>
      <c r="K1072" s="293"/>
      <c r="M1072" s="521"/>
      <c r="N1072" s="291"/>
      <c r="O1072" s="896"/>
      <c r="P1072" s="512" t="s">
        <v>268</v>
      </c>
      <c r="Q1072" s="517"/>
      <c r="R1072" s="517"/>
      <c r="S1072" s="3" t="s">
        <v>164</v>
      </c>
      <c r="T1072" s="3"/>
      <c r="U1072" s="954"/>
      <c r="V1072" s="955"/>
      <c r="W1072" s="293"/>
    </row>
    <row r="1073" spans="1:23" ht="15.75" thickBot="1" x14ac:dyDescent="0.3">
      <c r="A1073" s="138" t="str">
        <f>IF(COUNT('Séries-Speed100'!$A$11:$A$50)&gt;'Etiquette Speed100'!N1037,"X","")</f>
        <v/>
      </c>
      <c r="B1073" s="291"/>
      <c r="C1073" s="292"/>
      <c r="D1073" s="292"/>
      <c r="E1073" s="292"/>
      <c r="F1073" s="292"/>
      <c r="G1073" s="292"/>
      <c r="H1073" s="292"/>
      <c r="I1073" s="292"/>
      <c r="J1073" s="292"/>
      <c r="K1073" s="293"/>
      <c r="M1073" s="521"/>
      <c r="N1073" s="291"/>
      <c r="O1073" s="292"/>
      <c r="P1073" s="292"/>
      <c r="Q1073" s="292"/>
      <c r="R1073" s="292"/>
      <c r="S1073" s="292"/>
      <c r="T1073" s="292"/>
      <c r="U1073" s="292"/>
      <c r="V1073" s="292"/>
      <c r="W1073" s="293"/>
    </row>
    <row r="1074" spans="1:23" ht="18.75" x14ac:dyDescent="0.3">
      <c r="A1074" s="138" t="str">
        <f>IF(COUNT('Séries-Speed100'!$A$11:$A$50)&gt;'Etiquette Speed100'!N1037,"X","")</f>
        <v/>
      </c>
      <c r="B1074" s="291"/>
      <c r="C1074" s="901" t="s">
        <v>269</v>
      </c>
      <c r="D1074" s="902"/>
      <c r="E1074" s="902"/>
      <c r="F1074" s="902"/>
      <c r="G1074" s="902"/>
      <c r="H1074" s="902"/>
      <c r="I1074" s="902"/>
      <c r="J1074" s="903"/>
      <c r="K1074" s="293"/>
      <c r="M1074" s="521"/>
      <c r="N1074" s="291"/>
      <c r="O1074" s="901" t="s">
        <v>269</v>
      </c>
      <c r="P1074" s="902"/>
      <c r="Q1074" s="902"/>
      <c r="R1074" s="902"/>
      <c r="S1074" s="902"/>
      <c r="T1074" s="902"/>
      <c r="U1074" s="902"/>
      <c r="V1074" s="903"/>
      <c r="W1074" s="293"/>
    </row>
    <row r="1075" spans="1:23" x14ac:dyDescent="0.25">
      <c r="A1075" s="138" t="str">
        <f>IF(COUNT('Séries-Speed100'!$A$11:$A$50)&gt;'Etiquette Speed100'!N1037,"X","")</f>
        <v/>
      </c>
      <c r="B1075" s="291"/>
      <c r="C1075" s="904"/>
      <c r="D1075" s="905"/>
      <c r="E1075" s="905"/>
      <c r="F1075" s="905"/>
      <c r="G1075" s="905"/>
      <c r="H1075" s="905"/>
      <c r="I1075" s="905"/>
      <c r="J1075" s="906"/>
      <c r="K1075" s="293"/>
      <c r="M1075" s="521"/>
      <c r="N1075" s="291"/>
      <c r="O1075" s="904"/>
      <c r="P1075" s="905"/>
      <c r="Q1075" s="905"/>
      <c r="R1075" s="905"/>
      <c r="S1075" s="905"/>
      <c r="T1075" s="905"/>
      <c r="U1075" s="905"/>
      <c r="V1075" s="906"/>
      <c r="W1075" s="293"/>
    </row>
    <row r="1076" spans="1:23" x14ac:dyDescent="0.25">
      <c r="A1076" s="138" t="str">
        <f>IF(COUNT('Séries-Speed100'!$A$11:$A$50)&gt;'Etiquette Speed100'!N1037,"X","")</f>
        <v/>
      </c>
      <c r="B1076" s="291"/>
      <c r="C1076" s="907"/>
      <c r="D1076" s="908"/>
      <c r="E1076" s="908"/>
      <c r="F1076" s="908"/>
      <c r="G1076" s="908"/>
      <c r="H1076" s="908"/>
      <c r="I1076" s="908"/>
      <c r="J1076" s="909"/>
      <c r="K1076" s="293"/>
      <c r="M1076" s="521"/>
      <c r="N1076" s="291"/>
      <c r="O1076" s="907"/>
      <c r="P1076" s="908"/>
      <c r="Q1076" s="908"/>
      <c r="R1076" s="908"/>
      <c r="S1076" s="908"/>
      <c r="T1076" s="908"/>
      <c r="U1076" s="908"/>
      <c r="V1076" s="909"/>
      <c r="W1076" s="293"/>
    </row>
    <row r="1077" spans="1:23" x14ac:dyDescent="0.25">
      <c r="A1077" s="138" t="str">
        <f>IF(COUNT('Séries-Speed100'!$A$11:$A$50)&gt;'Etiquette Speed100'!N1037,"X","")</f>
        <v/>
      </c>
      <c r="B1077" s="291"/>
      <c r="C1077" s="907"/>
      <c r="D1077" s="908"/>
      <c r="E1077" s="908"/>
      <c r="F1077" s="908"/>
      <c r="G1077" s="908"/>
      <c r="H1077" s="908"/>
      <c r="I1077" s="908"/>
      <c r="J1077" s="909"/>
      <c r="K1077" s="293"/>
      <c r="M1077" s="521"/>
      <c r="N1077" s="291"/>
      <c r="O1077" s="907"/>
      <c r="P1077" s="908"/>
      <c r="Q1077" s="908"/>
      <c r="R1077" s="908"/>
      <c r="S1077" s="908"/>
      <c r="T1077" s="908"/>
      <c r="U1077" s="908"/>
      <c r="V1077" s="909"/>
      <c r="W1077" s="293"/>
    </row>
    <row r="1078" spans="1:23" ht="15.75" thickBot="1" x14ac:dyDescent="0.3">
      <c r="A1078" s="138" t="str">
        <f>IF(COUNT('Séries-Speed100'!$A$11:$A$50)&gt;'Etiquette Speed100'!N1037,"X","")</f>
        <v/>
      </c>
      <c r="B1078" s="291"/>
      <c r="C1078" s="910"/>
      <c r="D1078" s="911"/>
      <c r="E1078" s="911"/>
      <c r="F1078" s="911"/>
      <c r="G1078" s="911"/>
      <c r="H1078" s="911"/>
      <c r="I1078" s="911"/>
      <c r="J1078" s="912"/>
      <c r="K1078" s="293"/>
      <c r="M1078" s="521"/>
      <c r="N1078" s="291"/>
      <c r="O1078" s="910"/>
      <c r="P1078" s="911"/>
      <c r="Q1078" s="911"/>
      <c r="R1078" s="911"/>
      <c r="S1078" s="911"/>
      <c r="T1078" s="911"/>
      <c r="U1078" s="911"/>
      <c r="V1078" s="912"/>
      <c r="W1078" s="293"/>
    </row>
    <row r="1079" spans="1:23" ht="15.75" thickBot="1" x14ac:dyDescent="0.3">
      <c r="A1079" s="138" t="str">
        <f>IF(COUNT('Séries-Speed100'!$A$11:$A$50)&gt;'Etiquette Speed100'!N1037,"X","")</f>
        <v/>
      </c>
      <c r="B1079" s="294"/>
      <c r="C1079" s="295"/>
      <c r="D1079" s="295"/>
      <c r="E1079" s="295"/>
      <c r="F1079" s="295"/>
      <c r="G1079" s="295"/>
      <c r="H1079" s="295"/>
      <c r="I1079" s="295"/>
      <c r="J1079" s="295"/>
      <c r="K1079" s="296"/>
      <c r="M1079" s="521"/>
      <c r="N1079" s="294"/>
      <c r="O1079" s="295"/>
      <c r="P1079" s="295"/>
      <c r="Q1079" s="295"/>
      <c r="R1079" s="295"/>
      <c r="S1079" s="295"/>
      <c r="T1079" s="295"/>
      <c r="U1079" s="295"/>
      <c r="V1079" s="295"/>
      <c r="W1079" s="296"/>
    </row>
    <row r="1080" spans="1:23" ht="15" customHeight="1" x14ac:dyDescent="0.25">
      <c r="A1080" s="138" t="str">
        <f>IF(COUNT('Séries-Speed100'!$A$11:$A$50)&gt;'Etiquette Speed100'!N1037,"X","")</f>
        <v/>
      </c>
      <c r="B1080" s="522"/>
      <c r="C1080" s="522"/>
      <c r="D1080" s="522"/>
      <c r="E1080" s="522"/>
      <c r="F1080" s="522"/>
      <c r="G1080" s="522"/>
      <c r="H1080" s="522"/>
      <c r="I1080" s="522"/>
      <c r="J1080" s="522"/>
      <c r="K1080" s="522"/>
      <c r="L1080" s="522"/>
      <c r="M1080" s="523"/>
      <c r="N1080" s="522"/>
      <c r="O1080" s="522"/>
      <c r="P1080" s="522"/>
      <c r="Q1080" s="522"/>
      <c r="R1080" s="522"/>
      <c r="S1080" s="522"/>
      <c r="T1080" s="522"/>
      <c r="U1080" s="522"/>
      <c r="V1080" s="522"/>
      <c r="W1080" s="522"/>
    </row>
    <row r="1081" spans="1:23" ht="15" customHeight="1" thickBot="1" x14ac:dyDescent="0.3">
      <c r="A1081" s="138" t="str">
        <f>IF(COUNT('Séries-Speed100'!$A$11:$A$50)&gt;'Etiquette Speed100'!N1127,"X","")</f>
        <v/>
      </c>
      <c r="M1081" s="521"/>
    </row>
    <row r="1082" spans="1:23" x14ac:dyDescent="0.25">
      <c r="A1082" s="138" t="str">
        <f>IF(COUNT('Séries-Speed100'!$A$11:$A$50)&gt;'Etiquette Speed100'!N1127,"X","")</f>
        <v/>
      </c>
      <c r="B1082" s="137">
        <f>N1037+1</f>
        <v>48</v>
      </c>
      <c r="C1082" s="289"/>
      <c r="D1082" s="289"/>
      <c r="E1082" s="289"/>
      <c r="F1082" s="289"/>
      <c r="G1082" s="289"/>
      <c r="H1082" s="289"/>
      <c r="I1082" s="289"/>
      <c r="J1082" s="289"/>
      <c r="K1082" s="290"/>
      <c r="M1082" s="521"/>
      <c r="N1082" s="137">
        <f>B1082+1</f>
        <v>49</v>
      </c>
      <c r="O1082" s="289"/>
      <c r="P1082" s="289"/>
      <c r="Q1082" s="289"/>
      <c r="R1082" s="289"/>
      <c r="S1082" s="289"/>
      <c r="T1082" s="289"/>
      <c r="U1082" s="289"/>
      <c r="V1082" s="289"/>
      <c r="W1082" s="290"/>
    </row>
    <row r="1083" spans="1:23" ht="23.25" x14ac:dyDescent="0.35">
      <c r="A1083" s="138" t="str">
        <f>IF(COUNT('Séries-Speed100'!$A$11:$A$50)&gt;'Etiquette Speed100'!N1127,"X","")</f>
        <v/>
      </c>
      <c r="B1083" s="291"/>
      <c r="C1083" s="931" t="s">
        <v>246</v>
      </c>
      <c r="D1083" s="931"/>
      <c r="E1083" s="953">
        <f ca="1">OFFSET('Séries-Speed100'!$A$11,B1082,13)</f>
        <v>0</v>
      </c>
      <c r="F1083" s="953"/>
      <c r="G1083" s="953"/>
      <c r="H1083" s="953"/>
      <c r="I1083" s="953"/>
      <c r="J1083" s="953"/>
      <c r="K1083" s="293"/>
      <c r="M1083" s="521"/>
      <c r="N1083" s="291"/>
      <c r="O1083" s="931" t="s">
        <v>246</v>
      </c>
      <c r="P1083" s="931"/>
      <c r="Q1083" s="953">
        <f ca="1">OFFSET('Séries-Speed100'!$A$11,N1082,13)</f>
        <v>0</v>
      </c>
      <c r="R1083" s="953"/>
      <c r="S1083" s="953"/>
      <c r="T1083" s="953"/>
      <c r="U1083" s="953"/>
      <c r="V1083" s="953"/>
      <c r="W1083" s="293"/>
    </row>
    <row r="1084" spans="1:23" x14ac:dyDescent="0.25">
      <c r="A1084" s="138" t="str">
        <f>IF(COUNT('Séries-Speed100'!$A$11:$A$50)&gt;'Etiquette Speed100'!N1127,"X","")</f>
        <v/>
      </c>
      <c r="B1084" s="291"/>
      <c r="C1084" s="945"/>
      <c r="D1084" s="945"/>
      <c r="E1084" s="945"/>
      <c r="F1084" s="945"/>
      <c r="G1084" s="945"/>
      <c r="H1084" s="945"/>
      <c r="I1084" s="945"/>
      <c r="J1084" s="945"/>
      <c r="K1084" s="293"/>
      <c r="M1084" s="521"/>
      <c r="N1084" s="291"/>
      <c r="O1084" s="945"/>
      <c r="P1084" s="945"/>
      <c r="Q1084" s="945"/>
      <c r="R1084" s="945"/>
      <c r="S1084" s="945"/>
      <c r="T1084" s="945"/>
      <c r="U1084" s="945"/>
      <c r="V1084" s="945"/>
      <c r="W1084" s="293"/>
    </row>
    <row r="1085" spans="1:23" ht="21" x14ac:dyDescent="0.35">
      <c r="A1085" s="138" t="str">
        <f>IF(COUNT('Séries-Speed100'!$A$11:$A$50)&gt;'Etiquette Speed100'!N1127,"X","")</f>
        <v/>
      </c>
      <c r="B1085" s="291"/>
      <c r="C1085" s="931" t="s">
        <v>39</v>
      </c>
      <c r="D1085" s="931"/>
      <c r="E1085" s="932">
        <f ca="1">OFFSET('Séries-Speed100'!$A$11,B1082,0)</f>
        <v>0</v>
      </c>
      <c r="F1085" s="932"/>
      <c r="G1085" s="948" t="s">
        <v>67</v>
      </c>
      <c r="H1085" s="948"/>
      <c r="I1085" s="932">
        <f ca="1">OFFSET('Séries-Speed100'!$A$11,B1082,6)</f>
        <v>0</v>
      </c>
      <c r="J1085" s="932"/>
      <c r="K1085" s="293"/>
      <c r="M1085" s="521"/>
      <c r="N1085" s="291"/>
      <c r="O1085" s="931" t="s">
        <v>39</v>
      </c>
      <c r="P1085" s="931"/>
      <c r="Q1085" s="932">
        <f ca="1">OFFSET('Séries-Speed100'!$A$11,N1082,0)</f>
        <v>0</v>
      </c>
      <c r="R1085" s="932"/>
      <c r="S1085" s="948" t="s">
        <v>67</v>
      </c>
      <c r="T1085" s="948"/>
      <c r="U1085" s="932">
        <f ca="1">OFFSET('Séries-Speed100'!$A$11,N1082,6)</f>
        <v>0</v>
      </c>
      <c r="V1085" s="932"/>
      <c r="W1085" s="293"/>
    </row>
    <row r="1086" spans="1:23" ht="23.25" x14ac:dyDescent="0.35">
      <c r="A1086" s="138" t="str">
        <f>IF(COUNT('Séries-Speed100'!$A$11:$A$50)&gt;'Etiquette Speed100'!N1127,"X","")</f>
        <v/>
      </c>
      <c r="B1086" s="291"/>
      <c r="C1086" s="931" t="s">
        <v>1</v>
      </c>
      <c r="D1086" s="931"/>
      <c r="E1086" s="953">
        <f ca="1">OFFSET('Séries-Speed100'!$A$11,B1082,9)</f>
        <v>0</v>
      </c>
      <c r="F1086" s="953"/>
      <c r="G1086" s="948" t="s">
        <v>2</v>
      </c>
      <c r="H1086" s="948"/>
      <c r="I1086" s="932">
        <f ca="1">OFFSET('Séries-Speed100'!$A$11,B1082,10)</f>
        <v>0</v>
      </c>
      <c r="J1086" s="932"/>
      <c r="K1086" s="293"/>
      <c r="M1086" s="521"/>
      <c r="N1086" s="291"/>
      <c r="O1086" s="931" t="s">
        <v>1</v>
      </c>
      <c r="P1086" s="931"/>
      <c r="Q1086" s="953">
        <f ca="1">OFFSET('Séries-Speed100'!$A$11,N1082,9)</f>
        <v>0</v>
      </c>
      <c r="R1086" s="953"/>
      <c r="S1086" s="948" t="s">
        <v>2</v>
      </c>
      <c r="T1086" s="948"/>
      <c r="U1086" s="932">
        <f ca="1">OFFSET('Séries-Speed100'!$A$11,N1082,10)</f>
        <v>0</v>
      </c>
      <c r="V1086" s="932"/>
      <c r="W1086" s="293"/>
    </row>
    <row r="1087" spans="1:23" ht="21" x14ac:dyDescent="0.35">
      <c r="A1087" s="138" t="str">
        <f>IF(COUNT('Séries-Speed100'!$A$11:$A$50)&gt;'Etiquette Speed100'!N1127,"X","")</f>
        <v/>
      </c>
      <c r="B1087" s="291"/>
      <c r="C1087" s="520" t="s">
        <v>258</v>
      </c>
      <c r="D1087" s="520"/>
      <c r="E1087" s="527">
        <f ca="1">OFFSET('Séries-Speed100'!$A$11,B1082,11)</f>
        <v>0</v>
      </c>
      <c r="F1087" s="525"/>
      <c r="G1087" s="866" t="s">
        <v>270</v>
      </c>
      <c r="H1087" s="866"/>
      <c r="I1087" s="527">
        <f ca="1">OFFSET('Séries-Speed100'!$A$11,B1082,8)</f>
        <v>0</v>
      </c>
      <c r="J1087" s="527"/>
      <c r="K1087" s="293"/>
      <c r="M1087" s="521"/>
      <c r="N1087" s="291"/>
      <c r="O1087" s="520" t="s">
        <v>258</v>
      </c>
      <c r="P1087" s="520"/>
      <c r="Q1087" s="527">
        <f ca="1">OFFSET('Séries-Speed100'!$A$11,N1082,11)</f>
        <v>0</v>
      </c>
      <c r="R1087" s="525"/>
      <c r="S1087" s="866" t="s">
        <v>270</v>
      </c>
      <c r="T1087" s="866"/>
      <c r="U1087" s="527">
        <f ca="1">OFFSET('Séries-Speed100'!$A$11,N1082,8)</f>
        <v>0</v>
      </c>
      <c r="V1087" s="527"/>
      <c r="W1087" s="293"/>
    </row>
    <row r="1088" spans="1:23" ht="18.75" x14ac:dyDescent="0.3">
      <c r="A1088" s="138" t="str">
        <f>IF(COUNT('Séries-Speed100'!$A$11:$A$50)&gt;'Etiquette Speed100'!N1127,"X","")</f>
        <v/>
      </c>
      <c r="B1088" s="291"/>
      <c r="C1088" s="952" t="s">
        <v>68</v>
      </c>
      <c r="D1088" s="952"/>
      <c r="E1088" s="866" t="s">
        <v>69</v>
      </c>
      <c r="F1088" s="866"/>
      <c r="G1088" s="951">
        <f ca="1">OFFSET('Séries-Speed100'!$A$11,B1082,2)</f>
        <v>0</v>
      </c>
      <c r="H1088" s="951"/>
      <c r="I1088" s="951"/>
      <c r="J1088" s="951"/>
      <c r="K1088" s="293"/>
      <c r="M1088" s="521"/>
      <c r="N1088" s="291"/>
      <c r="O1088" s="952" t="s">
        <v>68</v>
      </c>
      <c r="P1088" s="952"/>
      <c r="Q1088" s="866" t="s">
        <v>69</v>
      </c>
      <c r="R1088" s="866"/>
      <c r="S1088" s="951">
        <f ca="1">OFFSET('Séries-Speed100'!$A$11,N1082,2)</f>
        <v>0</v>
      </c>
      <c r="T1088" s="951"/>
      <c r="U1088" s="951"/>
      <c r="V1088" s="951"/>
      <c r="W1088" s="293"/>
    </row>
    <row r="1089" spans="1:23" ht="18.75" x14ac:dyDescent="0.3">
      <c r="A1089" s="138" t="str">
        <f>IF(COUNT('Séries-Speed100'!$A$11:$A$50)&gt;'Etiquette Speed100'!N1127,"X","")</f>
        <v/>
      </c>
      <c r="B1089" s="291"/>
      <c r="C1089" s="952"/>
      <c r="D1089" s="952"/>
      <c r="E1089" s="866" t="s">
        <v>70</v>
      </c>
      <c r="F1089" s="866"/>
      <c r="G1089" s="951">
        <f ca="1">OFFSET('Séries-Speed100'!$A$11,B1082,3)</f>
        <v>0</v>
      </c>
      <c r="H1089" s="951"/>
      <c r="I1089" s="951"/>
      <c r="J1089" s="951"/>
      <c r="K1089" s="293"/>
      <c r="M1089" s="521"/>
      <c r="N1089" s="291"/>
      <c r="O1089" s="952"/>
      <c r="P1089" s="952"/>
      <c r="Q1089" s="866" t="s">
        <v>70</v>
      </c>
      <c r="R1089" s="866"/>
      <c r="S1089" s="951">
        <f ca="1">OFFSET('Séries-Speed100'!$A$11,N1082,3)</f>
        <v>0</v>
      </c>
      <c r="T1089" s="951"/>
      <c r="U1089" s="951"/>
      <c r="V1089" s="951"/>
      <c r="W1089" s="293"/>
    </row>
    <row r="1090" spans="1:23" ht="18.75" x14ac:dyDescent="0.3">
      <c r="A1090" s="138" t="str">
        <f>IF(COUNT('Séries-Speed100'!$A$11:$A$50)&gt;'Etiquette Speed100'!N1127,"X","")</f>
        <v/>
      </c>
      <c r="B1090" s="291"/>
      <c r="C1090" s="952"/>
      <c r="D1090" s="952"/>
      <c r="E1090" s="866" t="s">
        <v>257</v>
      </c>
      <c r="F1090" s="866"/>
      <c r="G1090" s="951">
        <f ca="1">OFFSET('Séries-Speed100'!$A$11,B1082,4)</f>
        <v>0</v>
      </c>
      <c r="H1090" s="951"/>
      <c r="I1090" s="951"/>
      <c r="J1090" s="951"/>
      <c r="K1090" s="293"/>
      <c r="M1090" s="521"/>
      <c r="N1090" s="291"/>
      <c r="O1090" s="952"/>
      <c r="P1090" s="952"/>
      <c r="Q1090" s="866" t="s">
        <v>257</v>
      </c>
      <c r="R1090" s="866"/>
      <c r="S1090" s="951">
        <f ca="1">OFFSET('Séries-Speed100'!$A$11,N1082,4)</f>
        <v>0</v>
      </c>
      <c r="T1090" s="951"/>
      <c r="U1090" s="951"/>
      <c r="V1090" s="951"/>
      <c r="W1090" s="293"/>
    </row>
    <row r="1091" spans="1:23" ht="21" x14ac:dyDescent="0.35">
      <c r="A1091" s="138" t="str">
        <f>IF(COUNT('Séries-Speed100'!$A$11:$A$50)&gt;'Etiquette Speed100'!N1127,"X","")</f>
        <v/>
      </c>
      <c r="B1091" s="291"/>
      <c r="C1091" s="952"/>
      <c r="D1091" s="952"/>
      <c r="E1091" s="866" t="s">
        <v>71</v>
      </c>
      <c r="F1091" s="866"/>
      <c r="G1091" s="947">
        <f ca="1">OFFSET('Séries-Speed100'!$A$11,B1082,5)</f>
        <v>0</v>
      </c>
      <c r="H1091" s="947"/>
      <c r="I1091" s="947"/>
      <c r="J1091" s="947"/>
      <c r="K1091" s="293"/>
      <c r="M1091" s="521"/>
      <c r="N1091" s="291"/>
      <c r="O1091" s="952"/>
      <c r="P1091" s="952"/>
      <c r="Q1091" s="866" t="s">
        <v>71</v>
      </c>
      <c r="R1091" s="866"/>
      <c r="S1091" s="947">
        <f ca="1">OFFSET('Séries-Speed100'!$A$11,N1082,5)</f>
        <v>0</v>
      </c>
      <c r="T1091" s="947"/>
      <c r="U1091" s="947"/>
      <c r="V1091" s="947"/>
      <c r="W1091" s="293"/>
    </row>
    <row r="1092" spans="1:23" ht="21" x14ac:dyDescent="0.35">
      <c r="A1092" s="138" t="str">
        <f>IF(COUNT('Séries-Speed100'!$A$11:$A$50)&gt;'Etiquette Speed100'!N1127,"X","")</f>
        <v/>
      </c>
      <c r="B1092" s="291"/>
      <c r="C1092" s="931" t="s">
        <v>248</v>
      </c>
      <c r="D1092" s="931"/>
      <c r="E1092" s="948" t="str">
        <f ca="1">IF(E1083="","",IF(OR(E1083="DWF",E1083="DNF"),"Distance","Temps"))</f>
        <v>Temps</v>
      </c>
      <c r="F1092" s="948"/>
      <c r="G1092" s="525">
        <f ca="1">OFFSET('Séries-Speed100'!$A$11,B1082,18)</f>
        <v>0</v>
      </c>
      <c r="H1092" s="524">
        <f ca="1">OFFSET('Séries-Speed100'!$A$11,B1082,19)</f>
        <v>0</v>
      </c>
      <c r="I1092" s="526">
        <f ca="1">OFFSET('Séries-Speed100'!$A$11,B1082,20)</f>
        <v>0</v>
      </c>
      <c r="J1092" s="524">
        <f ca="1">OFFSET('Séries-Speed100'!$A$11,B1082,21)</f>
        <v>0</v>
      </c>
      <c r="K1092" s="293"/>
      <c r="M1092" s="521"/>
      <c r="N1092" s="291"/>
      <c r="O1092" s="931" t="s">
        <v>248</v>
      </c>
      <c r="P1092" s="931"/>
      <c r="Q1092" s="948" t="str">
        <f ca="1">IF(Q1083="","",IF(OR(Q1083="DWF",Q1083="DNF"),"Distance","Temps"))</f>
        <v>Temps</v>
      </c>
      <c r="R1092" s="948"/>
      <c r="S1092" s="525">
        <f ca="1">OFFSET('Séries-Speed100'!$A$11,N1082,18)</f>
        <v>0</v>
      </c>
      <c r="T1092" s="524">
        <f ca="1">OFFSET('Séries-Speed100'!$A$11,N1082,19)</f>
        <v>0</v>
      </c>
      <c r="U1092" s="526">
        <f ca="1">OFFSET('Séries-Speed100'!$A$11,N1082,20)</f>
        <v>0</v>
      </c>
      <c r="V1092" s="524">
        <f ca="1">OFFSET('Séries-Speed100'!$A$11,N1082,21)</f>
        <v>0</v>
      </c>
      <c r="W1092" s="293"/>
    </row>
    <row r="1093" spans="1:23" ht="18.75" x14ac:dyDescent="0.3">
      <c r="A1093" s="138" t="str">
        <f>IF(COUNT('Séries-Speed100'!$A$11:$A$50)&gt;'Etiquette Speed100'!N1127,"X","")</f>
        <v/>
      </c>
      <c r="B1093" s="291"/>
      <c r="C1093" s="931"/>
      <c r="D1093" s="931"/>
      <c r="E1093" s="933" t="s">
        <v>273</v>
      </c>
      <c r="F1093" s="514" t="s">
        <v>271</v>
      </c>
      <c r="G1093" s="528">
        <f ca="1">OFFSET('Séries-Speed100'!$A$11,B1082,14)</f>
        <v>0</v>
      </c>
      <c r="H1093" s="529">
        <f ca="1">OFFSET('Séries-Speed100'!$A$11,B1082,15)</f>
        <v>0</v>
      </c>
      <c r="I1093" s="528">
        <f ca="1">OFFSET('Séries-Speed100'!$A$11,B1082,16)</f>
        <v>0</v>
      </c>
      <c r="J1093" s="529">
        <f ca="1">OFFSET('Séries-Speed100'!$A$11,B1082,17)</f>
        <v>0</v>
      </c>
      <c r="K1093" s="293"/>
      <c r="M1093" s="521"/>
      <c r="N1093" s="291"/>
      <c r="O1093" s="931"/>
      <c r="P1093" s="931"/>
      <c r="Q1093" s="933" t="s">
        <v>273</v>
      </c>
      <c r="R1093" s="514" t="s">
        <v>271</v>
      </c>
      <c r="S1093" s="528">
        <f ca="1">OFFSET('Séries-Speed100'!$A$11,N1082,14)</f>
        <v>0</v>
      </c>
      <c r="T1093" s="529">
        <f ca="1">OFFSET('Séries-Speed100'!$A$11,N1082,15)</f>
        <v>0</v>
      </c>
      <c r="U1093" s="528">
        <f ca="1">OFFSET('Séries-Speed100'!$A$11,N1082,16)</f>
        <v>0</v>
      </c>
      <c r="V1093" s="529">
        <f ca="1">OFFSET('Séries-Speed100'!$A$11,N1082,17)</f>
        <v>0</v>
      </c>
      <c r="W1093" s="293"/>
    </row>
    <row r="1094" spans="1:23" ht="18.75" x14ac:dyDescent="0.3">
      <c r="A1094" s="138" t="str">
        <f>IF(COUNT('Séries-Speed100'!$A$11:$A$50)&gt;'Etiquette Speed100'!N1127,"X","")</f>
        <v/>
      </c>
      <c r="B1094" s="291"/>
      <c r="C1094" s="931"/>
      <c r="D1094" s="931"/>
      <c r="E1094" s="933"/>
      <c r="F1094" s="514" t="s">
        <v>272</v>
      </c>
      <c r="G1094" s="528">
        <f ca="1">OFFSET('Séries-Speed100'!$A$11,B1082,22)</f>
        <v>0</v>
      </c>
      <c r="H1094" s="529">
        <f ca="1">OFFSET('Séries-Speed100'!$A$11,B1082,23)</f>
        <v>0</v>
      </c>
      <c r="I1094" s="528">
        <f ca="1">OFFSET('Séries-Speed100'!$A$11,B1082,24)</f>
        <v>0</v>
      </c>
      <c r="J1094" s="529">
        <f ca="1">OFFSET('Séries-Speed100'!$A$11,B1082,25)</f>
        <v>0</v>
      </c>
      <c r="K1094" s="293"/>
      <c r="M1094" s="521"/>
      <c r="N1094" s="291"/>
      <c r="O1094" s="931"/>
      <c r="P1094" s="931"/>
      <c r="Q1094" s="933"/>
      <c r="R1094" s="514" t="s">
        <v>272</v>
      </c>
      <c r="S1094" s="528">
        <f ca="1">OFFSET('Séries-Speed100'!$A$11,N1082,22)</f>
        <v>0</v>
      </c>
      <c r="T1094" s="529">
        <f ca="1">OFFSET('Séries-Speed100'!$A$11,N1082,23)</f>
        <v>0</v>
      </c>
      <c r="U1094" s="528">
        <f ca="1">OFFSET('Séries-Speed100'!$A$11,N1082,24)</f>
        <v>0</v>
      </c>
      <c r="V1094" s="529">
        <f ca="1">OFFSET('Séries-Speed100'!$A$11,N1082,25)</f>
        <v>0</v>
      </c>
      <c r="W1094" s="293"/>
    </row>
    <row r="1095" spans="1:23" x14ac:dyDescent="0.25">
      <c r="A1095" s="138" t="str">
        <f>IF(COUNT('Séries-Speed100'!$A$11:$A$50)&gt;'Etiquette Speed100'!N1127,"X","")</f>
        <v/>
      </c>
      <c r="B1095" s="291"/>
      <c r="C1095" s="945"/>
      <c r="D1095" s="945"/>
      <c r="E1095" s="945"/>
      <c r="F1095" s="945"/>
      <c r="G1095" s="945"/>
      <c r="H1095" s="945"/>
      <c r="I1095" s="945"/>
      <c r="J1095" s="945"/>
      <c r="K1095" s="293"/>
      <c r="M1095" s="521"/>
      <c r="N1095" s="291"/>
      <c r="O1095" s="945"/>
      <c r="P1095" s="945"/>
      <c r="Q1095" s="945"/>
      <c r="R1095" s="945"/>
      <c r="S1095" s="945"/>
      <c r="T1095" s="945"/>
      <c r="U1095" s="945"/>
      <c r="V1095" s="945"/>
      <c r="W1095" s="293"/>
    </row>
    <row r="1096" spans="1:23" ht="18.75" x14ac:dyDescent="0.3">
      <c r="A1096" s="138" t="str">
        <f>IF(COUNT('Séries-Speed100'!$A$11:$A$50)&gt;'Etiquette Speed100'!N1127,"X","")</f>
        <v/>
      </c>
      <c r="B1096" s="291"/>
      <c r="C1096" s="946" t="s">
        <v>259</v>
      </c>
      <c r="D1096" s="946"/>
      <c r="E1096" s="946"/>
      <c r="F1096" s="946"/>
      <c r="G1096" s="946"/>
      <c r="H1096" s="946"/>
      <c r="I1096" s="946"/>
      <c r="J1096" s="946"/>
      <c r="K1096" s="293"/>
      <c r="M1096" s="521"/>
      <c r="N1096" s="291"/>
      <c r="O1096" s="946" t="s">
        <v>259</v>
      </c>
      <c r="P1096" s="946"/>
      <c r="Q1096" s="946"/>
      <c r="R1096" s="946"/>
      <c r="S1096" s="946"/>
      <c r="T1096" s="946"/>
      <c r="U1096" s="946"/>
      <c r="V1096" s="946"/>
      <c r="W1096" s="293"/>
    </row>
    <row r="1097" spans="1:23" ht="15.75" thickBot="1" x14ac:dyDescent="0.3">
      <c r="A1097" s="138" t="str">
        <f>IF(COUNT('Séries-Speed100'!$A$11:$A$50)&gt;'Etiquette Speed100'!N1127,"X","")</f>
        <v/>
      </c>
      <c r="B1097" s="291"/>
      <c r="C1097" s="945"/>
      <c r="D1097" s="945"/>
      <c r="E1097" s="945"/>
      <c r="F1097" s="945"/>
      <c r="G1097" s="945"/>
      <c r="H1097" s="945"/>
      <c r="I1097" s="945"/>
      <c r="J1097" s="945"/>
      <c r="K1097" s="293"/>
      <c r="M1097" s="521"/>
      <c r="N1097" s="291"/>
      <c r="O1097" s="945"/>
      <c r="P1097" s="945"/>
      <c r="Q1097" s="945"/>
      <c r="R1097" s="945"/>
      <c r="S1097" s="945"/>
      <c r="T1097" s="945"/>
      <c r="U1097" s="945"/>
      <c r="V1097" s="945"/>
      <c r="W1097" s="293"/>
    </row>
    <row r="1098" spans="1:23" x14ac:dyDescent="0.25">
      <c r="A1098" s="138" t="str">
        <f>IF(COUNT('Séries-Speed100'!$A$11:$A$50)&gt;'Etiquette Speed100'!N1127,"X","")</f>
        <v/>
      </c>
      <c r="B1098" s="291"/>
      <c r="C1098" s="976" t="s">
        <v>260</v>
      </c>
      <c r="D1098" s="977"/>
      <c r="E1098" s="959"/>
      <c r="F1098" s="959"/>
      <c r="G1098" s="959"/>
      <c r="H1098" s="959"/>
      <c r="I1098" s="959"/>
      <c r="J1098" s="960"/>
      <c r="K1098" s="293"/>
      <c r="M1098" s="521"/>
      <c r="N1098" s="291"/>
      <c r="O1098" s="976" t="s">
        <v>260</v>
      </c>
      <c r="P1098" s="977"/>
      <c r="Q1098" s="959"/>
      <c r="R1098" s="959"/>
      <c r="S1098" s="959"/>
      <c r="T1098" s="959"/>
      <c r="U1098" s="959"/>
      <c r="V1098" s="960"/>
      <c r="W1098" s="293"/>
    </row>
    <row r="1099" spans="1:23" x14ac:dyDescent="0.25">
      <c r="A1099" s="138" t="str">
        <f>IF(COUNT('Séries-Speed100'!$A$11:$A$50)&gt;'Etiquette Speed100'!N1127,"X","")</f>
        <v/>
      </c>
      <c r="B1099" s="291"/>
      <c r="C1099" s="971"/>
      <c r="D1099" s="972"/>
      <c r="E1099" s="949"/>
      <c r="F1099" s="949"/>
      <c r="G1099" s="949"/>
      <c r="H1099" s="949"/>
      <c r="I1099" s="949"/>
      <c r="J1099" s="950"/>
      <c r="K1099" s="293"/>
      <c r="M1099" s="521"/>
      <c r="N1099" s="291"/>
      <c r="O1099" s="971"/>
      <c r="P1099" s="972"/>
      <c r="Q1099" s="949"/>
      <c r="R1099" s="949"/>
      <c r="S1099" s="949"/>
      <c r="T1099" s="949"/>
      <c r="U1099" s="949"/>
      <c r="V1099" s="950"/>
      <c r="W1099" s="293"/>
    </row>
    <row r="1100" spans="1:23" ht="15.75" thickBot="1" x14ac:dyDescent="0.3">
      <c r="A1100" s="138" t="str">
        <f>IF(COUNT('Séries-Speed100'!$A$11:$A$50)&gt;'Etiquette Speed100'!N1127,"X","")</f>
        <v/>
      </c>
      <c r="B1100" s="291"/>
      <c r="C1100" s="292"/>
      <c r="D1100" s="292"/>
      <c r="E1100" s="292"/>
      <c r="F1100" s="292"/>
      <c r="G1100" s="292"/>
      <c r="H1100" s="292"/>
      <c r="I1100" s="292"/>
      <c r="J1100" s="292"/>
      <c r="K1100" s="293"/>
      <c r="M1100" s="521"/>
      <c r="N1100" s="291"/>
      <c r="O1100" s="292"/>
      <c r="P1100" s="292"/>
      <c r="Q1100" s="292"/>
      <c r="R1100" s="292"/>
      <c r="S1100" s="292"/>
      <c r="T1100" s="292"/>
      <c r="U1100" s="292"/>
      <c r="V1100" s="292"/>
      <c r="W1100" s="293"/>
    </row>
    <row r="1101" spans="1:23" ht="15" customHeight="1" x14ac:dyDescent="0.25">
      <c r="A1101" s="138" t="str">
        <f>IF(COUNT('Séries-Speed100'!$A$11:$A$50)&gt;'Etiquette Speed100'!N1127,"X","")</f>
        <v/>
      </c>
      <c r="B1101" s="291"/>
      <c r="C1101" s="894" t="s">
        <v>132</v>
      </c>
      <c r="D1101" s="880" t="s">
        <v>133</v>
      </c>
      <c r="E1101" s="871"/>
      <c r="F1101" s="871"/>
      <c r="G1101" s="871"/>
      <c r="H1101" s="871"/>
      <c r="I1101" s="959"/>
      <c r="J1101" s="960"/>
      <c r="K1101" s="293"/>
      <c r="M1101" s="521"/>
      <c r="N1101" s="291"/>
      <c r="O1101" s="894" t="s">
        <v>132</v>
      </c>
      <c r="P1101" s="880" t="s">
        <v>133</v>
      </c>
      <c r="Q1101" s="871"/>
      <c r="R1101" s="871"/>
      <c r="S1101" s="871"/>
      <c r="T1101" s="871"/>
      <c r="U1101" s="959"/>
      <c r="V1101" s="960"/>
      <c r="W1101" s="293"/>
    </row>
    <row r="1102" spans="1:23" x14ac:dyDescent="0.25">
      <c r="A1102" s="138" t="str">
        <f>IF(COUNT('Séries-Speed100'!$A$11:$A$50)&gt;'Etiquette Speed100'!N1127,"X","")</f>
        <v/>
      </c>
      <c r="B1102" s="291"/>
      <c r="C1102" s="895"/>
      <c r="D1102" s="859" t="s">
        <v>134</v>
      </c>
      <c r="E1102" s="864"/>
      <c r="F1102" s="864"/>
      <c r="G1102" s="864"/>
      <c r="H1102" s="864"/>
      <c r="I1102" s="949"/>
      <c r="J1102" s="950"/>
      <c r="K1102" s="293"/>
      <c r="M1102" s="521"/>
      <c r="N1102" s="291"/>
      <c r="O1102" s="895"/>
      <c r="P1102" s="859" t="s">
        <v>134</v>
      </c>
      <c r="Q1102" s="864"/>
      <c r="R1102" s="864"/>
      <c r="S1102" s="864"/>
      <c r="T1102" s="864"/>
      <c r="U1102" s="949"/>
      <c r="V1102" s="950"/>
      <c r="W1102" s="293"/>
    </row>
    <row r="1103" spans="1:23" x14ac:dyDescent="0.25">
      <c r="A1103" s="138" t="str">
        <f>IF(COUNT('Séries-Speed100'!$A$11:$A$50)&gt;'Etiquette Speed100'!N1127,"X","")</f>
        <v/>
      </c>
      <c r="B1103" s="291"/>
      <c r="C1103" s="895"/>
      <c r="D1103" s="859" t="s">
        <v>135</v>
      </c>
      <c r="E1103" s="864"/>
      <c r="F1103" s="864"/>
      <c r="G1103" s="864"/>
      <c r="H1103" s="864"/>
      <c r="I1103" s="949"/>
      <c r="J1103" s="950"/>
      <c r="K1103" s="293"/>
      <c r="M1103" s="521"/>
      <c r="N1103" s="291"/>
      <c r="O1103" s="895"/>
      <c r="P1103" s="859" t="s">
        <v>135</v>
      </c>
      <c r="Q1103" s="864"/>
      <c r="R1103" s="864"/>
      <c r="S1103" s="864"/>
      <c r="T1103" s="864"/>
      <c r="U1103" s="949"/>
      <c r="V1103" s="950"/>
      <c r="W1103" s="293"/>
    </row>
    <row r="1104" spans="1:23" x14ac:dyDescent="0.25">
      <c r="A1104" s="138" t="str">
        <f>IF(COUNT('Séries-Speed100'!$A$11:$A$50)&gt;'Etiquette Speed100'!N1127,"X","")</f>
        <v/>
      </c>
      <c r="B1104" s="291"/>
      <c r="C1104" s="895"/>
      <c r="D1104" s="859" t="s">
        <v>136</v>
      </c>
      <c r="E1104" s="864"/>
      <c r="F1104" s="864"/>
      <c r="G1104" s="864"/>
      <c r="H1104" s="864"/>
      <c r="I1104" s="949"/>
      <c r="J1104" s="950"/>
      <c r="K1104" s="293"/>
      <c r="M1104" s="521"/>
      <c r="N1104" s="291"/>
      <c r="O1104" s="895"/>
      <c r="P1104" s="859" t="s">
        <v>136</v>
      </c>
      <c r="Q1104" s="864"/>
      <c r="R1104" s="864"/>
      <c r="S1104" s="864"/>
      <c r="T1104" s="864"/>
      <c r="U1104" s="949"/>
      <c r="V1104" s="950"/>
      <c r="W1104" s="293"/>
    </row>
    <row r="1105" spans="1:23" x14ac:dyDescent="0.25">
      <c r="A1105" s="138" t="str">
        <f>IF(COUNT('Séries-Speed100'!$A$11:$A$50)&gt;'Etiquette Speed100'!N1127,"X","")</f>
        <v/>
      </c>
      <c r="B1105" s="291"/>
      <c r="C1105" s="895"/>
      <c r="D1105" s="859" t="s">
        <v>137</v>
      </c>
      <c r="E1105" s="864"/>
      <c r="F1105" s="864"/>
      <c r="G1105" s="864"/>
      <c r="H1105" s="864"/>
      <c r="I1105" s="949"/>
      <c r="J1105" s="950"/>
      <c r="K1105" s="293"/>
      <c r="M1105" s="521"/>
      <c r="N1105" s="291"/>
      <c r="O1105" s="895"/>
      <c r="P1105" s="859" t="s">
        <v>137</v>
      </c>
      <c r="Q1105" s="864"/>
      <c r="R1105" s="864"/>
      <c r="S1105" s="864"/>
      <c r="T1105" s="864"/>
      <c r="U1105" s="949"/>
      <c r="V1105" s="950"/>
      <c r="W1105" s="293"/>
    </row>
    <row r="1106" spans="1:23" x14ac:dyDescent="0.25">
      <c r="A1106" s="138" t="str">
        <f>IF(COUNT('Séries-Speed100'!$A$11:$A$50)&gt;'Etiquette Speed100'!N1127,"X","")</f>
        <v/>
      </c>
      <c r="B1106" s="291"/>
      <c r="C1106" s="895"/>
      <c r="D1106" s="967" t="s">
        <v>138</v>
      </c>
      <c r="E1106" s="968"/>
      <c r="F1106" s="968"/>
      <c r="G1106" s="968"/>
      <c r="H1106" s="968"/>
      <c r="I1106" s="949"/>
      <c r="J1106" s="950"/>
      <c r="K1106" s="293"/>
      <c r="M1106" s="521"/>
      <c r="N1106" s="291"/>
      <c r="O1106" s="895"/>
      <c r="P1106" s="967" t="s">
        <v>138</v>
      </c>
      <c r="Q1106" s="968"/>
      <c r="R1106" s="968"/>
      <c r="S1106" s="968"/>
      <c r="T1106" s="968"/>
      <c r="U1106" s="949"/>
      <c r="V1106" s="950"/>
      <c r="W1106" s="293"/>
    </row>
    <row r="1107" spans="1:23" ht="15" customHeight="1" thickBot="1" x14ac:dyDescent="0.3">
      <c r="A1107" s="138" t="str">
        <f>IF(COUNT('Séries-Speed100'!$A$11:$A$50)&gt;'Etiquette Speed100'!N1127,"X","")</f>
        <v/>
      </c>
      <c r="B1107" s="291"/>
      <c r="C1107" s="896"/>
      <c r="D1107" s="1055" t="s">
        <v>274</v>
      </c>
      <c r="E1107" s="1056"/>
      <c r="F1107" s="1056"/>
      <c r="G1107" s="1056"/>
      <c r="H1107" s="967"/>
      <c r="I1107" s="1057"/>
      <c r="J1107" s="1058"/>
      <c r="K1107" s="293"/>
      <c r="M1107" s="521"/>
      <c r="N1107" s="291"/>
      <c r="O1107" s="896"/>
      <c r="P1107" s="1055" t="s">
        <v>274</v>
      </c>
      <c r="Q1107" s="1056"/>
      <c r="R1107" s="1056"/>
      <c r="S1107" s="1056"/>
      <c r="T1107" s="967"/>
      <c r="U1107" s="1057"/>
      <c r="V1107" s="1058"/>
      <c r="W1107" s="293"/>
    </row>
    <row r="1108" spans="1:23" x14ac:dyDescent="0.25">
      <c r="A1108" s="138" t="str">
        <f>IF(COUNT('Séries-Speed100'!$A$11:$A$50)&gt;'Etiquette Speed100'!N1127,"X","")</f>
        <v/>
      </c>
      <c r="B1108" s="291"/>
      <c r="C1108" s="894" t="s">
        <v>145</v>
      </c>
      <c r="D1108" s="1053" t="s">
        <v>146</v>
      </c>
      <c r="E1108" s="1054"/>
      <c r="F1108" s="1054"/>
      <c r="G1108" s="1054"/>
      <c r="H1108" s="1054"/>
      <c r="I1108" s="959"/>
      <c r="J1108" s="960"/>
      <c r="K1108" s="293"/>
      <c r="M1108" s="521"/>
      <c r="N1108" s="291"/>
      <c r="O1108" s="894" t="s">
        <v>145</v>
      </c>
      <c r="P1108" s="1053" t="s">
        <v>146</v>
      </c>
      <c r="Q1108" s="1054"/>
      <c r="R1108" s="1054"/>
      <c r="S1108" s="1054"/>
      <c r="T1108" s="1054"/>
      <c r="U1108" s="959"/>
      <c r="V1108" s="960"/>
      <c r="W1108" s="293"/>
    </row>
    <row r="1109" spans="1:23" x14ac:dyDescent="0.25">
      <c r="A1109" s="138" t="str">
        <f>IF(COUNT('Séries-Speed100'!$A$11:$A$50)&gt;'Etiquette Speed100'!N1127,"X","")</f>
        <v/>
      </c>
      <c r="B1109" s="291"/>
      <c r="C1109" s="895"/>
      <c r="D1109" s="1048" t="s">
        <v>147</v>
      </c>
      <c r="E1109" s="1049"/>
      <c r="F1109" s="1049"/>
      <c r="G1109" s="1049"/>
      <c r="H1109" s="1050"/>
      <c r="I1109" s="949"/>
      <c r="J1109" s="950"/>
      <c r="K1109" s="293"/>
      <c r="M1109" s="521"/>
      <c r="N1109" s="291"/>
      <c r="O1109" s="895"/>
      <c r="P1109" s="1048" t="s">
        <v>147</v>
      </c>
      <c r="Q1109" s="1049"/>
      <c r="R1109" s="1049"/>
      <c r="S1109" s="1049"/>
      <c r="T1109" s="1050"/>
      <c r="U1109" s="949"/>
      <c r="V1109" s="950"/>
      <c r="W1109" s="293"/>
    </row>
    <row r="1110" spans="1:23" x14ac:dyDescent="0.25">
      <c r="A1110" s="138" t="str">
        <f>IF(COUNT('Séries-Speed100'!$A$11:$A$50)&gt;'Etiquette Speed100'!N1127,"X","")</f>
        <v/>
      </c>
      <c r="B1110" s="291"/>
      <c r="C1110" s="895"/>
      <c r="D1110" s="1048" t="s">
        <v>148</v>
      </c>
      <c r="E1110" s="1049"/>
      <c r="F1110" s="1049"/>
      <c r="G1110" s="1049"/>
      <c r="H1110" s="1050"/>
      <c r="I1110" s="949"/>
      <c r="J1110" s="950"/>
      <c r="K1110" s="293"/>
      <c r="M1110" s="521"/>
      <c r="N1110" s="291"/>
      <c r="O1110" s="895"/>
      <c r="P1110" s="1048" t="s">
        <v>148</v>
      </c>
      <c r="Q1110" s="1049"/>
      <c r="R1110" s="1049"/>
      <c r="S1110" s="1049"/>
      <c r="T1110" s="1050"/>
      <c r="U1110" s="949"/>
      <c r="V1110" s="950"/>
      <c r="W1110" s="293"/>
    </row>
    <row r="1111" spans="1:23" x14ac:dyDescent="0.25">
      <c r="A1111" s="138" t="str">
        <f>IF(COUNT('Séries-Speed100'!$A$11:$A$50)&gt;'Etiquette Speed100'!N1127,"X","")</f>
        <v/>
      </c>
      <c r="B1111" s="291"/>
      <c r="C1111" s="895"/>
      <c r="D1111" s="1048" t="s">
        <v>149</v>
      </c>
      <c r="E1111" s="1049"/>
      <c r="F1111" s="1049"/>
      <c r="G1111" s="1049"/>
      <c r="H1111" s="1050"/>
      <c r="I1111" s="949"/>
      <c r="J1111" s="950"/>
      <c r="K1111" s="293"/>
      <c r="M1111" s="521"/>
      <c r="N1111" s="291"/>
      <c r="O1111" s="895"/>
      <c r="P1111" s="1048" t="s">
        <v>149</v>
      </c>
      <c r="Q1111" s="1049"/>
      <c r="R1111" s="1049"/>
      <c r="S1111" s="1049"/>
      <c r="T1111" s="1050"/>
      <c r="U1111" s="949"/>
      <c r="V1111" s="950"/>
      <c r="W1111" s="293"/>
    </row>
    <row r="1112" spans="1:23" x14ac:dyDescent="0.25">
      <c r="A1112" s="138" t="str">
        <f>IF(COUNT('Séries-Speed100'!$A$11:$A$50)&gt;'Etiquette Speed100'!N1127,"X","")</f>
        <v/>
      </c>
      <c r="B1112" s="291"/>
      <c r="C1112" s="895"/>
      <c r="D1112" s="1048" t="s">
        <v>150</v>
      </c>
      <c r="E1112" s="1049"/>
      <c r="F1112" s="1049"/>
      <c r="G1112" s="1049"/>
      <c r="H1112" s="1050"/>
      <c r="I1112" s="949"/>
      <c r="J1112" s="950"/>
      <c r="K1112" s="293"/>
      <c r="M1112" s="521"/>
      <c r="N1112" s="291"/>
      <c r="O1112" s="895"/>
      <c r="P1112" s="1048" t="s">
        <v>150</v>
      </c>
      <c r="Q1112" s="1049"/>
      <c r="R1112" s="1049"/>
      <c r="S1112" s="1049"/>
      <c r="T1112" s="1050"/>
      <c r="U1112" s="949"/>
      <c r="V1112" s="950"/>
      <c r="W1112" s="293"/>
    </row>
    <row r="1113" spans="1:23" x14ac:dyDescent="0.25">
      <c r="A1113" s="138" t="str">
        <f>IF(COUNT('Séries-Speed100'!$A$11:$A$50)&gt;'Etiquette Speed100'!N1127,"X","")</f>
        <v/>
      </c>
      <c r="B1113" s="291"/>
      <c r="C1113" s="895"/>
      <c r="D1113" s="1048" t="s">
        <v>151</v>
      </c>
      <c r="E1113" s="1049"/>
      <c r="F1113" s="1049"/>
      <c r="G1113" s="1049"/>
      <c r="H1113" s="1050"/>
      <c r="I1113" s="949"/>
      <c r="J1113" s="950"/>
      <c r="K1113" s="293"/>
      <c r="M1113" s="521"/>
      <c r="N1113" s="291"/>
      <c r="O1113" s="895"/>
      <c r="P1113" s="1048" t="s">
        <v>151</v>
      </c>
      <c r="Q1113" s="1049"/>
      <c r="R1113" s="1049"/>
      <c r="S1113" s="1049"/>
      <c r="T1113" s="1050"/>
      <c r="U1113" s="949"/>
      <c r="V1113" s="950"/>
      <c r="W1113" s="293"/>
    </row>
    <row r="1114" spans="1:23" ht="15" customHeight="1" thickBot="1" x14ac:dyDescent="0.3">
      <c r="A1114" s="138" t="str">
        <f>IF(COUNT('Séries-Speed100'!$A$11:$A$50)&gt;'Etiquette Speed100'!N1127,"X","")</f>
        <v/>
      </c>
      <c r="B1114" s="291"/>
      <c r="C1114" s="896"/>
      <c r="D1114" s="1045" t="s">
        <v>152</v>
      </c>
      <c r="E1114" s="1046"/>
      <c r="F1114" s="1046"/>
      <c r="G1114" s="1046"/>
      <c r="H1114" s="1047"/>
      <c r="I1114" s="954"/>
      <c r="J1114" s="955"/>
      <c r="K1114" s="293"/>
      <c r="M1114" s="521"/>
      <c r="N1114" s="291"/>
      <c r="O1114" s="896"/>
      <c r="P1114" s="1045" t="s">
        <v>152</v>
      </c>
      <c r="Q1114" s="1046"/>
      <c r="R1114" s="1046"/>
      <c r="S1114" s="1046"/>
      <c r="T1114" s="1047"/>
      <c r="U1114" s="954"/>
      <c r="V1114" s="955"/>
      <c r="W1114" s="293"/>
    </row>
    <row r="1115" spans="1:23" ht="15" customHeight="1" x14ac:dyDescent="0.25">
      <c r="A1115" s="138" t="str">
        <f>IF(COUNT('Séries-Speed100'!$A$11:$A$50)&gt;'Etiquette Speed100'!N1127,"X","")</f>
        <v/>
      </c>
      <c r="B1115" s="291"/>
      <c r="C1115" s="894" t="s">
        <v>126</v>
      </c>
      <c r="D1115" s="1051" t="s">
        <v>128</v>
      </c>
      <c r="E1115" s="1052"/>
      <c r="F1115" s="963"/>
      <c r="G1115" s="278" t="s">
        <v>266</v>
      </c>
      <c r="H1115" s="278"/>
      <c r="I1115" s="965"/>
      <c r="J1115" s="966"/>
      <c r="K1115" s="293"/>
      <c r="M1115" s="521"/>
      <c r="N1115" s="291"/>
      <c r="O1115" s="894" t="s">
        <v>126</v>
      </c>
      <c r="P1115" s="1051" t="s">
        <v>128</v>
      </c>
      <c r="Q1115" s="1052"/>
      <c r="R1115" s="963"/>
      <c r="S1115" s="278" t="s">
        <v>266</v>
      </c>
      <c r="T1115" s="278"/>
      <c r="U1115" s="965"/>
      <c r="V1115" s="966"/>
      <c r="W1115" s="293"/>
    </row>
    <row r="1116" spans="1:23" x14ac:dyDescent="0.25">
      <c r="A1116" s="138" t="str">
        <f>IF(COUNT('Séries-Speed100'!$A$11:$A$50)&gt;'Etiquette Speed100'!N1127,"X","")</f>
        <v/>
      </c>
      <c r="B1116" s="291"/>
      <c r="C1116" s="895"/>
      <c r="D1116" s="857" t="s">
        <v>264</v>
      </c>
      <c r="E1116" s="858"/>
      <c r="F1116" s="859"/>
      <c r="G1116" s="110" t="s">
        <v>265</v>
      </c>
      <c r="H1116" s="110"/>
      <c r="I1116" s="949"/>
      <c r="J1116" s="950"/>
      <c r="K1116" s="293"/>
      <c r="M1116" s="521"/>
      <c r="N1116" s="291"/>
      <c r="O1116" s="895"/>
      <c r="P1116" s="857" t="s">
        <v>264</v>
      </c>
      <c r="Q1116" s="858"/>
      <c r="R1116" s="859"/>
      <c r="S1116" s="110" t="s">
        <v>265</v>
      </c>
      <c r="T1116" s="110"/>
      <c r="U1116" s="949"/>
      <c r="V1116" s="950"/>
      <c r="W1116" s="293"/>
    </row>
    <row r="1117" spans="1:23" ht="15.75" thickBot="1" x14ac:dyDescent="0.3">
      <c r="A1117" s="138" t="str">
        <f>IF(COUNT('Séries-Speed100'!$A$11:$A$50)&gt;'Etiquette Speed100'!N1127,"X","")</f>
        <v/>
      </c>
      <c r="B1117" s="291"/>
      <c r="C1117" s="896"/>
      <c r="D1117" s="512" t="s">
        <v>268</v>
      </c>
      <c r="E1117" s="517"/>
      <c r="F1117" s="517"/>
      <c r="G1117" s="3" t="s">
        <v>164</v>
      </c>
      <c r="H1117" s="3"/>
      <c r="I1117" s="954"/>
      <c r="J1117" s="955"/>
      <c r="K1117" s="293"/>
      <c r="M1117" s="521"/>
      <c r="N1117" s="291"/>
      <c r="O1117" s="896"/>
      <c r="P1117" s="512" t="s">
        <v>268</v>
      </c>
      <c r="Q1117" s="517"/>
      <c r="R1117" s="517"/>
      <c r="S1117" s="3" t="s">
        <v>164</v>
      </c>
      <c r="T1117" s="3"/>
      <c r="U1117" s="954"/>
      <c r="V1117" s="955"/>
      <c r="W1117" s="293"/>
    </row>
    <row r="1118" spans="1:23" ht="15.75" thickBot="1" x14ac:dyDescent="0.3">
      <c r="A1118" s="138" t="str">
        <f>IF(COUNT('Séries-Speed100'!$A$11:$A$50)&gt;'Etiquette Speed100'!N1127,"X","")</f>
        <v/>
      </c>
      <c r="B1118" s="291"/>
      <c r="C1118" s="292"/>
      <c r="D1118" s="292"/>
      <c r="E1118" s="292"/>
      <c r="F1118" s="292"/>
      <c r="G1118" s="292"/>
      <c r="H1118" s="292"/>
      <c r="I1118" s="292"/>
      <c r="J1118" s="292"/>
      <c r="K1118" s="293"/>
      <c r="M1118" s="521"/>
      <c r="N1118" s="291"/>
      <c r="O1118" s="292"/>
      <c r="P1118" s="292"/>
      <c r="Q1118" s="292"/>
      <c r="R1118" s="292"/>
      <c r="S1118" s="292"/>
      <c r="T1118" s="292"/>
      <c r="U1118" s="292"/>
      <c r="V1118" s="292"/>
      <c r="W1118" s="293"/>
    </row>
    <row r="1119" spans="1:23" ht="18.75" x14ac:dyDescent="0.3">
      <c r="A1119" s="138" t="str">
        <f>IF(COUNT('Séries-Speed100'!$A$11:$A$50)&gt;'Etiquette Speed100'!N1127,"X","")</f>
        <v/>
      </c>
      <c r="B1119" s="291"/>
      <c r="C1119" s="901" t="s">
        <v>269</v>
      </c>
      <c r="D1119" s="902"/>
      <c r="E1119" s="902"/>
      <c r="F1119" s="902"/>
      <c r="G1119" s="902"/>
      <c r="H1119" s="902"/>
      <c r="I1119" s="902"/>
      <c r="J1119" s="903"/>
      <c r="K1119" s="293"/>
      <c r="M1119" s="521"/>
      <c r="N1119" s="291"/>
      <c r="O1119" s="901" t="s">
        <v>269</v>
      </c>
      <c r="P1119" s="902"/>
      <c r="Q1119" s="902"/>
      <c r="R1119" s="902"/>
      <c r="S1119" s="902"/>
      <c r="T1119" s="902"/>
      <c r="U1119" s="902"/>
      <c r="V1119" s="903"/>
      <c r="W1119" s="293"/>
    </row>
    <row r="1120" spans="1:23" x14ac:dyDescent="0.25">
      <c r="A1120" s="138" t="str">
        <f>IF(COUNT('Séries-Speed100'!$A$11:$A$50)&gt;'Etiquette Speed100'!N1127,"X","")</f>
        <v/>
      </c>
      <c r="B1120" s="291"/>
      <c r="C1120" s="904"/>
      <c r="D1120" s="905"/>
      <c r="E1120" s="905"/>
      <c r="F1120" s="905"/>
      <c r="G1120" s="905"/>
      <c r="H1120" s="905"/>
      <c r="I1120" s="905"/>
      <c r="J1120" s="906"/>
      <c r="K1120" s="293"/>
      <c r="M1120" s="521"/>
      <c r="N1120" s="291"/>
      <c r="O1120" s="904"/>
      <c r="P1120" s="905"/>
      <c r="Q1120" s="905"/>
      <c r="R1120" s="905"/>
      <c r="S1120" s="905"/>
      <c r="T1120" s="905"/>
      <c r="U1120" s="905"/>
      <c r="V1120" s="906"/>
      <c r="W1120" s="293"/>
    </row>
    <row r="1121" spans="1:23" x14ac:dyDescent="0.25">
      <c r="A1121" s="138" t="str">
        <f>IF(COUNT('Séries-Speed100'!$A$11:$A$50)&gt;'Etiquette Speed100'!N1127,"X","")</f>
        <v/>
      </c>
      <c r="B1121" s="291"/>
      <c r="C1121" s="907"/>
      <c r="D1121" s="908"/>
      <c r="E1121" s="908"/>
      <c r="F1121" s="908"/>
      <c r="G1121" s="908"/>
      <c r="H1121" s="908"/>
      <c r="I1121" s="908"/>
      <c r="J1121" s="909"/>
      <c r="K1121" s="293"/>
      <c r="M1121" s="521"/>
      <c r="N1121" s="291"/>
      <c r="O1121" s="907"/>
      <c r="P1121" s="908"/>
      <c r="Q1121" s="908"/>
      <c r="R1121" s="908"/>
      <c r="S1121" s="908"/>
      <c r="T1121" s="908"/>
      <c r="U1121" s="908"/>
      <c r="V1121" s="909"/>
      <c r="W1121" s="293"/>
    </row>
    <row r="1122" spans="1:23" x14ac:dyDescent="0.25">
      <c r="A1122" s="138" t="str">
        <f>IF(COUNT('Séries-Speed100'!$A$11:$A$50)&gt;'Etiquette Speed100'!N1127,"X","")</f>
        <v/>
      </c>
      <c r="B1122" s="291"/>
      <c r="C1122" s="907"/>
      <c r="D1122" s="908"/>
      <c r="E1122" s="908"/>
      <c r="F1122" s="908"/>
      <c r="G1122" s="908"/>
      <c r="H1122" s="908"/>
      <c r="I1122" s="908"/>
      <c r="J1122" s="909"/>
      <c r="K1122" s="293"/>
      <c r="M1122" s="521"/>
      <c r="N1122" s="291"/>
      <c r="O1122" s="907"/>
      <c r="P1122" s="908"/>
      <c r="Q1122" s="908"/>
      <c r="R1122" s="908"/>
      <c r="S1122" s="908"/>
      <c r="T1122" s="908"/>
      <c r="U1122" s="908"/>
      <c r="V1122" s="909"/>
      <c r="W1122" s="293"/>
    </row>
    <row r="1123" spans="1:23" ht="15.75" thickBot="1" x14ac:dyDescent="0.3">
      <c r="A1123" s="138" t="str">
        <f>IF(COUNT('Séries-Speed100'!$A$11:$A$50)&gt;'Etiquette Speed100'!N1127,"X","")</f>
        <v/>
      </c>
      <c r="B1123" s="291"/>
      <c r="C1123" s="910"/>
      <c r="D1123" s="911"/>
      <c r="E1123" s="911"/>
      <c r="F1123" s="911"/>
      <c r="G1123" s="911"/>
      <c r="H1123" s="911"/>
      <c r="I1123" s="911"/>
      <c r="J1123" s="912"/>
      <c r="K1123" s="293"/>
      <c r="M1123" s="521"/>
      <c r="N1123" s="291"/>
      <c r="O1123" s="910"/>
      <c r="P1123" s="911"/>
      <c r="Q1123" s="911"/>
      <c r="R1123" s="911"/>
      <c r="S1123" s="911"/>
      <c r="T1123" s="911"/>
      <c r="U1123" s="911"/>
      <c r="V1123" s="912"/>
      <c r="W1123" s="293"/>
    </row>
    <row r="1124" spans="1:23" ht="15.75" thickBot="1" x14ac:dyDescent="0.3">
      <c r="A1124" s="138" t="str">
        <f>IF(COUNT('Séries-Speed100'!$A$11:$A$50)&gt;'Etiquette Speed100'!N1127,"X","")</f>
        <v/>
      </c>
      <c r="B1124" s="294"/>
      <c r="C1124" s="295"/>
      <c r="D1124" s="295"/>
      <c r="E1124" s="295"/>
      <c r="F1124" s="295"/>
      <c r="G1124" s="295"/>
      <c r="H1124" s="295"/>
      <c r="I1124" s="295"/>
      <c r="J1124" s="295"/>
      <c r="K1124" s="296"/>
      <c r="M1124" s="521"/>
      <c r="N1124" s="294"/>
      <c r="O1124" s="295"/>
      <c r="P1124" s="295"/>
      <c r="Q1124" s="295"/>
      <c r="R1124" s="295"/>
      <c r="S1124" s="295"/>
      <c r="T1124" s="295"/>
      <c r="U1124" s="295"/>
      <c r="V1124" s="295"/>
      <c r="W1124" s="296"/>
    </row>
    <row r="1125" spans="1:23" ht="15" customHeight="1" x14ac:dyDescent="0.25">
      <c r="A1125" s="138" t="str">
        <f>IF(COUNT('Séries-Speed100'!$A$11:$A$50)&gt;'Etiquette Speed100'!N1127,"X","")</f>
        <v/>
      </c>
      <c r="B1125" s="522"/>
      <c r="C1125" s="522"/>
      <c r="D1125" s="522"/>
      <c r="E1125" s="522"/>
      <c r="F1125" s="522"/>
      <c r="G1125" s="522"/>
      <c r="H1125" s="522"/>
      <c r="I1125" s="522"/>
      <c r="J1125" s="522"/>
      <c r="K1125" s="522"/>
      <c r="L1125" s="522"/>
      <c r="M1125" s="523"/>
      <c r="N1125" s="522"/>
      <c r="O1125" s="522"/>
      <c r="P1125" s="522"/>
      <c r="Q1125" s="522"/>
      <c r="R1125" s="522"/>
      <c r="S1125" s="522"/>
      <c r="T1125" s="522"/>
      <c r="U1125" s="522"/>
      <c r="V1125" s="522"/>
      <c r="W1125" s="522"/>
    </row>
    <row r="1126" spans="1:23" ht="15" customHeight="1" thickBot="1" x14ac:dyDescent="0.3">
      <c r="A1126" s="138" t="str">
        <f>IF(COUNT('Séries-Speed100'!$A$11:$A$50)&gt;'Etiquette Speed100'!N1127,"X","")</f>
        <v/>
      </c>
      <c r="M1126" s="521"/>
    </row>
    <row r="1127" spans="1:23" x14ac:dyDescent="0.25">
      <c r="A1127" s="138" t="str">
        <f>IF(COUNT('Séries-Speed100'!$A$11:$A$50)&gt;'Etiquette Speed100'!N1127,"X","")</f>
        <v/>
      </c>
      <c r="B1127" s="137">
        <f>N1082+1</f>
        <v>50</v>
      </c>
      <c r="C1127" s="289"/>
      <c r="D1127" s="289"/>
      <c r="E1127" s="289"/>
      <c r="F1127" s="289"/>
      <c r="G1127" s="289"/>
      <c r="H1127" s="289"/>
      <c r="I1127" s="289"/>
      <c r="J1127" s="289"/>
      <c r="K1127" s="290"/>
      <c r="M1127" s="521"/>
      <c r="N1127" s="137">
        <f>B1127+1</f>
        <v>51</v>
      </c>
      <c r="O1127" s="289"/>
      <c r="P1127" s="289"/>
      <c r="Q1127" s="289"/>
      <c r="R1127" s="289"/>
      <c r="S1127" s="289"/>
      <c r="T1127" s="289"/>
      <c r="U1127" s="289"/>
      <c r="V1127" s="289"/>
      <c r="W1127" s="290"/>
    </row>
    <row r="1128" spans="1:23" ht="23.25" x14ac:dyDescent="0.35">
      <c r="A1128" s="138" t="str">
        <f>IF(COUNT('Séries-Speed100'!$A$11:$A$50)&gt;'Etiquette Speed100'!N1127,"X","")</f>
        <v/>
      </c>
      <c r="B1128" s="291"/>
      <c r="C1128" s="931" t="s">
        <v>246</v>
      </c>
      <c r="D1128" s="931"/>
      <c r="E1128" s="953">
        <f ca="1">OFFSET('Séries-Speed100'!$A$11,B1127,13)</f>
        <v>0</v>
      </c>
      <c r="F1128" s="953"/>
      <c r="G1128" s="953"/>
      <c r="H1128" s="953"/>
      <c r="I1128" s="953"/>
      <c r="J1128" s="953"/>
      <c r="K1128" s="293"/>
      <c r="M1128" s="521"/>
      <c r="N1128" s="291"/>
      <c r="O1128" s="931" t="s">
        <v>246</v>
      </c>
      <c r="P1128" s="931"/>
      <c r="Q1128" s="953">
        <f ca="1">OFFSET('Séries-Speed100'!$A$11,N1127,13)</f>
        <v>0</v>
      </c>
      <c r="R1128" s="953"/>
      <c r="S1128" s="953"/>
      <c r="T1128" s="953"/>
      <c r="U1128" s="953"/>
      <c r="V1128" s="953"/>
      <c r="W1128" s="293"/>
    </row>
    <row r="1129" spans="1:23" x14ac:dyDescent="0.25">
      <c r="A1129" s="138" t="str">
        <f>IF(COUNT('Séries-Speed100'!$A$11:$A$50)&gt;'Etiquette Speed100'!N1127,"X","")</f>
        <v/>
      </c>
      <c r="B1129" s="291"/>
      <c r="C1129" s="945"/>
      <c r="D1129" s="945"/>
      <c r="E1129" s="945"/>
      <c r="F1129" s="945"/>
      <c r="G1129" s="945"/>
      <c r="H1129" s="945"/>
      <c r="I1129" s="945"/>
      <c r="J1129" s="945"/>
      <c r="K1129" s="293"/>
      <c r="M1129" s="521"/>
      <c r="N1129" s="291"/>
      <c r="O1129" s="945"/>
      <c r="P1129" s="945"/>
      <c r="Q1129" s="945"/>
      <c r="R1129" s="945"/>
      <c r="S1129" s="945"/>
      <c r="T1129" s="945"/>
      <c r="U1129" s="945"/>
      <c r="V1129" s="945"/>
      <c r="W1129" s="293"/>
    </row>
    <row r="1130" spans="1:23" ht="21" x14ac:dyDescent="0.35">
      <c r="A1130" s="138" t="str">
        <f>IF(COUNT('Séries-Speed100'!$A$11:$A$50)&gt;'Etiquette Speed100'!N1127,"X","")</f>
        <v/>
      </c>
      <c r="B1130" s="291"/>
      <c r="C1130" s="931" t="s">
        <v>39</v>
      </c>
      <c r="D1130" s="931"/>
      <c r="E1130" s="932">
        <f ca="1">OFFSET('Séries-Speed100'!$A$11,B1127,0)</f>
        <v>0</v>
      </c>
      <c r="F1130" s="932"/>
      <c r="G1130" s="948" t="s">
        <v>67</v>
      </c>
      <c r="H1130" s="948"/>
      <c r="I1130" s="932">
        <f ca="1">OFFSET('Séries-Speed100'!$A$11,B1127,6)</f>
        <v>0</v>
      </c>
      <c r="J1130" s="932"/>
      <c r="K1130" s="293"/>
      <c r="M1130" s="521"/>
      <c r="N1130" s="291"/>
      <c r="O1130" s="931" t="s">
        <v>39</v>
      </c>
      <c r="P1130" s="931"/>
      <c r="Q1130" s="932">
        <f ca="1">OFFSET('Séries-Speed100'!$A$11,N1127,0)</f>
        <v>0</v>
      </c>
      <c r="R1130" s="932"/>
      <c r="S1130" s="948" t="s">
        <v>67</v>
      </c>
      <c r="T1130" s="948"/>
      <c r="U1130" s="932">
        <f ca="1">OFFSET('Séries-Speed100'!$A$11,N1127,6)</f>
        <v>0</v>
      </c>
      <c r="V1130" s="932"/>
      <c r="W1130" s="293"/>
    </row>
    <row r="1131" spans="1:23" ht="23.25" x14ac:dyDescent="0.35">
      <c r="A1131" s="138" t="str">
        <f>IF(COUNT('Séries-Speed100'!$A$11:$A$50)&gt;'Etiquette Speed100'!N1127,"X","")</f>
        <v/>
      </c>
      <c r="B1131" s="291"/>
      <c r="C1131" s="931" t="s">
        <v>1</v>
      </c>
      <c r="D1131" s="931"/>
      <c r="E1131" s="953">
        <f ca="1">OFFSET('Séries-Speed100'!$A$11,B1127,9)</f>
        <v>0</v>
      </c>
      <c r="F1131" s="953"/>
      <c r="G1131" s="948" t="s">
        <v>2</v>
      </c>
      <c r="H1131" s="948"/>
      <c r="I1131" s="932">
        <f ca="1">OFFSET('Séries-Speed100'!$A$11,B1127,10)</f>
        <v>0</v>
      </c>
      <c r="J1131" s="932"/>
      <c r="K1131" s="293"/>
      <c r="M1131" s="521"/>
      <c r="N1131" s="291"/>
      <c r="O1131" s="931" t="s">
        <v>1</v>
      </c>
      <c r="P1131" s="931"/>
      <c r="Q1131" s="953">
        <f ca="1">OFFSET('Séries-Speed100'!$A$11,N1127,9)</f>
        <v>0</v>
      </c>
      <c r="R1131" s="953"/>
      <c r="S1131" s="948" t="s">
        <v>2</v>
      </c>
      <c r="T1131" s="948"/>
      <c r="U1131" s="932">
        <f ca="1">OFFSET('Séries-Speed100'!$A$11,N1127,10)</f>
        <v>0</v>
      </c>
      <c r="V1131" s="932"/>
      <c r="W1131" s="293"/>
    </row>
    <row r="1132" spans="1:23" ht="21" x14ac:dyDescent="0.35">
      <c r="A1132" s="138" t="str">
        <f>IF(COUNT('Séries-Speed100'!$A$11:$A$50)&gt;'Etiquette Speed100'!N1127,"X","")</f>
        <v/>
      </c>
      <c r="B1132" s="291"/>
      <c r="C1132" s="520" t="s">
        <v>258</v>
      </c>
      <c r="D1132" s="520"/>
      <c r="E1132" s="527">
        <f ca="1">OFFSET('Séries-Speed100'!$A$11,B1127,11)</f>
        <v>0</v>
      </c>
      <c r="F1132" s="525"/>
      <c r="G1132" s="866" t="s">
        <v>270</v>
      </c>
      <c r="H1132" s="866"/>
      <c r="I1132" s="527">
        <f ca="1">OFFSET('Séries-Speed100'!$A$11,B1127,8)</f>
        <v>0</v>
      </c>
      <c r="J1132" s="527"/>
      <c r="K1132" s="293"/>
      <c r="M1132" s="521"/>
      <c r="N1132" s="291"/>
      <c r="O1132" s="520" t="s">
        <v>258</v>
      </c>
      <c r="P1132" s="520"/>
      <c r="Q1132" s="527">
        <f ca="1">OFFSET('Séries-Speed100'!$A$11,N1127,11)</f>
        <v>0</v>
      </c>
      <c r="R1132" s="525"/>
      <c r="S1132" s="866" t="s">
        <v>270</v>
      </c>
      <c r="T1132" s="866"/>
      <c r="U1132" s="527">
        <f ca="1">OFFSET('Séries-Speed100'!$A$11,N1127,8)</f>
        <v>0</v>
      </c>
      <c r="V1132" s="527"/>
      <c r="W1132" s="293"/>
    </row>
    <row r="1133" spans="1:23" ht="18.75" x14ac:dyDescent="0.3">
      <c r="A1133" s="138" t="str">
        <f>IF(COUNT('Séries-Speed100'!$A$11:$A$50)&gt;'Etiquette Speed100'!N1127,"X","")</f>
        <v/>
      </c>
      <c r="B1133" s="291"/>
      <c r="C1133" s="952" t="s">
        <v>68</v>
      </c>
      <c r="D1133" s="952"/>
      <c r="E1133" s="866" t="s">
        <v>69</v>
      </c>
      <c r="F1133" s="866"/>
      <c r="G1133" s="951">
        <f ca="1">OFFSET('Séries-Speed100'!$A$11,B1127,2)</f>
        <v>0</v>
      </c>
      <c r="H1133" s="951"/>
      <c r="I1133" s="951"/>
      <c r="J1133" s="951"/>
      <c r="K1133" s="293"/>
      <c r="M1133" s="521"/>
      <c r="N1133" s="291"/>
      <c r="O1133" s="952" t="s">
        <v>68</v>
      </c>
      <c r="P1133" s="952"/>
      <c r="Q1133" s="866" t="s">
        <v>69</v>
      </c>
      <c r="R1133" s="866"/>
      <c r="S1133" s="951">
        <f ca="1">OFFSET('Séries-Speed100'!$A$11,N1127,2)</f>
        <v>0</v>
      </c>
      <c r="T1133" s="951"/>
      <c r="U1133" s="951"/>
      <c r="V1133" s="951"/>
      <c r="W1133" s="293"/>
    </row>
    <row r="1134" spans="1:23" ht="18.75" x14ac:dyDescent="0.3">
      <c r="A1134" s="138" t="str">
        <f>IF(COUNT('Séries-Speed100'!$A$11:$A$50)&gt;'Etiquette Speed100'!N1127,"X","")</f>
        <v/>
      </c>
      <c r="B1134" s="291"/>
      <c r="C1134" s="952"/>
      <c r="D1134" s="952"/>
      <c r="E1134" s="866" t="s">
        <v>70</v>
      </c>
      <c r="F1134" s="866"/>
      <c r="G1134" s="951">
        <f ca="1">OFFSET('Séries-Speed100'!$A$11,B1127,3)</f>
        <v>0</v>
      </c>
      <c r="H1134" s="951"/>
      <c r="I1134" s="951"/>
      <c r="J1134" s="951"/>
      <c r="K1134" s="293"/>
      <c r="M1134" s="521"/>
      <c r="N1134" s="291"/>
      <c r="O1134" s="952"/>
      <c r="P1134" s="952"/>
      <c r="Q1134" s="866" t="s">
        <v>70</v>
      </c>
      <c r="R1134" s="866"/>
      <c r="S1134" s="951">
        <f ca="1">OFFSET('Séries-Speed100'!$A$11,N1127,3)</f>
        <v>0</v>
      </c>
      <c r="T1134" s="951"/>
      <c r="U1134" s="951"/>
      <c r="V1134" s="951"/>
      <c r="W1134" s="293"/>
    </row>
    <row r="1135" spans="1:23" ht="18.75" x14ac:dyDescent="0.3">
      <c r="A1135" s="138" t="str">
        <f>IF(COUNT('Séries-Speed100'!$A$11:$A$50)&gt;'Etiquette Speed100'!N1127,"X","")</f>
        <v/>
      </c>
      <c r="B1135" s="291"/>
      <c r="C1135" s="952"/>
      <c r="D1135" s="952"/>
      <c r="E1135" s="866" t="s">
        <v>257</v>
      </c>
      <c r="F1135" s="866"/>
      <c r="G1135" s="951">
        <f ca="1">OFFSET('Séries-Speed100'!$A$11,B1127,4)</f>
        <v>0</v>
      </c>
      <c r="H1135" s="951"/>
      <c r="I1135" s="951"/>
      <c r="J1135" s="951"/>
      <c r="K1135" s="293"/>
      <c r="M1135" s="521"/>
      <c r="N1135" s="291"/>
      <c r="O1135" s="952"/>
      <c r="P1135" s="952"/>
      <c r="Q1135" s="866" t="s">
        <v>257</v>
      </c>
      <c r="R1135" s="866"/>
      <c r="S1135" s="951">
        <f ca="1">OFFSET('Séries-Speed100'!$A$11,N1127,4)</f>
        <v>0</v>
      </c>
      <c r="T1135" s="951"/>
      <c r="U1135" s="951"/>
      <c r="V1135" s="951"/>
      <c r="W1135" s="293"/>
    </row>
    <row r="1136" spans="1:23" ht="21" x14ac:dyDescent="0.35">
      <c r="A1136" s="138" t="str">
        <f>IF(COUNT('Séries-Speed100'!$A$11:$A$50)&gt;'Etiquette Speed100'!N1127,"X","")</f>
        <v/>
      </c>
      <c r="B1136" s="291"/>
      <c r="C1136" s="952"/>
      <c r="D1136" s="952"/>
      <c r="E1136" s="866" t="s">
        <v>71</v>
      </c>
      <c r="F1136" s="866"/>
      <c r="G1136" s="947">
        <f ca="1">OFFSET('Séries-Speed100'!$A$11,B1127,5)</f>
        <v>0</v>
      </c>
      <c r="H1136" s="947"/>
      <c r="I1136" s="947"/>
      <c r="J1136" s="947"/>
      <c r="K1136" s="293"/>
      <c r="M1136" s="521"/>
      <c r="N1136" s="291"/>
      <c r="O1136" s="952"/>
      <c r="P1136" s="952"/>
      <c r="Q1136" s="866" t="s">
        <v>71</v>
      </c>
      <c r="R1136" s="866"/>
      <c r="S1136" s="947">
        <f ca="1">OFFSET('Séries-Speed100'!$A$11,N1127,5)</f>
        <v>0</v>
      </c>
      <c r="T1136" s="947"/>
      <c r="U1136" s="947"/>
      <c r="V1136" s="947"/>
      <c r="W1136" s="293"/>
    </row>
    <row r="1137" spans="1:23" ht="21" x14ac:dyDescent="0.35">
      <c r="A1137" s="138" t="str">
        <f>IF(COUNT('Séries-Speed100'!$A$11:$A$50)&gt;'Etiquette Speed100'!N1127,"X","")</f>
        <v/>
      </c>
      <c r="B1137" s="291"/>
      <c r="C1137" s="931" t="s">
        <v>248</v>
      </c>
      <c r="D1137" s="931"/>
      <c r="E1137" s="948" t="str">
        <f ca="1">IF(E1128="","",IF(OR(E1128="DWF",E1128="DNF"),"Distance","Temps"))</f>
        <v>Temps</v>
      </c>
      <c r="F1137" s="948"/>
      <c r="G1137" s="525">
        <f ca="1">OFFSET('Séries-Speed100'!$A$11,B1127,18)</f>
        <v>0</v>
      </c>
      <c r="H1137" s="524">
        <f ca="1">OFFSET('Séries-Speed100'!$A$11,B1127,19)</f>
        <v>0</v>
      </c>
      <c r="I1137" s="526">
        <f ca="1">OFFSET('Séries-Speed100'!$A$11,B1127,20)</f>
        <v>0</v>
      </c>
      <c r="J1137" s="524">
        <f ca="1">OFFSET('Séries-Speed100'!$A$11,B1127,21)</f>
        <v>0</v>
      </c>
      <c r="K1137" s="293"/>
      <c r="M1137" s="521"/>
      <c r="N1137" s="291"/>
      <c r="O1137" s="931" t="s">
        <v>248</v>
      </c>
      <c r="P1137" s="931"/>
      <c r="Q1137" s="948" t="str">
        <f ca="1">IF(Q1128="","",IF(OR(Q1128="DWF",Q1128="DNF"),"Distance","Temps"))</f>
        <v>Temps</v>
      </c>
      <c r="R1137" s="948"/>
      <c r="S1137" s="525">
        <f ca="1">OFFSET('Séries-Speed100'!$A$11,N1127,18)</f>
        <v>0</v>
      </c>
      <c r="T1137" s="524">
        <f ca="1">OFFSET('Séries-Speed100'!$A$11,N1127,19)</f>
        <v>0</v>
      </c>
      <c r="U1137" s="526">
        <f ca="1">OFFSET('Séries-Speed100'!$A$11,N1127,20)</f>
        <v>0</v>
      </c>
      <c r="V1137" s="524">
        <f ca="1">OFFSET('Séries-Speed100'!$A$11,N1127,21)</f>
        <v>0</v>
      </c>
      <c r="W1137" s="293"/>
    </row>
    <row r="1138" spans="1:23" ht="18.75" customHeight="1" x14ac:dyDescent="0.3">
      <c r="A1138" s="138" t="str">
        <f>IF(COUNT('Séries-Speed100'!$A$11:$A$50)&gt;'Etiquette Speed100'!N1127,"X","")</f>
        <v/>
      </c>
      <c r="B1138" s="291"/>
      <c r="C1138" s="931"/>
      <c r="D1138" s="931"/>
      <c r="E1138" s="933" t="s">
        <v>273</v>
      </c>
      <c r="F1138" s="514" t="s">
        <v>271</v>
      </c>
      <c r="G1138" s="528">
        <f ca="1">OFFSET('Séries-Speed100'!$A$11,B1127,14)</f>
        <v>0</v>
      </c>
      <c r="H1138" s="529">
        <f ca="1">OFFSET('Séries-Speed100'!$A$11,B1127,15)</f>
        <v>0</v>
      </c>
      <c r="I1138" s="528">
        <f ca="1">OFFSET('Séries-Speed100'!$A$11,B1127,16)</f>
        <v>0</v>
      </c>
      <c r="J1138" s="529">
        <f ca="1">OFFSET('Séries-Speed100'!$A$11,B1127,17)</f>
        <v>0</v>
      </c>
      <c r="K1138" s="293"/>
      <c r="M1138" s="521"/>
      <c r="N1138" s="291"/>
      <c r="O1138" s="931"/>
      <c r="P1138" s="931"/>
      <c r="Q1138" s="933" t="s">
        <v>273</v>
      </c>
      <c r="R1138" s="514" t="s">
        <v>271</v>
      </c>
      <c r="S1138" s="528">
        <f ca="1">OFFSET('Séries-Speed100'!$A$11,N1127,14)</f>
        <v>0</v>
      </c>
      <c r="T1138" s="529">
        <f ca="1">OFFSET('Séries-Speed100'!$A$11,N1127,15)</f>
        <v>0</v>
      </c>
      <c r="U1138" s="528">
        <f ca="1">OFFSET('Séries-Speed100'!$A$11,N1127,16)</f>
        <v>0</v>
      </c>
      <c r="V1138" s="529">
        <f ca="1">OFFSET('Séries-Speed100'!$A$11,N1127,17)</f>
        <v>0</v>
      </c>
      <c r="W1138" s="293"/>
    </row>
    <row r="1139" spans="1:23" ht="18.75" x14ac:dyDescent="0.3">
      <c r="A1139" s="138" t="str">
        <f>IF(COUNT('Séries-Speed100'!$A$11:$A$50)&gt;'Etiquette Speed100'!N1127,"X","")</f>
        <v/>
      </c>
      <c r="B1139" s="291"/>
      <c r="C1139" s="931"/>
      <c r="D1139" s="931"/>
      <c r="E1139" s="933"/>
      <c r="F1139" s="514" t="s">
        <v>272</v>
      </c>
      <c r="G1139" s="528">
        <f ca="1">OFFSET('Séries-Speed100'!$A$11,B1127,22)</f>
        <v>0</v>
      </c>
      <c r="H1139" s="529">
        <f ca="1">OFFSET('Séries-Speed100'!$A$11,B1127,23)</f>
        <v>0</v>
      </c>
      <c r="I1139" s="528">
        <f ca="1">OFFSET('Séries-Speed100'!$A$11,B1127,24)</f>
        <v>0</v>
      </c>
      <c r="J1139" s="529">
        <f ca="1">OFFSET('Séries-Speed100'!$A$11,B1127,25)</f>
        <v>0</v>
      </c>
      <c r="K1139" s="293"/>
      <c r="M1139" s="521"/>
      <c r="N1139" s="291"/>
      <c r="O1139" s="931"/>
      <c r="P1139" s="931"/>
      <c r="Q1139" s="933"/>
      <c r="R1139" s="514" t="s">
        <v>272</v>
      </c>
      <c r="S1139" s="528">
        <f ca="1">OFFSET('Séries-Speed100'!$A$11,N1127,22)</f>
        <v>0</v>
      </c>
      <c r="T1139" s="529">
        <f ca="1">OFFSET('Séries-Speed100'!$A$11,N1127,23)</f>
        <v>0</v>
      </c>
      <c r="U1139" s="528">
        <f ca="1">OFFSET('Séries-Speed100'!$A$11,N1127,24)</f>
        <v>0</v>
      </c>
      <c r="V1139" s="529">
        <f ca="1">OFFSET('Séries-Speed100'!$A$11,N1127,25)</f>
        <v>0</v>
      </c>
      <c r="W1139" s="293"/>
    </row>
    <row r="1140" spans="1:23" x14ac:dyDescent="0.25">
      <c r="A1140" s="138" t="str">
        <f>IF(COUNT('Séries-Speed100'!$A$11:$A$50)&gt;'Etiquette Speed100'!N1127,"X","")</f>
        <v/>
      </c>
      <c r="B1140" s="291"/>
      <c r="C1140" s="945"/>
      <c r="D1140" s="945"/>
      <c r="E1140" s="945"/>
      <c r="F1140" s="945"/>
      <c r="G1140" s="945"/>
      <c r="H1140" s="945"/>
      <c r="I1140" s="945"/>
      <c r="J1140" s="945"/>
      <c r="K1140" s="293"/>
      <c r="M1140" s="521"/>
      <c r="N1140" s="291"/>
      <c r="O1140" s="945"/>
      <c r="P1140" s="945"/>
      <c r="Q1140" s="945"/>
      <c r="R1140" s="945"/>
      <c r="S1140" s="945"/>
      <c r="T1140" s="945"/>
      <c r="U1140" s="945"/>
      <c r="V1140" s="945"/>
      <c r="W1140" s="293"/>
    </row>
    <row r="1141" spans="1:23" ht="18.75" x14ac:dyDescent="0.3">
      <c r="A1141" s="138" t="str">
        <f>IF(COUNT('Séries-Speed100'!$A$11:$A$50)&gt;'Etiquette Speed100'!N1127,"X","")</f>
        <v/>
      </c>
      <c r="B1141" s="291"/>
      <c r="C1141" s="946" t="s">
        <v>259</v>
      </c>
      <c r="D1141" s="946"/>
      <c r="E1141" s="946"/>
      <c r="F1141" s="946"/>
      <c r="G1141" s="946"/>
      <c r="H1141" s="946"/>
      <c r="I1141" s="946"/>
      <c r="J1141" s="946"/>
      <c r="K1141" s="293"/>
      <c r="M1141" s="521"/>
      <c r="N1141" s="291"/>
      <c r="O1141" s="946" t="s">
        <v>259</v>
      </c>
      <c r="P1141" s="946"/>
      <c r="Q1141" s="946"/>
      <c r="R1141" s="946"/>
      <c r="S1141" s="946"/>
      <c r="T1141" s="946"/>
      <c r="U1141" s="946"/>
      <c r="V1141" s="946"/>
      <c r="W1141" s="293"/>
    </row>
    <row r="1142" spans="1:23" ht="15.75" thickBot="1" x14ac:dyDescent="0.3">
      <c r="A1142" s="138" t="str">
        <f>IF(COUNT('Séries-Speed100'!$A$11:$A$50)&gt;'Etiquette Speed100'!N1127,"X","")</f>
        <v/>
      </c>
      <c r="B1142" s="291"/>
      <c r="C1142" s="945"/>
      <c r="D1142" s="945"/>
      <c r="E1142" s="945"/>
      <c r="F1142" s="945"/>
      <c r="G1142" s="945"/>
      <c r="H1142" s="945"/>
      <c r="I1142" s="945"/>
      <c r="J1142" s="945"/>
      <c r="K1142" s="293"/>
      <c r="M1142" s="521"/>
      <c r="N1142" s="291"/>
      <c r="O1142" s="945"/>
      <c r="P1142" s="945"/>
      <c r="Q1142" s="945"/>
      <c r="R1142" s="945"/>
      <c r="S1142" s="945"/>
      <c r="T1142" s="945"/>
      <c r="U1142" s="945"/>
      <c r="V1142" s="945"/>
      <c r="W1142" s="293"/>
    </row>
    <row r="1143" spans="1:23" ht="15" customHeight="1" x14ac:dyDescent="0.25">
      <c r="A1143" s="138" t="str">
        <f>IF(COUNT('Séries-Speed100'!$A$11:$A$50)&gt;'Etiquette Speed100'!N1127,"X","")</f>
        <v/>
      </c>
      <c r="B1143" s="291"/>
      <c r="C1143" s="935" t="s">
        <v>260</v>
      </c>
      <c r="D1143" s="936"/>
      <c r="E1143" s="939"/>
      <c r="F1143" s="940"/>
      <c r="G1143" s="940"/>
      <c r="H1143" s="940"/>
      <c r="I1143" s="940"/>
      <c r="J1143" s="941"/>
      <c r="K1143" s="293"/>
      <c r="M1143" s="521"/>
      <c r="N1143" s="291"/>
      <c r="O1143" s="935" t="s">
        <v>260</v>
      </c>
      <c r="P1143" s="936"/>
      <c r="Q1143" s="939"/>
      <c r="R1143" s="940"/>
      <c r="S1143" s="940"/>
      <c r="T1143" s="940"/>
      <c r="U1143" s="940"/>
      <c r="V1143" s="941"/>
      <c r="W1143" s="293"/>
    </row>
    <row r="1144" spans="1:23" x14ac:dyDescent="0.25">
      <c r="A1144" s="138" t="str">
        <f>IF(COUNT('Séries-Speed100'!$A$11:$A$50)&gt;'Etiquette Speed100'!N1127,"X","")</f>
        <v/>
      </c>
      <c r="B1144" s="291"/>
      <c r="C1144" s="937"/>
      <c r="D1144" s="938"/>
      <c r="E1144" s="942"/>
      <c r="F1144" s="943"/>
      <c r="G1144" s="943"/>
      <c r="H1144" s="943"/>
      <c r="I1144" s="943"/>
      <c r="J1144" s="944"/>
      <c r="K1144" s="293"/>
      <c r="M1144" s="521"/>
      <c r="N1144" s="291"/>
      <c r="O1144" s="937"/>
      <c r="P1144" s="938"/>
      <c r="Q1144" s="942"/>
      <c r="R1144" s="943"/>
      <c r="S1144" s="943"/>
      <c r="T1144" s="943"/>
      <c r="U1144" s="943"/>
      <c r="V1144" s="944"/>
      <c r="W1144" s="293"/>
    </row>
    <row r="1145" spans="1:23" ht="15.75" thickBot="1" x14ac:dyDescent="0.3">
      <c r="A1145" s="138" t="str">
        <f>IF(COUNT('Séries-Speed100'!$A$11:$A$50)&gt;'Etiquette Speed100'!N1127,"X","")</f>
        <v/>
      </c>
      <c r="B1145" s="291"/>
      <c r="C1145" s="292"/>
      <c r="D1145" s="292"/>
      <c r="E1145" s="292"/>
      <c r="F1145" s="292"/>
      <c r="G1145" s="292"/>
      <c r="H1145" s="292"/>
      <c r="I1145" s="292"/>
      <c r="J1145" s="292"/>
      <c r="K1145" s="293"/>
      <c r="M1145" s="521"/>
      <c r="N1145" s="291"/>
      <c r="O1145" s="292"/>
      <c r="P1145" s="292"/>
      <c r="Q1145" s="292"/>
      <c r="R1145" s="292"/>
      <c r="S1145" s="292"/>
      <c r="T1145" s="292"/>
      <c r="U1145" s="292"/>
      <c r="V1145" s="292"/>
      <c r="W1145" s="293"/>
    </row>
    <row r="1146" spans="1:23" ht="15" customHeight="1" x14ac:dyDescent="0.25">
      <c r="A1146" s="138" t="str">
        <f>IF(COUNT('Séries-Speed100'!$A$11:$A$50)&gt;'Etiquette Speed100'!N1127,"X","")</f>
        <v/>
      </c>
      <c r="B1146" s="291"/>
      <c r="C1146" s="894" t="s">
        <v>132</v>
      </c>
      <c r="D1146" s="880" t="s">
        <v>133</v>
      </c>
      <c r="E1146" s="871"/>
      <c r="F1146" s="871"/>
      <c r="G1146" s="871"/>
      <c r="H1146" s="871"/>
      <c r="I1146" s="959"/>
      <c r="J1146" s="960"/>
      <c r="K1146" s="293"/>
      <c r="M1146" s="521"/>
      <c r="N1146" s="291"/>
      <c r="O1146" s="894" t="s">
        <v>132</v>
      </c>
      <c r="P1146" s="880" t="s">
        <v>133</v>
      </c>
      <c r="Q1146" s="871"/>
      <c r="R1146" s="871"/>
      <c r="S1146" s="871"/>
      <c r="T1146" s="871"/>
      <c r="U1146" s="959"/>
      <c r="V1146" s="960"/>
      <c r="W1146" s="293"/>
    </row>
    <row r="1147" spans="1:23" x14ac:dyDescent="0.25">
      <c r="A1147" s="138" t="str">
        <f>IF(COUNT('Séries-Speed100'!$A$11:$A$50)&gt;'Etiquette Speed100'!N1127,"X","")</f>
        <v/>
      </c>
      <c r="B1147" s="291"/>
      <c r="C1147" s="895"/>
      <c r="D1147" s="859" t="s">
        <v>134</v>
      </c>
      <c r="E1147" s="864"/>
      <c r="F1147" s="864"/>
      <c r="G1147" s="864"/>
      <c r="H1147" s="864"/>
      <c r="I1147" s="949"/>
      <c r="J1147" s="950"/>
      <c r="K1147" s="293"/>
      <c r="M1147" s="521"/>
      <c r="N1147" s="291"/>
      <c r="O1147" s="895"/>
      <c r="P1147" s="859" t="s">
        <v>134</v>
      </c>
      <c r="Q1147" s="864"/>
      <c r="R1147" s="864"/>
      <c r="S1147" s="864"/>
      <c r="T1147" s="864"/>
      <c r="U1147" s="949"/>
      <c r="V1147" s="950"/>
      <c r="W1147" s="293"/>
    </row>
    <row r="1148" spans="1:23" x14ac:dyDescent="0.25">
      <c r="A1148" s="138" t="str">
        <f>IF(COUNT('Séries-Speed100'!$A$11:$A$50)&gt;'Etiquette Speed100'!N1127,"X","")</f>
        <v/>
      </c>
      <c r="B1148" s="291"/>
      <c r="C1148" s="895"/>
      <c r="D1148" s="859" t="s">
        <v>135</v>
      </c>
      <c r="E1148" s="864"/>
      <c r="F1148" s="864"/>
      <c r="G1148" s="864"/>
      <c r="H1148" s="864"/>
      <c r="I1148" s="949"/>
      <c r="J1148" s="950"/>
      <c r="K1148" s="293"/>
      <c r="M1148" s="521"/>
      <c r="N1148" s="291"/>
      <c r="O1148" s="895"/>
      <c r="P1148" s="859" t="s">
        <v>135</v>
      </c>
      <c r="Q1148" s="864"/>
      <c r="R1148" s="864"/>
      <c r="S1148" s="864"/>
      <c r="T1148" s="864"/>
      <c r="U1148" s="949"/>
      <c r="V1148" s="950"/>
      <c r="W1148" s="293"/>
    </row>
    <row r="1149" spans="1:23" x14ac:dyDescent="0.25">
      <c r="A1149" s="138" t="str">
        <f>IF(COUNT('Séries-Speed100'!$A$11:$A$50)&gt;'Etiquette Speed100'!N1127,"X","")</f>
        <v/>
      </c>
      <c r="B1149" s="291"/>
      <c r="C1149" s="895"/>
      <c r="D1149" s="859" t="s">
        <v>136</v>
      </c>
      <c r="E1149" s="864"/>
      <c r="F1149" s="864"/>
      <c r="G1149" s="864"/>
      <c r="H1149" s="864"/>
      <c r="I1149" s="949"/>
      <c r="J1149" s="950"/>
      <c r="K1149" s="293"/>
      <c r="M1149" s="521"/>
      <c r="N1149" s="291"/>
      <c r="O1149" s="895"/>
      <c r="P1149" s="859" t="s">
        <v>136</v>
      </c>
      <c r="Q1149" s="864"/>
      <c r="R1149" s="864"/>
      <c r="S1149" s="864"/>
      <c r="T1149" s="864"/>
      <c r="U1149" s="949"/>
      <c r="V1149" s="950"/>
      <c r="W1149" s="293"/>
    </row>
    <row r="1150" spans="1:23" x14ac:dyDescent="0.25">
      <c r="A1150" s="138" t="str">
        <f>IF(COUNT('Séries-Speed100'!$A$11:$A$50)&gt;'Etiquette Speed100'!N1127,"X","")</f>
        <v/>
      </c>
      <c r="B1150" s="291"/>
      <c r="C1150" s="895"/>
      <c r="D1150" s="859" t="s">
        <v>137</v>
      </c>
      <c r="E1150" s="864"/>
      <c r="F1150" s="864"/>
      <c r="G1150" s="864"/>
      <c r="H1150" s="864"/>
      <c r="I1150" s="949"/>
      <c r="J1150" s="950"/>
      <c r="K1150" s="293"/>
      <c r="M1150" s="521"/>
      <c r="N1150" s="291"/>
      <c r="O1150" s="895"/>
      <c r="P1150" s="859" t="s">
        <v>137</v>
      </c>
      <c r="Q1150" s="864"/>
      <c r="R1150" s="864"/>
      <c r="S1150" s="864"/>
      <c r="T1150" s="864"/>
      <c r="U1150" s="949"/>
      <c r="V1150" s="950"/>
      <c r="W1150" s="293"/>
    </row>
    <row r="1151" spans="1:23" x14ac:dyDescent="0.25">
      <c r="A1151" s="138" t="str">
        <f>IF(COUNT('Séries-Speed100'!$A$11:$A$50)&gt;'Etiquette Speed100'!N1127,"X","")</f>
        <v/>
      </c>
      <c r="B1151" s="291"/>
      <c r="C1151" s="895"/>
      <c r="D1151" s="967" t="s">
        <v>138</v>
      </c>
      <c r="E1151" s="968"/>
      <c r="F1151" s="968"/>
      <c r="G1151" s="968"/>
      <c r="H1151" s="968"/>
      <c r="I1151" s="949"/>
      <c r="J1151" s="950"/>
      <c r="K1151" s="293"/>
      <c r="M1151" s="521"/>
      <c r="N1151" s="291"/>
      <c r="O1151" s="895"/>
      <c r="P1151" s="967" t="s">
        <v>138</v>
      </c>
      <c r="Q1151" s="968"/>
      <c r="R1151" s="968"/>
      <c r="S1151" s="968"/>
      <c r="T1151" s="968"/>
      <c r="U1151" s="949"/>
      <c r="V1151" s="950"/>
      <c r="W1151" s="293"/>
    </row>
    <row r="1152" spans="1:23" ht="15" customHeight="1" thickBot="1" x14ac:dyDescent="0.3">
      <c r="A1152" s="138" t="str">
        <f>IF(COUNT('Séries-Speed100'!$A$11:$A$50)&gt;'Etiquette Speed100'!N1127,"X","")</f>
        <v/>
      </c>
      <c r="B1152" s="291"/>
      <c r="C1152" s="896"/>
      <c r="D1152" s="1055" t="s">
        <v>274</v>
      </c>
      <c r="E1152" s="1056"/>
      <c r="F1152" s="1056"/>
      <c r="G1152" s="1056"/>
      <c r="H1152" s="967"/>
      <c r="I1152" s="1057"/>
      <c r="J1152" s="1058"/>
      <c r="K1152" s="293"/>
      <c r="M1152" s="521"/>
      <c r="N1152" s="291"/>
      <c r="O1152" s="896"/>
      <c r="P1152" s="1055" t="s">
        <v>274</v>
      </c>
      <c r="Q1152" s="1056"/>
      <c r="R1152" s="1056"/>
      <c r="S1152" s="1056"/>
      <c r="T1152" s="967"/>
      <c r="U1152" s="1057"/>
      <c r="V1152" s="1058"/>
      <c r="W1152" s="293"/>
    </row>
    <row r="1153" spans="1:23" x14ac:dyDescent="0.25">
      <c r="A1153" s="138" t="str">
        <f>IF(COUNT('Séries-Speed100'!$A$11:$A$50)&gt;'Etiquette Speed100'!N1127,"X","")</f>
        <v/>
      </c>
      <c r="B1153" s="291"/>
      <c r="C1153" s="894" t="s">
        <v>145</v>
      </c>
      <c r="D1153" s="1053" t="s">
        <v>146</v>
      </c>
      <c r="E1153" s="1054"/>
      <c r="F1153" s="1054"/>
      <c r="G1153" s="1054"/>
      <c r="H1153" s="1054"/>
      <c r="I1153" s="959"/>
      <c r="J1153" s="960"/>
      <c r="K1153" s="293"/>
      <c r="M1153" s="521"/>
      <c r="N1153" s="291"/>
      <c r="O1153" s="894" t="s">
        <v>145</v>
      </c>
      <c r="P1153" s="1053" t="s">
        <v>146</v>
      </c>
      <c r="Q1153" s="1054"/>
      <c r="R1153" s="1054"/>
      <c r="S1153" s="1054"/>
      <c r="T1153" s="1054"/>
      <c r="U1153" s="959"/>
      <c r="V1153" s="960"/>
      <c r="W1153" s="293"/>
    </row>
    <row r="1154" spans="1:23" x14ac:dyDescent="0.25">
      <c r="A1154" s="138" t="str">
        <f>IF(COUNT('Séries-Speed100'!$A$11:$A$50)&gt;'Etiquette Speed100'!N1127,"X","")</f>
        <v/>
      </c>
      <c r="B1154" s="291"/>
      <c r="C1154" s="895"/>
      <c r="D1154" s="1048" t="s">
        <v>147</v>
      </c>
      <c r="E1154" s="1049"/>
      <c r="F1154" s="1049"/>
      <c r="G1154" s="1049"/>
      <c r="H1154" s="1050"/>
      <c r="I1154" s="949"/>
      <c r="J1154" s="950"/>
      <c r="K1154" s="293"/>
      <c r="M1154" s="521"/>
      <c r="N1154" s="291"/>
      <c r="O1154" s="895"/>
      <c r="P1154" s="1048" t="s">
        <v>147</v>
      </c>
      <c r="Q1154" s="1049"/>
      <c r="R1154" s="1049"/>
      <c r="S1154" s="1049"/>
      <c r="T1154" s="1050"/>
      <c r="U1154" s="949"/>
      <c r="V1154" s="950"/>
      <c r="W1154" s="293"/>
    </row>
    <row r="1155" spans="1:23" x14ac:dyDescent="0.25">
      <c r="A1155" s="138" t="str">
        <f>IF(COUNT('Séries-Speed100'!$A$11:$A$50)&gt;'Etiquette Speed100'!N1127,"X","")</f>
        <v/>
      </c>
      <c r="B1155" s="291"/>
      <c r="C1155" s="895"/>
      <c r="D1155" s="1048" t="s">
        <v>148</v>
      </c>
      <c r="E1155" s="1049"/>
      <c r="F1155" s="1049"/>
      <c r="G1155" s="1049"/>
      <c r="H1155" s="1050"/>
      <c r="I1155" s="949"/>
      <c r="J1155" s="950"/>
      <c r="K1155" s="293"/>
      <c r="M1155" s="521"/>
      <c r="N1155" s="291"/>
      <c r="O1155" s="895"/>
      <c r="P1155" s="1048" t="s">
        <v>148</v>
      </c>
      <c r="Q1155" s="1049"/>
      <c r="R1155" s="1049"/>
      <c r="S1155" s="1049"/>
      <c r="T1155" s="1050"/>
      <c r="U1155" s="949"/>
      <c r="V1155" s="950"/>
      <c r="W1155" s="293"/>
    </row>
    <row r="1156" spans="1:23" x14ac:dyDescent="0.25">
      <c r="A1156" s="138" t="str">
        <f>IF(COUNT('Séries-Speed100'!$A$11:$A$50)&gt;'Etiquette Speed100'!N1127,"X","")</f>
        <v/>
      </c>
      <c r="B1156" s="291"/>
      <c r="C1156" s="895"/>
      <c r="D1156" s="1048" t="s">
        <v>149</v>
      </c>
      <c r="E1156" s="1049"/>
      <c r="F1156" s="1049"/>
      <c r="G1156" s="1049"/>
      <c r="H1156" s="1050"/>
      <c r="I1156" s="949"/>
      <c r="J1156" s="950"/>
      <c r="K1156" s="293"/>
      <c r="M1156" s="521"/>
      <c r="N1156" s="291"/>
      <c r="O1156" s="895"/>
      <c r="P1156" s="1048" t="s">
        <v>149</v>
      </c>
      <c r="Q1156" s="1049"/>
      <c r="R1156" s="1049"/>
      <c r="S1156" s="1049"/>
      <c r="T1156" s="1050"/>
      <c r="U1156" s="949"/>
      <c r="V1156" s="950"/>
      <c r="W1156" s="293"/>
    </row>
    <row r="1157" spans="1:23" x14ac:dyDescent="0.25">
      <c r="A1157" s="138" t="str">
        <f>IF(COUNT('Séries-Speed100'!$A$11:$A$50)&gt;'Etiquette Speed100'!N1127,"X","")</f>
        <v/>
      </c>
      <c r="B1157" s="291"/>
      <c r="C1157" s="895"/>
      <c r="D1157" s="1048" t="s">
        <v>150</v>
      </c>
      <c r="E1157" s="1049"/>
      <c r="F1157" s="1049"/>
      <c r="G1157" s="1049"/>
      <c r="H1157" s="1050"/>
      <c r="I1157" s="949"/>
      <c r="J1157" s="950"/>
      <c r="K1157" s="293"/>
      <c r="M1157" s="521"/>
      <c r="N1157" s="291"/>
      <c r="O1157" s="895"/>
      <c r="P1157" s="1048" t="s">
        <v>150</v>
      </c>
      <c r="Q1157" s="1049"/>
      <c r="R1157" s="1049"/>
      <c r="S1157" s="1049"/>
      <c r="T1157" s="1050"/>
      <c r="U1157" s="949"/>
      <c r="V1157" s="950"/>
      <c r="W1157" s="293"/>
    </row>
    <row r="1158" spans="1:23" x14ac:dyDescent="0.25">
      <c r="A1158" s="138" t="str">
        <f>IF(COUNT('Séries-Speed100'!$A$11:$A$50)&gt;'Etiquette Speed100'!N1127,"X","")</f>
        <v/>
      </c>
      <c r="B1158" s="291"/>
      <c r="C1158" s="895"/>
      <c r="D1158" s="1048" t="s">
        <v>151</v>
      </c>
      <c r="E1158" s="1049"/>
      <c r="F1158" s="1049"/>
      <c r="G1158" s="1049"/>
      <c r="H1158" s="1050"/>
      <c r="I1158" s="949"/>
      <c r="J1158" s="950"/>
      <c r="K1158" s="293"/>
      <c r="M1158" s="521"/>
      <c r="N1158" s="291"/>
      <c r="O1158" s="895"/>
      <c r="P1158" s="1048" t="s">
        <v>151</v>
      </c>
      <c r="Q1158" s="1049"/>
      <c r="R1158" s="1049"/>
      <c r="S1158" s="1049"/>
      <c r="T1158" s="1050"/>
      <c r="U1158" s="949"/>
      <c r="V1158" s="950"/>
      <c r="W1158" s="293"/>
    </row>
    <row r="1159" spans="1:23" ht="15" customHeight="1" thickBot="1" x14ac:dyDescent="0.3">
      <c r="A1159" s="138" t="str">
        <f>IF(COUNT('Séries-Speed100'!$A$11:$A$50)&gt;'Etiquette Speed100'!N1127,"X","")</f>
        <v/>
      </c>
      <c r="B1159" s="291"/>
      <c r="C1159" s="896"/>
      <c r="D1159" s="1045" t="s">
        <v>152</v>
      </c>
      <c r="E1159" s="1046"/>
      <c r="F1159" s="1046"/>
      <c r="G1159" s="1046"/>
      <c r="H1159" s="1047"/>
      <c r="I1159" s="954"/>
      <c r="J1159" s="955"/>
      <c r="K1159" s="293"/>
      <c r="M1159" s="521"/>
      <c r="N1159" s="291"/>
      <c r="O1159" s="896"/>
      <c r="P1159" s="1045" t="s">
        <v>152</v>
      </c>
      <c r="Q1159" s="1046"/>
      <c r="R1159" s="1046"/>
      <c r="S1159" s="1046"/>
      <c r="T1159" s="1047"/>
      <c r="U1159" s="954"/>
      <c r="V1159" s="955"/>
      <c r="W1159" s="293"/>
    </row>
    <row r="1160" spans="1:23" ht="15" customHeight="1" x14ac:dyDescent="0.25">
      <c r="A1160" s="138" t="str">
        <f>IF(COUNT('Séries-Speed100'!$A$11:$A$50)&gt;'Etiquette Speed100'!N1127,"X","")</f>
        <v/>
      </c>
      <c r="B1160" s="291"/>
      <c r="C1160" s="894" t="s">
        <v>126</v>
      </c>
      <c r="D1160" s="1051" t="s">
        <v>128</v>
      </c>
      <c r="E1160" s="1052"/>
      <c r="F1160" s="963"/>
      <c r="G1160" s="278" t="s">
        <v>266</v>
      </c>
      <c r="H1160" s="278"/>
      <c r="I1160" s="965"/>
      <c r="J1160" s="966"/>
      <c r="K1160" s="293"/>
      <c r="M1160" s="521"/>
      <c r="N1160" s="291"/>
      <c r="O1160" s="894" t="s">
        <v>126</v>
      </c>
      <c r="P1160" s="1051" t="s">
        <v>128</v>
      </c>
      <c r="Q1160" s="1052"/>
      <c r="R1160" s="963"/>
      <c r="S1160" s="278" t="s">
        <v>266</v>
      </c>
      <c r="T1160" s="278"/>
      <c r="U1160" s="965"/>
      <c r="V1160" s="966"/>
      <c r="W1160" s="293"/>
    </row>
    <row r="1161" spans="1:23" x14ac:dyDescent="0.25">
      <c r="A1161" s="138" t="str">
        <f>IF(COUNT('Séries-Speed100'!$A$11:$A$50)&gt;'Etiquette Speed100'!N1127,"X","")</f>
        <v/>
      </c>
      <c r="B1161" s="291"/>
      <c r="C1161" s="895"/>
      <c r="D1161" s="857" t="s">
        <v>264</v>
      </c>
      <c r="E1161" s="858"/>
      <c r="F1161" s="859"/>
      <c r="G1161" s="110" t="s">
        <v>265</v>
      </c>
      <c r="H1161" s="110"/>
      <c r="I1161" s="949"/>
      <c r="J1161" s="950"/>
      <c r="K1161" s="293"/>
      <c r="M1161" s="521"/>
      <c r="N1161" s="291"/>
      <c r="O1161" s="895"/>
      <c r="P1161" s="857" t="s">
        <v>264</v>
      </c>
      <c r="Q1161" s="858"/>
      <c r="R1161" s="859"/>
      <c r="S1161" s="110" t="s">
        <v>265</v>
      </c>
      <c r="T1161" s="110"/>
      <c r="U1161" s="949"/>
      <c r="V1161" s="950"/>
      <c r="W1161" s="293"/>
    </row>
    <row r="1162" spans="1:23" ht="15.75" thickBot="1" x14ac:dyDescent="0.3">
      <c r="A1162" s="138" t="str">
        <f>IF(COUNT('Séries-Speed100'!$A$11:$A$50)&gt;'Etiquette Speed100'!N1127,"X","")</f>
        <v/>
      </c>
      <c r="B1162" s="291"/>
      <c r="C1162" s="896"/>
      <c r="D1162" s="512" t="s">
        <v>268</v>
      </c>
      <c r="E1162" s="517"/>
      <c r="F1162" s="517"/>
      <c r="G1162" s="3" t="s">
        <v>164</v>
      </c>
      <c r="H1162" s="3"/>
      <c r="I1162" s="954"/>
      <c r="J1162" s="955"/>
      <c r="K1162" s="293"/>
      <c r="M1162" s="521"/>
      <c r="N1162" s="291"/>
      <c r="O1162" s="896"/>
      <c r="P1162" s="512" t="s">
        <v>268</v>
      </c>
      <c r="Q1162" s="517"/>
      <c r="R1162" s="517"/>
      <c r="S1162" s="3" t="s">
        <v>164</v>
      </c>
      <c r="T1162" s="3"/>
      <c r="U1162" s="954"/>
      <c r="V1162" s="955"/>
      <c r="W1162" s="293"/>
    </row>
    <row r="1163" spans="1:23" ht="15.75" thickBot="1" x14ac:dyDescent="0.3">
      <c r="A1163" s="138" t="str">
        <f>IF(COUNT('Séries-Speed100'!$A$11:$A$50)&gt;'Etiquette Speed100'!N1127,"X","")</f>
        <v/>
      </c>
      <c r="B1163" s="291"/>
      <c r="C1163" s="292"/>
      <c r="D1163" s="292"/>
      <c r="E1163" s="292"/>
      <c r="F1163" s="292"/>
      <c r="G1163" s="292"/>
      <c r="H1163" s="292"/>
      <c r="I1163" s="292"/>
      <c r="J1163" s="292"/>
      <c r="K1163" s="293"/>
      <c r="M1163" s="521"/>
      <c r="N1163" s="291"/>
      <c r="O1163" s="292"/>
      <c r="P1163" s="292"/>
      <c r="Q1163" s="292"/>
      <c r="R1163" s="292"/>
      <c r="S1163" s="292"/>
      <c r="T1163" s="292"/>
      <c r="U1163" s="292"/>
      <c r="V1163" s="292"/>
      <c r="W1163" s="293"/>
    </row>
    <row r="1164" spans="1:23" ht="18.75" customHeight="1" x14ac:dyDescent="0.3">
      <c r="A1164" s="138" t="str">
        <f>IF(COUNT('Séries-Speed100'!$A$11:$A$50)&gt;'Etiquette Speed100'!N1127,"X","")</f>
        <v/>
      </c>
      <c r="B1164" s="291"/>
      <c r="C1164" s="901" t="s">
        <v>269</v>
      </c>
      <c r="D1164" s="902"/>
      <c r="E1164" s="902"/>
      <c r="F1164" s="902"/>
      <c r="G1164" s="902"/>
      <c r="H1164" s="902"/>
      <c r="I1164" s="902"/>
      <c r="J1164" s="903"/>
      <c r="K1164" s="293"/>
      <c r="M1164" s="521"/>
      <c r="N1164" s="291"/>
      <c r="O1164" s="901" t="s">
        <v>269</v>
      </c>
      <c r="P1164" s="902"/>
      <c r="Q1164" s="902"/>
      <c r="R1164" s="902"/>
      <c r="S1164" s="902"/>
      <c r="T1164" s="902"/>
      <c r="U1164" s="902"/>
      <c r="V1164" s="903"/>
      <c r="W1164" s="293"/>
    </row>
    <row r="1165" spans="1:23" x14ac:dyDescent="0.25">
      <c r="A1165" s="138" t="str">
        <f>IF(COUNT('Séries-Speed100'!$A$11:$A$50)&gt;'Etiquette Speed100'!N1127,"X","")</f>
        <v/>
      </c>
      <c r="B1165" s="291"/>
      <c r="C1165" s="904"/>
      <c r="D1165" s="905"/>
      <c r="E1165" s="905"/>
      <c r="F1165" s="905"/>
      <c r="G1165" s="905"/>
      <c r="H1165" s="905"/>
      <c r="I1165" s="905"/>
      <c r="J1165" s="906"/>
      <c r="K1165" s="293"/>
      <c r="M1165" s="521"/>
      <c r="N1165" s="291"/>
      <c r="O1165" s="904"/>
      <c r="P1165" s="905"/>
      <c r="Q1165" s="905"/>
      <c r="R1165" s="905"/>
      <c r="S1165" s="905"/>
      <c r="T1165" s="905"/>
      <c r="U1165" s="905"/>
      <c r="V1165" s="906"/>
      <c r="W1165" s="293"/>
    </row>
    <row r="1166" spans="1:23" x14ac:dyDescent="0.25">
      <c r="A1166" s="138" t="str">
        <f>IF(COUNT('Séries-Speed100'!$A$11:$A$50)&gt;'Etiquette Speed100'!N1127,"X","")</f>
        <v/>
      </c>
      <c r="B1166" s="291"/>
      <c r="C1166" s="907"/>
      <c r="D1166" s="908"/>
      <c r="E1166" s="908"/>
      <c r="F1166" s="908"/>
      <c r="G1166" s="908"/>
      <c r="H1166" s="908"/>
      <c r="I1166" s="908"/>
      <c r="J1166" s="909"/>
      <c r="K1166" s="293"/>
      <c r="M1166" s="521"/>
      <c r="N1166" s="291"/>
      <c r="O1166" s="907"/>
      <c r="P1166" s="908"/>
      <c r="Q1166" s="908"/>
      <c r="R1166" s="908"/>
      <c r="S1166" s="908"/>
      <c r="T1166" s="908"/>
      <c r="U1166" s="908"/>
      <c r="V1166" s="909"/>
      <c r="W1166" s="293"/>
    </row>
    <row r="1167" spans="1:23" x14ac:dyDescent="0.25">
      <c r="A1167" s="138" t="str">
        <f>IF(COUNT('Séries-Speed100'!$A$11:$A$50)&gt;'Etiquette Speed100'!N1127,"X","")</f>
        <v/>
      </c>
      <c r="B1167" s="291"/>
      <c r="C1167" s="907"/>
      <c r="D1167" s="908"/>
      <c r="E1167" s="908"/>
      <c r="F1167" s="908"/>
      <c r="G1167" s="908"/>
      <c r="H1167" s="908"/>
      <c r="I1167" s="908"/>
      <c r="J1167" s="909"/>
      <c r="K1167" s="293"/>
      <c r="M1167" s="521"/>
      <c r="N1167" s="291"/>
      <c r="O1167" s="907"/>
      <c r="P1167" s="908"/>
      <c r="Q1167" s="908"/>
      <c r="R1167" s="908"/>
      <c r="S1167" s="908"/>
      <c r="T1167" s="908"/>
      <c r="U1167" s="908"/>
      <c r="V1167" s="909"/>
      <c r="W1167" s="293"/>
    </row>
    <row r="1168" spans="1:23" ht="15.75" thickBot="1" x14ac:dyDescent="0.3">
      <c r="A1168" s="138" t="str">
        <f>IF(COUNT('Séries-Speed100'!$A$11:$A$50)&gt;'Etiquette Speed100'!N1127,"X","")</f>
        <v/>
      </c>
      <c r="B1168" s="291"/>
      <c r="C1168" s="910"/>
      <c r="D1168" s="911"/>
      <c r="E1168" s="911"/>
      <c r="F1168" s="911"/>
      <c r="G1168" s="911"/>
      <c r="H1168" s="911"/>
      <c r="I1168" s="911"/>
      <c r="J1168" s="912"/>
      <c r="K1168" s="293"/>
      <c r="M1168" s="521"/>
      <c r="N1168" s="291"/>
      <c r="O1168" s="910"/>
      <c r="P1168" s="911"/>
      <c r="Q1168" s="911"/>
      <c r="R1168" s="911"/>
      <c r="S1168" s="911"/>
      <c r="T1168" s="911"/>
      <c r="U1168" s="911"/>
      <c r="V1168" s="912"/>
      <c r="W1168" s="293"/>
    </row>
    <row r="1169" spans="1:23" ht="15.75" thickBot="1" x14ac:dyDescent="0.3">
      <c r="A1169" s="138" t="str">
        <f>IF(COUNT('Séries-Speed100'!$A$11:$A$50)&gt;'Etiquette Speed100'!N1127,"X","")</f>
        <v/>
      </c>
      <c r="B1169" s="294"/>
      <c r="C1169" s="295"/>
      <c r="D1169" s="295"/>
      <c r="E1169" s="295"/>
      <c r="F1169" s="295"/>
      <c r="G1169" s="295"/>
      <c r="H1169" s="295"/>
      <c r="I1169" s="295"/>
      <c r="J1169" s="295"/>
      <c r="K1169" s="296"/>
      <c r="M1169" s="521"/>
      <c r="N1169" s="294"/>
      <c r="O1169" s="295"/>
      <c r="P1169" s="295"/>
      <c r="Q1169" s="295"/>
      <c r="R1169" s="295"/>
      <c r="S1169" s="295"/>
      <c r="T1169" s="295"/>
      <c r="U1169" s="295"/>
      <c r="V1169" s="295"/>
      <c r="W1169" s="296"/>
    </row>
    <row r="1170" spans="1:23" ht="15" customHeight="1" x14ac:dyDescent="0.25">
      <c r="A1170" s="138" t="str">
        <f>IF(COUNT('Séries-Speed100'!$A$11:$A$50)&gt;'Etiquette Speed100'!N1127,"X","")</f>
        <v/>
      </c>
      <c r="B1170" s="522"/>
      <c r="C1170" s="522"/>
      <c r="D1170" s="522"/>
      <c r="E1170" s="522"/>
      <c r="F1170" s="522"/>
      <c r="G1170" s="522"/>
      <c r="H1170" s="522"/>
      <c r="I1170" s="522"/>
      <c r="J1170" s="522"/>
      <c r="K1170" s="522"/>
      <c r="L1170" s="522"/>
      <c r="M1170" s="523"/>
      <c r="N1170" s="522"/>
      <c r="O1170" s="522"/>
      <c r="P1170" s="522"/>
      <c r="Q1170" s="522"/>
      <c r="R1170" s="522"/>
      <c r="S1170" s="522"/>
      <c r="T1170" s="522"/>
      <c r="U1170" s="522"/>
      <c r="V1170" s="522"/>
      <c r="W1170" s="522"/>
    </row>
  </sheetData>
  <sheetProtection algorithmName="SHA-512" hashValue="GjjBnfbNr3Kt8NlcntGTpP86JbY2MK+Cn2BvWpdG5/0E2bl73Bm6XzbIJOB0xQuJLg8ciW1vZFq5rEF5r5WRDw==" saltValue="U52ZgNyKKrdlghr7xKi+Fw==" spinCount="100000" sheet="1" objects="1" scenarios="1"/>
  <autoFilter ref="A1:W1170"/>
  <mergeCells count="3500">
    <mergeCell ref="C3:D3"/>
    <mergeCell ref="E3:J3"/>
    <mergeCell ref="O3:P3"/>
    <mergeCell ref="Q3:V3"/>
    <mergeCell ref="C4:J4"/>
    <mergeCell ref="O4:V4"/>
    <mergeCell ref="E7:F7"/>
    <mergeCell ref="G7:H7"/>
    <mergeCell ref="I7:J7"/>
    <mergeCell ref="Q7:R7"/>
    <mergeCell ref="S7:T7"/>
    <mergeCell ref="U7:V7"/>
    <mergeCell ref="S5:T5"/>
    <mergeCell ref="U5:V5"/>
    <mergeCell ref="C6:D6"/>
    <mergeCell ref="E6:F6"/>
    <mergeCell ref="G6:H6"/>
    <mergeCell ref="I6:J6"/>
    <mergeCell ref="O6:P6"/>
    <mergeCell ref="Q6:R6"/>
    <mergeCell ref="S6:T6"/>
    <mergeCell ref="U6:V6"/>
    <mergeCell ref="C5:D5"/>
    <mergeCell ref="E5:F5"/>
    <mergeCell ref="G5:H5"/>
    <mergeCell ref="I5:J5"/>
    <mergeCell ref="O5:P5"/>
    <mergeCell ref="Q5:R5"/>
    <mergeCell ref="E10:F10"/>
    <mergeCell ref="G10:J10"/>
    <mergeCell ref="Q10:R10"/>
    <mergeCell ref="S10:V10"/>
    <mergeCell ref="E11:F11"/>
    <mergeCell ref="G11:J11"/>
    <mergeCell ref="Q11:R11"/>
    <mergeCell ref="S11:V11"/>
    <mergeCell ref="C8:D11"/>
    <mergeCell ref="E8:F8"/>
    <mergeCell ref="G8:J8"/>
    <mergeCell ref="O8:P11"/>
    <mergeCell ref="Q8:R8"/>
    <mergeCell ref="S8:V8"/>
    <mergeCell ref="E9:F9"/>
    <mergeCell ref="G9:J9"/>
    <mergeCell ref="Q9:R9"/>
    <mergeCell ref="S9:V9"/>
    <mergeCell ref="C18:D19"/>
    <mergeCell ref="E18:J19"/>
    <mergeCell ref="O18:P19"/>
    <mergeCell ref="Q18:V19"/>
    <mergeCell ref="C15:J15"/>
    <mergeCell ref="O15:V15"/>
    <mergeCell ref="C16:J16"/>
    <mergeCell ref="O16:V16"/>
    <mergeCell ref="C17:J17"/>
    <mergeCell ref="O17:V17"/>
    <mergeCell ref="C12:D14"/>
    <mergeCell ref="E12:F12"/>
    <mergeCell ref="O12:P14"/>
    <mergeCell ref="Q12:R12"/>
    <mergeCell ref="E13:E14"/>
    <mergeCell ref="Q13:Q14"/>
    <mergeCell ref="C21:C27"/>
    <mergeCell ref="D26:H26"/>
    <mergeCell ref="I26:J26"/>
    <mergeCell ref="P26:T26"/>
    <mergeCell ref="U26:V26"/>
    <mergeCell ref="I27:J27"/>
    <mergeCell ref="P27:T27"/>
    <mergeCell ref="U27:V27"/>
    <mergeCell ref="D24:H24"/>
    <mergeCell ref="I24:J24"/>
    <mergeCell ref="P24:T24"/>
    <mergeCell ref="U24:V24"/>
    <mergeCell ref="D25:H25"/>
    <mergeCell ref="I25:J25"/>
    <mergeCell ref="P25:T25"/>
    <mergeCell ref="U25:V25"/>
    <mergeCell ref="D22:H22"/>
    <mergeCell ref="I22:J22"/>
    <mergeCell ref="P22:T22"/>
    <mergeCell ref="U22:V22"/>
    <mergeCell ref="D23:H23"/>
    <mergeCell ref="I23:J23"/>
    <mergeCell ref="P23:T23"/>
    <mergeCell ref="U23:V23"/>
    <mergeCell ref="D27:H27"/>
    <mergeCell ref="O21:O27"/>
    <mergeCell ref="D21:H21"/>
    <mergeCell ref="I21:J21"/>
    <mergeCell ref="P21:T21"/>
    <mergeCell ref="U21:V21"/>
    <mergeCell ref="I33:J33"/>
    <mergeCell ref="P33:T33"/>
    <mergeCell ref="U33:V33"/>
    <mergeCell ref="O28:O34"/>
    <mergeCell ref="D30:H30"/>
    <mergeCell ref="I30:J30"/>
    <mergeCell ref="P30:T30"/>
    <mergeCell ref="U30:V30"/>
    <mergeCell ref="D31:H31"/>
    <mergeCell ref="I31:J31"/>
    <mergeCell ref="P31:T31"/>
    <mergeCell ref="U31:V31"/>
    <mergeCell ref="I28:J28"/>
    <mergeCell ref="P28:T28"/>
    <mergeCell ref="U28:V28"/>
    <mergeCell ref="D29:H29"/>
    <mergeCell ref="I29:J29"/>
    <mergeCell ref="P29:T29"/>
    <mergeCell ref="U29:V29"/>
    <mergeCell ref="D28:H28"/>
    <mergeCell ref="C48:D48"/>
    <mergeCell ref="E48:J48"/>
    <mergeCell ref="O48:P48"/>
    <mergeCell ref="Q48:V48"/>
    <mergeCell ref="C49:J49"/>
    <mergeCell ref="O49:V49"/>
    <mergeCell ref="I37:J37"/>
    <mergeCell ref="U37:V37"/>
    <mergeCell ref="C39:J39"/>
    <mergeCell ref="O39:V39"/>
    <mergeCell ref="C40:J43"/>
    <mergeCell ref="O40:V43"/>
    <mergeCell ref="D36:F36"/>
    <mergeCell ref="I36:J36"/>
    <mergeCell ref="P36:R36"/>
    <mergeCell ref="U36:V36"/>
    <mergeCell ref="I34:J34"/>
    <mergeCell ref="U34:V34"/>
    <mergeCell ref="D35:F35"/>
    <mergeCell ref="I35:J35"/>
    <mergeCell ref="P35:R35"/>
    <mergeCell ref="U35:V35"/>
    <mergeCell ref="C35:C37"/>
    <mergeCell ref="P34:T34"/>
    <mergeCell ref="O35:O37"/>
    <mergeCell ref="C28:C34"/>
    <mergeCell ref="D34:H34"/>
    <mergeCell ref="D32:H32"/>
    <mergeCell ref="I32:J32"/>
    <mergeCell ref="P32:T32"/>
    <mergeCell ref="U32:V32"/>
    <mergeCell ref="D33:H33"/>
    <mergeCell ref="E52:F52"/>
    <mergeCell ref="G52:H52"/>
    <mergeCell ref="I52:J52"/>
    <mergeCell ref="Q52:R52"/>
    <mergeCell ref="S52:T52"/>
    <mergeCell ref="U52:V52"/>
    <mergeCell ref="S50:T50"/>
    <mergeCell ref="U50:V50"/>
    <mergeCell ref="C51:D51"/>
    <mergeCell ref="E51:F51"/>
    <mergeCell ref="G51:H51"/>
    <mergeCell ref="I51:J51"/>
    <mergeCell ref="O51:P51"/>
    <mergeCell ref="Q51:R51"/>
    <mergeCell ref="S51:T51"/>
    <mergeCell ref="U51:V51"/>
    <mergeCell ref="C50:D50"/>
    <mergeCell ref="E50:F50"/>
    <mergeCell ref="G50:H50"/>
    <mergeCell ref="I50:J50"/>
    <mergeCell ref="O50:P50"/>
    <mergeCell ref="Q50:R50"/>
    <mergeCell ref="E55:F55"/>
    <mergeCell ref="G55:J55"/>
    <mergeCell ref="Q55:R55"/>
    <mergeCell ref="S55:V55"/>
    <mergeCell ref="E56:F56"/>
    <mergeCell ref="G56:J56"/>
    <mergeCell ref="Q56:R56"/>
    <mergeCell ref="S56:V56"/>
    <mergeCell ref="C53:D56"/>
    <mergeCell ref="E53:F53"/>
    <mergeCell ref="G53:J53"/>
    <mergeCell ref="O53:P56"/>
    <mergeCell ref="Q53:R53"/>
    <mergeCell ref="S53:V53"/>
    <mergeCell ref="E54:F54"/>
    <mergeCell ref="G54:J54"/>
    <mergeCell ref="Q54:R54"/>
    <mergeCell ref="S54:V54"/>
    <mergeCell ref="U68:V68"/>
    <mergeCell ref="D66:H66"/>
    <mergeCell ref="I66:J66"/>
    <mergeCell ref="P66:T66"/>
    <mergeCell ref="U66:V66"/>
    <mergeCell ref="C63:D64"/>
    <mergeCell ref="E63:J64"/>
    <mergeCell ref="O63:P64"/>
    <mergeCell ref="Q63:V64"/>
    <mergeCell ref="C60:J60"/>
    <mergeCell ref="O60:V60"/>
    <mergeCell ref="C61:J61"/>
    <mergeCell ref="O61:V61"/>
    <mergeCell ref="C62:J62"/>
    <mergeCell ref="O62:V62"/>
    <mergeCell ref="C66:C72"/>
    <mergeCell ref="C57:D59"/>
    <mergeCell ref="E57:F57"/>
    <mergeCell ref="O57:P59"/>
    <mergeCell ref="Q57:R57"/>
    <mergeCell ref="E58:E59"/>
    <mergeCell ref="Q58:Q59"/>
    <mergeCell ref="D73:H73"/>
    <mergeCell ref="I73:J73"/>
    <mergeCell ref="P73:T73"/>
    <mergeCell ref="U73:V73"/>
    <mergeCell ref="D74:H74"/>
    <mergeCell ref="I74:J74"/>
    <mergeCell ref="P74:T74"/>
    <mergeCell ref="U74:V74"/>
    <mergeCell ref="D71:H71"/>
    <mergeCell ref="I71:J71"/>
    <mergeCell ref="P71:T71"/>
    <mergeCell ref="U71:V71"/>
    <mergeCell ref="D72:H72"/>
    <mergeCell ref="I72:J72"/>
    <mergeCell ref="P72:T72"/>
    <mergeCell ref="U72:V72"/>
    <mergeCell ref="D69:H69"/>
    <mergeCell ref="I69:J69"/>
    <mergeCell ref="P69:T69"/>
    <mergeCell ref="U69:V69"/>
    <mergeCell ref="D70:H70"/>
    <mergeCell ref="I70:J70"/>
    <mergeCell ref="P70:T70"/>
    <mergeCell ref="U70:V70"/>
    <mergeCell ref="O66:O72"/>
    <mergeCell ref="D67:H67"/>
    <mergeCell ref="I67:J67"/>
    <mergeCell ref="P67:T67"/>
    <mergeCell ref="U67:V67"/>
    <mergeCell ref="D68:H68"/>
    <mergeCell ref="I68:J68"/>
    <mergeCell ref="P68:T68"/>
    <mergeCell ref="I79:J79"/>
    <mergeCell ref="U79:V79"/>
    <mergeCell ref="D77:H77"/>
    <mergeCell ref="I77:J77"/>
    <mergeCell ref="P77:T77"/>
    <mergeCell ref="U77:V77"/>
    <mergeCell ref="D78:H78"/>
    <mergeCell ref="I78:J78"/>
    <mergeCell ref="P78:T78"/>
    <mergeCell ref="U78:V78"/>
    <mergeCell ref="D75:H75"/>
    <mergeCell ref="I75:J75"/>
    <mergeCell ref="P75:T75"/>
    <mergeCell ref="U75:V75"/>
    <mergeCell ref="D76:H76"/>
    <mergeCell ref="I76:J76"/>
    <mergeCell ref="P76:T76"/>
    <mergeCell ref="U76:V76"/>
    <mergeCell ref="D79:H79"/>
    <mergeCell ref="P79:T79"/>
    <mergeCell ref="C93:D93"/>
    <mergeCell ref="E93:J93"/>
    <mergeCell ref="O93:P93"/>
    <mergeCell ref="Q93:V93"/>
    <mergeCell ref="C94:J94"/>
    <mergeCell ref="O94:V94"/>
    <mergeCell ref="I82:J82"/>
    <mergeCell ref="U82:V82"/>
    <mergeCell ref="C84:J84"/>
    <mergeCell ref="O84:V84"/>
    <mergeCell ref="C85:J88"/>
    <mergeCell ref="O85:V88"/>
    <mergeCell ref="D80:F80"/>
    <mergeCell ref="I80:J80"/>
    <mergeCell ref="P80:R80"/>
    <mergeCell ref="U80:V80"/>
    <mergeCell ref="I81:J81"/>
    <mergeCell ref="U81:V81"/>
    <mergeCell ref="C80:C82"/>
    <mergeCell ref="O80:O82"/>
    <mergeCell ref="D81:F81"/>
    <mergeCell ref="P81:R81"/>
    <mergeCell ref="E97:F97"/>
    <mergeCell ref="G97:H97"/>
    <mergeCell ref="I97:J97"/>
    <mergeCell ref="Q97:R97"/>
    <mergeCell ref="S97:T97"/>
    <mergeCell ref="U97:V97"/>
    <mergeCell ref="S95:T95"/>
    <mergeCell ref="U95:V95"/>
    <mergeCell ref="C96:D96"/>
    <mergeCell ref="E96:F96"/>
    <mergeCell ref="G96:H96"/>
    <mergeCell ref="I96:J96"/>
    <mergeCell ref="O96:P96"/>
    <mergeCell ref="Q96:R96"/>
    <mergeCell ref="S96:T96"/>
    <mergeCell ref="U96:V96"/>
    <mergeCell ref="C95:D95"/>
    <mergeCell ref="E95:F95"/>
    <mergeCell ref="G95:H95"/>
    <mergeCell ref="I95:J95"/>
    <mergeCell ref="O95:P95"/>
    <mergeCell ref="Q95:R95"/>
    <mergeCell ref="C102:D104"/>
    <mergeCell ref="E102:F102"/>
    <mergeCell ref="O102:P104"/>
    <mergeCell ref="Q102:R102"/>
    <mergeCell ref="E103:E104"/>
    <mergeCell ref="Q103:Q104"/>
    <mergeCell ref="E100:F100"/>
    <mergeCell ref="G100:J100"/>
    <mergeCell ref="Q100:R100"/>
    <mergeCell ref="S100:V100"/>
    <mergeCell ref="E101:F101"/>
    <mergeCell ref="G101:J101"/>
    <mergeCell ref="Q101:R101"/>
    <mergeCell ref="S101:V101"/>
    <mergeCell ref="C98:D101"/>
    <mergeCell ref="E98:F98"/>
    <mergeCell ref="G98:J98"/>
    <mergeCell ref="O98:P101"/>
    <mergeCell ref="Q98:R98"/>
    <mergeCell ref="S98:V98"/>
    <mergeCell ref="E99:F99"/>
    <mergeCell ref="G99:J99"/>
    <mergeCell ref="Q99:R99"/>
    <mergeCell ref="S99:V99"/>
    <mergeCell ref="D112:H112"/>
    <mergeCell ref="I112:J112"/>
    <mergeCell ref="P112:T112"/>
    <mergeCell ref="U112:V112"/>
    <mergeCell ref="D113:H113"/>
    <mergeCell ref="I113:J113"/>
    <mergeCell ref="P113:T113"/>
    <mergeCell ref="U113:V113"/>
    <mergeCell ref="D111:H111"/>
    <mergeCell ref="I111:J111"/>
    <mergeCell ref="P111:T111"/>
    <mergeCell ref="U111:V111"/>
    <mergeCell ref="C108:D109"/>
    <mergeCell ref="E108:J109"/>
    <mergeCell ref="O108:P109"/>
    <mergeCell ref="Q108:V109"/>
    <mergeCell ref="C105:J105"/>
    <mergeCell ref="O105:V105"/>
    <mergeCell ref="C106:J106"/>
    <mergeCell ref="O106:V106"/>
    <mergeCell ref="C107:J107"/>
    <mergeCell ref="O107:V107"/>
    <mergeCell ref="D118:H118"/>
    <mergeCell ref="I118:J118"/>
    <mergeCell ref="P118:T118"/>
    <mergeCell ref="U118:V118"/>
    <mergeCell ref="D119:H119"/>
    <mergeCell ref="I119:J119"/>
    <mergeCell ref="P119:T119"/>
    <mergeCell ref="U119:V119"/>
    <mergeCell ref="D116:H116"/>
    <mergeCell ref="I116:J116"/>
    <mergeCell ref="P116:T116"/>
    <mergeCell ref="U116:V116"/>
    <mergeCell ref="D117:H117"/>
    <mergeCell ref="I117:J117"/>
    <mergeCell ref="P117:T117"/>
    <mergeCell ref="U117:V117"/>
    <mergeCell ref="D114:H114"/>
    <mergeCell ref="I114:J114"/>
    <mergeCell ref="P114:T114"/>
    <mergeCell ref="U114:V114"/>
    <mergeCell ref="D115:H115"/>
    <mergeCell ref="I115:J115"/>
    <mergeCell ref="P115:T115"/>
    <mergeCell ref="U115:V115"/>
    <mergeCell ref="I124:J124"/>
    <mergeCell ref="U124:V124"/>
    <mergeCell ref="D126:F126"/>
    <mergeCell ref="P126:R126"/>
    <mergeCell ref="D122:H122"/>
    <mergeCell ref="I122:J122"/>
    <mergeCell ref="P122:T122"/>
    <mergeCell ref="U122:V122"/>
    <mergeCell ref="D123:H123"/>
    <mergeCell ref="I123:J123"/>
    <mergeCell ref="P123:T123"/>
    <mergeCell ref="U123:V123"/>
    <mergeCell ref="D120:H120"/>
    <mergeCell ref="I120:J120"/>
    <mergeCell ref="P120:T120"/>
    <mergeCell ref="U120:V120"/>
    <mergeCell ref="D121:H121"/>
    <mergeCell ref="I121:J121"/>
    <mergeCell ref="P121:T121"/>
    <mergeCell ref="U121:V121"/>
    <mergeCell ref="C138:D138"/>
    <mergeCell ref="E138:J138"/>
    <mergeCell ref="O138:P138"/>
    <mergeCell ref="Q138:V138"/>
    <mergeCell ref="C139:J139"/>
    <mergeCell ref="O139:V139"/>
    <mergeCell ref="I127:J127"/>
    <mergeCell ref="U127:V127"/>
    <mergeCell ref="C129:J129"/>
    <mergeCell ref="O129:V129"/>
    <mergeCell ref="C130:J133"/>
    <mergeCell ref="O130:V133"/>
    <mergeCell ref="D125:F125"/>
    <mergeCell ref="I125:J125"/>
    <mergeCell ref="P125:R125"/>
    <mergeCell ref="U125:V125"/>
    <mergeCell ref="I126:J126"/>
    <mergeCell ref="U126:V126"/>
    <mergeCell ref="E142:F142"/>
    <mergeCell ref="G142:H142"/>
    <mergeCell ref="I142:J142"/>
    <mergeCell ref="Q142:R142"/>
    <mergeCell ref="S142:T142"/>
    <mergeCell ref="U142:V142"/>
    <mergeCell ref="S140:T140"/>
    <mergeCell ref="U140:V140"/>
    <mergeCell ref="C141:D141"/>
    <mergeCell ref="E141:F141"/>
    <mergeCell ref="G141:H141"/>
    <mergeCell ref="I141:J141"/>
    <mergeCell ref="O141:P141"/>
    <mergeCell ref="Q141:R141"/>
    <mergeCell ref="S141:T141"/>
    <mergeCell ref="U141:V141"/>
    <mergeCell ref="C140:D140"/>
    <mergeCell ref="E140:F140"/>
    <mergeCell ref="G140:H140"/>
    <mergeCell ref="I140:J140"/>
    <mergeCell ref="O140:P140"/>
    <mergeCell ref="Q140:R140"/>
    <mergeCell ref="E145:F145"/>
    <mergeCell ref="G145:J145"/>
    <mergeCell ref="Q145:R145"/>
    <mergeCell ref="S145:V145"/>
    <mergeCell ref="E146:F146"/>
    <mergeCell ref="G146:J146"/>
    <mergeCell ref="Q146:R146"/>
    <mergeCell ref="S146:V146"/>
    <mergeCell ref="C143:D146"/>
    <mergeCell ref="E143:F143"/>
    <mergeCell ref="G143:J143"/>
    <mergeCell ref="O143:P146"/>
    <mergeCell ref="Q143:R143"/>
    <mergeCell ref="S143:V143"/>
    <mergeCell ref="E144:F144"/>
    <mergeCell ref="G144:J144"/>
    <mergeCell ref="Q144:R144"/>
    <mergeCell ref="S144:V144"/>
    <mergeCell ref="D156:H156"/>
    <mergeCell ref="I156:J156"/>
    <mergeCell ref="P156:T156"/>
    <mergeCell ref="U156:V156"/>
    <mergeCell ref="C153:D154"/>
    <mergeCell ref="E153:J154"/>
    <mergeCell ref="O153:P154"/>
    <mergeCell ref="Q153:V154"/>
    <mergeCell ref="C163:C169"/>
    <mergeCell ref="C150:J150"/>
    <mergeCell ref="O150:V150"/>
    <mergeCell ref="C151:J151"/>
    <mergeCell ref="O151:V151"/>
    <mergeCell ref="C152:J152"/>
    <mergeCell ref="O152:V152"/>
    <mergeCell ref="C147:D149"/>
    <mergeCell ref="E147:F147"/>
    <mergeCell ref="O147:P149"/>
    <mergeCell ref="Q147:R147"/>
    <mergeCell ref="E148:E149"/>
    <mergeCell ref="Q148:Q149"/>
    <mergeCell ref="D161:H161"/>
    <mergeCell ref="I161:J161"/>
    <mergeCell ref="P161:T161"/>
    <mergeCell ref="U161:V161"/>
    <mergeCell ref="D162:H162"/>
    <mergeCell ref="I162:J162"/>
    <mergeCell ref="P162:T162"/>
    <mergeCell ref="U162:V162"/>
    <mergeCell ref="D159:H159"/>
    <mergeCell ref="I159:J159"/>
    <mergeCell ref="P159:T159"/>
    <mergeCell ref="U159:V159"/>
    <mergeCell ref="D160:H160"/>
    <mergeCell ref="I160:J160"/>
    <mergeCell ref="P160:T160"/>
    <mergeCell ref="U160:V160"/>
    <mergeCell ref="D157:H157"/>
    <mergeCell ref="I157:J157"/>
    <mergeCell ref="P157:T157"/>
    <mergeCell ref="U157:V157"/>
    <mergeCell ref="D158:H158"/>
    <mergeCell ref="I158:J158"/>
    <mergeCell ref="P158:T158"/>
    <mergeCell ref="U158:V158"/>
    <mergeCell ref="I169:J169"/>
    <mergeCell ref="U169:V169"/>
    <mergeCell ref="D167:H167"/>
    <mergeCell ref="I167:J167"/>
    <mergeCell ref="P167:T167"/>
    <mergeCell ref="U167:V167"/>
    <mergeCell ref="D168:H168"/>
    <mergeCell ref="I168:J168"/>
    <mergeCell ref="P168:T168"/>
    <mergeCell ref="U168:V168"/>
    <mergeCell ref="O163:O169"/>
    <mergeCell ref="D165:H165"/>
    <mergeCell ref="I165:J165"/>
    <mergeCell ref="P165:T165"/>
    <mergeCell ref="U165:V165"/>
    <mergeCell ref="D166:H166"/>
    <mergeCell ref="I166:J166"/>
    <mergeCell ref="P166:T166"/>
    <mergeCell ref="U166:V166"/>
    <mergeCell ref="D163:H163"/>
    <mergeCell ref="I163:J163"/>
    <mergeCell ref="P163:T163"/>
    <mergeCell ref="U163:V163"/>
    <mergeCell ref="D164:H164"/>
    <mergeCell ref="I164:J164"/>
    <mergeCell ref="P164:T164"/>
    <mergeCell ref="U164:V164"/>
    <mergeCell ref="C183:D183"/>
    <mergeCell ref="E183:J183"/>
    <mergeCell ref="O183:P183"/>
    <mergeCell ref="Q183:V183"/>
    <mergeCell ref="C184:J184"/>
    <mergeCell ref="O184:V184"/>
    <mergeCell ref="I172:J172"/>
    <mergeCell ref="U172:V172"/>
    <mergeCell ref="C174:J174"/>
    <mergeCell ref="O174:V174"/>
    <mergeCell ref="C175:J178"/>
    <mergeCell ref="O175:V178"/>
    <mergeCell ref="D170:F170"/>
    <mergeCell ref="I170:J170"/>
    <mergeCell ref="P170:R170"/>
    <mergeCell ref="U170:V170"/>
    <mergeCell ref="I171:J171"/>
    <mergeCell ref="U171:V171"/>
    <mergeCell ref="S187:T187"/>
    <mergeCell ref="C188:D191"/>
    <mergeCell ref="E188:F188"/>
    <mergeCell ref="G188:J188"/>
    <mergeCell ref="O188:P191"/>
    <mergeCell ref="Q188:R188"/>
    <mergeCell ref="S188:V188"/>
    <mergeCell ref="E189:F189"/>
    <mergeCell ref="G189:J189"/>
    <mergeCell ref="S185:T185"/>
    <mergeCell ref="U185:V185"/>
    <mergeCell ref="C186:D186"/>
    <mergeCell ref="E186:F186"/>
    <mergeCell ref="G186:H186"/>
    <mergeCell ref="I186:J186"/>
    <mergeCell ref="O186:P186"/>
    <mergeCell ref="Q186:R186"/>
    <mergeCell ref="S186:T186"/>
    <mergeCell ref="U186:V186"/>
    <mergeCell ref="C185:D185"/>
    <mergeCell ref="E185:F185"/>
    <mergeCell ref="G185:H185"/>
    <mergeCell ref="I185:J185"/>
    <mergeCell ref="O185:P185"/>
    <mergeCell ref="Q185:R185"/>
    <mergeCell ref="U201:V201"/>
    <mergeCell ref="C198:D199"/>
    <mergeCell ref="E198:J199"/>
    <mergeCell ref="O198:P199"/>
    <mergeCell ref="Q198:V199"/>
    <mergeCell ref="C208:C214"/>
    <mergeCell ref="C195:J195"/>
    <mergeCell ref="O195:V195"/>
    <mergeCell ref="C196:J196"/>
    <mergeCell ref="O196:V196"/>
    <mergeCell ref="C197:J197"/>
    <mergeCell ref="O197:V197"/>
    <mergeCell ref="E191:F191"/>
    <mergeCell ref="G191:J191"/>
    <mergeCell ref="Q191:R191"/>
    <mergeCell ref="S191:V191"/>
    <mergeCell ref="C192:D194"/>
    <mergeCell ref="E192:F192"/>
    <mergeCell ref="O192:P194"/>
    <mergeCell ref="Q192:R192"/>
    <mergeCell ref="E193:E194"/>
    <mergeCell ref="Q193:Q194"/>
    <mergeCell ref="U206:V206"/>
    <mergeCell ref="D207:H207"/>
    <mergeCell ref="I207:J207"/>
    <mergeCell ref="P207:T207"/>
    <mergeCell ref="U207:V207"/>
    <mergeCell ref="D204:H204"/>
    <mergeCell ref="I204:J204"/>
    <mergeCell ref="P204:T204"/>
    <mergeCell ref="U204:V204"/>
    <mergeCell ref="D205:H205"/>
    <mergeCell ref="D203:H203"/>
    <mergeCell ref="I203:J203"/>
    <mergeCell ref="P203:T203"/>
    <mergeCell ref="U203:V203"/>
    <mergeCell ref="U214:V214"/>
    <mergeCell ref="D212:H212"/>
    <mergeCell ref="I212:J212"/>
    <mergeCell ref="P212:T212"/>
    <mergeCell ref="U212:V212"/>
    <mergeCell ref="D213:H213"/>
    <mergeCell ref="I213:J213"/>
    <mergeCell ref="P213:T213"/>
    <mergeCell ref="U213:V213"/>
    <mergeCell ref="O208:O214"/>
    <mergeCell ref="D210:H210"/>
    <mergeCell ref="I210:J210"/>
    <mergeCell ref="P210:T210"/>
    <mergeCell ref="U210:V210"/>
    <mergeCell ref="D211:H211"/>
    <mergeCell ref="I211:J211"/>
    <mergeCell ref="P211:T211"/>
    <mergeCell ref="U211:V211"/>
    <mergeCell ref="D208:H208"/>
    <mergeCell ref="I208:J208"/>
    <mergeCell ref="P208:T208"/>
    <mergeCell ref="C228:D228"/>
    <mergeCell ref="E228:J228"/>
    <mergeCell ref="O228:P228"/>
    <mergeCell ref="Q228:V228"/>
    <mergeCell ref="C229:J229"/>
    <mergeCell ref="O229:V229"/>
    <mergeCell ref="I217:J217"/>
    <mergeCell ref="U217:V217"/>
    <mergeCell ref="C219:J219"/>
    <mergeCell ref="O219:V219"/>
    <mergeCell ref="C220:J223"/>
    <mergeCell ref="O220:V223"/>
    <mergeCell ref="D215:F215"/>
    <mergeCell ref="I215:J215"/>
    <mergeCell ref="P215:R215"/>
    <mergeCell ref="U215:V215"/>
    <mergeCell ref="I216:J216"/>
    <mergeCell ref="U216:V216"/>
    <mergeCell ref="Q234:R234"/>
    <mergeCell ref="S234:V234"/>
    <mergeCell ref="E235:F235"/>
    <mergeCell ref="G235:J235"/>
    <mergeCell ref="Q235:R235"/>
    <mergeCell ref="S235:V235"/>
    <mergeCell ref="G232:H232"/>
    <mergeCell ref="S232:T232"/>
    <mergeCell ref="C233:D236"/>
    <mergeCell ref="E233:F233"/>
    <mergeCell ref="G233:J233"/>
    <mergeCell ref="O233:P236"/>
    <mergeCell ref="Q233:R233"/>
    <mergeCell ref="S233:V233"/>
    <mergeCell ref="E234:F234"/>
    <mergeCell ref="G234:J234"/>
    <mergeCell ref="S230:T230"/>
    <mergeCell ref="U230:V230"/>
    <mergeCell ref="C231:D231"/>
    <mergeCell ref="E231:F231"/>
    <mergeCell ref="G231:H231"/>
    <mergeCell ref="I231:J231"/>
    <mergeCell ref="O231:P231"/>
    <mergeCell ref="Q231:R231"/>
    <mergeCell ref="S231:T231"/>
    <mergeCell ref="U231:V231"/>
    <mergeCell ref="C230:D230"/>
    <mergeCell ref="E230:F230"/>
    <mergeCell ref="G230:H230"/>
    <mergeCell ref="I230:J230"/>
    <mergeCell ref="O230:P230"/>
    <mergeCell ref="Q230:R230"/>
    <mergeCell ref="D246:H246"/>
    <mergeCell ref="I246:J246"/>
    <mergeCell ref="P246:T246"/>
    <mergeCell ref="U246:V246"/>
    <mergeCell ref="C243:D244"/>
    <mergeCell ref="E243:J244"/>
    <mergeCell ref="O243:P244"/>
    <mergeCell ref="Q243:V244"/>
    <mergeCell ref="C253:C259"/>
    <mergeCell ref="C240:J240"/>
    <mergeCell ref="O240:V240"/>
    <mergeCell ref="C241:J241"/>
    <mergeCell ref="O241:V241"/>
    <mergeCell ref="C242:J242"/>
    <mergeCell ref="O242:V242"/>
    <mergeCell ref="E236:F236"/>
    <mergeCell ref="G236:J236"/>
    <mergeCell ref="Q236:R236"/>
    <mergeCell ref="S236:V236"/>
    <mergeCell ref="C237:D239"/>
    <mergeCell ref="E237:F237"/>
    <mergeCell ref="O237:P239"/>
    <mergeCell ref="Q237:R237"/>
    <mergeCell ref="E238:E239"/>
    <mergeCell ref="Q238:Q239"/>
    <mergeCell ref="D251:H251"/>
    <mergeCell ref="I251:J251"/>
    <mergeCell ref="P251:T251"/>
    <mergeCell ref="U251:V251"/>
    <mergeCell ref="D252:H252"/>
    <mergeCell ref="I252:J252"/>
    <mergeCell ref="P252:T252"/>
    <mergeCell ref="U252:V252"/>
    <mergeCell ref="D249:H249"/>
    <mergeCell ref="I249:J249"/>
    <mergeCell ref="P249:T249"/>
    <mergeCell ref="U249:V249"/>
    <mergeCell ref="D250:H250"/>
    <mergeCell ref="I250:J250"/>
    <mergeCell ref="P250:T250"/>
    <mergeCell ref="U250:V250"/>
    <mergeCell ref="D247:H247"/>
    <mergeCell ref="I247:J247"/>
    <mergeCell ref="P247:T247"/>
    <mergeCell ref="U247:V247"/>
    <mergeCell ref="D248:H248"/>
    <mergeCell ref="I248:J248"/>
    <mergeCell ref="P248:T248"/>
    <mergeCell ref="U248:V248"/>
    <mergeCell ref="I259:J259"/>
    <mergeCell ref="U259:V259"/>
    <mergeCell ref="D257:H257"/>
    <mergeCell ref="I257:J257"/>
    <mergeCell ref="P257:T257"/>
    <mergeCell ref="U257:V257"/>
    <mergeCell ref="D258:H258"/>
    <mergeCell ref="I258:J258"/>
    <mergeCell ref="P258:T258"/>
    <mergeCell ref="U258:V258"/>
    <mergeCell ref="O253:O259"/>
    <mergeCell ref="D255:H255"/>
    <mergeCell ref="I255:J255"/>
    <mergeCell ref="P255:T255"/>
    <mergeCell ref="U255:V255"/>
    <mergeCell ref="D256:H256"/>
    <mergeCell ref="I256:J256"/>
    <mergeCell ref="P256:T256"/>
    <mergeCell ref="U256:V256"/>
    <mergeCell ref="D253:H253"/>
    <mergeCell ref="I253:J253"/>
    <mergeCell ref="P253:T253"/>
    <mergeCell ref="U253:V253"/>
    <mergeCell ref="D254:H254"/>
    <mergeCell ref="I254:J254"/>
    <mergeCell ref="P254:T254"/>
    <mergeCell ref="U254:V254"/>
    <mergeCell ref="C273:D273"/>
    <mergeCell ref="E273:J273"/>
    <mergeCell ref="O273:P273"/>
    <mergeCell ref="Q273:V273"/>
    <mergeCell ref="C274:J274"/>
    <mergeCell ref="O274:V274"/>
    <mergeCell ref="I262:J262"/>
    <mergeCell ref="U262:V262"/>
    <mergeCell ref="C264:J264"/>
    <mergeCell ref="O264:V264"/>
    <mergeCell ref="C265:J268"/>
    <mergeCell ref="O265:V268"/>
    <mergeCell ref="D260:F260"/>
    <mergeCell ref="I260:J260"/>
    <mergeCell ref="P260:R260"/>
    <mergeCell ref="U260:V260"/>
    <mergeCell ref="I261:J261"/>
    <mergeCell ref="U261:V261"/>
    <mergeCell ref="Q279:R279"/>
    <mergeCell ref="S279:V279"/>
    <mergeCell ref="E280:F280"/>
    <mergeCell ref="G280:J280"/>
    <mergeCell ref="Q280:R280"/>
    <mergeCell ref="S280:V280"/>
    <mergeCell ref="G277:H277"/>
    <mergeCell ref="S277:T277"/>
    <mergeCell ref="C278:D281"/>
    <mergeCell ref="E278:F278"/>
    <mergeCell ref="G278:J278"/>
    <mergeCell ref="O278:P281"/>
    <mergeCell ref="Q278:R278"/>
    <mergeCell ref="S278:V278"/>
    <mergeCell ref="E279:F279"/>
    <mergeCell ref="G279:J279"/>
    <mergeCell ref="S275:T275"/>
    <mergeCell ref="U275:V275"/>
    <mergeCell ref="C276:D276"/>
    <mergeCell ref="E276:F276"/>
    <mergeCell ref="G276:H276"/>
    <mergeCell ref="I276:J276"/>
    <mergeCell ref="O276:P276"/>
    <mergeCell ref="Q276:R276"/>
    <mergeCell ref="S276:T276"/>
    <mergeCell ref="U276:V276"/>
    <mergeCell ref="C275:D275"/>
    <mergeCell ref="E275:F275"/>
    <mergeCell ref="G275:H275"/>
    <mergeCell ref="I275:J275"/>
    <mergeCell ref="O275:P275"/>
    <mergeCell ref="Q275:R275"/>
    <mergeCell ref="D291:H291"/>
    <mergeCell ref="I291:J291"/>
    <mergeCell ref="P291:T291"/>
    <mergeCell ref="U291:V291"/>
    <mergeCell ref="C288:D289"/>
    <mergeCell ref="E288:J289"/>
    <mergeCell ref="O288:P289"/>
    <mergeCell ref="Q288:V289"/>
    <mergeCell ref="C298:C304"/>
    <mergeCell ref="C285:J285"/>
    <mergeCell ref="O285:V285"/>
    <mergeCell ref="C286:J286"/>
    <mergeCell ref="O286:V286"/>
    <mergeCell ref="C287:J287"/>
    <mergeCell ref="O287:V287"/>
    <mergeCell ref="E281:F281"/>
    <mergeCell ref="G281:J281"/>
    <mergeCell ref="Q281:R281"/>
    <mergeCell ref="S281:V281"/>
    <mergeCell ref="C282:D284"/>
    <mergeCell ref="E282:F282"/>
    <mergeCell ref="O282:P284"/>
    <mergeCell ref="Q282:R282"/>
    <mergeCell ref="E283:E284"/>
    <mergeCell ref="Q283:Q284"/>
    <mergeCell ref="D296:H296"/>
    <mergeCell ref="I296:J296"/>
    <mergeCell ref="P296:T296"/>
    <mergeCell ref="U296:V296"/>
    <mergeCell ref="D297:H297"/>
    <mergeCell ref="I297:J297"/>
    <mergeCell ref="P297:T297"/>
    <mergeCell ref="U297:V297"/>
    <mergeCell ref="D294:H294"/>
    <mergeCell ref="I294:J294"/>
    <mergeCell ref="P294:T294"/>
    <mergeCell ref="U294:V294"/>
    <mergeCell ref="D295:H295"/>
    <mergeCell ref="I295:J295"/>
    <mergeCell ref="P295:T295"/>
    <mergeCell ref="U295:V295"/>
    <mergeCell ref="D292:H292"/>
    <mergeCell ref="I292:J292"/>
    <mergeCell ref="P292:T292"/>
    <mergeCell ref="U292:V292"/>
    <mergeCell ref="D293:H293"/>
    <mergeCell ref="I293:J293"/>
    <mergeCell ref="P293:T293"/>
    <mergeCell ref="U293:V293"/>
    <mergeCell ref="I304:J304"/>
    <mergeCell ref="U304:V304"/>
    <mergeCell ref="D302:H302"/>
    <mergeCell ref="I302:J302"/>
    <mergeCell ref="P302:T302"/>
    <mergeCell ref="U302:V302"/>
    <mergeCell ref="D303:H303"/>
    <mergeCell ref="I303:J303"/>
    <mergeCell ref="P303:T303"/>
    <mergeCell ref="U303:V303"/>
    <mergeCell ref="O298:O304"/>
    <mergeCell ref="D300:H300"/>
    <mergeCell ref="I300:J300"/>
    <mergeCell ref="P300:T300"/>
    <mergeCell ref="U300:V300"/>
    <mergeCell ref="D301:H301"/>
    <mergeCell ref="I301:J301"/>
    <mergeCell ref="P301:T301"/>
    <mergeCell ref="U301:V301"/>
    <mergeCell ref="D298:H298"/>
    <mergeCell ref="I298:J298"/>
    <mergeCell ref="P298:T298"/>
    <mergeCell ref="U298:V298"/>
    <mergeCell ref="D299:H299"/>
    <mergeCell ref="I299:J299"/>
    <mergeCell ref="P299:T299"/>
    <mergeCell ref="U299:V299"/>
    <mergeCell ref="C318:D318"/>
    <mergeCell ref="E318:J318"/>
    <mergeCell ref="O318:P318"/>
    <mergeCell ref="Q318:V318"/>
    <mergeCell ref="C319:J319"/>
    <mergeCell ref="O319:V319"/>
    <mergeCell ref="I307:J307"/>
    <mergeCell ref="U307:V307"/>
    <mergeCell ref="C309:J309"/>
    <mergeCell ref="O309:V309"/>
    <mergeCell ref="C310:J313"/>
    <mergeCell ref="O310:V313"/>
    <mergeCell ref="D305:F305"/>
    <mergeCell ref="I305:J305"/>
    <mergeCell ref="P305:R305"/>
    <mergeCell ref="U305:V305"/>
    <mergeCell ref="I306:J306"/>
    <mergeCell ref="U306:V306"/>
    <mergeCell ref="Q324:R324"/>
    <mergeCell ref="S324:V324"/>
    <mergeCell ref="E325:F325"/>
    <mergeCell ref="G325:J325"/>
    <mergeCell ref="Q325:R325"/>
    <mergeCell ref="S325:V325"/>
    <mergeCell ref="G322:H322"/>
    <mergeCell ref="S322:T322"/>
    <mergeCell ref="C323:D326"/>
    <mergeCell ref="E323:F323"/>
    <mergeCell ref="G323:J323"/>
    <mergeCell ref="O323:P326"/>
    <mergeCell ref="Q323:R323"/>
    <mergeCell ref="S323:V323"/>
    <mergeCell ref="E324:F324"/>
    <mergeCell ref="G324:J324"/>
    <mergeCell ref="S320:T320"/>
    <mergeCell ref="U320:V320"/>
    <mergeCell ref="C321:D321"/>
    <mergeCell ref="E321:F321"/>
    <mergeCell ref="G321:H321"/>
    <mergeCell ref="I321:J321"/>
    <mergeCell ref="O321:P321"/>
    <mergeCell ref="Q321:R321"/>
    <mergeCell ref="S321:T321"/>
    <mergeCell ref="U321:V321"/>
    <mergeCell ref="C320:D320"/>
    <mergeCell ref="E320:F320"/>
    <mergeCell ref="G320:H320"/>
    <mergeCell ref="I320:J320"/>
    <mergeCell ref="O320:P320"/>
    <mergeCell ref="Q320:R320"/>
    <mergeCell ref="D336:H336"/>
    <mergeCell ref="I336:J336"/>
    <mergeCell ref="P336:T336"/>
    <mergeCell ref="U336:V336"/>
    <mergeCell ref="C333:D334"/>
    <mergeCell ref="E333:J334"/>
    <mergeCell ref="O333:P334"/>
    <mergeCell ref="Q333:V334"/>
    <mergeCell ref="C343:C349"/>
    <mergeCell ref="C330:J330"/>
    <mergeCell ref="O330:V330"/>
    <mergeCell ref="C331:J331"/>
    <mergeCell ref="O331:V331"/>
    <mergeCell ref="C332:J332"/>
    <mergeCell ref="O332:V332"/>
    <mergeCell ref="E326:F326"/>
    <mergeCell ref="G326:J326"/>
    <mergeCell ref="Q326:R326"/>
    <mergeCell ref="S326:V326"/>
    <mergeCell ref="C327:D329"/>
    <mergeCell ref="E327:F327"/>
    <mergeCell ref="O327:P329"/>
    <mergeCell ref="Q327:R327"/>
    <mergeCell ref="E328:E329"/>
    <mergeCell ref="Q328:Q329"/>
    <mergeCell ref="D341:H341"/>
    <mergeCell ref="I341:J341"/>
    <mergeCell ref="P341:T341"/>
    <mergeCell ref="U341:V341"/>
    <mergeCell ref="D342:H342"/>
    <mergeCell ref="I342:J342"/>
    <mergeCell ref="P342:T342"/>
    <mergeCell ref="U342:V342"/>
    <mergeCell ref="D339:H339"/>
    <mergeCell ref="I339:J339"/>
    <mergeCell ref="P339:T339"/>
    <mergeCell ref="U339:V339"/>
    <mergeCell ref="D340:H340"/>
    <mergeCell ref="I340:J340"/>
    <mergeCell ref="P340:T340"/>
    <mergeCell ref="U340:V340"/>
    <mergeCell ref="D337:H337"/>
    <mergeCell ref="I337:J337"/>
    <mergeCell ref="P337:T337"/>
    <mergeCell ref="U337:V337"/>
    <mergeCell ref="D338:H338"/>
    <mergeCell ref="I338:J338"/>
    <mergeCell ref="P338:T338"/>
    <mergeCell ref="U338:V338"/>
    <mergeCell ref="I349:J349"/>
    <mergeCell ref="U349:V349"/>
    <mergeCell ref="D347:H347"/>
    <mergeCell ref="I347:J347"/>
    <mergeCell ref="P347:T347"/>
    <mergeCell ref="U347:V347"/>
    <mergeCell ref="D348:H348"/>
    <mergeCell ref="I348:J348"/>
    <mergeCell ref="P348:T348"/>
    <mergeCell ref="U348:V348"/>
    <mergeCell ref="O343:O349"/>
    <mergeCell ref="D345:H345"/>
    <mergeCell ref="I345:J345"/>
    <mergeCell ref="P345:T345"/>
    <mergeCell ref="U345:V345"/>
    <mergeCell ref="D346:H346"/>
    <mergeCell ref="I346:J346"/>
    <mergeCell ref="P346:T346"/>
    <mergeCell ref="U346:V346"/>
    <mergeCell ref="D343:H343"/>
    <mergeCell ref="I343:J343"/>
    <mergeCell ref="P343:T343"/>
    <mergeCell ref="U343:V343"/>
    <mergeCell ref="D344:H344"/>
    <mergeCell ref="I344:J344"/>
    <mergeCell ref="P344:T344"/>
    <mergeCell ref="U344:V344"/>
    <mergeCell ref="C363:D363"/>
    <mergeCell ref="E363:J363"/>
    <mergeCell ref="O363:P363"/>
    <mergeCell ref="Q363:V363"/>
    <mergeCell ref="C364:J364"/>
    <mergeCell ref="O364:V364"/>
    <mergeCell ref="I352:J352"/>
    <mergeCell ref="U352:V352"/>
    <mergeCell ref="C354:J354"/>
    <mergeCell ref="O354:V354"/>
    <mergeCell ref="C355:J358"/>
    <mergeCell ref="O355:V358"/>
    <mergeCell ref="D350:F350"/>
    <mergeCell ref="I350:J350"/>
    <mergeCell ref="P350:R350"/>
    <mergeCell ref="U350:V350"/>
    <mergeCell ref="I351:J351"/>
    <mergeCell ref="U351:V351"/>
    <mergeCell ref="Q369:R369"/>
    <mergeCell ref="S369:V369"/>
    <mergeCell ref="E370:F370"/>
    <mergeCell ref="G370:J370"/>
    <mergeCell ref="Q370:R370"/>
    <mergeCell ref="S370:V370"/>
    <mergeCell ref="G367:H367"/>
    <mergeCell ref="S367:T367"/>
    <mergeCell ref="C368:D371"/>
    <mergeCell ref="E368:F368"/>
    <mergeCell ref="G368:J368"/>
    <mergeCell ref="O368:P371"/>
    <mergeCell ref="Q368:R368"/>
    <mergeCell ref="S368:V368"/>
    <mergeCell ref="E369:F369"/>
    <mergeCell ref="G369:J369"/>
    <mergeCell ref="S365:T365"/>
    <mergeCell ref="U365:V365"/>
    <mergeCell ref="C366:D366"/>
    <mergeCell ref="E366:F366"/>
    <mergeCell ref="G366:H366"/>
    <mergeCell ref="I366:J366"/>
    <mergeCell ref="O366:P366"/>
    <mergeCell ref="Q366:R366"/>
    <mergeCell ref="S366:T366"/>
    <mergeCell ref="U366:V366"/>
    <mergeCell ref="C365:D365"/>
    <mergeCell ref="E365:F365"/>
    <mergeCell ref="G365:H365"/>
    <mergeCell ref="I365:J365"/>
    <mergeCell ref="O365:P365"/>
    <mergeCell ref="Q365:R365"/>
    <mergeCell ref="C378:D379"/>
    <mergeCell ref="E378:J379"/>
    <mergeCell ref="O378:P379"/>
    <mergeCell ref="Q378:V379"/>
    <mergeCell ref="P394:T394"/>
    <mergeCell ref="C381:C387"/>
    <mergeCell ref="C388:C394"/>
    <mergeCell ref="C375:J375"/>
    <mergeCell ref="O375:V375"/>
    <mergeCell ref="C376:J376"/>
    <mergeCell ref="O376:V376"/>
    <mergeCell ref="C377:J377"/>
    <mergeCell ref="O377:V377"/>
    <mergeCell ref="E371:F371"/>
    <mergeCell ref="G371:J371"/>
    <mergeCell ref="Q371:R371"/>
    <mergeCell ref="S371:V371"/>
    <mergeCell ref="C372:D374"/>
    <mergeCell ref="E372:F372"/>
    <mergeCell ref="O372:P374"/>
    <mergeCell ref="Q372:R372"/>
    <mergeCell ref="E373:E374"/>
    <mergeCell ref="Q373:Q374"/>
    <mergeCell ref="D386:H386"/>
    <mergeCell ref="I386:J386"/>
    <mergeCell ref="P386:T386"/>
    <mergeCell ref="U386:V386"/>
    <mergeCell ref="D387:H387"/>
    <mergeCell ref="I387:J387"/>
    <mergeCell ref="P387:T387"/>
    <mergeCell ref="U387:V387"/>
    <mergeCell ref="D384:H384"/>
    <mergeCell ref="I384:J384"/>
    <mergeCell ref="P384:T384"/>
    <mergeCell ref="U384:V384"/>
    <mergeCell ref="D385:H385"/>
    <mergeCell ref="I385:J385"/>
    <mergeCell ref="P385:T385"/>
    <mergeCell ref="U385:V385"/>
    <mergeCell ref="O381:O387"/>
    <mergeCell ref="D382:H382"/>
    <mergeCell ref="I382:J382"/>
    <mergeCell ref="P382:T382"/>
    <mergeCell ref="U382:V382"/>
    <mergeCell ref="D383:H383"/>
    <mergeCell ref="I383:J383"/>
    <mergeCell ref="P383:T383"/>
    <mergeCell ref="U383:V383"/>
    <mergeCell ref="D381:H381"/>
    <mergeCell ref="I381:J381"/>
    <mergeCell ref="P381:T381"/>
    <mergeCell ref="U381:V381"/>
    <mergeCell ref="I394:J394"/>
    <mergeCell ref="U394:V394"/>
    <mergeCell ref="D392:H392"/>
    <mergeCell ref="I392:J392"/>
    <mergeCell ref="P392:T392"/>
    <mergeCell ref="U392:V392"/>
    <mergeCell ref="D393:H393"/>
    <mergeCell ref="I393:J393"/>
    <mergeCell ref="P393:T393"/>
    <mergeCell ref="U393:V393"/>
    <mergeCell ref="D394:H394"/>
    <mergeCell ref="D390:H390"/>
    <mergeCell ref="I390:J390"/>
    <mergeCell ref="P390:T390"/>
    <mergeCell ref="U390:V390"/>
    <mergeCell ref="D391:H391"/>
    <mergeCell ref="I391:J391"/>
    <mergeCell ref="P391:T391"/>
    <mergeCell ref="U391:V391"/>
    <mergeCell ref="O388:O394"/>
    <mergeCell ref="D388:H388"/>
    <mergeCell ref="I388:J388"/>
    <mergeCell ref="P388:T388"/>
    <mergeCell ref="U388:V388"/>
    <mergeCell ref="D389:H389"/>
    <mergeCell ref="I389:J389"/>
    <mergeCell ref="P389:T389"/>
    <mergeCell ref="U389:V389"/>
    <mergeCell ref="C408:D408"/>
    <mergeCell ref="E408:J408"/>
    <mergeCell ref="O408:P408"/>
    <mergeCell ref="Q408:V408"/>
    <mergeCell ref="C409:J409"/>
    <mergeCell ref="O409:V409"/>
    <mergeCell ref="I397:J397"/>
    <mergeCell ref="U397:V397"/>
    <mergeCell ref="C399:J399"/>
    <mergeCell ref="O399:V399"/>
    <mergeCell ref="C400:J403"/>
    <mergeCell ref="O400:V403"/>
    <mergeCell ref="C395:C397"/>
    <mergeCell ref="O395:O397"/>
    <mergeCell ref="D396:F396"/>
    <mergeCell ref="P396:R396"/>
    <mergeCell ref="D395:F395"/>
    <mergeCell ref="I395:J395"/>
    <mergeCell ref="P395:R395"/>
    <mergeCell ref="U395:V395"/>
    <mergeCell ref="I396:J396"/>
    <mergeCell ref="U396:V396"/>
    <mergeCell ref="Q414:R414"/>
    <mergeCell ref="S414:V414"/>
    <mergeCell ref="E415:F415"/>
    <mergeCell ref="G415:J415"/>
    <mergeCell ref="Q415:R415"/>
    <mergeCell ref="S415:V415"/>
    <mergeCell ref="G412:H412"/>
    <mergeCell ref="S412:T412"/>
    <mergeCell ref="C413:D416"/>
    <mergeCell ref="E413:F413"/>
    <mergeCell ref="G413:J413"/>
    <mergeCell ref="O413:P416"/>
    <mergeCell ref="Q413:R413"/>
    <mergeCell ref="S413:V413"/>
    <mergeCell ref="E414:F414"/>
    <mergeCell ref="G414:J414"/>
    <mergeCell ref="S410:T410"/>
    <mergeCell ref="U410:V410"/>
    <mergeCell ref="C411:D411"/>
    <mergeCell ref="E411:F411"/>
    <mergeCell ref="G411:H411"/>
    <mergeCell ref="I411:J411"/>
    <mergeCell ref="O411:P411"/>
    <mergeCell ref="Q411:R411"/>
    <mergeCell ref="S411:T411"/>
    <mergeCell ref="U411:V411"/>
    <mergeCell ref="C410:D410"/>
    <mergeCell ref="E410:F410"/>
    <mergeCell ref="G410:H410"/>
    <mergeCell ref="I410:J410"/>
    <mergeCell ref="O410:P410"/>
    <mergeCell ref="Q410:R410"/>
    <mergeCell ref="C423:D424"/>
    <mergeCell ref="E423:J424"/>
    <mergeCell ref="O423:P424"/>
    <mergeCell ref="Q423:V424"/>
    <mergeCell ref="P439:T439"/>
    <mergeCell ref="C426:C432"/>
    <mergeCell ref="C433:C439"/>
    <mergeCell ref="C420:J420"/>
    <mergeCell ref="O420:V420"/>
    <mergeCell ref="C421:J421"/>
    <mergeCell ref="O421:V421"/>
    <mergeCell ref="C422:J422"/>
    <mergeCell ref="O422:V422"/>
    <mergeCell ref="E416:F416"/>
    <mergeCell ref="G416:J416"/>
    <mergeCell ref="Q416:R416"/>
    <mergeCell ref="S416:V416"/>
    <mergeCell ref="C417:D419"/>
    <mergeCell ref="E417:F417"/>
    <mergeCell ref="O417:P419"/>
    <mergeCell ref="Q417:R417"/>
    <mergeCell ref="E418:E419"/>
    <mergeCell ref="Q418:Q419"/>
    <mergeCell ref="D431:H431"/>
    <mergeCell ref="I431:J431"/>
    <mergeCell ref="P431:T431"/>
    <mergeCell ref="U431:V431"/>
    <mergeCell ref="D432:H432"/>
    <mergeCell ref="I432:J432"/>
    <mergeCell ref="P432:T432"/>
    <mergeCell ref="U432:V432"/>
    <mergeCell ref="D429:H429"/>
    <mergeCell ref="I429:J429"/>
    <mergeCell ref="P429:T429"/>
    <mergeCell ref="U429:V429"/>
    <mergeCell ref="D430:H430"/>
    <mergeCell ref="I430:J430"/>
    <mergeCell ref="P430:T430"/>
    <mergeCell ref="U430:V430"/>
    <mergeCell ref="O426:O432"/>
    <mergeCell ref="D427:H427"/>
    <mergeCell ref="I427:J427"/>
    <mergeCell ref="P427:T427"/>
    <mergeCell ref="U427:V427"/>
    <mergeCell ref="D428:H428"/>
    <mergeCell ref="I428:J428"/>
    <mergeCell ref="P428:T428"/>
    <mergeCell ref="U428:V428"/>
    <mergeCell ref="D426:H426"/>
    <mergeCell ref="I426:J426"/>
    <mergeCell ref="P426:T426"/>
    <mergeCell ref="U426:V426"/>
    <mergeCell ref="I439:J439"/>
    <mergeCell ref="U439:V439"/>
    <mergeCell ref="D437:H437"/>
    <mergeCell ref="I437:J437"/>
    <mergeCell ref="P437:T437"/>
    <mergeCell ref="U437:V437"/>
    <mergeCell ref="D438:H438"/>
    <mergeCell ref="I438:J438"/>
    <mergeCell ref="P438:T438"/>
    <mergeCell ref="U438:V438"/>
    <mergeCell ref="D439:H439"/>
    <mergeCell ref="D435:H435"/>
    <mergeCell ref="I435:J435"/>
    <mergeCell ref="P435:T435"/>
    <mergeCell ref="U435:V435"/>
    <mergeCell ref="D436:H436"/>
    <mergeCell ref="I436:J436"/>
    <mergeCell ref="P436:T436"/>
    <mergeCell ref="U436:V436"/>
    <mergeCell ref="O433:O439"/>
    <mergeCell ref="D433:H433"/>
    <mergeCell ref="I433:J433"/>
    <mergeCell ref="P433:T433"/>
    <mergeCell ref="U433:V433"/>
    <mergeCell ref="D434:H434"/>
    <mergeCell ref="I434:J434"/>
    <mergeCell ref="P434:T434"/>
    <mergeCell ref="U434:V434"/>
    <mergeCell ref="C453:D453"/>
    <mergeCell ref="E453:J453"/>
    <mergeCell ref="O453:P453"/>
    <mergeCell ref="Q453:V453"/>
    <mergeCell ref="C454:J454"/>
    <mergeCell ref="O454:V454"/>
    <mergeCell ref="I442:J442"/>
    <mergeCell ref="U442:V442"/>
    <mergeCell ref="C444:J444"/>
    <mergeCell ref="O444:V444"/>
    <mergeCell ref="C445:J448"/>
    <mergeCell ref="O445:V448"/>
    <mergeCell ref="C440:C442"/>
    <mergeCell ref="O440:O442"/>
    <mergeCell ref="D441:F441"/>
    <mergeCell ref="P441:R441"/>
    <mergeCell ref="D440:F440"/>
    <mergeCell ref="I440:J440"/>
    <mergeCell ref="P440:R440"/>
    <mergeCell ref="U440:V440"/>
    <mergeCell ref="I441:J441"/>
    <mergeCell ref="U441:V441"/>
    <mergeCell ref="Q459:R459"/>
    <mergeCell ref="S459:V459"/>
    <mergeCell ref="E460:F460"/>
    <mergeCell ref="G460:J460"/>
    <mergeCell ref="Q460:R460"/>
    <mergeCell ref="S460:V460"/>
    <mergeCell ref="G457:H457"/>
    <mergeCell ref="S457:T457"/>
    <mergeCell ref="C458:D461"/>
    <mergeCell ref="E458:F458"/>
    <mergeCell ref="G458:J458"/>
    <mergeCell ref="O458:P461"/>
    <mergeCell ref="Q458:R458"/>
    <mergeCell ref="S458:V458"/>
    <mergeCell ref="E459:F459"/>
    <mergeCell ref="G459:J459"/>
    <mergeCell ref="S455:T455"/>
    <mergeCell ref="U455:V455"/>
    <mergeCell ref="C456:D456"/>
    <mergeCell ref="E456:F456"/>
    <mergeCell ref="G456:H456"/>
    <mergeCell ref="I456:J456"/>
    <mergeCell ref="O456:P456"/>
    <mergeCell ref="Q456:R456"/>
    <mergeCell ref="S456:T456"/>
    <mergeCell ref="U456:V456"/>
    <mergeCell ref="C455:D455"/>
    <mergeCell ref="E455:F455"/>
    <mergeCell ref="G455:H455"/>
    <mergeCell ref="I455:J455"/>
    <mergeCell ref="O455:P455"/>
    <mergeCell ref="Q455:R455"/>
    <mergeCell ref="C468:D469"/>
    <mergeCell ref="E468:J469"/>
    <mergeCell ref="O468:P469"/>
    <mergeCell ref="Q468:V469"/>
    <mergeCell ref="P484:T484"/>
    <mergeCell ref="C471:C477"/>
    <mergeCell ref="C478:C484"/>
    <mergeCell ref="C465:J465"/>
    <mergeCell ref="O465:V465"/>
    <mergeCell ref="C466:J466"/>
    <mergeCell ref="O466:V466"/>
    <mergeCell ref="C467:J467"/>
    <mergeCell ref="O467:V467"/>
    <mergeCell ref="E461:F461"/>
    <mergeCell ref="G461:J461"/>
    <mergeCell ref="Q461:R461"/>
    <mergeCell ref="S461:V461"/>
    <mergeCell ref="C462:D464"/>
    <mergeCell ref="E462:F462"/>
    <mergeCell ref="O462:P464"/>
    <mergeCell ref="Q462:R462"/>
    <mergeCell ref="E463:E464"/>
    <mergeCell ref="Q463:Q464"/>
    <mergeCell ref="D476:H476"/>
    <mergeCell ref="I476:J476"/>
    <mergeCell ref="P476:T476"/>
    <mergeCell ref="U476:V476"/>
    <mergeCell ref="D477:H477"/>
    <mergeCell ref="I477:J477"/>
    <mergeCell ref="P477:T477"/>
    <mergeCell ref="U477:V477"/>
    <mergeCell ref="D474:H474"/>
    <mergeCell ref="I474:J474"/>
    <mergeCell ref="P474:T474"/>
    <mergeCell ref="U474:V474"/>
    <mergeCell ref="D475:H475"/>
    <mergeCell ref="I475:J475"/>
    <mergeCell ref="P475:T475"/>
    <mergeCell ref="U475:V475"/>
    <mergeCell ref="O471:O477"/>
    <mergeCell ref="D472:H472"/>
    <mergeCell ref="I472:J472"/>
    <mergeCell ref="P472:T472"/>
    <mergeCell ref="U472:V472"/>
    <mergeCell ref="D473:H473"/>
    <mergeCell ref="I473:J473"/>
    <mergeCell ref="P473:T473"/>
    <mergeCell ref="U473:V473"/>
    <mergeCell ref="D471:H471"/>
    <mergeCell ref="I471:J471"/>
    <mergeCell ref="P471:T471"/>
    <mergeCell ref="U471:V471"/>
    <mergeCell ref="I484:J484"/>
    <mergeCell ref="U484:V484"/>
    <mergeCell ref="D482:H482"/>
    <mergeCell ref="I482:J482"/>
    <mergeCell ref="P482:T482"/>
    <mergeCell ref="U482:V482"/>
    <mergeCell ref="D483:H483"/>
    <mergeCell ref="I483:J483"/>
    <mergeCell ref="P483:T483"/>
    <mergeCell ref="U483:V483"/>
    <mergeCell ref="D484:H484"/>
    <mergeCell ref="D480:H480"/>
    <mergeCell ref="I480:J480"/>
    <mergeCell ref="P480:T480"/>
    <mergeCell ref="U480:V480"/>
    <mergeCell ref="D481:H481"/>
    <mergeCell ref="I481:J481"/>
    <mergeCell ref="P481:T481"/>
    <mergeCell ref="U481:V481"/>
    <mergeCell ref="O478:O484"/>
    <mergeCell ref="D478:H478"/>
    <mergeCell ref="I478:J478"/>
    <mergeCell ref="P478:T478"/>
    <mergeCell ref="U478:V478"/>
    <mergeCell ref="D479:H479"/>
    <mergeCell ref="I479:J479"/>
    <mergeCell ref="P479:T479"/>
    <mergeCell ref="U479:V479"/>
    <mergeCell ref="C498:D498"/>
    <mergeCell ref="E498:J498"/>
    <mergeCell ref="O498:P498"/>
    <mergeCell ref="Q498:V498"/>
    <mergeCell ref="C499:J499"/>
    <mergeCell ref="O499:V499"/>
    <mergeCell ref="I487:J487"/>
    <mergeCell ref="U487:V487"/>
    <mergeCell ref="C489:J489"/>
    <mergeCell ref="O489:V489"/>
    <mergeCell ref="C490:J493"/>
    <mergeCell ref="O490:V493"/>
    <mergeCell ref="C485:C487"/>
    <mergeCell ref="O485:O487"/>
    <mergeCell ref="D486:F486"/>
    <mergeCell ref="P486:R486"/>
    <mergeCell ref="D485:F485"/>
    <mergeCell ref="I485:J485"/>
    <mergeCell ref="P485:R485"/>
    <mergeCell ref="U485:V485"/>
    <mergeCell ref="I486:J486"/>
    <mergeCell ref="U486:V486"/>
    <mergeCell ref="Q504:R504"/>
    <mergeCell ref="S504:V504"/>
    <mergeCell ref="E505:F505"/>
    <mergeCell ref="G505:J505"/>
    <mergeCell ref="Q505:R505"/>
    <mergeCell ref="S505:V505"/>
    <mergeCell ref="G502:H502"/>
    <mergeCell ref="S502:T502"/>
    <mergeCell ref="C503:D506"/>
    <mergeCell ref="E503:F503"/>
    <mergeCell ref="G503:J503"/>
    <mergeCell ref="O503:P506"/>
    <mergeCell ref="Q503:R503"/>
    <mergeCell ref="S503:V503"/>
    <mergeCell ref="E504:F504"/>
    <mergeCell ref="G504:J504"/>
    <mergeCell ref="S500:T500"/>
    <mergeCell ref="U500:V500"/>
    <mergeCell ref="C501:D501"/>
    <mergeCell ref="E501:F501"/>
    <mergeCell ref="G501:H501"/>
    <mergeCell ref="I501:J501"/>
    <mergeCell ref="O501:P501"/>
    <mergeCell ref="Q501:R501"/>
    <mergeCell ref="S501:T501"/>
    <mergeCell ref="U501:V501"/>
    <mergeCell ref="C500:D500"/>
    <mergeCell ref="E500:F500"/>
    <mergeCell ref="G500:H500"/>
    <mergeCell ref="I500:J500"/>
    <mergeCell ref="O500:P500"/>
    <mergeCell ref="Q500:R500"/>
    <mergeCell ref="C513:D514"/>
    <mergeCell ref="E513:J514"/>
    <mergeCell ref="O513:P514"/>
    <mergeCell ref="Q513:V514"/>
    <mergeCell ref="P529:T529"/>
    <mergeCell ref="C516:C522"/>
    <mergeCell ref="C523:C529"/>
    <mergeCell ref="C510:J510"/>
    <mergeCell ref="O510:V510"/>
    <mergeCell ref="C511:J511"/>
    <mergeCell ref="O511:V511"/>
    <mergeCell ref="C512:J512"/>
    <mergeCell ref="O512:V512"/>
    <mergeCell ref="E506:F506"/>
    <mergeCell ref="G506:J506"/>
    <mergeCell ref="Q506:R506"/>
    <mergeCell ref="S506:V506"/>
    <mergeCell ref="C507:D509"/>
    <mergeCell ref="E507:F507"/>
    <mergeCell ref="O507:P509"/>
    <mergeCell ref="Q507:R507"/>
    <mergeCell ref="E508:E509"/>
    <mergeCell ref="Q508:Q509"/>
    <mergeCell ref="D521:H521"/>
    <mergeCell ref="I521:J521"/>
    <mergeCell ref="P521:T521"/>
    <mergeCell ref="U521:V521"/>
    <mergeCell ref="D522:H522"/>
    <mergeCell ref="I522:J522"/>
    <mergeCell ref="P522:T522"/>
    <mergeCell ref="U522:V522"/>
    <mergeCell ref="D519:H519"/>
    <mergeCell ref="I519:J519"/>
    <mergeCell ref="P519:T519"/>
    <mergeCell ref="U519:V519"/>
    <mergeCell ref="D520:H520"/>
    <mergeCell ref="I520:J520"/>
    <mergeCell ref="P520:T520"/>
    <mergeCell ref="U520:V520"/>
    <mergeCell ref="O516:O522"/>
    <mergeCell ref="D517:H517"/>
    <mergeCell ref="I517:J517"/>
    <mergeCell ref="P517:T517"/>
    <mergeCell ref="U517:V517"/>
    <mergeCell ref="D518:H518"/>
    <mergeCell ref="I518:J518"/>
    <mergeCell ref="P518:T518"/>
    <mergeCell ref="U518:V518"/>
    <mergeCell ref="D516:H516"/>
    <mergeCell ref="I516:J516"/>
    <mergeCell ref="P516:T516"/>
    <mergeCell ref="U516:V516"/>
    <mergeCell ref="I529:J529"/>
    <mergeCell ref="U529:V529"/>
    <mergeCell ref="D527:H527"/>
    <mergeCell ref="I527:J527"/>
    <mergeCell ref="P527:T527"/>
    <mergeCell ref="U527:V527"/>
    <mergeCell ref="D528:H528"/>
    <mergeCell ref="I528:J528"/>
    <mergeCell ref="P528:T528"/>
    <mergeCell ref="U528:V528"/>
    <mergeCell ref="D529:H529"/>
    <mergeCell ref="D525:H525"/>
    <mergeCell ref="I525:J525"/>
    <mergeCell ref="P525:T525"/>
    <mergeCell ref="U525:V525"/>
    <mergeCell ref="D526:H526"/>
    <mergeCell ref="I526:J526"/>
    <mergeCell ref="P526:T526"/>
    <mergeCell ref="U526:V526"/>
    <mergeCell ref="O523:O529"/>
    <mergeCell ref="D523:H523"/>
    <mergeCell ref="I523:J523"/>
    <mergeCell ref="P523:T523"/>
    <mergeCell ref="U523:V523"/>
    <mergeCell ref="D524:H524"/>
    <mergeCell ref="I524:J524"/>
    <mergeCell ref="P524:T524"/>
    <mergeCell ref="U524:V524"/>
    <mergeCell ref="C543:D543"/>
    <mergeCell ref="E543:J543"/>
    <mergeCell ref="O543:P543"/>
    <mergeCell ref="Q543:V543"/>
    <mergeCell ref="C544:J544"/>
    <mergeCell ref="O544:V544"/>
    <mergeCell ref="I532:J532"/>
    <mergeCell ref="U532:V532"/>
    <mergeCell ref="C534:J534"/>
    <mergeCell ref="O534:V534"/>
    <mergeCell ref="C535:J538"/>
    <mergeCell ref="O535:V538"/>
    <mergeCell ref="C530:C532"/>
    <mergeCell ref="O530:O532"/>
    <mergeCell ref="D531:F531"/>
    <mergeCell ref="P531:R531"/>
    <mergeCell ref="D530:F530"/>
    <mergeCell ref="I530:J530"/>
    <mergeCell ref="P530:R530"/>
    <mergeCell ref="U530:V530"/>
    <mergeCell ref="I531:J531"/>
    <mergeCell ref="U531:V531"/>
    <mergeCell ref="Q549:R549"/>
    <mergeCell ref="S549:V549"/>
    <mergeCell ref="E550:F550"/>
    <mergeCell ref="G550:J550"/>
    <mergeCell ref="Q550:R550"/>
    <mergeCell ref="S550:V550"/>
    <mergeCell ref="G547:H547"/>
    <mergeCell ref="S547:T547"/>
    <mergeCell ref="C548:D551"/>
    <mergeCell ref="E548:F548"/>
    <mergeCell ref="G548:J548"/>
    <mergeCell ref="O548:P551"/>
    <mergeCell ref="Q548:R548"/>
    <mergeCell ref="S548:V548"/>
    <mergeCell ref="E549:F549"/>
    <mergeCell ref="G549:J549"/>
    <mergeCell ref="S545:T545"/>
    <mergeCell ref="U545:V545"/>
    <mergeCell ref="C546:D546"/>
    <mergeCell ref="E546:F546"/>
    <mergeCell ref="G546:H546"/>
    <mergeCell ref="I546:J546"/>
    <mergeCell ref="O546:P546"/>
    <mergeCell ref="Q546:R546"/>
    <mergeCell ref="S546:T546"/>
    <mergeCell ref="U546:V546"/>
    <mergeCell ref="C545:D545"/>
    <mergeCell ref="E545:F545"/>
    <mergeCell ref="G545:H545"/>
    <mergeCell ref="I545:J545"/>
    <mergeCell ref="O545:P545"/>
    <mergeCell ref="Q545:R545"/>
    <mergeCell ref="C558:D559"/>
    <mergeCell ref="E558:J559"/>
    <mergeCell ref="O558:P559"/>
    <mergeCell ref="Q558:V559"/>
    <mergeCell ref="P574:T574"/>
    <mergeCell ref="C561:C567"/>
    <mergeCell ref="C568:C574"/>
    <mergeCell ref="C555:J555"/>
    <mergeCell ref="O555:V555"/>
    <mergeCell ref="C556:J556"/>
    <mergeCell ref="O556:V556"/>
    <mergeCell ref="C557:J557"/>
    <mergeCell ref="O557:V557"/>
    <mergeCell ref="E551:F551"/>
    <mergeCell ref="G551:J551"/>
    <mergeCell ref="Q551:R551"/>
    <mergeCell ref="S551:V551"/>
    <mergeCell ref="C552:D554"/>
    <mergeCell ref="E552:F552"/>
    <mergeCell ref="O552:P554"/>
    <mergeCell ref="Q552:R552"/>
    <mergeCell ref="E553:E554"/>
    <mergeCell ref="Q553:Q554"/>
    <mergeCell ref="D566:H566"/>
    <mergeCell ref="I566:J566"/>
    <mergeCell ref="P566:T566"/>
    <mergeCell ref="U566:V566"/>
    <mergeCell ref="D567:H567"/>
    <mergeCell ref="I567:J567"/>
    <mergeCell ref="P567:T567"/>
    <mergeCell ref="U567:V567"/>
    <mergeCell ref="D564:H564"/>
    <mergeCell ref="I564:J564"/>
    <mergeCell ref="P564:T564"/>
    <mergeCell ref="U564:V564"/>
    <mergeCell ref="D565:H565"/>
    <mergeCell ref="I565:J565"/>
    <mergeCell ref="P565:T565"/>
    <mergeCell ref="U565:V565"/>
    <mergeCell ref="O561:O567"/>
    <mergeCell ref="D562:H562"/>
    <mergeCell ref="I562:J562"/>
    <mergeCell ref="P562:T562"/>
    <mergeCell ref="U562:V562"/>
    <mergeCell ref="D563:H563"/>
    <mergeCell ref="I563:J563"/>
    <mergeCell ref="P563:T563"/>
    <mergeCell ref="U563:V563"/>
    <mergeCell ref="D561:H561"/>
    <mergeCell ref="I561:J561"/>
    <mergeCell ref="P561:T561"/>
    <mergeCell ref="U561:V561"/>
    <mergeCell ref="I574:J574"/>
    <mergeCell ref="U574:V574"/>
    <mergeCell ref="D572:H572"/>
    <mergeCell ref="I572:J572"/>
    <mergeCell ref="P572:T572"/>
    <mergeCell ref="U572:V572"/>
    <mergeCell ref="D573:H573"/>
    <mergeCell ref="I573:J573"/>
    <mergeCell ref="P573:T573"/>
    <mergeCell ref="U573:V573"/>
    <mergeCell ref="D574:H574"/>
    <mergeCell ref="D570:H570"/>
    <mergeCell ref="I570:J570"/>
    <mergeCell ref="P570:T570"/>
    <mergeCell ref="U570:V570"/>
    <mergeCell ref="D571:H571"/>
    <mergeCell ref="I571:J571"/>
    <mergeCell ref="P571:T571"/>
    <mergeCell ref="U571:V571"/>
    <mergeCell ref="O568:O574"/>
    <mergeCell ref="D568:H568"/>
    <mergeCell ref="I568:J568"/>
    <mergeCell ref="P568:T568"/>
    <mergeCell ref="U568:V568"/>
    <mergeCell ref="D569:H569"/>
    <mergeCell ref="I569:J569"/>
    <mergeCell ref="P569:T569"/>
    <mergeCell ref="U569:V569"/>
    <mergeCell ref="C588:D588"/>
    <mergeCell ref="E588:J588"/>
    <mergeCell ref="O588:P588"/>
    <mergeCell ref="Q588:V588"/>
    <mergeCell ref="C589:J589"/>
    <mergeCell ref="O589:V589"/>
    <mergeCell ref="I577:J577"/>
    <mergeCell ref="U577:V577"/>
    <mergeCell ref="C579:J579"/>
    <mergeCell ref="O579:V579"/>
    <mergeCell ref="C580:J583"/>
    <mergeCell ref="O580:V583"/>
    <mergeCell ref="C575:C577"/>
    <mergeCell ref="O575:O577"/>
    <mergeCell ref="D576:F576"/>
    <mergeCell ref="P576:R576"/>
    <mergeCell ref="D575:F575"/>
    <mergeCell ref="I575:J575"/>
    <mergeCell ref="P575:R575"/>
    <mergeCell ref="U575:V575"/>
    <mergeCell ref="I576:J576"/>
    <mergeCell ref="U576:V576"/>
    <mergeCell ref="Q594:R594"/>
    <mergeCell ref="S594:V594"/>
    <mergeCell ref="E595:F595"/>
    <mergeCell ref="G595:J595"/>
    <mergeCell ref="Q595:R595"/>
    <mergeCell ref="S595:V595"/>
    <mergeCell ref="G592:H592"/>
    <mergeCell ref="S592:T592"/>
    <mergeCell ref="C593:D596"/>
    <mergeCell ref="E593:F593"/>
    <mergeCell ref="G593:J593"/>
    <mergeCell ref="O593:P596"/>
    <mergeCell ref="Q593:R593"/>
    <mergeCell ref="S593:V593"/>
    <mergeCell ref="E594:F594"/>
    <mergeCell ref="G594:J594"/>
    <mergeCell ref="S590:T590"/>
    <mergeCell ref="U590:V590"/>
    <mergeCell ref="C591:D591"/>
    <mergeCell ref="E591:F591"/>
    <mergeCell ref="G591:H591"/>
    <mergeCell ref="I591:J591"/>
    <mergeCell ref="O591:P591"/>
    <mergeCell ref="Q591:R591"/>
    <mergeCell ref="S591:T591"/>
    <mergeCell ref="U591:V591"/>
    <mergeCell ref="C590:D590"/>
    <mergeCell ref="E590:F590"/>
    <mergeCell ref="G590:H590"/>
    <mergeCell ref="I590:J590"/>
    <mergeCell ref="O590:P590"/>
    <mergeCell ref="Q590:R590"/>
    <mergeCell ref="C603:D604"/>
    <mergeCell ref="E603:J604"/>
    <mergeCell ref="O603:P604"/>
    <mergeCell ref="Q603:V604"/>
    <mergeCell ref="P619:T619"/>
    <mergeCell ref="C606:C612"/>
    <mergeCell ref="C613:C619"/>
    <mergeCell ref="C600:J600"/>
    <mergeCell ref="O600:V600"/>
    <mergeCell ref="C601:J601"/>
    <mergeCell ref="O601:V601"/>
    <mergeCell ref="C602:J602"/>
    <mergeCell ref="O602:V602"/>
    <mergeCell ref="E596:F596"/>
    <mergeCell ref="G596:J596"/>
    <mergeCell ref="Q596:R596"/>
    <mergeCell ref="S596:V596"/>
    <mergeCell ref="C597:D599"/>
    <mergeCell ref="E597:F597"/>
    <mergeCell ref="O597:P599"/>
    <mergeCell ref="Q597:R597"/>
    <mergeCell ref="E598:E599"/>
    <mergeCell ref="Q598:Q599"/>
    <mergeCell ref="D611:H611"/>
    <mergeCell ref="I611:J611"/>
    <mergeCell ref="P611:T611"/>
    <mergeCell ref="U611:V611"/>
    <mergeCell ref="D612:H612"/>
    <mergeCell ref="I612:J612"/>
    <mergeCell ref="P612:T612"/>
    <mergeCell ref="U612:V612"/>
    <mergeCell ref="D609:H609"/>
    <mergeCell ref="I609:J609"/>
    <mergeCell ref="P609:T609"/>
    <mergeCell ref="U609:V609"/>
    <mergeCell ref="D610:H610"/>
    <mergeCell ref="I610:J610"/>
    <mergeCell ref="P610:T610"/>
    <mergeCell ref="U610:V610"/>
    <mergeCell ref="O606:O612"/>
    <mergeCell ref="D607:H607"/>
    <mergeCell ref="I607:J607"/>
    <mergeCell ref="P607:T607"/>
    <mergeCell ref="U607:V607"/>
    <mergeCell ref="D608:H608"/>
    <mergeCell ref="I608:J608"/>
    <mergeCell ref="P608:T608"/>
    <mergeCell ref="U608:V608"/>
    <mergeCell ref="D606:H606"/>
    <mergeCell ref="I606:J606"/>
    <mergeCell ref="P606:T606"/>
    <mergeCell ref="U606:V606"/>
    <mergeCell ref="I619:J619"/>
    <mergeCell ref="U619:V619"/>
    <mergeCell ref="D617:H617"/>
    <mergeCell ref="I617:J617"/>
    <mergeCell ref="P617:T617"/>
    <mergeCell ref="U617:V617"/>
    <mergeCell ref="D618:H618"/>
    <mergeCell ref="I618:J618"/>
    <mergeCell ref="P618:T618"/>
    <mergeCell ref="U618:V618"/>
    <mergeCell ref="D619:H619"/>
    <mergeCell ref="D615:H615"/>
    <mergeCell ref="I615:J615"/>
    <mergeCell ref="P615:T615"/>
    <mergeCell ref="U615:V615"/>
    <mergeCell ref="D616:H616"/>
    <mergeCell ref="I616:J616"/>
    <mergeCell ref="P616:T616"/>
    <mergeCell ref="U616:V616"/>
    <mergeCell ref="O613:O619"/>
    <mergeCell ref="D613:H613"/>
    <mergeCell ref="I613:J613"/>
    <mergeCell ref="P613:T613"/>
    <mergeCell ref="U613:V613"/>
    <mergeCell ref="D614:H614"/>
    <mergeCell ref="I614:J614"/>
    <mergeCell ref="P614:T614"/>
    <mergeCell ref="U614:V614"/>
    <mergeCell ref="C633:D633"/>
    <mergeCell ref="E633:J633"/>
    <mergeCell ref="O633:P633"/>
    <mergeCell ref="Q633:V633"/>
    <mergeCell ref="C634:J634"/>
    <mergeCell ref="O634:V634"/>
    <mergeCell ref="I622:J622"/>
    <mergeCell ref="U622:V622"/>
    <mergeCell ref="C624:J624"/>
    <mergeCell ref="O624:V624"/>
    <mergeCell ref="C625:J628"/>
    <mergeCell ref="O625:V628"/>
    <mergeCell ref="C620:C622"/>
    <mergeCell ref="O620:O622"/>
    <mergeCell ref="D621:F621"/>
    <mergeCell ref="P621:R621"/>
    <mergeCell ref="D620:F620"/>
    <mergeCell ref="I620:J620"/>
    <mergeCell ref="P620:R620"/>
    <mergeCell ref="U620:V620"/>
    <mergeCell ref="I621:J621"/>
    <mergeCell ref="U621:V621"/>
    <mergeCell ref="Q639:R639"/>
    <mergeCell ref="S639:V639"/>
    <mergeCell ref="E640:F640"/>
    <mergeCell ref="G640:J640"/>
    <mergeCell ref="Q640:R640"/>
    <mergeCell ref="S640:V640"/>
    <mergeCell ref="G637:H637"/>
    <mergeCell ref="S637:T637"/>
    <mergeCell ref="C638:D641"/>
    <mergeCell ref="E638:F638"/>
    <mergeCell ref="G638:J638"/>
    <mergeCell ref="O638:P641"/>
    <mergeCell ref="Q638:R638"/>
    <mergeCell ref="S638:V638"/>
    <mergeCell ref="E639:F639"/>
    <mergeCell ref="G639:J639"/>
    <mergeCell ref="S635:T635"/>
    <mergeCell ref="U635:V635"/>
    <mergeCell ref="C636:D636"/>
    <mergeCell ref="E636:F636"/>
    <mergeCell ref="G636:H636"/>
    <mergeCell ref="I636:J636"/>
    <mergeCell ref="O636:P636"/>
    <mergeCell ref="Q636:R636"/>
    <mergeCell ref="S636:T636"/>
    <mergeCell ref="U636:V636"/>
    <mergeCell ref="C635:D635"/>
    <mergeCell ref="E635:F635"/>
    <mergeCell ref="G635:H635"/>
    <mergeCell ref="I635:J635"/>
    <mergeCell ref="O635:P635"/>
    <mergeCell ref="Q635:R635"/>
    <mergeCell ref="C648:D649"/>
    <mergeCell ref="E648:J649"/>
    <mergeCell ref="O648:P649"/>
    <mergeCell ref="Q648:V649"/>
    <mergeCell ref="P664:T664"/>
    <mergeCell ref="C651:C657"/>
    <mergeCell ref="C658:C664"/>
    <mergeCell ref="C645:J645"/>
    <mergeCell ref="O645:V645"/>
    <mergeCell ref="C646:J646"/>
    <mergeCell ref="O646:V646"/>
    <mergeCell ref="C647:J647"/>
    <mergeCell ref="O647:V647"/>
    <mergeCell ref="E641:F641"/>
    <mergeCell ref="G641:J641"/>
    <mergeCell ref="Q641:R641"/>
    <mergeCell ref="S641:V641"/>
    <mergeCell ref="C642:D644"/>
    <mergeCell ref="E642:F642"/>
    <mergeCell ref="O642:P644"/>
    <mergeCell ref="Q642:R642"/>
    <mergeCell ref="E643:E644"/>
    <mergeCell ref="Q643:Q644"/>
    <mergeCell ref="D656:H656"/>
    <mergeCell ref="I656:J656"/>
    <mergeCell ref="P656:T656"/>
    <mergeCell ref="U656:V656"/>
    <mergeCell ref="D657:H657"/>
    <mergeCell ref="I657:J657"/>
    <mergeCell ref="P657:T657"/>
    <mergeCell ref="U657:V657"/>
    <mergeCell ref="D654:H654"/>
    <mergeCell ref="I654:J654"/>
    <mergeCell ref="P654:T654"/>
    <mergeCell ref="U654:V654"/>
    <mergeCell ref="D655:H655"/>
    <mergeCell ref="I655:J655"/>
    <mergeCell ref="P655:T655"/>
    <mergeCell ref="U655:V655"/>
    <mergeCell ref="O651:O657"/>
    <mergeCell ref="D652:H652"/>
    <mergeCell ref="I652:J652"/>
    <mergeCell ref="P652:T652"/>
    <mergeCell ref="U652:V652"/>
    <mergeCell ref="D653:H653"/>
    <mergeCell ref="I653:J653"/>
    <mergeCell ref="P653:T653"/>
    <mergeCell ref="U653:V653"/>
    <mergeCell ref="D651:H651"/>
    <mergeCell ref="I651:J651"/>
    <mergeCell ref="P651:T651"/>
    <mergeCell ref="U651:V651"/>
    <mergeCell ref="I664:J664"/>
    <mergeCell ref="U664:V664"/>
    <mergeCell ref="D662:H662"/>
    <mergeCell ref="I662:J662"/>
    <mergeCell ref="P662:T662"/>
    <mergeCell ref="U662:V662"/>
    <mergeCell ref="D663:H663"/>
    <mergeCell ref="I663:J663"/>
    <mergeCell ref="P663:T663"/>
    <mergeCell ref="U663:V663"/>
    <mergeCell ref="D664:H664"/>
    <mergeCell ref="D660:H660"/>
    <mergeCell ref="I660:J660"/>
    <mergeCell ref="P660:T660"/>
    <mergeCell ref="U660:V660"/>
    <mergeCell ref="D661:H661"/>
    <mergeCell ref="I661:J661"/>
    <mergeCell ref="P661:T661"/>
    <mergeCell ref="U661:V661"/>
    <mergeCell ref="O658:O664"/>
    <mergeCell ref="D658:H658"/>
    <mergeCell ref="I658:J658"/>
    <mergeCell ref="P658:T658"/>
    <mergeCell ref="U658:V658"/>
    <mergeCell ref="D659:H659"/>
    <mergeCell ref="I659:J659"/>
    <mergeCell ref="P659:T659"/>
    <mergeCell ref="U659:V659"/>
    <mergeCell ref="C678:D678"/>
    <mergeCell ref="E678:J678"/>
    <mergeCell ref="O678:P678"/>
    <mergeCell ref="Q678:V678"/>
    <mergeCell ref="C679:J679"/>
    <mergeCell ref="O679:V679"/>
    <mergeCell ref="I667:J667"/>
    <mergeCell ref="U667:V667"/>
    <mergeCell ref="C669:J669"/>
    <mergeCell ref="O669:V669"/>
    <mergeCell ref="C670:J673"/>
    <mergeCell ref="O670:V673"/>
    <mergeCell ref="C665:C667"/>
    <mergeCell ref="O665:O667"/>
    <mergeCell ref="D666:F666"/>
    <mergeCell ref="P666:R666"/>
    <mergeCell ref="D665:F665"/>
    <mergeCell ref="I665:J665"/>
    <mergeCell ref="P665:R665"/>
    <mergeCell ref="U665:V665"/>
    <mergeCell ref="I666:J666"/>
    <mergeCell ref="U666:V666"/>
    <mergeCell ref="Q684:R684"/>
    <mergeCell ref="S684:V684"/>
    <mergeCell ref="E685:F685"/>
    <mergeCell ref="G685:J685"/>
    <mergeCell ref="Q685:R685"/>
    <mergeCell ref="S685:V685"/>
    <mergeCell ref="G682:H682"/>
    <mergeCell ref="S682:T682"/>
    <mergeCell ref="C683:D686"/>
    <mergeCell ref="E683:F683"/>
    <mergeCell ref="G683:J683"/>
    <mergeCell ref="O683:P686"/>
    <mergeCell ref="Q683:R683"/>
    <mergeCell ref="S683:V683"/>
    <mergeCell ref="E684:F684"/>
    <mergeCell ref="G684:J684"/>
    <mergeCell ref="S680:T680"/>
    <mergeCell ref="U680:V680"/>
    <mergeCell ref="C681:D681"/>
    <mergeCell ref="E681:F681"/>
    <mergeCell ref="G681:H681"/>
    <mergeCell ref="I681:J681"/>
    <mergeCell ref="O681:P681"/>
    <mergeCell ref="Q681:R681"/>
    <mergeCell ref="S681:T681"/>
    <mergeCell ref="U681:V681"/>
    <mergeCell ref="C680:D680"/>
    <mergeCell ref="E680:F680"/>
    <mergeCell ref="G680:H680"/>
    <mergeCell ref="I680:J680"/>
    <mergeCell ref="O680:P680"/>
    <mergeCell ref="Q680:R680"/>
    <mergeCell ref="C693:D694"/>
    <mergeCell ref="E693:J694"/>
    <mergeCell ref="O693:P694"/>
    <mergeCell ref="Q693:V694"/>
    <mergeCell ref="P709:T709"/>
    <mergeCell ref="C696:C702"/>
    <mergeCell ref="C703:C709"/>
    <mergeCell ref="C690:J690"/>
    <mergeCell ref="O690:V690"/>
    <mergeCell ref="C691:J691"/>
    <mergeCell ref="O691:V691"/>
    <mergeCell ref="C692:J692"/>
    <mergeCell ref="O692:V692"/>
    <mergeCell ref="E686:F686"/>
    <mergeCell ref="G686:J686"/>
    <mergeCell ref="Q686:R686"/>
    <mergeCell ref="S686:V686"/>
    <mergeCell ref="C687:D689"/>
    <mergeCell ref="E687:F687"/>
    <mergeCell ref="O687:P689"/>
    <mergeCell ref="Q687:R687"/>
    <mergeCell ref="E688:E689"/>
    <mergeCell ref="Q688:Q689"/>
    <mergeCell ref="D701:H701"/>
    <mergeCell ref="I701:J701"/>
    <mergeCell ref="P701:T701"/>
    <mergeCell ref="U701:V701"/>
    <mergeCell ref="D702:H702"/>
    <mergeCell ref="I702:J702"/>
    <mergeCell ref="P702:T702"/>
    <mergeCell ref="U702:V702"/>
    <mergeCell ref="D699:H699"/>
    <mergeCell ref="I699:J699"/>
    <mergeCell ref="P699:T699"/>
    <mergeCell ref="U699:V699"/>
    <mergeCell ref="D700:H700"/>
    <mergeCell ref="I700:J700"/>
    <mergeCell ref="P700:T700"/>
    <mergeCell ref="U700:V700"/>
    <mergeCell ref="O696:O702"/>
    <mergeCell ref="D697:H697"/>
    <mergeCell ref="I697:J697"/>
    <mergeCell ref="P697:T697"/>
    <mergeCell ref="U697:V697"/>
    <mergeCell ref="D698:H698"/>
    <mergeCell ref="I698:J698"/>
    <mergeCell ref="P698:T698"/>
    <mergeCell ref="U698:V698"/>
    <mergeCell ref="D696:H696"/>
    <mergeCell ref="I696:J696"/>
    <mergeCell ref="P696:T696"/>
    <mergeCell ref="U696:V696"/>
    <mergeCell ref="I709:J709"/>
    <mergeCell ref="U709:V709"/>
    <mergeCell ref="D707:H707"/>
    <mergeCell ref="I707:J707"/>
    <mergeCell ref="P707:T707"/>
    <mergeCell ref="U707:V707"/>
    <mergeCell ref="D708:H708"/>
    <mergeCell ref="I708:J708"/>
    <mergeCell ref="P708:T708"/>
    <mergeCell ref="U708:V708"/>
    <mergeCell ref="D709:H709"/>
    <mergeCell ref="D705:H705"/>
    <mergeCell ref="I705:J705"/>
    <mergeCell ref="P705:T705"/>
    <mergeCell ref="U705:V705"/>
    <mergeCell ref="D706:H706"/>
    <mergeCell ref="I706:J706"/>
    <mergeCell ref="P706:T706"/>
    <mergeCell ref="U706:V706"/>
    <mergeCell ref="O703:O709"/>
    <mergeCell ref="D703:H703"/>
    <mergeCell ref="I703:J703"/>
    <mergeCell ref="P703:T703"/>
    <mergeCell ref="U703:V703"/>
    <mergeCell ref="D704:H704"/>
    <mergeCell ref="I704:J704"/>
    <mergeCell ref="P704:T704"/>
    <mergeCell ref="U704:V704"/>
    <mergeCell ref="C723:D723"/>
    <mergeCell ref="E723:J723"/>
    <mergeCell ref="O723:P723"/>
    <mergeCell ref="Q723:V723"/>
    <mergeCell ref="C724:J724"/>
    <mergeCell ref="O724:V724"/>
    <mergeCell ref="I712:J712"/>
    <mergeCell ref="U712:V712"/>
    <mergeCell ref="C714:J714"/>
    <mergeCell ref="O714:V714"/>
    <mergeCell ref="C715:J718"/>
    <mergeCell ref="O715:V718"/>
    <mergeCell ref="C710:C712"/>
    <mergeCell ref="O710:O712"/>
    <mergeCell ref="D711:F711"/>
    <mergeCell ref="P711:R711"/>
    <mergeCell ref="D710:F710"/>
    <mergeCell ref="I710:J710"/>
    <mergeCell ref="P710:R710"/>
    <mergeCell ref="U710:V710"/>
    <mergeCell ref="I711:J711"/>
    <mergeCell ref="U711:V711"/>
    <mergeCell ref="Q729:R729"/>
    <mergeCell ref="S729:V729"/>
    <mergeCell ref="E730:F730"/>
    <mergeCell ref="G730:J730"/>
    <mergeCell ref="Q730:R730"/>
    <mergeCell ref="S730:V730"/>
    <mergeCell ref="G727:H727"/>
    <mergeCell ref="S727:T727"/>
    <mergeCell ref="C728:D731"/>
    <mergeCell ref="E728:F728"/>
    <mergeCell ref="G728:J728"/>
    <mergeCell ref="O728:P731"/>
    <mergeCell ref="Q728:R728"/>
    <mergeCell ref="S728:V728"/>
    <mergeCell ref="E729:F729"/>
    <mergeCell ref="G729:J729"/>
    <mergeCell ref="S725:T725"/>
    <mergeCell ref="U725:V725"/>
    <mergeCell ref="C726:D726"/>
    <mergeCell ref="E726:F726"/>
    <mergeCell ref="G726:H726"/>
    <mergeCell ref="I726:J726"/>
    <mergeCell ref="O726:P726"/>
    <mergeCell ref="Q726:R726"/>
    <mergeCell ref="S726:T726"/>
    <mergeCell ref="U726:V726"/>
    <mergeCell ref="C725:D725"/>
    <mergeCell ref="E725:F725"/>
    <mergeCell ref="G725:H725"/>
    <mergeCell ref="I725:J725"/>
    <mergeCell ref="O725:P725"/>
    <mergeCell ref="Q725:R725"/>
    <mergeCell ref="C738:D739"/>
    <mergeCell ref="E738:J739"/>
    <mergeCell ref="O738:P739"/>
    <mergeCell ref="Q738:V739"/>
    <mergeCell ref="P754:T754"/>
    <mergeCell ref="C741:C747"/>
    <mergeCell ref="C748:C754"/>
    <mergeCell ref="C735:J735"/>
    <mergeCell ref="O735:V735"/>
    <mergeCell ref="C736:J736"/>
    <mergeCell ref="O736:V736"/>
    <mergeCell ref="C737:J737"/>
    <mergeCell ref="O737:V737"/>
    <mergeCell ref="E731:F731"/>
    <mergeCell ref="G731:J731"/>
    <mergeCell ref="Q731:R731"/>
    <mergeCell ref="S731:V731"/>
    <mergeCell ref="C732:D734"/>
    <mergeCell ref="E732:F732"/>
    <mergeCell ref="O732:P734"/>
    <mergeCell ref="Q732:R732"/>
    <mergeCell ref="E733:E734"/>
    <mergeCell ref="Q733:Q734"/>
    <mergeCell ref="D746:H746"/>
    <mergeCell ref="I746:J746"/>
    <mergeCell ref="P746:T746"/>
    <mergeCell ref="U746:V746"/>
    <mergeCell ref="D747:H747"/>
    <mergeCell ref="I747:J747"/>
    <mergeCell ref="P747:T747"/>
    <mergeCell ref="U747:V747"/>
    <mergeCell ref="D744:H744"/>
    <mergeCell ref="I744:J744"/>
    <mergeCell ref="P744:T744"/>
    <mergeCell ref="U744:V744"/>
    <mergeCell ref="D745:H745"/>
    <mergeCell ref="I745:J745"/>
    <mergeCell ref="P745:T745"/>
    <mergeCell ref="U745:V745"/>
    <mergeCell ref="O741:O747"/>
    <mergeCell ref="D742:H742"/>
    <mergeCell ref="I742:J742"/>
    <mergeCell ref="P742:T742"/>
    <mergeCell ref="U742:V742"/>
    <mergeCell ref="D743:H743"/>
    <mergeCell ref="I743:J743"/>
    <mergeCell ref="P743:T743"/>
    <mergeCell ref="U743:V743"/>
    <mergeCell ref="D741:H741"/>
    <mergeCell ref="I741:J741"/>
    <mergeCell ref="P741:T741"/>
    <mergeCell ref="U741:V741"/>
    <mergeCell ref="I754:J754"/>
    <mergeCell ref="U754:V754"/>
    <mergeCell ref="D752:H752"/>
    <mergeCell ref="I752:J752"/>
    <mergeCell ref="P752:T752"/>
    <mergeCell ref="U752:V752"/>
    <mergeCell ref="D753:H753"/>
    <mergeCell ref="I753:J753"/>
    <mergeCell ref="P753:T753"/>
    <mergeCell ref="U753:V753"/>
    <mergeCell ref="D754:H754"/>
    <mergeCell ref="D750:H750"/>
    <mergeCell ref="I750:J750"/>
    <mergeCell ref="P750:T750"/>
    <mergeCell ref="U750:V750"/>
    <mergeCell ref="D751:H751"/>
    <mergeCell ref="I751:J751"/>
    <mergeCell ref="P751:T751"/>
    <mergeCell ref="U751:V751"/>
    <mergeCell ref="O748:O754"/>
    <mergeCell ref="D748:H748"/>
    <mergeCell ref="I748:J748"/>
    <mergeCell ref="P748:T748"/>
    <mergeCell ref="U748:V748"/>
    <mergeCell ref="D749:H749"/>
    <mergeCell ref="I749:J749"/>
    <mergeCell ref="P749:T749"/>
    <mergeCell ref="U749:V749"/>
    <mergeCell ref="C768:D768"/>
    <mergeCell ref="E768:J768"/>
    <mergeCell ref="O768:P768"/>
    <mergeCell ref="Q768:V768"/>
    <mergeCell ref="C769:J769"/>
    <mergeCell ref="O769:V769"/>
    <mergeCell ref="I757:J757"/>
    <mergeCell ref="U757:V757"/>
    <mergeCell ref="C759:J759"/>
    <mergeCell ref="O759:V759"/>
    <mergeCell ref="C760:J763"/>
    <mergeCell ref="O760:V763"/>
    <mergeCell ref="C755:C757"/>
    <mergeCell ref="O755:O757"/>
    <mergeCell ref="D756:F756"/>
    <mergeCell ref="P756:R756"/>
    <mergeCell ref="D755:F755"/>
    <mergeCell ref="I755:J755"/>
    <mergeCell ref="P755:R755"/>
    <mergeCell ref="U755:V755"/>
    <mergeCell ref="I756:J756"/>
    <mergeCell ref="U756:V756"/>
    <mergeCell ref="Q774:R774"/>
    <mergeCell ref="S774:V774"/>
    <mergeCell ref="E775:F775"/>
    <mergeCell ref="G775:J775"/>
    <mergeCell ref="Q775:R775"/>
    <mergeCell ref="S775:V775"/>
    <mergeCell ref="G772:H772"/>
    <mergeCell ref="S772:T772"/>
    <mergeCell ref="C773:D776"/>
    <mergeCell ref="E773:F773"/>
    <mergeCell ref="G773:J773"/>
    <mergeCell ref="O773:P776"/>
    <mergeCell ref="Q773:R773"/>
    <mergeCell ref="S773:V773"/>
    <mergeCell ref="E774:F774"/>
    <mergeCell ref="G774:J774"/>
    <mergeCell ref="S770:T770"/>
    <mergeCell ref="U770:V770"/>
    <mergeCell ref="C771:D771"/>
    <mergeCell ref="E771:F771"/>
    <mergeCell ref="G771:H771"/>
    <mergeCell ref="I771:J771"/>
    <mergeCell ref="O771:P771"/>
    <mergeCell ref="Q771:R771"/>
    <mergeCell ref="S771:T771"/>
    <mergeCell ref="U771:V771"/>
    <mergeCell ref="C770:D770"/>
    <mergeCell ref="E770:F770"/>
    <mergeCell ref="G770:H770"/>
    <mergeCell ref="I770:J770"/>
    <mergeCell ref="O770:P770"/>
    <mergeCell ref="Q770:R770"/>
    <mergeCell ref="C783:D784"/>
    <mergeCell ref="E783:J784"/>
    <mergeCell ref="O783:P784"/>
    <mergeCell ref="Q783:V784"/>
    <mergeCell ref="P799:T799"/>
    <mergeCell ref="C786:C792"/>
    <mergeCell ref="C793:C799"/>
    <mergeCell ref="C780:J780"/>
    <mergeCell ref="O780:V780"/>
    <mergeCell ref="C781:J781"/>
    <mergeCell ref="O781:V781"/>
    <mergeCell ref="C782:J782"/>
    <mergeCell ref="O782:V782"/>
    <mergeCell ref="E776:F776"/>
    <mergeCell ref="G776:J776"/>
    <mergeCell ref="Q776:R776"/>
    <mergeCell ref="S776:V776"/>
    <mergeCell ref="C777:D779"/>
    <mergeCell ref="E777:F777"/>
    <mergeCell ref="O777:P779"/>
    <mergeCell ref="Q777:R777"/>
    <mergeCell ref="E778:E779"/>
    <mergeCell ref="Q778:Q779"/>
    <mergeCell ref="D791:H791"/>
    <mergeCell ref="I791:J791"/>
    <mergeCell ref="P791:T791"/>
    <mergeCell ref="U791:V791"/>
    <mergeCell ref="D792:H792"/>
    <mergeCell ref="I792:J792"/>
    <mergeCell ref="P792:T792"/>
    <mergeCell ref="U792:V792"/>
    <mergeCell ref="D789:H789"/>
    <mergeCell ref="I789:J789"/>
    <mergeCell ref="P789:T789"/>
    <mergeCell ref="U789:V789"/>
    <mergeCell ref="D790:H790"/>
    <mergeCell ref="I790:J790"/>
    <mergeCell ref="P790:T790"/>
    <mergeCell ref="U790:V790"/>
    <mergeCell ref="O786:O792"/>
    <mergeCell ref="D787:H787"/>
    <mergeCell ref="I787:J787"/>
    <mergeCell ref="P787:T787"/>
    <mergeCell ref="U787:V787"/>
    <mergeCell ref="D788:H788"/>
    <mergeCell ref="I788:J788"/>
    <mergeCell ref="P788:T788"/>
    <mergeCell ref="U788:V788"/>
    <mergeCell ref="D786:H786"/>
    <mergeCell ref="I786:J786"/>
    <mergeCell ref="P786:T786"/>
    <mergeCell ref="U786:V786"/>
    <mergeCell ref="I799:J799"/>
    <mergeCell ref="U799:V799"/>
    <mergeCell ref="D797:H797"/>
    <mergeCell ref="I797:J797"/>
    <mergeCell ref="P797:T797"/>
    <mergeCell ref="U797:V797"/>
    <mergeCell ref="D798:H798"/>
    <mergeCell ref="I798:J798"/>
    <mergeCell ref="P798:T798"/>
    <mergeCell ref="U798:V798"/>
    <mergeCell ref="D799:H799"/>
    <mergeCell ref="D795:H795"/>
    <mergeCell ref="I795:J795"/>
    <mergeCell ref="P795:T795"/>
    <mergeCell ref="U795:V795"/>
    <mergeCell ref="D796:H796"/>
    <mergeCell ref="I796:J796"/>
    <mergeCell ref="P796:T796"/>
    <mergeCell ref="U796:V796"/>
    <mergeCell ref="O793:O799"/>
    <mergeCell ref="D793:H793"/>
    <mergeCell ref="I793:J793"/>
    <mergeCell ref="P793:T793"/>
    <mergeCell ref="U793:V793"/>
    <mergeCell ref="D794:H794"/>
    <mergeCell ref="I794:J794"/>
    <mergeCell ref="P794:T794"/>
    <mergeCell ref="U794:V794"/>
    <mergeCell ref="C813:D813"/>
    <mergeCell ref="E813:J813"/>
    <mergeCell ref="O813:P813"/>
    <mergeCell ref="Q813:V813"/>
    <mergeCell ref="C814:J814"/>
    <mergeCell ref="O814:V814"/>
    <mergeCell ref="I802:J802"/>
    <mergeCell ref="U802:V802"/>
    <mergeCell ref="C804:J804"/>
    <mergeCell ref="O804:V804"/>
    <mergeCell ref="C805:J808"/>
    <mergeCell ref="O805:V808"/>
    <mergeCell ref="C800:C802"/>
    <mergeCell ref="O800:O802"/>
    <mergeCell ref="D801:F801"/>
    <mergeCell ref="P801:R801"/>
    <mergeCell ref="D800:F800"/>
    <mergeCell ref="I800:J800"/>
    <mergeCell ref="P800:R800"/>
    <mergeCell ref="U800:V800"/>
    <mergeCell ref="I801:J801"/>
    <mergeCell ref="U801:V801"/>
    <mergeCell ref="Q819:R819"/>
    <mergeCell ref="S819:V819"/>
    <mergeCell ref="E820:F820"/>
    <mergeCell ref="G820:J820"/>
    <mergeCell ref="Q820:R820"/>
    <mergeCell ref="S820:V820"/>
    <mergeCell ref="G817:H817"/>
    <mergeCell ref="S817:T817"/>
    <mergeCell ref="C818:D821"/>
    <mergeCell ref="E818:F818"/>
    <mergeCell ref="G818:J818"/>
    <mergeCell ref="O818:P821"/>
    <mergeCell ref="Q818:R818"/>
    <mergeCell ref="S818:V818"/>
    <mergeCell ref="E819:F819"/>
    <mergeCell ref="G819:J819"/>
    <mergeCell ref="S815:T815"/>
    <mergeCell ref="U815:V815"/>
    <mergeCell ref="C816:D816"/>
    <mergeCell ref="E816:F816"/>
    <mergeCell ref="G816:H816"/>
    <mergeCell ref="I816:J816"/>
    <mergeCell ref="O816:P816"/>
    <mergeCell ref="Q816:R816"/>
    <mergeCell ref="S816:T816"/>
    <mergeCell ref="U816:V816"/>
    <mergeCell ref="C815:D815"/>
    <mergeCell ref="E815:F815"/>
    <mergeCell ref="G815:H815"/>
    <mergeCell ref="I815:J815"/>
    <mergeCell ref="O815:P815"/>
    <mergeCell ref="Q815:R815"/>
    <mergeCell ref="C828:D829"/>
    <mergeCell ref="E828:J829"/>
    <mergeCell ref="O828:P829"/>
    <mergeCell ref="Q828:V829"/>
    <mergeCell ref="P844:T844"/>
    <mergeCell ref="C831:C837"/>
    <mergeCell ref="C838:C844"/>
    <mergeCell ref="C825:J825"/>
    <mergeCell ref="O825:V825"/>
    <mergeCell ref="C826:J826"/>
    <mergeCell ref="O826:V826"/>
    <mergeCell ref="C827:J827"/>
    <mergeCell ref="O827:V827"/>
    <mergeCell ref="E821:F821"/>
    <mergeCell ref="G821:J821"/>
    <mergeCell ref="Q821:R821"/>
    <mergeCell ref="S821:V821"/>
    <mergeCell ref="C822:D824"/>
    <mergeCell ref="E822:F822"/>
    <mergeCell ref="O822:P824"/>
    <mergeCell ref="Q822:R822"/>
    <mergeCell ref="E823:E824"/>
    <mergeCell ref="Q823:Q824"/>
    <mergeCell ref="D836:H836"/>
    <mergeCell ref="I836:J836"/>
    <mergeCell ref="P836:T836"/>
    <mergeCell ref="U836:V836"/>
    <mergeCell ref="D837:H837"/>
    <mergeCell ref="I837:J837"/>
    <mergeCell ref="P837:T837"/>
    <mergeCell ref="U837:V837"/>
    <mergeCell ref="D834:H834"/>
    <mergeCell ref="I834:J834"/>
    <mergeCell ref="P834:T834"/>
    <mergeCell ref="U834:V834"/>
    <mergeCell ref="D835:H835"/>
    <mergeCell ref="I835:J835"/>
    <mergeCell ref="P835:T835"/>
    <mergeCell ref="U835:V835"/>
    <mergeCell ref="O831:O837"/>
    <mergeCell ref="D832:H832"/>
    <mergeCell ref="I832:J832"/>
    <mergeCell ref="P832:T832"/>
    <mergeCell ref="U832:V832"/>
    <mergeCell ref="D833:H833"/>
    <mergeCell ref="I833:J833"/>
    <mergeCell ref="P833:T833"/>
    <mergeCell ref="U833:V833"/>
    <mergeCell ref="D831:H831"/>
    <mergeCell ref="I831:J831"/>
    <mergeCell ref="P831:T831"/>
    <mergeCell ref="U831:V831"/>
    <mergeCell ref="I844:J844"/>
    <mergeCell ref="U844:V844"/>
    <mergeCell ref="D842:H842"/>
    <mergeCell ref="I842:J842"/>
    <mergeCell ref="P842:T842"/>
    <mergeCell ref="U842:V842"/>
    <mergeCell ref="D843:H843"/>
    <mergeCell ref="I843:J843"/>
    <mergeCell ref="P843:T843"/>
    <mergeCell ref="U843:V843"/>
    <mergeCell ref="D844:H844"/>
    <mergeCell ref="D840:H840"/>
    <mergeCell ref="I840:J840"/>
    <mergeCell ref="P840:T840"/>
    <mergeCell ref="U840:V840"/>
    <mergeCell ref="D841:H841"/>
    <mergeCell ref="I841:J841"/>
    <mergeCell ref="P841:T841"/>
    <mergeCell ref="U841:V841"/>
    <mergeCell ref="O838:O844"/>
    <mergeCell ref="D838:H838"/>
    <mergeCell ref="I838:J838"/>
    <mergeCell ref="P838:T838"/>
    <mergeCell ref="U838:V838"/>
    <mergeCell ref="D839:H839"/>
    <mergeCell ref="I839:J839"/>
    <mergeCell ref="P839:T839"/>
    <mergeCell ref="U839:V839"/>
    <mergeCell ref="C858:D858"/>
    <mergeCell ref="E858:J858"/>
    <mergeCell ref="O858:P858"/>
    <mergeCell ref="Q858:V858"/>
    <mergeCell ref="C859:J859"/>
    <mergeCell ref="O859:V859"/>
    <mergeCell ref="I847:J847"/>
    <mergeCell ref="U847:V847"/>
    <mergeCell ref="C849:J849"/>
    <mergeCell ref="O849:V849"/>
    <mergeCell ref="C850:J853"/>
    <mergeCell ref="O850:V853"/>
    <mergeCell ref="C845:C847"/>
    <mergeCell ref="O845:O847"/>
    <mergeCell ref="D846:F846"/>
    <mergeCell ref="P846:R846"/>
    <mergeCell ref="D845:F845"/>
    <mergeCell ref="I845:J845"/>
    <mergeCell ref="P845:R845"/>
    <mergeCell ref="U845:V845"/>
    <mergeCell ref="I846:J846"/>
    <mergeCell ref="U846:V846"/>
    <mergeCell ref="Q864:R864"/>
    <mergeCell ref="S864:V864"/>
    <mergeCell ref="E865:F865"/>
    <mergeCell ref="G865:J865"/>
    <mergeCell ref="Q865:R865"/>
    <mergeCell ref="S865:V865"/>
    <mergeCell ref="G862:H862"/>
    <mergeCell ref="S862:T862"/>
    <mergeCell ref="C863:D866"/>
    <mergeCell ref="E863:F863"/>
    <mergeCell ref="G863:J863"/>
    <mergeCell ref="O863:P866"/>
    <mergeCell ref="Q863:R863"/>
    <mergeCell ref="S863:V863"/>
    <mergeCell ref="E864:F864"/>
    <mergeCell ref="G864:J864"/>
    <mergeCell ref="S860:T860"/>
    <mergeCell ref="U860:V860"/>
    <mergeCell ref="C861:D861"/>
    <mergeCell ref="E861:F861"/>
    <mergeCell ref="G861:H861"/>
    <mergeCell ref="I861:J861"/>
    <mergeCell ref="O861:P861"/>
    <mergeCell ref="Q861:R861"/>
    <mergeCell ref="S861:T861"/>
    <mergeCell ref="U861:V861"/>
    <mergeCell ref="C860:D860"/>
    <mergeCell ref="E860:F860"/>
    <mergeCell ref="G860:H860"/>
    <mergeCell ref="I860:J860"/>
    <mergeCell ref="O860:P860"/>
    <mergeCell ref="Q860:R860"/>
    <mergeCell ref="C873:D874"/>
    <mergeCell ref="E873:J874"/>
    <mergeCell ref="O873:P874"/>
    <mergeCell ref="Q873:V874"/>
    <mergeCell ref="P889:T889"/>
    <mergeCell ref="C876:C882"/>
    <mergeCell ref="C883:C889"/>
    <mergeCell ref="C870:J870"/>
    <mergeCell ref="O870:V870"/>
    <mergeCell ref="C871:J871"/>
    <mergeCell ref="O871:V871"/>
    <mergeCell ref="C872:J872"/>
    <mergeCell ref="O872:V872"/>
    <mergeCell ref="E866:F866"/>
    <mergeCell ref="G866:J866"/>
    <mergeCell ref="Q866:R866"/>
    <mergeCell ref="S866:V866"/>
    <mergeCell ref="C867:D869"/>
    <mergeCell ref="E867:F867"/>
    <mergeCell ref="O867:P869"/>
    <mergeCell ref="Q867:R867"/>
    <mergeCell ref="E868:E869"/>
    <mergeCell ref="Q868:Q869"/>
    <mergeCell ref="D881:H881"/>
    <mergeCell ref="I881:J881"/>
    <mergeCell ref="P881:T881"/>
    <mergeCell ref="U881:V881"/>
    <mergeCell ref="D882:H882"/>
    <mergeCell ref="I882:J882"/>
    <mergeCell ref="P882:T882"/>
    <mergeCell ref="U882:V882"/>
    <mergeCell ref="D879:H879"/>
    <mergeCell ref="I879:J879"/>
    <mergeCell ref="P879:T879"/>
    <mergeCell ref="U879:V879"/>
    <mergeCell ref="D880:H880"/>
    <mergeCell ref="I880:J880"/>
    <mergeCell ref="P880:T880"/>
    <mergeCell ref="U880:V880"/>
    <mergeCell ref="O876:O882"/>
    <mergeCell ref="D877:H877"/>
    <mergeCell ref="I877:J877"/>
    <mergeCell ref="P877:T877"/>
    <mergeCell ref="U877:V877"/>
    <mergeCell ref="D878:H878"/>
    <mergeCell ref="I878:J878"/>
    <mergeCell ref="P878:T878"/>
    <mergeCell ref="U878:V878"/>
    <mergeCell ref="D876:H876"/>
    <mergeCell ref="I876:J876"/>
    <mergeCell ref="P876:T876"/>
    <mergeCell ref="U876:V876"/>
    <mergeCell ref="I889:J889"/>
    <mergeCell ref="U889:V889"/>
    <mergeCell ref="D887:H887"/>
    <mergeCell ref="I887:J887"/>
    <mergeCell ref="P887:T887"/>
    <mergeCell ref="U887:V887"/>
    <mergeCell ref="D888:H888"/>
    <mergeCell ref="I888:J888"/>
    <mergeCell ref="P888:T888"/>
    <mergeCell ref="U888:V888"/>
    <mergeCell ref="D889:H889"/>
    <mergeCell ref="D885:H885"/>
    <mergeCell ref="I885:J885"/>
    <mergeCell ref="P885:T885"/>
    <mergeCell ref="U885:V885"/>
    <mergeCell ref="D886:H886"/>
    <mergeCell ref="I886:J886"/>
    <mergeCell ref="P886:T886"/>
    <mergeCell ref="U886:V886"/>
    <mergeCell ref="O883:O889"/>
    <mergeCell ref="D883:H883"/>
    <mergeCell ref="I883:J883"/>
    <mergeCell ref="P883:T883"/>
    <mergeCell ref="U883:V883"/>
    <mergeCell ref="D884:H884"/>
    <mergeCell ref="I884:J884"/>
    <mergeCell ref="P884:T884"/>
    <mergeCell ref="U884:V884"/>
    <mergeCell ref="C903:D903"/>
    <mergeCell ref="E903:J903"/>
    <mergeCell ref="O903:P903"/>
    <mergeCell ref="Q903:V903"/>
    <mergeCell ref="C904:J904"/>
    <mergeCell ref="O904:V904"/>
    <mergeCell ref="I892:J892"/>
    <mergeCell ref="U892:V892"/>
    <mergeCell ref="C894:J894"/>
    <mergeCell ref="O894:V894"/>
    <mergeCell ref="C895:J898"/>
    <mergeCell ref="O895:V898"/>
    <mergeCell ref="C890:C892"/>
    <mergeCell ref="O890:O892"/>
    <mergeCell ref="D891:F891"/>
    <mergeCell ref="P891:R891"/>
    <mergeCell ref="D890:F890"/>
    <mergeCell ref="I890:J890"/>
    <mergeCell ref="P890:R890"/>
    <mergeCell ref="U890:V890"/>
    <mergeCell ref="I891:J891"/>
    <mergeCell ref="U891:V891"/>
    <mergeCell ref="Q909:R909"/>
    <mergeCell ref="S909:V909"/>
    <mergeCell ref="E910:F910"/>
    <mergeCell ref="G910:J910"/>
    <mergeCell ref="Q910:R910"/>
    <mergeCell ref="S910:V910"/>
    <mergeCell ref="G907:H907"/>
    <mergeCell ref="S907:T907"/>
    <mergeCell ref="C908:D911"/>
    <mergeCell ref="E908:F908"/>
    <mergeCell ref="G908:J908"/>
    <mergeCell ref="O908:P911"/>
    <mergeCell ref="Q908:R908"/>
    <mergeCell ref="S908:V908"/>
    <mergeCell ref="E909:F909"/>
    <mergeCell ref="G909:J909"/>
    <mergeCell ref="S905:T905"/>
    <mergeCell ref="U905:V905"/>
    <mergeCell ref="C906:D906"/>
    <mergeCell ref="E906:F906"/>
    <mergeCell ref="G906:H906"/>
    <mergeCell ref="I906:J906"/>
    <mergeCell ref="O906:P906"/>
    <mergeCell ref="Q906:R906"/>
    <mergeCell ref="S906:T906"/>
    <mergeCell ref="U906:V906"/>
    <mergeCell ref="C905:D905"/>
    <mergeCell ref="E905:F905"/>
    <mergeCell ref="G905:H905"/>
    <mergeCell ref="I905:J905"/>
    <mergeCell ref="O905:P905"/>
    <mergeCell ref="Q905:R905"/>
    <mergeCell ref="C918:D919"/>
    <mergeCell ref="E918:J919"/>
    <mergeCell ref="O918:P919"/>
    <mergeCell ref="Q918:V919"/>
    <mergeCell ref="P934:T934"/>
    <mergeCell ref="C921:C927"/>
    <mergeCell ref="C928:C934"/>
    <mergeCell ref="C915:J915"/>
    <mergeCell ref="O915:V915"/>
    <mergeCell ref="C916:J916"/>
    <mergeCell ref="O916:V916"/>
    <mergeCell ref="C917:J917"/>
    <mergeCell ref="O917:V917"/>
    <mergeCell ref="E911:F911"/>
    <mergeCell ref="G911:J911"/>
    <mergeCell ref="Q911:R911"/>
    <mergeCell ref="S911:V911"/>
    <mergeCell ref="C912:D914"/>
    <mergeCell ref="E912:F912"/>
    <mergeCell ref="O912:P914"/>
    <mergeCell ref="Q912:R912"/>
    <mergeCell ref="E913:E914"/>
    <mergeCell ref="Q913:Q914"/>
    <mergeCell ref="D926:H926"/>
    <mergeCell ref="I926:J926"/>
    <mergeCell ref="P926:T926"/>
    <mergeCell ref="U926:V926"/>
    <mergeCell ref="D927:H927"/>
    <mergeCell ref="I927:J927"/>
    <mergeCell ref="P927:T927"/>
    <mergeCell ref="U927:V927"/>
    <mergeCell ref="D924:H924"/>
    <mergeCell ref="I924:J924"/>
    <mergeCell ref="P924:T924"/>
    <mergeCell ref="U924:V924"/>
    <mergeCell ref="D925:H925"/>
    <mergeCell ref="I925:J925"/>
    <mergeCell ref="P925:T925"/>
    <mergeCell ref="U925:V925"/>
    <mergeCell ref="O921:O927"/>
    <mergeCell ref="D922:H922"/>
    <mergeCell ref="I922:J922"/>
    <mergeCell ref="P922:T922"/>
    <mergeCell ref="U922:V922"/>
    <mergeCell ref="D923:H923"/>
    <mergeCell ref="I923:J923"/>
    <mergeCell ref="P923:T923"/>
    <mergeCell ref="U923:V923"/>
    <mergeCell ref="D921:H921"/>
    <mergeCell ref="I921:J921"/>
    <mergeCell ref="P921:T921"/>
    <mergeCell ref="U921:V921"/>
    <mergeCell ref="I934:J934"/>
    <mergeCell ref="U934:V934"/>
    <mergeCell ref="D932:H932"/>
    <mergeCell ref="I932:J932"/>
    <mergeCell ref="P932:T932"/>
    <mergeCell ref="U932:V932"/>
    <mergeCell ref="D933:H933"/>
    <mergeCell ref="I933:J933"/>
    <mergeCell ref="P933:T933"/>
    <mergeCell ref="U933:V933"/>
    <mergeCell ref="D934:H934"/>
    <mergeCell ref="D930:H930"/>
    <mergeCell ref="I930:J930"/>
    <mergeCell ref="P930:T930"/>
    <mergeCell ref="U930:V930"/>
    <mergeCell ref="D931:H931"/>
    <mergeCell ref="I931:J931"/>
    <mergeCell ref="P931:T931"/>
    <mergeCell ref="U931:V931"/>
    <mergeCell ref="O928:O934"/>
    <mergeCell ref="D928:H928"/>
    <mergeCell ref="I928:J928"/>
    <mergeCell ref="P928:T928"/>
    <mergeCell ref="U928:V928"/>
    <mergeCell ref="D929:H929"/>
    <mergeCell ref="I929:J929"/>
    <mergeCell ref="P929:T929"/>
    <mergeCell ref="U929:V929"/>
    <mergeCell ref="C948:D948"/>
    <mergeCell ref="E948:J948"/>
    <mergeCell ref="O948:P948"/>
    <mergeCell ref="Q948:V948"/>
    <mergeCell ref="C949:J949"/>
    <mergeCell ref="O949:V949"/>
    <mergeCell ref="I937:J937"/>
    <mergeCell ref="U937:V937"/>
    <mergeCell ref="C939:J939"/>
    <mergeCell ref="O939:V939"/>
    <mergeCell ref="C940:J943"/>
    <mergeCell ref="O940:V943"/>
    <mergeCell ref="C935:C937"/>
    <mergeCell ref="O935:O937"/>
    <mergeCell ref="D936:F936"/>
    <mergeCell ref="P936:R936"/>
    <mergeCell ref="D935:F935"/>
    <mergeCell ref="I935:J935"/>
    <mergeCell ref="P935:R935"/>
    <mergeCell ref="U935:V935"/>
    <mergeCell ref="I936:J936"/>
    <mergeCell ref="U936:V936"/>
    <mergeCell ref="Q954:R954"/>
    <mergeCell ref="S954:V954"/>
    <mergeCell ref="E955:F955"/>
    <mergeCell ref="G955:J955"/>
    <mergeCell ref="Q955:R955"/>
    <mergeCell ref="S955:V955"/>
    <mergeCell ref="G952:H952"/>
    <mergeCell ref="S952:T952"/>
    <mergeCell ref="C953:D956"/>
    <mergeCell ref="E953:F953"/>
    <mergeCell ref="G953:J953"/>
    <mergeCell ref="O953:P956"/>
    <mergeCell ref="Q953:R953"/>
    <mergeCell ref="S953:V953"/>
    <mergeCell ref="E954:F954"/>
    <mergeCell ref="G954:J954"/>
    <mergeCell ref="S950:T950"/>
    <mergeCell ref="U950:V950"/>
    <mergeCell ref="C951:D951"/>
    <mergeCell ref="E951:F951"/>
    <mergeCell ref="G951:H951"/>
    <mergeCell ref="I951:J951"/>
    <mergeCell ref="O951:P951"/>
    <mergeCell ref="Q951:R951"/>
    <mergeCell ref="S951:T951"/>
    <mergeCell ref="U951:V951"/>
    <mergeCell ref="C950:D950"/>
    <mergeCell ref="E950:F950"/>
    <mergeCell ref="G950:H950"/>
    <mergeCell ref="I950:J950"/>
    <mergeCell ref="O950:P950"/>
    <mergeCell ref="Q950:R950"/>
    <mergeCell ref="C963:D964"/>
    <mergeCell ref="E963:J964"/>
    <mergeCell ref="O963:P964"/>
    <mergeCell ref="Q963:V964"/>
    <mergeCell ref="P979:T979"/>
    <mergeCell ref="C966:C972"/>
    <mergeCell ref="C973:C979"/>
    <mergeCell ref="C960:J960"/>
    <mergeCell ref="O960:V960"/>
    <mergeCell ref="C961:J961"/>
    <mergeCell ref="O961:V961"/>
    <mergeCell ref="C962:J962"/>
    <mergeCell ref="O962:V962"/>
    <mergeCell ref="E956:F956"/>
    <mergeCell ref="G956:J956"/>
    <mergeCell ref="Q956:R956"/>
    <mergeCell ref="S956:V956"/>
    <mergeCell ref="C957:D959"/>
    <mergeCell ref="E957:F957"/>
    <mergeCell ref="O957:P959"/>
    <mergeCell ref="Q957:R957"/>
    <mergeCell ref="E958:E959"/>
    <mergeCell ref="Q958:Q959"/>
    <mergeCell ref="D971:H971"/>
    <mergeCell ref="I971:J971"/>
    <mergeCell ref="P971:T971"/>
    <mergeCell ref="U971:V971"/>
    <mergeCell ref="D972:H972"/>
    <mergeCell ref="I972:J972"/>
    <mergeCell ref="P972:T972"/>
    <mergeCell ref="U972:V972"/>
    <mergeCell ref="D969:H969"/>
    <mergeCell ref="I969:J969"/>
    <mergeCell ref="P969:T969"/>
    <mergeCell ref="U969:V969"/>
    <mergeCell ref="D970:H970"/>
    <mergeCell ref="I970:J970"/>
    <mergeCell ref="P970:T970"/>
    <mergeCell ref="U970:V970"/>
    <mergeCell ref="O966:O972"/>
    <mergeCell ref="D967:H967"/>
    <mergeCell ref="I967:J967"/>
    <mergeCell ref="P967:T967"/>
    <mergeCell ref="U967:V967"/>
    <mergeCell ref="D968:H968"/>
    <mergeCell ref="I968:J968"/>
    <mergeCell ref="P968:T968"/>
    <mergeCell ref="U968:V968"/>
    <mergeCell ref="D966:H966"/>
    <mergeCell ref="I966:J966"/>
    <mergeCell ref="P966:T966"/>
    <mergeCell ref="U966:V966"/>
    <mergeCell ref="I979:J979"/>
    <mergeCell ref="U979:V979"/>
    <mergeCell ref="D977:H977"/>
    <mergeCell ref="I977:J977"/>
    <mergeCell ref="P977:T977"/>
    <mergeCell ref="U977:V977"/>
    <mergeCell ref="D978:H978"/>
    <mergeCell ref="I978:J978"/>
    <mergeCell ref="P978:T978"/>
    <mergeCell ref="U978:V978"/>
    <mergeCell ref="D979:H979"/>
    <mergeCell ref="D975:H975"/>
    <mergeCell ref="I975:J975"/>
    <mergeCell ref="P975:T975"/>
    <mergeCell ref="U975:V975"/>
    <mergeCell ref="D976:H976"/>
    <mergeCell ref="I976:J976"/>
    <mergeCell ref="P976:T976"/>
    <mergeCell ref="U976:V976"/>
    <mergeCell ref="O973:O979"/>
    <mergeCell ref="D973:H973"/>
    <mergeCell ref="I973:J973"/>
    <mergeCell ref="P973:T973"/>
    <mergeCell ref="U973:V973"/>
    <mergeCell ref="D974:H974"/>
    <mergeCell ref="I974:J974"/>
    <mergeCell ref="P974:T974"/>
    <mergeCell ref="U974:V974"/>
    <mergeCell ref="C993:D993"/>
    <mergeCell ref="E993:J993"/>
    <mergeCell ref="O993:P993"/>
    <mergeCell ref="Q993:V993"/>
    <mergeCell ref="C994:J994"/>
    <mergeCell ref="O994:V994"/>
    <mergeCell ref="I982:J982"/>
    <mergeCell ref="U982:V982"/>
    <mergeCell ref="C984:J984"/>
    <mergeCell ref="O984:V984"/>
    <mergeCell ref="C985:J988"/>
    <mergeCell ref="O985:V988"/>
    <mergeCell ref="C980:C982"/>
    <mergeCell ref="O980:O982"/>
    <mergeCell ref="D981:F981"/>
    <mergeCell ref="P981:R981"/>
    <mergeCell ref="D980:F980"/>
    <mergeCell ref="I980:J980"/>
    <mergeCell ref="P980:R980"/>
    <mergeCell ref="U980:V980"/>
    <mergeCell ref="I981:J981"/>
    <mergeCell ref="U981:V981"/>
    <mergeCell ref="Q999:R999"/>
    <mergeCell ref="S999:V999"/>
    <mergeCell ref="E1000:F1000"/>
    <mergeCell ref="G1000:J1000"/>
    <mergeCell ref="Q1000:R1000"/>
    <mergeCell ref="S1000:V1000"/>
    <mergeCell ref="G997:H997"/>
    <mergeCell ref="S997:T997"/>
    <mergeCell ref="C998:D1001"/>
    <mergeCell ref="E998:F998"/>
    <mergeCell ref="G998:J998"/>
    <mergeCell ref="O998:P1001"/>
    <mergeCell ref="Q998:R998"/>
    <mergeCell ref="S998:V998"/>
    <mergeCell ref="E999:F999"/>
    <mergeCell ref="G999:J999"/>
    <mergeCell ref="S995:T995"/>
    <mergeCell ref="U995:V995"/>
    <mergeCell ref="C996:D996"/>
    <mergeCell ref="E996:F996"/>
    <mergeCell ref="G996:H996"/>
    <mergeCell ref="I996:J996"/>
    <mergeCell ref="O996:P996"/>
    <mergeCell ref="Q996:R996"/>
    <mergeCell ref="S996:T996"/>
    <mergeCell ref="U996:V996"/>
    <mergeCell ref="C995:D995"/>
    <mergeCell ref="E995:F995"/>
    <mergeCell ref="G995:H995"/>
    <mergeCell ref="I995:J995"/>
    <mergeCell ref="O995:P995"/>
    <mergeCell ref="Q995:R995"/>
    <mergeCell ref="C1008:D1009"/>
    <mergeCell ref="E1008:J1009"/>
    <mergeCell ref="O1008:P1009"/>
    <mergeCell ref="Q1008:V1009"/>
    <mergeCell ref="P1024:T1024"/>
    <mergeCell ref="C1011:C1017"/>
    <mergeCell ref="C1018:C1024"/>
    <mergeCell ref="C1005:J1005"/>
    <mergeCell ref="O1005:V1005"/>
    <mergeCell ref="C1006:J1006"/>
    <mergeCell ref="O1006:V1006"/>
    <mergeCell ref="C1007:J1007"/>
    <mergeCell ref="O1007:V1007"/>
    <mergeCell ref="E1001:F1001"/>
    <mergeCell ref="G1001:J1001"/>
    <mergeCell ref="Q1001:R1001"/>
    <mergeCell ref="S1001:V1001"/>
    <mergeCell ref="C1002:D1004"/>
    <mergeCell ref="E1002:F1002"/>
    <mergeCell ref="O1002:P1004"/>
    <mergeCell ref="Q1002:R1002"/>
    <mergeCell ref="E1003:E1004"/>
    <mergeCell ref="Q1003:Q1004"/>
    <mergeCell ref="D1016:H1016"/>
    <mergeCell ref="I1016:J1016"/>
    <mergeCell ref="P1016:T1016"/>
    <mergeCell ref="U1016:V1016"/>
    <mergeCell ref="D1017:H1017"/>
    <mergeCell ref="I1017:J1017"/>
    <mergeCell ref="P1017:T1017"/>
    <mergeCell ref="U1017:V1017"/>
    <mergeCell ref="D1014:H1014"/>
    <mergeCell ref="I1014:J1014"/>
    <mergeCell ref="P1014:T1014"/>
    <mergeCell ref="U1014:V1014"/>
    <mergeCell ref="D1015:H1015"/>
    <mergeCell ref="I1015:J1015"/>
    <mergeCell ref="P1015:T1015"/>
    <mergeCell ref="U1015:V1015"/>
    <mergeCell ref="O1011:O1017"/>
    <mergeCell ref="D1012:H1012"/>
    <mergeCell ref="I1012:J1012"/>
    <mergeCell ref="P1012:T1012"/>
    <mergeCell ref="U1012:V1012"/>
    <mergeCell ref="D1013:H1013"/>
    <mergeCell ref="I1013:J1013"/>
    <mergeCell ref="P1013:T1013"/>
    <mergeCell ref="U1013:V1013"/>
    <mergeCell ref="D1011:H1011"/>
    <mergeCell ref="I1011:J1011"/>
    <mergeCell ref="P1011:T1011"/>
    <mergeCell ref="U1011:V1011"/>
    <mergeCell ref="I1024:J1024"/>
    <mergeCell ref="U1024:V1024"/>
    <mergeCell ref="D1022:H1022"/>
    <mergeCell ref="I1022:J1022"/>
    <mergeCell ref="P1022:T1022"/>
    <mergeCell ref="U1022:V1022"/>
    <mergeCell ref="D1023:H1023"/>
    <mergeCell ref="I1023:J1023"/>
    <mergeCell ref="P1023:T1023"/>
    <mergeCell ref="U1023:V1023"/>
    <mergeCell ref="D1024:H1024"/>
    <mergeCell ref="D1020:H1020"/>
    <mergeCell ref="I1020:J1020"/>
    <mergeCell ref="P1020:T1020"/>
    <mergeCell ref="U1020:V1020"/>
    <mergeCell ref="D1021:H1021"/>
    <mergeCell ref="I1021:J1021"/>
    <mergeCell ref="P1021:T1021"/>
    <mergeCell ref="U1021:V1021"/>
    <mergeCell ref="O1018:O1024"/>
    <mergeCell ref="D1018:H1018"/>
    <mergeCell ref="I1018:J1018"/>
    <mergeCell ref="P1018:T1018"/>
    <mergeCell ref="U1018:V1018"/>
    <mergeCell ref="D1019:H1019"/>
    <mergeCell ref="I1019:J1019"/>
    <mergeCell ref="P1019:T1019"/>
    <mergeCell ref="U1019:V1019"/>
    <mergeCell ref="C1038:D1038"/>
    <mergeCell ref="E1038:J1038"/>
    <mergeCell ref="O1038:P1038"/>
    <mergeCell ref="Q1038:V1038"/>
    <mergeCell ref="C1039:J1039"/>
    <mergeCell ref="O1039:V1039"/>
    <mergeCell ref="I1027:J1027"/>
    <mergeCell ref="U1027:V1027"/>
    <mergeCell ref="C1029:J1029"/>
    <mergeCell ref="O1029:V1029"/>
    <mergeCell ref="C1030:J1033"/>
    <mergeCell ref="O1030:V1033"/>
    <mergeCell ref="C1025:C1027"/>
    <mergeCell ref="O1025:O1027"/>
    <mergeCell ref="D1026:F1026"/>
    <mergeCell ref="P1026:R1026"/>
    <mergeCell ref="D1025:F1025"/>
    <mergeCell ref="I1025:J1025"/>
    <mergeCell ref="P1025:R1025"/>
    <mergeCell ref="U1025:V1025"/>
    <mergeCell ref="I1026:J1026"/>
    <mergeCell ref="U1026:V1026"/>
    <mergeCell ref="Q1044:R1044"/>
    <mergeCell ref="S1044:V1044"/>
    <mergeCell ref="E1045:F1045"/>
    <mergeCell ref="G1045:J1045"/>
    <mergeCell ref="Q1045:R1045"/>
    <mergeCell ref="S1045:V1045"/>
    <mergeCell ref="G1042:H1042"/>
    <mergeCell ref="S1042:T1042"/>
    <mergeCell ref="C1043:D1046"/>
    <mergeCell ref="E1043:F1043"/>
    <mergeCell ref="G1043:J1043"/>
    <mergeCell ref="O1043:P1046"/>
    <mergeCell ref="Q1043:R1043"/>
    <mergeCell ref="S1043:V1043"/>
    <mergeCell ref="E1044:F1044"/>
    <mergeCell ref="G1044:J1044"/>
    <mergeCell ref="S1040:T1040"/>
    <mergeCell ref="U1040:V1040"/>
    <mergeCell ref="C1041:D1041"/>
    <mergeCell ref="E1041:F1041"/>
    <mergeCell ref="G1041:H1041"/>
    <mergeCell ref="I1041:J1041"/>
    <mergeCell ref="O1041:P1041"/>
    <mergeCell ref="Q1041:R1041"/>
    <mergeCell ref="S1041:T1041"/>
    <mergeCell ref="U1041:V1041"/>
    <mergeCell ref="C1040:D1040"/>
    <mergeCell ref="E1040:F1040"/>
    <mergeCell ref="G1040:H1040"/>
    <mergeCell ref="I1040:J1040"/>
    <mergeCell ref="O1040:P1040"/>
    <mergeCell ref="Q1040:R1040"/>
    <mergeCell ref="C1053:D1054"/>
    <mergeCell ref="E1053:J1054"/>
    <mergeCell ref="O1053:P1054"/>
    <mergeCell ref="Q1053:V1054"/>
    <mergeCell ref="P1069:T1069"/>
    <mergeCell ref="C1056:C1062"/>
    <mergeCell ref="C1063:C1069"/>
    <mergeCell ref="C1050:J1050"/>
    <mergeCell ref="O1050:V1050"/>
    <mergeCell ref="C1051:J1051"/>
    <mergeCell ref="O1051:V1051"/>
    <mergeCell ref="C1052:J1052"/>
    <mergeCell ref="O1052:V1052"/>
    <mergeCell ref="E1046:F1046"/>
    <mergeCell ref="G1046:J1046"/>
    <mergeCell ref="Q1046:R1046"/>
    <mergeCell ref="S1046:V1046"/>
    <mergeCell ref="C1047:D1049"/>
    <mergeCell ref="E1047:F1047"/>
    <mergeCell ref="O1047:P1049"/>
    <mergeCell ref="Q1047:R1047"/>
    <mergeCell ref="E1048:E1049"/>
    <mergeCell ref="Q1048:Q1049"/>
    <mergeCell ref="D1061:H1061"/>
    <mergeCell ref="I1061:J1061"/>
    <mergeCell ref="P1061:T1061"/>
    <mergeCell ref="U1061:V1061"/>
    <mergeCell ref="D1062:H1062"/>
    <mergeCell ref="I1062:J1062"/>
    <mergeCell ref="P1062:T1062"/>
    <mergeCell ref="U1062:V1062"/>
    <mergeCell ref="D1059:H1059"/>
    <mergeCell ref="I1059:J1059"/>
    <mergeCell ref="P1059:T1059"/>
    <mergeCell ref="U1059:V1059"/>
    <mergeCell ref="D1060:H1060"/>
    <mergeCell ref="I1060:J1060"/>
    <mergeCell ref="P1060:T1060"/>
    <mergeCell ref="U1060:V1060"/>
    <mergeCell ref="O1056:O1062"/>
    <mergeCell ref="D1057:H1057"/>
    <mergeCell ref="I1057:J1057"/>
    <mergeCell ref="P1057:T1057"/>
    <mergeCell ref="U1057:V1057"/>
    <mergeCell ref="D1058:H1058"/>
    <mergeCell ref="I1058:J1058"/>
    <mergeCell ref="P1058:T1058"/>
    <mergeCell ref="U1058:V1058"/>
    <mergeCell ref="D1056:H1056"/>
    <mergeCell ref="I1056:J1056"/>
    <mergeCell ref="P1056:T1056"/>
    <mergeCell ref="U1056:V1056"/>
    <mergeCell ref="I1069:J1069"/>
    <mergeCell ref="U1069:V1069"/>
    <mergeCell ref="D1067:H1067"/>
    <mergeCell ref="I1067:J1067"/>
    <mergeCell ref="P1067:T1067"/>
    <mergeCell ref="U1067:V1067"/>
    <mergeCell ref="D1068:H1068"/>
    <mergeCell ref="I1068:J1068"/>
    <mergeCell ref="P1068:T1068"/>
    <mergeCell ref="U1068:V1068"/>
    <mergeCell ref="D1069:H1069"/>
    <mergeCell ref="D1065:H1065"/>
    <mergeCell ref="I1065:J1065"/>
    <mergeCell ref="P1065:T1065"/>
    <mergeCell ref="U1065:V1065"/>
    <mergeCell ref="D1066:H1066"/>
    <mergeCell ref="I1066:J1066"/>
    <mergeCell ref="P1066:T1066"/>
    <mergeCell ref="U1066:V1066"/>
    <mergeCell ref="O1063:O1069"/>
    <mergeCell ref="D1063:H1063"/>
    <mergeCell ref="I1063:J1063"/>
    <mergeCell ref="P1063:T1063"/>
    <mergeCell ref="U1063:V1063"/>
    <mergeCell ref="D1064:H1064"/>
    <mergeCell ref="I1064:J1064"/>
    <mergeCell ref="P1064:T1064"/>
    <mergeCell ref="U1064:V1064"/>
    <mergeCell ref="C1083:D1083"/>
    <mergeCell ref="E1083:J1083"/>
    <mergeCell ref="O1083:P1083"/>
    <mergeCell ref="Q1083:V1083"/>
    <mergeCell ref="C1084:J1084"/>
    <mergeCell ref="O1084:V1084"/>
    <mergeCell ref="I1072:J1072"/>
    <mergeCell ref="U1072:V1072"/>
    <mergeCell ref="C1074:J1074"/>
    <mergeCell ref="O1074:V1074"/>
    <mergeCell ref="C1075:J1078"/>
    <mergeCell ref="O1075:V1078"/>
    <mergeCell ref="C1070:C1072"/>
    <mergeCell ref="O1070:O1072"/>
    <mergeCell ref="D1071:F1071"/>
    <mergeCell ref="P1071:R1071"/>
    <mergeCell ref="D1070:F1070"/>
    <mergeCell ref="I1070:J1070"/>
    <mergeCell ref="P1070:R1070"/>
    <mergeCell ref="U1070:V1070"/>
    <mergeCell ref="I1071:J1071"/>
    <mergeCell ref="U1071:V1071"/>
    <mergeCell ref="Q1089:R1089"/>
    <mergeCell ref="S1089:V1089"/>
    <mergeCell ref="E1090:F1090"/>
    <mergeCell ref="G1090:J1090"/>
    <mergeCell ref="Q1090:R1090"/>
    <mergeCell ref="S1090:V1090"/>
    <mergeCell ref="G1087:H1087"/>
    <mergeCell ref="S1087:T1087"/>
    <mergeCell ref="C1088:D1091"/>
    <mergeCell ref="E1088:F1088"/>
    <mergeCell ref="G1088:J1088"/>
    <mergeCell ref="O1088:P1091"/>
    <mergeCell ref="Q1088:R1088"/>
    <mergeCell ref="S1088:V1088"/>
    <mergeCell ref="E1089:F1089"/>
    <mergeCell ref="G1089:J1089"/>
    <mergeCell ref="S1085:T1085"/>
    <mergeCell ref="U1085:V1085"/>
    <mergeCell ref="C1086:D1086"/>
    <mergeCell ref="E1086:F1086"/>
    <mergeCell ref="G1086:H1086"/>
    <mergeCell ref="I1086:J1086"/>
    <mergeCell ref="O1086:P1086"/>
    <mergeCell ref="Q1086:R1086"/>
    <mergeCell ref="S1086:T1086"/>
    <mergeCell ref="U1086:V1086"/>
    <mergeCell ref="C1085:D1085"/>
    <mergeCell ref="E1085:F1085"/>
    <mergeCell ref="G1085:H1085"/>
    <mergeCell ref="I1085:J1085"/>
    <mergeCell ref="O1085:P1085"/>
    <mergeCell ref="Q1085:R1085"/>
    <mergeCell ref="C1098:D1099"/>
    <mergeCell ref="E1098:J1099"/>
    <mergeCell ref="O1098:P1099"/>
    <mergeCell ref="Q1098:V1099"/>
    <mergeCell ref="P1114:T1114"/>
    <mergeCell ref="C1101:C1107"/>
    <mergeCell ref="C1108:C1114"/>
    <mergeCell ref="C1095:J1095"/>
    <mergeCell ref="O1095:V1095"/>
    <mergeCell ref="C1096:J1096"/>
    <mergeCell ref="O1096:V1096"/>
    <mergeCell ref="C1097:J1097"/>
    <mergeCell ref="O1097:V1097"/>
    <mergeCell ref="E1091:F1091"/>
    <mergeCell ref="G1091:J1091"/>
    <mergeCell ref="Q1091:R1091"/>
    <mergeCell ref="S1091:V1091"/>
    <mergeCell ref="C1092:D1094"/>
    <mergeCell ref="E1092:F1092"/>
    <mergeCell ref="O1092:P1094"/>
    <mergeCell ref="Q1092:R1092"/>
    <mergeCell ref="E1093:E1094"/>
    <mergeCell ref="Q1093:Q1094"/>
    <mergeCell ref="D1106:H1106"/>
    <mergeCell ref="I1106:J1106"/>
    <mergeCell ref="P1106:T1106"/>
    <mergeCell ref="U1106:V1106"/>
    <mergeCell ref="D1107:H1107"/>
    <mergeCell ref="I1107:J1107"/>
    <mergeCell ref="P1107:T1107"/>
    <mergeCell ref="U1107:V1107"/>
    <mergeCell ref="D1104:H1104"/>
    <mergeCell ref="I1104:J1104"/>
    <mergeCell ref="P1104:T1104"/>
    <mergeCell ref="U1104:V1104"/>
    <mergeCell ref="D1105:H1105"/>
    <mergeCell ref="I1105:J1105"/>
    <mergeCell ref="P1105:T1105"/>
    <mergeCell ref="U1105:V1105"/>
    <mergeCell ref="O1101:O1107"/>
    <mergeCell ref="D1102:H1102"/>
    <mergeCell ref="I1102:J1102"/>
    <mergeCell ref="P1102:T1102"/>
    <mergeCell ref="U1102:V1102"/>
    <mergeCell ref="D1103:H1103"/>
    <mergeCell ref="I1103:J1103"/>
    <mergeCell ref="P1103:T1103"/>
    <mergeCell ref="U1103:V1103"/>
    <mergeCell ref="D1101:H1101"/>
    <mergeCell ref="I1101:J1101"/>
    <mergeCell ref="P1101:T1101"/>
    <mergeCell ref="U1101:V1101"/>
    <mergeCell ref="I1114:J1114"/>
    <mergeCell ref="U1114:V1114"/>
    <mergeCell ref="D1112:H1112"/>
    <mergeCell ref="I1112:J1112"/>
    <mergeCell ref="P1112:T1112"/>
    <mergeCell ref="U1112:V1112"/>
    <mergeCell ref="D1113:H1113"/>
    <mergeCell ref="I1113:J1113"/>
    <mergeCell ref="P1113:T1113"/>
    <mergeCell ref="U1113:V1113"/>
    <mergeCell ref="D1114:H1114"/>
    <mergeCell ref="D1110:H1110"/>
    <mergeCell ref="I1110:J1110"/>
    <mergeCell ref="P1110:T1110"/>
    <mergeCell ref="U1110:V1110"/>
    <mergeCell ref="D1111:H1111"/>
    <mergeCell ref="I1111:J1111"/>
    <mergeCell ref="P1111:T1111"/>
    <mergeCell ref="U1111:V1111"/>
    <mergeCell ref="O1108:O1114"/>
    <mergeCell ref="D1108:H1108"/>
    <mergeCell ref="I1108:J1108"/>
    <mergeCell ref="P1108:T1108"/>
    <mergeCell ref="U1108:V1108"/>
    <mergeCell ref="D1109:H1109"/>
    <mergeCell ref="I1109:J1109"/>
    <mergeCell ref="P1109:T1109"/>
    <mergeCell ref="U1109:V1109"/>
    <mergeCell ref="C1128:D1128"/>
    <mergeCell ref="E1128:J1128"/>
    <mergeCell ref="O1128:P1128"/>
    <mergeCell ref="Q1128:V1128"/>
    <mergeCell ref="C1129:J1129"/>
    <mergeCell ref="O1129:V1129"/>
    <mergeCell ref="I1117:J1117"/>
    <mergeCell ref="U1117:V1117"/>
    <mergeCell ref="C1119:J1119"/>
    <mergeCell ref="O1119:V1119"/>
    <mergeCell ref="C1120:J1123"/>
    <mergeCell ref="O1120:V1123"/>
    <mergeCell ref="C1115:C1117"/>
    <mergeCell ref="O1115:O1117"/>
    <mergeCell ref="D1116:F1116"/>
    <mergeCell ref="P1116:R1116"/>
    <mergeCell ref="D1115:F1115"/>
    <mergeCell ref="I1115:J1115"/>
    <mergeCell ref="P1115:R1115"/>
    <mergeCell ref="U1115:V1115"/>
    <mergeCell ref="I1116:J1116"/>
    <mergeCell ref="U1116:V1116"/>
    <mergeCell ref="G1132:H1132"/>
    <mergeCell ref="S1132:T1132"/>
    <mergeCell ref="C1133:D1136"/>
    <mergeCell ref="E1133:F1133"/>
    <mergeCell ref="G1133:J1133"/>
    <mergeCell ref="O1133:P1136"/>
    <mergeCell ref="Q1133:R1133"/>
    <mergeCell ref="S1133:V1133"/>
    <mergeCell ref="E1134:F1134"/>
    <mergeCell ref="G1134:J1134"/>
    <mergeCell ref="S1130:T1130"/>
    <mergeCell ref="U1130:V1130"/>
    <mergeCell ref="C1131:D1131"/>
    <mergeCell ref="E1131:F1131"/>
    <mergeCell ref="G1131:H1131"/>
    <mergeCell ref="I1131:J1131"/>
    <mergeCell ref="O1131:P1131"/>
    <mergeCell ref="Q1131:R1131"/>
    <mergeCell ref="S1131:T1131"/>
    <mergeCell ref="U1131:V1131"/>
    <mergeCell ref="C1130:D1130"/>
    <mergeCell ref="E1130:F1130"/>
    <mergeCell ref="G1130:H1130"/>
    <mergeCell ref="I1130:J1130"/>
    <mergeCell ref="O1130:P1130"/>
    <mergeCell ref="Q1130:R1130"/>
    <mergeCell ref="C1142:J1142"/>
    <mergeCell ref="O1142:V1142"/>
    <mergeCell ref="E1136:F1136"/>
    <mergeCell ref="G1136:J1136"/>
    <mergeCell ref="Q1136:R1136"/>
    <mergeCell ref="S1136:V1136"/>
    <mergeCell ref="C1137:D1139"/>
    <mergeCell ref="E1137:F1137"/>
    <mergeCell ref="O1137:P1139"/>
    <mergeCell ref="Q1137:R1137"/>
    <mergeCell ref="E1138:E1139"/>
    <mergeCell ref="Q1138:Q1139"/>
    <mergeCell ref="Q1134:R1134"/>
    <mergeCell ref="S1134:V1134"/>
    <mergeCell ref="E1135:F1135"/>
    <mergeCell ref="G1135:J1135"/>
    <mergeCell ref="Q1135:R1135"/>
    <mergeCell ref="S1135:V1135"/>
    <mergeCell ref="D1156:H1156"/>
    <mergeCell ref="I1156:J1156"/>
    <mergeCell ref="P1156:T1156"/>
    <mergeCell ref="U1156:V1156"/>
    <mergeCell ref="O1153:O1159"/>
    <mergeCell ref="D1153:H1153"/>
    <mergeCell ref="I1153:J1153"/>
    <mergeCell ref="P1153:T1153"/>
    <mergeCell ref="U1153:V1153"/>
    <mergeCell ref="D1154:H1154"/>
    <mergeCell ref="I1154:J1154"/>
    <mergeCell ref="P1154:T1154"/>
    <mergeCell ref="U1154:V1154"/>
    <mergeCell ref="P1159:T1159"/>
    <mergeCell ref="U1151:V1151"/>
    <mergeCell ref="D1152:H1152"/>
    <mergeCell ref="I1152:J1152"/>
    <mergeCell ref="P1152:T1152"/>
    <mergeCell ref="U1152:V1152"/>
    <mergeCell ref="O1146:O1152"/>
    <mergeCell ref="D1147:H1147"/>
    <mergeCell ref="I1147:J1147"/>
    <mergeCell ref="P1147:T1147"/>
    <mergeCell ref="U1147:V1147"/>
    <mergeCell ref="D1148:H1148"/>
    <mergeCell ref="I1148:J1148"/>
    <mergeCell ref="P1148:T1148"/>
    <mergeCell ref="U1148:V1148"/>
    <mergeCell ref="D1146:H1146"/>
    <mergeCell ref="I1146:J1146"/>
    <mergeCell ref="P1146:T1146"/>
    <mergeCell ref="U1146:V1146"/>
    <mergeCell ref="U1162:V1162"/>
    <mergeCell ref="C1164:J1164"/>
    <mergeCell ref="O1164:V1164"/>
    <mergeCell ref="C1165:J1168"/>
    <mergeCell ref="O1165:V1168"/>
    <mergeCell ref="C1160:C1162"/>
    <mergeCell ref="O1160:O1162"/>
    <mergeCell ref="D1161:F1161"/>
    <mergeCell ref="P1161:R1161"/>
    <mergeCell ref="D1160:F1160"/>
    <mergeCell ref="I1160:J1160"/>
    <mergeCell ref="P1160:R1160"/>
    <mergeCell ref="U1160:V1160"/>
    <mergeCell ref="I1161:J1161"/>
    <mergeCell ref="U1161:V1161"/>
    <mergeCell ref="I1159:J1159"/>
    <mergeCell ref="U1159:V1159"/>
    <mergeCell ref="C1153:C1159"/>
    <mergeCell ref="I1162:J1162"/>
    <mergeCell ref="D1157:H1157"/>
    <mergeCell ref="I1157:J1157"/>
    <mergeCell ref="P1157:T1157"/>
    <mergeCell ref="U1157:V1157"/>
    <mergeCell ref="D1158:H1158"/>
    <mergeCell ref="I1158:J1158"/>
    <mergeCell ref="P1158:T1158"/>
    <mergeCell ref="U1158:V1158"/>
    <mergeCell ref="D1159:H1159"/>
    <mergeCell ref="D1155:H1155"/>
    <mergeCell ref="I1155:J1155"/>
    <mergeCell ref="P1155:T1155"/>
    <mergeCell ref="U1155:V1155"/>
    <mergeCell ref="C1143:D1144"/>
    <mergeCell ref="E1143:J1144"/>
    <mergeCell ref="O1143:P1144"/>
    <mergeCell ref="Q1143:V1144"/>
    <mergeCell ref="C1146:C1152"/>
    <mergeCell ref="C1140:J1140"/>
    <mergeCell ref="O1140:V1140"/>
    <mergeCell ref="C1141:J1141"/>
    <mergeCell ref="O1141:V1141"/>
    <mergeCell ref="C215:C217"/>
    <mergeCell ref="O215:O217"/>
    <mergeCell ref="D216:F216"/>
    <mergeCell ref="P216:R216"/>
    <mergeCell ref="C201:C207"/>
    <mergeCell ref="O201:O207"/>
    <mergeCell ref="D169:H169"/>
    <mergeCell ref="P169:T169"/>
    <mergeCell ref="C170:C172"/>
    <mergeCell ref="O170:O172"/>
    <mergeCell ref="D171:F171"/>
    <mergeCell ref="P171:R171"/>
    <mergeCell ref="D1149:H1149"/>
    <mergeCell ref="I1149:J1149"/>
    <mergeCell ref="P1149:T1149"/>
    <mergeCell ref="U1149:V1149"/>
    <mergeCell ref="D1150:H1150"/>
    <mergeCell ref="I1150:J1150"/>
    <mergeCell ref="P1150:T1150"/>
    <mergeCell ref="U1150:V1150"/>
    <mergeCell ref="D1151:H1151"/>
    <mergeCell ref="I1151:J1151"/>
    <mergeCell ref="P1151:T1151"/>
    <mergeCell ref="C156:C162"/>
    <mergeCell ref="O156:O162"/>
    <mergeCell ref="D124:H124"/>
    <mergeCell ref="P124:T124"/>
    <mergeCell ref="C125:C127"/>
    <mergeCell ref="O125:O127"/>
    <mergeCell ref="I214:J214"/>
    <mergeCell ref="D206:H206"/>
    <mergeCell ref="I206:J206"/>
    <mergeCell ref="P206:T206"/>
    <mergeCell ref="D201:H201"/>
    <mergeCell ref="I201:J201"/>
    <mergeCell ref="P201:T201"/>
    <mergeCell ref="Q189:R189"/>
    <mergeCell ref="S189:V189"/>
    <mergeCell ref="E190:F190"/>
    <mergeCell ref="G190:J190"/>
    <mergeCell ref="Q190:R190"/>
    <mergeCell ref="S190:V190"/>
    <mergeCell ref="G187:H187"/>
    <mergeCell ref="U208:V208"/>
    <mergeCell ref="D209:H209"/>
    <mergeCell ref="I209:J209"/>
    <mergeCell ref="P209:T209"/>
    <mergeCell ref="U209:V209"/>
    <mergeCell ref="I205:J205"/>
    <mergeCell ref="P205:T205"/>
    <mergeCell ref="U205:V205"/>
    <mergeCell ref="D202:H202"/>
    <mergeCell ref="I202:J202"/>
    <mergeCell ref="P202:T202"/>
    <mergeCell ref="U202:V202"/>
    <mergeCell ref="C73:C79"/>
    <mergeCell ref="O73:O79"/>
    <mergeCell ref="C111:C117"/>
    <mergeCell ref="O111:O117"/>
    <mergeCell ref="C118:C124"/>
    <mergeCell ref="O118:O124"/>
    <mergeCell ref="D349:H349"/>
    <mergeCell ref="P349:T349"/>
    <mergeCell ref="C350:C352"/>
    <mergeCell ref="O350:O352"/>
    <mergeCell ref="D351:F351"/>
    <mergeCell ref="P351:R351"/>
    <mergeCell ref="C336:C342"/>
    <mergeCell ref="O336:O342"/>
    <mergeCell ref="D304:H304"/>
    <mergeCell ref="P304:T304"/>
    <mergeCell ref="C305:C307"/>
    <mergeCell ref="O305:O307"/>
    <mergeCell ref="D306:F306"/>
    <mergeCell ref="P306:R306"/>
    <mergeCell ref="C291:C297"/>
    <mergeCell ref="O291:O297"/>
    <mergeCell ref="D259:H259"/>
    <mergeCell ref="P259:T259"/>
    <mergeCell ref="C260:C262"/>
    <mergeCell ref="O260:O262"/>
    <mergeCell ref="D261:F261"/>
    <mergeCell ref="P261:R261"/>
    <mergeCell ref="C246:C252"/>
    <mergeCell ref="O246:O252"/>
    <mergeCell ref="D214:H214"/>
    <mergeCell ref="P214:T214"/>
  </mergeCells>
  <printOptions horizontalCentered="1" verticalCentered="1"/>
  <pageMargins left="0" right="0" top="0.19685039370078741" bottom="0" header="0" footer="0"/>
  <pageSetup paperSize="8" scale="68" fitToHeight="14" orientation="portrait" r:id="rId1"/>
  <rowBreaks count="12" manualBreakCount="12">
    <brk id="90" max="16383" man="1"/>
    <brk id="180" max="16383" man="1"/>
    <brk id="270" max="16383" man="1"/>
    <brk id="360" max="16383" man="1"/>
    <brk id="450" max="16383" man="1"/>
    <brk id="540" max="16383" man="1"/>
    <brk id="630" max="16383" man="1"/>
    <brk id="720" max="16383" man="1"/>
    <brk id="810" max="16383" man="1"/>
    <brk id="900" max="16383" man="1"/>
    <brk id="990" max="16383" man="1"/>
    <brk id="1080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A1:K27"/>
  <sheetViews>
    <sheetView topLeftCell="A6" workbookViewId="0">
      <selection activeCell="B25" sqref="B25:J25"/>
    </sheetView>
  </sheetViews>
  <sheetFormatPr baseColWidth="10" defaultRowHeight="15" x14ac:dyDescent="0.25"/>
  <cols>
    <col min="1" max="1" width="5.7109375" customWidth="1"/>
    <col min="11" max="11" width="5.7109375" customWidth="1"/>
  </cols>
  <sheetData>
    <row r="1" spans="1:11" x14ac:dyDescent="0.25">
      <c r="A1" s="288"/>
      <c r="B1" s="289"/>
      <c r="C1" s="289"/>
      <c r="D1" s="289"/>
      <c r="E1" s="289"/>
      <c r="F1" s="289"/>
      <c r="G1" s="289"/>
      <c r="H1" s="289"/>
      <c r="I1" s="289"/>
      <c r="J1" s="289"/>
      <c r="K1" s="290"/>
    </row>
    <row r="2" spans="1:11" ht="15" customHeight="1" x14ac:dyDescent="0.25">
      <c r="A2" s="291"/>
      <c r="B2" s="1017" t="s">
        <v>439</v>
      </c>
      <c r="C2" s="1017"/>
      <c r="D2" s="1017"/>
      <c r="E2" s="292"/>
      <c r="F2" s="292"/>
      <c r="G2" s="292"/>
      <c r="H2" s="1018" t="s">
        <v>438</v>
      </c>
      <c r="I2" s="1018"/>
      <c r="J2" s="1018"/>
      <c r="K2" s="293"/>
    </row>
    <row r="3" spans="1:11" ht="15" customHeight="1" x14ac:dyDescent="0.25">
      <c r="A3" s="291"/>
      <c r="B3" s="1017"/>
      <c r="C3" s="1017"/>
      <c r="D3" s="1017"/>
      <c r="E3" s="292"/>
      <c r="F3" s="292"/>
      <c r="G3" s="292"/>
      <c r="H3" s="1018"/>
      <c r="I3" s="1018"/>
      <c r="J3" s="1018"/>
      <c r="K3" s="293"/>
    </row>
    <row r="4" spans="1:11" ht="15.75" customHeight="1" x14ac:dyDescent="0.25">
      <c r="A4" s="291"/>
      <c r="B4" s="1017"/>
      <c r="C4" s="1017"/>
      <c r="D4" s="1017"/>
      <c r="E4" s="292"/>
      <c r="F4" s="292"/>
      <c r="G4" s="292"/>
      <c r="H4" s="1018"/>
      <c r="I4" s="1018"/>
      <c r="J4" s="1018"/>
      <c r="K4" s="293"/>
    </row>
    <row r="5" spans="1:11" x14ac:dyDescent="0.25">
      <c r="A5" s="291"/>
      <c r="B5" s="1017"/>
      <c r="C5" s="1017"/>
      <c r="D5" s="1017"/>
      <c r="E5" s="292"/>
      <c r="F5" s="292"/>
      <c r="G5" s="292"/>
      <c r="H5" s="1018"/>
      <c r="I5" s="1018"/>
      <c r="J5" s="1018"/>
      <c r="K5" s="293"/>
    </row>
    <row r="6" spans="1:11" x14ac:dyDescent="0.25">
      <c r="A6" s="291"/>
      <c r="B6" s="1017"/>
      <c r="C6" s="1017"/>
      <c r="D6" s="1017"/>
      <c r="E6" s="292"/>
      <c r="F6" s="292"/>
      <c r="G6" s="292"/>
      <c r="H6" s="1018"/>
      <c r="I6" s="1018"/>
      <c r="J6" s="1018"/>
      <c r="K6" s="293"/>
    </row>
    <row r="7" spans="1:11" x14ac:dyDescent="0.25">
      <c r="A7" s="291"/>
      <c r="B7" s="1017"/>
      <c r="C7" s="1017"/>
      <c r="D7" s="1017"/>
      <c r="E7" s="292"/>
      <c r="F7" s="292"/>
      <c r="G7" s="292"/>
      <c r="H7" s="1018"/>
      <c r="I7" s="1018"/>
      <c r="J7" s="1018"/>
      <c r="K7" s="293"/>
    </row>
    <row r="8" spans="1:11" ht="15.75" thickBot="1" x14ac:dyDescent="0.3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3"/>
    </row>
    <row r="9" spans="1:11" ht="36.75" customHeight="1" thickBot="1" x14ac:dyDescent="0.6">
      <c r="A9" s="291"/>
      <c r="B9" s="1019" t="str">
        <f>'Séries-Speed100'!A7</f>
        <v>Speed 100</v>
      </c>
      <c r="C9" s="1020"/>
      <c r="D9" s="1020"/>
      <c r="E9" s="1020"/>
      <c r="F9" s="1020"/>
      <c r="G9" s="1020"/>
      <c r="H9" s="1020"/>
      <c r="I9" s="1020"/>
      <c r="J9" s="1021"/>
      <c r="K9" s="293"/>
    </row>
    <row r="10" spans="1:11" ht="15" customHeight="1" x14ac:dyDescent="0.25">
      <c r="A10" s="291"/>
      <c r="B10" s="1026"/>
      <c r="C10" s="1026"/>
      <c r="D10" s="1026"/>
      <c r="E10" s="1026"/>
      <c r="F10" s="1026"/>
      <c r="G10" s="1026"/>
      <c r="H10" s="1026"/>
      <c r="I10" s="1026"/>
      <c r="J10" s="1026"/>
      <c r="K10" s="293"/>
    </row>
    <row r="11" spans="1:11" ht="21" customHeight="1" x14ac:dyDescent="0.25">
      <c r="A11" s="291"/>
      <c r="B11" s="999" t="s">
        <v>427</v>
      </c>
      <c r="C11" s="999"/>
      <c r="D11" s="999"/>
      <c r="E11" s="999"/>
      <c r="F11" s="999"/>
      <c r="G11" s="999"/>
      <c r="H11" s="999"/>
      <c r="I11" s="999"/>
      <c r="J11" s="999"/>
      <c r="K11" s="293"/>
    </row>
    <row r="12" spans="1:11" ht="21" customHeight="1" x14ac:dyDescent="0.25">
      <c r="A12" s="291"/>
      <c r="B12" s="292"/>
      <c r="C12" s="1022" t="s">
        <v>410</v>
      </c>
      <c r="D12" s="1022"/>
      <c r="E12" s="1022"/>
      <c r="F12" s="1022"/>
      <c r="G12" s="1023" t="s">
        <v>636</v>
      </c>
      <c r="H12" s="1023"/>
      <c r="I12" s="1023"/>
      <c r="J12" s="1023"/>
      <c r="K12" s="1015" t="s">
        <v>637</v>
      </c>
    </row>
    <row r="13" spans="1:11" ht="15.75" x14ac:dyDescent="0.25">
      <c r="A13" s="291"/>
      <c r="C13" s="676"/>
      <c r="D13" s="676"/>
      <c r="E13" s="676"/>
      <c r="F13" s="676"/>
      <c r="G13" s="1016" t="s">
        <v>637</v>
      </c>
      <c r="H13" s="1016"/>
      <c r="I13" s="1016"/>
      <c r="J13" s="1016"/>
      <c r="K13" s="1015"/>
    </row>
    <row r="14" spans="1:11" ht="21" x14ac:dyDescent="0.25">
      <c r="A14" s="291"/>
      <c r="B14" s="1025" t="s">
        <v>638</v>
      </c>
      <c r="C14" s="1025"/>
      <c r="D14" s="1025"/>
      <c r="E14" s="1025"/>
      <c r="F14" s="1025"/>
      <c r="G14" s="1025"/>
      <c r="H14" s="1025"/>
      <c r="I14" s="1025"/>
      <c r="J14" s="1025"/>
      <c r="K14" s="1015"/>
    </row>
    <row r="15" spans="1:11" ht="10.5" customHeight="1" thickBot="1" x14ac:dyDescent="0.3">
      <c r="A15" s="291"/>
      <c r="B15" s="1026"/>
      <c r="C15" s="1026"/>
      <c r="D15" s="1026"/>
      <c r="E15" s="1026"/>
      <c r="F15" s="1026"/>
      <c r="G15" s="1026"/>
      <c r="H15" s="1026"/>
      <c r="I15" s="1026"/>
      <c r="J15" s="1026"/>
      <c r="K15" s="1015"/>
    </row>
    <row r="16" spans="1:11" ht="21.75" thickTop="1" x14ac:dyDescent="0.35">
      <c r="A16" s="291"/>
      <c r="B16" s="572" t="s">
        <v>411</v>
      </c>
      <c r="C16" s="1041" t="s">
        <v>429</v>
      </c>
      <c r="D16" s="1042"/>
      <c r="E16" s="1042"/>
      <c r="F16" s="1042"/>
      <c r="G16" s="1042"/>
      <c r="H16" s="1042"/>
      <c r="I16" s="1042"/>
      <c r="J16" s="1043"/>
      <c r="K16" s="1015"/>
    </row>
    <row r="17" spans="1:11" ht="21" x14ac:dyDescent="0.35">
      <c r="A17" s="291"/>
      <c r="B17" s="573" t="s">
        <v>412</v>
      </c>
      <c r="C17" s="1036" t="s">
        <v>430</v>
      </c>
      <c r="D17" s="1037"/>
      <c r="E17" s="1037"/>
      <c r="F17" s="1037"/>
      <c r="G17" s="1037"/>
      <c r="H17" s="1037"/>
      <c r="I17" s="1037"/>
      <c r="J17" s="1038"/>
      <c r="K17" s="1015"/>
    </row>
    <row r="18" spans="1:11" ht="21" x14ac:dyDescent="0.35">
      <c r="A18" s="291"/>
      <c r="B18" s="573" t="s">
        <v>413</v>
      </c>
      <c r="C18" s="1036" t="s">
        <v>432</v>
      </c>
      <c r="D18" s="1037"/>
      <c r="E18" s="1037"/>
      <c r="F18" s="1037"/>
      <c r="G18" s="1037"/>
      <c r="H18" s="1037"/>
      <c r="I18" s="1037"/>
      <c r="J18" s="1038"/>
      <c r="K18" s="1015"/>
    </row>
    <row r="19" spans="1:11" ht="21" x14ac:dyDescent="0.35">
      <c r="A19" s="291"/>
      <c r="B19" s="573" t="s">
        <v>414</v>
      </c>
      <c r="C19" s="1036" t="s">
        <v>433</v>
      </c>
      <c r="D19" s="1037"/>
      <c r="E19" s="1037"/>
      <c r="F19" s="1037"/>
      <c r="G19" s="1037"/>
      <c r="H19" s="1037"/>
      <c r="I19" s="1037"/>
      <c r="J19" s="1038"/>
      <c r="K19" s="1015"/>
    </row>
    <row r="20" spans="1:11" ht="19.5" thickBot="1" x14ac:dyDescent="0.35">
      <c r="A20" s="291"/>
      <c r="B20" s="573" t="s">
        <v>415</v>
      </c>
      <c r="C20" s="1059" t="s">
        <v>425</v>
      </c>
      <c r="D20" s="1060"/>
      <c r="E20" s="1060"/>
      <c r="F20" s="1060"/>
      <c r="G20" s="1060"/>
      <c r="H20" s="1060"/>
      <c r="I20" s="1060"/>
      <c r="J20" s="1061"/>
      <c r="K20" s="1015"/>
    </row>
    <row r="21" spans="1:11" ht="19.5" thickTop="1" x14ac:dyDescent="0.3">
      <c r="A21" s="291"/>
      <c r="B21" s="573" t="s">
        <v>416</v>
      </c>
      <c r="C21" s="1062" t="s">
        <v>426</v>
      </c>
      <c r="D21" s="1063"/>
      <c r="E21" s="1063"/>
      <c r="F21" s="1063"/>
      <c r="G21" s="1063"/>
      <c r="H21" s="1063"/>
      <c r="I21" s="1063"/>
      <c r="J21" s="1064"/>
      <c r="K21" s="1015"/>
    </row>
    <row r="22" spans="1:11" ht="18.75" x14ac:dyDescent="0.3">
      <c r="A22" s="291"/>
      <c r="B22" s="573" t="s">
        <v>417</v>
      </c>
      <c r="C22" s="1003" t="s">
        <v>434</v>
      </c>
      <c r="D22" s="1004"/>
      <c r="E22" s="1004"/>
      <c r="F22" s="1004"/>
      <c r="G22" s="1004"/>
      <c r="H22" s="1004"/>
      <c r="I22" s="1004"/>
      <c r="J22" s="1005"/>
      <c r="K22" s="1015"/>
    </row>
    <row r="23" spans="1:11" ht="19.5" thickBot="1" x14ac:dyDescent="0.35">
      <c r="A23" s="291"/>
      <c r="B23" s="574" t="s">
        <v>418</v>
      </c>
      <c r="C23" s="1000" t="s">
        <v>434</v>
      </c>
      <c r="D23" s="1001"/>
      <c r="E23" s="1001"/>
      <c r="F23" s="1001"/>
      <c r="G23" s="1001"/>
      <c r="H23" s="1001"/>
      <c r="I23" s="1001"/>
      <c r="J23" s="1002"/>
      <c r="K23" s="1015"/>
    </row>
    <row r="24" spans="1:11" ht="10.5" customHeight="1" x14ac:dyDescent="0.3">
      <c r="A24" s="291"/>
      <c r="B24" s="946"/>
      <c r="C24" s="946"/>
      <c r="D24" s="946"/>
      <c r="E24" s="946"/>
      <c r="F24" s="946"/>
      <c r="G24" s="946"/>
      <c r="H24" s="946"/>
      <c r="I24" s="946"/>
      <c r="J24" s="946"/>
      <c r="K24" s="1015"/>
    </row>
    <row r="25" spans="1:11" ht="21" customHeight="1" x14ac:dyDescent="0.25">
      <c r="A25" s="291"/>
      <c r="B25" s="1024" t="s">
        <v>639</v>
      </c>
      <c r="C25" s="1024"/>
      <c r="D25" s="1024"/>
      <c r="E25" s="1024"/>
      <c r="F25" s="1024"/>
      <c r="G25" s="1024"/>
      <c r="H25" s="1024"/>
      <c r="I25" s="1024"/>
      <c r="J25" s="1024"/>
      <c r="K25" s="1015"/>
    </row>
    <row r="26" spans="1:11" ht="21.75" customHeight="1" x14ac:dyDescent="0.25">
      <c r="A26" s="291"/>
      <c r="B26" s="999" t="s">
        <v>419</v>
      </c>
      <c r="C26" s="999"/>
      <c r="D26" s="999"/>
      <c r="E26" s="999"/>
      <c r="F26" s="999"/>
      <c r="G26" s="999"/>
      <c r="H26" s="999"/>
      <c r="I26" s="999"/>
      <c r="J26" s="999"/>
      <c r="K26" s="293"/>
    </row>
    <row r="27" spans="1:11" ht="15.75" thickBot="1" x14ac:dyDescent="0.3">
      <c r="A27" s="294"/>
      <c r="B27" s="295"/>
      <c r="C27" s="295"/>
      <c r="D27" s="295"/>
      <c r="E27" s="295"/>
      <c r="F27" s="295"/>
      <c r="G27" s="295"/>
      <c r="H27" s="295"/>
      <c r="I27" s="295"/>
      <c r="J27" s="295"/>
      <c r="K27" s="296"/>
    </row>
  </sheetData>
  <mergeCells count="22">
    <mergeCell ref="K12:K25"/>
    <mergeCell ref="C18:J18"/>
    <mergeCell ref="C19:J19"/>
    <mergeCell ref="C20:J20"/>
    <mergeCell ref="C21:J21"/>
    <mergeCell ref="C12:F12"/>
    <mergeCell ref="G12:J12"/>
    <mergeCell ref="G13:J13"/>
    <mergeCell ref="C23:J23"/>
    <mergeCell ref="B24:J24"/>
    <mergeCell ref="B25:J25"/>
    <mergeCell ref="B26:J26"/>
    <mergeCell ref="B2:D7"/>
    <mergeCell ref="H2:J7"/>
    <mergeCell ref="C22:J22"/>
    <mergeCell ref="B9:J9"/>
    <mergeCell ref="B10:J10"/>
    <mergeCell ref="B11:J11"/>
    <mergeCell ref="B14:J14"/>
    <mergeCell ref="B15:J15"/>
    <mergeCell ref="C16:J16"/>
    <mergeCell ref="C17:J1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  <pageSetUpPr fitToPage="1"/>
  </sheetPr>
  <dimension ref="A1:AA50"/>
  <sheetViews>
    <sheetView workbookViewId="0">
      <pane xSplit="7" ySplit="10" topLeftCell="H11" activePane="bottomRight" state="frozen"/>
      <selection pane="topRight"/>
      <selection pane="bottomLeft"/>
      <selection pane="bottomRight" activeCell="AA28" sqref="A7:AA28"/>
    </sheetView>
  </sheetViews>
  <sheetFormatPr baseColWidth="10" defaultRowHeight="15" x14ac:dyDescent="0.25"/>
  <cols>
    <col min="1" max="2" width="7.7109375" customWidth="1"/>
    <col min="9" max="12" width="12.7109375" customWidth="1"/>
    <col min="13" max="13" width="11.42578125" hidden="1" customWidth="1"/>
    <col min="14" max="14" width="12.7109375" customWidth="1"/>
    <col min="15" max="26" width="4.28515625" customWidth="1"/>
  </cols>
  <sheetData>
    <row r="1" spans="1:27" ht="16.5" hidden="1" thickBot="1" x14ac:dyDescent="0.3">
      <c r="A1" s="867" t="s">
        <v>37</v>
      </c>
      <c r="B1" s="868"/>
      <c r="C1" s="869"/>
      <c r="D1" s="868" t="s">
        <v>90</v>
      </c>
      <c r="E1" s="868"/>
      <c r="F1" s="868"/>
      <c r="G1" s="869"/>
    </row>
    <row r="2" spans="1:27" hidden="1" x14ac:dyDescent="0.25">
      <c r="A2" s="870" t="s">
        <v>76</v>
      </c>
      <c r="B2" s="871"/>
      <c r="C2" s="122">
        <f>VLOOKUP($A$7,'Paramètres SERIES'!$A$3:$F$7,3,FALSE)</f>
        <v>18</v>
      </c>
      <c r="D2" s="878" t="str">
        <f>'Paramètres SERIES'!G2</f>
        <v>Echauffement</v>
      </c>
      <c r="E2" s="879"/>
      <c r="F2" s="880"/>
      <c r="G2" s="122">
        <f>VLOOKUP($A$7,'Paramètres SERIES'!$A$3:$L$7,7,FALSE)</f>
        <v>30</v>
      </c>
    </row>
    <row r="3" spans="1:27" hidden="1" x14ac:dyDescent="0.25">
      <c r="A3" s="863" t="s">
        <v>85</v>
      </c>
      <c r="B3" s="864"/>
      <c r="C3" s="112">
        <f>VLOOKUP($A$7,'Paramètres SERIES'!$A$3:$F$7,4,FALSE)</f>
        <v>2</v>
      </c>
      <c r="D3" s="857" t="str">
        <f>'Paramètres SERIES'!I2</f>
        <v>Appel</v>
      </c>
      <c r="E3" s="858"/>
      <c r="F3" s="859"/>
      <c r="G3" s="112">
        <f>VLOOKUP($A$7,'Paramètres SERIES'!$A$3:$L$7,9,FALSE)</f>
        <v>3</v>
      </c>
    </row>
    <row r="4" spans="1:27" ht="15.75" hidden="1" thickBot="1" x14ac:dyDescent="0.3">
      <c r="A4" s="860" t="s">
        <v>96</v>
      </c>
      <c r="B4" s="862"/>
      <c r="C4" s="4">
        <f>VLOOKUP($A$7,'Paramètres SERIES'!$A$3:$F$7,6,FALSE)</f>
        <v>10</v>
      </c>
      <c r="D4" s="857" t="str">
        <f>'Paramètres SERIES'!H2</f>
        <v>Passage</v>
      </c>
      <c r="E4" s="858"/>
      <c r="F4" s="859"/>
      <c r="G4" s="112">
        <f>VLOOKUP($A$7,'Paramètres SERIES'!$A$3:$L$7,8,FALSE)</f>
        <v>7</v>
      </c>
    </row>
    <row r="5" spans="1:27" hidden="1" x14ac:dyDescent="0.25">
      <c r="A5" s="865"/>
      <c r="B5" s="866"/>
      <c r="C5" s="170"/>
      <c r="D5" s="857" t="str">
        <f>'Paramètres SERIES'!J2</f>
        <v>Surveillance</v>
      </c>
      <c r="E5" s="858"/>
      <c r="F5" s="859"/>
      <c r="G5" s="112">
        <f>VLOOKUP($A$7,'Paramètres SERIES'!$A$3:$L$7,10,FALSE)</f>
        <v>1</v>
      </c>
    </row>
    <row r="6" spans="1:27" ht="15.75" hidden="1" thickBot="1" x14ac:dyDescent="0.3">
      <c r="A6" s="207"/>
      <c r="B6" s="208"/>
      <c r="C6" s="169"/>
      <c r="D6" s="860" t="str">
        <f>'Paramètres SERIES'!K2</f>
        <v>Battement</v>
      </c>
      <c r="E6" s="861"/>
      <c r="F6" s="862"/>
      <c r="G6" s="4">
        <f>VLOOKUP($A$7,'Paramètres SERIES'!$A$3:$L$7,11,FALSE)</f>
        <v>1</v>
      </c>
    </row>
    <row r="7" spans="1:27" ht="33" customHeight="1" thickBot="1" x14ac:dyDescent="0.3">
      <c r="A7" s="817" t="str">
        <f>'Paramètres SERIES'!A6</f>
        <v>DNF</v>
      </c>
      <c r="B7" s="818"/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9"/>
    </row>
    <row r="8" spans="1:27" ht="18.75" x14ac:dyDescent="0.3">
      <c r="A8" s="872" t="s">
        <v>39</v>
      </c>
      <c r="B8" s="874"/>
      <c r="C8" s="872" t="s">
        <v>68</v>
      </c>
      <c r="D8" s="873"/>
      <c r="E8" s="874"/>
      <c r="F8" s="875"/>
      <c r="G8" s="123" t="s">
        <v>67</v>
      </c>
      <c r="H8" s="1029" t="s">
        <v>9</v>
      </c>
      <c r="I8" s="697" t="s">
        <v>0</v>
      </c>
      <c r="J8" s="698"/>
      <c r="K8" s="698"/>
      <c r="L8" s="699"/>
      <c r="M8" s="171"/>
      <c r="N8" s="693" t="s">
        <v>4</v>
      </c>
      <c r="O8" s="682" t="s">
        <v>94</v>
      </c>
      <c r="P8" s="682"/>
      <c r="Q8" s="682"/>
      <c r="R8" s="682"/>
      <c r="S8" s="1030" t="s">
        <v>6</v>
      </c>
      <c r="T8" s="1031"/>
      <c r="U8" s="1031"/>
      <c r="V8" s="1032"/>
      <c r="W8" s="682" t="s">
        <v>94</v>
      </c>
      <c r="X8" s="682"/>
      <c r="Y8" s="682"/>
      <c r="Z8" s="683"/>
      <c r="AA8" s="876" t="s">
        <v>95</v>
      </c>
    </row>
    <row r="9" spans="1:27" ht="19.5" thickBot="1" x14ac:dyDescent="0.3">
      <c r="A9" s="2" t="s">
        <v>66</v>
      </c>
      <c r="B9" s="9" t="s">
        <v>71</v>
      </c>
      <c r="C9" s="2" t="s">
        <v>69</v>
      </c>
      <c r="D9" s="3" t="s">
        <v>70</v>
      </c>
      <c r="E9" s="164" t="s">
        <v>117</v>
      </c>
      <c r="F9" s="4" t="s">
        <v>71</v>
      </c>
      <c r="G9" s="124" t="s">
        <v>91</v>
      </c>
      <c r="H9" s="882"/>
      <c r="I9" s="6" t="s">
        <v>10</v>
      </c>
      <c r="J9" s="1" t="s">
        <v>1</v>
      </c>
      <c r="K9" s="1" t="s">
        <v>2</v>
      </c>
      <c r="L9" s="7" t="s">
        <v>3</v>
      </c>
      <c r="M9" s="117"/>
      <c r="N9" s="883"/>
      <c r="O9" s="892" t="s">
        <v>7</v>
      </c>
      <c r="P9" s="892"/>
      <c r="Q9" s="892"/>
      <c r="R9" s="892"/>
      <c r="S9" s="888"/>
      <c r="T9" s="889"/>
      <c r="U9" s="889"/>
      <c r="V9" s="890"/>
      <c r="W9" s="892" t="s">
        <v>8</v>
      </c>
      <c r="X9" s="892"/>
      <c r="Y9" s="892"/>
      <c r="Z9" s="893"/>
      <c r="AA9" s="877"/>
    </row>
    <row r="10" spans="1:27" ht="15.75" thickBot="1" x14ac:dyDescent="0.3">
      <c r="A10" s="127" t="str">
        <f>A9</f>
        <v>Numéro</v>
      </c>
      <c r="B10" s="130" t="str">
        <f t="shared" ref="B10:G10" si="0">B9</f>
        <v>Passage</v>
      </c>
      <c r="C10" s="137" t="str">
        <f t="shared" si="0"/>
        <v>Echauffement</v>
      </c>
      <c r="D10" s="127" t="str">
        <f t="shared" si="0"/>
        <v>Appel</v>
      </c>
      <c r="E10" s="130" t="str">
        <f>E9</f>
        <v>Décompte</v>
      </c>
      <c r="F10" s="128" t="str">
        <f t="shared" si="0"/>
        <v>Passage</v>
      </c>
      <c r="G10" s="136" t="str">
        <f t="shared" si="0"/>
        <v>Référence</v>
      </c>
      <c r="H10" s="125" t="s">
        <v>11</v>
      </c>
      <c r="I10" s="126" t="s">
        <v>10</v>
      </c>
      <c r="J10" s="127" t="s">
        <v>1</v>
      </c>
      <c r="K10" s="127" t="s">
        <v>12</v>
      </c>
      <c r="L10" s="128" t="s">
        <v>3</v>
      </c>
      <c r="M10" s="125"/>
      <c r="N10" s="133" t="s">
        <v>4</v>
      </c>
      <c r="O10" s="129" t="s">
        <v>13</v>
      </c>
      <c r="P10" s="127" t="s">
        <v>15</v>
      </c>
      <c r="Q10" s="127" t="s">
        <v>14</v>
      </c>
      <c r="R10" s="130" t="s">
        <v>16</v>
      </c>
      <c r="S10" s="126" t="s">
        <v>21</v>
      </c>
      <c r="T10" s="127" t="s">
        <v>22</v>
      </c>
      <c r="U10" s="127" t="s">
        <v>23</v>
      </c>
      <c r="V10" s="128" t="s">
        <v>24</v>
      </c>
      <c r="W10" s="129" t="s">
        <v>17</v>
      </c>
      <c r="X10" s="127" t="s">
        <v>18</v>
      </c>
      <c r="Y10" s="127" t="s">
        <v>19</v>
      </c>
      <c r="Z10" s="128" t="s">
        <v>20</v>
      </c>
    </row>
    <row r="11" spans="1:27" ht="15.75" x14ac:dyDescent="0.25">
      <c r="A11" s="210">
        <f>IF(H11="","",1)</f>
        <v>1</v>
      </c>
      <c r="B11" s="154">
        <f>IF(H11="","",1)</f>
        <v>1</v>
      </c>
      <c r="C11" s="211">
        <f>IF(H11="","",'Paramètres SERIES'!E22)</f>
        <v>0.56736111111111098</v>
      </c>
      <c r="D11" s="212">
        <f>IF(H11="","",F11-G3/(24*60))</f>
        <v>0.58819444444444435</v>
      </c>
      <c r="E11" s="269">
        <f>IF(H11="","",F11-('Paramètres SERIES'!$K$18/(24*60)))</f>
        <v>0.5888888888888888</v>
      </c>
      <c r="F11" s="213">
        <f>IF(H11="","",'Paramètres SERIES'!E23)</f>
        <v>0.59027777777777768</v>
      </c>
      <c r="G11" s="145">
        <f t="shared" ref="G11:G50" si="1">IF(H11="","",VLOOKUP(B11,Lignes,2))</f>
        <v>1</v>
      </c>
      <c r="H11" s="134" t="str">
        <f>IF(DNF!A7="","",DNF!A7)</f>
        <v>Les Cormorans 2</v>
      </c>
      <c r="I11" s="131" t="str">
        <f>IF(DNF!B7="","",DNF!B7)</f>
        <v xml:space="preserve">N°5 </v>
      </c>
      <c r="J11" s="148" t="str">
        <f>IF(DNF!C7="","",DNF!C7)</f>
        <v>REIN</v>
      </c>
      <c r="K11" s="148" t="str">
        <f>IF(DNF!D7="","",DNF!D7)</f>
        <v>Melissa</v>
      </c>
      <c r="L11" s="122" t="str">
        <f>IF(DNF!E7="","",DNF!E7)</f>
        <v>FEMME</v>
      </c>
      <c r="M11" s="167" t="str">
        <f>IF(AND(J11="",K11="",L11=""),"",IF(OR(J11="",K11="",L11=""),"Identité ?",J11&amp;" "&amp;K11&amp;" "&amp;L11))</f>
        <v>REIN Melissa FEMME</v>
      </c>
      <c r="N11" s="132" t="str">
        <f>IF(DNF!G7="","",DNF!G7)</f>
        <v>DNF</v>
      </c>
      <c r="O11" s="152" t="str">
        <f>IF(DNF!H7="","",DNF!H7)</f>
        <v>25</v>
      </c>
      <c r="P11" s="153" t="str">
        <f>IF(DNF!I7="","",DNF!I7)</f>
        <v>m</v>
      </c>
      <c r="Q11" s="153" t="str">
        <f>IF(DNF!J7="","",DNF!J7)</f>
        <v/>
      </c>
      <c r="R11" s="154" t="str">
        <f>IF(DNF!K7="","",DNF!K7)</f>
        <v/>
      </c>
      <c r="S11" s="155">
        <f>IF(DNF!L7="","",DNF!L7)</f>
        <v>50</v>
      </c>
      <c r="T11" s="153" t="str">
        <f>IF(DNF!M7="","",DNF!M7)</f>
        <v>m</v>
      </c>
      <c r="U11" s="156" t="str">
        <f>IF(DNF!N7="","",DNF!N7)</f>
        <v/>
      </c>
      <c r="V11" s="157" t="str">
        <f>IF(DNF!O7="","",DNF!O7)</f>
        <v/>
      </c>
      <c r="W11" s="152" t="str">
        <f>IF(DNF!P7="","",DNF!P7)</f>
        <v>75</v>
      </c>
      <c r="X11" s="153" t="str">
        <f>IF(DNF!Q7="","",DNF!Q7)</f>
        <v>m</v>
      </c>
      <c r="Y11" s="153" t="str">
        <f>IF(DNF!R7="","",DNF!R7)</f>
        <v/>
      </c>
      <c r="Z11" s="157" t="str">
        <f>IF(DNF!S7="","",DNF!S7)</f>
        <v/>
      </c>
      <c r="AA11" s="172"/>
    </row>
    <row r="12" spans="1:27" ht="15.75" x14ac:dyDescent="0.25">
      <c r="A12" s="120">
        <f>IF(H12="","",IF(A11="","",IF(IF(B12=1,A11+1,A11)&gt;$C$4,"",IF(B12=1,A11+1,A11))))</f>
        <v>1</v>
      </c>
      <c r="B12" s="159">
        <f>IF(H12="","",IF((B11+1)&gt;$C$3,1,(B11+1)))</f>
        <v>2</v>
      </c>
      <c r="C12" s="214">
        <f>IF(H12="","",IF($A12=$A11,C11,$C11+($G$4+$G$5+$G$6)/(24*60)))</f>
        <v>0.56736111111111098</v>
      </c>
      <c r="D12" s="215">
        <f>IF(H12="","",IF($A12=$A11,D11,$C12+($G$2)/(24*60)))</f>
        <v>0.58819444444444435</v>
      </c>
      <c r="E12" s="270">
        <f>IF(H12="","",F12-('Paramètres SERIES'!$K$18/(24*60)))</f>
        <v>0.5888888888888888</v>
      </c>
      <c r="F12" s="216">
        <f>IF(H12="","",IF($A12=$A11,F11,$D12+($G$3)/(24*60)))</f>
        <v>0.59027777777777768</v>
      </c>
      <c r="G12" s="146">
        <f t="shared" si="1"/>
        <v>2</v>
      </c>
      <c r="H12" s="135" t="str">
        <f>IF(DNF!A8="","",DNF!A8)</f>
        <v>Les Cormorans 1</v>
      </c>
      <c r="I12" s="119" t="str">
        <f>IF(DNF!B8="","",DNF!B8)</f>
        <v xml:space="preserve">N°5 </v>
      </c>
      <c r="J12" s="149" t="str">
        <f>IF(DNF!C8="","",DNF!C8)</f>
        <v>QUERY</v>
      </c>
      <c r="K12" s="149" t="str">
        <f>IF(DNF!D8="","",DNF!D8)</f>
        <v>Michelle</v>
      </c>
      <c r="L12" s="112" t="str">
        <f>IF(DNF!E8="","",DNF!E8)</f>
        <v>FEMME</v>
      </c>
      <c r="M12" s="168" t="str">
        <f t="shared" ref="M12:M50" si="2">IF(AND(J12="",K12="",L12=""),"",IF(OR(J12="",K12="",L12=""),"Identité ?",J12&amp;" "&amp;K12&amp;" "&amp;L12))</f>
        <v>QUERY Michelle FEMME</v>
      </c>
      <c r="N12" s="114" t="str">
        <f>IF(DNF!G8="","",DNF!G8)</f>
        <v>DNF</v>
      </c>
      <c r="O12" s="158" t="str">
        <f>IF(DNF!H8="","",DNF!H8)</f>
        <v>28</v>
      </c>
      <c r="P12" s="121" t="str">
        <f>IF(DNF!I8="","",DNF!I8)</f>
        <v>m</v>
      </c>
      <c r="Q12" s="121" t="str">
        <f>IF(DNF!J8="","",DNF!J8)</f>
        <v/>
      </c>
      <c r="R12" s="159" t="str">
        <f>IF(DNF!K8="","",DNF!K8)</f>
        <v/>
      </c>
      <c r="S12" s="160">
        <f>IF(DNF!L8="","",DNF!L8)</f>
        <v>53</v>
      </c>
      <c r="T12" s="121" t="str">
        <f>IF(DNF!M8="","",DNF!M8)</f>
        <v>m</v>
      </c>
      <c r="U12" s="161" t="str">
        <f>IF(DNF!N8="","",DNF!N8)</f>
        <v/>
      </c>
      <c r="V12" s="139" t="str">
        <f>IF(DNF!O8="","",DNF!O8)</f>
        <v/>
      </c>
      <c r="W12" s="158" t="str">
        <f>IF(DNF!P8="","",DNF!P8)</f>
        <v>78</v>
      </c>
      <c r="X12" s="121" t="str">
        <f>IF(DNF!Q8="","",DNF!Q8)</f>
        <v>m</v>
      </c>
      <c r="Y12" s="121" t="str">
        <f>IF(DNF!R8="","",DNF!R8)</f>
        <v/>
      </c>
      <c r="Z12" s="139" t="str">
        <f>IF(DNF!S8="","",DNF!S8)</f>
        <v/>
      </c>
      <c r="AA12" s="173"/>
    </row>
    <row r="13" spans="1:27" ht="15.75" x14ac:dyDescent="0.25">
      <c r="A13" s="120">
        <f t="shared" ref="A13:A50" si="3">IF(H13="","",IF(A12="","",IF(IF(B13=1,A12+1,A12)&gt;$C$4,"",IF(B13=1,A12+1,A12))))</f>
        <v>2</v>
      </c>
      <c r="B13" s="159">
        <f t="shared" ref="B13:B50" si="4">IF(H13="","",IF((B12+1)&gt;$C$3,1,(B12+1)))</f>
        <v>1</v>
      </c>
      <c r="C13" s="214">
        <f t="shared" ref="C13:C50" si="5">IF(H13="","",IF($A13=$A12,C12,$C12+($G$4+$G$5+$G$6)/(24*60)))</f>
        <v>0.57361111111111096</v>
      </c>
      <c r="D13" s="215">
        <f t="shared" ref="D13:D50" si="6">IF(H13="","",IF($A13=$A12,D12,$C13+($G$2)/(24*60)))</f>
        <v>0.59444444444444433</v>
      </c>
      <c r="E13" s="270">
        <f>IF(H13="","",F13-('Paramètres SERIES'!$K$18/(24*60)))</f>
        <v>0.59513888888888877</v>
      </c>
      <c r="F13" s="216">
        <f t="shared" ref="F13:F50" si="7">IF(H13="","",IF($A13=$A12,F12,$D13+($G$3)/(24*60)))</f>
        <v>0.59652777777777766</v>
      </c>
      <c r="G13" s="146">
        <f t="shared" si="1"/>
        <v>1</v>
      </c>
      <c r="H13" s="135" t="str">
        <f>IF(DNF!A9="","",DNF!A9)</f>
        <v>Les Cormorans 2</v>
      </c>
      <c r="I13" s="119" t="str">
        <f>IF(DNF!B9="","",DNF!B9)</f>
        <v xml:space="preserve">N°4 </v>
      </c>
      <c r="J13" s="149" t="str">
        <f>IF(DNF!C9="","",DNF!C9)</f>
        <v>HERENT</v>
      </c>
      <c r="K13" s="149" t="str">
        <f>IF(DNF!D9="","",DNF!D9)</f>
        <v>Xavier</v>
      </c>
      <c r="L13" s="112" t="str">
        <f>IF(DNF!E9="","",DNF!E9)</f>
        <v>Homme</v>
      </c>
      <c r="M13" s="168" t="str">
        <f t="shared" si="2"/>
        <v>HERENT Xavier Homme</v>
      </c>
      <c r="N13" s="114" t="str">
        <f>IF(DNF!G9="","",DNF!G9)</f>
        <v>DNF</v>
      </c>
      <c r="O13" s="158" t="str">
        <f>IF(DNF!H9="","",DNF!H9)</f>
        <v>40</v>
      </c>
      <c r="P13" s="121" t="str">
        <f>IF(DNF!I9="","",DNF!I9)</f>
        <v>m</v>
      </c>
      <c r="Q13" s="121" t="str">
        <f>IF(DNF!J9="","",DNF!J9)</f>
        <v/>
      </c>
      <c r="R13" s="159" t="str">
        <f>IF(DNF!K9="","",DNF!K9)</f>
        <v/>
      </c>
      <c r="S13" s="160">
        <f>IF(DNF!L9="","",DNF!L9)</f>
        <v>65</v>
      </c>
      <c r="T13" s="121" t="str">
        <f>IF(DNF!M9="","",DNF!M9)</f>
        <v>m</v>
      </c>
      <c r="U13" s="161" t="str">
        <f>IF(DNF!N9="","",DNF!N9)</f>
        <v/>
      </c>
      <c r="V13" s="139" t="str">
        <f>IF(DNF!O9="","",DNF!O9)</f>
        <v/>
      </c>
      <c r="W13" s="158" t="str">
        <f>IF(DNF!P9="","",DNF!P9)</f>
        <v>90</v>
      </c>
      <c r="X13" s="121" t="str">
        <f>IF(DNF!Q9="","",DNF!Q9)</f>
        <v>m</v>
      </c>
      <c r="Y13" s="121" t="str">
        <f>IF(DNF!R9="","",DNF!R9)</f>
        <v/>
      </c>
      <c r="Z13" s="139" t="str">
        <f>IF(DNF!S9="","",DNF!S9)</f>
        <v/>
      </c>
      <c r="AA13" s="173"/>
    </row>
    <row r="14" spans="1:27" ht="15.75" x14ac:dyDescent="0.25">
      <c r="A14" s="120">
        <f t="shared" si="3"/>
        <v>2</v>
      </c>
      <c r="B14" s="159">
        <f t="shared" si="4"/>
        <v>2</v>
      </c>
      <c r="C14" s="214">
        <f t="shared" si="5"/>
        <v>0.57361111111111096</v>
      </c>
      <c r="D14" s="215">
        <f t="shared" si="6"/>
        <v>0.59444444444444433</v>
      </c>
      <c r="E14" s="270">
        <f>IF(H14="","",F14-('Paramètres SERIES'!$K$18/(24*60)))</f>
        <v>0.59513888888888877</v>
      </c>
      <c r="F14" s="216">
        <f t="shared" si="7"/>
        <v>0.59652777777777766</v>
      </c>
      <c r="G14" s="146">
        <f t="shared" si="1"/>
        <v>2</v>
      </c>
      <c r="H14" s="135" t="str">
        <f>IF(DNF!A10="","",DNF!A10)</f>
        <v>Imashi</v>
      </c>
      <c r="I14" s="119" t="str">
        <f>IF(DNF!B10="","",DNF!B10)</f>
        <v xml:space="preserve">N°4 </v>
      </c>
      <c r="J14" s="149" t="str">
        <f>IF(DNF!C10="","",DNF!C10)</f>
        <v>TISSOT</v>
      </c>
      <c r="K14" s="149" t="str">
        <f>IF(DNF!D10="","",DNF!D10)</f>
        <v>Charles</v>
      </c>
      <c r="L14" s="112" t="str">
        <f>IF(DNF!E10="","",DNF!E10)</f>
        <v>Homme</v>
      </c>
      <c r="M14" s="168" t="str">
        <f t="shared" si="2"/>
        <v>TISSOT Charles Homme</v>
      </c>
      <c r="N14" s="114" t="str">
        <f>IF(DNF!G10="","",DNF!G10)</f>
        <v>DNF</v>
      </c>
      <c r="O14" s="158" t="str">
        <f>IF(DNF!H10="","",DNF!H10)</f>
        <v>45</v>
      </c>
      <c r="P14" s="121" t="str">
        <f>IF(DNF!I10="","",DNF!I10)</f>
        <v>m</v>
      </c>
      <c r="Q14" s="121" t="str">
        <f>IF(DNF!J10="","",DNF!J10)</f>
        <v/>
      </c>
      <c r="R14" s="159" t="str">
        <f>IF(DNF!K10="","",DNF!K10)</f>
        <v/>
      </c>
      <c r="S14" s="160">
        <f>IF(DNF!L10="","",DNF!L10)</f>
        <v>70</v>
      </c>
      <c r="T14" s="121" t="str">
        <f>IF(DNF!M10="","",DNF!M10)</f>
        <v>m</v>
      </c>
      <c r="U14" s="161" t="str">
        <f>IF(DNF!N10="","",DNF!N10)</f>
        <v/>
      </c>
      <c r="V14" s="139" t="str">
        <f>IF(DNF!O10="","",DNF!O10)</f>
        <v/>
      </c>
      <c r="W14" s="158" t="str">
        <f>IF(DNF!P10="","",DNF!P10)</f>
        <v>95</v>
      </c>
      <c r="X14" s="121" t="str">
        <f>IF(DNF!Q10="","",DNF!Q10)</f>
        <v>m</v>
      </c>
      <c r="Y14" s="121" t="str">
        <f>IF(DNF!R10="","",DNF!R10)</f>
        <v/>
      </c>
      <c r="Z14" s="139" t="str">
        <f>IF(DNF!S10="","",DNF!S10)</f>
        <v/>
      </c>
      <c r="AA14" s="173"/>
    </row>
    <row r="15" spans="1:27" ht="15.75" x14ac:dyDescent="0.25">
      <c r="A15" s="120">
        <f t="shared" si="3"/>
        <v>3</v>
      </c>
      <c r="B15" s="159">
        <f t="shared" si="4"/>
        <v>1</v>
      </c>
      <c r="C15" s="214">
        <f t="shared" si="5"/>
        <v>0.57986111111111094</v>
      </c>
      <c r="D15" s="215">
        <f t="shared" si="6"/>
        <v>0.60069444444444431</v>
      </c>
      <c r="E15" s="270">
        <f>IF(H15="","",F15-('Paramètres SERIES'!$K$18/(24*60)))</f>
        <v>0.60138888888888875</v>
      </c>
      <c r="F15" s="216">
        <f t="shared" si="7"/>
        <v>0.60277777777777763</v>
      </c>
      <c r="G15" s="146">
        <f t="shared" si="1"/>
        <v>1</v>
      </c>
      <c r="H15" s="135" t="str">
        <f>IF(DNF!A11="","",DNF!A11)</f>
        <v>CYRNEA</v>
      </c>
      <c r="I15" s="119" t="str">
        <f>IF(DNF!B11="","",DNF!B11)</f>
        <v>N°1 Capitaine</v>
      </c>
      <c r="J15" s="149" t="str">
        <f>IF(DNF!C11="","",DNF!C11)</f>
        <v>SOULA</v>
      </c>
      <c r="K15" s="149" t="str">
        <f>IF(DNF!D11="","",DNF!D11)</f>
        <v>jean-david</v>
      </c>
      <c r="L15" s="112" t="str">
        <f>IF(DNF!E11="","",DNF!E11)</f>
        <v>Homme</v>
      </c>
      <c r="M15" s="168" t="str">
        <f t="shared" si="2"/>
        <v>SOULA jean-david Homme</v>
      </c>
      <c r="N15" s="114" t="str">
        <f>IF(DNF!G11="","",DNF!G11)</f>
        <v>DNF</v>
      </c>
      <c r="O15" s="158" t="str">
        <f>IF(DNF!H11="","",DNF!H11)</f>
        <v>50</v>
      </c>
      <c r="P15" s="121" t="str">
        <f>IF(DNF!I11="","",DNF!I11)</f>
        <v>m</v>
      </c>
      <c r="Q15" s="121" t="str">
        <f>IF(DNF!J11="","",DNF!J11)</f>
        <v/>
      </c>
      <c r="R15" s="159" t="str">
        <f>IF(DNF!K11="","",DNF!K11)</f>
        <v/>
      </c>
      <c r="S15" s="160">
        <f>IF(DNF!L11="","",DNF!L11)</f>
        <v>75</v>
      </c>
      <c r="T15" s="121" t="str">
        <f>IF(DNF!M11="","",DNF!M11)</f>
        <v>m</v>
      </c>
      <c r="U15" s="161" t="str">
        <f>IF(DNF!N11="","",DNF!N11)</f>
        <v/>
      </c>
      <c r="V15" s="139" t="str">
        <f>IF(DNF!O11="","",DNF!O11)</f>
        <v/>
      </c>
      <c r="W15" s="158" t="str">
        <f>IF(DNF!P11="","",DNF!P11)</f>
        <v>100</v>
      </c>
      <c r="X15" s="121" t="str">
        <f>IF(DNF!Q11="","",DNF!Q11)</f>
        <v>m</v>
      </c>
      <c r="Y15" s="121" t="str">
        <f>IF(DNF!R11="","",DNF!R11)</f>
        <v/>
      </c>
      <c r="Z15" s="139" t="str">
        <f>IF(DNF!S11="","",DNF!S11)</f>
        <v/>
      </c>
      <c r="AA15" s="173"/>
    </row>
    <row r="16" spans="1:27" ht="15.75" x14ac:dyDescent="0.25">
      <c r="A16" s="120">
        <f t="shared" si="3"/>
        <v>3</v>
      </c>
      <c r="B16" s="159">
        <f t="shared" si="4"/>
        <v>2</v>
      </c>
      <c r="C16" s="214">
        <f t="shared" si="5"/>
        <v>0.57986111111111094</v>
      </c>
      <c r="D16" s="215">
        <f t="shared" si="6"/>
        <v>0.60069444444444431</v>
      </c>
      <c r="E16" s="270">
        <f>IF(H16="","",F16-('Paramètres SERIES'!$K$18/(24*60)))</f>
        <v>0.60138888888888875</v>
      </c>
      <c r="F16" s="216">
        <f t="shared" si="7"/>
        <v>0.60277777777777763</v>
      </c>
      <c r="G16" s="146">
        <f t="shared" si="1"/>
        <v>2</v>
      </c>
      <c r="H16" s="135" t="str">
        <f>IF(DNF!A12="","",DNF!A12)</f>
        <v>CYRNEA</v>
      </c>
      <c r="I16" s="119" t="str">
        <f>IF(DNF!B12="","",DNF!B12)</f>
        <v xml:space="preserve">N°3 </v>
      </c>
      <c r="J16" s="149" t="str">
        <f>IF(DNF!C12="","",DNF!C12)</f>
        <v>RIGAUD</v>
      </c>
      <c r="K16" s="149" t="str">
        <f>IF(DNF!D12="","",DNF!D12)</f>
        <v>Estelle</v>
      </c>
      <c r="L16" s="112" t="str">
        <f>IF(DNF!E12="","",DNF!E12)</f>
        <v>Femme</v>
      </c>
      <c r="M16" s="168" t="str">
        <f t="shared" si="2"/>
        <v>RIGAUD Estelle Femme</v>
      </c>
      <c r="N16" s="114" t="str">
        <f>IF(DNF!G12="","",DNF!G12)</f>
        <v>DNF</v>
      </c>
      <c r="O16" s="158" t="str">
        <f>IF(DNF!H12="","",DNF!H12)</f>
        <v>50</v>
      </c>
      <c r="P16" s="121" t="str">
        <f>IF(DNF!I12="","",DNF!I12)</f>
        <v>m</v>
      </c>
      <c r="Q16" s="121" t="str">
        <f>IF(DNF!J12="","",DNF!J12)</f>
        <v/>
      </c>
      <c r="R16" s="159" t="str">
        <f>IF(DNF!K12="","",DNF!K12)</f>
        <v/>
      </c>
      <c r="S16" s="160">
        <f>IF(DNF!L12="","",DNF!L12)</f>
        <v>75</v>
      </c>
      <c r="T16" s="121" t="str">
        <f>IF(DNF!M12="","",DNF!M12)</f>
        <v>m</v>
      </c>
      <c r="U16" s="161" t="str">
        <f>IF(DNF!N12="","",DNF!N12)</f>
        <v/>
      </c>
      <c r="V16" s="139" t="str">
        <f>IF(DNF!O12="","",DNF!O12)</f>
        <v/>
      </c>
      <c r="W16" s="158" t="str">
        <f>IF(DNF!P12="","",DNF!P12)</f>
        <v>100</v>
      </c>
      <c r="X16" s="121" t="str">
        <f>IF(DNF!Q12="","",DNF!Q12)</f>
        <v>m</v>
      </c>
      <c r="Y16" s="121" t="str">
        <f>IF(DNF!R12="","",DNF!R12)</f>
        <v/>
      </c>
      <c r="Z16" s="139" t="str">
        <f>IF(DNF!S12="","",DNF!S12)</f>
        <v/>
      </c>
      <c r="AA16" s="173"/>
    </row>
    <row r="17" spans="1:27" ht="15.75" x14ac:dyDescent="0.25">
      <c r="A17" s="120">
        <f t="shared" si="3"/>
        <v>4</v>
      </c>
      <c r="B17" s="159">
        <f t="shared" si="4"/>
        <v>1</v>
      </c>
      <c r="C17" s="214">
        <f t="shared" si="5"/>
        <v>0.58611111111111092</v>
      </c>
      <c r="D17" s="215">
        <f t="shared" si="6"/>
        <v>0.60694444444444429</v>
      </c>
      <c r="E17" s="270">
        <f>IF(H17="","",F17-('Paramètres SERIES'!$K$18/(24*60)))</f>
        <v>0.60763888888888873</v>
      </c>
      <c r="F17" s="216">
        <f t="shared" si="7"/>
        <v>0.60902777777777761</v>
      </c>
      <c r="G17" s="146">
        <f t="shared" si="1"/>
        <v>1</v>
      </c>
      <c r="H17" s="135" t="str">
        <f>IF(DNF!A13="","",DNF!A13)</f>
        <v>LIMULES</v>
      </c>
      <c r="I17" s="119" t="str">
        <f>IF(DNF!B13="","",DNF!B13)</f>
        <v xml:space="preserve">N°5 </v>
      </c>
      <c r="J17" s="149" t="str">
        <f>IF(DNF!C13="","",DNF!C13)</f>
        <v>DEVANLAY</v>
      </c>
      <c r="K17" s="149" t="str">
        <f>IF(DNF!D13="","",DNF!D13)</f>
        <v>Marie</v>
      </c>
      <c r="L17" s="112" t="str">
        <f>IF(DNF!E13="","",DNF!E13)</f>
        <v>Femme</v>
      </c>
      <c r="M17" s="168" t="str">
        <f t="shared" si="2"/>
        <v>DEVANLAY Marie Femme</v>
      </c>
      <c r="N17" s="114" t="str">
        <f>IF(DNF!G13="","",DNF!G13)</f>
        <v>DNF</v>
      </c>
      <c r="O17" s="158" t="str">
        <f>IF(DNF!H13="","",DNF!H13)</f>
        <v>65</v>
      </c>
      <c r="P17" s="121" t="str">
        <f>IF(DNF!I13="","",DNF!I13)</f>
        <v>m</v>
      </c>
      <c r="Q17" s="121" t="str">
        <f>IF(DNF!J13="","",DNF!J13)</f>
        <v/>
      </c>
      <c r="R17" s="159" t="str">
        <f>IF(DNF!K13="","",DNF!K13)</f>
        <v/>
      </c>
      <c r="S17" s="160">
        <f>IF(DNF!L13="","",DNF!L13)</f>
        <v>90</v>
      </c>
      <c r="T17" s="121" t="str">
        <f>IF(DNF!M13="","",DNF!M13)</f>
        <v>m</v>
      </c>
      <c r="U17" s="161" t="str">
        <f>IF(DNF!N13="","",DNF!N13)</f>
        <v/>
      </c>
      <c r="V17" s="139" t="str">
        <f>IF(DNF!O13="","",DNF!O13)</f>
        <v/>
      </c>
      <c r="W17" s="158" t="str">
        <f>IF(DNF!P13="","",DNF!P13)</f>
        <v>115</v>
      </c>
      <c r="X17" s="121" t="str">
        <f>IF(DNF!Q13="","",DNF!Q13)</f>
        <v>m</v>
      </c>
      <c r="Y17" s="121" t="str">
        <f>IF(DNF!R13="","",DNF!R13)</f>
        <v/>
      </c>
      <c r="Z17" s="139" t="str">
        <f>IF(DNF!S13="","",DNF!S13)</f>
        <v/>
      </c>
      <c r="AA17" s="173"/>
    </row>
    <row r="18" spans="1:27" ht="15.75" x14ac:dyDescent="0.25">
      <c r="A18" s="120">
        <f t="shared" si="3"/>
        <v>4</v>
      </c>
      <c r="B18" s="159">
        <f t="shared" si="4"/>
        <v>2</v>
      </c>
      <c r="C18" s="214">
        <f t="shared" si="5"/>
        <v>0.58611111111111092</v>
      </c>
      <c r="D18" s="215">
        <f t="shared" si="6"/>
        <v>0.60694444444444429</v>
      </c>
      <c r="E18" s="270">
        <f>IF(H18="","",F18-('Paramètres SERIES'!$K$18/(24*60)))</f>
        <v>0.60763888888888873</v>
      </c>
      <c r="F18" s="216">
        <f t="shared" si="7"/>
        <v>0.60902777777777761</v>
      </c>
      <c r="G18" s="146">
        <f t="shared" si="1"/>
        <v>2</v>
      </c>
      <c r="H18" s="135" t="str">
        <f>IF(DNF!A14="","",DNF!A14)</f>
        <v>Imashi</v>
      </c>
      <c r="I18" s="119" t="str">
        <f>IF(DNF!B14="","",DNF!B14)</f>
        <v xml:space="preserve">N°2 </v>
      </c>
      <c r="J18" s="149" t="str">
        <f>IF(DNF!C14="","",DNF!C14)</f>
        <v>REGNARD</v>
      </c>
      <c r="K18" s="149" t="str">
        <f>IF(DNF!D14="","",DNF!D14)</f>
        <v>Caroline</v>
      </c>
      <c r="L18" s="112" t="str">
        <f>IF(DNF!E14="","",DNF!E14)</f>
        <v>Femme</v>
      </c>
      <c r="M18" s="168" t="str">
        <f t="shared" si="2"/>
        <v>REGNARD Caroline Femme</v>
      </c>
      <c r="N18" s="114" t="str">
        <f>IF(DNF!G14="","",DNF!G14)</f>
        <v>DNF</v>
      </c>
      <c r="O18" s="158" t="str">
        <f>IF(DNF!H14="","",DNF!H14)</f>
        <v>67</v>
      </c>
      <c r="P18" s="121" t="str">
        <f>IF(DNF!I14="","",DNF!I14)</f>
        <v>m</v>
      </c>
      <c r="Q18" s="121" t="str">
        <f>IF(DNF!J14="","",DNF!J14)</f>
        <v/>
      </c>
      <c r="R18" s="159" t="str">
        <f>IF(DNF!K14="","",DNF!K14)</f>
        <v/>
      </c>
      <c r="S18" s="160">
        <f>IF(DNF!L14="","",DNF!L14)</f>
        <v>92</v>
      </c>
      <c r="T18" s="121" t="str">
        <f>IF(DNF!M14="","",DNF!M14)</f>
        <v>m</v>
      </c>
      <c r="U18" s="161" t="str">
        <f>IF(DNF!N14="","",DNF!N14)</f>
        <v/>
      </c>
      <c r="V18" s="139" t="str">
        <f>IF(DNF!O14="","",DNF!O14)</f>
        <v/>
      </c>
      <c r="W18" s="158" t="str">
        <f>IF(DNF!P14="","",DNF!P14)</f>
        <v>117</v>
      </c>
      <c r="X18" s="121" t="str">
        <f>IF(DNF!Q14="","",DNF!Q14)</f>
        <v>m</v>
      </c>
      <c r="Y18" s="121" t="str">
        <f>IF(DNF!R14="","",DNF!R14)</f>
        <v/>
      </c>
      <c r="Z18" s="139" t="str">
        <f>IF(DNF!S14="","",DNF!S14)</f>
        <v/>
      </c>
      <c r="AA18" s="173"/>
    </row>
    <row r="19" spans="1:27" ht="15.75" x14ac:dyDescent="0.25">
      <c r="A19" s="120">
        <f t="shared" si="3"/>
        <v>5</v>
      </c>
      <c r="B19" s="159">
        <f t="shared" si="4"/>
        <v>1</v>
      </c>
      <c r="C19" s="214">
        <f t="shared" si="5"/>
        <v>0.59236111111111089</v>
      </c>
      <c r="D19" s="215">
        <f t="shared" si="6"/>
        <v>0.61319444444444426</v>
      </c>
      <c r="E19" s="270">
        <f>IF(H19="","",F19-('Paramètres SERIES'!$K$18/(24*60)))</f>
        <v>0.61388888888888871</v>
      </c>
      <c r="F19" s="216">
        <f t="shared" si="7"/>
        <v>0.61527777777777759</v>
      </c>
      <c r="G19" s="146">
        <f t="shared" si="1"/>
        <v>1</v>
      </c>
      <c r="H19" s="135" t="str">
        <f>IF(DNF!A15="","",DNF!A15)</f>
        <v>Apneaman, Praha, Czech Republic</v>
      </c>
      <c r="I19" s="119" t="str">
        <f>IF(DNF!B15="","",DNF!B15)</f>
        <v xml:space="preserve">N°5 </v>
      </c>
      <c r="J19" s="149" t="str">
        <f>IF(DNF!C15="","",DNF!C15)</f>
        <v>SKROBOVA</v>
      </c>
      <c r="K19" s="149" t="str">
        <f>IF(DNF!D15="","",DNF!D15)</f>
        <v>Jana</v>
      </c>
      <c r="L19" s="112" t="str">
        <f>IF(DNF!E15="","",DNF!E15)</f>
        <v>Femme</v>
      </c>
      <c r="M19" s="168" t="str">
        <f t="shared" si="2"/>
        <v>SKROBOVA Jana Femme</v>
      </c>
      <c r="N19" s="114" t="str">
        <f>IF(DNF!G15="","",DNF!G15)</f>
        <v>DNF</v>
      </c>
      <c r="O19" s="158" t="str">
        <f>IF(DNF!H15="","",DNF!H15)</f>
        <v>70</v>
      </c>
      <c r="P19" s="121" t="str">
        <f>IF(DNF!I15="","",DNF!I15)</f>
        <v>m</v>
      </c>
      <c r="Q19" s="121" t="str">
        <f>IF(DNF!J15="","",DNF!J15)</f>
        <v/>
      </c>
      <c r="R19" s="159" t="str">
        <f>IF(DNF!K15="","",DNF!K15)</f>
        <v/>
      </c>
      <c r="S19" s="160">
        <f>IF(DNF!L15="","",DNF!L15)</f>
        <v>95</v>
      </c>
      <c r="T19" s="121" t="str">
        <f>IF(DNF!M15="","",DNF!M15)</f>
        <v>m</v>
      </c>
      <c r="U19" s="161" t="str">
        <f>IF(DNF!N15="","",DNF!N15)</f>
        <v/>
      </c>
      <c r="V19" s="139" t="str">
        <f>IF(DNF!O15="","",DNF!O15)</f>
        <v/>
      </c>
      <c r="W19" s="158" t="str">
        <f>IF(DNF!P15="","",DNF!P15)</f>
        <v>120</v>
      </c>
      <c r="X19" s="121" t="str">
        <f>IF(DNF!Q15="","",DNF!Q15)</f>
        <v>m</v>
      </c>
      <c r="Y19" s="121" t="str">
        <f>IF(DNF!R15="","",DNF!R15)</f>
        <v/>
      </c>
      <c r="Z19" s="139" t="str">
        <f>IF(DNF!S15="","",DNF!S15)</f>
        <v/>
      </c>
      <c r="AA19" s="173"/>
    </row>
    <row r="20" spans="1:27" ht="15.75" x14ac:dyDescent="0.25">
      <c r="A20" s="120">
        <f t="shared" si="3"/>
        <v>5</v>
      </c>
      <c r="B20" s="159">
        <f t="shared" si="4"/>
        <v>2</v>
      </c>
      <c r="C20" s="214">
        <f t="shared" si="5"/>
        <v>0.59236111111111089</v>
      </c>
      <c r="D20" s="215">
        <f t="shared" si="6"/>
        <v>0.61319444444444426</v>
      </c>
      <c r="E20" s="270">
        <f>IF(H20="","",F20-('Paramètres SERIES'!$K$18/(24*60)))</f>
        <v>0.61388888888888871</v>
      </c>
      <c r="F20" s="216">
        <f t="shared" si="7"/>
        <v>0.61527777777777759</v>
      </c>
      <c r="G20" s="146">
        <f t="shared" si="1"/>
        <v>2</v>
      </c>
      <c r="H20" s="135" t="str">
        <f>IF(DNF!A16="","",DNF!A16)</f>
        <v>Enjoy And Relax</v>
      </c>
      <c r="I20" s="119" t="str">
        <f>IF(DNF!B16="","",DNF!B16)</f>
        <v xml:space="preserve">N°4 </v>
      </c>
      <c r="J20" s="149" t="str">
        <f>IF(DNF!C16="","",DNF!C16)</f>
        <v>GATA</v>
      </c>
      <c r="K20" s="149" t="str">
        <f>IF(DNF!D16="","",DNF!D16)</f>
        <v>Aude</v>
      </c>
      <c r="L20" s="112" t="str">
        <f>IF(DNF!E16="","",DNF!E16)</f>
        <v>Femme</v>
      </c>
      <c r="M20" s="168" t="str">
        <f t="shared" si="2"/>
        <v>GATA Aude Femme</v>
      </c>
      <c r="N20" s="114" t="str">
        <f>IF(DNF!G16="","",DNF!G16)</f>
        <v>DNF</v>
      </c>
      <c r="O20" s="158" t="str">
        <f>IF(DNF!H16="","",DNF!H16)</f>
        <v>75</v>
      </c>
      <c r="P20" s="121" t="str">
        <f>IF(DNF!I16="","",DNF!I16)</f>
        <v>m</v>
      </c>
      <c r="Q20" s="121" t="str">
        <f>IF(DNF!J16="","",DNF!J16)</f>
        <v/>
      </c>
      <c r="R20" s="159" t="str">
        <f>IF(DNF!K16="","",DNF!K16)</f>
        <v/>
      </c>
      <c r="S20" s="160">
        <f>IF(DNF!L16="","",DNF!L16)</f>
        <v>100</v>
      </c>
      <c r="T20" s="121" t="str">
        <f>IF(DNF!M16="","",DNF!M16)</f>
        <v>m</v>
      </c>
      <c r="U20" s="161" t="str">
        <f>IF(DNF!N16="","",DNF!N16)</f>
        <v/>
      </c>
      <c r="V20" s="139" t="str">
        <f>IF(DNF!O16="","",DNF!O16)</f>
        <v/>
      </c>
      <c r="W20" s="158" t="str">
        <f>IF(DNF!P16="","",DNF!P16)</f>
        <v>125</v>
      </c>
      <c r="X20" s="121" t="str">
        <f>IF(DNF!Q16="","",DNF!Q16)</f>
        <v>m</v>
      </c>
      <c r="Y20" s="121" t="str">
        <f>IF(DNF!R16="","",DNF!R16)</f>
        <v/>
      </c>
      <c r="Z20" s="139" t="str">
        <f>IF(DNF!S16="","",DNF!S16)</f>
        <v/>
      </c>
      <c r="AA20" s="173"/>
    </row>
    <row r="21" spans="1:27" ht="15.75" x14ac:dyDescent="0.25">
      <c r="A21" s="120">
        <f t="shared" si="3"/>
        <v>6</v>
      </c>
      <c r="B21" s="159">
        <f t="shared" si="4"/>
        <v>1</v>
      </c>
      <c r="C21" s="214">
        <f t="shared" si="5"/>
        <v>0.59861111111111087</v>
      </c>
      <c r="D21" s="215">
        <f t="shared" si="6"/>
        <v>0.61944444444444424</v>
      </c>
      <c r="E21" s="270">
        <f>IF(H21="","",F21-('Paramètres SERIES'!$K$18/(24*60)))</f>
        <v>0.62013888888888868</v>
      </c>
      <c r="F21" s="216">
        <f t="shared" si="7"/>
        <v>0.62152777777777757</v>
      </c>
      <c r="G21" s="146">
        <f t="shared" si="1"/>
        <v>1</v>
      </c>
      <c r="H21" s="135" t="str">
        <f>IF(DNF!A17="","",DNF!A17)</f>
        <v>Les Cormorans 1</v>
      </c>
      <c r="I21" s="119" t="str">
        <f>IF(DNF!B17="","",DNF!B17)</f>
        <v xml:space="preserve">N°4 </v>
      </c>
      <c r="J21" s="149" t="str">
        <f>IF(DNF!C17="","",DNF!C17)</f>
        <v>HARTMANN</v>
      </c>
      <c r="K21" s="149" t="str">
        <f>IF(DNF!D17="","",DNF!D17)</f>
        <v>Loraine</v>
      </c>
      <c r="L21" s="112" t="str">
        <f>IF(DNF!E17="","",DNF!E17)</f>
        <v>FEMME</v>
      </c>
      <c r="M21" s="168" t="str">
        <f t="shared" si="2"/>
        <v>HARTMANN Loraine FEMME</v>
      </c>
      <c r="N21" s="114" t="str">
        <f>IF(DNF!G17="","",DNF!G17)</f>
        <v>DNF</v>
      </c>
      <c r="O21" s="158" t="str">
        <f>IF(DNF!H17="","",DNF!H17)</f>
        <v>75</v>
      </c>
      <c r="P21" s="121" t="str">
        <f>IF(DNF!I17="","",DNF!I17)</f>
        <v>m</v>
      </c>
      <c r="Q21" s="121" t="str">
        <f>IF(DNF!J17="","",DNF!J17)</f>
        <v/>
      </c>
      <c r="R21" s="159" t="str">
        <f>IF(DNF!K17="","",DNF!K17)</f>
        <v/>
      </c>
      <c r="S21" s="160">
        <f>IF(DNF!L17="","",DNF!L17)</f>
        <v>100</v>
      </c>
      <c r="T21" s="121" t="str">
        <f>IF(DNF!M17="","",DNF!M17)</f>
        <v>m</v>
      </c>
      <c r="U21" s="161" t="str">
        <f>IF(DNF!N17="","",DNF!N17)</f>
        <v/>
      </c>
      <c r="V21" s="139" t="str">
        <f>IF(DNF!O17="","",DNF!O17)</f>
        <v/>
      </c>
      <c r="W21" s="158" t="str">
        <f>IF(DNF!P17="","",DNF!P17)</f>
        <v>125</v>
      </c>
      <c r="X21" s="121" t="str">
        <f>IF(DNF!Q17="","",DNF!Q17)</f>
        <v>m</v>
      </c>
      <c r="Y21" s="121" t="str">
        <f>IF(DNF!R17="","",DNF!R17)</f>
        <v/>
      </c>
      <c r="Z21" s="139" t="str">
        <f>IF(DNF!S17="","",DNF!S17)</f>
        <v/>
      </c>
      <c r="AA21" s="173"/>
    </row>
    <row r="22" spans="1:27" ht="15.75" x14ac:dyDescent="0.25">
      <c r="A22" s="120">
        <f t="shared" si="3"/>
        <v>6</v>
      </c>
      <c r="B22" s="159">
        <f t="shared" si="4"/>
        <v>2</v>
      </c>
      <c r="C22" s="214">
        <f t="shared" si="5"/>
        <v>0.59861111111111087</v>
      </c>
      <c r="D22" s="215">
        <f t="shared" si="6"/>
        <v>0.61944444444444424</v>
      </c>
      <c r="E22" s="270">
        <f>IF(H22="","",F22-('Paramètres SERIES'!$K$18/(24*60)))</f>
        <v>0.62013888888888868</v>
      </c>
      <c r="F22" s="216">
        <f t="shared" si="7"/>
        <v>0.62152777777777757</v>
      </c>
      <c r="G22" s="146">
        <f t="shared" si="1"/>
        <v>2</v>
      </c>
      <c r="H22" s="135" t="str">
        <f>IF(DNF!A18="","",DNF!A18)</f>
        <v>Sportpleizh</v>
      </c>
      <c r="I22" s="119" t="str">
        <f>IF(DNF!B18="","",DNF!B18)</f>
        <v xml:space="preserve">N°2 </v>
      </c>
      <c r="J22" s="149" t="str">
        <f>IF(DNF!C18="","",DNF!C18)</f>
        <v>ORSKI SIMONET</v>
      </c>
      <c r="K22" s="149" t="str">
        <f>IF(DNF!D18="","",DNF!D18)</f>
        <v>Laetitia</v>
      </c>
      <c r="L22" s="112" t="str">
        <f>IF(DNF!E18="","",DNF!E18)</f>
        <v>Femme</v>
      </c>
      <c r="M22" s="168" t="str">
        <f t="shared" si="2"/>
        <v>ORSKI SIMONET Laetitia Femme</v>
      </c>
      <c r="N22" s="114" t="str">
        <f>IF(DNF!G18="","",DNF!G18)</f>
        <v>DNF</v>
      </c>
      <c r="O22" s="158" t="str">
        <f>IF(DNF!H18="","",DNF!H18)</f>
        <v>75</v>
      </c>
      <c r="P22" s="121" t="str">
        <f>IF(DNF!I18="","",DNF!I18)</f>
        <v>m</v>
      </c>
      <c r="Q22" s="121" t="str">
        <f>IF(DNF!J18="","",DNF!J18)</f>
        <v/>
      </c>
      <c r="R22" s="159" t="str">
        <f>IF(DNF!K18="","",DNF!K18)</f>
        <v/>
      </c>
      <c r="S22" s="160">
        <f>IF(DNF!L18="","",DNF!L18)</f>
        <v>100</v>
      </c>
      <c r="T22" s="121" t="str">
        <f>IF(DNF!M18="","",DNF!M18)</f>
        <v>m</v>
      </c>
      <c r="U22" s="161" t="str">
        <f>IF(DNF!N18="","",DNF!N18)</f>
        <v/>
      </c>
      <c r="V22" s="139" t="str">
        <f>IF(DNF!O18="","",DNF!O18)</f>
        <v/>
      </c>
      <c r="W22" s="158" t="str">
        <f>IF(DNF!P18="","",DNF!P18)</f>
        <v>125</v>
      </c>
      <c r="X22" s="121" t="str">
        <f>IF(DNF!Q18="","",DNF!Q18)</f>
        <v>m</v>
      </c>
      <c r="Y22" s="121" t="str">
        <f>IF(DNF!R18="","",DNF!R18)</f>
        <v/>
      </c>
      <c r="Z22" s="139" t="str">
        <f>IF(DNF!S18="","",DNF!S18)</f>
        <v/>
      </c>
      <c r="AA22" s="173"/>
    </row>
    <row r="23" spans="1:27" ht="15.75" x14ac:dyDescent="0.25">
      <c r="A23" s="120">
        <f t="shared" si="3"/>
        <v>7</v>
      </c>
      <c r="B23" s="159">
        <f t="shared" si="4"/>
        <v>1</v>
      </c>
      <c r="C23" s="214">
        <f t="shared" si="5"/>
        <v>0.60486111111111085</v>
      </c>
      <c r="D23" s="215">
        <f t="shared" si="6"/>
        <v>0.62569444444444422</v>
      </c>
      <c r="E23" s="270">
        <f>IF(H23="","",F23-('Paramètres SERIES'!$K$18/(24*60)))</f>
        <v>0.62638888888888866</v>
      </c>
      <c r="F23" s="216">
        <f t="shared" si="7"/>
        <v>0.62777777777777755</v>
      </c>
      <c r="G23" s="146">
        <f t="shared" si="1"/>
        <v>1</v>
      </c>
      <c r="H23" s="135" t="str">
        <f>IF(DNF!A19="","",DNF!A19)</f>
        <v>Sportpleizh</v>
      </c>
      <c r="I23" s="119" t="str">
        <f>IF(DNF!B19="","",DNF!B19)</f>
        <v xml:space="preserve">N°3 </v>
      </c>
      <c r="J23" s="149" t="str">
        <f>IF(DNF!C19="","",DNF!C19)</f>
        <v>PIERRAT</v>
      </c>
      <c r="K23" s="149" t="str">
        <f>IF(DNF!D19="","",DNF!D19)</f>
        <v>Patrice</v>
      </c>
      <c r="L23" s="112" t="str">
        <f>IF(DNF!E19="","",DNF!E19)</f>
        <v>Homme</v>
      </c>
      <c r="M23" s="168" t="str">
        <f t="shared" si="2"/>
        <v>PIERRAT Patrice Homme</v>
      </c>
      <c r="N23" s="114" t="str">
        <f>IF(DNF!G19="","",DNF!G19)</f>
        <v>DNF</v>
      </c>
      <c r="O23" s="158" t="str">
        <f>IF(DNF!H19="","",DNF!H19)</f>
        <v>75</v>
      </c>
      <c r="P23" s="121" t="str">
        <f>IF(DNF!I19="","",DNF!I19)</f>
        <v>m</v>
      </c>
      <c r="Q23" s="121" t="str">
        <f>IF(DNF!J19="","",DNF!J19)</f>
        <v/>
      </c>
      <c r="R23" s="159" t="str">
        <f>IF(DNF!K19="","",DNF!K19)</f>
        <v/>
      </c>
      <c r="S23" s="160">
        <f>IF(DNF!L19="","",DNF!L19)</f>
        <v>100</v>
      </c>
      <c r="T23" s="121" t="str">
        <f>IF(DNF!M19="","",DNF!M19)</f>
        <v>m</v>
      </c>
      <c r="U23" s="161" t="str">
        <f>IF(DNF!N19="","",DNF!N19)</f>
        <v/>
      </c>
      <c r="V23" s="139" t="str">
        <f>IF(DNF!O19="","",DNF!O19)</f>
        <v/>
      </c>
      <c r="W23" s="158" t="str">
        <f>IF(DNF!P19="","",DNF!P19)</f>
        <v>125</v>
      </c>
      <c r="X23" s="121" t="str">
        <f>IF(DNF!Q19="","",DNF!Q19)</f>
        <v>m</v>
      </c>
      <c r="Y23" s="121" t="str">
        <f>IF(DNF!R19="","",DNF!R19)</f>
        <v/>
      </c>
      <c r="Z23" s="139" t="str">
        <f>IF(DNF!S19="","",DNF!S19)</f>
        <v/>
      </c>
      <c r="AA23" s="173"/>
    </row>
    <row r="24" spans="1:27" ht="15.75" x14ac:dyDescent="0.25">
      <c r="A24" s="120">
        <f t="shared" si="3"/>
        <v>7</v>
      </c>
      <c r="B24" s="159">
        <f t="shared" si="4"/>
        <v>2</v>
      </c>
      <c r="C24" s="214">
        <f t="shared" si="5"/>
        <v>0.60486111111111085</v>
      </c>
      <c r="D24" s="215">
        <f t="shared" si="6"/>
        <v>0.62569444444444422</v>
      </c>
      <c r="E24" s="270">
        <f>IF(H24="","",F24-('Paramètres SERIES'!$K$18/(24*60)))</f>
        <v>0.62638888888888866</v>
      </c>
      <c r="F24" s="216">
        <f t="shared" si="7"/>
        <v>0.62777777777777755</v>
      </c>
      <c r="G24" s="146">
        <f t="shared" si="1"/>
        <v>2</v>
      </c>
      <c r="H24" s="135" t="str">
        <f>IF(DNF!A20="","",DNF!A20)</f>
        <v>LIMULES</v>
      </c>
      <c r="I24" s="119" t="str">
        <f>IF(DNF!B20="","",DNF!B20)</f>
        <v xml:space="preserve">N°3 </v>
      </c>
      <c r="J24" s="149" t="str">
        <f>IF(DNF!C20="","",DNF!C20)</f>
        <v>CORDIER</v>
      </c>
      <c r="K24" s="149" t="str">
        <f>IF(DNF!D20="","",DNF!D20)</f>
        <v>Frédérique</v>
      </c>
      <c r="L24" s="112" t="str">
        <f>IF(DNF!E20="","",DNF!E20)</f>
        <v>Femme</v>
      </c>
      <c r="M24" s="168" t="str">
        <f t="shared" si="2"/>
        <v>CORDIER Frédérique Femme</v>
      </c>
      <c r="N24" s="114" t="str">
        <f>IF(DNF!G20="","",DNF!G20)</f>
        <v>DNF</v>
      </c>
      <c r="O24" s="158" t="str">
        <f>IF(DNF!H20="","",DNF!H20)</f>
        <v>78</v>
      </c>
      <c r="P24" s="121" t="str">
        <f>IF(DNF!I20="","",DNF!I20)</f>
        <v>m</v>
      </c>
      <c r="Q24" s="121" t="str">
        <f>IF(DNF!J20="","",DNF!J20)</f>
        <v/>
      </c>
      <c r="R24" s="159" t="str">
        <f>IF(DNF!K20="","",DNF!K20)</f>
        <v/>
      </c>
      <c r="S24" s="160">
        <f>IF(DNF!L20="","",DNF!L20)</f>
        <v>103</v>
      </c>
      <c r="T24" s="121" t="str">
        <f>IF(DNF!M20="","",DNF!M20)</f>
        <v>m</v>
      </c>
      <c r="U24" s="161" t="str">
        <f>IF(DNF!N20="","",DNF!N20)</f>
        <v/>
      </c>
      <c r="V24" s="139" t="str">
        <f>IF(DNF!O20="","",DNF!O20)</f>
        <v/>
      </c>
      <c r="W24" s="158" t="str">
        <f>IF(DNF!P20="","",DNF!P20)</f>
        <v>128</v>
      </c>
      <c r="X24" s="121" t="str">
        <f>IF(DNF!Q20="","",DNF!Q20)</f>
        <v>m</v>
      </c>
      <c r="Y24" s="121" t="str">
        <f>IF(DNF!R20="","",DNF!R20)</f>
        <v/>
      </c>
      <c r="Z24" s="139" t="str">
        <f>IF(DNF!S20="","",DNF!S20)</f>
        <v/>
      </c>
      <c r="AA24" s="173"/>
    </row>
    <row r="25" spans="1:27" ht="15.75" x14ac:dyDescent="0.25">
      <c r="A25" s="120">
        <f t="shared" si="3"/>
        <v>8</v>
      </c>
      <c r="B25" s="159">
        <f t="shared" si="4"/>
        <v>1</v>
      </c>
      <c r="C25" s="214">
        <f t="shared" si="5"/>
        <v>0.61111111111111083</v>
      </c>
      <c r="D25" s="215">
        <f t="shared" si="6"/>
        <v>0.6319444444444442</v>
      </c>
      <c r="E25" s="270">
        <f>IF(H25="","",F25-('Paramètres SERIES'!$K$18/(24*60)))</f>
        <v>0.63263888888888864</v>
      </c>
      <c r="F25" s="216">
        <f t="shared" si="7"/>
        <v>0.63402777777777752</v>
      </c>
      <c r="G25" s="146">
        <f t="shared" si="1"/>
        <v>1</v>
      </c>
      <c r="H25" s="135" t="str">
        <f>IF(DNF!A21="","",DNF!A21)</f>
        <v>Savoy'OuBien?</v>
      </c>
      <c r="I25" s="119" t="str">
        <f>IF(DNF!B21="","",DNF!B21)</f>
        <v xml:space="preserve">N°4 </v>
      </c>
      <c r="J25" s="149" t="str">
        <f>IF(DNF!C21="","",DNF!C21)</f>
        <v>EKSTETS</v>
      </c>
      <c r="K25" s="149" t="str">
        <f>IF(DNF!D21="","",DNF!D21)</f>
        <v>Marie-pierre</v>
      </c>
      <c r="L25" s="112" t="str">
        <f>IF(DNF!E21="","",DNF!E21)</f>
        <v>Femme</v>
      </c>
      <c r="M25" s="168" t="str">
        <f t="shared" si="2"/>
        <v>EKSTETS Marie-pierre Femme</v>
      </c>
      <c r="N25" s="114" t="str">
        <f>IF(DNF!G21="","",DNF!G21)</f>
        <v>DNF</v>
      </c>
      <c r="O25" s="158" t="str">
        <f>IF(DNF!H21="","",DNF!H21)</f>
        <v>85</v>
      </c>
      <c r="P25" s="121" t="str">
        <f>IF(DNF!I21="","",DNF!I21)</f>
        <v>m</v>
      </c>
      <c r="Q25" s="121" t="str">
        <f>IF(DNF!J21="","",DNF!J21)</f>
        <v/>
      </c>
      <c r="R25" s="159" t="str">
        <f>IF(DNF!K21="","",DNF!K21)</f>
        <v/>
      </c>
      <c r="S25" s="160">
        <f>IF(DNF!L21="","",DNF!L21)</f>
        <v>110</v>
      </c>
      <c r="T25" s="121" t="str">
        <f>IF(DNF!M21="","",DNF!M21)</f>
        <v>m</v>
      </c>
      <c r="U25" s="161" t="str">
        <f>IF(DNF!N21="","",DNF!N21)</f>
        <v/>
      </c>
      <c r="V25" s="139" t="str">
        <f>IF(DNF!O21="","",DNF!O21)</f>
        <v/>
      </c>
      <c r="W25" s="158" t="str">
        <f>IF(DNF!P21="","",DNF!P21)</f>
        <v>135</v>
      </c>
      <c r="X25" s="121" t="str">
        <f>IF(DNF!Q21="","",DNF!Q21)</f>
        <v>m</v>
      </c>
      <c r="Y25" s="121" t="str">
        <f>IF(DNF!R21="","",DNF!R21)</f>
        <v/>
      </c>
      <c r="Z25" s="139" t="str">
        <f>IF(DNF!S21="","",DNF!S21)</f>
        <v/>
      </c>
      <c r="AA25" s="173"/>
    </row>
    <row r="26" spans="1:27" ht="15.75" x14ac:dyDescent="0.25">
      <c r="A26" s="120">
        <f t="shared" si="3"/>
        <v>8</v>
      </c>
      <c r="B26" s="159">
        <f t="shared" si="4"/>
        <v>2</v>
      </c>
      <c r="C26" s="214">
        <f t="shared" si="5"/>
        <v>0.61111111111111083</v>
      </c>
      <c r="D26" s="215">
        <f t="shared" si="6"/>
        <v>0.6319444444444442</v>
      </c>
      <c r="E26" s="270">
        <f>IF(H26="","",F26-('Paramètres SERIES'!$K$18/(24*60)))</f>
        <v>0.63263888888888864</v>
      </c>
      <c r="F26" s="216">
        <f t="shared" si="7"/>
        <v>0.63402777777777752</v>
      </c>
      <c r="G26" s="146">
        <f t="shared" si="1"/>
        <v>2</v>
      </c>
      <c r="H26" s="135" t="str">
        <f>IF(DNF!A22="","",DNF!A22)</f>
        <v>Savoy'OuBien?</v>
      </c>
      <c r="I26" s="119" t="str">
        <f>IF(DNF!B22="","",DNF!B22)</f>
        <v xml:space="preserve">N°3 </v>
      </c>
      <c r="J26" s="149" t="str">
        <f>IF(DNF!C22="","",DNF!C22)</f>
        <v>GUILLOUX</v>
      </c>
      <c r="K26" s="149" t="str">
        <f>IF(DNF!D22="","",DNF!D22)</f>
        <v>Philippe</v>
      </c>
      <c r="L26" s="112" t="str">
        <f>IF(DNF!E22="","",DNF!E22)</f>
        <v>Homme</v>
      </c>
      <c r="M26" s="168" t="str">
        <f t="shared" si="2"/>
        <v>GUILLOUX Philippe Homme</v>
      </c>
      <c r="N26" s="114" t="str">
        <f>IF(DNF!G22="","",DNF!G22)</f>
        <v>DNF</v>
      </c>
      <c r="O26" s="158" t="str">
        <f>IF(DNF!H22="","",DNF!H22)</f>
        <v>100</v>
      </c>
      <c r="P26" s="121" t="str">
        <f>IF(DNF!I22="","",DNF!I22)</f>
        <v>m</v>
      </c>
      <c r="Q26" s="121" t="str">
        <f>IF(DNF!J22="","",DNF!J22)</f>
        <v/>
      </c>
      <c r="R26" s="159" t="str">
        <f>IF(DNF!K22="","",DNF!K22)</f>
        <v/>
      </c>
      <c r="S26" s="160">
        <f>IF(DNF!L22="","",DNF!L22)</f>
        <v>125</v>
      </c>
      <c r="T26" s="121" t="str">
        <f>IF(DNF!M22="","",DNF!M22)</f>
        <v>m</v>
      </c>
      <c r="U26" s="161" t="str">
        <f>IF(DNF!N22="","",DNF!N22)</f>
        <v/>
      </c>
      <c r="V26" s="139" t="str">
        <f>IF(DNF!O22="","",DNF!O22)</f>
        <v/>
      </c>
      <c r="W26" s="158" t="str">
        <f>IF(DNF!P22="","",DNF!P22)</f>
        <v>150</v>
      </c>
      <c r="X26" s="121" t="str">
        <f>IF(DNF!Q22="","",DNF!Q22)</f>
        <v>m</v>
      </c>
      <c r="Y26" s="121" t="str">
        <f>IF(DNF!R22="","",DNF!R22)</f>
        <v/>
      </c>
      <c r="Z26" s="139" t="str">
        <f>IF(DNF!S22="","",DNF!S22)</f>
        <v/>
      </c>
      <c r="AA26" s="173"/>
    </row>
    <row r="27" spans="1:27" ht="15.75" x14ac:dyDescent="0.25">
      <c r="A27" s="120">
        <f t="shared" si="3"/>
        <v>9</v>
      </c>
      <c r="B27" s="159">
        <f t="shared" si="4"/>
        <v>1</v>
      </c>
      <c r="C27" s="214">
        <f t="shared" si="5"/>
        <v>0.61736111111111081</v>
      </c>
      <c r="D27" s="215">
        <f t="shared" si="6"/>
        <v>0.63819444444444418</v>
      </c>
      <c r="E27" s="270">
        <f>IF(H27="","",F27-('Paramètres SERIES'!$K$18/(24*60)))</f>
        <v>0.63888888888888862</v>
      </c>
      <c r="F27" s="216">
        <f t="shared" si="7"/>
        <v>0.6402777777777775</v>
      </c>
      <c r="G27" s="146">
        <f t="shared" si="1"/>
        <v>1</v>
      </c>
      <c r="H27" s="135" t="str">
        <f>IF(DNF!A23="","",DNF!A23)</f>
        <v>Enjoy And Relax</v>
      </c>
      <c r="I27" s="119" t="str">
        <f>IF(DNF!B23="","",DNF!B23)</f>
        <v>N°1 Capitaine</v>
      </c>
      <c r="J27" s="149" t="str">
        <f>IF(DNF!C23="","",DNF!C23)</f>
        <v>HURON</v>
      </c>
      <c r="K27" s="149" t="str">
        <f>IF(DNF!D23="","",DNF!D23)</f>
        <v>Pascal</v>
      </c>
      <c r="L27" s="112" t="str">
        <f>IF(DNF!E23="","",DNF!E23)</f>
        <v>Homme</v>
      </c>
      <c r="M27" s="168" t="str">
        <f t="shared" si="2"/>
        <v>HURON Pascal Homme</v>
      </c>
      <c r="N27" s="114" t="str">
        <f>IF(DNF!G23="","",DNF!G23)</f>
        <v>DNF</v>
      </c>
      <c r="O27" s="158" t="str">
        <f>IF(DNF!H23="","",DNF!H23)</f>
        <v>125</v>
      </c>
      <c r="P27" s="121" t="str">
        <f>IF(DNF!I23="","",DNF!I23)</f>
        <v>m</v>
      </c>
      <c r="Q27" s="121" t="str">
        <f>IF(DNF!J23="","",DNF!J23)</f>
        <v/>
      </c>
      <c r="R27" s="159" t="str">
        <f>IF(DNF!K23="","",DNF!K23)</f>
        <v/>
      </c>
      <c r="S27" s="160">
        <f>IF(DNF!L23="","",DNF!L23)</f>
        <v>150</v>
      </c>
      <c r="T27" s="121" t="str">
        <f>IF(DNF!M23="","",DNF!M23)</f>
        <v>m</v>
      </c>
      <c r="U27" s="161" t="str">
        <f>IF(DNF!N23="","",DNF!N23)</f>
        <v/>
      </c>
      <c r="V27" s="139" t="str">
        <f>IF(DNF!O23="","",DNF!O23)</f>
        <v/>
      </c>
      <c r="W27" s="158" t="str">
        <f>IF(DNF!P23="","",DNF!P23)</f>
        <v>175</v>
      </c>
      <c r="X27" s="121" t="str">
        <f>IF(DNF!Q23="","",DNF!Q23)</f>
        <v>m</v>
      </c>
      <c r="Y27" s="121" t="str">
        <f>IF(DNF!R23="","",DNF!R23)</f>
        <v/>
      </c>
      <c r="Z27" s="139" t="str">
        <f>IF(DNF!S23="","",DNF!S23)</f>
        <v/>
      </c>
      <c r="AA27" s="173"/>
    </row>
    <row r="28" spans="1:27" ht="15.75" x14ac:dyDescent="0.25">
      <c r="A28" s="120">
        <f t="shared" si="3"/>
        <v>9</v>
      </c>
      <c r="B28" s="159">
        <f t="shared" si="4"/>
        <v>2</v>
      </c>
      <c r="C28" s="214">
        <f t="shared" si="5"/>
        <v>0.61736111111111081</v>
      </c>
      <c r="D28" s="215">
        <f t="shared" si="6"/>
        <v>0.63819444444444418</v>
      </c>
      <c r="E28" s="270">
        <f>IF(H28="","",F28-('Paramètres SERIES'!$K$18/(24*60)))</f>
        <v>0.63888888888888862</v>
      </c>
      <c r="F28" s="216">
        <f t="shared" si="7"/>
        <v>0.6402777777777775</v>
      </c>
      <c r="G28" s="146">
        <f t="shared" si="1"/>
        <v>2</v>
      </c>
      <c r="H28" s="135" t="str">
        <f>IF(DNF!A24="","",DNF!A24)</f>
        <v>Apneaman, Praha, Czech Republic</v>
      </c>
      <c r="I28" s="119" t="str">
        <f>IF(DNF!B24="","",DNF!B24)</f>
        <v xml:space="preserve">N°2 </v>
      </c>
      <c r="J28" s="149" t="str">
        <f>IF(DNF!C24="","",DNF!C24)</f>
        <v>RISIAN</v>
      </c>
      <c r="K28" s="149" t="str">
        <f>IF(DNF!D24="","",DNF!D24)</f>
        <v>Michal</v>
      </c>
      <c r="L28" s="112" t="str">
        <f>IF(DNF!E24="","",DNF!E24)</f>
        <v>Homme</v>
      </c>
      <c r="M28" s="168" t="str">
        <f t="shared" si="2"/>
        <v>RISIAN Michal Homme</v>
      </c>
      <c r="N28" s="114" t="str">
        <f>IF(DNF!G24="","",DNF!G24)</f>
        <v>DNF</v>
      </c>
      <c r="O28" s="158">
        <f>IF(DNF!H24="","",DNF!H24)</f>
        <v>135</v>
      </c>
      <c r="P28" s="121" t="str">
        <f>IF(DNF!I24="","",DNF!I24)</f>
        <v>m</v>
      </c>
      <c r="Q28" s="121" t="str">
        <f>IF(DNF!J24="","",DNF!J24)</f>
        <v/>
      </c>
      <c r="R28" s="159" t="str">
        <f>IF(DNF!K24="","",DNF!K24)</f>
        <v/>
      </c>
      <c r="S28" s="160">
        <f>IF(DNF!L24="","",DNF!L24)</f>
        <v>160</v>
      </c>
      <c r="T28" s="121" t="str">
        <f>IF(DNF!M24="","",DNF!M24)</f>
        <v>m</v>
      </c>
      <c r="U28" s="161" t="str">
        <f>IF(DNF!N24="","",DNF!N24)</f>
        <v/>
      </c>
      <c r="V28" s="139" t="str">
        <f>IF(DNF!O24="","",DNF!O24)</f>
        <v/>
      </c>
      <c r="W28" s="158">
        <f>IF(DNF!P24="","",DNF!P24)</f>
        <v>185</v>
      </c>
      <c r="X28" s="121" t="str">
        <f>IF(DNF!Q24="","",DNF!Q24)</f>
        <v>m</v>
      </c>
      <c r="Y28" s="121" t="str">
        <f>IF(DNF!R24="","",DNF!R24)</f>
        <v/>
      </c>
      <c r="Z28" s="139" t="str">
        <f>IF(DNF!S24="","",DNF!S24)</f>
        <v/>
      </c>
      <c r="AA28" s="173"/>
    </row>
    <row r="29" spans="1:27" ht="15.75" x14ac:dyDescent="0.25">
      <c r="A29" s="120" t="str">
        <f t="shared" si="3"/>
        <v/>
      </c>
      <c r="B29" s="159" t="str">
        <f t="shared" si="4"/>
        <v/>
      </c>
      <c r="C29" s="214" t="str">
        <f t="shared" si="5"/>
        <v/>
      </c>
      <c r="D29" s="215" t="str">
        <f t="shared" si="6"/>
        <v/>
      </c>
      <c r="E29" s="270" t="str">
        <f>IF(H29="","",F29-('Paramètres SERIES'!$K$18/(24*60)))</f>
        <v/>
      </c>
      <c r="F29" s="216" t="str">
        <f t="shared" si="7"/>
        <v/>
      </c>
      <c r="G29" s="146" t="str">
        <f t="shared" si="1"/>
        <v/>
      </c>
      <c r="H29" s="135" t="str">
        <f>IF(DNF!A25="","",DNF!A25)</f>
        <v/>
      </c>
      <c r="I29" s="119" t="str">
        <f>IF(DNF!B25="","",DNF!B25)</f>
        <v/>
      </c>
      <c r="J29" s="149" t="str">
        <f>IF(DNF!C25="","",DNF!C25)</f>
        <v/>
      </c>
      <c r="K29" s="149" t="str">
        <f>IF(DNF!D25="","",DNF!D25)</f>
        <v/>
      </c>
      <c r="L29" s="112" t="str">
        <f>IF(DNF!E25="","",DNF!E25)</f>
        <v/>
      </c>
      <c r="M29" s="168" t="str">
        <f t="shared" si="2"/>
        <v/>
      </c>
      <c r="N29" s="114" t="str">
        <f>IF(DNF!G25="","",DNF!G25)</f>
        <v/>
      </c>
      <c r="O29" s="158" t="str">
        <f>IF(DNF!H25="","",DNF!H25)</f>
        <v/>
      </c>
      <c r="P29" s="121" t="str">
        <f>IF(DNF!I25="","",DNF!I25)</f>
        <v/>
      </c>
      <c r="Q29" s="121" t="str">
        <f>IF(DNF!J25="","",DNF!J25)</f>
        <v/>
      </c>
      <c r="R29" s="159" t="str">
        <f>IF(DNF!K25="","",DNF!K25)</f>
        <v/>
      </c>
      <c r="S29" s="160" t="str">
        <f>IF(DNF!L25="","",DNF!L25)</f>
        <v/>
      </c>
      <c r="T29" s="121" t="str">
        <f>IF(DNF!M25="","",DNF!M25)</f>
        <v/>
      </c>
      <c r="U29" s="161" t="str">
        <f>IF(DNF!N25="","",DNF!N25)</f>
        <v/>
      </c>
      <c r="V29" s="139" t="str">
        <f>IF(DNF!O25="","",DNF!O25)</f>
        <v/>
      </c>
      <c r="W29" s="158" t="str">
        <f>IF(DNF!P25="","",DNF!P25)</f>
        <v/>
      </c>
      <c r="X29" s="121" t="str">
        <f>IF(DNF!Q25="","",DNF!Q25)</f>
        <v/>
      </c>
      <c r="Y29" s="121" t="str">
        <f>IF(DNF!R25="","",DNF!R25)</f>
        <v/>
      </c>
      <c r="Z29" s="139" t="str">
        <f>IF(DNF!S25="","",DNF!S25)</f>
        <v/>
      </c>
      <c r="AA29" s="173"/>
    </row>
    <row r="30" spans="1:27" ht="15.75" x14ac:dyDescent="0.25">
      <c r="A30" s="120" t="str">
        <f t="shared" si="3"/>
        <v/>
      </c>
      <c r="B30" s="159" t="str">
        <f t="shared" si="4"/>
        <v/>
      </c>
      <c r="C30" s="214" t="str">
        <f t="shared" si="5"/>
        <v/>
      </c>
      <c r="D30" s="215" t="str">
        <f t="shared" si="6"/>
        <v/>
      </c>
      <c r="E30" s="270" t="str">
        <f>IF(H30="","",F30-('Paramètres SERIES'!$K$18/(24*60)))</f>
        <v/>
      </c>
      <c r="F30" s="216" t="str">
        <f t="shared" si="7"/>
        <v/>
      </c>
      <c r="G30" s="146" t="str">
        <f t="shared" si="1"/>
        <v/>
      </c>
      <c r="H30" s="135" t="str">
        <f>IF(DNF!A26="","",DNF!A26)</f>
        <v/>
      </c>
      <c r="I30" s="119" t="str">
        <f>IF(DNF!B26="","",DNF!B26)</f>
        <v/>
      </c>
      <c r="J30" s="149" t="str">
        <f>IF(DNF!C26="","",DNF!C26)</f>
        <v/>
      </c>
      <c r="K30" s="149" t="str">
        <f>IF(DNF!D26="","",DNF!D26)</f>
        <v/>
      </c>
      <c r="L30" s="112" t="str">
        <f>IF(DNF!E26="","",DNF!E26)</f>
        <v/>
      </c>
      <c r="M30" s="168" t="str">
        <f t="shared" si="2"/>
        <v/>
      </c>
      <c r="N30" s="114" t="str">
        <f>IF(DNF!G26="","",DNF!G26)</f>
        <v/>
      </c>
      <c r="O30" s="158" t="str">
        <f>IF(DNF!H26="","",DNF!H26)</f>
        <v/>
      </c>
      <c r="P30" s="121" t="str">
        <f>IF(DNF!I26="","",DNF!I26)</f>
        <v/>
      </c>
      <c r="Q30" s="121" t="str">
        <f>IF(DNF!J26="","",DNF!J26)</f>
        <v/>
      </c>
      <c r="R30" s="159" t="str">
        <f>IF(DNF!K26="","",DNF!K26)</f>
        <v/>
      </c>
      <c r="S30" s="160" t="str">
        <f>IF(DNF!L26="","",DNF!L26)</f>
        <v/>
      </c>
      <c r="T30" s="121" t="str">
        <f>IF(DNF!M26="","",DNF!M26)</f>
        <v/>
      </c>
      <c r="U30" s="161" t="str">
        <f>IF(DNF!N26="","",DNF!N26)</f>
        <v/>
      </c>
      <c r="V30" s="139" t="str">
        <f>IF(DNF!O26="","",DNF!O26)</f>
        <v/>
      </c>
      <c r="W30" s="158" t="str">
        <f>IF(DNF!P26="","",DNF!P26)</f>
        <v/>
      </c>
      <c r="X30" s="121" t="str">
        <f>IF(DNF!Q26="","",DNF!Q26)</f>
        <v/>
      </c>
      <c r="Y30" s="121" t="str">
        <f>IF(DNF!R26="","",DNF!R26)</f>
        <v/>
      </c>
      <c r="Z30" s="139" t="str">
        <f>IF(DNF!S26="","",DNF!S26)</f>
        <v/>
      </c>
      <c r="AA30" s="173"/>
    </row>
    <row r="31" spans="1:27" ht="15.75" x14ac:dyDescent="0.25">
      <c r="A31" s="120" t="str">
        <f t="shared" si="3"/>
        <v/>
      </c>
      <c r="B31" s="159" t="str">
        <f t="shared" si="4"/>
        <v/>
      </c>
      <c r="C31" s="214" t="str">
        <f t="shared" si="5"/>
        <v/>
      </c>
      <c r="D31" s="215" t="str">
        <f t="shared" si="6"/>
        <v/>
      </c>
      <c r="E31" s="270" t="str">
        <f>IF(H31="","",F31-('Paramètres SERIES'!$K$18/(24*60)))</f>
        <v/>
      </c>
      <c r="F31" s="216" t="str">
        <f t="shared" si="7"/>
        <v/>
      </c>
      <c r="G31" s="146" t="str">
        <f t="shared" si="1"/>
        <v/>
      </c>
      <c r="H31" s="135" t="str">
        <f>IF(DNF!A27="","",DNF!A27)</f>
        <v/>
      </c>
      <c r="I31" s="119" t="str">
        <f>IF(DNF!B27="","",DNF!B27)</f>
        <v/>
      </c>
      <c r="J31" s="149" t="str">
        <f>IF(DNF!C27="","",DNF!C27)</f>
        <v/>
      </c>
      <c r="K31" s="149" t="str">
        <f>IF(DNF!D27="","",DNF!D27)</f>
        <v/>
      </c>
      <c r="L31" s="112" t="str">
        <f>IF(DNF!E27="","",DNF!E27)</f>
        <v/>
      </c>
      <c r="M31" s="168" t="str">
        <f t="shared" si="2"/>
        <v/>
      </c>
      <c r="N31" s="114" t="str">
        <f>IF(DNF!G27="","",DNF!G27)</f>
        <v/>
      </c>
      <c r="O31" s="158" t="str">
        <f>IF(DNF!H27="","",DNF!H27)</f>
        <v/>
      </c>
      <c r="P31" s="121" t="str">
        <f>IF(DNF!I27="","",DNF!I27)</f>
        <v/>
      </c>
      <c r="Q31" s="121" t="str">
        <f>IF(DNF!J27="","",DNF!J27)</f>
        <v/>
      </c>
      <c r="R31" s="159" t="str">
        <f>IF(DNF!K27="","",DNF!K27)</f>
        <v/>
      </c>
      <c r="S31" s="160" t="str">
        <f>IF(DNF!L27="","",DNF!L27)</f>
        <v/>
      </c>
      <c r="T31" s="121" t="str">
        <f>IF(DNF!M27="","",DNF!M27)</f>
        <v/>
      </c>
      <c r="U31" s="161" t="str">
        <f>IF(DNF!N27="","",DNF!N27)</f>
        <v/>
      </c>
      <c r="V31" s="139" t="str">
        <f>IF(DNF!O27="","",DNF!O27)</f>
        <v/>
      </c>
      <c r="W31" s="158" t="str">
        <f>IF(DNF!P27="","",DNF!P27)</f>
        <v/>
      </c>
      <c r="X31" s="121" t="str">
        <f>IF(DNF!Q27="","",DNF!Q27)</f>
        <v/>
      </c>
      <c r="Y31" s="121" t="str">
        <f>IF(DNF!R27="","",DNF!R27)</f>
        <v/>
      </c>
      <c r="Z31" s="139" t="str">
        <f>IF(DNF!S27="","",DNF!S27)</f>
        <v/>
      </c>
      <c r="AA31" s="173"/>
    </row>
    <row r="32" spans="1:27" ht="15.75" x14ac:dyDescent="0.25">
      <c r="A32" s="120" t="str">
        <f t="shared" si="3"/>
        <v/>
      </c>
      <c r="B32" s="159" t="str">
        <f t="shared" si="4"/>
        <v/>
      </c>
      <c r="C32" s="214" t="str">
        <f t="shared" si="5"/>
        <v/>
      </c>
      <c r="D32" s="215" t="str">
        <f t="shared" si="6"/>
        <v/>
      </c>
      <c r="E32" s="270" t="str">
        <f>IF(H32="","",F32-('Paramètres SERIES'!$K$18/(24*60)))</f>
        <v/>
      </c>
      <c r="F32" s="216" t="str">
        <f t="shared" si="7"/>
        <v/>
      </c>
      <c r="G32" s="146" t="str">
        <f t="shared" si="1"/>
        <v/>
      </c>
      <c r="H32" s="135" t="str">
        <f>IF(DNF!A28="","",DNF!A28)</f>
        <v/>
      </c>
      <c r="I32" s="119" t="str">
        <f>IF(DNF!B28="","",DNF!B28)</f>
        <v/>
      </c>
      <c r="J32" s="149" t="str">
        <f>IF(DNF!C28="","",DNF!C28)</f>
        <v/>
      </c>
      <c r="K32" s="149" t="str">
        <f>IF(DNF!D28="","",DNF!D28)</f>
        <v/>
      </c>
      <c r="L32" s="112" t="str">
        <f>IF(DNF!E28="","",DNF!E28)</f>
        <v/>
      </c>
      <c r="M32" s="168" t="str">
        <f t="shared" si="2"/>
        <v/>
      </c>
      <c r="N32" s="114" t="str">
        <f>IF(DNF!G28="","",DNF!G28)</f>
        <v/>
      </c>
      <c r="O32" s="158" t="str">
        <f>IF(DNF!H28="","",DNF!H28)</f>
        <v/>
      </c>
      <c r="P32" s="121" t="str">
        <f>IF(DNF!I28="","",DNF!I28)</f>
        <v/>
      </c>
      <c r="Q32" s="121" t="str">
        <f>IF(DNF!J28="","",DNF!J28)</f>
        <v/>
      </c>
      <c r="R32" s="159" t="str">
        <f>IF(DNF!K28="","",DNF!K28)</f>
        <v/>
      </c>
      <c r="S32" s="160" t="str">
        <f>IF(DNF!L28="","",DNF!L28)</f>
        <v/>
      </c>
      <c r="T32" s="121" t="str">
        <f>IF(DNF!M28="","",DNF!M28)</f>
        <v/>
      </c>
      <c r="U32" s="161" t="str">
        <f>IF(DNF!N28="","",DNF!N28)</f>
        <v/>
      </c>
      <c r="V32" s="139" t="str">
        <f>IF(DNF!O28="","",DNF!O28)</f>
        <v/>
      </c>
      <c r="W32" s="158" t="str">
        <f>IF(DNF!P28="","",DNF!P28)</f>
        <v/>
      </c>
      <c r="X32" s="121" t="str">
        <f>IF(DNF!Q28="","",DNF!Q28)</f>
        <v/>
      </c>
      <c r="Y32" s="121" t="str">
        <f>IF(DNF!R28="","",DNF!R28)</f>
        <v/>
      </c>
      <c r="Z32" s="139" t="str">
        <f>IF(DNF!S28="","",DNF!S28)</f>
        <v/>
      </c>
      <c r="AA32" s="173"/>
    </row>
    <row r="33" spans="1:27" ht="15.75" x14ac:dyDescent="0.25">
      <c r="A33" s="120" t="str">
        <f t="shared" si="3"/>
        <v/>
      </c>
      <c r="B33" s="159" t="str">
        <f t="shared" si="4"/>
        <v/>
      </c>
      <c r="C33" s="214" t="str">
        <f t="shared" si="5"/>
        <v/>
      </c>
      <c r="D33" s="215" t="str">
        <f t="shared" si="6"/>
        <v/>
      </c>
      <c r="E33" s="270" t="str">
        <f>IF(H33="","",F33-('Paramètres SERIES'!$K$18/(24*60)))</f>
        <v/>
      </c>
      <c r="F33" s="216" t="str">
        <f t="shared" si="7"/>
        <v/>
      </c>
      <c r="G33" s="146" t="str">
        <f t="shared" si="1"/>
        <v/>
      </c>
      <c r="H33" s="135" t="str">
        <f>IF(DNF!A29="","",DNF!A29)</f>
        <v/>
      </c>
      <c r="I33" s="119" t="str">
        <f>IF(DNF!B29="","",DNF!B29)</f>
        <v/>
      </c>
      <c r="J33" s="149" t="str">
        <f>IF(DNF!C29="","",DNF!C29)</f>
        <v/>
      </c>
      <c r="K33" s="149" t="str">
        <f>IF(DNF!D29="","",DNF!D29)</f>
        <v/>
      </c>
      <c r="L33" s="112" t="str">
        <f>IF(DNF!E29="","",DNF!E29)</f>
        <v/>
      </c>
      <c r="M33" s="168" t="str">
        <f t="shared" si="2"/>
        <v/>
      </c>
      <c r="N33" s="114" t="str">
        <f>IF(DNF!G29="","",DNF!G29)</f>
        <v/>
      </c>
      <c r="O33" s="158" t="str">
        <f>IF(DNF!H29="","",DNF!H29)</f>
        <v/>
      </c>
      <c r="P33" s="121" t="str">
        <f>IF(DNF!I29="","",DNF!I29)</f>
        <v/>
      </c>
      <c r="Q33" s="121" t="str">
        <f>IF(DNF!J29="","",DNF!J29)</f>
        <v/>
      </c>
      <c r="R33" s="159" t="str">
        <f>IF(DNF!K29="","",DNF!K29)</f>
        <v/>
      </c>
      <c r="S33" s="160" t="str">
        <f>IF(DNF!L29="","",DNF!L29)</f>
        <v/>
      </c>
      <c r="T33" s="121" t="str">
        <f>IF(DNF!M29="","",DNF!M29)</f>
        <v/>
      </c>
      <c r="U33" s="161" t="str">
        <f>IF(DNF!N29="","",DNF!N29)</f>
        <v/>
      </c>
      <c r="V33" s="139" t="str">
        <f>IF(DNF!O29="","",DNF!O29)</f>
        <v/>
      </c>
      <c r="W33" s="158" t="str">
        <f>IF(DNF!P29="","",DNF!P29)</f>
        <v/>
      </c>
      <c r="X33" s="121" t="str">
        <f>IF(DNF!Q29="","",DNF!Q29)</f>
        <v/>
      </c>
      <c r="Y33" s="121" t="str">
        <f>IF(DNF!R29="","",DNF!R29)</f>
        <v/>
      </c>
      <c r="Z33" s="139" t="str">
        <f>IF(DNF!S29="","",DNF!S29)</f>
        <v/>
      </c>
      <c r="AA33" s="173"/>
    </row>
    <row r="34" spans="1:27" ht="15.75" x14ac:dyDescent="0.25">
      <c r="A34" s="120" t="str">
        <f t="shared" si="3"/>
        <v/>
      </c>
      <c r="B34" s="159" t="str">
        <f t="shared" si="4"/>
        <v/>
      </c>
      <c r="C34" s="214" t="str">
        <f t="shared" si="5"/>
        <v/>
      </c>
      <c r="D34" s="215" t="str">
        <f t="shared" si="6"/>
        <v/>
      </c>
      <c r="E34" s="270" t="str">
        <f>IF(H34="","",F34-('Paramètres SERIES'!$K$18/(24*60)))</f>
        <v/>
      </c>
      <c r="F34" s="216" t="str">
        <f t="shared" si="7"/>
        <v/>
      </c>
      <c r="G34" s="146" t="str">
        <f t="shared" si="1"/>
        <v/>
      </c>
      <c r="H34" s="135" t="str">
        <f>IF(DNF!A30="","",DNF!A30)</f>
        <v/>
      </c>
      <c r="I34" s="119" t="str">
        <f>IF(DNF!B30="","",DNF!B30)</f>
        <v/>
      </c>
      <c r="J34" s="149" t="str">
        <f>IF(DNF!C30="","",DNF!C30)</f>
        <v/>
      </c>
      <c r="K34" s="149" t="str">
        <f>IF(DNF!D30="","",DNF!D30)</f>
        <v/>
      </c>
      <c r="L34" s="112" t="str">
        <f>IF(DNF!E30="","",DNF!E30)</f>
        <v/>
      </c>
      <c r="M34" s="168" t="str">
        <f t="shared" si="2"/>
        <v/>
      </c>
      <c r="N34" s="114" t="str">
        <f>IF(DNF!G30="","",DNF!G30)</f>
        <v/>
      </c>
      <c r="O34" s="158" t="str">
        <f>IF(DNF!H30="","",DNF!H30)</f>
        <v/>
      </c>
      <c r="P34" s="121" t="str">
        <f>IF(DNF!I30="","",DNF!I30)</f>
        <v/>
      </c>
      <c r="Q34" s="121" t="str">
        <f>IF(DNF!J30="","",DNF!J30)</f>
        <v/>
      </c>
      <c r="R34" s="159" t="str">
        <f>IF(DNF!K30="","",DNF!K30)</f>
        <v/>
      </c>
      <c r="S34" s="160" t="str">
        <f>IF(DNF!L30="","",DNF!L30)</f>
        <v/>
      </c>
      <c r="T34" s="121" t="str">
        <f>IF(DNF!M30="","",DNF!M30)</f>
        <v/>
      </c>
      <c r="U34" s="161" t="str">
        <f>IF(DNF!N30="","",DNF!N30)</f>
        <v/>
      </c>
      <c r="V34" s="139" t="str">
        <f>IF(DNF!O30="","",DNF!O30)</f>
        <v/>
      </c>
      <c r="W34" s="158" t="str">
        <f>IF(DNF!P30="","",DNF!P30)</f>
        <v/>
      </c>
      <c r="X34" s="121" t="str">
        <f>IF(DNF!Q30="","",DNF!Q30)</f>
        <v/>
      </c>
      <c r="Y34" s="121" t="str">
        <f>IF(DNF!R30="","",DNF!R30)</f>
        <v/>
      </c>
      <c r="Z34" s="139" t="str">
        <f>IF(DNF!S30="","",DNF!S30)</f>
        <v/>
      </c>
      <c r="AA34" s="173"/>
    </row>
    <row r="35" spans="1:27" ht="15.75" x14ac:dyDescent="0.25">
      <c r="A35" s="120" t="str">
        <f t="shared" si="3"/>
        <v/>
      </c>
      <c r="B35" s="159" t="str">
        <f t="shared" si="4"/>
        <v/>
      </c>
      <c r="C35" s="214" t="str">
        <f t="shared" si="5"/>
        <v/>
      </c>
      <c r="D35" s="215" t="str">
        <f t="shared" si="6"/>
        <v/>
      </c>
      <c r="E35" s="270" t="str">
        <f>IF(H35="","",F35-('Paramètres SERIES'!$K$18/(24*60)))</f>
        <v/>
      </c>
      <c r="F35" s="216" t="str">
        <f t="shared" si="7"/>
        <v/>
      </c>
      <c r="G35" s="146" t="str">
        <f t="shared" si="1"/>
        <v/>
      </c>
      <c r="H35" s="135" t="str">
        <f>IF(DNF!A31="","",DNF!A31)</f>
        <v/>
      </c>
      <c r="I35" s="119" t="str">
        <f>IF(DNF!B31="","",DNF!B31)</f>
        <v/>
      </c>
      <c r="J35" s="149" t="str">
        <f>IF(DNF!C31="","",DNF!C31)</f>
        <v/>
      </c>
      <c r="K35" s="149" t="str">
        <f>IF(DNF!D31="","",DNF!D31)</f>
        <v/>
      </c>
      <c r="L35" s="112" t="str">
        <f>IF(DNF!E31="","",DNF!E31)</f>
        <v/>
      </c>
      <c r="M35" s="168" t="str">
        <f t="shared" si="2"/>
        <v/>
      </c>
      <c r="N35" s="114" t="str">
        <f>IF(DNF!G31="","",DNF!G31)</f>
        <v/>
      </c>
      <c r="O35" s="158" t="str">
        <f>IF(DNF!H31="","",DNF!H31)</f>
        <v/>
      </c>
      <c r="P35" s="121" t="str">
        <f>IF(DNF!I31="","",DNF!I31)</f>
        <v/>
      </c>
      <c r="Q35" s="121" t="str">
        <f>IF(DNF!J31="","",DNF!J31)</f>
        <v/>
      </c>
      <c r="R35" s="159" t="str">
        <f>IF(DNF!K31="","",DNF!K31)</f>
        <v/>
      </c>
      <c r="S35" s="160" t="str">
        <f>IF(DNF!L31="","",DNF!L31)</f>
        <v/>
      </c>
      <c r="T35" s="121" t="str">
        <f>IF(DNF!M31="","",DNF!M31)</f>
        <v/>
      </c>
      <c r="U35" s="161" t="str">
        <f>IF(DNF!N31="","",DNF!N31)</f>
        <v/>
      </c>
      <c r="V35" s="139" t="str">
        <f>IF(DNF!O31="","",DNF!O31)</f>
        <v/>
      </c>
      <c r="W35" s="158" t="str">
        <f>IF(DNF!P31="","",DNF!P31)</f>
        <v/>
      </c>
      <c r="X35" s="121" t="str">
        <f>IF(DNF!Q31="","",DNF!Q31)</f>
        <v/>
      </c>
      <c r="Y35" s="121" t="str">
        <f>IF(DNF!R31="","",DNF!R31)</f>
        <v/>
      </c>
      <c r="Z35" s="139" t="str">
        <f>IF(DNF!S31="","",DNF!S31)</f>
        <v/>
      </c>
      <c r="AA35" s="173"/>
    </row>
    <row r="36" spans="1:27" ht="15.75" x14ac:dyDescent="0.25">
      <c r="A36" s="120" t="str">
        <f t="shared" si="3"/>
        <v/>
      </c>
      <c r="B36" s="159" t="str">
        <f t="shared" si="4"/>
        <v/>
      </c>
      <c r="C36" s="214" t="str">
        <f t="shared" si="5"/>
        <v/>
      </c>
      <c r="D36" s="215" t="str">
        <f t="shared" si="6"/>
        <v/>
      </c>
      <c r="E36" s="270" t="str">
        <f>IF(H36="","",F36-('Paramètres SERIES'!$K$18/(24*60)))</f>
        <v/>
      </c>
      <c r="F36" s="216" t="str">
        <f t="shared" si="7"/>
        <v/>
      </c>
      <c r="G36" s="146" t="str">
        <f t="shared" si="1"/>
        <v/>
      </c>
      <c r="H36" s="135" t="str">
        <f>IF(DNF!A32="","",DNF!A32)</f>
        <v/>
      </c>
      <c r="I36" s="119" t="str">
        <f>IF(DNF!B32="","",DNF!B32)</f>
        <v/>
      </c>
      <c r="J36" s="149" t="str">
        <f>IF(DNF!C32="","",DNF!C32)</f>
        <v/>
      </c>
      <c r="K36" s="149" t="str">
        <f>IF(DNF!D32="","",DNF!D32)</f>
        <v/>
      </c>
      <c r="L36" s="112" t="str">
        <f>IF(DNF!E32="","",DNF!E32)</f>
        <v/>
      </c>
      <c r="M36" s="168" t="str">
        <f t="shared" si="2"/>
        <v/>
      </c>
      <c r="N36" s="114" t="str">
        <f>IF(DNF!G32="","",DNF!G32)</f>
        <v/>
      </c>
      <c r="O36" s="158" t="str">
        <f>IF(DNF!H32="","",DNF!H32)</f>
        <v/>
      </c>
      <c r="P36" s="121" t="str">
        <f>IF(DNF!I32="","",DNF!I32)</f>
        <v/>
      </c>
      <c r="Q36" s="121" t="str">
        <f>IF(DNF!J32="","",DNF!J32)</f>
        <v/>
      </c>
      <c r="R36" s="159" t="str">
        <f>IF(DNF!K32="","",DNF!K32)</f>
        <v/>
      </c>
      <c r="S36" s="160" t="str">
        <f>IF(DNF!L32="","",DNF!L32)</f>
        <v/>
      </c>
      <c r="T36" s="121" t="str">
        <f>IF(DNF!M32="","",DNF!M32)</f>
        <v/>
      </c>
      <c r="U36" s="161" t="str">
        <f>IF(DNF!N32="","",DNF!N32)</f>
        <v/>
      </c>
      <c r="V36" s="139" t="str">
        <f>IF(DNF!O32="","",DNF!O32)</f>
        <v/>
      </c>
      <c r="W36" s="158" t="str">
        <f>IF(DNF!P32="","",DNF!P32)</f>
        <v/>
      </c>
      <c r="X36" s="121" t="str">
        <f>IF(DNF!Q32="","",DNF!Q32)</f>
        <v/>
      </c>
      <c r="Y36" s="121" t="str">
        <f>IF(DNF!R32="","",DNF!R32)</f>
        <v/>
      </c>
      <c r="Z36" s="139" t="str">
        <f>IF(DNF!S32="","",DNF!S32)</f>
        <v/>
      </c>
      <c r="AA36" s="173"/>
    </row>
    <row r="37" spans="1:27" ht="15.75" x14ac:dyDescent="0.25">
      <c r="A37" s="120" t="str">
        <f t="shared" si="3"/>
        <v/>
      </c>
      <c r="B37" s="159" t="str">
        <f t="shared" si="4"/>
        <v/>
      </c>
      <c r="C37" s="214" t="str">
        <f t="shared" si="5"/>
        <v/>
      </c>
      <c r="D37" s="215" t="str">
        <f t="shared" si="6"/>
        <v/>
      </c>
      <c r="E37" s="270" t="str">
        <f>IF(H37="","",F37-('Paramètres SERIES'!$K$18/(24*60)))</f>
        <v/>
      </c>
      <c r="F37" s="216" t="str">
        <f t="shared" si="7"/>
        <v/>
      </c>
      <c r="G37" s="146" t="str">
        <f t="shared" si="1"/>
        <v/>
      </c>
      <c r="H37" s="135" t="str">
        <f>IF(DNF!A33="","",DNF!A33)</f>
        <v/>
      </c>
      <c r="I37" s="119" t="str">
        <f>IF(DNF!B33="","",DNF!B33)</f>
        <v/>
      </c>
      <c r="J37" s="149" t="str">
        <f>IF(DNF!C33="","",DNF!C33)</f>
        <v/>
      </c>
      <c r="K37" s="149" t="str">
        <f>IF(DNF!D33="","",DNF!D33)</f>
        <v/>
      </c>
      <c r="L37" s="112" t="str">
        <f>IF(DNF!E33="","",DNF!E33)</f>
        <v/>
      </c>
      <c r="M37" s="168" t="str">
        <f t="shared" si="2"/>
        <v/>
      </c>
      <c r="N37" s="114" t="str">
        <f>IF(DNF!G33="","",DNF!G33)</f>
        <v/>
      </c>
      <c r="O37" s="158" t="str">
        <f>IF(DNF!H33="","",DNF!H33)</f>
        <v/>
      </c>
      <c r="P37" s="121" t="str">
        <f>IF(DNF!I33="","",DNF!I33)</f>
        <v/>
      </c>
      <c r="Q37" s="121" t="str">
        <f>IF(DNF!J33="","",DNF!J33)</f>
        <v/>
      </c>
      <c r="R37" s="159" t="str">
        <f>IF(DNF!K33="","",DNF!K33)</f>
        <v/>
      </c>
      <c r="S37" s="160" t="str">
        <f>IF(DNF!L33="","",DNF!L33)</f>
        <v/>
      </c>
      <c r="T37" s="121" t="str">
        <f>IF(DNF!M33="","",DNF!M33)</f>
        <v/>
      </c>
      <c r="U37" s="161" t="str">
        <f>IF(DNF!N33="","",DNF!N33)</f>
        <v/>
      </c>
      <c r="V37" s="139" t="str">
        <f>IF(DNF!O33="","",DNF!O33)</f>
        <v/>
      </c>
      <c r="W37" s="158" t="str">
        <f>IF(DNF!P33="","",DNF!P33)</f>
        <v/>
      </c>
      <c r="X37" s="121" t="str">
        <f>IF(DNF!Q33="","",DNF!Q33)</f>
        <v/>
      </c>
      <c r="Y37" s="121" t="str">
        <f>IF(DNF!R33="","",DNF!R33)</f>
        <v/>
      </c>
      <c r="Z37" s="139" t="str">
        <f>IF(DNF!S33="","",DNF!S33)</f>
        <v/>
      </c>
      <c r="AA37" s="173"/>
    </row>
    <row r="38" spans="1:27" ht="15.75" x14ac:dyDescent="0.25">
      <c r="A38" s="120" t="str">
        <f t="shared" si="3"/>
        <v/>
      </c>
      <c r="B38" s="159" t="str">
        <f t="shared" si="4"/>
        <v/>
      </c>
      <c r="C38" s="214" t="str">
        <f t="shared" si="5"/>
        <v/>
      </c>
      <c r="D38" s="215" t="str">
        <f t="shared" si="6"/>
        <v/>
      </c>
      <c r="E38" s="270" t="str">
        <f>IF(H38="","",F38-('Paramètres SERIES'!$K$18/(24*60)))</f>
        <v/>
      </c>
      <c r="F38" s="216" t="str">
        <f t="shared" si="7"/>
        <v/>
      </c>
      <c r="G38" s="146" t="str">
        <f t="shared" si="1"/>
        <v/>
      </c>
      <c r="H38" s="135" t="str">
        <f>IF(DNF!A34="","",DNF!A34)</f>
        <v/>
      </c>
      <c r="I38" s="119" t="str">
        <f>IF(DNF!B34="","",DNF!B34)</f>
        <v/>
      </c>
      <c r="J38" s="149" t="str">
        <f>IF(DNF!C34="","",DNF!C34)</f>
        <v/>
      </c>
      <c r="K38" s="149" t="str">
        <f>IF(DNF!D34="","",DNF!D34)</f>
        <v/>
      </c>
      <c r="L38" s="112" t="str">
        <f>IF(DNF!E34="","",DNF!E34)</f>
        <v/>
      </c>
      <c r="M38" s="168" t="str">
        <f t="shared" si="2"/>
        <v/>
      </c>
      <c r="N38" s="114" t="str">
        <f>IF(DNF!G34="","",DNF!G34)</f>
        <v/>
      </c>
      <c r="O38" s="158" t="str">
        <f>IF(DNF!H34="","",DNF!H34)</f>
        <v/>
      </c>
      <c r="P38" s="121" t="str">
        <f>IF(DNF!I34="","",DNF!I34)</f>
        <v/>
      </c>
      <c r="Q38" s="121" t="str">
        <f>IF(DNF!J34="","",DNF!J34)</f>
        <v/>
      </c>
      <c r="R38" s="159" t="str">
        <f>IF(DNF!K34="","",DNF!K34)</f>
        <v/>
      </c>
      <c r="S38" s="160" t="str">
        <f>IF(DNF!L34="","",DNF!L34)</f>
        <v/>
      </c>
      <c r="T38" s="121" t="str">
        <f>IF(DNF!M34="","",DNF!M34)</f>
        <v/>
      </c>
      <c r="U38" s="161" t="str">
        <f>IF(DNF!N34="","",DNF!N34)</f>
        <v/>
      </c>
      <c r="V38" s="139" t="str">
        <f>IF(DNF!O34="","",DNF!O34)</f>
        <v/>
      </c>
      <c r="W38" s="158" t="str">
        <f>IF(DNF!P34="","",DNF!P34)</f>
        <v/>
      </c>
      <c r="X38" s="121" t="str">
        <f>IF(DNF!Q34="","",DNF!Q34)</f>
        <v/>
      </c>
      <c r="Y38" s="121" t="str">
        <f>IF(DNF!R34="","",DNF!R34)</f>
        <v/>
      </c>
      <c r="Z38" s="139" t="str">
        <f>IF(DNF!S34="","",DNF!S34)</f>
        <v/>
      </c>
      <c r="AA38" s="173"/>
    </row>
    <row r="39" spans="1:27" ht="15.75" x14ac:dyDescent="0.25">
      <c r="A39" s="120" t="str">
        <f t="shared" si="3"/>
        <v/>
      </c>
      <c r="B39" s="159" t="str">
        <f t="shared" si="4"/>
        <v/>
      </c>
      <c r="C39" s="214" t="str">
        <f t="shared" si="5"/>
        <v/>
      </c>
      <c r="D39" s="215" t="str">
        <f t="shared" si="6"/>
        <v/>
      </c>
      <c r="E39" s="270" t="str">
        <f>IF(H39="","",F39-('Paramètres SERIES'!$K$18/(24*60)))</f>
        <v/>
      </c>
      <c r="F39" s="216" t="str">
        <f t="shared" si="7"/>
        <v/>
      </c>
      <c r="G39" s="146" t="str">
        <f t="shared" si="1"/>
        <v/>
      </c>
      <c r="H39" s="135" t="str">
        <f>IF(DNF!A35="","",DNF!A35)</f>
        <v/>
      </c>
      <c r="I39" s="119" t="str">
        <f>IF(DNF!B35="","",DNF!B35)</f>
        <v/>
      </c>
      <c r="J39" s="149" t="str">
        <f>IF(DNF!C35="","",DNF!C35)</f>
        <v/>
      </c>
      <c r="K39" s="149" t="str">
        <f>IF(DNF!D35="","",DNF!D35)</f>
        <v/>
      </c>
      <c r="L39" s="112" t="str">
        <f>IF(DNF!E35="","",DNF!E35)</f>
        <v/>
      </c>
      <c r="M39" s="168" t="str">
        <f t="shared" si="2"/>
        <v/>
      </c>
      <c r="N39" s="114" t="str">
        <f>IF(DNF!G35="","",DNF!G35)</f>
        <v/>
      </c>
      <c r="O39" s="158" t="str">
        <f>IF(DNF!H35="","",DNF!H35)</f>
        <v/>
      </c>
      <c r="P39" s="121" t="str">
        <f>IF(DNF!I35="","",DNF!I35)</f>
        <v/>
      </c>
      <c r="Q39" s="121" t="str">
        <f>IF(DNF!J35="","",DNF!J35)</f>
        <v/>
      </c>
      <c r="R39" s="159" t="str">
        <f>IF(DNF!K35="","",DNF!K35)</f>
        <v/>
      </c>
      <c r="S39" s="160" t="str">
        <f>IF(DNF!L35="","",DNF!L35)</f>
        <v/>
      </c>
      <c r="T39" s="121" t="str">
        <f>IF(DNF!M35="","",DNF!M35)</f>
        <v/>
      </c>
      <c r="U39" s="161" t="str">
        <f>IF(DNF!N35="","",DNF!N35)</f>
        <v/>
      </c>
      <c r="V39" s="139" t="str">
        <f>IF(DNF!O35="","",DNF!O35)</f>
        <v/>
      </c>
      <c r="W39" s="158" t="str">
        <f>IF(DNF!P35="","",DNF!P35)</f>
        <v/>
      </c>
      <c r="X39" s="121" t="str">
        <f>IF(DNF!Q35="","",DNF!Q35)</f>
        <v/>
      </c>
      <c r="Y39" s="121" t="str">
        <f>IF(DNF!R35="","",DNF!R35)</f>
        <v/>
      </c>
      <c r="Z39" s="139" t="str">
        <f>IF(DNF!S35="","",DNF!S35)</f>
        <v/>
      </c>
      <c r="AA39" s="173"/>
    </row>
    <row r="40" spans="1:27" ht="15.75" x14ac:dyDescent="0.25">
      <c r="A40" s="120" t="str">
        <f t="shared" si="3"/>
        <v/>
      </c>
      <c r="B40" s="159" t="str">
        <f t="shared" si="4"/>
        <v/>
      </c>
      <c r="C40" s="214" t="str">
        <f t="shared" si="5"/>
        <v/>
      </c>
      <c r="D40" s="215" t="str">
        <f t="shared" si="6"/>
        <v/>
      </c>
      <c r="E40" s="270" t="str">
        <f>IF(H40="","",F40-('Paramètres SERIES'!$K$18/(24*60)))</f>
        <v/>
      </c>
      <c r="F40" s="216" t="str">
        <f t="shared" si="7"/>
        <v/>
      </c>
      <c r="G40" s="146" t="str">
        <f t="shared" si="1"/>
        <v/>
      </c>
      <c r="H40" s="135" t="str">
        <f>IF(DNF!A36="","",DNF!A36)</f>
        <v/>
      </c>
      <c r="I40" s="119" t="str">
        <f>IF(DNF!B36="","",DNF!B36)</f>
        <v/>
      </c>
      <c r="J40" s="149" t="str">
        <f>IF(DNF!C36="","",DNF!C36)</f>
        <v/>
      </c>
      <c r="K40" s="149" t="str">
        <f>IF(DNF!D36="","",DNF!D36)</f>
        <v/>
      </c>
      <c r="L40" s="112" t="str">
        <f>IF(DNF!E36="","",DNF!E36)</f>
        <v/>
      </c>
      <c r="M40" s="168" t="str">
        <f t="shared" si="2"/>
        <v/>
      </c>
      <c r="N40" s="114" t="str">
        <f>IF(DNF!G36="","",DNF!G36)</f>
        <v/>
      </c>
      <c r="O40" s="158" t="str">
        <f>IF(DNF!H36="","",DNF!H36)</f>
        <v/>
      </c>
      <c r="P40" s="121" t="str">
        <f>IF(DNF!I36="","",DNF!I36)</f>
        <v/>
      </c>
      <c r="Q40" s="121" t="str">
        <f>IF(DNF!J36="","",DNF!J36)</f>
        <v/>
      </c>
      <c r="R40" s="159" t="str">
        <f>IF(DNF!K36="","",DNF!K36)</f>
        <v/>
      </c>
      <c r="S40" s="160" t="str">
        <f>IF(DNF!L36="","",DNF!L36)</f>
        <v/>
      </c>
      <c r="T40" s="121" t="str">
        <f>IF(DNF!M36="","",DNF!M36)</f>
        <v/>
      </c>
      <c r="U40" s="161" t="str">
        <f>IF(DNF!N36="","",DNF!N36)</f>
        <v/>
      </c>
      <c r="V40" s="139" t="str">
        <f>IF(DNF!O36="","",DNF!O36)</f>
        <v/>
      </c>
      <c r="W40" s="158" t="str">
        <f>IF(DNF!P36="","",DNF!P36)</f>
        <v/>
      </c>
      <c r="X40" s="121" t="str">
        <f>IF(DNF!Q36="","",DNF!Q36)</f>
        <v/>
      </c>
      <c r="Y40" s="121" t="str">
        <f>IF(DNF!R36="","",DNF!R36)</f>
        <v/>
      </c>
      <c r="Z40" s="139" t="str">
        <f>IF(DNF!S36="","",DNF!S36)</f>
        <v/>
      </c>
      <c r="AA40" s="173"/>
    </row>
    <row r="41" spans="1:27" ht="15.75" x14ac:dyDescent="0.25">
      <c r="A41" s="120" t="str">
        <f t="shared" si="3"/>
        <v/>
      </c>
      <c r="B41" s="159" t="str">
        <f t="shared" si="4"/>
        <v/>
      </c>
      <c r="C41" s="214" t="str">
        <f t="shared" si="5"/>
        <v/>
      </c>
      <c r="D41" s="215" t="str">
        <f t="shared" si="6"/>
        <v/>
      </c>
      <c r="E41" s="270" t="str">
        <f>IF(H41="","",F41-('Paramètres SERIES'!$K$18/(24*60)))</f>
        <v/>
      </c>
      <c r="F41" s="216" t="str">
        <f t="shared" si="7"/>
        <v/>
      </c>
      <c r="G41" s="146" t="str">
        <f t="shared" si="1"/>
        <v/>
      </c>
      <c r="H41" s="135" t="str">
        <f>IF(DNF!A37="","",DNF!A37)</f>
        <v/>
      </c>
      <c r="I41" s="119" t="str">
        <f>IF(DNF!B37="","",DNF!B37)</f>
        <v/>
      </c>
      <c r="J41" s="149" t="str">
        <f>IF(DNF!C37="","",DNF!C37)</f>
        <v/>
      </c>
      <c r="K41" s="149" t="str">
        <f>IF(DNF!D37="","",DNF!D37)</f>
        <v/>
      </c>
      <c r="L41" s="112" t="str">
        <f>IF(DNF!E37="","",DNF!E37)</f>
        <v/>
      </c>
      <c r="M41" s="168" t="str">
        <f t="shared" si="2"/>
        <v/>
      </c>
      <c r="N41" s="114" t="str">
        <f>IF(DNF!G37="","",DNF!G37)</f>
        <v/>
      </c>
      <c r="O41" s="158" t="str">
        <f>IF(DNF!H37="","",DNF!H37)</f>
        <v/>
      </c>
      <c r="P41" s="121" t="str">
        <f>IF(DNF!I37="","",DNF!I37)</f>
        <v/>
      </c>
      <c r="Q41" s="121" t="str">
        <f>IF(DNF!J37="","",DNF!J37)</f>
        <v/>
      </c>
      <c r="R41" s="159" t="str">
        <f>IF(DNF!K37="","",DNF!K37)</f>
        <v/>
      </c>
      <c r="S41" s="160" t="str">
        <f>IF(DNF!L37="","",DNF!L37)</f>
        <v/>
      </c>
      <c r="T41" s="121" t="str">
        <f>IF(DNF!M37="","",DNF!M37)</f>
        <v/>
      </c>
      <c r="U41" s="161" t="str">
        <f>IF(DNF!N37="","",DNF!N37)</f>
        <v/>
      </c>
      <c r="V41" s="139" t="str">
        <f>IF(DNF!O37="","",DNF!O37)</f>
        <v/>
      </c>
      <c r="W41" s="158" t="str">
        <f>IF(DNF!P37="","",DNF!P37)</f>
        <v/>
      </c>
      <c r="X41" s="121" t="str">
        <f>IF(DNF!Q37="","",DNF!Q37)</f>
        <v/>
      </c>
      <c r="Y41" s="121" t="str">
        <f>IF(DNF!R37="","",DNF!R37)</f>
        <v/>
      </c>
      <c r="Z41" s="139" t="str">
        <f>IF(DNF!S37="","",DNF!S37)</f>
        <v/>
      </c>
      <c r="AA41" s="173"/>
    </row>
    <row r="42" spans="1:27" ht="15.75" x14ac:dyDescent="0.25">
      <c r="A42" s="120" t="str">
        <f t="shared" si="3"/>
        <v/>
      </c>
      <c r="B42" s="159" t="str">
        <f t="shared" si="4"/>
        <v/>
      </c>
      <c r="C42" s="214" t="str">
        <f t="shared" si="5"/>
        <v/>
      </c>
      <c r="D42" s="215" t="str">
        <f t="shared" si="6"/>
        <v/>
      </c>
      <c r="E42" s="270" t="str">
        <f>IF(H42="","",F42-('Paramètres SERIES'!$K$18/(24*60)))</f>
        <v/>
      </c>
      <c r="F42" s="216" t="str">
        <f t="shared" si="7"/>
        <v/>
      </c>
      <c r="G42" s="146" t="str">
        <f t="shared" si="1"/>
        <v/>
      </c>
      <c r="H42" s="135" t="str">
        <f>IF(DNF!A38="","",DNF!A38)</f>
        <v/>
      </c>
      <c r="I42" s="119" t="str">
        <f>IF(DNF!B38="","",DNF!B38)</f>
        <v/>
      </c>
      <c r="J42" s="149" t="str">
        <f>IF(DNF!C38="","",DNF!C38)</f>
        <v/>
      </c>
      <c r="K42" s="149" t="str">
        <f>IF(DNF!D38="","",DNF!D38)</f>
        <v/>
      </c>
      <c r="L42" s="112" t="str">
        <f>IF(DNF!E38="","",DNF!E38)</f>
        <v/>
      </c>
      <c r="M42" s="168" t="str">
        <f t="shared" si="2"/>
        <v/>
      </c>
      <c r="N42" s="114" t="str">
        <f>IF(DNF!G38="","",DNF!G38)</f>
        <v/>
      </c>
      <c r="O42" s="158" t="str">
        <f>IF(DNF!H38="","",DNF!H38)</f>
        <v/>
      </c>
      <c r="P42" s="121" t="str">
        <f>IF(DNF!I38="","",DNF!I38)</f>
        <v/>
      </c>
      <c r="Q42" s="121" t="str">
        <f>IF(DNF!J38="","",DNF!J38)</f>
        <v/>
      </c>
      <c r="R42" s="159" t="str">
        <f>IF(DNF!K38="","",DNF!K38)</f>
        <v/>
      </c>
      <c r="S42" s="160" t="str">
        <f>IF(DNF!L38="","",DNF!L38)</f>
        <v/>
      </c>
      <c r="T42" s="121" t="str">
        <f>IF(DNF!M38="","",DNF!M38)</f>
        <v/>
      </c>
      <c r="U42" s="161" t="str">
        <f>IF(DNF!N38="","",DNF!N38)</f>
        <v/>
      </c>
      <c r="V42" s="139" t="str">
        <f>IF(DNF!O38="","",DNF!O38)</f>
        <v/>
      </c>
      <c r="W42" s="158" t="str">
        <f>IF(DNF!P38="","",DNF!P38)</f>
        <v/>
      </c>
      <c r="X42" s="121" t="str">
        <f>IF(DNF!Q38="","",DNF!Q38)</f>
        <v/>
      </c>
      <c r="Y42" s="121" t="str">
        <f>IF(DNF!R38="","",DNF!R38)</f>
        <v/>
      </c>
      <c r="Z42" s="139" t="str">
        <f>IF(DNF!S38="","",DNF!S38)</f>
        <v/>
      </c>
      <c r="AA42" s="173"/>
    </row>
    <row r="43" spans="1:27" ht="15.75" x14ac:dyDescent="0.25">
      <c r="A43" s="120" t="str">
        <f t="shared" si="3"/>
        <v/>
      </c>
      <c r="B43" s="159" t="str">
        <f t="shared" si="4"/>
        <v/>
      </c>
      <c r="C43" s="214" t="str">
        <f t="shared" si="5"/>
        <v/>
      </c>
      <c r="D43" s="215" t="str">
        <f t="shared" si="6"/>
        <v/>
      </c>
      <c r="E43" s="270" t="str">
        <f>IF(H43="","",F43-('Paramètres SERIES'!$K$18/(24*60)))</f>
        <v/>
      </c>
      <c r="F43" s="216" t="str">
        <f t="shared" si="7"/>
        <v/>
      </c>
      <c r="G43" s="146" t="str">
        <f t="shared" si="1"/>
        <v/>
      </c>
      <c r="H43" s="135" t="str">
        <f>IF(DNF!A39="","",DNF!A39)</f>
        <v/>
      </c>
      <c r="I43" s="119" t="str">
        <f>IF(DNF!B39="","",DNF!B39)</f>
        <v/>
      </c>
      <c r="J43" s="149" t="str">
        <f>IF(DNF!C39="","",DNF!C39)</f>
        <v/>
      </c>
      <c r="K43" s="149" t="str">
        <f>IF(DNF!D39="","",DNF!D39)</f>
        <v/>
      </c>
      <c r="L43" s="112" t="str">
        <f>IF(DNF!E39="","",DNF!E39)</f>
        <v/>
      </c>
      <c r="M43" s="168" t="str">
        <f t="shared" si="2"/>
        <v/>
      </c>
      <c r="N43" s="114" t="str">
        <f>IF(DNF!G39="","",DNF!G39)</f>
        <v/>
      </c>
      <c r="O43" s="158" t="str">
        <f>IF(DNF!H39="","",DNF!H39)</f>
        <v/>
      </c>
      <c r="P43" s="121" t="str">
        <f>IF(DNF!I39="","",DNF!I39)</f>
        <v/>
      </c>
      <c r="Q43" s="121" t="str">
        <f>IF(DNF!J39="","",DNF!J39)</f>
        <v/>
      </c>
      <c r="R43" s="159" t="str">
        <f>IF(DNF!K39="","",DNF!K39)</f>
        <v/>
      </c>
      <c r="S43" s="160" t="str">
        <f>IF(DNF!L39="","",DNF!L39)</f>
        <v/>
      </c>
      <c r="T43" s="121" t="str">
        <f>IF(DNF!M39="","",DNF!M39)</f>
        <v/>
      </c>
      <c r="U43" s="161" t="str">
        <f>IF(DNF!N39="","",DNF!N39)</f>
        <v/>
      </c>
      <c r="V43" s="139" t="str">
        <f>IF(DNF!O39="","",DNF!O39)</f>
        <v/>
      </c>
      <c r="W43" s="158" t="str">
        <f>IF(DNF!P39="","",DNF!P39)</f>
        <v/>
      </c>
      <c r="X43" s="121" t="str">
        <f>IF(DNF!Q39="","",DNF!Q39)</f>
        <v/>
      </c>
      <c r="Y43" s="121" t="str">
        <f>IF(DNF!R39="","",DNF!R39)</f>
        <v/>
      </c>
      <c r="Z43" s="139" t="str">
        <f>IF(DNF!S39="","",DNF!S39)</f>
        <v/>
      </c>
      <c r="AA43" s="173"/>
    </row>
    <row r="44" spans="1:27" ht="15.75" x14ac:dyDescent="0.25">
      <c r="A44" s="120" t="str">
        <f t="shared" si="3"/>
        <v/>
      </c>
      <c r="B44" s="159" t="str">
        <f t="shared" si="4"/>
        <v/>
      </c>
      <c r="C44" s="214" t="str">
        <f t="shared" si="5"/>
        <v/>
      </c>
      <c r="D44" s="215" t="str">
        <f t="shared" si="6"/>
        <v/>
      </c>
      <c r="E44" s="270" t="str">
        <f>IF(H44="","",F44-('Paramètres SERIES'!$K$18/(24*60)))</f>
        <v/>
      </c>
      <c r="F44" s="216" t="str">
        <f t="shared" si="7"/>
        <v/>
      </c>
      <c r="G44" s="146" t="str">
        <f t="shared" si="1"/>
        <v/>
      </c>
      <c r="H44" s="135" t="str">
        <f>IF(DNF!A40="","",DNF!A40)</f>
        <v/>
      </c>
      <c r="I44" s="119" t="str">
        <f>IF(DNF!B40="","",DNF!B40)</f>
        <v/>
      </c>
      <c r="J44" s="149" t="str">
        <f>IF(DNF!C40="","",DNF!C40)</f>
        <v/>
      </c>
      <c r="K44" s="149" t="str">
        <f>IF(DNF!D40="","",DNF!D40)</f>
        <v/>
      </c>
      <c r="L44" s="112" t="str">
        <f>IF(DNF!E40="","",DNF!E40)</f>
        <v/>
      </c>
      <c r="M44" s="168" t="str">
        <f t="shared" si="2"/>
        <v/>
      </c>
      <c r="N44" s="114" t="str">
        <f>IF(DNF!G40="","",DNF!G40)</f>
        <v/>
      </c>
      <c r="O44" s="158" t="str">
        <f>IF(DNF!H40="","",DNF!H40)</f>
        <v/>
      </c>
      <c r="P44" s="121" t="str">
        <f>IF(DNF!I40="","",DNF!I40)</f>
        <v/>
      </c>
      <c r="Q44" s="121" t="str">
        <f>IF(DNF!J40="","",DNF!J40)</f>
        <v/>
      </c>
      <c r="R44" s="159" t="str">
        <f>IF(DNF!K40="","",DNF!K40)</f>
        <v/>
      </c>
      <c r="S44" s="160" t="str">
        <f>IF(DNF!L40="","",DNF!L40)</f>
        <v/>
      </c>
      <c r="T44" s="121" t="str">
        <f>IF(DNF!M40="","",DNF!M40)</f>
        <v/>
      </c>
      <c r="U44" s="161" t="str">
        <f>IF(DNF!N40="","",DNF!N40)</f>
        <v/>
      </c>
      <c r="V44" s="139" t="str">
        <f>IF(DNF!O40="","",DNF!O40)</f>
        <v/>
      </c>
      <c r="W44" s="158" t="str">
        <f>IF(DNF!P40="","",DNF!P40)</f>
        <v/>
      </c>
      <c r="X44" s="121" t="str">
        <f>IF(DNF!Q40="","",DNF!Q40)</f>
        <v/>
      </c>
      <c r="Y44" s="121" t="str">
        <f>IF(DNF!R40="","",DNF!R40)</f>
        <v/>
      </c>
      <c r="Z44" s="139" t="str">
        <f>IF(DNF!S40="","",DNF!S40)</f>
        <v/>
      </c>
      <c r="AA44" s="173"/>
    </row>
    <row r="45" spans="1:27" ht="15.75" x14ac:dyDescent="0.25">
      <c r="A45" s="120" t="str">
        <f t="shared" si="3"/>
        <v/>
      </c>
      <c r="B45" s="159" t="str">
        <f t="shared" si="4"/>
        <v/>
      </c>
      <c r="C45" s="214" t="str">
        <f t="shared" si="5"/>
        <v/>
      </c>
      <c r="D45" s="215" t="str">
        <f t="shared" si="6"/>
        <v/>
      </c>
      <c r="E45" s="270" t="str">
        <f>IF(H45="","",F45-('Paramètres SERIES'!$K$18/(24*60)))</f>
        <v/>
      </c>
      <c r="F45" s="216" t="str">
        <f t="shared" si="7"/>
        <v/>
      </c>
      <c r="G45" s="146" t="str">
        <f t="shared" si="1"/>
        <v/>
      </c>
      <c r="H45" s="135" t="str">
        <f>IF(DNF!A41="","",DNF!A41)</f>
        <v/>
      </c>
      <c r="I45" s="119" t="str">
        <f>IF(DNF!B41="","",DNF!B41)</f>
        <v/>
      </c>
      <c r="J45" s="149" t="str">
        <f>IF(DNF!C41="","",DNF!C41)</f>
        <v/>
      </c>
      <c r="K45" s="149" t="str">
        <f>IF(DNF!D41="","",DNF!D41)</f>
        <v/>
      </c>
      <c r="L45" s="112" t="str">
        <f>IF(DNF!E41="","",DNF!E41)</f>
        <v/>
      </c>
      <c r="M45" s="168" t="str">
        <f t="shared" si="2"/>
        <v/>
      </c>
      <c r="N45" s="114" t="str">
        <f>IF(DNF!G41="","",DNF!G41)</f>
        <v/>
      </c>
      <c r="O45" s="158" t="str">
        <f>IF(DNF!H41="","",DNF!H41)</f>
        <v/>
      </c>
      <c r="P45" s="121" t="str">
        <f>IF(DNF!I41="","",DNF!I41)</f>
        <v/>
      </c>
      <c r="Q45" s="121" t="str">
        <f>IF(DNF!J41="","",DNF!J41)</f>
        <v/>
      </c>
      <c r="R45" s="159" t="str">
        <f>IF(DNF!K41="","",DNF!K41)</f>
        <v/>
      </c>
      <c r="S45" s="160" t="str">
        <f>IF(DNF!L41="","",DNF!L41)</f>
        <v/>
      </c>
      <c r="T45" s="121" t="str">
        <f>IF(DNF!M41="","",DNF!M41)</f>
        <v/>
      </c>
      <c r="U45" s="161" t="str">
        <f>IF(DNF!N41="","",DNF!N41)</f>
        <v/>
      </c>
      <c r="V45" s="139" t="str">
        <f>IF(DNF!O41="","",DNF!O41)</f>
        <v/>
      </c>
      <c r="W45" s="158" t="str">
        <f>IF(DNF!P41="","",DNF!P41)</f>
        <v/>
      </c>
      <c r="X45" s="121" t="str">
        <f>IF(DNF!Q41="","",DNF!Q41)</f>
        <v/>
      </c>
      <c r="Y45" s="121" t="str">
        <f>IF(DNF!R41="","",DNF!R41)</f>
        <v/>
      </c>
      <c r="Z45" s="139" t="str">
        <f>IF(DNF!S41="","",DNF!S41)</f>
        <v/>
      </c>
      <c r="AA45" s="173"/>
    </row>
    <row r="46" spans="1:27" ht="15.75" x14ac:dyDescent="0.25">
      <c r="A46" s="120" t="str">
        <f t="shared" si="3"/>
        <v/>
      </c>
      <c r="B46" s="159" t="str">
        <f t="shared" si="4"/>
        <v/>
      </c>
      <c r="C46" s="214" t="str">
        <f t="shared" si="5"/>
        <v/>
      </c>
      <c r="D46" s="215" t="str">
        <f t="shared" si="6"/>
        <v/>
      </c>
      <c r="E46" s="270" t="str">
        <f>IF(H46="","",F46-('Paramètres SERIES'!$K$18/(24*60)))</f>
        <v/>
      </c>
      <c r="F46" s="216" t="str">
        <f t="shared" si="7"/>
        <v/>
      </c>
      <c r="G46" s="146" t="str">
        <f t="shared" si="1"/>
        <v/>
      </c>
      <c r="H46" s="135" t="str">
        <f>IF(DNF!A42="","",DNF!A42)</f>
        <v/>
      </c>
      <c r="I46" s="119" t="str">
        <f>IF(DNF!B42="","",DNF!B42)</f>
        <v/>
      </c>
      <c r="J46" s="149" t="str">
        <f>IF(DNF!C42="","",DNF!C42)</f>
        <v/>
      </c>
      <c r="K46" s="149" t="str">
        <f>IF(DNF!D42="","",DNF!D42)</f>
        <v/>
      </c>
      <c r="L46" s="112" t="str">
        <f>IF(DNF!E42="","",DNF!E42)</f>
        <v/>
      </c>
      <c r="M46" s="168" t="str">
        <f t="shared" si="2"/>
        <v/>
      </c>
      <c r="N46" s="114" t="str">
        <f>IF(DNF!G42="","",DNF!G42)</f>
        <v/>
      </c>
      <c r="O46" s="158" t="str">
        <f>IF(DNF!H42="","",DNF!H42)</f>
        <v/>
      </c>
      <c r="P46" s="121" t="str">
        <f>IF(DNF!I42="","",DNF!I42)</f>
        <v/>
      </c>
      <c r="Q46" s="121" t="str">
        <f>IF(DNF!J42="","",DNF!J42)</f>
        <v/>
      </c>
      <c r="R46" s="159" t="str">
        <f>IF(DNF!K42="","",DNF!K42)</f>
        <v/>
      </c>
      <c r="S46" s="160" t="str">
        <f>IF(DNF!L42="","",DNF!L42)</f>
        <v/>
      </c>
      <c r="T46" s="121" t="str">
        <f>IF(DNF!M42="","",DNF!M42)</f>
        <v/>
      </c>
      <c r="U46" s="161" t="str">
        <f>IF(DNF!N42="","",DNF!N42)</f>
        <v/>
      </c>
      <c r="V46" s="139" t="str">
        <f>IF(DNF!O42="","",DNF!O42)</f>
        <v/>
      </c>
      <c r="W46" s="158" t="str">
        <f>IF(DNF!P42="","",DNF!P42)</f>
        <v/>
      </c>
      <c r="X46" s="121" t="str">
        <f>IF(DNF!Q42="","",DNF!Q42)</f>
        <v/>
      </c>
      <c r="Y46" s="121" t="str">
        <f>IF(DNF!R42="","",DNF!R42)</f>
        <v/>
      </c>
      <c r="Z46" s="139" t="str">
        <f>IF(DNF!S42="","",DNF!S42)</f>
        <v/>
      </c>
      <c r="AA46" s="173"/>
    </row>
    <row r="47" spans="1:27" ht="15.75" x14ac:dyDescent="0.25">
      <c r="A47" s="120" t="str">
        <f t="shared" si="3"/>
        <v/>
      </c>
      <c r="B47" s="159" t="str">
        <f t="shared" si="4"/>
        <v/>
      </c>
      <c r="C47" s="214" t="str">
        <f t="shared" si="5"/>
        <v/>
      </c>
      <c r="D47" s="215" t="str">
        <f t="shared" si="6"/>
        <v/>
      </c>
      <c r="E47" s="270" t="str">
        <f>IF(H47="","",F47-('Paramètres SERIES'!$K$18/(24*60)))</f>
        <v/>
      </c>
      <c r="F47" s="216" t="str">
        <f t="shared" si="7"/>
        <v/>
      </c>
      <c r="G47" s="146" t="str">
        <f t="shared" si="1"/>
        <v/>
      </c>
      <c r="H47" s="135" t="str">
        <f>IF(DNF!A43="","",DNF!A43)</f>
        <v/>
      </c>
      <c r="I47" s="119" t="str">
        <f>IF(DNF!B43="","",DNF!B43)</f>
        <v/>
      </c>
      <c r="J47" s="149" t="str">
        <f>IF(DNF!C43="","",DNF!C43)</f>
        <v/>
      </c>
      <c r="K47" s="149" t="str">
        <f>IF(DNF!D43="","",DNF!D43)</f>
        <v/>
      </c>
      <c r="L47" s="112" t="str">
        <f>IF(DNF!E43="","",DNF!E43)</f>
        <v/>
      </c>
      <c r="M47" s="168" t="str">
        <f t="shared" si="2"/>
        <v/>
      </c>
      <c r="N47" s="114" t="str">
        <f>IF(DNF!G43="","",DNF!G43)</f>
        <v/>
      </c>
      <c r="O47" s="158" t="str">
        <f>IF(DNF!H43="","",DNF!H43)</f>
        <v/>
      </c>
      <c r="P47" s="121" t="str">
        <f>IF(DNF!I43="","",DNF!I43)</f>
        <v/>
      </c>
      <c r="Q47" s="121" t="str">
        <f>IF(DNF!J43="","",DNF!J43)</f>
        <v/>
      </c>
      <c r="R47" s="159" t="str">
        <f>IF(DNF!K43="","",DNF!K43)</f>
        <v/>
      </c>
      <c r="S47" s="160" t="str">
        <f>IF(DNF!L43="","",DNF!L43)</f>
        <v/>
      </c>
      <c r="T47" s="121" t="str">
        <f>IF(DNF!M43="","",DNF!M43)</f>
        <v/>
      </c>
      <c r="U47" s="161" t="str">
        <f>IF(DNF!N43="","",DNF!N43)</f>
        <v/>
      </c>
      <c r="V47" s="139" t="str">
        <f>IF(DNF!O43="","",DNF!O43)</f>
        <v/>
      </c>
      <c r="W47" s="158" t="str">
        <f>IF(DNF!P43="","",DNF!P43)</f>
        <v/>
      </c>
      <c r="X47" s="121" t="str">
        <f>IF(DNF!Q43="","",DNF!Q43)</f>
        <v/>
      </c>
      <c r="Y47" s="121" t="str">
        <f>IF(DNF!R43="","",DNF!R43)</f>
        <v/>
      </c>
      <c r="Z47" s="139" t="str">
        <f>IF(DNF!S43="","",DNF!S43)</f>
        <v/>
      </c>
      <c r="AA47" s="173"/>
    </row>
    <row r="48" spans="1:27" ht="15.75" x14ac:dyDescent="0.25">
      <c r="A48" s="120" t="str">
        <f t="shared" si="3"/>
        <v/>
      </c>
      <c r="B48" s="159" t="str">
        <f t="shared" si="4"/>
        <v/>
      </c>
      <c r="C48" s="214" t="str">
        <f t="shared" si="5"/>
        <v/>
      </c>
      <c r="D48" s="215" t="str">
        <f t="shared" si="6"/>
        <v/>
      </c>
      <c r="E48" s="270" t="str">
        <f>IF(H48="","",F48-('Paramètres SERIES'!$K$18/(24*60)))</f>
        <v/>
      </c>
      <c r="F48" s="216" t="str">
        <f t="shared" si="7"/>
        <v/>
      </c>
      <c r="G48" s="146" t="str">
        <f t="shared" si="1"/>
        <v/>
      </c>
      <c r="H48" s="135" t="str">
        <f>IF(DNF!A44="","",DNF!A44)</f>
        <v/>
      </c>
      <c r="I48" s="119" t="str">
        <f>IF(DNF!B44="","",DNF!B44)</f>
        <v/>
      </c>
      <c r="J48" s="149" t="str">
        <f>IF(DNF!C44="","",DNF!C44)</f>
        <v/>
      </c>
      <c r="K48" s="149" t="str">
        <f>IF(DNF!D44="","",DNF!D44)</f>
        <v/>
      </c>
      <c r="L48" s="112" t="str">
        <f>IF(DNF!E44="","",DNF!E44)</f>
        <v/>
      </c>
      <c r="M48" s="168" t="str">
        <f t="shared" si="2"/>
        <v/>
      </c>
      <c r="N48" s="114" t="str">
        <f>IF(DNF!G44="","",DNF!G44)</f>
        <v/>
      </c>
      <c r="O48" s="158" t="str">
        <f>IF(DNF!H44="","",DNF!H44)</f>
        <v/>
      </c>
      <c r="P48" s="121" t="str">
        <f>IF(DNF!I44="","",DNF!I44)</f>
        <v/>
      </c>
      <c r="Q48" s="121" t="str">
        <f>IF(DNF!J44="","",DNF!J44)</f>
        <v/>
      </c>
      <c r="R48" s="159" t="str">
        <f>IF(DNF!K44="","",DNF!K44)</f>
        <v/>
      </c>
      <c r="S48" s="160" t="str">
        <f>IF(DNF!L44="","",DNF!L44)</f>
        <v/>
      </c>
      <c r="T48" s="121" t="str">
        <f>IF(DNF!M44="","",DNF!M44)</f>
        <v/>
      </c>
      <c r="U48" s="161" t="str">
        <f>IF(DNF!N44="","",DNF!N44)</f>
        <v/>
      </c>
      <c r="V48" s="139" t="str">
        <f>IF(DNF!O44="","",DNF!O44)</f>
        <v/>
      </c>
      <c r="W48" s="158" t="str">
        <f>IF(DNF!P44="","",DNF!P44)</f>
        <v/>
      </c>
      <c r="X48" s="121" t="str">
        <f>IF(DNF!Q44="","",DNF!Q44)</f>
        <v/>
      </c>
      <c r="Y48" s="121" t="str">
        <f>IF(DNF!R44="","",DNF!R44)</f>
        <v/>
      </c>
      <c r="Z48" s="139" t="str">
        <f>IF(DNF!S44="","",DNF!S44)</f>
        <v/>
      </c>
      <c r="AA48" s="173"/>
    </row>
    <row r="49" spans="1:27" ht="15.75" x14ac:dyDescent="0.25">
      <c r="A49" s="120" t="str">
        <f t="shared" si="3"/>
        <v/>
      </c>
      <c r="B49" s="159" t="str">
        <f t="shared" si="4"/>
        <v/>
      </c>
      <c r="C49" s="214" t="str">
        <f t="shared" si="5"/>
        <v/>
      </c>
      <c r="D49" s="215" t="str">
        <f t="shared" si="6"/>
        <v/>
      </c>
      <c r="E49" s="270" t="str">
        <f>IF(H49="","",F49-('Paramètres SERIES'!$K$18/(24*60)))</f>
        <v/>
      </c>
      <c r="F49" s="216" t="str">
        <f t="shared" si="7"/>
        <v/>
      </c>
      <c r="G49" s="146" t="str">
        <f t="shared" si="1"/>
        <v/>
      </c>
      <c r="H49" s="135" t="str">
        <f>IF(DNF!A45="","",DNF!A45)</f>
        <v/>
      </c>
      <c r="I49" s="119" t="str">
        <f>IF(DNF!B45="","",DNF!B45)</f>
        <v/>
      </c>
      <c r="J49" s="149" t="str">
        <f>IF(DNF!C45="","",DNF!C45)</f>
        <v/>
      </c>
      <c r="K49" s="149" t="str">
        <f>IF(DNF!D45="","",DNF!D45)</f>
        <v/>
      </c>
      <c r="L49" s="112" t="str">
        <f>IF(DNF!E45="","",DNF!E45)</f>
        <v/>
      </c>
      <c r="M49" s="168" t="str">
        <f t="shared" si="2"/>
        <v/>
      </c>
      <c r="N49" s="114" t="str">
        <f>IF(DNF!G45="","",DNF!G45)</f>
        <v/>
      </c>
      <c r="O49" s="158" t="str">
        <f>IF(DNF!H45="","",DNF!H45)</f>
        <v/>
      </c>
      <c r="P49" s="121" t="str">
        <f>IF(DNF!I45="","",DNF!I45)</f>
        <v/>
      </c>
      <c r="Q49" s="121" t="str">
        <f>IF(DNF!J45="","",DNF!J45)</f>
        <v/>
      </c>
      <c r="R49" s="159" t="str">
        <f>IF(DNF!K45="","",DNF!K45)</f>
        <v/>
      </c>
      <c r="S49" s="160" t="str">
        <f>IF(DNF!L45="","",DNF!L45)</f>
        <v/>
      </c>
      <c r="T49" s="121" t="str">
        <f>IF(DNF!M45="","",DNF!M45)</f>
        <v/>
      </c>
      <c r="U49" s="161" t="str">
        <f>IF(DNF!N45="","",DNF!N45)</f>
        <v/>
      </c>
      <c r="V49" s="139" t="str">
        <f>IF(DNF!O45="","",DNF!O45)</f>
        <v/>
      </c>
      <c r="W49" s="158" t="str">
        <f>IF(DNF!P45="","",DNF!P45)</f>
        <v/>
      </c>
      <c r="X49" s="121" t="str">
        <f>IF(DNF!Q45="","",DNF!Q45)</f>
        <v/>
      </c>
      <c r="Y49" s="121" t="str">
        <f>IF(DNF!R45="","",DNF!R45)</f>
        <v/>
      </c>
      <c r="Z49" s="139" t="str">
        <f>IF(DNF!S45="","",DNF!S45)</f>
        <v/>
      </c>
      <c r="AA49" s="173"/>
    </row>
    <row r="50" spans="1:27" ht="16.5" thickBot="1" x14ac:dyDescent="0.3">
      <c r="A50" s="142" t="str">
        <f t="shared" si="3"/>
        <v/>
      </c>
      <c r="B50" s="164" t="str">
        <f t="shared" si="4"/>
        <v/>
      </c>
      <c r="C50" s="217" t="str">
        <f t="shared" si="5"/>
        <v/>
      </c>
      <c r="D50" s="218" t="str">
        <f t="shared" si="6"/>
        <v/>
      </c>
      <c r="E50" s="271" t="str">
        <f>IF(H50="","",F50-('Paramètres SERIES'!$K$18/(24*60)))</f>
        <v/>
      </c>
      <c r="F50" s="219" t="str">
        <f t="shared" si="7"/>
        <v/>
      </c>
      <c r="G50" s="147" t="str">
        <f t="shared" si="1"/>
        <v/>
      </c>
      <c r="H50" s="124" t="str">
        <f>IF(DNF!A46="","",DNF!A46)</f>
        <v/>
      </c>
      <c r="I50" s="2" t="str">
        <f>IF(DNF!B46="","",DNF!B46)</f>
        <v/>
      </c>
      <c r="J50" s="342" t="str">
        <f>IF(DNF!C46="","",DNF!C46)</f>
        <v/>
      </c>
      <c r="K50" s="342" t="str">
        <f>IF(DNF!D46="","",DNF!D46)</f>
        <v/>
      </c>
      <c r="L50" s="4" t="str">
        <f>IF(DNF!E46="","",DNF!E46)</f>
        <v/>
      </c>
      <c r="M50" s="8" t="str">
        <f t="shared" si="2"/>
        <v/>
      </c>
      <c r="N50" s="10" t="str">
        <f>IF(DNF!G46="","",DNF!G46)</f>
        <v/>
      </c>
      <c r="O50" s="162" t="str">
        <f>IF(DNF!H46="","",DNF!H46)</f>
        <v/>
      </c>
      <c r="P50" s="163" t="str">
        <f>IF(DNF!I46="","",DNF!I46)</f>
        <v/>
      </c>
      <c r="Q50" s="163" t="str">
        <f>IF(DNF!J46="","",DNF!J46)</f>
        <v/>
      </c>
      <c r="R50" s="164" t="str">
        <f>IF(DNF!K46="","",DNF!K46)</f>
        <v/>
      </c>
      <c r="S50" s="165" t="str">
        <f>IF(DNF!L46="","",DNF!L46)</f>
        <v/>
      </c>
      <c r="T50" s="163" t="str">
        <f>IF(DNF!M46="","",DNF!M46)</f>
        <v/>
      </c>
      <c r="U50" s="166" t="str">
        <f>IF(DNF!N46="","",DNF!N46)</f>
        <v/>
      </c>
      <c r="V50" s="143" t="str">
        <f>IF(DNF!O46="","",DNF!O46)</f>
        <v/>
      </c>
      <c r="W50" s="162" t="str">
        <f>IF(DNF!P46="","",DNF!P46)</f>
        <v/>
      </c>
      <c r="X50" s="163" t="str">
        <f>IF(DNF!Q46="","",DNF!Q46)</f>
        <v/>
      </c>
      <c r="Y50" s="163" t="str">
        <f>IF(DNF!R46="","",DNF!R46)</f>
        <v/>
      </c>
      <c r="Z50" s="143" t="str">
        <f>IF(DNF!S46="","",DNF!S46)</f>
        <v/>
      </c>
      <c r="AA50" s="174"/>
    </row>
  </sheetData>
  <sheetProtection autoFilter="0"/>
  <autoFilter ref="A10:AA10"/>
  <mergeCells count="23">
    <mergeCell ref="AA8:AA9"/>
    <mergeCell ref="O9:R9"/>
    <mergeCell ref="W9:Z9"/>
    <mergeCell ref="D3:F3"/>
    <mergeCell ref="D2:F2"/>
    <mergeCell ref="D4:F4"/>
    <mergeCell ref="D5:F5"/>
    <mergeCell ref="D6:F6"/>
    <mergeCell ref="A7:AA7"/>
    <mergeCell ref="A8:B8"/>
    <mergeCell ref="C8:F8"/>
    <mergeCell ref="H8:H9"/>
    <mergeCell ref="I8:L8"/>
    <mergeCell ref="N8:N9"/>
    <mergeCell ref="O8:R8"/>
    <mergeCell ref="S8:V9"/>
    <mergeCell ref="W8:Z8"/>
    <mergeCell ref="A1:C1"/>
    <mergeCell ref="D1:G1"/>
    <mergeCell ref="A2:B2"/>
    <mergeCell ref="A3:B3"/>
    <mergeCell ref="A4:B4"/>
    <mergeCell ref="A5:B5"/>
  </mergeCells>
  <conditionalFormatting sqref="AA11:AA50">
    <cfRule type="cellIs" dxfId="120" priority="1" operator="equal">
      <formula>"Non"</formula>
    </cfRule>
    <cfRule type="cellIs" dxfId="119" priority="2" operator="equal">
      <formula>"OUI"</formula>
    </cfRule>
  </conditionalFormatting>
  <dataValidations count="1">
    <dataValidation type="list" allowBlank="1" showInputMessage="1" showErrorMessage="1" sqref="AA11:AA50">
      <formula1>"Oui,Non"</formula1>
    </dataValidation>
  </dataValidations>
  <printOptions horizontalCentered="1"/>
  <pageMargins left="0.19685039370078741" right="0.19685039370078741" top="0.39370078740157483" bottom="0" header="0.31496062992125984" footer="0.31496062992125984"/>
  <pageSetup paperSize="8" scale="98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>
    <tabColor theme="4" tint="0.59999389629810485"/>
  </sheetPr>
  <dimension ref="A1:W1300"/>
  <sheetViews>
    <sheetView view="pageBreakPreview" zoomScale="60" zoomScaleNormal="100" workbookViewId="0">
      <pane ySplit="1" topLeftCell="A2" activePane="bottomLeft" state="frozen"/>
      <selection activeCell="B1" sqref="B1"/>
      <selection pane="bottomLeft" activeCell="A2" sqref="A2"/>
    </sheetView>
  </sheetViews>
  <sheetFormatPr baseColWidth="10" defaultRowHeight="15" x14ac:dyDescent="0.25"/>
  <cols>
    <col min="1" max="1" width="4" style="138" customWidth="1"/>
    <col min="2" max="2" width="3.85546875" customWidth="1"/>
    <col min="3" max="10" width="11.5703125" customWidth="1"/>
    <col min="11" max="11" width="2.7109375" customWidth="1"/>
    <col min="12" max="13" width="3.85546875" customWidth="1"/>
    <col min="14" max="14" width="2.7109375" customWidth="1"/>
    <col min="15" max="22" width="11.5703125" customWidth="1"/>
    <col min="23" max="23" width="3.85546875" customWidth="1"/>
  </cols>
  <sheetData>
    <row r="1" spans="1:23" ht="15" customHeight="1" thickBot="1" x14ac:dyDescent="0.3">
      <c r="A1" s="138" t="str">
        <f>IF(COUNT('Séries-DNF'!$A$11:$A$50)&gt;'Etiquette DNF'!N52,"X","")</f>
        <v>X</v>
      </c>
      <c r="M1" s="521"/>
    </row>
    <row r="2" spans="1:23" x14ac:dyDescent="0.25">
      <c r="A2" s="138" t="str">
        <f>IF(COUNT('Séries-DNF'!$A$11:$A$50)&gt;'Etiquette DNF'!N52,"X","")</f>
        <v>X</v>
      </c>
      <c r="B2" s="137">
        <v>0</v>
      </c>
      <c r="C2" s="289"/>
      <c r="D2" s="289"/>
      <c r="E2" s="289"/>
      <c r="F2" s="289"/>
      <c r="G2" s="289"/>
      <c r="H2" s="289"/>
      <c r="I2" s="289"/>
      <c r="J2" s="289"/>
      <c r="K2" s="290"/>
      <c r="M2" s="521"/>
      <c r="N2" s="137">
        <f>B2+1</f>
        <v>1</v>
      </c>
      <c r="O2" s="289"/>
      <c r="P2" s="289"/>
      <c r="Q2" s="289"/>
      <c r="R2" s="289"/>
      <c r="S2" s="289"/>
      <c r="T2" s="289"/>
      <c r="U2" s="289"/>
      <c r="V2" s="289"/>
      <c r="W2" s="290"/>
    </row>
    <row r="3" spans="1:23" ht="23.25" x14ac:dyDescent="0.35">
      <c r="A3" s="138" t="str">
        <f>IF(COUNT('Séries-DNF'!$A$11:$A$50)&gt;'Etiquette DNF'!N52,"X","")</f>
        <v>X</v>
      </c>
      <c r="B3" s="291"/>
      <c r="C3" s="931" t="s">
        <v>246</v>
      </c>
      <c r="D3" s="931"/>
      <c r="E3" s="953" t="str">
        <f ca="1">OFFSET('Séries-DNF'!$A$11,B2,13)</f>
        <v>DNF</v>
      </c>
      <c r="F3" s="953"/>
      <c r="G3" s="953"/>
      <c r="H3" s="953"/>
      <c r="I3" s="953"/>
      <c r="J3" s="953"/>
      <c r="K3" s="293"/>
      <c r="M3" s="521"/>
      <c r="N3" s="291"/>
      <c r="O3" s="931" t="s">
        <v>246</v>
      </c>
      <c r="P3" s="931"/>
      <c r="Q3" s="953" t="str">
        <f ca="1">OFFSET('Séries-DNF'!$A$11,N2,13)</f>
        <v>DNF</v>
      </c>
      <c r="R3" s="953"/>
      <c r="S3" s="953"/>
      <c r="T3" s="953"/>
      <c r="U3" s="953"/>
      <c r="V3" s="953"/>
      <c r="W3" s="293"/>
    </row>
    <row r="4" spans="1:23" x14ac:dyDescent="0.25">
      <c r="A4" s="138" t="str">
        <f>IF(COUNT('Séries-DNF'!$A$11:$A$50)&gt;'Etiquette DNF'!N52,"X","")</f>
        <v>X</v>
      </c>
      <c r="B4" s="291"/>
      <c r="C4" s="945"/>
      <c r="D4" s="945"/>
      <c r="E4" s="945"/>
      <c r="F4" s="945"/>
      <c r="G4" s="945"/>
      <c r="H4" s="945"/>
      <c r="I4" s="945"/>
      <c r="J4" s="945"/>
      <c r="K4" s="293"/>
      <c r="M4" s="521"/>
      <c r="N4" s="291"/>
      <c r="O4" s="945"/>
      <c r="P4" s="945"/>
      <c r="Q4" s="945"/>
      <c r="R4" s="945"/>
      <c r="S4" s="945"/>
      <c r="T4" s="945"/>
      <c r="U4" s="945"/>
      <c r="V4" s="945"/>
      <c r="W4" s="293"/>
    </row>
    <row r="5" spans="1:23" ht="21" x14ac:dyDescent="0.35">
      <c r="A5" s="138" t="str">
        <f>IF(COUNT('Séries-DNF'!$A$11:$A$50)&gt;'Etiquette DNF'!N52,"X","")</f>
        <v>X</v>
      </c>
      <c r="B5" s="291"/>
      <c r="C5" s="931" t="s">
        <v>39</v>
      </c>
      <c r="D5" s="931"/>
      <c r="E5" s="932">
        <f ca="1">OFFSET('Séries-DNF'!$A$11,B2,0)</f>
        <v>1</v>
      </c>
      <c r="F5" s="932"/>
      <c r="G5" s="948" t="s">
        <v>67</v>
      </c>
      <c r="H5" s="948"/>
      <c r="I5" s="932">
        <f ca="1">OFFSET('Séries-DNF'!$A$11,B2,6)</f>
        <v>1</v>
      </c>
      <c r="J5" s="932"/>
      <c r="K5" s="293"/>
      <c r="M5" s="521"/>
      <c r="N5" s="291"/>
      <c r="O5" s="931" t="s">
        <v>39</v>
      </c>
      <c r="P5" s="931"/>
      <c r="Q5" s="932">
        <f ca="1">OFFSET('Séries-DNF'!$A$11,N2,0)</f>
        <v>1</v>
      </c>
      <c r="R5" s="932"/>
      <c r="S5" s="948" t="s">
        <v>67</v>
      </c>
      <c r="T5" s="948"/>
      <c r="U5" s="932">
        <f ca="1">OFFSET('Séries-DNF'!$A$11,N2,6)</f>
        <v>2</v>
      </c>
      <c r="V5" s="932"/>
      <c r="W5" s="293"/>
    </row>
    <row r="6" spans="1:23" ht="23.25" x14ac:dyDescent="0.35">
      <c r="A6" s="138" t="str">
        <f>IF(COUNT('Séries-DNF'!$A$11:$A$50)&gt;'Etiquette DNF'!N52,"X","")</f>
        <v>X</v>
      </c>
      <c r="B6" s="291"/>
      <c r="C6" s="931" t="s">
        <v>1</v>
      </c>
      <c r="D6" s="931"/>
      <c r="E6" s="981" t="str">
        <f ca="1">OFFSET('Séries-DNF'!$A$11,B2,9)</f>
        <v>REIN</v>
      </c>
      <c r="F6" s="981"/>
      <c r="G6" s="948" t="s">
        <v>2</v>
      </c>
      <c r="H6" s="948"/>
      <c r="I6" s="982" t="str">
        <f ca="1">OFFSET('Séries-DNF'!$A$11,B2,10)</f>
        <v>Melissa</v>
      </c>
      <c r="J6" s="982"/>
      <c r="K6" s="293"/>
      <c r="M6" s="521"/>
      <c r="N6" s="291"/>
      <c r="O6" s="931" t="s">
        <v>1</v>
      </c>
      <c r="P6" s="931"/>
      <c r="Q6" s="981" t="str">
        <f ca="1">OFFSET('Séries-DNF'!$A$11,N2,9)</f>
        <v>QUERY</v>
      </c>
      <c r="R6" s="981"/>
      <c r="S6" s="948" t="s">
        <v>2</v>
      </c>
      <c r="T6" s="948"/>
      <c r="U6" s="982" t="str">
        <f ca="1">OFFSET('Séries-DNF'!$A$11,N2,10)</f>
        <v>Michelle</v>
      </c>
      <c r="V6" s="982"/>
      <c r="W6" s="293"/>
    </row>
    <row r="7" spans="1:23" ht="21" customHeight="1" x14ac:dyDescent="0.3">
      <c r="A7" s="138" t="str">
        <f>IF(COUNT('Séries-DNF'!$A$11:$A$50)&gt;'Etiquette DNF'!N52,"X","")</f>
        <v>X</v>
      </c>
      <c r="B7" s="291"/>
      <c r="C7" s="520" t="s">
        <v>258</v>
      </c>
      <c r="D7" s="520"/>
      <c r="E7" s="979" t="str">
        <f ca="1">OFFSET('Séries-DNF'!$A$11,B2,11)</f>
        <v>FEMME</v>
      </c>
      <c r="F7" s="979"/>
      <c r="G7" s="866" t="s">
        <v>270</v>
      </c>
      <c r="H7" s="866"/>
      <c r="I7" s="979" t="str">
        <f ca="1">OFFSET('Séries-DNF'!$A$11,B2,8)</f>
        <v xml:space="preserve">N°5 </v>
      </c>
      <c r="J7" s="979"/>
      <c r="K7" s="293"/>
      <c r="M7" s="521"/>
      <c r="N7" s="291"/>
      <c r="O7" s="520" t="s">
        <v>258</v>
      </c>
      <c r="P7" s="520"/>
      <c r="Q7" s="979" t="str">
        <f ca="1">OFFSET('Séries-DNF'!$A$11,N2,11)</f>
        <v>FEMME</v>
      </c>
      <c r="R7" s="979"/>
      <c r="S7" s="866" t="s">
        <v>270</v>
      </c>
      <c r="T7" s="866"/>
      <c r="U7" s="979" t="str">
        <f ca="1">OFFSET('Séries-DNF'!$A$11,N2,8)</f>
        <v xml:space="preserve">N°5 </v>
      </c>
      <c r="V7" s="979"/>
      <c r="W7" s="293"/>
    </row>
    <row r="8" spans="1:23" ht="18.75" x14ac:dyDescent="0.3">
      <c r="A8" s="138" t="str">
        <f>IF(COUNT('Séries-DNF'!$A$11:$A$50)&gt;'Etiquette DNF'!N52,"X","")</f>
        <v>X</v>
      </c>
      <c r="B8" s="291"/>
      <c r="C8" s="952" t="s">
        <v>68</v>
      </c>
      <c r="D8" s="952"/>
      <c r="E8" s="866" t="s">
        <v>69</v>
      </c>
      <c r="F8" s="866"/>
      <c r="G8" s="951">
        <f ca="1">OFFSET('Séries-DNF'!$A$11,B2,2)</f>
        <v>0.56736111111111098</v>
      </c>
      <c r="H8" s="951"/>
      <c r="I8" s="951"/>
      <c r="J8" s="951"/>
      <c r="K8" s="293"/>
      <c r="M8" s="521"/>
      <c r="N8" s="291"/>
      <c r="O8" s="952" t="s">
        <v>68</v>
      </c>
      <c r="P8" s="952"/>
      <c r="Q8" s="866" t="s">
        <v>69</v>
      </c>
      <c r="R8" s="866"/>
      <c r="S8" s="951">
        <f ca="1">OFFSET('Séries-DNF'!$A$11,N2,2)</f>
        <v>0.56736111111111098</v>
      </c>
      <c r="T8" s="951"/>
      <c r="U8" s="951"/>
      <c r="V8" s="951"/>
      <c r="W8" s="293"/>
    </row>
    <row r="9" spans="1:23" ht="18.75" x14ac:dyDescent="0.3">
      <c r="A9" s="138" t="str">
        <f>IF(COUNT('Séries-DNF'!$A$11:$A$50)&gt;'Etiquette DNF'!N52,"X","")</f>
        <v>X</v>
      </c>
      <c r="B9" s="291"/>
      <c r="C9" s="952"/>
      <c r="D9" s="952"/>
      <c r="E9" s="866" t="s">
        <v>70</v>
      </c>
      <c r="F9" s="866"/>
      <c r="G9" s="951">
        <f ca="1">OFFSET('Séries-DNF'!$A$11,B2,3)</f>
        <v>0.58819444444444435</v>
      </c>
      <c r="H9" s="951"/>
      <c r="I9" s="951"/>
      <c r="J9" s="951"/>
      <c r="K9" s="293"/>
      <c r="M9" s="521"/>
      <c r="N9" s="291"/>
      <c r="O9" s="952"/>
      <c r="P9" s="952"/>
      <c r="Q9" s="866" t="s">
        <v>70</v>
      </c>
      <c r="R9" s="866"/>
      <c r="S9" s="951">
        <f ca="1">OFFSET('Séries-DNF'!$A$11,N2,3)</f>
        <v>0.58819444444444435</v>
      </c>
      <c r="T9" s="951"/>
      <c r="U9" s="951"/>
      <c r="V9" s="951"/>
      <c r="W9" s="293"/>
    </row>
    <row r="10" spans="1:23" ht="18.75" x14ac:dyDescent="0.3">
      <c r="A10" s="138" t="str">
        <f>IF(COUNT('Séries-DNF'!$A$11:$A$50)&gt;'Etiquette DNF'!N52,"X","")</f>
        <v>X</v>
      </c>
      <c r="B10" s="291"/>
      <c r="C10" s="952"/>
      <c r="D10" s="952"/>
      <c r="E10" s="866" t="s">
        <v>257</v>
      </c>
      <c r="F10" s="866"/>
      <c r="G10" s="951">
        <f ca="1">OFFSET('Séries-DNF'!$A$11,B2,4)</f>
        <v>0.5888888888888888</v>
      </c>
      <c r="H10" s="951"/>
      <c r="I10" s="951"/>
      <c r="J10" s="951"/>
      <c r="K10" s="293"/>
      <c r="M10" s="521"/>
      <c r="N10" s="291"/>
      <c r="O10" s="952"/>
      <c r="P10" s="952"/>
      <c r="Q10" s="866" t="s">
        <v>257</v>
      </c>
      <c r="R10" s="866"/>
      <c r="S10" s="951">
        <f ca="1">OFFSET('Séries-DNF'!$A$11,N2,4)</f>
        <v>0.5888888888888888</v>
      </c>
      <c r="T10" s="951"/>
      <c r="U10" s="951"/>
      <c r="V10" s="951"/>
      <c r="W10" s="293"/>
    </row>
    <row r="11" spans="1:23" ht="21" x14ac:dyDescent="0.35">
      <c r="A11" s="138" t="str">
        <f>IF(COUNT('Séries-DNF'!$A$11:$A$50)&gt;'Etiquette DNF'!N52,"X","")</f>
        <v>X</v>
      </c>
      <c r="B11" s="291"/>
      <c r="C11" s="952"/>
      <c r="D11" s="952"/>
      <c r="E11" s="866" t="s">
        <v>71</v>
      </c>
      <c r="F11" s="866"/>
      <c r="G11" s="947">
        <f ca="1">OFFSET('Séries-DNF'!$A$11,B2,5)</f>
        <v>0.59027777777777768</v>
      </c>
      <c r="H11" s="947"/>
      <c r="I11" s="947"/>
      <c r="J11" s="947"/>
      <c r="K11" s="293"/>
      <c r="M11" s="521"/>
      <c r="N11" s="291"/>
      <c r="O11" s="952"/>
      <c r="P11" s="952"/>
      <c r="Q11" s="866" t="s">
        <v>71</v>
      </c>
      <c r="R11" s="866"/>
      <c r="S11" s="947">
        <f ca="1">OFFSET('Séries-DNF'!$A$11,N2,5)</f>
        <v>0.59027777777777768</v>
      </c>
      <c r="T11" s="947"/>
      <c r="U11" s="947"/>
      <c r="V11" s="947"/>
      <c r="W11" s="293"/>
    </row>
    <row r="12" spans="1:23" ht="15" customHeight="1" x14ac:dyDescent="0.35">
      <c r="A12" s="138" t="str">
        <f>IF(COUNT('Séries-DNF'!$A$11:$A$50)&gt;'Etiquette DNF'!N52,"X","")</f>
        <v>X</v>
      </c>
      <c r="B12" s="291"/>
      <c r="C12" s="931" t="s">
        <v>248</v>
      </c>
      <c r="D12" s="931"/>
      <c r="E12" s="948" t="str">
        <f ca="1">IF(E3="","",IF(OR(E3="DWF",E3="DNF"),"Distance","Temps"))</f>
        <v>Distance</v>
      </c>
      <c r="F12" s="948"/>
      <c r="G12" s="525">
        <f ca="1">OFFSET('Séries-DNF'!$A$11,B2,18)</f>
        <v>50</v>
      </c>
      <c r="H12" s="524" t="str">
        <f ca="1">OFFSET('Séries-DNF'!$A$11,B2,19)</f>
        <v>m</v>
      </c>
      <c r="I12" s="526" t="str">
        <f ca="1">OFFSET('Séries-DNF'!$A$11,B2,20)</f>
        <v/>
      </c>
      <c r="J12" s="524" t="str">
        <f ca="1">OFFSET('Séries-DNF'!$A$11,B2,21)</f>
        <v/>
      </c>
      <c r="K12" s="293"/>
      <c r="M12" s="521"/>
      <c r="N12" s="291"/>
      <c r="O12" s="931" t="s">
        <v>248</v>
      </c>
      <c r="P12" s="931"/>
      <c r="Q12" s="948" t="str">
        <f ca="1">IF(Q3="","",IF(OR(Q3="DWF",Q3="DNF"),"Distance","Temps"))</f>
        <v>Distance</v>
      </c>
      <c r="R12" s="948"/>
      <c r="S12" s="525">
        <f ca="1">OFFSET('Séries-DNF'!$A$11,N2,18)</f>
        <v>53</v>
      </c>
      <c r="T12" s="524" t="str">
        <f ca="1">OFFSET('Séries-DNF'!$A$11,N2,19)</f>
        <v>m</v>
      </c>
      <c r="U12" s="526" t="str">
        <f ca="1">OFFSET('Séries-DNF'!$A$11,N2,20)</f>
        <v/>
      </c>
      <c r="V12" s="524" t="str">
        <f ca="1">OFFSET('Séries-DNF'!$A$11,N2,21)</f>
        <v/>
      </c>
      <c r="W12" s="293"/>
    </row>
    <row r="13" spans="1:23" ht="15" customHeight="1" x14ac:dyDescent="0.3">
      <c r="A13" s="138" t="str">
        <f>IF(COUNT('Séries-DNF'!$A$11:$A$50)&gt;'Etiquette DNF'!N52,"X","")</f>
        <v>X</v>
      </c>
      <c r="B13" s="291"/>
      <c r="C13" s="931"/>
      <c r="D13" s="931"/>
      <c r="E13" s="933" t="s">
        <v>273</v>
      </c>
      <c r="F13" s="514" t="s">
        <v>271</v>
      </c>
      <c r="G13" s="528" t="str">
        <f ca="1">OFFSET('Séries-DNF'!$A$11,B2,14)</f>
        <v>25</v>
      </c>
      <c r="H13" s="529" t="str">
        <f ca="1">OFFSET('Séries-DNF'!$A$11,B2,15)</f>
        <v>m</v>
      </c>
      <c r="I13" s="528" t="str">
        <f ca="1">OFFSET('Séries-DNF'!$A$11,B2,16)</f>
        <v/>
      </c>
      <c r="J13" s="529" t="str">
        <f ca="1">OFFSET('Séries-DNF'!$A$11,B2,17)</f>
        <v/>
      </c>
      <c r="K13" s="293"/>
      <c r="M13" s="521"/>
      <c r="N13" s="291"/>
      <c r="O13" s="931"/>
      <c r="P13" s="931"/>
      <c r="Q13" s="933" t="s">
        <v>273</v>
      </c>
      <c r="R13" s="514" t="s">
        <v>271</v>
      </c>
      <c r="S13" s="528" t="str">
        <f ca="1">OFFSET('Séries-DNF'!$A$11,N2,14)</f>
        <v>28</v>
      </c>
      <c r="T13" s="529" t="str">
        <f ca="1">OFFSET('Séries-DNF'!$A$11,N2,15)</f>
        <v>m</v>
      </c>
      <c r="U13" s="528" t="str">
        <f ca="1">OFFSET('Séries-DNF'!$A$11,N2,16)</f>
        <v/>
      </c>
      <c r="V13" s="529" t="str">
        <f ca="1">OFFSET('Séries-DNF'!$A$11,N2,17)</f>
        <v/>
      </c>
      <c r="W13" s="293"/>
    </row>
    <row r="14" spans="1:23" ht="15" customHeight="1" x14ac:dyDescent="0.3">
      <c r="A14" s="138" t="str">
        <f>IF(COUNT('Séries-DNF'!$A$11:$A$50)&gt;'Etiquette DNF'!N52,"X","")</f>
        <v>X</v>
      </c>
      <c r="B14" s="291"/>
      <c r="C14" s="931"/>
      <c r="D14" s="931"/>
      <c r="E14" s="933"/>
      <c r="F14" s="514" t="s">
        <v>272</v>
      </c>
      <c r="G14" s="528" t="str">
        <f ca="1">OFFSET('Séries-DNF'!$A$11,B2,22)</f>
        <v>75</v>
      </c>
      <c r="H14" s="529" t="str">
        <f ca="1">OFFSET('Séries-DNF'!$A$11,B2,23)</f>
        <v>m</v>
      </c>
      <c r="I14" s="528" t="str">
        <f ca="1">OFFSET('Séries-DNF'!$A$11,B2,24)</f>
        <v/>
      </c>
      <c r="J14" s="529" t="str">
        <f ca="1">OFFSET('Séries-DNF'!$A$11,B2,25)</f>
        <v/>
      </c>
      <c r="K14" s="293"/>
      <c r="M14" s="521"/>
      <c r="N14" s="291"/>
      <c r="O14" s="931"/>
      <c r="P14" s="931"/>
      <c r="Q14" s="933"/>
      <c r="R14" s="514" t="s">
        <v>272</v>
      </c>
      <c r="S14" s="528" t="str">
        <f ca="1">OFFSET('Séries-DNF'!$A$11,N2,22)</f>
        <v>78</v>
      </c>
      <c r="T14" s="529" t="str">
        <f ca="1">OFFSET('Séries-DNF'!$A$11,N2,23)</f>
        <v>m</v>
      </c>
      <c r="U14" s="528" t="str">
        <f ca="1">OFFSET('Séries-DNF'!$A$11,N2,24)</f>
        <v/>
      </c>
      <c r="V14" s="529" t="str">
        <f ca="1">OFFSET('Séries-DNF'!$A$11,N2,25)</f>
        <v/>
      </c>
      <c r="W14" s="293"/>
    </row>
    <row r="15" spans="1:23" x14ac:dyDescent="0.25">
      <c r="A15" s="138" t="str">
        <f>IF(COUNT('Séries-DNF'!$A$11:$A$50)&gt;'Etiquette DNF'!N52,"X","")</f>
        <v>X</v>
      </c>
      <c r="B15" s="291"/>
      <c r="C15" s="945"/>
      <c r="D15" s="945"/>
      <c r="E15" s="945"/>
      <c r="F15" s="945"/>
      <c r="G15" s="945"/>
      <c r="H15" s="945"/>
      <c r="I15" s="945"/>
      <c r="J15" s="945"/>
      <c r="K15" s="293"/>
      <c r="M15" s="521"/>
      <c r="N15" s="291"/>
      <c r="O15" s="945"/>
      <c r="P15" s="945"/>
      <c r="Q15" s="945"/>
      <c r="R15" s="945"/>
      <c r="S15" s="945"/>
      <c r="T15" s="945"/>
      <c r="U15" s="945"/>
      <c r="V15" s="945"/>
      <c r="W15" s="293"/>
    </row>
    <row r="16" spans="1:23" ht="18.75" x14ac:dyDescent="0.3">
      <c r="A16" s="138" t="str">
        <f>IF(COUNT('Séries-DNF'!$A$11:$A$50)&gt;'Etiquette DNF'!N52,"X","")</f>
        <v>X</v>
      </c>
      <c r="B16" s="291"/>
      <c r="C16" s="946" t="s">
        <v>259</v>
      </c>
      <c r="D16" s="946"/>
      <c r="E16" s="946"/>
      <c r="F16" s="946"/>
      <c r="G16" s="946"/>
      <c r="H16" s="946"/>
      <c r="I16" s="946"/>
      <c r="J16" s="946"/>
      <c r="K16" s="293"/>
      <c r="M16" s="521"/>
      <c r="N16" s="291"/>
      <c r="O16" s="946" t="s">
        <v>259</v>
      </c>
      <c r="P16" s="946"/>
      <c r="Q16" s="946"/>
      <c r="R16" s="946"/>
      <c r="S16" s="946"/>
      <c r="T16" s="946"/>
      <c r="U16" s="946"/>
      <c r="V16" s="946"/>
      <c r="W16" s="293"/>
    </row>
    <row r="17" spans="1:23" ht="15.75" thickBot="1" x14ac:dyDescent="0.3">
      <c r="A17" s="138" t="str">
        <f>IF(COUNT('Séries-DNF'!$A$11:$A$50)&gt;'Etiquette DNF'!N52,"X","")</f>
        <v>X</v>
      </c>
      <c r="B17" s="291"/>
      <c r="C17" s="945"/>
      <c r="D17" s="945"/>
      <c r="E17" s="945"/>
      <c r="F17" s="945"/>
      <c r="G17" s="945"/>
      <c r="H17" s="945"/>
      <c r="I17" s="945"/>
      <c r="J17" s="945"/>
      <c r="K17" s="293"/>
      <c r="M17" s="521"/>
      <c r="N17" s="291"/>
      <c r="O17" s="945"/>
      <c r="P17" s="945"/>
      <c r="Q17" s="945"/>
      <c r="R17" s="945"/>
      <c r="S17" s="945"/>
      <c r="T17" s="945"/>
      <c r="U17" s="945"/>
      <c r="V17" s="945"/>
      <c r="W17" s="293"/>
    </row>
    <row r="18" spans="1:23" ht="15.75" customHeight="1" thickBot="1" x14ac:dyDescent="0.3">
      <c r="A18" s="138" t="str">
        <f>IF(COUNT('Séries-DNF'!$A$11:$A$50)&gt;'Etiquette DNF'!N52,"X","")</f>
        <v>X</v>
      </c>
      <c r="B18" s="291"/>
      <c r="C18" s="933" t="s">
        <v>262</v>
      </c>
      <c r="D18" s="934"/>
      <c r="E18" s="530"/>
      <c r="F18" s="531"/>
      <c r="G18" s="531"/>
      <c r="H18" s="531"/>
      <c r="I18" s="531"/>
      <c r="J18" s="532"/>
      <c r="K18" s="293"/>
      <c r="M18" s="521"/>
      <c r="N18" s="291"/>
      <c r="O18" s="933" t="s">
        <v>262</v>
      </c>
      <c r="P18" s="934"/>
      <c r="Q18" s="530"/>
      <c r="R18" s="531"/>
      <c r="S18" s="531"/>
      <c r="T18" s="531"/>
      <c r="U18" s="531"/>
      <c r="V18" s="532"/>
      <c r="W18" s="293"/>
    </row>
    <row r="19" spans="1:23" ht="15.75" thickBot="1" x14ac:dyDescent="0.3">
      <c r="A19" s="138" t="str">
        <f>IF(COUNT('Séries-DNF'!$A$11:$A$50)&gt;'Etiquette DNF'!N52,"X","")</f>
        <v>X</v>
      </c>
      <c r="B19" s="291"/>
      <c r="C19" s="516"/>
      <c r="D19" s="516"/>
      <c r="E19" s="289"/>
      <c r="F19" s="289"/>
      <c r="G19" s="289"/>
      <c r="H19" s="289"/>
      <c r="I19" s="289"/>
      <c r="J19" s="289"/>
      <c r="K19" s="293"/>
      <c r="M19" s="521"/>
      <c r="N19" s="291"/>
      <c r="O19" s="516"/>
      <c r="P19" s="516"/>
      <c r="Q19" s="289"/>
      <c r="R19" s="289"/>
      <c r="S19" s="289"/>
      <c r="T19" s="289"/>
      <c r="U19" s="289"/>
      <c r="V19" s="289"/>
      <c r="W19" s="293"/>
    </row>
    <row r="20" spans="1:23" ht="15" customHeight="1" x14ac:dyDescent="0.25">
      <c r="A20" s="138" t="str">
        <f>IF(COUNT('Séries-DNF'!$A$11:$A$50)&gt;'Etiquette DNF'!N52,"X","")</f>
        <v>X</v>
      </c>
      <c r="B20" s="291"/>
      <c r="C20" s="976" t="s">
        <v>260</v>
      </c>
      <c r="D20" s="977"/>
      <c r="E20" s="959"/>
      <c r="F20" s="959"/>
      <c r="G20" s="959"/>
      <c r="H20" s="959"/>
      <c r="I20" s="959"/>
      <c r="J20" s="960"/>
      <c r="K20" s="293"/>
      <c r="M20" s="521"/>
      <c r="N20" s="291"/>
      <c r="O20" s="976" t="s">
        <v>260</v>
      </c>
      <c r="P20" s="977"/>
      <c r="Q20" s="959"/>
      <c r="R20" s="959"/>
      <c r="S20" s="959"/>
      <c r="T20" s="959"/>
      <c r="U20" s="959"/>
      <c r="V20" s="960"/>
      <c r="W20" s="293"/>
    </row>
    <row r="21" spans="1:23" x14ac:dyDescent="0.25">
      <c r="A21" s="138" t="str">
        <f>IF(COUNT('Séries-DNF'!$A$11:$A$50)&gt;'Etiquette DNF'!N52,"X","")</f>
        <v>X</v>
      </c>
      <c r="B21" s="291"/>
      <c r="C21" s="971"/>
      <c r="D21" s="972"/>
      <c r="E21" s="949"/>
      <c r="F21" s="949"/>
      <c r="G21" s="949"/>
      <c r="H21" s="949"/>
      <c r="I21" s="949"/>
      <c r="J21" s="950"/>
      <c r="K21" s="293"/>
      <c r="M21" s="521"/>
      <c r="N21" s="291"/>
      <c r="O21" s="971"/>
      <c r="P21" s="972"/>
      <c r="Q21" s="949"/>
      <c r="R21" s="949"/>
      <c r="S21" s="949"/>
      <c r="T21" s="949"/>
      <c r="U21" s="949"/>
      <c r="V21" s="950"/>
      <c r="W21" s="293"/>
    </row>
    <row r="22" spans="1:23" ht="15" customHeight="1" x14ac:dyDescent="0.25">
      <c r="A22" s="138" t="str">
        <f>IF(COUNT('Séries-DNF'!$A$11:$A$50)&gt;'Etiquette DNF'!N52,"X","")</f>
        <v>X</v>
      </c>
      <c r="B22" s="291"/>
      <c r="C22" s="971" t="s">
        <v>261</v>
      </c>
      <c r="D22" s="972"/>
      <c r="E22" s="949"/>
      <c r="F22" s="949"/>
      <c r="G22" s="949"/>
      <c r="H22" s="949"/>
      <c r="I22" s="949"/>
      <c r="J22" s="950"/>
      <c r="K22" s="293"/>
      <c r="M22" s="521"/>
      <c r="N22" s="291"/>
      <c r="O22" s="971" t="s">
        <v>261</v>
      </c>
      <c r="P22" s="972"/>
      <c r="Q22" s="949"/>
      <c r="R22" s="949"/>
      <c r="S22" s="949"/>
      <c r="T22" s="949"/>
      <c r="U22" s="949"/>
      <c r="V22" s="950"/>
      <c r="W22" s="293"/>
    </row>
    <row r="23" spans="1:23" ht="15.75" thickBot="1" x14ac:dyDescent="0.3">
      <c r="A23" s="138" t="str">
        <f>IF(COUNT('Séries-DNF'!$A$11:$A$50)&gt;'Etiquette DNF'!N52,"X","")</f>
        <v>X</v>
      </c>
      <c r="B23" s="291"/>
      <c r="C23" s="973"/>
      <c r="D23" s="974"/>
      <c r="E23" s="954"/>
      <c r="F23" s="954"/>
      <c r="G23" s="954"/>
      <c r="H23" s="954"/>
      <c r="I23" s="954"/>
      <c r="J23" s="955"/>
      <c r="K23" s="293"/>
      <c r="M23" s="521"/>
      <c r="N23" s="291"/>
      <c r="O23" s="973"/>
      <c r="P23" s="974"/>
      <c r="Q23" s="954"/>
      <c r="R23" s="954"/>
      <c r="S23" s="954"/>
      <c r="T23" s="954"/>
      <c r="U23" s="954"/>
      <c r="V23" s="955"/>
      <c r="W23" s="293"/>
    </row>
    <row r="24" spans="1:23" ht="15.75" thickBot="1" x14ac:dyDescent="0.3">
      <c r="A24" s="138" t="str">
        <f>IF(COUNT('Séries-DNF'!$A$11:$A$50)&gt;'Etiquette DNF'!N52,"X","")</f>
        <v>X</v>
      </c>
      <c r="B24" s="291"/>
      <c r="C24" s="292"/>
      <c r="D24" s="292"/>
      <c r="E24" s="292"/>
      <c r="F24" s="292"/>
      <c r="G24" s="292"/>
      <c r="H24" s="292"/>
      <c r="I24" s="292"/>
      <c r="J24" s="292"/>
      <c r="K24" s="293"/>
      <c r="M24" s="521"/>
      <c r="N24" s="291"/>
      <c r="O24" s="292"/>
      <c r="P24" s="292"/>
      <c r="Q24" s="292"/>
      <c r="R24" s="292"/>
      <c r="S24" s="292"/>
      <c r="T24" s="292"/>
      <c r="U24" s="292"/>
      <c r="V24" s="292"/>
      <c r="W24" s="293"/>
    </row>
    <row r="25" spans="1:23" ht="15" customHeight="1" x14ac:dyDescent="0.25">
      <c r="A25" s="138" t="str">
        <f>IF(COUNT('Séries-DNF'!$A$11:$A$50)&gt;'Etiquette DNF'!N52,"X","")</f>
        <v>X</v>
      </c>
      <c r="B25" s="291"/>
      <c r="C25" s="956" t="s">
        <v>132</v>
      </c>
      <c r="D25" s="880" t="s">
        <v>133</v>
      </c>
      <c r="E25" s="871"/>
      <c r="F25" s="871"/>
      <c r="G25" s="871"/>
      <c r="H25" s="871"/>
      <c r="I25" s="959"/>
      <c r="J25" s="960"/>
      <c r="K25" s="293"/>
      <c r="M25" s="521"/>
      <c r="N25" s="291"/>
      <c r="O25" s="956" t="s">
        <v>132</v>
      </c>
      <c r="P25" s="880" t="s">
        <v>133</v>
      </c>
      <c r="Q25" s="871"/>
      <c r="R25" s="871"/>
      <c r="S25" s="871"/>
      <c r="T25" s="871"/>
      <c r="U25" s="959"/>
      <c r="V25" s="960"/>
      <c r="W25" s="293"/>
    </row>
    <row r="26" spans="1:23" x14ac:dyDescent="0.25">
      <c r="A26" s="138" t="str">
        <f>IF(COUNT('Séries-DNF'!$A$11:$A$50)&gt;'Etiquette DNF'!N52,"X","")</f>
        <v>X</v>
      </c>
      <c r="B26" s="291"/>
      <c r="C26" s="957"/>
      <c r="D26" s="859" t="s">
        <v>134</v>
      </c>
      <c r="E26" s="864"/>
      <c r="F26" s="864"/>
      <c r="G26" s="864"/>
      <c r="H26" s="864"/>
      <c r="I26" s="949"/>
      <c r="J26" s="950"/>
      <c r="K26" s="293"/>
      <c r="M26" s="521"/>
      <c r="N26" s="291"/>
      <c r="O26" s="957"/>
      <c r="P26" s="859" t="s">
        <v>134</v>
      </c>
      <c r="Q26" s="864"/>
      <c r="R26" s="864"/>
      <c r="S26" s="864"/>
      <c r="T26" s="864"/>
      <c r="U26" s="949"/>
      <c r="V26" s="950"/>
      <c r="W26" s="293"/>
    </row>
    <row r="27" spans="1:23" x14ac:dyDescent="0.25">
      <c r="A27" s="138" t="str">
        <f>IF(COUNT('Séries-DNF'!$A$11:$A$50)&gt;'Etiquette DNF'!N52,"X","")</f>
        <v>X</v>
      </c>
      <c r="B27" s="291"/>
      <c r="C27" s="957"/>
      <c r="D27" s="859" t="s">
        <v>135</v>
      </c>
      <c r="E27" s="864"/>
      <c r="F27" s="864"/>
      <c r="G27" s="864"/>
      <c r="H27" s="864"/>
      <c r="I27" s="949"/>
      <c r="J27" s="950"/>
      <c r="K27" s="293"/>
      <c r="M27" s="521"/>
      <c r="N27" s="291"/>
      <c r="O27" s="957"/>
      <c r="P27" s="859" t="s">
        <v>135</v>
      </c>
      <c r="Q27" s="864"/>
      <c r="R27" s="864"/>
      <c r="S27" s="864"/>
      <c r="T27" s="864"/>
      <c r="U27" s="949"/>
      <c r="V27" s="950"/>
      <c r="W27" s="293"/>
    </row>
    <row r="28" spans="1:23" x14ac:dyDescent="0.25">
      <c r="A28" s="138" t="str">
        <f>IF(COUNT('Séries-DNF'!$A$11:$A$50)&gt;'Etiquette DNF'!N52,"X","")</f>
        <v>X</v>
      </c>
      <c r="B28" s="291"/>
      <c r="C28" s="957"/>
      <c r="D28" s="859" t="s">
        <v>136</v>
      </c>
      <c r="E28" s="864"/>
      <c r="F28" s="864"/>
      <c r="G28" s="864"/>
      <c r="H28" s="864"/>
      <c r="I28" s="949"/>
      <c r="J28" s="950"/>
      <c r="K28" s="293"/>
      <c r="M28" s="521"/>
      <c r="N28" s="291"/>
      <c r="O28" s="957"/>
      <c r="P28" s="859" t="s">
        <v>136</v>
      </c>
      <c r="Q28" s="864"/>
      <c r="R28" s="864"/>
      <c r="S28" s="864"/>
      <c r="T28" s="864"/>
      <c r="U28" s="949"/>
      <c r="V28" s="950"/>
      <c r="W28" s="293"/>
    </row>
    <row r="29" spans="1:23" x14ac:dyDescent="0.25">
      <c r="A29" s="138" t="str">
        <f>IF(COUNT('Séries-DNF'!$A$11:$A$50)&gt;'Etiquette DNF'!N52,"X","")</f>
        <v>X</v>
      </c>
      <c r="B29" s="291"/>
      <c r="C29" s="957"/>
      <c r="D29" s="859" t="s">
        <v>137</v>
      </c>
      <c r="E29" s="864"/>
      <c r="F29" s="864"/>
      <c r="G29" s="864"/>
      <c r="H29" s="864"/>
      <c r="I29" s="949"/>
      <c r="J29" s="950"/>
      <c r="K29" s="293"/>
      <c r="M29" s="521"/>
      <c r="N29" s="291"/>
      <c r="O29" s="957"/>
      <c r="P29" s="859" t="s">
        <v>137</v>
      </c>
      <c r="Q29" s="864"/>
      <c r="R29" s="864"/>
      <c r="S29" s="864"/>
      <c r="T29" s="864"/>
      <c r="U29" s="949"/>
      <c r="V29" s="950"/>
      <c r="W29" s="293"/>
    </row>
    <row r="30" spans="1:23" ht="15.75" thickBot="1" x14ac:dyDescent="0.3">
      <c r="A30" s="138" t="str">
        <f>IF(COUNT('Séries-DNF'!$A$11:$A$50)&gt;'Etiquette DNF'!N52,"X","")</f>
        <v>X</v>
      </c>
      <c r="B30" s="291"/>
      <c r="C30" s="958"/>
      <c r="D30" s="862" t="s">
        <v>138</v>
      </c>
      <c r="E30" s="975"/>
      <c r="F30" s="975"/>
      <c r="G30" s="975"/>
      <c r="H30" s="975"/>
      <c r="I30" s="954"/>
      <c r="J30" s="955"/>
      <c r="K30" s="293"/>
      <c r="M30" s="521"/>
      <c r="N30" s="291"/>
      <c r="O30" s="958"/>
      <c r="P30" s="862" t="s">
        <v>138</v>
      </c>
      <c r="Q30" s="975"/>
      <c r="R30" s="975"/>
      <c r="S30" s="975"/>
      <c r="T30" s="975"/>
      <c r="U30" s="954"/>
      <c r="V30" s="955"/>
      <c r="W30" s="293"/>
    </row>
    <row r="31" spans="1:23" ht="15" customHeight="1" x14ac:dyDescent="0.25">
      <c r="A31" s="138" t="str">
        <f>IF(COUNT('Séries-DNF'!$A$11:$A$50)&gt;'Etiquette DNF'!N52,"X","")</f>
        <v>X</v>
      </c>
      <c r="B31" s="291"/>
      <c r="C31" s="961" t="s">
        <v>145</v>
      </c>
      <c r="D31" s="963" t="s">
        <v>146</v>
      </c>
      <c r="E31" s="964"/>
      <c r="F31" s="964"/>
      <c r="G31" s="964"/>
      <c r="H31" s="964"/>
      <c r="I31" s="965"/>
      <c r="J31" s="966"/>
      <c r="K31" s="293"/>
      <c r="M31" s="521"/>
      <c r="N31" s="291"/>
      <c r="O31" s="961" t="s">
        <v>145</v>
      </c>
      <c r="P31" s="963" t="s">
        <v>146</v>
      </c>
      <c r="Q31" s="964"/>
      <c r="R31" s="964"/>
      <c r="S31" s="964"/>
      <c r="T31" s="964"/>
      <c r="U31" s="965"/>
      <c r="V31" s="966"/>
      <c r="W31" s="293"/>
    </row>
    <row r="32" spans="1:23" x14ac:dyDescent="0.25">
      <c r="A32" s="138" t="str">
        <f>IF(COUNT('Séries-DNF'!$A$11:$A$50)&gt;'Etiquette DNF'!N52,"X","")</f>
        <v>X</v>
      </c>
      <c r="B32" s="291"/>
      <c r="C32" s="957"/>
      <c r="D32" s="859" t="s">
        <v>147</v>
      </c>
      <c r="E32" s="864"/>
      <c r="F32" s="864"/>
      <c r="G32" s="864"/>
      <c r="H32" s="864"/>
      <c r="I32" s="949"/>
      <c r="J32" s="950"/>
      <c r="K32" s="293"/>
      <c r="M32" s="521"/>
      <c r="N32" s="291"/>
      <c r="O32" s="957"/>
      <c r="P32" s="859" t="s">
        <v>147</v>
      </c>
      <c r="Q32" s="864"/>
      <c r="R32" s="864"/>
      <c r="S32" s="864"/>
      <c r="T32" s="864"/>
      <c r="U32" s="949"/>
      <c r="V32" s="950"/>
      <c r="W32" s="293"/>
    </row>
    <row r="33" spans="1:23" x14ac:dyDescent="0.25">
      <c r="A33" s="138" t="str">
        <f>IF(COUNT('Séries-DNF'!$A$11:$A$50)&gt;'Etiquette DNF'!N52,"X","")</f>
        <v>X</v>
      </c>
      <c r="B33" s="291"/>
      <c r="C33" s="957"/>
      <c r="D33" s="859" t="s">
        <v>148</v>
      </c>
      <c r="E33" s="864"/>
      <c r="F33" s="864"/>
      <c r="G33" s="864"/>
      <c r="H33" s="864"/>
      <c r="I33" s="949"/>
      <c r="J33" s="950"/>
      <c r="K33" s="293"/>
      <c r="M33" s="521"/>
      <c r="N33" s="291"/>
      <c r="O33" s="957"/>
      <c r="P33" s="859" t="s">
        <v>148</v>
      </c>
      <c r="Q33" s="864"/>
      <c r="R33" s="864"/>
      <c r="S33" s="864"/>
      <c r="T33" s="864"/>
      <c r="U33" s="949"/>
      <c r="V33" s="950"/>
      <c r="W33" s="293"/>
    </row>
    <row r="34" spans="1:23" x14ac:dyDescent="0.25">
      <c r="A34" s="138" t="str">
        <f>IF(COUNT('Séries-DNF'!$A$11:$A$50)&gt;'Etiquette DNF'!N52,"X","")</f>
        <v>X</v>
      </c>
      <c r="B34" s="291"/>
      <c r="C34" s="957"/>
      <c r="D34" s="859" t="s">
        <v>149</v>
      </c>
      <c r="E34" s="864"/>
      <c r="F34" s="864"/>
      <c r="G34" s="864"/>
      <c r="H34" s="864"/>
      <c r="I34" s="949"/>
      <c r="J34" s="950"/>
      <c r="K34" s="293"/>
      <c r="M34" s="521"/>
      <c r="N34" s="291"/>
      <c r="O34" s="957"/>
      <c r="P34" s="859" t="s">
        <v>149</v>
      </c>
      <c r="Q34" s="864"/>
      <c r="R34" s="864"/>
      <c r="S34" s="864"/>
      <c r="T34" s="864"/>
      <c r="U34" s="949"/>
      <c r="V34" s="950"/>
      <c r="W34" s="293"/>
    </row>
    <row r="35" spans="1:23" x14ac:dyDescent="0.25">
      <c r="A35" s="138" t="str">
        <f>IF(COUNT('Séries-DNF'!$A$11:$A$50)&gt;'Etiquette DNF'!N52,"X","")</f>
        <v>X</v>
      </c>
      <c r="B35" s="291"/>
      <c r="C35" s="957"/>
      <c r="D35" s="859" t="s">
        <v>150</v>
      </c>
      <c r="E35" s="864"/>
      <c r="F35" s="864"/>
      <c r="G35" s="864"/>
      <c r="H35" s="864"/>
      <c r="I35" s="949"/>
      <c r="J35" s="950"/>
      <c r="K35" s="293"/>
      <c r="M35" s="521"/>
      <c r="N35" s="291"/>
      <c r="O35" s="957"/>
      <c r="P35" s="859" t="s">
        <v>150</v>
      </c>
      <c r="Q35" s="864"/>
      <c r="R35" s="864"/>
      <c r="S35" s="864"/>
      <c r="T35" s="864"/>
      <c r="U35" s="949"/>
      <c r="V35" s="950"/>
      <c r="W35" s="293"/>
    </row>
    <row r="36" spans="1:23" x14ac:dyDescent="0.25">
      <c r="A36" s="138" t="str">
        <f>IF(COUNT('Séries-DNF'!$A$11:$A$50)&gt;'Etiquette DNF'!N52,"X","")</f>
        <v>X</v>
      </c>
      <c r="B36" s="291"/>
      <c r="C36" s="957"/>
      <c r="D36" s="859" t="s">
        <v>151</v>
      </c>
      <c r="E36" s="864"/>
      <c r="F36" s="864"/>
      <c r="G36" s="864"/>
      <c r="H36" s="864"/>
      <c r="I36" s="949"/>
      <c r="J36" s="950"/>
      <c r="K36" s="293"/>
      <c r="M36" s="521"/>
      <c r="N36" s="291"/>
      <c r="O36" s="957"/>
      <c r="P36" s="859" t="s">
        <v>151</v>
      </c>
      <c r="Q36" s="864"/>
      <c r="R36" s="864"/>
      <c r="S36" s="864"/>
      <c r="T36" s="864"/>
      <c r="U36" s="949"/>
      <c r="V36" s="950"/>
      <c r="W36" s="293"/>
    </row>
    <row r="37" spans="1:23" ht="15.75" thickBot="1" x14ac:dyDescent="0.3">
      <c r="A37" s="138" t="str">
        <f>IF(COUNT('Séries-DNF'!$A$11:$A$50)&gt;'Etiquette DNF'!N52,"X","")</f>
        <v>X</v>
      </c>
      <c r="B37" s="291"/>
      <c r="C37" s="962"/>
      <c r="D37" s="967" t="s">
        <v>152</v>
      </c>
      <c r="E37" s="968"/>
      <c r="F37" s="968"/>
      <c r="G37" s="968"/>
      <c r="H37" s="968"/>
      <c r="I37" s="969"/>
      <c r="J37" s="970"/>
      <c r="K37" s="293"/>
      <c r="M37" s="521"/>
      <c r="N37" s="291"/>
      <c r="O37" s="962"/>
      <c r="P37" s="967" t="s">
        <v>152</v>
      </c>
      <c r="Q37" s="968"/>
      <c r="R37" s="968"/>
      <c r="S37" s="968"/>
      <c r="T37" s="968"/>
      <c r="U37" s="969"/>
      <c r="V37" s="970"/>
      <c r="W37" s="293"/>
    </row>
    <row r="38" spans="1:23" ht="21" customHeight="1" x14ac:dyDescent="0.25">
      <c r="A38" s="138" t="str">
        <f>IF(COUNT('Séries-DNF'!$A$11:$A$50)&gt;'Etiquette DNF'!N52,"X","")</f>
        <v>X</v>
      </c>
      <c r="B38" s="291"/>
      <c r="C38" s="956" t="s">
        <v>126</v>
      </c>
      <c r="D38" s="918" t="s">
        <v>263</v>
      </c>
      <c r="E38" s="919"/>
      <c r="F38" s="920"/>
      <c r="G38" s="416" t="s">
        <v>174</v>
      </c>
      <c r="H38" s="416"/>
      <c r="I38" s="959"/>
      <c r="J38" s="960"/>
      <c r="K38" s="293"/>
      <c r="M38" s="521"/>
      <c r="N38" s="291"/>
      <c r="O38" s="956" t="s">
        <v>126</v>
      </c>
      <c r="P38" s="918" t="s">
        <v>263</v>
      </c>
      <c r="Q38" s="919"/>
      <c r="R38" s="920"/>
      <c r="S38" s="416" t="s">
        <v>174</v>
      </c>
      <c r="T38" s="416"/>
      <c r="U38" s="959"/>
      <c r="V38" s="960"/>
      <c r="W38" s="293"/>
    </row>
    <row r="39" spans="1:23" ht="21" customHeight="1" x14ac:dyDescent="0.25">
      <c r="A39" s="138" t="str">
        <f>IF(COUNT('Séries-DNF'!$A$11:$A$50)&gt;'Etiquette DNF'!N52,"X","")</f>
        <v>X</v>
      </c>
      <c r="B39" s="291"/>
      <c r="C39" s="957"/>
      <c r="D39" s="913" t="s">
        <v>128</v>
      </c>
      <c r="E39" s="914"/>
      <c r="F39" s="915"/>
      <c r="G39" s="110" t="s">
        <v>266</v>
      </c>
      <c r="H39" s="110"/>
      <c r="I39" s="949"/>
      <c r="J39" s="950"/>
      <c r="K39" s="293"/>
      <c r="M39" s="521"/>
      <c r="N39" s="291"/>
      <c r="O39" s="957"/>
      <c r="P39" s="913" t="s">
        <v>128</v>
      </c>
      <c r="Q39" s="914"/>
      <c r="R39" s="915"/>
      <c r="S39" s="110" t="s">
        <v>266</v>
      </c>
      <c r="T39" s="110"/>
      <c r="U39" s="949"/>
      <c r="V39" s="950"/>
      <c r="W39" s="293"/>
    </row>
    <row r="40" spans="1:23" ht="21" customHeight="1" x14ac:dyDescent="0.25">
      <c r="A40" s="138" t="str">
        <f>IF(COUNT('Séries-DNF'!$A$11:$A$50)&gt;'Etiquette DNF'!N52,"X","")</f>
        <v>X</v>
      </c>
      <c r="B40" s="291"/>
      <c r="C40" s="957"/>
      <c r="D40" s="913" t="s">
        <v>264</v>
      </c>
      <c r="E40" s="914"/>
      <c r="F40" s="915"/>
      <c r="G40" s="110" t="s">
        <v>265</v>
      </c>
      <c r="H40" s="110"/>
      <c r="I40" s="949"/>
      <c r="J40" s="950"/>
      <c r="K40" s="293"/>
      <c r="M40" s="521"/>
      <c r="N40" s="291"/>
      <c r="O40" s="957"/>
      <c r="P40" s="913" t="s">
        <v>264</v>
      </c>
      <c r="Q40" s="914"/>
      <c r="R40" s="915"/>
      <c r="S40" s="110" t="s">
        <v>265</v>
      </c>
      <c r="T40" s="110"/>
      <c r="U40" s="949"/>
      <c r="V40" s="950"/>
      <c r="W40" s="293"/>
    </row>
    <row r="41" spans="1:23" ht="21" customHeight="1" x14ac:dyDescent="0.25">
      <c r="A41" s="138" t="str">
        <f>IF(COUNT('Séries-DNF'!$A$11:$A$50)&gt;'Etiquette DNF'!N52,"X","")</f>
        <v>X</v>
      </c>
      <c r="B41" s="291"/>
      <c r="C41" s="957"/>
      <c r="D41" s="533" t="s">
        <v>267</v>
      </c>
      <c r="E41" s="518"/>
      <c r="F41" s="518"/>
      <c r="G41" s="110" t="s">
        <v>164</v>
      </c>
      <c r="H41" s="110"/>
      <c r="I41" s="949"/>
      <c r="J41" s="950"/>
      <c r="K41" s="293"/>
      <c r="M41" s="521"/>
      <c r="N41" s="291"/>
      <c r="O41" s="957"/>
      <c r="P41" s="533" t="s">
        <v>267</v>
      </c>
      <c r="Q41" s="518"/>
      <c r="R41" s="518"/>
      <c r="S41" s="110" t="s">
        <v>164</v>
      </c>
      <c r="T41" s="110"/>
      <c r="U41" s="949"/>
      <c r="V41" s="950"/>
      <c r="W41" s="293"/>
    </row>
    <row r="42" spans="1:23" ht="21" customHeight="1" thickBot="1" x14ac:dyDescent="0.3">
      <c r="A42" s="138" t="str">
        <f>IF(COUNT('Séries-DNF'!$A$11:$A$50)&gt;'Etiquette DNF'!N52,"X","")</f>
        <v>X</v>
      </c>
      <c r="B42" s="291"/>
      <c r="C42" s="958"/>
      <c r="D42" s="534" t="s">
        <v>268</v>
      </c>
      <c r="E42" s="519"/>
      <c r="F42" s="519"/>
      <c r="G42" s="3" t="s">
        <v>164</v>
      </c>
      <c r="H42" s="3"/>
      <c r="I42" s="954"/>
      <c r="J42" s="955"/>
      <c r="K42" s="293"/>
      <c r="M42" s="521"/>
      <c r="N42" s="291"/>
      <c r="O42" s="958"/>
      <c r="P42" s="534" t="s">
        <v>268</v>
      </c>
      <c r="Q42" s="519"/>
      <c r="R42" s="519"/>
      <c r="S42" s="3" t="s">
        <v>164</v>
      </c>
      <c r="T42" s="3"/>
      <c r="U42" s="954"/>
      <c r="V42" s="955"/>
      <c r="W42" s="293"/>
    </row>
    <row r="43" spans="1:23" ht="15.75" thickBot="1" x14ac:dyDescent="0.3">
      <c r="A43" s="138" t="str">
        <f>IF(COUNT('Séries-DNF'!$A$11:$A$50)&gt;'Etiquette DNF'!N52,"X","")</f>
        <v>X</v>
      </c>
      <c r="B43" s="291"/>
      <c r="C43" s="292"/>
      <c r="D43" s="292"/>
      <c r="E43" s="292"/>
      <c r="F43" s="292"/>
      <c r="G43" s="292"/>
      <c r="H43" s="292"/>
      <c r="I43" s="292"/>
      <c r="J43" s="292"/>
      <c r="K43" s="293"/>
      <c r="M43" s="521"/>
      <c r="N43" s="291"/>
      <c r="O43" s="292"/>
      <c r="P43" s="292"/>
      <c r="Q43" s="292"/>
      <c r="R43" s="292"/>
      <c r="S43" s="292"/>
      <c r="T43" s="292"/>
      <c r="U43" s="292"/>
      <c r="V43" s="292"/>
      <c r="W43" s="293"/>
    </row>
    <row r="44" spans="1:23" ht="15" customHeight="1" x14ac:dyDescent="0.3">
      <c r="A44" s="138" t="str">
        <f>IF(COUNT('Séries-DNF'!$A$11:$A$50)&gt;'Etiquette DNF'!N52,"X","")</f>
        <v>X</v>
      </c>
      <c r="B44" s="291"/>
      <c r="C44" s="901" t="s">
        <v>269</v>
      </c>
      <c r="D44" s="902"/>
      <c r="E44" s="902"/>
      <c r="F44" s="902"/>
      <c r="G44" s="902"/>
      <c r="H44" s="902"/>
      <c r="I44" s="902"/>
      <c r="J44" s="903"/>
      <c r="K44" s="293"/>
      <c r="M44" s="521"/>
      <c r="N44" s="291"/>
      <c r="O44" s="901" t="s">
        <v>269</v>
      </c>
      <c r="P44" s="902"/>
      <c r="Q44" s="902"/>
      <c r="R44" s="902"/>
      <c r="S44" s="902"/>
      <c r="T44" s="902"/>
      <c r="U44" s="902"/>
      <c r="V44" s="903"/>
      <c r="W44" s="293"/>
    </row>
    <row r="45" spans="1:23" x14ac:dyDescent="0.25">
      <c r="A45" s="138" t="str">
        <f>IF(COUNT('Séries-DNF'!$A$11:$A$50)&gt;'Etiquette DNF'!N52,"X","")</f>
        <v>X</v>
      </c>
      <c r="B45" s="291"/>
      <c r="C45" s="904"/>
      <c r="D45" s="905"/>
      <c r="E45" s="905"/>
      <c r="F45" s="905"/>
      <c r="G45" s="905"/>
      <c r="H45" s="905"/>
      <c r="I45" s="905"/>
      <c r="J45" s="906"/>
      <c r="K45" s="293"/>
      <c r="M45" s="521"/>
      <c r="N45" s="291"/>
      <c r="O45" s="904"/>
      <c r="P45" s="905"/>
      <c r="Q45" s="905"/>
      <c r="R45" s="905"/>
      <c r="S45" s="905"/>
      <c r="T45" s="905"/>
      <c r="U45" s="905"/>
      <c r="V45" s="906"/>
      <c r="W45" s="293"/>
    </row>
    <row r="46" spans="1:23" x14ac:dyDescent="0.25">
      <c r="A46" s="138" t="str">
        <f>IF(COUNT('Séries-DNF'!$A$11:$A$50)&gt;'Etiquette DNF'!N52,"X","")</f>
        <v>X</v>
      </c>
      <c r="B46" s="291"/>
      <c r="C46" s="907"/>
      <c r="D46" s="908"/>
      <c r="E46" s="908"/>
      <c r="F46" s="908"/>
      <c r="G46" s="908"/>
      <c r="H46" s="908"/>
      <c r="I46" s="908"/>
      <c r="J46" s="909"/>
      <c r="K46" s="293"/>
      <c r="M46" s="521"/>
      <c r="N46" s="291"/>
      <c r="O46" s="907"/>
      <c r="P46" s="908"/>
      <c r="Q46" s="908"/>
      <c r="R46" s="908"/>
      <c r="S46" s="908"/>
      <c r="T46" s="908"/>
      <c r="U46" s="908"/>
      <c r="V46" s="909"/>
      <c r="W46" s="293"/>
    </row>
    <row r="47" spans="1:23" ht="15" customHeight="1" x14ac:dyDescent="0.25">
      <c r="A47" s="138" t="str">
        <f>IF(COUNT('Séries-DNF'!$A$11:$A$50)&gt;'Etiquette DNF'!N52,"X","")</f>
        <v>X</v>
      </c>
      <c r="B47" s="291"/>
      <c r="C47" s="907"/>
      <c r="D47" s="908"/>
      <c r="E47" s="908"/>
      <c r="F47" s="908"/>
      <c r="G47" s="908"/>
      <c r="H47" s="908"/>
      <c r="I47" s="908"/>
      <c r="J47" s="909"/>
      <c r="K47" s="293"/>
      <c r="M47" s="521"/>
      <c r="N47" s="291"/>
      <c r="O47" s="907"/>
      <c r="P47" s="908"/>
      <c r="Q47" s="908"/>
      <c r="R47" s="908"/>
      <c r="S47" s="908"/>
      <c r="T47" s="908"/>
      <c r="U47" s="908"/>
      <c r="V47" s="909"/>
      <c r="W47" s="293"/>
    </row>
    <row r="48" spans="1:23" ht="15.75" thickBot="1" x14ac:dyDescent="0.3">
      <c r="A48" s="138" t="str">
        <f>IF(COUNT('Séries-DNF'!$A$11:$A$50)&gt;'Etiquette DNF'!N52,"X","")</f>
        <v>X</v>
      </c>
      <c r="B48" s="291"/>
      <c r="C48" s="910"/>
      <c r="D48" s="911"/>
      <c r="E48" s="911"/>
      <c r="F48" s="911"/>
      <c r="G48" s="911"/>
      <c r="H48" s="911"/>
      <c r="I48" s="911"/>
      <c r="J48" s="912"/>
      <c r="K48" s="293"/>
      <c r="M48" s="521"/>
      <c r="N48" s="291"/>
      <c r="O48" s="910"/>
      <c r="P48" s="911"/>
      <c r="Q48" s="911"/>
      <c r="R48" s="911"/>
      <c r="S48" s="911"/>
      <c r="T48" s="911"/>
      <c r="U48" s="911"/>
      <c r="V48" s="912"/>
      <c r="W48" s="293"/>
    </row>
    <row r="49" spans="1:23" ht="15.75" thickBot="1" x14ac:dyDescent="0.3">
      <c r="A49" s="138" t="str">
        <f>IF(COUNT('Séries-DNF'!$A$11:$A$50)&gt;'Etiquette DNF'!N52,"X","")</f>
        <v>X</v>
      </c>
      <c r="B49" s="294"/>
      <c r="C49" s="295"/>
      <c r="D49" s="295"/>
      <c r="E49" s="295"/>
      <c r="F49" s="295"/>
      <c r="G49" s="295"/>
      <c r="H49" s="295"/>
      <c r="I49" s="295"/>
      <c r="J49" s="295"/>
      <c r="K49" s="296"/>
      <c r="M49" s="521"/>
      <c r="N49" s="294"/>
      <c r="O49" s="295"/>
      <c r="P49" s="295"/>
      <c r="Q49" s="295"/>
      <c r="R49" s="295"/>
      <c r="S49" s="295"/>
      <c r="T49" s="295"/>
      <c r="U49" s="295"/>
      <c r="V49" s="295"/>
      <c r="W49" s="296"/>
    </row>
    <row r="50" spans="1:23" ht="15.75" customHeight="1" x14ac:dyDescent="0.25">
      <c r="A50" s="138" t="str">
        <f>IF(COUNT('Séries-DNF'!$A$11:$A$50)&gt;'Etiquette DNF'!N52,"X","")</f>
        <v>X</v>
      </c>
      <c r="B50" s="522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3"/>
      <c r="N50" s="522"/>
      <c r="O50" s="522"/>
      <c r="P50" s="522"/>
      <c r="Q50" s="522"/>
      <c r="R50" s="522"/>
      <c r="S50" s="522"/>
      <c r="T50" s="522"/>
      <c r="U50" s="522"/>
      <c r="V50" s="522"/>
      <c r="W50" s="522"/>
    </row>
    <row r="51" spans="1:23" ht="15.75" customHeight="1" thickBot="1" x14ac:dyDescent="0.3">
      <c r="A51" s="138" t="str">
        <f>IF(COUNT('Séries-DNF'!$A$11:$A$50)&gt;'Etiquette DNF'!N52,"X","")</f>
        <v>X</v>
      </c>
      <c r="M51" s="521"/>
    </row>
    <row r="52" spans="1:23" x14ac:dyDescent="0.25">
      <c r="A52" s="138" t="str">
        <f>IF(COUNT('Séries-DNF'!$A$11:$A$50)&gt;'Etiquette DNF'!N52,"X","")</f>
        <v>X</v>
      </c>
      <c r="B52" s="137">
        <f>N2+1</f>
        <v>2</v>
      </c>
      <c r="C52" s="289"/>
      <c r="D52" s="289"/>
      <c r="E52" s="289"/>
      <c r="F52" s="289"/>
      <c r="G52" s="289"/>
      <c r="H52" s="289"/>
      <c r="I52" s="289"/>
      <c r="J52" s="289"/>
      <c r="K52" s="290"/>
      <c r="M52" s="521"/>
      <c r="N52" s="137">
        <f>B52+1</f>
        <v>3</v>
      </c>
      <c r="O52" s="289"/>
      <c r="P52" s="289"/>
      <c r="Q52" s="289"/>
      <c r="R52" s="289"/>
      <c r="S52" s="289"/>
      <c r="T52" s="289"/>
      <c r="U52" s="289"/>
      <c r="V52" s="289"/>
      <c r="W52" s="290"/>
    </row>
    <row r="53" spans="1:23" ht="23.25" x14ac:dyDescent="0.35">
      <c r="A53" s="138" t="str">
        <f>IF(COUNT('Séries-DNF'!$A$11:$A$50)&gt;'Etiquette DNF'!N52,"X","")</f>
        <v>X</v>
      </c>
      <c r="B53" s="291"/>
      <c r="C53" s="931" t="s">
        <v>246</v>
      </c>
      <c r="D53" s="931"/>
      <c r="E53" s="953" t="str">
        <f ca="1">OFFSET('Séries-DNF'!$A$11,B52,13)</f>
        <v>DNF</v>
      </c>
      <c r="F53" s="953"/>
      <c r="G53" s="953"/>
      <c r="H53" s="953"/>
      <c r="I53" s="953"/>
      <c r="J53" s="953"/>
      <c r="K53" s="293"/>
      <c r="M53" s="521"/>
      <c r="N53" s="291"/>
      <c r="O53" s="931" t="s">
        <v>246</v>
      </c>
      <c r="P53" s="931"/>
      <c r="Q53" s="953" t="str">
        <f ca="1">OFFSET('Séries-DNF'!$A$11,N52,13)</f>
        <v>DNF</v>
      </c>
      <c r="R53" s="953"/>
      <c r="S53" s="953"/>
      <c r="T53" s="953"/>
      <c r="U53" s="953"/>
      <c r="V53" s="953"/>
      <c r="W53" s="293"/>
    </row>
    <row r="54" spans="1:23" x14ac:dyDescent="0.25">
      <c r="A54" s="138" t="str">
        <f>IF(COUNT('Séries-DNF'!$A$11:$A$50)&gt;'Etiquette DNF'!N52,"X","")</f>
        <v>X</v>
      </c>
      <c r="B54" s="291"/>
      <c r="C54" s="945"/>
      <c r="D54" s="945"/>
      <c r="E54" s="945"/>
      <c r="F54" s="945"/>
      <c r="G54" s="945"/>
      <c r="H54" s="945"/>
      <c r="I54" s="945"/>
      <c r="J54" s="945"/>
      <c r="K54" s="293"/>
      <c r="M54" s="521"/>
      <c r="N54" s="291"/>
      <c r="O54" s="945"/>
      <c r="P54" s="945"/>
      <c r="Q54" s="945"/>
      <c r="R54" s="945"/>
      <c r="S54" s="945"/>
      <c r="T54" s="945"/>
      <c r="U54" s="945"/>
      <c r="V54" s="945"/>
      <c r="W54" s="293"/>
    </row>
    <row r="55" spans="1:23" ht="21" x14ac:dyDescent="0.35">
      <c r="A55" s="138" t="str">
        <f>IF(COUNT('Séries-DNF'!$A$11:$A$50)&gt;'Etiquette DNF'!N52,"X","")</f>
        <v>X</v>
      </c>
      <c r="B55" s="291"/>
      <c r="C55" s="931" t="s">
        <v>39</v>
      </c>
      <c r="D55" s="931"/>
      <c r="E55" s="932">
        <f ca="1">OFFSET('Séries-DNF'!$A$11,B52,0)</f>
        <v>2</v>
      </c>
      <c r="F55" s="932"/>
      <c r="G55" s="948" t="s">
        <v>67</v>
      </c>
      <c r="H55" s="948"/>
      <c r="I55" s="932">
        <f ca="1">OFFSET('Séries-DNF'!$A$11,B52,6)</f>
        <v>1</v>
      </c>
      <c r="J55" s="932"/>
      <c r="K55" s="293"/>
      <c r="M55" s="521"/>
      <c r="N55" s="291"/>
      <c r="O55" s="931" t="s">
        <v>39</v>
      </c>
      <c r="P55" s="931"/>
      <c r="Q55" s="932">
        <f ca="1">OFFSET('Séries-DNF'!$A$11,N52,0)</f>
        <v>2</v>
      </c>
      <c r="R55" s="932"/>
      <c r="S55" s="948" t="s">
        <v>67</v>
      </c>
      <c r="T55" s="948"/>
      <c r="U55" s="932">
        <f ca="1">OFFSET('Séries-DNF'!$A$11,N52,6)</f>
        <v>2</v>
      </c>
      <c r="V55" s="932"/>
      <c r="W55" s="293"/>
    </row>
    <row r="56" spans="1:23" ht="23.25" x14ac:dyDescent="0.35">
      <c r="A56" s="138" t="str">
        <f>IF(COUNT('Séries-DNF'!$A$11:$A$50)&gt;'Etiquette DNF'!N52,"X","")</f>
        <v>X</v>
      </c>
      <c r="B56" s="291"/>
      <c r="C56" s="931" t="s">
        <v>1</v>
      </c>
      <c r="D56" s="931"/>
      <c r="E56" s="981" t="str">
        <f ca="1">OFFSET('Séries-DNF'!$A$11,B52,9)</f>
        <v>HERENT</v>
      </c>
      <c r="F56" s="981"/>
      <c r="G56" s="948" t="s">
        <v>2</v>
      </c>
      <c r="H56" s="948"/>
      <c r="I56" s="982" t="str">
        <f ca="1">OFFSET('Séries-DNF'!$A$11,B52,10)</f>
        <v>Xavier</v>
      </c>
      <c r="J56" s="982"/>
      <c r="K56" s="293"/>
      <c r="M56" s="521"/>
      <c r="N56" s="291"/>
      <c r="O56" s="931" t="s">
        <v>1</v>
      </c>
      <c r="P56" s="931"/>
      <c r="Q56" s="983" t="str">
        <f ca="1">OFFSET('Séries-DNF'!$A$11,N52,9)</f>
        <v>TISSOT</v>
      </c>
      <c r="R56" s="983"/>
      <c r="S56" s="948" t="s">
        <v>2</v>
      </c>
      <c r="T56" s="948"/>
      <c r="U56" s="982" t="str">
        <f ca="1">OFFSET('Séries-DNF'!$A$11,N52,10)</f>
        <v>Charles</v>
      </c>
      <c r="V56" s="982"/>
      <c r="W56" s="293"/>
    </row>
    <row r="57" spans="1:23" ht="21" customHeight="1" x14ac:dyDescent="0.3">
      <c r="A57" s="138" t="str">
        <f>IF(COUNT('Séries-DNF'!$A$11:$A$50)&gt;'Etiquette DNF'!N52,"X","")</f>
        <v>X</v>
      </c>
      <c r="B57" s="291"/>
      <c r="C57" s="520" t="s">
        <v>258</v>
      </c>
      <c r="D57" s="520"/>
      <c r="E57" s="978" t="str">
        <f ca="1">OFFSET('Séries-DNF'!$A$11,B52,11)</f>
        <v>Homme</v>
      </c>
      <c r="F57" s="978"/>
      <c r="G57" s="866" t="s">
        <v>270</v>
      </c>
      <c r="H57" s="866"/>
      <c r="I57" s="979" t="str">
        <f ca="1">OFFSET('Séries-DNF'!$A$11,B52,8)</f>
        <v xml:space="preserve">N°4 </v>
      </c>
      <c r="J57" s="979"/>
      <c r="K57" s="293"/>
      <c r="M57" s="521"/>
      <c r="N57" s="291"/>
      <c r="O57" s="520" t="s">
        <v>258</v>
      </c>
      <c r="P57" s="520"/>
      <c r="Q57" s="980" t="str">
        <f ca="1">OFFSET('Séries-DNF'!$A$11,N52,11)</f>
        <v>Homme</v>
      </c>
      <c r="R57" s="980"/>
      <c r="S57" s="866" t="s">
        <v>270</v>
      </c>
      <c r="T57" s="866"/>
      <c r="U57" s="979" t="str">
        <f ca="1">OFFSET('Séries-DNF'!$A$11,N52,8)</f>
        <v xml:space="preserve">N°4 </v>
      </c>
      <c r="V57" s="979"/>
      <c r="W57" s="293"/>
    </row>
    <row r="58" spans="1:23" ht="18.75" x14ac:dyDescent="0.3">
      <c r="A58" s="138" t="str">
        <f>IF(COUNT('Séries-DNF'!$A$11:$A$50)&gt;'Etiquette DNF'!N52,"X","")</f>
        <v>X</v>
      </c>
      <c r="B58" s="291"/>
      <c r="C58" s="952" t="s">
        <v>68</v>
      </c>
      <c r="D58" s="952"/>
      <c r="E58" s="866" t="s">
        <v>69</v>
      </c>
      <c r="F58" s="866"/>
      <c r="G58" s="951">
        <f ca="1">OFFSET('Séries-DNF'!$A$11,B52,2)</f>
        <v>0.57361111111111096</v>
      </c>
      <c r="H58" s="951"/>
      <c r="I58" s="951"/>
      <c r="J58" s="951"/>
      <c r="K58" s="293"/>
      <c r="M58" s="521"/>
      <c r="N58" s="291"/>
      <c r="O58" s="952" t="s">
        <v>68</v>
      </c>
      <c r="P58" s="952"/>
      <c r="Q58" s="866" t="s">
        <v>69</v>
      </c>
      <c r="R58" s="866"/>
      <c r="S58" s="951">
        <f ca="1">OFFSET('Séries-DNF'!$A$11,N52,2)</f>
        <v>0.57361111111111096</v>
      </c>
      <c r="T58" s="951"/>
      <c r="U58" s="951"/>
      <c r="V58" s="951"/>
      <c r="W58" s="293"/>
    </row>
    <row r="59" spans="1:23" ht="18.75" x14ac:dyDescent="0.3">
      <c r="A59" s="138" t="str">
        <f>IF(COUNT('Séries-DNF'!$A$11:$A$50)&gt;'Etiquette DNF'!N52,"X","")</f>
        <v>X</v>
      </c>
      <c r="B59" s="291"/>
      <c r="C59" s="952"/>
      <c r="D59" s="952"/>
      <c r="E59" s="866" t="s">
        <v>70</v>
      </c>
      <c r="F59" s="866"/>
      <c r="G59" s="951">
        <f ca="1">OFFSET('Séries-DNF'!$A$11,B52,3)</f>
        <v>0.59444444444444433</v>
      </c>
      <c r="H59" s="951"/>
      <c r="I59" s="951"/>
      <c r="J59" s="951"/>
      <c r="K59" s="293"/>
      <c r="M59" s="521"/>
      <c r="N59" s="291"/>
      <c r="O59" s="952"/>
      <c r="P59" s="952"/>
      <c r="Q59" s="866" t="s">
        <v>70</v>
      </c>
      <c r="R59" s="866"/>
      <c r="S59" s="951">
        <f ca="1">OFFSET('Séries-DNF'!$A$11,N52,3)</f>
        <v>0.59444444444444433</v>
      </c>
      <c r="T59" s="951"/>
      <c r="U59" s="951"/>
      <c r="V59" s="951"/>
      <c r="W59" s="293"/>
    </row>
    <row r="60" spans="1:23" ht="18.75" x14ac:dyDescent="0.3">
      <c r="A60" s="138" t="str">
        <f>IF(COUNT('Séries-DNF'!$A$11:$A$50)&gt;'Etiquette DNF'!N52,"X","")</f>
        <v>X</v>
      </c>
      <c r="B60" s="291"/>
      <c r="C60" s="952"/>
      <c r="D60" s="952"/>
      <c r="E60" s="866" t="s">
        <v>257</v>
      </c>
      <c r="F60" s="866"/>
      <c r="G60" s="951">
        <f ca="1">OFFSET('Séries-DNF'!$A$11,B52,4)</f>
        <v>0.59513888888888877</v>
      </c>
      <c r="H60" s="951"/>
      <c r="I60" s="951"/>
      <c r="J60" s="951"/>
      <c r="K60" s="293"/>
      <c r="M60" s="521"/>
      <c r="N60" s="291"/>
      <c r="O60" s="952"/>
      <c r="P60" s="952"/>
      <c r="Q60" s="866" t="s">
        <v>257</v>
      </c>
      <c r="R60" s="866"/>
      <c r="S60" s="951">
        <f ca="1">OFFSET('Séries-DNF'!$A$11,N52,4)</f>
        <v>0.59513888888888877</v>
      </c>
      <c r="T60" s="951"/>
      <c r="U60" s="951"/>
      <c r="V60" s="951"/>
      <c r="W60" s="293"/>
    </row>
    <row r="61" spans="1:23" ht="21" x14ac:dyDescent="0.35">
      <c r="A61" s="138" t="str">
        <f>IF(COUNT('Séries-DNF'!$A$11:$A$50)&gt;'Etiquette DNF'!N52,"X","")</f>
        <v>X</v>
      </c>
      <c r="B61" s="291"/>
      <c r="C61" s="952"/>
      <c r="D61" s="952"/>
      <c r="E61" s="866" t="s">
        <v>71</v>
      </c>
      <c r="F61" s="866"/>
      <c r="G61" s="947">
        <f ca="1">OFFSET('Séries-DNF'!$A$11,B52,5)</f>
        <v>0.59652777777777766</v>
      </c>
      <c r="H61" s="947"/>
      <c r="I61" s="947"/>
      <c r="J61" s="947"/>
      <c r="K61" s="293"/>
      <c r="M61" s="521"/>
      <c r="N61" s="291"/>
      <c r="O61" s="952"/>
      <c r="P61" s="952"/>
      <c r="Q61" s="866" t="s">
        <v>71</v>
      </c>
      <c r="R61" s="866"/>
      <c r="S61" s="947">
        <f ca="1">OFFSET('Séries-DNF'!$A$11,N52,5)</f>
        <v>0.59652777777777766</v>
      </c>
      <c r="T61" s="947"/>
      <c r="U61" s="947"/>
      <c r="V61" s="947"/>
      <c r="W61" s="293"/>
    </row>
    <row r="62" spans="1:23" ht="15" customHeight="1" x14ac:dyDescent="0.35">
      <c r="A62" s="138" t="str">
        <f>IF(COUNT('Séries-DNF'!$A$11:$A$50)&gt;'Etiquette DNF'!N52,"X","")</f>
        <v>X</v>
      </c>
      <c r="B62" s="291"/>
      <c r="C62" s="931" t="s">
        <v>248</v>
      </c>
      <c r="D62" s="931"/>
      <c r="E62" s="948" t="str">
        <f ca="1">IF(E53="","",IF(OR(E53="DWF",E53="DNF"),"Distance","Temps"))</f>
        <v>Distance</v>
      </c>
      <c r="F62" s="948"/>
      <c r="G62" s="525">
        <f ca="1">OFFSET('Séries-DNF'!$A$11,B52,18)</f>
        <v>65</v>
      </c>
      <c r="H62" s="524" t="str">
        <f ca="1">OFFSET('Séries-DNF'!$A$11,B52,19)</f>
        <v>m</v>
      </c>
      <c r="I62" s="526" t="str">
        <f ca="1">OFFSET('Séries-DNF'!$A$11,B52,20)</f>
        <v/>
      </c>
      <c r="J62" s="524" t="str">
        <f ca="1">OFFSET('Séries-DNF'!$A$11,B52,21)</f>
        <v/>
      </c>
      <c r="K62" s="293"/>
      <c r="M62" s="521"/>
      <c r="N62" s="291"/>
      <c r="O62" s="931" t="s">
        <v>248</v>
      </c>
      <c r="P62" s="931"/>
      <c r="Q62" s="948" t="str">
        <f ca="1">IF(Q53="","",IF(OR(Q53="DWF",Q53="DNF"),"Distance","Temps"))</f>
        <v>Distance</v>
      </c>
      <c r="R62" s="948"/>
      <c r="S62" s="525">
        <f ca="1">OFFSET('Séries-DNF'!$A$11,N52,18)</f>
        <v>70</v>
      </c>
      <c r="T62" s="524" t="str">
        <f ca="1">OFFSET('Séries-DNF'!$A$11,N52,19)</f>
        <v>m</v>
      </c>
      <c r="U62" s="526" t="str">
        <f ca="1">OFFSET('Séries-DNF'!$A$11,N52,20)</f>
        <v/>
      </c>
      <c r="V62" s="524" t="str">
        <f ca="1">OFFSET('Séries-DNF'!$A$11,N52,21)</f>
        <v/>
      </c>
      <c r="W62" s="293"/>
    </row>
    <row r="63" spans="1:23" ht="15" customHeight="1" x14ac:dyDescent="0.3">
      <c r="A63" s="138" t="str">
        <f>IF(COUNT('Séries-DNF'!$A$11:$A$50)&gt;'Etiquette DNF'!N52,"X","")</f>
        <v>X</v>
      </c>
      <c r="B63" s="291"/>
      <c r="C63" s="931"/>
      <c r="D63" s="931"/>
      <c r="E63" s="933" t="s">
        <v>273</v>
      </c>
      <c r="F63" s="514" t="s">
        <v>271</v>
      </c>
      <c r="G63" s="528" t="str">
        <f ca="1">OFFSET('Séries-DNF'!$A$11,B52,14)</f>
        <v>40</v>
      </c>
      <c r="H63" s="529" t="str">
        <f ca="1">OFFSET('Séries-DNF'!$A$11,B52,15)</f>
        <v>m</v>
      </c>
      <c r="I63" s="528" t="str">
        <f ca="1">OFFSET('Séries-DNF'!$A$11,B52,16)</f>
        <v/>
      </c>
      <c r="J63" s="529" t="str">
        <f ca="1">OFFSET('Séries-DNF'!$A$11,B52,17)</f>
        <v/>
      </c>
      <c r="K63" s="293"/>
      <c r="M63" s="521"/>
      <c r="N63" s="291"/>
      <c r="O63" s="931"/>
      <c r="P63" s="931"/>
      <c r="Q63" s="933" t="s">
        <v>273</v>
      </c>
      <c r="R63" s="514" t="s">
        <v>271</v>
      </c>
      <c r="S63" s="528" t="str">
        <f ca="1">OFFSET('Séries-DNF'!$A$11,N52,14)</f>
        <v>45</v>
      </c>
      <c r="T63" s="529" t="str">
        <f ca="1">OFFSET('Séries-DNF'!$A$11,N52,15)</f>
        <v>m</v>
      </c>
      <c r="U63" s="528" t="str">
        <f ca="1">OFFSET('Séries-DNF'!$A$11,N52,16)</f>
        <v/>
      </c>
      <c r="V63" s="529" t="str">
        <f ca="1">OFFSET('Séries-DNF'!$A$11,N52,17)</f>
        <v/>
      </c>
      <c r="W63" s="293"/>
    </row>
    <row r="64" spans="1:23" ht="15" customHeight="1" x14ac:dyDescent="0.3">
      <c r="A64" s="138" t="str">
        <f>IF(COUNT('Séries-DNF'!$A$11:$A$50)&gt;'Etiquette DNF'!N52,"X","")</f>
        <v>X</v>
      </c>
      <c r="B64" s="291"/>
      <c r="C64" s="931"/>
      <c r="D64" s="931"/>
      <c r="E64" s="933"/>
      <c r="F64" s="514" t="s">
        <v>272</v>
      </c>
      <c r="G64" s="528" t="str">
        <f ca="1">OFFSET('Séries-DNF'!$A$11,B52,22)</f>
        <v>90</v>
      </c>
      <c r="H64" s="529" t="str">
        <f ca="1">OFFSET('Séries-DNF'!$A$11,B52,23)</f>
        <v>m</v>
      </c>
      <c r="I64" s="528" t="str">
        <f ca="1">OFFSET('Séries-DNF'!$A$11,B52,24)</f>
        <v/>
      </c>
      <c r="J64" s="529" t="str">
        <f ca="1">OFFSET('Séries-DNF'!$A$11,B52,25)</f>
        <v/>
      </c>
      <c r="K64" s="293"/>
      <c r="M64" s="521"/>
      <c r="N64" s="291"/>
      <c r="O64" s="931"/>
      <c r="P64" s="931"/>
      <c r="Q64" s="933"/>
      <c r="R64" s="514" t="s">
        <v>272</v>
      </c>
      <c r="S64" s="528" t="str">
        <f ca="1">OFFSET('Séries-DNF'!$A$11,N52,22)</f>
        <v>95</v>
      </c>
      <c r="T64" s="529" t="str">
        <f ca="1">OFFSET('Séries-DNF'!$A$11,N52,23)</f>
        <v>m</v>
      </c>
      <c r="U64" s="528" t="str">
        <f ca="1">OFFSET('Séries-DNF'!$A$11,N52,24)</f>
        <v/>
      </c>
      <c r="V64" s="529" t="str">
        <f ca="1">OFFSET('Séries-DNF'!$A$11,N52,25)</f>
        <v/>
      </c>
      <c r="W64" s="293"/>
    </row>
    <row r="65" spans="1:23" x14ac:dyDescent="0.25">
      <c r="A65" s="138" t="str">
        <f>IF(COUNT('Séries-DNF'!$A$11:$A$50)&gt;'Etiquette DNF'!N52,"X","")</f>
        <v>X</v>
      </c>
      <c r="B65" s="291"/>
      <c r="C65" s="945"/>
      <c r="D65" s="945"/>
      <c r="E65" s="945"/>
      <c r="F65" s="945"/>
      <c r="G65" s="945"/>
      <c r="H65" s="945"/>
      <c r="I65" s="945"/>
      <c r="J65" s="945"/>
      <c r="K65" s="293"/>
      <c r="M65" s="521"/>
      <c r="N65" s="291"/>
      <c r="O65" s="945"/>
      <c r="P65" s="945"/>
      <c r="Q65" s="945"/>
      <c r="R65" s="945"/>
      <c r="S65" s="945"/>
      <c r="T65" s="945"/>
      <c r="U65" s="945"/>
      <c r="V65" s="945"/>
      <c r="W65" s="293"/>
    </row>
    <row r="66" spans="1:23" ht="18.75" x14ac:dyDescent="0.3">
      <c r="A66" s="138" t="str">
        <f>IF(COUNT('Séries-DNF'!$A$11:$A$50)&gt;'Etiquette DNF'!N52,"X","")</f>
        <v>X</v>
      </c>
      <c r="B66" s="291"/>
      <c r="C66" s="946" t="s">
        <v>259</v>
      </c>
      <c r="D66" s="946"/>
      <c r="E66" s="946"/>
      <c r="F66" s="946"/>
      <c r="G66" s="946"/>
      <c r="H66" s="946"/>
      <c r="I66" s="946"/>
      <c r="J66" s="946"/>
      <c r="K66" s="293"/>
      <c r="M66" s="521"/>
      <c r="N66" s="291"/>
      <c r="O66" s="946" t="s">
        <v>259</v>
      </c>
      <c r="P66" s="946"/>
      <c r="Q66" s="946"/>
      <c r="R66" s="946"/>
      <c r="S66" s="946"/>
      <c r="T66" s="946"/>
      <c r="U66" s="946"/>
      <c r="V66" s="946"/>
      <c r="W66" s="293"/>
    </row>
    <row r="67" spans="1:23" ht="15.75" thickBot="1" x14ac:dyDescent="0.3">
      <c r="A67" s="138" t="str">
        <f>IF(COUNT('Séries-DNF'!$A$11:$A$50)&gt;'Etiquette DNF'!N52,"X","")</f>
        <v>X</v>
      </c>
      <c r="B67" s="291"/>
      <c r="C67" s="945"/>
      <c r="D67" s="945"/>
      <c r="E67" s="945"/>
      <c r="F67" s="945"/>
      <c r="G67" s="945"/>
      <c r="H67" s="945"/>
      <c r="I67" s="945"/>
      <c r="J67" s="945"/>
      <c r="K67" s="293"/>
      <c r="M67" s="521"/>
      <c r="N67" s="291"/>
      <c r="O67" s="945"/>
      <c r="P67" s="945"/>
      <c r="Q67" s="945"/>
      <c r="R67" s="945"/>
      <c r="S67" s="945"/>
      <c r="T67" s="945"/>
      <c r="U67" s="945"/>
      <c r="V67" s="945"/>
      <c r="W67" s="293"/>
    </row>
    <row r="68" spans="1:23" ht="15.75" customHeight="1" thickBot="1" x14ac:dyDescent="0.3">
      <c r="A68" s="138" t="str">
        <f>IF(COUNT('Séries-DNF'!$A$11:$A$50)&gt;'Etiquette DNF'!N52,"X","")</f>
        <v>X</v>
      </c>
      <c r="B68" s="291"/>
      <c r="C68" s="933" t="s">
        <v>262</v>
      </c>
      <c r="D68" s="934"/>
      <c r="E68" s="530"/>
      <c r="F68" s="531"/>
      <c r="G68" s="531"/>
      <c r="H68" s="531"/>
      <c r="I68" s="531"/>
      <c r="J68" s="532"/>
      <c r="K68" s="293"/>
      <c r="M68" s="521"/>
      <c r="N68" s="291"/>
      <c r="O68" s="933" t="s">
        <v>262</v>
      </c>
      <c r="P68" s="934"/>
      <c r="Q68" s="530"/>
      <c r="R68" s="531"/>
      <c r="S68" s="531"/>
      <c r="T68" s="531"/>
      <c r="U68" s="531"/>
      <c r="V68" s="532"/>
      <c r="W68" s="293"/>
    </row>
    <row r="69" spans="1:23" ht="15.75" thickBot="1" x14ac:dyDescent="0.3">
      <c r="A69" s="138" t="str">
        <f>IF(COUNT('Séries-DNF'!$A$11:$A$50)&gt;'Etiquette DNF'!N52,"X","")</f>
        <v>X</v>
      </c>
      <c r="B69" s="291"/>
      <c r="C69" s="516"/>
      <c r="D69" s="516"/>
      <c r="E69" s="289"/>
      <c r="F69" s="289"/>
      <c r="G69" s="289"/>
      <c r="H69" s="289"/>
      <c r="I69" s="289"/>
      <c r="J69" s="289"/>
      <c r="K69" s="293"/>
      <c r="M69" s="521"/>
      <c r="N69" s="291"/>
      <c r="O69" s="516"/>
      <c r="P69" s="516"/>
      <c r="Q69" s="289"/>
      <c r="R69" s="289"/>
      <c r="S69" s="289"/>
      <c r="T69" s="289"/>
      <c r="U69" s="289"/>
      <c r="V69" s="289"/>
      <c r="W69" s="293"/>
    </row>
    <row r="70" spans="1:23" ht="15" customHeight="1" x14ac:dyDescent="0.25">
      <c r="A70" s="138" t="str">
        <f>IF(COUNT('Séries-DNF'!$A$11:$A$50)&gt;'Etiquette DNF'!N52,"X","")</f>
        <v>X</v>
      </c>
      <c r="B70" s="291"/>
      <c r="C70" s="976" t="s">
        <v>260</v>
      </c>
      <c r="D70" s="977"/>
      <c r="E70" s="959"/>
      <c r="F70" s="959"/>
      <c r="G70" s="959"/>
      <c r="H70" s="959"/>
      <c r="I70" s="959"/>
      <c r="J70" s="960"/>
      <c r="K70" s="293"/>
      <c r="M70" s="521"/>
      <c r="N70" s="291"/>
      <c r="O70" s="976" t="s">
        <v>260</v>
      </c>
      <c r="P70" s="977"/>
      <c r="Q70" s="959"/>
      <c r="R70" s="959"/>
      <c r="S70" s="959"/>
      <c r="T70" s="959"/>
      <c r="U70" s="959"/>
      <c r="V70" s="960"/>
      <c r="W70" s="293"/>
    </row>
    <row r="71" spans="1:23" x14ac:dyDescent="0.25">
      <c r="A71" s="138" t="str">
        <f>IF(COUNT('Séries-DNF'!$A$11:$A$50)&gt;'Etiquette DNF'!N52,"X","")</f>
        <v>X</v>
      </c>
      <c r="B71" s="291"/>
      <c r="C71" s="971"/>
      <c r="D71" s="972"/>
      <c r="E71" s="949"/>
      <c r="F71" s="949"/>
      <c r="G71" s="949"/>
      <c r="H71" s="949"/>
      <c r="I71" s="949"/>
      <c r="J71" s="950"/>
      <c r="K71" s="293"/>
      <c r="M71" s="521"/>
      <c r="N71" s="291"/>
      <c r="O71" s="971"/>
      <c r="P71" s="972"/>
      <c r="Q71" s="949"/>
      <c r="R71" s="949"/>
      <c r="S71" s="949"/>
      <c r="T71" s="949"/>
      <c r="U71" s="949"/>
      <c r="V71" s="950"/>
      <c r="W71" s="293"/>
    </row>
    <row r="72" spans="1:23" ht="15" customHeight="1" x14ac:dyDescent="0.25">
      <c r="A72" s="138" t="str">
        <f>IF(COUNT('Séries-DNF'!$A$11:$A$50)&gt;'Etiquette DNF'!N52,"X","")</f>
        <v>X</v>
      </c>
      <c r="B72" s="291"/>
      <c r="C72" s="971" t="s">
        <v>261</v>
      </c>
      <c r="D72" s="972"/>
      <c r="E72" s="949"/>
      <c r="F72" s="949"/>
      <c r="G72" s="949"/>
      <c r="H72" s="949"/>
      <c r="I72" s="949"/>
      <c r="J72" s="950"/>
      <c r="K72" s="293"/>
      <c r="M72" s="521"/>
      <c r="N72" s="291"/>
      <c r="O72" s="971" t="s">
        <v>261</v>
      </c>
      <c r="P72" s="972"/>
      <c r="Q72" s="949"/>
      <c r="R72" s="949"/>
      <c r="S72" s="949"/>
      <c r="T72" s="949"/>
      <c r="U72" s="949"/>
      <c r="V72" s="950"/>
      <c r="W72" s="293"/>
    </row>
    <row r="73" spans="1:23" ht="15.75" thickBot="1" x14ac:dyDescent="0.3">
      <c r="A73" s="138" t="str">
        <f>IF(COUNT('Séries-DNF'!$A$11:$A$50)&gt;'Etiquette DNF'!N52,"X","")</f>
        <v>X</v>
      </c>
      <c r="B73" s="291"/>
      <c r="C73" s="973"/>
      <c r="D73" s="974"/>
      <c r="E73" s="954"/>
      <c r="F73" s="954"/>
      <c r="G73" s="954"/>
      <c r="H73" s="954"/>
      <c r="I73" s="954"/>
      <c r="J73" s="955"/>
      <c r="K73" s="293"/>
      <c r="M73" s="521"/>
      <c r="N73" s="291"/>
      <c r="O73" s="973"/>
      <c r="P73" s="974"/>
      <c r="Q73" s="954"/>
      <c r="R73" s="954"/>
      <c r="S73" s="954"/>
      <c r="T73" s="954"/>
      <c r="U73" s="954"/>
      <c r="V73" s="955"/>
      <c r="W73" s="293"/>
    </row>
    <row r="74" spans="1:23" ht="15.75" thickBot="1" x14ac:dyDescent="0.3">
      <c r="A74" s="138" t="str">
        <f>IF(COUNT('Séries-DNF'!$A$11:$A$50)&gt;'Etiquette DNF'!N52,"X","")</f>
        <v>X</v>
      </c>
      <c r="B74" s="291"/>
      <c r="C74" s="292"/>
      <c r="D74" s="292"/>
      <c r="E74" s="292"/>
      <c r="F74" s="292"/>
      <c r="G74" s="292"/>
      <c r="H74" s="292"/>
      <c r="I74" s="292"/>
      <c r="J74" s="292"/>
      <c r="K74" s="293"/>
      <c r="M74" s="521"/>
      <c r="N74" s="291"/>
      <c r="O74" s="292"/>
      <c r="P74" s="292"/>
      <c r="Q74" s="292"/>
      <c r="R74" s="292"/>
      <c r="S74" s="292"/>
      <c r="T74" s="292"/>
      <c r="U74" s="292"/>
      <c r="V74" s="292"/>
      <c r="W74" s="293"/>
    </row>
    <row r="75" spans="1:23" ht="15" customHeight="1" x14ac:dyDescent="0.25">
      <c r="A75" s="138" t="str">
        <f>IF(COUNT('Séries-DNF'!$A$11:$A$50)&gt;'Etiquette DNF'!N52,"X","")</f>
        <v>X</v>
      </c>
      <c r="B75" s="291"/>
      <c r="C75" s="956" t="s">
        <v>132</v>
      </c>
      <c r="D75" s="880" t="s">
        <v>133</v>
      </c>
      <c r="E75" s="871"/>
      <c r="F75" s="871"/>
      <c r="G75" s="871"/>
      <c r="H75" s="871"/>
      <c r="I75" s="959"/>
      <c r="J75" s="960"/>
      <c r="K75" s="293"/>
      <c r="M75" s="521"/>
      <c r="N75" s="291"/>
      <c r="O75" s="956" t="s">
        <v>132</v>
      </c>
      <c r="P75" s="880" t="s">
        <v>133</v>
      </c>
      <c r="Q75" s="871"/>
      <c r="R75" s="871"/>
      <c r="S75" s="871"/>
      <c r="T75" s="871"/>
      <c r="U75" s="959"/>
      <c r="V75" s="960"/>
      <c r="W75" s="293"/>
    </row>
    <row r="76" spans="1:23" x14ac:dyDescent="0.25">
      <c r="A76" s="138" t="str">
        <f>IF(COUNT('Séries-DNF'!$A$11:$A$50)&gt;'Etiquette DNF'!N52,"X","")</f>
        <v>X</v>
      </c>
      <c r="B76" s="291"/>
      <c r="C76" s="957"/>
      <c r="D76" s="859" t="s">
        <v>134</v>
      </c>
      <c r="E76" s="864"/>
      <c r="F76" s="864"/>
      <c r="G76" s="864"/>
      <c r="H76" s="864"/>
      <c r="I76" s="949"/>
      <c r="J76" s="950"/>
      <c r="K76" s="293"/>
      <c r="M76" s="521"/>
      <c r="N76" s="291"/>
      <c r="O76" s="957"/>
      <c r="P76" s="859" t="s">
        <v>134</v>
      </c>
      <c r="Q76" s="864"/>
      <c r="R76" s="864"/>
      <c r="S76" s="864"/>
      <c r="T76" s="864"/>
      <c r="U76" s="949"/>
      <c r="V76" s="950"/>
      <c r="W76" s="293"/>
    </row>
    <row r="77" spans="1:23" x14ac:dyDescent="0.25">
      <c r="A77" s="138" t="str">
        <f>IF(COUNT('Séries-DNF'!$A$11:$A$50)&gt;'Etiquette DNF'!N52,"X","")</f>
        <v>X</v>
      </c>
      <c r="B77" s="291"/>
      <c r="C77" s="957"/>
      <c r="D77" s="859" t="s">
        <v>135</v>
      </c>
      <c r="E77" s="864"/>
      <c r="F77" s="864"/>
      <c r="G77" s="864"/>
      <c r="H77" s="864"/>
      <c r="I77" s="949"/>
      <c r="J77" s="950"/>
      <c r="K77" s="293"/>
      <c r="M77" s="521"/>
      <c r="N77" s="291"/>
      <c r="O77" s="957"/>
      <c r="P77" s="859" t="s">
        <v>135</v>
      </c>
      <c r="Q77" s="864"/>
      <c r="R77" s="864"/>
      <c r="S77" s="864"/>
      <c r="T77" s="864"/>
      <c r="U77" s="949"/>
      <c r="V77" s="950"/>
      <c r="W77" s="293"/>
    </row>
    <row r="78" spans="1:23" x14ac:dyDescent="0.25">
      <c r="A78" s="138" t="str">
        <f>IF(COUNT('Séries-DNF'!$A$11:$A$50)&gt;'Etiquette DNF'!N52,"X","")</f>
        <v>X</v>
      </c>
      <c r="B78" s="291"/>
      <c r="C78" s="957"/>
      <c r="D78" s="859" t="s">
        <v>136</v>
      </c>
      <c r="E78" s="864"/>
      <c r="F78" s="864"/>
      <c r="G78" s="864"/>
      <c r="H78" s="864"/>
      <c r="I78" s="949"/>
      <c r="J78" s="950"/>
      <c r="K78" s="293"/>
      <c r="M78" s="521"/>
      <c r="N78" s="291"/>
      <c r="O78" s="957"/>
      <c r="P78" s="859" t="s">
        <v>136</v>
      </c>
      <c r="Q78" s="864"/>
      <c r="R78" s="864"/>
      <c r="S78" s="864"/>
      <c r="T78" s="864"/>
      <c r="U78" s="949"/>
      <c r="V78" s="950"/>
      <c r="W78" s="293"/>
    </row>
    <row r="79" spans="1:23" x14ac:dyDescent="0.25">
      <c r="A79" s="138" t="str">
        <f>IF(COUNT('Séries-DNF'!$A$11:$A$50)&gt;'Etiquette DNF'!N52,"X","")</f>
        <v>X</v>
      </c>
      <c r="B79" s="291"/>
      <c r="C79" s="957"/>
      <c r="D79" s="859" t="s">
        <v>137</v>
      </c>
      <c r="E79" s="864"/>
      <c r="F79" s="864"/>
      <c r="G79" s="864"/>
      <c r="H79" s="864"/>
      <c r="I79" s="949"/>
      <c r="J79" s="950"/>
      <c r="K79" s="293"/>
      <c r="M79" s="521"/>
      <c r="N79" s="291"/>
      <c r="O79" s="957"/>
      <c r="P79" s="859" t="s">
        <v>137</v>
      </c>
      <c r="Q79" s="864"/>
      <c r="R79" s="864"/>
      <c r="S79" s="864"/>
      <c r="T79" s="864"/>
      <c r="U79" s="949"/>
      <c r="V79" s="950"/>
      <c r="W79" s="293"/>
    </row>
    <row r="80" spans="1:23" ht="15.75" thickBot="1" x14ac:dyDescent="0.3">
      <c r="A80" s="138" t="str">
        <f>IF(COUNT('Séries-DNF'!$A$11:$A$50)&gt;'Etiquette DNF'!N52,"X","")</f>
        <v>X</v>
      </c>
      <c r="B80" s="291"/>
      <c r="C80" s="958"/>
      <c r="D80" s="862" t="s">
        <v>138</v>
      </c>
      <c r="E80" s="975"/>
      <c r="F80" s="975"/>
      <c r="G80" s="975"/>
      <c r="H80" s="975"/>
      <c r="I80" s="954"/>
      <c r="J80" s="955"/>
      <c r="K80" s="293"/>
      <c r="M80" s="521"/>
      <c r="N80" s="291"/>
      <c r="O80" s="958"/>
      <c r="P80" s="862" t="s">
        <v>138</v>
      </c>
      <c r="Q80" s="975"/>
      <c r="R80" s="975"/>
      <c r="S80" s="975"/>
      <c r="T80" s="975"/>
      <c r="U80" s="954"/>
      <c r="V80" s="955"/>
      <c r="W80" s="293"/>
    </row>
    <row r="81" spans="1:23" ht="15" customHeight="1" x14ac:dyDescent="0.25">
      <c r="A81" s="138" t="str">
        <f>IF(COUNT('Séries-DNF'!$A$11:$A$50)&gt;'Etiquette DNF'!N52,"X","")</f>
        <v>X</v>
      </c>
      <c r="B81" s="291"/>
      <c r="C81" s="961" t="s">
        <v>145</v>
      </c>
      <c r="D81" s="963" t="s">
        <v>146</v>
      </c>
      <c r="E81" s="964"/>
      <c r="F81" s="964"/>
      <c r="G81" s="964"/>
      <c r="H81" s="964"/>
      <c r="I81" s="965"/>
      <c r="J81" s="966"/>
      <c r="K81" s="293"/>
      <c r="M81" s="521"/>
      <c r="N81" s="291"/>
      <c r="O81" s="961" t="s">
        <v>145</v>
      </c>
      <c r="P81" s="963" t="s">
        <v>146</v>
      </c>
      <c r="Q81" s="964"/>
      <c r="R81" s="964"/>
      <c r="S81" s="964"/>
      <c r="T81" s="964"/>
      <c r="U81" s="965"/>
      <c r="V81" s="966"/>
      <c r="W81" s="293"/>
    </row>
    <row r="82" spans="1:23" x14ac:dyDescent="0.25">
      <c r="A82" s="138" t="str">
        <f>IF(COUNT('Séries-DNF'!$A$11:$A$50)&gt;'Etiquette DNF'!N52,"X","")</f>
        <v>X</v>
      </c>
      <c r="B82" s="291"/>
      <c r="C82" s="957"/>
      <c r="D82" s="859" t="s">
        <v>147</v>
      </c>
      <c r="E82" s="864"/>
      <c r="F82" s="864"/>
      <c r="G82" s="864"/>
      <c r="H82" s="864"/>
      <c r="I82" s="949"/>
      <c r="J82" s="950"/>
      <c r="K82" s="293"/>
      <c r="M82" s="521"/>
      <c r="N82" s="291"/>
      <c r="O82" s="957"/>
      <c r="P82" s="859" t="s">
        <v>147</v>
      </c>
      <c r="Q82" s="864"/>
      <c r="R82" s="864"/>
      <c r="S82" s="864"/>
      <c r="T82" s="864"/>
      <c r="U82" s="949"/>
      <c r="V82" s="950"/>
      <c r="W82" s="293"/>
    </row>
    <row r="83" spans="1:23" x14ac:dyDescent="0.25">
      <c r="A83" s="138" t="str">
        <f>IF(COUNT('Séries-DNF'!$A$11:$A$50)&gt;'Etiquette DNF'!N52,"X","")</f>
        <v>X</v>
      </c>
      <c r="B83" s="291"/>
      <c r="C83" s="957"/>
      <c r="D83" s="859" t="s">
        <v>148</v>
      </c>
      <c r="E83" s="864"/>
      <c r="F83" s="864"/>
      <c r="G83" s="864"/>
      <c r="H83" s="864"/>
      <c r="I83" s="949"/>
      <c r="J83" s="950"/>
      <c r="K83" s="293"/>
      <c r="M83" s="521"/>
      <c r="N83" s="291"/>
      <c r="O83" s="957"/>
      <c r="P83" s="859" t="s">
        <v>148</v>
      </c>
      <c r="Q83" s="864"/>
      <c r="R83" s="864"/>
      <c r="S83" s="864"/>
      <c r="T83" s="864"/>
      <c r="U83" s="949"/>
      <c r="V83" s="950"/>
      <c r="W83" s="293"/>
    </row>
    <row r="84" spans="1:23" x14ac:dyDescent="0.25">
      <c r="A84" s="138" t="str">
        <f>IF(COUNT('Séries-DNF'!$A$11:$A$50)&gt;'Etiquette DNF'!N52,"X","")</f>
        <v>X</v>
      </c>
      <c r="B84" s="291"/>
      <c r="C84" s="957"/>
      <c r="D84" s="859" t="s">
        <v>149</v>
      </c>
      <c r="E84" s="864"/>
      <c r="F84" s="864"/>
      <c r="G84" s="864"/>
      <c r="H84" s="864"/>
      <c r="I84" s="949"/>
      <c r="J84" s="950"/>
      <c r="K84" s="293"/>
      <c r="M84" s="521"/>
      <c r="N84" s="291"/>
      <c r="O84" s="957"/>
      <c r="P84" s="859" t="s">
        <v>149</v>
      </c>
      <c r="Q84" s="864"/>
      <c r="R84" s="864"/>
      <c r="S84" s="864"/>
      <c r="T84" s="864"/>
      <c r="U84" s="949"/>
      <c r="V84" s="950"/>
      <c r="W84" s="293"/>
    </row>
    <row r="85" spans="1:23" x14ac:dyDescent="0.25">
      <c r="A85" s="138" t="str">
        <f>IF(COUNT('Séries-DNF'!$A$11:$A$50)&gt;'Etiquette DNF'!N52,"X","")</f>
        <v>X</v>
      </c>
      <c r="B85" s="291"/>
      <c r="C85" s="957"/>
      <c r="D85" s="859" t="s">
        <v>150</v>
      </c>
      <c r="E85" s="864"/>
      <c r="F85" s="864"/>
      <c r="G85" s="864"/>
      <c r="H85" s="864"/>
      <c r="I85" s="949"/>
      <c r="J85" s="950"/>
      <c r="K85" s="293"/>
      <c r="M85" s="521"/>
      <c r="N85" s="291"/>
      <c r="O85" s="957"/>
      <c r="P85" s="859" t="s">
        <v>150</v>
      </c>
      <c r="Q85" s="864"/>
      <c r="R85" s="864"/>
      <c r="S85" s="864"/>
      <c r="T85" s="864"/>
      <c r="U85" s="949"/>
      <c r="V85" s="950"/>
      <c r="W85" s="293"/>
    </row>
    <row r="86" spans="1:23" x14ac:dyDescent="0.25">
      <c r="A86" s="138" t="str">
        <f>IF(COUNT('Séries-DNF'!$A$11:$A$50)&gt;'Etiquette DNF'!N52,"X","")</f>
        <v>X</v>
      </c>
      <c r="B86" s="291"/>
      <c r="C86" s="957"/>
      <c r="D86" s="859" t="s">
        <v>151</v>
      </c>
      <c r="E86" s="864"/>
      <c r="F86" s="864"/>
      <c r="G86" s="864"/>
      <c r="H86" s="864"/>
      <c r="I86" s="949"/>
      <c r="J86" s="950"/>
      <c r="K86" s="293"/>
      <c r="M86" s="521"/>
      <c r="N86" s="291"/>
      <c r="O86" s="957"/>
      <c r="P86" s="859" t="s">
        <v>151</v>
      </c>
      <c r="Q86" s="864"/>
      <c r="R86" s="864"/>
      <c r="S86" s="864"/>
      <c r="T86" s="864"/>
      <c r="U86" s="949"/>
      <c r="V86" s="950"/>
      <c r="W86" s="293"/>
    </row>
    <row r="87" spans="1:23" ht="15.75" thickBot="1" x14ac:dyDescent="0.3">
      <c r="A87" s="138" t="str">
        <f>IF(COUNT('Séries-DNF'!$A$11:$A$50)&gt;'Etiquette DNF'!N52,"X","")</f>
        <v>X</v>
      </c>
      <c r="B87" s="291"/>
      <c r="C87" s="962"/>
      <c r="D87" s="967" t="s">
        <v>152</v>
      </c>
      <c r="E87" s="968"/>
      <c r="F87" s="968"/>
      <c r="G87" s="968"/>
      <c r="H87" s="968"/>
      <c r="I87" s="969"/>
      <c r="J87" s="970"/>
      <c r="K87" s="293"/>
      <c r="M87" s="521"/>
      <c r="N87" s="291"/>
      <c r="O87" s="962"/>
      <c r="P87" s="967" t="s">
        <v>152</v>
      </c>
      <c r="Q87" s="968"/>
      <c r="R87" s="968"/>
      <c r="S87" s="968"/>
      <c r="T87" s="968"/>
      <c r="U87" s="969"/>
      <c r="V87" s="970"/>
      <c r="W87" s="293"/>
    </row>
    <row r="88" spans="1:23" ht="21" customHeight="1" x14ac:dyDescent="0.25">
      <c r="A88" s="138" t="str">
        <f>IF(COUNT('Séries-DNF'!$A$11:$A$50)&gt;'Etiquette DNF'!N52,"X","")</f>
        <v>X</v>
      </c>
      <c r="B88" s="291"/>
      <c r="C88" s="956" t="s">
        <v>126</v>
      </c>
      <c r="D88" s="918" t="s">
        <v>263</v>
      </c>
      <c r="E88" s="919"/>
      <c r="F88" s="920"/>
      <c r="G88" s="416" t="s">
        <v>174</v>
      </c>
      <c r="H88" s="416"/>
      <c r="I88" s="959"/>
      <c r="J88" s="960"/>
      <c r="K88" s="293"/>
      <c r="M88" s="521"/>
      <c r="N88" s="291"/>
      <c r="O88" s="956" t="s">
        <v>126</v>
      </c>
      <c r="P88" s="918" t="s">
        <v>263</v>
      </c>
      <c r="Q88" s="919"/>
      <c r="R88" s="920"/>
      <c r="S88" s="416" t="s">
        <v>174</v>
      </c>
      <c r="T88" s="416"/>
      <c r="U88" s="959"/>
      <c r="V88" s="960"/>
      <c r="W88" s="293"/>
    </row>
    <row r="89" spans="1:23" ht="21" customHeight="1" x14ac:dyDescent="0.25">
      <c r="A89" s="138" t="str">
        <f>IF(COUNT('Séries-DNF'!$A$11:$A$50)&gt;'Etiquette DNF'!N52,"X","")</f>
        <v>X</v>
      </c>
      <c r="B89" s="291"/>
      <c r="C89" s="957"/>
      <c r="D89" s="913" t="s">
        <v>128</v>
      </c>
      <c r="E89" s="914"/>
      <c r="F89" s="915"/>
      <c r="G89" s="110" t="s">
        <v>266</v>
      </c>
      <c r="H89" s="110"/>
      <c r="I89" s="949"/>
      <c r="J89" s="950"/>
      <c r="K89" s="293"/>
      <c r="M89" s="521"/>
      <c r="N89" s="291"/>
      <c r="O89" s="957"/>
      <c r="P89" s="913" t="s">
        <v>128</v>
      </c>
      <c r="Q89" s="914"/>
      <c r="R89" s="915"/>
      <c r="S89" s="110" t="s">
        <v>266</v>
      </c>
      <c r="T89" s="110"/>
      <c r="U89" s="949"/>
      <c r="V89" s="950"/>
      <c r="W89" s="293"/>
    </row>
    <row r="90" spans="1:23" ht="21" customHeight="1" x14ac:dyDescent="0.25">
      <c r="A90" s="138" t="str">
        <f>IF(COUNT('Séries-DNF'!$A$11:$A$50)&gt;'Etiquette DNF'!N52,"X","")</f>
        <v>X</v>
      </c>
      <c r="B90" s="291"/>
      <c r="C90" s="957"/>
      <c r="D90" s="913" t="s">
        <v>264</v>
      </c>
      <c r="E90" s="914"/>
      <c r="F90" s="915"/>
      <c r="G90" s="110" t="s">
        <v>265</v>
      </c>
      <c r="H90" s="110"/>
      <c r="I90" s="949"/>
      <c r="J90" s="950"/>
      <c r="K90" s="293"/>
      <c r="M90" s="521"/>
      <c r="N90" s="291"/>
      <c r="O90" s="957"/>
      <c r="P90" s="913" t="s">
        <v>264</v>
      </c>
      <c r="Q90" s="914"/>
      <c r="R90" s="915"/>
      <c r="S90" s="110" t="s">
        <v>265</v>
      </c>
      <c r="T90" s="110"/>
      <c r="U90" s="949"/>
      <c r="V90" s="950"/>
      <c r="W90" s="293"/>
    </row>
    <row r="91" spans="1:23" ht="21" customHeight="1" x14ac:dyDescent="0.25">
      <c r="A91" s="138" t="str">
        <f>IF(COUNT('Séries-DNF'!$A$11:$A$50)&gt;'Etiquette DNF'!N52,"X","")</f>
        <v>X</v>
      </c>
      <c r="B91" s="291"/>
      <c r="C91" s="957"/>
      <c r="D91" s="533" t="s">
        <v>267</v>
      </c>
      <c r="E91" s="518"/>
      <c r="F91" s="518"/>
      <c r="G91" s="110" t="s">
        <v>164</v>
      </c>
      <c r="H91" s="110"/>
      <c r="I91" s="949"/>
      <c r="J91" s="950"/>
      <c r="K91" s="293"/>
      <c r="M91" s="521"/>
      <c r="N91" s="291"/>
      <c r="O91" s="957"/>
      <c r="P91" s="533" t="s">
        <v>267</v>
      </c>
      <c r="Q91" s="518"/>
      <c r="R91" s="518"/>
      <c r="S91" s="110" t="s">
        <v>164</v>
      </c>
      <c r="T91" s="110"/>
      <c r="U91" s="949"/>
      <c r="V91" s="950"/>
      <c r="W91" s="293"/>
    </row>
    <row r="92" spans="1:23" ht="21" customHeight="1" thickBot="1" x14ac:dyDescent="0.3">
      <c r="A92" s="138" t="str">
        <f>IF(COUNT('Séries-DNF'!$A$11:$A$50)&gt;'Etiquette DNF'!N52,"X","")</f>
        <v>X</v>
      </c>
      <c r="B92" s="291"/>
      <c r="C92" s="958"/>
      <c r="D92" s="534" t="s">
        <v>268</v>
      </c>
      <c r="E92" s="519"/>
      <c r="F92" s="519"/>
      <c r="G92" s="3" t="s">
        <v>164</v>
      </c>
      <c r="H92" s="3"/>
      <c r="I92" s="954"/>
      <c r="J92" s="955"/>
      <c r="K92" s="293"/>
      <c r="M92" s="521"/>
      <c r="N92" s="291"/>
      <c r="O92" s="958"/>
      <c r="P92" s="534" t="s">
        <v>268</v>
      </c>
      <c r="Q92" s="519"/>
      <c r="R92" s="519"/>
      <c r="S92" s="3" t="s">
        <v>164</v>
      </c>
      <c r="T92" s="3"/>
      <c r="U92" s="954"/>
      <c r="V92" s="955"/>
      <c r="W92" s="293"/>
    </row>
    <row r="93" spans="1:23" ht="15.75" thickBot="1" x14ac:dyDescent="0.3">
      <c r="A93" s="138" t="str">
        <f>IF(COUNT('Séries-DNF'!$A$11:$A$50)&gt;'Etiquette DNF'!N52,"X","")</f>
        <v>X</v>
      </c>
      <c r="B93" s="291"/>
      <c r="C93" s="292"/>
      <c r="D93" s="292"/>
      <c r="E93" s="292"/>
      <c r="F93" s="292"/>
      <c r="G93" s="292"/>
      <c r="H93" s="292"/>
      <c r="I93" s="292"/>
      <c r="J93" s="292"/>
      <c r="K93" s="293"/>
      <c r="M93" s="521"/>
      <c r="N93" s="291"/>
      <c r="O93" s="292"/>
      <c r="P93" s="292"/>
      <c r="Q93" s="292"/>
      <c r="R93" s="292"/>
      <c r="S93" s="292"/>
      <c r="T93" s="292"/>
      <c r="U93" s="292"/>
      <c r="V93" s="292"/>
      <c r="W93" s="293"/>
    </row>
    <row r="94" spans="1:23" ht="15" customHeight="1" x14ac:dyDescent="0.3">
      <c r="A94" s="138" t="str">
        <f>IF(COUNT('Séries-DNF'!$A$11:$A$50)&gt;'Etiquette DNF'!N52,"X","")</f>
        <v>X</v>
      </c>
      <c r="B94" s="291"/>
      <c r="C94" s="901" t="s">
        <v>269</v>
      </c>
      <c r="D94" s="902"/>
      <c r="E94" s="902"/>
      <c r="F94" s="902"/>
      <c r="G94" s="902"/>
      <c r="H94" s="902"/>
      <c r="I94" s="902"/>
      <c r="J94" s="903"/>
      <c r="K94" s="293"/>
      <c r="M94" s="521"/>
      <c r="N94" s="291"/>
      <c r="O94" s="901" t="s">
        <v>269</v>
      </c>
      <c r="P94" s="902"/>
      <c r="Q94" s="902"/>
      <c r="R94" s="902"/>
      <c r="S94" s="902"/>
      <c r="T94" s="902"/>
      <c r="U94" s="902"/>
      <c r="V94" s="903"/>
      <c r="W94" s="293"/>
    </row>
    <row r="95" spans="1:23" x14ac:dyDescent="0.25">
      <c r="A95" s="138" t="str">
        <f>IF(COUNT('Séries-DNF'!$A$11:$A$50)&gt;'Etiquette DNF'!N52,"X","")</f>
        <v>X</v>
      </c>
      <c r="B95" s="291"/>
      <c r="C95" s="904"/>
      <c r="D95" s="905"/>
      <c r="E95" s="905"/>
      <c r="F95" s="905"/>
      <c r="G95" s="905"/>
      <c r="H95" s="905"/>
      <c r="I95" s="905"/>
      <c r="J95" s="906"/>
      <c r="K95" s="293"/>
      <c r="M95" s="521"/>
      <c r="N95" s="291"/>
      <c r="O95" s="904"/>
      <c r="P95" s="905"/>
      <c r="Q95" s="905"/>
      <c r="R95" s="905"/>
      <c r="S95" s="905"/>
      <c r="T95" s="905"/>
      <c r="U95" s="905"/>
      <c r="V95" s="906"/>
      <c r="W95" s="293"/>
    </row>
    <row r="96" spans="1:23" x14ac:dyDescent="0.25">
      <c r="A96" s="138" t="str">
        <f>IF(COUNT('Séries-DNF'!$A$11:$A$50)&gt;'Etiquette DNF'!N52,"X","")</f>
        <v>X</v>
      </c>
      <c r="B96" s="291"/>
      <c r="C96" s="907"/>
      <c r="D96" s="908"/>
      <c r="E96" s="908"/>
      <c r="F96" s="908"/>
      <c r="G96" s="908"/>
      <c r="H96" s="908"/>
      <c r="I96" s="908"/>
      <c r="J96" s="909"/>
      <c r="K96" s="293"/>
      <c r="M96" s="521"/>
      <c r="N96" s="291"/>
      <c r="O96" s="907"/>
      <c r="P96" s="908"/>
      <c r="Q96" s="908"/>
      <c r="R96" s="908"/>
      <c r="S96" s="908"/>
      <c r="T96" s="908"/>
      <c r="U96" s="908"/>
      <c r="V96" s="909"/>
      <c r="W96" s="293"/>
    </row>
    <row r="97" spans="1:23" ht="15" customHeight="1" x14ac:dyDescent="0.25">
      <c r="A97" s="138" t="str">
        <f>IF(COUNT('Séries-DNF'!$A$11:$A$50)&gt;'Etiquette DNF'!N52,"X","")</f>
        <v>X</v>
      </c>
      <c r="B97" s="291"/>
      <c r="C97" s="907"/>
      <c r="D97" s="908"/>
      <c r="E97" s="908"/>
      <c r="F97" s="908"/>
      <c r="G97" s="908"/>
      <c r="H97" s="908"/>
      <c r="I97" s="908"/>
      <c r="J97" s="909"/>
      <c r="K97" s="293"/>
      <c r="M97" s="521"/>
      <c r="N97" s="291"/>
      <c r="O97" s="907"/>
      <c r="P97" s="908"/>
      <c r="Q97" s="908"/>
      <c r="R97" s="908"/>
      <c r="S97" s="908"/>
      <c r="T97" s="908"/>
      <c r="U97" s="908"/>
      <c r="V97" s="909"/>
      <c r="W97" s="293"/>
    </row>
    <row r="98" spans="1:23" ht="15.75" thickBot="1" x14ac:dyDescent="0.3">
      <c r="A98" s="138" t="str">
        <f>IF(COUNT('Séries-DNF'!$A$11:$A$50)&gt;'Etiquette DNF'!N52,"X","")</f>
        <v>X</v>
      </c>
      <c r="B98" s="291"/>
      <c r="C98" s="910"/>
      <c r="D98" s="911"/>
      <c r="E98" s="911"/>
      <c r="F98" s="911"/>
      <c r="G98" s="911"/>
      <c r="H98" s="911"/>
      <c r="I98" s="911"/>
      <c r="J98" s="912"/>
      <c r="K98" s="293"/>
      <c r="M98" s="521"/>
      <c r="N98" s="291"/>
      <c r="O98" s="910"/>
      <c r="P98" s="911"/>
      <c r="Q98" s="911"/>
      <c r="R98" s="911"/>
      <c r="S98" s="911"/>
      <c r="T98" s="911"/>
      <c r="U98" s="911"/>
      <c r="V98" s="912"/>
      <c r="W98" s="293"/>
    </row>
    <row r="99" spans="1:23" ht="15.75" thickBot="1" x14ac:dyDescent="0.3">
      <c r="A99" s="138" t="str">
        <f>IF(COUNT('Séries-DNF'!$A$11:$A$50)&gt;'Etiquette DNF'!N52,"X","")</f>
        <v>X</v>
      </c>
      <c r="B99" s="294"/>
      <c r="C99" s="295"/>
      <c r="D99" s="295"/>
      <c r="E99" s="295"/>
      <c r="F99" s="295"/>
      <c r="G99" s="295"/>
      <c r="H99" s="295"/>
      <c r="I99" s="295"/>
      <c r="J99" s="295"/>
      <c r="K99" s="296"/>
      <c r="M99" s="521"/>
      <c r="N99" s="294"/>
      <c r="O99" s="295"/>
      <c r="P99" s="295"/>
      <c r="Q99" s="295"/>
      <c r="R99" s="295"/>
      <c r="S99" s="295"/>
      <c r="T99" s="295"/>
      <c r="U99" s="295"/>
      <c r="V99" s="295"/>
      <c r="W99" s="296"/>
    </row>
    <row r="100" spans="1:23" ht="15" customHeight="1" x14ac:dyDescent="0.25">
      <c r="A100" s="138" t="str">
        <f>IF(COUNT('Séries-DNF'!$A$11:$A$50)&gt;'Etiquette DNF'!N52,"X","")</f>
        <v>X</v>
      </c>
      <c r="B100" s="535"/>
      <c r="C100" s="535"/>
      <c r="D100" s="535"/>
      <c r="E100" s="535"/>
      <c r="F100" s="535"/>
      <c r="G100" s="535"/>
      <c r="H100" s="535"/>
      <c r="I100" s="535"/>
      <c r="J100" s="535"/>
      <c r="K100" s="535"/>
      <c r="L100" s="522"/>
      <c r="M100" s="523"/>
      <c r="N100" s="535"/>
      <c r="O100" s="535"/>
      <c r="P100" s="535"/>
      <c r="Q100" s="535"/>
      <c r="R100" s="535"/>
      <c r="S100" s="535"/>
      <c r="T100" s="535"/>
      <c r="U100" s="535"/>
      <c r="V100" s="535"/>
      <c r="W100" s="535"/>
    </row>
    <row r="101" spans="1:23" ht="15" customHeight="1" thickBot="1" x14ac:dyDescent="0.3">
      <c r="A101" s="138" t="str">
        <f>IF(COUNT('Séries-DNF'!$A$11:$A$50)&gt;'Etiquette DNF'!N152,"X","")</f>
        <v>X</v>
      </c>
      <c r="M101" s="521"/>
    </row>
    <row r="102" spans="1:23" x14ac:dyDescent="0.25">
      <c r="A102" s="138" t="str">
        <f>IF(COUNT('Séries-DNF'!$A$11:$A$50)&gt;'Etiquette DNF'!N152,"X","")</f>
        <v>X</v>
      </c>
      <c r="B102" s="137">
        <f>N52+1</f>
        <v>4</v>
      </c>
      <c r="C102" s="289"/>
      <c r="D102" s="289"/>
      <c r="E102" s="289"/>
      <c r="F102" s="289"/>
      <c r="G102" s="289"/>
      <c r="H102" s="289"/>
      <c r="I102" s="289"/>
      <c r="J102" s="289"/>
      <c r="K102" s="290"/>
      <c r="M102" s="521"/>
      <c r="N102" s="137">
        <f>B102+1</f>
        <v>5</v>
      </c>
      <c r="O102" s="289"/>
      <c r="P102" s="289"/>
      <c r="Q102" s="289"/>
      <c r="R102" s="289"/>
      <c r="S102" s="289"/>
      <c r="T102" s="289"/>
      <c r="U102" s="289"/>
      <c r="V102" s="289"/>
      <c r="W102" s="290"/>
    </row>
    <row r="103" spans="1:23" ht="23.25" x14ac:dyDescent="0.35">
      <c r="A103" s="138" t="str">
        <f>IF(COUNT('Séries-DNF'!$A$11:$A$50)&gt;'Etiquette DNF'!N152,"X","")</f>
        <v>X</v>
      </c>
      <c r="B103" s="291"/>
      <c r="C103" s="931" t="s">
        <v>246</v>
      </c>
      <c r="D103" s="931"/>
      <c r="E103" s="953" t="str">
        <f ca="1">OFFSET('Séries-DNF'!$A$11,B102,13)</f>
        <v>DNF</v>
      </c>
      <c r="F103" s="953"/>
      <c r="G103" s="953"/>
      <c r="H103" s="953"/>
      <c r="I103" s="953"/>
      <c r="J103" s="953"/>
      <c r="K103" s="293"/>
      <c r="M103" s="521"/>
      <c r="N103" s="291"/>
      <c r="O103" s="931" t="s">
        <v>246</v>
      </c>
      <c r="P103" s="931"/>
      <c r="Q103" s="953" t="str">
        <f ca="1">OFFSET('Séries-DNF'!$A$11,N102,13)</f>
        <v>DNF</v>
      </c>
      <c r="R103" s="953"/>
      <c r="S103" s="953"/>
      <c r="T103" s="953"/>
      <c r="U103" s="953"/>
      <c r="V103" s="953"/>
      <c r="W103" s="293"/>
    </row>
    <row r="104" spans="1:23" x14ac:dyDescent="0.25">
      <c r="A104" s="138" t="str">
        <f>IF(COUNT('Séries-DNF'!$A$11:$A$50)&gt;'Etiquette DNF'!N152,"X","")</f>
        <v>X</v>
      </c>
      <c r="B104" s="291"/>
      <c r="C104" s="945"/>
      <c r="D104" s="945"/>
      <c r="E104" s="945"/>
      <c r="F104" s="945"/>
      <c r="G104" s="945"/>
      <c r="H104" s="945"/>
      <c r="I104" s="945"/>
      <c r="J104" s="945"/>
      <c r="K104" s="293"/>
      <c r="M104" s="521"/>
      <c r="N104" s="291"/>
      <c r="O104" s="945"/>
      <c r="P104" s="945"/>
      <c r="Q104" s="945"/>
      <c r="R104" s="945"/>
      <c r="S104" s="945"/>
      <c r="T104" s="945"/>
      <c r="U104" s="945"/>
      <c r="V104" s="945"/>
      <c r="W104" s="293"/>
    </row>
    <row r="105" spans="1:23" ht="21" x14ac:dyDescent="0.35">
      <c r="A105" s="138" t="str">
        <f>IF(COUNT('Séries-DNF'!$A$11:$A$50)&gt;'Etiquette DNF'!N152,"X","")</f>
        <v>X</v>
      </c>
      <c r="B105" s="291"/>
      <c r="C105" s="931" t="s">
        <v>39</v>
      </c>
      <c r="D105" s="931"/>
      <c r="E105" s="932">
        <f ca="1">OFFSET('Séries-DNF'!$A$11,B102,0)</f>
        <v>3</v>
      </c>
      <c r="F105" s="932"/>
      <c r="G105" s="948" t="s">
        <v>67</v>
      </c>
      <c r="H105" s="948"/>
      <c r="I105" s="932">
        <f ca="1">OFFSET('Séries-DNF'!$A$11,B102,6)</f>
        <v>1</v>
      </c>
      <c r="J105" s="932"/>
      <c r="K105" s="293"/>
      <c r="M105" s="521"/>
      <c r="N105" s="291"/>
      <c r="O105" s="931" t="s">
        <v>39</v>
      </c>
      <c r="P105" s="931"/>
      <c r="Q105" s="932">
        <f ca="1">OFFSET('Séries-DNF'!$A$11,N102,0)</f>
        <v>3</v>
      </c>
      <c r="R105" s="932"/>
      <c r="S105" s="948" t="s">
        <v>67</v>
      </c>
      <c r="T105" s="948"/>
      <c r="U105" s="932">
        <f ca="1">OFFSET('Séries-DNF'!$A$11,N102,6)</f>
        <v>2</v>
      </c>
      <c r="V105" s="932"/>
      <c r="W105" s="293"/>
    </row>
    <row r="106" spans="1:23" ht="23.25" x14ac:dyDescent="0.35">
      <c r="A106" s="138" t="str">
        <f>IF(COUNT('Séries-DNF'!$A$11:$A$50)&gt;'Etiquette DNF'!N152,"X","")</f>
        <v>X</v>
      </c>
      <c r="B106" s="291"/>
      <c r="C106" s="931" t="s">
        <v>1</v>
      </c>
      <c r="D106" s="931"/>
      <c r="E106" s="981" t="str">
        <f ca="1">OFFSET('Séries-DNF'!$A$11,B102,9)</f>
        <v>SOULA</v>
      </c>
      <c r="F106" s="981"/>
      <c r="G106" s="948" t="s">
        <v>2</v>
      </c>
      <c r="H106" s="948"/>
      <c r="I106" s="982" t="str">
        <f ca="1">OFFSET('Séries-DNF'!$A$11,B102,10)</f>
        <v>jean-david</v>
      </c>
      <c r="J106" s="982"/>
      <c r="K106" s="293"/>
      <c r="M106" s="521"/>
      <c r="N106" s="291"/>
      <c r="O106" s="931" t="s">
        <v>1</v>
      </c>
      <c r="P106" s="931"/>
      <c r="Q106" s="981" t="str">
        <f ca="1">OFFSET('Séries-DNF'!$A$11,N102,9)</f>
        <v>RIGAUD</v>
      </c>
      <c r="R106" s="981"/>
      <c r="S106" s="948" t="s">
        <v>2</v>
      </c>
      <c r="T106" s="948"/>
      <c r="U106" s="982" t="str">
        <f ca="1">OFFSET('Séries-DNF'!$A$11,N102,10)</f>
        <v>Estelle</v>
      </c>
      <c r="V106" s="982"/>
      <c r="W106" s="293"/>
    </row>
    <row r="107" spans="1:23" ht="21" customHeight="1" x14ac:dyDescent="0.3">
      <c r="A107" s="138" t="str">
        <f>IF(COUNT('Séries-DNF'!$A$11:$A$50)&gt;'Etiquette DNF'!N152,"X","")</f>
        <v>X</v>
      </c>
      <c r="B107" s="291"/>
      <c r="C107" s="520" t="s">
        <v>258</v>
      </c>
      <c r="D107" s="520"/>
      <c r="E107" s="979" t="str">
        <f ca="1">OFFSET('Séries-DNF'!$A$11,B102,11)</f>
        <v>Homme</v>
      </c>
      <c r="F107" s="979"/>
      <c r="G107" s="866" t="s">
        <v>270</v>
      </c>
      <c r="H107" s="866"/>
      <c r="I107" s="979" t="str">
        <f ca="1">OFFSET('Séries-DNF'!$A$11,B102,8)</f>
        <v>N°1 Capitaine</v>
      </c>
      <c r="J107" s="979"/>
      <c r="K107" s="293"/>
      <c r="M107" s="521"/>
      <c r="N107" s="291"/>
      <c r="O107" s="520" t="s">
        <v>258</v>
      </c>
      <c r="P107" s="520"/>
      <c r="Q107" s="979" t="str">
        <f ca="1">OFFSET('Séries-DNF'!$A$11,N102,11)</f>
        <v>Femme</v>
      </c>
      <c r="R107" s="979"/>
      <c r="S107" s="866" t="s">
        <v>270</v>
      </c>
      <c r="T107" s="866"/>
      <c r="U107" s="979" t="str">
        <f ca="1">OFFSET('Séries-DNF'!$A$11,N102,8)</f>
        <v xml:space="preserve">N°3 </v>
      </c>
      <c r="V107" s="979"/>
      <c r="W107" s="293"/>
    </row>
    <row r="108" spans="1:23" ht="18.75" x14ac:dyDescent="0.3">
      <c r="A108" s="138" t="str">
        <f>IF(COUNT('Séries-DNF'!$A$11:$A$50)&gt;'Etiquette DNF'!N152,"X","")</f>
        <v>X</v>
      </c>
      <c r="B108" s="291"/>
      <c r="C108" s="952" t="s">
        <v>68</v>
      </c>
      <c r="D108" s="952"/>
      <c r="E108" s="866" t="s">
        <v>69</v>
      </c>
      <c r="F108" s="866"/>
      <c r="G108" s="951">
        <f ca="1">OFFSET('Séries-DNF'!$A$11,B102,2)</f>
        <v>0.57986111111111094</v>
      </c>
      <c r="H108" s="951"/>
      <c r="I108" s="951"/>
      <c r="J108" s="951"/>
      <c r="K108" s="293"/>
      <c r="M108" s="521"/>
      <c r="N108" s="291"/>
      <c r="O108" s="952" t="s">
        <v>68</v>
      </c>
      <c r="P108" s="952"/>
      <c r="Q108" s="866" t="s">
        <v>69</v>
      </c>
      <c r="R108" s="866"/>
      <c r="S108" s="951">
        <f ca="1">OFFSET('Séries-DNF'!$A$11,N102,2)</f>
        <v>0.57986111111111094</v>
      </c>
      <c r="T108" s="951"/>
      <c r="U108" s="951"/>
      <c r="V108" s="951"/>
      <c r="W108" s="293"/>
    </row>
    <row r="109" spans="1:23" ht="18.75" x14ac:dyDescent="0.3">
      <c r="A109" s="138" t="str">
        <f>IF(COUNT('Séries-DNF'!$A$11:$A$50)&gt;'Etiquette DNF'!N152,"X","")</f>
        <v>X</v>
      </c>
      <c r="B109" s="291"/>
      <c r="C109" s="952"/>
      <c r="D109" s="952"/>
      <c r="E109" s="866" t="s">
        <v>70</v>
      </c>
      <c r="F109" s="866"/>
      <c r="G109" s="951">
        <f ca="1">OFFSET('Séries-DNF'!$A$11,B102,3)</f>
        <v>0.60069444444444431</v>
      </c>
      <c r="H109" s="951"/>
      <c r="I109" s="951"/>
      <c r="J109" s="951"/>
      <c r="K109" s="293"/>
      <c r="M109" s="521"/>
      <c r="N109" s="291"/>
      <c r="O109" s="952"/>
      <c r="P109" s="952"/>
      <c r="Q109" s="866" t="s">
        <v>70</v>
      </c>
      <c r="R109" s="866"/>
      <c r="S109" s="951">
        <f ca="1">OFFSET('Séries-DNF'!$A$11,N102,3)</f>
        <v>0.60069444444444431</v>
      </c>
      <c r="T109" s="951"/>
      <c r="U109" s="951"/>
      <c r="V109" s="951"/>
      <c r="W109" s="293"/>
    </row>
    <row r="110" spans="1:23" ht="18.75" x14ac:dyDescent="0.3">
      <c r="A110" s="138" t="str">
        <f>IF(COUNT('Séries-DNF'!$A$11:$A$50)&gt;'Etiquette DNF'!N152,"X","")</f>
        <v>X</v>
      </c>
      <c r="B110" s="291"/>
      <c r="C110" s="952"/>
      <c r="D110" s="952"/>
      <c r="E110" s="866" t="s">
        <v>257</v>
      </c>
      <c r="F110" s="866"/>
      <c r="G110" s="951">
        <f ca="1">OFFSET('Séries-DNF'!$A$11,B102,4)</f>
        <v>0.60138888888888875</v>
      </c>
      <c r="H110" s="951"/>
      <c r="I110" s="951"/>
      <c r="J110" s="951"/>
      <c r="K110" s="293"/>
      <c r="M110" s="521"/>
      <c r="N110" s="291"/>
      <c r="O110" s="952"/>
      <c r="P110" s="952"/>
      <c r="Q110" s="866" t="s">
        <v>257</v>
      </c>
      <c r="R110" s="866"/>
      <c r="S110" s="951">
        <f ca="1">OFFSET('Séries-DNF'!$A$11,N102,4)</f>
        <v>0.60138888888888875</v>
      </c>
      <c r="T110" s="951"/>
      <c r="U110" s="951"/>
      <c r="V110" s="951"/>
      <c r="W110" s="293"/>
    </row>
    <row r="111" spans="1:23" ht="21" x14ac:dyDescent="0.35">
      <c r="A111" s="138" t="str">
        <f>IF(COUNT('Séries-DNF'!$A$11:$A$50)&gt;'Etiquette DNF'!N152,"X","")</f>
        <v>X</v>
      </c>
      <c r="B111" s="291"/>
      <c r="C111" s="952"/>
      <c r="D111" s="952"/>
      <c r="E111" s="866" t="s">
        <v>71</v>
      </c>
      <c r="F111" s="866"/>
      <c r="G111" s="947">
        <f ca="1">OFFSET('Séries-DNF'!$A$11,B102,5)</f>
        <v>0.60277777777777763</v>
      </c>
      <c r="H111" s="947"/>
      <c r="I111" s="947"/>
      <c r="J111" s="947"/>
      <c r="K111" s="293"/>
      <c r="M111" s="521"/>
      <c r="N111" s="291"/>
      <c r="O111" s="952"/>
      <c r="P111" s="952"/>
      <c r="Q111" s="866" t="s">
        <v>71</v>
      </c>
      <c r="R111" s="866"/>
      <c r="S111" s="947">
        <f ca="1">OFFSET('Séries-DNF'!$A$11,N102,5)</f>
        <v>0.60277777777777763</v>
      </c>
      <c r="T111" s="947"/>
      <c r="U111" s="947"/>
      <c r="V111" s="947"/>
      <c r="W111" s="293"/>
    </row>
    <row r="112" spans="1:23" ht="15" customHeight="1" x14ac:dyDescent="0.35">
      <c r="A112" s="138" t="str">
        <f>IF(COUNT('Séries-DNF'!$A$11:$A$50)&gt;'Etiquette DNF'!N152,"X","")</f>
        <v>X</v>
      </c>
      <c r="B112" s="291"/>
      <c r="C112" s="931" t="s">
        <v>248</v>
      </c>
      <c r="D112" s="931"/>
      <c r="E112" s="948" t="str">
        <f ca="1">IF(E103="","",IF(OR(E103="DWF",E103="DNF"),"Distance","Temps"))</f>
        <v>Distance</v>
      </c>
      <c r="F112" s="948"/>
      <c r="G112" s="525">
        <f ca="1">OFFSET('Séries-DNF'!$A$11,B102,18)</f>
        <v>75</v>
      </c>
      <c r="H112" s="524" t="str">
        <f ca="1">OFFSET('Séries-DNF'!$A$11,B102,19)</f>
        <v>m</v>
      </c>
      <c r="I112" s="526" t="str">
        <f ca="1">OFFSET('Séries-DNF'!$A$11,B102,20)</f>
        <v/>
      </c>
      <c r="J112" s="524" t="str">
        <f ca="1">OFFSET('Séries-DNF'!$A$11,B102,21)</f>
        <v/>
      </c>
      <c r="K112" s="293"/>
      <c r="M112" s="521"/>
      <c r="N112" s="291"/>
      <c r="O112" s="931" t="s">
        <v>248</v>
      </c>
      <c r="P112" s="931"/>
      <c r="Q112" s="948" t="str">
        <f ca="1">IF(Q103="","",IF(OR(Q103="DWF",Q103="DNF"),"Distance","Temps"))</f>
        <v>Distance</v>
      </c>
      <c r="R112" s="948"/>
      <c r="S112" s="525">
        <f ca="1">OFFSET('Séries-DNF'!$A$11,N102,18)</f>
        <v>75</v>
      </c>
      <c r="T112" s="524" t="str">
        <f ca="1">OFFSET('Séries-DNF'!$A$11,N102,19)</f>
        <v>m</v>
      </c>
      <c r="U112" s="526" t="str">
        <f ca="1">OFFSET('Séries-DNF'!$A$11,N102,20)</f>
        <v/>
      </c>
      <c r="V112" s="524" t="str">
        <f ca="1">OFFSET('Séries-DNF'!$A$11,N102,21)</f>
        <v/>
      </c>
      <c r="W112" s="293"/>
    </row>
    <row r="113" spans="1:23" ht="15" customHeight="1" x14ac:dyDescent="0.3">
      <c r="A113" s="138" t="str">
        <f>IF(COUNT('Séries-DNF'!$A$11:$A$50)&gt;'Etiquette DNF'!N152,"X","")</f>
        <v>X</v>
      </c>
      <c r="B113" s="291"/>
      <c r="C113" s="931"/>
      <c r="D113" s="931"/>
      <c r="E113" s="933" t="s">
        <v>273</v>
      </c>
      <c r="F113" s="514" t="s">
        <v>271</v>
      </c>
      <c r="G113" s="528" t="str">
        <f ca="1">OFFSET('Séries-DNF'!$A$11,B102,14)</f>
        <v>50</v>
      </c>
      <c r="H113" s="529" t="str">
        <f ca="1">OFFSET('Séries-DNF'!$A$11,B102,15)</f>
        <v>m</v>
      </c>
      <c r="I113" s="528" t="str">
        <f ca="1">OFFSET('Séries-DNF'!$A$11,B102,16)</f>
        <v/>
      </c>
      <c r="J113" s="529" t="str">
        <f ca="1">OFFSET('Séries-DNF'!$A$11,B102,17)</f>
        <v/>
      </c>
      <c r="K113" s="293"/>
      <c r="M113" s="521"/>
      <c r="N113" s="291"/>
      <c r="O113" s="931"/>
      <c r="P113" s="931"/>
      <c r="Q113" s="933" t="s">
        <v>273</v>
      </c>
      <c r="R113" s="514" t="s">
        <v>271</v>
      </c>
      <c r="S113" s="528" t="str">
        <f ca="1">OFFSET('Séries-DNF'!$A$11,N102,14)</f>
        <v>50</v>
      </c>
      <c r="T113" s="529" t="str">
        <f ca="1">OFFSET('Séries-DNF'!$A$11,N102,15)</f>
        <v>m</v>
      </c>
      <c r="U113" s="528" t="str">
        <f ca="1">OFFSET('Séries-DNF'!$A$11,N102,16)</f>
        <v/>
      </c>
      <c r="V113" s="529" t="str">
        <f ca="1">OFFSET('Séries-DNF'!$A$11,N102,17)</f>
        <v/>
      </c>
      <c r="W113" s="293"/>
    </row>
    <row r="114" spans="1:23" ht="15" customHeight="1" x14ac:dyDescent="0.3">
      <c r="A114" s="138" t="str">
        <f>IF(COUNT('Séries-DNF'!$A$11:$A$50)&gt;'Etiquette DNF'!N152,"X","")</f>
        <v>X</v>
      </c>
      <c r="B114" s="291"/>
      <c r="C114" s="931"/>
      <c r="D114" s="931"/>
      <c r="E114" s="933"/>
      <c r="F114" s="514" t="s">
        <v>272</v>
      </c>
      <c r="G114" s="528" t="str">
        <f ca="1">OFFSET('Séries-DNF'!$A$11,B102,22)</f>
        <v>100</v>
      </c>
      <c r="H114" s="529" t="str">
        <f ca="1">OFFSET('Séries-DNF'!$A$11,B102,23)</f>
        <v>m</v>
      </c>
      <c r="I114" s="528" t="str">
        <f ca="1">OFFSET('Séries-DNF'!$A$11,B102,24)</f>
        <v/>
      </c>
      <c r="J114" s="529" t="str">
        <f ca="1">OFFSET('Séries-DNF'!$A$11,B102,25)</f>
        <v/>
      </c>
      <c r="K114" s="293"/>
      <c r="M114" s="521"/>
      <c r="N114" s="291"/>
      <c r="O114" s="931"/>
      <c r="P114" s="931"/>
      <c r="Q114" s="933"/>
      <c r="R114" s="514" t="s">
        <v>272</v>
      </c>
      <c r="S114" s="528" t="str">
        <f ca="1">OFFSET('Séries-DNF'!$A$11,N102,22)</f>
        <v>100</v>
      </c>
      <c r="T114" s="529" t="str">
        <f ca="1">OFFSET('Séries-DNF'!$A$11,N102,23)</f>
        <v>m</v>
      </c>
      <c r="U114" s="528" t="str">
        <f ca="1">OFFSET('Séries-DNF'!$A$11,N102,24)</f>
        <v/>
      </c>
      <c r="V114" s="529" t="str">
        <f ca="1">OFFSET('Séries-DNF'!$A$11,N102,25)</f>
        <v/>
      </c>
      <c r="W114" s="293"/>
    </row>
    <row r="115" spans="1:23" x14ac:dyDescent="0.25">
      <c r="A115" s="138" t="str">
        <f>IF(COUNT('Séries-DNF'!$A$11:$A$50)&gt;'Etiquette DNF'!N152,"X","")</f>
        <v>X</v>
      </c>
      <c r="B115" s="291"/>
      <c r="C115" s="945"/>
      <c r="D115" s="945"/>
      <c r="E115" s="945"/>
      <c r="F115" s="945"/>
      <c r="G115" s="945"/>
      <c r="H115" s="945"/>
      <c r="I115" s="945"/>
      <c r="J115" s="945"/>
      <c r="K115" s="293"/>
      <c r="M115" s="521"/>
      <c r="N115" s="291"/>
      <c r="O115" s="945"/>
      <c r="P115" s="945"/>
      <c r="Q115" s="945"/>
      <c r="R115" s="945"/>
      <c r="S115" s="945"/>
      <c r="T115" s="945"/>
      <c r="U115" s="945"/>
      <c r="V115" s="945"/>
      <c r="W115" s="293"/>
    </row>
    <row r="116" spans="1:23" ht="18.75" x14ac:dyDescent="0.3">
      <c r="A116" s="138" t="str">
        <f>IF(COUNT('Séries-DNF'!$A$11:$A$50)&gt;'Etiquette DNF'!N152,"X","")</f>
        <v>X</v>
      </c>
      <c r="B116" s="291"/>
      <c r="C116" s="946" t="s">
        <v>259</v>
      </c>
      <c r="D116" s="946"/>
      <c r="E116" s="946"/>
      <c r="F116" s="946"/>
      <c r="G116" s="946"/>
      <c r="H116" s="946"/>
      <c r="I116" s="946"/>
      <c r="J116" s="946"/>
      <c r="K116" s="293"/>
      <c r="M116" s="521"/>
      <c r="N116" s="291"/>
      <c r="O116" s="946" t="s">
        <v>259</v>
      </c>
      <c r="P116" s="946"/>
      <c r="Q116" s="946"/>
      <c r="R116" s="946"/>
      <c r="S116" s="946"/>
      <c r="T116" s="946"/>
      <c r="U116" s="946"/>
      <c r="V116" s="946"/>
      <c r="W116" s="293"/>
    </row>
    <row r="117" spans="1:23" ht="15.75" thickBot="1" x14ac:dyDescent="0.3">
      <c r="A117" s="138" t="str">
        <f>IF(COUNT('Séries-DNF'!$A$11:$A$50)&gt;'Etiquette DNF'!N152,"X","")</f>
        <v>X</v>
      </c>
      <c r="B117" s="291"/>
      <c r="C117" s="945"/>
      <c r="D117" s="945"/>
      <c r="E117" s="945"/>
      <c r="F117" s="945"/>
      <c r="G117" s="945"/>
      <c r="H117" s="945"/>
      <c r="I117" s="945"/>
      <c r="J117" s="945"/>
      <c r="K117" s="293"/>
      <c r="M117" s="521"/>
      <c r="N117" s="291"/>
      <c r="O117" s="945"/>
      <c r="P117" s="945"/>
      <c r="Q117" s="945"/>
      <c r="R117" s="945"/>
      <c r="S117" s="945"/>
      <c r="T117" s="945"/>
      <c r="U117" s="945"/>
      <c r="V117" s="945"/>
      <c r="W117" s="293"/>
    </row>
    <row r="118" spans="1:23" ht="15.75" customHeight="1" thickBot="1" x14ac:dyDescent="0.3">
      <c r="A118" s="138" t="str">
        <f>IF(COUNT('Séries-DNF'!$A$11:$A$50)&gt;'Etiquette DNF'!N152,"X","")</f>
        <v>X</v>
      </c>
      <c r="B118" s="291"/>
      <c r="C118" s="933" t="s">
        <v>262</v>
      </c>
      <c r="D118" s="934"/>
      <c r="E118" s="530"/>
      <c r="F118" s="531"/>
      <c r="G118" s="531"/>
      <c r="H118" s="531"/>
      <c r="I118" s="531"/>
      <c r="J118" s="532"/>
      <c r="K118" s="293"/>
      <c r="M118" s="521"/>
      <c r="N118" s="291"/>
      <c r="O118" s="933" t="s">
        <v>262</v>
      </c>
      <c r="P118" s="934"/>
      <c r="Q118" s="530"/>
      <c r="R118" s="531"/>
      <c r="S118" s="531"/>
      <c r="T118" s="531"/>
      <c r="U118" s="531"/>
      <c r="V118" s="532"/>
      <c r="W118" s="293"/>
    </row>
    <row r="119" spans="1:23" ht="15.75" thickBot="1" x14ac:dyDescent="0.3">
      <c r="A119" s="138" t="str">
        <f>IF(COUNT('Séries-DNF'!$A$11:$A$50)&gt;'Etiquette DNF'!N152,"X","")</f>
        <v>X</v>
      </c>
      <c r="B119" s="291"/>
      <c r="C119" s="516"/>
      <c r="D119" s="516"/>
      <c r="E119" s="289"/>
      <c r="F119" s="289"/>
      <c r="G119" s="289"/>
      <c r="H119" s="289"/>
      <c r="I119" s="289"/>
      <c r="J119" s="289"/>
      <c r="K119" s="293"/>
      <c r="M119" s="521"/>
      <c r="N119" s="291"/>
      <c r="O119" s="516"/>
      <c r="P119" s="516"/>
      <c r="Q119" s="289"/>
      <c r="R119" s="289"/>
      <c r="S119" s="289"/>
      <c r="T119" s="289"/>
      <c r="U119" s="289"/>
      <c r="V119" s="289"/>
      <c r="W119" s="293"/>
    </row>
    <row r="120" spans="1:23" ht="15" customHeight="1" x14ac:dyDescent="0.25">
      <c r="A120" s="138" t="str">
        <f>IF(COUNT('Séries-DNF'!$A$11:$A$50)&gt;'Etiquette DNF'!N152,"X","")</f>
        <v>X</v>
      </c>
      <c r="B120" s="291"/>
      <c r="C120" s="976" t="s">
        <v>260</v>
      </c>
      <c r="D120" s="977"/>
      <c r="E120" s="959"/>
      <c r="F120" s="959"/>
      <c r="G120" s="959"/>
      <c r="H120" s="959"/>
      <c r="I120" s="959"/>
      <c r="J120" s="960"/>
      <c r="K120" s="293"/>
      <c r="M120" s="521"/>
      <c r="N120" s="291"/>
      <c r="O120" s="976" t="s">
        <v>260</v>
      </c>
      <c r="P120" s="977"/>
      <c r="Q120" s="959"/>
      <c r="R120" s="959"/>
      <c r="S120" s="959"/>
      <c r="T120" s="959"/>
      <c r="U120" s="959"/>
      <c r="V120" s="960"/>
      <c r="W120" s="293"/>
    </row>
    <row r="121" spans="1:23" x14ac:dyDescent="0.25">
      <c r="A121" s="138" t="str">
        <f>IF(COUNT('Séries-DNF'!$A$11:$A$50)&gt;'Etiquette DNF'!N152,"X","")</f>
        <v>X</v>
      </c>
      <c r="B121" s="291"/>
      <c r="C121" s="971"/>
      <c r="D121" s="972"/>
      <c r="E121" s="949"/>
      <c r="F121" s="949"/>
      <c r="G121" s="949"/>
      <c r="H121" s="949"/>
      <c r="I121" s="949"/>
      <c r="J121" s="950"/>
      <c r="K121" s="293"/>
      <c r="M121" s="521"/>
      <c r="N121" s="291"/>
      <c r="O121" s="971"/>
      <c r="P121" s="972"/>
      <c r="Q121" s="949"/>
      <c r="R121" s="949"/>
      <c r="S121" s="949"/>
      <c r="T121" s="949"/>
      <c r="U121" s="949"/>
      <c r="V121" s="950"/>
      <c r="W121" s="293"/>
    </row>
    <row r="122" spans="1:23" ht="15" customHeight="1" x14ac:dyDescent="0.25">
      <c r="A122" s="138" t="str">
        <f>IF(COUNT('Séries-DNF'!$A$11:$A$50)&gt;'Etiquette DNF'!N152,"X","")</f>
        <v>X</v>
      </c>
      <c r="B122" s="291"/>
      <c r="C122" s="971" t="s">
        <v>261</v>
      </c>
      <c r="D122" s="972"/>
      <c r="E122" s="949"/>
      <c r="F122" s="949"/>
      <c r="G122" s="949"/>
      <c r="H122" s="949"/>
      <c r="I122" s="949"/>
      <c r="J122" s="950"/>
      <c r="K122" s="293"/>
      <c r="M122" s="521"/>
      <c r="N122" s="291"/>
      <c r="O122" s="971" t="s">
        <v>261</v>
      </c>
      <c r="P122" s="972"/>
      <c r="Q122" s="949"/>
      <c r="R122" s="949"/>
      <c r="S122" s="949"/>
      <c r="T122" s="949"/>
      <c r="U122" s="949"/>
      <c r="V122" s="950"/>
      <c r="W122" s="293"/>
    </row>
    <row r="123" spans="1:23" ht="15.75" thickBot="1" x14ac:dyDescent="0.3">
      <c r="A123" s="138" t="str">
        <f>IF(COUNT('Séries-DNF'!$A$11:$A$50)&gt;'Etiquette DNF'!N152,"X","")</f>
        <v>X</v>
      </c>
      <c r="B123" s="291"/>
      <c r="C123" s="973"/>
      <c r="D123" s="974"/>
      <c r="E123" s="954"/>
      <c r="F123" s="954"/>
      <c r="G123" s="954"/>
      <c r="H123" s="954"/>
      <c r="I123" s="954"/>
      <c r="J123" s="955"/>
      <c r="K123" s="293"/>
      <c r="M123" s="521"/>
      <c r="N123" s="291"/>
      <c r="O123" s="973"/>
      <c r="P123" s="974"/>
      <c r="Q123" s="954"/>
      <c r="R123" s="954"/>
      <c r="S123" s="954"/>
      <c r="T123" s="954"/>
      <c r="U123" s="954"/>
      <c r="V123" s="955"/>
      <c r="W123" s="293"/>
    </row>
    <row r="124" spans="1:23" ht="15.75" thickBot="1" x14ac:dyDescent="0.3">
      <c r="A124" s="138" t="str">
        <f>IF(COUNT('Séries-DNF'!$A$11:$A$50)&gt;'Etiquette DNF'!N152,"X","")</f>
        <v>X</v>
      </c>
      <c r="B124" s="291"/>
      <c r="C124" s="292"/>
      <c r="D124" s="292"/>
      <c r="E124" s="292"/>
      <c r="F124" s="292"/>
      <c r="G124" s="292"/>
      <c r="H124" s="292"/>
      <c r="I124" s="292"/>
      <c r="J124" s="292"/>
      <c r="K124" s="293"/>
      <c r="M124" s="521"/>
      <c r="N124" s="291"/>
      <c r="O124" s="292"/>
      <c r="P124" s="292"/>
      <c r="Q124" s="292"/>
      <c r="R124" s="292"/>
      <c r="S124" s="292"/>
      <c r="T124" s="292"/>
      <c r="U124" s="292"/>
      <c r="V124" s="292"/>
      <c r="W124" s="293"/>
    </row>
    <row r="125" spans="1:23" ht="15" customHeight="1" x14ac:dyDescent="0.25">
      <c r="A125" s="138" t="str">
        <f>IF(COUNT('Séries-DNF'!$A$11:$A$50)&gt;'Etiquette DNF'!N152,"X","")</f>
        <v>X</v>
      </c>
      <c r="B125" s="291"/>
      <c r="C125" s="956" t="s">
        <v>132</v>
      </c>
      <c r="D125" s="880" t="s">
        <v>133</v>
      </c>
      <c r="E125" s="871"/>
      <c r="F125" s="871"/>
      <c r="G125" s="871"/>
      <c r="H125" s="871"/>
      <c r="I125" s="959"/>
      <c r="J125" s="960"/>
      <c r="K125" s="293"/>
      <c r="M125" s="521"/>
      <c r="N125" s="291"/>
      <c r="O125" s="956" t="s">
        <v>132</v>
      </c>
      <c r="P125" s="880" t="s">
        <v>133</v>
      </c>
      <c r="Q125" s="871"/>
      <c r="R125" s="871"/>
      <c r="S125" s="871"/>
      <c r="T125" s="871"/>
      <c r="U125" s="959"/>
      <c r="V125" s="960"/>
      <c r="W125" s="293"/>
    </row>
    <row r="126" spans="1:23" x14ac:dyDescent="0.25">
      <c r="A126" s="138" t="str">
        <f>IF(COUNT('Séries-DNF'!$A$11:$A$50)&gt;'Etiquette DNF'!N152,"X","")</f>
        <v>X</v>
      </c>
      <c r="B126" s="291"/>
      <c r="C126" s="957"/>
      <c r="D126" s="859" t="s">
        <v>134</v>
      </c>
      <c r="E126" s="864"/>
      <c r="F126" s="864"/>
      <c r="G126" s="864"/>
      <c r="H126" s="864"/>
      <c r="I126" s="949"/>
      <c r="J126" s="950"/>
      <c r="K126" s="293"/>
      <c r="M126" s="521"/>
      <c r="N126" s="291"/>
      <c r="O126" s="957"/>
      <c r="P126" s="859" t="s">
        <v>134</v>
      </c>
      <c r="Q126" s="864"/>
      <c r="R126" s="864"/>
      <c r="S126" s="864"/>
      <c r="T126" s="864"/>
      <c r="U126" s="949"/>
      <c r="V126" s="950"/>
      <c r="W126" s="293"/>
    </row>
    <row r="127" spans="1:23" x14ac:dyDescent="0.25">
      <c r="A127" s="138" t="str">
        <f>IF(COUNT('Séries-DNF'!$A$11:$A$50)&gt;'Etiquette DNF'!N152,"X","")</f>
        <v>X</v>
      </c>
      <c r="B127" s="291"/>
      <c r="C127" s="957"/>
      <c r="D127" s="859" t="s">
        <v>135</v>
      </c>
      <c r="E127" s="864"/>
      <c r="F127" s="864"/>
      <c r="G127" s="864"/>
      <c r="H127" s="864"/>
      <c r="I127" s="949"/>
      <c r="J127" s="950"/>
      <c r="K127" s="293"/>
      <c r="M127" s="521"/>
      <c r="N127" s="291"/>
      <c r="O127" s="957"/>
      <c r="P127" s="859" t="s">
        <v>135</v>
      </c>
      <c r="Q127" s="864"/>
      <c r="R127" s="864"/>
      <c r="S127" s="864"/>
      <c r="T127" s="864"/>
      <c r="U127" s="949"/>
      <c r="V127" s="950"/>
      <c r="W127" s="293"/>
    </row>
    <row r="128" spans="1:23" x14ac:dyDescent="0.25">
      <c r="A128" s="138" t="str">
        <f>IF(COUNT('Séries-DNF'!$A$11:$A$50)&gt;'Etiquette DNF'!N152,"X","")</f>
        <v>X</v>
      </c>
      <c r="B128" s="291"/>
      <c r="C128" s="957"/>
      <c r="D128" s="859" t="s">
        <v>136</v>
      </c>
      <c r="E128" s="864"/>
      <c r="F128" s="864"/>
      <c r="G128" s="864"/>
      <c r="H128" s="864"/>
      <c r="I128" s="949"/>
      <c r="J128" s="950"/>
      <c r="K128" s="293"/>
      <c r="M128" s="521"/>
      <c r="N128" s="291"/>
      <c r="O128" s="957"/>
      <c r="P128" s="859" t="s">
        <v>136</v>
      </c>
      <c r="Q128" s="864"/>
      <c r="R128" s="864"/>
      <c r="S128" s="864"/>
      <c r="T128" s="864"/>
      <c r="U128" s="949"/>
      <c r="V128" s="950"/>
      <c r="W128" s="293"/>
    </row>
    <row r="129" spans="1:23" x14ac:dyDescent="0.25">
      <c r="A129" s="138" t="str">
        <f>IF(COUNT('Séries-DNF'!$A$11:$A$50)&gt;'Etiquette DNF'!N152,"X","")</f>
        <v>X</v>
      </c>
      <c r="B129" s="291"/>
      <c r="C129" s="957"/>
      <c r="D129" s="859" t="s">
        <v>137</v>
      </c>
      <c r="E129" s="864"/>
      <c r="F129" s="864"/>
      <c r="G129" s="864"/>
      <c r="H129" s="864"/>
      <c r="I129" s="949"/>
      <c r="J129" s="950"/>
      <c r="K129" s="293"/>
      <c r="M129" s="521"/>
      <c r="N129" s="291"/>
      <c r="O129" s="957"/>
      <c r="P129" s="859" t="s">
        <v>137</v>
      </c>
      <c r="Q129" s="864"/>
      <c r="R129" s="864"/>
      <c r="S129" s="864"/>
      <c r="T129" s="864"/>
      <c r="U129" s="949"/>
      <c r="V129" s="950"/>
      <c r="W129" s="293"/>
    </row>
    <row r="130" spans="1:23" ht="15.75" thickBot="1" x14ac:dyDescent="0.3">
      <c r="A130" s="138" t="str">
        <f>IF(COUNT('Séries-DNF'!$A$11:$A$50)&gt;'Etiquette DNF'!N152,"X","")</f>
        <v>X</v>
      </c>
      <c r="B130" s="291"/>
      <c r="C130" s="958"/>
      <c r="D130" s="862" t="s">
        <v>138</v>
      </c>
      <c r="E130" s="975"/>
      <c r="F130" s="975"/>
      <c r="G130" s="975"/>
      <c r="H130" s="975"/>
      <c r="I130" s="954"/>
      <c r="J130" s="955"/>
      <c r="K130" s="293"/>
      <c r="M130" s="521"/>
      <c r="N130" s="291"/>
      <c r="O130" s="958"/>
      <c r="P130" s="862" t="s">
        <v>138</v>
      </c>
      <c r="Q130" s="975"/>
      <c r="R130" s="975"/>
      <c r="S130" s="975"/>
      <c r="T130" s="975"/>
      <c r="U130" s="954"/>
      <c r="V130" s="955"/>
      <c r="W130" s="293"/>
    </row>
    <row r="131" spans="1:23" ht="15" customHeight="1" x14ac:dyDescent="0.25">
      <c r="A131" s="138" t="str">
        <f>IF(COUNT('Séries-DNF'!$A$11:$A$50)&gt;'Etiquette DNF'!N152,"X","")</f>
        <v>X</v>
      </c>
      <c r="B131" s="291"/>
      <c r="C131" s="961" t="s">
        <v>145</v>
      </c>
      <c r="D131" s="963" t="s">
        <v>146</v>
      </c>
      <c r="E131" s="964"/>
      <c r="F131" s="964"/>
      <c r="G131" s="964"/>
      <c r="H131" s="964"/>
      <c r="I131" s="965"/>
      <c r="J131" s="966"/>
      <c r="K131" s="293"/>
      <c r="M131" s="521"/>
      <c r="N131" s="291"/>
      <c r="O131" s="961" t="s">
        <v>145</v>
      </c>
      <c r="P131" s="963" t="s">
        <v>146</v>
      </c>
      <c r="Q131" s="964"/>
      <c r="R131" s="964"/>
      <c r="S131" s="964"/>
      <c r="T131" s="964"/>
      <c r="U131" s="965"/>
      <c r="V131" s="966"/>
      <c r="W131" s="293"/>
    </row>
    <row r="132" spans="1:23" x14ac:dyDescent="0.25">
      <c r="A132" s="138" t="str">
        <f>IF(COUNT('Séries-DNF'!$A$11:$A$50)&gt;'Etiquette DNF'!N152,"X","")</f>
        <v>X</v>
      </c>
      <c r="B132" s="291"/>
      <c r="C132" s="957"/>
      <c r="D132" s="859" t="s">
        <v>147</v>
      </c>
      <c r="E132" s="864"/>
      <c r="F132" s="864"/>
      <c r="G132" s="864"/>
      <c r="H132" s="864"/>
      <c r="I132" s="949"/>
      <c r="J132" s="950"/>
      <c r="K132" s="293"/>
      <c r="M132" s="521"/>
      <c r="N132" s="291"/>
      <c r="O132" s="957"/>
      <c r="P132" s="859" t="s">
        <v>147</v>
      </c>
      <c r="Q132" s="864"/>
      <c r="R132" s="864"/>
      <c r="S132" s="864"/>
      <c r="T132" s="864"/>
      <c r="U132" s="949"/>
      <c r="V132" s="950"/>
      <c r="W132" s="293"/>
    </row>
    <row r="133" spans="1:23" x14ac:dyDescent="0.25">
      <c r="A133" s="138" t="str">
        <f>IF(COUNT('Séries-DNF'!$A$11:$A$50)&gt;'Etiquette DNF'!N152,"X","")</f>
        <v>X</v>
      </c>
      <c r="B133" s="291"/>
      <c r="C133" s="957"/>
      <c r="D133" s="859" t="s">
        <v>148</v>
      </c>
      <c r="E133" s="864"/>
      <c r="F133" s="864"/>
      <c r="G133" s="864"/>
      <c r="H133" s="864"/>
      <c r="I133" s="949"/>
      <c r="J133" s="950"/>
      <c r="K133" s="293"/>
      <c r="M133" s="521"/>
      <c r="N133" s="291"/>
      <c r="O133" s="957"/>
      <c r="P133" s="859" t="s">
        <v>148</v>
      </c>
      <c r="Q133" s="864"/>
      <c r="R133" s="864"/>
      <c r="S133" s="864"/>
      <c r="T133" s="864"/>
      <c r="U133" s="949"/>
      <c r="V133" s="950"/>
      <c r="W133" s="293"/>
    </row>
    <row r="134" spans="1:23" x14ac:dyDescent="0.25">
      <c r="A134" s="138" t="str">
        <f>IF(COUNT('Séries-DNF'!$A$11:$A$50)&gt;'Etiquette DNF'!N152,"X","")</f>
        <v>X</v>
      </c>
      <c r="B134" s="291"/>
      <c r="C134" s="957"/>
      <c r="D134" s="859" t="s">
        <v>149</v>
      </c>
      <c r="E134" s="864"/>
      <c r="F134" s="864"/>
      <c r="G134" s="864"/>
      <c r="H134" s="864"/>
      <c r="I134" s="949"/>
      <c r="J134" s="950"/>
      <c r="K134" s="293"/>
      <c r="M134" s="521"/>
      <c r="N134" s="291"/>
      <c r="O134" s="957"/>
      <c r="P134" s="859" t="s">
        <v>149</v>
      </c>
      <c r="Q134" s="864"/>
      <c r="R134" s="864"/>
      <c r="S134" s="864"/>
      <c r="T134" s="864"/>
      <c r="U134" s="949"/>
      <c r="V134" s="950"/>
      <c r="W134" s="293"/>
    </row>
    <row r="135" spans="1:23" x14ac:dyDescent="0.25">
      <c r="A135" s="138" t="str">
        <f>IF(COUNT('Séries-DNF'!$A$11:$A$50)&gt;'Etiquette DNF'!N152,"X","")</f>
        <v>X</v>
      </c>
      <c r="B135" s="291"/>
      <c r="C135" s="957"/>
      <c r="D135" s="859" t="s">
        <v>150</v>
      </c>
      <c r="E135" s="864"/>
      <c r="F135" s="864"/>
      <c r="G135" s="864"/>
      <c r="H135" s="864"/>
      <c r="I135" s="949"/>
      <c r="J135" s="950"/>
      <c r="K135" s="293"/>
      <c r="M135" s="521"/>
      <c r="N135" s="291"/>
      <c r="O135" s="957"/>
      <c r="P135" s="859" t="s">
        <v>150</v>
      </c>
      <c r="Q135" s="864"/>
      <c r="R135" s="864"/>
      <c r="S135" s="864"/>
      <c r="T135" s="864"/>
      <c r="U135" s="949"/>
      <c r="V135" s="950"/>
      <c r="W135" s="293"/>
    </row>
    <row r="136" spans="1:23" x14ac:dyDescent="0.25">
      <c r="A136" s="138" t="str">
        <f>IF(COUNT('Séries-DNF'!$A$11:$A$50)&gt;'Etiquette DNF'!N152,"X","")</f>
        <v>X</v>
      </c>
      <c r="B136" s="291"/>
      <c r="C136" s="957"/>
      <c r="D136" s="859" t="s">
        <v>151</v>
      </c>
      <c r="E136" s="864"/>
      <c r="F136" s="864"/>
      <c r="G136" s="864"/>
      <c r="H136" s="864"/>
      <c r="I136" s="949"/>
      <c r="J136" s="950"/>
      <c r="K136" s="293"/>
      <c r="M136" s="521"/>
      <c r="N136" s="291"/>
      <c r="O136" s="957"/>
      <c r="P136" s="859" t="s">
        <v>151</v>
      </c>
      <c r="Q136" s="864"/>
      <c r="R136" s="864"/>
      <c r="S136" s="864"/>
      <c r="T136" s="864"/>
      <c r="U136" s="949"/>
      <c r="V136" s="950"/>
      <c r="W136" s="293"/>
    </row>
    <row r="137" spans="1:23" ht="15.75" thickBot="1" x14ac:dyDescent="0.3">
      <c r="A137" s="138" t="str">
        <f>IF(COUNT('Séries-DNF'!$A$11:$A$50)&gt;'Etiquette DNF'!N152,"X","")</f>
        <v>X</v>
      </c>
      <c r="B137" s="291"/>
      <c r="C137" s="962"/>
      <c r="D137" s="967" t="s">
        <v>152</v>
      </c>
      <c r="E137" s="968"/>
      <c r="F137" s="968"/>
      <c r="G137" s="968"/>
      <c r="H137" s="968"/>
      <c r="I137" s="969"/>
      <c r="J137" s="970"/>
      <c r="K137" s="293"/>
      <c r="M137" s="521"/>
      <c r="N137" s="291"/>
      <c r="O137" s="962"/>
      <c r="P137" s="967" t="s">
        <v>152</v>
      </c>
      <c r="Q137" s="968"/>
      <c r="R137" s="968"/>
      <c r="S137" s="968"/>
      <c r="T137" s="968"/>
      <c r="U137" s="969"/>
      <c r="V137" s="970"/>
      <c r="W137" s="293"/>
    </row>
    <row r="138" spans="1:23" ht="21" customHeight="1" x14ac:dyDescent="0.25">
      <c r="A138" s="138" t="str">
        <f>IF(COUNT('Séries-DNF'!$A$11:$A$50)&gt;'Etiquette DNF'!N152,"X","")</f>
        <v>X</v>
      </c>
      <c r="B138" s="291"/>
      <c r="C138" s="956" t="s">
        <v>126</v>
      </c>
      <c r="D138" s="918" t="s">
        <v>263</v>
      </c>
      <c r="E138" s="919"/>
      <c r="F138" s="920"/>
      <c r="G138" s="416" t="s">
        <v>174</v>
      </c>
      <c r="H138" s="416"/>
      <c r="I138" s="959"/>
      <c r="J138" s="960"/>
      <c r="K138" s="293"/>
      <c r="M138" s="521"/>
      <c r="N138" s="291"/>
      <c r="O138" s="956" t="s">
        <v>126</v>
      </c>
      <c r="P138" s="918" t="s">
        <v>263</v>
      </c>
      <c r="Q138" s="919"/>
      <c r="R138" s="920"/>
      <c r="S138" s="416" t="s">
        <v>174</v>
      </c>
      <c r="T138" s="416"/>
      <c r="U138" s="959"/>
      <c r="V138" s="960"/>
      <c r="W138" s="293"/>
    </row>
    <row r="139" spans="1:23" ht="21" customHeight="1" x14ac:dyDescent="0.25">
      <c r="A139" s="138" t="str">
        <f>IF(COUNT('Séries-DNF'!$A$11:$A$50)&gt;'Etiquette DNF'!N152,"X","")</f>
        <v>X</v>
      </c>
      <c r="B139" s="291"/>
      <c r="C139" s="957"/>
      <c r="D139" s="913" t="s">
        <v>128</v>
      </c>
      <c r="E139" s="914"/>
      <c r="F139" s="915"/>
      <c r="G139" s="110" t="s">
        <v>266</v>
      </c>
      <c r="H139" s="110"/>
      <c r="I139" s="949"/>
      <c r="J139" s="950"/>
      <c r="K139" s="293"/>
      <c r="M139" s="521"/>
      <c r="N139" s="291"/>
      <c r="O139" s="957"/>
      <c r="P139" s="913" t="s">
        <v>128</v>
      </c>
      <c r="Q139" s="914"/>
      <c r="R139" s="915"/>
      <c r="S139" s="110" t="s">
        <v>266</v>
      </c>
      <c r="T139" s="110"/>
      <c r="U139" s="949"/>
      <c r="V139" s="950"/>
      <c r="W139" s="293"/>
    </row>
    <row r="140" spans="1:23" ht="21" customHeight="1" x14ac:dyDescent="0.25">
      <c r="A140" s="138" t="str">
        <f>IF(COUNT('Séries-DNF'!$A$11:$A$50)&gt;'Etiquette DNF'!N152,"X","")</f>
        <v>X</v>
      </c>
      <c r="B140" s="291"/>
      <c r="C140" s="957"/>
      <c r="D140" s="913" t="s">
        <v>264</v>
      </c>
      <c r="E140" s="914"/>
      <c r="F140" s="915"/>
      <c r="G140" s="110" t="s">
        <v>265</v>
      </c>
      <c r="H140" s="110"/>
      <c r="I140" s="949"/>
      <c r="J140" s="950"/>
      <c r="K140" s="293"/>
      <c r="M140" s="521"/>
      <c r="N140" s="291"/>
      <c r="O140" s="957"/>
      <c r="P140" s="913" t="s">
        <v>264</v>
      </c>
      <c r="Q140" s="914"/>
      <c r="R140" s="915"/>
      <c r="S140" s="110" t="s">
        <v>265</v>
      </c>
      <c r="T140" s="110"/>
      <c r="U140" s="949"/>
      <c r="V140" s="950"/>
      <c r="W140" s="293"/>
    </row>
    <row r="141" spans="1:23" ht="21" customHeight="1" x14ac:dyDescent="0.25">
      <c r="A141" s="138" t="str">
        <f>IF(COUNT('Séries-DNF'!$A$11:$A$50)&gt;'Etiquette DNF'!N152,"X","")</f>
        <v>X</v>
      </c>
      <c r="B141" s="291"/>
      <c r="C141" s="957"/>
      <c r="D141" s="533" t="s">
        <v>267</v>
      </c>
      <c r="E141" s="518"/>
      <c r="F141" s="518"/>
      <c r="G141" s="110" t="s">
        <v>164</v>
      </c>
      <c r="H141" s="110"/>
      <c r="I141" s="949"/>
      <c r="J141" s="950"/>
      <c r="K141" s="293"/>
      <c r="M141" s="521"/>
      <c r="N141" s="291"/>
      <c r="O141" s="957"/>
      <c r="P141" s="533" t="s">
        <v>267</v>
      </c>
      <c r="Q141" s="518"/>
      <c r="R141" s="518"/>
      <c r="S141" s="110" t="s">
        <v>164</v>
      </c>
      <c r="T141" s="110"/>
      <c r="U141" s="949"/>
      <c r="V141" s="950"/>
      <c r="W141" s="293"/>
    </row>
    <row r="142" spans="1:23" ht="21" customHeight="1" thickBot="1" x14ac:dyDescent="0.3">
      <c r="A142" s="138" t="str">
        <f>IF(COUNT('Séries-DNF'!$A$11:$A$50)&gt;'Etiquette DNF'!N152,"X","")</f>
        <v>X</v>
      </c>
      <c r="B142" s="291"/>
      <c r="C142" s="958"/>
      <c r="D142" s="534" t="s">
        <v>268</v>
      </c>
      <c r="E142" s="519"/>
      <c r="F142" s="519"/>
      <c r="G142" s="3" t="s">
        <v>164</v>
      </c>
      <c r="H142" s="3"/>
      <c r="I142" s="954"/>
      <c r="J142" s="955"/>
      <c r="K142" s="293"/>
      <c r="M142" s="521"/>
      <c r="N142" s="291"/>
      <c r="O142" s="958"/>
      <c r="P142" s="534" t="s">
        <v>268</v>
      </c>
      <c r="Q142" s="519"/>
      <c r="R142" s="519"/>
      <c r="S142" s="3" t="s">
        <v>164</v>
      </c>
      <c r="T142" s="3"/>
      <c r="U142" s="954"/>
      <c r="V142" s="955"/>
      <c r="W142" s="293"/>
    </row>
    <row r="143" spans="1:23" ht="15.75" thickBot="1" x14ac:dyDescent="0.3">
      <c r="A143" s="138" t="str">
        <f>IF(COUNT('Séries-DNF'!$A$11:$A$50)&gt;'Etiquette DNF'!N152,"X","")</f>
        <v>X</v>
      </c>
      <c r="B143" s="291"/>
      <c r="C143" s="292"/>
      <c r="D143" s="292"/>
      <c r="E143" s="292"/>
      <c r="F143" s="292"/>
      <c r="G143" s="292"/>
      <c r="H143" s="292"/>
      <c r="I143" s="292"/>
      <c r="J143" s="292"/>
      <c r="K143" s="293"/>
      <c r="M143" s="521"/>
      <c r="N143" s="291"/>
      <c r="O143" s="292"/>
      <c r="P143" s="292"/>
      <c r="Q143" s="292"/>
      <c r="R143" s="292"/>
      <c r="S143" s="292"/>
      <c r="T143" s="292"/>
      <c r="U143" s="292"/>
      <c r="V143" s="292"/>
      <c r="W143" s="293"/>
    </row>
    <row r="144" spans="1:23" ht="15" customHeight="1" x14ac:dyDescent="0.3">
      <c r="A144" s="138" t="str">
        <f>IF(COUNT('Séries-DNF'!$A$11:$A$50)&gt;'Etiquette DNF'!N152,"X","")</f>
        <v>X</v>
      </c>
      <c r="B144" s="291"/>
      <c r="C144" s="901" t="s">
        <v>269</v>
      </c>
      <c r="D144" s="902"/>
      <c r="E144" s="902"/>
      <c r="F144" s="902"/>
      <c r="G144" s="902"/>
      <c r="H144" s="902"/>
      <c r="I144" s="902"/>
      <c r="J144" s="903"/>
      <c r="K144" s="293"/>
      <c r="M144" s="521"/>
      <c r="N144" s="291"/>
      <c r="O144" s="901" t="s">
        <v>269</v>
      </c>
      <c r="P144" s="902"/>
      <c r="Q144" s="902"/>
      <c r="R144" s="902"/>
      <c r="S144" s="902"/>
      <c r="T144" s="902"/>
      <c r="U144" s="902"/>
      <c r="V144" s="903"/>
      <c r="W144" s="293"/>
    </row>
    <row r="145" spans="1:23" x14ac:dyDescent="0.25">
      <c r="A145" s="138" t="str">
        <f>IF(COUNT('Séries-DNF'!$A$11:$A$50)&gt;'Etiquette DNF'!N152,"X","")</f>
        <v>X</v>
      </c>
      <c r="B145" s="291"/>
      <c r="C145" s="904"/>
      <c r="D145" s="905"/>
      <c r="E145" s="905"/>
      <c r="F145" s="905"/>
      <c r="G145" s="905"/>
      <c r="H145" s="905"/>
      <c r="I145" s="905"/>
      <c r="J145" s="906"/>
      <c r="K145" s="293"/>
      <c r="M145" s="521"/>
      <c r="N145" s="291"/>
      <c r="O145" s="904"/>
      <c r="P145" s="905"/>
      <c r="Q145" s="905"/>
      <c r="R145" s="905"/>
      <c r="S145" s="905"/>
      <c r="T145" s="905"/>
      <c r="U145" s="905"/>
      <c r="V145" s="906"/>
      <c r="W145" s="293"/>
    </row>
    <row r="146" spans="1:23" x14ac:dyDescent="0.25">
      <c r="A146" s="138" t="str">
        <f>IF(COUNT('Séries-DNF'!$A$11:$A$50)&gt;'Etiquette DNF'!N152,"X","")</f>
        <v>X</v>
      </c>
      <c r="B146" s="291"/>
      <c r="C146" s="907"/>
      <c r="D146" s="908"/>
      <c r="E146" s="908"/>
      <c r="F146" s="908"/>
      <c r="G146" s="908"/>
      <c r="H146" s="908"/>
      <c r="I146" s="908"/>
      <c r="J146" s="909"/>
      <c r="K146" s="293"/>
      <c r="M146" s="521"/>
      <c r="N146" s="291"/>
      <c r="O146" s="907"/>
      <c r="P146" s="908"/>
      <c r="Q146" s="908"/>
      <c r="R146" s="908"/>
      <c r="S146" s="908"/>
      <c r="T146" s="908"/>
      <c r="U146" s="908"/>
      <c r="V146" s="909"/>
      <c r="W146" s="293"/>
    </row>
    <row r="147" spans="1:23" ht="15" customHeight="1" x14ac:dyDescent="0.25">
      <c r="A147" s="138" t="str">
        <f>IF(COUNT('Séries-DNF'!$A$11:$A$50)&gt;'Etiquette DNF'!N152,"X","")</f>
        <v>X</v>
      </c>
      <c r="B147" s="291"/>
      <c r="C147" s="907"/>
      <c r="D147" s="908"/>
      <c r="E147" s="908"/>
      <c r="F147" s="908"/>
      <c r="G147" s="908"/>
      <c r="H147" s="908"/>
      <c r="I147" s="908"/>
      <c r="J147" s="909"/>
      <c r="K147" s="293"/>
      <c r="M147" s="521"/>
      <c r="N147" s="291"/>
      <c r="O147" s="907"/>
      <c r="P147" s="908"/>
      <c r="Q147" s="908"/>
      <c r="R147" s="908"/>
      <c r="S147" s="908"/>
      <c r="T147" s="908"/>
      <c r="U147" s="908"/>
      <c r="V147" s="909"/>
      <c r="W147" s="293"/>
    </row>
    <row r="148" spans="1:23" ht="15.75" thickBot="1" x14ac:dyDescent="0.3">
      <c r="A148" s="138" t="str">
        <f>IF(COUNT('Séries-DNF'!$A$11:$A$50)&gt;'Etiquette DNF'!N152,"X","")</f>
        <v>X</v>
      </c>
      <c r="B148" s="291"/>
      <c r="C148" s="910"/>
      <c r="D148" s="911"/>
      <c r="E148" s="911"/>
      <c r="F148" s="911"/>
      <c r="G148" s="911"/>
      <c r="H148" s="911"/>
      <c r="I148" s="911"/>
      <c r="J148" s="912"/>
      <c r="K148" s="293"/>
      <c r="M148" s="521"/>
      <c r="N148" s="291"/>
      <c r="O148" s="910"/>
      <c r="P148" s="911"/>
      <c r="Q148" s="911"/>
      <c r="R148" s="911"/>
      <c r="S148" s="911"/>
      <c r="T148" s="911"/>
      <c r="U148" s="911"/>
      <c r="V148" s="912"/>
      <c r="W148" s="293"/>
    </row>
    <row r="149" spans="1:23" ht="15.75" thickBot="1" x14ac:dyDescent="0.3">
      <c r="A149" s="138" t="str">
        <f>IF(COUNT('Séries-DNF'!$A$11:$A$50)&gt;'Etiquette DNF'!N152,"X","")</f>
        <v>X</v>
      </c>
      <c r="B149" s="294"/>
      <c r="C149" s="295"/>
      <c r="D149" s="295"/>
      <c r="E149" s="295"/>
      <c r="F149" s="295"/>
      <c r="G149" s="295"/>
      <c r="H149" s="295"/>
      <c r="I149" s="295"/>
      <c r="J149" s="295"/>
      <c r="K149" s="296"/>
      <c r="M149" s="521"/>
      <c r="N149" s="294"/>
      <c r="O149" s="295"/>
      <c r="P149" s="295"/>
      <c r="Q149" s="295"/>
      <c r="R149" s="295"/>
      <c r="S149" s="295"/>
      <c r="T149" s="295"/>
      <c r="U149" s="295"/>
      <c r="V149" s="295"/>
      <c r="W149" s="296"/>
    </row>
    <row r="150" spans="1:23" ht="15.75" customHeight="1" x14ac:dyDescent="0.25">
      <c r="A150" s="138" t="str">
        <f>IF(COUNT('Séries-DNF'!$A$11:$A$50)&gt;'Etiquette DNF'!N152,"X","")</f>
        <v>X</v>
      </c>
      <c r="B150" s="522"/>
      <c r="C150" s="522"/>
      <c r="D150" s="522"/>
      <c r="E150" s="522"/>
      <c r="F150" s="522"/>
      <c r="G150" s="522"/>
      <c r="H150" s="522"/>
      <c r="I150" s="522"/>
      <c r="J150" s="522"/>
      <c r="K150" s="522"/>
      <c r="L150" s="522"/>
      <c r="M150" s="523"/>
      <c r="N150" s="522"/>
      <c r="O150" s="522"/>
      <c r="P150" s="522"/>
      <c r="Q150" s="522"/>
      <c r="R150" s="522"/>
      <c r="S150" s="522"/>
      <c r="T150" s="522"/>
      <c r="U150" s="522"/>
      <c r="V150" s="522"/>
      <c r="W150" s="522"/>
    </row>
    <row r="151" spans="1:23" ht="15.75" customHeight="1" thickBot="1" x14ac:dyDescent="0.3">
      <c r="A151" s="138" t="str">
        <f>IF(COUNT('Séries-DNF'!$A$11:$A$50)&gt;'Etiquette DNF'!N152,"X","")</f>
        <v>X</v>
      </c>
      <c r="M151" s="521"/>
    </row>
    <row r="152" spans="1:23" x14ac:dyDescent="0.25">
      <c r="A152" s="138" t="str">
        <f>IF(COUNT('Séries-DNF'!$A$11:$A$50)&gt;'Etiquette DNF'!N152,"X","")</f>
        <v>X</v>
      </c>
      <c r="B152" s="137">
        <f>N102+1</f>
        <v>6</v>
      </c>
      <c r="C152" s="289"/>
      <c r="D152" s="289"/>
      <c r="E152" s="289"/>
      <c r="F152" s="289"/>
      <c r="G152" s="289"/>
      <c r="H152" s="289"/>
      <c r="I152" s="289"/>
      <c r="J152" s="289"/>
      <c r="K152" s="290"/>
      <c r="M152" s="521"/>
      <c r="N152" s="137">
        <f>B152+1</f>
        <v>7</v>
      </c>
      <c r="O152" s="289"/>
      <c r="P152" s="289"/>
      <c r="Q152" s="289"/>
      <c r="R152" s="289"/>
      <c r="S152" s="289"/>
      <c r="T152" s="289"/>
      <c r="U152" s="289"/>
      <c r="V152" s="289"/>
      <c r="W152" s="290"/>
    </row>
    <row r="153" spans="1:23" ht="23.25" x14ac:dyDescent="0.35">
      <c r="A153" s="138" t="str">
        <f>IF(COUNT('Séries-DNF'!$A$11:$A$50)&gt;'Etiquette DNF'!N152,"X","")</f>
        <v>X</v>
      </c>
      <c r="B153" s="291"/>
      <c r="C153" s="931" t="s">
        <v>246</v>
      </c>
      <c r="D153" s="931"/>
      <c r="E153" s="953" t="str">
        <f ca="1">OFFSET('Séries-DNF'!$A$11,B152,13)</f>
        <v>DNF</v>
      </c>
      <c r="F153" s="953"/>
      <c r="G153" s="953"/>
      <c r="H153" s="953"/>
      <c r="I153" s="953"/>
      <c r="J153" s="953"/>
      <c r="K153" s="293"/>
      <c r="M153" s="521"/>
      <c r="N153" s="291"/>
      <c r="O153" s="931" t="s">
        <v>246</v>
      </c>
      <c r="P153" s="931"/>
      <c r="Q153" s="953" t="str">
        <f ca="1">OFFSET('Séries-DNF'!$A$11,N152,13)</f>
        <v>DNF</v>
      </c>
      <c r="R153" s="953"/>
      <c r="S153" s="953"/>
      <c r="T153" s="953"/>
      <c r="U153" s="953"/>
      <c r="V153" s="953"/>
      <c r="W153" s="293"/>
    </row>
    <row r="154" spans="1:23" x14ac:dyDescent="0.25">
      <c r="A154" s="138" t="str">
        <f>IF(COUNT('Séries-DNF'!$A$11:$A$50)&gt;'Etiquette DNF'!N152,"X","")</f>
        <v>X</v>
      </c>
      <c r="B154" s="291"/>
      <c r="C154" s="945"/>
      <c r="D154" s="945"/>
      <c r="E154" s="945"/>
      <c r="F154" s="945"/>
      <c r="G154" s="945"/>
      <c r="H154" s="945"/>
      <c r="I154" s="945"/>
      <c r="J154" s="945"/>
      <c r="K154" s="293"/>
      <c r="M154" s="521"/>
      <c r="N154" s="291"/>
      <c r="O154" s="945"/>
      <c r="P154" s="945"/>
      <c r="Q154" s="945"/>
      <c r="R154" s="945"/>
      <c r="S154" s="945"/>
      <c r="T154" s="945"/>
      <c r="U154" s="945"/>
      <c r="V154" s="945"/>
      <c r="W154" s="293"/>
    </row>
    <row r="155" spans="1:23" ht="21" x14ac:dyDescent="0.35">
      <c r="A155" s="138" t="str">
        <f>IF(COUNT('Séries-DNF'!$A$11:$A$50)&gt;'Etiquette DNF'!N152,"X","")</f>
        <v>X</v>
      </c>
      <c r="B155" s="291"/>
      <c r="C155" s="931" t="s">
        <v>39</v>
      </c>
      <c r="D155" s="931"/>
      <c r="E155" s="932">
        <f ca="1">OFFSET('Séries-DNF'!$A$11,B152,0)</f>
        <v>4</v>
      </c>
      <c r="F155" s="932"/>
      <c r="G155" s="948" t="s">
        <v>67</v>
      </c>
      <c r="H155" s="948"/>
      <c r="I155" s="932">
        <f ca="1">OFFSET('Séries-DNF'!$A$11,B152,6)</f>
        <v>1</v>
      </c>
      <c r="J155" s="932"/>
      <c r="K155" s="293"/>
      <c r="M155" s="521"/>
      <c r="N155" s="291"/>
      <c r="O155" s="931" t="s">
        <v>39</v>
      </c>
      <c r="P155" s="931"/>
      <c r="Q155" s="932">
        <f ca="1">OFFSET('Séries-DNF'!$A$11,N152,0)</f>
        <v>4</v>
      </c>
      <c r="R155" s="932"/>
      <c r="S155" s="948" t="s">
        <v>67</v>
      </c>
      <c r="T155" s="948"/>
      <c r="U155" s="932">
        <f ca="1">OFFSET('Séries-DNF'!$A$11,N152,6)</f>
        <v>2</v>
      </c>
      <c r="V155" s="932"/>
      <c r="W155" s="293"/>
    </row>
    <row r="156" spans="1:23" ht="23.25" x14ac:dyDescent="0.35">
      <c r="A156" s="138" t="str">
        <f>IF(COUNT('Séries-DNF'!$A$11:$A$50)&gt;'Etiquette DNF'!N152,"X","")</f>
        <v>X</v>
      </c>
      <c r="B156" s="291"/>
      <c r="C156" s="931" t="s">
        <v>1</v>
      </c>
      <c r="D156" s="931"/>
      <c r="E156" s="981" t="str">
        <f ca="1">OFFSET('Séries-DNF'!$A$11,B152,9)</f>
        <v>DEVANLAY</v>
      </c>
      <c r="F156" s="981"/>
      <c r="G156" s="948" t="s">
        <v>2</v>
      </c>
      <c r="H156" s="948"/>
      <c r="I156" s="982" t="str">
        <f ca="1">OFFSET('Séries-DNF'!$A$11,B152,10)</f>
        <v>Marie</v>
      </c>
      <c r="J156" s="982"/>
      <c r="K156" s="293"/>
      <c r="M156" s="521"/>
      <c r="N156" s="291"/>
      <c r="O156" s="931" t="s">
        <v>1</v>
      </c>
      <c r="P156" s="931"/>
      <c r="Q156" s="983" t="str">
        <f ca="1">OFFSET('Séries-DNF'!$A$11,N152,9)</f>
        <v>REGNARD</v>
      </c>
      <c r="R156" s="983"/>
      <c r="S156" s="948" t="s">
        <v>2</v>
      </c>
      <c r="T156" s="948"/>
      <c r="U156" s="982" t="str">
        <f ca="1">OFFSET('Séries-DNF'!$A$11,N152,10)</f>
        <v>Caroline</v>
      </c>
      <c r="V156" s="982"/>
      <c r="W156" s="293"/>
    </row>
    <row r="157" spans="1:23" ht="21" customHeight="1" x14ac:dyDescent="0.3">
      <c r="A157" s="138" t="str">
        <f>IF(COUNT('Séries-DNF'!$A$11:$A$50)&gt;'Etiquette DNF'!N152,"X","")</f>
        <v>X</v>
      </c>
      <c r="B157" s="291"/>
      <c r="C157" s="520" t="s">
        <v>258</v>
      </c>
      <c r="D157" s="520"/>
      <c r="E157" s="978" t="str">
        <f ca="1">OFFSET('Séries-DNF'!$A$11,B152,11)</f>
        <v>Femme</v>
      </c>
      <c r="F157" s="978"/>
      <c r="G157" s="866" t="s">
        <v>270</v>
      </c>
      <c r="H157" s="866"/>
      <c r="I157" s="979" t="str">
        <f ca="1">OFFSET('Séries-DNF'!$A$11,B152,8)</f>
        <v xml:space="preserve">N°5 </v>
      </c>
      <c r="J157" s="979"/>
      <c r="K157" s="293"/>
      <c r="M157" s="521"/>
      <c r="N157" s="291"/>
      <c r="O157" s="520" t="s">
        <v>258</v>
      </c>
      <c r="P157" s="520"/>
      <c r="Q157" s="980" t="str">
        <f ca="1">OFFSET('Séries-DNF'!$A$11,N152,11)</f>
        <v>Femme</v>
      </c>
      <c r="R157" s="980"/>
      <c r="S157" s="866" t="s">
        <v>270</v>
      </c>
      <c r="T157" s="866"/>
      <c r="U157" s="979" t="str">
        <f ca="1">OFFSET('Séries-DNF'!$A$11,N152,8)</f>
        <v xml:space="preserve">N°2 </v>
      </c>
      <c r="V157" s="979"/>
      <c r="W157" s="293"/>
    </row>
    <row r="158" spans="1:23" ht="18.75" x14ac:dyDescent="0.3">
      <c r="A158" s="138" t="str">
        <f>IF(COUNT('Séries-DNF'!$A$11:$A$50)&gt;'Etiquette DNF'!N152,"X","")</f>
        <v>X</v>
      </c>
      <c r="B158" s="291"/>
      <c r="C158" s="952" t="s">
        <v>68</v>
      </c>
      <c r="D158" s="952"/>
      <c r="E158" s="866" t="s">
        <v>69</v>
      </c>
      <c r="F158" s="866"/>
      <c r="G158" s="951">
        <f ca="1">OFFSET('Séries-DNF'!$A$11,B152,2)</f>
        <v>0.58611111111111092</v>
      </c>
      <c r="H158" s="951"/>
      <c r="I158" s="951"/>
      <c r="J158" s="951"/>
      <c r="K158" s="293"/>
      <c r="M158" s="521"/>
      <c r="N158" s="291"/>
      <c r="O158" s="952" t="s">
        <v>68</v>
      </c>
      <c r="P158" s="952"/>
      <c r="Q158" s="866" t="s">
        <v>69</v>
      </c>
      <c r="R158" s="866"/>
      <c r="S158" s="951">
        <f ca="1">OFFSET('Séries-DNF'!$A$11,N152,2)</f>
        <v>0.58611111111111092</v>
      </c>
      <c r="T158" s="951"/>
      <c r="U158" s="951"/>
      <c r="V158" s="951"/>
      <c r="W158" s="293"/>
    </row>
    <row r="159" spans="1:23" ht="18.75" x14ac:dyDescent="0.3">
      <c r="A159" s="138" t="str">
        <f>IF(COUNT('Séries-DNF'!$A$11:$A$50)&gt;'Etiquette DNF'!N152,"X","")</f>
        <v>X</v>
      </c>
      <c r="B159" s="291"/>
      <c r="C159" s="952"/>
      <c r="D159" s="952"/>
      <c r="E159" s="866" t="s">
        <v>70</v>
      </c>
      <c r="F159" s="866"/>
      <c r="G159" s="951">
        <f ca="1">OFFSET('Séries-DNF'!$A$11,B152,3)</f>
        <v>0.60694444444444429</v>
      </c>
      <c r="H159" s="951"/>
      <c r="I159" s="951"/>
      <c r="J159" s="951"/>
      <c r="K159" s="293"/>
      <c r="M159" s="521"/>
      <c r="N159" s="291"/>
      <c r="O159" s="952"/>
      <c r="P159" s="952"/>
      <c r="Q159" s="866" t="s">
        <v>70</v>
      </c>
      <c r="R159" s="866"/>
      <c r="S159" s="951">
        <f ca="1">OFFSET('Séries-DNF'!$A$11,N152,3)</f>
        <v>0.60694444444444429</v>
      </c>
      <c r="T159" s="951"/>
      <c r="U159" s="951"/>
      <c r="V159" s="951"/>
      <c r="W159" s="293"/>
    </row>
    <row r="160" spans="1:23" ht="18.75" x14ac:dyDescent="0.3">
      <c r="A160" s="138" t="str">
        <f>IF(COUNT('Séries-DNF'!$A$11:$A$50)&gt;'Etiquette DNF'!N152,"X","")</f>
        <v>X</v>
      </c>
      <c r="B160" s="291"/>
      <c r="C160" s="952"/>
      <c r="D160" s="952"/>
      <c r="E160" s="866" t="s">
        <v>257</v>
      </c>
      <c r="F160" s="866"/>
      <c r="G160" s="951">
        <f ca="1">OFFSET('Séries-DNF'!$A$11,B152,4)</f>
        <v>0.60763888888888873</v>
      </c>
      <c r="H160" s="951"/>
      <c r="I160" s="951"/>
      <c r="J160" s="951"/>
      <c r="K160" s="293"/>
      <c r="M160" s="521"/>
      <c r="N160" s="291"/>
      <c r="O160" s="952"/>
      <c r="P160" s="952"/>
      <c r="Q160" s="866" t="s">
        <v>257</v>
      </c>
      <c r="R160" s="866"/>
      <c r="S160" s="951">
        <f ca="1">OFFSET('Séries-DNF'!$A$11,N152,4)</f>
        <v>0.60763888888888873</v>
      </c>
      <c r="T160" s="951"/>
      <c r="U160" s="951"/>
      <c r="V160" s="951"/>
      <c r="W160" s="293"/>
    </row>
    <row r="161" spans="1:23" ht="21" x14ac:dyDescent="0.35">
      <c r="A161" s="138" t="str">
        <f>IF(COUNT('Séries-DNF'!$A$11:$A$50)&gt;'Etiquette DNF'!N152,"X","")</f>
        <v>X</v>
      </c>
      <c r="B161" s="291"/>
      <c r="C161" s="952"/>
      <c r="D161" s="952"/>
      <c r="E161" s="866" t="s">
        <v>71</v>
      </c>
      <c r="F161" s="866"/>
      <c r="G161" s="947">
        <f ca="1">OFFSET('Séries-DNF'!$A$11,B152,5)</f>
        <v>0.60902777777777761</v>
      </c>
      <c r="H161" s="947"/>
      <c r="I161" s="947"/>
      <c r="J161" s="947"/>
      <c r="K161" s="293"/>
      <c r="M161" s="521"/>
      <c r="N161" s="291"/>
      <c r="O161" s="952"/>
      <c r="P161" s="952"/>
      <c r="Q161" s="866" t="s">
        <v>71</v>
      </c>
      <c r="R161" s="866"/>
      <c r="S161" s="947">
        <f ca="1">OFFSET('Séries-DNF'!$A$11,N152,5)</f>
        <v>0.60902777777777761</v>
      </c>
      <c r="T161" s="947"/>
      <c r="U161" s="947"/>
      <c r="V161" s="947"/>
      <c r="W161" s="293"/>
    </row>
    <row r="162" spans="1:23" ht="15" customHeight="1" x14ac:dyDescent="0.35">
      <c r="A162" s="138" t="str">
        <f>IF(COUNT('Séries-DNF'!$A$11:$A$50)&gt;'Etiquette DNF'!N152,"X","")</f>
        <v>X</v>
      </c>
      <c r="B162" s="291"/>
      <c r="C162" s="931" t="s">
        <v>248</v>
      </c>
      <c r="D162" s="931"/>
      <c r="E162" s="948" t="str">
        <f ca="1">IF(E153="","",IF(OR(E153="DWF",E153="DNF"),"Distance","Temps"))</f>
        <v>Distance</v>
      </c>
      <c r="F162" s="948"/>
      <c r="G162" s="525">
        <f ca="1">OFFSET('Séries-DNF'!$A$11,B152,18)</f>
        <v>90</v>
      </c>
      <c r="H162" s="524" t="str">
        <f ca="1">OFFSET('Séries-DNF'!$A$11,B152,19)</f>
        <v>m</v>
      </c>
      <c r="I162" s="526" t="str">
        <f ca="1">OFFSET('Séries-DNF'!$A$11,B152,20)</f>
        <v/>
      </c>
      <c r="J162" s="524" t="str">
        <f ca="1">OFFSET('Séries-DNF'!$A$11,B152,21)</f>
        <v/>
      </c>
      <c r="K162" s="293"/>
      <c r="M162" s="521"/>
      <c r="N162" s="291"/>
      <c r="O162" s="931" t="s">
        <v>248</v>
      </c>
      <c r="P162" s="931"/>
      <c r="Q162" s="948" t="str">
        <f ca="1">IF(Q153="","",IF(OR(Q153="DWF",Q153="DNF"),"Distance","Temps"))</f>
        <v>Distance</v>
      </c>
      <c r="R162" s="948"/>
      <c r="S162" s="525">
        <f ca="1">OFFSET('Séries-DNF'!$A$11,N152,18)</f>
        <v>92</v>
      </c>
      <c r="T162" s="524" t="str">
        <f ca="1">OFFSET('Séries-DNF'!$A$11,N152,19)</f>
        <v>m</v>
      </c>
      <c r="U162" s="526" t="str">
        <f ca="1">OFFSET('Séries-DNF'!$A$11,N152,20)</f>
        <v/>
      </c>
      <c r="V162" s="524" t="str">
        <f ca="1">OFFSET('Séries-DNF'!$A$11,N152,21)</f>
        <v/>
      </c>
      <c r="W162" s="293"/>
    </row>
    <row r="163" spans="1:23" ht="15" customHeight="1" x14ac:dyDescent="0.3">
      <c r="A163" s="138" t="str">
        <f>IF(COUNT('Séries-DNF'!$A$11:$A$50)&gt;'Etiquette DNF'!N152,"X","")</f>
        <v>X</v>
      </c>
      <c r="B163" s="291"/>
      <c r="C163" s="931"/>
      <c r="D163" s="931"/>
      <c r="E163" s="933" t="s">
        <v>273</v>
      </c>
      <c r="F163" s="514" t="s">
        <v>271</v>
      </c>
      <c r="G163" s="528" t="str">
        <f ca="1">OFFSET('Séries-DNF'!$A$11,B152,14)</f>
        <v>65</v>
      </c>
      <c r="H163" s="529" t="str">
        <f ca="1">OFFSET('Séries-DNF'!$A$11,B152,15)</f>
        <v>m</v>
      </c>
      <c r="I163" s="528" t="str">
        <f ca="1">OFFSET('Séries-DNF'!$A$11,B152,16)</f>
        <v/>
      </c>
      <c r="J163" s="529" t="str">
        <f ca="1">OFFSET('Séries-DNF'!$A$11,B152,17)</f>
        <v/>
      </c>
      <c r="K163" s="293"/>
      <c r="M163" s="521"/>
      <c r="N163" s="291"/>
      <c r="O163" s="931"/>
      <c r="P163" s="931"/>
      <c r="Q163" s="933" t="s">
        <v>273</v>
      </c>
      <c r="R163" s="514" t="s">
        <v>271</v>
      </c>
      <c r="S163" s="528" t="str">
        <f ca="1">OFFSET('Séries-DNF'!$A$11,N152,14)</f>
        <v>67</v>
      </c>
      <c r="T163" s="529" t="str">
        <f ca="1">OFFSET('Séries-DNF'!$A$11,N152,15)</f>
        <v>m</v>
      </c>
      <c r="U163" s="528" t="str">
        <f ca="1">OFFSET('Séries-DNF'!$A$11,N152,16)</f>
        <v/>
      </c>
      <c r="V163" s="529" t="str">
        <f ca="1">OFFSET('Séries-DNF'!$A$11,N152,17)</f>
        <v/>
      </c>
      <c r="W163" s="293"/>
    </row>
    <row r="164" spans="1:23" ht="15" customHeight="1" x14ac:dyDescent="0.3">
      <c r="A164" s="138" t="str">
        <f>IF(COUNT('Séries-DNF'!$A$11:$A$50)&gt;'Etiquette DNF'!N152,"X","")</f>
        <v>X</v>
      </c>
      <c r="B164" s="291"/>
      <c r="C164" s="931"/>
      <c r="D164" s="931"/>
      <c r="E164" s="933"/>
      <c r="F164" s="514" t="s">
        <v>272</v>
      </c>
      <c r="G164" s="528" t="str">
        <f ca="1">OFFSET('Séries-DNF'!$A$11,B152,22)</f>
        <v>115</v>
      </c>
      <c r="H164" s="529" t="str">
        <f ca="1">OFFSET('Séries-DNF'!$A$11,B152,23)</f>
        <v>m</v>
      </c>
      <c r="I164" s="528" t="str">
        <f ca="1">OFFSET('Séries-DNF'!$A$11,B152,24)</f>
        <v/>
      </c>
      <c r="J164" s="529" t="str">
        <f ca="1">OFFSET('Séries-DNF'!$A$11,B152,25)</f>
        <v/>
      </c>
      <c r="K164" s="293"/>
      <c r="M164" s="521"/>
      <c r="N164" s="291"/>
      <c r="O164" s="931"/>
      <c r="P164" s="931"/>
      <c r="Q164" s="933"/>
      <c r="R164" s="514" t="s">
        <v>272</v>
      </c>
      <c r="S164" s="528" t="str">
        <f ca="1">OFFSET('Séries-DNF'!$A$11,N152,22)</f>
        <v>117</v>
      </c>
      <c r="T164" s="529" t="str">
        <f ca="1">OFFSET('Séries-DNF'!$A$11,N152,23)</f>
        <v>m</v>
      </c>
      <c r="U164" s="528" t="str">
        <f ca="1">OFFSET('Séries-DNF'!$A$11,N152,24)</f>
        <v/>
      </c>
      <c r="V164" s="529" t="str">
        <f ca="1">OFFSET('Séries-DNF'!$A$11,N152,25)</f>
        <v/>
      </c>
      <c r="W164" s="293"/>
    </row>
    <row r="165" spans="1:23" x14ac:dyDescent="0.25">
      <c r="A165" s="138" t="str">
        <f>IF(COUNT('Séries-DNF'!$A$11:$A$50)&gt;'Etiquette DNF'!N152,"X","")</f>
        <v>X</v>
      </c>
      <c r="B165" s="291"/>
      <c r="C165" s="945"/>
      <c r="D165" s="945"/>
      <c r="E165" s="945"/>
      <c r="F165" s="945"/>
      <c r="G165" s="945"/>
      <c r="H165" s="945"/>
      <c r="I165" s="945"/>
      <c r="J165" s="945"/>
      <c r="K165" s="293"/>
      <c r="M165" s="521"/>
      <c r="N165" s="291"/>
      <c r="O165" s="945"/>
      <c r="P165" s="945"/>
      <c r="Q165" s="945"/>
      <c r="R165" s="945"/>
      <c r="S165" s="945"/>
      <c r="T165" s="945"/>
      <c r="U165" s="945"/>
      <c r="V165" s="945"/>
      <c r="W165" s="293"/>
    </row>
    <row r="166" spans="1:23" ht="18.75" x14ac:dyDescent="0.3">
      <c r="A166" s="138" t="str">
        <f>IF(COUNT('Séries-DNF'!$A$11:$A$50)&gt;'Etiquette DNF'!N152,"X","")</f>
        <v>X</v>
      </c>
      <c r="B166" s="291"/>
      <c r="C166" s="946" t="s">
        <v>259</v>
      </c>
      <c r="D166" s="946"/>
      <c r="E166" s="946"/>
      <c r="F166" s="946"/>
      <c r="G166" s="946"/>
      <c r="H166" s="946"/>
      <c r="I166" s="946"/>
      <c r="J166" s="946"/>
      <c r="K166" s="293"/>
      <c r="M166" s="521"/>
      <c r="N166" s="291"/>
      <c r="O166" s="946" t="s">
        <v>259</v>
      </c>
      <c r="P166" s="946"/>
      <c r="Q166" s="946"/>
      <c r="R166" s="946"/>
      <c r="S166" s="946"/>
      <c r="T166" s="946"/>
      <c r="U166" s="946"/>
      <c r="V166" s="946"/>
      <c r="W166" s="293"/>
    </row>
    <row r="167" spans="1:23" ht="15.75" thickBot="1" x14ac:dyDescent="0.3">
      <c r="A167" s="138" t="str">
        <f>IF(COUNT('Séries-DNF'!$A$11:$A$50)&gt;'Etiquette DNF'!N152,"X","")</f>
        <v>X</v>
      </c>
      <c r="B167" s="291"/>
      <c r="C167" s="945"/>
      <c r="D167" s="945"/>
      <c r="E167" s="945"/>
      <c r="F167" s="945"/>
      <c r="G167" s="945"/>
      <c r="H167" s="945"/>
      <c r="I167" s="945"/>
      <c r="J167" s="945"/>
      <c r="K167" s="293"/>
      <c r="M167" s="521"/>
      <c r="N167" s="291"/>
      <c r="O167" s="945"/>
      <c r="P167" s="945"/>
      <c r="Q167" s="945"/>
      <c r="R167" s="945"/>
      <c r="S167" s="945"/>
      <c r="T167" s="945"/>
      <c r="U167" s="945"/>
      <c r="V167" s="945"/>
      <c r="W167" s="293"/>
    </row>
    <row r="168" spans="1:23" ht="15.75" customHeight="1" thickBot="1" x14ac:dyDescent="0.3">
      <c r="A168" s="138" t="str">
        <f>IF(COUNT('Séries-DNF'!$A$11:$A$50)&gt;'Etiquette DNF'!N152,"X","")</f>
        <v>X</v>
      </c>
      <c r="B168" s="291"/>
      <c r="C168" s="933" t="s">
        <v>262</v>
      </c>
      <c r="D168" s="934"/>
      <c r="E168" s="530"/>
      <c r="F168" s="531"/>
      <c r="G168" s="531"/>
      <c r="H168" s="531"/>
      <c r="I168" s="531"/>
      <c r="J168" s="532"/>
      <c r="K168" s="293"/>
      <c r="M168" s="521"/>
      <c r="N168" s="291"/>
      <c r="O168" s="933" t="s">
        <v>262</v>
      </c>
      <c r="P168" s="934"/>
      <c r="Q168" s="530"/>
      <c r="R168" s="531"/>
      <c r="S168" s="531"/>
      <c r="T168" s="531"/>
      <c r="U168" s="531"/>
      <c r="V168" s="532"/>
      <c r="W168" s="293"/>
    </row>
    <row r="169" spans="1:23" ht="15.75" thickBot="1" x14ac:dyDescent="0.3">
      <c r="A169" s="138" t="str">
        <f>IF(COUNT('Séries-DNF'!$A$11:$A$50)&gt;'Etiquette DNF'!N152,"X","")</f>
        <v>X</v>
      </c>
      <c r="B169" s="291"/>
      <c r="C169" s="516"/>
      <c r="D169" s="516"/>
      <c r="E169" s="289"/>
      <c r="F169" s="289"/>
      <c r="G169" s="289"/>
      <c r="H169" s="289"/>
      <c r="I169" s="289"/>
      <c r="J169" s="289"/>
      <c r="K169" s="293"/>
      <c r="M169" s="521"/>
      <c r="N169" s="291"/>
      <c r="O169" s="516"/>
      <c r="P169" s="516"/>
      <c r="Q169" s="289"/>
      <c r="R169" s="289"/>
      <c r="S169" s="289"/>
      <c r="T169" s="289"/>
      <c r="U169" s="289"/>
      <c r="V169" s="289"/>
      <c r="W169" s="293"/>
    </row>
    <row r="170" spans="1:23" ht="15" customHeight="1" x14ac:dyDescent="0.25">
      <c r="A170" s="138" t="str">
        <f>IF(COUNT('Séries-DNF'!$A$11:$A$50)&gt;'Etiquette DNF'!N152,"X","")</f>
        <v>X</v>
      </c>
      <c r="B170" s="291"/>
      <c r="C170" s="976" t="s">
        <v>260</v>
      </c>
      <c r="D170" s="977"/>
      <c r="E170" s="959"/>
      <c r="F170" s="959"/>
      <c r="G170" s="959"/>
      <c r="H170" s="959"/>
      <c r="I170" s="959"/>
      <c r="J170" s="960"/>
      <c r="K170" s="293"/>
      <c r="M170" s="521"/>
      <c r="N170" s="291"/>
      <c r="O170" s="976" t="s">
        <v>260</v>
      </c>
      <c r="P170" s="977"/>
      <c r="Q170" s="959"/>
      <c r="R170" s="959"/>
      <c r="S170" s="959"/>
      <c r="T170" s="959"/>
      <c r="U170" s="959"/>
      <c r="V170" s="960"/>
      <c r="W170" s="293"/>
    </row>
    <row r="171" spans="1:23" x14ac:dyDescent="0.25">
      <c r="A171" s="138" t="str">
        <f>IF(COUNT('Séries-DNF'!$A$11:$A$50)&gt;'Etiquette DNF'!N152,"X","")</f>
        <v>X</v>
      </c>
      <c r="B171" s="291"/>
      <c r="C171" s="971"/>
      <c r="D171" s="972"/>
      <c r="E171" s="949"/>
      <c r="F171" s="949"/>
      <c r="G171" s="949"/>
      <c r="H171" s="949"/>
      <c r="I171" s="949"/>
      <c r="J171" s="950"/>
      <c r="K171" s="293"/>
      <c r="M171" s="521"/>
      <c r="N171" s="291"/>
      <c r="O171" s="971"/>
      <c r="P171" s="972"/>
      <c r="Q171" s="949"/>
      <c r="R171" s="949"/>
      <c r="S171" s="949"/>
      <c r="T171" s="949"/>
      <c r="U171" s="949"/>
      <c r="V171" s="950"/>
      <c r="W171" s="293"/>
    </row>
    <row r="172" spans="1:23" ht="15" customHeight="1" x14ac:dyDescent="0.25">
      <c r="A172" s="138" t="str">
        <f>IF(COUNT('Séries-DNF'!$A$11:$A$50)&gt;'Etiquette DNF'!N152,"X","")</f>
        <v>X</v>
      </c>
      <c r="B172" s="291"/>
      <c r="C172" s="971" t="s">
        <v>261</v>
      </c>
      <c r="D172" s="972"/>
      <c r="E172" s="949"/>
      <c r="F172" s="949"/>
      <c r="G172" s="949"/>
      <c r="H172" s="949"/>
      <c r="I172" s="949"/>
      <c r="J172" s="950"/>
      <c r="K172" s="293"/>
      <c r="M172" s="521"/>
      <c r="N172" s="291"/>
      <c r="O172" s="971" t="s">
        <v>261</v>
      </c>
      <c r="P172" s="972"/>
      <c r="Q172" s="949"/>
      <c r="R172" s="949"/>
      <c r="S172" s="949"/>
      <c r="T172" s="949"/>
      <c r="U172" s="949"/>
      <c r="V172" s="950"/>
      <c r="W172" s="293"/>
    </row>
    <row r="173" spans="1:23" ht="15.75" thickBot="1" x14ac:dyDescent="0.3">
      <c r="A173" s="138" t="str">
        <f>IF(COUNT('Séries-DNF'!$A$11:$A$50)&gt;'Etiquette DNF'!N152,"X","")</f>
        <v>X</v>
      </c>
      <c r="B173" s="291"/>
      <c r="C173" s="973"/>
      <c r="D173" s="974"/>
      <c r="E173" s="954"/>
      <c r="F173" s="954"/>
      <c r="G173" s="954"/>
      <c r="H173" s="954"/>
      <c r="I173" s="954"/>
      <c r="J173" s="955"/>
      <c r="K173" s="293"/>
      <c r="M173" s="521"/>
      <c r="N173" s="291"/>
      <c r="O173" s="973"/>
      <c r="P173" s="974"/>
      <c r="Q173" s="954"/>
      <c r="R173" s="954"/>
      <c r="S173" s="954"/>
      <c r="T173" s="954"/>
      <c r="U173" s="954"/>
      <c r="V173" s="955"/>
      <c r="W173" s="293"/>
    </row>
    <row r="174" spans="1:23" ht="15.75" thickBot="1" x14ac:dyDescent="0.3">
      <c r="A174" s="138" t="str">
        <f>IF(COUNT('Séries-DNF'!$A$11:$A$50)&gt;'Etiquette DNF'!N152,"X","")</f>
        <v>X</v>
      </c>
      <c r="B174" s="291"/>
      <c r="C174" s="292"/>
      <c r="D174" s="292"/>
      <c r="E174" s="292"/>
      <c r="F174" s="292"/>
      <c r="G174" s="292"/>
      <c r="H174" s="292"/>
      <c r="I174" s="292"/>
      <c r="J174" s="292"/>
      <c r="K174" s="293"/>
      <c r="M174" s="521"/>
      <c r="N174" s="291"/>
      <c r="O174" s="292"/>
      <c r="P174" s="292"/>
      <c r="Q174" s="292"/>
      <c r="R174" s="292"/>
      <c r="S174" s="292"/>
      <c r="T174" s="292"/>
      <c r="U174" s="292"/>
      <c r="V174" s="292"/>
      <c r="W174" s="293"/>
    </row>
    <row r="175" spans="1:23" ht="15" customHeight="1" x14ac:dyDescent="0.25">
      <c r="A175" s="138" t="str">
        <f>IF(COUNT('Séries-DNF'!$A$11:$A$50)&gt;'Etiquette DNF'!N152,"X","")</f>
        <v>X</v>
      </c>
      <c r="B175" s="291"/>
      <c r="C175" s="956" t="s">
        <v>132</v>
      </c>
      <c r="D175" s="880" t="s">
        <v>133</v>
      </c>
      <c r="E175" s="871"/>
      <c r="F175" s="871"/>
      <c r="G175" s="871"/>
      <c r="H175" s="871"/>
      <c r="I175" s="959"/>
      <c r="J175" s="960"/>
      <c r="K175" s="293"/>
      <c r="M175" s="521"/>
      <c r="N175" s="291"/>
      <c r="O175" s="956" t="s">
        <v>132</v>
      </c>
      <c r="P175" s="880" t="s">
        <v>133</v>
      </c>
      <c r="Q175" s="871"/>
      <c r="R175" s="871"/>
      <c r="S175" s="871"/>
      <c r="T175" s="871"/>
      <c r="U175" s="959"/>
      <c r="V175" s="960"/>
      <c r="W175" s="293"/>
    </row>
    <row r="176" spans="1:23" x14ac:dyDescent="0.25">
      <c r="A176" s="138" t="str">
        <f>IF(COUNT('Séries-DNF'!$A$11:$A$50)&gt;'Etiquette DNF'!N152,"X","")</f>
        <v>X</v>
      </c>
      <c r="B176" s="291"/>
      <c r="C176" s="957"/>
      <c r="D176" s="859" t="s">
        <v>134</v>
      </c>
      <c r="E176" s="864"/>
      <c r="F176" s="864"/>
      <c r="G176" s="864"/>
      <c r="H176" s="864"/>
      <c r="I176" s="949"/>
      <c r="J176" s="950"/>
      <c r="K176" s="293"/>
      <c r="M176" s="521"/>
      <c r="N176" s="291"/>
      <c r="O176" s="957"/>
      <c r="P176" s="859" t="s">
        <v>134</v>
      </c>
      <c r="Q176" s="864"/>
      <c r="R176" s="864"/>
      <c r="S176" s="864"/>
      <c r="T176" s="864"/>
      <c r="U176" s="949"/>
      <c r="V176" s="950"/>
      <c r="W176" s="293"/>
    </row>
    <row r="177" spans="1:23" x14ac:dyDescent="0.25">
      <c r="A177" s="138" t="str">
        <f>IF(COUNT('Séries-DNF'!$A$11:$A$50)&gt;'Etiquette DNF'!N152,"X","")</f>
        <v>X</v>
      </c>
      <c r="B177" s="291"/>
      <c r="C177" s="957"/>
      <c r="D177" s="859" t="s">
        <v>135</v>
      </c>
      <c r="E177" s="864"/>
      <c r="F177" s="864"/>
      <c r="G177" s="864"/>
      <c r="H177" s="864"/>
      <c r="I177" s="949"/>
      <c r="J177" s="950"/>
      <c r="K177" s="293"/>
      <c r="M177" s="521"/>
      <c r="N177" s="291"/>
      <c r="O177" s="957"/>
      <c r="P177" s="859" t="s">
        <v>135</v>
      </c>
      <c r="Q177" s="864"/>
      <c r="R177" s="864"/>
      <c r="S177" s="864"/>
      <c r="T177" s="864"/>
      <c r="U177" s="949"/>
      <c r="V177" s="950"/>
      <c r="W177" s="293"/>
    </row>
    <row r="178" spans="1:23" x14ac:dyDescent="0.25">
      <c r="A178" s="138" t="str">
        <f>IF(COUNT('Séries-DNF'!$A$11:$A$50)&gt;'Etiquette DNF'!N152,"X","")</f>
        <v>X</v>
      </c>
      <c r="B178" s="291"/>
      <c r="C178" s="957"/>
      <c r="D178" s="859" t="s">
        <v>136</v>
      </c>
      <c r="E178" s="864"/>
      <c r="F178" s="864"/>
      <c r="G178" s="864"/>
      <c r="H178" s="864"/>
      <c r="I178" s="949"/>
      <c r="J178" s="950"/>
      <c r="K178" s="293"/>
      <c r="M178" s="521"/>
      <c r="N178" s="291"/>
      <c r="O178" s="957"/>
      <c r="P178" s="859" t="s">
        <v>136</v>
      </c>
      <c r="Q178" s="864"/>
      <c r="R178" s="864"/>
      <c r="S178" s="864"/>
      <c r="T178" s="864"/>
      <c r="U178" s="949"/>
      <c r="V178" s="950"/>
      <c r="W178" s="293"/>
    </row>
    <row r="179" spans="1:23" x14ac:dyDescent="0.25">
      <c r="A179" s="138" t="str">
        <f>IF(COUNT('Séries-DNF'!$A$11:$A$50)&gt;'Etiquette DNF'!N152,"X","")</f>
        <v>X</v>
      </c>
      <c r="B179" s="291"/>
      <c r="C179" s="957"/>
      <c r="D179" s="859" t="s">
        <v>137</v>
      </c>
      <c r="E179" s="864"/>
      <c r="F179" s="864"/>
      <c r="G179" s="864"/>
      <c r="H179" s="864"/>
      <c r="I179" s="949"/>
      <c r="J179" s="950"/>
      <c r="K179" s="293"/>
      <c r="M179" s="521"/>
      <c r="N179" s="291"/>
      <c r="O179" s="957"/>
      <c r="P179" s="859" t="s">
        <v>137</v>
      </c>
      <c r="Q179" s="864"/>
      <c r="R179" s="864"/>
      <c r="S179" s="864"/>
      <c r="T179" s="864"/>
      <c r="U179" s="949"/>
      <c r="V179" s="950"/>
      <c r="W179" s="293"/>
    </row>
    <row r="180" spans="1:23" ht="15.75" thickBot="1" x14ac:dyDescent="0.3">
      <c r="A180" s="138" t="str">
        <f>IF(COUNT('Séries-DNF'!$A$11:$A$50)&gt;'Etiquette DNF'!N152,"X","")</f>
        <v>X</v>
      </c>
      <c r="B180" s="291"/>
      <c r="C180" s="958"/>
      <c r="D180" s="862" t="s">
        <v>138</v>
      </c>
      <c r="E180" s="975"/>
      <c r="F180" s="975"/>
      <c r="G180" s="975"/>
      <c r="H180" s="975"/>
      <c r="I180" s="954"/>
      <c r="J180" s="955"/>
      <c r="K180" s="293"/>
      <c r="M180" s="521"/>
      <c r="N180" s="291"/>
      <c r="O180" s="958"/>
      <c r="P180" s="862" t="s">
        <v>138</v>
      </c>
      <c r="Q180" s="975"/>
      <c r="R180" s="975"/>
      <c r="S180" s="975"/>
      <c r="T180" s="975"/>
      <c r="U180" s="954"/>
      <c r="V180" s="955"/>
      <c r="W180" s="293"/>
    </row>
    <row r="181" spans="1:23" ht="15" customHeight="1" x14ac:dyDescent="0.25">
      <c r="A181" s="138" t="str">
        <f>IF(COUNT('Séries-DNF'!$A$11:$A$50)&gt;'Etiquette DNF'!N152,"X","")</f>
        <v>X</v>
      </c>
      <c r="B181" s="291"/>
      <c r="C181" s="961" t="s">
        <v>145</v>
      </c>
      <c r="D181" s="963" t="s">
        <v>146</v>
      </c>
      <c r="E181" s="964"/>
      <c r="F181" s="964"/>
      <c r="G181" s="964"/>
      <c r="H181" s="964"/>
      <c r="I181" s="965"/>
      <c r="J181" s="966"/>
      <c r="K181" s="293"/>
      <c r="M181" s="521"/>
      <c r="N181" s="291"/>
      <c r="O181" s="961" t="s">
        <v>145</v>
      </c>
      <c r="P181" s="963" t="s">
        <v>146</v>
      </c>
      <c r="Q181" s="964"/>
      <c r="R181" s="964"/>
      <c r="S181" s="964"/>
      <c r="T181" s="964"/>
      <c r="U181" s="965"/>
      <c r="V181" s="966"/>
      <c r="W181" s="293"/>
    </row>
    <row r="182" spans="1:23" x14ac:dyDescent="0.25">
      <c r="A182" s="138" t="str">
        <f>IF(COUNT('Séries-DNF'!$A$11:$A$50)&gt;'Etiquette DNF'!N152,"X","")</f>
        <v>X</v>
      </c>
      <c r="B182" s="291"/>
      <c r="C182" s="957"/>
      <c r="D182" s="859" t="s">
        <v>147</v>
      </c>
      <c r="E182" s="864"/>
      <c r="F182" s="864"/>
      <c r="G182" s="864"/>
      <c r="H182" s="864"/>
      <c r="I182" s="949"/>
      <c r="J182" s="950"/>
      <c r="K182" s="293"/>
      <c r="M182" s="521"/>
      <c r="N182" s="291"/>
      <c r="O182" s="957"/>
      <c r="P182" s="859" t="s">
        <v>147</v>
      </c>
      <c r="Q182" s="864"/>
      <c r="R182" s="864"/>
      <c r="S182" s="864"/>
      <c r="T182" s="864"/>
      <c r="U182" s="949"/>
      <c r="V182" s="950"/>
      <c r="W182" s="293"/>
    </row>
    <row r="183" spans="1:23" x14ac:dyDescent="0.25">
      <c r="A183" s="138" t="str">
        <f>IF(COUNT('Séries-DNF'!$A$11:$A$50)&gt;'Etiquette DNF'!N152,"X","")</f>
        <v>X</v>
      </c>
      <c r="B183" s="291"/>
      <c r="C183" s="957"/>
      <c r="D183" s="859" t="s">
        <v>148</v>
      </c>
      <c r="E183" s="864"/>
      <c r="F183" s="864"/>
      <c r="G183" s="864"/>
      <c r="H183" s="864"/>
      <c r="I183" s="949"/>
      <c r="J183" s="950"/>
      <c r="K183" s="293"/>
      <c r="M183" s="521"/>
      <c r="N183" s="291"/>
      <c r="O183" s="957"/>
      <c r="P183" s="859" t="s">
        <v>148</v>
      </c>
      <c r="Q183" s="864"/>
      <c r="R183" s="864"/>
      <c r="S183" s="864"/>
      <c r="T183" s="864"/>
      <c r="U183" s="949"/>
      <c r="V183" s="950"/>
      <c r="W183" s="293"/>
    </row>
    <row r="184" spans="1:23" x14ac:dyDescent="0.25">
      <c r="A184" s="138" t="str">
        <f>IF(COUNT('Séries-DNF'!$A$11:$A$50)&gt;'Etiquette DNF'!N152,"X","")</f>
        <v>X</v>
      </c>
      <c r="B184" s="291"/>
      <c r="C184" s="957"/>
      <c r="D184" s="859" t="s">
        <v>149</v>
      </c>
      <c r="E184" s="864"/>
      <c r="F184" s="864"/>
      <c r="G184" s="864"/>
      <c r="H184" s="864"/>
      <c r="I184" s="949"/>
      <c r="J184" s="950"/>
      <c r="K184" s="293"/>
      <c r="M184" s="521"/>
      <c r="N184" s="291"/>
      <c r="O184" s="957"/>
      <c r="P184" s="859" t="s">
        <v>149</v>
      </c>
      <c r="Q184" s="864"/>
      <c r="R184" s="864"/>
      <c r="S184" s="864"/>
      <c r="T184" s="864"/>
      <c r="U184" s="949"/>
      <c r="V184" s="950"/>
      <c r="W184" s="293"/>
    </row>
    <row r="185" spans="1:23" x14ac:dyDescent="0.25">
      <c r="A185" s="138" t="str">
        <f>IF(COUNT('Séries-DNF'!$A$11:$A$50)&gt;'Etiquette DNF'!N152,"X","")</f>
        <v>X</v>
      </c>
      <c r="B185" s="291"/>
      <c r="C185" s="957"/>
      <c r="D185" s="859" t="s">
        <v>150</v>
      </c>
      <c r="E185" s="864"/>
      <c r="F185" s="864"/>
      <c r="G185" s="864"/>
      <c r="H185" s="864"/>
      <c r="I185" s="949"/>
      <c r="J185" s="950"/>
      <c r="K185" s="293"/>
      <c r="M185" s="521"/>
      <c r="N185" s="291"/>
      <c r="O185" s="957"/>
      <c r="P185" s="859" t="s">
        <v>150</v>
      </c>
      <c r="Q185" s="864"/>
      <c r="R185" s="864"/>
      <c r="S185" s="864"/>
      <c r="T185" s="864"/>
      <c r="U185" s="949"/>
      <c r="V185" s="950"/>
      <c r="W185" s="293"/>
    </row>
    <row r="186" spans="1:23" x14ac:dyDescent="0.25">
      <c r="A186" s="138" t="str">
        <f>IF(COUNT('Séries-DNF'!$A$11:$A$50)&gt;'Etiquette DNF'!N152,"X","")</f>
        <v>X</v>
      </c>
      <c r="B186" s="291"/>
      <c r="C186" s="957"/>
      <c r="D186" s="859" t="s">
        <v>151</v>
      </c>
      <c r="E186" s="864"/>
      <c r="F186" s="864"/>
      <c r="G186" s="864"/>
      <c r="H186" s="864"/>
      <c r="I186" s="949"/>
      <c r="J186" s="950"/>
      <c r="K186" s="293"/>
      <c r="M186" s="521"/>
      <c r="N186" s="291"/>
      <c r="O186" s="957"/>
      <c r="P186" s="859" t="s">
        <v>151</v>
      </c>
      <c r="Q186" s="864"/>
      <c r="R186" s="864"/>
      <c r="S186" s="864"/>
      <c r="T186" s="864"/>
      <c r="U186" s="949"/>
      <c r="V186" s="950"/>
      <c r="W186" s="293"/>
    </row>
    <row r="187" spans="1:23" ht="15.75" thickBot="1" x14ac:dyDescent="0.3">
      <c r="A187" s="138" t="str">
        <f>IF(COUNT('Séries-DNF'!$A$11:$A$50)&gt;'Etiquette DNF'!N152,"X","")</f>
        <v>X</v>
      </c>
      <c r="B187" s="291"/>
      <c r="C187" s="962"/>
      <c r="D187" s="967" t="s">
        <v>152</v>
      </c>
      <c r="E187" s="968"/>
      <c r="F187" s="968"/>
      <c r="G187" s="968"/>
      <c r="H187" s="968"/>
      <c r="I187" s="969"/>
      <c r="J187" s="970"/>
      <c r="K187" s="293"/>
      <c r="M187" s="521"/>
      <c r="N187" s="291"/>
      <c r="O187" s="962"/>
      <c r="P187" s="967" t="s">
        <v>152</v>
      </c>
      <c r="Q187" s="968"/>
      <c r="R187" s="968"/>
      <c r="S187" s="968"/>
      <c r="T187" s="968"/>
      <c r="U187" s="969"/>
      <c r="V187" s="970"/>
      <c r="W187" s="293"/>
    </row>
    <row r="188" spans="1:23" ht="21" customHeight="1" x14ac:dyDescent="0.25">
      <c r="A188" s="138" t="str">
        <f>IF(COUNT('Séries-DNF'!$A$11:$A$50)&gt;'Etiquette DNF'!N152,"X","")</f>
        <v>X</v>
      </c>
      <c r="B188" s="291"/>
      <c r="C188" s="956" t="s">
        <v>126</v>
      </c>
      <c r="D188" s="918" t="s">
        <v>263</v>
      </c>
      <c r="E188" s="919"/>
      <c r="F188" s="920"/>
      <c r="G188" s="416" t="s">
        <v>174</v>
      </c>
      <c r="H188" s="416"/>
      <c r="I188" s="959"/>
      <c r="J188" s="960"/>
      <c r="K188" s="293"/>
      <c r="M188" s="521"/>
      <c r="N188" s="291"/>
      <c r="O188" s="956" t="s">
        <v>126</v>
      </c>
      <c r="P188" s="918" t="s">
        <v>263</v>
      </c>
      <c r="Q188" s="919"/>
      <c r="R188" s="920"/>
      <c r="S188" s="416" t="s">
        <v>174</v>
      </c>
      <c r="T188" s="416"/>
      <c r="U188" s="959"/>
      <c r="V188" s="960"/>
      <c r="W188" s="293"/>
    </row>
    <row r="189" spans="1:23" ht="21" customHeight="1" x14ac:dyDescent="0.25">
      <c r="A189" s="138" t="str">
        <f>IF(COUNT('Séries-DNF'!$A$11:$A$50)&gt;'Etiquette DNF'!N152,"X","")</f>
        <v>X</v>
      </c>
      <c r="B189" s="291"/>
      <c r="C189" s="957"/>
      <c r="D189" s="913" t="s">
        <v>128</v>
      </c>
      <c r="E189" s="914"/>
      <c r="F189" s="915"/>
      <c r="G189" s="110" t="s">
        <v>266</v>
      </c>
      <c r="H189" s="110"/>
      <c r="I189" s="949"/>
      <c r="J189" s="950"/>
      <c r="K189" s="293"/>
      <c r="M189" s="521"/>
      <c r="N189" s="291"/>
      <c r="O189" s="957"/>
      <c r="P189" s="913" t="s">
        <v>128</v>
      </c>
      <c r="Q189" s="914"/>
      <c r="R189" s="915"/>
      <c r="S189" s="110" t="s">
        <v>266</v>
      </c>
      <c r="T189" s="110"/>
      <c r="U189" s="949"/>
      <c r="V189" s="950"/>
      <c r="W189" s="293"/>
    </row>
    <row r="190" spans="1:23" ht="21" customHeight="1" x14ac:dyDescent="0.25">
      <c r="A190" s="138" t="str">
        <f>IF(COUNT('Séries-DNF'!$A$11:$A$50)&gt;'Etiquette DNF'!N152,"X","")</f>
        <v>X</v>
      </c>
      <c r="B190" s="291"/>
      <c r="C190" s="957"/>
      <c r="D190" s="913" t="s">
        <v>264</v>
      </c>
      <c r="E190" s="914"/>
      <c r="F190" s="915"/>
      <c r="G190" s="110" t="s">
        <v>265</v>
      </c>
      <c r="H190" s="110"/>
      <c r="I190" s="949"/>
      <c r="J190" s="950"/>
      <c r="K190" s="293"/>
      <c r="M190" s="521"/>
      <c r="N190" s="291"/>
      <c r="O190" s="957"/>
      <c r="P190" s="913" t="s">
        <v>264</v>
      </c>
      <c r="Q190" s="914"/>
      <c r="R190" s="915"/>
      <c r="S190" s="110" t="s">
        <v>265</v>
      </c>
      <c r="T190" s="110"/>
      <c r="U190" s="949"/>
      <c r="V190" s="950"/>
      <c r="W190" s="293"/>
    </row>
    <row r="191" spans="1:23" ht="21" customHeight="1" x14ac:dyDescent="0.25">
      <c r="A191" s="138" t="str">
        <f>IF(COUNT('Séries-DNF'!$A$11:$A$50)&gt;'Etiquette DNF'!N152,"X","")</f>
        <v>X</v>
      </c>
      <c r="B191" s="291"/>
      <c r="C191" s="957"/>
      <c r="D191" s="533" t="s">
        <v>267</v>
      </c>
      <c r="E191" s="518"/>
      <c r="F191" s="518"/>
      <c r="G191" s="110" t="s">
        <v>164</v>
      </c>
      <c r="H191" s="110"/>
      <c r="I191" s="949"/>
      <c r="J191" s="950"/>
      <c r="K191" s="293"/>
      <c r="M191" s="521"/>
      <c r="N191" s="291"/>
      <c r="O191" s="957"/>
      <c r="P191" s="533" t="s">
        <v>267</v>
      </c>
      <c r="Q191" s="518"/>
      <c r="R191" s="518"/>
      <c r="S191" s="110" t="s">
        <v>164</v>
      </c>
      <c r="T191" s="110"/>
      <c r="U191" s="949"/>
      <c r="V191" s="950"/>
      <c r="W191" s="293"/>
    </row>
    <row r="192" spans="1:23" ht="21" customHeight="1" thickBot="1" x14ac:dyDescent="0.3">
      <c r="A192" s="138" t="str">
        <f>IF(COUNT('Séries-DNF'!$A$11:$A$50)&gt;'Etiquette DNF'!N152,"X","")</f>
        <v>X</v>
      </c>
      <c r="B192" s="291"/>
      <c r="C192" s="958"/>
      <c r="D192" s="534" t="s">
        <v>268</v>
      </c>
      <c r="E192" s="519"/>
      <c r="F192" s="519"/>
      <c r="G192" s="3" t="s">
        <v>164</v>
      </c>
      <c r="H192" s="3"/>
      <c r="I192" s="954"/>
      <c r="J192" s="955"/>
      <c r="K192" s="293"/>
      <c r="M192" s="521"/>
      <c r="N192" s="291"/>
      <c r="O192" s="958"/>
      <c r="P192" s="534" t="s">
        <v>268</v>
      </c>
      <c r="Q192" s="519"/>
      <c r="R192" s="519"/>
      <c r="S192" s="3" t="s">
        <v>164</v>
      </c>
      <c r="T192" s="3"/>
      <c r="U192" s="954"/>
      <c r="V192" s="955"/>
      <c r="W192" s="293"/>
    </row>
    <row r="193" spans="1:23" ht="15.75" thickBot="1" x14ac:dyDescent="0.3">
      <c r="A193" s="138" t="str">
        <f>IF(COUNT('Séries-DNF'!$A$11:$A$50)&gt;'Etiquette DNF'!N152,"X","")</f>
        <v>X</v>
      </c>
      <c r="B193" s="291"/>
      <c r="C193" s="292"/>
      <c r="D193" s="292"/>
      <c r="E193" s="292"/>
      <c r="F193" s="292"/>
      <c r="G193" s="292"/>
      <c r="H193" s="292"/>
      <c r="I193" s="292"/>
      <c r="J193" s="292"/>
      <c r="K193" s="293"/>
      <c r="M193" s="521"/>
      <c r="N193" s="291"/>
      <c r="O193" s="292"/>
      <c r="P193" s="292"/>
      <c r="Q193" s="292"/>
      <c r="R193" s="292"/>
      <c r="S193" s="292"/>
      <c r="T193" s="292"/>
      <c r="U193" s="292"/>
      <c r="V193" s="292"/>
      <c r="W193" s="293"/>
    </row>
    <row r="194" spans="1:23" ht="15" customHeight="1" x14ac:dyDescent="0.3">
      <c r="A194" s="138" t="str">
        <f>IF(COUNT('Séries-DNF'!$A$11:$A$50)&gt;'Etiquette DNF'!N152,"X","")</f>
        <v>X</v>
      </c>
      <c r="B194" s="291"/>
      <c r="C194" s="901" t="s">
        <v>269</v>
      </c>
      <c r="D194" s="902"/>
      <c r="E194" s="902"/>
      <c r="F194" s="902"/>
      <c r="G194" s="902"/>
      <c r="H194" s="902"/>
      <c r="I194" s="902"/>
      <c r="J194" s="903"/>
      <c r="K194" s="293"/>
      <c r="M194" s="521"/>
      <c r="N194" s="291"/>
      <c r="O194" s="901" t="s">
        <v>269</v>
      </c>
      <c r="P194" s="902"/>
      <c r="Q194" s="902"/>
      <c r="R194" s="902"/>
      <c r="S194" s="902"/>
      <c r="T194" s="902"/>
      <c r="U194" s="902"/>
      <c r="V194" s="903"/>
      <c r="W194" s="293"/>
    </row>
    <row r="195" spans="1:23" x14ac:dyDescent="0.25">
      <c r="A195" s="138" t="str">
        <f>IF(COUNT('Séries-DNF'!$A$11:$A$50)&gt;'Etiquette DNF'!N152,"X","")</f>
        <v>X</v>
      </c>
      <c r="B195" s="291"/>
      <c r="C195" s="904"/>
      <c r="D195" s="905"/>
      <c r="E195" s="905"/>
      <c r="F195" s="905"/>
      <c r="G195" s="905"/>
      <c r="H195" s="905"/>
      <c r="I195" s="905"/>
      <c r="J195" s="906"/>
      <c r="K195" s="293"/>
      <c r="M195" s="521"/>
      <c r="N195" s="291"/>
      <c r="O195" s="904"/>
      <c r="P195" s="905"/>
      <c r="Q195" s="905"/>
      <c r="R195" s="905"/>
      <c r="S195" s="905"/>
      <c r="T195" s="905"/>
      <c r="U195" s="905"/>
      <c r="V195" s="906"/>
      <c r="W195" s="293"/>
    </row>
    <row r="196" spans="1:23" x14ac:dyDescent="0.25">
      <c r="A196" s="138" t="str">
        <f>IF(COUNT('Séries-DNF'!$A$11:$A$50)&gt;'Etiquette DNF'!N152,"X","")</f>
        <v>X</v>
      </c>
      <c r="B196" s="291"/>
      <c r="C196" s="907"/>
      <c r="D196" s="908"/>
      <c r="E196" s="908"/>
      <c r="F196" s="908"/>
      <c r="G196" s="908"/>
      <c r="H196" s="908"/>
      <c r="I196" s="908"/>
      <c r="J196" s="909"/>
      <c r="K196" s="293"/>
      <c r="M196" s="521"/>
      <c r="N196" s="291"/>
      <c r="O196" s="907"/>
      <c r="P196" s="908"/>
      <c r="Q196" s="908"/>
      <c r="R196" s="908"/>
      <c r="S196" s="908"/>
      <c r="T196" s="908"/>
      <c r="U196" s="908"/>
      <c r="V196" s="909"/>
      <c r="W196" s="293"/>
    </row>
    <row r="197" spans="1:23" ht="15" customHeight="1" x14ac:dyDescent="0.25">
      <c r="A197" s="138" t="str">
        <f>IF(COUNT('Séries-DNF'!$A$11:$A$50)&gt;'Etiquette DNF'!N152,"X","")</f>
        <v>X</v>
      </c>
      <c r="B197" s="291"/>
      <c r="C197" s="907"/>
      <c r="D197" s="908"/>
      <c r="E197" s="908"/>
      <c r="F197" s="908"/>
      <c r="G197" s="908"/>
      <c r="H197" s="908"/>
      <c r="I197" s="908"/>
      <c r="J197" s="909"/>
      <c r="K197" s="293"/>
      <c r="M197" s="521"/>
      <c r="N197" s="291"/>
      <c r="O197" s="907"/>
      <c r="P197" s="908"/>
      <c r="Q197" s="908"/>
      <c r="R197" s="908"/>
      <c r="S197" s="908"/>
      <c r="T197" s="908"/>
      <c r="U197" s="908"/>
      <c r="V197" s="909"/>
      <c r="W197" s="293"/>
    </row>
    <row r="198" spans="1:23" ht="15.75" thickBot="1" x14ac:dyDescent="0.3">
      <c r="A198" s="138" t="str">
        <f>IF(COUNT('Séries-DNF'!$A$11:$A$50)&gt;'Etiquette DNF'!N152,"X","")</f>
        <v>X</v>
      </c>
      <c r="B198" s="291"/>
      <c r="C198" s="910"/>
      <c r="D198" s="911"/>
      <c r="E198" s="911"/>
      <c r="F198" s="911"/>
      <c r="G198" s="911"/>
      <c r="H198" s="911"/>
      <c r="I198" s="911"/>
      <c r="J198" s="912"/>
      <c r="K198" s="293"/>
      <c r="M198" s="521"/>
      <c r="N198" s="291"/>
      <c r="O198" s="910"/>
      <c r="P198" s="911"/>
      <c r="Q198" s="911"/>
      <c r="R198" s="911"/>
      <c r="S198" s="911"/>
      <c r="T198" s="911"/>
      <c r="U198" s="911"/>
      <c r="V198" s="912"/>
      <c r="W198" s="293"/>
    </row>
    <row r="199" spans="1:23" ht="15.75" thickBot="1" x14ac:dyDescent="0.3">
      <c r="A199" s="138" t="str">
        <f>IF(COUNT('Séries-DNF'!$A$11:$A$50)&gt;'Etiquette DNF'!N152,"X","")</f>
        <v>X</v>
      </c>
      <c r="B199" s="294"/>
      <c r="C199" s="295"/>
      <c r="D199" s="295"/>
      <c r="E199" s="295"/>
      <c r="F199" s="295"/>
      <c r="G199" s="295"/>
      <c r="H199" s="295"/>
      <c r="I199" s="295"/>
      <c r="J199" s="295"/>
      <c r="K199" s="296"/>
      <c r="M199" s="521"/>
      <c r="N199" s="294"/>
      <c r="O199" s="295"/>
      <c r="P199" s="295"/>
      <c r="Q199" s="295"/>
      <c r="R199" s="295"/>
      <c r="S199" s="295"/>
      <c r="T199" s="295"/>
      <c r="U199" s="295"/>
      <c r="V199" s="295"/>
      <c r="W199" s="296"/>
    </row>
    <row r="200" spans="1:23" ht="15.75" customHeight="1" x14ac:dyDescent="0.25">
      <c r="A200" s="138" t="str">
        <f>IF(COUNT('Séries-DNF'!$A$11:$A$50)&gt;'Etiquette DNF'!N152,"X","")</f>
        <v>X</v>
      </c>
      <c r="B200" s="535"/>
      <c r="C200" s="535"/>
      <c r="D200" s="535"/>
      <c r="E200" s="535"/>
      <c r="F200" s="535"/>
      <c r="G200" s="535"/>
      <c r="H200" s="535"/>
      <c r="I200" s="535"/>
      <c r="J200" s="535"/>
      <c r="K200" s="535"/>
      <c r="L200" s="522"/>
      <c r="M200" s="523"/>
      <c r="N200" s="535"/>
      <c r="O200" s="535"/>
      <c r="P200" s="535"/>
      <c r="Q200" s="535"/>
      <c r="R200" s="535"/>
      <c r="S200" s="535"/>
      <c r="T200" s="535"/>
      <c r="U200" s="535"/>
      <c r="V200" s="535"/>
      <c r="W200" s="535"/>
    </row>
    <row r="201" spans="1:23" ht="15.75" customHeight="1" thickBot="1" x14ac:dyDescent="0.3">
      <c r="A201" s="138" t="str">
        <f>IF(COUNT('Séries-DNF'!$A$11:$A$50)&gt;'Etiquette DNF'!N252,"X","")</f>
        <v>X</v>
      </c>
      <c r="M201" s="521"/>
    </row>
    <row r="202" spans="1:23" x14ac:dyDescent="0.25">
      <c r="A202" s="138" t="str">
        <f>IF(COUNT('Séries-DNF'!$A$11:$A$50)&gt;'Etiquette DNF'!N252,"X","")</f>
        <v>X</v>
      </c>
      <c r="B202" s="137">
        <f>N152+1</f>
        <v>8</v>
      </c>
      <c r="C202" s="289"/>
      <c r="D202" s="289"/>
      <c r="E202" s="289"/>
      <c r="F202" s="289"/>
      <c r="G202" s="289"/>
      <c r="H202" s="289"/>
      <c r="I202" s="289"/>
      <c r="J202" s="289"/>
      <c r="K202" s="290"/>
      <c r="M202" s="521"/>
      <c r="N202" s="137">
        <f>B202+1</f>
        <v>9</v>
      </c>
      <c r="O202" s="289"/>
      <c r="P202" s="289"/>
      <c r="Q202" s="289"/>
      <c r="R202" s="289"/>
      <c r="S202" s="289"/>
      <c r="T202" s="289"/>
      <c r="U202" s="289"/>
      <c r="V202" s="289"/>
      <c r="W202" s="290"/>
    </row>
    <row r="203" spans="1:23" ht="23.25" x14ac:dyDescent="0.35">
      <c r="A203" s="138" t="str">
        <f>IF(COUNT('Séries-DNF'!$A$11:$A$50)&gt;'Etiquette DNF'!N252,"X","")</f>
        <v>X</v>
      </c>
      <c r="B203" s="291"/>
      <c r="C203" s="931" t="s">
        <v>246</v>
      </c>
      <c r="D203" s="931"/>
      <c r="E203" s="953" t="str">
        <f ca="1">OFFSET('Séries-DNF'!$A$11,B202,13)</f>
        <v>DNF</v>
      </c>
      <c r="F203" s="953"/>
      <c r="G203" s="953"/>
      <c r="H203" s="953"/>
      <c r="I203" s="953"/>
      <c r="J203" s="953"/>
      <c r="K203" s="293"/>
      <c r="M203" s="521"/>
      <c r="N203" s="291"/>
      <c r="O203" s="931" t="s">
        <v>246</v>
      </c>
      <c r="P203" s="931"/>
      <c r="Q203" s="953" t="str">
        <f ca="1">OFFSET('Séries-DNF'!$A$11,N202,13)</f>
        <v>DNF</v>
      </c>
      <c r="R203" s="953"/>
      <c r="S203" s="953"/>
      <c r="T203" s="953"/>
      <c r="U203" s="953"/>
      <c r="V203" s="953"/>
      <c r="W203" s="293"/>
    </row>
    <row r="204" spans="1:23" x14ac:dyDescent="0.25">
      <c r="A204" s="138" t="str">
        <f>IF(COUNT('Séries-DNF'!$A$11:$A$50)&gt;'Etiquette DNF'!N252,"X","")</f>
        <v>X</v>
      </c>
      <c r="B204" s="291"/>
      <c r="C204" s="945"/>
      <c r="D204" s="945"/>
      <c r="E204" s="945"/>
      <c r="F204" s="945"/>
      <c r="G204" s="945"/>
      <c r="H204" s="945"/>
      <c r="I204" s="945"/>
      <c r="J204" s="945"/>
      <c r="K204" s="293"/>
      <c r="M204" s="521"/>
      <c r="N204" s="291"/>
      <c r="O204" s="945"/>
      <c r="P204" s="945"/>
      <c r="Q204" s="945"/>
      <c r="R204" s="945"/>
      <c r="S204" s="945"/>
      <c r="T204" s="945"/>
      <c r="U204" s="945"/>
      <c r="V204" s="945"/>
      <c r="W204" s="293"/>
    </row>
    <row r="205" spans="1:23" ht="21" x14ac:dyDescent="0.35">
      <c r="A205" s="138" t="str">
        <f>IF(COUNT('Séries-DNF'!$A$11:$A$50)&gt;'Etiquette DNF'!N252,"X","")</f>
        <v>X</v>
      </c>
      <c r="B205" s="291"/>
      <c r="C205" s="931" t="s">
        <v>39</v>
      </c>
      <c r="D205" s="931"/>
      <c r="E205" s="932">
        <f ca="1">OFFSET('Séries-DNF'!$A$11,B202,0)</f>
        <v>5</v>
      </c>
      <c r="F205" s="932"/>
      <c r="G205" s="948" t="s">
        <v>67</v>
      </c>
      <c r="H205" s="948"/>
      <c r="I205" s="932">
        <f ca="1">OFFSET('Séries-DNF'!$A$11,B202,6)</f>
        <v>1</v>
      </c>
      <c r="J205" s="932"/>
      <c r="K205" s="293"/>
      <c r="M205" s="521"/>
      <c r="N205" s="291"/>
      <c r="O205" s="931" t="s">
        <v>39</v>
      </c>
      <c r="P205" s="931"/>
      <c r="Q205" s="932">
        <f ca="1">OFFSET('Séries-DNF'!$A$11,N202,0)</f>
        <v>5</v>
      </c>
      <c r="R205" s="932"/>
      <c r="S205" s="948" t="s">
        <v>67</v>
      </c>
      <c r="T205" s="948"/>
      <c r="U205" s="932">
        <f ca="1">OFFSET('Séries-DNF'!$A$11,N202,6)</f>
        <v>2</v>
      </c>
      <c r="V205" s="932"/>
      <c r="W205" s="293"/>
    </row>
    <row r="206" spans="1:23" ht="23.25" x14ac:dyDescent="0.35">
      <c r="A206" s="138" t="str">
        <f>IF(COUNT('Séries-DNF'!$A$11:$A$50)&gt;'Etiquette DNF'!N252,"X","")</f>
        <v>X</v>
      </c>
      <c r="B206" s="291"/>
      <c r="C206" s="931" t="s">
        <v>1</v>
      </c>
      <c r="D206" s="931"/>
      <c r="E206" s="953" t="str">
        <f ca="1">OFFSET('Séries-DNF'!$A$11,B202,9)</f>
        <v>SKROBOVA</v>
      </c>
      <c r="F206" s="953"/>
      <c r="G206" s="948" t="s">
        <v>2</v>
      </c>
      <c r="H206" s="948"/>
      <c r="I206" s="932" t="str">
        <f ca="1">OFFSET('Séries-DNF'!$A$11,B202,10)</f>
        <v>Jana</v>
      </c>
      <c r="J206" s="932"/>
      <c r="K206" s="293"/>
      <c r="M206" s="521"/>
      <c r="N206" s="291"/>
      <c r="O206" s="931" t="s">
        <v>1</v>
      </c>
      <c r="P206" s="931"/>
      <c r="Q206" s="953" t="str">
        <f ca="1">OFFSET('Séries-DNF'!$A$11,N202,9)</f>
        <v>GATA</v>
      </c>
      <c r="R206" s="953"/>
      <c r="S206" s="948" t="s">
        <v>2</v>
      </c>
      <c r="T206" s="948"/>
      <c r="U206" s="932" t="str">
        <f ca="1">OFFSET('Séries-DNF'!$A$11,N202,10)</f>
        <v>Aude</v>
      </c>
      <c r="V206" s="932"/>
      <c r="W206" s="293"/>
    </row>
    <row r="207" spans="1:23" ht="21" x14ac:dyDescent="0.35">
      <c r="A207" s="138" t="str">
        <f>IF(COUNT('Séries-DNF'!$A$11:$A$50)&gt;'Etiquette DNF'!N252,"X","")</f>
        <v>X</v>
      </c>
      <c r="B207" s="291"/>
      <c r="C207" s="520" t="s">
        <v>258</v>
      </c>
      <c r="D207" s="520"/>
      <c r="E207" s="527" t="str">
        <f ca="1">OFFSET('Séries-DNF'!$A$11,B202,11)</f>
        <v>Femme</v>
      </c>
      <c r="F207" s="525"/>
      <c r="G207" s="866" t="s">
        <v>270</v>
      </c>
      <c r="H207" s="866"/>
      <c r="I207" s="527" t="str">
        <f ca="1">OFFSET('Séries-DNF'!$A$11,B202,8)</f>
        <v xml:space="preserve">N°5 </v>
      </c>
      <c r="J207" s="527"/>
      <c r="K207" s="293"/>
      <c r="M207" s="521"/>
      <c r="N207" s="291"/>
      <c r="O207" s="520" t="s">
        <v>258</v>
      </c>
      <c r="P207" s="520"/>
      <c r="Q207" s="527" t="str">
        <f ca="1">OFFSET('Séries-DNF'!$A$11,N202,11)</f>
        <v>Femme</v>
      </c>
      <c r="R207" s="525"/>
      <c r="S207" s="866" t="s">
        <v>270</v>
      </c>
      <c r="T207" s="866"/>
      <c r="U207" s="527" t="str">
        <f ca="1">OFFSET('Séries-DNF'!$A$11,N202,8)</f>
        <v xml:space="preserve">N°4 </v>
      </c>
      <c r="V207" s="527"/>
      <c r="W207" s="293"/>
    </row>
    <row r="208" spans="1:23" ht="18.75" x14ac:dyDescent="0.3">
      <c r="A208" s="138" t="str">
        <f>IF(COUNT('Séries-DNF'!$A$11:$A$50)&gt;'Etiquette DNF'!N252,"X","")</f>
        <v>X</v>
      </c>
      <c r="B208" s="291"/>
      <c r="C208" s="952" t="s">
        <v>68</v>
      </c>
      <c r="D208" s="952"/>
      <c r="E208" s="866" t="s">
        <v>69</v>
      </c>
      <c r="F208" s="866"/>
      <c r="G208" s="951">
        <f ca="1">OFFSET('Séries-DNF'!$A$11,B202,2)</f>
        <v>0.59236111111111089</v>
      </c>
      <c r="H208" s="951"/>
      <c r="I208" s="951"/>
      <c r="J208" s="951"/>
      <c r="K208" s="293"/>
      <c r="M208" s="521"/>
      <c r="N208" s="291"/>
      <c r="O208" s="952" t="s">
        <v>68</v>
      </c>
      <c r="P208" s="952"/>
      <c r="Q208" s="866" t="s">
        <v>69</v>
      </c>
      <c r="R208" s="866"/>
      <c r="S208" s="951">
        <f ca="1">OFFSET('Séries-DNF'!$A$11,N202,2)</f>
        <v>0.59236111111111089</v>
      </c>
      <c r="T208" s="951"/>
      <c r="U208" s="951"/>
      <c r="V208" s="951"/>
      <c r="W208" s="293"/>
    </row>
    <row r="209" spans="1:23" ht="18.75" x14ac:dyDescent="0.3">
      <c r="A209" s="138" t="str">
        <f>IF(COUNT('Séries-DNF'!$A$11:$A$50)&gt;'Etiquette DNF'!N252,"X","")</f>
        <v>X</v>
      </c>
      <c r="B209" s="291"/>
      <c r="C209" s="952"/>
      <c r="D209" s="952"/>
      <c r="E209" s="866" t="s">
        <v>70</v>
      </c>
      <c r="F209" s="866"/>
      <c r="G209" s="951">
        <f ca="1">OFFSET('Séries-DNF'!$A$11,B202,3)</f>
        <v>0.61319444444444426</v>
      </c>
      <c r="H209" s="951"/>
      <c r="I209" s="951"/>
      <c r="J209" s="951"/>
      <c r="K209" s="293"/>
      <c r="M209" s="521"/>
      <c r="N209" s="291"/>
      <c r="O209" s="952"/>
      <c r="P209" s="952"/>
      <c r="Q209" s="866" t="s">
        <v>70</v>
      </c>
      <c r="R209" s="866"/>
      <c r="S209" s="951">
        <f ca="1">OFFSET('Séries-DNF'!$A$11,N202,3)</f>
        <v>0.61319444444444426</v>
      </c>
      <c r="T209" s="951"/>
      <c r="U209" s="951"/>
      <c r="V209" s="951"/>
      <c r="W209" s="293"/>
    </row>
    <row r="210" spans="1:23" ht="18.75" x14ac:dyDescent="0.3">
      <c r="A210" s="138" t="str">
        <f>IF(COUNT('Séries-DNF'!$A$11:$A$50)&gt;'Etiquette DNF'!N252,"X","")</f>
        <v>X</v>
      </c>
      <c r="B210" s="291"/>
      <c r="C210" s="952"/>
      <c r="D210" s="952"/>
      <c r="E210" s="866" t="s">
        <v>257</v>
      </c>
      <c r="F210" s="866"/>
      <c r="G210" s="951">
        <f ca="1">OFFSET('Séries-DNF'!$A$11,B202,4)</f>
        <v>0.61388888888888871</v>
      </c>
      <c r="H210" s="951"/>
      <c r="I210" s="951"/>
      <c r="J210" s="951"/>
      <c r="K210" s="293"/>
      <c r="M210" s="521"/>
      <c r="N210" s="291"/>
      <c r="O210" s="952"/>
      <c r="P210" s="952"/>
      <c r="Q210" s="866" t="s">
        <v>257</v>
      </c>
      <c r="R210" s="866"/>
      <c r="S210" s="951">
        <f ca="1">OFFSET('Séries-DNF'!$A$11,N202,4)</f>
        <v>0.61388888888888871</v>
      </c>
      <c r="T210" s="951"/>
      <c r="U210" s="951"/>
      <c r="V210" s="951"/>
      <c r="W210" s="293"/>
    </row>
    <row r="211" spans="1:23" ht="21" x14ac:dyDescent="0.35">
      <c r="A211" s="138" t="str">
        <f>IF(COUNT('Séries-DNF'!$A$11:$A$50)&gt;'Etiquette DNF'!N252,"X","")</f>
        <v>X</v>
      </c>
      <c r="B211" s="291"/>
      <c r="C211" s="952"/>
      <c r="D211" s="952"/>
      <c r="E211" s="866" t="s">
        <v>71</v>
      </c>
      <c r="F211" s="866"/>
      <c r="G211" s="947">
        <f ca="1">OFFSET('Séries-DNF'!$A$11,B202,5)</f>
        <v>0.61527777777777759</v>
      </c>
      <c r="H211" s="947"/>
      <c r="I211" s="947"/>
      <c r="J211" s="947"/>
      <c r="K211" s="293"/>
      <c r="M211" s="521"/>
      <c r="N211" s="291"/>
      <c r="O211" s="952"/>
      <c r="P211" s="952"/>
      <c r="Q211" s="866" t="s">
        <v>71</v>
      </c>
      <c r="R211" s="866"/>
      <c r="S211" s="947">
        <f ca="1">OFFSET('Séries-DNF'!$A$11,N202,5)</f>
        <v>0.61527777777777759</v>
      </c>
      <c r="T211" s="947"/>
      <c r="U211" s="947"/>
      <c r="V211" s="947"/>
      <c r="W211" s="293"/>
    </row>
    <row r="212" spans="1:23" ht="21" x14ac:dyDescent="0.35">
      <c r="A212" s="138" t="str">
        <f>IF(COUNT('Séries-DNF'!$A$11:$A$50)&gt;'Etiquette DNF'!N252,"X","")</f>
        <v>X</v>
      </c>
      <c r="B212" s="291"/>
      <c r="C212" s="931" t="s">
        <v>248</v>
      </c>
      <c r="D212" s="931"/>
      <c r="E212" s="948" t="str">
        <f ca="1">IF(E203="","",IF(OR(E203="DWF",E203="DNF"),"Distance","Temps"))</f>
        <v>Distance</v>
      </c>
      <c r="F212" s="948"/>
      <c r="G212" s="525">
        <f ca="1">OFFSET('Séries-DNF'!$A$11,B202,18)</f>
        <v>95</v>
      </c>
      <c r="H212" s="524" t="str">
        <f ca="1">OFFSET('Séries-DNF'!$A$11,B202,19)</f>
        <v>m</v>
      </c>
      <c r="I212" s="526" t="str">
        <f ca="1">OFFSET('Séries-DNF'!$A$11,B202,20)</f>
        <v/>
      </c>
      <c r="J212" s="524" t="str">
        <f ca="1">OFFSET('Séries-DNF'!$A$11,B202,21)</f>
        <v/>
      </c>
      <c r="K212" s="293"/>
      <c r="M212" s="521"/>
      <c r="N212" s="291"/>
      <c r="O212" s="931" t="s">
        <v>248</v>
      </c>
      <c r="P212" s="931"/>
      <c r="Q212" s="948" t="str">
        <f ca="1">IF(Q203="","",IF(OR(Q203="DWF",Q203="DNF"),"Distance","Temps"))</f>
        <v>Distance</v>
      </c>
      <c r="R212" s="948"/>
      <c r="S212" s="525">
        <f ca="1">OFFSET('Séries-DNF'!$A$11,N202,18)</f>
        <v>100</v>
      </c>
      <c r="T212" s="524" t="str">
        <f ca="1">OFFSET('Séries-DNF'!$A$11,N202,19)</f>
        <v>m</v>
      </c>
      <c r="U212" s="526" t="str">
        <f ca="1">OFFSET('Séries-DNF'!$A$11,N202,20)</f>
        <v/>
      </c>
      <c r="V212" s="524" t="str">
        <f ca="1">OFFSET('Séries-DNF'!$A$11,N202,21)</f>
        <v/>
      </c>
      <c r="W212" s="293"/>
    </row>
    <row r="213" spans="1:23" ht="18.75" x14ac:dyDescent="0.3">
      <c r="A213" s="138" t="str">
        <f>IF(COUNT('Séries-DNF'!$A$11:$A$50)&gt;'Etiquette DNF'!N252,"X","")</f>
        <v>X</v>
      </c>
      <c r="B213" s="291"/>
      <c r="C213" s="931"/>
      <c r="D213" s="931"/>
      <c r="E213" s="933" t="s">
        <v>273</v>
      </c>
      <c r="F213" s="514" t="s">
        <v>271</v>
      </c>
      <c r="G213" s="528" t="str">
        <f ca="1">OFFSET('Séries-DNF'!$A$11,B202,14)</f>
        <v>70</v>
      </c>
      <c r="H213" s="529" t="str">
        <f ca="1">OFFSET('Séries-DNF'!$A$11,B202,15)</f>
        <v>m</v>
      </c>
      <c r="I213" s="528" t="str">
        <f ca="1">OFFSET('Séries-DNF'!$A$11,B202,16)</f>
        <v/>
      </c>
      <c r="J213" s="529" t="str">
        <f ca="1">OFFSET('Séries-DNF'!$A$11,B202,17)</f>
        <v/>
      </c>
      <c r="K213" s="293"/>
      <c r="M213" s="521"/>
      <c r="N213" s="291"/>
      <c r="O213" s="931"/>
      <c r="P213" s="931"/>
      <c r="Q213" s="933" t="s">
        <v>273</v>
      </c>
      <c r="R213" s="514" t="s">
        <v>271</v>
      </c>
      <c r="S213" s="528" t="str">
        <f ca="1">OFFSET('Séries-DNF'!$A$11,N202,14)</f>
        <v>75</v>
      </c>
      <c r="T213" s="529" t="str">
        <f ca="1">OFFSET('Séries-DNF'!$A$11,N202,15)</f>
        <v>m</v>
      </c>
      <c r="U213" s="528" t="str">
        <f ca="1">OFFSET('Séries-DNF'!$A$11,N202,16)</f>
        <v/>
      </c>
      <c r="V213" s="529" t="str">
        <f ca="1">OFFSET('Séries-DNF'!$A$11,N202,17)</f>
        <v/>
      </c>
      <c r="W213" s="293"/>
    </row>
    <row r="214" spans="1:23" ht="18.75" x14ac:dyDescent="0.3">
      <c r="A214" s="138" t="str">
        <f>IF(COUNT('Séries-DNF'!$A$11:$A$50)&gt;'Etiquette DNF'!N252,"X","")</f>
        <v>X</v>
      </c>
      <c r="B214" s="291"/>
      <c r="C214" s="931"/>
      <c r="D214" s="931"/>
      <c r="E214" s="933"/>
      <c r="F214" s="514" t="s">
        <v>272</v>
      </c>
      <c r="G214" s="528" t="str">
        <f ca="1">OFFSET('Séries-DNF'!$A$11,B202,22)</f>
        <v>120</v>
      </c>
      <c r="H214" s="529" t="str">
        <f ca="1">OFFSET('Séries-DNF'!$A$11,B202,23)</f>
        <v>m</v>
      </c>
      <c r="I214" s="528" t="str">
        <f ca="1">OFFSET('Séries-DNF'!$A$11,B202,24)</f>
        <v/>
      </c>
      <c r="J214" s="529" t="str">
        <f ca="1">OFFSET('Séries-DNF'!$A$11,B202,25)</f>
        <v/>
      </c>
      <c r="K214" s="293"/>
      <c r="M214" s="521"/>
      <c r="N214" s="291"/>
      <c r="O214" s="931"/>
      <c r="P214" s="931"/>
      <c r="Q214" s="933"/>
      <c r="R214" s="514" t="s">
        <v>272</v>
      </c>
      <c r="S214" s="528" t="str">
        <f ca="1">OFFSET('Séries-DNF'!$A$11,N202,22)</f>
        <v>125</v>
      </c>
      <c r="T214" s="529" t="str">
        <f ca="1">OFFSET('Séries-DNF'!$A$11,N202,23)</f>
        <v>m</v>
      </c>
      <c r="U214" s="528" t="str">
        <f ca="1">OFFSET('Séries-DNF'!$A$11,N202,24)</f>
        <v/>
      </c>
      <c r="V214" s="529" t="str">
        <f ca="1">OFFSET('Séries-DNF'!$A$11,N202,25)</f>
        <v/>
      </c>
      <c r="W214" s="293"/>
    </row>
    <row r="215" spans="1:23" x14ac:dyDescent="0.25">
      <c r="A215" s="138" t="str">
        <f>IF(COUNT('Séries-DNF'!$A$11:$A$50)&gt;'Etiquette DNF'!N252,"X","")</f>
        <v>X</v>
      </c>
      <c r="B215" s="291"/>
      <c r="C215" s="945"/>
      <c r="D215" s="945"/>
      <c r="E215" s="945"/>
      <c r="F215" s="945"/>
      <c r="G215" s="945"/>
      <c r="H215" s="945"/>
      <c r="I215" s="945"/>
      <c r="J215" s="945"/>
      <c r="K215" s="293"/>
      <c r="M215" s="521"/>
      <c r="N215" s="291"/>
      <c r="O215" s="945"/>
      <c r="P215" s="945"/>
      <c r="Q215" s="945"/>
      <c r="R215" s="945"/>
      <c r="S215" s="945"/>
      <c r="T215" s="945"/>
      <c r="U215" s="945"/>
      <c r="V215" s="945"/>
      <c r="W215" s="293"/>
    </row>
    <row r="216" spans="1:23" ht="18.75" x14ac:dyDescent="0.3">
      <c r="A216" s="138" t="str">
        <f>IF(COUNT('Séries-DNF'!$A$11:$A$50)&gt;'Etiquette DNF'!N252,"X","")</f>
        <v>X</v>
      </c>
      <c r="B216" s="291"/>
      <c r="C216" s="946" t="s">
        <v>259</v>
      </c>
      <c r="D216" s="946"/>
      <c r="E216" s="946"/>
      <c r="F216" s="946"/>
      <c r="G216" s="946"/>
      <c r="H216" s="946"/>
      <c r="I216" s="946"/>
      <c r="J216" s="946"/>
      <c r="K216" s="293"/>
      <c r="M216" s="521"/>
      <c r="N216" s="291"/>
      <c r="O216" s="946" t="s">
        <v>259</v>
      </c>
      <c r="P216" s="946"/>
      <c r="Q216" s="946"/>
      <c r="R216" s="946"/>
      <c r="S216" s="946"/>
      <c r="T216" s="946"/>
      <c r="U216" s="946"/>
      <c r="V216" s="946"/>
      <c r="W216" s="293"/>
    </row>
    <row r="217" spans="1:23" ht="15.75" thickBot="1" x14ac:dyDescent="0.3">
      <c r="A217" s="138" t="str">
        <f>IF(COUNT('Séries-DNF'!$A$11:$A$50)&gt;'Etiquette DNF'!N252,"X","")</f>
        <v>X</v>
      </c>
      <c r="B217" s="291"/>
      <c r="C217" s="945"/>
      <c r="D217" s="945"/>
      <c r="E217" s="945"/>
      <c r="F217" s="945"/>
      <c r="G217" s="945"/>
      <c r="H217" s="945"/>
      <c r="I217" s="945"/>
      <c r="J217" s="945"/>
      <c r="K217" s="293"/>
      <c r="M217" s="521"/>
      <c r="N217" s="291"/>
      <c r="O217" s="945"/>
      <c r="P217" s="945"/>
      <c r="Q217" s="945"/>
      <c r="R217" s="945"/>
      <c r="S217" s="945"/>
      <c r="T217" s="945"/>
      <c r="U217" s="945"/>
      <c r="V217" s="945"/>
      <c r="W217" s="293"/>
    </row>
    <row r="218" spans="1:23" ht="15.75" thickBot="1" x14ac:dyDescent="0.3">
      <c r="A218" s="138" t="str">
        <f>IF(COUNT('Séries-DNF'!$A$11:$A$50)&gt;'Etiquette DNF'!N252,"X","")</f>
        <v>X</v>
      </c>
      <c r="B218" s="291"/>
      <c r="C218" s="933" t="s">
        <v>262</v>
      </c>
      <c r="D218" s="934"/>
      <c r="E218" s="530"/>
      <c r="F218" s="531"/>
      <c r="G218" s="531"/>
      <c r="H218" s="531"/>
      <c r="I218" s="531"/>
      <c r="J218" s="532"/>
      <c r="K218" s="293"/>
      <c r="M218" s="521"/>
      <c r="N218" s="291"/>
      <c r="O218" s="933" t="s">
        <v>262</v>
      </c>
      <c r="P218" s="934"/>
      <c r="Q218" s="530"/>
      <c r="R218" s="531"/>
      <c r="S218" s="531"/>
      <c r="T218" s="531"/>
      <c r="U218" s="531"/>
      <c r="V218" s="532"/>
      <c r="W218" s="293"/>
    </row>
    <row r="219" spans="1:23" ht="15.75" thickBot="1" x14ac:dyDescent="0.3">
      <c r="A219" s="138" t="str">
        <f>IF(COUNT('Séries-DNF'!$A$11:$A$50)&gt;'Etiquette DNF'!N252,"X","")</f>
        <v>X</v>
      </c>
      <c r="B219" s="291"/>
      <c r="C219" s="516"/>
      <c r="D219" s="516"/>
      <c r="E219" s="289"/>
      <c r="F219" s="289"/>
      <c r="G219" s="289"/>
      <c r="H219" s="289"/>
      <c r="I219" s="289"/>
      <c r="J219" s="289"/>
      <c r="K219" s="293"/>
      <c r="M219" s="521"/>
      <c r="N219" s="291"/>
      <c r="O219" s="516"/>
      <c r="P219" s="516"/>
      <c r="Q219" s="289"/>
      <c r="R219" s="289"/>
      <c r="S219" s="289"/>
      <c r="T219" s="289"/>
      <c r="U219" s="289"/>
      <c r="V219" s="289"/>
      <c r="W219" s="293"/>
    </row>
    <row r="220" spans="1:23" x14ac:dyDescent="0.25">
      <c r="A220" s="138" t="str">
        <f>IF(COUNT('Séries-DNF'!$A$11:$A$50)&gt;'Etiquette DNF'!N252,"X","")</f>
        <v>X</v>
      </c>
      <c r="B220" s="291"/>
      <c r="C220" s="976" t="s">
        <v>260</v>
      </c>
      <c r="D220" s="977"/>
      <c r="E220" s="959"/>
      <c r="F220" s="959"/>
      <c r="G220" s="959"/>
      <c r="H220" s="959"/>
      <c r="I220" s="959"/>
      <c r="J220" s="960"/>
      <c r="K220" s="293"/>
      <c r="M220" s="521"/>
      <c r="N220" s="291"/>
      <c r="O220" s="976" t="s">
        <v>260</v>
      </c>
      <c r="P220" s="977"/>
      <c r="Q220" s="959"/>
      <c r="R220" s="959"/>
      <c r="S220" s="959"/>
      <c r="T220" s="959"/>
      <c r="U220" s="959"/>
      <c r="V220" s="960"/>
      <c r="W220" s="293"/>
    </row>
    <row r="221" spans="1:23" x14ac:dyDescent="0.25">
      <c r="A221" s="138" t="str">
        <f>IF(COUNT('Séries-DNF'!$A$11:$A$50)&gt;'Etiquette DNF'!N252,"X","")</f>
        <v>X</v>
      </c>
      <c r="B221" s="291"/>
      <c r="C221" s="971"/>
      <c r="D221" s="972"/>
      <c r="E221" s="949"/>
      <c r="F221" s="949"/>
      <c r="G221" s="949"/>
      <c r="H221" s="949"/>
      <c r="I221" s="949"/>
      <c r="J221" s="950"/>
      <c r="K221" s="293"/>
      <c r="M221" s="521"/>
      <c r="N221" s="291"/>
      <c r="O221" s="971"/>
      <c r="P221" s="972"/>
      <c r="Q221" s="949"/>
      <c r="R221" s="949"/>
      <c r="S221" s="949"/>
      <c r="T221" s="949"/>
      <c r="U221" s="949"/>
      <c r="V221" s="950"/>
      <c r="W221" s="293"/>
    </row>
    <row r="222" spans="1:23" x14ac:dyDescent="0.25">
      <c r="A222" s="138" t="str">
        <f>IF(COUNT('Séries-DNF'!$A$11:$A$50)&gt;'Etiquette DNF'!N252,"X","")</f>
        <v>X</v>
      </c>
      <c r="B222" s="291"/>
      <c r="C222" s="971" t="s">
        <v>261</v>
      </c>
      <c r="D222" s="972"/>
      <c r="E222" s="949"/>
      <c r="F222" s="949"/>
      <c r="G222" s="949"/>
      <c r="H222" s="949"/>
      <c r="I222" s="949"/>
      <c r="J222" s="950"/>
      <c r="K222" s="293"/>
      <c r="M222" s="521"/>
      <c r="N222" s="291"/>
      <c r="O222" s="971" t="s">
        <v>261</v>
      </c>
      <c r="P222" s="972"/>
      <c r="Q222" s="949"/>
      <c r="R222" s="949"/>
      <c r="S222" s="949"/>
      <c r="T222" s="949"/>
      <c r="U222" s="949"/>
      <c r="V222" s="950"/>
      <c r="W222" s="293"/>
    </row>
    <row r="223" spans="1:23" ht="15.75" thickBot="1" x14ac:dyDescent="0.3">
      <c r="A223" s="138" t="str">
        <f>IF(COUNT('Séries-DNF'!$A$11:$A$50)&gt;'Etiquette DNF'!N252,"X","")</f>
        <v>X</v>
      </c>
      <c r="B223" s="291"/>
      <c r="C223" s="973"/>
      <c r="D223" s="974"/>
      <c r="E223" s="954"/>
      <c r="F223" s="954"/>
      <c r="G223" s="954"/>
      <c r="H223" s="954"/>
      <c r="I223" s="954"/>
      <c r="J223" s="955"/>
      <c r="K223" s="293"/>
      <c r="M223" s="521"/>
      <c r="N223" s="291"/>
      <c r="O223" s="973"/>
      <c r="P223" s="974"/>
      <c r="Q223" s="954"/>
      <c r="R223" s="954"/>
      <c r="S223" s="954"/>
      <c r="T223" s="954"/>
      <c r="U223" s="954"/>
      <c r="V223" s="955"/>
      <c r="W223" s="293"/>
    </row>
    <row r="224" spans="1:23" ht="15.75" thickBot="1" x14ac:dyDescent="0.3">
      <c r="A224" s="138" t="str">
        <f>IF(COUNT('Séries-DNF'!$A$11:$A$50)&gt;'Etiquette DNF'!N252,"X","")</f>
        <v>X</v>
      </c>
      <c r="B224" s="291"/>
      <c r="C224" s="292"/>
      <c r="D224" s="292"/>
      <c r="E224" s="292"/>
      <c r="F224" s="292"/>
      <c r="G224" s="292"/>
      <c r="H224" s="292"/>
      <c r="I224" s="292"/>
      <c r="J224" s="292"/>
      <c r="K224" s="293"/>
      <c r="M224" s="521"/>
      <c r="N224" s="291"/>
      <c r="O224" s="292"/>
      <c r="P224" s="292"/>
      <c r="Q224" s="292"/>
      <c r="R224" s="292"/>
      <c r="S224" s="292"/>
      <c r="T224" s="292"/>
      <c r="U224" s="292"/>
      <c r="V224" s="292"/>
      <c r="W224" s="293"/>
    </row>
    <row r="225" spans="1:23" x14ac:dyDescent="0.25">
      <c r="A225" s="138" t="str">
        <f>IF(COUNT('Séries-DNF'!$A$11:$A$50)&gt;'Etiquette DNF'!N252,"X","")</f>
        <v>X</v>
      </c>
      <c r="B225" s="291"/>
      <c r="C225" s="956" t="s">
        <v>132</v>
      </c>
      <c r="D225" s="880" t="s">
        <v>133</v>
      </c>
      <c r="E225" s="871"/>
      <c r="F225" s="871"/>
      <c r="G225" s="871"/>
      <c r="H225" s="871"/>
      <c r="I225" s="959"/>
      <c r="J225" s="960"/>
      <c r="K225" s="293"/>
      <c r="M225" s="521"/>
      <c r="N225" s="291"/>
      <c r="O225" s="956" t="s">
        <v>132</v>
      </c>
      <c r="P225" s="880" t="s">
        <v>133</v>
      </c>
      <c r="Q225" s="871"/>
      <c r="R225" s="871"/>
      <c r="S225" s="871"/>
      <c r="T225" s="871"/>
      <c r="U225" s="959"/>
      <c r="V225" s="960"/>
      <c r="W225" s="293"/>
    </row>
    <row r="226" spans="1:23" x14ac:dyDescent="0.25">
      <c r="A226" s="138" t="str">
        <f>IF(COUNT('Séries-DNF'!$A$11:$A$50)&gt;'Etiquette DNF'!N252,"X","")</f>
        <v>X</v>
      </c>
      <c r="B226" s="291"/>
      <c r="C226" s="957"/>
      <c r="D226" s="859" t="s">
        <v>134</v>
      </c>
      <c r="E226" s="864"/>
      <c r="F226" s="864"/>
      <c r="G226" s="864"/>
      <c r="H226" s="864"/>
      <c r="I226" s="949"/>
      <c r="J226" s="950"/>
      <c r="K226" s="293"/>
      <c r="M226" s="521"/>
      <c r="N226" s="291"/>
      <c r="O226" s="957"/>
      <c r="P226" s="859" t="s">
        <v>134</v>
      </c>
      <c r="Q226" s="864"/>
      <c r="R226" s="864"/>
      <c r="S226" s="864"/>
      <c r="T226" s="864"/>
      <c r="U226" s="949"/>
      <c r="V226" s="950"/>
      <c r="W226" s="293"/>
    </row>
    <row r="227" spans="1:23" x14ac:dyDescent="0.25">
      <c r="A227" s="138" t="str">
        <f>IF(COUNT('Séries-DNF'!$A$11:$A$50)&gt;'Etiquette DNF'!N252,"X","")</f>
        <v>X</v>
      </c>
      <c r="B227" s="291"/>
      <c r="C227" s="957"/>
      <c r="D227" s="859" t="s">
        <v>135</v>
      </c>
      <c r="E227" s="864"/>
      <c r="F227" s="864"/>
      <c r="G227" s="864"/>
      <c r="H227" s="864"/>
      <c r="I227" s="949"/>
      <c r="J227" s="950"/>
      <c r="K227" s="293"/>
      <c r="M227" s="521"/>
      <c r="N227" s="291"/>
      <c r="O227" s="957"/>
      <c r="P227" s="859" t="s">
        <v>135</v>
      </c>
      <c r="Q227" s="864"/>
      <c r="R227" s="864"/>
      <c r="S227" s="864"/>
      <c r="T227" s="864"/>
      <c r="U227" s="949"/>
      <c r="V227" s="950"/>
      <c r="W227" s="293"/>
    </row>
    <row r="228" spans="1:23" x14ac:dyDescent="0.25">
      <c r="A228" s="138" t="str">
        <f>IF(COUNT('Séries-DNF'!$A$11:$A$50)&gt;'Etiquette DNF'!N252,"X","")</f>
        <v>X</v>
      </c>
      <c r="B228" s="291"/>
      <c r="C228" s="957"/>
      <c r="D228" s="859" t="s">
        <v>136</v>
      </c>
      <c r="E228" s="864"/>
      <c r="F228" s="864"/>
      <c r="G228" s="864"/>
      <c r="H228" s="864"/>
      <c r="I228" s="949"/>
      <c r="J228" s="950"/>
      <c r="K228" s="293"/>
      <c r="M228" s="521"/>
      <c r="N228" s="291"/>
      <c r="O228" s="957"/>
      <c r="P228" s="859" t="s">
        <v>136</v>
      </c>
      <c r="Q228" s="864"/>
      <c r="R228" s="864"/>
      <c r="S228" s="864"/>
      <c r="T228" s="864"/>
      <c r="U228" s="949"/>
      <c r="V228" s="950"/>
      <c r="W228" s="293"/>
    </row>
    <row r="229" spans="1:23" x14ac:dyDescent="0.25">
      <c r="A229" s="138" t="str">
        <f>IF(COUNT('Séries-DNF'!$A$11:$A$50)&gt;'Etiquette DNF'!N252,"X","")</f>
        <v>X</v>
      </c>
      <c r="B229" s="291"/>
      <c r="C229" s="957"/>
      <c r="D229" s="859" t="s">
        <v>137</v>
      </c>
      <c r="E229" s="864"/>
      <c r="F229" s="864"/>
      <c r="G229" s="864"/>
      <c r="H229" s="864"/>
      <c r="I229" s="949"/>
      <c r="J229" s="950"/>
      <c r="K229" s="293"/>
      <c r="M229" s="521"/>
      <c r="N229" s="291"/>
      <c r="O229" s="957"/>
      <c r="P229" s="859" t="s">
        <v>137</v>
      </c>
      <c r="Q229" s="864"/>
      <c r="R229" s="864"/>
      <c r="S229" s="864"/>
      <c r="T229" s="864"/>
      <c r="U229" s="949"/>
      <c r="V229" s="950"/>
      <c r="W229" s="293"/>
    </row>
    <row r="230" spans="1:23" ht="15.75" thickBot="1" x14ac:dyDescent="0.3">
      <c r="A230" s="138" t="str">
        <f>IF(COUNT('Séries-DNF'!$A$11:$A$50)&gt;'Etiquette DNF'!N252,"X","")</f>
        <v>X</v>
      </c>
      <c r="B230" s="291"/>
      <c r="C230" s="958"/>
      <c r="D230" s="862" t="s">
        <v>138</v>
      </c>
      <c r="E230" s="975"/>
      <c r="F230" s="975"/>
      <c r="G230" s="975"/>
      <c r="H230" s="975"/>
      <c r="I230" s="954"/>
      <c r="J230" s="955"/>
      <c r="K230" s="293"/>
      <c r="M230" s="521"/>
      <c r="N230" s="291"/>
      <c r="O230" s="958"/>
      <c r="P230" s="862" t="s">
        <v>138</v>
      </c>
      <c r="Q230" s="975"/>
      <c r="R230" s="975"/>
      <c r="S230" s="975"/>
      <c r="T230" s="975"/>
      <c r="U230" s="954"/>
      <c r="V230" s="955"/>
      <c r="W230" s="293"/>
    </row>
    <row r="231" spans="1:23" x14ac:dyDescent="0.25">
      <c r="A231" s="138" t="str">
        <f>IF(COUNT('Séries-DNF'!$A$11:$A$50)&gt;'Etiquette DNF'!N252,"X","")</f>
        <v>X</v>
      </c>
      <c r="B231" s="291"/>
      <c r="C231" s="961" t="s">
        <v>145</v>
      </c>
      <c r="D231" s="963" t="s">
        <v>146</v>
      </c>
      <c r="E231" s="964"/>
      <c r="F231" s="964"/>
      <c r="G231" s="964"/>
      <c r="H231" s="964"/>
      <c r="I231" s="965"/>
      <c r="J231" s="966"/>
      <c r="K231" s="293"/>
      <c r="M231" s="521"/>
      <c r="N231" s="291"/>
      <c r="O231" s="961" t="s">
        <v>145</v>
      </c>
      <c r="P231" s="963" t="s">
        <v>146</v>
      </c>
      <c r="Q231" s="964"/>
      <c r="R231" s="964"/>
      <c r="S231" s="964"/>
      <c r="T231" s="964"/>
      <c r="U231" s="965"/>
      <c r="V231" s="966"/>
      <c r="W231" s="293"/>
    </row>
    <row r="232" spans="1:23" x14ac:dyDescent="0.25">
      <c r="A232" s="138" t="str">
        <f>IF(COUNT('Séries-DNF'!$A$11:$A$50)&gt;'Etiquette DNF'!N252,"X","")</f>
        <v>X</v>
      </c>
      <c r="B232" s="291"/>
      <c r="C232" s="957"/>
      <c r="D232" s="859" t="s">
        <v>147</v>
      </c>
      <c r="E232" s="864"/>
      <c r="F232" s="864"/>
      <c r="G232" s="864"/>
      <c r="H232" s="864"/>
      <c r="I232" s="949"/>
      <c r="J232" s="950"/>
      <c r="K232" s="293"/>
      <c r="M232" s="521"/>
      <c r="N232" s="291"/>
      <c r="O232" s="957"/>
      <c r="P232" s="859" t="s">
        <v>147</v>
      </c>
      <c r="Q232" s="864"/>
      <c r="R232" s="864"/>
      <c r="S232" s="864"/>
      <c r="T232" s="864"/>
      <c r="U232" s="949"/>
      <c r="V232" s="950"/>
      <c r="W232" s="293"/>
    </row>
    <row r="233" spans="1:23" x14ac:dyDescent="0.25">
      <c r="A233" s="138" t="str">
        <f>IF(COUNT('Séries-DNF'!$A$11:$A$50)&gt;'Etiquette DNF'!N252,"X","")</f>
        <v>X</v>
      </c>
      <c r="B233" s="291"/>
      <c r="C233" s="957"/>
      <c r="D233" s="859" t="s">
        <v>148</v>
      </c>
      <c r="E233" s="864"/>
      <c r="F233" s="864"/>
      <c r="G233" s="864"/>
      <c r="H233" s="864"/>
      <c r="I233" s="949"/>
      <c r="J233" s="950"/>
      <c r="K233" s="293"/>
      <c r="M233" s="521"/>
      <c r="N233" s="291"/>
      <c r="O233" s="957"/>
      <c r="P233" s="859" t="s">
        <v>148</v>
      </c>
      <c r="Q233" s="864"/>
      <c r="R233" s="864"/>
      <c r="S233" s="864"/>
      <c r="T233" s="864"/>
      <c r="U233" s="949"/>
      <c r="V233" s="950"/>
      <c r="W233" s="293"/>
    </row>
    <row r="234" spans="1:23" x14ac:dyDescent="0.25">
      <c r="A234" s="138" t="str">
        <f>IF(COUNT('Séries-DNF'!$A$11:$A$50)&gt;'Etiquette DNF'!N252,"X","")</f>
        <v>X</v>
      </c>
      <c r="B234" s="291"/>
      <c r="C234" s="957"/>
      <c r="D234" s="859" t="s">
        <v>149</v>
      </c>
      <c r="E234" s="864"/>
      <c r="F234" s="864"/>
      <c r="G234" s="864"/>
      <c r="H234" s="864"/>
      <c r="I234" s="949"/>
      <c r="J234" s="950"/>
      <c r="K234" s="293"/>
      <c r="M234" s="521"/>
      <c r="N234" s="291"/>
      <c r="O234" s="957"/>
      <c r="P234" s="859" t="s">
        <v>149</v>
      </c>
      <c r="Q234" s="864"/>
      <c r="R234" s="864"/>
      <c r="S234" s="864"/>
      <c r="T234" s="864"/>
      <c r="U234" s="949"/>
      <c r="V234" s="950"/>
      <c r="W234" s="293"/>
    </row>
    <row r="235" spans="1:23" x14ac:dyDescent="0.25">
      <c r="A235" s="138" t="str">
        <f>IF(COUNT('Séries-DNF'!$A$11:$A$50)&gt;'Etiquette DNF'!N252,"X","")</f>
        <v>X</v>
      </c>
      <c r="B235" s="291"/>
      <c r="C235" s="957"/>
      <c r="D235" s="859" t="s">
        <v>150</v>
      </c>
      <c r="E235" s="864"/>
      <c r="F235" s="864"/>
      <c r="G235" s="864"/>
      <c r="H235" s="864"/>
      <c r="I235" s="949"/>
      <c r="J235" s="950"/>
      <c r="K235" s="293"/>
      <c r="M235" s="521"/>
      <c r="N235" s="291"/>
      <c r="O235" s="957"/>
      <c r="P235" s="859" t="s">
        <v>150</v>
      </c>
      <c r="Q235" s="864"/>
      <c r="R235" s="864"/>
      <c r="S235" s="864"/>
      <c r="T235" s="864"/>
      <c r="U235" s="949"/>
      <c r="V235" s="950"/>
      <c r="W235" s="293"/>
    </row>
    <row r="236" spans="1:23" x14ac:dyDescent="0.25">
      <c r="A236" s="138" t="str">
        <f>IF(COUNT('Séries-DNF'!$A$11:$A$50)&gt;'Etiquette DNF'!N252,"X","")</f>
        <v>X</v>
      </c>
      <c r="B236" s="291"/>
      <c r="C236" s="957"/>
      <c r="D236" s="859" t="s">
        <v>151</v>
      </c>
      <c r="E236" s="864"/>
      <c r="F236" s="864"/>
      <c r="G236" s="864"/>
      <c r="H236" s="864"/>
      <c r="I236" s="949"/>
      <c r="J236" s="950"/>
      <c r="K236" s="293"/>
      <c r="M236" s="521"/>
      <c r="N236" s="291"/>
      <c r="O236" s="957"/>
      <c r="P236" s="859" t="s">
        <v>151</v>
      </c>
      <c r="Q236" s="864"/>
      <c r="R236" s="864"/>
      <c r="S236" s="864"/>
      <c r="T236" s="864"/>
      <c r="U236" s="949"/>
      <c r="V236" s="950"/>
      <c r="W236" s="293"/>
    </row>
    <row r="237" spans="1:23" ht="15.75" thickBot="1" x14ac:dyDescent="0.3">
      <c r="A237" s="138" t="str">
        <f>IF(COUNT('Séries-DNF'!$A$11:$A$50)&gt;'Etiquette DNF'!N252,"X","")</f>
        <v>X</v>
      </c>
      <c r="B237" s="291"/>
      <c r="C237" s="962"/>
      <c r="D237" s="967" t="s">
        <v>152</v>
      </c>
      <c r="E237" s="968"/>
      <c r="F237" s="968"/>
      <c r="G237" s="968"/>
      <c r="H237" s="968"/>
      <c r="I237" s="969"/>
      <c r="J237" s="970"/>
      <c r="K237" s="293"/>
      <c r="M237" s="521"/>
      <c r="N237" s="291"/>
      <c r="O237" s="962"/>
      <c r="P237" s="967" t="s">
        <v>152</v>
      </c>
      <c r="Q237" s="968"/>
      <c r="R237" s="968"/>
      <c r="S237" s="968"/>
      <c r="T237" s="968"/>
      <c r="U237" s="969"/>
      <c r="V237" s="970"/>
      <c r="W237" s="293"/>
    </row>
    <row r="238" spans="1:23" x14ac:dyDescent="0.25">
      <c r="A238" s="138" t="str">
        <f>IF(COUNT('Séries-DNF'!$A$11:$A$50)&gt;'Etiquette DNF'!N252,"X","")</f>
        <v>X</v>
      </c>
      <c r="B238" s="291"/>
      <c r="C238" s="956" t="s">
        <v>126</v>
      </c>
      <c r="D238" s="918" t="s">
        <v>263</v>
      </c>
      <c r="E238" s="919"/>
      <c r="F238" s="920"/>
      <c r="G238" s="416" t="s">
        <v>174</v>
      </c>
      <c r="H238" s="416"/>
      <c r="I238" s="959"/>
      <c r="J238" s="960"/>
      <c r="K238" s="293"/>
      <c r="M238" s="521"/>
      <c r="N238" s="291"/>
      <c r="O238" s="956" t="s">
        <v>126</v>
      </c>
      <c r="P238" s="918" t="s">
        <v>263</v>
      </c>
      <c r="Q238" s="919"/>
      <c r="R238" s="920"/>
      <c r="S238" s="416" t="s">
        <v>174</v>
      </c>
      <c r="T238" s="416"/>
      <c r="U238" s="959"/>
      <c r="V238" s="960"/>
      <c r="W238" s="293"/>
    </row>
    <row r="239" spans="1:23" x14ac:dyDescent="0.25">
      <c r="A239" s="138" t="str">
        <f>IF(COUNT('Séries-DNF'!$A$11:$A$50)&gt;'Etiquette DNF'!N252,"X","")</f>
        <v>X</v>
      </c>
      <c r="B239" s="291"/>
      <c r="C239" s="957"/>
      <c r="D239" s="913" t="s">
        <v>128</v>
      </c>
      <c r="E239" s="914"/>
      <c r="F239" s="915"/>
      <c r="G239" s="110" t="s">
        <v>266</v>
      </c>
      <c r="H239" s="110"/>
      <c r="I239" s="949"/>
      <c r="J239" s="950"/>
      <c r="K239" s="293"/>
      <c r="M239" s="521"/>
      <c r="N239" s="291"/>
      <c r="O239" s="957"/>
      <c r="P239" s="913" t="s">
        <v>128</v>
      </c>
      <c r="Q239" s="914"/>
      <c r="R239" s="915"/>
      <c r="S239" s="110" t="s">
        <v>266</v>
      </c>
      <c r="T239" s="110"/>
      <c r="U239" s="949"/>
      <c r="V239" s="950"/>
      <c r="W239" s="293"/>
    </row>
    <row r="240" spans="1:23" x14ac:dyDescent="0.25">
      <c r="A240" s="138" t="str">
        <f>IF(COUNT('Séries-DNF'!$A$11:$A$50)&gt;'Etiquette DNF'!N252,"X","")</f>
        <v>X</v>
      </c>
      <c r="B240" s="291"/>
      <c r="C240" s="957"/>
      <c r="D240" s="913" t="s">
        <v>264</v>
      </c>
      <c r="E240" s="914"/>
      <c r="F240" s="915"/>
      <c r="G240" s="110" t="s">
        <v>265</v>
      </c>
      <c r="H240" s="110"/>
      <c r="I240" s="949"/>
      <c r="J240" s="950"/>
      <c r="K240" s="293"/>
      <c r="M240" s="521"/>
      <c r="N240" s="291"/>
      <c r="O240" s="957"/>
      <c r="P240" s="913" t="s">
        <v>264</v>
      </c>
      <c r="Q240" s="914"/>
      <c r="R240" s="915"/>
      <c r="S240" s="110" t="s">
        <v>265</v>
      </c>
      <c r="T240" s="110"/>
      <c r="U240" s="949"/>
      <c r="V240" s="950"/>
      <c r="W240" s="293"/>
    </row>
    <row r="241" spans="1:23" x14ac:dyDescent="0.25">
      <c r="A241" s="138" t="str">
        <f>IF(COUNT('Séries-DNF'!$A$11:$A$50)&gt;'Etiquette DNF'!N252,"X","")</f>
        <v>X</v>
      </c>
      <c r="B241" s="291"/>
      <c r="C241" s="957"/>
      <c r="D241" s="533" t="s">
        <v>267</v>
      </c>
      <c r="E241" s="518"/>
      <c r="F241" s="518"/>
      <c r="G241" s="110" t="s">
        <v>164</v>
      </c>
      <c r="H241" s="110"/>
      <c r="I241" s="949"/>
      <c r="J241" s="950"/>
      <c r="K241" s="293"/>
      <c r="M241" s="521"/>
      <c r="N241" s="291"/>
      <c r="O241" s="957"/>
      <c r="P241" s="533" t="s">
        <v>267</v>
      </c>
      <c r="Q241" s="518"/>
      <c r="R241" s="518"/>
      <c r="S241" s="110" t="s">
        <v>164</v>
      </c>
      <c r="T241" s="110"/>
      <c r="U241" s="949"/>
      <c r="V241" s="950"/>
      <c r="W241" s="293"/>
    </row>
    <row r="242" spans="1:23" ht="15.75" thickBot="1" x14ac:dyDescent="0.3">
      <c r="A242" s="138" t="str">
        <f>IF(COUNT('Séries-DNF'!$A$11:$A$50)&gt;'Etiquette DNF'!N252,"X","")</f>
        <v>X</v>
      </c>
      <c r="B242" s="291"/>
      <c r="C242" s="958"/>
      <c r="D242" s="534" t="s">
        <v>268</v>
      </c>
      <c r="E242" s="519"/>
      <c r="F242" s="519"/>
      <c r="G242" s="3" t="s">
        <v>164</v>
      </c>
      <c r="H242" s="3"/>
      <c r="I242" s="954"/>
      <c r="J242" s="955"/>
      <c r="K242" s="293"/>
      <c r="M242" s="521"/>
      <c r="N242" s="291"/>
      <c r="O242" s="958"/>
      <c r="P242" s="534" t="s">
        <v>268</v>
      </c>
      <c r="Q242" s="519"/>
      <c r="R242" s="519"/>
      <c r="S242" s="3" t="s">
        <v>164</v>
      </c>
      <c r="T242" s="3"/>
      <c r="U242" s="954"/>
      <c r="V242" s="955"/>
      <c r="W242" s="293"/>
    </row>
    <row r="243" spans="1:23" ht="15.75" thickBot="1" x14ac:dyDescent="0.3">
      <c r="A243" s="138" t="str">
        <f>IF(COUNT('Séries-DNF'!$A$11:$A$50)&gt;'Etiquette DNF'!N252,"X","")</f>
        <v>X</v>
      </c>
      <c r="B243" s="291"/>
      <c r="C243" s="292"/>
      <c r="D243" s="292"/>
      <c r="E243" s="292"/>
      <c r="F243" s="292"/>
      <c r="G243" s="292"/>
      <c r="H243" s="292"/>
      <c r="I243" s="292"/>
      <c r="J243" s="292"/>
      <c r="K243" s="293"/>
      <c r="M243" s="521"/>
      <c r="N243" s="291"/>
      <c r="O243" s="292"/>
      <c r="P243" s="292"/>
      <c r="Q243" s="292"/>
      <c r="R243" s="292"/>
      <c r="S243" s="292"/>
      <c r="T243" s="292"/>
      <c r="U243" s="292"/>
      <c r="V243" s="292"/>
      <c r="W243" s="293"/>
    </row>
    <row r="244" spans="1:23" ht="18.75" x14ac:dyDescent="0.3">
      <c r="A244" s="138" t="str">
        <f>IF(COUNT('Séries-DNF'!$A$11:$A$50)&gt;'Etiquette DNF'!N252,"X","")</f>
        <v>X</v>
      </c>
      <c r="B244" s="291"/>
      <c r="C244" s="901" t="s">
        <v>269</v>
      </c>
      <c r="D244" s="902"/>
      <c r="E244" s="902"/>
      <c r="F244" s="902"/>
      <c r="G244" s="902"/>
      <c r="H244" s="902"/>
      <c r="I244" s="902"/>
      <c r="J244" s="903"/>
      <c r="K244" s="293"/>
      <c r="M244" s="521"/>
      <c r="N244" s="291"/>
      <c r="O244" s="901" t="s">
        <v>269</v>
      </c>
      <c r="P244" s="902"/>
      <c r="Q244" s="902"/>
      <c r="R244" s="902"/>
      <c r="S244" s="902"/>
      <c r="T244" s="902"/>
      <c r="U244" s="902"/>
      <c r="V244" s="903"/>
      <c r="W244" s="293"/>
    </row>
    <row r="245" spans="1:23" x14ac:dyDescent="0.25">
      <c r="A245" s="138" t="str">
        <f>IF(COUNT('Séries-DNF'!$A$11:$A$50)&gt;'Etiquette DNF'!N252,"X","")</f>
        <v>X</v>
      </c>
      <c r="B245" s="291"/>
      <c r="C245" s="904"/>
      <c r="D245" s="905"/>
      <c r="E245" s="905"/>
      <c r="F245" s="905"/>
      <c r="G245" s="905"/>
      <c r="H245" s="905"/>
      <c r="I245" s="905"/>
      <c r="J245" s="906"/>
      <c r="K245" s="293"/>
      <c r="M245" s="521"/>
      <c r="N245" s="291"/>
      <c r="O245" s="904"/>
      <c r="P245" s="905"/>
      <c r="Q245" s="905"/>
      <c r="R245" s="905"/>
      <c r="S245" s="905"/>
      <c r="T245" s="905"/>
      <c r="U245" s="905"/>
      <c r="V245" s="906"/>
      <c r="W245" s="293"/>
    </row>
    <row r="246" spans="1:23" x14ac:dyDescent="0.25">
      <c r="A246" s="138" t="str">
        <f>IF(COUNT('Séries-DNF'!$A$11:$A$50)&gt;'Etiquette DNF'!N252,"X","")</f>
        <v>X</v>
      </c>
      <c r="B246" s="291"/>
      <c r="C246" s="907"/>
      <c r="D246" s="908"/>
      <c r="E246" s="908"/>
      <c r="F246" s="908"/>
      <c r="G246" s="908"/>
      <c r="H246" s="908"/>
      <c r="I246" s="908"/>
      <c r="J246" s="909"/>
      <c r="K246" s="293"/>
      <c r="M246" s="521"/>
      <c r="N246" s="291"/>
      <c r="O246" s="907"/>
      <c r="P246" s="908"/>
      <c r="Q246" s="908"/>
      <c r="R246" s="908"/>
      <c r="S246" s="908"/>
      <c r="T246" s="908"/>
      <c r="U246" s="908"/>
      <c r="V246" s="909"/>
      <c r="W246" s="293"/>
    </row>
    <row r="247" spans="1:23" x14ac:dyDescent="0.25">
      <c r="A247" s="138" t="str">
        <f>IF(COUNT('Séries-DNF'!$A$11:$A$50)&gt;'Etiquette DNF'!N252,"X","")</f>
        <v>X</v>
      </c>
      <c r="B247" s="291"/>
      <c r="C247" s="907"/>
      <c r="D247" s="908"/>
      <c r="E247" s="908"/>
      <c r="F247" s="908"/>
      <c r="G247" s="908"/>
      <c r="H247" s="908"/>
      <c r="I247" s="908"/>
      <c r="J247" s="909"/>
      <c r="K247" s="293"/>
      <c r="M247" s="521"/>
      <c r="N247" s="291"/>
      <c r="O247" s="907"/>
      <c r="P247" s="908"/>
      <c r="Q247" s="908"/>
      <c r="R247" s="908"/>
      <c r="S247" s="908"/>
      <c r="T247" s="908"/>
      <c r="U247" s="908"/>
      <c r="V247" s="909"/>
      <c r="W247" s="293"/>
    </row>
    <row r="248" spans="1:23" ht="15.75" thickBot="1" x14ac:dyDescent="0.3">
      <c r="A248" s="138" t="str">
        <f>IF(COUNT('Séries-DNF'!$A$11:$A$50)&gt;'Etiquette DNF'!N252,"X","")</f>
        <v>X</v>
      </c>
      <c r="B248" s="291"/>
      <c r="C248" s="910"/>
      <c r="D248" s="911"/>
      <c r="E248" s="911"/>
      <c r="F248" s="911"/>
      <c r="G248" s="911"/>
      <c r="H248" s="911"/>
      <c r="I248" s="911"/>
      <c r="J248" s="912"/>
      <c r="K248" s="293"/>
      <c r="M248" s="521"/>
      <c r="N248" s="291"/>
      <c r="O248" s="910"/>
      <c r="P248" s="911"/>
      <c r="Q248" s="911"/>
      <c r="R248" s="911"/>
      <c r="S248" s="911"/>
      <c r="T248" s="911"/>
      <c r="U248" s="911"/>
      <c r="V248" s="912"/>
      <c r="W248" s="293"/>
    </row>
    <row r="249" spans="1:23" ht="15.75" thickBot="1" x14ac:dyDescent="0.3">
      <c r="A249" s="138" t="str">
        <f>IF(COUNT('Séries-DNF'!$A$11:$A$50)&gt;'Etiquette DNF'!N252,"X","")</f>
        <v>X</v>
      </c>
      <c r="B249" s="294"/>
      <c r="C249" s="295"/>
      <c r="D249" s="295"/>
      <c r="E249" s="295"/>
      <c r="F249" s="295"/>
      <c r="G249" s="295"/>
      <c r="H249" s="295"/>
      <c r="I249" s="295"/>
      <c r="J249" s="295"/>
      <c r="K249" s="296"/>
      <c r="M249" s="521"/>
      <c r="N249" s="294"/>
      <c r="O249" s="295"/>
      <c r="P249" s="295"/>
      <c r="Q249" s="295"/>
      <c r="R249" s="295"/>
      <c r="S249" s="295"/>
      <c r="T249" s="295"/>
      <c r="U249" s="295"/>
      <c r="V249" s="295"/>
      <c r="W249" s="296"/>
    </row>
    <row r="250" spans="1:23" ht="15" customHeight="1" x14ac:dyDescent="0.25">
      <c r="A250" s="138" t="str">
        <f>IF(COUNT('Séries-DNF'!$A$11:$A$50)&gt;'Etiquette DNF'!N252,"X","")</f>
        <v>X</v>
      </c>
      <c r="B250" s="522"/>
      <c r="C250" s="522"/>
      <c r="D250" s="522"/>
      <c r="E250" s="522"/>
      <c r="F250" s="522"/>
      <c r="G250" s="522"/>
      <c r="H250" s="522"/>
      <c r="I250" s="522"/>
      <c r="J250" s="522"/>
      <c r="K250" s="522"/>
      <c r="L250" s="522"/>
      <c r="M250" s="523"/>
      <c r="N250" s="522"/>
      <c r="O250" s="522"/>
      <c r="P250" s="522"/>
      <c r="Q250" s="522"/>
      <c r="R250" s="522"/>
      <c r="S250" s="522"/>
      <c r="T250" s="522"/>
      <c r="U250" s="522"/>
      <c r="V250" s="522"/>
      <c r="W250" s="522"/>
    </row>
    <row r="251" spans="1:23" ht="15" customHeight="1" thickBot="1" x14ac:dyDescent="0.3">
      <c r="A251" s="138" t="str">
        <f>IF(COUNT('Séries-DNF'!$A$11:$A$50)&gt;'Etiquette DNF'!N252,"X","")</f>
        <v>X</v>
      </c>
      <c r="M251" s="521"/>
    </row>
    <row r="252" spans="1:23" x14ac:dyDescent="0.25">
      <c r="A252" s="138" t="str">
        <f>IF(COUNT('Séries-DNF'!$A$11:$A$50)&gt;'Etiquette DNF'!N252,"X","")</f>
        <v>X</v>
      </c>
      <c r="B252" s="137">
        <f>N202+1</f>
        <v>10</v>
      </c>
      <c r="C252" s="289"/>
      <c r="D252" s="289"/>
      <c r="E252" s="289"/>
      <c r="F252" s="289"/>
      <c r="G252" s="289"/>
      <c r="H252" s="289"/>
      <c r="I252" s="289"/>
      <c r="J252" s="289"/>
      <c r="K252" s="290"/>
      <c r="M252" s="521"/>
      <c r="N252" s="137">
        <f>B252+1</f>
        <v>11</v>
      </c>
      <c r="O252" s="289"/>
      <c r="P252" s="289"/>
      <c r="Q252" s="289"/>
      <c r="R252" s="289"/>
      <c r="S252" s="289"/>
      <c r="T252" s="289"/>
      <c r="U252" s="289"/>
      <c r="V252" s="289"/>
      <c r="W252" s="290"/>
    </row>
    <row r="253" spans="1:23" ht="23.25" x14ac:dyDescent="0.35">
      <c r="A253" s="138" t="str">
        <f>IF(COUNT('Séries-DNF'!$A$11:$A$50)&gt;'Etiquette DNF'!N252,"X","")</f>
        <v>X</v>
      </c>
      <c r="B253" s="291"/>
      <c r="C253" s="931" t="s">
        <v>246</v>
      </c>
      <c r="D253" s="931"/>
      <c r="E253" s="953" t="str">
        <f ca="1">OFFSET('Séries-DNF'!$A$11,B252,13)</f>
        <v>DNF</v>
      </c>
      <c r="F253" s="953"/>
      <c r="G253" s="953"/>
      <c r="H253" s="953"/>
      <c r="I253" s="953"/>
      <c r="J253" s="953"/>
      <c r="K253" s="293"/>
      <c r="M253" s="521"/>
      <c r="N253" s="291"/>
      <c r="O253" s="931" t="s">
        <v>246</v>
      </c>
      <c r="P253" s="931"/>
      <c r="Q253" s="953" t="str">
        <f ca="1">OFFSET('Séries-DNF'!$A$11,N252,13)</f>
        <v>DNF</v>
      </c>
      <c r="R253" s="953"/>
      <c r="S253" s="953"/>
      <c r="T253" s="953"/>
      <c r="U253" s="953"/>
      <c r="V253" s="953"/>
      <c r="W253" s="293"/>
    </row>
    <row r="254" spans="1:23" x14ac:dyDescent="0.25">
      <c r="A254" s="138" t="str">
        <f>IF(COUNT('Séries-DNF'!$A$11:$A$50)&gt;'Etiquette DNF'!N252,"X","")</f>
        <v>X</v>
      </c>
      <c r="B254" s="291"/>
      <c r="C254" s="945"/>
      <c r="D254" s="945"/>
      <c r="E254" s="945"/>
      <c r="F254" s="945"/>
      <c r="G254" s="945"/>
      <c r="H254" s="945"/>
      <c r="I254" s="945"/>
      <c r="J254" s="945"/>
      <c r="K254" s="293"/>
      <c r="M254" s="521"/>
      <c r="N254" s="291"/>
      <c r="O254" s="945"/>
      <c r="P254" s="945"/>
      <c r="Q254" s="945"/>
      <c r="R254" s="945"/>
      <c r="S254" s="945"/>
      <c r="T254" s="945"/>
      <c r="U254" s="945"/>
      <c r="V254" s="945"/>
      <c r="W254" s="293"/>
    </row>
    <row r="255" spans="1:23" ht="21" x14ac:dyDescent="0.35">
      <c r="A255" s="138" t="str">
        <f>IF(COUNT('Séries-DNF'!$A$11:$A$50)&gt;'Etiquette DNF'!N252,"X","")</f>
        <v>X</v>
      </c>
      <c r="B255" s="291"/>
      <c r="C255" s="931" t="s">
        <v>39</v>
      </c>
      <c r="D255" s="931"/>
      <c r="E255" s="932">
        <f ca="1">OFFSET('Séries-DNF'!$A$11,B252,0)</f>
        <v>6</v>
      </c>
      <c r="F255" s="932"/>
      <c r="G255" s="948" t="s">
        <v>67</v>
      </c>
      <c r="H255" s="948"/>
      <c r="I255" s="932">
        <f ca="1">OFFSET('Séries-DNF'!$A$11,B252,6)</f>
        <v>1</v>
      </c>
      <c r="J255" s="932"/>
      <c r="K255" s="293"/>
      <c r="M255" s="521"/>
      <c r="N255" s="291"/>
      <c r="O255" s="931" t="s">
        <v>39</v>
      </c>
      <c r="P255" s="931"/>
      <c r="Q255" s="932">
        <f ca="1">OFFSET('Séries-DNF'!$A$11,N252,0)</f>
        <v>6</v>
      </c>
      <c r="R255" s="932"/>
      <c r="S255" s="948" t="s">
        <v>67</v>
      </c>
      <c r="T255" s="948"/>
      <c r="U255" s="932">
        <f ca="1">OFFSET('Séries-DNF'!$A$11,N252,6)</f>
        <v>2</v>
      </c>
      <c r="V255" s="932"/>
      <c r="W255" s="293"/>
    </row>
    <row r="256" spans="1:23" ht="23.25" x14ac:dyDescent="0.35">
      <c r="A256" s="138" t="str">
        <f>IF(COUNT('Séries-DNF'!$A$11:$A$50)&gt;'Etiquette DNF'!N252,"X","")</f>
        <v>X</v>
      </c>
      <c r="B256" s="291"/>
      <c r="C256" s="931" t="s">
        <v>1</v>
      </c>
      <c r="D256" s="931"/>
      <c r="E256" s="953" t="str">
        <f ca="1">OFFSET('Séries-DNF'!$A$11,B252,9)</f>
        <v>HARTMANN</v>
      </c>
      <c r="F256" s="953"/>
      <c r="G256" s="948" t="s">
        <v>2</v>
      </c>
      <c r="H256" s="948"/>
      <c r="I256" s="932" t="str">
        <f ca="1">OFFSET('Séries-DNF'!$A$11,B252,10)</f>
        <v>Loraine</v>
      </c>
      <c r="J256" s="932"/>
      <c r="K256" s="293"/>
      <c r="M256" s="521"/>
      <c r="N256" s="291"/>
      <c r="O256" s="931" t="s">
        <v>1</v>
      </c>
      <c r="P256" s="931"/>
      <c r="Q256" s="953" t="str">
        <f ca="1">OFFSET('Séries-DNF'!$A$11,N252,9)</f>
        <v>ORSKI SIMONET</v>
      </c>
      <c r="R256" s="953"/>
      <c r="S256" s="948" t="s">
        <v>2</v>
      </c>
      <c r="T256" s="948"/>
      <c r="U256" s="932" t="str">
        <f ca="1">OFFSET('Séries-DNF'!$A$11,N252,10)</f>
        <v>Laetitia</v>
      </c>
      <c r="V256" s="932"/>
      <c r="W256" s="293"/>
    </row>
    <row r="257" spans="1:23" ht="21" x14ac:dyDescent="0.35">
      <c r="A257" s="138" t="str">
        <f>IF(COUNT('Séries-DNF'!$A$11:$A$50)&gt;'Etiquette DNF'!N252,"X","")</f>
        <v>X</v>
      </c>
      <c r="B257" s="291"/>
      <c r="C257" s="520" t="s">
        <v>258</v>
      </c>
      <c r="D257" s="520"/>
      <c r="E257" s="527" t="str">
        <f ca="1">OFFSET('Séries-DNF'!$A$11,B252,11)</f>
        <v>FEMME</v>
      </c>
      <c r="F257" s="525"/>
      <c r="G257" s="866" t="s">
        <v>270</v>
      </c>
      <c r="H257" s="866"/>
      <c r="I257" s="527" t="str">
        <f ca="1">OFFSET('Séries-DNF'!$A$11,B252,8)</f>
        <v xml:space="preserve">N°4 </v>
      </c>
      <c r="J257" s="527"/>
      <c r="K257" s="293"/>
      <c r="M257" s="521"/>
      <c r="N257" s="291"/>
      <c r="O257" s="520" t="s">
        <v>258</v>
      </c>
      <c r="P257" s="520"/>
      <c r="Q257" s="527" t="str">
        <f ca="1">OFFSET('Séries-DNF'!$A$11,N252,11)</f>
        <v>Femme</v>
      </c>
      <c r="R257" s="525"/>
      <c r="S257" s="866" t="s">
        <v>270</v>
      </c>
      <c r="T257" s="866"/>
      <c r="U257" s="527" t="str">
        <f ca="1">OFFSET('Séries-DNF'!$A$11,N252,8)</f>
        <v xml:space="preserve">N°2 </v>
      </c>
      <c r="V257" s="527"/>
      <c r="W257" s="293"/>
    </row>
    <row r="258" spans="1:23" ht="18.75" x14ac:dyDescent="0.3">
      <c r="A258" s="138" t="str">
        <f>IF(COUNT('Séries-DNF'!$A$11:$A$50)&gt;'Etiquette DNF'!N252,"X","")</f>
        <v>X</v>
      </c>
      <c r="B258" s="291"/>
      <c r="C258" s="952" t="s">
        <v>68</v>
      </c>
      <c r="D258" s="952"/>
      <c r="E258" s="866" t="s">
        <v>69</v>
      </c>
      <c r="F258" s="866"/>
      <c r="G258" s="951">
        <f ca="1">OFFSET('Séries-DNF'!$A$11,B252,2)</f>
        <v>0.59861111111111087</v>
      </c>
      <c r="H258" s="951"/>
      <c r="I258" s="951"/>
      <c r="J258" s="951"/>
      <c r="K258" s="293"/>
      <c r="M258" s="521"/>
      <c r="N258" s="291"/>
      <c r="O258" s="952" t="s">
        <v>68</v>
      </c>
      <c r="P258" s="952"/>
      <c r="Q258" s="866" t="s">
        <v>69</v>
      </c>
      <c r="R258" s="866"/>
      <c r="S258" s="951">
        <f ca="1">OFFSET('Séries-DNF'!$A$11,N252,2)</f>
        <v>0.59861111111111087</v>
      </c>
      <c r="T258" s="951"/>
      <c r="U258" s="951"/>
      <c r="V258" s="951"/>
      <c r="W258" s="293"/>
    </row>
    <row r="259" spans="1:23" ht="18.75" x14ac:dyDescent="0.3">
      <c r="A259" s="138" t="str">
        <f>IF(COUNT('Séries-DNF'!$A$11:$A$50)&gt;'Etiquette DNF'!N252,"X","")</f>
        <v>X</v>
      </c>
      <c r="B259" s="291"/>
      <c r="C259" s="952"/>
      <c r="D259" s="952"/>
      <c r="E259" s="866" t="s">
        <v>70</v>
      </c>
      <c r="F259" s="866"/>
      <c r="G259" s="951">
        <f ca="1">OFFSET('Séries-DNF'!$A$11,B252,3)</f>
        <v>0.61944444444444424</v>
      </c>
      <c r="H259" s="951"/>
      <c r="I259" s="951"/>
      <c r="J259" s="951"/>
      <c r="K259" s="293"/>
      <c r="M259" s="521"/>
      <c r="N259" s="291"/>
      <c r="O259" s="952"/>
      <c r="P259" s="952"/>
      <c r="Q259" s="866" t="s">
        <v>70</v>
      </c>
      <c r="R259" s="866"/>
      <c r="S259" s="951">
        <f ca="1">OFFSET('Séries-DNF'!$A$11,N252,3)</f>
        <v>0.61944444444444424</v>
      </c>
      <c r="T259" s="951"/>
      <c r="U259" s="951"/>
      <c r="V259" s="951"/>
      <c r="W259" s="293"/>
    </row>
    <row r="260" spans="1:23" ht="18.75" x14ac:dyDescent="0.3">
      <c r="A260" s="138" t="str">
        <f>IF(COUNT('Séries-DNF'!$A$11:$A$50)&gt;'Etiquette DNF'!N252,"X","")</f>
        <v>X</v>
      </c>
      <c r="B260" s="291"/>
      <c r="C260" s="952"/>
      <c r="D260" s="952"/>
      <c r="E260" s="866" t="s">
        <v>257</v>
      </c>
      <c r="F260" s="866"/>
      <c r="G260" s="951">
        <f ca="1">OFFSET('Séries-DNF'!$A$11,B252,4)</f>
        <v>0.62013888888888868</v>
      </c>
      <c r="H260" s="951"/>
      <c r="I260" s="951"/>
      <c r="J260" s="951"/>
      <c r="K260" s="293"/>
      <c r="M260" s="521"/>
      <c r="N260" s="291"/>
      <c r="O260" s="952"/>
      <c r="P260" s="952"/>
      <c r="Q260" s="866" t="s">
        <v>257</v>
      </c>
      <c r="R260" s="866"/>
      <c r="S260" s="951">
        <f ca="1">OFFSET('Séries-DNF'!$A$11,N252,4)</f>
        <v>0.62013888888888868</v>
      </c>
      <c r="T260" s="951"/>
      <c r="U260" s="951"/>
      <c r="V260" s="951"/>
      <c r="W260" s="293"/>
    </row>
    <row r="261" spans="1:23" ht="21" x14ac:dyDescent="0.35">
      <c r="A261" s="138" t="str">
        <f>IF(COUNT('Séries-DNF'!$A$11:$A$50)&gt;'Etiquette DNF'!N252,"X","")</f>
        <v>X</v>
      </c>
      <c r="B261" s="291"/>
      <c r="C261" s="952"/>
      <c r="D261" s="952"/>
      <c r="E261" s="866" t="s">
        <v>71</v>
      </c>
      <c r="F261" s="866"/>
      <c r="G261" s="947">
        <f ca="1">OFFSET('Séries-DNF'!$A$11,B252,5)</f>
        <v>0.62152777777777757</v>
      </c>
      <c r="H261" s="947"/>
      <c r="I261" s="947"/>
      <c r="J261" s="947"/>
      <c r="K261" s="293"/>
      <c r="M261" s="521"/>
      <c r="N261" s="291"/>
      <c r="O261" s="952"/>
      <c r="P261" s="952"/>
      <c r="Q261" s="866" t="s">
        <v>71</v>
      </c>
      <c r="R261" s="866"/>
      <c r="S261" s="947">
        <f ca="1">OFFSET('Séries-DNF'!$A$11,N252,5)</f>
        <v>0.62152777777777757</v>
      </c>
      <c r="T261" s="947"/>
      <c r="U261" s="947"/>
      <c r="V261" s="947"/>
      <c r="W261" s="293"/>
    </row>
    <row r="262" spans="1:23" ht="21" x14ac:dyDescent="0.35">
      <c r="A262" s="138" t="str">
        <f>IF(COUNT('Séries-DNF'!$A$11:$A$50)&gt;'Etiquette DNF'!N252,"X","")</f>
        <v>X</v>
      </c>
      <c r="B262" s="291"/>
      <c r="C262" s="931" t="s">
        <v>248</v>
      </c>
      <c r="D262" s="931"/>
      <c r="E262" s="948" t="str">
        <f ca="1">IF(E253="","",IF(OR(E253="DWF",E253="DNF"),"Distance","Temps"))</f>
        <v>Distance</v>
      </c>
      <c r="F262" s="948"/>
      <c r="G262" s="525">
        <f ca="1">OFFSET('Séries-DNF'!$A$11,B252,18)</f>
        <v>100</v>
      </c>
      <c r="H262" s="524" t="str">
        <f ca="1">OFFSET('Séries-DNF'!$A$11,B252,19)</f>
        <v>m</v>
      </c>
      <c r="I262" s="526" t="str">
        <f ca="1">OFFSET('Séries-DNF'!$A$11,B252,20)</f>
        <v/>
      </c>
      <c r="J262" s="524" t="str">
        <f ca="1">OFFSET('Séries-DNF'!$A$11,B252,21)</f>
        <v/>
      </c>
      <c r="K262" s="293"/>
      <c r="M262" s="521"/>
      <c r="N262" s="291"/>
      <c r="O262" s="931" t="s">
        <v>248</v>
      </c>
      <c r="P262" s="931"/>
      <c r="Q262" s="948" t="str">
        <f ca="1">IF(Q253="","",IF(OR(Q253="DWF",Q253="DNF"),"Distance","Temps"))</f>
        <v>Distance</v>
      </c>
      <c r="R262" s="948"/>
      <c r="S262" s="525">
        <f ca="1">OFFSET('Séries-DNF'!$A$11,N252,18)</f>
        <v>100</v>
      </c>
      <c r="T262" s="524" t="str">
        <f ca="1">OFFSET('Séries-DNF'!$A$11,N252,19)</f>
        <v>m</v>
      </c>
      <c r="U262" s="526" t="str">
        <f ca="1">OFFSET('Séries-DNF'!$A$11,N252,20)</f>
        <v/>
      </c>
      <c r="V262" s="524" t="str">
        <f ca="1">OFFSET('Séries-DNF'!$A$11,N252,21)</f>
        <v/>
      </c>
      <c r="W262" s="293"/>
    </row>
    <row r="263" spans="1:23" ht="18.75" x14ac:dyDescent="0.3">
      <c r="A263" s="138" t="str">
        <f>IF(COUNT('Séries-DNF'!$A$11:$A$50)&gt;'Etiquette DNF'!N252,"X","")</f>
        <v>X</v>
      </c>
      <c r="B263" s="291"/>
      <c r="C263" s="931"/>
      <c r="D263" s="931"/>
      <c r="E263" s="933" t="s">
        <v>273</v>
      </c>
      <c r="F263" s="514" t="s">
        <v>271</v>
      </c>
      <c r="G263" s="528" t="str">
        <f ca="1">OFFSET('Séries-DNF'!$A$11,B252,14)</f>
        <v>75</v>
      </c>
      <c r="H263" s="529" t="str">
        <f ca="1">OFFSET('Séries-DNF'!$A$11,B252,15)</f>
        <v>m</v>
      </c>
      <c r="I263" s="528" t="str">
        <f ca="1">OFFSET('Séries-DNF'!$A$11,B252,16)</f>
        <v/>
      </c>
      <c r="J263" s="529" t="str">
        <f ca="1">OFFSET('Séries-DNF'!$A$11,B252,17)</f>
        <v/>
      </c>
      <c r="K263" s="293"/>
      <c r="M263" s="521"/>
      <c r="N263" s="291"/>
      <c r="O263" s="931"/>
      <c r="P263" s="931"/>
      <c r="Q263" s="933" t="s">
        <v>273</v>
      </c>
      <c r="R263" s="514" t="s">
        <v>271</v>
      </c>
      <c r="S263" s="528" t="str">
        <f ca="1">OFFSET('Séries-DNF'!$A$11,N252,14)</f>
        <v>75</v>
      </c>
      <c r="T263" s="529" t="str">
        <f ca="1">OFFSET('Séries-DNF'!$A$11,N252,15)</f>
        <v>m</v>
      </c>
      <c r="U263" s="528" t="str">
        <f ca="1">OFFSET('Séries-DNF'!$A$11,N252,16)</f>
        <v/>
      </c>
      <c r="V263" s="529" t="str">
        <f ca="1">OFFSET('Séries-DNF'!$A$11,N252,17)</f>
        <v/>
      </c>
      <c r="W263" s="293"/>
    </row>
    <row r="264" spans="1:23" ht="18.75" x14ac:dyDescent="0.3">
      <c r="A264" s="138" t="str">
        <f>IF(COUNT('Séries-DNF'!$A$11:$A$50)&gt;'Etiquette DNF'!N252,"X","")</f>
        <v>X</v>
      </c>
      <c r="B264" s="291"/>
      <c r="C264" s="931"/>
      <c r="D264" s="931"/>
      <c r="E264" s="933"/>
      <c r="F264" s="514" t="s">
        <v>272</v>
      </c>
      <c r="G264" s="528" t="str">
        <f ca="1">OFFSET('Séries-DNF'!$A$11,B252,22)</f>
        <v>125</v>
      </c>
      <c r="H264" s="529" t="str">
        <f ca="1">OFFSET('Séries-DNF'!$A$11,B252,23)</f>
        <v>m</v>
      </c>
      <c r="I264" s="528" t="str">
        <f ca="1">OFFSET('Séries-DNF'!$A$11,B252,24)</f>
        <v/>
      </c>
      <c r="J264" s="529" t="str">
        <f ca="1">OFFSET('Séries-DNF'!$A$11,B252,25)</f>
        <v/>
      </c>
      <c r="K264" s="293"/>
      <c r="M264" s="521"/>
      <c r="N264" s="291"/>
      <c r="O264" s="931"/>
      <c r="P264" s="931"/>
      <c r="Q264" s="933"/>
      <c r="R264" s="514" t="s">
        <v>272</v>
      </c>
      <c r="S264" s="528" t="str">
        <f ca="1">OFFSET('Séries-DNF'!$A$11,N252,22)</f>
        <v>125</v>
      </c>
      <c r="T264" s="529" t="str">
        <f ca="1">OFFSET('Séries-DNF'!$A$11,N252,23)</f>
        <v>m</v>
      </c>
      <c r="U264" s="528" t="str">
        <f ca="1">OFFSET('Séries-DNF'!$A$11,N252,24)</f>
        <v/>
      </c>
      <c r="V264" s="529" t="str">
        <f ca="1">OFFSET('Séries-DNF'!$A$11,N252,25)</f>
        <v/>
      </c>
      <c r="W264" s="293"/>
    </row>
    <row r="265" spans="1:23" x14ac:dyDescent="0.25">
      <c r="A265" s="138" t="str">
        <f>IF(COUNT('Séries-DNF'!$A$11:$A$50)&gt;'Etiquette DNF'!N252,"X","")</f>
        <v>X</v>
      </c>
      <c r="B265" s="291"/>
      <c r="C265" s="945"/>
      <c r="D265" s="945"/>
      <c r="E265" s="945"/>
      <c r="F265" s="945"/>
      <c r="G265" s="945"/>
      <c r="H265" s="945"/>
      <c r="I265" s="945"/>
      <c r="J265" s="945"/>
      <c r="K265" s="293"/>
      <c r="M265" s="521"/>
      <c r="N265" s="291"/>
      <c r="O265" s="945"/>
      <c r="P265" s="945"/>
      <c r="Q265" s="945"/>
      <c r="R265" s="945"/>
      <c r="S265" s="945"/>
      <c r="T265" s="945"/>
      <c r="U265" s="945"/>
      <c r="V265" s="945"/>
      <c r="W265" s="293"/>
    </row>
    <row r="266" spans="1:23" ht="18.75" x14ac:dyDescent="0.3">
      <c r="A266" s="138" t="str">
        <f>IF(COUNT('Séries-DNF'!$A$11:$A$50)&gt;'Etiquette DNF'!N252,"X","")</f>
        <v>X</v>
      </c>
      <c r="B266" s="291"/>
      <c r="C266" s="946" t="s">
        <v>259</v>
      </c>
      <c r="D266" s="946"/>
      <c r="E266" s="946"/>
      <c r="F266" s="946"/>
      <c r="G266" s="946"/>
      <c r="H266" s="946"/>
      <c r="I266" s="946"/>
      <c r="J266" s="946"/>
      <c r="K266" s="293"/>
      <c r="M266" s="521"/>
      <c r="N266" s="291"/>
      <c r="O266" s="946" t="s">
        <v>259</v>
      </c>
      <c r="P266" s="946"/>
      <c r="Q266" s="946"/>
      <c r="R266" s="946"/>
      <c r="S266" s="946"/>
      <c r="T266" s="946"/>
      <c r="U266" s="946"/>
      <c r="V266" s="946"/>
      <c r="W266" s="293"/>
    </row>
    <row r="267" spans="1:23" ht="15.75" thickBot="1" x14ac:dyDescent="0.3">
      <c r="A267" s="138" t="str">
        <f>IF(COUNT('Séries-DNF'!$A$11:$A$50)&gt;'Etiquette DNF'!N252,"X","")</f>
        <v>X</v>
      </c>
      <c r="B267" s="291"/>
      <c r="C267" s="945"/>
      <c r="D267" s="945"/>
      <c r="E267" s="945"/>
      <c r="F267" s="945"/>
      <c r="G267" s="945"/>
      <c r="H267" s="945"/>
      <c r="I267" s="945"/>
      <c r="J267" s="945"/>
      <c r="K267" s="293"/>
      <c r="M267" s="521"/>
      <c r="N267" s="291"/>
      <c r="O267" s="945"/>
      <c r="P267" s="945"/>
      <c r="Q267" s="945"/>
      <c r="R267" s="945"/>
      <c r="S267" s="945"/>
      <c r="T267" s="945"/>
      <c r="U267" s="945"/>
      <c r="V267" s="945"/>
      <c r="W267" s="293"/>
    </row>
    <row r="268" spans="1:23" ht="15.75" thickBot="1" x14ac:dyDescent="0.3">
      <c r="A268" s="138" t="str">
        <f>IF(COUNT('Séries-DNF'!$A$11:$A$50)&gt;'Etiquette DNF'!N252,"X","")</f>
        <v>X</v>
      </c>
      <c r="B268" s="291"/>
      <c r="C268" s="933" t="s">
        <v>262</v>
      </c>
      <c r="D268" s="934"/>
      <c r="E268" s="530"/>
      <c r="F268" s="531"/>
      <c r="G268" s="531"/>
      <c r="H268" s="531"/>
      <c r="I268" s="531"/>
      <c r="J268" s="532"/>
      <c r="K268" s="293"/>
      <c r="M268" s="521"/>
      <c r="N268" s="291"/>
      <c r="O268" s="933" t="s">
        <v>262</v>
      </c>
      <c r="P268" s="934"/>
      <c r="Q268" s="530"/>
      <c r="R268" s="531"/>
      <c r="S268" s="531"/>
      <c r="T268" s="531"/>
      <c r="U268" s="531"/>
      <c r="V268" s="532"/>
      <c r="W268" s="293"/>
    </row>
    <row r="269" spans="1:23" ht="15.75" thickBot="1" x14ac:dyDescent="0.3">
      <c r="A269" s="138" t="str">
        <f>IF(COUNT('Séries-DNF'!$A$11:$A$50)&gt;'Etiquette DNF'!N252,"X","")</f>
        <v>X</v>
      </c>
      <c r="B269" s="291"/>
      <c r="C269" s="516"/>
      <c r="D269" s="516"/>
      <c r="E269" s="289"/>
      <c r="F269" s="289"/>
      <c r="G269" s="289"/>
      <c r="H269" s="289"/>
      <c r="I269" s="289"/>
      <c r="J269" s="289"/>
      <c r="K269" s="293"/>
      <c r="M269" s="521"/>
      <c r="N269" s="291"/>
      <c r="O269" s="516"/>
      <c r="P269" s="516"/>
      <c r="Q269" s="289"/>
      <c r="R269" s="289"/>
      <c r="S269" s="289"/>
      <c r="T269" s="289"/>
      <c r="U269" s="289"/>
      <c r="V269" s="289"/>
      <c r="W269" s="293"/>
    </row>
    <row r="270" spans="1:23" x14ac:dyDescent="0.25">
      <c r="A270" s="138" t="str">
        <f>IF(COUNT('Séries-DNF'!$A$11:$A$50)&gt;'Etiquette DNF'!N252,"X","")</f>
        <v>X</v>
      </c>
      <c r="B270" s="291"/>
      <c r="C270" s="976" t="s">
        <v>260</v>
      </c>
      <c r="D270" s="977"/>
      <c r="E270" s="959"/>
      <c r="F270" s="959"/>
      <c r="G270" s="959"/>
      <c r="H270" s="959"/>
      <c r="I270" s="959"/>
      <c r="J270" s="960"/>
      <c r="K270" s="293"/>
      <c r="M270" s="521"/>
      <c r="N270" s="291"/>
      <c r="O270" s="976" t="s">
        <v>260</v>
      </c>
      <c r="P270" s="977"/>
      <c r="Q270" s="959"/>
      <c r="R270" s="959"/>
      <c r="S270" s="959"/>
      <c r="T270" s="959"/>
      <c r="U270" s="959"/>
      <c r="V270" s="960"/>
      <c r="W270" s="293"/>
    </row>
    <row r="271" spans="1:23" x14ac:dyDescent="0.25">
      <c r="A271" s="138" t="str">
        <f>IF(COUNT('Séries-DNF'!$A$11:$A$50)&gt;'Etiquette DNF'!N252,"X","")</f>
        <v>X</v>
      </c>
      <c r="B271" s="291"/>
      <c r="C271" s="971"/>
      <c r="D271" s="972"/>
      <c r="E271" s="949"/>
      <c r="F271" s="949"/>
      <c r="G271" s="949"/>
      <c r="H271" s="949"/>
      <c r="I271" s="949"/>
      <c r="J271" s="950"/>
      <c r="K271" s="293"/>
      <c r="M271" s="521"/>
      <c r="N271" s="291"/>
      <c r="O271" s="971"/>
      <c r="P271" s="972"/>
      <c r="Q271" s="949"/>
      <c r="R271" s="949"/>
      <c r="S271" s="949"/>
      <c r="T271" s="949"/>
      <c r="U271" s="949"/>
      <c r="V271" s="950"/>
      <c r="W271" s="293"/>
    </row>
    <row r="272" spans="1:23" x14ac:dyDescent="0.25">
      <c r="A272" s="138" t="str">
        <f>IF(COUNT('Séries-DNF'!$A$11:$A$50)&gt;'Etiquette DNF'!N252,"X","")</f>
        <v>X</v>
      </c>
      <c r="B272" s="291"/>
      <c r="C272" s="971" t="s">
        <v>261</v>
      </c>
      <c r="D272" s="972"/>
      <c r="E272" s="949"/>
      <c r="F272" s="949"/>
      <c r="G272" s="949"/>
      <c r="H272" s="949"/>
      <c r="I272" s="949"/>
      <c r="J272" s="950"/>
      <c r="K272" s="293"/>
      <c r="M272" s="521"/>
      <c r="N272" s="291"/>
      <c r="O272" s="971" t="s">
        <v>261</v>
      </c>
      <c r="P272" s="972"/>
      <c r="Q272" s="949"/>
      <c r="R272" s="949"/>
      <c r="S272" s="949"/>
      <c r="T272" s="949"/>
      <c r="U272" s="949"/>
      <c r="V272" s="950"/>
      <c r="W272" s="293"/>
    </row>
    <row r="273" spans="1:23" ht="15.75" thickBot="1" x14ac:dyDescent="0.3">
      <c r="A273" s="138" t="str">
        <f>IF(COUNT('Séries-DNF'!$A$11:$A$50)&gt;'Etiquette DNF'!N252,"X","")</f>
        <v>X</v>
      </c>
      <c r="B273" s="291"/>
      <c r="C273" s="973"/>
      <c r="D273" s="974"/>
      <c r="E273" s="954"/>
      <c r="F273" s="954"/>
      <c r="G273" s="954"/>
      <c r="H273" s="954"/>
      <c r="I273" s="954"/>
      <c r="J273" s="955"/>
      <c r="K273" s="293"/>
      <c r="M273" s="521"/>
      <c r="N273" s="291"/>
      <c r="O273" s="973"/>
      <c r="P273" s="974"/>
      <c r="Q273" s="954"/>
      <c r="R273" s="954"/>
      <c r="S273" s="954"/>
      <c r="T273" s="954"/>
      <c r="U273" s="954"/>
      <c r="V273" s="955"/>
      <c r="W273" s="293"/>
    </row>
    <row r="274" spans="1:23" ht="15.75" thickBot="1" x14ac:dyDescent="0.3">
      <c r="A274" s="138" t="str">
        <f>IF(COUNT('Séries-DNF'!$A$11:$A$50)&gt;'Etiquette DNF'!N252,"X","")</f>
        <v>X</v>
      </c>
      <c r="B274" s="291"/>
      <c r="C274" s="292"/>
      <c r="D274" s="292"/>
      <c r="E274" s="292"/>
      <c r="F274" s="292"/>
      <c r="G274" s="292"/>
      <c r="H274" s="292"/>
      <c r="I274" s="292"/>
      <c r="J274" s="292"/>
      <c r="K274" s="293"/>
      <c r="M274" s="521"/>
      <c r="N274" s="291"/>
      <c r="O274" s="292"/>
      <c r="P274" s="292"/>
      <c r="Q274" s="292"/>
      <c r="R274" s="292"/>
      <c r="S274" s="292"/>
      <c r="T274" s="292"/>
      <c r="U274" s="292"/>
      <c r="V274" s="292"/>
      <c r="W274" s="293"/>
    </row>
    <row r="275" spans="1:23" x14ac:dyDescent="0.25">
      <c r="A275" s="138" t="str">
        <f>IF(COUNT('Séries-DNF'!$A$11:$A$50)&gt;'Etiquette DNF'!N252,"X","")</f>
        <v>X</v>
      </c>
      <c r="B275" s="291"/>
      <c r="C275" s="956" t="s">
        <v>132</v>
      </c>
      <c r="D275" s="880" t="s">
        <v>133</v>
      </c>
      <c r="E275" s="871"/>
      <c r="F275" s="871"/>
      <c r="G275" s="871"/>
      <c r="H275" s="871"/>
      <c r="I275" s="959"/>
      <c r="J275" s="960"/>
      <c r="K275" s="293"/>
      <c r="M275" s="521"/>
      <c r="N275" s="291"/>
      <c r="O275" s="956" t="s">
        <v>132</v>
      </c>
      <c r="P275" s="880" t="s">
        <v>133</v>
      </c>
      <c r="Q275" s="871"/>
      <c r="R275" s="871"/>
      <c r="S275" s="871"/>
      <c r="T275" s="871"/>
      <c r="U275" s="959"/>
      <c r="V275" s="960"/>
      <c r="W275" s="293"/>
    </row>
    <row r="276" spans="1:23" x14ac:dyDescent="0.25">
      <c r="A276" s="138" t="str">
        <f>IF(COUNT('Séries-DNF'!$A$11:$A$50)&gt;'Etiquette DNF'!N252,"X","")</f>
        <v>X</v>
      </c>
      <c r="B276" s="291"/>
      <c r="C276" s="957"/>
      <c r="D276" s="859" t="s">
        <v>134</v>
      </c>
      <c r="E276" s="864"/>
      <c r="F276" s="864"/>
      <c r="G276" s="864"/>
      <c r="H276" s="864"/>
      <c r="I276" s="949"/>
      <c r="J276" s="950"/>
      <c r="K276" s="293"/>
      <c r="M276" s="521"/>
      <c r="N276" s="291"/>
      <c r="O276" s="957"/>
      <c r="P276" s="859" t="s">
        <v>134</v>
      </c>
      <c r="Q276" s="864"/>
      <c r="R276" s="864"/>
      <c r="S276" s="864"/>
      <c r="T276" s="864"/>
      <c r="U276" s="949"/>
      <c r="V276" s="950"/>
      <c r="W276" s="293"/>
    </row>
    <row r="277" spans="1:23" x14ac:dyDescent="0.25">
      <c r="A277" s="138" t="str">
        <f>IF(COUNT('Séries-DNF'!$A$11:$A$50)&gt;'Etiquette DNF'!N252,"X","")</f>
        <v>X</v>
      </c>
      <c r="B277" s="291"/>
      <c r="C277" s="957"/>
      <c r="D277" s="859" t="s">
        <v>135</v>
      </c>
      <c r="E277" s="864"/>
      <c r="F277" s="864"/>
      <c r="G277" s="864"/>
      <c r="H277" s="864"/>
      <c r="I277" s="949"/>
      <c r="J277" s="950"/>
      <c r="K277" s="293"/>
      <c r="M277" s="521"/>
      <c r="N277" s="291"/>
      <c r="O277" s="957"/>
      <c r="P277" s="859" t="s">
        <v>135</v>
      </c>
      <c r="Q277" s="864"/>
      <c r="R277" s="864"/>
      <c r="S277" s="864"/>
      <c r="T277" s="864"/>
      <c r="U277" s="949"/>
      <c r="V277" s="950"/>
      <c r="W277" s="293"/>
    </row>
    <row r="278" spans="1:23" x14ac:dyDescent="0.25">
      <c r="A278" s="138" t="str">
        <f>IF(COUNT('Séries-DNF'!$A$11:$A$50)&gt;'Etiquette DNF'!N252,"X","")</f>
        <v>X</v>
      </c>
      <c r="B278" s="291"/>
      <c r="C278" s="957"/>
      <c r="D278" s="859" t="s">
        <v>136</v>
      </c>
      <c r="E278" s="864"/>
      <c r="F278" s="864"/>
      <c r="G278" s="864"/>
      <c r="H278" s="864"/>
      <c r="I278" s="949"/>
      <c r="J278" s="950"/>
      <c r="K278" s="293"/>
      <c r="M278" s="521"/>
      <c r="N278" s="291"/>
      <c r="O278" s="957"/>
      <c r="P278" s="859" t="s">
        <v>136</v>
      </c>
      <c r="Q278" s="864"/>
      <c r="R278" s="864"/>
      <c r="S278" s="864"/>
      <c r="T278" s="864"/>
      <c r="U278" s="949"/>
      <c r="V278" s="950"/>
      <c r="W278" s="293"/>
    </row>
    <row r="279" spans="1:23" x14ac:dyDescent="0.25">
      <c r="A279" s="138" t="str">
        <f>IF(COUNT('Séries-DNF'!$A$11:$A$50)&gt;'Etiquette DNF'!N252,"X","")</f>
        <v>X</v>
      </c>
      <c r="B279" s="291"/>
      <c r="C279" s="957"/>
      <c r="D279" s="859" t="s">
        <v>137</v>
      </c>
      <c r="E279" s="864"/>
      <c r="F279" s="864"/>
      <c r="G279" s="864"/>
      <c r="H279" s="864"/>
      <c r="I279" s="949"/>
      <c r="J279" s="950"/>
      <c r="K279" s="293"/>
      <c r="M279" s="521"/>
      <c r="N279" s="291"/>
      <c r="O279" s="957"/>
      <c r="P279" s="859" t="s">
        <v>137</v>
      </c>
      <c r="Q279" s="864"/>
      <c r="R279" s="864"/>
      <c r="S279" s="864"/>
      <c r="T279" s="864"/>
      <c r="U279" s="949"/>
      <c r="V279" s="950"/>
      <c r="W279" s="293"/>
    </row>
    <row r="280" spans="1:23" ht="15.75" thickBot="1" x14ac:dyDescent="0.3">
      <c r="A280" s="138" t="str">
        <f>IF(COUNT('Séries-DNF'!$A$11:$A$50)&gt;'Etiquette DNF'!N252,"X","")</f>
        <v>X</v>
      </c>
      <c r="B280" s="291"/>
      <c r="C280" s="958"/>
      <c r="D280" s="862" t="s">
        <v>138</v>
      </c>
      <c r="E280" s="975"/>
      <c r="F280" s="975"/>
      <c r="G280" s="975"/>
      <c r="H280" s="975"/>
      <c r="I280" s="954"/>
      <c r="J280" s="955"/>
      <c r="K280" s="293"/>
      <c r="M280" s="521"/>
      <c r="N280" s="291"/>
      <c r="O280" s="958"/>
      <c r="P280" s="862" t="s">
        <v>138</v>
      </c>
      <c r="Q280" s="975"/>
      <c r="R280" s="975"/>
      <c r="S280" s="975"/>
      <c r="T280" s="975"/>
      <c r="U280" s="954"/>
      <c r="V280" s="955"/>
      <c r="W280" s="293"/>
    </row>
    <row r="281" spans="1:23" x14ac:dyDescent="0.25">
      <c r="A281" s="138" t="str">
        <f>IF(COUNT('Séries-DNF'!$A$11:$A$50)&gt;'Etiquette DNF'!N252,"X","")</f>
        <v>X</v>
      </c>
      <c r="B281" s="291"/>
      <c r="C281" s="961" t="s">
        <v>145</v>
      </c>
      <c r="D281" s="963" t="s">
        <v>146</v>
      </c>
      <c r="E281" s="964"/>
      <c r="F281" s="964"/>
      <c r="G281" s="964"/>
      <c r="H281" s="964"/>
      <c r="I281" s="965"/>
      <c r="J281" s="966"/>
      <c r="K281" s="293"/>
      <c r="M281" s="521"/>
      <c r="N281" s="291"/>
      <c r="O281" s="961" t="s">
        <v>145</v>
      </c>
      <c r="P281" s="963" t="s">
        <v>146</v>
      </c>
      <c r="Q281" s="964"/>
      <c r="R281" s="964"/>
      <c r="S281" s="964"/>
      <c r="T281" s="964"/>
      <c r="U281" s="965"/>
      <c r="V281" s="966"/>
      <c r="W281" s="293"/>
    </row>
    <row r="282" spans="1:23" x14ac:dyDescent="0.25">
      <c r="A282" s="138" t="str">
        <f>IF(COUNT('Séries-DNF'!$A$11:$A$50)&gt;'Etiquette DNF'!N252,"X","")</f>
        <v>X</v>
      </c>
      <c r="B282" s="291"/>
      <c r="C282" s="957"/>
      <c r="D282" s="859" t="s">
        <v>147</v>
      </c>
      <c r="E282" s="864"/>
      <c r="F282" s="864"/>
      <c r="G282" s="864"/>
      <c r="H282" s="864"/>
      <c r="I282" s="949"/>
      <c r="J282" s="950"/>
      <c r="K282" s="293"/>
      <c r="M282" s="521"/>
      <c r="N282" s="291"/>
      <c r="O282" s="957"/>
      <c r="P282" s="859" t="s">
        <v>147</v>
      </c>
      <c r="Q282" s="864"/>
      <c r="R282" s="864"/>
      <c r="S282" s="864"/>
      <c r="T282" s="864"/>
      <c r="U282" s="949"/>
      <c r="V282" s="950"/>
      <c r="W282" s="293"/>
    </row>
    <row r="283" spans="1:23" x14ac:dyDescent="0.25">
      <c r="A283" s="138" t="str">
        <f>IF(COUNT('Séries-DNF'!$A$11:$A$50)&gt;'Etiquette DNF'!N252,"X","")</f>
        <v>X</v>
      </c>
      <c r="B283" s="291"/>
      <c r="C283" s="957"/>
      <c r="D283" s="859" t="s">
        <v>148</v>
      </c>
      <c r="E283" s="864"/>
      <c r="F283" s="864"/>
      <c r="G283" s="864"/>
      <c r="H283" s="864"/>
      <c r="I283" s="949"/>
      <c r="J283" s="950"/>
      <c r="K283" s="293"/>
      <c r="M283" s="521"/>
      <c r="N283" s="291"/>
      <c r="O283" s="957"/>
      <c r="P283" s="859" t="s">
        <v>148</v>
      </c>
      <c r="Q283" s="864"/>
      <c r="R283" s="864"/>
      <c r="S283" s="864"/>
      <c r="T283" s="864"/>
      <c r="U283" s="949"/>
      <c r="V283" s="950"/>
      <c r="W283" s="293"/>
    </row>
    <row r="284" spans="1:23" x14ac:dyDescent="0.25">
      <c r="A284" s="138" t="str">
        <f>IF(COUNT('Séries-DNF'!$A$11:$A$50)&gt;'Etiquette DNF'!N252,"X","")</f>
        <v>X</v>
      </c>
      <c r="B284" s="291"/>
      <c r="C284" s="957"/>
      <c r="D284" s="859" t="s">
        <v>149</v>
      </c>
      <c r="E284" s="864"/>
      <c r="F284" s="864"/>
      <c r="G284" s="864"/>
      <c r="H284" s="864"/>
      <c r="I284" s="949"/>
      <c r="J284" s="950"/>
      <c r="K284" s="293"/>
      <c r="M284" s="521"/>
      <c r="N284" s="291"/>
      <c r="O284" s="957"/>
      <c r="P284" s="859" t="s">
        <v>149</v>
      </c>
      <c r="Q284" s="864"/>
      <c r="R284" s="864"/>
      <c r="S284" s="864"/>
      <c r="T284" s="864"/>
      <c r="U284" s="949"/>
      <c r="V284" s="950"/>
      <c r="W284" s="293"/>
    </row>
    <row r="285" spans="1:23" x14ac:dyDescent="0.25">
      <c r="A285" s="138" t="str">
        <f>IF(COUNT('Séries-DNF'!$A$11:$A$50)&gt;'Etiquette DNF'!N252,"X","")</f>
        <v>X</v>
      </c>
      <c r="B285" s="291"/>
      <c r="C285" s="957"/>
      <c r="D285" s="859" t="s">
        <v>150</v>
      </c>
      <c r="E285" s="864"/>
      <c r="F285" s="864"/>
      <c r="G285" s="864"/>
      <c r="H285" s="864"/>
      <c r="I285" s="949"/>
      <c r="J285" s="950"/>
      <c r="K285" s="293"/>
      <c r="M285" s="521"/>
      <c r="N285" s="291"/>
      <c r="O285" s="957"/>
      <c r="P285" s="859" t="s">
        <v>150</v>
      </c>
      <c r="Q285" s="864"/>
      <c r="R285" s="864"/>
      <c r="S285" s="864"/>
      <c r="T285" s="864"/>
      <c r="U285" s="949"/>
      <c r="V285" s="950"/>
      <c r="W285" s="293"/>
    </row>
    <row r="286" spans="1:23" x14ac:dyDescent="0.25">
      <c r="A286" s="138" t="str">
        <f>IF(COUNT('Séries-DNF'!$A$11:$A$50)&gt;'Etiquette DNF'!N252,"X","")</f>
        <v>X</v>
      </c>
      <c r="B286" s="291"/>
      <c r="C286" s="957"/>
      <c r="D286" s="859" t="s">
        <v>151</v>
      </c>
      <c r="E286" s="864"/>
      <c r="F286" s="864"/>
      <c r="G286" s="864"/>
      <c r="H286" s="864"/>
      <c r="I286" s="949"/>
      <c r="J286" s="950"/>
      <c r="K286" s="293"/>
      <c r="M286" s="521"/>
      <c r="N286" s="291"/>
      <c r="O286" s="957"/>
      <c r="P286" s="859" t="s">
        <v>151</v>
      </c>
      <c r="Q286" s="864"/>
      <c r="R286" s="864"/>
      <c r="S286" s="864"/>
      <c r="T286" s="864"/>
      <c r="U286" s="949"/>
      <c r="V286" s="950"/>
      <c r="W286" s="293"/>
    </row>
    <row r="287" spans="1:23" ht="15.75" thickBot="1" x14ac:dyDescent="0.3">
      <c r="A287" s="138" t="str">
        <f>IF(COUNT('Séries-DNF'!$A$11:$A$50)&gt;'Etiquette DNF'!N252,"X","")</f>
        <v>X</v>
      </c>
      <c r="B287" s="291"/>
      <c r="C287" s="962"/>
      <c r="D287" s="967" t="s">
        <v>152</v>
      </c>
      <c r="E287" s="968"/>
      <c r="F287" s="968"/>
      <c r="G287" s="968"/>
      <c r="H287" s="968"/>
      <c r="I287" s="969"/>
      <c r="J287" s="970"/>
      <c r="K287" s="293"/>
      <c r="M287" s="521"/>
      <c r="N287" s="291"/>
      <c r="O287" s="962"/>
      <c r="P287" s="967" t="s">
        <v>152</v>
      </c>
      <c r="Q287" s="968"/>
      <c r="R287" s="968"/>
      <c r="S287" s="968"/>
      <c r="T287" s="968"/>
      <c r="U287" s="969"/>
      <c r="V287" s="970"/>
      <c r="W287" s="293"/>
    </row>
    <row r="288" spans="1:23" x14ac:dyDescent="0.25">
      <c r="A288" s="138" t="str">
        <f>IF(COUNT('Séries-DNF'!$A$11:$A$50)&gt;'Etiquette DNF'!N252,"X","")</f>
        <v>X</v>
      </c>
      <c r="B288" s="291"/>
      <c r="C288" s="956" t="s">
        <v>126</v>
      </c>
      <c r="D288" s="918" t="s">
        <v>263</v>
      </c>
      <c r="E288" s="919"/>
      <c r="F288" s="920"/>
      <c r="G288" s="416" t="s">
        <v>174</v>
      </c>
      <c r="H288" s="416"/>
      <c r="I288" s="959"/>
      <c r="J288" s="960"/>
      <c r="K288" s="293"/>
      <c r="M288" s="521"/>
      <c r="N288" s="291"/>
      <c r="O288" s="956" t="s">
        <v>126</v>
      </c>
      <c r="P288" s="918" t="s">
        <v>263</v>
      </c>
      <c r="Q288" s="919"/>
      <c r="R288" s="920"/>
      <c r="S288" s="416" t="s">
        <v>174</v>
      </c>
      <c r="T288" s="416"/>
      <c r="U288" s="959"/>
      <c r="V288" s="960"/>
      <c r="W288" s="293"/>
    </row>
    <row r="289" spans="1:23" x14ac:dyDescent="0.25">
      <c r="A289" s="138" t="str">
        <f>IF(COUNT('Séries-DNF'!$A$11:$A$50)&gt;'Etiquette DNF'!N252,"X","")</f>
        <v>X</v>
      </c>
      <c r="B289" s="291"/>
      <c r="C289" s="957"/>
      <c r="D289" s="913" t="s">
        <v>128</v>
      </c>
      <c r="E289" s="914"/>
      <c r="F289" s="915"/>
      <c r="G289" s="110" t="s">
        <v>266</v>
      </c>
      <c r="H289" s="110"/>
      <c r="I289" s="949"/>
      <c r="J289" s="950"/>
      <c r="K289" s="293"/>
      <c r="M289" s="521"/>
      <c r="N289" s="291"/>
      <c r="O289" s="957"/>
      <c r="P289" s="913" t="s">
        <v>128</v>
      </c>
      <c r="Q289" s="914"/>
      <c r="R289" s="915"/>
      <c r="S289" s="110" t="s">
        <v>266</v>
      </c>
      <c r="T289" s="110"/>
      <c r="U289" s="949"/>
      <c r="V289" s="950"/>
      <c r="W289" s="293"/>
    </row>
    <row r="290" spans="1:23" x14ac:dyDescent="0.25">
      <c r="A290" s="138" t="str">
        <f>IF(COUNT('Séries-DNF'!$A$11:$A$50)&gt;'Etiquette DNF'!N252,"X","")</f>
        <v>X</v>
      </c>
      <c r="B290" s="291"/>
      <c r="C290" s="957"/>
      <c r="D290" s="913" t="s">
        <v>264</v>
      </c>
      <c r="E290" s="914"/>
      <c r="F290" s="915"/>
      <c r="G290" s="110" t="s">
        <v>265</v>
      </c>
      <c r="H290" s="110"/>
      <c r="I290" s="949"/>
      <c r="J290" s="950"/>
      <c r="K290" s="293"/>
      <c r="M290" s="521"/>
      <c r="N290" s="291"/>
      <c r="O290" s="957"/>
      <c r="P290" s="913" t="s">
        <v>264</v>
      </c>
      <c r="Q290" s="914"/>
      <c r="R290" s="915"/>
      <c r="S290" s="110" t="s">
        <v>265</v>
      </c>
      <c r="T290" s="110"/>
      <c r="U290" s="949"/>
      <c r="V290" s="950"/>
      <c r="W290" s="293"/>
    </row>
    <row r="291" spans="1:23" x14ac:dyDescent="0.25">
      <c r="A291" s="138" t="str">
        <f>IF(COUNT('Séries-DNF'!$A$11:$A$50)&gt;'Etiquette DNF'!N252,"X","")</f>
        <v>X</v>
      </c>
      <c r="B291" s="291"/>
      <c r="C291" s="957"/>
      <c r="D291" s="533" t="s">
        <v>267</v>
      </c>
      <c r="E291" s="518"/>
      <c r="F291" s="518"/>
      <c r="G291" s="110" t="s">
        <v>164</v>
      </c>
      <c r="H291" s="110"/>
      <c r="I291" s="949"/>
      <c r="J291" s="950"/>
      <c r="K291" s="293"/>
      <c r="M291" s="521"/>
      <c r="N291" s="291"/>
      <c r="O291" s="957"/>
      <c r="P291" s="533" t="s">
        <v>267</v>
      </c>
      <c r="Q291" s="518"/>
      <c r="R291" s="518"/>
      <c r="S291" s="110" t="s">
        <v>164</v>
      </c>
      <c r="T291" s="110"/>
      <c r="U291" s="949"/>
      <c r="V291" s="950"/>
      <c r="W291" s="293"/>
    </row>
    <row r="292" spans="1:23" ht="15.75" thickBot="1" x14ac:dyDescent="0.3">
      <c r="A292" s="138" t="str">
        <f>IF(COUNT('Séries-DNF'!$A$11:$A$50)&gt;'Etiquette DNF'!N252,"X","")</f>
        <v>X</v>
      </c>
      <c r="B292" s="291"/>
      <c r="C292" s="958"/>
      <c r="D292" s="534" t="s">
        <v>268</v>
      </c>
      <c r="E292" s="519"/>
      <c r="F292" s="519"/>
      <c r="G292" s="3" t="s">
        <v>164</v>
      </c>
      <c r="H292" s="3"/>
      <c r="I292" s="954"/>
      <c r="J292" s="955"/>
      <c r="K292" s="293"/>
      <c r="M292" s="521"/>
      <c r="N292" s="291"/>
      <c r="O292" s="958"/>
      <c r="P292" s="534" t="s">
        <v>268</v>
      </c>
      <c r="Q292" s="519"/>
      <c r="R292" s="519"/>
      <c r="S292" s="3" t="s">
        <v>164</v>
      </c>
      <c r="T292" s="3"/>
      <c r="U292" s="954"/>
      <c r="V292" s="955"/>
      <c r="W292" s="293"/>
    </row>
    <row r="293" spans="1:23" ht="15.75" thickBot="1" x14ac:dyDescent="0.3">
      <c r="A293" s="138" t="str">
        <f>IF(COUNT('Séries-DNF'!$A$11:$A$50)&gt;'Etiquette DNF'!N252,"X","")</f>
        <v>X</v>
      </c>
      <c r="B293" s="291"/>
      <c r="C293" s="292"/>
      <c r="D293" s="292"/>
      <c r="E293" s="292"/>
      <c r="F293" s="292"/>
      <c r="G293" s="292"/>
      <c r="H293" s="292"/>
      <c r="I293" s="292"/>
      <c r="J293" s="292"/>
      <c r="K293" s="293"/>
      <c r="M293" s="521"/>
      <c r="N293" s="291"/>
      <c r="O293" s="292"/>
      <c r="P293" s="292"/>
      <c r="Q293" s="292"/>
      <c r="R293" s="292"/>
      <c r="S293" s="292"/>
      <c r="T293" s="292"/>
      <c r="U293" s="292"/>
      <c r="V293" s="292"/>
      <c r="W293" s="293"/>
    </row>
    <row r="294" spans="1:23" ht="18.75" x14ac:dyDescent="0.3">
      <c r="A294" s="138" t="str">
        <f>IF(COUNT('Séries-DNF'!$A$11:$A$50)&gt;'Etiquette DNF'!N252,"X","")</f>
        <v>X</v>
      </c>
      <c r="B294" s="291"/>
      <c r="C294" s="901" t="s">
        <v>269</v>
      </c>
      <c r="D294" s="902"/>
      <c r="E294" s="902"/>
      <c r="F294" s="902"/>
      <c r="G294" s="902"/>
      <c r="H294" s="902"/>
      <c r="I294" s="902"/>
      <c r="J294" s="903"/>
      <c r="K294" s="293"/>
      <c r="M294" s="521"/>
      <c r="N294" s="291"/>
      <c r="O294" s="901" t="s">
        <v>269</v>
      </c>
      <c r="P294" s="902"/>
      <c r="Q294" s="902"/>
      <c r="R294" s="902"/>
      <c r="S294" s="902"/>
      <c r="T294" s="902"/>
      <c r="U294" s="902"/>
      <c r="V294" s="903"/>
      <c r="W294" s="293"/>
    </row>
    <row r="295" spans="1:23" x14ac:dyDescent="0.25">
      <c r="A295" s="138" t="str">
        <f>IF(COUNT('Séries-DNF'!$A$11:$A$50)&gt;'Etiquette DNF'!N252,"X","")</f>
        <v>X</v>
      </c>
      <c r="B295" s="291"/>
      <c r="C295" s="904"/>
      <c r="D295" s="905"/>
      <c r="E295" s="905"/>
      <c r="F295" s="905"/>
      <c r="G295" s="905"/>
      <c r="H295" s="905"/>
      <c r="I295" s="905"/>
      <c r="J295" s="906"/>
      <c r="K295" s="293"/>
      <c r="M295" s="521"/>
      <c r="N295" s="291"/>
      <c r="O295" s="904"/>
      <c r="P295" s="905"/>
      <c r="Q295" s="905"/>
      <c r="R295" s="905"/>
      <c r="S295" s="905"/>
      <c r="T295" s="905"/>
      <c r="U295" s="905"/>
      <c r="V295" s="906"/>
      <c r="W295" s="293"/>
    </row>
    <row r="296" spans="1:23" x14ac:dyDescent="0.25">
      <c r="A296" s="138" t="str">
        <f>IF(COUNT('Séries-DNF'!$A$11:$A$50)&gt;'Etiquette DNF'!N252,"X","")</f>
        <v>X</v>
      </c>
      <c r="B296" s="291"/>
      <c r="C296" s="907"/>
      <c r="D296" s="908"/>
      <c r="E296" s="908"/>
      <c r="F296" s="908"/>
      <c r="G296" s="908"/>
      <c r="H296" s="908"/>
      <c r="I296" s="908"/>
      <c r="J296" s="909"/>
      <c r="K296" s="293"/>
      <c r="M296" s="521"/>
      <c r="N296" s="291"/>
      <c r="O296" s="907"/>
      <c r="P296" s="908"/>
      <c r="Q296" s="908"/>
      <c r="R296" s="908"/>
      <c r="S296" s="908"/>
      <c r="T296" s="908"/>
      <c r="U296" s="908"/>
      <c r="V296" s="909"/>
      <c r="W296" s="293"/>
    </row>
    <row r="297" spans="1:23" x14ac:dyDescent="0.25">
      <c r="A297" s="138" t="str">
        <f>IF(COUNT('Séries-DNF'!$A$11:$A$50)&gt;'Etiquette DNF'!N252,"X","")</f>
        <v>X</v>
      </c>
      <c r="B297" s="291"/>
      <c r="C297" s="907"/>
      <c r="D297" s="908"/>
      <c r="E297" s="908"/>
      <c r="F297" s="908"/>
      <c r="G297" s="908"/>
      <c r="H297" s="908"/>
      <c r="I297" s="908"/>
      <c r="J297" s="909"/>
      <c r="K297" s="293"/>
      <c r="M297" s="521"/>
      <c r="N297" s="291"/>
      <c r="O297" s="907"/>
      <c r="P297" s="908"/>
      <c r="Q297" s="908"/>
      <c r="R297" s="908"/>
      <c r="S297" s="908"/>
      <c r="T297" s="908"/>
      <c r="U297" s="908"/>
      <c r="V297" s="909"/>
      <c r="W297" s="293"/>
    </row>
    <row r="298" spans="1:23" ht="15.75" thickBot="1" x14ac:dyDescent="0.3">
      <c r="A298" s="138" t="str">
        <f>IF(COUNT('Séries-DNF'!$A$11:$A$50)&gt;'Etiquette DNF'!N252,"X","")</f>
        <v>X</v>
      </c>
      <c r="B298" s="291"/>
      <c r="C298" s="910"/>
      <c r="D298" s="911"/>
      <c r="E298" s="911"/>
      <c r="F298" s="911"/>
      <c r="G298" s="911"/>
      <c r="H298" s="911"/>
      <c r="I298" s="911"/>
      <c r="J298" s="912"/>
      <c r="K298" s="293"/>
      <c r="M298" s="521"/>
      <c r="N298" s="291"/>
      <c r="O298" s="910"/>
      <c r="P298" s="911"/>
      <c r="Q298" s="911"/>
      <c r="R298" s="911"/>
      <c r="S298" s="911"/>
      <c r="T298" s="911"/>
      <c r="U298" s="911"/>
      <c r="V298" s="912"/>
      <c r="W298" s="293"/>
    </row>
    <row r="299" spans="1:23" ht="15.75" thickBot="1" x14ac:dyDescent="0.3">
      <c r="A299" s="138" t="str">
        <f>IF(COUNT('Séries-DNF'!$A$11:$A$50)&gt;'Etiquette DNF'!N252,"X","")</f>
        <v>X</v>
      </c>
      <c r="B299" s="294"/>
      <c r="C299" s="295"/>
      <c r="D299" s="295"/>
      <c r="E299" s="295"/>
      <c r="F299" s="295"/>
      <c r="G299" s="295"/>
      <c r="H299" s="295"/>
      <c r="I299" s="295"/>
      <c r="J299" s="295"/>
      <c r="K299" s="296"/>
      <c r="M299" s="521"/>
      <c r="N299" s="294"/>
      <c r="O299" s="295"/>
      <c r="P299" s="295"/>
      <c r="Q299" s="295"/>
      <c r="R299" s="295"/>
      <c r="S299" s="295"/>
      <c r="T299" s="295"/>
      <c r="U299" s="295"/>
      <c r="V299" s="295"/>
      <c r="W299" s="296"/>
    </row>
    <row r="300" spans="1:23" ht="15" customHeight="1" x14ac:dyDescent="0.25">
      <c r="A300" s="138" t="str">
        <f>IF(COUNT('Séries-DNF'!$A$11:$A$50)&gt;'Etiquette DNF'!N252,"X","")</f>
        <v>X</v>
      </c>
      <c r="B300" s="522"/>
      <c r="C300" s="522"/>
      <c r="D300" s="522"/>
      <c r="E300" s="522"/>
      <c r="F300" s="522"/>
      <c r="G300" s="522"/>
      <c r="H300" s="522"/>
      <c r="I300" s="522"/>
      <c r="J300" s="522"/>
      <c r="K300" s="522"/>
      <c r="L300" s="522"/>
      <c r="M300" s="523"/>
      <c r="N300" s="522"/>
      <c r="O300" s="522"/>
      <c r="P300" s="522"/>
      <c r="Q300" s="522"/>
      <c r="R300" s="522"/>
      <c r="S300" s="522"/>
      <c r="T300" s="522"/>
      <c r="U300" s="522"/>
      <c r="V300" s="522"/>
      <c r="W300" s="522"/>
    </row>
    <row r="301" spans="1:23" ht="15" customHeight="1" thickBot="1" x14ac:dyDescent="0.3">
      <c r="A301" s="138" t="str">
        <f>IF(COUNT('Séries-DNF'!$A$11:$A$50)&gt;'Etiquette DNF'!N352,"X","")</f>
        <v>X</v>
      </c>
      <c r="M301" s="521"/>
    </row>
    <row r="302" spans="1:23" x14ac:dyDescent="0.25">
      <c r="A302" s="138" t="str">
        <f>IF(COUNT('Séries-DNF'!$A$11:$A$50)&gt;'Etiquette DNF'!N352,"X","")</f>
        <v>X</v>
      </c>
      <c r="B302" s="137">
        <f>N252+1</f>
        <v>12</v>
      </c>
      <c r="C302" s="289"/>
      <c r="D302" s="289"/>
      <c r="E302" s="289"/>
      <c r="F302" s="289"/>
      <c r="G302" s="289"/>
      <c r="H302" s="289"/>
      <c r="I302" s="289"/>
      <c r="J302" s="289"/>
      <c r="K302" s="290"/>
      <c r="M302" s="521"/>
      <c r="N302" s="137">
        <f>B302+1</f>
        <v>13</v>
      </c>
      <c r="O302" s="289"/>
      <c r="P302" s="289"/>
      <c r="Q302" s="289"/>
      <c r="R302" s="289"/>
      <c r="S302" s="289"/>
      <c r="T302" s="289"/>
      <c r="U302" s="289"/>
      <c r="V302" s="289"/>
      <c r="W302" s="290"/>
    </row>
    <row r="303" spans="1:23" ht="23.25" x14ac:dyDescent="0.35">
      <c r="A303" s="138" t="str">
        <f>IF(COUNT('Séries-DNF'!$A$11:$A$50)&gt;'Etiquette DNF'!N352,"X","")</f>
        <v>X</v>
      </c>
      <c r="B303" s="291"/>
      <c r="C303" s="931" t="s">
        <v>246</v>
      </c>
      <c r="D303" s="931"/>
      <c r="E303" s="953" t="str">
        <f ca="1">OFFSET('Séries-DNF'!$A$11,B302,13)</f>
        <v>DNF</v>
      </c>
      <c r="F303" s="953"/>
      <c r="G303" s="953"/>
      <c r="H303" s="953"/>
      <c r="I303" s="953"/>
      <c r="J303" s="953"/>
      <c r="K303" s="293"/>
      <c r="M303" s="521"/>
      <c r="N303" s="291"/>
      <c r="O303" s="931" t="s">
        <v>246</v>
      </c>
      <c r="P303" s="931"/>
      <c r="Q303" s="953" t="str">
        <f ca="1">OFFSET('Séries-DNF'!$A$11,N302,13)</f>
        <v>DNF</v>
      </c>
      <c r="R303" s="953"/>
      <c r="S303" s="953"/>
      <c r="T303" s="953"/>
      <c r="U303" s="953"/>
      <c r="V303" s="953"/>
      <c r="W303" s="293"/>
    </row>
    <row r="304" spans="1:23" x14ac:dyDescent="0.25">
      <c r="A304" s="138" t="str">
        <f>IF(COUNT('Séries-DNF'!$A$11:$A$50)&gt;'Etiquette DNF'!N352,"X","")</f>
        <v>X</v>
      </c>
      <c r="B304" s="291"/>
      <c r="C304" s="945"/>
      <c r="D304" s="945"/>
      <c r="E304" s="945"/>
      <c r="F304" s="945"/>
      <c r="G304" s="945"/>
      <c r="H304" s="945"/>
      <c r="I304" s="945"/>
      <c r="J304" s="945"/>
      <c r="K304" s="293"/>
      <c r="M304" s="521"/>
      <c r="N304" s="291"/>
      <c r="O304" s="945"/>
      <c r="P304" s="945"/>
      <c r="Q304" s="945"/>
      <c r="R304" s="945"/>
      <c r="S304" s="945"/>
      <c r="T304" s="945"/>
      <c r="U304" s="945"/>
      <c r="V304" s="945"/>
      <c r="W304" s="293"/>
    </row>
    <row r="305" spans="1:23" ht="21" x14ac:dyDescent="0.35">
      <c r="A305" s="138" t="str">
        <f>IF(COUNT('Séries-DNF'!$A$11:$A$50)&gt;'Etiquette DNF'!N352,"X","")</f>
        <v>X</v>
      </c>
      <c r="B305" s="291"/>
      <c r="C305" s="931" t="s">
        <v>39</v>
      </c>
      <c r="D305" s="931"/>
      <c r="E305" s="932">
        <f ca="1">OFFSET('Séries-DNF'!$A$11,B302,0)</f>
        <v>7</v>
      </c>
      <c r="F305" s="932"/>
      <c r="G305" s="948" t="s">
        <v>67</v>
      </c>
      <c r="H305" s="948"/>
      <c r="I305" s="932">
        <f ca="1">OFFSET('Séries-DNF'!$A$11,B302,6)</f>
        <v>1</v>
      </c>
      <c r="J305" s="932"/>
      <c r="K305" s="293"/>
      <c r="M305" s="521"/>
      <c r="N305" s="291"/>
      <c r="O305" s="931" t="s">
        <v>39</v>
      </c>
      <c r="P305" s="931"/>
      <c r="Q305" s="932">
        <f ca="1">OFFSET('Séries-DNF'!$A$11,N302,0)</f>
        <v>7</v>
      </c>
      <c r="R305" s="932"/>
      <c r="S305" s="948" t="s">
        <v>67</v>
      </c>
      <c r="T305" s="948"/>
      <c r="U305" s="932">
        <f ca="1">OFFSET('Séries-DNF'!$A$11,N302,6)</f>
        <v>2</v>
      </c>
      <c r="V305" s="932"/>
      <c r="W305" s="293"/>
    </row>
    <row r="306" spans="1:23" ht="23.25" x14ac:dyDescent="0.35">
      <c r="A306" s="138" t="str">
        <f>IF(COUNT('Séries-DNF'!$A$11:$A$50)&gt;'Etiquette DNF'!N352,"X","")</f>
        <v>X</v>
      </c>
      <c r="B306" s="291"/>
      <c r="C306" s="931" t="s">
        <v>1</v>
      </c>
      <c r="D306" s="931"/>
      <c r="E306" s="953" t="str">
        <f ca="1">OFFSET('Séries-DNF'!$A$11,B302,9)</f>
        <v>PIERRAT</v>
      </c>
      <c r="F306" s="953"/>
      <c r="G306" s="948" t="s">
        <v>2</v>
      </c>
      <c r="H306" s="948"/>
      <c r="I306" s="932" t="str">
        <f ca="1">OFFSET('Séries-DNF'!$A$11,B302,10)</f>
        <v>Patrice</v>
      </c>
      <c r="J306" s="932"/>
      <c r="K306" s="293"/>
      <c r="M306" s="521"/>
      <c r="N306" s="291"/>
      <c r="O306" s="931" t="s">
        <v>1</v>
      </c>
      <c r="P306" s="931"/>
      <c r="Q306" s="953" t="str">
        <f ca="1">OFFSET('Séries-DNF'!$A$11,N302,9)</f>
        <v>CORDIER</v>
      </c>
      <c r="R306" s="953"/>
      <c r="S306" s="948" t="s">
        <v>2</v>
      </c>
      <c r="T306" s="948"/>
      <c r="U306" s="932" t="str">
        <f ca="1">OFFSET('Séries-DNF'!$A$11,N302,10)</f>
        <v>Frédérique</v>
      </c>
      <c r="V306" s="932"/>
      <c r="W306" s="293"/>
    </row>
    <row r="307" spans="1:23" ht="21" x14ac:dyDescent="0.35">
      <c r="A307" s="138" t="str">
        <f>IF(COUNT('Séries-DNF'!$A$11:$A$50)&gt;'Etiquette DNF'!N352,"X","")</f>
        <v>X</v>
      </c>
      <c r="B307" s="291"/>
      <c r="C307" s="520" t="s">
        <v>258</v>
      </c>
      <c r="D307" s="520"/>
      <c r="E307" s="527" t="str">
        <f ca="1">OFFSET('Séries-DNF'!$A$11,B302,11)</f>
        <v>Homme</v>
      </c>
      <c r="F307" s="525"/>
      <c r="G307" s="866" t="s">
        <v>270</v>
      </c>
      <c r="H307" s="866"/>
      <c r="I307" s="527" t="str">
        <f ca="1">OFFSET('Séries-DNF'!$A$11,B302,8)</f>
        <v xml:space="preserve">N°3 </v>
      </c>
      <c r="J307" s="527"/>
      <c r="K307" s="293"/>
      <c r="M307" s="521"/>
      <c r="N307" s="291"/>
      <c r="O307" s="520" t="s">
        <v>258</v>
      </c>
      <c r="P307" s="520"/>
      <c r="Q307" s="527" t="str">
        <f ca="1">OFFSET('Séries-DNF'!$A$11,N302,11)</f>
        <v>Femme</v>
      </c>
      <c r="R307" s="525"/>
      <c r="S307" s="866" t="s">
        <v>270</v>
      </c>
      <c r="T307" s="866"/>
      <c r="U307" s="527" t="str">
        <f ca="1">OFFSET('Séries-DNF'!$A$11,N302,8)</f>
        <v xml:space="preserve">N°3 </v>
      </c>
      <c r="V307" s="527"/>
      <c r="W307" s="293"/>
    </row>
    <row r="308" spans="1:23" ht="18.75" x14ac:dyDescent="0.3">
      <c r="A308" s="138" t="str">
        <f>IF(COUNT('Séries-DNF'!$A$11:$A$50)&gt;'Etiquette DNF'!N352,"X","")</f>
        <v>X</v>
      </c>
      <c r="B308" s="291"/>
      <c r="C308" s="952" t="s">
        <v>68</v>
      </c>
      <c r="D308" s="952"/>
      <c r="E308" s="866" t="s">
        <v>69</v>
      </c>
      <c r="F308" s="866"/>
      <c r="G308" s="951">
        <f ca="1">OFFSET('Séries-DNF'!$A$11,B302,2)</f>
        <v>0.60486111111111085</v>
      </c>
      <c r="H308" s="951"/>
      <c r="I308" s="951"/>
      <c r="J308" s="951"/>
      <c r="K308" s="293"/>
      <c r="M308" s="521"/>
      <c r="N308" s="291"/>
      <c r="O308" s="952" t="s">
        <v>68</v>
      </c>
      <c r="P308" s="952"/>
      <c r="Q308" s="866" t="s">
        <v>69</v>
      </c>
      <c r="R308" s="866"/>
      <c r="S308" s="951">
        <f ca="1">OFFSET('Séries-DNF'!$A$11,N302,2)</f>
        <v>0.60486111111111085</v>
      </c>
      <c r="T308" s="951"/>
      <c r="U308" s="951"/>
      <c r="V308" s="951"/>
      <c r="W308" s="293"/>
    </row>
    <row r="309" spans="1:23" ht="18.75" x14ac:dyDescent="0.3">
      <c r="A309" s="138" t="str">
        <f>IF(COUNT('Séries-DNF'!$A$11:$A$50)&gt;'Etiquette DNF'!N352,"X","")</f>
        <v>X</v>
      </c>
      <c r="B309" s="291"/>
      <c r="C309" s="952"/>
      <c r="D309" s="952"/>
      <c r="E309" s="866" t="s">
        <v>70</v>
      </c>
      <c r="F309" s="866"/>
      <c r="G309" s="951">
        <f ca="1">OFFSET('Séries-DNF'!$A$11,B302,3)</f>
        <v>0.62569444444444422</v>
      </c>
      <c r="H309" s="951"/>
      <c r="I309" s="951"/>
      <c r="J309" s="951"/>
      <c r="K309" s="293"/>
      <c r="M309" s="521"/>
      <c r="N309" s="291"/>
      <c r="O309" s="952"/>
      <c r="P309" s="952"/>
      <c r="Q309" s="866" t="s">
        <v>70</v>
      </c>
      <c r="R309" s="866"/>
      <c r="S309" s="951">
        <f ca="1">OFFSET('Séries-DNF'!$A$11,N302,3)</f>
        <v>0.62569444444444422</v>
      </c>
      <c r="T309" s="951"/>
      <c r="U309" s="951"/>
      <c r="V309" s="951"/>
      <c r="W309" s="293"/>
    </row>
    <row r="310" spans="1:23" ht="18.75" x14ac:dyDescent="0.3">
      <c r="A310" s="138" t="str">
        <f>IF(COUNT('Séries-DNF'!$A$11:$A$50)&gt;'Etiquette DNF'!N352,"X","")</f>
        <v>X</v>
      </c>
      <c r="B310" s="291"/>
      <c r="C310" s="952"/>
      <c r="D310" s="952"/>
      <c r="E310" s="866" t="s">
        <v>257</v>
      </c>
      <c r="F310" s="866"/>
      <c r="G310" s="951">
        <f ca="1">OFFSET('Séries-DNF'!$A$11,B302,4)</f>
        <v>0.62638888888888866</v>
      </c>
      <c r="H310" s="951"/>
      <c r="I310" s="951"/>
      <c r="J310" s="951"/>
      <c r="K310" s="293"/>
      <c r="M310" s="521"/>
      <c r="N310" s="291"/>
      <c r="O310" s="952"/>
      <c r="P310" s="952"/>
      <c r="Q310" s="866" t="s">
        <v>257</v>
      </c>
      <c r="R310" s="866"/>
      <c r="S310" s="951">
        <f ca="1">OFFSET('Séries-DNF'!$A$11,N302,4)</f>
        <v>0.62638888888888866</v>
      </c>
      <c r="T310" s="951"/>
      <c r="U310" s="951"/>
      <c r="V310" s="951"/>
      <c r="W310" s="293"/>
    </row>
    <row r="311" spans="1:23" ht="21" x14ac:dyDescent="0.35">
      <c r="A311" s="138" t="str">
        <f>IF(COUNT('Séries-DNF'!$A$11:$A$50)&gt;'Etiquette DNF'!N352,"X","")</f>
        <v>X</v>
      </c>
      <c r="B311" s="291"/>
      <c r="C311" s="952"/>
      <c r="D311" s="952"/>
      <c r="E311" s="866" t="s">
        <v>71</v>
      </c>
      <c r="F311" s="866"/>
      <c r="G311" s="947">
        <f ca="1">OFFSET('Séries-DNF'!$A$11,B302,5)</f>
        <v>0.62777777777777755</v>
      </c>
      <c r="H311" s="947"/>
      <c r="I311" s="947"/>
      <c r="J311" s="947"/>
      <c r="K311" s="293"/>
      <c r="M311" s="521"/>
      <c r="N311" s="291"/>
      <c r="O311" s="952"/>
      <c r="P311" s="952"/>
      <c r="Q311" s="866" t="s">
        <v>71</v>
      </c>
      <c r="R311" s="866"/>
      <c r="S311" s="947">
        <f ca="1">OFFSET('Séries-DNF'!$A$11,N302,5)</f>
        <v>0.62777777777777755</v>
      </c>
      <c r="T311" s="947"/>
      <c r="U311" s="947"/>
      <c r="V311" s="947"/>
      <c r="W311" s="293"/>
    </row>
    <row r="312" spans="1:23" ht="21" x14ac:dyDescent="0.35">
      <c r="A312" s="138" t="str">
        <f>IF(COUNT('Séries-DNF'!$A$11:$A$50)&gt;'Etiquette DNF'!N352,"X","")</f>
        <v>X</v>
      </c>
      <c r="B312" s="291"/>
      <c r="C312" s="931" t="s">
        <v>248</v>
      </c>
      <c r="D312" s="931"/>
      <c r="E312" s="948" t="str">
        <f ca="1">IF(E303="","",IF(OR(E303="DWF",E303="DNF"),"Distance","Temps"))</f>
        <v>Distance</v>
      </c>
      <c r="F312" s="948"/>
      <c r="G312" s="525">
        <f ca="1">OFFSET('Séries-DNF'!$A$11,B302,18)</f>
        <v>100</v>
      </c>
      <c r="H312" s="524" t="str">
        <f ca="1">OFFSET('Séries-DNF'!$A$11,B302,19)</f>
        <v>m</v>
      </c>
      <c r="I312" s="526" t="str">
        <f ca="1">OFFSET('Séries-DNF'!$A$11,B302,20)</f>
        <v/>
      </c>
      <c r="J312" s="524" t="str">
        <f ca="1">OFFSET('Séries-DNF'!$A$11,B302,21)</f>
        <v/>
      </c>
      <c r="K312" s="293"/>
      <c r="M312" s="521"/>
      <c r="N312" s="291"/>
      <c r="O312" s="931" t="s">
        <v>248</v>
      </c>
      <c r="P312" s="931"/>
      <c r="Q312" s="948" t="str">
        <f ca="1">IF(Q303="","",IF(OR(Q303="DWF",Q303="DNF"),"Distance","Temps"))</f>
        <v>Distance</v>
      </c>
      <c r="R312" s="948"/>
      <c r="S312" s="525">
        <f ca="1">OFFSET('Séries-DNF'!$A$11,N302,18)</f>
        <v>103</v>
      </c>
      <c r="T312" s="524" t="str">
        <f ca="1">OFFSET('Séries-DNF'!$A$11,N302,19)</f>
        <v>m</v>
      </c>
      <c r="U312" s="526" t="str">
        <f ca="1">OFFSET('Séries-DNF'!$A$11,N302,20)</f>
        <v/>
      </c>
      <c r="V312" s="524" t="str">
        <f ca="1">OFFSET('Séries-DNF'!$A$11,N302,21)</f>
        <v/>
      </c>
      <c r="W312" s="293"/>
    </row>
    <row r="313" spans="1:23" ht="18.75" x14ac:dyDescent="0.3">
      <c r="A313" s="138" t="str">
        <f>IF(COUNT('Séries-DNF'!$A$11:$A$50)&gt;'Etiquette DNF'!N352,"X","")</f>
        <v>X</v>
      </c>
      <c r="B313" s="291"/>
      <c r="C313" s="931"/>
      <c r="D313" s="931"/>
      <c r="E313" s="933" t="s">
        <v>273</v>
      </c>
      <c r="F313" s="514" t="s">
        <v>271</v>
      </c>
      <c r="G313" s="528" t="str">
        <f ca="1">OFFSET('Séries-DNF'!$A$11,B302,14)</f>
        <v>75</v>
      </c>
      <c r="H313" s="529" t="str">
        <f ca="1">OFFSET('Séries-DNF'!$A$11,B302,15)</f>
        <v>m</v>
      </c>
      <c r="I313" s="528" t="str">
        <f ca="1">OFFSET('Séries-DNF'!$A$11,B302,16)</f>
        <v/>
      </c>
      <c r="J313" s="529" t="str">
        <f ca="1">OFFSET('Séries-DNF'!$A$11,B302,17)</f>
        <v/>
      </c>
      <c r="K313" s="293"/>
      <c r="M313" s="521"/>
      <c r="N313" s="291"/>
      <c r="O313" s="931"/>
      <c r="P313" s="931"/>
      <c r="Q313" s="933" t="s">
        <v>273</v>
      </c>
      <c r="R313" s="514" t="s">
        <v>271</v>
      </c>
      <c r="S313" s="528" t="str">
        <f ca="1">OFFSET('Séries-DNF'!$A$11,N302,14)</f>
        <v>78</v>
      </c>
      <c r="T313" s="529" t="str">
        <f ca="1">OFFSET('Séries-DNF'!$A$11,N302,15)</f>
        <v>m</v>
      </c>
      <c r="U313" s="528" t="str">
        <f ca="1">OFFSET('Séries-DNF'!$A$11,N302,16)</f>
        <v/>
      </c>
      <c r="V313" s="529" t="str">
        <f ca="1">OFFSET('Séries-DNF'!$A$11,N302,17)</f>
        <v/>
      </c>
      <c r="W313" s="293"/>
    </row>
    <row r="314" spans="1:23" ht="18.75" x14ac:dyDescent="0.3">
      <c r="A314" s="138" t="str">
        <f>IF(COUNT('Séries-DNF'!$A$11:$A$50)&gt;'Etiquette DNF'!N352,"X","")</f>
        <v>X</v>
      </c>
      <c r="B314" s="291"/>
      <c r="C314" s="931"/>
      <c r="D314" s="931"/>
      <c r="E314" s="933"/>
      <c r="F314" s="514" t="s">
        <v>272</v>
      </c>
      <c r="G314" s="528" t="str">
        <f ca="1">OFFSET('Séries-DNF'!$A$11,B302,22)</f>
        <v>125</v>
      </c>
      <c r="H314" s="529" t="str">
        <f ca="1">OFFSET('Séries-DNF'!$A$11,B302,23)</f>
        <v>m</v>
      </c>
      <c r="I314" s="528" t="str">
        <f ca="1">OFFSET('Séries-DNF'!$A$11,B302,24)</f>
        <v/>
      </c>
      <c r="J314" s="529" t="str">
        <f ca="1">OFFSET('Séries-DNF'!$A$11,B302,25)</f>
        <v/>
      </c>
      <c r="K314" s="293"/>
      <c r="M314" s="521"/>
      <c r="N314" s="291"/>
      <c r="O314" s="931"/>
      <c r="P314" s="931"/>
      <c r="Q314" s="933"/>
      <c r="R314" s="514" t="s">
        <v>272</v>
      </c>
      <c r="S314" s="528" t="str">
        <f ca="1">OFFSET('Séries-DNF'!$A$11,N302,22)</f>
        <v>128</v>
      </c>
      <c r="T314" s="529" t="str">
        <f ca="1">OFFSET('Séries-DNF'!$A$11,N302,23)</f>
        <v>m</v>
      </c>
      <c r="U314" s="528" t="str">
        <f ca="1">OFFSET('Séries-DNF'!$A$11,N302,24)</f>
        <v/>
      </c>
      <c r="V314" s="529" t="str">
        <f ca="1">OFFSET('Séries-DNF'!$A$11,N302,25)</f>
        <v/>
      </c>
      <c r="W314" s="293"/>
    </row>
    <row r="315" spans="1:23" x14ac:dyDescent="0.25">
      <c r="A315" s="138" t="str">
        <f>IF(COUNT('Séries-DNF'!$A$11:$A$50)&gt;'Etiquette DNF'!N352,"X","")</f>
        <v>X</v>
      </c>
      <c r="B315" s="291"/>
      <c r="C315" s="945"/>
      <c r="D315" s="945"/>
      <c r="E315" s="945"/>
      <c r="F315" s="945"/>
      <c r="G315" s="945"/>
      <c r="H315" s="945"/>
      <c r="I315" s="945"/>
      <c r="J315" s="945"/>
      <c r="K315" s="293"/>
      <c r="M315" s="521"/>
      <c r="N315" s="291"/>
      <c r="O315" s="945"/>
      <c r="P315" s="945"/>
      <c r="Q315" s="945"/>
      <c r="R315" s="945"/>
      <c r="S315" s="945"/>
      <c r="T315" s="945"/>
      <c r="U315" s="945"/>
      <c r="V315" s="945"/>
      <c r="W315" s="293"/>
    </row>
    <row r="316" spans="1:23" ht="18.75" x14ac:dyDescent="0.3">
      <c r="A316" s="138" t="str">
        <f>IF(COUNT('Séries-DNF'!$A$11:$A$50)&gt;'Etiquette DNF'!N352,"X","")</f>
        <v>X</v>
      </c>
      <c r="B316" s="291"/>
      <c r="C316" s="946" t="s">
        <v>259</v>
      </c>
      <c r="D316" s="946"/>
      <c r="E316" s="946"/>
      <c r="F316" s="946"/>
      <c r="G316" s="946"/>
      <c r="H316" s="946"/>
      <c r="I316" s="946"/>
      <c r="J316" s="946"/>
      <c r="K316" s="293"/>
      <c r="M316" s="521"/>
      <c r="N316" s="291"/>
      <c r="O316" s="946" t="s">
        <v>259</v>
      </c>
      <c r="P316" s="946"/>
      <c r="Q316" s="946"/>
      <c r="R316" s="946"/>
      <c r="S316" s="946"/>
      <c r="T316" s="946"/>
      <c r="U316" s="946"/>
      <c r="V316" s="946"/>
      <c r="W316" s="293"/>
    </row>
    <row r="317" spans="1:23" ht="15.75" thickBot="1" x14ac:dyDescent="0.3">
      <c r="A317" s="138" t="str">
        <f>IF(COUNT('Séries-DNF'!$A$11:$A$50)&gt;'Etiquette DNF'!N352,"X","")</f>
        <v>X</v>
      </c>
      <c r="B317" s="291"/>
      <c r="C317" s="945"/>
      <c r="D317" s="945"/>
      <c r="E317" s="945"/>
      <c r="F317" s="945"/>
      <c r="G317" s="945"/>
      <c r="H317" s="945"/>
      <c r="I317" s="945"/>
      <c r="J317" s="945"/>
      <c r="K317" s="293"/>
      <c r="M317" s="521"/>
      <c r="N317" s="291"/>
      <c r="O317" s="945"/>
      <c r="P317" s="945"/>
      <c r="Q317" s="945"/>
      <c r="R317" s="945"/>
      <c r="S317" s="945"/>
      <c r="T317" s="945"/>
      <c r="U317" s="945"/>
      <c r="V317" s="945"/>
      <c r="W317" s="293"/>
    </row>
    <row r="318" spans="1:23" ht="15.75" thickBot="1" x14ac:dyDescent="0.3">
      <c r="A318" s="138" t="str">
        <f>IF(COUNT('Séries-DNF'!$A$11:$A$50)&gt;'Etiquette DNF'!N352,"X","")</f>
        <v>X</v>
      </c>
      <c r="B318" s="291"/>
      <c r="C318" s="933" t="s">
        <v>262</v>
      </c>
      <c r="D318" s="934"/>
      <c r="E318" s="530"/>
      <c r="F318" s="531"/>
      <c r="G318" s="531"/>
      <c r="H318" s="531"/>
      <c r="I318" s="531"/>
      <c r="J318" s="532"/>
      <c r="K318" s="293"/>
      <c r="M318" s="521"/>
      <c r="N318" s="291"/>
      <c r="O318" s="933" t="s">
        <v>262</v>
      </c>
      <c r="P318" s="934"/>
      <c r="Q318" s="530"/>
      <c r="R318" s="531"/>
      <c r="S318" s="531"/>
      <c r="T318" s="531"/>
      <c r="U318" s="531"/>
      <c r="V318" s="532"/>
      <c r="W318" s="293"/>
    </row>
    <row r="319" spans="1:23" ht="15.75" thickBot="1" x14ac:dyDescent="0.3">
      <c r="A319" s="138" t="str">
        <f>IF(COUNT('Séries-DNF'!$A$11:$A$50)&gt;'Etiquette DNF'!N352,"X","")</f>
        <v>X</v>
      </c>
      <c r="B319" s="291"/>
      <c r="C319" s="516"/>
      <c r="D319" s="516"/>
      <c r="E319" s="289"/>
      <c r="F319" s="289"/>
      <c r="G319" s="289"/>
      <c r="H319" s="289"/>
      <c r="I319" s="289"/>
      <c r="J319" s="289"/>
      <c r="K319" s="293"/>
      <c r="M319" s="521"/>
      <c r="N319" s="291"/>
      <c r="O319" s="516"/>
      <c r="P319" s="516"/>
      <c r="Q319" s="289"/>
      <c r="R319" s="289"/>
      <c r="S319" s="289"/>
      <c r="T319" s="289"/>
      <c r="U319" s="289"/>
      <c r="V319" s="289"/>
      <c r="W319" s="293"/>
    </row>
    <row r="320" spans="1:23" x14ac:dyDescent="0.25">
      <c r="A320" s="138" t="str">
        <f>IF(COUNT('Séries-DNF'!$A$11:$A$50)&gt;'Etiquette DNF'!N352,"X","")</f>
        <v>X</v>
      </c>
      <c r="B320" s="291"/>
      <c r="C320" s="976" t="s">
        <v>260</v>
      </c>
      <c r="D320" s="977"/>
      <c r="E320" s="959"/>
      <c r="F320" s="959"/>
      <c r="G320" s="959"/>
      <c r="H320" s="959"/>
      <c r="I320" s="959"/>
      <c r="J320" s="960"/>
      <c r="K320" s="293"/>
      <c r="M320" s="521"/>
      <c r="N320" s="291"/>
      <c r="O320" s="976" t="s">
        <v>260</v>
      </c>
      <c r="P320" s="977"/>
      <c r="Q320" s="959"/>
      <c r="R320" s="959"/>
      <c r="S320" s="959"/>
      <c r="T320" s="959"/>
      <c r="U320" s="959"/>
      <c r="V320" s="960"/>
      <c r="W320" s="293"/>
    </row>
    <row r="321" spans="1:23" x14ac:dyDescent="0.25">
      <c r="A321" s="138" t="str">
        <f>IF(COUNT('Séries-DNF'!$A$11:$A$50)&gt;'Etiquette DNF'!N352,"X","")</f>
        <v>X</v>
      </c>
      <c r="B321" s="291"/>
      <c r="C321" s="971"/>
      <c r="D321" s="972"/>
      <c r="E321" s="949"/>
      <c r="F321" s="949"/>
      <c r="G321" s="949"/>
      <c r="H321" s="949"/>
      <c r="I321" s="949"/>
      <c r="J321" s="950"/>
      <c r="K321" s="293"/>
      <c r="M321" s="521"/>
      <c r="N321" s="291"/>
      <c r="O321" s="971"/>
      <c r="P321" s="972"/>
      <c r="Q321" s="949"/>
      <c r="R321" s="949"/>
      <c r="S321" s="949"/>
      <c r="T321" s="949"/>
      <c r="U321" s="949"/>
      <c r="V321" s="950"/>
      <c r="W321" s="293"/>
    </row>
    <row r="322" spans="1:23" x14ac:dyDescent="0.25">
      <c r="A322" s="138" t="str">
        <f>IF(COUNT('Séries-DNF'!$A$11:$A$50)&gt;'Etiquette DNF'!N352,"X","")</f>
        <v>X</v>
      </c>
      <c r="B322" s="291"/>
      <c r="C322" s="971" t="s">
        <v>261</v>
      </c>
      <c r="D322" s="972"/>
      <c r="E322" s="949"/>
      <c r="F322" s="949"/>
      <c r="G322" s="949"/>
      <c r="H322" s="949"/>
      <c r="I322" s="949"/>
      <c r="J322" s="950"/>
      <c r="K322" s="293"/>
      <c r="M322" s="521"/>
      <c r="N322" s="291"/>
      <c r="O322" s="971" t="s">
        <v>261</v>
      </c>
      <c r="P322" s="972"/>
      <c r="Q322" s="949"/>
      <c r="R322" s="949"/>
      <c r="S322" s="949"/>
      <c r="T322" s="949"/>
      <c r="U322" s="949"/>
      <c r="V322" s="950"/>
      <c r="W322" s="293"/>
    </row>
    <row r="323" spans="1:23" ht="15.75" thickBot="1" x14ac:dyDescent="0.3">
      <c r="A323" s="138" t="str">
        <f>IF(COUNT('Séries-DNF'!$A$11:$A$50)&gt;'Etiquette DNF'!N352,"X","")</f>
        <v>X</v>
      </c>
      <c r="B323" s="291"/>
      <c r="C323" s="973"/>
      <c r="D323" s="974"/>
      <c r="E323" s="954"/>
      <c r="F323" s="954"/>
      <c r="G323" s="954"/>
      <c r="H323" s="954"/>
      <c r="I323" s="954"/>
      <c r="J323" s="955"/>
      <c r="K323" s="293"/>
      <c r="M323" s="521"/>
      <c r="N323" s="291"/>
      <c r="O323" s="973"/>
      <c r="P323" s="974"/>
      <c r="Q323" s="954"/>
      <c r="R323" s="954"/>
      <c r="S323" s="954"/>
      <c r="T323" s="954"/>
      <c r="U323" s="954"/>
      <c r="V323" s="955"/>
      <c r="W323" s="293"/>
    </row>
    <row r="324" spans="1:23" ht="15.75" thickBot="1" x14ac:dyDescent="0.3">
      <c r="A324" s="138" t="str">
        <f>IF(COUNT('Séries-DNF'!$A$11:$A$50)&gt;'Etiquette DNF'!N352,"X","")</f>
        <v>X</v>
      </c>
      <c r="B324" s="291"/>
      <c r="C324" s="292"/>
      <c r="D324" s="292"/>
      <c r="E324" s="292"/>
      <c r="F324" s="292"/>
      <c r="G324" s="292"/>
      <c r="H324" s="292"/>
      <c r="I324" s="292"/>
      <c r="J324" s="292"/>
      <c r="K324" s="293"/>
      <c r="M324" s="521"/>
      <c r="N324" s="291"/>
      <c r="O324" s="292"/>
      <c r="P324" s="292"/>
      <c r="Q324" s="292"/>
      <c r="R324" s="292"/>
      <c r="S324" s="292"/>
      <c r="T324" s="292"/>
      <c r="U324" s="292"/>
      <c r="V324" s="292"/>
      <c r="W324" s="293"/>
    </row>
    <row r="325" spans="1:23" x14ac:dyDescent="0.25">
      <c r="A325" s="138" t="str">
        <f>IF(COUNT('Séries-DNF'!$A$11:$A$50)&gt;'Etiquette DNF'!N352,"X","")</f>
        <v>X</v>
      </c>
      <c r="B325" s="291"/>
      <c r="C325" s="956" t="s">
        <v>132</v>
      </c>
      <c r="D325" s="880" t="s">
        <v>133</v>
      </c>
      <c r="E325" s="871"/>
      <c r="F325" s="871"/>
      <c r="G325" s="871"/>
      <c r="H325" s="871"/>
      <c r="I325" s="959"/>
      <c r="J325" s="960"/>
      <c r="K325" s="293"/>
      <c r="M325" s="521"/>
      <c r="N325" s="291"/>
      <c r="O325" s="956" t="s">
        <v>132</v>
      </c>
      <c r="P325" s="880" t="s">
        <v>133</v>
      </c>
      <c r="Q325" s="871"/>
      <c r="R325" s="871"/>
      <c r="S325" s="871"/>
      <c r="T325" s="871"/>
      <c r="U325" s="959"/>
      <c r="V325" s="960"/>
      <c r="W325" s="293"/>
    </row>
    <row r="326" spans="1:23" x14ac:dyDescent="0.25">
      <c r="A326" s="138" t="str">
        <f>IF(COUNT('Séries-DNF'!$A$11:$A$50)&gt;'Etiquette DNF'!N352,"X","")</f>
        <v>X</v>
      </c>
      <c r="B326" s="291"/>
      <c r="C326" s="957"/>
      <c r="D326" s="859" t="s">
        <v>134</v>
      </c>
      <c r="E326" s="864"/>
      <c r="F326" s="864"/>
      <c r="G326" s="864"/>
      <c r="H326" s="864"/>
      <c r="I326" s="949"/>
      <c r="J326" s="950"/>
      <c r="K326" s="293"/>
      <c r="M326" s="521"/>
      <c r="N326" s="291"/>
      <c r="O326" s="957"/>
      <c r="P326" s="859" t="s">
        <v>134</v>
      </c>
      <c r="Q326" s="864"/>
      <c r="R326" s="864"/>
      <c r="S326" s="864"/>
      <c r="T326" s="864"/>
      <c r="U326" s="949"/>
      <c r="V326" s="950"/>
      <c r="W326" s="293"/>
    </row>
    <row r="327" spans="1:23" x14ac:dyDescent="0.25">
      <c r="A327" s="138" t="str">
        <f>IF(COUNT('Séries-DNF'!$A$11:$A$50)&gt;'Etiquette DNF'!N352,"X","")</f>
        <v>X</v>
      </c>
      <c r="B327" s="291"/>
      <c r="C327" s="957"/>
      <c r="D327" s="859" t="s">
        <v>135</v>
      </c>
      <c r="E327" s="864"/>
      <c r="F327" s="864"/>
      <c r="G327" s="864"/>
      <c r="H327" s="864"/>
      <c r="I327" s="949"/>
      <c r="J327" s="950"/>
      <c r="K327" s="293"/>
      <c r="M327" s="521"/>
      <c r="N327" s="291"/>
      <c r="O327" s="957"/>
      <c r="P327" s="859" t="s">
        <v>135</v>
      </c>
      <c r="Q327" s="864"/>
      <c r="R327" s="864"/>
      <c r="S327" s="864"/>
      <c r="T327" s="864"/>
      <c r="U327" s="949"/>
      <c r="V327" s="950"/>
      <c r="W327" s="293"/>
    </row>
    <row r="328" spans="1:23" x14ac:dyDescent="0.25">
      <c r="A328" s="138" t="str">
        <f>IF(COUNT('Séries-DNF'!$A$11:$A$50)&gt;'Etiquette DNF'!N352,"X","")</f>
        <v>X</v>
      </c>
      <c r="B328" s="291"/>
      <c r="C328" s="957"/>
      <c r="D328" s="859" t="s">
        <v>136</v>
      </c>
      <c r="E328" s="864"/>
      <c r="F328" s="864"/>
      <c r="G328" s="864"/>
      <c r="H328" s="864"/>
      <c r="I328" s="949"/>
      <c r="J328" s="950"/>
      <c r="K328" s="293"/>
      <c r="M328" s="521"/>
      <c r="N328" s="291"/>
      <c r="O328" s="957"/>
      <c r="P328" s="859" t="s">
        <v>136</v>
      </c>
      <c r="Q328" s="864"/>
      <c r="R328" s="864"/>
      <c r="S328" s="864"/>
      <c r="T328" s="864"/>
      <c r="U328" s="949"/>
      <c r="V328" s="950"/>
      <c r="W328" s="293"/>
    </row>
    <row r="329" spans="1:23" x14ac:dyDescent="0.25">
      <c r="A329" s="138" t="str">
        <f>IF(COUNT('Séries-DNF'!$A$11:$A$50)&gt;'Etiquette DNF'!N352,"X","")</f>
        <v>X</v>
      </c>
      <c r="B329" s="291"/>
      <c r="C329" s="957"/>
      <c r="D329" s="859" t="s">
        <v>137</v>
      </c>
      <c r="E329" s="864"/>
      <c r="F329" s="864"/>
      <c r="G329" s="864"/>
      <c r="H329" s="864"/>
      <c r="I329" s="949"/>
      <c r="J329" s="950"/>
      <c r="K329" s="293"/>
      <c r="M329" s="521"/>
      <c r="N329" s="291"/>
      <c r="O329" s="957"/>
      <c r="P329" s="859" t="s">
        <v>137</v>
      </c>
      <c r="Q329" s="864"/>
      <c r="R329" s="864"/>
      <c r="S329" s="864"/>
      <c r="T329" s="864"/>
      <c r="U329" s="949"/>
      <c r="V329" s="950"/>
      <c r="W329" s="293"/>
    </row>
    <row r="330" spans="1:23" ht="15.75" thickBot="1" x14ac:dyDescent="0.3">
      <c r="A330" s="138" t="str">
        <f>IF(COUNT('Séries-DNF'!$A$11:$A$50)&gt;'Etiquette DNF'!N352,"X","")</f>
        <v>X</v>
      </c>
      <c r="B330" s="291"/>
      <c r="C330" s="958"/>
      <c r="D330" s="862" t="s">
        <v>138</v>
      </c>
      <c r="E330" s="975"/>
      <c r="F330" s="975"/>
      <c r="G330" s="975"/>
      <c r="H330" s="975"/>
      <c r="I330" s="954"/>
      <c r="J330" s="955"/>
      <c r="K330" s="293"/>
      <c r="M330" s="521"/>
      <c r="N330" s="291"/>
      <c r="O330" s="958"/>
      <c r="P330" s="862" t="s">
        <v>138</v>
      </c>
      <c r="Q330" s="975"/>
      <c r="R330" s="975"/>
      <c r="S330" s="975"/>
      <c r="T330" s="975"/>
      <c r="U330" s="954"/>
      <c r="V330" s="955"/>
      <c r="W330" s="293"/>
    </row>
    <row r="331" spans="1:23" x14ac:dyDescent="0.25">
      <c r="A331" s="138" t="str">
        <f>IF(COUNT('Séries-DNF'!$A$11:$A$50)&gt;'Etiquette DNF'!N352,"X","")</f>
        <v>X</v>
      </c>
      <c r="B331" s="291"/>
      <c r="C331" s="961" t="s">
        <v>145</v>
      </c>
      <c r="D331" s="963" t="s">
        <v>146</v>
      </c>
      <c r="E331" s="964"/>
      <c r="F331" s="964"/>
      <c r="G331" s="964"/>
      <c r="H331" s="964"/>
      <c r="I331" s="965"/>
      <c r="J331" s="966"/>
      <c r="K331" s="293"/>
      <c r="M331" s="521"/>
      <c r="N331" s="291"/>
      <c r="O331" s="961" t="s">
        <v>145</v>
      </c>
      <c r="P331" s="963" t="s">
        <v>146</v>
      </c>
      <c r="Q331" s="964"/>
      <c r="R331" s="964"/>
      <c r="S331" s="964"/>
      <c r="T331" s="964"/>
      <c r="U331" s="965"/>
      <c r="V331" s="966"/>
      <c r="W331" s="293"/>
    </row>
    <row r="332" spans="1:23" x14ac:dyDescent="0.25">
      <c r="A332" s="138" t="str">
        <f>IF(COUNT('Séries-DNF'!$A$11:$A$50)&gt;'Etiquette DNF'!N352,"X","")</f>
        <v>X</v>
      </c>
      <c r="B332" s="291"/>
      <c r="C332" s="957"/>
      <c r="D332" s="859" t="s">
        <v>147</v>
      </c>
      <c r="E332" s="864"/>
      <c r="F332" s="864"/>
      <c r="G332" s="864"/>
      <c r="H332" s="864"/>
      <c r="I332" s="949"/>
      <c r="J332" s="950"/>
      <c r="K332" s="293"/>
      <c r="M332" s="521"/>
      <c r="N332" s="291"/>
      <c r="O332" s="957"/>
      <c r="P332" s="859" t="s">
        <v>147</v>
      </c>
      <c r="Q332" s="864"/>
      <c r="R332" s="864"/>
      <c r="S332" s="864"/>
      <c r="T332" s="864"/>
      <c r="U332" s="949"/>
      <c r="V332" s="950"/>
      <c r="W332" s="293"/>
    </row>
    <row r="333" spans="1:23" x14ac:dyDescent="0.25">
      <c r="A333" s="138" t="str">
        <f>IF(COUNT('Séries-DNF'!$A$11:$A$50)&gt;'Etiquette DNF'!N352,"X","")</f>
        <v>X</v>
      </c>
      <c r="B333" s="291"/>
      <c r="C333" s="957"/>
      <c r="D333" s="859" t="s">
        <v>148</v>
      </c>
      <c r="E333" s="864"/>
      <c r="F333" s="864"/>
      <c r="G333" s="864"/>
      <c r="H333" s="864"/>
      <c r="I333" s="949"/>
      <c r="J333" s="950"/>
      <c r="K333" s="293"/>
      <c r="M333" s="521"/>
      <c r="N333" s="291"/>
      <c r="O333" s="957"/>
      <c r="P333" s="859" t="s">
        <v>148</v>
      </c>
      <c r="Q333" s="864"/>
      <c r="R333" s="864"/>
      <c r="S333" s="864"/>
      <c r="T333" s="864"/>
      <c r="U333" s="949"/>
      <c r="V333" s="950"/>
      <c r="W333" s="293"/>
    </row>
    <row r="334" spans="1:23" x14ac:dyDescent="0.25">
      <c r="A334" s="138" t="str">
        <f>IF(COUNT('Séries-DNF'!$A$11:$A$50)&gt;'Etiquette DNF'!N352,"X","")</f>
        <v>X</v>
      </c>
      <c r="B334" s="291"/>
      <c r="C334" s="957"/>
      <c r="D334" s="859" t="s">
        <v>149</v>
      </c>
      <c r="E334" s="864"/>
      <c r="F334" s="864"/>
      <c r="G334" s="864"/>
      <c r="H334" s="864"/>
      <c r="I334" s="949"/>
      <c r="J334" s="950"/>
      <c r="K334" s="293"/>
      <c r="M334" s="521"/>
      <c r="N334" s="291"/>
      <c r="O334" s="957"/>
      <c r="P334" s="859" t="s">
        <v>149</v>
      </c>
      <c r="Q334" s="864"/>
      <c r="R334" s="864"/>
      <c r="S334" s="864"/>
      <c r="T334" s="864"/>
      <c r="U334" s="949"/>
      <c r="V334" s="950"/>
      <c r="W334" s="293"/>
    </row>
    <row r="335" spans="1:23" x14ac:dyDescent="0.25">
      <c r="A335" s="138" t="str">
        <f>IF(COUNT('Séries-DNF'!$A$11:$A$50)&gt;'Etiquette DNF'!N352,"X","")</f>
        <v>X</v>
      </c>
      <c r="B335" s="291"/>
      <c r="C335" s="957"/>
      <c r="D335" s="859" t="s">
        <v>150</v>
      </c>
      <c r="E335" s="864"/>
      <c r="F335" s="864"/>
      <c r="G335" s="864"/>
      <c r="H335" s="864"/>
      <c r="I335" s="949"/>
      <c r="J335" s="950"/>
      <c r="K335" s="293"/>
      <c r="M335" s="521"/>
      <c r="N335" s="291"/>
      <c r="O335" s="957"/>
      <c r="P335" s="859" t="s">
        <v>150</v>
      </c>
      <c r="Q335" s="864"/>
      <c r="R335" s="864"/>
      <c r="S335" s="864"/>
      <c r="T335" s="864"/>
      <c r="U335" s="949"/>
      <c r="V335" s="950"/>
      <c r="W335" s="293"/>
    </row>
    <row r="336" spans="1:23" x14ac:dyDescent="0.25">
      <c r="A336" s="138" t="str">
        <f>IF(COUNT('Séries-DNF'!$A$11:$A$50)&gt;'Etiquette DNF'!N352,"X","")</f>
        <v>X</v>
      </c>
      <c r="B336" s="291"/>
      <c r="C336" s="957"/>
      <c r="D336" s="859" t="s">
        <v>151</v>
      </c>
      <c r="E336" s="864"/>
      <c r="F336" s="864"/>
      <c r="G336" s="864"/>
      <c r="H336" s="864"/>
      <c r="I336" s="949"/>
      <c r="J336" s="950"/>
      <c r="K336" s="293"/>
      <c r="M336" s="521"/>
      <c r="N336" s="291"/>
      <c r="O336" s="957"/>
      <c r="P336" s="859" t="s">
        <v>151</v>
      </c>
      <c r="Q336" s="864"/>
      <c r="R336" s="864"/>
      <c r="S336" s="864"/>
      <c r="T336" s="864"/>
      <c r="U336" s="949"/>
      <c r="V336" s="950"/>
      <c r="W336" s="293"/>
    </row>
    <row r="337" spans="1:23" ht="15.75" thickBot="1" x14ac:dyDescent="0.3">
      <c r="A337" s="138" t="str">
        <f>IF(COUNT('Séries-DNF'!$A$11:$A$50)&gt;'Etiquette DNF'!N352,"X","")</f>
        <v>X</v>
      </c>
      <c r="B337" s="291"/>
      <c r="C337" s="962"/>
      <c r="D337" s="967" t="s">
        <v>152</v>
      </c>
      <c r="E337" s="968"/>
      <c r="F337" s="968"/>
      <c r="G337" s="968"/>
      <c r="H337" s="968"/>
      <c r="I337" s="969"/>
      <c r="J337" s="970"/>
      <c r="K337" s="293"/>
      <c r="M337" s="521"/>
      <c r="N337" s="291"/>
      <c r="O337" s="962"/>
      <c r="P337" s="967" t="s">
        <v>152</v>
      </c>
      <c r="Q337" s="968"/>
      <c r="R337" s="968"/>
      <c r="S337" s="968"/>
      <c r="T337" s="968"/>
      <c r="U337" s="969"/>
      <c r="V337" s="970"/>
      <c r="W337" s="293"/>
    </row>
    <row r="338" spans="1:23" x14ac:dyDescent="0.25">
      <c r="A338" s="138" t="str">
        <f>IF(COUNT('Séries-DNF'!$A$11:$A$50)&gt;'Etiquette DNF'!N352,"X","")</f>
        <v>X</v>
      </c>
      <c r="B338" s="291"/>
      <c r="C338" s="956" t="s">
        <v>126</v>
      </c>
      <c r="D338" s="918" t="s">
        <v>263</v>
      </c>
      <c r="E338" s="919"/>
      <c r="F338" s="920"/>
      <c r="G338" s="416" t="s">
        <v>174</v>
      </c>
      <c r="H338" s="416"/>
      <c r="I338" s="959"/>
      <c r="J338" s="960"/>
      <c r="K338" s="293"/>
      <c r="M338" s="521"/>
      <c r="N338" s="291"/>
      <c r="O338" s="956" t="s">
        <v>126</v>
      </c>
      <c r="P338" s="918" t="s">
        <v>263</v>
      </c>
      <c r="Q338" s="919"/>
      <c r="R338" s="920"/>
      <c r="S338" s="416" t="s">
        <v>174</v>
      </c>
      <c r="T338" s="416"/>
      <c r="U338" s="959"/>
      <c r="V338" s="960"/>
      <c r="W338" s="293"/>
    </row>
    <row r="339" spans="1:23" x14ac:dyDescent="0.25">
      <c r="A339" s="138" t="str">
        <f>IF(COUNT('Séries-DNF'!$A$11:$A$50)&gt;'Etiquette DNF'!N352,"X","")</f>
        <v>X</v>
      </c>
      <c r="B339" s="291"/>
      <c r="C339" s="957"/>
      <c r="D339" s="913" t="s">
        <v>128</v>
      </c>
      <c r="E339" s="914"/>
      <c r="F339" s="915"/>
      <c r="G339" s="110" t="s">
        <v>266</v>
      </c>
      <c r="H339" s="110"/>
      <c r="I339" s="949"/>
      <c r="J339" s="950"/>
      <c r="K339" s="293"/>
      <c r="M339" s="521"/>
      <c r="N339" s="291"/>
      <c r="O339" s="957"/>
      <c r="P339" s="913" t="s">
        <v>128</v>
      </c>
      <c r="Q339" s="914"/>
      <c r="R339" s="915"/>
      <c r="S339" s="110" t="s">
        <v>266</v>
      </c>
      <c r="T339" s="110"/>
      <c r="U339" s="949"/>
      <c r="V339" s="950"/>
      <c r="W339" s="293"/>
    </row>
    <row r="340" spans="1:23" x14ac:dyDescent="0.25">
      <c r="A340" s="138" t="str">
        <f>IF(COUNT('Séries-DNF'!$A$11:$A$50)&gt;'Etiquette DNF'!N352,"X","")</f>
        <v>X</v>
      </c>
      <c r="B340" s="291"/>
      <c r="C340" s="957"/>
      <c r="D340" s="913" t="s">
        <v>264</v>
      </c>
      <c r="E340" s="914"/>
      <c r="F340" s="915"/>
      <c r="G340" s="110" t="s">
        <v>265</v>
      </c>
      <c r="H340" s="110"/>
      <c r="I340" s="949"/>
      <c r="J340" s="950"/>
      <c r="K340" s="293"/>
      <c r="M340" s="521"/>
      <c r="N340" s="291"/>
      <c r="O340" s="957"/>
      <c r="P340" s="913" t="s">
        <v>264</v>
      </c>
      <c r="Q340" s="914"/>
      <c r="R340" s="915"/>
      <c r="S340" s="110" t="s">
        <v>265</v>
      </c>
      <c r="T340" s="110"/>
      <c r="U340" s="949"/>
      <c r="V340" s="950"/>
      <c r="W340" s="293"/>
    </row>
    <row r="341" spans="1:23" x14ac:dyDescent="0.25">
      <c r="A341" s="138" t="str">
        <f>IF(COUNT('Séries-DNF'!$A$11:$A$50)&gt;'Etiquette DNF'!N352,"X","")</f>
        <v>X</v>
      </c>
      <c r="B341" s="291"/>
      <c r="C341" s="957"/>
      <c r="D341" s="533" t="s">
        <v>267</v>
      </c>
      <c r="E341" s="518"/>
      <c r="F341" s="518"/>
      <c r="G341" s="110" t="s">
        <v>164</v>
      </c>
      <c r="H341" s="110"/>
      <c r="I341" s="949"/>
      <c r="J341" s="950"/>
      <c r="K341" s="293"/>
      <c r="M341" s="521"/>
      <c r="N341" s="291"/>
      <c r="O341" s="957"/>
      <c r="P341" s="533" t="s">
        <v>267</v>
      </c>
      <c r="Q341" s="518"/>
      <c r="R341" s="518"/>
      <c r="S341" s="110" t="s">
        <v>164</v>
      </c>
      <c r="T341" s="110"/>
      <c r="U341" s="949"/>
      <c r="V341" s="950"/>
      <c r="W341" s="293"/>
    </row>
    <row r="342" spans="1:23" ht="15.75" thickBot="1" x14ac:dyDescent="0.3">
      <c r="A342" s="138" t="str">
        <f>IF(COUNT('Séries-DNF'!$A$11:$A$50)&gt;'Etiquette DNF'!N352,"X","")</f>
        <v>X</v>
      </c>
      <c r="B342" s="291"/>
      <c r="C342" s="958"/>
      <c r="D342" s="534" t="s">
        <v>268</v>
      </c>
      <c r="E342" s="519"/>
      <c r="F342" s="519"/>
      <c r="G342" s="3" t="s">
        <v>164</v>
      </c>
      <c r="H342" s="3"/>
      <c r="I342" s="954"/>
      <c r="J342" s="955"/>
      <c r="K342" s="293"/>
      <c r="M342" s="521"/>
      <c r="N342" s="291"/>
      <c r="O342" s="958"/>
      <c r="P342" s="534" t="s">
        <v>268</v>
      </c>
      <c r="Q342" s="519"/>
      <c r="R342" s="519"/>
      <c r="S342" s="3" t="s">
        <v>164</v>
      </c>
      <c r="T342" s="3"/>
      <c r="U342" s="954"/>
      <c r="V342" s="955"/>
      <c r="W342" s="293"/>
    </row>
    <row r="343" spans="1:23" ht="15.75" thickBot="1" x14ac:dyDescent="0.3">
      <c r="A343" s="138" t="str">
        <f>IF(COUNT('Séries-DNF'!$A$11:$A$50)&gt;'Etiquette DNF'!N352,"X","")</f>
        <v>X</v>
      </c>
      <c r="B343" s="291"/>
      <c r="C343" s="292"/>
      <c r="D343" s="292"/>
      <c r="E343" s="292"/>
      <c r="F343" s="292"/>
      <c r="G343" s="292"/>
      <c r="H343" s="292"/>
      <c r="I343" s="292"/>
      <c r="J343" s="292"/>
      <c r="K343" s="293"/>
      <c r="M343" s="521"/>
      <c r="N343" s="291"/>
      <c r="O343" s="292"/>
      <c r="P343" s="292"/>
      <c r="Q343" s="292"/>
      <c r="R343" s="292"/>
      <c r="S343" s="292"/>
      <c r="T343" s="292"/>
      <c r="U343" s="292"/>
      <c r="V343" s="292"/>
      <c r="W343" s="293"/>
    </row>
    <row r="344" spans="1:23" ht="18.75" x14ac:dyDescent="0.3">
      <c r="A344" s="138" t="str">
        <f>IF(COUNT('Séries-DNF'!$A$11:$A$50)&gt;'Etiquette DNF'!N352,"X","")</f>
        <v>X</v>
      </c>
      <c r="B344" s="291"/>
      <c r="C344" s="901" t="s">
        <v>269</v>
      </c>
      <c r="D344" s="902"/>
      <c r="E344" s="902"/>
      <c r="F344" s="902"/>
      <c r="G344" s="902"/>
      <c r="H344" s="902"/>
      <c r="I344" s="902"/>
      <c r="J344" s="903"/>
      <c r="K344" s="293"/>
      <c r="M344" s="521"/>
      <c r="N344" s="291"/>
      <c r="O344" s="901" t="s">
        <v>269</v>
      </c>
      <c r="P344" s="902"/>
      <c r="Q344" s="902"/>
      <c r="R344" s="902"/>
      <c r="S344" s="902"/>
      <c r="T344" s="902"/>
      <c r="U344" s="902"/>
      <c r="V344" s="903"/>
      <c r="W344" s="293"/>
    </row>
    <row r="345" spans="1:23" x14ac:dyDescent="0.25">
      <c r="A345" s="138" t="str">
        <f>IF(COUNT('Séries-DNF'!$A$11:$A$50)&gt;'Etiquette DNF'!N352,"X","")</f>
        <v>X</v>
      </c>
      <c r="B345" s="291"/>
      <c r="C345" s="904"/>
      <c r="D345" s="905"/>
      <c r="E345" s="905"/>
      <c r="F345" s="905"/>
      <c r="G345" s="905"/>
      <c r="H345" s="905"/>
      <c r="I345" s="905"/>
      <c r="J345" s="906"/>
      <c r="K345" s="293"/>
      <c r="M345" s="521"/>
      <c r="N345" s="291"/>
      <c r="O345" s="904"/>
      <c r="P345" s="905"/>
      <c r="Q345" s="905"/>
      <c r="R345" s="905"/>
      <c r="S345" s="905"/>
      <c r="T345" s="905"/>
      <c r="U345" s="905"/>
      <c r="V345" s="906"/>
      <c r="W345" s="293"/>
    </row>
    <row r="346" spans="1:23" x14ac:dyDescent="0.25">
      <c r="A346" s="138" t="str">
        <f>IF(COUNT('Séries-DNF'!$A$11:$A$50)&gt;'Etiquette DNF'!N352,"X","")</f>
        <v>X</v>
      </c>
      <c r="B346" s="291"/>
      <c r="C346" s="907"/>
      <c r="D346" s="908"/>
      <c r="E346" s="908"/>
      <c r="F346" s="908"/>
      <c r="G346" s="908"/>
      <c r="H346" s="908"/>
      <c r="I346" s="908"/>
      <c r="J346" s="909"/>
      <c r="K346" s="293"/>
      <c r="M346" s="521"/>
      <c r="N346" s="291"/>
      <c r="O346" s="907"/>
      <c r="P346" s="908"/>
      <c r="Q346" s="908"/>
      <c r="R346" s="908"/>
      <c r="S346" s="908"/>
      <c r="T346" s="908"/>
      <c r="U346" s="908"/>
      <c r="V346" s="909"/>
      <c r="W346" s="293"/>
    </row>
    <row r="347" spans="1:23" x14ac:dyDescent="0.25">
      <c r="A347" s="138" t="str">
        <f>IF(COUNT('Séries-DNF'!$A$11:$A$50)&gt;'Etiquette DNF'!N352,"X","")</f>
        <v>X</v>
      </c>
      <c r="B347" s="291"/>
      <c r="C347" s="907"/>
      <c r="D347" s="908"/>
      <c r="E347" s="908"/>
      <c r="F347" s="908"/>
      <c r="G347" s="908"/>
      <c r="H347" s="908"/>
      <c r="I347" s="908"/>
      <c r="J347" s="909"/>
      <c r="K347" s="293"/>
      <c r="M347" s="521"/>
      <c r="N347" s="291"/>
      <c r="O347" s="907"/>
      <c r="P347" s="908"/>
      <c r="Q347" s="908"/>
      <c r="R347" s="908"/>
      <c r="S347" s="908"/>
      <c r="T347" s="908"/>
      <c r="U347" s="908"/>
      <c r="V347" s="909"/>
      <c r="W347" s="293"/>
    </row>
    <row r="348" spans="1:23" ht="15.75" thickBot="1" x14ac:dyDescent="0.3">
      <c r="A348" s="138" t="str">
        <f>IF(COUNT('Séries-DNF'!$A$11:$A$50)&gt;'Etiquette DNF'!N352,"X","")</f>
        <v>X</v>
      </c>
      <c r="B348" s="291"/>
      <c r="C348" s="910"/>
      <c r="D348" s="911"/>
      <c r="E348" s="911"/>
      <c r="F348" s="911"/>
      <c r="G348" s="911"/>
      <c r="H348" s="911"/>
      <c r="I348" s="911"/>
      <c r="J348" s="912"/>
      <c r="K348" s="293"/>
      <c r="M348" s="521"/>
      <c r="N348" s="291"/>
      <c r="O348" s="910"/>
      <c r="P348" s="911"/>
      <c r="Q348" s="911"/>
      <c r="R348" s="911"/>
      <c r="S348" s="911"/>
      <c r="T348" s="911"/>
      <c r="U348" s="911"/>
      <c r="V348" s="912"/>
      <c r="W348" s="293"/>
    </row>
    <row r="349" spans="1:23" ht="15.75" thickBot="1" x14ac:dyDescent="0.3">
      <c r="A349" s="138" t="str">
        <f>IF(COUNT('Séries-DNF'!$A$11:$A$50)&gt;'Etiquette DNF'!N352,"X","")</f>
        <v>X</v>
      </c>
      <c r="B349" s="294"/>
      <c r="C349" s="295"/>
      <c r="D349" s="295"/>
      <c r="E349" s="295"/>
      <c r="F349" s="295"/>
      <c r="G349" s="295"/>
      <c r="H349" s="295"/>
      <c r="I349" s="295"/>
      <c r="J349" s="295"/>
      <c r="K349" s="296"/>
      <c r="M349" s="521"/>
      <c r="N349" s="294"/>
      <c r="O349" s="295"/>
      <c r="P349" s="295"/>
      <c r="Q349" s="295"/>
      <c r="R349" s="295"/>
      <c r="S349" s="295"/>
      <c r="T349" s="295"/>
      <c r="U349" s="295"/>
      <c r="V349" s="295"/>
      <c r="W349" s="296"/>
    </row>
    <row r="350" spans="1:23" ht="15" customHeight="1" x14ac:dyDescent="0.25">
      <c r="A350" s="138" t="str">
        <f>IF(COUNT('Séries-DNF'!$A$11:$A$50)&gt;'Etiquette DNF'!N352,"X","")</f>
        <v>X</v>
      </c>
      <c r="B350" s="522"/>
      <c r="C350" s="522"/>
      <c r="D350" s="522"/>
      <c r="E350" s="522"/>
      <c r="F350" s="522"/>
      <c r="G350" s="522"/>
      <c r="H350" s="522"/>
      <c r="I350" s="522"/>
      <c r="J350" s="522"/>
      <c r="K350" s="522"/>
      <c r="L350" s="522"/>
      <c r="M350" s="523"/>
      <c r="N350" s="522"/>
      <c r="O350" s="522"/>
      <c r="P350" s="522"/>
      <c r="Q350" s="522"/>
      <c r="R350" s="522"/>
      <c r="S350" s="522"/>
      <c r="T350" s="522"/>
      <c r="U350" s="522"/>
      <c r="V350" s="522"/>
      <c r="W350" s="522"/>
    </row>
    <row r="351" spans="1:23" ht="15" customHeight="1" thickBot="1" x14ac:dyDescent="0.3">
      <c r="A351" s="138" t="str">
        <f>IF(COUNT('Séries-DNF'!$A$11:$A$50)&gt;'Etiquette DNF'!N352,"X","")</f>
        <v>X</v>
      </c>
      <c r="M351" s="521"/>
    </row>
    <row r="352" spans="1:23" x14ac:dyDescent="0.25">
      <c r="A352" s="138" t="str">
        <f>IF(COUNT('Séries-DNF'!$A$11:$A$50)&gt;'Etiquette DNF'!N352,"X","")</f>
        <v>X</v>
      </c>
      <c r="B352" s="137">
        <f>N302+1</f>
        <v>14</v>
      </c>
      <c r="C352" s="289"/>
      <c r="D352" s="289"/>
      <c r="E352" s="289"/>
      <c r="F352" s="289"/>
      <c r="G352" s="289"/>
      <c r="H352" s="289"/>
      <c r="I352" s="289"/>
      <c r="J352" s="289"/>
      <c r="K352" s="290"/>
      <c r="M352" s="521"/>
      <c r="N352" s="137">
        <f>B352+1</f>
        <v>15</v>
      </c>
      <c r="O352" s="289"/>
      <c r="P352" s="289"/>
      <c r="Q352" s="289"/>
      <c r="R352" s="289"/>
      <c r="S352" s="289"/>
      <c r="T352" s="289"/>
      <c r="U352" s="289"/>
      <c r="V352" s="289"/>
      <c r="W352" s="290"/>
    </row>
    <row r="353" spans="1:23" ht="23.25" x14ac:dyDescent="0.35">
      <c r="A353" s="138" t="str">
        <f>IF(COUNT('Séries-DNF'!$A$11:$A$50)&gt;'Etiquette DNF'!N352,"X","")</f>
        <v>X</v>
      </c>
      <c r="B353" s="291"/>
      <c r="C353" s="931" t="s">
        <v>246</v>
      </c>
      <c r="D353" s="931"/>
      <c r="E353" s="953" t="str">
        <f ca="1">OFFSET('Séries-DNF'!$A$11,B352,13)</f>
        <v>DNF</v>
      </c>
      <c r="F353" s="953"/>
      <c r="G353" s="953"/>
      <c r="H353" s="953"/>
      <c r="I353" s="953"/>
      <c r="J353" s="953"/>
      <c r="K353" s="293"/>
      <c r="M353" s="521"/>
      <c r="N353" s="291"/>
      <c r="O353" s="931" t="s">
        <v>246</v>
      </c>
      <c r="P353" s="931"/>
      <c r="Q353" s="953" t="str">
        <f ca="1">OFFSET('Séries-DNF'!$A$11,N352,13)</f>
        <v>DNF</v>
      </c>
      <c r="R353" s="953"/>
      <c r="S353" s="953"/>
      <c r="T353" s="953"/>
      <c r="U353" s="953"/>
      <c r="V353" s="953"/>
      <c r="W353" s="293"/>
    </row>
    <row r="354" spans="1:23" x14ac:dyDescent="0.25">
      <c r="A354" s="138" t="str">
        <f>IF(COUNT('Séries-DNF'!$A$11:$A$50)&gt;'Etiquette DNF'!N352,"X","")</f>
        <v>X</v>
      </c>
      <c r="B354" s="291"/>
      <c r="C354" s="945"/>
      <c r="D354" s="945"/>
      <c r="E354" s="945"/>
      <c r="F354" s="945"/>
      <c r="G354" s="945"/>
      <c r="H354" s="945"/>
      <c r="I354" s="945"/>
      <c r="J354" s="945"/>
      <c r="K354" s="293"/>
      <c r="M354" s="521"/>
      <c r="N354" s="291"/>
      <c r="O354" s="945"/>
      <c r="P354" s="945"/>
      <c r="Q354" s="945"/>
      <c r="R354" s="945"/>
      <c r="S354" s="945"/>
      <c r="T354" s="945"/>
      <c r="U354" s="945"/>
      <c r="V354" s="945"/>
      <c r="W354" s="293"/>
    </row>
    <row r="355" spans="1:23" ht="21" x14ac:dyDescent="0.35">
      <c r="A355" s="138" t="str">
        <f>IF(COUNT('Séries-DNF'!$A$11:$A$50)&gt;'Etiquette DNF'!N352,"X","")</f>
        <v>X</v>
      </c>
      <c r="B355" s="291"/>
      <c r="C355" s="931" t="s">
        <v>39</v>
      </c>
      <c r="D355" s="931"/>
      <c r="E355" s="932">
        <f ca="1">OFFSET('Séries-DNF'!$A$11,B352,0)</f>
        <v>8</v>
      </c>
      <c r="F355" s="932"/>
      <c r="G355" s="948" t="s">
        <v>67</v>
      </c>
      <c r="H355" s="948"/>
      <c r="I355" s="932">
        <f ca="1">OFFSET('Séries-DNF'!$A$11,B352,6)</f>
        <v>1</v>
      </c>
      <c r="J355" s="932"/>
      <c r="K355" s="293"/>
      <c r="M355" s="521"/>
      <c r="N355" s="291"/>
      <c r="O355" s="931" t="s">
        <v>39</v>
      </c>
      <c r="P355" s="931"/>
      <c r="Q355" s="932">
        <f ca="1">OFFSET('Séries-DNF'!$A$11,N352,0)</f>
        <v>8</v>
      </c>
      <c r="R355" s="932"/>
      <c r="S355" s="948" t="s">
        <v>67</v>
      </c>
      <c r="T355" s="948"/>
      <c r="U355" s="932">
        <f ca="1">OFFSET('Séries-DNF'!$A$11,N352,6)</f>
        <v>2</v>
      </c>
      <c r="V355" s="932"/>
      <c r="W355" s="293"/>
    </row>
    <row r="356" spans="1:23" ht="23.25" x14ac:dyDescent="0.35">
      <c r="A356" s="138" t="str">
        <f>IF(COUNT('Séries-DNF'!$A$11:$A$50)&gt;'Etiquette DNF'!N352,"X","")</f>
        <v>X</v>
      </c>
      <c r="B356" s="291"/>
      <c r="C356" s="931" t="s">
        <v>1</v>
      </c>
      <c r="D356" s="931"/>
      <c r="E356" s="953" t="str">
        <f ca="1">OFFSET('Séries-DNF'!$A$11,B352,9)</f>
        <v>EKSTETS</v>
      </c>
      <c r="F356" s="953"/>
      <c r="G356" s="948" t="s">
        <v>2</v>
      </c>
      <c r="H356" s="948"/>
      <c r="I356" s="932" t="str">
        <f ca="1">OFFSET('Séries-DNF'!$A$11,B352,10)</f>
        <v>Marie-pierre</v>
      </c>
      <c r="J356" s="932"/>
      <c r="K356" s="293"/>
      <c r="M356" s="521"/>
      <c r="N356" s="291"/>
      <c r="O356" s="931" t="s">
        <v>1</v>
      </c>
      <c r="P356" s="931"/>
      <c r="Q356" s="953" t="str">
        <f ca="1">OFFSET('Séries-DNF'!$A$11,N352,9)</f>
        <v>GUILLOUX</v>
      </c>
      <c r="R356" s="953"/>
      <c r="S356" s="948" t="s">
        <v>2</v>
      </c>
      <c r="T356" s="948"/>
      <c r="U356" s="932" t="str">
        <f ca="1">OFFSET('Séries-DNF'!$A$11,N352,10)</f>
        <v>Philippe</v>
      </c>
      <c r="V356" s="932"/>
      <c r="W356" s="293"/>
    </row>
    <row r="357" spans="1:23" ht="21" x14ac:dyDescent="0.35">
      <c r="A357" s="138" t="str">
        <f>IF(COUNT('Séries-DNF'!$A$11:$A$50)&gt;'Etiquette DNF'!N352,"X","")</f>
        <v>X</v>
      </c>
      <c r="B357" s="291"/>
      <c r="C357" s="520" t="s">
        <v>258</v>
      </c>
      <c r="D357" s="520"/>
      <c r="E357" s="527" t="str">
        <f ca="1">OFFSET('Séries-DNF'!$A$11,B352,11)</f>
        <v>Femme</v>
      </c>
      <c r="F357" s="525"/>
      <c r="G357" s="866" t="s">
        <v>270</v>
      </c>
      <c r="H357" s="866"/>
      <c r="I357" s="527" t="str">
        <f ca="1">OFFSET('Séries-DNF'!$A$11,B352,8)</f>
        <v xml:space="preserve">N°4 </v>
      </c>
      <c r="J357" s="527"/>
      <c r="K357" s="293"/>
      <c r="M357" s="521"/>
      <c r="N357" s="291"/>
      <c r="O357" s="520" t="s">
        <v>258</v>
      </c>
      <c r="P357" s="520"/>
      <c r="Q357" s="527" t="str">
        <f ca="1">OFFSET('Séries-DNF'!$A$11,N352,11)</f>
        <v>Homme</v>
      </c>
      <c r="R357" s="525"/>
      <c r="S357" s="866" t="s">
        <v>270</v>
      </c>
      <c r="T357" s="866"/>
      <c r="U357" s="527" t="str">
        <f ca="1">OFFSET('Séries-DNF'!$A$11,N352,8)</f>
        <v xml:space="preserve">N°3 </v>
      </c>
      <c r="V357" s="527"/>
      <c r="W357" s="293"/>
    </row>
    <row r="358" spans="1:23" ht="18.75" x14ac:dyDescent="0.3">
      <c r="A358" s="138" t="str">
        <f>IF(COUNT('Séries-DNF'!$A$11:$A$50)&gt;'Etiquette DNF'!N352,"X","")</f>
        <v>X</v>
      </c>
      <c r="B358" s="291"/>
      <c r="C358" s="952" t="s">
        <v>68</v>
      </c>
      <c r="D358" s="952"/>
      <c r="E358" s="866" t="s">
        <v>69</v>
      </c>
      <c r="F358" s="866"/>
      <c r="G358" s="951">
        <f ca="1">OFFSET('Séries-DNF'!$A$11,B352,2)</f>
        <v>0.61111111111111083</v>
      </c>
      <c r="H358" s="951"/>
      <c r="I358" s="951"/>
      <c r="J358" s="951"/>
      <c r="K358" s="293"/>
      <c r="M358" s="521"/>
      <c r="N358" s="291"/>
      <c r="O358" s="952" t="s">
        <v>68</v>
      </c>
      <c r="P358" s="952"/>
      <c r="Q358" s="866" t="s">
        <v>69</v>
      </c>
      <c r="R358" s="866"/>
      <c r="S358" s="951">
        <f ca="1">OFFSET('Séries-DNF'!$A$11,N352,2)</f>
        <v>0.61111111111111083</v>
      </c>
      <c r="T358" s="951"/>
      <c r="U358" s="951"/>
      <c r="V358" s="951"/>
      <c r="W358" s="293"/>
    </row>
    <row r="359" spans="1:23" ht="18.75" x14ac:dyDescent="0.3">
      <c r="A359" s="138" t="str">
        <f>IF(COUNT('Séries-DNF'!$A$11:$A$50)&gt;'Etiquette DNF'!N352,"X","")</f>
        <v>X</v>
      </c>
      <c r="B359" s="291"/>
      <c r="C359" s="952"/>
      <c r="D359" s="952"/>
      <c r="E359" s="866" t="s">
        <v>70</v>
      </c>
      <c r="F359" s="866"/>
      <c r="G359" s="951">
        <f ca="1">OFFSET('Séries-DNF'!$A$11,B352,3)</f>
        <v>0.6319444444444442</v>
      </c>
      <c r="H359" s="951"/>
      <c r="I359" s="951"/>
      <c r="J359" s="951"/>
      <c r="K359" s="293"/>
      <c r="M359" s="521"/>
      <c r="N359" s="291"/>
      <c r="O359" s="952"/>
      <c r="P359" s="952"/>
      <c r="Q359" s="866" t="s">
        <v>70</v>
      </c>
      <c r="R359" s="866"/>
      <c r="S359" s="951">
        <f ca="1">OFFSET('Séries-DNF'!$A$11,N352,3)</f>
        <v>0.6319444444444442</v>
      </c>
      <c r="T359" s="951"/>
      <c r="U359" s="951"/>
      <c r="V359" s="951"/>
      <c r="W359" s="293"/>
    </row>
    <row r="360" spans="1:23" ht="18.75" x14ac:dyDescent="0.3">
      <c r="A360" s="138" t="str">
        <f>IF(COUNT('Séries-DNF'!$A$11:$A$50)&gt;'Etiquette DNF'!N352,"X","")</f>
        <v>X</v>
      </c>
      <c r="B360" s="291"/>
      <c r="C360" s="952"/>
      <c r="D360" s="952"/>
      <c r="E360" s="866" t="s">
        <v>257</v>
      </c>
      <c r="F360" s="866"/>
      <c r="G360" s="951">
        <f ca="1">OFFSET('Séries-DNF'!$A$11,B352,4)</f>
        <v>0.63263888888888864</v>
      </c>
      <c r="H360" s="951"/>
      <c r="I360" s="951"/>
      <c r="J360" s="951"/>
      <c r="K360" s="293"/>
      <c r="M360" s="521"/>
      <c r="N360" s="291"/>
      <c r="O360" s="952"/>
      <c r="P360" s="952"/>
      <c r="Q360" s="866" t="s">
        <v>257</v>
      </c>
      <c r="R360" s="866"/>
      <c r="S360" s="951">
        <f ca="1">OFFSET('Séries-DNF'!$A$11,N352,4)</f>
        <v>0.63263888888888864</v>
      </c>
      <c r="T360" s="951"/>
      <c r="U360" s="951"/>
      <c r="V360" s="951"/>
      <c r="W360" s="293"/>
    </row>
    <row r="361" spans="1:23" ht="21" x14ac:dyDescent="0.35">
      <c r="A361" s="138" t="str">
        <f>IF(COUNT('Séries-DNF'!$A$11:$A$50)&gt;'Etiquette DNF'!N352,"X","")</f>
        <v>X</v>
      </c>
      <c r="B361" s="291"/>
      <c r="C361" s="952"/>
      <c r="D361" s="952"/>
      <c r="E361" s="866" t="s">
        <v>71</v>
      </c>
      <c r="F361" s="866"/>
      <c r="G361" s="947">
        <f ca="1">OFFSET('Séries-DNF'!$A$11,B352,5)</f>
        <v>0.63402777777777752</v>
      </c>
      <c r="H361" s="947"/>
      <c r="I361" s="947"/>
      <c r="J361" s="947"/>
      <c r="K361" s="293"/>
      <c r="M361" s="521"/>
      <c r="N361" s="291"/>
      <c r="O361" s="952"/>
      <c r="P361" s="952"/>
      <c r="Q361" s="866" t="s">
        <v>71</v>
      </c>
      <c r="R361" s="866"/>
      <c r="S361" s="947">
        <f ca="1">OFFSET('Séries-DNF'!$A$11,N352,5)</f>
        <v>0.63402777777777752</v>
      </c>
      <c r="T361" s="947"/>
      <c r="U361" s="947"/>
      <c r="V361" s="947"/>
      <c r="W361" s="293"/>
    </row>
    <row r="362" spans="1:23" ht="21" x14ac:dyDescent="0.35">
      <c r="A362" s="138" t="str">
        <f>IF(COUNT('Séries-DNF'!$A$11:$A$50)&gt;'Etiquette DNF'!N352,"X","")</f>
        <v>X</v>
      </c>
      <c r="B362" s="291"/>
      <c r="C362" s="931" t="s">
        <v>248</v>
      </c>
      <c r="D362" s="931"/>
      <c r="E362" s="948" t="str">
        <f ca="1">IF(E353="","",IF(OR(E353="DWF",E353="DNF"),"Distance","Temps"))</f>
        <v>Distance</v>
      </c>
      <c r="F362" s="948"/>
      <c r="G362" s="525">
        <f ca="1">OFFSET('Séries-DNF'!$A$11,B352,18)</f>
        <v>110</v>
      </c>
      <c r="H362" s="524" t="str">
        <f ca="1">OFFSET('Séries-DNF'!$A$11,B352,19)</f>
        <v>m</v>
      </c>
      <c r="I362" s="526" t="str">
        <f ca="1">OFFSET('Séries-DNF'!$A$11,B352,20)</f>
        <v/>
      </c>
      <c r="J362" s="524" t="str">
        <f ca="1">OFFSET('Séries-DNF'!$A$11,B352,21)</f>
        <v/>
      </c>
      <c r="K362" s="293"/>
      <c r="M362" s="521"/>
      <c r="N362" s="291"/>
      <c r="O362" s="931" t="s">
        <v>248</v>
      </c>
      <c r="P362" s="931"/>
      <c r="Q362" s="948" t="str">
        <f ca="1">IF(Q353="","",IF(OR(Q353="DWF",Q353="DNF"),"Distance","Temps"))</f>
        <v>Distance</v>
      </c>
      <c r="R362" s="948"/>
      <c r="S362" s="525">
        <f ca="1">OFFSET('Séries-DNF'!$A$11,N352,18)</f>
        <v>125</v>
      </c>
      <c r="T362" s="524" t="str">
        <f ca="1">OFFSET('Séries-DNF'!$A$11,N352,19)</f>
        <v>m</v>
      </c>
      <c r="U362" s="526" t="str">
        <f ca="1">OFFSET('Séries-DNF'!$A$11,N352,20)</f>
        <v/>
      </c>
      <c r="V362" s="524" t="str">
        <f ca="1">OFFSET('Séries-DNF'!$A$11,N352,21)</f>
        <v/>
      </c>
      <c r="W362" s="293"/>
    </row>
    <row r="363" spans="1:23" ht="18.75" x14ac:dyDescent="0.3">
      <c r="A363" s="138" t="str">
        <f>IF(COUNT('Séries-DNF'!$A$11:$A$50)&gt;'Etiquette DNF'!N352,"X","")</f>
        <v>X</v>
      </c>
      <c r="B363" s="291"/>
      <c r="C363" s="931"/>
      <c r="D363" s="931"/>
      <c r="E363" s="933" t="s">
        <v>273</v>
      </c>
      <c r="F363" s="514" t="s">
        <v>271</v>
      </c>
      <c r="G363" s="528" t="str">
        <f ca="1">OFFSET('Séries-DNF'!$A$11,B352,14)</f>
        <v>85</v>
      </c>
      <c r="H363" s="529" t="str">
        <f ca="1">OFFSET('Séries-DNF'!$A$11,B352,15)</f>
        <v>m</v>
      </c>
      <c r="I363" s="528" t="str">
        <f ca="1">OFFSET('Séries-DNF'!$A$11,B352,16)</f>
        <v/>
      </c>
      <c r="J363" s="529" t="str">
        <f ca="1">OFFSET('Séries-DNF'!$A$11,B352,17)</f>
        <v/>
      </c>
      <c r="K363" s="293"/>
      <c r="M363" s="521"/>
      <c r="N363" s="291"/>
      <c r="O363" s="931"/>
      <c r="P363" s="931"/>
      <c r="Q363" s="933" t="s">
        <v>273</v>
      </c>
      <c r="R363" s="514" t="s">
        <v>271</v>
      </c>
      <c r="S363" s="528" t="str">
        <f ca="1">OFFSET('Séries-DNF'!$A$11,N352,14)</f>
        <v>100</v>
      </c>
      <c r="T363" s="529" t="str">
        <f ca="1">OFFSET('Séries-DNF'!$A$11,N352,15)</f>
        <v>m</v>
      </c>
      <c r="U363" s="528" t="str">
        <f ca="1">OFFSET('Séries-DNF'!$A$11,N352,16)</f>
        <v/>
      </c>
      <c r="V363" s="529" t="str">
        <f ca="1">OFFSET('Séries-DNF'!$A$11,N352,17)</f>
        <v/>
      </c>
      <c r="W363" s="293"/>
    </row>
    <row r="364" spans="1:23" ht="18.75" x14ac:dyDescent="0.3">
      <c r="A364" s="138" t="str">
        <f>IF(COUNT('Séries-DNF'!$A$11:$A$50)&gt;'Etiquette DNF'!N352,"X","")</f>
        <v>X</v>
      </c>
      <c r="B364" s="291"/>
      <c r="C364" s="931"/>
      <c r="D364" s="931"/>
      <c r="E364" s="933"/>
      <c r="F364" s="514" t="s">
        <v>272</v>
      </c>
      <c r="G364" s="528" t="str">
        <f ca="1">OFFSET('Séries-DNF'!$A$11,B352,22)</f>
        <v>135</v>
      </c>
      <c r="H364" s="529" t="str">
        <f ca="1">OFFSET('Séries-DNF'!$A$11,B352,23)</f>
        <v>m</v>
      </c>
      <c r="I364" s="528" t="str">
        <f ca="1">OFFSET('Séries-DNF'!$A$11,B352,24)</f>
        <v/>
      </c>
      <c r="J364" s="529" t="str">
        <f ca="1">OFFSET('Séries-DNF'!$A$11,B352,25)</f>
        <v/>
      </c>
      <c r="K364" s="293"/>
      <c r="M364" s="521"/>
      <c r="N364" s="291"/>
      <c r="O364" s="931"/>
      <c r="P364" s="931"/>
      <c r="Q364" s="933"/>
      <c r="R364" s="514" t="s">
        <v>272</v>
      </c>
      <c r="S364" s="528" t="str">
        <f ca="1">OFFSET('Séries-DNF'!$A$11,N352,22)</f>
        <v>150</v>
      </c>
      <c r="T364" s="529" t="str">
        <f ca="1">OFFSET('Séries-DNF'!$A$11,N352,23)</f>
        <v>m</v>
      </c>
      <c r="U364" s="528" t="str">
        <f ca="1">OFFSET('Séries-DNF'!$A$11,N352,24)</f>
        <v/>
      </c>
      <c r="V364" s="529" t="str">
        <f ca="1">OFFSET('Séries-DNF'!$A$11,N352,25)</f>
        <v/>
      </c>
      <c r="W364" s="293"/>
    </row>
    <row r="365" spans="1:23" x14ac:dyDescent="0.25">
      <c r="A365" s="138" t="str">
        <f>IF(COUNT('Séries-DNF'!$A$11:$A$50)&gt;'Etiquette DNF'!N352,"X","")</f>
        <v>X</v>
      </c>
      <c r="B365" s="291"/>
      <c r="C365" s="945"/>
      <c r="D365" s="945"/>
      <c r="E365" s="945"/>
      <c r="F365" s="945"/>
      <c r="G365" s="945"/>
      <c r="H365" s="945"/>
      <c r="I365" s="945"/>
      <c r="J365" s="945"/>
      <c r="K365" s="293"/>
      <c r="M365" s="521"/>
      <c r="N365" s="291"/>
      <c r="O365" s="945"/>
      <c r="P365" s="945"/>
      <c r="Q365" s="945"/>
      <c r="R365" s="945"/>
      <c r="S365" s="945"/>
      <c r="T365" s="945"/>
      <c r="U365" s="945"/>
      <c r="V365" s="945"/>
      <c r="W365" s="293"/>
    </row>
    <row r="366" spans="1:23" ht="18.75" x14ac:dyDescent="0.3">
      <c r="A366" s="138" t="str">
        <f>IF(COUNT('Séries-DNF'!$A$11:$A$50)&gt;'Etiquette DNF'!N352,"X","")</f>
        <v>X</v>
      </c>
      <c r="B366" s="291"/>
      <c r="C366" s="946" t="s">
        <v>259</v>
      </c>
      <c r="D366" s="946"/>
      <c r="E366" s="946"/>
      <c r="F366" s="946"/>
      <c r="G366" s="946"/>
      <c r="H366" s="946"/>
      <c r="I366" s="946"/>
      <c r="J366" s="946"/>
      <c r="K366" s="293"/>
      <c r="M366" s="521"/>
      <c r="N366" s="291"/>
      <c r="O366" s="946" t="s">
        <v>259</v>
      </c>
      <c r="P366" s="946"/>
      <c r="Q366" s="946"/>
      <c r="R366" s="946"/>
      <c r="S366" s="946"/>
      <c r="T366" s="946"/>
      <c r="U366" s="946"/>
      <c r="V366" s="946"/>
      <c r="W366" s="293"/>
    </row>
    <row r="367" spans="1:23" ht="15.75" thickBot="1" x14ac:dyDescent="0.3">
      <c r="A367" s="138" t="str">
        <f>IF(COUNT('Séries-DNF'!$A$11:$A$50)&gt;'Etiquette DNF'!N352,"X","")</f>
        <v>X</v>
      </c>
      <c r="B367" s="291"/>
      <c r="C367" s="945"/>
      <c r="D367" s="945"/>
      <c r="E367" s="945"/>
      <c r="F367" s="945"/>
      <c r="G367" s="945"/>
      <c r="H367" s="945"/>
      <c r="I367" s="945"/>
      <c r="J367" s="945"/>
      <c r="K367" s="293"/>
      <c r="M367" s="521"/>
      <c r="N367" s="291"/>
      <c r="O367" s="945"/>
      <c r="P367" s="945"/>
      <c r="Q367" s="945"/>
      <c r="R367" s="945"/>
      <c r="S367" s="945"/>
      <c r="T367" s="945"/>
      <c r="U367" s="945"/>
      <c r="V367" s="945"/>
      <c r="W367" s="293"/>
    </row>
    <row r="368" spans="1:23" ht="15.75" thickBot="1" x14ac:dyDescent="0.3">
      <c r="A368" s="138" t="str">
        <f>IF(COUNT('Séries-DNF'!$A$11:$A$50)&gt;'Etiquette DNF'!N352,"X","")</f>
        <v>X</v>
      </c>
      <c r="B368" s="291"/>
      <c r="C368" s="933" t="s">
        <v>262</v>
      </c>
      <c r="D368" s="934"/>
      <c r="E368" s="530"/>
      <c r="F368" s="531"/>
      <c r="G368" s="531"/>
      <c r="H368" s="531"/>
      <c r="I368" s="531"/>
      <c r="J368" s="532"/>
      <c r="K368" s="293"/>
      <c r="M368" s="521"/>
      <c r="N368" s="291"/>
      <c r="O368" s="933" t="s">
        <v>262</v>
      </c>
      <c r="P368" s="934"/>
      <c r="Q368" s="530"/>
      <c r="R368" s="531"/>
      <c r="S368" s="531"/>
      <c r="T368" s="531"/>
      <c r="U368" s="531"/>
      <c r="V368" s="532"/>
      <c r="W368" s="293"/>
    </row>
    <row r="369" spans="1:23" ht="15.75" thickBot="1" x14ac:dyDescent="0.3">
      <c r="A369" s="138" t="str">
        <f>IF(COUNT('Séries-DNF'!$A$11:$A$50)&gt;'Etiquette DNF'!N352,"X","")</f>
        <v>X</v>
      </c>
      <c r="B369" s="291"/>
      <c r="C369" s="516"/>
      <c r="D369" s="516"/>
      <c r="E369" s="289"/>
      <c r="F369" s="289"/>
      <c r="G369" s="289"/>
      <c r="H369" s="289"/>
      <c r="I369" s="289"/>
      <c r="J369" s="289"/>
      <c r="K369" s="293"/>
      <c r="M369" s="521"/>
      <c r="N369" s="291"/>
      <c r="O369" s="516"/>
      <c r="P369" s="516"/>
      <c r="Q369" s="289"/>
      <c r="R369" s="289"/>
      <c r="S369" s="289"/>
      <c r="T369" s="289"/>
      <c r="U369" s="289"/>
      <c r="V369" s="289"/>
      <c r="W369" s="293"/>
    </row>
    <row r="370" spans="1:23" x14ac:dyDescent="0.25">
      <c r="A370" s="138" t="str">
        <f>IF(COUNT('Séries-DNF'!$A$11:$A$50)&gt;'Etiquette DNF'!N352,"X","")</f>
        <v>X</v>
      </c>
      <c r="B370" s="291"/>
      <c r="C370" s="976" t="s">
        <v>260</v>
      </c>
      <c r="D370" s="977"/>
      <c r="E370" s="959"/>
      <c r="F370" s="959"/>
      <c r="G370" s="959"/>
      <c r="H370" s="959"/>
      <c r="I370" s="959"/>
      <c r="J370" s="960"/>
      <c r="K370" s="293"/>
      <c r="M370" s="521"/>
      <c r="N370" s="291"/>
      <c r="O370" s="976" t="s">
        <v>260</v>
      </c>
      <c r="P370" s="977"/>
      <c r="Q370" s="959"/>
      <c r="R370" s="959"/>
      <c r="S370" s="959"/>
      <c r="T370" s="959"/>
      <c r="U370" s="959"/>
      <c r="V370" s="960"/>
      <c r="W370" s="293"/>
    </row>
    <row r="371" spans="1:23" x14ac:dyDescent="0.25">
      <c r="A371" s="138" t="str">
        <f>IF(COUNT('Séries-DNF'!$A$11:$A$50)&gt;'Etiquette DNF'!N352,"X","")</f>
        <v>X</v>
      </c>
      <c r="B371" s="291"/>
      <c r="C371" s="971"/>
      <c r="D371" s="972"/>
      <c r="E371" s="949"/>
      <c r="F371" s="949"/>
      <c r="G371" s="949"/>
      <c r="H371" s="949"/>
      <c r="I371" s="949"/>
      <c r="J371" s="950"/>
      <c r="K371" s="293"/>
      <c r="M371" s="521"/>
      <c r="N371" s="291"/>
      <c r="O371" s="971"/>
      <c r="P371" s="972"/>
      <c r="Q371" s="949"/>
      <c r="R371" s="949"/>
      <c r="S371" s="949"/>
      <c r="T371" s="949"/>
      <c r="U371" s="949"/>
      <c r="V371" s="950"/>
      <c r="W371" s="293"/>
    </row>
    <row r="372" spans="1:23" x14ac:dyDescent="0.25">
      <c r="A372" s="138" t="str">
        <f>IF(COUNT('Séries-DNF'!$A$11:$A$50)&gt;'Etiquette DNF'!N352,"X","")</f>
        <v>X</v>
      </c>
      <c r="B372" s="291"/>
      <c r="C372" s="971" t="s">
        <v>261</v>
      </c>
      <c r="D372" s="972"/>
      <c r="E372" s="949"/>
      <c r="F372" s="949"/>
      <c r="G372" s="949"/>
      <c r="H372" s="949"/>
      <c r="I372" s="949"/>
      <c r="J372" s="950"/>
      <c r="K372" s="293"/>
      <c r="M372" s="521"/>
      <c r="N372" s="291"/>
      <c r="O372" s="971" t="s">
        <v>261</v>
      </c>
      <c r="P372" s="972"/>
      <c r="Q372" s="949"/>
      <c r="R372" s="949"/>
      <c r="S372" s="949"/>
      <c r="T372" s="949"/>
      <c r="U372" s="949"/>
      <c r="V372" s="950"/>
      <c r="W372" s="293"/>
    </row>
    <row r="373" spans="1:23" ht="15.75" thickBot="1" x14ac:dyDescent="0.3">
      <c r="A373" s="138" t="str">
        <f>IF(COUNT('Séries-DNF'!$A$11:$A$50)&gt;'Etiquette DNF'!N352,"X","")</f>
        <v>X</v>
      </c>
      <c r="B373" s="291"/>
      <c r="C373" s="973"/>
      <c r="D373" s="974"/>
      <c r="E373" s="954"/>
      <c r="F373" s="954"/>
      <c r="G373" s="954"/>
      <c r="H373" s="954"/>
      <c r="I373" s="954"/>
      <c r="J373" s="955"/>
      <c r="K373" s="293"/>
      <c r="M373" s="521"/>
      <c r="N373" s="291"/>
      <c r="O373" s="973"/>
      <c r="P373" s="974"/>
      <c r="Q373" s="954"/>
      <c r="R373" s="954"/>
      <c r="S373" s="954"/>
      <c r="T373" s="954"/>
      <c r="U373" s="954"/>
      <c r="V373" s="955"/>
      <c r="W373" s="293"/>
    </row>
    <row r="374" spans="1:23" ht="15.75" thickBot="1" x14ac:dyDescent="0.3">
      <c r="A374" s="138" t="str">
        <f>IF(COUNT('Séries-DNF'!$A$11:$A$50)&gt;'Etiquette DNF'!N352,"X","")</f>
        <v>X</v>
      </c>
      <c r="B374" s="291"/>
      <c r="C374" s="292"/>
      <c r="D374" s="292"/>
      <c r="E374" s="292"/>
      <c r="F374" s="292"/>
      <c r="G374" s="292"/>
      <c r="H374" s="292"/>
      <c r="I374" s="292"/>
      <c r="J374" s="292"/>
      <c r="K374" s="293"/>
      <c r="M374" s="521"/>
      <c r="N374" s="291"/>
      <c r="O374" s="292"/>
      <c r="P374" s="292"/>
      <c r="Q374" s="292"/>
      <c r="R374" s="292"/>
      <c r="S374" s="292"/>
      <c r="T374" s="292"/>
      <c r="U374" s="292"/>
      <c r="V374" s="292"/>
      <c r="W374" s="293"/>
    </row>
    <row r="375" spans="1:23" x14ac:dyDescent="0.25">
      <c r="A375" s="138" t="str">
        <f>IF(COUNT('Séries-DNF'!$A$11:$A$50)&gt;'Etiquette DNF'!N352,"X","")</f>
        <v>X</v>
      </c>
      <c r="B375" s="291"/>
      <c r="C375" s="956" t="s">
        <v>132</v>
      </c>
      <c r="D375" s="880" t="s">
        <v>133</v>
      </c>
      <c r="E375" s="871"/>
      <c r="F375" s="871"/>
      <c r="G375" s="871"/>
      <c r="H375" s="871"/>
      <c r="I375" s="959"/>
      <c r="J375" s="960"/>
      <c r="K375" s="293"/>
      <c r="M375" s="521"/>
      <c r="N375" s="291"/>
      <c r="O375" s="956" t="s">
        <v>132</v>
      </c>
      <c r="P375" s="880" t="s">
        <v>133</v>
      </c>
      <c r="Q375" s="871"/>
      <c r="R375" s="871"/>
      <c r="S375" s="871"/>
      <c r="T375" s="871"/>
      <c r="U375" s="959"/>
      <c r="V375" s="960"/>
      <c r="W375" s="293"/>
    </row>
    <row r="376" spans="1:23" x14ac:dyDescent="0.25">
      <c r="A376" s="138" t="str">
        <f>IF(COUNT('Séries-DNF'!$A$11:$A$50)&gt;'Etiquette DNF'!N352,"X","")</f>
        <v>X</v>
      </c>
      <c r="B376" s="291"/>
      <c r="C376" s="957"/>
      <c r="D376" s="859" t="s">
        <v>134</v>
      </c>
      <c r="E376" s="864"/>
      <c r="F376" s="864"/>
      <c r="G376" s="864"/>
      <c r="H376" s="864"/>
      <c r="I376" s="949"/>
      <c r="J376" s="950"/>
      <c r="K376" s="293"/>
      <c r="M376" s="521"/>
      <c r="N376" s="291"/>
      <c r="O376" s="957"/>
      <c r="P376" s="859" t="s">
        <v>134</v>
      </c>
      <c r="Q376" s="864"/>
      <c r="R376" s="864"/>
      <c r="S376" s="864"/>
      <c r="T376" s="864"/>
      <c r="U376" s="949"/>
      <c r="V376" s="950"/>
      <c r="W376" s="293"/>
    </row>
    <row r="377" spans="1:23" x14ac:dyDescent="0.25">
      <c r="A377" s="138" t="str">
        <f>IF(COUNT('Séries-DNF'!$A$11:$A$50)&gt;'Etiquette DNF'!N352,"X","")</f>
        <v>X</v>
      </c>
      <c r="B377" s="291"/>
      <c r="C377" s="957"/>
      <c r="D377" s="859" t="s">
        <v>135</v>
      </c>
      <c r="E377" s="864"/>
      <c r="F377" s="864"/>
      <c r="G377" s="864"/>
      <c r="H377" s="864"/>
      <c r="I377" s="949"/>
      <c r="J377" s="950"/>
      <c r="K377" s="293"/>
      <c r="M377" s="521"/>
      <c r="N377" s="291"/>
      <c r="O377" s="957"/>
      <c r="P377" s="859" t="s">
        <v>135</v>
      </c>
      <c r="Q377" s="864"/>
      <c r="R377" s="864"/>
      <c r="S377" s="864"/>
      <c r="T377" s="864"/>
      <c r="U377" s="949"/>
      <c r="V377" s="950"/>
      <c r="W377" s="293"/>
    </row>
    <row r="378" spans="1:23" x14ac:dyDescent="0.25">
      <c r="A378" s="138" t="str">
        <f>IF(COUNT('Séries-DNF'!$A$11:$A$50)&gt;'Etiquette DNF'!N352,"X","")</f>
        <v>X</v>
      </c>
      <c r="B378" s="291"/>
      <c r="C378" s="957"/>
      <c r="D378" s="859" t="s">
        <v>136</v>
      </c>
      <c r="E378" s="864"/>
      <c r="F378" s="864"/>
      <c r="G378" s="864"/>
      <c r="H378" s="864"/>
      <c r="I378" s="949"/>
      <c r="J378" s="950"/>
      <c r="K378" s="293"/>
      <c r="M378" s="521"/>
      <c r="N378" s="291"/>
      <c r="O378" s="957"/>
      <c r="P378" s="859" t="s">
        <v>136</v>
      </c>
      <c r="Q378" s="864"/>
      <c r="R378" s="864"/>
      <c r="S378" s="864"/>
      <c r="T378" s="864"/>
      <c r="U378" s="949"/>
      <c r="V378" s="950"/>
      <c r="W378" s="293"/>
    </row>
    <row r="379" spans="1:23" x14ac:dyDescent="0.25">
      <c r="A379" s="138" t="str">
        <f>IF(COUNT('Séries-DNF'!$A$11:$A$50)&gt;'Etiquette DNF'!N352,"X","")</f>
        <v>X</v>
      </c>
      <c r="B379" s="291"/>
      <c r="C379" s="957"/>
      <c r="D379" s="859" t="s">
        <v>137</v>
      </c>
      <c r="E379" s="864"/>
      <c r="F379" s="864"/>
      <c r="G379" s="864"/>
      <c r="H379" s="864"/>
      <c r="I379" s="949"/>
      <c r="J379" s="950"/>
      <c r="K379" s="293"/>
      <c r="M379" s="521"/>
      <c r="N379" s="291"/>
      <c r="O379" s="957"/>
      <c r="P379" s="859" t="s">
        <v>137</v>
      </c>
      <c r="Q379" s="864"/>
      <c r="R379" s="864"/>
      <c r="S379" s="864"/>
      <c r="T379" s="864"/>
      <c r="U379" s="949"/>
      <c r="V379" s="950"/>
      <c r="W379" s="293"/>
    </row>
    <row r="380" spans="1:23" ht="15.75" thickBot="1" x14ac:dyDescent="0.3">
      <c r="A380" s="138" t="str">
        <f>IF(COUNT('Séries-DNF'!$A$11:$A$50)&gt;'Etiquette DNF'!N352,"X","")</f>
        <v>X</v>
      </c>
      <c r="B380" s="291"/>
      <c r="C380" s="958"/>
      <c r="D380" s="862" t="s">
        <v>138</v>
      </c>
      <c r="E380" s="975"/>
      <c r="F380" s="975"/>
      <c r="G380" s="975"/>
      <c r="H380" s="975"/>
      <c r="I380" s="954"/>
      <c r="J380" s="955"/>
      <c r="K380" s="293"/>
      <c r="M380" s="521"/>
      <c r="N380" s="291"/>
      <c r="O380" s="958"/>
      <c r="P380" s="862" t="s">
        <v>138</v>
      </c>
      <c r="Q380" s="975"/>
      <c r="R380" s="975"/>
      <c r="S380" s="975"/>
      <c r="T380" s="975"/>
      <c r="U380" s="954"/>
      <c r="V380" s="955"/>
      <c r="W380" s="293"/>
    </row>
    <row r="381" spans="1:23" x14ac:dyDescent="0.25">
      <c r="A381" s="138" t="str">
        <f>IF(COUNT('Séries-DNF'!$A$11:$A$50)&gt;'Etiquette DNF'!N352,"X","")</f>
        <v>X</v>
      </c>
      <c r="B381" s="291"/>
      <c r="C381" s="961" t="s">
        <v>145</v>
      </c>
      <c r="D381" s="963" t="s">
        <v>146</v>
      </c>
      <c r="E381" s="964"/>
      <c r="F381" s="964"/>
      <c r="G381" s="964"/>
      <c r="H381" s="964"/>
      <c r="I381" s="965"/>
      <c r="J381" s="966"/>
      <c r="K381" s="293"/>
      <c r="M381" s="521"/>
      <c r="N381" s="291"/>
      <c r="O381" s="961" t="s">
        <v>145</v>
      </c>
      <c r="P381" s="963" t="s">
        <v>146</v>
      </c>
      <c r="Q381" s="964"/>
      <c r="R381" s="964"/>
      <c r="S381" s="964"/>
      <c r="T381" s="964"/>
      <c r="U381" s="965"/>
      <c r="V381" s="966"/>
      <c r="W381" s="293"/>
    </row>
    <row r="382" spans="1:23" x14ac:dyDescent="0.25">
      <c r="A382" s="138" t="str">
        <f>IF(COUNT('Séries-DNF'!$A$11:$A$50)&gt;'Etiquette DNF'!N352,"X","")</f>
        <v>X</v>
      </c>
      <c r="B382" s="291"/>
      <c r="C382" s="957"/>
      <c r="D382" s="859" t="s">
        <v>147</v>
      </c>
      <c r="E382" s="864"/>
      <c r="F382" s="864"/>
      <c r="G382" s="864"/>
      <c r="H382" s="864"/>
      <c r="I382" s="949"/>
      <c r="J382" s="950"/>
      <c r="K382" s="293"/>
      <c r="M382" s="521"/>
      <c r="N382" s="291"/>
      <c r="O382" s="957"/>
      <c r="P382" s="859" t="s">
        <v>147</v>
      </c>
      <c r="Q382" s="864"/>
      <c r="R382" s="864"/>
      <c r="S382" s="864"/>
      <c r="T382" s="864"/>
      <c r="U382" s="949"/>
      <c r="V382" s="950"/>
      <c r="W382" s="293"/>
    </row>
    <row r="383" spans="1:23" x14ac:dyDescent="0.25">
      <c r="A383" s="138" t="str">
        <f>IF(COUNT('Séries-DNF'!$A$11:$A$50)&gt;'Etiquette DNF'!N352,"X","")</f>
        <v>X</v>
      </c>
      <c r="B383" s="291"/>
      <c r="C383" s="957"/>
      <c r="D383" s="859" t="s">
        <v>148</v>
      </c>
      <c r="E383" s="864"/>
      <c r="F383" s="864"/>
      <c r="G383" s="864"/>
      <c r="H383" s="864"/>
      <c r="I383" s="949"/>
      <c r="J383" s="950"/>
      <c r="K383" s="293"/>
      <c r="M383" s="521"/>
      <c r="N383" s="291"/>
      <c r="O383" s="957"/>
      <c r="P383" s="859" t="s">
        <v>148</v>
      </c>
      <c r="Q383" s="864"/>
      <c r="R383" s="864"/>
      <c r="S383" s="864"/>
      <c r="T383" s="864"/>
      <c r="U383" s="949"/>
      <c r="V383" s="950"/>
      <c r="W383" s="293"/>
    </row>
    <row r="384" spans="1:23" x14ac:dyDescent="0.25">
      <c r="A384" s="138" t="str">
        <f>IF(COUNT('Séries-DNF'!$A$11:$A$50)&gt;'Etiquette DNF'!N352,"X","")</f>
        <v>X</v>
      </c>
      <c r="B384" s="291"/>
      <c r="C384" s="957"/>
      <c r="D384" s="859" t="s">
        <v>149</v>
      </c>
      <c r="E384" s="864"/>
      <c r="F384" s="864"/>
      <c r="G384" s="864"/>
      <c r="H384" s="864"/>
      <c r="I384" s="949"/>
      <c r="J384" s="950"/>
      <c r="K384" s="293"/>
      <c r="M384" s="521"/>
      <c r="N384" s="291"/>
      <c r="O384" s="957"/>
      <c r="P384" s="859" t="s">
        <v>149</v>
      </c>
      <c r="Q384" s="864"/>
      <c r="R384" s="864"/>
      <c r="S384" s="864"/>
      <c r="T384" s="864"/>
      <c r="U384" s="949"/>
      <c r="V384" s="950"/>
      <c r="W384" s="293"/>
    </row>
    <row r="385" spans="1:23" x14ac:dyDescent="0.25">
      <c r="A385" s="138" t="str">
        <f>IF(COUNT('Séries-DNF'!$A$11:$A$50)&gt;'Etiquette DNF'!N352,"X","")</f>
        <v>X</v>
      </c>
      <c r="B385" s="291"/>
      <c r="C385" s="957"/>
      <c r="D385" s="859" t="s">
        <v>150</v>
      </c>
      <c r="E385" s="864"/>
      <c r="F385" s="864"/>
      <c r="G385" s="864"/>
      <c r="H385" s="864"/>
      <c r="I385" s="949"/>
      <c r="J385" s="950"/>
      <c r="K385" s="293"/>
      <c r="M385" s="521"/>
      <c r="N385" s="291"/>
      <c r="O385" s="957"/>
      <c r="P385" s="859" t="s">
        <v>150</v>
      </c>
      <c r="Q385" s="864"/>
      <c r="R385" s="864"/>
      <c r="S385" s="864"/>
      <c r="T385" s="864"/>
      <c r="U385" s="949"/>
      <c r="V385" s="950"/>
      <c r="W385" s="293"/>
    </row>
    <row r="386" spans="1:23" x14ac:dyDescent="0.25">
      <c r="A386" s="138" t="str">
        <f>IF(COUNT('Séries-DNF'!$A$11:$A$50)&gt;'Etiquette DNF'!N352,"X","")</f>
        <v>X</v>
      </c>
      <c r="B386" s="291"/>
      <c r="C386" s="957"/>
      <c r="D386" s="859" t="s">
        <v>151</v>
      </c>
      <c r="E386" s="864"/>
      <c r="F386" s="864"/>
      <c r="G386" s="864"/>
      <c r="H386" s="864"/>
      <c r="I386" s="949"/>
      <c r="J386" s="950"/>
      <c r="K386" s="293"/>
      <c r="M386" s="521"/>
      <c r="N386" s="291"/>
      <c r="O386" s="957"/>
      <c r="P386" s="859" t="s">
        <v>151</v>
      </c>
      <c r="Q386" s="864"/>
      <c r="R386" s="864"/>
      <c r="S386" s="864"/>
      <c r="T386" s="864"/>
      <c r="U386" s="949"/>
      <c r="V386" s="950"/>
      <c r="W386" s="293"/>
    </row>
    <row r="387" spans="1:23" ht="15.75" thickBot="1" x14ac:dyDescent="0.3">
      <c r="A387" s="138" t="str">
        <f>IF(COUNT('Séries-DNF'!$A$11:$A$50)&gt;'Etiquette DNF'!N352,"X","")</f>
        <v>X</v>
      </c>
      <c r="B387" s="291"/>
      <c r="C387" s="962"/>
      <c r="D387" s="967" t="s">
        <v>152</v>
      </c>
      <c r="E387" s="968"/>
      <c r="F387" s="968"/>
      <c r="G387" s="968"/>
      <c r="H387" s="968"/>
      <c r="I387" s="969"/>
      <c r="J387" s="970"/>
      <c r="K387" s="293"/>
      <c r="M387" s="521"/>
      <c r="N387" s="291"/>
      <c r="O387" s="962"/>
      <c r="P387" s="967" t="s">
        <v>152</v>
      </c>
      <c r="Q387" s="968"/>
      <c r="R387" s="968"/>
      <c r="S387" s="968"/>
      <c r="T387" s="968"/>
      <c r="U387" s="969"/>
      <c r="V387" s="970"/>
      <c r="W387" s="293"/>
    </row>
    <row r="388" spans="1:23" x14ac:dyDescent="0.25">
      <c r="A388" s="138" t="str">
        <f>IF(COUNT('Séries-DNF'!$A$11:$A$50)&gt;'Etiquette DNF'!N352,"X","")</f>
        <v>X</v>
      </c>
      <c r="B388" s="291"/>
      <c r="C388" s="956" t="s">
        <v>126</v>
      </c>
      <c r="D388" s="918" t="s">
        <v>263</v>
      </c>
      <c r="E388" s="919"/>
      <c r="F388" s="920"/>
      <c r="G388" s="416" t="s">
        <v>174</v>
      </c>
      <c r="H388" s="416"/>
      <c r="I388" s="959"/>
      <c r="J388" s="960"/>
      <c r="K388" s="293"/>
      <c r="M388" s="521"/>
      <c r="N388" s="291"/>
      <c r="O388" s="956" t="s">
        <v>126</v>
      </c>
      <c r="P388" s="918" t="s">
        <v>263</v>
      </c>
      <c r="Q388" s="919"/>
      <c r="R388" s="920"/>
      <c r="S388" s="416" t="s">
        <v>174</v>
      </c>
      <c r="T388" s="416"/>
      <c r="U388" s="959"/>
      <c r="V388" s="960"/>
      <c r="W388" s="293"/>
    </row>
    <row r="389" spans="1:23" x14ac:dyDescent="0.25">
      <c r="A389" s="138" t="str">
        <f>IF(COUNT('Séries-DNF'!$A$11:$A$50)&gt;'Etiquette DNF'!N352,"X","")</f>
        <v>X</v>
      </c>
      <c r="B389" s="291"/>
      <c r="C389" s="957"/>
      <c r="D389" s="913" t="s">
        <v>128</v>
      </c>
      <c r="E389" s="914"/>
      <c r="F389" s="915"/>
      <c r="G389" s="110" t="s">
        <v>266</v>
      </c>
      <c r="H389" s="110"/>
      <c r="I389" s="949"/>
      <c r="J389" s="950"/>
      <c r="K389" s="293"/>
      <c r="M389" s="521"/>
      <c r="N389" s="291"/>
      <c r="O389" s="957"/>
      <c r="P389" s="913" t="s">
        <v>128</v>
      </c>
      <c r="Q389" s="914"/>
      <c r="R389" s="915"/>
      <c r="S389" s="110" t="s">
        <v>266</v>
      </c>
      <c r="T389" s="110"/>
      <c r="U389" s="949"/>
      <c r="V389" s="950"/>
      <c r="W389" s="293"/>
    </row>
    <row r="390" spans="1:23" x14ac:dyDescent="0.25">
      <c r="A390" s="138" t="str">
        <f>IF(COUNT('Séries-DNF'!$A$11:$A$50)&gt;'Etiquette DNF'!N352,"X","")</f>
        <v>X</v>
      </c>
      <c r="B390" s="291"/>
      <c r="C390" s="957"/>
      <c r="D390" s="913" t="s">
        <v>264</v>
      </c>
      <c r="E390" s="914"/>
      <c r="F390" s="915"/>
      <c r="G390" s="110" t="s">
        <v>265</v>
      </c>
      <c r="H390" s="110"/>
      <c r="I390" s="949"/>
      <c r="J390" s="950"/>
      <c r="K390" s="293"/>
      <c r="M390" s="521"/>
      <c r="N390" s="291"/>
      <c r="O390" s="957"/>
      <c r="P390" s="913" t="s">
        <v>264</v>
      </c>
      <c r="Q390" s="914"/>
      <c r="R390" s="915"/>
      <c r="S390" s="110" t="s">
        <v>265</v>
      </c>
      <c r="T390" s="110"/>
      <c r="U390" s="949"/>
      <c r="V390" s="950"/>
      <c r="W390" s="293"/>
    </row>
    <row r="391" spans="1:23" x14ac:dyDescent="0.25">
      <c r="A391" s="138" t="str">
        <f>IF(COUNT('Séries-DNF'!$A$11:$A$50)&gt;'Etiquette DNF'!N352,"X","")</f>
        <v>X</v>
      </c>
      <c r="B391" s="291"/>
      <c r="C391" s="957"/>
      <c r="D391" s="533" t="s">
        <v>267</v>
      </c>
      <c r="E391" s="518"/>
      <c r="F391" s="518"/>
      <c r="G391" s="110" t="s">
        <v>164</v>
      </c>
      <c r="H391" s="110"/>
      <c r="I391" s="949"/>
      <c r="J391" s="950"/>
      <c r="K391" s="293"/>
      <c r="M391" s="521"/>
      <c r="N391" s="291"/>
      <c r="O391" s="957"/>
      <c r="P391" s="533" t="s">
        <v>267</v>
      </c>
      <c r="Q391" s="518"/>
      <c r="R391" s="518"/>
      <c r="S391" s="110" t="s">
        <v>164</v>
      </c>
      <c r="T391" s="110"/>
      <c r="U391" s="949"/>
      <c r="V391" s="950"/>
      <c r="W391" s="293"/>
    </row>
    <row r="392" spans="1:23" ht="15.75" thickBot="1" x14ac:dyDescent="0.3">
      <c r="A392" s="138" t="str">
        <f>IF(COUNT('Séries-DNF'!$A$11:$A$50)&gt;'Etiquette DNF'!N352,"X","")</f>
        <v>X</v>
      </c>
      <c r="B392" s="291"/>
      <c r="C392" s="958"/>
      <c r="D392" s="534" t="s">
        <v>268</v>
      </c>
      <c r="E392" s="519"/>
      <c r="F392" s="519"/>
      <c r="G392" s="3" t="s">
        <v>164</v>
      </c>
      <c r="H392" s="3"/>
      <c r="I392" s="954"/>
      <c r="J392" s="955"/>
      <c r="K392" s="293"/>
      <c r="M392" s="521"/>
      <c r="N392" s="291"/>
      <c r="O392" s="958"/>
      <c r="P392" s="534" t="s">
        <v>268</v>
      </c>
      <c r="Q392" s="519"/>
      <c r="R392" s="519"/>
      <c r="S392" s="3" t="s">
        <v>164</v>
      </c>
      <c r="T392" s="3"/>
      <c r="U392" s="954"/>
      <c r="V392" s="955"/>
      <c r="W392" s="293"/>
    </row>
    <row r="393" spans="1:23" ht="15.75" thickBot="1" x14ac:dyDescent="0.3">
      <c r="A393" s="138" t="str">
        <f>IF(COUNT('Séries-DNF'!$A$11:$A$50)&gt;'Etiquette DNF'!N352,"X","")</f>
        <v>X</v>
      </c>
      <c r="B393" s="291"/>
      <c r="C393" s="292"/>
      <c r="D393" s="292"/>
      <c r="E393" s="292"/>
      <c r="F393" s="292"/>
      <c r="G393" s="292"/>
      <c r="H393" s="292"/>
      <c r="I393" s="292"/>
      <c r="J393" s="292"/>
      <c r="K393" s="293"/>
      <c r="M393" s="521"/>
      <c r="N393" s="291"/>
      <c r="O393" s="292"/>
      <c r="P393" s="292"/>
      <c r="Q393" s="292"/>
      <c r="R393" s="292"/>
      <c r="S393" s="292"/>
      <c r="T393" s="292"/>
      <c r="U393" s="292"/>
      <c r="V393" s="292"/>
      <c r="W393" s="293"/>
    </row>
    <row r="394" spans="1:23" ht="18.75" x14ac:dyDescent="0.3">
      <c r="A394" s="138" t="str">
        <f>IF(COUNT('Séries-DNF'!$A$11:$A$50)&gt;'Etiquette DNF'!N352,"X","")</f>
        <v>X</v>
      </c>
      <c r="B394" s="291"/>
      <c r="C394" s="901" t="s">
        <v>269</v>
      </c>
      <c r="D394" s="902"/>
      <c r="E394" s="902"/>
      <c r="F394" s="902"/>
      <c r="G394" s="902"/>
      <c r="H394" s="902"/>
      <c r="I394" s="902"/>
      <c r="J394" s="903"/>
      <c r="K394" s="293"/>
      <c r="M394" s="521"/>
      <c r="N394" s="291"/>
      <c r="O394" s="901" t="s">
        <v>269</v>
      </c>
      <c r="P394" s="902"/>
      <c r="Q394" s="902"/>
      <c r="R394" s="902"/>
      <c r="S394" s="902"/>
      <c r="T394" s="902"/>
      <c r="U394" s="902"/>
      <c r="V394" s="903"/>
      <c r="W394" s="293"/>
    </row>
    <row r="395" spans="1:23" x14ac:dyDescent="0.25">
      <c r="A395" s="138" t="str">
        <f>IF(COUNT('Séries-DNF'!$A$11:$A$50)&gt;'Etiquette DNF'!N352,"X","")</f>
        <v>X</v>
      </c>
      <c r="B395" s="291"/>
      <c r="C395" s="904"/>
      <c r="D395" s="905"/>
      <c r="E395" s="905"/>
      <c r="F395" s="905"/>
      <c r="G395" s="905"/>
      <c r="H395" s="905"/>
      <c r="I395" s="905"/>
      <c r="J395" s="906"/>
      <c r="K395" s="293"/>
      <c r="M395" s="521"/>
      <c r="N395" s="291"/>
      <c r="O395" s="904"/>
      <c r="P395" s="905"/>
      <c r="Q395" s="905"/>
      <c r="R395" s="905"/>
      <c r="S395" s="905"/>
      <c r="T395" s="905"/>
      <c r="U395" s="905"/>
      <c r="V395" s="906"/>
      <c r="W395" s="293"/>
    </row>
    <row r="396" spans="1:23" x14ac:dyDescent="0.25">
      <c r="A396" s="138" t="str">
        <f>IF(COUNT('Séries-DNF'!$A$11:$A$50)&gt;'Etiquette DNF'!N352,"X","")</f>
        <v>X</v>
      </c>
      <c r="B396" s="291"/>
      <c r="C396" s="907"/>
      <c r="D396" s="908"/>
      <c r="E396" s="908"/>
      <c r="F396" s="908"/>
      <c r="G396" s="908"/>
      <c r="H396" s="908"/>
      <c r="I396" s="908"/>
      <c r="J396" s="909"/>
      <c r="K396" s="293"/>
      <c r="M396" s="521"/>
      <c r="N396" s="291"/>
      <c r="O396" s="907"/>
      <c r="P396" s="908"/>
      <c r="Q396" s="908"/>
      <c r="R396" s="908"/>
      <c r="S396" s="908"/>
      <c r="T396" s="908"/>
      <c r="U396" s="908"/>
      <c r="V396" s="909"/>
      <c r="W396" s="293"/>
    </row>
    <row r="397" spans="1:23" x14ac:dyDescent="0.25">
      <c r="A397" s="138" t="str">
        <f>IF(COUNT('Séries-DNF'!$A$11:$A$50)&gt;'Etiquette DNF'!N352,"X","")</f>
        <v>X</v>
      </c>
      <c r="B397" s="291"/>
      <c r="C397" s="907"/>
      <c r="D397" s="908"/>
      <c r="E397" s="908"/>
      <c r="F397" s="908"/>
      <c r="G397" s="908"/>
      <c r="H397" s="908"/>
      <c r="I397" s="908"/>
      <c r="J397" s="909"/>
      <c r="K397" s="293"/>
      <c r="M397" s="521"/>
      <c r="N397" s="291"/>
      <c r="O397" s="907"/>
      <c r="P397" s="908"/>
      <c r="Q397" s="908"/>
      <c r="R397" s="908"/>
      <c r="S397" s="908"/>
      <c r="T397" s="908"/>
      <c r="U397" s="908"/>
      <c r="V397" s="909"/>
      <c r="W397" s="293"/>
    </row>
    <row r="398" spans="1:23" ht="15.75" thickBot="1" x14ac:dyDescent="0.3">
      <c r="A398" s="138" t="str">
        <f>IF(COUNT('Séries-DNF'!$A$11:$A$50)&gt;'Etiquette DNF'!N352,"X","")</f>
        <v>X</v>
      </c>
      <c r="B398" s="291"/>
      <c r="C398" s="910"/>
      <c r="D398" s="911"/>
      <c r="E398" s="911"/>
      <c r="F398" s="911"/>
      <c r="G398" s="911"/>
      <c r="H398" s="911"/>
      <c r="I398" s="911"/>
      <c r="J398" s="912"/>
      <c r="K398" s="293"/>
      <c r="M398" s="521"/>
      <c r="N398" s="291"/>
      <c r="O398" s="910"/>
      <c r="P398" s="911"/>
      <c r="Q398" s="911"/>
      <c r="R398" s="911"/>
      <c r="S398" s="911"/>
      <c r="T398" s="911"/>
      <c r="U398" s="911"/>
      <c r="V398" s="912"/>
      <c r="W398" s="293"/>
    </row>
    <row r="399" spans="1:23" ht="15.75" thickBot="1" x14ac:dyDescent="0.3">
      <c r="A399" s="138" t="str">
        <f>IF(COUNT('Séries-DNF'!$A$11:$A$50)&gt;'Etiquette DNF'!N352,"X","")</f>
        <v>X</v>
      </c>
      <c r="B399" s="294"/>
      <c r="C399" s="295"/>
      <c r="D399" s="295"/>
      <c r="E399" s="295"/>
      <c r="F399" s="295"/>
      <c r="G399" s="295"/>
      <c r="H399" s="295"/>
      <c r="I399" s="295"/>
      <c r="J399" s="295"/>
      <c r="K399" s="296"/>
      <c r="M399" s="521"/>
      <c r="N399" s="294"/>
      <c r="O399" s="295"/>
      <c r="P399" s="295"/>
      <c r="Q399" s="295"/>
      <c r="R399" s="295"/>
      <c r="S399" s="295"/>
      <c r="T399" s="295"/>
      <c r="U399" s="295"/>
      <c r="V399" s="295"/>
      <c r="W399" s="296"/>
    </row>
    <row r="400" spans="1:23" ht="15" customHeight="1" x14ac:dyDescent="0.25">
      <c r="A400" s="138" t="str">
        <f>IF(COUNT('Séries-DNF'!$A$11:$A$50)&gt;'Etiquette DNF'!N352,"X","")</f>
        <v>X</v>
      </c>
      <c r="B400" s="522"/>
      <c r="C400" s="522"/>
      <c r="D400" s="522"/>
      <c r="E400" s="522"/>
      <c r="F400" s="522"/>
      <c r="G400" s="522"/>
      <c r="H400" s="522"/>
      <c r="I400" s="522"/>
      <c r="J400" s="522"/>
      <c r="K400" s="522"/>
      <c r="L400" s="522"/>
      <c r="M400" s="523"/>
      <c r="N400" s="522"/>
      <c r="O400" s="522"/>
      <c r="P400" s="522"/>
      <c r="Q400" s="522"/>
      <c r="R400" s="522"/>
      <c r="S400" s="522"/>
      <c r="T400" s="522"/>
      <c r="U400" s="522"/>
      <c r="V400" s="522"/>
      <c r="W400" s="522"/>
    </row>
    <row r="401" spans="1:23" ht="15" customHeight="1" thickBot="1" x14ac:dyDescent="0.3">
      <c r="A401" s="138" t="str">
        <f>IF(COUNT('Séries-DNF'!$A$11:$A$50)&gt;'Etiquette DNF'!N452,"X","")</f>
        <v/>
      </c>
      <c r="M401" s="521"/>
    </row>
    <row r="402" spans="1:23" x14ac:dyDescent="0.25">
      <c r="A402" s="138" t="str">
        <f>IF(COUNT('Séries-DNF'!$A$11:$A$50)&gt;'Etiquette DNF'!N452,"X","")</f>
        <v/>
      </c>
      <c r="B402" s="137">
        <f>N352+1</f>
        <v>16</v>
      </c>
      <c r="C402" s="289"/>
      <c r="D402" s="289"/>
      <c r="E402" s="289"/>
      <c r="F402" s="289"/>
      <c r="G402" s="289"/>
      <c r="H402" s="289"/>
      <c r="I402" s="289"/>
      <c r="J402" s="289"/>
      <c r="K402" s="290"/>
      <c r="M402" s="521"/>
      <c r="N402" s="137">
        <f>B402+1</f>
        <v>17</v>
      </c>
      <c r="O402" s="289"/>
      <c r="P402" s="289"/>
      <c r="Q402" s="289"/>
      <c r="R402" s="289"/>
      <c r="S402" s="289"/>
      <c r="T402" s="289"/>
      <c r="U402" s="289"/>
      <c r="V402" s="289"/>
      <c r="W402" s="290"/>
    </row>
    <row r="403" spans="1:23" ht="23.25" x14ac:dyDescent="0.35">
      <c r="A403" s="138" t="str">
        <f>IF(COUNT('Séries-DNF'!$A$11:$A$50)&gt;'Etiquette DNF'!N452,"X","")</f>
        <v/>
      </c>
      <c r="B403" s="291"/>
      <c r="C403" s="931" t="s">
        <v>246</v>
      </c>
      <c r="D403" s="931"/>
      <c r="E403" s="953" t="str">
        <f ca="1">OFFSET('Séries-DNF'!$A$11,B402,13)</f>
        <v>DNF</v>
      </c>
      <c r="F403" s="953"/>
      <c r="G403" s="953"/>
      <c r="H403" s="953"/>
      <c r="I403" s="953"/>
      <c r="J403" s="953"/>
      <c r="K403" s="293"/>
      <c r="M403" s="521"/>
      <c r="N403" s="291"/>
      <c r="O403" s="931" t="s">
        <v>246</v>
      </c>
      <c r="P403" s="931"/>
      <c r="Q403" s="953" t="str">
        <f ca="1">OFFSET('Séries-DNF'!$A$11,N402,13)</f>
        <v>DNF</v>
      </c>
      <c r="R403" s="953"/>
      <c r="S403" s="953"/>
      <c r="T403" s="953"/>
      <c r="U403" s="953"/>
      <c r="V403" s="953"/>
      <c r="W403" s="293"/>
    </row>
    <row r="404" spans="1:23" x14ac:dyDescent="0.25">
      <c r="A404" s="138" t="str">
        <f>IF(COUNT('Séries-DNF'!$A$11:$A$50)&gt;'Etiquette DNF'!N452,"X","")</f>
        <v/>
      </c>
      <c r="B404" s="291"/>
      <c r="C404" s="945"/>
      <c r="D404" s="945"/>
      <c r="E404" s="945"/>
      <c r="F404" s="945"/>
      <c r="G404" s="945"/>
      <c r="H404" s="945"/>
      <c r="I404" s="945"/>
      <c r="J404" s="945"/>
      <c r="K404" s="293"/>
      <c r="M404" s="521"/>
      <c r="N404" s="291"/>
      <c r="O404" s="945"/>
      <c r="P404" s="945"/>
      <c r="Q404" s="945"/>
      <c r="R404" s="945"/>
      <c r="S404" s="945"/>
      <c r="T404" s="945"/>
      <c r="U404" s="945"/>
      <c r="V404" s="945"/>
      <c r="W404" s="293"/>
    </row>
    <row r="405" spans="1:23" ht="21" x14ac:dyDescent="0.35">
      <c r="A405" s="138" t="str">
        <f>IF(COUNT('Séries-DNF'!$A$11:$A$50)&gt;'Etiquette DNF'!N452,"X","")</f>
        <v/>
      </c>
      <c r="B405" s="291"/>
      <c r="C405" s="931" t="s">
        <v>39</v>
      </c>
      <c r="D405" s="931"/>
      <c r="E405" s="932">
        <f ca="1">OFFSET('Séries-DNF'!$A$11,B402,0)</f>
        <v>9</v>
      </c>
      <c r="F405" s="932"/>
      <c r="G405" s="948" t="s">
        <v>67</v>
      </c>
      <c r="H405" s="948"/>
      <c r="I405" s="932">
        <f ca="1">OFFSET('Séries-DNF'!$A$11,B402,6)</f>
        <v>1</v>
      </c>
      <c r="J405" s="932"/>
      <c r="K405" s="293"/>
      <c r="M405" s="521"/>
      <c r="N405" s="291"/>
      <c r="O405" s="931" t="s">
        <v>39</v>
      </c>
      <c r="P405" s="931"/>
      <c r="Q405" s="932">
        <f ca="1">OFFSET('Séries-DNF'!$A$11,N402,0)</f>
        <v>9</v>
      </c>
      <c r="R405" s="932"/>
      <c r="S405" s="948" t="s">
        <v>67</v>
      </c>
      <c r="T405" s="948"/>
      <c r="U405" s="932">
        <f ca="1">OFFSET('Séries-DNF'!$A$11,N402,6)</f>
        <v>2</v>
      </c>
      <c r="V405" s="932"/>
      <c r="W405" s="293"/>
    </row>
    <row r="406" spans="1:23" ht="23.25" x14ac:dyDescent="0.35">
      <c r="A406" s="138" t="str">
        <f>IF(COUNT('Séries-DNF'!$A$11:$A$50)&gt;'Etiquette DNF'!N452,"X","")</f>
        <v/>
      </c>
      <c r="B406" s="291"/>
      <c r="C406" s="931" t="s">
        <v>1</v>
      </c>
      <c r="D406" s="931"/>
      <c r="E406" s="953" t="str">
        <f ca="1">OFFSET('Séries-DNF'!$A$11,B402,9)</f>
        <v>HURON</v>
      </c>
      <c r="F406" s="953"/>
      <c r="G406" s="948" t="s">
        <v>2</v>
      </c>
      <c r="H406" s="948"/>
      <c r="I406" s="932" t="str">
        <f ca="1">OFFSET('Séries-DNF'!$A$11,B402,10)</f>
        <v>Pascal</v>
      </c>
      <c r="J406" s="932"/>
      <c r="K406" s="293"/>
      <c r="M406" s="521"/>
      <c r="N406" s="291"/>
      <c r="O406" s="931" t="s">
        <v>1</v>
      </c>
      <c r="P406" s="931"/>
      <c r="Q406" s="953" t="str">
        <f ca="1">OFFSET('Séries-DNF'!$A$11,N402,9)</f>
        <v>RISIAN</v>
      </c>
      <c r="R406" s="953"/>
      <c r="S406" s="948" t="s">
        <v>2</v>
      </c>
      <c r="T406" s="948"/>
      <c r="U406" s="932" t="str">
        <f ca="1">OFFSET('Séries-DNF'!$A$11,N402,10)</f>
        <v>Michal</v>
      </c>
      <c r="V406" s="932"/>
      <c r="W406" s="293"/>
    </row>
    <row r="407" spans="1:23" ht="21" x14ac:dyDescent="0.35">
      <c r="A407" s="138" t="str">
        <f>IF(COUNT('Séries-DNF'!$A$11:$A$50)&gt;'Etiquette DNF'!N452,"X","")</f>
        <v/>
      </c>
      <c r="B407" s="291"/>
      <c r="C407" s="520" t="s">
        <v>258</v>
      </c>
      <c r="D407" s="520"/>
      <c r="E407" s="527" t="str">
        <f ca="1">OFFSET('Séries-DNF'!$A$11,B402,11)</f>
        <v>Homme</v>
      </c>
      <c r="F407" s="525"/>
      <c r="G407" s="866" t="s">
        <v>270</v>
      </c>
      <c r="H407" s="866"/>
      <c r="I407" s="527" t="str">
        <f ca="1">OFFSET('Séries-DNF'!$A$11,B402,8)</f>
        <v>N°1 Capitaine</v>
      </c>
      <c r="J407" s="527"/>
      <c r="K407" s="293"/>
      <c r="M407" s="521"/>
      <c r="N407" s="291"/>
      <c r="O407" s="520" t="s">
        <v>258</v>
      </c>
      <c r="P407" s="520"/>
      <c r="Q407" s="527" t="str">
        <f ca="1">OFFSET('Séries-DNF'!$A$11,N402,11)</f>
        <v>Homme</v>
      </c>
      <c r="R407" s="525"/>
      <c r="S407" s="866" t="s">
        <v>270</v>
      </c>
      <c r="T407" s="866"/>
      <c r="U407" s="527" t="str">
        <f ca="1">OFFSET('Séries-DNF'!$A$11,N402,8)</f>
        <v xml:space="preserve">N°2 </v>
      </c>
      <c r="V407" s="527"/>
      <c r="W407" s="293"/>
    </row>
    <row r="408" spans="1:23" ht="18.75" x14ac:dyDescent="0.3">
      <c r="A408" s="138" t="str">
        <f>IF(COUNT('Séries-DNF'!$A$11:$A$50)&gt;'Etiquette DNF'!N452,"X","")</f>
        <v/>
      </c>
      <c r="B408" s="291"/>
      <c r="C408" s="952" t="s">
        <v>68</v>
      </c>
      <c r="D408" s="952"/>
      <c r="E408" s="866" t="s">
        <v>69</v>
      </c>
      <c r="F408" s="866"/>
      <c r="G408" s="951">
        <f ca="1">OFFSET('Séries-DNF'!$A$11,B402,2)</f>
        <v>0.61736111111111081</v>
      </c>
      <c r="H408" s="951"/>
      <c r="I408" s="951"/>
      <c r="J408" s="951"/>
      <c r="K408" s="293"/>
      <c r="M408" s="521"/>
      <c r="N408" s="291"/>
      <c r="O408" s="952" t="s">
        <v>68</v>
      </c>
      <c r="P408" s="952"/>
      <c r="Q408" s="866" t="s">
        <v>69</v>
      </c>
      <c r="R408" s="866"/>
      <c r="S408" s="951">
        <f ca="1">OFFSET('Séries-DNF'!$A$11,N402,2)</f>
        <v>0.61736111111111081</v>
      </c>
      <c r="T408" s="951"/>
      <c r="U408" s="951"/>
      <c r="V408" s="951"/>
      <c r="W408" s="293"/>
    </row>
    <row r="409" spans="1:23" ht="18.75" x14ac:dyDescent="0.3">
      <c r="A409" s="138" t="str">
        <f>IF(COUNT('Séries-DNF'!$A$11:$A$50)&gt;'Etiquette DNF'!N452,"X","")</f>
        <v/>
      </c>
      <c r="B409" s="291"/>
      <c r="C409" s="952"/>
      <c r="D409" s="952"/>
      <c r="E409" s="866" t="s">
        <v>70</v>
      </c>
      <c r="F409" s="866"/>
      <c r="G409" s="951">
        <f ca="1">OFFSET('Séries-DNF'!$A$11,B402,3)</f>
        <v>0.63819444444444418</v>
      </c>
      <c r="H409" s="951"/>
      <c r="I409" s="951"/>
      <c r="J409" s="951"/>
      <c r="K409" s="293"/>
      <c r="M409" s="521"/>
      <c r="N409" s="291"/>
      <c r="O409" s="952"/>
      <c r="P409" s="952"/>
      <c r="Q409" s="866" t="s">
        <v>70</v>
      </c>
      <c r="R409" s="866"/>
      <c r="S409" s="951">
        <f ca="1">OFFSET('Séries-DNF'!$A$11,N402,3)</f>
        <v>0.63819444444444418</v>
      </c>
      <c r="T409" s="951"/>
      <c r="U409" s="951"/>
      <c r="V409" s="951"/>
      <c r="W409" s="293"/>
    </row>
    <row r="410" spans="1:23" ht="18.75" x14ac:dyDescent="0.3">
      <c r="A410" s="138" t="str">
        <f>IF(COUNT('Séries-DNF'!$A$11:$A$50)&gt;'Etiquette DNF'!N452,"X","")</f>
        <v/>
      </c>
      <c r="B410" s="291"/>
      <c r="C410" s="952"/>
      <c r="D410" s="952"/>
      <c r="E410" s="866" t="s">
        <v>257</v>
      </c>
      <c r="F410" s="866"/>
      <c r="G410" s="951">
        <f ca="1">OFFSET('Séries-DNF'!$A$11,B402,4)</f>
        <v>0.63888888888888862</v>
      </c>
      <c r="H410" s="951"/>
      <c r="I410" s="951"/>
      <c r="J410" s="951"/>
      <c r="K410" s="293"/>
      <c r="M410" s="521"/>
      <c r="N410" s="291"/>
      <c r="O410" s="952"/>
      <c r="P410" s="952"/>
      <c r="Q410" s="866" t="s">
        <v>257</v>
      </c>
      <c r="R410" s="866"/>
      <c r="S410" s="951">
        <f ca="1">OFFSET('Séries-DNF'!$A$11,N402,4)</f>
        <v>0.63888888888888862</v>
      </c>
      <c r="T410" s="951"/>
      <c r="U410" s="951"/>
      <c r="V410" s="951"/>
      <c r="W410" s="293"/>
    </row>
    <row r="411" spans="1:23" ht="21" x14ac:dyDescent="0.35">
      <c r="A411" s="138" t="str">
        <f>IF(COUNT('Séries-DNF'!$A$11:$A$50)&gt;'Etiquette DNF'!N452,"X","")</f>
        <v/>
      </c>
      <c r="B411" s="291"/>
      <c r="C411" s="952"/>
      <c r="D411" s="952"/>
      <c r="E411" s="866" t="s">
        <v>71</v>
      </c>
      <c r="F411" s="866"/>
      <c r="G411" s="947">
        <f ca="1">OFFSET('Séries-DNF'!$A$11,B402,5)</f>
        <v>0.6402777777777775</v>
      </c>
      <c r="H411" s="947"/>
      <c r="I411" s="947"/>
      <c r="J411" s="947"/>
      <c r="K411" s="293"/>
      <c r="M411" s="521"/>
      <c r="N411" s="291"/>
      <c r="O411" s="952"/>
      <c r="P411" s="952"/>
      <c r="Q411" s="866" t="s">
        <v>71</v>
      </c>
      <c r="R411" s="866"/>
      <c r="S411" s="947">
        <f ca="1">OFFSET('Séries-DNF'!$A$11,N402,5)</f>
        <v>0.6402777777777775</v>
      </c>
      <c r="T411" s="947"/>
      <c r="U411" s="947"/>
      <c r="V411" s="947"/>
      <c r="W411" s="293"/>
    </row>
    <row r="412" spans="1:23" ht="21" x14ac:dyDescent="0.35">
      <c r="A412" s="138" t="str">
        <f>IF(COUNT('Séries-DNF'!$A$11:$A$50)&gt;'Etiquette DNF'!N452,"X","")</f>
        <v/>
      </c>
      <c r="B412" s="291"/>
      <c r="C412" s="931" t="s">
        <v>248</v>
      </c>
      <c r="D412" s="931"/>
      <c r="E412" s="948" t="str">
        <f ca="1">IF(E403="","",IF(OR(E403="DWF",E403="DNF"),"Distance","Temps"))</f>
        <v>Distance</v>
      </c>
      <c r="F412" s="948"/>
      <c r="G412" s="525">
        <f ca="1">OFFSET('Séries-DNF'!$A$11,B402,18)</f>
        <v>150</v>
      </c>
      <c r="H412" s="524" t="str">
        <f ca="1">OFFSET('Séries-DNF'!$A$11,B402,19)</f>
        <v>m</v>
      </c>
      <c r="I412" s="526" t="str">
        <f ca="1">OFFSET('Séries-DNF'!$A$11,B402,20)</f>
        <v/>
      </c>
      <c r="J412" s="524" t="str">
        <f ca="1">OFFSET('Séries-DNF'!$A$11,B402,21)</f>
        <v/>
      </c>
      <c r="K412" s="293"/>
      <c r="M412" s="521"/>
      <c r="N412" s="291"/>
      <c r="O412" s="931" t="s">
        <v>248</v>
      </c>
      <c r="P412" s="931"/>
      <c r="Q412" s="948" t="str">
        <f ca="1">IF(Q403="","",IF(OR(Q403="DWF",Q403="DNF"),"Distance","Temps"))</f>
        <v>Distance</v>
      </c>
      <c r="R412" s="948"/>
      <c r="S412" s="525">
        <f ca="1">OFFSET('Séries-DNF'!$A$11,N402,18)</f>
        <v>160</v>
      </c>
      <c r="T412" s="524" t="str">
        <f ca="1">OFFSET('Séries-DNF'!$A$11,N402,19)</f>
        <v>m</v>
      </c>
      <c r="U412" s="526" t="str">
        <f ca="1">OFFSET('Séries-DNF'!$A$11,N402,20)</f>
        <v/>
      </c>
      <c r="V412" s="524" t="str">
        <f ca="1">OFFSET('Séries-DNF'!$A$11,N402,21)</f>
        <v/>
      </c>
      <c r="W412" s="293"/>
    </row>
    <row r="413" spans="1:23" ht="18.75" x14ac:dyDescent="0.3">
      <c r="A413" s="138" t="str">
        <f>IF(COUNT('Séries-DNF'!$A$11:$A$50)&gt;'Etiquette DNF'!N452,"X","")</f>
        <v/>
      </c>
      <c r="B413" s="291"/>
      <c r="C413" s="931"/>
      <c r="D413" s="931"/>
      <c r="E413" s="933" t="s">
        <v>273</v>
      </c>
      <c r="F413" s="514" t="s">
        <v>271</v>
      </c>
      <c r="G413" s="528" t="str">
        <f ca="1">OFFSET('Séries-DNF'!$A$11,B402,14)</f>
        <v>125</v>
      </c>
      <c r="H413" s="529" t="str">
        <f ca="1">OFFSET('Séries-DNF'!$A$11,B402,15)</f>
        <v>m</v>
      </c>
      <c r="I413" s="528" t="str">
        <f ca="1">OFFSET('Séries-DNF'!$A$11,B402,16)</f>
        <v/>
      </c>
      <c r="J413" s="529" t="str">
        <f ca="1">OFFSET('Séries-DNF'!$A$11,B402,17)</f>
        <v/>
      </c>
      <c r="K413" s="293"/>
      <c r="M413" s="521"/>
      <c r="N413" s="291"/>
      <c r="O413" s="931"/>
      <c r="P413" s="931"/>
      <c r="Q413" s="933" t="s">
        <v>273</v>
      </c>
      <c r="R413" s="514" t="s">
        <v>271</v>
      </c>
      <c r="S413" s="528">
        <f ca="1">OFFSET('Séries-DNF'!$A$11,N402,14)</f>
        <v>135</v>
      </c>
      <c r="T413" s="529" t="str">
        <f ca="1">OFFSET('Séries-DNF'!$A$11,N402,15)</f>
        <v>m</v>
      </c>
      <c r="U413" s="528" t="str">
        <f ca="1">OFFSET('Séries-DNF'!$A$11,N402,16)</f>
        <v/>
      </c>
      <c r="V413" s="529" t="str">
        <f ca="1">OFFSET('Séries-DNF'!$A$11,N402,17)</f>
        <v/>
      </c>
      <c r="W413" s="293"/>
    </row>
    <row r="414" spans="1:23" ht="18.75" x14ac:dyDescent="0.3">
      <c r="A414" s="138" t="str">
        <f>IF(COUNT('Séries-DNF'!$A$11:$A$50)&gt;'Etiquette DNF'!N452,"X","")</f>
        <v/>
      </c>
      <c r="B414" s="291"/>
      <c r="C414" s="931"/>
      <c r="D414" s="931"/>
      <c r="E414" s="933"/>
      <c r="F414" s="514" t="s">
        <v>272</v>
      </c>
      <c r="G414" s="528" t="str">
        <f ca="1">OFFSET('Séries-DNF'!$A$11,B402,22)</f>
        <v>175</v>
      </c>
      <c r="H414" s="529" t="str">
        <f ca="1">OFFSET('Séries-DNF'!$A$11,B402,23)</f>
        <v>m</v>
      </c>
      <c r="I414" s="528" t="str">
        <f ca="1">OFFSET('Séries-DNF'!$A$11,B402,24)</f>
        <v/>
      </c>
      <c r="J414" s="529" t="str">
        <f ca="1">OFFSET('Séries-DNF'!$A$11,B402,25)</f>
        <v/>
      </c>
      <c r="K414" s="293"/>
      <c r="M414" s="521"/>
      <c r="N414" s="291"/>
      <c r="O414" s="931"/>
      <c r="P414" s="931"/>
      <c r="Q414" s="933"/>
      <c r="R414" s="514" t="s">
        <v>272</v>
      </c>
      <c r="S414" s="528">
        <f ca="1">OFFSET('Séries-DNF'!$A$11,N402,22)</f>
        <v>185</v>
      </c>
      <c r="T414" s="529" t="str">
        <f ca="1">OFFSET('Séries-DNF'!$A$11,N402,23)</f>
        <v>m</v>
      </c>
      <c r="U414" s="528" t="str">
        <f ca="1">OFFSET('Séries-DNF'!$A$11,N402,24)</f>
        <v/>
      </c>
      <c r="V414" s="529" t="str">
        <f ca="1">OFFSET('Séries-DNF'!$A$11,N402,25)</f>
        <v/>
      </c>
      <c r="W414" s="293"/>
    </row>
    <row r="415" spans="1:23" x14ac:dyDescent="0.25">
      <c r="A415" s="138" t="str">
        <f>IF(COUNT('Séries-DNF'!$A$11:$A$50)&gt;'Etiquette DNF'!N452,"X","")</f>
        <v/>
      </c>
      <c r="B415" s="291"/>
      <c r="C415" s="945"/>
      <c r="D415" s="945"/>
      <c r="E415" s="945"/>
      <c r="F415" s="945"/>
      <c r="G415" s="945"/>
      <c r="H415" s="945"/>
      <c r="I415" s="945"/>
      <c r="J415" s="945"/>
      <c r="K415" s="293"/>
      <c r="M415" s="521"/>
      <c r="N415" s="291"/>
      <c r="O415" s="945"/>
      <c r="P415" s="945"/>
      <c r="Q415" s="945"/>
      <c r="R415" s="945"/>
      <c r="S415" s="945"/>
      <c r="T415" s="945"/>
      <c r="U415" s="945"/>
      <c r="V415" s="945"/>
      <c r="W415" s="293"/>
    </row>
    <row r="416" spans="1:23" ht="18.75" x14ac:dyDescent="0.3">
      <c r="A416" s="138" t="str">
        <f>IF(COUNT('Séries-DNF'!$A$11:$A$50)&gt;'Etiquette DNF'!N452,"X","")</f>
        <v/>
      </c>
      <c r="B416" s="291"/>
      <c r="C416" s="946" t="s">
        <v>259</v>
      </c>
      <c r="D416" s="946"/>
      <c r="E416" s="946"/>
      <c r="F416" s="946"/>
      <c r="G416" s="946"/>
      <c r="H416" s="946"/>
      <c r="I416" s="946"/>
      <c r="J416" s="946"/>
      <c r="K416" s="293"/>
      <c r="M416" s="521"/>
      <c r="N416" s="291"/>
      <c r="O416" s="946" t="s">
        <v>259</v>
      </c>
      <c r="P416" s="946"/>
      <c r="Q416" s="946"/>
      <c r="R416" s="946"/>
      <c r="S416" s="946"/>
      <c r="T416" s="946"/>
      <c r="U416" s="946"/>
      <c r="V416" s="946"/>
      <c r="W416" s="293"/>
    </row>
    <row r="417" spans="1:23" ht="15.75" thickBot="1" x14ac:dyDescent="0.3">
      <c r="A417" s="138" t="str">
        <f>IF(COUNT('Séries-DNF'!$A$11:$A$50)&gt;'Etiquette DNF'!N452,"X","")</f>
        <v/>
      </c>
      <c r="B417" s="291"/>
      <c r="C417" s="945"/>
      <c r="D417" s="945"/>
      <c r="E417" s="945"/>
      <c r="F417" s="945"/>
      <c r="G417" s="945"/>
      <c r="H417" s="945"/>
      <c r="I417" s="945"/>
      <c r="J417" s="945"/>
      <c r="K417" s="293"/>
      <c r="M417" s="521"/>
      <c r="N417" s="291"/>
      <c r="O417" s="945"/>
      <c r="P417" s="945"/>
      <c r="Q417" s="945"/>
      <c r="R417" s="945"/>
      <c r="S417" s="945"/>
      <c r="T417" s="945"/>
      <c r="U417" s="945"/>
      <c r="V417" s="945"/>
      <c r="W417" s="293"/>
    </row>
    <row r="418" spans="1:23" ht="15.75" thickBot="1" x14ac:dyDescent="0.3">
      <c r="A418" s="138" t="str">
        <f>IF(COUNT('Séries-DNF'!$A$11:$A$50)&gt;'Etiquette DNF'!N452,"X","")</f>
        <v/>
      </c>
      <c r="B418" s="291"/>
      <c r="C418" s="933" t="s">
        <v>262</v>
      </c>
      <c r="D418" s="934"/>
      <c r="E418" s="530"/>
      <c r="F418" s="531"/>
      <c r="G418" s="531"/>
      <c r="H418" s="531"/>
      <c r="I418" s="531"/>
      <c r="J418" s="532"/>
      <c r="K418" s="293"/>
      <c r="M418" s="521"/>
      <c r="N418" s="291"/>
      <c r="O418" s="933" t="s">
        <v>262</v>
      </c>
      <c r="P418" s="934"/>
      <c r="Q418" s="530"/>
      <c r="R418" s="531"/>
      <c r="S418" s="531"/>
      <c r="T418" s="531"/>
      <c r="U418" s="531"/>
      <c r="V418" s="532"/>
      <c r="W418" s="293"/>
    </row>
    <row r="419" spans="1:23" ht="15.75" thickBot="1" x14ac:dyDescent="0.3">
      <c r="A419" s="138" t="str">
        <f>IF(COUNT('Séries-DNF'!$A$11:$A$50)&gt;'Etiquette DNF'!N452,"X","")</f>
        <v/>
      </c>
      <c r="B419" s="291"/>
      <c r="C419" s="516"/>
      <c r="D419" s="516"/>
      <c r="E419" s="289"/>
      <c r="F419" s="289"/>
      <c r="G419" s="289"/>
      <c r="H419" s="289"/>
      <c r="I419" s="289"/>
      <c r="J419" s="289"/>
      <c r="K419" s="293"/>
      <c r="M419" s="521"/>
      <c r="N419" s="291"/>
      <c r="O419" s="516"/>
      <c r="P419" s="516"/>
      <c r="Q419" s="289"/>
      <c r="R419" s="289"/>
      <c r="S419" s="289"/>
      <c r="T419" s="289"/>
      <c r="U419" s="289"/>
      <c r="V419" s="289"/>
      <c r="W419" s="293"/>
    </row>
    <row r="420" spans="1:23" x14ac:dyDescent="0.25">
      <c r="A420" s="138" t="str">
        <f>IF(COUNT('Séries-DNF'!$A$11:$A$50)&gt;'Etiquette DNF'!N452,"X","")</f>
        <v/>
      </c>
      <c r="B420" s="291"/>
      <c r="C420" s="976" t="s">
        <v>260</v>
      </c>
      <c r="D420" s="977"/>
      <c r="E420" s="959"/>
      <c r="F420" s="959"/>
      <c r="G420" s="959"/>
      <c r="H420" s="959"/>
      <c r="I420" s="959"/>
      <c r="J420" s="960"/>
      <c r="K420" s="293"/>
      <c r="M420" s="521"/>
      <c r="N420" s="291"/>
      <c r="O420" s="976" t="s">
        <v>260</v>
      </c>
      <c r="P420" s="977"/>
      <c r="Q420" s="959"/>
      <c r="R420" s="959"/>
      <c r="S420" s="959"/>
      <c r="T420" s="959"/>
      <c r="U420" s="959"/>
      <c r="V420" s="960"/>
      <c r="W420" s="293"/>
    </row>
    <row r="421" spans="1:23" x14ac:dyDescent="0.25">
      <c r="A421" s="138" t="str">
        <f>IF(COUNT('Séries-DNF'!$A$11:$A$50)&gt;'Etiquette DNF'!N452,"X","")</f>
        <v/>
      </c>
      <c r="B421" s="291"/>
      <c r="C421" s="971"/>
      <c r="D421" s="972"/>
      <c r="E421" s="949"/>
      <c r="F421" s="949"/>
      <c r="G421" s="949"/>
      <c r="H421" s="949"/>
      <c r="I421" s="949"/>
      <c r="J421" s="950"/>
      <c r="K421" s="293"/>
      <c r="M421" s="521"/>
      <c r="N421" s="291"/>
      <c r="O421" s="971"/>
      <c r="P421" s="972"/>
      <c r="Q421" s="949"/>
      <c r="R421" s="949"/>
      <c r="S421" s="949"/>
      <c r="T421" s="949"/>
      <c r="U421" s="949"/>
      <c r="V421" s="950"/>
      <c r="W421" s="293"/>
    </row>
    <row r="422" spans="1:23" x14ac:dyDescent="0.25">
      <c r="A422" s="138" t="str">
        <f>IF(COUNT('Séries-DNF'!$A$11:$A$50)&gt;'Etiquette DNF'!N452,"X","")</f>
        <v/>
      </c>
      <c r="B422" s="291"/>
      <c r="C422" s="971" t="s">
        <v>261</v>
      </c>
      <c r="D422" s="972"/>
      <c r="E422" s="949"/>
      <c r="F422" s="949"/>
      <c r="G422" s="949"/>
      <c r="H422" s="949"/>
      <c r="I422" s="949"/>
      <c r="J422" s="950"/>
      <c r="K422" s="293"/>
      <c r="M422" s="521"/>
      <c r="N422" s="291"/>
      <c r="O422" s="971" t="s">
        <v>261</v>
      </c>
      <c r="P422" s="972"/>
      <c r="Q422" s="949"/>
      <c r="R422" s="949"/>
      <c r="S422" s="949"/>
      <c r="T422" s="949"/>
      <c r="U422" s="949"/>
      <c r="V422" s="950"/>
      <c r="W422" s="293"/>
    </row>
    <row r="423" spans="1:23" ht="15.75" thickBot="1" x14ac:dyDescent="0.3">
      <c r="A423" s="138" t="str">
        <f>IF(COUNT('Séries-DNF'!$A$11:$A$50)&gt;'Etiquette DNF'!N452,"X","")</f>
        <v/>
      </c>
      <c r="B423" s="291"/>
      <c r="C423" s="973"/>
      <c r="D423" s="974"/>
      <c r="E423" s="954"/>
      <c r="F423" s="954"/>
      <c r="G423" s="954"/>
      <c r="H423" s="954"/>
      <c r="I423" s="954"/>
      <c r="J423" s="955"/>
      <c r="K423" s="293"/>
      <c r="M423" s="521"/>
      <c r="N423" s="291"/>
      <c r="O423" s="973"/>
      <c r="P423" s="974"/>
      <c r="Q423" s="954"/>
      <c r="R423" s="954"/>
      <c r="S423" s="954"/>
      <c r="T423" s="954"/>
      <c r="U423" s="954"/>
      <c r="V423" s="955"/>
      <c r="W423" s="293"/>
    </row>
    <row r="424" spans="1:23" ht="15.75" thickBot="1" x14ac:dyDescent="0.3">
      <c r="A424" s="138" t="str">
        <f>IF(COUNT('Séries-DNF'!$A$11:$A$50)&gt;'Etiquette DNF'!N452,"X","")</f>
        <v/>
      </c>
      <c r="B424" s="291"/>
      <c r="C424" s="292"/>
      <c r="D424" s="292"/>
      <c r="E424" s="292"/>
      <c r="F424" s="292"/>
      <c r="G424" s="292"/>
      <c r="H424" s="292"/>
      <c r="I424" s="292"/>
      <c r="J424" s="292"/>
      <c r="K424" s="293"/>
      <c r="M424" s="521"/>
      <c r="N424" s="291"/>
      <c r="O424" s="292"/>
      <c r="P424" s="292"/>
      <c r="Q424" s="292"/>
      <c r="R424" s="292"/>
      <c r="S424" s="292"/>
      <c r="T424" s="292"/>
      <c r="U424" s="292"/>
      <c r="V424" s="292"/>
      <c r="W424" s="293"/>
    </row>
    <row r="425" spans="1:23" x14ac:dyDescent="0.25">
      <c r="A425" s="138" t="str">
        <f>IF(COUNT('Séries-DNF'!$A$11:$A$50)&gt;'Etiquette DNF'!N452,"X","")</f>
        <v/>
      </c>
      <c r="B425" s="291"/>
      <c r="C425" s="956" t="s">
        <v>132</v>
      </c>
      <c r="D425" s="880" t="s">
        <v>133</v>
      </c>
      <c r="E425" s="871"/>
      <c r="F425" s="871"/>
      <c r="G425" s="871"/>
      <c r="H425" s="871"/>
      <c r="I425" s="959"/>
      <c r="J425" s="960"/>
      <c r="K425" s="293"/>
      <c r="M425" s="521"/>
      <c r="N425" s="291"/>
      <c r="O425" s="956" t="s">
        <v>132</v>
      </c>
      <c r="P425" s="880" t="s">
        <v>133</v>
      </c>
      <c r="Q425" s="871"/>
      <c r="R425" s="871"/>
      <c r="S425" s="871"/>
      <c r="T425" s="871"/>
      <c r="U425" s="959"/>
      <c r="V425" s="960"/>
      <c r="W425" s="293"/>
    </row>
    <row r="426" spans="1:23" x14ac:dyDescent="0.25">
      <c r="A426" s="138" t="str">
        <f>IF(COUNT('Séries-DNF'!$A$11:$A$50)&gt;'Etiquette DNF'!N452,"X","")</f>
        <v/>
      </c>
      <c r="B426" s="291"/>
      <c r="C426" s="957"/>
      <c r="D426" s="859" t="s">
        <v>134</v>
      </c>
      <c r="E426" s="864"/>
      <c r="F426" s="864"/>
      <c r="G426" s="864"/>
      <c r="H426" s="864"/>
      <c r="I426" s="949"/>
      <c r="J426" s="950"/>
      <c r="K426" s="293"/>
      <c r="M426" s="521"/>
      <c r="N426" s="291"/>
      <c r="O426" s="957"/>
      <c r="P426" s="859" t="s">
        <v>134</v>
      </c>
      <c r="Q426" s="864"/>
      <c r="R426" s="864"/>
      <c r="S426" s="864"/>
      <c r="T426" s="864"/>
      <c r="U426" s="949"/>
      <c r="V426" s="950"/>
      <c r="W426" s="293"/>
    </row>
    <row r="427" spans="1:23" x14ac:dyDescent="0.25">
      <c r="A427" s="138" t="str">
        <f>IF(COUNT('Séries-DNF'!$A$11:$A$50)&gt;'Etiquette DNF'!N452,"X","")</f>
        <v/>
      </c>
      <c r="B427" s="291"/>
      <c r="C427" s="957"/>
      <c r="D427" s="859" t="s">
        <v>135</v>
      </c>
      <c r="E427" s="864"/>
      <c r="F427" s="864"/>
      <c r="G427" s="864"/>
      <c r="H427" s="864"/>
      <c r="I427" s="949"/>
      <c r="J427" s="950"/>
      <c r="K427" s="293"/>
      <c r="M427" s="521"/>
      <c r="N427" s="291"/>
      <c r="O427" s="957"/>
      <c r="P427" s="859" t="s">
        <v>135</v>
      </c>
      <c r="Q427" s="864"/>
      <c r="R427" s="864"/>
      <c r="S427" s="864"/>
      <c r="T427" s="864"/>
      <c r="U427" s="949"/>
      <c r="V427" s="950"/>
      <c r="W427" s="293"/>
    </row>
    <row r="428" spans="1:23" x14ac:dyDescent="0.25">
      <c r="A428" s="138" t="str">
        <f>IF(COUNT('Séries-DNF'!$A$11:$A$50)&gt;'Etiquette DNF'!N452,"X","")</f>
        <v/>
      </c>
      <c r="B428" s="291"/>
      <c r="C428" s="957"/>
      <c r="D428" s="859" t="s">
        <v>136</v>
      </c>
      <c r="E428" s="864"/>
      <c r="F428" s="864"/>
      <c r="G428" s="864"/>
      <c r="H428" s="864"/>
      <c r="I428" s="949"/>
      <c r="J428" s="950"/>
      <c r="K428" s="293"/>
      <c r="M428" s="521"/>
      <c r="N428" s="291"/>
      <c r="O428" s="957"/>
      <c r="P428" s="859" t="s">
        <v>136</v>
      </c>
      <c r="Q428" s="864"/>
      <c r="R428" s="864"/>
      <c r="S428" s="864"/>
      <c r="T428" s="864"/>
      <c r="U428" s="949"/>
      <c r="V428" s="950"/>
      <c r="W428" s="293"/>
    </row>
    <row r="429" spans="1:23" x14ac:dyDescent="0.25">
      <c r="A429" s="138" t="str">
        <f>IF(COUNT('Séries-DNF'!$A$11:$A$50)&gt;'Etiquette DNF'!N452,"X","")</f>
        <v/>
      </c>
      <c r="B429" s="291"/>
      <c r="C429" s="957"/>
      <c r="D429" s="859" t="s">
        <v>137</v>
      </c>
      <c r="E429" s="864"/>
      <c r="F429" s="864"/>
      <c r="G429" s="864"/>
      <c r="H429" s="864"/>
      <c r="I429" s="949"/>
      <c r="J429" s="950"/>
      <c r="K429" s="293"/>
      <c r="M429" s="521"/>
      <c r="N429" s="291"/>
      <c r="O429" s="957"/>
      <c r="P429" s="859" t="s">
        <v>137</v>
      </c>
      <c r="Q429" s="864"/>
      <c r="R429" s="864"/>
      <c r="S429" s="864"/>
      <c r="T429" s="864"/>
      <c r="U429" s="949"/>
      <c r="V429" s="950"/>
      <c r="W429" s="293"/>
    </row>
    <row r="430" spans="1:23" ht="15.75" thickBot="1" x14ac:dyDescent="0.3">
      <c r="A430" s="138" t="str">
        <f>IF(COUNT('Séries-DNF'!$A$11:$A$50)&gt;'Etiquette DNF'!N452,"X","")</f>
        <v/>
      </c>
      <c r="B430" s="291"/>
      <c r="C430" s="958"/>
      <c r="D430" s="862" t="s">
        <v>138</v>
      </c>
      <c r="E430" s="975"/>
      <c r="F430" s="975"/>
      <c r="G430" s="975"/>
      <c r="H430" s="975"/>
      <c r="I430" s="954"/>
      <c r="J430" s="955"/>
      <c r="K430" s="293"/>
      <c r="M430" s="521"/>
      <c r="N430" s="291"/>
      <c r="O430" s="958"/>
      <c r="P430" s="862" t="s">
        <v>138</v>
      </c>
      <c r="Q430" s="975"/>
      <c r="R430" s="975"/>
      <c r="S430" s="975"/>
      <c r="T430" s="975"/>
      <c r="U430" s="954"/>
      <c r="V430" s="955"/>
      <c r="W430" s="293"/>
    </row>
    <row r="431" spans="1:23" x14ac:dyDescent="0.25">
      <c r="A431" s="138" t="str">
        <f>IF(COUNT('Séries-DNF'!$A$11:$A$50)&gt;'Etiquette DNF'!N452,"X","")</f>
        <v/>
      </c>
      <c r="B431" s="291"/>
      <c r="C431" s="961" t="s">
        <v>145</v>
      </c>
      <c r="D431" s="963" t="s">
        <v>146</v>
      </c>
      <c r="E431" s="964"/>
      <c r="F431" s="964"/>
      <c r="G431" s="964"/>
      <c r="H431" s="964"/>
      <c r="I431" s="965"/>
      <c r="J431" s="966"/>
      <c r="K431" s="293"/>
      <c r="M431" s="521"/>
      <c r="N431" s="291"/>
      <c r="O431" s="961" t="s">
        <v>145</v>
      </c>
      <c r="P431" s="963" t="s">
        <v>146</v>
      </c>
      <c r="Q431" s="964"/>
      <c r="R431" s="964"/>
      <c r="S431" s="964"/>
      <c r="T431" s="964"/>
      <c r="U431" s="965"/>
      <c r="V431" s="966"/>
      <c r="W431" s="293"/>
    </row>
    <row r="432" spans="1:23" x14ac:dyDescent="0.25">
      <c r="A432" s="138" t="str">
        <f>IF(COUNT('Séries-DNF'!$A$11:$A$50)&gt;'Etiquette DNF'!N452,"X","")</f>
        <v/>
      </c>
      <c r="B432" s="291"/>
      <c r="C432" s="957"/>
      <c r="D432" s="859" t="s">
        <v>147</v>
      </c>
      <c r="E432" s="864"/>
      <c r="F432" s="864"/>
      <c r="G432" s="864"/>
      <c r="H432" s="864"/>
      <c r="I432" s="949"/>
      <c r="J432" s="950"/>
      <c r="K432" s="293"/>
      <c r="M432" s="521"/>
      <c r="N432" s="291"/>
      <c r="O432" s="957"/>
      <c r="P432" s="859" t="s">
        <v>147</v>
      </c>
      <c r="Q432" s="864"/>
      <c r="R432" s="864"/>
      <c r="S432" s="864"/>
      <c r="T432" s="864"/>
      <c r="U432" s="949"/>
      <c r="V432" s="950"/>
      <c r="W432" s="293"/>
    </row>
    <row r="433" spans="1:23" x14ac:dyDescent="0.25">
      <c r="A433" s="138" t="str">
        <f>IF(COUNT('Séries-DNF'!$A$11:$A$50)&gt;'Etiquette DNF'!N452,"X","")</f>
        <v/>
      </c>
      <c r="B433" s="291"/>
      <c r="C433" s="957"/>
      <c r="D433" s="859" t="s">
        <v>148</v>
      </c>
      <c r="E433" s="864"/>
      <c r="F433" s="864"/>
      <c r="G433" s="864"/>
      <c r="H433" s="864"/>
      <c r="I433" s="949"/>
      <c r="J433" s="950"/>
      <c r="K433" s="293"/>
      <c r="M433" s="521"/>
      <c r="N433" s="291"/>
      <c r="O433" s="957"/>
      <c r="P433" s="859" t="s">
        <v>148</v>
      </c>
      <c r="Q433" s="864"/>
      <c r="R433" s="864"/>
      <c r="S433" s="864"/>
      <c r="T433" s="864"/>
      <c r="U433" s="949"/>
      <c r="V433" s="950"/>
      <c r="W433" s="293"/>
    </row>
    <row r="434" spans="1:23" x14ac:dyDescent="0.25">
      <c r="A434" s="138" t="str">
        <f>IF(COUNT('Séries-DNF'!$A$11:$A$50)&gt;'Etiquette DNF'!N452,"X","")</f>
        <v/>
      </c>
      <c r="B434" s="291"/>
      <c r="C434" s="957"/>
      <c r="D434" s="859" t="s">
        <v>149</v>
      </c>
      <c r="E434" s="864"/>
      <c r="F434" s="864"/>
      <c r="G434" s="864"/>
      <c r="H434" s="864"/>
      <c r="I434" s="949"/>
      <c r="J434" s="950"/>
      <c r="K434" s="293"/>
      <c r="M434" s="521"/>
      <c r="N434" s="291"/>
      <c r="O434" s="957"/>
      <c r="P434" s="859" t="s">
        <v>149</v>
      </c>
      <c r="Q434" s="864"/>
      <c r="R434" s="864"/>
      <c r="S434" s="864"/>
      <c r="T434" s="864"/>
      <c r="U434" s="949"/>
      <c r="V434" s="950"/>
      <c r="W434" s="293"/>
    </row>
    <row r="435" spans="1:23" x14ac:dyDescent="0.25">
      <c r="A435" s="138" t="str">
        <f>IF(COUNT('Séries-DNF'!$A$11:$A$50)&gt;'Etiquette DNF'!N452,"X","")</f>
        <v/>
      </c>
      <c r="B435" s="291"/>
      <c r="C435" s="957"/>
      <c r="D435" s="859" t="s">
        <v>150</v>
      </c>
      <c r="E435" s="864"/>
      <c r="F435" s="864"/>
      <c r="G435" s="864"/>
      <c r="H435" s="864"/>
      <c r="I435" s="949"/>
      <c r="J435" s="950"/>
      <c r="K435" s="293"/>
      <c r="M435" s="521"/>
      <c r="N435" s="291"/>
      <c r="O435" s="957"/>
      <c r="P435" s="859" t="s">
        <v>150</v>
      </c>
      <c r="Q435" s="864"/>
      <c r="R435" s="864"/>
      <c r="S435" s="864"/>
      <c r="T435" s="864"/>
      <c r="U435" s="949"/>
      <c r="V435" s="950"/>
      <c r="W435" s="293"/>
    </row>
    <row r="436" spans="1:23" x14ac:dyDescent="0.25">
      <c r="A436" s="138" t="str">
        <f>IF(COUNT('Séries-DNF'!$A$11:$A$50)&gt;'Etiquette DNF'!N452,"X","")</f>
        <v/>
      </c>
      <c r="B436" s="291"/>
      <c r="C436" s="957"/>
      <c r="D436" s="859" t="s">
        <v>151</v>
      </c>
      <c r="E436" s="864"/>
      <c r="F436" s="864"/>
      <c r="G436" s="864"/>
      <c r="H436" s="864"/>
      <c r="I436" s="949"/>
      <c r="J436" s="950"/>
      <c r="K436" s="293"/>
      <c r="M436" s="521"/>
      <c r="N436" s="291"/>
      <c r="O436" s="957"/>
      <c r="P436" s="859" t="s">
        <v>151</v>
      </c>
      <c r="Q436" s="864"/>
      <c r="R436" s="864"/>
      <c r="S436" s="864"/>
      <c r="T436" s="864"/>
      <c r="U436" s="949"/>
      <c r="V436" s="950"/>
      <c r="W436" s="293"/>
    </row>
    <row r="437" spans="1:23" ht="15.75" thickBot="1" x14ac:dyDescent="0.3">
      <c r="A437" s="138" t="str">
        <f>IF(COUNT('Séries-DNF'!$A$11:$A$50)&gt;'Etiquette DNF'!N452,"X","")</f>
        <v/>
      </c>
      <c r="B437" s="291"/>
      <c r="C437" s="962"/>
      <c r="D437" s="967" t="s">
        <v>152</v>
      </c>
      <c r="E437" s="968"/>
      <c r="F437" s="968"/>
      <c r="G437" s="968"/>
      <c r="H437" s="968"/>
      <c r="I437" s="969"/>
      <c r="J437" s="970"/>
      <c r="K437" s="293"/>
      <c r="M437" s="521"/>
      <c r="N437" s="291"/>
      <c r="O437" s="962"/>
      <c r="P437" s="967" t="s">
        <v>152</v>
      </c>
      <c r="Q437" s="968"/>
      <c r="R437" s="968"/>
      <c r="S437" s="968"/>
      <c r="T437" s="968"/>
      <c r="U437" s="969"/>
      <c r="V437" s="970"/>
      <c r="W437" s="293"/>
    </row>
    <row r="438" spans="1:23" x14ac:dyDescent="0.25">
      <c r="A438" s="138" t="str">
        <f>IF(COUNT('Séries-DNF'!$A$11:$A$50)&gt;'Etiquette DNF'!N452,"X","")</f>
        <v/>
      </c>
      <c r="B438" s="291"/>
      <c r="C438" s="956" t="s">
        <v>126</v>
      </c>
      <c r="D438" s="918" t="s">
        <v>263</v>
      </c>
      <c r="E438" s="919"/>
      <c r="F438" s="920"/>
      <c r="G438" s="416" t="s">
        <v>174</v>
      </c>
      <c r="H438" s="416"/>
      <c r="I438" s="959"/>
      <c r="J438" s="960"/>
      <c r="K438" s="293"/>
      <c r="M438" s="521"/>
      <c r="N438" s="291"/>
      <c r="O438" s="956" t="s">
        <v>126</v>
      </c>
      <c r="P438" s="918" t="s">
        <v>263</v>
      </c>
      <c r="Q438" s="919"/>
      <c r="R438" s="920"/>
      <c r="S438" s="416" t="s">
        <v>174</v>
      </c>
      <c r="T438" s="416"/>
      <c r="U438" s="959"/>
      <c r="V438" s="960"/>
      <c r="W438" s="293"/>
    </row>
    <row r="439" spans="1:23" x14ac:dyDescent="0.25">
      <c r="A439" s="138" t="str">
        <f>IF(COUNT('Séries-DNF'!$A$11:$A$50)&gt;'Etiquette DNF'!N452,"X","")</f>
        <v/>
      </c>
      <c r="B439" s="291"/>
      <c r="C439" s="957"/>
      <c r="D439" s="913" t="s">
        <v>128</v>
      </c>
      <c r="E439" s="914"/>
      <c r="F439" s="915"/>
      <c r="G439" s="110" t="s">
        <v>266</v>
      </c>
      <c r="H439" s="110"/>
      <c r="I439" s="949"/>
      <c r="J439" s="950"/>
      <c r="K439" s="293"/>
      <c r="M439" s="521"/>
      <c r="N439" s="291"/>
      <c r="O439" s="957"/>
      <c r="P439" s="913" t="s">
        <v>128</v>
      </c>
      <c r="Q439" s="914"/>
      <c r="R439" s="915"/>
      <c r="S439" s="110" t="s">
        <v>266</v>
      </c>
      <c r="T439" s="110"/>
      <c r="U439" s="949"/>
      <c r="V439" s="950"/>
      <c r="W439" s="293"/>
    </row>
    <row r="440" spans="1:23" x14ac:dyDescent="0.25">
      <c r="A440" s="138" t="str">
        <f>IF(COUNT('Séries-DNF'!$A$11:$A$50)&gt;'Etiquette DNF'!N452,"X","")</f>
        <v/>
      </c>
      <c r="B440" s="291"/>
      <c r="C440" s="957"/>
      <c r="D440" s="913" t="s">
        <v>264</v>
      </c>
      <c r="E440" s="914"/>
      <c r="F440" s="915"/>
      <c r="G440" s="110" t="s">
        <v>265</v>
      </c>
      <c r="H440" s="110"/>
      <c r="I440" s="949"/>
      <c r="J440" s="950"/>
      <c r="K440" s="293"/>
      <c r="M440" s="521"/>
      <c r="N440" s="291"/>
      <c r="O440" s="957"/>
      <c r="P440" s="913" t="s">
        <v>264</v>
      </c>
      <c r="Q440" s="914"/>
      <c r="R440" s="915"/>
      <c r="S440" s="110" t="s">
        <v>265</v>
      </c>
      <c r="T440" s="110"/>
      <c r="U440" s="949"/>
      <c r="V440" s="950"/>
      <c r="W440" s="293"/>
    </row>
    <row r="441" spans="1:23" x14ac:dyDescent="0.25">
      <c r="A441" s="138" t="str">
        <f>IF(COUNT('Séries-DNF'!$A$11:$A$50)&gt;'Etiquette DNF'!N452,"X","")</f>
        <v/>
      </c>
      <c r="B441" s="291"/>
      <c r="C441" s="957"/>
      <c r="D441" s="533" t="s">
        <v>267</v>
      </c>
      <c r="E441" s="518"/>
      <c r="F441" s="518"/>
      <c r="G441" s="110" t="s">
        <v>164</v>
      </c>
      <c r="H441" s="110"/>
      <c r="I441" s="949"/>
      <c r="J441" s="950"/>
      <c r="K441" s="293"/>
      <c r="M441" s="521"/>
      <c r="N441" s="291"/>
      <c r="O441" s="957"/>
      <c r="P441" s="533" t="s">
        <v>267</v>
      </c>
      <c r="Q441" s="518"/>
      <c r="R441" s="518"/>
      <c r="S441" s="110" t="s">
        <v>164</v>
      </c>
      <c r="T441" s="110"/>
      <c r="U441" s="949"/>
      <c r="V441" s="950"/>
      <c r="W441" s="293"/>
    </row>
    <row r="442" spans="1:23" ht="15.75" thickBot="1" x14ac:dyDescent="0.3">
      <c r="A442" s="138" t="str">
        <f>IF(COUNT('Séries-DNF'!$A$11:$A$50)&gt;'Etiquette DNF'!N452,"X","")</f>
        <v/>
      </c>
      <c r="B442" s="291"/>
      <c r="C442" s="958"/>
      <c r="D442" s="534" t="s">
        <v>268</v>
      </c>
      <c r="E442" s="519"/>
      <c r="F442" s="519"/>
      <c r="G442" s="3" t="s">
        <v>164</v>
      </c>
      <c r="H442" s="3"/>
      <c r="I442" s="954"/>
      <c r="J442" s="955"/>
      <c r="K442" s="293"/>
      <c r="M442" s="521"/>
      <c r="N442" s="291"/>
      <c r="O442" s="958"/>
      <c r="P442" s="534" t="s">
        <v>268</v>
      </c>
      <c r="Q442" s="519"/>
      <c r="R442" s="519"/>
      <c r="S442" s="3" t="s">
        <v>164</v>
      </c>
      <c r="T442" s="3"/>
      <c r="U442" s="954"/>
      <c r="V442" s="955"/>
      <c r="W442" s="293"/>
    </row>
    <row r="443" spans="1:23" ht="15.75" thickBot="1" x14ac:dyDescent="0.3">
      <c r="A443" s="138" t="str">
        <f>IF(COUNT('Séries-DNF'!$A$11:$A$50)&gt;'Etiquette DNF'!N452,"X","")</f>
        <v/>
      </c>
      <c r="B443" s="291"/>
      <c r="C443" s="292"/>
      <c r="D443" s="292"/>
      <c r="E443" s="292"/>
      <c r="F443" s="292"/>
      <c r="G443" s="292"/>
      <c r="H443" s="292"/>
      <c r="I443" s="292"/>
      <c r="J443" s="292"/>
      <c r="K443" s="293"/>
      <c r="M443" s="521"/>
      <c r="N443" s="291"/>
      <c r="O443" s="292"/>
      <c r="P443" s="292"/>
      <c r="Q443" s="292"/>
      <c r="R443" s="292"/>
      <c r="S443" s="292"/>
      <c r="T443" s="292"/>
      <c r="U443" s="292"/>
      <c r="V443" s="292"/>
      <c r="W443" s="293"/>
    </row>
    <row r="444" spans="1:23" ht="18.75" x14ac:dyDescent="0.3">
      <c r="A444" s="138" t="str">
        <f>IF(COUNT('Séries-DNF'!$A$11:$A$50)&gt;'Etiquette DNF'!N452,"X","")</f>
        <v/>
      </c>
      <c r="B444" s="291"/>
      <c r="C444" s="901" t="s">
        <v>269</v>
      </c>
      <c r="D444" s="902"/>
      <c r="E444" s="902"/>
      <c r="F444" s="902"/>
      <c r="G444" s="902"/>
      <c r="H444" s="902"/>
      <c r="I444" s="902"/>
      <c r="J444" s="903"/>
      <c r="K444" s="293"/>
      <c r="M444" s="521"/>
      <c r="N444" s="291"/>
      <c r="O444" s="901" t="s">
        <v>269</v>
      </c>
      <c r="P444" s="902"/>
      <c r="Q444" s="902"/>
      <c r="R444" s="902"/>
      <c r="S444" s="902"/>
      <c r="T444" s="902"/>
      <c r="U444" s="902"/>
      <c r="V444" s="903"/>
      <c r="W444" s="293"/>
    </row>
    <row r="445" spans="1:23" x14ac:dyDescent="0.25">
      <c r="A445" s="138" t="str">
        <f>IF(COUNT('Séries-DNF'!$A$11:$A$50)&gt;'Etiquette DNF'!N452,"X","")</f>
        <v/>
      </c>
      <c r="B445" s="291"/>
      <c r="C445" s="904"/>
      <c r="D445" s="905"/>
      <c r="E445" s="905"/>
      <c r="F445" s="905"/>
      <c r="G445" s="905"/>
      <c r="H445" s="905"/>
      <c r="I445" s="905"/>
      <c r="J445" s="906"/>
      <c r="K445" s="293"/>
      <c r="M445" s="521"/>
      <c r="N445" s="291"/>
      <c r="O445" s="904"/>
      <c r="P445" s="905"/>
      <c r="Q445" s="905"/>
      <c r="R445" s="905"/>
      <c r="S445" s="905"/>
      <c r="T445" s="905"/>
      <c r="U445" s="905"/>
      <c r="V445" s="906"/>
      <c r="W445" s="293"/>
    </row>
    <row r="446" spans="1:23" x14ac:dyDescent="0.25">
      <c r="A446" s="138" t="str">
        <f>IF(COUNT('Séries-DNF'!$A$11:$A$50)&gt;'Etiquette DNF'!N452,"X","")</f>
        <v/>
      </c>
      <c r="B446" s="291"/>
      <c r="C446" s="907"/>
      <c r="D446" s="908"/>
      <c r="E446" s="908"/>
      <c r="F446" s="908"/>
      <c r="G446" s="908"/>
      <c r="H446" s="908"/>
      <c r="I446" s="908"/>
      <c r="J446" s="909"/>
      <c r="K446" s="293"/>
      <c r="M446" s="521"/>
      <c r="N446" s="291"/>
      <c r="O446" s="907"/>
      <c r="P446" s="908"/>
      <c r="Q446" s="908"/>
      <c r="R446" s="908"/>
      <c r="S446" s="908"/>
      <c r="T446" s="908"/>
      <c r="U446" s="908"/>
      <c r="V446" s="909"/>
      <c r="W446" s="293"/>
    </row>
    <row r="447" spans="1:23" x14ac:dyDescent="0.25">
      <c r="A447" s="138" t="str">
        <f>IF(COUNT('Séries-DNF'!$A$11:$A$50)&gt;'Etiquette DNF'!N452,"X","")</f>
        <v/>
      </c>
      <c r="B447" s="291"/>
      <c r="C447" s="907"/>
      <c r="D447" s="908"/>
      <c r="E447" s="908"/>
      <c r="F447" s="908"/>
      <c r="G447" s="908"/>
      <c r="H447" s="908"/>
      <c r="I447" s="908"/>
      <c r="J447" s="909"/>
      <c r="K447" s="293"/>
      <c r="M447" s="521"/>
      <c r="N447" s="291"/>
      <c r="O447" s="907"/>
      <c r="P447" s="908"/>
      <c r="Q447" s="908"/>
      <c r="R447" s="908"/>
      <c r="S447" s="908"/>
      <c r="T447" s="908"/>
      <c r="U447" s="908"/>
      <c r="V447" s="909"/>
      <c r="W447" s="293"/>
    </row>
    <row r="448" spans="1:23" ht="15.75" thickBot="1" x14ac:dyDescent="0.3">
      <c r="A448" s="138" t="str">
        <f>IF(COUNT('Séries-DNF'!$A$11:$A$50)&gt;'Etiquette DNF'!N452,"X","")</f>
        <v/>
      </c>
      <c r="B448" s="291"/>
      <c r="C448" s="910"/>
      <c r="D448" s="911"/>
      <c r="E448" s="911"/>
      <c r="F448" s="911"/>
      <c r="G448" s="911"/>
      <c r="H448" s="911"/>
      <c r="I448" s="911"/>
      <c r="J448" s="912"/>
      <c r="K448" s="293"/>
      <c r="M448" s="521"/>
      <c r="N448" s="291"/>
      <c r="O448" s="910"/>
      <c r="P448" s="911"/>
      <c r="Q448" s="911"/>
      <c r="R448" s="911"/>
      <c r="S448" s="911"/>
      <c r="T448" s="911"/>
      <c r="U448" s="911"/>
      <c r="V448" s="912"/>
      <c r="W448" s="293"/>
    </row>
    <row r="449" spans="1:23" ht="15.75" thickBot="1" x14ac:dyDescent="0.3">
      <c r="A449" s="138" t="str">
        <f>IF(COUNT('Séries-DNF'!$A$11:$A$50)&gt;'Etiquette DNF'!N452,"X","")</f>
        <v/>
      </c>
      <c r="B449" s="294"/>
      <c r="C449" s="295"/>
      <c r="D449" s="295"/>
      <c r="E449" s="295"/>
      <c r="F449" s="295"/>
      <c r="G449" s="295"/>
      <c r="H449" s="295"/>
      <c r="I449" s="295"/>
      <c r="J449" s="295"/>
      <c r="K449" s="296"/>
      <c r="M449" s="521"/>
      <c r="N449" s="294"/>
      <c r="O449" s="295"/>
      <c r="P449" s="295"/>
      <c r="Q449" s="295"/>
      <c r="R449" s="295"/>
      <c r="S449" s="295"/>
      <c r="T449" s="295"/>
      <c r="U449" s="295"/>
      <c r="V449" s="295"/>
      <c r="W449" s="296"/>
    </row>
    <row r="450" spans="1:23" ht="15" customHeight="1" x14ac:dyDescent="0.25">
      <c r="A450" s="138" t="str">
        <f>IF(COUNT('Séries-DNF'!$A$11:$A$50)&gt;'Etiquette DNF'!N452,"X","")</f>
        <v/>
      </c>
      <c r="B450" s="522"/>
      <c r="C450" s="522"/>
      <c r="D450" s="522"/>
      <c r="E450" s="522"/>
      <c r="F450" s="522"/>
      <c r="G450" s="522"/>
      <c r="H450" s="522"/>
      <c r="I450" s="522"/>
      <c r="J450" s="522"/>
      <c r="K450" s="522"/>
      <c r="L450" s="522"/>
      <c r="M450" s="523"/>
      <c r="N450" s="522"/>
      <c r="O450" s="522"/>
      <c r="P450" s="522"/>
      <c r="Q450" s="522"/>
      <c r="R450" s="522"/>
      <c r="S450" s="522"/>
      <c r="T450" s="522"/>
      <c r="U450" s="522"/>
      <c r="V450" s="522"/>
      <c r="W450" s="522"/>
    </row>
    <row r="451" spans="1:23" ht="15" customHeight="1" thickBot="1" x14ac:dyDescent="0.3">
      <c r="A451" s="138" t="str">
        <f>IF(COUNT('Séries-DNF'!$A$11:$A$50)&gt;'Etiquette DNF'!N452,"X","")</f>
        <v/>
      </c>
      <c r="M451" s="521"/>
    </row>
    <row r="452" spans="1:23" x14ac:dyDescent="0.25">
      <c r="A452" s="138" t="str">
        <f>IF(COUNT('Séries-DNF'!$A$11:$A$50)&gt;'Etiquette DNF'!N452,"X","")</f>
        <v/>
      </c>
      <c r="B452" s="137">
        <f>N402+1</f>
        <v>18</v>
      </c>
      <c r="C452" s="289"/>
      <c r="D452" s="289"/>
      <c r="E452" s="289"/>
      <c r="F452" s="289"/>
      <c r="G452" s="289"/>
      <c r="H452" s="289"/>
      <c r="I452" s="289"/>
      <c r="J452" s="289"/>
      <c r="K452" s="290"/>
      <c r="M452" s="521"/>
      <c r="N452" s="137">
        <f>B452+1</f>
        <v>19</v>
      </c>
      <c r="O452" s="289"/>
      <c r="P452" s="289"/>
      <c r="Q452" s="289"/>
      <c r="R452" s="289"/>
      <c r="S452" s="289"/>
      <c r="T452" s="289"/>
      <c r="U452" s="289"/>
      <c r="V452" s="289"/>
      <c r="W452" s="290"/>
    </row>
    <row r="453" spans="1:23" ht="23.25" x14ac:dyDescent="0.35">
      <c r="A453" s="138" t="str">
        <f>IF(COUNT('Séries-DNF'!$A$11:$A$50)&gt;'Etiquette DNF'!N452,"X","")</f>
        <v/>
      </c>
      <c r="B453" s="291"/>
      <c r="C453" s="931" t="s">
        <v>246</v>
      </c>
      <c r="D453" s="931"/>
      <c r="E453" s="953" t="str">
        <f ca="1">OFFSET('Séries-DNF'!$A$11,B452,13)</f>
        <v/>
      </c>
      <c r="F453" s="953"/>
      <c r="G453" s="953"/>
      <c r="H453" s="953"/>
      <c r="I453" s="953"/>
      <c r="J453" s="953"/>
      <c r="K453" s="293"/>
      <c r="M453" s="521"/>
      <c r="N453" s="291"/>
      <c r="O453" s="931" t="s">
        <v>246</v>
      </c>
      <c r="P453" s="931"/>
      <c r="Q453" s="953" t="str">
        <f ca="1">OFFSET('Séries-DNF'!$A$11,N452,13)</f>
        <v/>
      </c>
      <c r="R453" s="953"/>
      <c r="S453" s="953"/>
      <c r="T453" s="953"/>
      <c r="U453" s="953"/>
      <c r="V453" s="953"/>
      <c r="W453" s="293"/>
    </row>
    <row r="454" spans="1:23" x14ac:dyDescent="0.25">
      <c r="A454" s="138" t="str">
        <f>IF(COUNT('Séries-DNF'!$A$11:$A$50)&gt;'Etiquette DNF'!N452,"X","")</f>
        <v/>
      </c>
      <c r="B454" s="291"/>
      <c r="C454" s="945"/>
      <c r="D454" s="945"/>
      <c r="E454" s="945"/>
      <c r="F454" s="945"/>
      <c r="G454" s="945"/>
      <c r="H454" s="945"/>
      <c r="I454" s="945"/>
      <c r="J454" s="945"/>
      <c r="K454" s="293"/>
      <c r="M454" s="521"/>
      <c r="N454" s="291"/>
      <c r="O454" s="945"/>
      <c r="P454" s="945"/>
      <c r="Q454" s="945"/>
      <c r="R454" s="945"/>
      <c r="S454" s="945"/>
      <c r="T454" s="945"/>
      <c r="U454" s="945"/>
      <c r="V454" s="945"/>
      <c r="W454" s="293"/>
    </row>
    <row r="455" spans="1:23" ht="21" x14ac:dyDescent="0.35">
      <c r="A455" s="138" t="str">
        <f>IF(COUNT('Séries-DNF'!$A$11:$A$50)&gt;'Etiquette DNF'!N452,"X","")</f>
        <v/>
      </c>
      <c r="B455" s="291"/>
      <c r="C455" s="931" t="s">
        <v>39</v>
      </c>
      <c r="D455" s="931"/>
      <c r="E455" s="932" t="str">
        <f ca="1">OFFSET('Séries-DNF'!$A$11,B452,0)</f>
        <v/>
      </c>
      <c r="F455" s="932"/>
      <c r="G455" s="948" t="s">
        <v>67</v>
      </c>
      <c r="H455" s="948"/>
      <c r="I455" s="932" t="str">
        <f ca="1">OFFSET('Séries-DNF'!$A$11,B452,6)</f>
        <v/>
      </c>
      <c r="J455" s="932"/>
      <c r="K455" s="293"/>
      <c r="M455" s="521"/>
      <c r="N455" s="291"/>
      <c r="O455" s="931" t="s">
        <v>39</v>
      </c>
      <c r="P455" s="931"/>
      <c r="Q455" s="932" t="str">
        <f ca="1">OFFSET('Séries-DNF'!$A$11,N452,0)</f>
        <v/>
      </c>
      <c r="R455" s="932"/>
      <c r="S455" s="948" t="s">
        <v>67</v>
      </c>
      <c r="T455" s="948"/>
      <c r="U455" s="932" t="str">
        <f ca="1">OFFSET('Séries-DNF'!$A$11,N452,6)</f>
        <v/>
      </c>
      <c r="V455" s="932"/>
      <c r="W455" s="293"/>
    </row>
    <row r="456" spans="1:23" ht="23.25" x14ac:dyDescent="0.35">
      <c r="A456" s="138" t="str">
        <f>IF(COUNT('Séries-DNF'!$A$11:$A$50)&gt;'Etiquette DNF'!N452,"X","")</f>
        <v/>
      </c>
      <c r="B456" s="291"/>
      <c r="C456" s="931" t="s">
        <v>1</v>
      </c>
      <c r="D456" s="931"/>
      <c r="E456" s="953" t="str">
        <f ca="1">OFFSET('Séries-DNF'!$A$11,B452,9)</f>
        <v/>
      </c>
      <c r="F456" s="953"/>
      <c r="G456" s="948" t="s">
        <v>2</v>
      </c>
      <c r="H456" s="948"/>
      <c r="I456" s="932" t="str">
        <f ca="1">OFFSET('Séries-DNF'!$A$11,B452,10)</f>
        <v/>
      </c>
      <c r="J456" s="932"/>
      <c r="K456" s="293"/>
      <c r="M456" s="521"/>
      <c r="N456" s="291"/>
      <c r="O456" s="931" t="s">
        <v>1</v>
      </c>
      <c r="P456" s="931"/>
      <c r="Q456" s="953" t="str">
        <f ca="1">OFFSET('Séries-DNF'!$A$11,N452,9)</f>
        <v/>
      </c>
      <c r="R456" s="953"/>
      <c r="S456" s="948" t="s">
        <v>2</v>
      </c>
      <c r="T456" s="948"/>
      <c r="U456" s="932" t="str">
        <f ca="1">OFFSET('Séries-DNF'!$A$11,N452,10)</f>
        <v/>
      </c>
      <c r="V456" s="932"/>
      <c r="W456" s="293"/>
    </row>
    <row r="457" spans="1:23" ht="21" x14ac:dyDescent="0.35">
      <c r="A457" s="138" t="str">
        <f>IF(COUNT('Séries-DNF'!$A$11:$A$50)&gt;'Etiquette DNF'!N452,"X","")</f>
        <v/>
      </c>
      <c r="B457" s="291"/>
      <c r="C457" s="520" t="s">
        <v>258</v>
      </c>
      <c r="D457" s="520"/>
      <c r="E457" s="527" t="str">
        <f ca="1">OFFSET('Séries-DNF'!$A$11,B452,11)</f>
        <v/>
      </c>
      <c r="F457" s="525"/>
      <c r="G457" s="866" t="s">
        <v>270</v>
      </c>
      <c r="H457" s="866"/>
      <c r="I457" s="527" t="str">
        <f ca="1">OFFSET('Séries-DNF'!$A$11,B452,8)</f>
        <v/>
      </c>
      <c r="J457" s="527"/>
      <c r="K457" s="293"/>
      <c r="M457" s="521"/>
      <c r="N457" s="291"/>
      <c r="O457" s="520" t="s">
        <v>258</v>
      </c>
      <c r="P457" s="520"/>
      <c r="Q457" s="527" t="str">
        <f ca="1">OFFSET('Séries-DNF'!$A$11,N452,11)</f>
        <v/>
      </c>
      <c r="R457" s="525"/>
      <c r="S457" s="866" t="s">
        <v>270</v>
      </c>
      <c r="T457" s="866"/>
      <c r="U457" s="527" t="str">
        <f ca="1">OFFSET('Séries-DNF'!$A$11,N452,8)</f>
        <v/>
      </c>
      <c r="V457" s="527"/>
      <c r="W457" s="293"/>
    </row>
    <row r="458" spans="1:23" ht="18.75" x14ac:dyDescent="0.3">
      <c r="A458" s="138" t="str">
        <f>IF(COUNT('Séries-DNF'!$A$11:$A$50)&gt;'Etiquette DNF'!N452,"X","")</f>
        <v/>
      </c>
      <c r="B458" s="291"/>
      <c r="C458" s="952" t="s">
        <v>68</v>
      </c>
      <c r="D458" s="952"/>
      <c r="E458" s="866" t="s">
        <v>69</v>
      </c>
      <c r="F458" s="866"/>
      <c r="G458" s="951" t="str">
        <f ca="1">OFFSET('Séries-DNF'!$A$11,B452,2)</f>
        <v/>
      </c>
      <c r="H458" s="951"/>
      <c r="I458" s="951"/>
      <c r="J458" s="951"/>
      <c r="K458" s="293"/>
      <c r="M458" s="521"/>
      <c r="N458" s="291"/>
      <c r="O458" s="952" t="s">
        <v>68</v>
      </c>
      <c r="P458" s="952"/>
      <c r="Q458" s="866" t="s">
        <v>69</v>
      </c>
      <c r="R458" s="866"/>
      <c r="S458" s="951" t="str">
        <f ca="1">OFFSET('Séries-DNF'!$A$11,N452,2)</f>
        <v/>
      </c>
      <c r="T458" s="951"/>
      <c r="U458" s="951"/>
      <c r="V458" s="951"/>
      <c r="W458" s="293"/>
    </row>
    <row r="459" spans="1:23" ht="18.75" x14ac:dyDescent="0.3">
      <c r="A459" s="138" t="str">
        <f>IF(COUNT('Séries-DNF'!$A$11:$A$50)&gt;'Etiquette DNF'!N452,"X","")</f>
        <v/>
      </c>
      <c r="B459" s="291"/>
      <c r="C459" s="952"/>
      <c r="D459" s="952"/>
      <c r="E459" s="866" t="s">
        <v>70</v>
      </c>
      <c r="F459" s="866"/>
      <c r="G459" s="951" t="str">
        <f ca="1">OFFSET('Séries-DNF'!$A$11,B452,3)</f>
        <v/>
      </c>
      <c r="H459" s="951"/>
      <c r="I459" s="951"/>
      <c r="J459" s="951"/>
      <c r="K459" s="293"/>
      <c r="M459" s="521"/>
      <c r="N459" s="291"/>
      <c r="O459" s="952"/>
      <c r="P459" s="952"/>
      <c r="Q459" s="866" t="s">
        <v>70</v>
      </c>
      <c r="R459" s="866"/>
      <c r="S459" s="951" t="str">
        <f ca="1">OFFSET('Séries-DNF'!$A$11,N452,3)</f>
        <v/>
      </c>
      <c r="T459" s="951"/>
      <c r="U459" s="951"/>
      <c r="V459" s="951"/>
      <c r="W459" s="293"/>
    </row>
    <row r="460" spans="1:23" ht="18.75" x14ac:dyDescent="0.3">
      <c r="A460" s="138" t="str">
        <f>IF(COUNT('Séries-DNF'!$A$11:$A$50)&gt;'Etiquette DNF'!N452,"X","")</f>
        <v/>
      </c>
      <c r="B460" s="291"/>
      <c r="C460" s="952"/>
      <c r="D460" s="952"/>
      <c r="E460" s="866" t="s">
        <v>257</v>
      </c>
      <c r="F460" s="866"/>
      <c r="G460" s="951" t="str">
        <f ca="1">OFFSET('Séries-DNF'!$A$11,B452,4)</f>
        <v/>
      </c>
      <c r="H460" s="951"/>
      <c r="I460" s="951"/>
      <c r="J460" s="951"/>
      <c r="K460" s="293"/>
      <c r="M460" s="521"/>
      <c r="N460" s="291"/>
      <c r="O460" s="952"/>
      <c r="P460" s="952"/>
      <c r="Q460" s="866" t="s">
        <v>257</v>
      </c>
      <c r="R460" s="866"/>
      <c r="S460" s="951" t="str">
        <f ca="1">OFFSET('Séries-DNF'!$A$11,N452,4)</f>
        <v/>
      </c>
      <c r="T460" s="951"/>
      <c r="U460" s="951"/>
      <c r="V460" s="951"/>
      <c r="W460" s="293"/>
    </row>
    <row r="461" spans="1:23" ht="21" x14ac:dyDescent="0.35">
      <c r="A461" s="138" t="str">
        <f>IF(COUNT('Séries-DNF'!$A$11:$A$50)&gt;'Etiquette DNF'!N452,"X","")</f>
        <v/>
      </c>
      <c r="B461" s="291"/>
      <c r="C461" s="952"/>
      <c r="D461" s="952"/>
      <c r="E461" s="866" t="s">
        <v>71</v>
      </c>
      <c r="F461" s="866"/>
      <c r="G461" s="947" t="str">
        <f ca="1">OFFSET('Séries-DNF'!$A$11,B452,5)</f>
        <v/>
      </c>
      <c r="H461" s="947"/>
      <c r="I461" s="947"/>
      <c r="J461" s="947"/>
      <c r="K461" s="293"/>
      <c r="M461" s="521"/>
      <c r="N461" s="291"/>
      <c r="O461" s="952"/>
      <c r="P461" s="952"/>
      <c r="Q461" s="866" t="s">
        <v>71</v>
      </c>
      <c r="R461" s="866"/>
      <c r="S461" s="947" t="str">
        <f ca="1">OFFSET('Séries-DNF'!$A$11,N452,5)</f>
        <v/>
      </c>
      <c r="T461" s="947"/>
      <c r="U461" s="947"/>
      <c r="V461" s="947"/>
      <c r="W461" s="293"/>
    </row>
    <row r="462" spans="1:23" ht="21" x14ac:dyDescent="0.35">
      <c r="A462" s="138" t="str">
        <f>IF(COUNT('Séries-DNF'!$A$11:$A$50)&gt;'Etiquette DNF'!N452,"X","")</f>
        <v/>
      </c>
      <c r="B462" s="291"/>
      <c r="C462" s="931" t="s">
        <v>248</v>
      </c>
      <c r="D462" s="931"/>
      <c r="E462" s="948" t="str">
        <f ca="1">IF(E453="","",IF(OR(E453="DWF",E453="DNF"),"Distance","Temps"))</f>
        <v/>
      </c>
      <c r="F462" s="948"/>
      <c r="G462" s="525" t="str">
        <f ca="1">OFFSET('Séries-DNF'!$A$11,B452,18)</f>
        <v/>
      </c>
      <c r="H462" s="524" t="str">
        <f ca="1">OFFSET('Séries-DNF'!$A$11,B452,19)</f>
        <v/>
      </c>
      <c r="I462" s="526" t="str">
        <f ca="1">OFFSET('Séries-DNF'!$A$11,B452,20)</f>
        <v/>
      </c>
      <c r="J462" s="524" t="str">
        <f ca="1">OFFSET('Séries-DNF'!$A$11,B452,21)</f>
        <v/>
      </c>
      <c r="K462" s="293"/>
      <c r="M462" s="521"/>
      <c r="N462" s="291"/>
      <c r="O462" s="931" t="s">
        <v>248</v>
      </c>
      <c r="P462" s="931"/>
      <c r="Q462" s="948" t="str">
        <f ca="1">IF(Q453="","",IF(OR(Q453="DWF",Q453="DNF"),"Distance","Temps"))</f>
        <v/>
      </c>
      <c r="R462" s="948"/>
      <c r="S462" s="525" t="str">
        <f ca="1">OFFSET('Séries-DNF'!$A$11,N452,18)</f>
        <v/>
      </c>
      <c r="T462" s="524" t="str">
        <f ca="1">OFFSET('Séries-DNF'!$A$11,N452,19)</f>
        <v/>
      </c>
      <c r="U462" s="526" t="str">
        <f ca="1">OFFSET('Séries-DNF'!$A$11,N452,20)</f>
        <v/>
      </c>
      <c r="V462" s="524" t="str">
        <f ca="1">OFFSET('Séries-DNF'!$A$11,N452,21)</f>
        <v/>
      </c>
      <c r="W462" s="293"/>
    </row>
    <row r="463" spans="1:23" ht="18.75" x14ac:dyDescent="0.3">
      <c r="A463" s="138" t="str">
        <f>IF(COUNT('Séries-DNF'!$A$11:$A$50)&gt;'Etiquette DNF'!N452,"X","")</f>
        <v/>
      </c>
      <c r="B463" s="291"/>
      <c r="C463" s="931"/>
      <c r="D463" s="931"/>
      <c r="E463" s="933" t="s">
        <v>273</v>
      </c>
      <c r="F463" s="514" t="s">
        <v>271</v>
      </c>
      <c r="G463" s="528" t="str">
        <f ca="1">OFFSET('Séries-DNF'!$A$11,B452,14)</f>
        <v/>
      </c>
      <c r="H463" s="529" t="str">
        <f ca="1">OFFSET('Séries-DNF'!$A$11,B452,15)</f>
        <v/>
      </c>
      <c r="I463" s="528" t="str">
        <f ca="1">OFFSET('Séries-DNF'!$A$11,B452,16)</f>
        <v/>
      </c>
      <c r="J463" s="529" t="str">
        <f ca="1">OFFSET('Séries-DNF'!$A$11,B452,17)</f>
        <v/>
      </c>
      <c r="K463" s="293"/>
      <c r="M463" s="521"/>
      <c r="N463" s="291"/>
      <c r="O463" s="931"/>
      <c r="P463" s="931"/>
      <c r="Q463" s="933" t="s">
        <v>273</v>
      </c>
      <c r="R463" s="514" t="s">
        <v>271</v>
      </c>
      <c r="S463" s="528" t="str">
        <f ca="1">OFFSET('Séries-DNF'!$A$11,N452,14)</f>
        <v/>
      </c>
      <c r="T463" s="529" t="str">
        <f ca="1">OFFSET('Séries-DNF'!$A$11,N452,15)</f>
        <v/>
      </c>
      <c r="U463" s="528" t="str">
        <f ca="1">OFFSET('Séries-DNF'!$A$11,N452,16)</f>
        <v/>
      </c>
      <c r="V463" s="529" t="str">
        <f ca="1">OFFSET('Séries-DNF'!$A$11,N452,17)</f>
        <v/>
      </c>
      <c r="W463" s="293"/>
    </row>
    <row r="464" spans="1:23" ht="18.75" x14ac:dyDescent="0.3">
      <c r="A464" s="138" t="str">
        <f>IF(COUNT('Séries-DNF'!$A$11:$A$50)&gt;'Etiquette DNF'!N452,"X","")</f>
        <v/>
      </c>
      <c r="B464" s="291"/>
      <c r="C464" s="931"/>
      <c r="D464" s="931"/>
      <c r="E464" s="933"/>
      <c r="F464" s="514" t="s">
        <v>272</v>
      </c>
      <c r="G464" s="528" t="str">
        <f ca="1">OFFSET('Séries-DNF'!$A$11,B452,22)</f>
        <v/>
      </c>
      <c r="H464" s="529" t="str">
        <f ca="1">OFFSET('Séries-DNF'!$A$11,B452,23)</f>
        <v/>
      </c>
      <c r="I464" s="528" t="str">
        <f ca="1">OFFSET('Séries-DNF'!$A$11,B452,24)</f>
        <v/>
      </c>
      <c r="J464" s="529" t="str">
        <f ca="1">OFFSET('Séries-DNF'!$A$11,B452,25)</f>
        <v/>
      </c>
      <c r="K464" s="293"/>
      <c r="M464" s="521"/>
      <c r="N464" s="291"/>
      <c r="O464" s="931"/>
      <c r="P464" s="931"/>
      <c r="Q464" s="933"/>
      <c r="R464" s="514" t="s">
        <v>272</v>
      </c>
      <c r="S464" s="528" t="str">
        <f ca="1">OFFSET('Séries-DNF'!$A$11,N452,22)</f>
        <v/>
      </c>
      <c r="T464" s="529" t="str">
        <f ca="1">OFFSET('Séries-DNF'!$A$11,N452,23)</f>
        <v/>
      </c>
      <c r="U464" s="528" t="str">
        <f ca="1">OFFSET('Séries-DNF'!$A$11,N452,24)</f>
        <v/>
      </c>
      <c r="V464" s="529" t="str">
        <f ca="1">OFFSET('Séries-DNF'!$A$11,N452,25)</f>
        <v/>
      </c>
      <c r="W464" s="293"/>
    </row>
    <row r="465" spans="1:23" x14ac:dyDescent="0.25">
      <c r="A465" s="138" t="str">
        <f>IF(COUNT('Séries-DNF'!$A$11:$A$50)&gt;'Etiquette DNF'!N452,"X","")</f>
        <v/>
      </c>
      <c r="B465" s="291"/>
      <c r="C465" s="945"/>
      <c r="D465" s="945"/>
      <c r="E465" s="945"/>
      <c r="F465" s="945"/>
      <c r="G465" s="945"/>
      <c r="H465" s="945"/>
      <c r="I465" s="945"/>
      <c r="J465" s="945"/>
      <c r="K465" s="293"/>
      <c r="M465" s="521"/>
      <c r="N465" s="291"/>
      <c r="O465" s="945"/>
      <c r="P465" s="945"/>
      <c r="Q465" s="945"/>
      <c r="R465" s="945"/>
      <c r="S465" s="945"/>
      <c r="T465" s="945"/>
      <c r="U465" s="945"/>
      <c r="V465" s="945"/>
      <c r="W465" s="293"/>
    </row>
    <row r="466" spans="1:23" ht="18.75" x14ac:dyDescent="0.3">
      <c r="A466" s="138" t="str">
        <f>IF(COUNT('Séries-DNF'!$A$11:$A$50)&gt;'Etiquette DNF'!N452,"X","")</f>
        <v/>
      </c>
      <c r="B466" s="291"/>
      <c r="C466" s="946" t="s">
        <v>259</v>
      </c>
      <c r="D466" s="946"/>
      <c r="E466" s="946"/>
      <c r="F466" s="946"/>
      <c r="G466" s="946"/>
      <c r="H466" s="946"/>
      <c r="I466" s="946"/>
      <c r="J466" s="946"/>
      <c r="K466" s="293"/>
      <c r="M466" s="521"/>
      <c r="N466" s="291"/>
      <c r="O466" s="946" t="s">
        <v>259</v>
      </c>
      <c r="P466" s="946"/>
      <c r="Q466" s="946"/>
      <c r="R466" s="946"/>
      <c r="S466" s="946"/>
      <c r="T466" s="946"/>
      <c r="U466" s="946"/>
      <c r="V466" s="946"/>
      <c r="W466" s="293"/>
    </row>
    <row r="467" spans="1:23" ht="15.75" thickBot="1" x14ac:dyDescent="0.3">
      <c r="A467" s="138" t="str">
        <f>IF(COUNT('Séries-DNF'!$A$11:$A$50)&gt;'Etiquette DNF'!N452,"X","")</f>
        <v/>
      </c>
      <c r="B467" s="291"/>
      <c r="C467" s="945"/>
      <c r="D467" s="945"/>
      <c r="E467" s="945"/>
      <c r="F467" s="945"/>
      <c r="G467" s="945"/>
      <c r="H467" s="945"/>
      <c r="I467" s="945"/>
      <c r="J467" s="945"/>
      <c r="K467" s="293"/>
      <c r="M467" s="521"/>
      <c r="N467" s="291"/>
      <c r="O467" s="945"/>
      <c r="P467" s="945"/>
      <c r="Q467" s="945"/>
      <c r="R467" s="945"/>
      <c r="S467" s="945"/>
      <c r="T467" s="945"/>
      <c r="U467" s="945"/>
      <c r="V467" s="945"/>
      <c r="W467" s="293"/>
    </row>
    <row r="468" spans="1:23" ht="15.75" thickBot="1" x14ac:dyDescent="0.3">
      <c r="A468" s="138" t="str">
        <f>IF(COUNT('Séries-DNF'!$A$11:$A$50)&gt;'Etiquette DNF'!N452,"X","")</f>
        <v/>
      </c>
      <c r="B468" s="291"/>
      <c r="C468" s="933" t="s">
        <v>262</v>
      </c>
      <c r="D468" s="934"/>
      <c r="E468" s="530"/>
      <c r="F468" s="531"/>
      <c r="G468" s="531"/>
      <c r="H468" s="531"/>
      <c r="I468" s="531"/>
      <c r="J468" s="532"/>
      <c r="K468" s="293"/>
      <c r="M468" s="521"/>
      <c r="N468" s="291"/>
      <c r="O468" s="933" t="s">
        <v>262</v>
      </c>
      <c r="P468" s="934"/>
      <c r="Q468" s="530"/>
      <c r="R468" s="531"/>
      <c r="S468" s="531"/>
      <c r="T468" s="531"/>
      <c r="U468" s="531"/>
      <c r="V468" s="532"/>
      <c r="W468" s="293"/>
    </row>
    <row r="469" spans="1:23" ht="15.75" thickBot="1" x14ac:dyDescent="0.3">
      <c r="A469" s="138" t="str">
        <f>IF(COUNT('Séries-DNF'!$A$11:$A$50)&gt;'Etiquette DNF'!N452,"X","")</f>
        <v/>
      </c>
      <c r="B469" s="291"/>
      <c r="C469" s="516"/>
      <c r="D469" s="516"/>
      <c r="E469" s="289"/>
      <c r="F469" s="289"/>
      <c r="G469" s="289"/>
      <c r="H469" s="289"/>
      <c r="I469" s="289"/>
      <c r="J469" s="289"/>
      <c r="K469" s="293"/>
      <c r="M469" s="521"/>
      <c r="N469" s="291"/>
      <c r="O469" s="516"/>
      <c r="P469" s="516"/>
      <c r="Q469" s="289"/>
      <c r="R469" s="289"/>
      <c r="S469" s="289"/>
      <c r="T469" s="289"/>
      <c r="U469" s="289"/>
      <c r="V469" s="289"/>
      <c r="W469" s="293"/>
    </row>
    <row r="470" spans="1:23" x14ac:dyDescent="0.25">
      <c r="A470" s="138" t="str">
        <f>IF(COUNT('Séries-DNF'!$A$11:$A$50)&gt;'Etiquette DNF'!N452,"X","")</f>
        <v/>
      </c>
      <c r="B470" s="291"/>
      <c r="C470" s="976" t="s">
        <v>260</v>
      </c>
      <c r="D470" s="977"/>
      <c r="E470" s="959"/>
      <c r="F470" s="959"/>
      <c r="G470" s="959"/>
      <c r="H470" s="959"/>
      <c r="I470" s="959"/>
      <c r="J470" s="960"/>
      <c r="K470" s="293"/>
      <c r="M470" s="521"/>
      <c r="N470" s="291"/>
      <c r="O470" s="976" t="s">
        <v>260</v>
      </c>
      <c r="P470" s="977"/>
      <c r="Q470" s="959"/>
      <c r="R470" s="959"/>
      <c r="S470" s="959"/>
      <c r="T470" s="959"/>
      <c r="U470" s="959"/>
      <c r="V470" s="960"/>
      <c r="W470" s="293"/>
    </row>
    <row r="471" spans="1:23" x14ac:dyDescent="0.25">
      <c r="A471" s="138" t="str">
        <f>IF(COUNT('Séries-DNF'!$A$11:$A$50)&gt;'Etiquette DNF'!N452,"X","")</f>
        <v/>
      </c>
      <c r="B471" s="291"/>
      <c r="C471" s="971"/>
      <c r="D471" s="972"/>
      <c r="E471" s="949"/>
      <c r="F471" s="949"/>
      <c r="G471" s="949"/>
      <c r="H471" s="949"/>
      <c r="I471" s="949"/>
      <c r="J471" s="950"/>
      <c r="K471" s="293"/>
      <c r="M471" s="521"/>
      <c r="N471" s="291"/>
      <c r="O471" s="971"/>
      <c r="P471" s="972"/>
      <c r="Q471" s="949"/>
      <c r="R471" s="949"/>
      <c r="S471" s="949"/>
      <c r="T471" s="949"/>
      <c r="U471" s="949"/>
      <c r="V471" s="950"/>
      <c r="W471" s="293"/>
    </row>
    <row r="472" spans="1:23" x14ac:dyDescent="0.25">
      <c r="A472" s="138" t="str">
        <f>IF(COUNT('Séries-DNF'!$A$11:$A$50)&gt;'Etiquette DNF'!N452,"X","")</f>
        <v/>
      </c>
      <c r="B472" s="291"/>
      <c r="C472" s="971" t="s">
        <v>261</v>
      </c>
      <c r="D472" s="972"/>
      <c r="E472" s="949"/>
      <c r="F472" s="949"/>
      <c r="G472" s="949"/>
      <c r="H472" s="949"/>
      <c r="I472" s="949"/>
      <c r="J472" s="950"/>
      <c r="K472" s="293"/>
      <c r="M472" s="521"/>
      <c r="N472" s="291"/>
      <c r="O472" s="971" t="s">
        <v>261</v>
      </c>
      <c r="P472" s="972"/>
      <c r="Q472" s="949"/>
      <c r="R472" s="949"/>
      <c r="S472" s="949"/>
      <c r="T472" s="949"/>
      <c r="U472" s="949"/>
      <c r="V472" s="950"/>
      <c r="W472" s="293"/>
    </row>
    <row r="473" spans="1:23" ht="15.75" thickBot="1" x14ac:dyDescent="0.3">
      <c r="A473" s="138" t="str">
        <f>IF(COUNT('Séries-DNF'!$A$11:$A$50)&gt;'Etiquette DNF'!N452,"X","")</f>
        <v/>
      </c>
      <c r="B473" s="291"/>
      <c r="C473" s="973"/>
      <c r="D473" s="974"/>
      <c r="E473" s="954"/>
      <c r="F473" s="954"/>
      <c r="G473" s="954"/>
      <c r="H473" s="954"/>
      <c r="I473" s="954"/>
      <c r="J473" s="955"/>
      <c r="K473" s="293"/>
      <c r="M473" s="521"/>
      <c r="N473" s="291"/>
      <c r="O473" s="973"/>
      <c r="P473" s="974"/>
      <c r="Q473" s="954"/>
      <c r="R473" s="954"/>
      <c r="S473" s="954"/>
      <c r="T473" s="954"/>
      <c r="U473" s="954"/>
      <c r="V473" s="955"/>
      <c r="W473" s="293"/>
    </row>
    <row r="474" spans="1:23" ht="15.75" thickBot="1" x14ac:dyDescent="0.3">
      <c r="A474" s="138" t="str">
        <f>IF(COUNT('Séries-DNF'!$A$11:$A$50)&gt;'Etiquette DNF'!N452,"X","")</f>
        <v/>
      </c>
      <c r="B474" s="291"/>
      <c r="C474" s="292"/>
      <c r="D474" s="292"/>
      <c r="E474" s="292"/>
      <c r="F474" s="292"/>
      <c r="G474" s="292"/>
      <c r="H474" s="292"/>
      <c r="I474" s="292"/>
      <c r="J474" s="292"/>
      <c r="K474" s="293"/>
      <c r="M474" s="521"/>
      <c r="N474" s="291"/>
      <c r="O474" s="292"/>
      <c r="P474" s="292"/>
      <c r="Q474" s="292"/>
      <c r="R474" s="292"/>
      <c r="S474" s="292"/>
      <c r="T474" s="292"/>
      <c r="U474" s="292"/>
      <c r="V474" s="292"/>
      <c r="W474" s="293"/>
    </row>
    <row r="475" spans="1:23" x14ac:dyDescent="0.25">
      <c r="A475" s="138" t="str">
        <f>IF(COUNT('Séries-DNF'!$A$11:$A$50)&gt;'Etiquette DNF'!N452,"X","")</f>
        <v/>
      </c>
      <c r="B475" s="291"/>
      <c r="C475" s="956" t="s">
        <v>132</v>
      </c>
      <c r="D475" s="880" t="s">
        <v>133</v>
      </c>
      <c r="E475" s="871"/>
      <c r="F475" s="871"/>
      <c r="G475" s="871"/>
      <c r="H475" s="871"/>
      <c r="I475" s="959"/>
      <c r="J475" s="960"/>
      <c r="K475" s="293"/>
      <c r="M475" s="521"/>
      <c r="N475" s="291"/>
      <c r="O475" s="956" t="s">
        <v>132</v>
      </c>
      <c r="P475" s="880" t="s">
        <v>133</v>
      </c>
      <c r="Q475" s="871"/>
      <c r="R475" s="871"/>
      <c r="S475" s="871"/>
      <c r="T475" s="871"/>
      <c r="U475" s="959"/>
      <c r="V475" s="960"/>
      <c r="W475" s="293"/>
    </row>
    <row r="476" spans="1:23" x14ac:dyDescent="0.25">
      <c r="A476" s="138" t="str">
        <f>IF(COUNT('Séries-DNF'!$A$11:$A$50)&gt;'Etiquette DNF'!N452,"X","")</f>
        <v/>
      </c>
      <c r="B476" s="291"/>
      <c r="C476" s="957"/>
      <c r="D476" s="859" t="s">
        <v>134</v>
      </c>
      <c r="E476" s="864"/>
      <c r="F476" s="864"/>
      <c r="G476" s="864"/>
      <c r="H476" s="864"/>
      <c r="I476" s="949"/>
      <c r="J476" s="950"/>
      <c r="K476" s="293"/>
      <c r="M476" s="521"/>
      <c r="N476" s="291"/>
      <c r="O476" s="957"/>
      <c r="P476" s="859" t="s">
        <v>134</v>
      </c>
      <c r="Q476" s="864"/>
      <c r="R476" s="864"/>
      <c r="S476" s="864"/>
      <c r="T476" s="864"/>
      <c r="U476" s="949"/>
      <c r="V476" s="950"/>
      <c r="W476" s="293"/>
    </row>
    <row r="477" spans="1:23" x14ac:dyDescent="0.25">
      <c r="A477" s="138" t="str">
        <f>IF(COUNT('Séries-DNF'!$A$11:$A$50)&gt;'Etiquette DNF'!N452,"X","")</f>
        <v/>
      </c>
      <c r="B477" s="291"/>
      <c r="C477" s="957"/>
      <c r="D477" s="859" t="s">
        <v>135</v>
      </c>
      <c r="E477" s="864"/>
      <c r="F477" s="864"/>
      <c r="G477" s="864"/>
      <c r="H477" s="864"/>
      <c r="I477" s="949"/>
      <c r="J477" s="950"/>
      <c r="K477" s="293"/>
      <c r="M477" s="521"/>
      <c r="N477" s="291"/>
      <c r="O477" s="957"/>
      <c r="P477" s="859" t="s">
        <v>135</v>
      </c>
      <c r="Q477" s="864"/>
      <c r="R477" s="864"/>
      <c r="S477" s="864"/>
      <c r="T477" s="864"/>
      <c r="U477" s="949"/>
      <c r="V477" s="950"/>
      <c r="W477" s="293"/>
    </row>
    <row r="478" spans="1:23" x14ac:dyDescent="0.25">
      <c r="A478" s="138" t="str">
        <f>IF(COUNT('Séries-DNF'!$A$11:$A$50)&gt;'Etiquette DNF'!N452,"X","")</f>
        <v/>
      </c>
      <c r="B478" s="291"/>
      <c r="C478" s="957"/>
      <c r="D478" s="859" t="s">
        <v>136</v>
      </c>
      <c r="E478" s="864"/>
      <c r="F478" s="864"/>
      <c r="G478" s="864"/>
      <c r="H478" s="864"/>
      <c r="I478" s="949"/>
      <c r="J478" s="950"/>
      <c r="K478" s="293"/>
      <c r="M478" s="521"/>
      <c r="N478" s="291"/>
      <c r="O478" s="957"/>
      <c r="P478" s="859" t="s">
        <v>136</v>
      </c>
      <c r="Q478" s="864"/>
      <c r="R478" s="864"/>
      <c r="S478" s="864"/>
      <c r="T478" s="864"/>
      <c r="U478" s="949"/>
      <c r="V478" s="950"/>
      <c r="W478" s="293"/>
    </row>
    <row r="479" spans="1:23" x14ac:dyDescent="0.25">
      <c r="A479" s="138" t="str">
        <f>IF(COUNT('Séries-DNF'!$A$11:$A$50)&gt;'Etiquette DNF'!N452,"X","")</f>
        <v/>
      </c>
      <c r="B479" s="291"/>
      <c r="C479" s="957"/>
      <c r="D479" s="859" t="s">
        <v>137</v>
      </c>
      <c r="E479" s="864"/>
      <c r="F479" s="864"/>
      <c r="G479" s="864"/>
      <c r="H479" s="864"/>
      <c r="I479" s="949"/>
      <c r="J479" s="950"/>
      <c r="K479" s="293"/>
      <c r="M479" s="521"/>
      <c r="N479" s="291"/>
      <c r="O479" s="957"/>
      <c r="P479" s="859" t="s">
        <v>137</v>
      </c>
      <c r="Q479" s="864"/>
      <c r="R479" s="864"/>
      <c r="S479" s="864"/>
      <c r="T479" s="864"/>
      <c r="U479" s="949"/>
      <c r="V479" s="950"/>
      <c r="W479" s="293"/>
    </row>
    <row r="480" spans="1:23" ht="15.75" thickBot="1" x14ac:dyDescent="0.3">
      <c r="A480" s="138" t="str">
        <f>IF(COUNT('Séries-DNF'!$A$11:$A$50)&gt;'Etiquette DNF'!N452,"X","")</f>
        <v/>
      </c>
      <c r="B480" s="291"/>
      <c r="C480" s="958"/>
      <c r="D480" s="862" t="s">
        <v>138</v>
      </c>
      <c r="E480" s="975"/>
      <c r="F480" s="975"/>
      <c r="G480" s="975"/>
      <c r="H480" s="975"/>
      <c r="I480" s="954"/>
      <c r="J480" s="955"/>
      <c r="K480" s="293"/>
      <c r="M480" s="521"/>
      <c r="N480" s="291"/>
      <c r="O480" s="958"/>
      <c r="P480" s="862" t="s">
        <v>138</v>
      </c>
      <c r="Q480" s="975"/>
      <c r="R480" s="975"/>
      <c r="S480" s="975"/>
      <c r="T480" s="975"/>
      <c r="U480" s="954"/>
      <c r="V480" s="955"/>
      <c r="W480" s="293"/>
    </row>
    <row r="481" spans="1:23" x14ac:dyDescent="0.25">
      <c r="A481" s="138" t="str">
        <f>IF(COUNT('Séries-DNF'!$A$11:$A$50)&gt;'Etiquette DNF'!N452,"X","")</f>
        <v/>
      </c>
      <c r="B481" s="291"/>
      <c r="C481" s="961" t="s">
        <v>145</v>
      </c>
      <c r="D481" s="963" t="s">
        <v>146</v>
      </c>
      <c r="E481" s="964"/>
      <c r="F481" s="964"/>
      <c r="G481" s="964"/>
      <c r="H481" s="964"/>
      <c r="I481" s="965"/>
      <c r="J481" s="966"/>
      <c r="K481" s="293"/>
      <c r="M481" s="521"/>
      <c r="N481" s="291"/>
      <c r="O481" s="961" t="s">
        <v>145</v>
      </c>
      <c r="P481" s="963" t="s">
        <v>146</v>
      </c>
      <c r="Q481" s="964"/>
      <c r="R481" s="964"/>
      <c r="S481" s="964"/>
      <c r="T481" s="964"/>
      <c r="U481" s="965"/>
      <c r="V481" s="966"/>
      <c r="W481" s="293"/>
    </row>
    <row r="482" spans="1:23" x14ac:dyDescent="0.25">
      <c r="A482" s="138" t="str">
        <f>IF(COUNT('Séries-DNF'!$A$11:$A$50)&gt;'Etiquette DNF'!N452,"X","")</f>
        <v/>
      </c>
      <c r="B482" s="291"/>
      <c r="C482" s="957"/>
      <c r="D482" s="859" t="s">
        <v>147</v>
      </c>
      <c r="E482" s="864"/>
      <c r="F482" s="864"/>
      <c r="G482" s="864"/>
      <c r="H482" s="864"/>
      <c r="I482" s="949"/>
      <c r="J482" s="950"/>
      <c r="K482" s="293"/>
      <c r="M482" s="521"/>
      <c r="N482" s="291"/>
      <c r="O482" s="957"/>
      <c r="P482" s="859" t="s">
        <v>147</v>
      </c>
      <c r="Q482" s="864"/>
      <c r="R482" s="864"/>
      <c r="S482" s="864"/>
      <c r="T482" s="864"/>
      <c r="U482" s="949"/>
      <c r="V482" s="950"/>
      <c r="W482" s="293"/>
    </row>
    <row r="483" spans="1:23" x14ac:dyDescent="0.25">
      <c r="A483" s="138" t="str">
        <f>IF(COUNT('Séries-DNF'!$A$11:$A$50)&gt;'Etiquette DNF'!N452,"X","")</f>
        <v/>
      </c>
      <c r="B483" s="291"/>
      <c r="C483" s="957"/>
      <c r="D483" s="859" t="s">
        <v>148</v>
      </c>
      <c r="E483" s="864"/>
      <c r="F483" s="864"/>
      <c r="G483" s="864"/>
      <c r="H483" s="864"/>
      <c r="I483" s="949"/>
      <c r="J483" s="950"/>
      <c r="K483" s="293"/>
      <c r="M483" s="521"/>
      <c r="N483" s="291"/>
      <c r="O483" s="957"/>
      <c r="P483" s="859" t="s">
        <v>148</v>
      </c>
      <c r="Q483" s="864"/>
      <c r="R483" s="864"/>
      <c r="S483" s="864"/>
      <c r="T483" s="864"/>
      <c r="U483" s="949"/>
      <c r="V483" s="950"/>
      <c r="W483" s="293"/>
    </row>
    <row r="484" spans="1:23" x14ac:dyDescent="0.25">
      <c r="A484" s="138" t="str">
        <f>IF(COUNT('Séries-DNF'!$A$11:$A$50)&gt;'Etiquette DNF'!N452,"X","")</f>
        <v/>
      </c>
      <c r="B484" s="291"/>
      <c r="C484" s="957"/>
      <c r="D484" s="859" t="s">
        <v>149</v>
      </c>
      <c r="E484" s="864"/>
      <c r="F484" s="864"/>
      <c r="G484" s="864"/>
      <c r="H484" s="864"/>
      <c r="I484" s="949"/>
      <c r="J484" s="950"/>
      <c r="K484" s="293"/>
      <c r="M484" s="521"/>
      <c r="N484" s="291"/>
      <c r="O484" s="957"/>
      <c r="P484" s="859" t="s">
        <v>149</v>
      </c>
      <c r="Q484" s="864"/>
      <c r="R484" s="864"/>
      <c r="S484" s="864"/>
      <c r="T484" s="864"/>
      <c r="U484" s="949"/>
      <c r="V484" s="950"/>
      <c r="W484" s="293"/>
    </row>
    <row r="485" spans="1:23" x14ac:dyDescent="0.25">
      <c r="A485" s="138" t="str">
        <f>IF(COUNT('Séries-DNF'!$A$11:$A$50)&gt;'Etiquette DNF'!N452,"X","")</f>
        <v/>
      </c>
      <c r="B485" s="291"/>
      <c r="C485" s="957"/>
      <c r="D485" s="859" t="s">
        <v>150</v>
      </c>
      <c r="E485" s="864"/>
      <c r="F485" s="864"/>
      <c r="G485" s="864"/>
      <c r="H485" s="864"/>
      <c r="I485" s="949"/>
      <c r="J485" s="950"/>
      <c r="K485" s="293"/>
      <c r="M485" s="521"/>
      <c r="N485" s="291"/>
      <c r="O485" s="957"/>
      <c r="P485" s="859" t="s">
        <v>150</v>
      </c>
      <c r="Q485" s="864"/>
      <c r="R485" s="864"/>
      <c r="S485" s="864"/>
      <c r="T485" s="864"/>
      <c r="U485" s="949"/>
      <c r="V485" s="950"/>
      <c r="W485" s="293"/>
    </row>
    <row r="486" spans="1:23" x14ac:dyDescent="0.25">
      <c r="A486" s="138" t="str">
        <f>IF(COUNT('Séries-DNF'!$A$11:$A$50)&gt;'Etiquette DNF'!N452,"X","")</f>
        <v/>
      </c>
      <c r="B486" s="291"/>
      <c r="C486" s="957"/>
      <c r="D486" s="859" t="s">
        <v>151</v>
      </c>
      <c r="E486" s="864"/>
      <c r="F486" s="864"/>
      <c r="G486" s="864"/>
      <c r="H486" s="864"/>
      <c r="I486" s="949"/>
      <c r="J486" s="950"/>
      <c r="K486" s="293"/>
      <c r="M486" s="521"/>
      <c r="N486" s="291"/>
      <c r="O486" s="957"/>
      <c r="P486" s="859" t="s">
        <v>151</v>
      </c>
      <c r="Q486" s="864"/>
      <c r="R486" s="864"/>
      <c r="S486" s="864"/>
      <c r="T486" s="864"/>
      <c r="U486" s="949"/>
      <c r="V486" s="950"/>
      <c r="W486" s="293"/>
    </row>
    <row r="487" spans="1:23" ht="15.75" thickBot="1" x14ac:dyDescent="0.3">
      <c r="A487" s="138" t="str">
        <f>IF(COUNT('Séries-DNF'!$A$11:$A$50)&gt;'Etiquette DNF'!N452,"X","")</f>
        <v/>
      </c>
      <c r="B487" s="291"/>
      <c r="C487" s="962"/>
      <c r="D487" s="967" t="s">
        <v>152</v>
      </c>
      <c r="E487" s="968"/>
      <c r="F487" s="968"/>
      <c r="G487" s="968"/>
      <c r="H487" s="968"/>
      <c r="I487" s="969"/>
      <c r="J487" s="970"/>
      <c r="K487" s="293"/>
      <c r="M487" s="521"/>
      <c r="N487" s="291"/>
      <c r="O487" s="962"/>
      <c r="P487" s="967" t="s">
        <v>152</v>
      </c>
      <c r="Q487" s="968"/>
      <c r="R487" s="968"/>
      <c r="S487" s="968"/>
      <c r="T487" s="968"/>
      <c r="U487" s="969"/>
      <c r="V487" s="970"/>
      <c r="W487" s="293"/>
    </row>
    <row r="488" spans="1:23" x14ac:dyDescent="0.25">
      <c r="A488" s="138" t="str">
        <f>IF(COUNT('Séries-DNF'!$A$11:$A$50)&gt;'Etiquette DNF'!N452,"X","")</f>
        <v/>
      </c>
      <c r="B488" s="291"/>
      <c r="C488" s="956" t="s">
        <v>126</v>
      </c>
      <c r="D488" s="918" t="s">
        <v>263</v>
      </c>
      <c r="E488" s="919"/>
      <c r="F488" s="920"/>
      <c r="G488" s="416" t="s">
        <v>174</v>
      </c>
      <c r="H488" s="416"/>
      <c r="I488" s="959"/>
      <c r="J488" s="960"/>
      <c r="K488" s="293"/>
      <c r="M488" s="521"/>
      <c r="N488" s="291"/>
      <c r="O488" s="956" t="s">
        <v>126</v>
      </c>
      <c r="P488" s="918" t="s">
        <v>263</v>
      </c>
      <c r="Q488" s="919"/>
      <c r="R488" s="920"/>
      <c r="S488" s="416" t="s">
        <v>174</v>
      </c>
      <c r="T488" s="416"/>
      <c r="U488" s="959"/>
      <c r="V488" s="960"/>
      <c r="W488" s="293"/>
    </row>
    <row r="489" spans="1:23" x14ac:dyDescent="0.25">
      <c r="A489" s="138" t="str">
        <f>IF(COUNT('Séries-DNF'!$A$11:$A$50)&gt;'Etiquette DNF'!N452,"X","")</f>
        <v/>
      </c>
      <c r="B489" s="291"/>
      <c r="C489" s="957"/>
      <c r="D489" s="913" t="s">
        <v>128</v>
      </c>
      <c r="E489" s="914"/>
      <c r="F489" s="915"/>
      <c r="G489" s="110" t="s">
        <v>266</v>
      </c>
      <c r="H489" s="110"/>
      <c r="I489" s="949"/>
      <c r="J489" s="950"/>
      <c r="K489" s="293"/>
      <c r="M489" s="521"/>
      <c r="N489" s="291"/>
      <c r="O489" s="957"/>
      <c r="P489" s="913" t="s">
        <v>128</v>
      </c>
      <c r="Q489" s="914"/>
      <c r="R489" s="915"/>
      <c r="S489" s="110" t="s">
        <v>266</v>
      </c>
      <c r="T489" s="110"/>
      <c r="U489" s="949"/>
      <c r="V489" s="950"/>
      <c r="W489" s="293"/>
    </row>
    <row r="490" spans="1:23" x14ac:dyDescent="0.25">
      <c r="A490" s="138" t="str">
        <f>IF(COUNT('Séries-DNF'!$A$11:$A$50)&gt;'Etiquette DNF'!N452,"X","")</f>
        <v/>
      </c>
      <c r="B490" s="291"/>
      <c r="C490" s="957"/>
      <c r="D490" s="913" t="s">
        <v>264</v>
      </c>
      <c r="E490" s="914"/>
      <c r="F490" s="915"/>
      <c r="G490" s="110" t="s">
        <v>265</v>
      </c>
      <c r="H490" s="110"/>
      <c r="I490" s="949"/>
      <c r="J490" s="950"/>
      <c r="K490" s="293"/>
      <c r="M490" s="521"/>
      <c r="N490" s="291"/>
      <c r="O490" s="957"/>
      <c r="P490" s="913" t="s">
        <v>264</v>
      </c>
      <c r="Q490" s="914"/>
      <c r="R490" s="915"/>
      <c r="S490" s="110" t="s">
        <v>265</v>
      </c>
      <c r="T490" s="110"/>
      <c r="U490" s="949"/>
      <c r="V490" s="950"/>
      <c r="W490" s="293"/>
    </row>
    <row r="491" spans="1:23" x14ac:dyDescent="0.25">
      <c r="A491" s="138" t="str">
        <f>IF(COUNT('Séries-DNF'!$A$11:$A$50)&gt;'Etiquette DNF'!N452,"X","")</f>
        <v/>
      </c>
      <c r="B491" s="291"/>
      <c r="C491" s="957"/>
      <c r="D491" s="533" t="s">
        <v>267</v>
      </c>
      <c r="E491" s="518"/>
      <c r="F491" s="518"/>
      <c r="G491" s="110" t="s">
        <v>164</v>
      </c>
      <c r="H491" s="110"/>
      <c r="I491" s="949"/>
      <c r="J491" s="950"/>
      <c r="K491" s="293"/>
      <c r="M491" s="521"/>
      <c r="N491" s="291"/>
      <c r="O491" s="957"/>
      <c r="P491" s="533" t="s">
        <v>267</v>
      </c>
      <c r="Q491" s="518"/>
      <c r="R491" s="518"/>
      <c r="S491" s="110" t="s">
        <v>164</v>
      </c>
      <c r="T491" s="110"/>
      <c r="U491" s="949"/>
      <c r="V491" s="950"/>
      <c r="W491" s="293"/>
    </row>
    <row r="492" spans="1:23" ht="15.75" thickBot="1" x14ac:dyDescent="0.3">
      <c r="A492" s="138" t="str">
        <f>IF(COUNT('Séries-DNF'!$A$11:$A$50)&gt;'Etiquette DNF'!N452,"X","")</f>
        <v/>
      </c>
      <c r="B492" s="291"/>
      <c r="C492" s="958"/>
      <c r="D492" s="534" t="s">
        <v>268</v>
      </c>
      <c r="E492" s="519"/>
      <c r="F492" s="519"/>
      <c r="G492" s="3" t="s">
        <v>164</v>
      </c>
      <c r="H492" s="3"/>
      <c r="I492" s="954"/>
      <c r="J492" s="955"/>
      <c r="K492" s="293"/>
      <c r="M492" s="521"/>
      <c r="N492" s="291"/>
      <c r="O492" s="958"/>
      <c r="P492" s="534" t="s">
        <v>268</v>
      </c>
      <c r="Q492" s="519"/>
      <c r="R492" s="519"/>
      <c r="S492" s="3" t="s">
        <v>164</v>
      </c>
      <c r="T492" s="3"/>
      <c r="U492" s="954"/>
      <c r="V492" s="955"/>
      <c r="W492" s="293"/>
    </row>
    <row r="493" spans="1:23" ht="15.75" thickBot="1" x14ac:dyDescent="0.3">
      <c r="A493" s="138" t="str">
        <f>IF(COUNT('Séries-DNF'!$A$11:$A$50)&gt;'Etiquette DNF'!N452,"X","")</f>
        <v/>
      </c>
      <c r="B493" s="291"/>
      <c r="C493" s="292"/>
      <c r="D493" s="292"/>
      <c r="E493" s="292"/>
      <c r="F493" s="292"/>
      <c r="G493" s="292"/>
      <c r="H493" s="292"/>
      <c r="I493" s="292"/>
      <c r="J493" s="292"/>
      <c r="K493" s="293"/>
      <c r="M493" s="521"/>
      <c r="N493" s="291"/>
      <c r="O493" s="292"/>
      <c r="P493" s="292"/>
      <c r="Q493" s="292"/>
      <c r="R493" s="292"/>
      <c r="S493" s="292"/>
      <c r="T493" s="292"/>
      <c r="U493" s="292"/>
      <c r="V493" s="292"/>
      <c r="W493" s="293"/>
    </row>
    <row r="494" spans="1:23" ht="18.75" x14ac:dyDescent="0.3">
      <c r="A494" s="138" t="str">
        <f>IF(COUNT('Séries-DNF'!$A$11:$A$50)&gt;'Etiquette DNF'!N452,"X","")</f>
        <v/>
      </c>
      <c r="B494" s="291"/>
      <c r="C494" s="901" t="s">
        <v>269</v>
      </c>
      <c r="D494" s="902"/>
      <c r="E494" s="902"/>
      <c r="F494" s="902"/>
      <c r="G494" s="902"/>
      <c r="H494" s="902"/>
      <c r="I494" s="902"/>
      <c r="J494" s="903"/>
      <c r="K494" s="293"/>
      <c r="M494" s="521"/>
      <c r="N494" s="291"/>
      <c r="O494" s="901" t="s">
        <v>269</v>
      </c>
      <c r="P494" s="902"/>
      <c r="Q494" s="902"/>
      <c r="R494" s="902"/>
      <c r="S494" s="902"/>
      <c r="T494" s="902"/>
      <c r="U494" s="902"/>
      <c r="V494" s="903"/>
      <c r="W494" s="293"/>
    </row>
    <row r="495" spans="1:23" x14ac:dyDescent="0.25">
      <c r="A495" s="138" t="str">
        <f>IF(COUNT('Séries-DNF'!$A$11:$A$50)&gt;'Etiquette DNF'!N452,"X","")</f>
        <v/>
      </c>
      <c r="B495" s="291"/>
      <c r="C495" s="904"/>
      <c r="D495" s="905"/>
      <c r="E495" s="905"/>
      <c r="F495" s="905"/>
      <c r="G495" s="905"/>
      <c r="H495" s="905"/>
      <c r="I495" s="905"/>
      <c r="J495" s="906"/>
      <c r="K495" s="293"/>
      <c r="M495" s="521"/>
      <c r="N495" s="291"/>
      <c r="O495" s="904"/>
      <c r="P495" s="905"/>
      <c r="Q495" s="905"/>
      <c r="R495" s="905"/>
      <c r="S495" s="905"/>
      <c r="T495" s="905"/>
      <c r="U495" s="905"/>
      <c r="V495" s="906"/>
      <c r="W495" s="293"/>
    </row>
    <row r="496" spans="1:23" x14ac:dyDescent="0.25">
      <c r="A496" s="138" t="str">
        <f>IF(COUNT('Séries-DNF'!$A$11:$A$50)&gt;'Etiquette DNF'!N452,"X","")</f>
        <v/>
      </c>
      <c r="B496" s="291"/>
      <c r="C496" s="907"/>
      <c r="D496" s="908"/>
      <c r="E496" s="908"/>
      <c r="F496" s="908"/>
      <c r="G496" s="908"/>
      <c r="H496" s="908"/>
      <c r="I496" s="908"/>
      <c r="J496" s="909"/>
      <c r="K496" s="293"/>
      <c r="M496" s="521"/>
      <c r="N496" s="291"/>
      <c r="O496" s="907"/>
      <c r="P496" s="908"/>
      <c r="Q496" s="908"/>
      <c r="R496" s="908"/>
      <c r="S496" s="908"/>
      <c r="T496" s="908"/>
      <c r="U496" s="908"/>
      <c r="V496" s="909"/>
      <c r="W496" s="293"/>
    </row>
    <row r="497" spans="1:23" x14ac:dyDescent="0.25">
      <c r="A497" s="138" t="str">
        <f>IF(COUNT('Séries-DNF'!$A$11:$A$50)&gt;'Etiquette DNF'!N452,"X","")</f>
        <v/>
      </c>
      <c r="B497" s="291"/>
      <c r="C497" s="907"/>
      <c r="D497" s="908"/>
      <c r="E497" s="908"/>
      <c r="F497" s="908"/>
      <c r="G497" s="908"/>
      <c r="H497" s="908"/>
      <c r="I497" s="908"/>
      <c r="J497" s="909"/>
      <c r="K497" s="293"/>
      <c r="M497" s="521"/>
      <c r="N497" s="291"/>
      <c r="O497" s="907"/>
      <c r="P497" s="908"/>
      <c r="Q497" s="908"/>
      <c r="R497" s="908"/>
      <c r="S497" s="908"/>
      <c r="T497" s="908"/>
      <c r="U497" s="908"/>
      <c r="V497" s="909"/>
      <c r="W497" s="293"/>
    </row>
    <row r="498" spans="1:23" ht="15.75" thickBot="1" x14ac:dyDescent="0.3">
      <c r="A498" s="138" t="str">
        <f>IF(COUNT('Séries-DNF'!$A$11:$A$50)&gt;'Etiquette DNF'!N452,"X","")</f>
        <v/>
      </c>
      <c r="B498" s="291"/>
      <c r="C498" s="910"/>
      <c r="D498" s="911"/>
      <c r="E498" s="911"/>
      <c r="F498" s="911"/>
      <c r="G498" s="911"/>
      <c r="H498" s="911"/>
      <c r="I498" s="911"/>
      <c r="J498" s="912"/>
      <c r="K498" s="293"/>
      <c r="M498" s="521"/>
      <c r="N498" s="291"/>
      <c r="O498" s="910"/>
      <c r="P498" s="911"/>
      <c r="Q498" s="911"/>
      <c r="R498" s="911"/>
      <c r="S498" s="911"/>
      <c r="T498" s="911"/>
      <c r="U498" s="911"/>
      <c r="V498" s="912"/>
      <c r="W498" s="293"/>
    </row>
    <row r="499" spans="1:23" ht="15.75" thickBot="1" x14ac:dyDescent="0.3">
      <c r="A499" s="138" t="str">
        <f>IF(COUNT('Séries-DNF'!$A$11:$A$50)&gt;'Etiquette DNF'!N452,"X","")</f>
        <v/>
      </c>
      <c r="B499" s="294"/>
      <c r="C499" s="295"/>
      <c r="D499" s="295"/>
      <c r="E499" s="295"/>
      <c r="F499" s="295"/>
      <c r="G499" s="295"/>
      <c r="H499" s="295"/>
      <c r="I499" s="295"/>
      <c r="J499" s="295"/>
      <c r="K499" s="296"/>
      <c r="M499" s="521"/>
      <c r="N499" s="294"/>
      <c r="O499" s="295"/>
      <c r="P499" s="295"/>
      <c r="Q499" s="295"/>
      <c r="R499" s="295"/>
      <c r="S499" s="295"/>
      <c r="T499" s="295"/>
      <c r="U499" s="295"/>
      <c r="V499" s="295"/>
      <c r="W499" s="296"/>
    </row>
    <row r="500" spans="1:23" ht="15" customHeight="1" x14ac:dyDescent="0.25">
      <c r="A500" s="138" t="str">
        <f>IF(COUNT('Séries-DNF'!$A$11:$A$50)&gt;'Etiquette DNF'!N452,"X","")</f>
        <v/>
      </c>
      <c r="B500" s="522"/>
      <c r="C500" s="522"/>
      <c r="D500" s="522"/>
      <c r="E500" s="522"/>
      <c r="F500" s="522"/>
      <c r="G500" s="522"/>
      <c r="H500" s="522"/>
      <c r="I500" s="522"/>
      <c r="J500" s="522"/>
      <c r="K500" s="522"/>
      <c r="L500" s="522"/>
      <c r="M500" s="523"/>
      <c r="N500" s="522"/>
      <c r="O500" s="522"/>
      <c r="P500" s="522"/>
      <c r="Q500" s="522"/>
      <c r="R500" s="522"/>
      <c r="S500" s="522"/>
      <c r="T500" s="522"/>
      <c r="U500" s="522"/>
      <c r="V500" s="522"/>
      <c r="W500" s="522"/>
    </row>
    <row r="501" spans="1:23" ht="15" customHeight="1" thickBot="1" x14ac:dyDescent="0.3">
      <c r="A501" s="138" t="str">
        <f>IF(COUNT('Séries-DNF'!$A$11:$A$50)&gt;'Etiquette DNF'!N552,"X","")</f>
        <v/>
      </c>
      <c r="M501" s="521"/>
    </row>
    <row r="502" spans="1:23" x14ac:dyDescent="0.25">
      <c r="A502" s="138" t="str">
        <f>IF(COUNT('Séries-DNF'!$A$11:$A$50)&gt;'Etiquette DNF'!N552,"X","")</f>
        <v/>
      </c>
      <c r="B502" s="137">
        <f>N452+1</f>
        <v>20</v>
      </c>
      <c r="C502" s="289"/>
      <c r="D502" s="289"/>
      <c r="E502" s="289"/>
      <c r="F502" s="289"/>
      <c r="G502" s="289"/>
      <c r="H502" s="289"/>
      <c r="I502" s="289"/>
      <c r="J502" s="289"/>
      <c r="K502" s="290"/>
      <c r="M502" s="521"/>
      <c r="N502" s="137">
        <f>B502+1</f>
        <v>21</v>
      </c>
      <c r="O502" s="289"/>
      <c r="P502" s="289"/>
      <c r="Q502" s="289"/>
      <c r="R502" s="289"/>
      <c r="S502" s="289"/>
      <c r="T502" s="289"/>
      <c r="U502" s="289"/>
      <c r="V502" s="289"/>
      <c r="W502" s="290"/>
    </row>
    <row r="503" spans="1:23" ht="23.25" x14ac:dyDescent="0.35">
      <c r="A503" s="138" t="str">
        <f>IF(COUNT('Séries-DNF'!$A$11:$A$50)&gt;'Etiquette DNF'!N552,"X","")</f>
        <v/>
      </c>
      <c r="B503" s="291"/>
      <c r="C503" s="931" t="s">
        <v>246</v>
      </c>
      <c r="D503" s="931"/>
      <c r="E503" s="953" t="str">
        <f ca="1">OFFSET('Séries-DNF'!$A$11,B502,13)</f>
        <v/>
      </c>
      <c r="F503" s="953"/>
      <c r="G503" s="953"/>
      <c r="H503" s="953"/>
      <c r="I503" s="953"/>
      <c r="J503" s="953"/>
      <c r="K503" s="293"/>
      <c r="M503" s="521"/>
      <c r="N503" s="291"/>
      <c r="O503" s="931" t="s">
        <v>246</v>
      </c>
      <c r="P503" s="931"/>
      <c r="Q503" s="953" t="str">
        <f ca="1">OFFSET('Séries-DNF'!$A$11,N502,13)</f>
        <v/>
      </c>
      <c r="R503" s="953"/>
      <c r="S503" s="953"/>
      <c r="T503" s="953"/>
      <c r="U503" s="953"/>
      <c r="V503" s="953"/>
      <c r="W503" s="293"/>
    </row>
    <row r="504" spans="1:23" x14ac:dyDescent="0.25">
      <c r="A504" s="138" t="str">
        <f>IF(COUNT('Séries-DNF'!$A$11:$A$50)&gt;'Etiquette DNF'!N552,"X","")</f>
        <v/>
      </c>
      <c r="B504" s="291"/>
      <c r="C504" s="945"/>
      <c r="D504" s="945"/>
      <c r="E504" s="945"/>
      <c r="F504" s="945"/>
      <c r="G504" s="945"/>
      <c r="H504" s="945"/>
      <c r="I504" s="945"/>
      <c r="J504" s="945"/>
      <c r="K504" s="293"/>
      <c r="M504" s="521"/>
      <c r="N504" s="291"/>
      <c r="O504" s="945"/>
      <c r="P504" s="945"/>
      <c r="Q504" s="945"/>
      <c r="R504" s="945"/>
      <c r="S504" s="945"/>
      <c r="T504" s="945"/>
      <c r="U504" s="945"/>
      <c r="V504" s="945"/>
      <c r="W504" s="293"/>
    </row>
    <row r="505" spans="1:23" ht="21" x14ac:dyDescent="0.35">
      <c r="A505" s="138" t="str">
        <f>IF(COUNT('Séries-DNF'!$A$11:$A$50)&gt;'Etiquette DNF'!N552,"X","")</f>
        <v/>
      </c>
      <c r="B505" s="291"/>
      <c r="C505" s="931" t="s">
        <v>39</v>
      </c>
      <c r="D505" s="931"/>
      <c r="E505" s="932" t="str">
        <f ca="1">OFFSET('Séries-DNF'!$A$11,B502,0)</f>
        <v/>
      </c>
      <c r="F505" s="932"/>
      <c r="G505" s="948" t="s">
        <v>67</v>
      </c>
      <c r="H505" s="948"/>
      <c r="I505" s="932" t="str">
        <f ca="1">OFFSET('Séries-DNF'!$A$11,B502,6)</f>
        <v/>
      </c>
      <c r="J505" s="932"/>
      <c r="K505" s="293"/>
      <c r="M505" s="521"/>
      <c r="N505" s="291"/>
      <c r="O505" s="931" t="s">
        <v>39</v>
      </c>
      <c r="P505" s="931"/>
      <c r="Q505" s="932" t="str">
        <f ca="1">OFFSET('Séries-DNF'!$A$11,N502,0)</f>
        <v/>
      </c>
      <c r="R505" s="932"/>
      <c r="S505" s="948" t="s">
        <v>67</v>
      </c>
      <c r="T505" s="948"/>
      <c r="U505" s="932" t="str">
        <f ca="1">OFFSET('Séries-DNF'!$A$11,N502,6)</f>
        <v/>
      </c>
      <c r="V505" s="932"/>
      <c r="W505" s="293"/>
    </row>
    <row r="506" spans="1:23" ht="23.25" x14ac:dyDescent="0.35">
      <c r="A506" s="138" t="str">
        <f>IF(COUNT('Séries-DNF'!$A$11:$A$50)&gt;'Etiquette DNF'!N552,"X","")</f>
        <v/>
      </c>
      <c r="B506" s="291"/>
      <c r="C506" s="931" t="s">
        <v>1</v>
      </c>
      <c r="D506" s="931"/>
      <c r="E506" s="953" t="str">
        <f ca="1">OFFSET('Séries-DNF'!$A$11,B502,9)</f>
        <v/>
      </c>
      <c r="F506" s="953"/>
      <c r="G506" s="948" t="s">
        <v>2</v>
      </c>
      <c r="H506" s="948"/>
      <c r="I506" s="932" t="str">
        <f ca="1">OFFSET('Séries-DNF'!$A$11,B502,10)</f>
        <v/>
      </c>
      <c r="J506" s="932"/>
      <c r="K506" s="293"/>
      <c r="M506" s="521"/>
      <c r="N506" s="291"/>
      <c r="O506" s="931" t="s">
        <v>1</v>
      </c>
      <c r="P506" s="931"/>
      <c r="Q506" s="953" t="str">
        <f ca="1">OFFSET('Séries-DNF'!$A$11,N502,9)</f>
        <v/>
      </c>
      <c r="R506" s="953"/>
      <c r="S506" s="948" t="s">
        <v>2</v>
      </c>
      <c r="T506" s="948"/>
      <c r="U506" s="932" t="str">
        <f ca="1">OFFSET('Séries-DNF'!$A$11,N502,10)</f>
        <v/>
      </c>
      <c r="V506" s="932"/>
      <c r="W506" s="293"/>
    </row>
    <row r="507" spans="1:23" ht="21" x14ac:dyDescent="0.35">
      <c r="A507" s="138" t="str">
        <f>IF(COUNT('Séries-DNF'!$A$11:$A$50)&gt;'Etiquette DNF'!N552,"X","")</f>
        <v/>
      </c>
      <c r="B507" s="291"/>
      <c r="C507" s="520" t="s">
        <v>258</v>
      </c>
      <c r="D507" s="520"/>
      <c r="E507" s="527" t="str">
        <f ca="1">OFFSET('Séries-DNF'!$A$11,B502,11)</f>
        <v/>
      </c>
      <c r="F507" s="525"/>
      <c r="G507" s="866" t="s">
        <v>270</v>
      </c>
      <c r="H507" s="866"/>
      <c r="I507" s="527" t="str">
        <f ca="1">OFFSET('Séries-DNF'!$A$11,B502,8)</f>
        <v/>
      </c>
      <c r="J507" s="527"/>
      <c r="K507" s="293"/>
      <c r="M507" s="521"/>
      <c r="N507" s="291"/>
      <c r="O507" s="520" t="s">
        <v>258</v>
      </c>
      <c r="P507" s="520"/>
      <c r="Q507" s="527" t="str">
        <f ca="1">OFFSET('Séries-DNF'!$A$11,N502,11)</f>
        <v/>
      </c>
      <c r="R507" s="525"/>
      <c r="S507" s="866" t="s">
        <v>270</v>
      </c>
      <c r="T507" s="866"/>
      <c r="U507" s="527" t="str">
        <f ca="1">OFFSET('Séries-DNF'!$A$11,N502,8)</f>
        <v/>
      </c>
      <c r="V507" s="527"/>
      <c r="W507" s="293"/>
    </row>
    <row r="508" spans="1:23" ht="18.75" x14ac:dyDescent="0.3">
      <c r="A508" s="138" t="str">
        <f>IF(COUNT('Séries-DNF'!$A$11:$A$50)&gt;'Etiquette DNF'!N552,"X","")</f>
        <v/>
      </c>
      <c r="B508" s="291"/>
      <c r="C508" s="952" t="s">
        <v>68</v>
      </c>
      <c r="D508" s="952"/>
      <c r="E508" s="866" t="s">
        <v>69</v>
      </c>
      <c r="F508" s="866"/>
      <c r="G508" s="951" t="str">
        <f ca="1">OFFSET('Séries-DNF'!$A$11,B502,2)</f>
        <v/>
      </c>
      <c r="H508" s="951"/>
      <c r="I508" s="951"/>
      <c r="J508" s="951"/>
      <c r="K508" s="293"/>
      <c r="M508" s="521"/>
      <c r="N508" s="291"/>
      <c r="O508" s="952" t="s">
        <v>68</v>
      </c>
      <c r="P508" s="952"/>
      <c r="Q508" s="866" t="s">
        <v>69</v>
      </c>
      <c r="R508" s="866"/>
      <c r="S508" s="951" t="str">
        <f ca="1">OFFSET('Séries-DNF'!$A$11,N502,2)</f>
        <v/>
      </c>
      <c r="T508" s="951"/>
      <c r="U508" s="951"/>
      <c r="V508" s="951"/>
      <c r="W508" s="293"/>
    </row>
    <row r="509" spans="1:23" ht="18.75" x14ac:dyDescent="0.3">
      <c r="A509" s="138" t="str">
        <f>IF(COUNT('Séries-DNF'!$A$11:$A$50)&gt;'Etiquette DNF'!N552,"X","")</f>
        <v/>
      </c>
      <c r="B509" s="291"/>
      <c r="C509" s="952"/>
      <c r="D509" s="952"/>
      <c r="E509" s="866" t="s">
        <v>70</v>
      </c>
      <c r="F509" s="866"/>
      <c r="G509" s="951" t="str">
        <f ca="1">OFFSET('Séries-DNF'!$A$11,B502,3)</f>
        <v/>
      </c>
      <c r="H509" s="951"/>
      <c r="I509" s="951"/>
      <c r="J509" s="951"/>
      <c r="K509" s="293"/>
      <c r="M509" s="521"/>
      <c r="N509" s="291"/>
      <c r="O509" s="952"/>
      <c r="P509" s="952"/>
      <c r="Q509" s="866" t="s">
        <v>70</v>
      </c>
      <c r="R509" s="866"/>
      <c r="S509" s="951" t="str">
        <f ca="1">OFFSET('Séries-DNF'!$A$11,N502,3)</f>
        <v/>
      </c>
      <c r="T509" s="951"/>
      <c r="U509" s="951"/>
      <c r="V509" s="951"/>
      <c r="W509" s="293"/>
    </row>
    <row r="510" spans="1:23" ht="18.75" x14ac:dyDescent="0.3">
      <c r="A510" s="138" t="str">
        <f>IF(COUNT('Séries-DNF'!$A$11:$A$50)&gt;'Etiquette DNF'!N552,"X","")</f>
        <v/>
      </c>
      <c r="B510" s="291"/>
      <c r="C510" s="952"/>
      <c r="D510" s="952"/>
      <c r="E510" s="866" t="s">
        <v>257</v>
      </c>
      <c r="F510" s="866"/>
      <c r="G510" s="951" t="str">
        <f ca="1">OFFSET('Séries-DNF'!$A$11,B502,4)</f>
        <v/>
      </c>
      <c r="H510" s="951"/>
      <c r="I510" s="951"/>
      <c r="J510" s="951"/>
      <c r="K510" s="293"/>
      <c r="M510" s="521"/>
      <c r="N510" s="291"/>
      <c r="O510" s="952"/>
      <c r="P510" s="952"/>
      <c r="Q510" s="866" t="s">
        <v>257</v>
      </c>
      <c r="R510" s="866"/>
      <c r="S510" s="951" t="str">
        <f ca="1">OFFSET('Séries-DNF'!$A$11,N502,4)</f>
        <v/>
      </c>
      <c r="T510" s="951"/>
      <c r="U510" s="951"/>
      <c r="V510" s="951"/>
      <c r="W510" s="293"/>
    </row>
    <row r="511" spans="1:23" ht="21" x14ac:dyDescent="0.35">
      <c r="A511" s="138" t="str">
        <f>IF(COUNT('Séries-DNF'!$A$11:$A$50)&gt;'Etiquette DNF'!N552,"X","")</f>
        <v/>
      </c>
      <c r="B511" s="291"/>
      <c r="C511" s="952"/>
      <c r="D511" s="952"/>
      <c r="E511" s="866" t="s">
        <v>71</v>
      </c>
      <c r="F511" s="866"/>
      <c r="G511" s="947" t="str">
        <f ca="1">OFFSET('Séries-DNF'!$A$11,B502,5)</f>
        <v/>
      </c>
      <c r="H511" s="947"/>
      <c r="I511" s="947"/>
      <c r="J511" s="947"/>
      <c r="K511" s="293"/>
      <c r="M511" s="521"/>
      <c r="N511" s="291"/>
      <c r="O511" s="952"/>
      <c r="P511" s="952"/>
      <c r="Q511" s="866" t="s">
        <v>71</v>
      </c>
      <c r="R511" s="866"/>
      <c r="S511" s="947" t="str">
        <f ca="1">OFFSET('Séries-DNF'!$A$11,N502,5)</f>
        <v/>
      </c>
      <c r="T511" s="947"/>
      <c r="U511" s="947"/>
      <c r="V511" s="947"/>
      <c r="W511" s="293"/>
    </row>
    <row r="512" spans="1:23" ht="21" x14ac:dyDescent="0.35">
      <c r="A512" s="138" t="str">
        <f>IF(COUNT('Séries-DNF'!$A$11:$A$50)&gt;'Etiquette DNF'!N552,"X","")</f>
        <v/>
      </c>
      <c r="B512" s="291"/>
      <c r="C512" s="931" t="s">
        <v>248</v>
      </c>
      <c r="D512" s="931"/>
      <c r="E512" s="948" t="str">
        <f ca="1">IF(E503="","",IF(OR(E503="DWF",E503="DNF"),"Distance","Temps"))</f>
        <v/>
      </c>
      <c r="F512" s="948"/>
      <c r="G512" s="525" t="str">
        <f ca="1">OFFSET('Séries-DNF'!$A$11,B502,18)</f>
        <v/>
      </c>
      <c r="H512" s="524" t="str">
        <f ca="1">OFFSET('Séries-DNF'!$A$11,B502,19)</f>
        <v/>
      </c>
      <c r="I512" s="526" t="str">
        <f ca="1">OFFSET('Séries-DNF'!$A$11,B502,20)</f>
        <v/>
      </c>
      <c r="J512" s="524" t="str">
        <f ca="1">OFFSET('Séries-DNF'!$A$11,B502,21)</f>
        <v/>
      </c>
      <c r="K512" s="293"/>
      <c r="M512" s="521"/>
      <c r="N512" s="291"/>
      <c r="O512" s="931" t="s">
        <v>248</v>
      </c>
      <c r="P512" s="931"/>
      <c r="Q512" s="948" t="str">
        <f ca="1">IF(Q503="","",IF(OR(Q503="DWF",Q503="DNF"),"Distance","Temps"))</f>
        <v/>
      </c>
      <c r="R512" s="948"/>
      <c r="S512" s="525" t="str">
        <f ca="1">OFFSET('Séries-DNF'!$A$11,N502,18)</f>
        <v/>
      </c>
      <c r="T512" s="524" t="str">
        <f ca="1">OFFSET('Séries-DNF'!$A$11,N502,19)</f>
        <v/>
      </c>
      <c r="U512" s="526" t="str">
        <f ca="1">OFFSET('Séries-DNF'!$A$11,N502,20)</f>
        <v/>
      </c>
      <c r="V512" s="524" t="str">
        <f ca="1">OFFSET('Séries-DNF'!$A$11,N502,21)</f>
        <v/>
      </c>
      <c r="W512" s="293"/>
    </row>
    <row r="513" spans="1:23" ht="18.75" x14ac:dyDescent="0.3">
      <c r="A513" s="138" t="str">
        <f>IF(COUNT('Séries-DNF'!$A$11:$A$50)&gt;'Etiquette DNF'!N552,"X","")</f>
        <v/>
      </c>
      <c r="B513" s="291"/>
      <c r="C513" s="931"/>
      <c r="D513" s="931"/>
      <c r="E513" s="933" t="s">
        <v>273</v>
      </c>
      <c r="F513" s="514" t="s">
        <v>271</v>
      </c>
      <c r="G513" s="528" t="str">
        <f ca="1">OFFSET('Séries-DNF'!$A$11,B502,14)</f>
        <v/>
      </c>
      <c r="H513" s="529" t="str">
        <f ca="1">OFFSET('Séries-DNF'!$A$11,B502,15)</f>
        <v/>
      </c>
      <c r="I513" s="528" t="str">
        <f ca="1">OFFSET('Séries-DNF'!$A$11,B502,16)</f>
        <v/>
      </c>
      <c r="J513" s="529" t="str">
        <f ca="1">OFFSET('Séries-DNF'!$A$11,B502,17)</f>
        <v/>
      </c>
      <c r="K513" s="293"/>
      <c r="M513" s="521"/>
      <c r="N513" s="291"/>
      <c r="O513" s="931"/>
      <c r="P513" s="931"/>
      <c r="Q513" s="933" t="s">
        <v>273</v>
      </c>
      <c r="R513" s="514" t="s">
        <v>271</v>
      </c>
      <c r="S513" s="528" t="str">
        <f ca="1">OFFSET('Séries-DNF'!$A$11,N502,14)</f>
        <v/>
      </c>
      <c r="T513" s="529" t="str">
        <f ca="1">OFFSET('Séries-DNF'!$A$11,N502,15)</f>
        <v/>
      </c>
      <c r="U513" s="528" t="str">
        <f ca="1">OFFSET('Séries-DNF'!$A$11,N502,16)</f>
        <v/>
      </c>
      <c r="V513" s="529" t="str">
        <f ca="1">OFFSET('Séries-DNF'!$A$11,N502,17)</f>
        <v/>
      </c>
      <c r="W513" s="293"/>
    </row>
    <row r="514" spans="1:23" ht="18.75" x14ac:dyDescent="0.3">
      <c r="A514" s="138" t="str">
        <f>IF(COUNT('Séries-DNF'!$A$11:$A$50)&gt;'Etiquette DNF'!N552,"X","")</f>
        <v/>
      </c>
      <c r="B514" s="291"/>
      <c r="C514" s="931"/>
      <c r="D514" s="931"/>
      <c r="E514" s="933"/>
      <c r="F514" s="514" t="s">
        <v>272</v>
      </c>
      <c r="G514" s="528" t="str">
        <f ca="1">OFFSET('Séries-DNF'!$A$11,B502,22)</f>
        <v/>
      </c>
      <c r="H514" s="529" t="str">
        <f ca="1">OFFSET('Séries-DNF'!$A$11,B502,23)</f>
        <v/>
      </c>
      <c r="I514" s="528" t="str">
        <f ca="1">OFFSET('Séries-DNF'!$A$11,B502,24)</f>
        <v/>
      </c>
      <c r="J514" s="529" t="str">
        <f ca="1">OFFSET('Séries-DNF'!$A$11,B502,25)</f>
        <v/>
      </c>
      <c r="K514" s="293"/>
      <c r="M514" s="521"/>
      <c r="N514" s="291"/>
      <c r="O514" s="931"/>
      <c r="P514" s="931"/>
      <c r="Q514" s="933"/>
      <c r="R514" s="514" t="s">
        <v>272</v>
      </c>
      <c r="S514" s="528" t="str">
        <f ca="1">OFFSET('Séries-DNF'!$A$11,N502,22)</f>
        <v/>
      </c>
      <c r="T514" s="529" t="str">
        <f ca="1">OFFSET('Séries-DNF'!$A$11,N502,23)</f>
        <v/>
      </c>
      <c r="U514" s="528" t="str">
        <f ca="1">OFFSET('Séries-DNF'!$A$11,N502,24)</f>
        <v/>
      </c>
      <c r="V514" s="529" t="str">
        <f ca="1">OFFSET('Séries-DNF'!$A$11,N502,25)</f>
        <v/>
      </c>
      <c r="W514" s="293"/>
    </row>
    <row r="515" spans="1:23" x14ac:dyDescent="0.25">
      <c r="A515" s="138" t="str">
        <f>IF(COUNT('Séries-DNF'!$A$11:$A$50)&gt;'Etiquette DNF'!N552,"X","")</f>
        <v/>
      </c>
      <c r="B515" s="291"/>
      <c r="C515" s="945"/>
      <c r="D515" s="945"/>
      <c r="E515" s="945"/>
      <c r="F515" s="945"/>
      <c r="G515" s="945"/>
      <c r="H515" s="945"/>
      <c r="I515" s="945"/>
      <c r="J515" s="945"/>
      <c r="K515" s="293"/>
      <c r="M515" s="521"/>
      <c r="N515" s="291"/>
      <c r="O515" s="945"/>
      <c r="P515" s="945"/>
      <c r="Q515" s="945"/>
      <c r="R515" s="945"/>
      <c r="S515" s="945"/>
      <c r="T515" s="945"/>
      <c r="U515" s="945"/>
      <c r="V515" s="945"/>
      <c r="W515" s="293"/>
    </row>
    <row r="516" spans="1:23" ht="18.75" x14ac:dyDescent="0.3">
      <c r="A516" s="138" t="str">
        <f>IF(COUNT('Séries-DNF'!$A$11:$A$50)&gt;'Etiquette DNF'!N552,"X","")</f>
        <v/>
      </c>
      <c r="B516" s="291"/>
      <c r="C516" s="946" t="s">
        <v>259</v>
      </c>
      <c r="D516" s="946"/>
      <c r="E516" s="946"/>
      <c r="F516" s="946"/>
      <c r="G516" s="946"/>
      <c r="H516" s="946"/>
      <c r="I516" s="946"/>
      <c r="J516" s="946"/>
      <c r="K516" s="293"/>
      <c r="M516" s="521"/>
      <c r="N516" s="291"/>
      <c r="O516" s="946" t="s">
        <v>259</v>
      </c>
      <c r="P516" s="946"/>
      <c r="Q516" s="946"/>
      <c r="R516" s="946"/>
      <c r="S516" s="946"/>
      <c r="T516" s="946"/>
      <c r="U516" s="946"/>
      <c r="V516" s="946"/>
      <c r="W516" s="293"/>
    </row>
    <row r="517" spans="1:23" ht="15.75" thickBot="1" x14ac:dyDescent="0.3">
      <c r="A517" s="138" t="str">
        <f>IF(COUNT('Séries-DNF'!$A$11:$A$50)&gt;'Etiquette DNF'!N552,"X","")</f>
        <v/>
      </c>
      <c r="B517" s="291"/>
      <c r="C517" s="945"/>
      <c r="D517" s="945"/>
      <c r="E517" s="945"/>
      <c r="F517" s="945"/>
      <c r="G517" s="945"/>
      <c r="H517" s="945"/>
      <c r="I517" s="945"/>
      <c r="J517" s="945"/>
      <c r="K517" s="293"/>
      <c r="M517" s="521"/>
      <c r="N517" s="291"/>
      <c r="O517" s="945"/>
      <c r="P517" s="945"/>
      <c r="Q517" s="945"/>
      <c r="R517" s="945"/>
      <c r="S517" s="945"/>
      <c r="T517" s="945"/>
      <c r="U517" s="945"/>
      <c r="V517" s="945"/>
      <c r="W517" s="293"/>
    </row>
    <row r="518" spans="1:23" ht="15.75" thickBot="1" x14ac:dyDescent="0.3">
      <c r="A518" s="138" t="str">
        <f>IF(COUNT('Séries-DNF'!$A$11:$A$50)&gt;'Etiquette DNF'!N552,"X","")</f>
        <v/>
      </c>
      <c r="B518" s="291"/>
      <c r="C518" s="933" t="s">
        <v>262</v>
      </c>
      <c r="D518" s="934"/>
      <c r="E518" s="530"/>
      <c r="F518" s="531"/>
      <c r="G518" s="531"/>
      <c r="H518" s="531"/>
      <c r="I518" s="531"/>
      <c r="J518" s="532"/>
      <c r="K518" s="293"/>
      <c r="M518" s="521"/>
      <c r="N518" s="291"/>
      <c r="O518" s="933" t="s">
        <v>262</v>
      </c>
      <c r="P518" s="934"/>
      <c r="Q518" s="530"/>
      <c r="R518" s="531"/>
      <c r="S518" s="531"/>
      <c r="T518" s="531"/>
      <c r="U518" s="531"/>
      <c r="V518" s="532"/>
      <c r="W518" s="293"/>
    </row>
    <row r="519" spans="1:23" ht="15.75" thickBot="1" x14ac:dyDescent="0.3">
      <c r="A519" s="138" t="str">
        <f>IF(COUNT('Séries-DNF'!$A$11:$A$50)&gt;'Etiquette DNF'!N552,"X","")</f>
        <v/>
      </c>
      <c r="B519" s="291"/>
      <c r="C519" s="516"/>
      <c r="D519" s="516"/>
      <c r="E519" s="289"/>
      <c r="F519" s="289"/>
      <c r="G519" s="289"/>
      <c r="H519" s="289"/>
      <c r="I519" s="289"/>
      <c r="J519" s="289"/>
      <c r="K519" s="293"/>
      <c r="M519" s="521"/>
      <c r="N519" s="291"/>
      <c r="O519" s="516"/>
      <c r="P519" s="516"/>
      <c r="Q519" s="289"/>
      <c r="R519" s="289"/>
      <c r="S519" s="289"/>
      <c r="T519" s="289"/>
      <c r="U519" s="289"/>
      <c r="V519" s="289"/>
      <c r="W519" s="293"/>
    </row>
    <row r="520" spans="1:23" x14ac:dyDescent="0.25">
      <c r="A520" s="138" t="str">
        <f>IF(COUNT('Séries-DNF'!$A$11:$A$50)&gt;'Etiquette DNF'!N552,"X","")</f>
        <v/>
      </c>
      <c r="B520" s="291"/>
      <c r="C520" s="976" t="s">
        <v>260</v>
      </c>
      <c r="D520" s="977"/>
      <c r="E520" s="959"/>
      <c r="F520" s="959"/>
      <c r="G520" s="959"/>
      <c r="H520" s="959"/>
      <c r="I520" s="959"/>
      <c r="J520" s="960"/>
      <c r="K520" s="293"/>
      <c r="M520" s="521"/>
      <c r="N520" s="291"/>
      <c r="O520" s="976" t="s">
        <v>260</v>
      </c>
      <c r="P520" s="977"/>
      <c r="Q520" s="959"/>
      <c r="R520" s="959"/>
      <c r="S520" s="959"/>
      <c r="T520" s="959"/>
      <c r="U520" s="959"/>
      <c r="V520" s="960"/>
      <c r="W520" s="293"/>
    </row>
    <row r="521" spans="1:23" x14ac:dyDescent="0.25">
      <c r="A521" s="138" t="str">
        <f>IF(COUNT('Séries-DNF'!$A$11:$A$50)&gt;'Etiquette DNF'!N552,"X","")</f>
        <v/>
      </c>
      <c r="B521" s="291"/>
      <c r="C521" s="971"/>
      <c r="D521" s="972"/>
      <c r="E521" s="949"/>
      <c r="F521" s="949"/>
      <c r="G521" s="949"/>
      <c r="H521" s="949"/>
      <c r="I521" s="949"/>
      <c r="J521" s="950"/>
      <c r="K521" s="293"/>
      <c r="M521" s="521"/>
      <c r="N521" s="291"/>
      <c r="O521" s="971"/>
      <c r="P521" s="972"/>
      <c r="Q521" s="949"/>
      <c r="R521" s="949"/>
      <c r="S521" s="949"/>
      <c r="T521" s="949"/>
      <c r="U521" s="949"/>
      <c r="V521" s="950"/>
      <c r="W521" s="293"/>
    </row>
    <row r="522" spans="1:23" x14ac:dyDescent="0.25">
      <c r="A522" s="138" t="str">
        <f>IF(COUNT('Séries-DNF'!$A$11:$A$50)&gt;'Etiquette DNF'!N552,"X","")</f>
        <v/>
      </c>
      <c r="B522" s="291"/>
      <c r="C522" s="971" t="s">
        <v>261</v>
      </c>
      <c r="D522" s="972"/>
      <c r="E522" s="949"/>
      <c r="F522" s="949"/>
      <c r="G522" s="949"/>
      <c r="H522" s="949"/>
      <c r="I522" s="949"/>
      <c r="J522" s="950"/>
      <c r="K522" s="293"/>
      <c r="M522" s="521"/>
      <c r="N522" s="291"/>
      <c r="O522" s="971" t="s">
        <v>261</v>
      </c>
      <c r="P522" s="972"/>
      <c r="Q522" s="949"/>
      <c r="R522" s="949"/>
      <c r="S522" s="949"/>
      <c r="T522" s="949"/>
      <c r="U522" s="949"/>
      <c r="V522" s="950"/>
      <c r="W522" s="293"/>
    </row>
    <row r="523" spans="1:23" ht="15.75" thickBot="1" x14ac:dyDescent="0.3">
      <c r="A523" s="138" t="str">
        <f>IF(COUNT('Séries-DNF'!$A$11:$A$50)&gt;'Etiquette DNF'!N552,"X","")</f>
        <v/>
      </c>
      <c r="B523" s="291"/>
      <c r="C523" s="973"/>
      <c r="D523" s="974"/>
      <c r="E523" s="954"/>
      <c r="F523" s="954"/>
      <c r="G523" s="954"/>
      <c r="H523" s="954"/>
      <c r="I523" s="954"/>
      <c r="J523" s="955"/>
      <c r="K523" s="293"/>
      <c r="M523" s="521"/>
      <c r="N523" s="291"/>
      <c r="O523" s="973"/>
      <c r="P523" s="974"/>
      <c r="Q523" s="954"/>
      <c r="R523" s="954"/>
      <c r="S523" s="954"/>
      <c r="T523" s="954"/>
      <c r="U523" s="954"/>
      <c r="V523" s="955"/>
      <c r="W523" s="293"/>
    </row>
    <row r="524" spans="1:23" ht="15.75" thickBot="1" x14ac:dyDescent="0.3">
      <c r="A524" s="138" t="str">
        <f>IF(COUNT('Séries-DNF'!$A$11:$A$50)&gt;'Etiquette DNF'!N552,"X","")</f>
        <v/>
      </c>
      <c r="B524" s="291"/>
      <c r="C524" s="292"/>
      <c r="D524" s="292"/>
      <c r="E524" s="292"/>
      <c r="F524" s="292"/>
      <c r="G524" s="292"/>
      <c r="H524" s="292"/>
      <c r="I524" s="292"/>
      <c r="J524" s="292"/>
      <c r="K524" s="293"/>
      <c r="M524" s="521"/>
      <c r="N524" s="291"/>
      <c r="O524" s="292"/>
      <c r="P524" s="292"/>
      <c r="Q524" s="292"/>
      <c r="R524" s="292"/>
      <c r="S524" s="292"/>
      <c r="T524" s="292"/>
      <c r="U524" s="292"/>
      <c r="V524" s="292"/>
      <c r="W524" s="293"/>
    </row>
    <row r="525" spans="1:23" x14ac:dyDescent="0.25">
      <c r="A525" s="138" t="str">
        <f>IF(COUNT('Séries-DNF'!$A$11:$A$50)&gt;'Etiquette DNF'!N552,"X","")</f>
        <v/>
      </c>
      <c r="B525" s="291"/>
      <c r="C525" s="956" t="s">
        <v>132</v>
      </c>
      <c r="D525" s="880" t="s">
        <v>133</v>
      </c>
      <c r="E525" s="871"/>
      <c r="F525" s="871"/>
      <c r="G525" s="871"/>
      <c r="H525" s="871"/>
      <c r="I525" s="959"/>
      <c r="J525" s="960"/>
      <c r="K525" s="293"/>
      <c r="M525" s="521"/>
      <c r="N525" s="291"/>
      <c r="O525" s="956" t="s">
        <v>132</v>
      </c>
      <c r="P525" s="880" t="s">
        <v>133</v>
      </c>
      <c r="Q525" s="871"/>
      <c r="R525" s="871"/>
      <c r="S525" s="871"/>
      <c r="T525" s="871"/>
      <c r="U525" s="959"/>
      <c r="V525" s="960"/>
      <c r="W525" s="293"/>
    </row>
    <row r="526" spans="1:23" x14ac:dyDescent="0.25">
      <c r="A526" s="138" t="str">
        <f>IF(COUNT('Séries-DNF'!$A$11:$A$50)&gt;'Etiquette DNF'!N552,"X","")</f>
        <v/>
      </c>
      <c r="B526" s="291"/>
      <c r="C526" s="957"/>
      <c r="D526" s="859" t="s">
        <v>134</v>
      </c>
      <c r="E526" s="864"/>
      <c r="F526" s="864"/>
      <c r="G526" s="864"/>
      <c r="H526" s="864"/>
      <c r="I526" s="949"/>
      <c r="J526" s="950"/>
      <c r="K526" s="293"/>
      <c r="M526" s="521"/>
      <c r="N526" s="291"/>
      <c r="O526" s="957"/>
      <c r="P526" s="859" t="s">
        <v>134</v>
      </c>
      <c r="Q526" s="864"/>
      <c r="R526" s="864"/>
      <c r="S526" s="864"/>
      <c r="T526" s="864"/>
      <c r="U526" s="949"/>
      <c r="V526" s="950"/>
      <c r="W526" s="293"/>
    </row>
    <row r="527" spans="1:23" x14ac:dyDescent="0.25">
      <c r="A527" s="138" t="str">
        <f>IF(COUNT('Séries-DNF'!$A$11:$A$50)&gt;'Etiquette DNF'!N552,"X","")</f>
        <v/>
      </c>
      <c r="B527" s="291"/>
      <c r="C527" s="957"/>
      <c r="D527" s="859" t="s">
        <v>135</v>
      </c>
      <c r="E527" s="864"/>
      <c r="F527" s="864"/>
      <c r="G527" s="864"/>
      <c r="H527" s="864"/>
      <c r="I527" s="949"/>
      <c r="J527" s="950"/>
      <c r="K527" s="293"/>
      <c r="M527" s="521"/>
      <c r="N527" s="291"/>
      <c r="O527" s="957"/>
      <c r="P527" s="859" t="s">
        <v>135</v>
      </c>
      <c r="Q527" s="864"/>
      <c r="R527" s="864"/>
      <c r="S527" s="864"/>
      <c r="T527" s="864"/>
      <c r="U527" s="949"/>
      <c r="V527" s="950"/>
      <c r="W527" s="293"/>
    </row>
    <row r="528" spans="1:23" x14ac:dyDescent="0.25">
      <c r="A528" s="138" t="str">
        <f>IF(COUNT('Séries-DNF'!$A$11:$A$50)&gt;'Etiquette DNF'!N552,"X","")</f>
        <v/>
      </c>
      <c r="B528" s="291"/>
      <c r="C528" s="957"/>
      <c r="D528" s="859" t="s">
        <v>136</v>
      </c>
      <c r="E528" s="864"/>
      <c r="F528" s="864"/>
      <c r="G528" s="864"/>
      <c r="H528" s="864"/>
      <c r="I528" s="949"/>
      <c r="J528" s="950"/>
      <c r="K528" s="293"/>
      <c r="M528" s="521"/>
      <c r="N528" s="291"/>
      <c r="O528" s="957"/>
      <c r="P528" s="859" t="s">
        <v>136</v>
      </c>
      <c r="Q528" s="864"/>
      <c r="R528" s="864"/>
      <c r="S528" s="864"/>
      <c r="T528" s="864"/>
      <c r="U528" s="949"/>
      <c r="V528" s="950"/>
      <c r="W528" s="293"/>
    </row>
    <row r="529" spans="1:23" x14ac:dyDescent="0.25">
      <c r="A529" s="138" t="str">
        <f>IF(COUNT('Séries-DNF'!$A$11:$A$50)&gt;'Etiquette DNF'!N552,"X","")</f>
        <v/>
      </c>
      <c r="B529" s="291"/>
      <c r="C529" s="957"/>
      <c r="D529" s="859" t="s">
        <v>137</v>
      </c>
      <c r="E529" s="864"/>
      <c r="F529" s="864"/>
      <c r="G529" s="864"/>
      <c r="H529" s="864"/>
      <c r="I529" s="949"/>
      <c r="J529" s="950"/>
      <c r="K529" s="293"/>
      <c r="M529" s="521"/>
      <c r="N529" s="291"/>
      <c r="O529" s="957"/>
      <c r="P529" s="859" t="s">
        <v>137</v>
      </c>
      <c r="Q529" s="864"/>
      <c r="R529" s="864"/>
      <c r="S529" s="864"/>
      <c r="T529" s="864"/>
      <c r="U529" s="949"/>
      <c r="V529" s="950"/>
      <c r="W529" s="293"/>
    </row>
    <row r="530" spans="1:23" ht="15.75" thickBot="1" x14ac:dyDescent="0.3">
      <c r="A530" s="138" t="str">
        <f>IF(COUNT('Séries-DNF'!$A$11:$A$50)&gt;'Etiquette DNF'!N552,"X","")</f>
        <v/>
      </c>
      <c r="B530" s="291"/>
      <c r="C530" s="958"/>
      <c r="D530" s="862" t="s">
        <v>138</v>
      </c>
      <c r="E530" s="975"/>
      <c r="F530" s="975"/>
      <c r="G530" s="975"/>
      <c r="H530" s="975"/>
      <c r="I530" s="954"/>
      <c r="J530" s="955"/>
      <c r="K530" s="293"/>
      <c r="M530" s="521"/>
      <c r="N530" s="291"/>
      <c r="O530" s="958"/>
      <c r="P530" s="862" t="s">
        <v>138</v>
      </c>
      <c r="Q530" s="975"/>
      <c r="R530" s="975"/>
      <c r="S530" s="975"/>
      <c r="T530" s="975"/>
      <c r="U530" s="954"/>
      <c r="V530" s="955"/>
      <c r="W530" s="293"/>
    </row>
    <row r="531" spans="1:23" x14ac:dyDescent="0.25">
      <c r="A531" s="138" t="str">
        <f>IF(COUNT('Séries-DNF'!$A$11:$A$50)&gt;'Etiquette DNF'!N552,"X","")</f>
        <v/>
      </c>
      <c r="B531" s="291"/>
      <c r="C531" s="961" t="s">
        <v>145</v>
      </c>
      <c r="D531" s="963" t="s">
        <v>146</v>
      </c>
      <c r="E531" s="964"/>
      <c r="F531" s="964"/>
      <c r="G531" s="964"/>
      <c r="H531" s="964"/>
      <c r="I531" s="965"/>
      <c r="J531" s="966"/>
      <c r="K531" s="293"/>
      <c r="M531" s="521"/>
      <c r="N531" s="291"/>
      <c r="O531" s="961" t="s">
        <v>145</v>
      </c>
      <c r="P531" s="963" t="s">
        <v>146</v>
      </c>
      <c r="Q531" s="964"/>
      <c r="R531" s="964"/>
      <c r="S531" s="964"/>
      <c r="T531" s="964"/>
      <c r="U531" s="965"/>
      <c r="V531" s="966"/>
      <c r="W531" s="293"/>
    </row>
    <row r="532" spans="1:23" x14ac:dyDescent="0.25">
      <c r="A532" s="138" t="str">
        <f>IF(COUNT('Séries-DNF'!$A$11:$A$50)&gt;'Etiquette DNF'!N552,"X","")</f>
        <v/>
      </c>
      <c r="B532" s="291"/>
      <c r="C532" s="957"/>
      <c r="D532" s="859" t="s">
        <v>147</v>
      </c>
      <c r="E532" s="864"/>
      <c r="F532" s="864"/>
      <c r="G532" s="864"/>
      <c r="H532" s="864"/>
      <c r="I532" s="949"/>
      <c r="J532" s="950"/>
      <c r="K532" s="293"/>
      <c r="M532" s="521"/>
      <c r="N532" s="291"/>
      <c r="O532" s="957"/>
      <c r="P532" s="859" t="s">
        <v>147</v>
      </c>
      <c r="Q532" s="864"/>
      <c r="R532" s="864"/>
      <c r="S532" s="864"/>
      <c r="T532" s="864"/>
      <c r="U532" s="949"/>
      <c r="V532" s="950"/>
      <c r="W532" s="293"/>
    </row>
    <row r="533" spans="1:23" x14ac:dyDescent="0.25">
      <c r="A533" s="138" t="str">
        <f>IF(COUNT('Séries-DNF'!$A$11:$A$50)&gt;'Etiquette DNF'!N552,"X","")</f>
        <v/>
      </c>
      <c r="B533" s="291"/>
      <c r="C533" s="957"/>
      <c r="D533" s="859" t="s">
        <v>148</v>
      </c>
      <c r="E533" s="864"/>
      <c r="F533" s="864"/>
      <c r="G533" s="864"/>
      <c r="H533" s="864"/>
      <c r="I533" s="949"/>
      <c r="J533" s="950"/>
      <c r="K533" s="293"/>
      <c r="M533" s="521"/>
      <c r="N533" s="291"/>
      <c r="O533" s="957"/>
      <c r="P533" s="859" t="s">
        <v>148</v>
      </c>
      <c r="Q533" s="864"/>
      <c r="R533" s="864"/>
      <c r="S533" s="864"/>
      <c r="T533" s="864"/>
      <c r="U533" s="949"/>
      <c r="V533" s="950"/>
      <c r="W533" s="293"/>
    </row>
    <row r="534" spans="1:23" x14ac:dyDescent="0.25">
      <c r="A534" s="138" t="str">
        <f>IF(COUNT('Séries-DNF'!$A$11:$A$50)&gt;'Etiquette DNF'!N552,"X","")</f>
        <v/>
      </c>
      <c r="B534" s="291"/>
      <c r="C534" s="957"/>
      <c r="D534" s="859" t="s">
        <v>149</v>
      </c>
      <c r="E534" s="864"/>
      <c r="F534" s="864"/>
      <c r="G534" s="864"/>
      <c r="H534" s="864"/>
      <c r="I534" s="949"/>
      <c r="J534" s="950"/>
      <c r="K534" s="293"/>
      <c r="M534" s="521"/>
      <c r="N534" s="291"/>
      <c r="O534" s="957"/>
      <c r="P534" s="859" t="s">
        <v>149</v>
      </c>
      <c r="Q534" s="864"/>
      <c r="R534" s="864"/>
      <c r="S534" s="864"/>
      <c r="T534" s="864"/>
      <c r="U534" s="949"/>
      <c r="V534" s="950"/>
      <c r="W534" s="293"/>
    </row>
    <row r="535" spans="1:23" x14ac:dyDescent="0.25">
      <c r="A535" s="138" t="str">
        <f>IF(COUNT('Séries-DNF'!$A$11:$A$50)&gt;'Etiquette DNF'!N552,"X","")</f>
        <v/>
      </c>
      <c r="B535" s="291"/>
      <c r="C535" s="957"/>
      <c r="D535" s="859" t="s">
        <v>150</v>
      </c>
      <c r="E535" s="864"/>
      <c r="F535" s="864"/>
      <c r="G535" s="864"/>
      <c r="H535" s="864"/>
      <c r="I535" s="949"/>
      <c r="J535" s="950"/>
      <c r="K535" s="293"/>
      <c r="M535" s="521"/>
      <c r="N535" s="291"/>
      <c r="O535" s="957"/>
      <c r="P535" s="859" t="s">
        <v>150</v>
      </c>
      <c r="Q535" s="864"/>
      <c r="R535" s="864"/>
      <c r="S535" s="864"/>
      <c r="T535" s="864"/>
      <c r="U535" s="949"/>
      <c r="V535" s="950"/>
      <c r="W535" s="293"/>
    </row>
    <row r="536" spans="1:23" x14ac:dyDescent="0.25">
      <c r="A536" s="138" t="str">
        <f>IF(COUNT('Séries-DNF'!$A$11:$A$50)&gt;'Etiquette DNF'!N552,"X","")</f>
        <v/>
      </c>
      <c r="B536" s="291"/>
      <c r="C536" s="957"/>
      <c r="D536" s="859" t="s">
        <v>151</v>
      </c>
      <c r="E536" s="864"/>
      <c r="F536" s="864"/>
      <c r="G536" s="864"/>
      <c r="H536" s="864"/>
      <c r="I536" s="949"/>
      <c r="J536" s="950"/>
      <c r="K536" s="293"/>
      <c r="M536" s="521"/>
      <c r="N536" s="291"/>
      <c r="O536" s="957"/>
      <c r="P536" s="859" t="s">
        <v>151</v>
      </c>
      <c r="Q536" s="864"/>
      <c r="R536" s="864"/>
      <c r="S536" s="864"/>
      <c r="T536" s="864"/>
      <c r="U536" s="949"/>
      <c r="V536" s="950"/>
      <c r="W536" s="293"/>
    </row>
    <row r="537" spans="1:23" ht="15.75" thickBot="1" x14ac:dyDescent="0.3">
      <c r="A537" s="138" t="str">
        <f>IF(COUNT('Séries-DNF'!$A$11:$A$50)&gt;'Etiquette DNF'!N552,"X","")</f>
        <v/>
      </c>
      <c r="B537" s="291"/>
      <c r="C537" s="962"/>
      <c r="D537" s="967" t="s">
        <v>152</v>
      </c>
      <c r="E537" s="968"/>
      <c r="F537" s="968"/>
      <c r="G537" s="968"/>
      <c r="H537" s="968"/>
      <c r="I537" s="969"/>
      <c r="J537" s="970"/>
      <c r="K537" s="293"/>
      <c r="M537" s="521"/>
      <c r="N537" s="291"/>
      <c r="O537" s="962"/>
      <c r="P537" s="967" t="s">
        <v>152</v>
      </c>
      <c r="Q537" s="968"/>
      <c r="R537" s="968"/>
      <c r="S537" s="968"/>
      <c r="T537" s="968"/>
      <c r="U537" s="969"/>
      <c r="V537" s="970"/>
      <c r="W537" s="293"/>
    </row>
    <row r="538" spans="1:23" x14ac:dyDescent="0.25">
      <c r="A538" s="138" t="str">
        <f>IF(COUNT('Séries-DNF'!$A$11:$A$50)&gt;'Etiquette DNF'!N552,"X","")</f>
        <v/>
      </c>
      <c r="B538" s="291"/>
      <c r="C538" s="956" t="s">
        <v>126</v>
      </c>
      <c r="D538" s="918" t="s">
        <v>263</v>
      </c>
      <c r="E538" s="919"/>
      <c r="F538" s="920"/>
      <c r="G538" s="416" t="s">
        <v>174</v>
      </c>
      <c r="H538" s="416"/>
      <c r="I538" s="959"/>
      <c r="J538" s="960"/>
      <c r="K538" s="293"/>
      <c r="M538" s="521"/>
      <c r="N538" s="291"/>
      <c r="O538" s="956" t="s">
        <v>126</v>
      </c>
      <c r="P538" s="918" t="s">
        <v>263</v>
      </c>
      <c r="Q538" s="919"/>
      <c r="R538" s="920"/>
      <c r="S538" s="416" t="s">
        <v>174</v>
      </c>
      <c r="T538" s="416"/>
      <c r="U538" s="959"/>
      <c r="V538" s="960"/>
      <c r="W538" s="293"/>
    </row>
    <row r="539" spans="1:23" x14ac:dyDescent="0.25">
      <c r="A539" s="138" t="str">
        <f>IF(COUNT('Séries-DNF'!$A$11:$A$50)&gt;'Etiquette DNF'!N552,"X","")</f>
        <v/>
      </c>
      <c r="B539" s="291"/>
      <c r="C539" s="957"/>
      <c r="D539" s="913" t="s">
        <v>128</v>
      </c>
      <c r="E539" s="914"/>
      <c r="F539" s="915"/>
      <c r="G539" s="110" t="s">
        <v>266</v>
      </c>
      <c r="H539" s="110"/>
      <c r="I539" s="949"/>
      <c r="J539" s="950"/>
      <c r="K539" s="293"/>
      <c r="M539" s="521"/>
      <c r="N539" s="291"/>
      <c r="O539" s="957"/>
      <c r="P539" s="913" t="s">
        <v>128</v>
      </c>
      <c r="Q539" s="914"/>
      <c r="R539" s="915"/>
      <c r="S539" s="110" t="s">
        <v>266</v>
      </c>
      <c r="T539" s="110"/>
      <c r="U539" s="949"/>
      <c r="V539" s="950"/>
      <c r="W539" s="293"/>
    </row>
    <row r="540" spans="1:23" x14ac:dyDescent="0.25">
      <c r="A540" s="138" t="str">
        <f>IF(COUNT('Séries-DNF'!$A$11:$A$50)&gt;'Etiquette DNF'!N552,"X","")</f>
        <v/>
      </c>
      <c r="B540" s="291"/>
      <c r="C540" s="957"/>
      <c r="D540" s="913" t="s">
        <v>264</v>
      </c>
      <c r="E540" s="914"/>
      <c r="F540" s="915"/>
      <c r="G540" s="110" t="s">
        <v>265</v>
      </c>
      <c r="H540" s="110"/>
      <c r="I540" s="949"/>
      <c r="J540" s="950"/>
      <c r="K540" s="293"/>
      <c r="M540" s="521"/>
      <c r="N540" s="291"/>
      <c r="O540" s="957"/>
      <c r="P540" s="913" t="s">
        <v>264</v>
      </c>
      <c r="Q540" s="914"/>
      <c r="R540" s="915"/>
      <c r="S540" s="110" t="s">
        <v>265</v>
      </c>
      <c r="T540" s="110"/>
      <c r="U540" s="949"/>
      <c r="V540" s="950"/>
      <c r="W540" s="293"/>
    </row>
    <row r="541" spans="1:23" x14ac:dyDescent="0.25">
      <c r="A541" s="138" t="str">
        <f>IF(COUNT('Séries-DNF'!$A$11:$A$50)&gt;'Etiquette DNF'!N552,"X","")</f>
        <v/>
      </c>
      <c r="B541" s="291"/>
      <c r="C541" s="957"/>
      <c r="D541" s="533" t="s">
        <v>267</v>
      </c>
      <c r="E541" s="518"/>
      <c r="F541" s="518"/>
      <c r="G541" s="110" t="s">
        <v>164</v>
      </c>
      <c r="H541" s="110"/>
      <c r="I541" s="949"/>
      <c r="J541" s="950"/>
      <c r="K541" s="293"/>
      <c r="M541" s="521"/>
      <c r="N541" s="291"/>
      <c r="O541" s="957"/>
      <c r="P541" s="533" t="s">
        <v>267</v>
      </c>
      <c r="Q541" s="518"/>
      <c r="R541" s="518"/>
      <c r="S541" s="110" t="s">
        <v>164</v>
      </c>
      <c r="T541" s="110"/>
      <c r="U541" s="949"/>
      <c r="V541" s="950"/>
      <c r="W541" s="293"/>
    </row>
    <row r="542" spans="1:23" ht="15.75" thickBot="1" x14ac:dyDescent="0.3">
      <c r="A542" s="138" t="str">
        <f>IF(COUNT('Séries-DNF'!$A$11:$A$50)&gt;'Etiquette DNF'!N552,"X","")</f>
        <v/>
      </c>
      <c r="B542" s="291"/>
      <c r="C542" s="958"/>
      <c r="D542" s="534" t="s">
        <v>268</v>
      </c>
      <c r="E542" s="519"/>
      <c r="F542" s="519"/>
      <c r="G542" s="3" t="s">
        <v>164</v>
      </c>
      <c r="H542" s="3"/>
      <c r="I542" s="954"/>
      <c r="J542" s="955"/>
      <c r="K542" s="293"/>
      <c r="M542" s="521"/>
      <c r="N542" s="291"/>
      <c r="O542" s="958"/>
      <c r="P542" s="534" t="s">
        <v>268</v>
      </c>
      <c r="Q542" s="519"/>
      <c r="R542" s="519"/>
      <c r="S542" s="3" t="s">
        <v>164</v>
      </c>
      <c r="T542" s="3"/>
      <c r="U542" s="954"/>
      <c r="V542" s="955"/>
      <c r="W542" s="293"/>
    </row>
    <row r="543" spans="1:23" ht="15.75" thickBot="1" x14ac:dyDescent="0.3">
      <c r="A543" s="138" t="str">
        <f>IF(COUNT('Séries-DNF'!$A$11:$A$50)&gt;'Etiquette DNF'!N552,"X","")</f>
        <v/>
      </c>
      <c r="B543" s="291"/>
      <c r="C543" s="292"/>
      <c r="D543" s="292"/>
      <c r="E543" s="292"/>
      <c r="F543" s="292"/>
      <c r="G543" s="292"/>
      <c r="H543" s="292"/>
      <c r="I543" s="292"/>
      <c r="J543" s="292"/>
      <c r="K543" s="293"/>
      <c r="M543" s="521"/>
      <c r="N543" s="291"/>
      <c r="O543" s="292"/>
      <c r="P543" s="292"/>
      <c r="Q543" s="292"/>
      <c r="R543" s="292"/>
      <c r="S543" s="292"/>
      <c r="T543" s="292"/>
      <c r="U543" s="292"/>
      <c r="V543" s="292"/>
      <c r="W543" s="293"/>
    </row>
    <row r="544" spans="1:23" ht="18.75" x14ac:dyDescent="0.3">
      <c r="A544" s="138" t="str">
        <f>IF(COUNT('Séries-DNF'!$A$11:$A$50)&gt;'Etiquette DNF'!N552,"X","")</f>
        <v/>
      </c>
      <c r="B544" s="291"/>
      <c r="C544" s="901" t="s">
        <v>269</v>
      </c>
      <c r="D544" s="902"/>
      <c r="E544" s="902"/>
      <c r="F544" s="902"/>
      <c r="G544" s="902"/>
      <c r="H544" s="902"/>
      <c r="I544" s="902"/>
      <c r="J544" s="903"/>
      <c r="K544" s="293"/>
      <c r="M544" s="521"/>
      <c r="N544" s="291"/>
      <c r="O544" s="901" t="s">
        <v>269</v>
      </c>
      <c r="P544" s="902"/>
      <c r="Q544" s="902"/>
      <c r="R544" s="902"/>
      <c r="S544" s="902"/>
      <c r="T544" s="902"/>
      <c r="U544" s="902"/>
      <c r="V544" s="903"/>
      <c r="W544" s="293"/>
    </row>
    <row r="545" spans="1:23" x14ac:dyDescent="0.25">
      <c r="A545" s="138" t="str">
        <f>IF(COUNT('Séries-DNF'!$A$11:$A$50)&gt;'Etiquette DNF'!N552,"X","")</f>
        <v/>
      </c>
      <c r="B545" s="291"/>
      <c r="C545" s="904"/>
      <c r="D545" s="905"/>
      <c r="E545" s="905"/>
      <c r="F545" s="905"/>
      <c r="G545" s="905"/>
      <c r="H545" s="905"/>
      <c r="I545" s="905"/>
      <c r="J545" s="906"/>
      <c r="K545" s="293"/>
      <c r="M545" s="521"/>
      <c r="N545" s="291"/>
      <c r="O545" s="904"/>
      <c r="P545" s="905"/>
      <c r="Q545" s="905"/>
      <c r="R545" s="905"/>
      <c r="S545" s="905"/>
      <c r="T545" s="905"/>
      <c r="U545" s="905"/>
      <c r="V545" s="906"/>
      <c r="W545" s="293"/>
    </row>
    <row r="546" spans="1:23" x14ac:dyDescent="0.25">
      <c r="A546" s="138" t="str">
        <f>IF(COUNT('Séries-DNF'!$A$11:$A$50)&gt;'Etiquette DNF'!N552,"X","")</f>
        <v/>
      </c>
      <c r="B546" s="291"/>
      <c r="C546" s="907"/>
      <c r="D546" s="908"/>
      <c r="E546" s="908"/>
      <c r="F546" s="908"/>
      <c r="G546" s="908"/>
      <c r="H546" s="908"/>
      <c r="I546" s="908"/>
      <c r="J546" s="909"/>
      <c r="K546" s="293"/>
      <c r="M546" s="521"/>
      <c r="N546" s="291"/>
      <c r="O546" s="907"/>
      <c r="P546" s="908"/>
      <c r="Q546" s="908"/>
      <c r="R546" s="908"/>
      <c r="S546" s="908"/>
      <c r="T546" s="908"/>
      <c r="U546" s="908"/>
      <c r="V546" s="909"/>
      <c r="W546" s="293"/>
    </row>
    <row r="547" spans="1:23" x14ac:dyDescent="0.25">
      <c r="A547" s="138" t="str">
        <f>IF(COUNT('Séries-DNF'!$A$11:$A$50)&gt;'Etiquette DNF'!N552,"X","")</f>
        <v/>
      </c>
      <c r="B547" s="291"/>
      <c r="C547" s="907"/>
      <c r="D547" s="908"/>
      <c r="E547" s="908"/>
      <c r="F547" s="908"/>
      <c r="G547" s="908"/>
      <c r="H547" s="908"/>
      <c r="I547" s="908"/>
      <c r="J547" s="909"/>
      <c r="K547" s="293"/>
      <c r="M547" s="521"/>
      <c r="N547" s="291"/>
      <c r="O547" s="907"/>
      <c r="P547" s="908"/>
      <c r="Q547" s="908"/>
      <c r="R547" s="908"/>
      <c r="S547" s="908"/>
      <c r="T547" s="908"/>
      <c r="U547" s="908"/>
      <c r="V547" s="909"/>
      <c r="W547" s="293"/>
    </row>
    <row r="548" spans="1:23" ht="15.75" thickBot="1" x14ac:dyDescent="0.3">
      <c r="A548" s="138" t="str">
        <f>IF(COUNT('Séries-DNF'!$A$11:$A$50)&gt;'Etiquette DNF'!N552,"X","")</f>
        <v/>
      </c>
      <c r="B548" s="291"/>
      <c r="C548" s="910"/>
      <c r="D548" s="911"/>
      <c r="E548" s="911"/>
      <c r="F548" s="911"/>
      <c r="G548" s="911"/>
      <c r="H548" s="911"/>
      <c r="I548" s="911"/>
      <c r="J548" s="912"/>
      <c r="K548" s="293"/>
      <c r="M548" s="521"/>
      <c r="N548" s="291"/>
      <c r="O548" s="910"/>
      <c r="P548" s="911"/>
      <c r="Q548" s="911"/>
      <c r="R548" s="911"/>
      <c r="S548" s="911"/>
      <c r="T548" s="911"/>
      <c r="U548" s="911"/>
      <c r="V548" s="912"/>
      <c r="W548" s="293"/>
    </row>
    <row r="549" spans="1:23" ht="15.75" thickBot="1" x14ac:dyDescent="0.3">
      <c r="A549" s="138" t="str">
        <f>IF(COUNT('Séries-DNF'!$A$11:$A$50)&gt;'Etiquette DNF'!N552,"X","")</f>
        <v/>
      </c>
      <c r="B549" s="294"/>
      <c r="C549" s="295"/>
      <c r="D549" s="295"/>
      <c r="E549" s="295"/>
      <c r="F549" s="295"/>
      <c r="G549" s="295"/>
      <c r="H549" s="295"/>
      <c r="I549" s="295"/>
      <c r="J549" s="295"/>
      <c r="K549" s="296"/>
      <c r="M549" s="521"/>
      <c r="N549" s="294"/>
      <c r="O549" s="295"/>
      <c r="P549" s="295"/>
      <c r="Q549" s="295"/>
      <c r="R549" s="295"/>
      <c r="S549" s="295"/>
      <c r="T549" s="295"/>
      <c r="U549" s="295"/>
      <c r="V549" s="295"/>
      <c r="W549" s="296"/>
    </row>
    <row r="550" spans="1:23" ht="15" customHeight="1" x14ac:dyDescent="0.25">
      <c r="A550" s="138" t="str">
        <f>IF(COUNT('Séries-DNF'!$A$11:$A$50)&gt;'Etiquette DNF'!N552,"X","")</f>
        <v/>
      </c>
      <c r="B550" s="522"/>
      <c r="C550" s="522"/>
      <c r="D550" s="522"/>
      <c r="E550" s="522"/>
      <c r="F550" s="522"/>
      <c r="G550" s="522"/>
      <c r="H550" s="522"/>
      <c r="I550" s="522"/>
      <c r="J550" s="522"/>
      <c r="K550" s="522"/>
      <c r="L550" s="522"/>
      <c r="M550" s="523"/>
      <c r="N550" s="522"/>
      <c r="O550" s="522"/>
      <c r="P550" s="522"/>
      <c r="Q550" s="522"/>
      <c r="R550" s="522"/>
      <c r="S550" s="522"/>
      <c r="T550" s="522"/>
      <c r="U550" s="522"/>
      <c r="V550" s="522"/>
      <c r="W550" s="522"/>
    </row>
    <row r="551" spans="1:23" ht="15" customHeight="1" thickBot="1" x14ac:dyDescent="0.3">
      <c r="A551" s="138" t="str">
        <f>IF(COUNT('Séries-DNF'!$A$11:$A$50)&gt;'Etiquette DNF'!N552,"X","")</f>
        <v/>
      </c>
      <c r="M551" s="521"/>
    </row>
    <row r="552" spans="1:23" x14ac:dyDescent="0.25">
      <c r="A552" s="138" t="str">
        <f>IF(COUNT('Séries-DNF'!$A$11:$A$50)&gt;'Etiquette DNF'!N552,"X","")</f>
        <v/>
      </c>
      <c r="B552" s="137">
        <f>N502+1</f>
        <v>22</v>
      </c>
      <c r="C552" s="289"/>
      <c r="D552" s="289"/>
      <c r="E552" s="289"/>
      <c r="F552" s="289"/>
      <c r="G552" s="289"/>
      <c r="H552" s="289"/>
      <c r="I552" s="289"/>
      <c r="J552" s="289"/>
      <c r="K552" s="290"/>
      <c r="M552" s="521"/>
      <c r="N552" s="137">
        <f>B552+1</f>
        <v>23</v>
      </c>
      <c r="O552" s="289"/>
      <c r="P552" s="289"/>
      <c r="Q552" s="289"/>
      <c r="R552" s="289"/>
      <c r="S552" s="289"/>
      <c r="T552" s="289"/>
      <c r="U552" s="289"/>
      <c r="V552" s="289"/>
      <c r="W552" s="290"/>
    </row>
    <row r="553" spans="1:23" ht="23.25" x14ac:dyDescent="0.35">
      <c r="A553" s="138" t="str">
        <f>IF(COUNT('Séries-DNF'!$A$11:$A$50)&gt;'Etiquette DNF'!N552,"X","")</f>
        <v/>
      </c>
      <c r="B553" s="291"/>
      <c r="C553" s="931" t="s">
        <v>246</v>
      </c>
      <c r="D553" s="931"/>
      <c r="E553" s="953" t="str">
        <f ca="1">OFFSET('Séries-DNF'!$A$11,B552,13)</f>
        <v/>
      </c>
      <c r="F553" s="953"/>
      <c r="G553" s="953"/>
      <c r="H553" s="953"/>
      <c r="I553" s="953"/>
      <c r="J553" s="953"/>
      <c r="K553" s="293"/>
      <c r="M553" s="521"/>
      <c r="N553" s="291"/>
      <c r="O553" s="931" t="s">
        <v>246</v>
      </c>
      <c r="P553" s="931"/>
      <c r="Q553" s="953" t="str">
        <f ca="1">OFFSET('Séries-DNF'!$A$11,N552,13)</f>
        <v/>
      </c>
      <c r="R553" s="953"/>
      <c r="S553" s="953"/>
      <c r="T553" s="953"/>
      <c r="U553" s="953"/>
      <c r="V553" s="953"/>
      <c r="W553" s="293"/>
    </row>
    <row r="554" spans="1:23" x14ac:dyDescent="0.25">
      <c r="A554" s="138" t="str">
        <f>IF(COUNT('Séries-DNF'!$A$11:$A$50)&gt;'Etiquette DNF'!N552,"X","")</f>
        <v/>
      </c>
      <c r="B554" s="291"/>
      <c r="C554" s="945"/>
      <c r="D554" s="945"/>
      <c r="E554" s="945"/>
      <c r="F554" s="945"/>
      <c r="G554" s="945"/>
      <c r="H554" s="945"/>
      <c r="I554" s="945"/>
      <c r="J554" s="945"/>
      <c r="K554" s="293"/>
      <c r="M554" s="521"/>
      <c r="N554" s="291"/>
      <c r="O554" s="945"/>
      <c r="P554" s="945"/>
      <c r="Q554" s="945"/>
      <c r="R554" s="945"/>
      <c r="S554" s="945"/>
      <c r="T554" s="945"/>
      <c r="U554" s="945"/>
      <c r="V554" s="945"/>
      <c r="W554" s="293"/>
    </row>
    <row r="555" spans="1:23" ht="21" x14ac:dyDescent="0.35">
      <c r="A555" s="138" t="str">
        <f>IF(COUNT('Séries-DNF'!$A$11:$A$50)&gt;'Etiquette DNF'!N552,"X","")</f>
        <v/>
      </c>
      <c r="B555" s="291"/>
      <c r="C555" s="931" t="s">
        <v>39</v>
      </c>
      <c r="D555" s="931"/>
      <c r="E555" s="932" t="str">
        <f ca="1">OFFSET('Séries-DNF'!$A$11,B552,0)</f>
        <v/>
      </c>
      <c r="F555" s="932"/>
      <c r="G555" s="948" t="s">
        <v>67</v>
      </c>
      <c r="H555" s="948"/>
      <c r="I555" s="932" t="str">
        <f ca="1">OFFSET('Séries-DNF'!$A$11,B552,6)</f>
        <v/>
      </c>
      <c r="J555" s="932"/>
      <c r="K555" s="293"/>
      <c r="M555" s="521"/>
      <c r="N555" s="291"/>
      <c r="O555" s="931" t="s">
        <v>39</v>
      </c>
      <c r="P555" s="931"/>
      <c r="Q555" s="932" t="str">
        <f ca="1">OFFSET('Séries-DNF'!$A$11,N552,0)</f>
        <v/>
      </c>
      <c r="R555" s="932"/>
      <c r="S555" s="948" t="s">
        <v>67</v>
      </c>
      <c r="T555" s="948"/>
      <c r="U555" s="932" t="str">
        <f ca="1">OFFSET('Séries-DNF'!$A$11,N552,6)</f>
        <v/>
      </c>
      <c r="V555" s="932"/>
      <c r="W555" s="293"/>
    </row>
    <row r="556" spans="1:23" ht="23.25" x14ac:dyDescent="0.35">
      <c r="A556" s="138" t="str">
        <f>IF(COUNT('Séries-DNF'!$A$11:$A$50)&gt;'Etiquette DNF'!N552,"X","")</f>
        <v/>
      </c>
      <c r="B556" s="291"/>
      <c r="C556" s="931" t="s">
        <v>1</v>
      </c>
      <c r="D556" s="931"/>
      <c r="E556" s="953" t="str">
        <f ca="1">OFFSET('Séries-DNF'!$A$11,B552,9)</f>
        <v/>
      </c>
      <c r="F556" s="953"/>
      <c r="G556" s="948" t="s">
        <v>2</v>
      </c>
      <c r="H556" s="948"/>
      <c r="I556" s="932" t="str">
        <f ca="1">OFFSET('Séries-DNF'!$A$11,B552,10)</f>
        <v/>
      </c>
      <c r="J556" s="932"/>
      <c r="K556" s="293"/>
      <c r="M556" s="521"/>
      <c r="N556" s="291"/>
      <c r="O556" s="931" t="s">
        <v>1</v>
      </c>
      <c r="P556" s="931"/>
      <c r="Q556" s="953" t="str">
        <f ca="1">OFFSET('Séries-DNF'!$A$11,N552,9)</f>
        <v/>
      </c>
      <c r="R556" s="953"/>
      <c r="S556" s="948" t="s">
        <v>2</v>
      </c>
      <c r="T556" s="948"/>
      <c r="U556" s="932" t="str">
        <f ca="1">OFFSET('Séries-DNF'!$A$11,N552,10)</f>
        <v/>
      </c>
      <c r="V556" s="932"/>
      <c r="W556" s="293"/>
    </row>
    <row r="557" spans="1:23" ht="21" x14ac:dyDescent="0.35">
      <c r="A557" s="138" t="str">
        <f>IF(COUNT('Séries-DNF'!$A$11:$A$50)&gt;'Etiquette DNF'!N552,"X","")</f>
        <v/>
      </c>
      <c r="B557" s="291"/>
      <c r="C557" s="520" t="s">
        <v>258</v>
      </c>
      <c r="D557" s="520"/>
      <c r="E557" s="527" t="str">
        <f ca="1">OFFSET('Séries-DNF'!$A$11,B552,11)</f>
        <v/>
      </c>
      <c r="F557" s="525"/>
      <c r="G557" s="866" t="s">
        <v>270</v>
      </c>
      <c r="H557" s="866"/>
      <c r="I557" s="527" t="str">
        <f ca="1">OFFSET('Séries-DNF'!$A$11,B552,8)</f>
        <v/>
      </c>
      <c r="J557" s="527"/>
      <c r="K557" s="293"/>
      <c r="M557" s="521"/>
      <c r="N557" s="291"/>
      <c r="O557" s="520" t="s">
        <v>258</v>
      </c>
      <c r="P557" s="520"/>
      <c r="Q557" s="527" t="str">
        <f ca="1">OFFSET('Séries-DNF'!$A$11,N552,11)</f>
        <v/>
      </c>
      <c r="R557" s="525"/>
      <c r="S557" s="866" t="s">
        <v>270</v>
      </c>
      <c r="T557" s="866"/>
      <c r="U557" s="527" t="str">
        <f ca="1">OFFSET('Séries-DNF'!$A$11,N552,8)</f>
        <v/>
      </c>
      <c r="V557" s="527"/>
      <c r="W557" s="293"/>
    </row>
    <row r="558" spans="1:23" ht="18.75" x14ac:dyDescent="0.3">
      <c r="A558" s="138" t="str">
        <f>IF(COUNT('Séries-DNF'!$A$11:$A$50)&gt;'Etiquette DNF'!N552,"X","")</f>
        <v/>
      </c>
      <c r="B558" s="291"/>
      <c r="C558" s="952" t="s">
        <v>68</v>
      </c>
      <c r="D558" s="952"/>
      <c r="E558" s="866" t="s">
        <v>69</v>
      </c>
      <c r="F558" s="866"/>
      <c r="G558" s="951" t="str">
        <f ca="1">OFFSET('Séries-DNF'!$A$11,B552,2)</f>
        <v/>
      </c>
      <c r="H558" s="951"/>
      <c r="I558" s="951"/>
      <c r="J558" s="951"/>
      <c r="K558" s="293"/>
      <c r="M558" s="521"/>
      <c r="N558" s="291"/>
      <c r="O558" s="952" t="s">
        <v>68</v>
      </c>
      <c r="P558" s="952"/>
      <c r="Q558" s="866" t="s">
        <v>69</v>
      </c>
      <c r="R558" s="866"/>
      <c r="S558" s="951" t="str">
        <f ca="1">OFFSET('Séries-DNF'!$A$11,N552,2)</f>
        <v/>
      </c>
      <c r="T558" s="951"/>
      <c r="U558" s="951"/>
      <c r="V558" s="951"/>
      <c r="W558" s="293"/>
    </row>
    <row r="559" spans="1:23" ht="18.75" x14ac:dyDescent="0.3">
      <c r="A559" s="138" t="str">
        <f>IF(COUNT('Séries-DNF'!$A$11:$A$50)&gt;'Etiquette DNF'!N552,"X","")</f>
        <v/>
      </c>
      <c r="B559" s="291"/>
      <c r="C559" s="952"/>
      <c r="D559" s="952"/>
      <c r="E559" s="866" t="s">
        <v>70</v>
      </c>
      <c r="F559" s="866"/>
      <c r="G559" s="951" t="str">
        <f ca="1">OFFSET('Séries-DNF'!$A$11,B552,3)</f>
        <v/>
      </c>
      <c r="H559" s="951"/>
      <c r="I559" s="951"/>
      <c r="J559" s="951"/>
      <c r="K559" s="293"/>
      <c r="M559" s="521"/>
      <c r="N559" s="291"/>
      <c r="O559" s="952"/>
      <c r="P559" s="952"/>
      <c r="Q559" s="866" t="s">
        <v>70</v>
      </c>
      <c r="R559" s="866"/>
      <c r="S559" s="951" t="str">
        <f ca="1">OFFSET('Séries-DNF'!$A$11,N552,3)</f>
        <v/>
      </c>
      <c r="T559" s="951"/>
      <c r="U559" s="951"/>
      <c r="V559" s="951"/>
      <c r="W559" s="293"/>
    </row>
    <row r="560" spans="1:23" ht="18.75" x14ac:dyDescent="0.3">
      <c r="A560" s="138" t="str">
        <f>IF(COUNT('Séries-DNF'!$A$11:$A$50)&gt;'Etiquette DNF'!N552,"X","")</f>
        <v/>
      </c>
      <c r="B560" s="291"/>
      <c r="C560" s="952"/>
      <c r="D560" s="952"/>
      <c r="E560" s="866" t="s">
        <v>257</v>
      </c>
      <c r="F560" s="866"/>
      <c r="G560" s="951" t="str">
        <f ca="1">OFFSET('Séries-DNF'!$A$11,B552,4)</f>
        <v/>
      </c>
      <c r="H560" s="951"/>
      <c r="I560" s="951"/>
      <c r="J560" s="951"/>
      <c r="K560" s="293"/>
      <c r="M560" s="521"/>
      <c r="N560" s="291"/>
      <c r="O560" s="952"/>
      <c r="P560" s="952"/>
      <c r="Q560" s="866" t="s">
        <v>257</v>
      </c>
      <c r="R560" s="866"/>
      <c r="S560" s="951" t="str">
        <f ca="1">OFFSET('Séries-DNF'!$A$11,N552,4)</f>
        <v/>
      </c>
      <c r="T560" s="951"/>
      <c r="U560" s="951"/>
      <c r="V560" s="951"/>
      <c r="W560" s="293"/>
    </row>
    <row r="561" spans="1:23" ht="21" x14ac:dyDescent="0.35">
      <c r="A561" s="138" t="str">
        <f>IF(COUNT('Séries-DNF'!$A$11:$A$50)&gt;'Etiquette DNF'!N552,"X","")</f>
        <v/>
      </c>
      <c r="B561" s="291"/>
      <c r="C561" s="952"/>
      <c r="D561" s="952"/>
      <c r="E561" s="866" t="s">
        <v>71</v>
      </c>
      <c r="F561" s="866"/>
      <c r="G561" s="947" t="str">
        <f ca="1">OFFSET('Séries-DNF'!$A$11,B552,5)</f>
        <v/>
      </c>
      <c r="H561" s="947"/>
      <c r="I561" s="947"/>
      <c r="J561" s="947"/>
      <c r="K561" s="293"/>
      <c r="M561" s="521"/>
      <c r="N561" s="291"/>
      <c r="O561" s="952"/>
      <c r="P561" s="952"/>
      <c r="Q561" s="866" t="s">
        <v>71</v>
      </c>
      <c r="R561" s="866"/>
      <c r="S561" s="947" t="str">
        <f ca="1">OFFSET('Séries-DNF'!$A$11,N552,5)</f>
        <v/>
      </c>
      <c r="T561" s="947"/>
      <c r="U561" s="947"/>
      <c r="V561" s="947"/>
      <c r="W561" s="293"/>
    </row>
    <row r="562" spans="1:23" ht="21" x14ac:dyDescent="0.35">
      <c r="A562" s="138" t="str">
        <f>IF(COUNT('Séries-DNF'!$A$11:$A$50)&gt;'Etiquette DNF'!N552,"X","")</f>
        <v/>
      </c>
      <c r="B562" s="291"/>
      <c r="C562" s="931" t="s">
        <v>248</v>
      </c>
      <c r="D562" s="931"/>
      <c r="E562" s="948" t="str">
        <f ca="1">IF(E553="","",IF(OR(E553="DWF",E553="DNF"),"Distance","Temps"))</f>
        <v/>
      </c>
      <c r="F562" s="948"/>
      <c r="G562" s="525" t="str">
        <f ca="1">OFFSET('Séries-DNF'!$A$11,B552,18)</f>
        <v/>
      </c>
      <c r="H562" s="524" t="str">
        <f ca="1">OFFSET('Séries-DNF'!$A$11,B552,19)</f>
        <v/>
      </c>
      <c r="I562" s="526" t="str">
        <f ca="1">OFFSET('Séries-DNF'!$A$11,B552,20)</f>
        <v/>
      </c>
      <c r="J562" s="524" t="str">
        <f ca="1">OFFSET('Séries-DNF'!$A$11,B552,21)</f>
        <v/>
      </c>
      <c r="K562" s="293"/>
      <c r="M562" s="521"/>
      <c r="N562" s="291"/>
      <c r="O562" s="931" t="s">
        <v>248</v>
      </c>
      <c r="P562" s="931"/>
      <c r="Q562" s="948" t="str">
        <f ca="1">IF(Q553="","",IF(OR(Q553="DWF",Q553="DNF"),"Distance","Temps"))</f>
        <v/>
      </c>
      <c r="R562" s="948"/>
      <c r="S562" s="525" t="str">
        <f ca="1">OFFSET('Séries-DNF'!$A$11,N552,18)</f>
        <v/>
      </c>
      <c r="T562" s="524" t="str">
        <f ca="1">OFFSET('Séries-DNF'!$A$11,N552,19)</f>
        <v/>
      </c>
      <c r="U562" s="526" t="str">
        <f ca="1">OFFSET('Séries-DNF'!$A$11,N552,20)</f>
        <v/>
      </c>
      <c r="V562" s="524" t="str">
        <f ca="1">OFFSET('Séries-DNF'!$A$11,N552,21)</f>
        <v/>
      </c>
      <c r="W562" s="293"/>
    </row>
    <row r="563" spans="1:23" ht="18.75" x14ac:dyDescent="0.3">
      <c r="A563" s="138" t="str">
        <f>IF(COUNT('Séries-DNF'!$A$11:$A$50)&gt;'Etiquette DNF'!N552,"X","")</f>
        <v/>
      </c>
      <c r="B563" s="291"/>
      <c r="C563" s="931"/>
      <c r="D563" s="931"/>
      <c r="E563" s="933" t="s">
        <v>273</v>
      </c>
      <c r="F563" s="514" t="s">
        <v>271</v>
      </c>
      <c r="G563" s="528" t="str">
        <f ca="1">OFFSET('Séries-DNF'!$A$11,B552,14)</f>
        <v/>
      </c>
      <c r="H563" s="529" t="str">
        <f ca="1">OFFSET('Séries-DNF'!$A$11,B552,15)</f>
        <v/>
      </c>
      <c r="I563" s="528" t="str">
        <f ca="1">OFFSET('Séries-DNF'!$A$11,B552,16)</f>
        <v/>
      </c>
      <c r="J563" s="529" t="str">
        <f ca="1">OFFSET('Séries-DNF'!$A$11,B552,17)</f>
        <v/>
      </c>
      <c r="K563" s="293"/>
      <c r="M563" s="521"/>
      <c r="N563" s="291"/>
      <c r="O563" s="931"/>
      <c r="P563" s="931"/>
      <c r="Q563" s="933" t="s">
        <v>273</v>
      </c>
      <c r="R563" s="514" t="s">
        <v>271</v>
      </c>
      <c r="S563" s="528" t="str">
        <f ca="1">OFFSET('Séries-DNF'!$A$11,N552,14)</f>
        <v/>
      </c>
      <c r="T563" s="529" t="str">
        <f ca="1">OFFSET('Séries-DNF'!$A$11,N552,15)</f>
        <v/>
      </c>
      <c r="U563" s="528" t="str">
        <f ca="1">OFFSET('Séries-DNF'!$A$11,N552,16)</f>
        <v/>
      </c>
      <c r="V563" s="529" t="str">
        <f ca="1">OFFSET('Séries-DNF'!$A$11,N552,17)</f>
        <v/>
      </c>
      <c r="W563" s="293"/>
    </row>
    <row r="564" spans="1:23" ht="18.75" x14ac:dyDescent="0.3">
      <c r="A564" s="138" t="str">
        <f>IF(COUNT('Séries-DNF'!$A$11:$A$50)&gt;'Etiquette DNF'!N552,"X","")</f>
        <v/>
      </c>
      <c r="B564" s="291"/>
      <c r="C564" s="931"/>
      <c r="D564" s="931"/>
      <c r="E564" s="933"/>
      <c r="F564" s="514" t="s">
        <v>272</v>
      </c>
      <c r="G564" s="528" t="str">
        <f ca="1">OFFSET('Séries-DNF'!$A$11,B552,22)</f>
        <v/>
      </c>
      <c r="H564" s="529" t="str">
        <f ca="1">OFFSET('Séries-DNF'!$A$11,B552,23)</f>
        <v/>
      </c>
      <c r="I564" s="528" t="str">
        <f ca="1">OFFSET('Séries-DNF'!$A$11,B552,24)</f>
        <v/>
      </c>
      <c r="J564" s="529" t="str">
        <f ca="1">OFFSET('Séries-DNF'!$A$11,B552,25)</f>
        <v/>
      </c>
      <c r="K564" s="293"/>
      <c r="M564" s="521"/>
      <c r="N564" s="291"/>
      <c r="O564" s="931"/>
      <c r="P564" s="931"/>
      <c r="Q564" s="933"/>
      <c r="R564" s="514" t="s">
        <v>272</v>
      </c>
      <c r="S564" s="528" t="str">
        <f ca="1">OFFSET('Séries-DNF'!$A$11,N552,22)</f>
        <v/>
      </c>
      <c r="T564" s="529" t="str">
        <f ca="1">OFFSET('Séries-DNF'!$A$11,N552,23)</f>
        <v/>
      </c>
      <c r="U564" s="528" t="str">
        <f ca="1">OFFSET('Séries-DNF'!$A$11,N552,24)</f>
        <v/>
      </c>
      <c r="V564" s="529" t="str">
        <f ca="1">OFFSET('Séries-DNF'!$A$11,N552,25)</f>
        <v/>
      </c>
      <c r="W564" s="293"/>
    </row>
    <row r="565" spans="1:23" x14ac:dyDescent="0.25">
      <c r="A565" s="138" t="str">
        <f>IF(COUNT('Séries-DNF'!$A$11:$A$50)&gt;'Etiquette DNF'!N552,"X","")</f>
        <v/>
      </c>
      <c r="B565" s="291"/>
      <c r="C565" s="945"/>
      <c r="D565" s="945"/>
      <c r="E565" s="945"/>
      <c r="F565" s="945"/>
      <c r="G565" s="945"/>
      <c r="H565" s="945"/>
      <c r="I565" s="945"/>
      <c r="J565" s="945"/>
      <c r="K565" s="293"/>
      <c r="M565" s="521"/>
      <c r="N565" s="291"/>
      <c r="O565" s="945"/>
      <c r="P565" s="945"/>
      <c r="Q565" s="945"/>
      <c r="R565" s="945"/>
      <c r="S565" s="945"/>
      <c r="T565" s="945"/>
      <c r="U565" s="945"/>
      <c r="V565" s="945"/>
      <c r="W565" s="293"/>
    </row>
    <row r="566" spans="1:23" ht="18.75" x14ac:dyDescent="0.3">
      <c r="A566" s="138" t="str">
        <f>IF(COUNT('Séries-DNF'!$A$11:$A$50)&gt;'Etiquette DNF'!N552,"X","")</f>
        <v/>
      </c>
      <c r="B566" s="291"/>
      <c r="C566" s="946" t="s">
        <v>259</v>
      </c>
      <c r="D566" s="946"/>
      <c r="E566" s="946"/>
      <c r="F566" s="946"/>
      <c r="G566" s="946"/>
      <c r="H566" s="946"/>
      <c r="I566" s="946"/>
      <c r="J566" s="946"/>
      <c r="K566" s="293"/>
      <c r="M566" s="521"/>
      <c r="N566" s="291"/>
      <c r="O566" s="946" t="s">
        <v>259</v>
      </c>
      <c r="P566" s="946"/>
      <c r="Q566" s="946"/>
      <c r="R566" s="946"/>
      <c r="S566" s="946"/>
      <c r="T566" s="946"/>
      <c r="U566" s="946"/>
      <c r="V566" s="946"/>
      <c r="W566" s="293"/>
    </row>
    <row r="567" spans="1:23" ht="15.75" thickBot="1" x14ac:dyDescent="0.3">
      <c r="A567" s="138" t="str">
        <f>IF(COUNT('Séries-DNF'!$A$11:$A$50)&gt;'Etiquette DNF'!N552,"X","")</f>
        <v/>
      </c>
      <c r="B567" s="291"/>
      <c r="C567" s="945"/>
      <c r="D567" s="945"/>
      <c r="E567" s="945"/>
      <c r="F567" s="945"/>
      <c r="G567" s="945"/>
      <c r="H567" s="945"/>
      <c r="I567" s="945"/>
      <c r="J567" s="945"/>
      <c r="K567" s="293"/>
      <c r="M567" s="521"/>
      <c r="N567" s="291"/>
      <c r="O567" s="945"/>
      <c r="P567" s="945"/>
      <c r="Q567" s="945"/>
      <c r="R567" s="945"/>
      <c r="S567" s="945"/>
      <c r="T567" s="945"/>
      <c r="U567" s="945"/>
      <c r="V567" s="945"/>
      <c r="W567" s="293"/>
    </row>
    <row r="568" spans="1:23" ht="15.75" thickBot="1" x14ac:dyDescent="0.3">
      <c r="A568" s="138" t="str">
        <f>IF(COUNT('Séries-DNF'!$A$11:$A$50)&gt;'Etiquette DNF'!N552,"X","")</f>
        <v/>
      </c>
      <c r="B568" s="291"/>
      <c r="C568" s="933" t="s">
        <v>262</v>
      </c>
      <c r="D568" s="934"/>
      <c r="E568" s="530"/>
      <c r="F568" s="531"/>
      <c r="G568" s="531"/>
      <c r="H568" s="531"/>
      <c r="I568" s="531"/>
      <c r="J568" s="532"/>
      <c r="K568" s="293"/>
      <c r="M568" s="521"/>
      <c r="N568" s="291"/>
      <c r="O568" s="933" t="s">
        <v>262</v>
      </c>
      <c r="P568" s="934"/>
      <c r="Q568" s="530"/>
      <c r="R568" s="531"/>
      <c r="S568" s="531"/>
      <c r="T568" s="531"/>
      <c r="U568" s="531"/>
      <c r="V568" s="532"/>
      <c r="W568" s="293"/>
    </row>
    <row r="569" spans="1:23" ht="15.75" thickBot="1" x14ac:dyDescent="0.3">
      <c r="A569" s="138" t="str">
        <f>IF(COUNT('Séries-DNF'!$A$11:$A$50)&gt;'Etiquette DNF'!N552,"X","")</f>
        <v/>
      </c>
      <c r="B569" s="291"/>
      <c r="C569" s="516"/>
      <c r="D569" s="516"/>
      <c r="E569" s="289"/>
      <c r="F569" s="289"/>
      <c r="G569" s="289"/>
      <c r="H569" s="289"/>
      <c r="I569" s="289"/>
      <c r="J569" s="289"/>
      <c r="K569" s="293"/>
      <c r="M569" s="521"/>
      <c r="N569" s="291"/>
      <c r="O569" s="516"/>
      <c r="P569" s="516"/>
      <c r="Q569" s="289"/>
      <c r="R569" s="289"/>
      <c r="S569" s="289"/>
      <c r="T569" s="289"/>
      <c r="U569" s="289"/>
      <c r="V569" s="289"/>
      <c r="W569" s="293"/>
    </row>
    <row r="570" spans="1:23" x14ac:dyDescent="0.25">
      <c r="A570" s="138" t="str">
        <f>IF(COUNT('Séries-DNF'!$A$11:$A$50)&gt;'Etiquette DNF'!N552,"X","")</f>
        <v/>
      </c>
      <c r="B570" s="291"/>
      <c r="C570" s="976" t="s">
        <v>260</v>
      </c>
      <c r="D570" s="977"/>
      <c r="E570" s="959"/>
      <c r="F570" s="959"/>
      <c r="G570" s="959"/>
      <c r="H570" s="959"/>
      <c r="I570" s="959"/>
      <c r="J570" s="960"/>
      <c r="K570" s="293"/>
      <c r="M570" s="521"/>
      <c r="N570" s="291"/>
      <c r="O570" s="976" t="s">
        <v>260</v>
      </c>
      <c r="P570" s="977"/>
      <c r="Q570" s="959"/>
      <c r="R570" s="959"/>
      <c r="S570" s="959"/>
      <c r="T570" s="959"/>
      <c r="U570" s="959"/>
      <c r="V570" s="960"/>
      <c r="W570" s="293"/>
    </row>
    <row r="571" spans="1:23" x14ac:dyDescent="0.25">
      <c r="A571" s="138" t="str">
        <f>IF(COUNT('Séries-DNF'!$A$11:$A$50)&gt;'Etiquette DNF'!N552,"X","")</f>
        <v/>
      </c>
      <c r="B571" s="291"/>
      <c r="C571" s="971"/>
      <c r="D571" s="972"/>
      <c r="E571" s="949"/>
      <c r="F571" s="949"/>
      <c r="G571" s="949"/>
      <c r="H571" s="949"/>
      <c r="I571" s="949"/>
      <c r="J571" s="950"/>
      <c r="K571" s="293"/>
      <c r="M571" s="521"/>
      <c r="N571" s="291"/>
      <c r="O571" s="971"/>
      <c r="P571" s="972"/>
      <c r="Q571" s="949"/>
      <c r="R571" s="949"/>
      <c r="S571" s="949"/>
      <c r="T571" s="949"/>
      <c r="U571" s="949"/>
      <c r="V571" s="950"/>
      <c r="W571" s="293"/>
    </row>
    <row r="572" spans="1:23" x14ac:dyDescent="0.25">
      <c r="A572" s="138" t="str">
        <f>IF(COUNT('Séries-DNF'!$A$11:$A$50)&gt;'Etiquette DNF'!N552,"X","")</f>
        <v/>
      </c>
      <c r="B572" s="291"/>
      <c r="C572" s="971" t="s">
        <v>261</v>
      </c>
      <c r="D572" s="972"/>
      <c r="E572" s="949"/>
      <c r="F572" s="949"/>
      <c r="G572" s="949"/>
      <c r="H572" s="949"/>
      <c r="I572" s="949"/>
      <c r="J572" s="950"/>
      <c r="K572" s="293"/>
      <c r="M572" s="521"/>
      <c r="N572" s="291"/>
      <c r="O572" s="971" t="s">
        <v>261</v>
      </c>
      <c r="P572" s="972"/>
      <c r="Q572" s="949"/>
      <c r="R572" s="949"/>
      <c r="S572" s="949"/>
      <c r="T572" s="949"/>
      <c r="U572" s="949"/>
      <c r="V572" s="950"/>
      <c r="W572" s="293"/>
    </row>
    <row r="573" spans="1:23" ht="15.75" thickBot="1" x14ac:dyDescent="0.3">
      <c r="A573" s="138" t="str">
        <f>IF(COUNT('Séries-DNF'!$A$11:$A$50)&gt;'Etiquette DNF'!N552,"X","")</f>
        <v/>
      </c>
      <c r="B573" s="291"/>
      <c r="C573" s="973"/>
      <c r="D573" s="974"/>
      <c r="E573" s="954"/>
      <c r="F573" s="954"/>
      <c r="G573" s="954"/>
      <c r="H573" s="954"/>
      <c r="I573" s="954"/>
      <c r="J573" s="955"/>
      <c r="K573" s="293"/>
      <c r="M573" s="521"/>
      <c r="N573" s="291"/>
      <c r="O573" s="973"/>
      <c r="P573" s="974"/>
      <c r="Q573" s="954"/>
      <c r="R573" s="954"/>
      <c r="S573" s="954"/>
      <c r="T573" s="954"/>
      <c r="U573" s="954"/>
      <c r="V573" s="955"/>
      <c r="W573" s="293"/>
    </row>
    <row r="574" spans="1:23" ht="15.75" thickBot="1" x14ac:dyDescent="0.3">
      <c r="A574" s="138" t="str">
        <f>IF(COUNT('Séries-DNF'!$A$11:$A$50)&gt;'Etiquette DNF'!N552,"X","")</f>
        <v/>
      </c>
      <c r="B574" s="291"/>
      <c r="C574" s="292"/>
      <c r="D574" s="292"/>
      <c r="E574" s="292"/>
      <c r="F574" s="292"/>
      <c r="G574" s="292"/>
      <c r="H574" s="292"/>
      <c r="I574" s="292"/>
      <c r="J574" s="292"/>
      <c r="K574" s="293"/>
      <c r="M574" s="521"/>
      <c r="N574" s="291"/>
      <c r="O574" s="292"/>
      <c r="P574" s="292"/>
      <c r="Q574" s="292"/>
      <c r="R574" s="292"/>
      <c r="S574" s="292"/>
      <c r="T574" s="292"/>
      <c r="U574" s="292"/>
      <c r="V574" s="292"/>
      <c r="W574" s="293"/>
    </row>
    <row r="575" spans="1:23" x14ac:dyDescent="0.25">
      <c r="A575" s="138" t="str">
        <f>IF(COUNT('Séries-DNF'!$A$11:$A$50)&gt;'Etiquette DNF'!N552,"X","")</f>
        <v/>
      </c>
      <c r="B575" s="291"/>
      <c r="C575" s="956" t="s">
        <v>132</v>
      </c>
      <c r="D575" s="880" t="s">
        <v>133</v>
      </c>
      <c r="E575" s="871"/>
      <c r="F575" s="871"/>
      <c r="G575" s="871"/>
      <c r="H575" s="871"/>
      <c r="I575" s="959"/>
      <c r="J575" s="960"/>
      <c r="K575" s="293"/>
      <c r="M575" s="521"/>
      <c r="N575" s="291"/>
      <c r="O575" s="956" t="s">
        <v>132</v>
      </c>
      <c r="P575" s="880" t="s">
        <v>133</v>
      </c>
      <c r="Q575" s="871"/>
      <c r="R575" s="871"/>
      <c r="S575" s="871"/>
      <c r="T575" s="871"/>
      <c r="U575" s="959"/>
      <c r="V575" s="960"/>
      <c r="W575" s="293"/>
    </row>
    <row r="576" spans="1:23" x14ac:dyDescent="0.25">
      <c r="A576" s="138" t="str">
        <f>IF(COUNT('Séries-DNF'!$A$11:$A$50)&gt;'Etiquette DNF'!N552,"X","")</f>
        <v/>
      </c>
      <c r="B576" s="291"/>
      <c r="C576" s="957"/>
      <c r="D576" s="859" t="s">
        <v>134</v>
      </c>
      <c r="E576" s="864"/>
      <c r="F576" s="864"/>
      <c r="G576" s="864"/>
      <c r="H576" s="864"/>
      <c r="I576" s="949"/>
      <c r="J576" s="950"/>
      <c r="K576" s="293"/>
      <c r="M576" s="521"/>
      <c r="N576" s="291"/>
      <c r="O576" s="957"/>
      <c r="P576" s="859" t="s">
        <v>134</v>
      </c>
      <c r="Q576" s="864"/>
      <c r="R576" s="864"/>
      <c r="S576" s="864"/>
      <c r="T576" s="864"/>
      <c r="U576" s="949"/>
      <c r="V576" s="950"/>
      <c r="W576" s="293"/>
    </row>
    <row r="577" spans="1:23" x14ac:dyDescent="0.25">
      <c r="A577" s="138" t="str">
        <f>IF(COUNT('Séries-DNF'!$A$11:$A$50)&gt;'Etiquette DNF'!N552,"X","")</f>
        <v/>
      </c>
      <c r="B577" s="291"/>
      <c r="C577" s="957"/>
      <c r="D577" s="859" t="s">
        <v>135</v>
      </c>
      <c r="E577" s="864"/>
      <c r="F577" s="864"/>
      <c r="G577" s="864"/>
      <c r="H577" s="864"/>
      <c r="I577" s="949"/>
      <c r="J577" s="950"/>
      <c r="K577" s="293"/>
      <c r="M577" s="521"/>
      <c r="N577" s="291"/>
      <c r="O577" s="957"/>
      <c r="P577" s="859" t="s">
        <v>135</v>
      </c>
      <c r="Q577" s="864"/>
      <c r="R577" s="864"/>
      <c r="S577" s="864"/>
      <c r="T577" s="864"/>
      <c r="U577" s="949"/>
      <c r="V577" s="950"/>
      <c r="W577" s="293"/>
    </row>
    <row r="578" spans="1:23" x14ac:dyDescent="0.25">
      <c r="A578" s="138" t="str">
        <f>IF(COUNT('Séries-DNF'!$A$11:$A$50)&gt;'Etiquette DNF'!N552,"X","")</f>
        <v/>
      </c>
      <c r="B578" s="291"/>
      <c r="C578" s="957"/>
      <c r="D578" s="859" t="s">
        <v>136</v>
      </c>
      <c r="E578" s="864"/>
      <c r="F578" s="864"/>
      <c r="G578" s="864"/>
      <c r="H578" s="864"/>
      <c r="I578" s="949"/>
      <c r="J578" s="950"/>
      <c r="K578" s="293"/>
      <c r="M578" s="521"/>
      <c r="N578" s="291"/>
      <c r="O578" s="957"/>
      <c r="P578" s="859" t="s">
        <v>136</v>
      </c>
      <c r="Q578" s="864"/>
      <c r="R578" s="864"/>
      <c r="S578" s="864"/>
      <c r="T578" s="864"/>
      <c r="U578" s="949"/>
      <c r="V578" s="950"/>
      <c r="W578" s="293"/>
    </row>
    <row r="579" spans="1:23" x14ac:dyDescent="0.25">
      <c r="A579" s="138" t="str">
        <f>IF(COUNT('Séries-DNF'!$A$11:$A$50)&gt;'Etiquette DNF'!N552,"X","")</f>
        <v/>
      </c>
      <c r="B579" s="291"/>
      <c r="C579" s="957"/>
      <c r="D579" s="859" t="s">
        <v>137</v>
      </c>
      <c r="E579" s="864"/>
      <c r="F579" s="864"/>
      <c r="G579" s="864"/>
      <c r="H579" s="864"/>
      <c r="I579" s="949"/>
      <c r="J579" s="950"/>
      <c r="K579" s="293"/>
      <c r="M579" s="521"/>
      <c r="N579" s="291"/>
      <c r="O579" s="957"/>
      <c r="P579" s="859" t="s">
        <v>137</v>
      </c>
      <c r="Q579" s="864"/>
      <c r="R579" s="864"/>
      <c r="S579" s="864"/>
      <c r="T579" s="864"/>
      <c r="U579" s="949"/>
      <c r="V579" s="950"/>
      <c r="W579" s="293"/>
    </row>
    <row r="580" spans="1:23" ht="15.75" thickBot="1" x14ac:dyDescent="0.3">
      <c r="A580" s="138" t="str">
        <f>IF(COUNT('Séries-DNF'!$A$11:$A$50)&gt;'Etiquette DNF'!N552,"X","")</f>
        <v/>
      </c>
      <c r="B580" s="291"/>
      <c r="C580" s="958"/>
      <c r="D580" s="862" t="s">
        <v>138</v>
      </c>
      <c r="E580" s="975"/>
      <c r="F580" s="975"/>
      <c r="G580" s="975"/>
      <c r="H580" s="975"/>
      <c r="I580" s="954"/>
      <c r="J580" s="955"/>
      <c r="K580" s="293"/>
      <c r="M580" s="521"/>
      <c r="N580" s="291"/>
      <c r="O580" s="958"/>
      <c r="P580" s="862" t="s">
        <v>138</v>
      </c>
      <c r="Q580" s="975"/>
      <c r="R580" s="975"/>
      <c r="S580" s="975"/>
      <c r="T580" s="975"/>
      <c r="U580" s="954"/>
      <c r="V580" s="955"/>
      <c r="W580" s="293"/>
    </row>
    <row r="581" spans="1:23" x14ac:dyDescent="0.25">
      <c r="A581" s="138" t="str">
        <f>IF(COUNT('Séries-DNF'!$A$11:$A$50)&gt;'Etiquette DNF'!N552,"X","")</f>
        <v/>
      </c>
      <c r="B581" s="291"/>
      <c r="C581" s="961" t="s">
        <v>145</v>
      </c>
      <c r="D581" s="963" t="s">
        <v>146</v>
      </c>
      <c r="E581" s="964"/>
      <c r="F581" s="964"/>
      <c r="G581" s="964"/>
      <c r="H581" s="964"/>
      <c r="I581" s="965"/>
      <c r="J581" s="966"/>
      <c r="K581" s="293"/>
      <c r="M581" s="521"/>
      <c r="N581" s="291"/>
      <c r="O581" s="961" t="s">
        <v>145</v>
      </c>
      <c r="P581" s="963" t="s">
        <v>146</v>
      </c>
      <c r="Q581" s="964"/>
      <c r="R581" s="964"/>
      <c r="S581" s="964"/>
      <c r="T581" s="964"/>
      <c r="U581" s="965"/>
      <c r="V581" s="966"/>
      <c r="W581" s="293"/>
    </row>
    <row r="582" spans="1:23" x14ac:dyDescent="0.25">
      <c r="A582" s="138" t="str">
        <f>IF(COUNT('Séries-DNF'!$A$11:$A$50)&gt;'Etiquette DNF'!N552,"X","")</f>
        <v/>
      </c>
      <c r="B582" s="291"/>
      <c r="C582" s="957"/>
      <c r="D582" s="859" t="s">
        <v>147</v>
      </c>
      <c r="E582" s="864"/>
      <c r="F582" s="864"/>
      <c r="G582" s="864"/>
      <c r="H582" s="864"/>
      <c r="I582" s="949"/>
      <c r="J582" s="950"/>
      <c r="K582" s="293"/>
      <c r="M582" s="521"/>
      <c r="N582" s="291"/>
      <c r="O582" s="957"/>
      <c r="P582" s="859" t="s">
        <v>147</v>
      </c>
      <c r="Q582" s="864"/>
      <c r="R582" s="864"/>
      <c r="S582" s="864"/>
      <c r="T582" s="864"/>
      <c r="U582" s="949"/>
      <c r="V582" s="950"/>
      <c r="W582" s="293"/>
    </row>
    <row r="583" spans="1:23" x14ac:dyDescent="0.25">
      <c r="A583" s="138" t="str">
        <f>IF(COUNT('Séries-DNF'!$A$11:$A$50)&gt;'Etiquette DNF'!N552,"X","")</f>
        <v/>
      </c>
      <c r="B583" s="291"/>
      <c r="C583" s="957"/>
      <c r="D583" s="859" t="s">
        <v>148</v>
      </c>
      <c r="E583" s="864"/>
      <c r="F583" s="864"/>
      <c r="G583" s="864"/>
      <c r="H583" s="864"/>
      <c r="I583" s="949"/>
      <c r="J583" s="950"/>
      <c r="K583" s="293"/>
      <c r="M583" s="521"/>
      <c r="N583" s="291"/>
      <c r="O583" s="957"/>
      <c r="P583" s="859" t="s">
        <v>148</v>
      </c>
      <c r="Q583" s="864"/>
      <c r="R583" s="864"/>
      <c r="S583" s="864"/>
      <c r="T583" s="864"/>
      <c r="U583" s="949"/>
      <c r="V583" s="950"/>
      <c r="W583" s="293"/>
    </row>
    <row r="584" spans="1:23" x14ac:dyDescent="0.25">
      <c r="A584" s="138" t="str">
        <f>IF(COUNT('Séries-DNF'!$A$11:$A$50)&gt;'Etiquette DNF'!N552,"X","")</f>
        <v/>
      </c>
      <c r="B584" s="291"/>
      <c r="C584" s="957"/>
      <c r="D584" s="859" t="s">
        <v>149</v>
      </c>
      <c r="E584" s="864"/>
      <c r="F584" s="864"/>
      <c r="G584" s="864"/>
      <c r="H584" s="864"/>
      <c r="I584" s="949"/>
      <c r="J584" s="950"/>
      <c r="K584" s="293"/>
      <c r="M584" s="521"/>
      <c r="N584" s="291"/>
      <c r="O584" s="957"/>
      <c r="P584" s="859" t="s">
        <v>149</v>
      </c>
      <c r="Q584" s="864"/>
      <c r="R584" s="864"/>
      <c r="S584" s="864"/>
      <c r="T584" s="864"/>
      <c r="U584" s="949"/>
      <c r="V584" s="950"/>
      <c r="W584" s="293"/>
    </row>
    <row r="585" spans="1:23" x14ac:dyDescent="0.25">
      <c r="A585" s="138" t="str">
        <f>IF(COUNT('Séries-DNF'!$A$11:$A$50)&gt;'Etiquette DNF'!N552,"X","")</f>
        <v/>
      </c>
      <c r="B585" s="291"/>
      <c r="C585" s="957"/>
      <c r="D585" s="859" t="s">
        <v>150</v>
      </c>
      <c r="E585" s="864"/>
      <c r="F585" s="864"/>
      <c r="G585" s="864"/>
      <c r="H585" s="864"/>
      <c r="I585" s="949"/>
      <c r="J585" s="950"/>
      <c r="K585" s="293"/>
      <c r="M585" s="521"/>
      <c r="N585" s="291"/>
      <c r="O585" s="957"/>
      <c r="P585" s="859" t="s">
        <v>150</v>
      </c>
      <c r="Q585" s="864"/>
      <c r="R585" s="864"/>
      <c r="S585" s="864"/>
      <c r="T585" s="864"/>
      <c r="U585" s="949"/>
      <c r="V585" s="950"/>
      <c r="W585" s="293"/>
    </row>
    <row r="586" spans="1:23" x14ac:dyDescent="0.25">
      <c r="A586" s="138" t="str">
        <f>IF(COUNT('Séries-DNF'!$A$11:$A$50)&gt;'Etiquette DNF'!N552,"X","")</f>
        <v/>
      </c>
      <c r="B586" s="291"/>
      <c r="C586" s="957"/>
      <c r="D586" s="859" t="s">
        <v>151</v>
      </c>
      <c r="E586" s="864"/>
      <c r="F586" s="864"/>
      <c r="G586" s="864"/>
      <c r="H586" s="864"/>
      <c r="I586" s="949"/>
      <c r="J586" s="950"/>
      <c r="K586" s="293"/>
      <c r="M586" s="521"/>
      <c r="N586" s="291"/>
      <c r="O586" s="957"/>
      <c r="P586" s="859" t="s">
        <v>151</v>
      </c>
      <c r="Q586" s="864"/>
      <c r="R586" s="864"/>
      <c r="S586" s="864"/>
      <c r="T586" s="864"/>
      <c r="U586" s="949"/>
      <c r="V586" s="950"/>
      <c r="W586" s="293"/>
    </row>
    <row r="587" spans="1:23" ht="15.75" thickBot="1" x14ac:dyDescent="0.3">
      <c r="A587" s="138" t="str">
        <f>IF(COUNT('Séries-DNF'!$A$11:$A$50)&gt;'Etiquette DNF'!N552,"X","")</f>
        <v/>
      </c>
      <c r="B587" s="291"/>
      <c r="C587" s="962"/>
      <c r="D587" s="967" t="s">
        <v>152</v>
      </c>
      <c r="E587" s="968"/>
      <c r="F587" s="968"/>
      <c r="G587" s="968"/>
      <c r="H587" s="968"/>
      <c r="I587" s="969"/>
      <c r="J587" s="970"/>
      <c r="K587" s="293"/>
      <c r="M587" s="521"/>
      <c r="N587" s="291"/>
      <c r="O587" s="962"/>
      <c r="P587" s="967" t="s">
        <v>152</v>
      </c>
      <c r="Q587" s="968"/>
      <c r="R587" s="968"/>
      <c r="S587" s="968"/>
      <c r="T587" s="968"/>
      <c r="U587" s="969"/>
      <c r="V587" s="970"/>
      <c r="W587" s="293"/>
    </row>
    <row r="588" spans="1:23" x14ac:dyDescent="0.25">
      <c r="A588" s="138" t="str">
        <f>IF(COUNT('Séries-DNF'!$A$11:$A$50)&gt;'Etiquette DNF'!N552,"X","")</f>
        <v/>
      </c>
      <c r="B588" s="291"/>
      <c r="C588" s="956" t="s">
        <v>126</v>
      </c>
      <c r="D588" s="918" t="s">
        <v>263</v>
      </c>
      <c r="E588" s="919"/>
      <c r="F588" s="920"/>
      <c r="G588" s="416" t="s">
        <v>174</v>
      </c>
      <c r="H588" s="416"/>
      <c r="I588" s="959"/>
      <c r="J588" s="960"/>
      <c r="K588" s="293"/>
      <c r="M588" s="521"/>
      <c r="N588" s="291"/>
      <c r="O588" s="956" t="s">
        <v>126</v>
      </c>
      <c r="P588" s="918" t="s">
        <v>263</v>
      </c>
      <c r="Q588" s="919"/>
      <c r="R588" s="920"/>
      <c r="S588" s="416" t="s">
        <v>174</v>
      </c>
      <c r="T588" s="416"/>
      <c r="U588" s="959"/>
      <c r="V588" s="960"/>
      <c r="W588" s="293"/>
    </row>
    <row r="589" spans="1:23" x14ac:dyDescent="0.25">
      <c r="A589" s="138" t="str">
        <f>IF(COUNT('Séries-DNF'!$A$11:$A$50)&gt;'Etiquette DNF'!N552,"X","")</f>
        <v/>
      </c>
      <c r="B589" s="291"/>
      <c r="C589" s="957"/>
      <c r="D589" s="913" t="s">
        <v>128</v>
      </c>
      <c r="E589" s="914"/>
      <c r="F589" s="915"/>
      <c r="G589" s="110" t="s">
        <v>266</v>
      </c>
      <c r="H589" s="110"/>
      <c r="I589" s="949"/>
      <c r="J589" s="950"/>
      <c r="K589" s="293"/>
      <c r="M589" s="521"/>
      <c r="N589" s="291"/>
      <c r="O589" s="957"/>
      <c r="P589" s="913" t="s">
        <v>128</v>
      </c>
      <c r="Q589" s="914"/>
      <c r="R589" s="915"/>
      <c r="S589" s="110" t="s">
        <v>266</v>
      </c>
      <c r="T589" s="110"/>
      <c r="U589" s="949"/>
      <c r="V589" s="950"/>
      <c r="W589" s="293"/>
    </row>
    <row r="590" spans="1:23" x14ac:dyDescent="0.25">
      <c r="A590" s="138" t="str">
        <f>IF(COUNT('Séries-DNF'!$A$11:$A$50)&gt;'Etiquette DNF'!N552,"X","")</f>
        <v/>
      </c>
      <c r="B590" s="291"/>
      <c r="C590" s="957"/>
      <c r="D590" s="913" t="s">
        <v>264</v>
      </c>
      <c r="E590" s="914"/>
      <c r="F590" s="915"/>
      <c r="G590" s="110" t="s">
        <v>265</v>
      </c>
      <c r="H590" s="110"/>
      <c r="I590" s="949"/>
      <c r="J590" s="950"/>
      <c r="K590" s="293"/>
      <c r="M590" s="521"/>
      <c r="N590" s="291"/>
      <c r="O590" s="957"/>
      <c r="P590" s="913" t="s">
        <v>264</v>
      </c>
      <c r="Q590" s="914"/>
      <c r="R590" s="915"/>
      <c r="S590" s="110" t="s">
        <v>265</v>
      </c>
      <c r="T590" s="110"/>
      <c r="U590" s="949"/>
      <c r="V590" s="950"/>
      <c r="W590" s="293"/>
    </row>
    <row r="591" spans="1:23" x14ac:dyDescent="0.25">
      <c r="A591" s="138" t="str">
        <f>IF(COUNT('Séries-DNF'!$A$11:$A$50)&gt;'Etiquette DNF'!N552,"X","")</f>
        <v/>
      </c>
      <c r="B591" s="291"/>
      <c r="C591" s="957"/>
      <c r="D591" s="533" t="s">
        <v>267</v>
      </c>
      <c r="E591" s="518"/>
      <c r="F591" s="518"/>
      <c r="G591" s="110" t="s">
        <v>164</v>
      </c>
      <c r="H591" s="110"/>
      <c r="I591" s="949"/>
      <c r="J591" s="950"/>
      <c r="K591" s="293"/>
      <c r="M591" s="521"/>
      <c r="N591" s="291"/>
      <c r="O591" s="957"/>
      <c r="P591" s="533" t="s">
        <v>267</v>
      </c>
      <c r="Q591" s="518"/>
      <c r="R591" s="518"/>
      <c r="S591" s="110" t="s">
        <v>164</v>
      </c>
      <c r="T591" s="110"/>
      <c r="U591" s="949"/>
      <c r="V591" s="950"/>
      <c r="W591" s="293"/>
    </row>
    <row r="592" spans="1:23" ht="15.75" thickBot="1" x14ac:dyDescent="0.3">
      <c r="A592" s="138" t="str">
        <f>IF(COUNT('Séries-DNF'!$A$11:$A$50)&gt;'Etiquette DNF'!N552,"X","")</f>
        <v/>
      </c>
      <c r="B592" s="291"/>
      <c r="C592" s="958"/>
      <c r="D592" s="534" t="s">
        <v>268</v>
      </c>
      <c r="E592" s="519"/>
      <c r="F592" s="519"/>
      <c r="G592" s="3" t="s">
        <v>164</v>
      </c>
      <c r="H592" s="3"/>
      <c r="I592" s="954"/>
      <c r="J592" s="955"/>
      <c r="K592" s="293"/>
      <c r="M592" s="521"/>
      <c r="N592" s="291"/>
      <c r="O592" s="958"/>
      <c r="P592" s="534" t="s">
        <v>268</v>
      </c>
      <c r="Q592" s="519"/>
      <c r="R592" s="519"/>
      <c r="S592" s="3" t="s">
        <v>164</v>
      </c>
      <c r="T592" s="3"/>
      <c r="U592" s="954"/>
      <c r="V592" s="955"/>
      <c r="W592" s="293"/>
    </row>
    <row r="593" spans="1:23" ht="15.75" thickBot="1" x14ac:dyDescent="0.3">
      <c r="A593" s="138" t="str">
        <f>IF(COUNT('Séries-DNF'!$A$11:$A$50)&gt;'Etiquette DNF'!N552,"X","")</f>
        <v/>
      </c>
      <c r="B593" s="291"/>
      <c r="C593" s="292"/>
      <c r="D593" s="292"/>
      <c r="E593" s="292"/>
      <c r="F593" s="292"/>
      <c r="G593" s="292"/>
      <c r="H593" s="292"/>
      <c r="I593" s="292"/>
      <c r="J593" s="292"/>
      <c r="K593" s="293"/>
      <c r="M593" s="521"/>
      <c r="N593" s="291"/>
      <c r="O593" s="292"/>
      <c r="P593" s="292"/>
      <c r="Q593" s="292"/>
      <c r="R593" s="292"/>
      <c r="S593" s="292"/>
      <c r="T593" s="292"/>
      <c r="U593" s="292"/>
      <c r="V593" s="292"/>
      <c r="W593" s="293"/>
    </row>
    <row r="594" spans="1:23" ht="18.75" x14ac:dyDescent="0.3">
      <c r="A594" s="138" t="str">
        <f>IF(COUNT('Séries-DNF'!$A$11:$A$50)&gt;'Etiquette DNF'!N552,"X","")</f>
        <v/>
      </c>
      <c r="B594" s="291"/>
      <c r="C594" s="901" t="s">
        <v>269</v>
      </c>
      <c r="D594" s="902"/>
      <c r="E594" s="902"/>
      <c r="F594" s="902"/>
      <c r="G594" s="902"/>
      <c r="H594" s="902"/>
      <c r="I594" s="902"/>
      <c r="J594" s="903"/>
      <c r="K594" s="293"/>
      <c r="M594" s="521"/>
      <c r="N594" s="291"/>
      <c r="O594" s="901" t="s">
        <v>269</v>
      </c>
      <c r="P594" s="902"/>
      <c r="Q594" s="902"/>
      <c r="R594" s="902"/>
      <c r="S594" s="902"/>
      <c r="T594" s="902"/>
      <c r="U594" s="902"/>
      <c r="V594" s="903"/>
      <c r="W594" s="293"/>
    </row>
    <row r="595" spans="1:23" x14ac:dyDescent="0.25">
      <c r="A595" s="138" t="str">
        <f>IF(COUNT('Séries-DNF'!$A$11:$A$50)&gt;'Etiquette DNF'!N552,"X","")</f>
        <v/>
      </c>
      <c r="B595" s="291"/>
      <c r="C595" s="904"/>
      <c r="D595" s="905"/>
      <c r="E595" s="905"/>
      <c r="F595" s="905"/>
      <c r="G595" s="905"/>
      <c r="H595" s="905"/>
      <c r="I595" s="905"/>
      <c r="J595" s="906"/>
      <c r="K595" s="293"/>
      <c r="M595" s="521"/>
      <c r="N595" s="291"/>
      <c r="O595" s="904"/>
      <c r="P595" s="905"/>
      <c r="Q595" s="905"/>
      <c r="R595" s="905"/>
      <c r="S595" s="905"/>
      <c r="T595" s="905"/>
      <c r="U595" s="905"/>
      <c r="V595" s="906"/>
      <c r="W595" s="293"/>
    </row>
    <row r="596" spans="1:23" x14ac:dyDescent="0.25">
      <c r="A596" s="138" t="str">
        <f>IF(COUNT('Séries-DNF'!$A$11:$A$50)&gt;'Etiquette DNF'!N552,"X","")</f>
        <v/>
      </c>
      <c r="B596" s="291"/>
      <c r="C596" s="907"/>
      <c r="D596" s="908"/>
      <c r="E596" s="908"/>
      <c r="F596" s="908"/>
      <c r="G596" s="908"/>
      <c r="H596" s="908"/>
      <c r="I596" s="908"/>
      <c r="J596" s="909"/>
      <c r="K596" s="293"/>
      <c r="M596" s="521"/>
      <c r="N596" s="291"/>
      <c r="O596" s="907"/>
      <c r="P596" s="908"/>
      <c r="Q596" s="908"/>
      <c r="R596" s="908"/>
      <c r="S596" s="908"/>
      <c r="T596" s="908"/>
      <c r="U596" s="908"/>
      <c r="V596" s="909"/>
      <c r="W596" s="293"/>
    </row>
    <row r="597" spans="1:23" x14ac:dyDescent="0.25">
      <c r="A597" s="138" t="str">
        <f>IF(COUNT('Séries-DNF'!$A$11:$A$50)&gt;'Etiquette DNF'!N552,"X","")</f>
        <v/>
      </c>
      <c r="B597" s="291"/>
      <c r="C597" s="907"/>
      <c r="D597" s="908"/>
      <c r="E597" s="908"/>
      <c r="F597" s="908"/>
      <c r="G597" s="908"/>
      <c r="H597" s="908"/>
      <c r="I597" s="908"/>
      <c r="J597" s="909"/>
      <c r="K597" s="293"/>
      <c r="M597" s="521"/>
      <c r="N597" s="291"/>
      <c r="O597" s="907"/>
      <c r="P597" s="908"/>
      <c r="Q597" s="908"/>
      <c r="R597" s="908"/>
      <c r="S597" s="908"/>
      <c r="T597" s="908"/>
      <c r="U597" s="908"/>
      <c r="V597" s="909"/>
      <c r="W597" s="293"/>
    </row>
    <row r="598" spans="1:23" ht="15.75" thickBot="1" x14ac:dyDescent="0.3">
      <c r="A598" s="138" t="str">
        <f>IF(COUNT('Séries-DNF'!$A$11:$A$50)&gt;'Etiquette DNF'!N552,"X","")</f>
        <v/>
      </c>
      <c r="B598" s="291"/>
      <c r="C598" s="910"/>
      <c r="D598" s="911"/>
      <c r="E598" s="911"/>
      <c r="F598" s="911"/>
      <c r="G598" s="911"/>
      <c r="H598" s="911"/>
      <c r="I598" s="911"/>
      <c r="J598" s="912"/>
      <c r="K598" s="293"/>
      <c r="M598" s="521"/>
      <c r="N598" s="291"/>
      <c r="O598" s="910"/>
      <c r="P598" s="911"/>
      <c r="Q598" s="911"/>
      <c r="R598" s="911"/>
      <c r="S598" s="911"/>
      <c r="T598" s="911"/>
      <c r="U598" s="911"/>
      <c r="V598" s="912"/>
      <c r="W598" s="293"/>
    </row>
    <row r="599" spans="1:23" ht="15.75" thickBot="1" x14ac:dyDescent="0.3">
      <c r="A599" s="138" t="str">
        <f>IF(COUNT('Séries-DNF'!$A$11:$A$50)&gt;'Etiquette DNF'!N552,"X","")</f>
        <v/>
      </c>
      <c r="B599" s="294"/>
      <c r="C599" s="295"/>
      <c r="D599" s="295"/>
      <c r="E599" s="295"/>
      <c r="F599" s="295"/>
      <c r="G599" s="295"/>
      <c r="H599" s="295"/>
      <c r="I599" s="295"/>
      <c r="J599" s="295"/>
      <c r="K599" s="296"/>
      <c r="M599" s="521"/>
      <c r="N599" s="294"/>
      <c r="O599" s="295"/>
      <c r="P599" s="295"/>
      <c r="Q599" s="295"/>
      <c r="R599" s="295"/>
      <c r="S599" s="295"/>
      <c r="T599" s="295"/>
      <c r="U599" s="295"/>
      <c r="V599" s="295"/>
      <c r="W599" s="296"/>
    </row>
    <row r="600" spans="1:23" ht="15" customHeight="1" x14ac:dyDescent="0.25">
      <c r="A600" s="138" t="str">
        <f>IF(COUNT('Séries-DNF'!$A$11:$A$50)&gt;'Etiquette DNF'!N552,"X","")</f>
        <v/>
      </c>
      <c r="B600" s="522"/>
      <c r="C600" s="522"/>
      <c r="D600" s="522"/>
      <c r="E600" s="522"/>
      <c r="F600" s="522"/>
      <c r="G600" s="522"/>
      <c r="H600" s="522"/>
      <c r="I600" s="522"/>
      <c r="J600" s="522"/>
      <c r="K600" s="522"/>
      <c r="L600" s="522"/>
      <c r="M600" s="523"/>
      <c r="N600" s="522"/>
      <c r="O600" s="522"/>
      <c r="P600" s="522"/>
      <c r="Q600" s="522"/>
      <c r="R600" s="522"/>
      <c r="S600" s="522"/>
      <c r="T600" s="522"/>
      <c r="U600" s="522"/>
      <c r="V600" s="522"/>
      <c r="W600" s="522"/>
    </row>
    <row r="601" spans="1:23" ht="15" customHeight="1" thickBot="1" x14ac:dyDescent="0.3">
      <c r="A601" s="138" t="str">
        <f>IF(COUNT('Séries-DNF'!$A$11:$A$50)&gt;'Etiquette DNF'!N652,"X","")</f>
        <v/>
      </c>
      <c r="M601" s="521"/>
    </row>
    <row r="602" spans="1:23" x14ac:dyDescent="0.25">
      <c r="A602" s="138" t="str">
        <f>IF(COUNT('Séries-DNF'!$A$11:$A$50)&gt;'Etiquette DNF'!N652,"X","")</f>
        <v/>
      </c>
      <c r="B602" s="137">
        <f>N552+1</f>
        <v>24</v>
      </c>
      <c r="C602" s="289"/>
      <c r="D602" s="289"/>
      <c r="E602" s="289"/>
      <c r="F602" s="289"/>
      <c r="G602" s="289"/>
      <c r="H602" s="289"/>
      <c r="I602" s="289"/>
      <c r="J602" s="289"/>
      <c r="K602" s="290"/>
      <c r="M602" s="521"/>
      <c r="N602" s="137">
        <f>B602+1</f>
        <v>25</v>
      </c>
      <c r="O602" s="289"/>
      <c r="P602" s="289"/>
      <c r="Q602" s="289"/>
      <c r="R602" s="289"/>
      <c r="S602" s="289"/>
      <c r="T602" s="289"/>
      <c r="U602" s="289"/>
      <c r="V602" s="289"/>
      <c r="W602" s="290"/>
    </row>
    <row r="603" spans="1:23" ht="23.25" x14ac:dyDescent="0.35">
      <c r="A603" s="138" t="str">
        <f>IF(COUNT('Séries-DNF'!$A$11:$A$50)&gt;'Etiquette DNF'!N652,"X","")</f>
        <v/>
      </c>
      <c r="B603" s="291"/>
      <c r="C603" s="931" t="s">
        <v>246</v>
      </c>
      <c r="D603" s="931"/>
      <c r="E603" s="953" t="str">
        <f ca="1">OFFSET('Séries-DNF'!$A$11,B602,13)</f>
        <v/>
      </c>
      <c r="F603" s="953"/>
      <c r="G603" s="953"/>
      <c r="H603" s="953"/>
      <c r="I603" s="953"/>
      <c r="J603" s="953"/>
      <c r="K603" s="293"/>
      <c r="M603" s="521"/>
      <c r="N603" s="291"/>
      <c r="O603" s="931" t="s">
        <v>246</v>
      </c>
      <c r="P603" s="931"/>
      <c r="Q603" s="953" t="str">
        <f ca="1">OFFSET('Séries-DNF'!$A$11,N602,13)</f>
        <v/>
      </c>
      <c r="R603" s="953"/>
      <c r="S603" s="953"/>
      <c r="T603" s="953"/>
      <c r="U603" s="953"/>
      <c r="V603" s="953"/>
      <c r="W603" s="293"/>
    </row>
    <row r="604" spans="1:23" x14ac:dyDescent="0.25">
      <c r="A604" s="138" t="str">
        <f>IF(COUNT('Séries-DNF'!$A$11:$A$50)&gt;'Etiquette DNF'!N652,"X","")</f>
        <v/>
      </c>
      <c r="B604" s="291"/>
      <c r="C604" s="945"/>
      <c r="D604" s="945"/>
      <c r="E604" s="945"/>
      <c r="F604" s="945"/>
      <c r="G604" s="945"/>
      <c r="H604" s="945"/>
      <c r="I604" s="945"/>
      <c r="J604" s="945"/>
      <c r="K604" s="293"/>
      <c r="M604" s="521"/>
      <c r="N604" s="291"/>
      <c r="O604" s="945"/>
      <c r="P604" s="945"/>
      <c r="Q604" s="945"/>
      <c r="R604" s="945"/>
      <c r="S604" s="945"/>
      <c r="T604" s="945"/>
      <c r="U604" s="945"/>
      <c r="V604" s="945"/>
      <c r="W604" s="293"/>
    </row>
    <row r="605" spans="1:23" ht="21" x14ac:dyDescent="0.35">
      <c r="A605" s="138" t="str">
        <f>IF(COUNT('Séries-DNF'!$A$11:$A$50)&gt;'Etiquette DNF'!N652,"X","")</f>
        <v/>
      </c>
      <c r="B605" s="291"/>
      <c r="C605" s="931" t="s">
        <v>39</v>
      </c>
      <c r="D605" s="931"/>
      <c r="E605" s="932" t="str">
        <f ca="1">OFFSET('Séries-DNF'!$A$11,B602,0)</f>
        <v/>
      </c>
      <c r="F605" s="932"/>
      <c r="G605" s="948" t="s">
        <v>67</v>
      </c>
      <c r="H605" s="948"/>
      <c r="I605" s="932" t="str">
        <f ca="1">OFFSET('Séries-DNF'!$A$11,B602,6)</f>
        <v/>
      </c>
      <c r="J605" s="932"/>
      <c r="K605" s="293"/>
      <c r="M605" s="521"/>
      <c r="N605" s="291"/>
      <c r="O605" s="931" t="s">
        <v>39</v>
      </c>
      <c r="P605" s="931"/>
      <c r="Q605" s="932" t="str">
        <f ca="1">OFFSET('Séries-DNF'!$A$11,N602,0)</f>
        <v/>
      </c>
      <c r="R605" s="932"/>
      <c r="S605" s="948" t="s">
        <v>67</v>
      </c>
      <c r="T605" s="948"/>
      <c r="U605" s="932" t="str">
        <f ca="1">OFFSET('Séries-DNF'!$A$11,N602,6)</f>
        <v/>
      </c>
      <c r="V605" s="932"/>
      <c r="W605" s="293"/>
    </row>
    <row r="606" spans="1:23" ht="23.25" x14ac:dyDescent="0.35">
      <c r="A606" s="138" t="str">
        <f>IF(COUNT('Séries-DNF'!$A$11:$A$50)&gt;'Etiquette DNF'!N652,"X","")</f>
        <v/>
      </c>
      <c r="B606" s="291"/>
      <c r="C606" s="931" t="s">
        <v>1</v>
      </c>
      <c r="D606" s="931"/>
      <c r="E606" s="953" t="str">
        <f ca="1">OFFSET('Séries-DNF'!$A$11,B602,9)</f>
        <v/>
      </c>
      <c r="F606" s="953"/>
      <c r="G606" s="948" t="s">
        <v>2</v>
      </c>
      <c r="H606" s="948"/>
      <c r="I606" s="932" t="str">
        <f ca="1">OFFSET('Séries-DNF'!$A$11,B602,10)</f>
        <v/>
      </c>
      <c r="J606" s="932"/>
      <c r="K606" s="293"/>
      <c r="M606" s="521"/>
      <c r="N606" s="291"/>
      <c r="O606" s="931" t="s">
        <v>1</v>
      </c>
      <c r="P606" s="931"/>
      <c r="Q606" s="953" t="str">
        <f ca="1">OFFSET('Séries-DNF'!$A$11,N602,9)</f>
        <v/>
      </c>
      <c r="R606" s="953"/>
      <c r="S606" s="948" t="s">
        <v>2</v>
      </c>
      <c r="T606" s="948"/>
      <c r="U606" s="932" t="str">
        <f ca="1">OFFSET('Séries-DNF'!$A$11,N602,10)</f>
        <v/>
      </c>
      <c r="V606" s="932"/>
      <c r="W606" s="293"/>
    </row>
    <row r="607" spans="1:23" ht="21" x14ac:dyDescent="0.35">
      <c r="A607" s="138" t="str">
        <f>IF(COUNT('Séries-DNF'!$A$11:$A$50)&gt;'Etiquette DNF'!N652,"X","")</f>
        <v/>
      </c>
      <c r="B607" s="291"/>
      <c r="C607" s="520" t="s">
        <v>258</v>
      </c>
      <c r="D607" s="520"/>
      <c r="E607" s="527" t="str">
        <f ca="1">OFFSET('Séries-DNF'!$A$11,B602,11)</f>
        <v/>
      </c>
      <c r="F607" s="525"/>
      <c r="G607" s="866" t="s">
        <v>270</v>
      </c>
      <c r="H607" s="866"/>
      <c r="I607" s="527" t="str">
        <f ca="1">OFFSET('Séries-DNF'!$A$11,B602,8)</f>
        <v/>
      </c>
      <c r="J607" s="527"/>
      <c r="K607" s="293"/>
      <c r="M607" s="521"/>
      <c r="N607" s="291"/>
      <c r="O607" s="520" t="s">
        <v>258</v>
      </c>
      <c r="P607" s="520"/>
      <c r="Q607" s="527" t="str">
        <f ca="1">OFFSET('Séries-DNF'!$A$11,N602,11)</f>
        <v/>
      </c>
      <c r="R607" s="525"/>
      <c r="S607" s="866" t="s">
        <v>270</v>
      </c>
      <c r="T607" s="866"/>
      <c r="U607" s="527" t="str">
        <f ca="1">OFFSET('Séries-DNF'!$A$11,N602,8)</f>
        <v/>
      </c>
      <c r="V607" s="527"/>
      <c r="W607" s="293"/>
    </row>
    <row r="608" spans="1:23" ht="18.75" x14ac:dyDescent="0.3">
      <c r="A608" s="138" t="str">
        <f>IF(COUNT('Séries-DNF'!$A$11:$A$50)&gt;'Etiquette DNF'!N652,"X","")</f>
        <v/>
      </c>
      <c r="B608" s="291"/>
      <c r="C608" s="952" t="s">
        <v>68</v>
      </c>
      <c r="D608" s="952"/>
      <c r="E608" s="866" t="s">
        <v>69</v>
      </c>
      <c r="F608" s="866"/>
      <c r="G608" s="951" t="str">
        <f ca="1">OFFSET('Séries-DNF'!$A$11,B602,2)</f>
        <v/>
      </c>
      <c r="H608" s="951"/>
      <c r="I608" s="951"/>
      <c r="J608" s="951"/>
      <c r="K608" s="293"/>
      <c r="M608" s="521"/>
      <c r="N608" s="291"/>
      <c r="O608" s="952" t="s">
        <v>68</v>
      </c>
      <c r="P608" s="952"/>
      <c r="Q608" s="866" t="s">
        <v>69</v>
      </c>
      <c r="R608" s="866"/>
      <c r="S608" s="951" t="str">
        <f ca="1">OFFSET('Séries-DNF'!$A$11,N602,2)</f>
        <v/>
      </c>
      <c r="T608" s="951"/>
      <c r="U608" s="951"/>
      <c r="V608" s="951"/>
      <c r="W608" s="293"/>
    </row>
    <row r="609" spans="1:23" ht="18.75" x14ac:dyDescent="0.3">
      <c r="A609" s="138" t="str">
        <f>IF(COUNT('Séries-DNF'!$A$11:$A$50)&gt;'Etiquette DNF'!N652,"X","")</f>
        <v/>
      </c>
      <c r="B609" s="291"/>
      <c r="C609" s="952"/>
      <c r="D609" s="952"/>
      <c r="E609" s="866" t="s">
        <v>70</v>
      </c>
      <c r="F609" s="866"/>
      <c r="G609" s="951" t="str">
        <f ca="1">OFFSET('Séries-DNF'!$A$11,B602,3)</f>
        <v/>
      </c>
      <c r="H609" s="951"/>
      <c r="I609" s="951"/>
      <c r="J609" s="951"/>
      <c r="K609" s="293"/>
      <c r="M609" s="521"/>
      <c r="N609" s="291"/>
      <c r="O609" s="952"/>
      <c r="P609" s="952"/>
      <c r="Q609" s="866" t="s">
        <v>70</v>
      </c>
      <c r="R609" s="866"/>
      <c r="S609" s="951" t="str">
        <f ca="1">OFFSET('Séries-DNF'!$A$11,N602,3)</f>
        <v/>
      </c>
      <c r="T609" s="951"/>
      <c r="U609" s="951"/>
      <c r="V609" s="951"/>
      <c r="W609" s="293"/>
    </row>
    <row r="610" spans="1:23" ht="18.75" x14ac:dyDescent="0.3">
      <c r="A610" s="138" t="str">
        <f>IF(COUNT('Séries-DNF'!$A$11:$A$50)&gt;'Etiquette DNF'!N652,"X","")</f>
        <v/>
      </c>
      <c r="B610" s="291"/>
      <c r="C610" s="952"/>
      <c r="D610" s="952"/>
      <c r="E610" s="866" t="s">
        <v>257</v>
      </c>
      <c r="F610" s="866"/>
      <c r="G610" s="951" t="str">
        <f ca="1">OFFSET('Séries-DNF'!$A$11,B602,4)</f>
        <v/>
      </c>
      <c r="H610" s="951"/>
      <c r="I610" s="951"/>
      <c r="J610" s="951"/>
      <c r="K610" s="293"/>
      <c r="M610" s="521"/>
      <c r="N610" s="291"/>
      <c r="O610" s="952"/>
      <c r="P610" s="952"/>
      <c r="Q610" s="866" t="s">
        <v>257</v>
      </c>
      <c r="R610" s="866"/>
      <c r="S610" s="951" t="str">
        <f ca="1">OFFSET('Séries-DNF'!$A$11,N602,4)</f>
        <v/>
      </c>
      <c r="T610" s="951"/>
      <c r="U610" s="951"/>
      <c r="V610" s="951"/>
      <c r="W610" s="293"/>
    </row>
    <row r="611" spans="1:23" ht="21" x14ac:dyDescent="0.35">
      <c r="A611" s="138" t="str">
        <f>IF(COUNT('Séries-DNF'!$A$11:$A$50)&gt;'Etiquette DNF'!N652,"X","")</f>
        <v/>
      </c>
      <c r="B611" s="291"/>
      <c r="C611" s="952"/>
      <c r="D611" s="952"/>
      <c r="E611" s="866" t="s">
        <v>71</v>
      </c>
      <c r="F611" s="866"/>
      <c r="G611" s="947" t="str">
        <f ca="1">OFFSET('Séries-DNF'!$A$11,B602,5)</f>
        <v/>
      </c>
      <c r="H611" s="947"/>
      <c r="I611" s="947"/>
      <c r="J611" s="947"/>
      <c r="K611" s="293"/>
      <c r="M611" s="521"/>
      <c r="N611" s="291"/>
      <c r="O611" s="952"/>
      <c r="P611" s="952"/>
      <c r="Q611" s="866" t="s">
        <v>71</v>
      </c>
      <c r="R611" s="866"/>
      <c r="S611" s="947" t="str">
        <f ca="1">OFFSET('Séries-DNF'!$A$11,N602,5)</f>
        <v/>
      </c>
      <c r="T611" s="947"/>
      <c r="U611" s="947"/>
      <c r="V611" s="947"/>
      <c r="W611" s="293"/>
    </row>
    <row r="612" spans="1:23" ht="21" x14ac:dyDescent="0.35">
      <c r="A612" s="138" t="str">
        <f>IF(COUNT('Séries-DNF'!$A$11:$A$50)&gt;'Etiquette DNF'!N652,"X","")</f>
        <v/>
      </c>
      <c r="B612" s="291"/>
      <c r="C612" s="931" t="s">
        <v>248</v>
      </c>
      <c r="D612" s="931"/>
      <c r="E612" s="948" t="str">
        <f ca="1">IF(E603="","",IF(OR(E603="DWF",E603="DNF"),"Distance","Temps"))</f>
        <v/>
      </c>
      <c r="F612" s="948"/>
      <c r="G612" s="525" t="str">
        <f ca="1">OFFSET('Séries-DNF'!$A$11,B602,18)</f>
        <v/>
      </c>
      <c r="H612" s="524" t="str">
        <f ca="1">OFFSET('Séries-DNF'!$A$11,B602,19)</f>
        <v/>
      </c>
      <c r="I612" s="526" t="str">
        <f ca="1">OFFSET('Séries-DNF'!$A$11,B602,20)</f>
        <v/>
      </c>
      <c r="J612" s="524" t="str">
        <f ca="1">OFFSET('Séries-DNF'!$A$11,B602,21)</f>
        <v/>
      </c>
      <c r="K612" s="293"/>
      <c r="M612" s="521"/>
      <c r="N612" s="291"/>
      <c r="O612" s="931" t="s">
        <v>248</v>
      </c>
      <c r="P612" s="931"/>
      <c r="Q612" s="948" t="str">
        <f ca="1">IF(Q603="","",IF(OR(Q603="DWF",Q603="DNF"),"Distance","Temps"))</f>
        <v/>
      </c>
      <c r="R612" s="948"/>
      <c r="S612" s="525" t="str">
        <f ca="1">OFFSET('Séries-DNF'!$A$11,N602,18)</f>
        <v/>
      </c>
      <c r="T612" s="524" t="str">
        <f ca="1">OFFSET('Séries-DNF'!$A$11,N602,19)</f>
        <v/>
      </c>
      <c r="U612" s="526" t="str">
        <f ca="1">OFFSET('Séries-DNF'!$A$11,N602,20)</f>
        <v/>
      </c>
      <c r="V612" s="524" t="str">
        <f ca="1">OFFSET('Séries-DNF'!$A$11,N602,21)</f>
        <v/>
      </c>
      <c r="W612" s="293"/>
    </row>
    <row r="613" spans="1:23" ht="18.75" x14ac:dyDescent="0.3">
      <c r="A613" s="138" t="str">
        <f>IF(COUNT('Séries-DNF'!$A$11:$A$50)&gt;'Etiquette DNF'!N652,"X","")</f>
        <v/>
      </c>
      <c r="B613" s="291"/>
      <c r="C613" s="931"/>
      <c r="D613" s="931"/>
      <c r="E613" s="933" t="s">
        <v>273</v>
      </c>
      <c r="F613" s="514" t="s">
        <v>271</v>
      </c>
      <c r="G613" s="528" t="str">
        <f ca="1">OFFSET('Séries-DNF'!$A$11,B602,14)</f>
        <v/>
      </c>
      <c r="H613" s="529" t="str">
        <f ca="1">OFFSET('Séries-DNF'!$A$11,B602,15)</f>
        <v/>
      </c>
      <c r="I613" s="528" t="str">
        <f ca="1">OFFSET('Séries-DNF'!$A$11,B602,16)</f>
        <v/>
      </c>
      <c r="J613" s="529" t="str">
        <f ca="1">OFFSET('Séries-DNF'!$A$11,B602,17)</f>
        <v/>
      </c>
      <c r="K613" s="293"/>
      <c r="M613" s="521"/>
      <c r="N613" s="291"/>
      <c r="O613" s="931"/>
      <c r="P613" s="931"/>
      <c r="Q613" s="933" t="s">
        <v>273</v>
      </c>
      <c r="R613" s="514" t="s">
        <v>271</v>
      </c>
      <c r="S613" s="528" t="str">
        <f ca="1">OFFSET('Séries-DNF'!$A$11,N602,14)</f>
        <v/>
      </c>
      <c r="T613" s="529" t="str">
        <f ca="1">OFFSET('Séries-DNF'!$A$11,N602,15)</f>
        <v/>
      </c>
      <c r="U613" s="528" t="str">
        <f ca="1">OFFSET('Séries-DNF'!$A$11,N602,16)</f>
        <v/>
      </c>
      <c r="V613" s="529" t="str">
        <f ca="1">OFFSET('Séries-DNF'!$A$11,N602,17)</f>
        <v/>
      </c>
      <c r="W613" s="293"/>
    </row>
    <row r="614" spans="1:23" ht="18.75" x14ac:dyDescent="0.3">
      <c r="A614" s="138" t="str">
        <f>IF(COUNT('Séries-DNF'!$A$11:$A$50)&gt;'Etiquette DNF'!N652,"X","")</f>
        <v/>
      </c>
      <c r="B614" s="291"/>
      <c r="C614" s="931"/>
      <c r="D614" s="931"/>
      <c r="E614" s="933"/>
      <c r="F614" s="514" t="s">
        <v>272</v>
      </c>
      <c r="G614" s="528" t="str">
        <f ca="1">OFFSET('Séries-DNF'!$A$11,B602,22)</f>
        <v/>
      </c>
      <c r="H614" s="529" t="str">
        <f ca="1">OFFSET('Séries-DNF'!$A$11,B602,23)</f>
        <v/>
      </c>
      <c r="I614" s="528" t="str">
        <f ca="1">OFFSET('Séries-DNF'!$A$11,B602,24)</f>
        <v/>
      </c>
      <c r="J614" s="529" t="str">
        <f ca="1">OFFSET('Séries-DNF'!$A$11,B602,25)</f>
        <v/>
      </c>
      <c r="K614" s="293"/>
      <c r="M614" s="521"/>
      <c r="N614" s="291"/>
      <c r="O614" s="931"/>
      <c r="P614" s="931"/>
      <c r="Q614" s="933"/>
      <c r="R614" s="514" t="s">
        <v>272</v>
      </c>
      <c r="S614" s="528" t="str">
        <f ca="1">OFFSET('Séries-DNF'!$A$11,N602,22)</f>
        <v/>
      </c>
      <c r="T614" s="529" t="str">
        <f ca="1">OFFSET('Séries-DNF'!$A$11,N602,23)</f>
        <v/>
      </c>
      <c r="U614" s="528" t="str">
        <f ca="1">OFFSET('Séries-DNF'!$A$11,N602,24)</f>
        <v/>
      </c>
      <c r="V614" s="529" t="str">
        <f ca="1">OFFSET('Séries-DNF'!$A$11,N602,25)</f>
        <v/>
      </c>
      <c r="W614" s="293"/>
    </row>
    <row r="615" spans="1:23" x14ac:dyDescent="0.25">
      <c r="A615" s="138" t="str">
        <f>IF(COUNT('Séries-DNF'!$A$11:$A$50)&gt;'Etiquette DNF'!N652,"X","")</f>
        <v/>
      </c>
      <c r="B615" s="291"/>
      <c r="C615" s="945"/>
      <c r="D615" s="945"/>
      <c r="E615" s="945"/>
      <c r="F615" s="945"/>
      <c r="G615" s="945"/>
      <c r="H615" s="945"/>
      <c r="I615" s="945"/>
      <c r="J615" s="945"/>
      <c r="K615" s="293"/>
      <c r="M615" s="521"/>
      <c r="N615" s="291"/>
      <c r="O615" s="945"/>
      <c r="P615" s="945"/>
      <c r="Q615" s="945"/>
      <c r="R615" s="945"/>
      <c r="S615" s="945"/>
      <c r="T615" s="945"/>
      <c r="U615" s="945"/>
      <c r="V615" s="945"/>
      <c r="W615" s="293"/>
    </row>
    <row r="616" spans="1:23" ht="18.75" x14ac:dyDescent="0.3">
      <c r="A616" s="138" t="str">
        <f>IF(COUNT('Séries-DNF'!$A$11:$A$50)&gt;'Etiquette DNF'!N652,"X","")</f>
        <v/>
      </c>
      <c r="B616" s="291"/>
      <c r="C616" s="946" t="s">
        <v>259</v>
      </c>
      <c r="D616" s="946"/>
      <c r="E616" s="946"/>
      <c r="F616" s="946"/>
      <c r="G616" s="946"/>
      <c r="H616" s="946"/>
      <c r="I616" s="946"/>
      <c r="J616" s="946"/>
      <c r="K616" s="293"/>
      <c r="M616" s="521"/>
      <c r="N616" s="291"/>
      <c r="O616" s="946" t="s">
        <v>259</v>
      </c>
      <c r="P616" s="946"/>
      <c r="Q616" s="946"/>
      <c r="R616" s="946"/>
      <c r="S616" s="946"/>
      <c r="T616" s="946"/>
      <c r="U616" s="946"/>
      <c r="V616" s="946"/>
      <c r="W616" s="293"/>
    </row>
    <row r="617" spans="1:23" ht="15.75" thickBot="1" x14ac:dyDescent="0.3">
      <c r="A617" s="138" t="str">
        <f>IF(COUNT('Séries-DNF'!$A$11:$A$50)&gt;'Etiquette DNF'!N652,"X","")</f>
        <v/>
      </c>
      <c r="B617" s="291"/>
      <c r="C617" s="945"/>
      <c r="D617" s="945"/>
      <c r="E617" s="945"/>
      <c r="F617" s="945"/>
      <c r="G617" s="945"/>
      <c r="H617" s="945"/>
      <c r="I617" s="945"/>
      <c r="J617" s="945"/>
      <c r="K617" s="293"/>
      <c r="M617" s="521"/>
      <c r="N617" s="291"/>
      <c r="O617" s="945"/>
      <c r="P617" s="945"/>
      <c r="Q617" s="945"/>
      <c r="R617" s="945"/>
      <c r="S617" s="945"/>
      <c r="T617" s="945"/>
      <c r="U617" s="945"/>
      <c r="V617" s="945"/>
      <c r="W617" s="293"/>
    </row>
    <row r="618" spans="1:23" ht="15.75" thickBot="1" x14ac:dyDescent="0.3">
      <c r="A618" s="138" t="str">
        <f>IF(COUNT('Séries-DNF'!$A$11:$A$50)&gt;'Etiquette DNF'!N652,"X","")</f>
        <v/>
      </c>
      <c r="B618" s="291"/>
      <c r="C618" s="933" t="s">
        <v>262</v>
      </c>
      <c r="D618" s="934"/>
      <c r="E618" s="530"/>
      <c r="F618" s="531"/>
      <c r="G618" s="531"/>
      <c r="H618" s="531"/>
      <c r="I618" s="531"/>
      <c r="J618" s="532"/>
      <c r="K618" s="293"/>
      <c r="M618" s="521"/>
      <c r="N618" s="291"/>
      <c r="O618" s="933" t="s">
        <v>262</v>
      </c>
      <c r="P618" s="934"/>
      <c r="Q618" s="530"/>
      <c r="R618" s="531"/>
      <c r="S618" s="531"/>
      <c r="T618" s="531"/>
      <c r="U618" s="531"/>
      <c r="V618" s="532"/>
      <c r="W618" s="293"/>
    </row>
    <row r="619" spans="1:23" ht="15.75" thickBot="1" x14ac:dyDescent="0.3">
      <c r="A619" s="138" t="str">
        <f>IF(COUNT('Séries-DNF'!$A$11:$A$50)&gt;'Etiquette DNF'!N652,"X","")</f>
        <v/>
      </c>
      <c r="B619" s="291"/>
      <c r="C619" s="516"/>
      <c r="D619" s="516"/>
      <c r="E619" s="289"/>
      <c r="F619" s="289"/>
      <c r="G619" s="289"/>
      <c r="H619" s="289"/>
      <c r="I619" s="289"/>
      <c r="J619" s="289"/>
      <c r="K619" s="293"/>
      <c r="M619" s="521"/>
      <c r="N619" s="291"/>
      <c r="O619" s="516"/>
      <c r="P619" s="516"/>
      <c r="Q619" s="289"/>
      <c r="R619" s="289"/>
      <c r="S619" s="289"/>
      <c r="T619" s="289"/>
      <c r="U619" s="289"/>
      <c r="V619" s="289"/>
      <c r="W619" s="293"/>
    </row>
    <row r="620" spans="1:23" x14ac:dyDescent="0.25">
      <c r="A620" s="138" t="str">
        <f>IF(COUNT('Séries-DNF'!$A$11:$A$50)&gt;'Etiquette DNF'!N652,"X","")</f>
        <v/>
      </c>
      <c r="B620" s="291"/>
      <c r="C620" s="976" t="s">
        <v>260</v>
      </c>
      <c r="D620" s="977"/>
      <c r="E620" s="959"/>
      <c r="F620" s="959"/>
      <c r="G620" s="959"/>
      <c r="H620" s="959"/>
      <c r="I620" s="959"/>
      <c r="J620" s="960"/>
      <c r="K620" s="293"/>
      <c r="M620" s="521"/>
      <c r="N620" s="291"/>
      <c r="O620" s="976" t="s">
        <v>260</v>
      </c>
      <c r="P620" s="977"/>
      <c r="Q620" s="959"/>
      <c r="R620" s="959"/>
      <c r="S620" s="959"/>
      <c r="T620" s="959"/>
      <c r="U620" s="959"/>
      <c r="V620" s="960"/>
      <c r="W620" s="293"/>
    </row>
    <row r="621" spans="1:23" x14ac:dyDescent="0.25">
      <c r="A621" s="138" t="str">
        <f>IF(COUNT('Séries-DNF'!$A$11:$A$50)&gt;'Etiquette DNF'!N652,"X","")</f>
        <v/>
      </c>
      <c r="B621" s="291"/>
      <c r="C621" s="971"/>
      <c r="D621" s="972"/>
      <c r="E621" s="949"/>
      <c r="F621" s="949"/>
      <c r="G621" s="949"/>
      <c r="H621" s="949"/>
      <c r="I621" s="949"/>
      <c r="J621" s="950"/>
      <c r="K621" s="293"/>
      <c r="M621" s="521"/>
      <c r="N621" s="291"/>
      <c r="O621" s="971"/>
      <c r="P621" s="972"/>
      <c r="Q621" s="949"/>
      <c r="R621" s="949"/>
      <c r="S621" s="949"/>
      <c r="T621" s="949"/>
      <c r="U621" s="949"/>
      <c r="V621" s="950"/>
      <c r="W621" s="293"/>
    </row>
    <row r="622" spans="1:23" x14ac:dyDescent="0.25">
      <c r="A622" s="138" t="str">
        <f>IF(COUNT('Séries-DNF'!$A$11:$A$50)&gt;'Etiquette DNF'!N652,"X","")</f>
        <v/>
      </c>
      <c r="B622" s="291"/>
      <c r="C622" s="971" t="s">
        <v>261</v>
      </c>
      <c r="D622" s="972"/>
      <c r="E622" s="949"/>
      <c r="F622" s="949"/>
      <c r="G622" s="949"/>
      <c r="H622" s="949"/>
      <c r="I622" s="949"/>
      <c r="J622" s="950"/>
      <c r="K622" s="293"/>
      <c r="M622" s="521"/>
      <c r="N622" s="291"/>
      <c r="O622" s="971" t="s">
        <v>261</v>
      </c>
      <c r="P622" s="972"/>
      <c r="Q622" s="949"/>
      <c r="R622" s="949"/>
      <c r="S622" s="949"/>
      <c r="T622" s="949"/>
      <c r="U622" s="949"/>
      <c r="V622" s="950"/>
      <c r="W622" s="293"/>
    </row>
    <row r="623" spans="1:23" ht="15.75" thickBot="1" x14ac:dyDescent="0.3">
      <c r="A623" s="138" t="str">
        <f>IF(COUNT('Séries-DNF'!$A$11:$A$50)&gt;'Etiquette DNF'!N652,"X","")</f>
        <v/>
      </c>
      <c r="B623" s="291"/>
      <c r="C623" s="973"/>
      <c r="D623" s="974"/>
      <c r="E623" s="954"/>
      <c r="F623" s="954"/>
      <c r="G623" s="954"/>
      <c r="H623" s="954"/>
      <c r="I623" s="954"/>
      <c r="J623" s="955"/>
      <c r="K623" s="293"/>
      <c r="M623" s="521"/>
      <c r="N623" s="291"/>
      <c r="O623" s="973"/>
      <c r="P623" s="974"/>
      <c r="Q623" s="954"/>
      <c r="R623" s="954"/>
      <c r="S623" s="954"/>
      <c r="T623" s="954"/>
      <c r="U623" s="954"/>
      <c r="V623" s="955"/>
      <c r="W623" s="293"/>
    </row>
    <row r="624" spans="1:23" ht="15.75" thickBot="1" x14ac:dyDescent="0.3">
      <c r="A624" s="138" t="str">
        <f>IF(COUNT('Séries-DNF'!$A$11:$A$50)&gt;'Etiquette DNF'!N652,"X","")</f>
        <v/>
      </c>
      <c r="B624" s="291"/>
      <c r="C624" s="292"/>
      <c r="D624" s="292"/>
      <c r="E624" s="292"/>
      <c r="F624" s="292"/>
      <c r="G624" s="292"/>
      <c r="H624" s="292"/>
      <c r="I624" s="292"/>
      <c r="J624" s="292"/>
      <c r="K624" s="293"/>
      <c r="M624" s="521"/>
      <c r="N624" s="291"/>
      <c r="O624" s="292"/>
      <c r="P624" s="292"/>
      <c r="Q624" s="292"/>
      <c r="R624" s="292"/>
      <c r="S624" s="292"/>
      <c r="T624" s="292"/>
      <c r="U624" s="292"/>
      <c r="V624" s="292"/>
      <c r="W624" s="293"/>
    </row>
    <row r="625" spans="1:23" x14ac:dyDescent="0.25">
      <c r="A625" s="138" t="str">
        <f>IF(COUNT('Séries-DNF'!$A$11:$A$50)&gt;'Etiquette DNF'!N652,"X","")</f>
        <v/>
      </c>
      <c r="B625" s="291"/>
      <c r="C625" s="956" t="s">
        <v>132</v>
      </c>
      <c r="D625" s="880" t="s">
        <v>133</v>
      </c>
      <c r="E625" s="871"/>
      <c r="F625" s="871"/>
      <c r="G625" s="871"/>
      <c r="H625" s="871"/>
      <c r="I625" s="959"/>
      <c r="J625" s="960"/>
      <c r="K625" s="293"/>
      <c r="M625" s="521"/>
      <c r="N625" s="291"/>
      <c r="O625" s="956" t="s">
        <v>132</v>
      </c>
      <c r="P625" s="880" t="s">
        <v>133</v>
      </c>
      <c r="Q625" s="871"/>
      <c r="R625" s="871"/>
      <c r="S625" s="871"/>
      <c r="T625" s="871"/>
      <c r="U625" s="959"/>
      <c r="V625" s="960"/>
      <c r="W625" s="293"/>
    </row>
    <row r="626" spans="1:23" x14ac:dyDescent="0.25">
      <c r="A626" s="138" t="str">
        <f>IF(COUNT('Séries-DNF'!$A$11:$A$50)&gt;'Etiquette DNF'!N652,"X","")</f>
        <v/>
      </c>
      <c r="B626" s="291"/>
      <c r="C626" s="957"/>
      <c r="D626" s="859" t="s">
        <v>134</v>
      </c>
      <c r="E626" s="864"/>
      <c r="F626" s="864"/>
      <c r="G626" s="864"/>
      <c r="H626" s="864"/>
      <c r="I626" s="949"/>
      <c r="J626" s="950"/>
      <c r="K626" s="293"/>
      <c r="M626" s="521"/>
      <c r="N626" s="291"/>
      <c r="O626" s="957"/>
      <c r="P626" s="859" t="s">
        <v>134</v>
      </c>
      <c r="Q626" s="864"/>
      <c r="R626" s="864"/>
      <c r="S626" s="864"/>
      <c r="T626" s="864"/>
      <c r="U626" s="949"/>
      <c r="V626" s="950"/>
      <c r="W626" s="293"/>
    </row>
    <row r="627" spans="1:23" x14ac:dyDescent="0.25">
      <c r="A627" s="138" t="str">
        <f>IF(COUNT('Séries-DNF'!$A$11:$A$50)&gt;'Etiquette DNF'!N652,"X","")</f>
        <v/>
      </c>
      <c r="B627" s="291"/>
      <c r="C627" s="957"/>
      <c r="D627" s="859" t="s">
        <v>135</v>
      </c>
      <c r="E627" s="864"/>
      <c r="F627" s="864"/>
      <c r="G627" s="864"/>
      <c r="H627" s="864"/>
      <c r="I627" s="949"/>
      <c r="J627" s="950"/>
      <c r="K627" s="293"/>
      <c r="M627" s="521"/>
      <c r="N627" s="291"/>
      <c r="O627" s="957"/>
      <c r="P627" s="859" t="s">
        <v>135</v>
      </c>
      <c r="Q627" s="864"/>
      <c r="R627" s="864"/>
      <c r="S627" s="864"/>
      <c r="T627" s="864"/>
      <c r="U627" s="949"/>
      <c r="V627" s="950"/>
      <c r="W627" s="293"/>
    </row>
    <row r="628" spans="1:23" x14ac:dyDescent="0.25">
      <c r="A628" s="138" t="str">
        <f>IF(COUNT('Séries-DNF'!$A$11:$A$50)&gt;'Etiquette DNF'!N652,"X","")</f>
        <v/>
      </c>
      <c r="B628" s="291"/>
      <c r="C628" s="957"/>
      <c r="D628" s="859" t="s">
        <v>136</v>
      </c>
      <c r="E628" s="864"/>
      <c r="F628" s="864"/>
      <c r="G628" s="864"/>
      <c r="H628" s="864"/>
      <c r="I628" s="949"/>
      <c r="J628" s="950"/>
      <c r="K628" s="293"/>
      <c r="M628" s="521"/>
      <c r="N628" s="291"/>
      <c r="O628" s="957"/>
      <c r="P628" s="859" t="s">
        <v>136</v>
      </c>
      <c r="Q628" s="864"/>
      <c r="R628" s="864"/>
      <c r="S628" s="864"/>
      <c r="T628" s="864"/>
      <c r="U628" s="949"/>
      <c r="V628" s="950"/>
      <c r="W628" s="293"/>
    </row>
    <row r="629" spans="1:23" x14ac:dyDescent="0.25">
      <c r="A629" s="138" t="str">
        <f>IF(COUNT('Séries-DNF'!$A$11:$A$50)&gt;'Etiquette DNF'!N652,"X","")</f>
        <v/>
      </c>
      <c r="B629" s="291"/>
      <c r="C629" s="957"/>
      <c r="D629" s="859" t="s">
        <v>137</v>
      </c>
      <c r="E629" s="864"/>
      <c r="F629" s="864"/>
      <c r="G629" s="864"/>
      <c r="H629" s="864"/>
      <c r="I629" s="949"/>
      <c r="J629" s="950"/>
      <c r="K629" s="293"/>
      <c r="M629" s="521"/>
      <c r="N629" s="291"/>
      <c r="O629" s="957"/>
      <c r="P629" s="859" t="s">
        <v>137</v>
      </c>
      <c r="Q629" s="864"/>
      <c r="R629" s="864"/>
      <c r="S629" s="864"/>
      <c r="T629" s="864"/>
      <c r="U629" s="949"/>
      <c r="V629" s="950"/>
      <c r="W629" s="293"/>
    </row>
    <row r="630" spans="1:23" ht="15.75" thickBot="1" x14ac:dyDescent="0.3">
      <c r="A630" s="138" t="str">
        <f>IF(COUNT('Séries-DNF'!$A$11:$A$50)&gt;'Etiquette DNF'!N652,"X","")</f>
        <v/>
      </c>
      <c r="B630" s="291"/>
      <c r="C630" s="958"/>
      <c r="D630" s="862" t="s">
        <v>138</v>
      </c>
      <c r="E630" s="975"/>
      <c r="F630" s="975"/>
      <c r="G630" s="975"/>
      <c r="H630" s="975"/>
      <c r="I630" s="954"/>
      <c r="J630" s="955"/>
      <c r="K630" s="293"/>
      <c r="M630" s="521"/>
      <c r="N630" s="291"/>
      <c r="O630" s="958"/>
      <c r="P630" s="862" t="s">
        <v>138</v>
      </c>
      <c r="Q630" s="975"/>
      <c r="R630" s="975"/>
      <c r="S630" s="975"/>
      <c r="T630" s="975"/>
      <c r="U630" s="954"/>
      <c r="V630" s="955"/>
      <c r="W630" s="293"/>
    </row>
    <row r="631" spans="1:23" x14ac:dyDescent="0.25">
      <c r="A631" s="138" t="str">
        <f>IF(COUNT('Séries-DNF'!$A$11:$A$50)&gt;'Etiquette DNF'!N652,"X","")</f>
        <v/>
      </c>
      <c r="B631" s="291"/>
      <c r="C631" s="961" t="s">
        <v>145</v>
      </c>
      <c r="D631" s="963" t="s">
        <v>146</v>
      </c>
      <c r="E631" s="964"/>
      <c r="F631" s="964"/>
      <c r="G631" s="964"/>
      <c r="H631" s="964"/>
      <c r="I631" s="965"/>
      <c r="J631" s="966"/>
      <c r="K631" s="293"/>
      <c r="M631" s="521"/>
      <c r="N631" s="291"/>
      <c r="O631" s="961" t="s">
        <v>145</v>
      </c>
      <c r="P631" s="963" t="s">
        <v>146</v>
      </c>
      <c r="Q631" s="964"/>
      <c r="R631" s="964"/>
      <c r="S631" s="964"/>
      <c r="T631" s="964"/>
      <c r="U631" s="965"/>
      <c r="V631" s="966"/>
      <c r="W631" s="293"/>
    </row>
    <row r="632" spans="1:23" x14ac:dyDescent="0.25">
      <c r="A632" s="138" t="str">
        <f>IF(COUNT('Séries-DNF'!$A$11:$A$50)&gt;'Etiquette DNF'!N652,"X","")</f>
        <v/>
      </c>
      <c r="B632" s="291"/>
      <c r="C632" s="957"/>
      <c r="D632" s="859" t="s">
        <v>147</v>
      </c>
      <c r="E632" s="864"/>
      <c r="F632" s="864"/>
      <c r="G632" s="864"/>
      <c r="H632" s="864"/>
      <c r="I632" s="949"/>
      <c r="J632" s="950"/>
      <c r="K632" s="293"/>
      <c r="M632" s="521"/>
      <c r="N632" s="291"/>
      <c r="O632" s="957"/>
      <c r="P632" s="859" t="s">
        <v>147</v>
      </c>
      <c r="Q632" s="864"/>
      <c r="R632" s="864"/>
      <c r="S632" s="864"/>
      <c r="T632" s="864"/>
      <c r="U632" s="949"/>
      <c r="V632" s="950"/>
      <c r="W632" s="293"/>
    </row>
    <row r="633" spans="1:23" x14ac:dyDescent="0.25">
      <c r="A633" s="138" t="str">
        <f>IF(COUNT('Séries-DNF'!$A$11:$A$50)&gt;'Etiquette DNF'!N652,"X","")</f>
        <v/>
      </c>
      <c r="B633" s="291"/>
      <c r="C633" s="957"/>
      <c r="D633" s="859" t="s">
        <v>148</v>
      </c>
      <c r="E633" s="864"/>
      <c r="F633" s="864"/>
      <c r="G633" s="864"/>
      <c r="H633" s="864"/>
      <c r="I633" s="949"/>
      <c r="J633" s="950"/>
      <c r="K633" s="293"/>
      <c r="M633" s="521"/>
      <c r="N633" s="291"/>
      <c r="O633" s="957"/>
      <c r="P633" s="859" t="s">
        <v>148</v>
      </c>
      <c r="Q633" s="864"/>
      <c r="R633" s="864"/>
      <c r="S633" s="864"/>
      <c r="T633" s="864"/>
      <c r="U633" s="949"/>
      <c r="V633" s="950"/>
      <c r="W633" s="293"/>
    </row>
    <row r="634" spans="1:23" x14ac:dyDescent="0.25">
      <c r="A634" s="138" t="str">
        <f>IF(COUNT('Séries-DNF'!$A$11:$A$50)&gt;'Etiquette DNF'!N652,"X","")</f>
        <v/>
      </c>
      <c r="B634" s="291"/>
      <c r="C634" s="957"/>
      <c r="D634" s="859" t="s">
        <v>149</v>
      </c>
      <c r="E634" s="864"/>
      <c r="F634" s="864"/>
      <c r="G634" s="864"/>
      <c r="H634" s="864"/>
      <c r="I634" s="949"/>
      <c r="J634" s="950"/>
      <c r="K634" s="293"/>
      <c r="M634" s="521"/>
      <c r="N634" s="291"/>
      <c r="O634" s="957"/>
      <c r="P634" s="859" t="s">
        <v>149</v>
      </c>
      <c r="Q634" s="864"/>
      <c r="R634" s="864"/>
      <c r="S634" s="864"/>
      <c r="T634" s="864"/>
      <c r="U634" s="949"/>
      <c r="V634" s="950"/>
      <c r="W634" s="293"/>
    </row>
    <row r="635" spans="1:23" x14ac:dyDescent="0.25">
      <c r="A635" s="138" t="str">
        <f>IF(COUNT('Séries-DNF'!$A$11:$A$50)&gt;'Etiquette DNF'!N652,"X","")</f>
        <v/>
      </c>
      <c r="B635" s="291"/>
      <c r="C635" s="957"/>
      <c r="D635" s="859" t="s">
        <v>150</v>
      </c>
      <c r="E635" s="864"/>
      <c r="F635" s="864"/>
      <c r="G635" s="864"/>
      <c r="H635" s="864"/>
      <c r="I635" s="949"/>
      <c r="J635" s="950"/>
      <c r="K635" s="293"/>
      <c r="M635" s="521"/>
      <c r="N635" s="291"/>
      <c r="O635" s="957"/>
      <c r="P635" s="859" t="s">
        <v>150</v>
      </c>
      <c r="Q635" s="864"/>
      <c r="R635" s="864"/>
      <c r="S635" s="864"/>
      <c r="T635" s="864"/>
      <c r="U635" s="949"/>
      <c r="V635" s="950"/>
      <c r="W635" s="293"/>
    </row>
    <row r="636" spans="1:23" x14ac:dyDescent="0.25">
      <c r="A636" s="138" t="str">
        <f>IF(COUNT('Séries-DNF'!$A$11:$A$50)&gt;'Etiquette DNF'!N652,"X","")</f>
        <v/>
      </c>
      <c r="B636" s="291"/>
      <c r="C636" s="957"/>
      <c r="D636" s="859" t="s">
        <v>151</v>
      </c>
      <c r="E636" s="864"/>
      <c r="F636" s="864"/>
      <c r="G636" s="864"/>
      <c r="H636" s="864"/>
      <c r="I636" s="949"/>
      <c r="J636" s="950"/>
      <c r="K636" s="293"/>
      <c r="M636" s="521"/>
      <c r="N636" s="291"/>
      <c r="O636" s="957"/>
      <c r="P636" s="859" t="s">
        <v>151</v>
      </c>
      <c r="Q636" s="864"/>
      <c r="R636" s="864"/>
      <c r="S636" s="864"/>
      <c r="T636" s="864"/>
      <c r="U636" s="949"/>
      <c r="V636" s="950"/>
      <c r="W636" s="293"/>
    </row>
    <row r="637" spans="1:23" ht="15.75" thickBot="1" x14ac:dyDescent="0.3">
      <c r="A637" s="138" t="str">
        <f>IF(COUNT('Séries-DNF'!$A$11:$A$50)&gt;'Etiquette DNF'!N652,"X","")</f>
        <v/>
      </c>
      <c r="B637" s="291"/>
      <c r="C637" s="962"/>
      <c r="D637" s="967" t="s">
        <v>152</v>
      </c>
      <c r="E637" s="968"/>
      <c r="F637" s="968"/>
      <c r="G637" s="968"/>
      <c r="H637" s="968"/>
      <c r="I637" s="969"/>
      <c r="J637" s="970"/>
      <c r="K637" s="293"/>
      <c r="M637" s="521"/>
      <c r="N637" s="291"/>
      <c r="O637" s="962"/>
      <c r="P637" s="967" t="s">
        <v>152</v>
      </c>
      <c r="Q637" s="968"/>
      <c r="R637" s="968"/>
      <c r="S637" s="968"/>
      <c r="T637" s="968"/>
      <c r="U637" s="969"/>
      <c r="V637" s="970"/>
      <c r="W637" s="293"/>
    </row>
    <row r="638" spans="1:23" x14ac:dyDescent="0.25">
      <c r="A638" s="138" t="str">
        <f>IF(COUNT('Séries-DNF'!$A$11:$A$50)&gt;'Etiquette DNF'!N652,"X","")</f>
        <v/>
      </c>
      <c r="B638" s="291"/>
      <c r="C638" s="956" t="s">
        <v>126</v>
      </c>
      <c r="D638" s="918" t="s">
        <v>263</v>
      </c>
      <c r="E638" s="919"/>
      <c r="F638" s="920"/>
      <c r="G638" s="416" t="s">
        <v>174</v>
      </c>
      <c r="H638" s="416"/>
      <c r="I638" s="959"/>
      <c r="J638" s="960"/>
      <c r="K638" s="293"/>
      <c r="M638" s="521"/>
      <c r="N638" s="291"/>
      <c r="O638" s="956" t="s">
        <v>126</v>
      </c>
      <c r="P638" s="918" t="s">
        <v>263</v>
      </c>
      <c r="Q638" s="919"/>
      <c r="R638" s="920"/>
      <c r="S638" s="416" t="s">
        <v>174</v>
      </c>
      <c r="T638" s="416"/>
      <c r="U638" s="959"/>
      <c r="V638" s="960"/>
      <c r="W638" s="293"/>
    </row>
    <row r="639" spans="1:23" x14ac:dyDescent="0.25">
      <c r="A639" s="138" t="str">
        <f>IF(COUNT('Séries-DNF'!$A$11:$A$50)&gt;'Etiquette DNF'!N652,"X","")</f>
        <v/>
      </c>
      <c r="B639" s="291"/>
      <c r="C639" s="957"/>
      <c r="D639" s="913" t="s">
        <v>128</v>
      </c>
      <c r="E639" s="914"/>
      <c r="F639" s="915"/>
      <c r="G639" s="110" t="s">
        <v>266</v>
      </c>
      <c r="H639" s="110"/>
      <c r="I639" s="949"/>
      <c r="J639" s="950"/>
      <c r="K639" s="293"/>
      <c r="M639" s="521"/>
      <c r="N639" s="291"/>
      <c r="O639" s="957"/>
      <c r="P639" s="913" t="s">
        <v>128</v>
      </c>
      <c r="Q639" s="914"/>
      <c r="R639" s="915"/>
      <c r="S639" s="110" t="s">
        <v>266</v>
      </c>
      <c r="T639" s="110"/>
      <c r="U639" s="949"/>
      <c r="V639" s="950"/>
      <c r="W639" s="293"/>
    </row>
    <row r="640" spans="1:23" x14ac:dyDescent="0.25">
      <c r="A640" s="138" t="str">
        <f>IF(COUNT('Séries-DNF'!$A$11:$A$50)&gt;'Etiquette DNF'!N652,"X","")</f>
        <v/>
      </c>
      <c r="B640" s="291"/>
      <c r="C640" s="957"/>
      <c r="D640" s="913" t="s">
        <v>264</v>
      </c>
      <c r="E640" s="914"/>
      <c r="F640" s="915"/>
      <c r="G640" s="110" t="s">
        <v>265</v>
      </c>
      <c r="H640" s="110"/>
      <c r="I640" s="949"/>
      <c r="J640" s="950"/>
      <c r="K640" s="293"/>
      <c r="M640" s="521"/>
      <c r="N640" s="291"/>
      <c r="O640" s="957"/>
      <c r="P640" s="913" t="s">
        <v>264</v>
      </c>
      <c r="Q640" s="914"/>
      <c r="R640" s="915"/>
      <c r="S640" s="110" t="s">
        <v>265</v>
      </c>
      <c r="T640" s="110"/>
      <c r="U640" s="949"/>
      <c r="V640" s="950"/>
      <c r="W640" s="293"/>
    </row>
    <row r="641" spans="1:23" x14ac:dyDescent="0.25">
      <c r="A641" s="138" t="str">
        <f>IF(COUNT('Séries-DNF'!$A$11:$A$50)&gt;'Etiquette DNF'!N652,"X","")</f>
        <v/>
      </c>
      <c r="B641" s="291"/>
      <c r="C641" s="957"/>
      <c r="D641" s="533" t="s">
        <v>267</v>
      </c>
      <c r="E641" s="518"/>
      <c r="F641" s="518"/>
      <c r="G641" s="110" t="s">
        <v>164</v>
      </c>
      <c r="H641" s="110"/>
      <c r="I641" s="949"/>
      <c r="J641" s="950"/>
      <c r="K641" s="293"/>
      <c r="M641" s="521"/>
      <c r="N641" s="291"/>
      <c r="O641" s="957"/>
      <c r="P641" s="533" t="s">
        <v>267</v>
      </c>
      <c r="Q641" s="518"/>
      <c r="R641" s="518"/>
      <c r="S641" s="110" t="s">
        <v>164</v>
      </c>
      <c r="T641" s="110"/>
      <c r="U641" s="949"/>
      <c r="V641" s="950"/>
      <c r="W641" s="293"/>
    </row>
    <row r="642" spans="1:23" ht="15.75" thickBot="1" x14ac:dyDescent="0.3">
      <c r="A642" s="138" t="str">
        <f>IF(COUNT('Séries-DNF'!$A$11:$A$50)&gt;'Etiquette DNF'!N652,"X","")</f>
        <v/>
      </c>
      <c r="B642" s="291"/>
      <c r="C642" s="958"/>
      <c r="D642" s="534" t="s">
        <v>268</v>
      </c>
      <c r="E642" s="519"/>
      <c r="F642" s="519"/>
      <c r="G642" s="3" t="s">
        <v>164</v>
      </c>
      <c r="H642" s="3"/>
      <c r="I642" s="954"/>
      <c r="J642" s="955"/>
      <c r="K642" s="293"/>
      <c r="M642" s="521"/>
      <c r="N642" s="291"/>
      <c r="O642" s="958"/>
      <c r="P642" s="534" t="s">
        <v>268</v>
      </c>
      <c r="Q642" s="519"/>
      <c r="R642" s="519"/>
      <c r="S642" s="3" t="s">
        <v>164</v>
      </c>
      <c r="T642" s="3"/>
      <c r="U642" s="954"/>
      <c r="V642" s="955"/>
      <c r="W642" s="293"/>
    </row>
    <row r="643" spans="1:23" ht="15.75" thickBot="1" x14ac:dyDescent="0.3">
      <c r="A643" s="138" t="str">
        <f>IF(COUNT('Séries-DNF'!$A$11:$A$50)&gt;'Etiquette DNF'!N652,"X","")</f>
        <v/>
      </c>
      <c r="B643" s="291"/>
      <c r="C643" s="292"/>
      <c r="D643" s="292"/>
      <c r="E643" s="292"/>
      <c r="F643" s="292"/>
      <c r="G643" s="292"/>
      <c r="H643" s="292"/>
      <c r="I643" s="292"/>
      <c r="J643" s="292"/>
      <c r="K643" s="293"/>
      <c r="M643" s="521"/>
      <c r="N643" s="291"/>
      <c r="O643" s="292"/>
      <c r="P643" s="292"/>
      <c r="Q643" s="292"/>
      <c r="R643" s="292"/>
      <c r="S643" s="292"/>
      <c r="T643" s="292"/>
      <c r="U643" s="292"/>
      <c r="V643" s="292"/>
      <c r="W643" s="293"/>
    </row>
    <row r="644" spans="1:23" ht="18.75" x14ac:dyDescent="0.3">
      <c r="A644" s="138" t="str">
        <f>IF(COUNT('Séries-DNF'!$A$11:$A$50)&gt;'Etiquette DNF'!N652,"X","")</f>
        <v/>
      </c>
      <c r="B644" s="291"/>
      <c r="C644" s="901" t="s">
        <v>269</v>
      </c>
      <c r="D644" s="902"/>
      <c r="E644" s="902"/>
      <c r="F644" s="902"/>
      <c r="G644" s="902"/>
      <c r="H644" s="902"/>
      <c r="I644" s="902"/>
      <c r="J644" s="903"/>
      <c r="K644" s="293"/>
      <c r="M644" s="521"/>
      <c r="N644" s="291"/>
      <c r="O644" s="901" t="s">
        <v>269</v>
      </c>
      <c r="P644" s="902"/>
      <c r="Q644" s="902"/>
      <c r="R644" s="902"/>
      <c r="S644" s="902"/>
      <c r="T644" s="902"/>
      <c r="U644" s="902"/>
      <c r="V644" s="903"/>
      <c r="W644" s="293"/>
    </row>
    <row r="645" spans="1:23" x14ac:dyDescent="0.25">
      <c r="A645" s="138" t="str">
        <f>IF(COUNT('Séries-DNF'!$A$11:$A$50)&gt;'Etiquette DNF'!N652,"X","")</f>
        <v/>
      </c>
      <c r="B645" s="291"/>
      <c r="C645" s="904"/>
      <c r="D645" s="905"/>
      <c r="E645" s="905"/>
      <c r="F645" s="905"/>
      <c r="G645" s="905"/>
      <c r="H645" s="905"/>
      <c r="I645" s="905"/>
      <c r="J645" s="906"/>
      <c r="K645" s="293"/>
      <c r="M645" s="521"/>
      <c r="N645" s="291"/>
      <c r="O645" s="904"/>
      <c r="P645" s="905"/>
      <c r="Q645" s="905"/>
      <c r="R645" s="905"/>
      <c r="S645" s="905"/>
      <c r="T645" s="905"/>
      <c r="U645" s="905"/>
      <c r="V645" s="906"/>
      <c r="W645" s="293"/>
    </row>
    <row r="646" spans="1:23" x14ac:dyDescent="0.25">
      <c r="A646" s="138" t="str">
        <f>IF(COUNT('Séries-DNF'!$A$11:$A$50)&gt;'Etiquette DNF'!N652,"X","")</f>
        <v/>
      </c>
      <c r="B646" s="291"/>
      <c r="C646" s="907"/>
      <c r="D646" s="908"/>
      <c r="E646" s="908"/>
      <c r="F646" s="908"/>
      <c r="G646" s="908"/>
      <c r="H646" s="908"/>
      <c r="I646" s="908"/>
      <c r="J646" s="909"/>
      <c r="K646" s="293"/>
      <c r="M646" s="521"/>
      <c r="N646" s="291"/>
      <c r="O646" s="907"/>
      <c r="P646" s="908"/>
      <c r="Q646" s="908"/>
      <c r="R646" s="908"/>
      <c r="S646" s="908"/>
      <c r="T646" s="908"/>
      <c r="U646" s="908"/>
      <c r="V646" s="909"/>
      <c r="W646" s="293"/>
    </row>
    <row r="647" spans="1:23" x14ac:dyDescent="0.25">
      <c r="A647" s="138" t="str">
        <f>IF(COUNT('Séries-DNF'!$A$11:$A$50)&gt;'Etiquette DNF'!N652,"X","")</f>
        <v/>
      </c>
      <c r="B647" s="291"/>
      <c r="C647" s="907"/>
      <c r="D647" s="908"/>
      <c r="E647" s="908"/>
      <c r="F647" s="908"/>
      <c r="G647" s="908"/>
      <c r="H647" s="908"/>
      <c r="I647" s="908"/>
      <c r="J647" s="909"/>
      <c r="K647" s="293"/>
      <c r="M647" s="521"/>
      <c r="N647" s="291"/>
      <c r="O647" s="907"/>
      <c r="P647" s="908"/>
      <c r="Q647" s="908"/>
      <c r="R647" s="908"/>
      <c r="S647" s="908"/>
      <c r="T647" s="908"/>
      <c r="U647" s="908"/>
      <c r="V647" s="909"/>
      <c r="W647" s="293"/>
    </row>
    <row r="648" spans="1:23" ht="15.75" thickBot="1" x14ac:dyDescent="0.3">
      <c r="A648" s="138" t="str">
        <f>IF(COUNT('Séries-DNF'!$A$11:$A$50)&gt;'Etiquette DNF'!N652,"X","")</f>
        <v/>
      </c>
      <c r="B648" s="291"/>
      <c r="C648" s="910"/>
      <c r="D648" s="911"/>
      <c r="E648" s="911"/>
      <c r="F648" s="911"/>
      <c r="G648" s="911"/>
      <c r="H648" s="911"/>
      <c r="I648" s="911"/>
      <c r="J648" s="912"/>
      <c r="K648" s="293"/>
      <c r="M648" s="521"/>
      <c r="N648" s="291"/>
      <c r="O648" s="910"/>
      <c r="P648" s="911"/>
      <c r="Q648" s="911"/>
      <c r="R648" s="911"/>
      <c r="S648" s="911"/>
      <c r="T648" s="911"/>
      <c r="U648" s="911"/>
      <c r="V648" s="912"/>
      <c r="W648" s="293"/>
    </row>
    <row r="649" spans="1:23" ht="15.75" thickBot="1" x14ac:dyDescent="0.3">
      <c r="A649" s="138" t="str">
        <f>IF(COUNT('Séries-DNF'!$A$11:$A$50)&gt;'Etiquette DNF'!N652,"X","")</f>
        <v/>
      </c>
      <c r="B649" s="294"/>
      <c r="C649" s="295"/>
      <c r="D649" s="295"/>
      <c r="E649" s="295"/>
      <c r="F649" s="295"/>
      <c r="G649" s="295"/>
      <c r="H649" s="295"/>
      <c r="I649" s="295"/>
      <c r="J649" s="295"/>
      <c r="K649" s="296"/>
      <c r="M649" s="521"/>
      <c r="N649" s="294"/>
      <c r="O649" s="295"/>
      <c r="P649" s="295"/>
      <c r="Q649" s="295"/>
      <c r="R649" s="295"/>
      <c r="S649" s="295"/>
      <c r="T649" s="295"/>
      <c r="U649" s="295"/>
      <c r="V649" s="295"/>
      <c r="W649" s="296"/>
    </row>
    <row r="650" spans="1:23" ht="15" customHeight="1" x14ac:dyDescent="0.25">
      <c r="A650" s="138" t="str">
        <f>IF(COUNT('Séries-DNF'!$A$11:$A$50)&gt;'Etiquette DNF'!N652,"X","")</f>
        <v/>
      </c>
      <c r="B650" s="522"/>
      <c r="C650" s="522"/>
      <c r="D650" s="522"/>
      <c r="E650" s="522"/>
      <c r="F650" s="522"/>
      <c r="G650" s="522"/>
      <c r="H650" s="522"/>
      <c r="I650" s="522"/>
      <c r="J650" s="522"/>
      <c r="K650" s="522"/>
      <c r="L650" s="522"/>
      <c r="M650" s="523"/>
      <c r="N650" s="522"/>
      <c r="O650" s="522"/>
      <c r="P650" s="522"/>
      <c r="Q650" s="522"/>
      <c r="R650" s="522"/>
      <c r="S650" s="522"/>
      <c r="T650" s="522"/>
      <c r="U650" s="522"/>
      <c r="V650" s="522"/>
      <c r="W650" s="522"/>
    </row>
    <row r="651" spans="1:23" ht="15" customHeight="1" thickBot="1" x14ac:dyDescent="0.3">
      <c r="A651" s="138" t="str">
        <f>IF(COUNT('Séries-DNF'!$A$11:$A$50)&gt;'Etiquette DNF'!N652,"X","")</f>
        <v/>
      </c>
      <c r="M651" s="521"/>
    </row>
    <row r="652" spans="1:23" x14ac:dyDescent="0.25">
      <c r="A652" s="138" t="str">
        <f>IF(COUNT('Séries-DNF'!$A$11:$A$50)&gt;'Etiquette DNF'!N652,"X","")</f>
        <v/>
      </c>
      <c r="B652" s="137">
        <f>N602+1</f>
        <v>26</v>
      </c>
      <c r="C652" s="289"/>
      <c r="D652" s="289"/>
      <c r="E652" s="289"/>
      <c r="F652" s="289"/>
      <c r="G652" s="289"/>
      <c r="H652" s="289"/>
      <c r="I652" s="289"/>
      <c r="J652" s="289"/>
      <c r="K652" s="290"/>
      <c r="M652" s="521"/>
      <c r="N652" s="137">
        <f>B652+1</f>
        <v>27</v>
      </c>
      <c r="O652" s="289"/>
      <c r="P652" s="289"/>
      <c r="Q652" s="289"/>
      <c r="R652" s="289"/>
      <c r="S652" s="289"/>
      <c r="T652" s="289"/>
      <c r="U652" s="289"/>
      <c r="V652" s="289"/>
      <c r="W652" s="290"/>
    </row>
    <row r="653" spans="1:23" ht="23.25" x14ac:dyDescent="0.35">
      <c r="A653" s="138" t="str">
        <f>IF(COUNT('Séries-DNF'!$A$11:$A$50)&gt;'Etiquette DNF'!N652,"X","")</f>
        <v/>
      </c>
      <c r="B653" s="291"/>
      <c r="C653" s="931" t="s">
        <v>246</v>
      </c>
      <c r="D653" s="931"/>
      <c r="E653" s="953" t="str">
        <f ca="1">OFFSET('Séries-DNF'!$A$11,B652,13)</f>
        <v/>
      </c>
      <c r="F653" s="953"/>
      <c r="G653" s="953"/>
      <c r="H653" s="953"/>
      <c r="I653" s="953"/>
      <c r="J653" s="953"/>
      <c r="K653" s="293"/>
      <c r="M653" s="521"/>
      <c r="N653" s="291"/>
      <c r="O653" s="931" t="s">
        <v>246</v>
      </c>
      <c r="P653" s="931"/>
      <c r="Q653" s="953" t="str">
        <f ca="1">OFFSET('Séries-DNF'!$A$11,N652,13)</f>
        <v/>
      </c>
      <c r="R653" s="953"/>
      <c r="S653" s="953"/>
      <c r="T653" s="953"/>
      <c r="U653" s="953"/>
      <c r="V653" s="953"/>
      <c r="W653" s="293"/>
    </row>
    <row r="654" spans="1:23" x14ac:dyDescent="0.25">
      <c r="A654" s="138" t="str">
        <f>IF(COUNT('Séries-DNF'!$A$11:$A$50)&gt;'Etiquette DNF'!N652,"X","")</f>
        <v/>
      </c>
      <c r="B654" s="291"/>
      <c r="C654" s="945"/>
      <c r="D654" s="945"/>
      <c r="E654" s="945"/>
      <c r="F654" s="945"/>
      <c r="G654" s="945"/>
      <c r="H654" s="945"/>
      <c r="I654" s="945"/>
      <c r="J654" s="945"/>
      <c r="K654" s="293"/>
      <c r="M654" s="521"/>
      <c r="N654" s="291"/>
      <c r="O654" s="945"/>
      <c r="P654" s="945"/>
      <c r="Q654" s="945"/>
      <c r="R654" s="945"/>
      <c r="S654" s="945"/>
      <c r="T654" s="945"/>
      <c r="U654" s="945"/>
      <c r="V654" s="945"/>
      <c r="W654" s="293"/>
    </row>
    <row r="655" spans="1:23" ht="21" x14ac:dyDescent="0.35">
      <c r="A655" s="138" t="str">
        <f>IF(COUNT('Séries-DNF'!$A$11:$A$50)&gt;'Etiquette DNF'!N652,"X","")</f>
        <v/>
      </c>
      <c r="B655" s="291"/>
      <c r="C655" s="931" t="s">
        <v>39</v>
      </c>
      <c r="D655" s="931"/>
      <c r="E655" s="932" t="str">
        <f ca="1">OFFSET('Séries-DNF'!$A$11,B652,0)</f>
        <v/>
      </c>
      <c r="F655" s="932"/>
      <c r="G655" s="948" t="s">
        <v>67</v>
      </c>
      <c r="H655" s="948"/>
      <c r="I655" s="932" t="str">
        <f ca="1">OFFSET('Séries-DNF'!$A$11,B652,6)</f>
        <v/>
      </c>
      <c r="J655" s="932"/>
      <c r="K655" s="293"/>
      <c r="M655" s="521"/>
      <c r="N655" s="291"/>
      <c r="O655" s="931" t="s">
        <v>39</v>
      </c>
      <c r="P655" s="931"/>
      <c r="Q655" s="932" t="str">
        <f ca="1">OFFSET('Séries-DNF'!$A$11,N652,0)</f>
        <v/>
      </c>
      <c r="R655" s="932"/>
      <c r="S655" s="948" t="s">
        <v>67</v>
      </c>
      <c r="T655" s="948"/>
      <c r="U655" s="932" t="str">
        <f ca="1">OFFSET('Séries-DNF'!$A$11,N652,6)</f>
        <v/>
      </c>
      <c r="V655" s="932"/>
      <c r="W655" s="293"/>
    </row>
    <row r="656" spans="1:23" ht="23.25" x14ac:dyDescent="0.35">
      <c r="A656" s="138" t="str">
        <f>IF(COUNT('Séries-DNF'!$A$11:$A$50)&gt;'Etiquette DNF'!N652,"X","")</f>
        <v/>
      </c>
      <c r="B656" s="291"/>
      <c r="C656" s="931" t="s">
        <v>1</v>
      </c>
      <c r="D656" s="931"/>
      <c r="E656" s="953" t="str">
        <f ca="1">OFFSET('Séries-DNF'!$A$11,B652,9)</f>
        <v/>
      </c>
      <c r="F656" s="953"/>
      <c r="G656" s="948" t="s">
        <v>2</v>
      </c>
      <c r="H656" s="948"/>
      <c r="I656" s="932" t="str">
        <f ca="1">OFFSET('Séries-DNF'!$A$11,B652,10)</f>
        <v/>
      </c>
      <c r="J656" s="932"/>
      <c r="K656" s="293"/>
      <c r="M656" s="521"/>
      <c r="N656" s="291"/>
      <c r="O656" s="931" t="s">
        <v>1</v>
      </c>
      <c r="P656" s="931"/>
      <c r="Q656" s="953" t="str">
        <f ca="1">OFFSET('Séries-DNF'!$A$11,N652,9)</f>
        <v/>
      </c>
      <c r="R656" s="953"/>
      <c r="S656" s="948" t="s">
        <v>2</v>
      </c>
      <c r="T656" s="948"/>
      <c r="U656" s="932" t="str">
        <f ca="1">OFFSET('Séries-DNF'!$A$11,N652,10)</f>
        <v/>
      </c>
      <c r="V656" s="932"/>
      <c r="W656" s="293"/>
    </row>
    <row r="657" spans="1:23" ht="21" x14ac:dyDescent="0.35">
      <c r="A657" s="138" t="str">
        <f>IF(COUNT('Séries-DNF'!$A$11:$A$50)&gt;'Etiquette DNF'!N652,"X","")</f>
        <v/>
      </c>
      <c r="B657" s="291"/>
      <c r="C657" s="520" t="s">
        <v>258</v>
      </c>
      <c r="D657" s="520"/>
      <c r="E657" s="527" t="str">
        <f ca="1">OFFSET('Séries-DNF'!$A$11,B652,11)</f>
        <v/>
      </c>
      <c r="F657" s="525"/>
      <c r="G657" s="866" t="s">
        <v>270</v>
      </c>
      <c r="H657" s="866"/>
      <c r="I657" s="527" t="str">
        <f ca="1">OFFSET('Séries-DNF'!$A$11,B652,8)</f>
        <v/>
      </c>
      <c r="J657" s="527"/>
      <c r="K657" s="293"/>
      <c r="M657" s="521"/>
      <c r="N657" s="291"/>
      <c r="O657" s="520" t="s">
        <v>258</v>
      </c>
      <c r="P657" s="520"/>
      <c r="Q657" s="527" t="str">
        <f ca="1">OFFSET('Séries-DNF'!$A$11,N652,11)</f>
        <v/>
      </c>
      <c r="R657" s="525"/>
      <c r="S657" s="866" t="s">
        <v>270</v>
      </c>
      <c r="T657" s="866"/>
      <c r="U657" s="527" t="str">
        <f ca="1">OFFSET('Séries-DNF'!$A$11,N652,8)</f>
        <v/>
      </c>
      <c r="V657" s="527"/>
      <c r="W657" s="293"/>
    </row>
    <row r="658" spans="1:23" ht="18.75" x14ac:dyDescent="0.3">
      <c r="A658" s="138" t="str">
        <f>IF(COUNT('Séries-DNF'!$A$11:$A$50)&gt;'Etiquette DNF'!N652,"X","")</f>
        <v/>
      </c>
      <c r="B658" s="291"/>
      <c r="C658" s="952" t="s">
        <v>68</v>
      </c>
      <c r="D658" s="952"/>
      <c r="E658" s="866" t="s">
        <v>69</v>
      </c>
      <c r="F658" s="866"/>
      <c r="G658" s="951" t="str">
        <f ca="1">OFFSET('Séries-DNF'!$A$11,B652,2)</f>
        <v/>
      </c>
      <c r="H658" s="951"/>
      <c r="I658" s="951"/>
      <c r="J658" s="951"/>
      <c r="K658" s="293"/>
      <c r="M658" s="521"/>
      <c r="N658" s="291"/>
      <c r="O658" s="952" t="s">
        <v>68</v>
      </c>
      <c r="P658" s="952"/>
      <c r="Q658" s="866" t="s">
        <v>69</v>
      </c>
      <c r="R658" s="866"/>
      <c r="S658" s="951" t="str">
        <f ca="1">OFFSET('Séries-DNF'!$A$11,N652,2)</f>
        <v/>
      </c>
      <c r="T658" s="951"/>
      <c r="U658" s="951"/>
      <c r="V658" s="951"/>
      <c r="W658" s="293"/>
    </row>
    <row r="659" spans="1:23" ht="18.75" x14ac:dyDescent="0.3">
      <c r="A659" s="138" t="str">
        <f>IF(COUNT('Séries-DNF'!$A$11:$A$50)&gt;'Etiquette DNF'!N652,"X","")</f>
        <v/>
      </c>
      <c r="B659" s="291"/>
      <c r="C659" s="952"/>
      <c r="D659" s="952"/>
      <c r="E659" s="866" t="s">
        <v>70</v>
      </c>
      <c r="F659" s="866"/>
      <c r="G659" s="951" t="str">
        <f ca="1">OFFSET('Séries-DNF'!$A$11,B652,3)</f>
        <v/>
      </c>
      <c r="H659" s="951"/>
      <c r="I659" s="951"/>
      <c r="J659" s="951"/>
      <c r="K659" s="293"/>
      <c r="M659" s="521"/>
      <c r="N659" s="291"/>
      <c r="O659" s="952"/>
      <c r="P659" s="952"/>
      <c r="Q659" s="866" t="s">
        <v>70</v>
      </c>
      <c r="R659" s="866"/>
      <c r="S659" s="951" t="str">
        <f ca="1">OFFSET('Séries-DNF'!$A$11,N652,3)</f>
        <v/>
      </c>
      <c r="T659" s="951"/>
      <c r="U659" s="951"/>
      <c r="V659" s="951"/>
      <c r="W659" s="293"/>
    </row>
    <row r="660" spans="1:23" ht="18.75" x14ac:dyDescent="0.3">
      <c r="A660" s="138" t="str">
        <f>IF(COUNT('Séries-DNF'!$A$11:$A$50)&gt;'Etiquette DNF'!N652,"X","")</f>
        <v/>
      </c>
      <c r="B660" s="291"/>
      <c r="C660" s="952"/>
      <c r="D660" s="952"/>
      <c r="E660" s="866" t="s">
        <v>257</v>
      </c>
      <c r="F660" s="866"/>
      <c r="G660" s="951" t="str">
        <f ca="1">OFFSET('Séries-DNF'!$A$11,B652,4)</f>
        <v/>
      </c>
      <c r="H660" s="951"/>
      <c r="I660" s="951"/>
      <c r="J660" s="951"/>
      <c r="K660" s="293"/>
      <c r="M660" s="521"/>
      <c r="N660" s="291"/>
      <c r="O660" s="952"/>
      <c r="P660" s="952"/>
      <c r="Q660" s="866" t="s">
        <v>257</v>
      </c>
      <c r="R660" s="866"/>
      <c r="S660" s="951" t="str">
        <f ca="1">OFFSET('Séries-DNF'!$A$11,N652,4)</f>
        <v/>
      </c>
      <c r="T660" s="951"/>
      <c r="U660" s="951"/>
      <c r="V660" s="951"/>
      <c r="W660" s="293"/>
    </row>
    <row r="661" spans="1:23" ht="21" x14ac:dyDescent="0.35">
      <c r="A661" s="138" t="str">
        <f>IF(COUNT('Séries-DNF'!$A$11:$A$50)&gt;'Etiquette DNF'!N652,"X","")</f>
        <v/>
      </c>
      <c r="B661" s="291"/>
      <c r="C661" s="952"/>
      <c r="D661" s="952"/>
      <c r="E661" s="866" t="s">
        <v>71</v>
      </c>
      <c r="F661" s="866"/>
      <c r="G661" s="947" t="str">
        <f ca="1">OFFSET('Séries-DNF'!$A$11,B652,5)</f>
        <v/>
      </c>
      <c r="H661" s="947"/>
      <c r="I661" s="947"/>
      <c r="J661" s="947"/>
      <c r="K661" s="293"/>
      <c r="M661" s="521"/>
      <c r="N661" s="291"/>
      <c r="O661" s="952"/>
      <c r="P661" s="952"/>
      <c r="Q661" s="866" t="s">
        <v>71</v>
      </c>
      <c r="R661" s="866"/>
      <c r="S661" s="947" t="str">
        <f ca="1">OFFSET('Séries-DNF'!$A$11,N652,5)</f>
        <v/>
      </c>
      <c r="T661" s="947"/>
      <c r="U661" s="947"/>
      <c r="V661" s="947"/>
      <c r="W661" s="293"/>
    </row>
    <row r="662" spans="1:23" ht="21" x14ac:dyDescent="0.35">
      <c r="A662" s="138" t="str">
        <f>IF(COUNT('Séries-DNF'!$A$11:$A$50)&gt;'Etiquette DNF'!N652,"X","")</f>
        <v/>
      </c>
      <c r="B662" s="291"/>
      <c r="C662" s="931" t="s">
        <v>248</v>
      </c>
      <c r="D662" s="931"/>
      <c r="E662" s="948" t="str">
        <f ca="1">IF(E653="","",IF(OR(E653="DWF",E653="DNF"),"Distance","Temps"))</f>
        <v/>
      </c>
      <c r="F662" s="948"/>
      <c r="G662" s="525" t="str">
        <f ca="1">OFFSET('Séries-DNF'!$A$11,B652,18)</f>
        <v/>
      </c>
      <c r="H662" s="524" t="str">
        <f ca="1">OFFSET('Séries-DNF'!$A$11,B652,19)</f>
        <v/>
      </c>
      <c r="I662" s="526" t="str">
        <f ca="1">OFFSET('Séries-DNF'!$A$11,B652,20)</f>
        <v/>
      </c>
      <c r="J662" s="524" t="str">
        <f ca="1">OFFSET('Séries-DNF'!$A$11,B652,21)</f>
        <v/>
      </c>
      <c r="K662" s="293"/>
      <c r="M662" s="521"/>
      <c r="N662" s="291"/>
      <c r="O662" s="931" t="s">
        <v>248</v>
      </c>
      <c r="P662" s="931"/>
      <c r="Q662" s="948" t="str">
        <f ca="1">IF(Q653="","",IF(OR(Q653="DWF",Q653="DNF"),"Distance","Temps"))</f>
        <v/>
      </c>
      <c r="R662" s="948"/>
      <c r="S662" s="525" t="str">
        <f ca="1">OFFSET('Séries-DNF'!$A$11,N652,18)</f>
        <v/>
      </c>
      <c r="T662" s="524" t="str">
        <f ca="1">OFFSET('Séries-DNF'!$A$11,N652,19)</f>
        <v/>
      </c>
      <c r="U662" s="526" t="str">
        <f ca="1">OFFSET('Séries-DNF'!$A$11,N652,20)</f>
        <v/>
      </c>
      <c r="V662" s="524" t="str">
        <f ca="1">OFFSET('Séries-DNF'!$A$11,N652,21)</f>
        <v/>
      </c>
      <c r="W662" s="293"/>
    </row>
    <row r="663" spans="1:23" ht="18.75" x14ac:dyDescent="0.3">
      <c r="A663" s="138" t="str">
        <f>IF(COUNT('Séries-DNF'!$A$11:$A$50)&gt;'Etiquette DNF'!N652,"X","")</f>
        <v/>
      </c>
      <c r="B663" s="291"/>
      <c r="C663" s="931"/>
      <c r="D663" s="931"/>
      <c r="E663" s="933" t="s">
        <v>273</v>
      </c>
      <c r="F663" s="514" t="s">
        <v>271</v>
      </c>
      <c r="G663" s="528" t="str">
        <f ca="1">OFFSET('Séries-DNF'!$A$11,B652,14)</f>
        <v/>
      </c>
      <c r="H663" s="529" t="str">
        <f ca="1">OFFSET('Séries-DNF'!$A$11,B652,15)</f>
        <v/>
      </c>
      <c r="I663" s="528" t="str">
        <f ca="1">OFFSET('Séries-DNF'!$A$11,B652,16)</f>
        <v/>
      </c>
      <c r="J663" s="529" t="str">
        <f ca="1">OFFSET('Séries-DNF'!$A$11,B652,17)</f>
        <v/>
      </c>
      <c r="K663" s="293"/>
      <c r="M663" s="521"/>
      <c r="N663" s="291"/>
      <c r="O663" s="931"/>
      <c r="P663" s="931"/>
      <c r="Q663" s="933" t="s">
        <v>273</v>
      </c>
      <c r="R663" s="514" t="s">
        <v>271</v>
      </c>
      <c r="S663" s="528" t="str">
        <f ca="1">OFFSET('Séries-DNF'!$A$11,N652,14)</f>
        <v/>
      </c>
      <c r="T663" s="529" t="str">
        <f ca="1">OFFSET('Séries-DNF'!$A$11,N652,15)</f>
        <v/>
      </c>
      <c r="U663" s="528" t="str">
        <f ca="1">OFFSET('Séries-DNF'!$A$11,N652,16)</f>
        <v/>
      </c>
      <c r="V663" s="529" t="str">
        <f ca="1">OFFSET('Séries-DNF'!$A$11,N652,17)</f>
        <v/>
      </c>
      <c r="W663" s="293"/>
    </row>
    <row r="664" spans="1:23" ht="18.75" x14ac:dyDescent="0.3">
      <c r="A664" s="138" t="str">
        <f>IF(COUNT('Séries-DNF'!$A$11:$A$50)&gt;'Etiquette DNF'!N652,"X","")</f>
        <v/>
      </c>
      <c r="B664" s="291"/>
      <c r="C664" s="931"/>
      <c r="D664" s="931"/>
      <c r="E664" s="933"/>
      <c r="F664" s="514" t="s">
        <v>272</v>
      </c>
      <c r="G664" s="528" t="str">
        <f ca="1">OFFSET('Séries-DNF'!$A$11,B652,22)</f>
        <v/>
      </c>
      <c r="H664" s="529" t="str">
        <f ca="1">OFFSET('Séries-DNF'!$A$11,B652,23)</f>
        <v/>
      </c>
      <c r="I664" s="528" t="str">
        <f ca="1">OFFSET('Séries-DNF'!$A$11,B652,24)</f>
        <v/>
      </c>
      <c r="J664" s="529" t="str">
        <f ca="1">OFFSET('Séries-DNF'!$A$11,B652,25)</f>
        <v/>
      </c>
      <c r="K664" s="293"/>
      <c r="M664" s="521"/>
      <c r="N664" s="291"/>
      <c r="O664" s="931"/>
      <c r="P664" s="931"/>
      <c r="Q664" s="933"/>
      <c r="R664" s="514" t="s">
        <v>272</v>
      </c>
      <c r="S664" s="528" t="str">
        <f ca="1">OFFSET('Séries-DNF'!$A$11,N652,22)</f>
        <v/>
      </c>
      <c r="T664" s="529" t="str">
        <f ca="1">OFFSET('Séries-DNF'!$A$11,N652,23)</f>
        <v/>
      </c>
      <c r="U664" s="528" t="str">
        <f ca="1">OFFSET('Séries-DNF'!$A$11,N652,24)</f>
        <v/>
      </c>
      <c r="V664" s="529" t="str">
        <f ca="1">OFFSET('Séries-DNF'!$A$11,N652,25)</f>
        <v/>
      </c>
      <c r="W664" s="293"/>
    </row>
    <row r="665" spans="1:23" x14ac:dyDescent="0.25">
      <c r="A665" s="138" t="str">
        <f>IF(COUNT('Séries-DNF'!$A$11:$A$50)&gt;'Etiquette DNF'!N652,"X","")</f>
        <v/>
      </c>
      <c r="B665" s="291"/>
      <c r="C665" s="945"/>
      <c r="D665" s="945"/>
      <c r="E665" s="945"/>
      <c r="F665" s="945"/>
      <c r="G665" s="945"/>
      <c r="H665" s="945"/>
      <c r="I665" s="945"/>
      <c r="J665" s="945"/>
      <c r="K665" s="293"/>
      <c r="M665" s="521"/>
      <c r="N665" s="291"/>
      <c r="O665" s="945"/>
      <c r="P665" s="945"/>
      <c r="Q665" s="945"/>
      <c r="R665" s="945"/>
      <c r="S665" s="945"/>
      <c r="T665" s="945"/>
      <c r="U665" s="945"/>
      <c r="V665" s="945"/>
      <c r="W665" s="293"/>
    </row>
    <row r="666" spans="1:23" ht="18.75" x14ac:dyDescent="0.3">
      <c r="A666" s="138" t="str">
        <f>IF(COUNT('Séries-DNF'!$A$11:$A$50)&gt;'Etiquette DNF'!N652,"X","")</f>
        <v/>
      </c>
      <c r="B666" s="291"/>
      <c r="C666" s="946" t="s">
        <v>259</v>
      </c>
      <c r="D666" s="946"/>
      <c r="E666" s="946"/>
      <c r="F666" s="946"/>
      <c r="G666" s="946"/>
      <c r="H666" s="946"/>
      <c r="I666" s="946"/>
      <c r="J666" s="946"/>
      <c r="K666" s="293"/>
      <c r="M666" s="521"/>
      <c r="N666" s="291"/>
      <c r="O666" s="946" t="s">
        <v>259</v>
      </c>
      <c r="P666" s="946"/>
      <c r="Q666" s="946"/>
      <c r="R666" s="946"/>
      <c r="S666" s="946"/>
      <c r="T666" s="946"/>
      <c r="U666" s="946"/>
      <c r="V666" s="946"/>
      <c r="W666" s="293"/>
    </row>
    <row r="667" spans="1:23" ht="15.75" thickBot="1" x14ac:dyDescent="0.3">
      <c r="A667" s="138" t="str">
        <f>IF(COUNT('Séries-DNF'!$A$11:$A$50)&gt;'Etiquette DNF'!N652,"X","")</f>
        <v/>
      </c>
      <c r="B667" s="291"/>
      <c r="C667" s="945"/>
      <c r="D667" s="945"/>
      <c r="E667" s="945"/>
      <c r="F667" s="945"/>
      <c r="G667" s="945"/>
      <c r="H667" s="945"/>
      <c r="I667" s="945"/>
      <c r="J667" s="945"/>
      <c r="K667" s="293"/>
      <c r="M667" s="521"/>
      <c r="N667" s="291"/>
      <c r="O667" s="945"/>
      <c r="P667" s="945"/>
      <c r="Q667" s="945"/>
      <c r="R667" s="945"/>
      <c r="S667" s="945"/>
      <c r="T667" s="945"/>
      <c r="U667" s="945"/>
      <c r="V667" s="945"/>
      <c r="W667" s="293"/>
    </row>
    <row r="668" spans="1:23" ht="15.75" thickBot="1" x14ac:dyDescent="0.3">
      <c r="A668" s="138" t="str">
        <f>IF(COUNT('Séries-DNF'!$A$11:$A$50)&gt;'Etiquette DNF'!N652,"X","")</f>
        <v/>
      </c>
      <c r="B668" s="291"/>
      <c r="C668" s="933" t="s">
        <v>262</v>
      </c>
      <c r="D668" s="934"/>
      <c r="E668" s="530"/>
      <c r="F668" s="531"/>
      <c r="G668" s="531"/>
      <c r="H668" s="531"/>
      <c r="I668" s="531"/>
      <c r="J668" s="532"/>
      <c r="K668" s="293"/>
      <c r="M668" s="521"/>
      <c r="N668" s="291"/>
      <c r="O668" s="933" t="s">
        <v>262</v>
      </c>
      <c r="P668" s="934"/>
      <c r="Q668" s="530"/>
      <c r="R668" s="531"/>
      <c r="S668" s="531"/>
      <c r="T668" s="531"/>
      <c r="U668" s="531"/>
      <c r="V668" s="532"/>
      <c r="W668" s="293"/>
    </row>
    <row r="669" spans="1:23" ht="15.75" thickBot="1" x14ac:dyDescent="0.3">
      <c r="A669" s="138" t="str">
        <f>IF(COUNT('Séries-DNF'!$A$11:$A$50)&gt;'Etiquette DNF'!N652,"X","")</f>
        <v/>
      </c>
      <c r="B669" s="291"/>
      <c r="C669" s="516"/>
      <c r="D669" s="516"/>
      <c r="E669" s="289"/>
      <c r="F669" s="289"/>
      <c r="G669" s="289"/>
      <c r="H669" s="289"/>
      <c r="I669" s="289"/>
      <c r="J669" s="289"/>
      <c r="K669" s="293"/>
      <c r="M669" s="521"/>
      <c r="N669" s="291"/>
      <c r="O669" s="516"/>
      <c r="P669" s="516"/>
      <c r="Q669" s="289"/>
      <c r="R669" s="289"/>
      <c r="S669" s="289"/>
      <c r="T669" s="289"/>
      <c r="U669" s="289"/>
      <c r="V669" s="289"/>
      <c r="W669" s="293"/>
    </row>
    <row r="670" spans="1:23" x14ac:dyDescent="0.25">
      <c r="A670" s="138" t="str">
        <f>IF(COUNT('Séries-DNF'!$A$11:$A$50)&gt;'Etiquette DNF'!N652,"X","")</f>
        <v/>
      </c>
      <c r="B670" s="291"/>
      <c r="C670" s="976" t="s">
        <v>260</v>
      </c>
      <c r="D670" s="977"/>
      <c r="E670" s="959"/>
      <c r="F670" s="959"/>
      <c r="G670" s="959"/>
      <c r="H670" s="959"/>
      <c r="I670" s="959"/>
      <c r="J670" s="960"/>
      <c r="K670" s="293"/>
      <c r="M670" s="521"/>
      <c r="N670" s="291"/>
      <c r="O670" s="976" t="s">
        <v>260</v>
      </c>
      <c r="P670" s="977"/>
      <c r="Q670" s="959"/>
      <c r="R670" s="959"/>
      <c r="S670" s="959"/>
      <c r="T670" s="959"/>
      <c r="U670" s="959"/>
      <c r="V670" s="960"/>
      <c r="W670" s="293"/>
    </row>
    <row r="671" spans="1:23" x14ac:dyDescent="0.25">
      <c r="A671" s="138" t="str">
        <f>IF(COUNT('Séries-DNF'!$A$11:$A$50)&gt;'Etiquette DNF'!N652,"X","")</f>
        <v/>
      </c>
      <c r="B671" s="291"/>
      <c r="C671" s="971"/>
      <c r="D671" s="972"/>
      <c r="E671" s="949"/>
      <c r="F671" s="949"/>
      <c r="G671" s="949"/>
      <c r="H671" s="949"/>
      <c r="I671" s="949"/>
      <c r="J671" s="950"/>
      <c r="K671" s="293"/>
      <c r="M671" s="521"/>
      <c r="N671" s="291"/>
      <c r="O671" s="971"/>
      <c r="P671" s="972"/>
      <c r="Q671" s="949"/>
      <c r="R671" s="949"/>
      <c r="S671" s="949"/>
      <c r="T671" s="949"/>
      <c r="U671" s="949"/>
      <c r="V671" s="950"/>
      <c r="W671" s="293"/>
    </row>
    <row r="672" spans="1:23" x14ac:dyDescent="0.25">
      <c r="A672" s="138" t="str">
        <f>IF(COUNT('Séries-DNF'!$A$11:$A$50)&gt;'Etiquette DNF'!N652,"X","")</f>
        <v/>
      </c>
      <c r="B672" s="291"/>
      <c r="C672" s="971" t="s">
        <v>261</v>
      </c>
      <c r="D672" s="972"/>
      <c r="E672" s="949"/>
      <c r="F672" s="949"/>
      <c r="G672" s="949"/>
      <c r="H672" s="949"/>
      <c r="I672" s="949"/>
      <c r="J672" s="950"/>
      <c r="K672" s="293"/>
      <c r="M672" s="521"/>
      <c r="N672" s="291"/>
      <c r="O672" s="971" t="s">
        <v>261</v>
      </c>
      <c r="P672" s="972"/>
      <c r="Q672" s="949"/>
      <c r="R672" s="949"/>
      <c r="S672" s="949"/>
      <c r="T672" s="949"/>
      <c r="U672" s="949"/>
      <c r="V672" s="950"/>
      <c r="W672" s="293"/>
    </row>
    <row r="673" spans="1:23" ht="15.75" thickBot="1" x14ac:dyDescent="0.3">
      <c r="A673" s="138" t="str">
        <f>IF(COUNT('Séries-DNF'!$A$11:$A$50)&gt;'Etiquette DNF'!N652,"X","")</f>
        <v/>
      </c>
      <c r="B673" s="291"/>
      <c r="C673" s="973"/>
      <c r="D673" s="974"/>
      <c r="E673" s="954"/>
      <c r="F673" s="954"/>
      <c r="G673" s="954"/>
      <c r="H673" s="954"/>
      <c r="I673" s="954"/>
      <c r="J673" s="955"/>
      <c r="K673" s="293"/>
      <c r="M673" s="521"/>
      <c r="N673" s="291"/>
      <c r="O673" s="973"/>
      <c r="P673" s="974"/>
      <c r="Q673" s="954"/>
      <c r="R673" s="954"/>
      <c r="S673" s="954"/>
      <c r="T673" s="954"/>
      <c r="U673" s="954"/>
      <c r="V673" s="955"/>
      <c r="W673" s="293"/>
    </row>
    <row r="674" spans="1:23" ht="15.75" thickBot="1" x14ac:dyDescent="0.3">
      <c r="A674" s="138" t="str">
        <f>IF(COUNT('Séries-DNF'!$A$11:$A$50)&gt;'Etiquette DNF'!N652,"X","")</f>
        <v/>
      </c>
      <c r="B674" s="291"/>
      <c r="C674" s="292"/>
      <c r="D674" s="292"/>
      <c r="E674" s="292"/>
      <c r="F674" s="292"/>
      <c r="G674" s="292"/>
      <c r="H674" s="292"/>
      <c r="I674" s="292"/>
      <c r="J674" s="292"/>
      <c r="K674" s="293"/>
      <c r="M674" s="521"/>
      <c r="N674" s="291"/>
      <c r="O674" s="292"/>
      <c r="P674" s="292"/>
      <c r="Q674" s="292"/>
      <c r="R674" s="292"/>
      <c r="S674" s="292"/>
      <c r="T674" s="292"/>
      <c r="U674" s="292"/>
      <c r="V674" s="292"/>
      <c r="W674" s="293"/>
    </row>
    <row r="675" spans="1:23" x14ac:dyDescent="0.25">
      <c r="A675" s="138" t="str">
        <f>IF(COUNT('Séries-DNF'!$A$11:$A$50)&gt;'Etiquette DNF'!N652,"X","")</f>
        <v/>
      </c>
      <c r="B675" s="291"/>
      <c r="C675" s="956" t="s">
        <v>132</v>
      </c>
      <c r="D675" s="880" t="s">
        <v>133</v>
      </c>
      <c r="E675" s="871"/>
      <c r="F675" s="871"/>
      <c r="G675" s="871"/>
      <c r="H675" s="871"/>
      <c r="I675" s="959"/>
      <c r="J675" s="960"/>
      <c r="K675" s="293"/>
      <c r="M675" s="521"/>
      <c r="N675" s="291"/>
      <c r="O675" s="956" t="s">
        <v>132</v>
      </c>
      <c r="P675" s="880" t="s">
        <v>133</v>
      </c>
      <c r="Q675" s="871"/>
      <c r="R675" s="871"/>
      <c r="S675" s="871"/>
      <c r="T675" s="871"/>
      <c r="U675" s="959"/>
      <c r="V675" s="960"/>
      <c r="W675" s="293"/>
    </row>
    <row r="676" spans="1:23" x14ac:dyDescent="0.25">
      <c r="A676" s="138" t="str">
        <f>IF(COUNT('Séries-DNF'!$A$11:$A$50)&gt;'Etiquette DNF'!N652,"X","")</f>
        <v/>
      </c>
      <c r="B676" s="291"/>
      <c r="C676" s="957"/>
      <c r="D676" s="859" t="s">
        <v>134</v>
      </c>
      <c r="E676" s="864"/>
      <c r="F676" s="864"/>
      <c r="G676" s="864"/>
      <c r="H676" s="864"/>
      <c r="I676" s="949"/>
      <c r="J676" s="950"/>
      <c r="K676" s="293"/>
      <c r="M676" s="521"/>
      <c r="N676" s="291"/>
      <c r="O676" s="957"/>
      <c r="P676" s="859" t="s">
        <v>134</v>
      </c>
      <c r="Q676" s="864"/>
      <c r="R676" s="864"/>
      <c r="S676" s="864"/>
      <c r="T676" s="864"/>
      <c r="U676" s="949"/>
      <c r="V676" s="950"/>
      <c r="W676" s="293"/>
    </row>
    <row r="677" spans="1:23" x14ac:dyDescent="0.25">
      <c r="A677" s="138" t="str">
        <f>IF(COUNT('Séries-DNF'!$A$11:$A$50)&gt;'Etiquette DNF'!N652,"X","")</f>
        <v/>
      </c>
      <c r="B677" s="291"/>
      <c r="C677" s="957"/>
      <c r="D677" s="859" t="s">
        <v>135</v>
      </c>
      <c r="E677" s="864"/>
      <c r="F677" s="864"/>
      <c r="G677" s="864"/>
      <c r="H677" s="864"/>
      <c r="I677" s="949"/>
      <c r="J677" s="950"/>
      <c r="K677" s="293"/>
      <c r="M677" s="521"/>
      <c r="N677" s="291"/>
      <c r="O677" s="957"/>
      <c r="P677" s="859" t="s">
        <v>135</v>
      </c>
      <c r="Q677" s="864"/>
      <c r="R677" s="864"/>
      <c r="S677" s="864"/>
      <c r="T677" s="864"/>
      <c r="U677" s="949"/>
      <c r="V677" s="950"/>
      <c r="W677" s="293"/>
    </row>
    <row r="678" spans="1:23" x14ac:dyDescent="0.25">
      <c r="A678" s="138" t="str">
        <f>IF(COUNT('Séries-DNF'!$A$11:$A$50)&gt;'Etiquette DNF'!N652,"X","")</f>
        <v/>
      </c>
      <c r="B678" s="291"/>
      <c r="C678" s="957"/>
      <c r="D678" s="859" t="s">
        <v>136</v>
      </c>
      <c r="E678" s="864"/>
      <c r="F678" s="864"/>
      <c r="G678" s="864"/>
      <c r="H678" s="864"/>
      <c r="I678" s="949"/>
      <c r="J678" s="950"/>
      <c r="K678" s="293"/>
      <c r="M678" s="521"/>
      <c r="N678" s="291"/>
      <c r="O678" s="957"/>
      <c r="P678" s="859" t="s">
        <v>136</v>
      </c>
      <c r="Q678" s="864"/>
      <c r="R678" s="864"/>
      <c r="S678" s="864"/>
      <c r="T678" s="864"/>
      <c r="U678" s="949"/>
      <c r="V678" s="950"/>
      <c r="W678" s="293"/>
    </row>
    <row r="679" spans="1:23" x14ac:dyDescent="0.25">
      <c r="A679" s="138" t="str">
        <f>IF(COUNT('Séries-DNF'!$A$11:$A$50)&gt;'Etiquette DNF'!N652,"X","")</f>
        <v/>
      </c>
      <c r="B679" s="291"/>
      <c r="C679" s="957"/>
      <c r="D679" s="859" t="s">
        <v>137</v>
      </c>
      <c r="E679" s="864"/>
      <c r="F679" s="864"/>
      <c r="G679" s="864"/>
      <c r="H679" s="864"/>
      <c r="I679" s="949"/>
      <c r="J679" s="950"/>
      <c r="K679" s="293"/>
      <c r="M679" s="521"/>
      <c r="N679" s="291"/>
      <c r="O679" s="957"/>
      <c r="P679" s="859" t="s">
        <v>137</v>
      </c>
      <c r="Q679" s="864"/>
      <c r="R679" s="864"/>
      <c r="S679" s="864"/>
      <c r="T679" s="864"/>
      <c r="U679" s="949"/>
      <c r="V679" s="950"/>
      <c r="W679" s="293"/>
    </row>
    <row r="680" spans="1:23" ht="15.75" thickBot="1" x14ac:dyDescent="0.3">
      <c r="A680" s="138" t="str">
        <f>IF(COUNT('Séries-DNF'!$A$11:$A$50)&gt;'Etiquette DNF'!N652,"X","")</f>
        <v/>
      </c>
      <c r="B680" s="291"/>
      <c r="C680" s="958"/>
      <c r="D680" s="862" t="s">
        <v>138</v>
      </c>
      <c r="E680" s="975"/>
      <c r="F680" s="975"/>
      <c r="G680" s="975"/>
      <c r="H680" s="975"/>
      <c r="I680" s="954"/>
      <c r="J680" s="955"/>
      <c r="K680" s="293"/>
      <c r="M680" s="521"/>
      <c r="N680" s="291"/>
      <c r="O680" s="958"/>
      <c r="P680" s="862" t="s">
        <v>138</v>
      </c>
      <c r="Q680" s="975"/>
      <c r="R680" s="975"/>
      <c r="S680" s="975"/>
      <c r="T680" s="975"/>
      <c r="U680" s="954"/>
      <c r="V680" s="955"/>
      <c r="W680" s="293"/>
    </row>
    <row r="681" spans="1:23" x14ac:dyDescent="0.25">
      <c r="A681" s="138" t="str">
        <f>IF(COUNT('Séries-DNF'!$A$11:$A$50)&gt;'Etiquette DNF'!N652,"X","")</f>
        <v/>
      </c>
      <c r="B681" s="291"/>
      <c r="C681" s="961" t="s">
        <v>145</v>
      </c>
      <c r="D681" s="963" t="s">
        <v>146</v>
      </c>
      <c r="E681" s="964"/>
      <c r="F681" s="964"/>
      <c r="G681" s="964"/>
      <c r="H681" s="964"/>
      <c r="I681" s="965"/>
      <c r="J681" s="966"/>
      <c r="K681" s="293"/>
      <c r="M681" s="521"/>
      <c r="N681" s="291"/>
      <c r="O681" s="961" t="s">
        <v>145</v>
      </c>
      <c r="P681" s="963" t="s">
        <v>146</v>
      </c>
      <c r="Q681" s="964"/>
      <c r="R681" s="964"/>
      <c r="S681" s="964"/>
      <c r="T681" s="964"/>
      <c r="U681" s="965"/>
      <c r="V681" s="966"/>
      <c r="W681" s="293"/>
    </row>
    <row r="682" spans="1:23" x14ac:dyDescent="0.25">
      <c r="A682" s="138" t="str">
        <f>IF(COUNT('Séries-DNF'!$A$11:$A$50)&gt;'Etiquette DNF'!N652,"X","")</f>
        <v/>
      </c>
      <c r="B682" s="291"/>
      <c r="C682" s="957"/>
      <c r="D682" s="859" t="s">
        <v>147</v>
      </c>
      <c r="E682" s="864"/>
      <c r="F682" s="864"/>
      <c r="G682" s="864"/>
      <c r="H682" s="864"/>
      <c r="I682" s="949"/>
      <c r="J682" s="950"/>
      <c r="K682" s="293"/>
      <c r="M682" s="521"/>
      <c r="N682" s="291"/>
      <c r="O682" s="957"/>
      <c r="P682" s="859" t="s">
        <v>147</v>
      </c>
      <c r="Q682" s="864"/>
      <c r="R682" s="864"/>
      <c r="S682" s="864"/>
      <c r="T682" s="864"/>
      <c r="U682" s="949"/>
      <c r="V682" s="950"/>
      <c r="W682" s="293"/>
    </row>
    <row r="683" spans="1:23" x14ac:dyDescent="0.25">
      <c r="A683" s="138" t="str">
        <f>IF(COUNT('Séries-DNF'!$A$11:$A$50)&gt;'Etiquette DNF'!N652,"X","")</f>
        <v/>
      </c>
      <c r="B683" s="291"/>
      <c r="C683" s="957"/>
      <c r="D683" s="859" t="s">
        <v>148</v>
      </c>
      <c r="E683" s="864"/>
      <c r="F683" s="864"/>
      <c r="G683" s="864"/>
      <c r="H683" s="864"/>
      <c r="I683" s="949"/>
      <c r="J683" s="950"/>
      <c r="K683" s="293"/>
      <c r="M683" s="521"/>
      <c r="N683" s="291"/>
      <c r="O683" s="957"/>
      <c r="P683" s="859" t="s">
        <v>148</v>
      </c>
      <c r="Q683" s="864"/>
      <c r="R683" s="864"/>
      <c r="S683" s="864"/>
      <c r="T683" s="864"/>
      <c r="U683" s="949"/>
      <c r="V683" s="950"/>
      <c r="W683" s="293"/>
    </row>
    <row r="684" spans="1:23" x14ac:dyDescent="0.25">
      <c r="A684" s="138" t="str">
        <f>IF(COUNT('Séries-DNF'!$A$11:$A$50)&gt;'Etiquette DNF'!N652,"X","")</f>
        <v/>
      </c>
      <c r="B684" s="291"/>
      <c r="C684" s="957"/>
      <c r="D684" s="859" t="s">
        <v>149</v>
      </c>
      <c r="E684" s="864"/>
      <c r="F684" s="864"/>
      <c r="G684" s="864"/>
      <c r="H684" s="864"/>
      <c r="I684" s="949"/>
      <c r="J684" s="950"/>
      <c r="K684" s="293"/>
      <c r="M684" s="521"/>
      <c r="N684" s="291"/>
      <c r="O684" s="957"/>
      <c r="P684" s="859" t="s">
        <v>149</v>
      </c>
      <c r="Q684" s="864"/>
      <c r="R684" s="864"/>
      <c r="S684" s="864"/>
      <c r="T684" s="864"/>
      <c r="U684" s="949"/>
      <c r="V684" s="950"/>
      <c r="W684" s="293"/>
    </row>
    <row r="685" spans="1:23" x14ac:dyDescent="0.25">
      <c r="A685" s="138" t="str">
        <f>IF(COUNT('Séries-DNF'!$A$11:$A$50)&gt;'Etiquette DNF'!N652,"X","")</f>
        <v/>
      </c>
      <c r="B685" s="291"/>
      <c r="C685" s="957"/>
      <c r="D685" s="859" t="s">
        <v>150</v>
      </c>
      <c r="E685" s="864"/>
      <c r="F685" s="864"/>
      <c r="G685" s="864"/>
      <c r="H685" s="864"/>
      <c r="I685" s="949"/>
      <c r="J685" s="950"/>
      <c r="K685" s="293"/>
      <c r="M685" s="521"/>
      <c r="N685" s="291"/>
      <c r="O685" s="957"/>
      <c r="P685" s="859" t="s">
        <v>150</v>
      </c>
      <c r="Q685" s="864"/>
      <c r="R685" s="864"/>
      <c r="S685" s="864"/>
      <c r="T685" s="864"/>
      <c r="U685" s="949"/>
      <c r="V685" s="950"/>
      <c r="W685" s="293"/>
    </row>
    <row r="686" spans="1:23" x14ac:dyDescent="0.25">
      <c r="A686" s="138" t="str">
        <f>IF(COUNT('Séries-DNF'!$A$11:$A$50)&gt;'Etiquette DNF'!N652,"X","")</f>
        <v/>
      </c>
      <c r="B686" s="291"/>
      <c r="C686" s="957"/>
      <c r="D686" s="859" t="s">
        <v>151</v>
      </c>
      <c r="E686" s="864"/>
      <c r="F686" s="864"/>
      <c r="G686" s="864"/>
      <c r="H686" s="864"/>
      <c r="I686" s="949"/>
      <c r="J686" s="950"/>
      <c r="K686" s="293"/>
      <c r="M686" s="521"/>
      <c r="N686" s="291"/>
      <c r="O686" s="957"/>
      <c r="P686" s="859" t="s">
        <v>151</v>
      </c>
      <c r="Q686" s="864"/>
      <c r="R686" s="864"/>
      <c r="S686" s="864"/>
      <c r="T686" s="864"/>
      <c r="U686" s="949"/>
      <c r="V686" s="950"/>
      <c r="W686" s="293"/>
    </row>
    <row r="687" spans="1:23" ht="15.75" thickBot="1" x14ac:dyDescent="0.3">
      <c r="A687" s="138" t="str">
        <f>IF(COUNT('Séries-DNF'!$A$11:$A$50)&gt;'Etiquette DNF'!N652,"X","")</f>
        <v/>
      </c>
      <c r="B687" s="291"/>
      <c r="C687" s="962"/>
      <c r="D687" s="967" t="s">
        <v>152</v>
      </c>
      <c r="E687" s="968"/>
      <c r="F687" s="968"/>
      <c r="G687" s="968"/>
      <c r="H687" s="968"/>
      <c r="I687" s="969"/>
      <c r="J687" s="970"/>
      <c r="K687" s="293"/>
      <c r="M687" s="521"/>
      <c r="N687" s="291"/>
      <c r="O687" s="962"/>
      <c r="P687" s="967" t="s">
        <v>152</v>
      </c>
      <c r="Q687" s="968"/>
      <c r="R687" s="968"/>
      <c r="S687" s="968"/>
      <c r="T687" s="968"/>
      <c r="U687" s="969"/>
      <c r="V687" s="970"/>
      <c r="W687" s="293"/>
    </row>
    <row r="688" spans="1:23" x14ac:dyDescent="0.25">
      <c r="A688" s="138" t="str">
        <f>IF(COUNT('Séries-DNF'!$A$11:$A$50)&gt;'Etiquette DNF'!N652,"X","")</f>
        <v/>
      </c>
      <c r="B688" s="291"/>
      <c r="C688" s="956" t="s">
        <v>126</v>
      </c>
      <c r="D688" s="918" t="s">
        <v>263</v>
      </c>
      <c r="E688" s="919"/>
      <c r="F688" s="920"/>
      <c r="G688" s="416" t="s">
        <v>174</v>
      </c>
      <c r="H688" s="416"/>
      <c r="I688" s="959"/>
      <c r="J688" s="960"/>
      <c r="K688" s="293"/>
      <c r="M688" s="521"/>
      <c r="N688" s="291"/>
      <c r="O688" s="956" t="s">
        <v>126</v>
      </c>
      <c r="P688" s="918" t="s">
        <v>263</v>
      </c>
      <c r="Q688" s="919"/>
      <c r="R688" s="920"/>
      <c r="S688" s="416" t="s">
        <v>174</v>
      </c>
      <c r="T688" s="416"/>
      <c r="U688" s="959"/>
      <c r="V688" s="960"/>
      <c r="W688" s="293"/>
    </row>
    <row r="689" spans="1:23" x14ac:dyDescent="0.25">
      <c r="A689" s="138" t="str">
        <f>IF(COUNT('Séries-DNF'!$A$11:$A$50)&gt;'Etiquette DNF'!N652,"X","")</f>
        <v/>
      </c>
      <c r="B689" s="291"/>
      <c r="C689" s="957"/>
      <c r="D689" s="913" t="s">
        <v>128</v>
      </c>
      <c r="E689" s="914"/>
      <c r="F689" s="915"/>
      <c r="G689" s="110" t="s">
        <v>266</v>
      </c>
      <c r="H689" s="110"/>
      <c r="I689" s="949"/>
      <c r="J689" s="950"/>
      <c r="K689" s="293"/>
      <c r="M689" s="521"/>
      <c r="N689" s="291"/>
      <c r="O689" s="957"/>
      <c r="P689" s="913" t="s">
        <v>128</v>
      </c>
      <c r="Q689" s="914"/>
      <c r="R689" s="915"/>
      <c r="S689" s="110" t="s">
        <v>266</v>
      </c>
      <c r="T689" s="110"/>
      <c r="U689" s="949"/>
      <c r="V689" s="950"/>
      <c r="W689" s="293"/>
    </row>
    <row r="690" spans="1:23" x14ac:dyDescent="0.25">
      <c r="A690" s="138" t="str">
        <f>IF(COUNT('Séries-DNF'!$A$11:$A$50)&gt;'Etiquette DNF'!N652,"X","")</f>
        <v/>
      </c>
      <c r="B690" s="291"/>
      <c r="C690" s="957"/>
      <c r="D690" s="913" t="s">
        <v>264</v>
      </c>
      <c r="E690" s="914"/>
      <c r="F690" s="915"/>
      <c r="G690" s="110" t="s">
        <v>265</v>
      </c>
      <c r="H690" s="110"/>
      <c r="I690" s="949"/>
      <c r="J690" s="950"/>
      <c r="K690" s="293"/>
      <c r="M690" s="521"/>
      <c r="N690" s="291"/>
      <c r="O690" s="957"/>
      <c r="P690" s="913" t="s">
        <v>264</v>
      </c>
      <c r="Q690" s="914"/>
      <c r="R690" s="915"/>
      <c r="S690" s="110" t="s">
        <v>265</v>
      </c>
      <c r="T690" s="110"/>
      <c r="U690" s="949"/>
      <c r="V690" s="950"/>
      <c r="W690" s="293"/>
    </row>
    <row r="691" spans="1:23" x14ac:dyDescent="0.25">
      <c r="A691" s="138" t="str">
        <f>IF(COUNT('Séries-DNF'!$A$11:$A$50)&gt;'Etiquette DNF'!N652,"X","")</f>
        <v/>
      </c>
      <c r="B691" s="291"/>
      <c r="C691" s="957"/>
      <c r="D691" s="533" t="s">
        <v>267</v>
      </c>
      <c r="E691" s="518"/>
      <c r="F691" s="518"/>
      <c r="G691" s="110" t="s">
        <v>164</v>
      </c>
      <c r="H691" s="110"/>
      <c r="I691" s="949"/>
      <c r="J691" s="950"/>
      <c r="K691" s="293"/>
      <c r="M691" s="521"/>
      <c r="N691" s="291"/>
      <c r="O691" s="957"/>
      <c r="P691" s="533" t="s">
        <v>267</v>
      </c>
      <c r="Q691" s="518"/>
      <c r="R691" s="518"/>
      <c r="S691" s="110" t="s">
        <v>164</v>
      </c>
      <c r="T691" s="110"/>
      <c r="U691" s="949"/>
      <c r="V691" s="950"/>
      <c r="W691" s="293"/>
    </row>
    <row r="692" spans="1:23" ht="15.75" thickBot="1" x14ac:dyDescent="0.3">
      <c r="A692" s="138" t="str">
        <f>IF(COUNT('Séries-DNF'!$A$11:$A$50)&gt;'Etiquette DNF'!N652,"X","")</f>
        <v/>
      </c>
      <c r="B692" s="291"/>
      <c r="C692" s="958"/>
      <c r="D692" s="534" t="s">
        <v>268</v>
      </c>
      <c r="E692" s="519"/>
      <c r="F692" s="519"/>
      <c r="G692" s="3" t="s">
        <v>164</v>
      </c>
      <c r="H692" s="3"/>
      <c r="I692" s="954"/>
      <c r="J692" s="955"/>
      <c r="K692" s="293"/>
      <c r="M692" s="521"/>
      <c r="N692" s="291"/>
      <c r="O692" s="958"/>
      <c r="P692" s="534" t="s">
        <v>268</v>
      </c>
      <c r="Q692" s="519"/>
      <c r="R692" s="519"/>
      <c r="S692" s="3" t="s">
        <v>164</v>
      </c>
      <c r="T692" s="3"/>
      <c r="U692" s="954"/>
      <c r="V692" s="955"/>
      <c r="W692" s="293"/>
    </row>
    <row r="693" spans="1:23" ht="15.75" thickBot="1" x14ac:dyDescent="0.3">
      <c r="A693" s="138" t="str">
        <f>IF(COUNT('Séries-DNF'!$A$11:$A$50)&gt;'Etiquette DNF'!N652,"X","")</f>
        <v/>
      </c>
      <c r="B693" s="291"/>
      <c r="C693" s="292"/>
      <c r="D693" s="292"/>
      <c r="E693" s="292"/>
      <c r="F693" s="292"/>
      <c r="G693" s="292"/>
      <c r="H693" s="292"/>
      <c r="I693" s="292"/>
      <c r="J693" s="292"/>
      <c r="K693" s="293"/>
      <c r="M693" s="521"/>
      <c r="N693" s="291"/>
      <c r="O693" s="292"/>
      <c r="P693" s="292"/>
      <c r="Q693" s="292"/>
      <c r="R693" s="292"/>
      <c r="S693" s="292"/>
      <c r="T693" s="292"/>
      <c r="U693" s="292"/>
      <c r="V693" s="292"/>
      <c r="W693" s="293"/>
    </row>
    <row r="694" spans="1:23" ht="18.75" x14ac:dyDescent="0.3">
      <c r="A694" s="138" t="str">
        <f>IF(COUNT('Séries-DNF'!$A$11:$A$50)&gt;'Etiquette DNF'!N652,"X","")</f>
        <v/>
      </c>
      <c r="B694" s="291"/>
      <c r="C694" s="901" t="s">
        <v>269</v>
      </c>
      <c r="D694" s="902"/>
      <c r="E694" s="902"/>
      <c r="F694" s="902"/>
      <c r="G694" s="902"/>
      <c r="H694" s="902"/>
      <c r="I694" s="902"/>
      <c r="J694" s="903"/>
      <c r="K694" s="293"/>
      <c r="M694" s="521"/>
      <c r="N694" s="291"/>
      <c r="O694" s="901" t="s">
        <v>269</v>
      </c>
      <c r="P694" s="902"/>
      <c r="Q694" s="902"/>
      <c r="R694" s="902"/>
      <c r="S694" s="902"/>
      <c r="T694" s="902"/>
      <c r="U694" s="902"/>
      <c r="V694" s="903"/>
      <c r="W694" s="293"/>
    </row>
    <row r="695" spans="1:23" x14ac:dyDescent="0.25">
      <c r="A695" s="138" t="str">
        <f>IF(COUNT('Séries-DNF'!$A$11:$A$50)&gt;'Etiquette DNF'!N652,"X","")</f>
        <v/>
      </c>
      <c r="B695" s="291"/>
      <c r="C695" s="904"/>
      <c r="D695" s="905"/>
      <c r="E695" s="905"/>
      <c r="F695" s="905"/>
      <c r="G695" s="905"/>
      <c r="H695" s="905"/>
      <c r="I695" s="905"/>
      <c r="J695" s="906"/>
      <c r="K695" s="293"/>
      <c r="M695" s="521"/>
      <c r="N695" s="291"/>
      <c r="O695" s="904"/>
      <c r="P695" s="905"/>
      <c r="Q695" s="905"/>
      <c r="R695" s="905"/>
      <c r="S695" s="905"/>
      <c r="T695" s="905"/>
      <c r="U695" s="905"/>
      <c r="V695" s="906"/>
      <c r="W695" s="293"/>
    </row>
    <row r="696" spans="1:23" x14ac:dyDescent="0.25">
      <c r="A696" s="138" t="str">
        <f>IF(COUNT('Séries-DNF'!$A$11:$A$50)&gt;'Etiquette DNF'!N652,"X","")</f>
        <v/>
      </c>
      <c r="B696" s="291"/>
      <c r="C696" s="907"/>
      <c r="D696" s="908"/>
      <c r="E696" s="908"/>
      <c r="F696" s="908"/>
      <c r="G696" s="908"/>
      <c r="H696" s="908"/>
      <c r="I696" s="908"/>
      <c r="J696" s="909"/>
      <c r="K696" s="293"/>
      <c r="M696" s="521"/>
      <c r="N696" s="291"/>
      <c r="O696" s="907"/>
      <c r="P696" s="908"/>
      <c r="Q696" s="908"/>
      <c r="R696" s="908"/>
      <c r="S696" s="908"/>
      <c r="T696" s="908"/>
      <c r="U696" s="908"/>
      <c r="V696" s="909"/>
      <c r="W696" s="293"/>
    </row>
    <row r="697" spans="1:23" x14ac:dyDescent="0.25">
      <c r="A697" s="138" t="str">
        <f>IF(COUNT('Séries-DNF'!$A$11:$A$50)&gt;'Etiquette DNF'!N652,"X","")</f>
        <v/>
      </c>
      <c r="B697" s="291"/>
      <c r="C697" s="907"/>
      <c r="D697" s="908"/>
      <c r="E697" s="908"/>
      <c r="F697" s="908"/>
      <c r="G697" s="908"/>
      <c r="H697" s="908"/>
      <c r="I697" s="908"/>
      <c r="J697" s="909"/>
      <c r="K697" s="293"/>
      <c r="M697" s="521"/>
      <c r="N697" s="291"/>
      <c r="O697" s="907"/>
      <c r="P697" s="908"/>
      <c r="Q697" s="908"/>
      <c r="R697" s="908"/>
      <c r="S697" s="908"/>
      <c r="T697" s="908"/>
      <c r="U697" s="908"/>
      <c r="V697" s="909"/>
      <c r="W697" s="293"/>
    </row>
    <row r="698" spans="1:23" ht="15.75" thickBot="1" x14ac:dyDescent="0.3">
      <c r="A698" s="138" t="str">
        <f>IF(COUNT('Séries-DNF'!$A$11:$A$50)&gt;'Etiquette DNF'!N652,"X","")</f>
        <v/>
      </c>
      <c r="B698" s="291"/>
      <c r="C698" s="910"/>
      <c r="D698" s="911"/>
      <c r="E698" s="911"/>
      <c r="F698" s="911"/>
      <c r="G698" s="911"/>
      <c r="H698" s="911"/>
      <c r="I698" s="911"/>
      <c r="J698" s="912"/>
      <c r="K698" s="293"/>
      <c r="M698" s="521"/>
      <c r="N698" s="291"/>
      <c r="O698" s="910"/>
      <c r="P698" s="911"/>
      <c r="Q698" s="911"/>
      <c r="R698" s="911"/>
      <c r="S698" s="911"/>
      <c r="T698" s="911"/>
      <c r="U698" s="911"/>
      <c r="V698" s="912"/>
      <c r="W698" s="293"/>
    </row>
    <row r="699" spans="1:23" ht="15.75" thickBot="1" x14ac:dyDescent="0.3">
      <c r="A699" s="138" t="str">
        <f>IF(COUNT('Séries-DNF'!$A$11:$A$50)&gt;'Etiquette DNF'!N652,"X","")</f>
        <v/>
      </c>
      <c r="B699" s="294"/>
      <c r="C699" s="295"/>
      <c r="D699" s="295"/>
      <c r="E699" s="295"/>
      <c r="F699" s="295"/>
      <c r="G699" s="295"/>
      <c r="H699" s="295"/>
      <c r="I699" s="295"/>
      <c r="J699" s="295"/>
      <c r="K699" s="296"/>
      <c r="M699" s="521"/>
      <c r="N699" s="294"/>
      <c r="O699" s="295"/>
      <c r="P699" s="295"/>
      <c r="Q699" s="295"/>
      <c r="R699" s="295"/>
      <c r="S699" s="295"/>
      <c r="T699" s="295"/>
      <c r="U699" s="295"/>
      <c r="V699" s="295"/>
      <c r="W699" s="296"/>
    </row>
    <row r="700" spans="1:23" ht="15" customHeight="1" x14ac:dyDescent="0.25">
      <c r="A700" s="138" t="str">
        <f>IF(COUNT('Séries-DNF'!$A$11:$A$50)&gt;'Etiquette DNF'!N652,"X","")</f>
        <v/>
      </c>
      <c r="B700" s="522"/>
      <c r="C700" s="522"/>
      <c r="D700" s="522"/>
      <c r="E700" s="522"/>
      <c r="F700" s="522"/>
      <c r="G700" s="522"/>
      <c r="H700" s="522"/>
      <c r="I700" s="522"/>
      <c r="J700" s="522"/>
      <c r="K700" s="522"/>
      <c r="L700" s="522"/>
      <c r="M700" s="523"/>
      <c r="N700" s="522"/>
      <c r="O700" s="522"/>
      <c r="P700" s="522"/>
      <c r="Q700" s="522"/>
      <c r="R700" s="522"/>
      <c r="S700" s="522"/>
      <c r="T700" s="522"/>
      <c r="U700" s="522"/>
      <c r="V700" s="522"/>
      <c r="W700" s="522"/>
    </row>
    <row r="701" spans="1:23" ht="15" customHeight="1" thickBot="1" x14ac:dyDescent="0.3">
      <c r="A701" s="138" t="str">
        <f>IF(COUNT('Séries-DNF'!$A$11:$A$50)&gt;'Etiquette DNF'!N752,"X","")</f>
        <v/>
      </c>
      <c r="M701" s="521"/>
    </row>
    <row r="702" spans="1:23" x14ac:dyDescent="0.25">
      <c r="A702" s="138" t="str">
        <f>IF(COUNT('Séries-DNF'!$A$11:$A$50)&gt;'Etiquette DNF'!N752,"X","")</f>
        <v/>
      </c>
      <c r="B702" s="137">
        <f>N652+1</f>
        <v>28</v>
      </c>
      <c r="C702" s="289"/>
      <c r="D702" s="289"/>
      <c r="E702" s="289"/>
      <c r="F702" s="289"/>
      <c r="G702" s="289"/>
      <c r="H702" s="289"/>
      <c r="I702" s="289"/>
      <c r="J702" s="289"/>
      <c r="K702" s="290"/>
      <c r="M702" s="521"/>
      <c r="N702" s="137">
        <f>B702+1</f>
        <v>29</v>
      </c>
      <c r="O702" s="289"/>
      <c r="P702" s="289"/>
      <c r="Q702" s="289"/>
      <c r="R702" s="289"/>
      <c r="S702" s="289"/>
      <c r="T702" s="289"/>
      <c r="U702" s="289"/>
      <c r="V702" s="289"/>
      <c r="W702" s="290"/>
    </row>
    <row r="703" spans="1:23" ht="23.25" x14ac:dyDescent="0.35">
      <c r="A703" s="138" t="str">
        <f>IF(COUNT('Séries-DNF'!$A$11:$A$50)&gt;'Etiquette DNF'!N752,"X","")</f>
        <v/>
      </c>
      <c r="B703" s="291"/>
      <c r="C703" s="931" t="s">
        <v>246</v>
      </c>
      <c r="D703" s="931"/>
      <c r="E703" s="953" t="str">
        <f ca="1">OFFSET('Séries-DNF'!$A$11,B702,13)</f>
        <v/>
      </c>
      <c r="F703" s="953"/>
      <c r="G703" s="953"/>
      <c r="H703" s="953"/>
      <c r="I703" s="953"/>
      <c r="J703" s="953"/>
      <c r="K703" s="293"/>
      <c r="M703" s="521"/>
      <c r="N703" s="291"/>
      <c r="O703" s="931" t="s">
        <v>246</v>
      </c>
      <c r="P703" s="931"/>
      <c r="Q703" s="953" t="str">
        <f ca="1">OFFSET('Séries-DNF'!$A$11,N702,13)</f>
        <v/>
      </c>
      <c r="R703" s="953"/>
      <c r="S703" s="953"/>
      <c r="T703" s="953"/>
      <c r="U703" s="953"/>
      <c r="V703" s="953"/>
      <c r="W703" s="293"/>
    </row>
    <row r="704" spans="1:23" x14ac:dyDescent="0.25">
      <c r="A704" s="138" t="str">
        <f>IF(COUNT('Séries-DNF'!$A$11:$A$50)&gt;'Etiquette DNF'!N752,"X","")</f>
        <v/>
      </c>
      <c r="B704" s="291"/>
      <c r="C704" s="945"/>
      <c r="D704" s="945"/>
      <c r="E704" s="945"/>
      <c r="F704" s="945"/>
      <c r="G704" s="945"/>
      <c r="H704" s="945"/>
      <c r="I704" s="945"/>
      <c r="J704" s="945"/>
      <c r="K704" s="293"/>
      <c r="M704" s="521"/>
      <c r="N704" s="291"/>
      <c r="O704" s="945"/>
      <c r="P704" s="945"/>
      <c r="Q704" s="945"/>
      <c r="R704" s="945"/>
      <c r="S704" s="945"/>
      <c r="T704" s="945"/>
      <c r="U704" s="945"/>
      <c r="V704" s="945"/>
      <c r="W704" s="293"/>
    </row>
    <row r="705" spans="1:23" ht="21" x14ac:dyDescent="0.35">
      <c r="A705" s="138" t="str">
        <f>IF(COUNT('Séries-DNF'!$A$11:$A$50)&gt;'Etiquette DNF'!N752,"X","")</f>
        <v/>
      </c>
      <c r="B705" s="291"/>
      <c r="C705" s="931" t="s">
        <v>39</v>
      </c>
      <c r="D705" s="931"/>
      <c r="E705" s="932" t="str">
        <f ca="1">OFFSET('Séries-DNF'!$A$11,B702,0)</f>
        <v/>
      </c>
      <c r="F705" s="932"/>
      <c r="G705" s="948" t="s">
        <v>67</v>
      </c>
      <c r="H705" s="948"/>
      <c r="I705" s="932" t="str">
        <f ca="1">OFFSET('Séries-DNF'!$A$11,B702,6)</f>
        <v/>
      </c>
      <c r="J705" s="932"/>
      <c r="K705" s="293"/>
      <c r="M705" s="521"/>
      <c r="N705" s="291"/>
      <c r="O705" s="931" t="s">
        <v>39</v>
      </c>
      <c r="P705" s="931"/>
      <c r="Q705" s="932" t="str">
        <f ca="1">OFFSET('Séries-DNF'!$A$11,N702,0)</f>
        <v/>
      </c>
      <c r="R705" s="932"/>
      <c r="S705" s="948" t="s">
        <v>67</v>
      </c>
      <c r="T705" s="948"/>
      <c r="U705" s="932" t="str">
        <f ca="1">OFFSET('Séries-DNF'!$A$11,N702,6)</f>
        <v/>
      </c>
      <c r="V705" s="932"/>
      <c r="W705" s="293"/>
    </row>
    <row r="706" spans="1:23" ht="23.25" x14ac:dyDescent="0.35">
      <c r="A706" s="138" t="str">
        <f>IF(COUNT('Séries-DNF'!$A$11:$A$50)&gt;'Etiquette DNF'!N752,"X","")</f>
        <v/>
      </c>
      <c r="B706" s="291"/>
      <c r="C706" s="931" t="s">
        <v>1</v>
      </c>
      <c r="D706" s="931"/>
      <c r="E706" s="953" t="str">
        <f ca="1">OFFSET('Séries-DNF'!$A$11,B702,9)</f>
        <v/>
      </c>
      <c r="F706" s="953"/>
      <c r="G706" s="948" t="s">
        <v>2</v>
      </c>
      <c r="H706" s="948"/>
      <c r="I706" s="932" t="str">
        <f ca="1">OFFSET('Séries-DNF'!$A$11,B702,10)</f>
        <v/>
      </c>
      <c r="J706" s="932"/>
      <c r="K706" s="293"/>
      <c r="M706" s="521"/>
      <c r="N706" s="291"/>
      <c r="O706" s="931" t="s">
        <v>1</v>
      </c>
      <c r="P706" s="931"/>
      <c r="Q706" s="953" t="str">
        <f ca="1">OFFSET('Séries-DNF'!$A$11,N702,9)</f>
        <v/>
      </c>
      <c r="R706" s="953"/>
      <c r="S706" s="948" t="s">
        <v>2</v>
      </c>
      <c r="T706" s="948"/>
      <c r="U706" s="932" t="str">
        <f ca="1">OFFSET('Séries-DNF'!$A$11,N702,10)</f>
        <v/>
      </c>
      <c r="V706" s="932"/>
      <c r="W706" s="293"/>
    </row>
    <row r="707" spans="1:23" ht="21" x14ac:dyDescent="0.35">
      <c r="A707" s="138" t="str">
        <f>IF(COUNT('Séries-DNF'!$A$11:$A$50)&gt;'Etiquette DNF'!N752,"X","")</f>
        <v/>
      </c>
      <c r="B707" s="291"/>
      <c r="C707" s="520" t="s">
        <v>258</v>
      </c>
      <c r="D707" s="520"/>
      <c r="E707" s="527" t="str">
        <f ca="1">OFFSET('Séries-DNF'!$A$11,B702,11)</f>
        <v/>
      </c>
      <c r="F707" s="525"/>
      <c r="G707" s="866" t="s">
        <v>270</v>
      </c>
      <c r="H707" s="866"/>
      <c r="I707" s="527" t="str">
        <f ca="1">OFFSET('Séries-DNF'!$A$11,B702,8)</f>
        <v/>
      </c>
      <c r="J707" s="527"/>
      <c r="K707" s="293"/>
      <c r="M707" s="521"/>
      <c r="N707" s="291"/>
      <c r="O707" s="520" t="s">
        <v>258</v>
      </c>
      <c r="P707" s="520"/>
      <c r="Q707" s="527" t="str">
        <f ca="1">OFFSET('Séries-DNF'!$A$11,N702,11)</f>
        <v/>
      </c>
      <c r="R707" s="525"/>
      <c r="S707" s="866" t="s">
        <v>270</v>
      </c>
      <c r="T707" s="866"/>
      <c r="U707" s="527" t="str">
        <f ca="1">OFFSET('Séries-DNF'!$A$11,N702,8)</f>
        <v/>
      </c>
      <c r="V707" s="527"/>
      <c r="W707" s="293"/>
    </row>
    <row r="708" spans="1:23" ht="18.75" x14ac:dyDescent="0.3">
      <c r="A708" s="138" t="str">
        <f>IF(COUNT('Séries-DNF'!$A$11:$A$50)&gt;'Etiquette DNF'!N752,"X","")</f>
        <v/>
      </c>
      <c r="B708" s="291"/>
      <c r="C708" s="952" t="s">
        <v>68</v>
      </c>
      <c r="D708" s="952"/>
      <c r="E708" s="866" t="s">
        <v>69</v>
      </c>
      <c r="F708" s="866"/>
      <c r="G708" s="951" t="str">
        <f ca="1">OFFSET('Séries-DNF'!$A$11,B702,2)</f>
        <v/>
      </c>
      <c r="H708" s="951"/>
      <c r="I708" s="951"/>
      <c r="J708" s="951"/>
      <c r="K708" s="293"/>
      <c r="M708" s="521"/>
      <c r="N708" s="291"/>
      <c r="O708" s="952" t="s">
        <v>68</v>
      </c>
      <c r="P708" s="952"/>
      <c r="Q708" s="866" t="s">
        <v>69</v>
      </c>
      <c r="R708" s="866"/>
      <c r="S708" s="951" t="str">
        <f ca="1">OFFSET('Séries-DNF'!$A$11,N702,2)</f>
        <v/>
      </c>
      <c r="T708" s="951"/>
      <c r="U708" s="951"/>
      <c r="V708" s="951"/>
      <c r="W708" s="293"/>
    </row>
    <row r="709" spans="1:23" ht="18.75" x14ac:dyDescent="0.3">
      <c r="A709" s="138" t="str">
        <f>IF(COUNT('Séries-DNF'!$A$11:$A$50)&gt;'Etiquette DNF'!N752,"X","")</f>
        <v/>
      </c>
      <c r="B709" s="291"/>
      <c r="C709" s="952"/>
      <c r="D709" s="952"/>
      <c r="E709" s="866" t="s">
        <v>70</v>
      </c>
      <c r="F709" s="866"/>
      <c r="G709" s="951" t="str">
        <f ca="1">OFFSET('Séries-DNF'!$A$11,B702,3)</f>
        <v/>
      </c>
      <c r="H709" s="951"/>
      <c r="I709" s="951"/>
      <c r="J709" s="951"/>
      <c r="K709" s="293"/>
      <c r="M709" s="521"/>
      <c r="N709" s="291"/>
      <c r="O709" s="952"/>
      <c r="P709" s="952"/>
      <c r="Q709" s="866" t="s">
        <v>70</v>
      </c>
      <c r="R709" s="866"/>
      <c r="S709" s="951" t="str">
        <f ca="1">OFFSET('Séries-DNF'!$A$11,N702,3)</f>
        <v/>
      </c>
      <c r="T709" s="951"/>
      <c r="U709" s="951"/>
      <c r="V709" s="951"/>
      <c r="W709" s="293"/>
    </row>
    <row r="710" spans="1:23" ht="18.75" x14ac:dyDescent="0.3">
      <c r="A710" s="138" t="str">
        <f>IF(COUNT('Séries-DNF'!$A$11:$A$50)&gt;'Etiquette DNF'!N752,"X","")</f>
        <v/>
      </c>
      <c r="B710" s="291"/>
      <c r="C710" s="952"/>
      <c r="D710" s="952"/>
      <c r="E710" s="866" t="s">
        <v>257</v>
      </c>
      <c r="F710" s="866"/>
      <c r="G710" s="951" t="str">
        <f ca="1">OFFSET('Séries-DNF'!$A$11,B702,4)</f>
        <v/>
      </c>
      <c r="H710" s="951"/>
      <c r="I710" s="951"/>
      <c r="J710" s="951"/>
      <c r="K710" s="293"/>
      <c r="M710" s="521"/>
      <c r="N710" s="291"/>
      <c r="O710" s="952"/>
      <c r="P710" s="952"/>
      <c r="Q710" s="866" t="s">
        <v>257</v>
      </c>
      <c r="R710" s="866"/>
      <c r="S710" s="951" t="str">
        <f ca="1">OFFSET('Séries-DNF'!$A$11,N702,4)</f>
        <v/>
      </c>
      <c r="T710" s="951"/>
      <c r="U710" s="951"/>
      <c r="V710" s="951"/>
      <c r="W710" s="293"/>
    </row>
    <row r="711" spans="1:23" ht="21" x14ac:dyDescent="0.35">
      <c r="A711" s="138" t="str">
        <f>IF(COUNT('Séries-DNF'!$A$11:$A$50)&gt;'Etiquette DNF'!N752,"X","")</f>
        <v/>
      </c>
      <c r="B711" s="291"/>
      <c r="C711" s="952"/>
      <c r="D711" s="952"/>
      <c r="E711" s="866" t="s">
        <v>71</v>
      </c>
      <c r="F711" s="866"/>
      <c r="G711" s="947" t="str">
        <f ca="1">OFFSET('Séries-DNF'!$A$11,B702,5)</f>
        <v/>
      </c>
      <c r="H711" s="947"/>
      <c r="I711" s="947"/>
      <c r="J711" s="947"/>
      <c r="K711" s="293"/>
      <c r="M711" s="521"/>
      <c r="N711" s="291"/>
      <c r="O711" s="952"/>
      <c r="P711" s="952"/>
      <c r="Q711" s="866" t="s">
        <v>71</v>
      </c>
      <c r="R711" s="866"/>
      <c r="S711" s="947" t="str">
        <f ca="1">OFFSET('Séries-DNF'!$A$11,N702,5)</f>
        <v/>
      </c>
      <c r="T711" s="947"/>
      <c r="U711" s="947"/>
      <c r="V711" s="947"/>
      <c r="W711" s="293"/>
    </row>
    <row r="712" spans="1:23" ht="21" x14ac:dyDescent="0.35">
      <c r="A712" s="138" t="str">
        <f>IF(COUNT('Séries-DNF'!$A$11:$A$50)&gt;'Etiquette DNF'!N752,"X","")</f>
        <v/>
      </c>
      <c r="B712" s="291"/>
      <c r="C712" s="931" t="s">
        <v>248</v>
      </c>
      <c r="D712" s="931"/>
      <c r="E712" s="948" t="str">
        <f ca="1">IF(E703="","",IF(OR(E703="DWF",E703="DNF"),"Distance","Temps"))</f>
        <v/>
      </c>
      <c r="F712" s="948"/>
      <c r="G712" s="525" t="str">
        <f ca="1">OFFSET('Séries-DNF'!$A$11,B702,18)</f>
        <v/>
      </c>
      <c r="H712" s="524" t="str">
        <f ca="1">OFFSET('Séries-DNF'!$A$11,B702,19)</f>
        <v/>
      </c>
      <c r="I712" s="526" t="str">
        <f ca="1">OFFSET('Séries-DNF'!$A$11,B702,20)</f>
        <v/>
      </c>
      <c r="J712" s="524" t="str">
        <f ca="1">OFFSET('Séries-DNF'!$A$11,B702,21)</f>
        <v/>
      </c>
      <c r="K712" s="293"/>
      <c r="M712" s="521"/>
      <c r="N712" s="291"/>
      <c r="O712" s="931" t="s">
        <v>248</v>
      </c>
      <c r="P712" s="931"/>
      <c r="Q712" s="948" t="str">
        <f ca="1">IF(Q703="","",IF(OR(Q703="DWF",Q703="DNF"),"Distance","Temps"))</f>
        <v/>
      </c>
      <c r="R712" s="948"/>
      <c r="S712" s="525" t="str">
        <f ca="1">OFFSET('Séries-DNF'!$A$11,N702,18)</f>
        <v/>
      </c>
      <c r="T712" s="524" t="str">
        <f ca="1">OFFSET('Séries-DNF'!$A$11,N702,19)</f>
        <v/>
      </c>
      <c r="U712" s="526" t="str">
        <f ca="1">OFFSET('Séries-DNF'!$A$11,N702,20)</f>
        <v/>
      </c>
      <c r="V712" s="524" t="str">
        <f ca="1">OFFSET('Séries-DNF'!$A$11,N702,21)</f>
        <v/>
      </c>
      <c r="W712" s="293"/>
    </row>
    <row r="713" spans="1:23" ht="18.75" x14ac:dyDescent="0.3">
      <c r="A713" s="138" t="str">
        <f>IF(COUNT('Séries-DNF'!$A$11:$A$50)&gt;'Etiquette DNF'!N752,"X","")</f>
        <v/>
      </c>
      <c r="B713" s="291"/>
      <c r="C713" s="931"/>
      <c r="D713" s="931"/>
      <c r="E713" s="933" t="s">
        <v>273</v>
      </c>
      <c r="F713" s="514" t="s">
        <v>271</v>
      </c>
      <c r="G713" s="528" t="str">
        <f ca="1">OFFSET('Séries-DNF'!$A$11,B702,14)</f>
        <v/>
      </c>
      <c r="H713" s="529" t="str">
        <f ca="1">OFFSET('Séries-DNF'!$A$11,B702,15)</f>
        <v/>
      </c>
      <c r="I713" s="528" t="str">
        <f ca="1">OFFSET('Séries-DNF'!$A$11,B702,16)</f>
        <v/>
      </c>
      <c r="J713" s="529" t="str">
        <f ca="1">OFFSET('Séries-DNF'!$A$11,B702,17)</f>
        <v/>
      </c>
      <c r="K713" s="293"/>
      <c r="M713" s="521"/>
      <c r="N713" s="291"/>
      <c r="O713" s="931"/>
      <c r="P713" s="931"/>
      <c r="Q713" s="933" t="s">
        <v>273</v>
      </c>
      <c r="R713" s="514" t="s">
        <v>271</v>
      </c>
      <c r="S713" s="528" t="str">
        <f ca="1">OFFSET('Séries-DNF'!$A$11,N702,14)</f>
        <v/>
      </c>
      <c r="T713" s="529" t="str">
        <f ca="1">OFFSET('Séries-DNF'!$A$11,N702,15)</f>
        <v/>
      </c>
      <c r="U713" s="528" t="str">
        <f ca="1">OFFSET('Séries-DNF'!$A$11,N702,16)</f>
        <v/>
      </c>
      <c r="V713" s="529" t="str">
        <f ca="1">OFFSET('Séries-DNF'!$A$11,N702,17)</f>
        <v/>
      </c>
      <c r="W713" s="293"/>
    </row>
    <row r="714" spans="1:23" ht="18.75" x14ac:dyDescent="0.3">
      <c r="A714" s="138" t="str">
        <f>IF(COUNT('Séries-DNF'!$A$11:$A$50)&gt;'Etiquette DNF'!N752,"X","")</f>
        <v/>
      </c>
      <c r="B714" s="291"/>
      <c r="C714" s="931"/>
      <c r="D714" s="931"/>
      <c r="E714" s="933"/>
      <c r="F714" s="514" t="s">
        <v>272</v>
      </c>
      <c r="G714" s="528" t="str">
        <f ca="1">OFFSET('Séries-DNF'!$A$11,B702,22)</f>
        <v/>
      </c>
      <c r="H714" s="529" t="str">
        <f ca="1">OFFSET('Séries-DNF'!$A$11,B702,23)</f>
        <v/>
      </c>
      <c r="I714" s="528" t="str">
        <f ca="1">OFFSET('Séries-DNF'!$A$11,B702,24)</f>
        <v/>
      </c>
      <c r="J714" s="529" t="str">
        <f ca="1">OFFSET('Séries-DNF'!$A$11,B702,25)</f>
        <v/>
      </c>
      <c r="K714" s="293"/>
      <c r="M714" s="521"/>
      <c r="N714" s="291"/>
      <c r="O714" s="931"/>
      <c r="P714" s="931"/>
      <c r="Q714" s="933"/>
      <c r="R714" s="514" t="s">
        <v>272</v>
      </c>
      <c r="S714" s="528" t="str">
        <f ca="1">OFFSET('Séries-DNF'!$A$11,N702,22)</f>
        <v/>
      </c>
      <c r="T714" s="529" t="str">
        <f ca="1">OFFSET('Séries-DNF'!$A$11,N702,23)</f>
        <v/>
      </c>
      <c r="U714" s="528" t="str">
        <f ca="1">OFFSET('Séries-DNF'!$A$11,N702,24)</f>
        <v/>
      </c>
      <c r="V714" s="529" t="str">
        <f ca="1">OFFSET('Séries-DNF'!$A$11,N702,25)</f>
        <v/>
      </c>
      <c r="W714" s="293"/>
    </row>
    <row r="715" spans="1:23" x14ac:dyDescent="0.25">
      <c r="A715" s="138" t="str">
        <f>IF(COUNT('Séries-DNF'!$A$11:$A$50)&gt;'Etiquette DNF'!N752,"X","")</f>
        <v/>
      </c>
      <c r="B715" s="291"/>
      <c r="C715" s="945"/>
      <c r="D715" s="945"/>
      <c r="E715" s="945"/>
      <c r="F715" s="945"/>
      <c r="G715" s="945"/>
      <c r="H715" s="945"/>
      <c r="I715" s="945"/>
      <c r="J715" s="945"/>
      <c r="K715" s="293"/>
      <c r="M715" s="521"/>
      <c r="N715" s="291"/>
      <c r="O715" s="945"/>
      <c r="P715" s="945"/>
      <c r="Q715" s="945"/>
      <c r="R715" s="945"/>
      <c r="S715" s="945"/>
      <c r="T715" s="945"/>
      <c r="U715" s="945"/>
      <c r="V715" s="945"/>
      <c r="W715" s="293"/>
    </row>
    <row r="716" spans="1:23" ht="18.75" x14ac:dyDescent="0.3">
      <c r="A716" s="138" t="str">
        <f>IF(COUNT('Séries-DNF'!$A$11:$A$50)&gt;'Etiquette DNF'!N752,"X","")</f>
        <v/>
      </c>
      <c r="B716" s="291"/>
      <c r="C716" s="946" t="s">
        <v>259</v>
      </c>
      <c r="D716" s="946"/>
      <c r="E716" s="946"/>
      <c r="F716" s="946"/>
      <c r="G716" s="946"/>
      <c r="H716" s="946"/>
      <c r="I716" s="946"/>
      <c r="J716" s="946"/>
      <c r="K716" s="293"/>
      <c r="M716" s="521"/>
      <c r="N716" s="291"/>
      <c r="O716" s="946" t="s">
        <v>259</v>
      </c>
      <c r="P716" s="946"/>
      <c r="Q716" s="946"/>
      <c r="R716" s="946"/>
      <c r="S716" s="946"/>
      <c r="T716" s="946"/>
      <c r="U716" s="946"/>
      <c r="V716" s="946"/>
      <c r="W716" s="293"/>
    </row>
    <row r="717" spans="1:23" ht="15.75" thickBot="1" x14ac:dyDescent="0.3">
      <c r="A717" s="138" t="str">
        <f>IF(COUNT('Séries-DNF'!$A$11:$A$50)&gt;'Etiquette DNF'!N752,"X","")</f>
        <v/>
      </c>
      <c r="B717" s="291"/>
      <c r="C717" s="945"/>
      <c r="D717" s="945"/>
      <c r="E717" s="945"/>
      <c r="F717" s="945"/>
      <c r="G717" s="945"/>
      <c r="H717" s="945"/>
      <c r="I717" s="945"/>
      <c r="J717" s="945"/>
      <c r="K717" s="293"/>
      <c r="M717" s="521"/>
      <c r="N717" s="291"/>
      <c r="O717" s="945"/>
      <c r="P717" s="945"/>
      <c r="Q717" s="945"/>
      <c r="R717" s="945"/>
      <c r="S717" s="945"/>
      <c r="T717" s="945"/>
      <c r="U717" s="945"/>
      <c r="V717" s="945"/>
      <c r="W717" s="293"/>
    </row>
    <row r="718" spans="1:23" ht="15.75" thickBot="1" x14ac:dyDescent="0.3">
      <c r="A718" s="138" t="str">
        <f>IF(COUNT('Séries-DNF'!$A$11:$A$50)&gt;'Etiquette DNF'!N752,"X","")</f>
        <v/>
      </c>
      <c r="B718" s="291"/>
      <c r="C718" s="933" t="s">
        <v>262</v>
      </c>
      <c r="D718" s="934"/>
      <c r="E718" s="530"/>
      <c r="F718" s="531"/>
      <c r="G718" s="531"/>
      <c r="H718" s="531"/>
      <c r="I718" s="531"/>
      <c r="J718" s="532"/>
      <c r="K718" s="293"/>
      <c r="M718" s="521"/>
      <c r="N718" s="291"/>
      <c r="O718" s="933" t="s">
        <v>262</v>
      </c>
      <c r="P718" s="934"/>
      <c r="Q718" s="530"/>
      <c r="R718" s="531"/>
      <c r="S718" s="531"/>
      <c r="T718" s="531"/>
      <c r="U718" s="531"/>
      <c r="V718" s="532"/>
      <c r="W718" s="293"/>
    </row>
    <row r="719" spans="1:23" ht="15.75" thickBot="1" x14ac:dyDescent="0.3">
      <c r="A719" s="138" t="str">
        <f>IF(COUNT('Séries-DNF'!$A$11:$A$50)&gt;'Etiquette DNF'!N752,"X","")</f>
        <v/>
      </c>
      <c r="B719" s="291"/>
      <c r="C719" s="516"/>
      <c r="D719" s="516"/>
      <c r="E719" s="289"/>
      <c r="F719" s="289"/>
      <c r="G719" s="289"/>
      <c r="H719" s="289"/>
      <c r="I719" s="289"/>
      <c r="J719" s="289"/>
      <c r="K719" s="293"/>
      <c r="M719" s="521"/>
      <c r="N719" s="291"/>
      <c r="O719" s="516"/>
      <c r="P719" s="516"/>
      <c r="Q719" s="289"/>
      <c r="R719" s="289"/>
      <c r="S719" s="289"/>
      <c r="T719" s="289"/>
      <c r="U719" s="289"/>
      <c r="V719" s="289"/>
      <c r="W719" s="293"/>
    </row>
    <row r="720" spans="1:23" x14ac:dyDescent="0.25">
      <c r="A720" s="138" t="str">
        <f>IF(COUNT('Séries-DNF'!$A$11:$A$50)&gt;'Etiquette DNF'!N752,"X","")</f>
        <v/>
      </c>
      <c r="B720" s="291"/>
      <c r="C720" s="976" t="s">
        <v>260</v>
      </c>
      <c r="D720" s="977"/>
      <c r="E720" s="959"/>
      <c r="F720" s="959"/>
      <c r="G720" s="959"/>
      <c r="H720" s="959"/>
      <c r="I720" s="959"/>
      <c r="J720" s="960"/>
      <c r="K720" s="293"/>
      <c r="M720" s="521"/>
      <c r="N720" s="291"/>
      <c r="O720" s="976" t="s">
        <v>260</v>
      </c>
      <c r="P720" s="977"/>
      <c r="Q720" s="959"/>
      <c r="R720" s="959"/>
      <c r="S720" s="959"/>
      <c r="T720" s="959"/>
      <c r="U720" s="959"/>
      <c r="V720" s="960"/>
      <c r="W720" s="293"/>
    </row>
    <row r="721" spans="1:23" x14ac:dyDescent="0.25">
      <c r="A721" s="138" t="str">
        <f>IF(COUNT('Séries-DNF'!$A$11:$A$50)&gt;'Etiquette DNF'!N752,"X","")</f>
        <v/>
      </c>
      <c r="B721" s="291"/>
      <c r="C721" s="971"/>
      <c r="D721" s="972"/>
      <c r="E721" s="949"/>
      <c r="F721" s="949"/>
      <c r="G721" s="949"/>
      <c r="H721" s="949"/>
      <c r="I721" s="949"/>
      <c r="J721" s="950"/>
      <c r="K721" s="293"/>
      <c r="M721" s="521"/>
      <c r="N721" s="291"/>
      <c r="O721" s="971"/>
      <c r="P721" s="972"/>
      <c r="Q721" s="949"/>
      <c r="R721" s="949"/>
      <c r="S721" s="949"/>
      <c r="T721" s="949"/>
      <c r="U721" s="949"/>
      <c r="V721" s="950"/>
      <c r="W721" s="293"/>
    </row>
    <row r="722" spans="1:23" x14ac:dyDescent="0.25">
      <c r="A722" s="138" t="str">
        <f>IF(COUNT('Séries-DNF'!$A$11:$A$50)&gt;'Etiquette DNF'!N752,"X","")</f>
        <v/>
      </c>
      <c r="B722" s="291"/>
      <c r="C722" s="971" t="s">
        <v>261</v>
      </c>
      <c r="D722" s="972"/>
      <c r="E722" s="949"/>
      <c r="F722" s="949"/>
      <c r="G722" s="949"/>
      <c r="H722" s="949"/>
      <c r="I722" s="949"/>
      <c r="J722" s="950"/>
      <c r="K722" s="293"/>
      <c r="M722" s="521"/>
      <c r="N722" s="291"/>
      <c r="O722" s="971" t="s">
        <v>261</v>
      </c>
      <c r="P722" s="972"/>
      <c r="Q722" s="949"/>
      <c r="R722" s="949"/>
      <c r="S722" s="949"/>
      <c r="T722" s="949"/>
      <c r="U722" s="949"/>
      <c r="V722" s="950"/>
      <c r="W722" s="293"/>
    </row>
    <row r="723" spans="1:23" ht="15.75" thickBot="1" x14ac:dyDescent="0.3">
      <c r="A723" s="138" t="str">
        <f>IF(COUNT('Séries-DNF'!$A$11:$A$50)&gt;'Etiquette DNF'!N752,"X","")</f>
        <v/>
      </c>
      <c r="B723" s="291"/>
      <c r="C723" s="973"/>
      <c r="D723" s="974"/>
      <c r="E723" s="954"/>
      <c r="F723" s="954"/>
      <c r="G723" s="954"/>
      <c r="H723" s="954"/>
      <c r="I723" s="954"/>
      <c r="J723" s="955"/>
      <c r="K723" s="293"/>
      <c r="M723" s="521"/>
      <c r="N723" s="291"/>
      <c r="O723" s="973"/>
      <c r="P723" s="974"/>
      <c r="Q723" s="954"/>
      <c r="R723" s="954"/>
      <c r="S723" s="954"/>
      <c r="T723" s="954"/>
      <c r="U723" s="954"/>
      <c r="V723" s="955"/>
      <c r="W723" s="293"/>
    </row>
    <row r="724" spans="1:23" ht="15.75" thickBot="1" x14ac:dyDescent="0.3">
      <c r="A724" s="138" t="str">
        <f>IF(COUNT('Séries-DNF'!$A$11:$A$50)&gt;'Etiquette DNF'!N752,"X","")</f>
        <v/>
      </c>
      <c r="B724" s="291"/>
      <c r="C724" s="292"/>
      <c r="D724" s="292"/>
      <c r="E724" s="292"/>
      <c r="F724" s="292"/>
      <c r="G724" s="292"/>
      <c r="H724" s="292"/>
      <c r="I724" s="292"/>
      <c r="J724" s="292"/>
      <c r="K724" s="293"/>
      <c r="M724" s="521"/>
      <c r="N724" s="291"/>
      <c r="O724" s="292"/>
      <c r="P724" s="292"/>
      <c r="Q724" s="292"/>
      <c r="R724" s="292"/>
      <c r="S724" s="292"/>
      <c r="T724" s="292"/>
      <c r="U724" s="292"/>
      <c r="V724" s="292"/>
      <c r="W724" s="293"/>
    </row>
    <row r="725" spans="1:23" x14ac:dyDescent="0.25">
      <c r="A725" s="138" t="str">
        <f>IF(COUNT('Séries-DNF'!$A$11:$A$50)&gt;'Etiquette DNF'!N752,"X","")</f>
        <v/>
      </c>
      <c r="B725" s="291"/>
      <c r="C725" s="956" t="s">
        <v>132</v>
      </c>
      <c r="D725" s="880" t="s">
        <v>133</v>
      </c>
      <c r="E725" s="871"/>
      <c r="F725" s="871"/>
      <c r="G725" s="871"/>
      <c r="H725" s="871"/>
      <c r="I725" s="959"/>
      <c r="J725" s="960"/>
      <c r="K725" s="293"/>
      <c r="M725" s="521"/>
      <c r="N725" s="291"/>
      <c r="O725" s="956" t="s">
        <v>132</v>
      </c>
      <c r="P725" s="880" t="s">
        <v>133</v>
      </c>
      <c r="Q725" s="871"/>
      <c r="R725" s="871"/>
      <c r="S725" s="871"/>
      <c r="T725" s="871"/>
      <c r="U725" s="959"/>
      <c r="V725" s="960"/>
      <c r="W725" s="293"/>
    </row>
    <row r="726" spans="1:23" x14ac:dyDescent="0.25">
      <c r="A726" s="138" t="str">
        <f>IF(COUNT('Séries-DNF'!$A$11:$A$50)&gt;'Etiquette DNF'!N752,"X","")</f>
        <v/>
      </c>
      <c r="B726" s="291"/>
      <c r="C726" s="957"/>
      <c r="D726" s="859" t="s">
        <v>134</v>
      </c>
      <c r="E726" s="864"/>
      <c r="F726" s="864"/>
      <c r="G726" s="864"/>
      <c r="H726" s="864"/>
      <c r="I726" s="949"/>
      <c r="J726" s="950"/>
      <c r="K726" s="293"/>
      <c r="M726" s="521"/>
      <c r="N726" s="291"/>
      <c r="O726" s="957"/>
      <c r="P726" s="859" t="s">
        <v>134</v>
      </c>
      <c r="Q726" s="864"/>
      <c r="R726" s="864"/>
      <c r="S726" s="864"/>
      <c r="T726" s="864"/>
      <c r="U726" s="949"/>
      <c r="V726" s="950"/>
      <c r="W726" s="293"/>
    </row>
    <row r="727" spans="1:23" x14ac:dyDescent="0.25">
      <c r="A727" s="138" t="str">
        <f>IF(COUNT('Séries-DNF'!$A$11:$A$50)&gt;'Etiquette DNF'!N752,"X","")</f>
        <v/>
      </c>
      <c r="B727" s="291"/>
      <c r="C727" s="957"/>
      <c r="D727" s="859" t="s">
        <v>135</v>
      </c>
      <c r="E727" s="864"/>
      <c r="F727" s="864"/>
      <c r="G727" s="864"/>
      <c r="H727" s="864"/>
      <c r="I727" s="949"/>
      <c r="J727" s="950"/>
      <c r="K727" s="293"/>
      <c r="M727" s="521"/>
      <c r="N727" s="291"/>
      <c r="O727" s="957"/>
      <c r="P727" s="859" t="s">
        <v>135</v>
      </c>
      <c r="Q727" s="864"/>
      <c r="R727" s="864"/>
      <c r="S727" s="864"/>
      <c r="T727" s="864"/>
      <c r="U727" s="949"/>
      <c r="V727" s="950"/>
      <c r="W727" s="293"/>
    </row>
    <row r="728" spans="1:23" x14ac:dyDescent="0.25">
      <c r="A728" s="138" t="str">
        <f>IF(COUNT('Séries-DNF'!$A$11:$A$50)&gt;'Etiquette DNF'!N752,"X","")</f>
        <v/>
      </c>
      <c r="B728" s="291"/>
      <c r="C728" s="957"/>
      <c r="D728" s="859" t="s">
        <v>136</v>
      </c>
      <c r="E728" s="864"/>
      <c r="F728" s="864"/>
      <c r="G728" s="864"/>
      <c r="H728" s="864"/>
      <c r="I728" s="949"/>
      <c r="J728" s="950"/>
      <c r="K728" s="293"/>
      <c r="M728" s="521"/>
      <c r="N728" s="291"/>
      <c r="O728" s="957"/>
      <c r="P728" s="859" t="s">
        <v>136</v>
      </c>
      <c r="Q728" s="864"/>
      <c r="R728" s="864"/>
      <c r="S728" s="864"/>
      <c r="T728" s="864"/>
      <c r="U728" s="949"/>
      <c r="V728" s="950"/>
      <c r="W728" s="293"/>
    </row>
    <row r="729" spans="1:23" x14ac:dyDescent="0.25">
      <c r="A729" s="138" t="str">
        <f>IF(COUNT('Séries-DNF'!$A$11:$A$50)&gt;'Etiquette DNF'!N752,"X","")</f>
        <v/>
      </c>
      <c r="B729" s="291"/>
      <c r="C729" s="957"/>
      <c r="D729" s="859" t="s">
        <v>137</v>
      </c>
      <c r="E729" s="864"/>
      <c r="F729" s="864"/>
      <c r="G729" s="864"/>
      <c r="H729" s="864"/>
      <c r="I729" s="949"/>
      <c r="J729" s="950"/>
      <c r="K729" s="293"/>
      <c r="M729" s="521"/>
      <c r="N729" s="291"/>
      <c r="O729" s="957"/>
      <c r="P729" s="859" t="s">
        <v>137</v>
      </c>
      <c r="Q729" s="864"/>
      <c r="R729" s="864"/>
      <c r="S729" s="864"/>
      <c r="T729" s="864"/>
      <c r="U729" s="949"/>
      <c r="V729" s="950"/>
      <c r="W729" s="293"/>
    </row>
    <row r="730" spans="1:23" ht="15.75" thickBot="1" x14ac:dyDescent="0.3">
      <c r="A730" s="138" t="str">
        <f>IF(COUNT('Séries-DNF'!$A$11:$A$50)&gt;'Etiquette DNF'!N752,"X","")</f>
        <v/>
      </c>
      <c r="B730" s="291"/>
      <c r="C730" s="958"/>
      <c r="D730" s="862" t="s">
        <v>138</v>
      </c>
      <c r="E730" s="975"/>
      <c r="F730" s="975"/>
      <c r="G730" s="975"/>
      <c r="H730" s="975"/>
      <c r="I730" s="954"/>
      <c r="J730" s="955"/>
      <c r="K730" s="293"/>
      <c r="M730" s="521"/>
      <c r="N730" s="291"/>
      <c r="O730" s="958"/>
      <c r="P730" s="862" t="s">
        <v>138</v>
      </c>
      <c r="Q730" s="975"/>
      <c r="R730" s="975"/>
      <c r="S730" s="975"/>
      <c r="T730" s="975"/>
      <c r="U730" s="954"/>
      <c r="V730" s="955"/>
      <c r="W730" s="293"/>
    </row>
    <row r="731" spans="1:23" x14ac:dyDescent="0.25">
      <c r="A731" s="138" t="str">
        <f>IF(COUNT('Séries-DNF'!$A$11:$A$50)&gt;'Etiquette DNF'!N752,"X","")</f>
        <v/>
      </c>
      <c r="B731" s="291"/>
      <c r="C731" s="961" t="s">
        <v>145</v>
      </c>
      <c r="D731" s="963" t="s">
        <v>146</v>
      </c>
      <c r="E731" s="964"/>
      <c r="F731" s="964"/>
      <c r="G731" s="964"/>
      <c r="H731" s="964"/>
      <c r="I731" s="965"/>
      <c r="J731" s="966"/>
      <c r="K731" s="293"/>
      <c r="M731" s="521"/>
      <c r="N731" s="291"/>
      <c r="O731" s="961" t="s">
        <v>145</v>
      </c>
      <c r="P731" s="963" t="s">
        <v>146</v>
      </c>
      <c r="Q731" s="964"/>
      <c r="R731" s="964"/>
      <c r="S731" s="964"/>
      <c r="T731" s="964"/>
      <c r="U731" s="965"/>
      <c r="V731" s="966"/>
      <c r="W731" s="293"/>
    </row>
    <row r="732" spans="1:23" x14ac:dyDescent="0.25">
      <c r="A732" s="138" t="str">
        <f>IF(COUNT('Séries-DNF'!$A$11:$A$50)&gt;'Etiquette DNF'!N752,"X","")</f>
        <v/>
      </c>
      <c r="B732" s="291"/>
      <c r="C732" s="957"/>
      <c r="D732" s="859" t="s">
        <v>147</v>
      </c>
      <c r="E732" s="864"/>
      <c r="F732" s="864"/>
      <c r="G732" s="864"/>
      <c r="H732" s="864"/>
      <c r="I732" s="949"/>
      <c r="J732" s="950"/>
      <c r="K732" s="293"/>
      <c r="M732" s="521"/>
      <c r="N732" s="291"/>
      <c r="O732" s="957"/>
      <c r="P732" s="859" t="s">
        <v>147</v>
      </c>
      <c r="Q732" s="864"/>
      <c r="R732" s="864"/>
      <c r="S732" s="864"/>
      <c r="T732" s="864"/>
      <c r="U732" s="949"/>
      <c r="V732" s="950"/>
      <c r="W732" s="293"/>
    </row>
    <row r="733" spans="1:23" x14ac:dyDescent="0.25">
      <c r="A733" s="138" t="str">
        <f>IF(COUNT('Séries-DNF'!$A$11:$A$50)&gt;'Etiquette DNF'!N752,"X","")</f>
        <v/>
      </c>
      <c r="B733" s="291"/>
      <c r="C733" s="957"/>
      <c r="D733" s="859" t="s">
        <v>148</v>
      </c>
      <c r="E733" s="864"/>
      <c r="F733" s="864"/>
      <c r="G733" s="864"/>
      <c r="H733" s="864"/>
      <c r="I733" s="949"/>
      <c r="J733" s="950"/>
      <c r="K733" s="293"/>
      <c r="M733" s="521"/>
      <c r="N733" s="291"/>
      <c r="O733" s="957"/>
      <c r="P733" s="859" t="s">
        <v>148</v>
      </c>
      <c r="Q733" s="864"/>
      <c r="R733" s="864"/>
      <c r="S733" s="864"/>
      <c r="T733" s="864"/>
      <c r="U733" s="949"/>
      <c r="V733" s="950"/>
      <c r="W733" s="293"/>
    </row>
    <row r="734" spans="1:23" x14ac:dyDescent="0.25">
      <c r="A734" s="138" t="str">
        <f>IF(COUNT('Séries-DNF'!$A$11:$A$50)&gt;'Etiquette DNF'!N752,"X","")</f>
        <v/>
      </c>
      <c r="B734" s="291"/>
      <c r="C734" s="957"/>
      <c r="D734" s="859" t="s">
        <v>149</v>
      </c>
      <c r="E734" s="864"/>
      <c r="F734" s="864"/>
      <c r="G734" s="864"/>
      <c r="H734" s="864"/>
      <c r="I734" s="949"/>
      <c r="J734" s="950"/>
      <c r="K734" s="293"/>
      <c r="M734" s="521"/>
      <c r="N734" s="291"/>
      <c r="O734" s="957"/>
      <c r="P734" s="859" t="s">
        <v>149</v>
      </c>
      <c r="Q734" s="864"/>
      <c r="R734" s="864"/>
      <c r="S734" s="864"/>
      <c r="T734" s="864"/>
      <c r="U734" s="949"/>
      <c r="V734" s="950"/>
      <c r="W734" s="293"/>
    </row>
    <row r="735" spans="1:23" x14ac:dyDescent="0.25">
      <c r="A735" s="138" t="str">
        <f>IF(COUNT('Séries-DNF'!$A$11:$A$50)&gt;'Etiquette DNF'!N752,"X","")</f>
        <v/>
      </c>
      <c r="B735" s="291"/>
      <c r="C735" s="957"/>
      <c r="D735" s="859" t="s">
        <v>150</v>
      </c>
      <c r="E735" s="864"/>
      <c r="F735" s="864"/>
      <c r="G735" s="864"/>
      <c r="H735" s="864"/>
      <c r="I735" s="949"/>
      <c r="J735" s="950"/>
      <c r="K735" s="293"/>
      <c r="M735" s="521"/>
      <c r="N735" s="291"/>
      <c r="O735" s="957"/>
      <c r="P735" s="859" t="s">
        <v>150</v>
      </c>
      <c r="Q735" s="864"/>
      <c r="R735" s="864"/>
      <c r="S735" s="864"/>
      <c r="T735" s="864"/>
      <c r="U735" s="949"/>
      <c r="V735" s="950"/>
      <c r="W735" s="293"/>
    </row>
    <row r="736" spans="1:23" x14ac:dyDescent="0.25">
      <c r="A736" s="138" t="str">
        <f>IF(COUNT('Séries-DNF'!$A$11:$A$50)&gt;'Etiquette DNF'!N752,"X","")</f>
        <v/>
      </c>
      <c r="B736" s="291"/>
      <c r="C736" s="957"/>
      <c r="D736" s="859" t="s">
        <v>151</v>
      </c>
      <c r="E736" s="864"/>
      <c r="F736" s="864"/>
      <c r="G736" s="864"/>
      <c r="H736" s="864"/>
      <c r="I736" s="949"/>
      <c r="J736" s="950"/>
      <c r="K736" s="293"/>
      <c r="M736" s="521"/>
      <c r="N736" s="291"/>
      <c r="O736" s="957"/>
      <c r="P736" s="859" t="s">
        <v>151</v>
      </c>
      <c r="Q736" s="864"/>
      <c r="R736" s="864"/>
      <c r="S736" s="864"/>
      <c r="T736" s="864"/>
      <c r="U736" s="949"/>
      <c r="V736" s="950"/>
      <c r="W736" s="293"/>
    </row>
    <row r="737" spans="1:23" ht="15.75" thickBot="1" x14ac:dyDescent="0.3">
      <c r="A737" s="138" t="str">
        <f>IF(COUNT('Séries-DNF'!$A$11:$A$50)&gt;'Etiquette DNF'!N752,"X","")</f>
        <v/>
      </c>
      <c r="B737" s="291"/>
      <c r="C737" s="962"/>
      <c r="D737" s="967" t="s">
        <v>152</v>
      </c>
      <c r="E737" s="968"/>
      <c r="F737" s="968"/>
      <c r="G737" s="968"/>
      <c r="H737" s="968"/>
      <c r="I737" s="969"/>
      <c r="J737" s="970"/>
      <c r="K737" s="293"/>
      <c r="M737" s="521"/>
      <c r="N737" s="291"/>
      <c r="O737" s="962"/>
      <c r="P737" s="967" t="s">
        <v>152</v>
      </c>
      <c r="Q737" s="968"/>
      <c r="R737" s="968"/>
      <c r="S737" s="968"/>
      <c r="T737" s="968"/>
      <c r="U737" s="969"/>
      <c r="V737" s="970"/>
      <c r="W737" s="293"/>
    </row>
    <row r="738" spans="1:23" x14ac:dyDescent="0.25">
      <c r="A738" s="138" t="str">
        <f>IF(COUNT('Séries-DNF'!$A$11:$A$50)&gt;'Etiquette DNF'!N752,"X","")</f>
        <v/>
      </c>
      <c r="B738" s="291"/>
      <c r="C738" s="956" t="s">
        <v>126</v>
      </c>
      <c r="D738" s="918" t="s">
        <v>263</v>
      </c>
      <c r="E738" s="919"/>
      <c r="F738" s="920"/>
      <c r="G738" s="416" t="s">
        <v>174</v>
      </c>
      <c r="H738" s="416"/>
      <c r="I738" s="959"/>
      <c r="J738" s="960"/>
      <c r="K738" s="293"/>
      <c r="M738" s="521"/>
      <c r="N738" s="291"/>
      <c r="O738" s="956" t="s">
        <v>126</v>
      </c>
      <c r="P738" s="918" t="s">
        <v>263</v>
      </c>
      <c r="Q738" s="919"/>
      <c r="R738" s="920"/>
      <c r="S738" s="416" t="s">
        <v>174</v>
      </c>
      <c r="T738" s="416"/>
      <c r="U738" s="959"/>
      <c r="V738" s="960"/>
      <c r="W738" s="293"/>
    </row>
    <row r="739" spans="1:23" x14ac:dyDescent="0.25">
      <c r="A739" s="138" t="str">
        <f>IF(COUNT('Séries-DNF'!$A$11:$A$50)&gt;'Etiquette DNF'!N752,"X","")</f>
        <v/>
      </c>
      <c r="B739" s="291"/>
      <c r="C739" s="957"/>
      <c r="D739" s="913" t="s">
        <v>128</v>
      </c>
      <c r="E739" s="914"/>
      <c r="F739" s="915"/>
      <c r="G739" s="110" t="s">
        <v>266</v>
      </c>
      <c r="H739" s="110"/>
      <c r="I739" s="949"/>
      <c r="J739" s="950"/>
      <c r="K739" s="293"/>
      <c r="M739" s="521"/>
      <c r="N739" s="291"/>
      <c r="O739" s="957"/>
      <c r="P739" s="913" t="s">
        <v>128</v>
      </c>
      <c r="Q739" s="914"/>
      <c r="R739" s="915"/>
      <c r="S739" s="110" t="s">
        <v>266</v>
      </c>
      <c r="T739" s="110"/>
      <c r="U739" s="949"/>
      <c r="V739" s="950"/>
      <c r="W739" s="293"/>
    </row>
    <row r="740" spans="1:23" x14ac:dyDescent="0.25">
      <c r="A740" s="138" t="str">
        <f>IF(COUNT('Séries-DNF'!$A$11:$A$50)&gt;'Etiquette DNF'!N752,"X","")</f>
        <v/>
      </c>
      <c r="B740" s="291"/>
      <c r="C740" s="957"/>
      <c r="D740" s="913" t="s">
        <v>264</v>
      </c>
      <c r="E740" s="914"/>
      <c r="F740" s="915"/>
      <c r="G740" s="110" t="s">
        <v>265</v>
      </c>
      <c r="H740" s="110"/>
      <c r="I740" s="949"/>
      <c r="J740" s="950"/>
      <c r="K740" s="293"/>
      <c r="M740" s="521"/>
      <c r="N740" s="291"/>
      <c r="O740" s="957"/>
      <c r="P740" s="913" t="s">
        <v>264</v>
      </c>
      <c r="Q740" s="914"/>
      <c r="R740" s="915"/>
      <c r="S740" s="110" t="s">
        <v>265</v>
      </c>
      <c r="T740" s="110"/>
      <c r="U740" s="949"/>
      <c r="V740" s="950"/>
      <c r="W740" s="293"/>
    </row>
    <row r="741" spans="1:23" x14ac:dyDescent="0.25">
      <c r="A741" s="138" t="str">
        <f>IF(COUNT('Séries-DNF'!$A$11:$A$50)&gt;'Etiquette DNF'!N752,"X","")</f>
        <v/>
      </c>
      <c r="B741" s="291"/>
      <c r="C741" s="957"/>
      <c r="D741" s="533" t="s">
        <v>267</v>
      </c>
      <c r="E741" s="518"/>
      <c r="F741" s="518"/>
      <c r="G741" s="110" t="s">
        <v>164</v>
      </c>
      <c r="H741" s="110"/>
      <c r="I741" s="949"/>
      <c r="J741" s="950"/>
      <c r="K741" s="293"/>
      <c r="M741" s="521"/>
      <c r="N741" s="291"/>
      <c r="O741" s="957"/>
      <c r="P741" s="533" t="s">
        <v>267</v>
      </c>
      <c r="Q741" s="518"/>
      <c r="R741" s="518"/>
      <c r="S741" s="110" t="s">
        <v>164</v>
      </c>
      <c r="T741" s="110"/>
      <c r="U741" s="949"/>
      <c r="V741" s="950"/>
      <c r="W741" s="293"/>
    </row>
    <row r="742" spans="1:23" ht="15.75" thickBot="1" x14ac:dyDescent="0.3">
      <c r="A742" s="138" t="str">
        <f>IF(COUNT('Séries-DNF'!$A$11:$A$50)&gt;'Etiquette DNF'!N752,"X","")</f>
        <v/>
      </c>
      <c r="B742" s="291"/>
      <c r="C742" s="958"/>
      <c r="D742" s="534" t="s">
        <v>268</v>
      </c>
      <c r="E742" s="519"/>
      <c r="F742" s="519"/>
      <c r="G742" s="3" t="s">
        <v>164</v>
      </c>
      <c r="H742" s="3"/>
      <c r="I742" s="954"/>
      <c r="J742" s="955"/>
      <c r="K742" s="293"/>
      <c r="M742" s="521"/>
      <c r="N742" s="291"/>
      <c r="O742" s="958"/>
      <c r="P742" s="534" t="s">
        <v>268</v>
      </c>
      <c r="Q742" s="519"/>
      <c r="R742" s="519"/>
      <c r="S742" s="3" t="s">
        <v>164</v>
      </c>
      <c r="T742" s="3"/>
      <c r="U742" s="954"/>
      <c r="V742" s="955"/>
      <c r="W742" s="293"/>
    </row>
    <row r="743" spans="1:23" ht="15.75" thickBot="1" x14ac:dyDescent="0.3">
      <c r="A743" s="138" t="str">
        <f>IF(COUNT('Séries-DNF'!$A$11:$A$50)&gt;'Etiquette DNF'!N752,"X","")</f>
        <v/>
      </c>
      <c r="B743" s="291"/>
      <c r="C743" s="292"/>
      <c r="D743" s="292"/>
      <c r="E743" s="292"/>
      <c r="F743" s="292"/>
      <c r="G743" s="292"/>
      <c r="H743" s="292"/>
      <c r="I743" s="292"/>
      <c r="J743" s="292"/>
      <c r="K743" s="293"/>
      <c r="M743" s="521"/>
      <c r="N743" s="291"/>
      <c r="O743" s="292"/>
      <c r="P743" s="292"/>
      <c r="Q743" s="292"/>
      <c r="R743" s="292"/>
      <c r="S743" s="292"/>
      <c r="T743" s="292"/>
      <c r="U743" s="292"/>
      <c r="V743" s="292"/>
      <c r="W743" s="293"/>
    </row>
    <row r="744" spans="1:23" ht="18.75" x14ac:dyDescent="0.3">
      <c r="A744" s="138" t="str">
        <f>IF(COUNT('Séries-DNF'!$A$11:$A$50)&gt;'Etiquette DNF'!N752,"X","")</f>
        <v/>
      </c>
      <c r="B744" s="291"/>
      <c r="C744" s="901" t="s">
        <v>269</v>
      </c>
      <c r="D744" s="902"/>
      <c r="E744" s="902"/>
      <c r="F744" s="902"/>
      <c r="G744" s="902"/>
      <c r="H744" s="902"/>
      <c r="I744" s="902"/>
      <c r="J744" s="903"/>
      <c r="K744" s="293"/>
      <c r="M744" s="521"/>
      <c r="N744" s="291"/>
      <c r="O744" s="901" t="s">
        <v>269</v>
      </c>
      <c r="P744" s="902"/>
      <c r="Q744" s="902"/>
      <c r="R744" s="902"/>
      <c r="S744" s="902"/>
      <c r="T744" s="902"/>
      <c r="U744" s="902"/>
      <c r="V744" s="903"/>
      <c r="W744" s="293"/>
    </row>
    <row r="745" spans="1:23" x14ac:dyDescent="0.25">
      <c r="A745" s="138" t="str">
        <f>IF(COUNT('Séries-DNF'!$A$11:$A$50)&gt;'Etiquette DNF'!N752,"X","")</f>
        <v/>
      </c>
      <c r="B745" s="291"/>
      <c r="C745" s="904"/>
      <c r="D745" s="905"/>
      <c r="E745" s="905"/>
      <c r="F745" s="905"/>
      <c r="G745" s="905"/>
      <c r="H745" s="905"/>
      <c r="I745" s="905"/>
      <c r="J745" s="906"/>
      <c r="K745" s="293"/>
      <c r="M745" s="521"/>
      <c r="N745" s="291"/>
      <c r="O745" s="904"/>
      <c r="P745" s="905"/>
      <c r="Q745" s="905"/>
      <c r="R745" s="905"/>
      <c r="S745" s="905"/>
      <c r="T745" s="905"/>
      <c r="U745" s="905"/>
      <c r="V745" s="906"/>
      <c r="W745" s="293"/>
    </row>
    <row r="746" spans="1:23" x14ac:dyDescent="0.25">
      <c r="A746" s="138" t="str">
        <f>IF(COUNT('Séries-DNF'!$A$11:$A$50)&gt;'Etiquette DNF'!N752,"X","")</f>
        <v/>
      </c>
      <c r="B746" s="291"/>
      <c r="C746" s="907"/>
      <c r="D746" s="908"/>
      <c r="E746" s="908"/>
      <c r="F746" s="908"/>
      <c r="G746" s="908"/>
      <c r="H746" s="908"/>
      <c r="I746" s="908"/>
      <c r="J746" s="909"/>
      <c r="K746" s="293"/>
      <c r="M746" s="521"/>
      <c r="N746" s="291"/>
      <c r="O746" s="907"/>
      <c r="P746" s="908"/>
      <c r="Q746" s="908"/>
      <c r="R746" s="908"/>
      <c r="S746" s="908"/>
      <c r="T746" s="908"/>
      <c r="U746" s="908"/>
      <c r="V746" s="909"/>
      <c r="W746" s="293"/>
    </row>
    <row r="747" spans="1:23" x14ac:dyDescent="0.25">
      <c r="A747" s="138" t="str">
        <f>IF(COUNT('Séries-DNF'!$A$11:$A$50)&gt;'Etiquette DNF'!N752,"X","")</f>
        <v/>
      </c>
      <c r="B747" s="291"/>
      <c r="C747" s="907"/>
      <c r="D747" s="908"/>
      <c r="E747" s="908"/>
      <c r="F747" s="908"/>
      <c r="G747" s="908"/>
      <c r="H747" s="908"/>
      <c r="I747" s="908"/>
      <c r="J747" s="909"/>
      <c r="K747" s="293"/>
      <c r="M747" s="521"/>
      <c r="N747" s="291"/>
      <c r="O747" s="907"/>
      <c r="P747" s="908"/>
      <c r="Q747" s="908"/>
      <c r="R747" s="908"/>
      <c r="S747" s="908"/>
      <c r="T747" s="908"/>
      <c r="U747" s="908"/>
      <c r="V747" s="909"/>
      <c r="W747" s="293"/>
    </row>
    <row r="748" spans="1:23" ht="15.75" thickBot="1" x14ac:dyDescent="0.3">
      <c r="A748" s="138" t="str">
        <f>IF(COUNT('Séries-DNF'!$A$11:$A$50)&gt;'Etiquette DNF'!N752,"X","")</f>
        <v/>
      </c>
      <c r="B748" s="291"/>
      <c r="C748" s="910"/>
      <c r="D748" s="911"/>
      <c r="E748" s="911"/>
      <c r="F748" s="911"/>
      <c r="G748" s="911"/>
      <c r="H748" s="911"/>
      <c r="I748" s="911"/>
      <c r="J748" s="912"/>
      <c r="K748" s="293"/>
      <c r="M748" s="521"/>
      <c r="N748" s="291"/>
      <c r="O748" s="910"/>
      <c r="P748" s="911"/>
      <c r="Q748" s="911"/>
      <c r="R748" s="911"/>
      <c r="S748" s="911"/>
      <c r="T748" s="911"/>
      <c r="U748" s="911"/>
      <c r="V748" s="912"/>
      <c r="W748" s="293"/>
    </row>
    <row r="749" spans="1:23" ht="15.75" thickBot="1" x14ac:dyDescent="0.3">
      <c r="A749" s="138" t="str">
        <f>IF(COUNT('Séries-DNF'!$A$11:$A$50)&gt;'Etiquette DNF'!N752,"X","")</f>
        <v/>
      </c>
      <c r="B749" s="294"/>
      <c r="C749" s="295"/>
      <c r="D749" s="295"/>
      <c r="E749" s="295"/>
      <c r="F749" s="295"/>
      <c r="G749" s="295"/>
      <c r="H749" s="295"/>
      <c r="I749" s="295"/>
      <c r="J749" s="295"/>
      <c r="K749" s="296"/>
      <c r="M749" s="521"/>
      <c r="N749" s="294"/>
      <c r="O749" s="295"/>
      <c r="P749" s="295"/>
      <c r="Q749" s="295"/>
      <c r="R749" s="295"/>
      <c r="S749" s="295"/>
      <c r="T749" s="295"/>
      <c r="U749" s="295"/>
      <c r="V749" s="295"/>
      <c r="W749" s="296"/>
    </row>
    <row r="750" spans="1:23" ht="15" customHeight="1" x14ac:dyDescent="0.25">
      <c r="A750" s="138" t="str">
        <f>IF(COUNT('Séries-DNF'!$A$11:$A$50)&gt;'Etiquette DNF'!N752,"X","")</f>
        <v/>
      </c>
      <c r="B750" s="522"/>
      <c r="C750" s="522"/>
      <c r="D750" s="522"/>
      <c r="E750" s="522"/>
      <c r="F750" s="522"/>
      <c r="G750" s="522"/>
      <c r="H750" s="522"/>
      <c r="I750" s="522"/>
      <c r="J750" s="522"/>
      <c r="K750" s="522"/>
      <c r="L750" s="522"/>
      <c r="M750" s="523"/>
      <c r="N750" s="522"/>
      <c r="O750" s="522"/>
      <c r="P750" s="522"/>
      <c r="Q750" s="522"/>
      <c r="R750" s="522"/>
      <c r="S750" s="522"/>
      <c r="T750" s="522"/>
      <c r="U750" s="522"/>
      <c r="V750" s="522"/>
      <c r="W750" s="522"/>
    </row>
    <row r="751" spans="1:23" ht="15" customHeight="1" thickBot="1" x14ac:dyDescent="0.3">
      <c r="A751" s="138" t="str">
        <f>IF(COUNT('Séries-DNF'!$A$11:$A$50)&gt;'Etiquette DNF'!N752,"X","")</f>
        <v/>
      </c>
      <c r="M751" s="521"/>
    </row>
    <row r="752" spans="1:23" x14ac:dyDescent="0.25">
      <c r="A752" s="138" t="str">
        <f>IF(COUNT('Séries-DNF'!$A$11:$A$50)&gt;'Etiquette DNF'!N752,"X","")</f>
        <v/>
      </c>
      <c r="B752" s="137">
        <f>N702+1</f>
        <v>30</v>
      </c>
      <c r="C752" s="289"/>
      <c r="D752" s="289"/>
      <c r="E752" s="289"/>
      <c r="F752" s="289"/>
      <c r="G752" s="289"/>
      <c r="H752" s="289"/>
      <c r="I752" s="289"/>
      <c r="J752" s="289"/>
      <c r="K752" s="290"/>
      <c r="M752" s="521"/>
      <c r="N752" s="137">
        <f>B752+1</f>
        <v>31</v>
      </c>
      <c r="O752" s="289"/>
      <c r="P752" s="289"/>
      <c r="Q752" s="289"/>
      <c r="R752" s="289"/>
      <c r="S752" s="289"/>
      <c r="T752" s="289"/>
      <c r="U752" s="289"/>
      <c r="V752" s="289"/>
      <c r="W752" s="290"/>
    </row>
    <row r="753" spans="1:23" ht="23.25" x14ac:dyDescent="0.35">
      <c r="A753" s="138" t="str">
        <f>IF(COUNT('Séries-DNF'!$A$11:$A$50)&gt;'Etiquette DNF'!N752,"X","")</f>
        <v/>
      </c>
      <c r="B753" s="291"/>
      <c r="C753" s="931" t="s">
        <v>246</v>
      </c>
      <c r="D753" s="931"/>
      <c r="E753" s="953" t="str">
        <f ca="1">OFFSET('Séries-DNF'!$A$11,B752,13)</f>
        <v/>
      </c>
      <c r="F753" s="953"/>
      <c r="G753" s="953"/>
      <c r="H753" s="953"/>
      <c r="I753" s="953"/>
      <c r="J753" s="953"/>
      <c r="K753" s="293"/>
      <c r="M753" s="521"/>
      <c r="N753" s="291"/>
      <c r="O753" s="931" t="s">
        <v>246</v>
      </c>
      <c r="P753" s="931"/>
      <c r="Q753" s="953" t="str">
        <f ca="1">OFFSET('Séries-DNF'!$A$11,N752,13)</f>
        <v/>
      </c>
      <c r="R753" s="953"/>
      <c r="S753" s="953"/>
      <c r="T753" s="953"/>
      <c r="U753" s="953"/>
      <c r="V753" s="953"/>
      <c r="W753" s="293"/>
    </row>
    <row r="754" spans="1:23" x14ac:dyDescent="0.25">
      <c r="A754" s="138" t="str">
        <f>IF(COUNT('Séries-DNF'!$A$11:$A$50)&gt;'Etiquette DNF'!N752,"X","")</f>
        <v/>
      </c>
      <c r="B754" s="291"/>
      <c r="C754" s="945"/>
      <c r="D754" s="945"/>
      <c r="E754" s="945"/>
      <c r="F754" s="945"/>
      <c r="G754" s="945"/>
      <c r="H754" s="945"/>
      <c r="I754" s="945"/>
      <c r="J754" s="945"/>
      <c r="K754" s="293"/>
      <c r="M754" s="521"/>
      <c r="N754" s="291"/>
      <c r="O754" s="945"/>
      <c r="P754" s="945"/>
      <c r="Q754" s="945"/>
      <c r="R754" s="945"/>
      <c r="S754" s="945"/>
      <c r="T754" s="945"/>
      <c r="U754" s="945"/>
      <c r="V754" s="945"/>
      <c r="W754" s="293"/>
    </row>
    <row r="755" spans="1:23" ht="21" x14ac:dyDescent="0.35">
      <c r="A755" s="138" t="str">
        <f>IF(COUNT('Séries-DNF'!$A$11:$A$50)&gt;'Etiquette DNF'!N752,"X","")</f>
        <v/>
      </c>
      <c r="B755" s="291"/>
      <c r="C755" s="931" t="s">
        <v>39</v>
      </c>
      <c r="D755" s="931"/>
      <c r="E755" s="932" t="str">
        <f ca="1">OFFSET('Séries-DNF'!$A$11,B752,0)</f>
        <v/>
      </c>
      <c r="F755" s="932"/>
      <c r="G755" s="948" t="s">
        <v>67</v>
      </c>
      <c r="H755" s="948"/>
      <c r="I755" s="932" t="str">
        <f ca="1">OFFSET('Séries-DNF'!$A$11,B752,6)</f>
        <v/>
      </c>
      <c r="J755" s="932"/>
      <c r="K755" s="293"/>
      <c r="M755" s="521"/>
      <c r="N755" s="291"/>
      <c r="O755" s="931" t="s">
        <v>39</v>
      </c>
      <c r="P755" s="931"/>
      <c r="Q755" s="932" t="str">
        <f ca="1">OFFSET('Séries-DNF'!$A$11,N752,0)</f>
        <v/>
      </c>
      <c r="R755" s="932"/>
      <c r="S755" s="948" t="s">
        <v>67</v>
      </c>
      <c r="T755" s="948"/>
      <c r="U755" s="932" t="str">
        <f ca="1">OFFSET('Séries-DNF'!$A$11,N752,6)</f>
        <v/>
      </c>
      <c r="V755" s="932"/>
      <c r="W755" s="293"/>
    </row>
    <row r="756" spans="1:23" ht="23.25" x14ac:dyDescent="0.35">
      <c r="A756" s="138" t="str">
        <f>IF(COUNT('Séries-DNF'!$A$11:$A$50)&gt;'Etiquette DNF'!N752,"X","")</f>
        <v/>
      </c>
      <c r="B756" s="291"/>
      <c r="C756" s="931" t="s">
        <v>1</v>
      </c>
      <c r="D756" s="931"/>
      <c r="E756" s="953" t="str">
        <f ca="1">OFFSET('Séries-DNF'!$A$11,B752,9)</f>
        <v/>
      </c>
      <c r="F756" s="953"/>
      <c r="G756" s="948" t="s">
        <v>2</v>
      </c>
      <c r="H756" s="948"/>
      <c r="I756" s="932" t="str">
        <f ca="1">OFFSET('Séries-DNF'!$A$11,B752,10)</f>
        <v/>
      </c>
      <c r="J756" s="932"/>
      <c r="K756" s="293"/>
      <c r="M756" s="521"/>
      <c r="N756" s="291"/>
      <c r="O756" s="931" t="s">
        <v>1</v>
      </c>
      <c r="P756" s="931"/>
      <c r="Q756" s="953" t="str">
        <f ca="1">OFFSET('Séries-DNF'!$A$11,N752,9)</f>
        <v/>
      </c>
      <c r="R756" s="953"/>
      <c r="S756" s="948" t="s">
        <v>2</v>
      </c>
      <c r="T756" s="948"/>
      <c r="U756" s="932" t="str">
        <f ca="1">OFFSET('Séries-DNF'!$A$11,N752,10)</f>
        <v/>
      </c>
      <c r="V756" s="932"/>
      <c r="W756" s="293"/>
    </row>
    <row r="757" spans="1:23" ht="21" x14ac:dyDescent="0.35">
      <c r="A757" s="138" t="str">
        <f>IF(COUNT('Séries-DNF'!$A$11:$A$50)&gt;'Etiquette DNF'!N752,"X","")</f>
        <v/>
      </c>
      <c r="B757" s="291"/>
      <c r="C757" s="520" t="s">
        <v>258</v>
      </c>
      <c r="D757" s="520"/>
      <c r="E757" s="527" t="str">
        <f ca="1">OFFSET('Séries-DNF'!$A$11,B752,11)</f>
        <v/>
      </c>
      <c r="F757" s="525"/>
      <c r="G757" s="866" t="s">
        <v>270</v>
      </c>
      <c r="H757" s="866"/>
      <c r="I757" s="527" t="str">
        <f ca="1">OFFSET('Séries-DNF'!$A$11,B752,8)</f>
        <v/>
      </c>
      <c r="J757" s="527"/>
      <c r="K757" s="293"/>
      <c r="M757" s="521"/>
      <c r="N757" s="291"/>
      <c r="O757" s="520" t="s">
        <v>258</v>
      </c>
      <c r="P757" s="520"/>
      <c r="Q757" s="527" t="str">
        <f ca="1">OFFSET('Séries-DNF'!$A$11,N752,11)</f>
        <v/>
      </c>
      <c r="R757" s="525"/>
      <c r="S757" s="866" t="s">
        <v>270</v>
      </c>
      <c r="T757" s="866"/>
      <c r="U757" s="527" t="str">
        <f ca="1">OFFSET('Séries-DNF'!$A$11,N752,8)</f>
        <v/>
      </c>
      <c r="V757" s="527"/>
      <c r="W757" s="293"/>
    </row>
    <row r="758" spans="1:23" ht="18.75" x14ac:dyDescent="0.3">
      <c r="A758" s="138" t="str">
        <f>IF(COUNT('Séries-DNF'!$A$11:$A$50)&gt;'Etiquette DNF'!N752,"X","")</f>
        <v/>
      </c>
      <c r="B758" s="291"/>
      <c r="C758" s="952" t="s">
        <v>68</v>
      </c>
      <c r="D758" s="952"/>
      <c r="E758" s="866" t="s">
        <v>69</v>
      </c>
      <c r="F758" s="866"/>
      <c r="G758" s="951" t="str">
        <f ca="1">OFFSET('Séries-DNF'!$A$11,B752,2)</f>
        <v/>
      </c>
      <c r="H758" s="951"/>
      <c r="I758" s="951"/>
      <c r="J758" s="951"/>
      <c r="K758" s="293"/>
      <c r="M758" s="521"/>
      <c r="N758" s="291"/>
      <c r="O758" s="952" t="s">
        <v>68</v>
      </c>
      <c r="P758" s="952"/>
      <c r="Q758" s="866" t="s">
        <v>69</v>
      </c>
      <c r="R758" s="866"/>
      <c r="S758" s="951" t="str">
        <f ca="1">OFFSET('Séries-DNF'!$A$11,N752,2)</f>
        <v/>
      </c>
      <c r="T758" s="951"/>
      <c r="U758" s="951"/>
      <c r="V758" s="951"/>
      <c r="W758" s="293"/>
    </row>
    <row r="759" spans="1:23" ht="18.75" x14ac:dyDescent="0.3">
      <c r="A759" s="138" t="str">
        <f>IF(COUNT('Séries-DNF'!$A$11:$A$50)&gt;'Etiquette DNF'!N752,"X","")</f>
        <v/>
      </c>
      <c r="B759" s="291"/>
      <c r="C759" s="952"/>
      <c r="D759" s="952"/>
      <c r="E759" s="866" t="s">
        <v>70</v>
      </c>
      <c r="F759" s="866"/>
      <c r="G759" s="951" t="str">
        <f ca="1">OFFSET('Séries-DNF'!$A$11,B752,3)</f>
        <v/>
      </c>
      <c r="H759" s="951"/>
      <c r="I759" s="951"/>
      <c r="J759" s="951"/>
      <c r="K759" s="293"/>
      <c r="M759" s="521"/>
      <c r="N759" s="291"/>
      <c r="O759" s="952"/>
      <c r="P759" s="952"/>
      <c r="Q759" s="866" t="s">
        <v>70</v>
      </c>
      <c r="R759" s="866"/>
      <c r="S759" s="951" t="str">
        <f ca="1">OFFSET('Séries-DNF'!$A$11,N752,3)</f>
        <v/>
      </c>
      <c r="T759" s="951"/>
      <c r="U759" s="951"/>
      <c r="V759" s="951"/>
      <c r="W759" s="293"/>
    </row>
    <row r="760" spans="1:23" ht="18.75" x14ac:dyDescent="0.3">
      <c r="A760" s="138" t="str">
        <f>IF(COUNT('Séries-DNF'!$A$11:$A$50)&gt;'Etiquette DNF'!N752,"X","")</f>
        <v/>
      </c>
      <c r="B760" s="291"/>
      <c r="C760" s="952"/>
      <c r="D760" s="952"/>
      <c r="E760" s="866" t="s">
        <v>257</v>
      </c>
      <c r="F760" s="866"/>
      <c r="G760" s="951" t="str">
        <f ca="1">OFFSET('Séries-DNF'!$A$11,B752,4)</f>
        <v/>
      </c>
      <c r="H760" s="951"/>
      <c r="I760" s="951"/>
      <c r="J760" s="951"/>
      <c r="K760" s="293"/>
      <c r="M760" s="521"/>
      <c r="N760" s="291"/>
      <c r="O760" s="952"/>
      <c r="P760" s="952"/>
      <c r="Q760" s="866" t="s">
        <v>257</v>
      </c>
      <c r="R760" s="866"/>
      <c r="S760" s="951" t="str">
        <f ca="1">OFFSET('Séries-DNF'!$A$11,N752,4)</f>
        <v/>
      </c>
      <c r="T760" s="951"/>
      <c r="U760" s="951"/>
      <c r="V760" s="951"/>
      <c r="W760" s="293"/>
    </row>
    <row r="761" spans="1:23" ht="21" x14ac:dyDescent="0.35">
      <c r="A761" s="138" t="str">
        <f>IF(COUNT('Séries-DNF'!$A$11:$A$50)&gt;'Etiquette DNF'!N752,"X","")</f>
        <v/>
      </c>
      <c r="B761" s="291"/>
      <c r="C761" s="952"/>
      <c r="D761" s="952"/>
      <c r="E761" s="866" t="s">
        <v>71</v>
      </c>
      <c r="F761" s="866"/>
      <c r="G761" s="947" t="str">
        <f ca="1">OFFSET('Séries-DNF'!$A$11,B752,5)</f>
        <v/>
      </c>
      <c r="H761" s="947"/>
      <c r="I761" s="947"/>
      <c r="J761" s="947"/>
      <c r="K761" s="293"/>
      <c r="M761" s="521"/>
      <c r="N761" s="291"/>
      <c r="O761" s="952"/>
      <c r="P761" s="952"/>
      <c r="Q761" s="866" t="s">
        <v>71</v>
      </c>
      <c r="R761" s="866"/>
      <c r="S761" s="947" t="str">
        <f ca="1">OFFSET('Séries-DNF'!$A$11,N752,5)</f>
        <v/>
      </c>
      <c r="T761" s="947"/>
      <c r="U761" s="947"/>
      <c r="V761" s="947"/>
      <c r="W761" s="293"/>
    </row>
    <row r="762" spans="1:23" ht="21" x14ac:dyDescent="0.35">
      <c r="A762" s="138" t="str">
        <f>IF(COUNT('Séries-DNF'!$A$11:$A$50)&gt;'Etiquette DNF'!N752,"X","")</f>
        <v/>
      </c>
      <c r="B762" s="291"/>
      <c r="C762" s="931" t="s">
        <v>248</v>
      </c>
      <c r="D762" s="931"/>
      <c r="E762" s="948" t="str">
        <f ca="1">IF(E753="","",IF(OR(E753="DWF",E753="DNF"),"Distance","Temps"))</f>
        <v/>
      </c>
      <c r="F762" s="948"/>
      <c r="G762" s="525" t="str">
        <f ca="1">OFFSET('Séries-DNF'!$A$11,B752,18)</f>
        <v/>
      </c>
      <c r="H762" s="524" t="str">
        <f ca="1">OFFSET('Séries-DNF'!$A$11,B752,19)</f>
        <v/>
      </c>
      <c r="I762" s="526" t="str">
        <f ca="1">OFFSET('Séries-DNF'!$A$11,B752,20)</f>
        <v/>
      </c>
      <c r="J762" s="524" t="str">
        <f ca="1">OFFSET('Séries-DNF'!$A$11,B752,21)</f>
        <v/>
      </c>
      <c r="K762" s="293"/>
      <c r="M762" s="521"/>
      <c r="N762" s="291"/>
      <c r="O762" s="931" t="s">
        <v>248</v>
      </c>
      <c r="P762" s="931"/>
      <c r="Q762" s="948" t="str">
        <f ca="1">IF(Q753="","",IF(OR(Q753="DWF",Q753="DNF"),"Distance","Temps"))</f>
        <v/>
      </c>
      <c r="R762" s="948"/>
      <c r="S762" s="525" t="str">
        <f ca="1">OFFSET('Séries-DNF'!$A$11,N752,18)</f>
        <v/>
      </c>
      <c r="T762" s="524" t="str">
        <f ca="1">OFFSET('Séries-DNF'!$A$11,N752,19)</f>
        <v/>
      </c>
      <c r="U762" s="526" t="str">
        <f ca="1">OFFSET('Séries-DNF'!$A$11,N752,20)</f>
        <v/>
      </c>
      <c r="V762" s="524" t="str">
        <f ca="1">OFFSET('Séries-DNF'!$A$11,N752,21)</f>
        <v/>
      </c>
      <c r="W762" s="293"/>
    </row>
    <row r="763" spans="1:23" ht="18.75" x14ac:dyDescent="0.3">
      <c r="A763" s="138" t="str">
        <f>IF(COUNT('Séries-DNF'!$A$11:$A$50)&gt;'Etiquette DNF'!N752,"X","")</f>
        <v/>
      </c>
      <c r="B763" s="291"/>
      <c r="C763" s="931"/>
      <c r="D763" s="931"/>
      <c r="E763" s="933" t="s">
        <v>273</v>
      </c>
      <c r="F763" s="514" t="s">
        <v>271</v>
      </c>
      <c r="G763" s="528" t="str">
        <f ca="1">OFFSET('Séries-DNF'!$A$11,B752,14)</f>
        <v/>
      </c>
      <c r="H763" s="529" t="str">
        <f ca="1">OFFSET('Séries-DNF'!$A$11,B752,15)</f>
        <v/>
      </c>
      <c r="I763" s="528" t="str">
        <f ca="1">OFFSET('Séries-DNF'!$A$11,B752,16)</f>
        <v/>
      </c>
      <c r="J763" s="529" t="str">
        <f ca="1">OFFSET('Séries-DNF'!$A$11,B752,17)</f>
        <v/>
      </c>
      <c r="K763" s="293"/>
      <c r="M763" s="521"/>
      <c r="N763" s="291"/>
      <c r="O763" s="931"/>
      <c r="P763" s="931"/>
      <c r="Q763" s="933" t="s">
        <v>273</v>
      </c>
      <c r="R763" s="514" t="s">
        <v>271</v>
      </c>
      <c r="S763" s="528" t="str">
        <f ca="1">OFFSET('Séries-DNF'!$A$11,N752,14)</f>
        <v/>
      </c>
      <c r="T763" s="529" t="str">
        <f ca="1">OFFSET('Séries-DNF'!$A$11,N752,15)</f>
        <v/>
      </c>
      <c r="U763" s="528" t="str">
        <f ca="1">OFFSET('Séries-DNF'!$A$11,N752,16)</f>
        <v/>
      </c>
      <c r="V763" s="529" t="str">
        <f ca="1">OFFSET('Séries-DNF'!$A$11,N752,17)</f>
        <v/>
      </c>
      <c r="W763" s="293"/>
    </row>
    <row r="764" spans="1:23" ht="18.75" x14ac:dyDescent="0.3">
      <c r="A764" s="138" t="str">
        <f>IF(COUNT('Séries-DNF'!$A$11:$A$50)&gt;'Etiquette DNF'!N752,"X","")</f>
        <v/>
      </c>
      <c r="B764" s="291"/>
      <c r="C764" s="931"/>
      <c r="D764" s="931"/>
      <c r="E764" s="933"/>
      <c r="F764" s="514" t="s">
        <v>272</v>
      </c>
      <c r="G764" s="528" t="str">
        <f ca="1">OFFSET('Séries-DNF'!$A$11,B752,22)</f>
        <v/>
      </c>
      <c r="H764" s="529" t="str">
        <f ca="1">OFFSET('Séries-DNF'!$A$11,B752,23)</f>
        <v/>
      </c>
      <c r="I764" s="528" t="str">
        <f ca="1">OFFSET('Séries-DNF'!$A$11,B752,24)</f>
        <v/>
      </c>
      <c r="J764" s="529" t="str">
        <f ca="1">OFFSET('Séries-DNF'!$A$11,B752,25)</f>
        <v/>
      </c>
      <c r="K764" s="293"/>
      <c r="M764" s="521"/>
      <c r="N764" s="291"/>
      <c r="O764" s="931"/>
      <c r="P764" s="931"/>
      <c r="Q764" s="933"/>
      <c r="R764" s="514" t="s">
        <v>272</v>
      </c>
      <c r="S764" s="528" t="str">
        <f ca="1">OFFSET('Séries-DNF'!$A$11,N752,22)</f>
        <v/>
      </c>
      <c r="T764" s="529" t="str">
        <f ca="1">OFFSET('Séries-DNF'!$A$11,N752,23)</f>
        <v/>
      </c>
      <c r="U764" s="528" t="str">
        <f ca="1">OFFSET('Séries-DNF'!$A$11,N752,24)</f>
        <v/>
      </c>
      <c r="V764" s="529" t="str">
        <f ca="1">OFFSET('Séries-DNF'!$A$11,N752,25)</f>
        <v/>
      </c>
      <c r="W764" s="293"/>
    </row>
    <row r="765" spans="1:23" x14ac:dyDescent="0.25">
      <c r="A765" s="138" t="str">
        <f>IF(COUNT('Séries-DNF'!$A$11:$A$50)&gt;'Etiquette DNF'!N752,"X","")</f>
        <v/>
      </c>
      <c r="B765" s="291"/>
      <c r="C765" s="945"/>
      <c r="D765" s="945"/>
      <c r="E765" s="945"/>
      <c r="F765" s="945"/>
      <c r="G765" s="945"/>
      <c r="H765" s="945"/>
      <c r="I765" s="945"/>
      <c r="J765" s="945"/>
      <c r="K765" s="293"/>
      <c r="M765" s="521"/>
      <c r="N765" s="291"/>
      <c r="O765" s="945"/>
      <c r="P765" s="945"/>
      <c r="Q765" s="945"/>
      <c r="R765" s="945"/>
      <c r="S765" s="945"/>
      <c r="T765" s="945"/>
      <c r="U765" s="945"/>
      <c r="V765" s="945"/>
      <c r="W765" s="293"/>
    </row>
    <row r="766" spans="1:23" ht="18.75" x14ac:dyDescent="0.3">
      <c r="A766" s="138" t="str">
        <f>IF(COUNT('Séries-DNF'!$A$11:$A$50)&gt;'Etiquette DNF'!N752,"X","")</f>
        <v/>
      </c>
      <c r="B766" s="291"/>
      <c r="C766" s="946" t="s">
        <v>259</v>
      </c>
      <c r="D766" s="946"/>
      <c r="E766" s="946"/>
      <c r="F766" s="946"/>
      <c r="G766" s="946"/>
      <c r="H766" s="946"/>
      <c r="I766" s="946"/>
      <c r="J766" s="946"/>
      <c r="K766" s="293"/>
      <c r="M766" s="521"/>
      <c r="N766" s="291"/>
      <c r="O766" s="946" t="s">
        <v>259</v>
      </c>
      <c r="P766" s="946"/>
      <c r="Q766" s="946"/>
      <c r="R766" s="946"/>
      <c r="S766" s="946"/>
      <c r="T766" s="946"/>
      <c r="U766" s="946"/>
      <c r="V766" s="946"/>
      <c r="W766" s="293"/>
    </row>
    <row r="767" spans="1:23" ht="15.75" thickBot="1" x14ac:dyDescent="0.3">
      <c r="A767" s="138" t="str">
        <f>IF(COUNT('Séries-DNF'!$A$11:$A$50)&gt;'Etiquette DNF'!N752,"X","")</f>
        <v/>
      </c>
      <c r="B767" s="291"/>
      <c r="C767" s="945"/>
      <c r="D767" s="945"/>
      <c r="E767" s="945"/>
      <c r="F767" s="945"/>
      <c r="G767" s="945"/>
      <c r="H767" s="945"/>
      <c r="I767" s="945"/>
      <c r="J767" s="945"/>
      <c r="K767" s="293"/>
      <c r="M767" s="521"/>
      <c r="N767" s="291"/>
      <c r="O767" s="945"/>
      <c r="P767" s="945"/>
      <c r="Q767" s="945"/>
      <c r="R767" s="945"/>
      <c r="S767" s="945"/>
      <c r="T767" s="945"/>
      <c r="U767" s="945"/>
      <c r="V767" s="945"/>
      <c r="W767" s="293"/>
    </row>
    <row r="768" spans="1:23" ht="15.75" thickBot="1" x14ac:dyDescent="0.3">
      <c r="A768" s="138" t="str">
        <f>IF(COUNT('Séries-DNF'!$A$11:$A$50)&gt;'Etiquette DNF'!N752,"X","")</f>
        <v/>
      </c>
      <c r="B768" s="291"/>
      <c r="C768" s="933" t="s">
        <v>262</v>
      </c>
      <c r="D768" s="934"/>
      <c r="E768" s="530"/>
      <c r="F768" s="531"/>
      <c r="G768" s="531"/>
      <c r="H768" s="531"/>
      <c r="I768" s="531"/>
      <c r="J768" s="532"/>
      <c r="K768" s="293"/>
      <c r="M768" s="521"/>
      <c r="N768" s="291"/>
      <c r="O768" s="933" t="s">
        <v>262</v>
      </c>
      <c r="P768" s="934"/>
      <c r="Q768" s="530"/>
      <c r="R768" s="531"/>
      <c r="S768" s="531"/>
      <c r="T768" s="531"/>
      <c r="U768" s="531"/>
      <c r="V768" s="532"/>
      <c r="W768" s="293"/>
    </row>
    <row r="769" spans="1:23" ht="15.75" thickBot="1" x14ac:dyDescent="0.3">
      <c r="A769" s="138" t="str">
        <f>IF(COUNT('Séries-DNF'!$A$11:$A$50)&gt;'Etiquette DNF'!N752,"X","")</f>
        <v/>
      </c>
      <c r="B769" s="291"/>
      <c r="C769" s="516"/>
      <c r="D769" s="516"/>
      <c r="E769" s="289"/>
      <c r="F769" s="289"/>
      <c r="G769" s="289"/>
      <c r="H769" s="289"/>
      <c r="I769" s="289"/>
      <c r="J769" s="289"/>
      <c r="K769" s="293"/>
      <c r="M769" s="521"/>
      <c r="N769" s="291"/>
      <c r="O769" s="516"/>
      <c r="P769" s="516"/>
      <c r="Q769" s="289"/>
      <c r="R769" s="289"/>
      <c r="S769" s="289"/>
      <c r="T769" s="289"/>
      <c r="U769" s="289"/>
      <c r="V769" s="289"/>
      <c r="W769" s="293"/>
    </row>
    <row r="770" spans="1:23" x14ac:dyDescent="0.25">
      <c r="A770" s="138" t="str">
        <f>IF(COUNT('Séries-DNF'!$A$11:$A$50)&gt;'Etiquette DNF'!N752,"X","")</f>
        <v/>
      </c>
      <c r="B770" s="291"/>
      <c r="C770" s="976" t="s">
        <v>260</v>
      </c>
      <c r="D770" s="977"/>
      <c r="E770" s="959"/>
      <c r="F770" s="959"/>
      <c r="G770" s="959"/>
      <c r="H770" s="959"/>
      <c r="I770" s="959"/>
      <c r="J770" s="960"/>
      <c r="K770" s="293"/>
      <c r="M770" s="521"/>
      <c r="N770" s="291"/>
      <c r="O770" s="976" t="s">
        <v>260</v>
      </c>
      <c r="P770" s="977"/>
      <c r="Q770" s="959"/>
      <c r="R770" s="959"/>
      <c r="S770" s="959"/>
      <c r="T770" s="959"/>
      <c r="U770" s="959"/>
      <c r="V770" s="960"/>
      <c r="W770" s="293"/>
    </row>
    <row r="771" spans="1:23" x14ac:dyDescent="0.25">
      <c r="A771" s="138" t="str">
        <f>IF(COUNT('Séries-DNF'!$A$11:$A$50)&gt;'Etiquette DNF'!N752,"X","")</f>
        <v/>
      </c>
      <c r="B771" s="291"/>
      <c r="C771" s="971"/>
      <c r="D771" s="972"/>
      <c r="E771" s="949"/>
      <c r="F771" s="949"/>
      <c r="G771" s="949"/>
      <c r="H771" s="949"/>
      <c r="I771" s="949"/>
      <c r="J771" s="950"/>
      <c r="K771" s="293"/>
      <c r="M771" s="521"/>
      <c r="N771" s="291"/>
      <c r="O771" s="971"/>
      <c r="P771" s="972"/>
      <c r="Q771" s="949"/>
      <c r="R771" s="949"/>
      <c r="S771" s="949"/>
      <c r="T771" s="949"/>
      <c r="U771" s="949"/>
      <c r="V771" s="950"/>
      <c r="W771" s="293"/>
    </row>
    <row r="772" spans="1:23" x14ac:dyDescent="0.25">
      <c r="A772" s="138" t="str">
        <f>IF(COUNT('Séries-DNF'!$A$11:$A$50)&gt;'Etiquette DNF'!N752,"X","")</f>
        <v/>
      </c>
      <c r="B772" s="291"/>
      <c r="C772" s="971" t="s">
        <v>261</v>
      </c>
      <c r="D772" s="972"/>
      <c r="E772" s="949"/>
      <c r="F772" s="949"/>
      <c r="G772" s="949"/>
      <c r="H772" s="949"/>
      <c r="I772" s="949"/>
      <c r="J772" s="950"/>
      <c r="K772" s="293"/>
      <c r="M772" s="521"/>
      <c r="N772" s="291"/>
      <c r="O772" s="971" t="s">
        <v>261</v>
      </c>
      <c r="P772" s="972"/>
      <c r="Q772" s="949"/>
      <c r="R772" s="949"/>
      <c r="S772" s="949"/>
      <c r="T772" s="949"/>
      <c r="U772" s="949"/>
      <c r="V772" s="950"/>
      <c r="W772" s="293"/>
    </row>
    <row r="773" spans="1:23" ht="15.75" thickBot="1" x14ac:dyDescent="0.3">
      <c r="A773" s="138" t="str">
        <f>IF(COUNT('Séries-DNF'!$A$11:$A$50)&gt;'Etiquette DNF'!N752,"X","")</f>
        <v/>
      </c>
      <c r="B773" s="291"/>
      <c r="C773" s="973"/>
      <c r="D773" s="974"/>
      <c r="E773" s="954"/>
      <c r="F773" s="954"/>
      <c r="G773" s="954"/>
      <c r="H773" s="954"/>
      <c r="I773" s="954"/>
      <c r="J773" s="955"/>
      <c r="K773" s="293"/>
      <c r="M773" s="521"/>
      <c r="N773" s="291"/>
      <c r="O773" s="973"/>
      <c r="P773" s="974"/>
      <c r="Q773" s="954"/>
      <c r="R773" s="954"/>
      <c r="S773" s="954"/>
      <c r="T773" s="954"/>
      <c r="U773" s="954"/>
      <c r="V773" s="955"/>
      <c r="W773" s="293"/>
    </row>
    <row r="774" spans="1:23" ht="15.75" thickBot="1" x14ac:dyDescent="0.3">
      <c r="A774" s="138" t="str">
        <f>IF(COUNT('Séries-DNF'!$A$11:$A$50)&gt;'Etiquette DNF'!N752,"X","")</f>
        <v/>
      </c>
      <c r="B774" s="291"/>
      <c r="C774" s="292"/>
      <c r="D774" s="292"/>
      <c r="E774" s="292"/>
      <c r="F774" s="292"/>
      <c r="G774" s="292"/>
      <c r="H774" s="292"/>
      <c r="I774" s="292"/>
      <c r="J774" s="292"/>
      <c r="K774" s="293"/>
      <c r="M774" s="521"/>
      <c r="N774" s="291"/>
      <c r="O774" s="292"/>
      <c r="P774" s="292"/>
      <c r="Q774" s="292"/>
      <c r="R774" s="292"/>
      <c r="S774" s="292"/>
      <c r="T774" s="292"/>
      <c r="U774" s="292"/>
      <c r="V774" s="292"/>
      <c r="W774" s="293"/>
    </row>
    <row r="775" spans="1:23" x14ac:dyDescent="0.25">
      <c r="A775" s="138" t="str">
        <f>IF(COUNT('Séries-DNF'!$A$11:$A$50)&gt;'Etiquette DNF'!N752,"X","")</f>
        <v/>
      </c>
      <c r="B775" s="291"/>
      <c r="C775" s="956" t="s">
        <v>132</v>
      </c>
      <c r="D775" s="880" t="s">
        <v>133</v>
      </c>
      <c r="E775" s="871"/>
      <c r="F775" s="871"/>
      <c r="G775" s="871"/>
      <c r="H775" s="871"/>
      <c r="I775" s="959"/>
      <c r="J775" s="960"/>
      <c r="K775" s="293"/>
      <c r="M775" s="521"/>
      <c r="N775" s="291"/>
      <c r="O775" s="956" t="s">
        <v>132</v>
      </c>
      <c r="P775" s="880" t="s">
        <v>133</v>
      </c>
      <c r="Q775" s="871"/>
      <c r="R775" s="871"/>
      <c r="S775" s="871"/>
      <c r="T775" s="871"/>
      <c r="U775" s="959"/>
      <c r="V775" s="960"/>
      <c r="W775" s="293"/>
    </row>
    <row r="776" spans="1:23" x14ac:dyDescent="0.25">
      <c r="A776" s="138" t="str">
        <f>IF(COUNT('Séries-DNF'!$A$11:$A$50)&gt;'Etiquette DNF'!N752,"X","")</f>
        <v/>
      </c>
      <c r="B776" s="291"/>
      <c r="C776" s="957"/>
      <c r="D776" s="859" t="s">
        <v>134</v>
      </c>
      <c r="E776" s="864"/>
      <c r="F776" s="864"/>
      <c r="G776" s="864"/>
      <c r="H776" s="864"/>
      <c r="I776" s="949"/>
      <c r="J776" s="950"/>
      <c r="K776" s="293"/>
      <c r="M776" s="521"/>
      <c r="N776" s="291"/>
      <c r="O776" s="957"/>
      <c r="P776" s="859" t="s">
        <v>134</v>
      </c>
      <c r="Q776" s="864"/>
      <c r="R776" s="864"/>
      <c r="S776" s="864"/>
      <c r="T776" s="864"/>
      <c r="U776" s="949"/>
      <c r="V776" s="950"/>
      <c r="W776" s="293"/>
    </row>
    <row r="777" spans="1:23" x14ac:dyDescent="0.25">
      <c r="A777" s="138" t="str">
        <f>IF(COUNT('Séries-DNF'!$A$11:$A$50)&gt;'Etiquette DNF'!N752,"X","")</f>
        <v/>
      </c>
      <c r="B777" s="291"/>
      <c r="C777" s="957"/>
      <c r="D777" s="859" t="s">
        <v>135</v>
      </c>
      <c r="E777" s="864"/>
      <c r="F777" s="864"/>
      <c r="G777" s="864"/>
      <c r="H777" s="864"/>
      <c r="I777" s="949"/>
      <c r="J777" s="950"/>
      <c r="K777" s="293"/>
      <c r="M777" s="521"/>
      <c r="N777" s="291"/>
      <c r="O777" s="957"/>
      <c r="P777" s="859" t="s">
        <v>135</v>
      </c>
      <c r="Q777" s="864"/>
      <c r="R777" s="864"/>
      <c r="S777" s="864"/>
      <c r="T777" s="864"/>
      <c r="U777" s="949"/>
      <c r="V777" s="950"/>
      <c r="W777" s="293"/>
    </row>
    <row r="778" spans="1:23" x14ac:dyDescent="0.25">
      <c r="A778" s="138" t="str">
        <f>IF(COUNT('Séries-DNF'!$A$11:$A$50)&gt;'Etiquette DNF'!N752,"X","")</f>
        <v/>
      </c>
      <c r="B778" s="291"/>
      <c r="C778" s="957"/>
      <c r="D778" s="859" t="s">
        <v>136</v>
      </c>
      <c r="E778" s="864"/>
      <c r="F778" s="864"/>
      <c r="G778" s="864"/>
      <c r="H778" s="864"/>
      <c r="I778" s="949"/>
      <c r="J778" s="950"/>
      <c r="K778" s="293"/>
      <c r="M778" s="521"/>
      <c r="N778" s="291"/>
      <c r="O778" s="957"/>
      <c r="P778" s="859" t="s">
        <v>136</v>
      </c>
      <c r="Q778" s="864"/>
      <c r="R778" s="864"/>
      <c r="S778" s="864"/>
      <c r="T778" s="864"/>
      <c r="U778" s="949"/>
      <c r="V778" s="950"/>
      <c r="W778" s="293"/>
    </row>
    <row r="779" spans="1:23" x14ac:dyDescent="0.25">
      <c r="A779" s="138" t="str">
        <f>IF(COUNT('Séries-DNF'!$A$11:$A$50)&gt;'Etiquette DNF'!N752,"X","")</f>
        <v/>
      </c>
      <c r="B779" s="291"/>
      <c r="C779" s="957"/>
      <c r="D779" s="859" t="s">
        <v>137</v>
      </c>
      <c r="E779" s="864"/>
      <c r="F779" s="864"/>
      <c r="G779" s="864"/>
      <c r="H779" s="864"/>
      <c r="I779" s="949"/>
      <c r="J779" s="950"/>
      <c r="K779" s="293"/>
      <c r="M779" s="521"/>
      <c r="N779" s="291"/>
      <c r="O779" s="957"/>
      <c r="P779" s="859" t="s">
        <v>137</v>
      </c>
      <c r="Q779" s="864"/>
      <c r="R779" s="864"/>
      <c r="S779" s="864"/>
      <c r="T779" s="864"/>
      <c r="U779" s="949"/>
      <c r="V779" s="950"/>
      <c r="W779" s="293"/>
    </row>
    <row r="780" spans="1:23" ht="15.75" thickBot="1" x14ac:dyDescent="0.3">
      <c r="A780" s="138" t="str">
        <f>IF(COUNT('Séries-DNF'!$A$11:$A$50)&gt;'Etiquette DNF'!N752,"X","")</f>
        <v/>
      </c>
      <c r="B780" s="291"/>
      <c r="C780" s="958"/>
      <c r="D780" s="862" t="s">
        <v>138</v>
      </c>
      <c r="E780" s="975"/>
      <c r="F780" s="975"/>
      <c r="G780" s="975"/>
      <c r="H780" s="975"/>
      <c r="I780" s="954"/>
      <c r="J780" s="955"/>
      <c r="K780" s="293"/>
      <c r="M780" s="521"/>
      <c r="N780" s="291"/>
      <c r="O780" s="958"/>
      <c r="P780" s="862" t="s">
        <v>138</v>
      </c>
      <c r="Q780" s="975"/>
      <c r="R780" s="975"/>
      <c r="S780" s="975"/>
      <c r="T780" s="975"/>
      <c r="U780" s="954"/>
      <c r="V780" s="955"/>
      <c r="W780" s="293"/>
    </row>
    <row r="781" spans="1:23" x14ac:dyDescent="0.25">
      <c r="A781" s="138" t="str">
        <f>IF(COUNT('Séries-DNF'!$A$11:$A$50)&gt;'Etiquette DNF'!N752,"X","")</f>
        <v/>
      </c>
      <c r="B781" s="291"/>
      <c r="C781" s="961" t="s">
        <v>145</v>
      </c>
      <c r="D781" s="963" t="s">
        <v>146</v>
      </c>
      <c r="E781" s="964"/>
      <c r="F781" s="964"/>
      <c r="G781" s="964"/>
      <c r="H781" s="964"/>
      <c r="I781" s="965"/>
      <c r="J781" s="966"/>
      <c r="K781" s="293"/>
      <c r="M781" s="521"/>
      <c r="N781" s="291"/>
      <c r="O781" s="961" t="s">
        <v>145</v>
      </c>
      <c r="P781" s="963" t="s">
        <v>146</v>
      </c>
      <c r="Q781" s="964"/>
      <c r="R781" s="964"/>
      <c r="S781" s="964"/>
      <c r="T781" s="964"/>
      <c r="U781" s="965"/>
      <c r="V781" s="966"/>
      <c r="W781" s="293"/>
    </row>
    <row r="782" spans="1:23" x14ac:dyDescent="0.25">
      <c r="A782" s="138" t="str">
        <f>IF(COUNT('Séries-DNF'!$A$11:$A$50)&gt;'Etiquette DNF'!N752,"X","")</f>
        <v/>
      </c>
      <c r="B782" s="291"/>
      <c r="C782" s="957"/>
      <c r="D782" s="859" t="s">
        <v>147</v>
      </c>
      <c r="E782" s="864"/>
      <c r="F782" s="864"/>
      <c r="G782" s="864"/>
      <c r="H782" s="864"/>
      <c r="I782" s="949"/>
      <c r="J782" s="950"/>
      <c r="K782" s="293"/>
      <c r="M782" s="521"/>
      <c r="N782" s="291"/>
      <c r="O782" s="957"/>
      <c r="P782" s="859" t="s">
        <v>147</v>
      </c>
      <c r="Q782" s="864"/>
      <c r="R782" s="864"/>
      <c r="S782" s="864"/>
      <c r="T782" s="864"/>
      <c r="U782" s="949"/>
      <c r="V782" s="950"/>
      <c r="W782" s="293"/>
    </row>
    <row r="783" spans="1:23" x14ac:dyDescent="0.25">
      <c r="A783" s="138" t="str">
        <f>IF(COUNT('Séries-DNF'!$A$11:$A$50)&gt;'Etiquette DNF'!N752,"X","")</f>
        <v/>
      </c>
      <c r="B783" s="291"/>
      <c r="C783" s="957"/>
      <c r="D783" s="859" t="s">
        <v>148</v>
      </c>
      <c r="E783" s="864"/>
      <c r="F783" s="864"/>
      <c r="G783" s="864"/>
      <c r="H783" s="864"/>
      <c r="I783" s="949"/>
      <c r="J783" s="950"/>
      <c r="K783" s="293"/>
      <c r="M783" s="521"/>
      <c r="N783" s="291"/>
      <c r="O783" s="957"/>
      <c r="P783" s="859" t="s">
        <v>148</v>
      </c>
      <c r="Q783" s="864"/>
      <c r="R783" s="864"/>
      <c r="S783" s="864"/>
      <c r="T783" s="864"/>
      <c r="U783" s="949"/>
      <c r="V783" s="950"/>
      <c r="W783" s="293"/>
    </row>
    <row r="784" spans="1:23" x14ac:dyDescent="0.25">
      <c r="A784" s="138" t="str">
        <f>IF(COUNT('Séries-DNF'!$A$11:$A$50)&gt;'Etiquette DNF'!N752,"X","")</f>
        <v/>
      </c>
      <c r="B784" s="291"/>
      <c r="C784" s="957"/>
      <c r="D784" s="859" t="s">
        <v>149</v>
      </c>
      <c r="E784" s="864"/>
      <c r="F784" s="864"/>
      <c r="G784" s="864"/>
      <c r="H784" s="864"/>
      <c r="I784" s="949"/>
      <c r="J784" s="950"/>
      <c r="K784" s="293"/>
      <c r="M784" s="521"/>
      <c r="N784" s="291"/>
      <c r="O784" s="957"/>
      <c r="P784" s="859" t="s">
        <v>149</v>
      </c>
      <c r="Q784" s="864"/>
      <c r="R784" s="864"/>
      <c r="S784" s="864"/>
      <c r="T784" s="864"/>
      <c r="U784" s="949"/>
      <c r="V784" s="950"/>
      <c r="W784" s="293"/>
    </row>
    <row r="785" spans="1:23" x14ac:dyDescent="0.25">
      <c r="A785" s="138" t="str">
        <f>IF(COUNT('Séries-DNF'!$A$11:$A$50)&gt;'Etiquette DNF'!N752,"X","")</f>
        <v/>
      </c>
      <c r="B785" s="291"/>
      <c r="C785" s="957"/>
      <c r="D785" s="859" t="s">
        <v>150</v>
      </c>
      <c r="E785" s="864"/>
      <c r="F785" s="864"/>
      <c r="G785" s="864"/>
      <c r="H785" s="864"/>
      <c r="I785" s="949"/>
      <c r="J785" s="950"/>
      <c r="K785" s="293"/>
      <c r="M785" s="521"/>
      <c r="N785" s="291"/>
      <c r="O785" s="957"/>
      <c r="P785" s="859" t="s">
        <v>150</v>
      </c>
      <c r="Q785" s="864"/>
      <c r="R785" s="864"/>
      <c r="S785" s="864"/>
      <c r="T785" s="864"/>
      <c r="U785" s="949"/>
      <c r="V785" s="950"/>
      <c r="W785" s="293"/>
    </row>
    <row r="786" spans="1:23" x14ac:dyDescent="0.25">
      <c r="A786" s="138" t="str">
        <f>IF(COUNT('Séries-DNF'!$A$11:$A$50)&gt;'Etiquette DNF'!N752,"X","")</f>
        <v/>
      </c>
      <c r="B786" s="291"/>
      <c r="C786" s="957"/>
      <c r="D786" s="859" t="s">
        <v>151</v>
      </c>
      <c r="E786" s="864"/>
      <c r="F786" s="864"/>
      <c r="G786" s="864"/>
      <c r="H786" s="864"/>
      <c r="I786" s="949"/>
      <c r="J786" s="950"/>
      <c r="K786" s="293"/>
      <c r="M786" s="521"/>
      <c r="N786" s="291"/>
      <c r="O786" s="957"/>
      <c r="P786" s="859" t="s">
        <v>151</v>
      </c>
      <c r="Q786" s="864"/>
      <c r="R786" s="864"/>
      <c r="S786" s="864"/>
      <c r="T786" s="864"/>
      <c r="U786" s="949"/>
      <c r="V786" s="950"/>
      <c r="W786" s="293"/>
    </row>
    <row r="787" spans="1:23" ht="15.75" thickBot="1" x14ac:dyDescent="0.3">
      <c r="A787" s="138" t="str">
        <f>IF(COUNT('Séries-DNF'!$A$11:$A$50)&gt;'Etiquette DNF'!N752,"X","")</f>
        <v/>
      </c>
      <c r="B787" s="291"/>
      <c r="C787" s="962"/>
      <c r="D787" s="967" t="s">
        <v>152</v>
      </c>
      <c r="E787" s="968"/>
      <c r="F787" s="968"/>
      <c r="G787" s="968"/>
      <c r="H787" s="968"/>
      <c r="I787" s="969"/>
      <c r="J787" s="970"/>
      <c r="K787" s="293"/>
      <c r="M787" s="521"/>
      <c r="N787" s="291"/>
      <c r="O787" s="962"/>
      <c r="P787" s="967" t="s">
        <v>152</v>
      </c>
      <c r="Q787" s="968"/>
      <c r="R787" s="968"/>
      <c r="S787" s="968"/>
      <c r="T787" s="968"/>
      <c r="U787" s="969"/>
      <c r="V787" s="970"/>
      <c r="W787" s="293"/>
    </row>
    <row r="788" spans="1:23" x14ac:dyDescent="0.25">
      <c r="A788" s="138" t="str">
        <f>IF(COUNT('Séries-DNF'!$A$11:$A$50)&gt;'Etiquette DNF'!N752,"X","")</f>
        <v/>
      </c>
      <c r="B788" s="291"/>
      <c r="C788" s="956" t="s">
        <v>126</v>
      </c>
      <c r="D788" s="918" t="s">
        <v>263</v>
      </c>
      <c r="E788" s="919"/>
      <c r="F788" s="920"/>
      <c r="G788" s="416" t="s">
        <v>174</v>
      </c>
      <c r="H788" s="416"/>
      <c r="I788" s="959"/>
      <c r="J788" s="960"/>
      <c r="K788" s="293"/>
      <c r="M788" s="521"/>
      <c r="N788" s="291"/>
      <c r="O788" s="956" t="s">
        <v>126</v>
      </c>
      <c r="P788" s="918" t="s">
        <v>263</v>
      </c>
      <c r="Q788" s="919"/>
      <c r="R788" s="920"/>
      <c r="S788" s="416" t="s">
        <v>174</v>
      </c>
      <c r="T788" s="416"/>
      <c r="U788" s="959"/>
      <c r="V788" s="960"/>
      <c r="W788" s="293"/>
    </row>
    <row r="789" spans="1:23" x14ac:dyDescent="0.25">
      <c r="A789" s="138" t="str">
        <f>IF(COUNT('Séries-DNF'!$A$11:$A$50)&gt;'Etiquette DNF'!N752,"X","")</f>
        <v/>
      </c>
      <c r="B789" s="291"/>
      <c r="C789" s="957"/>
      <c r="D789" s="913" t="s">
        <v>128</v>
      </c>
      <c r="E789" s="914"/>
      <c r="F789" s="915"/>
      <c r="G789" s="110" t="s">
        <v>266</v>
      </c>
      <c r="H789" s="110"/>
      <c r="I789" s="949"/>
      <c r="J789" s="950"/>
      <c r="K789" s="293"/>
      <c r="M789" s="521"/>
      <c r="N789" s="291"/>
      <c r="O789" s="957"/>
      <c r="P789" s="913" t="s">
        <v>128</v>
      </c>
      <c r="Q789" s="914"/>
      <c r="R789" s="915"/>
      <c r="S789" s="110" t="s">
        <v>266</v>
      </c>
      <c r="T789" s="110"/>
      <c r="U789" s="949"/>
      <c r="V789" s="950"/>
      <c r="W789" s="293"/>
    </row>
    <row r="790" spans="1:23" x14ac:dyDescent="0.25">
      <c r="A790" s="138" t="str">
        <f>IF(COUNT('Séries-DNF'!$A$11:$A$50)&gt;'Etiquette DNF'!N752,"X","")</f>
        <v/>
      </c>
      <c r="B790" s="291"/>
      <c r="C790" s="957"/>
      <c r="D790" s="913" t="s">
        <v>264</v>
      </c>
      <c r="E790" s="914"/>
      <c r="F790" s="915"/>
      <c r="G790" s="110" t="s">
        <v>265</v>
      </c>
      <c r="H790" s="110"/>
      <c r="I790" s="949"/>
      <c r="J790" s="950"/>
      <c r="K790" s="293"/>
      <c r="M790" s="521"/>
      <c r="N790" s="291"/>
      <c r="O790" s="957"/>
      <c r="P790" s="913" t="s">
        <v>264</v>
      </c>
      <c r="Q790" s="914"/>
      <c r="R790" s="915"/>
      <c r="S790" s="110" t="s">
        <v>265</v>
      </c>
      <c r="T790" s="110"/>
      <c r="U790" s="949"/>
      <c r="V790" s="950"/>
      <c r="W790" s="293"/>
    </row>
    <row r="791" spans="1:23" x14ac:dyDescent="0.25">
      <c r="A791" s="138" t="str">
        <f>IF(COUNT('Séries-DNF'!$A$11:$A$50)&gt;'Etiquette DNF'!N752,"X","")</f>
        <v/>
      </c>
      <c r="B791" s="291"/>
      <c r="C791" s="957"/>
      <c r="D791" s="533" t="s">
        <v>267</v>
      </c>
      <c r="E791" s="518"/>
      <c r="F791" s="518"/>
      <c r="G791" s="110" t="s">
        <v>164</v>
      </c>
      <c r="H791" s="110"/>
      <c r="I791" s="949"/>
      <c r="J791" s="950"/>
      <c r="K791" s="293"/>
      <c r="M791" s="521"/>
      <c r="N791" s="291"/>
      <c r="O791" s="957"/>
      <c r="P791" s="533" t="s">
        <v>267</v>
      </c>
      <c r="Q791" s="518"/>
      <c r="R791" s="518"/>
      <c r="S791" s="110" t="s">
        <v>164</v>
      </c>
      <c r="T791" s="110"/>
      <c r="U791" s="949"/>
      <c r="V791" s="950"/>
      <c r="W791" s="293"/>
    </row>
    <row r="792" spans="1:23" ht="15.75" thickBot="1" x14ac:dyDescent="0.3">
      <c r="A792" s="138" t="str">
        <f>IF(COUNT('Séries-DNF'!$A$11:$A$50)&gt;'Etiquette DNF'!N752,"X","")</f>
        <v/>
      </c>
      <c r="B792" s="291"/>
      <c r="C792" s="958"/>
      <c r="D792" s="534" t="s">
        <v>268</v>
      </c>
      <c r="E792" s="519"/>
      <c r="F792" s="519"/>
      <c r="G792" s="3" t="s">
        <v>164</v>
      </c>
      <c r="H792" s="3"/>
      <c r="I792" s="954"/>
      <c r="J792" s="955"/>
      <c r="K792" s="293"/>
      <c r="M792" s="521"/>
      <c r="N792" s="291"/>
      <c r="O792" s="958"/>
      <c r="P792" s="534" t="s">
        <v>268</v>
      </c>
      <c r="Q792" s="519"/>
      <c r="R792" s="519"/>
      <c r="S792" s="3" t="s">
        <v>164</v>
      </c>
      <c r="T792" s="3"/>
      <c r="U792" s="954"/>
      <c r="V792" s="955"/>
      <c r="W792" s="293"/>
    </row>
    <row r="793" spans="1:23" ht="15.75" thickBot="1" x14ac:dyDescent="0.3">
      <c r="A793" s="138" t="str">
        <f>IF(COUNT('Séries-DNF'!$A$11:$A$50)&gt;'Etiquette DNF'!N752,"X","")</f>
        <v/>
      </c>
      <c r="B793" s="291"/>
      <c r="C793" s="292"/>
      <c r="D793" s="292"/>
      <c r="E793" s="292"/>
      <c r="F793" s="292"/>
      <c r="G793" s="292"/>
      <c r="H793" s="292"/>
      <c r="I793" s="292"/>
      <c r="J793" s="292"/>
      <c r="K793" s="293"/>
      <c r="M793" s="521"/>
      <c r="N793" s="291"/>
      <c r="O793" s="292"/>
      <c r="P793" s="292"/>
      <c r="Q793" s="292"/>
      <c r="R793" s="292"/>
      <c r="S793" s="292"/>
      <c r="T793" s="292"/>
      <c r="U793" s="292"/>
      <c r="V793" s="292"/>
      <c r="W793" s="293"/>
    </row>
    <row r="794" spans="1:23" ht="18.75" x14ac:dyDescent="0.3">
      <c r="A794" s="138" t="str">
        <f>IF(COUNT('Séries-DNF'!$A$11:$A$50)&gt;'Etiquette DNF'!N752,"X","")</f>
        <v/>
      </c>
      <c r="B794" s="291"/>
      <c r="C794" s="901" t="s">
        <v>269</v>
      </c>
      <c r="D794" s="902"/>
      <c r="E794" s="902"/>
      <c r="F794" s="902"/>
      <c r="G794" s="902"/>
      <c r="H794" s="902"/>
      <c r="I794" s="902"/>
      <c r="J794" s="903"/>
      <c r="K794" s="293"/>
      <c r="M794" s="521"/>
      <c r="N794" s="291"/>
      <c r="O794" s="901" t="s">
        <v>269</v>
      </c>
      <c r="P794" s="902"/>
      <c r="Q794" s="902"/>
      <c r="R794" s="902"/>
      <c r="S794" s="902"/>
      <c r="T794" s="902"/>
      <c r="U794" s="902"/>
      <c r="V794" s="903"/>
      <c r="W794" s="293"/>
    </row>
    <row r="795" spans="1:23" x14ac:dyDescent="0.25">
      <c r="A795" s="138" t="str">
        <f>IF(COUNT('Séries-DNF'!$A$11:$A$50)&gt;'Etiquette DNF'!N752,"X","")</f>
        <v/>
      </c>
      <c r="B795" s="291"/>
      <c r="C795" s="904"/>
      <c r="D795" s="905"/>
      <c r="E795" s="905"/>
      <c r="F795" s="905"/>
      <c r="G795" s="905"/>
      <c r="H795" s="905"/>
      <c r="I795" s="905"/>
      <c r="J795" s="906"/>
      <c r="K795" s="293"/>
      <c r="M795" s="521"/>
      <c r="N795" s="291"/>
      <c r="O795" s="904"/>
      <c r="P795" s="905"/>
      <c r="Q795" s="905"/>
      <c r="R795" s="905"/>
      <c r="S795" s="905"/>
      <c r="T795" s="905"/>
      <c r="U795" s="905"/>
      <c r="V795" s="906"/>
      <c r="W795" s="293"/>
    </row>
    <row r="796" spans="1:23" x14ac:dyDescent="0.25">
      <c r="A796" s="138" t="str">
        <f>IF(COUNT('Séries-DNF'!$A$11:$A$50)&gt;'Etiquette DNF'!N752,"X","")</f>
        <v/>
      </c>
      <c r="B796" s="291"/>
      <c r="C796" s="907"/>
      <c r="D796" s="908"/>
      <c r="E796" s="908"/>
      <c r="F796" s="908"/>
      <c r="G796" s="908"/>
      <c r="H796" s="908"/>
      <c r="I796" s="908"/>
      <c r="J796" s="909"/>
      <c r="K796" s="293"/>
      <c r="M796" s="521"/>
      <c r="N796" s="291"/>
      <c r="O796" s="907"/>
      <c r="P796" s="908"/>
      <c r="Q796" s="908"/>
      <c r="R796" s="908"/>
      <c r="S796" s="908"/>
      <c r="T796" s="908"/>
      <c r="U796" s="908"/>
      <c r="V796" s="909"/>
      <c r="W796" s="293"/>
    </row>
    <row r="797" spans="1:23" x14ac:dyDescent="0.25">
      <c r="A797" s="138" t="str">
        <f>IF(COUNT('Séries-DNF'!$A$11:$A$50)&gt;'Etiquette DNF'!N752,"X","")</f>
        <v/>
      </c>
      <c r="B797" s="291"/>
      <c r="C797" s="907"/>
      <c r="D797" s="908"/>
      <c r="E797" s="908"/>
      <c r="F797" s="908"/>
      <c r="G797" s="908"/>
      <c r="H797" s="908"/>
      <c r="I797" s="908"/>
      <c r="J797" s="909"/>
      <c r="K797" s="293"/>
      <c r="M797" s="521"/>
      <c r="N797" s="291"/>
      <c r="O797" s="907"/>
      <c r="P797" s="908"/>
      <c r="Q797" s="908"/>
      <c r="R797" s="908"/>
      <c r="S797" s="908"/>
      <c r="T797" s="908"/>
      <c r="U797" s="908"/>
      <c r="V797" s="909"/>
      <c r="W797" s="293"/>
    </row>
    <row r="798" spans="1:23" ht="15.75" thickBot="1" x14ac:dyDescent="0.3">
      <c r="A798" s="138" t="str">
        <f>IF(COUNT('Séries-DNF'!$A$11:$A$50)&gt;'Etiquette DNF'!N752,"X","")</f>
        <v/>
      </c>
      <c r="B798" s="291"/>
      <c r="C798" s="910"/>
      <c r="D798" s="911"/>
      <c r="E798" s="911"/>
      <c r="F798" s="911"/>
      <c r="G798" s="911"/>
      <c r="H798" s="911"/>
      <c r="I798" s="911"/>
      <c r="J798" s="912"/>
      <c r="K798" s="293"/>
      <c r="M798" s="521"/>
      <c r="N798" s="291"/>
      <c r="O798" s="910"/>
      <c r="P798" s="911"/>
      <c r="Q798" s="911"/>
      <c r="R798" s="911"/>
      <c r="S798" s="911"/>
      <c r="T798" s="911"/>
      <c r="U798" s="911"/>
      <c r="V798" s="912"/>
      <c r="W798" s="293"/>
    </row>
    <row r="799" spans="1:23" ht="15.75" thickBot="1" x14ac:dyDescent="0.3">
      <c r="A799" s="138" t="str">
        <f>IF(COUNT('Séries-DNF'!$A$11:$A$50)&gt;'Etiquette DNF'!N752,"X","")</f>
        <v/>
      </c>
      <c r="B799" s="294"/>
      <c r="C799" s="295"/>
      <c r="D799" s="295"/>
      <c r="E799" s="295"/>
      <c r="F799" s="295"/>
      <c r="G799" s="295"/>
      <c r="H799" s="295"/>
      <c r="I799" s="295"/>
      <c r="J799" s="295"/>
      <c r="K799" s="296"/>
      <c r="M799" s="521"/>
      <c r="N799" s="294"/>
      <c r="O799" s="295"/>
      <c r="P799" s="295"/>
      <c r="Q799" s="295"/>
      <c r="R799" s="295"/>
      <c r="S799" s="295"/>
      <c r="T799" s="295"/>
      <c r="U799" s="295"/>
      <c r="V799" s="295"/>
      <c r="W799" s="296"/>
    </row>
    <row r="800" spans="1:23" ht="15" customHeight="1" x14ac:dyDescent="0.25">
      <c r="A800" s="138" t="str">
        <f>IF(COUNT('Séries-DNF'!$A$11:$A$50)&gt;'Etiquette DNF'!N752,"X","")</f>
        <v/>
      </c>
      <c r="B800" s="522"/>
      <c r="C800" s="522"/>
      <c r="D800" s="522"/>
      <c r="E800" s="522"/>
      <c r="F800" s="522"/>
      <c r="G800" s="522"/>
      <c r="H800" s="522"/>
      <c r="I800" s="522"/>
      <c r="J800" s="522"/>
      <c r="K800" s="522"/>
      <c r="L800" s="522"/>
      <c r="M800" s="523"/>
      <c r="N800" s="522"/>
      <c r="O800" s="522"/>
      <c r="P800" s="522"/>
      <c r="Q800" s="522"/>
      <c r="R800" s="522"/>
      <c r="S800" s="522"/>
      <c r="T800" s="522"/>
      <c r="U800" s="522"/>
      <c r="V800" s="522"/>
      <c r="W800" s="522"/>
    </row>
    <row r="801" spans="1:23" ht="15" customHeight="1" thickBot="1" x14ac:dyDescent="0.3">
      <c r="A801" s="138" t="str">
        <f>IF(COUNT('Séries-DNF'!$A$11:$A$50)&gt;'Etiquette DNF'!N852,"X","")</f>
        <v/>
      </c>
      <c r="M801" s="521"/>
    </row>
    <row r="802" spans="1:23" x14ac:dyDescent="0.25">
      <c r="A802" s="138" t="str">
        <f>IF(COUNT('Séries-DNF'!$A$11:$A$50)&gt;'Etiquette DNF'!N852,"X","")</f>
        <v/>
      </c>
      <c r="B802" s="137">
        <f>N752+1</f>
        <v>32</v>
      </c>
      <c r="C802" s="289"/>
      <c r="D802" s="289"/>
      <c r="E802" s="289"/>
      <c r="F802" s="289"/>
      <c r="G802" s="289"/>
      <c r="H802" s="289"/>
      <c r="I802" s="289"/>
      <c r="J802" s="289"/>
      <c r="K802" s="290"/>
      <c r="M802" s="521"/>
      <c r="N802" s="137">
        <f>B802+1</f>
        <v>33</v>
      </c>
      <c r="O802" s="289"/>
      <c r="P802" s="289"/>
      <c r="Q802" s="289"/>
      <c r="R802" s="289"/>
      <c r="S802" s="289"/>
      <c r="T802" s="289"/>
      <c r="U802" s="289"/>
      <c r="V802" s="289"/>
      <c r="W802" s="290"/>
    </row>
    <row r="803" spans="1:23" ht="23.25" x14ac:dyDescent="0.35">
      <c r="A803" s="138" t="str">
        <f>IF(COUNT('Séries-DNF'!$A$11:$A$50)&gt;'Etiquette DNF'!N852,"X","")</f>
        <v/>
      </c>
      <c r="B803" s="291"/>
      <c r="C803" s="931" t="s">
        <v>246</v>
      </c>
      <c r="D803" s="931"/>
      <c r="E803" s="953" t="str">
        <f ca="1">OFFSET('Séries-DNF'!$A$11,B802,13)</f>
        <v/>
      </c>
      <c r="F803" s="953"/>
      <c r="G803" s="953"/>
      <c r="H803" s="953"/>
      <c r="I803" s="953"/>
      <c r="J803" s="953"/>
      <c r="K803" s="293"/>
      <c r="M803" s="521"/>
      <c r="N803" s="291"/>
      <c r="O803" s="931" t="s">
        <v>246</v>
      </c>
      <c r="P803" s="931"/>
      <c r="Q803" s="953" t="str">
        <f ca="1">OFFSET('Séries-DNF'!$A$11,N802,13)</f>
        <v/>
      </c>
      <c r="R803" s="953"/>
      <c r="S803" s="953"/>
      <c r="T803" s="953"/>
      <c r="U803" s="953"/>
      <c r="V803" s="953"/>
      <c r="W803" s="293"/>
    </row>
    <row r="804" spans="1:23" x14ac:dyDescent="0.25">
      <c r="A804" s="138" t="str">
        <f>IF(COUNT('Séries-DNF'!$A$11:$A$50)&gt;'Etiquette DNF'!N852,"X","")</f>
        <v/>
      </c>
      <c r="B804" s="291"/>
      <c r="C804" s="945"/>
      <c r="D804" s="945"/>
      <c r="E804" s="945"/>
      <c r="F804" s="945"/>
      <c r="G804" s="945"/>
      <c r="H804" s="945"/>
      <c r="I804" s="945"/>
      <c r="J804" s="945"/>
      <c r="K804" s="293"/>
      <c r="M804" s="521"/>
      <c r="N804" s="291"/>
      <c r="O804" s="945"/>
      <c r="P804" s="945"/>
      <c r="Q804" s="945"/>
      <c r="R804" s="945"/>
      <c r="S804" s="945"/>
      <c r="T804" s="945"/>
      <c r="U804" s="945"/>
      <c r="V804" s="945"/>
      <c r="W804" s="293"/>
    </row>
    <row r="805" spans="1:23" ht="21" x14ac:dyDescent="0.35">
      <c r="A805" s="138" t="str">
        <f>IF(COUNT('Séries-DNF'!$A$11:$A$50)&gt;'Etiquette DNF'!N852,"X","")</f>
        <v/>
      </c>
      <c r="B805" s="291"/>
      <c r="C805" s="931" t="s">
        <v>39</v>
      </c>
      <c r="D805" s="931"/>
      <c r="E805" s="932" t="str">
        <f ca="1">OFFSET('Séries-DNF'!$A$11,B802,0)</f>
        <v/>
      </c>
      <c r="F805" s="932"/>
      <c r="G805" s="948" t="s">
        <v>67</v>
      </c>
      <c r="H805" s="948"/>
      <c r="I805" s="932" t="str">
        <f ca="1">OFFSET('Séries-DNF'!$A$11,B802,6)</f>
        <v/>
      </c>
      <c r="J805" s="932"/>
      <c r="K805" s="293"/>
      <c r="M805" s="521"/>
      <c r="N805" s="291"/>
      <c r="O805" s="931" t="s">
        <v>39</v>
      </c>
      <c r="P805" s="931"/>
      <c r="Q805" s="932" t="str">
        <f ca="1">OFFSET('Séries-DNF'!$A$11,N802,0)</f>
        <v/>
      </c>
      <c r="R805" s="932"/>
      <c r="S805" s="948" t="s">
        <v>67</v>
      </c>
      <c r="T805" s="948"/>
      <c r="U805" s="932" t="str">
        <f ca="1">OFFSET('Séries-DNF'!$A$11,N802,6)</f>
        <v/>
      </c>
      <c r="V805" s="932"/>
      <c r="W805" s="293"/>
    </row>
    <row r="806" spans="1:23" ht="23.25" x14ac:dyDescent="0.35">
      <c r="A806" s="138" t="str">
        <f>IF(COUNT('Séries-DNF'!$A$11:$A$50)&gt;'Etiquette DNF'!N852,"X","")</f>
        <v/>
      </c>
      <c r="B806" s="291"/>
      <c r="C806" s="931" t="s">
        <v>1</v>
      </c>
      <c r="D806" s="931"/>
      <c r="E806" s="953" t="str">
        <f ca="1">OFFSET('Séries-DNF'!$A$11,B802,9)</f>
        <v/>
      </c>
      <c r="F806" s="953"/>
      <c r="G806" s="948" t="s">
        <v>2</v>
      </c>
      <c r="H806" s="948"/>
      <c r="I806" s="932" t="str">
        <f ca="1">OFFSET('Séries-DNF'!$A$11,B802,10)</f>
        <v/>
      </c>
      <c r="J806" s="932"/>
      <c r="K806" s="293"/>
      <c r="M806" s="521"/>
      <c r="N806" s="291"/>
      <c r="O806" s="931" t="s">
        <v>1</v>
      </c>
      <c r="P806" s="931"/>
      <c r="Q806" s="953" t="str">
        <f ca="1">OFFSET('Séries-DNF'!$A$11,N802,9)</f>
        <v/>
      </c>
      <c r="R806" s="953"/>
      <c r="S806" s="948" t="s">
        <v>2</v>
      </c>
      <c r="T806" s="948"/>
      <c r="U806" s="932" t="str">
        <f ca="1">OFFSET('Séries-DNF'!$A$11,N802,10)</f>
        <v/>
      </c>
      <c r="V806" s="932"/>
      <c r="W806" s="293"/>
    </row>
    <row r="807" spans="1:23" ht="21" x14ac:dyDescent="0.35">
      <c r="A807" s="138" t="str">
        <f>IF(COUNT('Séries-DNF'!$A$11:$A$50)&gt;'Etiquette DNF'!N852,"X","")</f>
        <v/>
      </c>
      <c r="B807" s="291"/>
      <c r="C807" s="520" t="s">
        <v>258</v>
      </c>
      <c r="D807" s="520"/>
      <c r="E807" s="527" t="str">
        <f ca="1">OFFSET('Séries-DNF'!$A$11,B802,11)</f>
        <v/>
      </c>
      <c r="F807" s="525"/>
      <c r="G807" s="866" t="s">
        <v>270</v>
      </c>
      <c r="H807" s="866"/>
      <c r="I807" s="527" t="str">
        <f ca="1">OFFSET('Séries-DNF'!$A$11,B802,8)</f>
        <v/>
      </c>
      <c r="J807" s="527"/>
      <c r="K807" s="293"/>
      <c r="M807" s="521"/>
      <c r="N807" s="291"/>
      <c r="O807" s="520" t="s">
        <v>258</v>
      </c>
      <c r="P807" s="520"/>
      <c r="Q807" s="527" t="str">
        <f ca="1">OFFSET('Séries-DNF'!$A$11,N802,11)</f>
        <v/>
      </c>
      <c r="R807" s="525"/>
      <c r="S807" s="866" t="s">
        <v>270</v>
      </c>
      <c r="T807" s="866"/>
      <c r="U807" s="527" t="str">
        <f ca="1">OFFSET('Séries-DNF'!$A$11,N802,8)</f>
        <v/>
      </c>
      <c r="V807" s="527"/>
      <c r="W807" s="293"/>
    </row>
    <row r="808" spans="1:23" ht="18.75" x14ac:dyDescent="0.3">
      <c r="A808" s="138" t="str">
        <f>IF(COUNT('Séries-DNF'!$A$11:$A$50)&gt;'Etiquette DNF'!N852,"X","")</f>
        <v/>
      </c>
      <c r="B808" s="291"/>
      <c r="C808" s="952" t="s">
        <v>68</v>
      </c>
      <c r="D808" s="952"/>
      <c r="E808" s="866" t="s">
        <v>69</v>
      </c>
      <c r="F808" s="866"/>
      <c r="G808" s="951" t="str">
        <f ca="1">OFFSET('Séries-DNF'!$A$11,B802,2)</f>
        <v/>
      </c>
      <c r="H808" s="951"/>
      <c r="I808" s="951"/>
      <c r="J808" s="951"/>
      <c r="K808" s="293"/>
      <c r="M808" s="521"/>
      <c r="N808" s="291"/>
      <c r="O808" s="952" t="s">
        <v>68</v>
      </c>
      <c r="P808" s="952"/>
      <c r="Q808" s="866" t="s">
        <v>69</v>
      </c>
      <c r="R808" s="866"/>
      <c r="S808" s="951" t="str">
        <f ca="1">OFFSET('Séries-DNF'!$A$11,N802,2)</f>
        <v/>
      </c>
      <c r="T808" s="951"/>
      <c r="U808" s="951"/>
      <c r="V808" s="951"/>
      <c r="W808" s="293"/>
    </row>
    <row r="809" spans="1:23" ht="18.75" x14ac:dyDescent="0.3">
      <c r="A809" s="138" t="str">
        <f>IF(COUNT('Séries-DNF'!$A$11:$A$50)&gt;'Etiquette DNF'!N852,"X","")</f>
        <v/>
      </c>
      <c r="B809" s="291"/>
      <c r="C809" s="952"/>
      <c r="D809" s="952"/>
      <c r="E809" s="866" t="s">
        <v>70</v>
      </c>
      <c r="F809" s="866"/>
      <c r="G809" s="951" t="str">
        <f ca="1">OFFSET('Séries-DNF'!$A$11,B802,3)</f>
        <v/>
      </c>
      <c r="H809" s="951"/>
      <c r="I809" s="951"/>
      <c r="J809" s="951"/>
      <c r="K809" s="293"/>
      <c r="M809" s="521"/>
      <c r="N809" s="291"/>
      <c r="O809" s="952"/>
      <c r="P809" s="952"/>
      <c r="Q809" s="866" t="s">
        <v>70</v>
      </c>
      <c r="R809" s="866"/>
      <c r="S809" s="951" t="str">
        <f ca="1">OFFSET('Séries-DNF'!$A$11,N802,3)</f>
        <v/>
      </c>
      <c r="T809" s="951"/>
      <c r="U809" s="951"/>
      <c r="V809" s="951"/>
      <c r="W809" s="293"/>
    </row>
    <row r="810" spans="1:23" ht="18.75" x14ac:dyDescent="0.3">
      <c r="A810" s="138" t="str">
        <f>IF(COUNT('Séries-DNF'!$A$11:$A$50)&gt;'Etiquette DNF'!N852,"X","")</f>
        <v/>
      </c>
      <c r="B810" s="291"/>
      <c r="C810" s="952"/>
      <c r="D810" s="952"/>
      <c r="E810" s="866" t="s">
        <v>257</v>
      </c>
      <c r="F810" s="866"/>
      <c r="G810" s="951" t="str">
        <f ca="1">OFFSET('Séries-DNF'!$A$11,B802,4)</f>
        <v/>
      </c>
      <c r="H810" s="951"/>
      <c r="I810" s="951"/>
      <c r="J810" s="951"/>
      <c r="K810" s="293"/>
      <c r="M810" s="521"/>
      <c r="N810" s="291"/>
      <c r="O810" s="952"/>
      <c r="P810" s="952"/>
      <c r="Q810" s="866" t="s">
        <v>257</v>
      </c>
      <c r="R810" s="866"/>
      <c r="S810" s="951" t="str">
        <f ca="1">OFFSET('Séries-DNF'!$A$11,N802,4)</f>
        <v/>
      </c>
      <c r="T810" s="951"/>
      <c r="U810" s="951"/>
      <c r="V810" s="951"/>
      <c r="W810" s="293"/>
    </row>
    <row r="811" spans="1:23" ht="21" x14ac:dyDescent="0.35">
      <c r="A811" s="138" t="str">
        <f>IF(COUNT('Séries-DNF'!$A$11:$A$50)&gt;'Etiquette DNF'!N852,"X","")</f>
        <v/>
      </c>
      <c r="B811" s="291"/>
      <c r="C811" s="952"/>
      <c r="D811" s="952"/>
      <c r="E811" s="866" t="s">
        <v>71</v>
      </c>
      <c r="F811" s="866"/>
      <c r="G811" s="947" t="str">
        <f ca="1">OFFSET('Séries-DNF'!$A$11,B802,5)</f>
        <v/>
      </c>
      <c r="H811" s="947"/>
      <c r="I811" s="947"/>
      <c r="J811" s="947"/>
      <c r="K811" s="293"/>
      <c r="M811" s="521"/>
      <c r="N811" s="291"/>
      <c r="O811" s="952"/>
      <c r="P811" s="952"/>
      <c r="Q811" s="866" t="s">
        <v>71</v>
      </c>
      <c r="R811" s="866"/>
      <c r="S811" s="947" t="str">
        <f ca="1">OFFSET('Séries-DNF'!$A$11,N802,5)</f>
        <v/>
      </c>
      <c r="T811" s="947"/>
      <c r="U811" s="947"/>
      <c r="V811" s="947"/>
      <c r="W811" s="293"/>
    </row>
    <row r="812" spans="1:23" ht="21" x14ac:dyDescent="0.35">
      <c r="A812" s="138" t="str">
        <f>IF(COUNT('Séries-DNF'!$A$11:$A$50)&gt;'Etiquette DNF'!N852,"X","")</f>
        <v/>
      </c>
      <c r="B812" s="291"/>
      <c r="C812" s="931" t="s">
        <v>248</v>
      </c>
      <c r="D812" s="931"/>
      <c r="E812" s="948" t="str">
        <f ca="1">IF(E803="","",IF(OR(E803="DWF",E803="DNF"),"Distance","Temps"))</f>
        <v/>
      </c>
      <c r="F812" s="948"/>
      <c r="G812" s="525" t="str">
        <f ca="1">OFFSET('Séries-DNF'!$A$11,B802,18)</f>
        <v/>
      </c>
      <c r="H812" s="524" t="str">
        <f ca="1">OFFSET('Séries-DNF'!$A$11,B802,19)</f>
        <v/>
      </c>
      <c r="I812" s="526" t="str">
        <f ca="1">OFFSET('Séries-DNF'!$A$11,B802,20)</f>
        <v/>
      </c>
      <c r="J812" s="524" t="str">
        <f ca="1">OFFSET('Séries-DNF'!$A$11,B802,21)</f>
        <v/>
      </c>
      <c r="K812" s="293"/>
      <c r="M812" s="521"/>
      <c r="N812" s="291"/>
      <c r="O812" s="931" t="s">
        <v>248</v>
      </c>
      <c r="P812" s="931"/>
      <c r="Q812" s="948" t="str">
        <f ca="1">IF(Q803="","",IF(OR(Q803="DWF",Q803="DNF"),"Distance","Temps"))</f>
        <v/>
      </c>
      <c r="R812" s="948"/>
      <c r="S812" s="525" t="str">
        <f ca="1">OFFSET('Séries-DNF'!$A$11,N802,18)</f>
        <v/>
      </c>
      <c r="T812" s="524" t="str">
        <f ca="1">OFFSET('Séries-DNF'!$A$11,N802,19)</f>
        <v/>
      </c>
      <c r="U812" s="526" t="str">
        <f ca="1">OFFSET('Séries-DNF'!$A$11,N802,20)</f>
        <v/>
      </c>
      <c r="V812" s="524" t="str">
        <f ca="1">OFFSET('Séries-DNF'!$A$11,N802,21)</f>
        <v/>
      </c>
      <c r="W812" s="293"/>
    </row>
    <row r="813" spans="1:23" ht="18.75" x14ac:dyDescent="0.3">
      <c r="A813" s="138" t="str">
        <f>IF(COUNT('Séries-DNF'!$A$11:$A$50)&gt;'Etiquette DNF'!N852,"X","")</f>
        <v/>
      </c>
      <c r="B813" s="291"/>
      <c r="C813" s="931"/>
      <c r="D813" s="931"/>
      <c r="E813" s="933" t="s">
        <v>273</v>
      </c>
      <c r="F813" s="514" t="s">
        <v>271</v>
      </c>
      <c r="G813" s="528" t="str">
        <f ca="1">OFFSET('Séries-DNF'!$A$11,B802,14)</f>
        <v/>
      </c>
      <c r="H813" s="529" t="str">
        <f ca="1">OFFSET('Séries-DNF'!$A$11,B802,15)</f>
        <v/>
      </c>
      <c r="I813" s="528" t="str">
        <f ca="1">OFFSET('Séries-DNF'!$A$11,B802,16)</f>
        <v/>
      </c>
      <c r="J813" s="529" t="str">
        <f ca="1">OFFSET('Séries-DNF'!$A$11,B802,17)</f>
        <v/>
      </c>
      <c r="K813" s="293"/>
      <c r="M813" s="521"/>
      <c r="N813" s="291"/>
      <c r="O813" s="931"/>
      <c r="P813" s="931"/>
      <c r="Q813" s="933" t="s">
        <v>273</v>
      </c>
      <c r="R813" s="514" t="s">
        <v>271</v>
      </c>
      <c r="S813" s="528" t="str">
        <f ca="1">OFFSET('Séries-DNF'!$A$11,N802,14)</f>
        <v/>
      </c>
      <c r="T813" s="529" t="str">
        <f ca="1">OFFSET('Séries-DNF'!$A$11,N802,15)</f>
        <v/>
      </c>
      <c r="U813" s="528" t="str">
        <f ca="1">OFFSET('Séries-DNF'!$A$11,N802,16)</f>
        <v/>
      </c>
      <c r="V813" s="529" t="str">
        <f ca="1">OFFSET('Séries-DNF'!$A$11,N802,17)</f>
        <v/>
      </c>
      <c r="W813" s="293"/>
    </row>
    <row r="814" spans="1:23" ht="18.75" x14ac:dyDescent="0.3">
      <c r="A814" s="138" t="str">
        <f>IF(COUNT('Séries-DNF'!$A$11:$A$50)&gt;'Etiquette DNF'!N852,"X","")</f>
        <v/>
      </c>
      <c r="B814" s="291"/>
      <c r="C814" s="931"/>
      <c r="D814" s="931"/>
      <c r="E814" s="933"/>
      <c r="F814" s="514" t="s">
        <v>272</v>
      </c>
      <c r="G814" s="528" t="str">
        <f ca="1">OFFSET('Séries-DNF'!$A$11,B802,22)</f>
        <v/>
      </c>
      <c r="H814" s="529" t="str">
        <f ca="1">OFFSET('Séries-DNF'!$A$11,B802,23)</f>
        <v/>
      </c>
      <c r="I814" s="528" t="str">
        <f ca="1">OFFSET('Séries-DNF'!$A$11,B802,24)</f>
        <v/>
      </c>
      <c r="J814" s="529" t="str">
        <f ca="1">OFFSET('Séries-DNF'!$A$11,B802,25)</f>
        <v/>
      </c>
      <c r="K814" s="293"/>
      <c r="M814" s="521"/>
      <c r="N814" s="291"/>
      <c r="O814" s="931"/>
      <c r="P814" s="931"/>
      <c r="Q814" s="933"/>
      <c r="R814" s="514" t="s">
        <v>272</v>
      </c>
      <c r="S814" s="528" t="str">
        <f ca="1">OFFSET('Séries-DNF'!$A$11,N802,22)</f>
        <v/>
      </c>
      <c r="T814" s="529" t="str">
        <f ca="1">OFFSET('Séries-DNF'!$A$11,N802,23)</f>
        <v/>
      </c>
      <c r="U814" s="528" t="str">
        <f ca="1">OFFSET('Séries-DNF'!$A$11,N802,24)</f>
        <v/>
      </c>
      <c r="V814" s="529" t="str">
        <f ca="1">OFFSET('Séries-DNF'!$A$11,N802,25)</f>
        <v/>
      </c>
      <c r="W814" s="293"/>
    </row>
    <row r="815" spans="1:23" x14ac:dyDescent="0.25">
      <c r="A815" s="138" t="str">
        <f>IF(COUNT('Séries-DNF'!$A$11:$A$50)&gt;'Etiquette DNF'!N852,"X","")</f>
        <v/>
      </c>
      <c r="B815" s="291"/>
      <c r="C815" s="945"/>
      <c r="D815" s="945"/>
      <c r="E815" s="945"/>
      <c r="F815" s="945"/>
      <c r="G815" s="945"/>
      <c r="H815" s="945"/>
      <c r="I815" s="945"/>
      <c r="J815" s="945"/>
      <c r="K815" s="293"/>
      <c r="M815" s="521"/>
      <c r="N815" s="291"/>
      <c r="O815" s="945"/>
      <c r="P815" s="945"/>
      <c r="Q815" s="945"/>
      <c r="R815" s="945"/>
      <c r="S815" s="945"/>
      <c r="T815" s="945"/>
      <c r="U815" s="945"/>
      <c r="V815" s="945"/>
      <c r="W815" s="293"/>
    </row>
    <row r="816" spans="1:23" ht="18.75" x14ac:dyDescent="0.3">
      <c r="A816" s="138" t="str">
        <f>IF(COUNT('Séries-DNF'!$A$11:$A$50)&gt;'Etiquette DNF'!N852,"X","")</f>
        <v/>
      </c>
      <c r="B816" s="291"/>
      <c r="C816" s="946" t="s">
        <v>259</v>
      </c>
      <c r="D816" s="946"/>
      <c r="E816" s="946"/>
      <c r="F816" s="946"/>
      <c r="G816" s="946"/>
      <c r="H816" s="946"/>
      <c r="I816" s="946"/>
      <c r="J816" s="946"/>
      <c r="K816" s="293"/>
      <c r="M816" s="521"/>
      <c r="N816" s="291"/>
      <c r="O816" s="946" t="s">
        <v>259</v>
      </c>
      <c r="P816" s="946"/>
      <c r="Q816" s="946"/>
      <c r="R816" s="946"/>
      <c r="S816" s="946"/>
      <c r="T816" s="946"/>
      <c r="U816" s="946"/>
      <c r="V816" s="946"/>
      <c r="W816" s="293"/>
    </row>
    <row r="817" spans="1:23" ht="15.75" thickBot="1" x14ac:dyDescent="0.3">
      <c r="A817" s="138" t="str">
        <f>IF(COUNT('Séries-DNF'!$A$11:$A$50)&gt;'Etiquette DNF'!N852,"X","")</f>
        <v/>
      </c>
      <c r="B817" s="291"/>
      <c r="C817" s="945"/>
      <c r="D817" s="945"/>
      <c r="E817" s="945"/>
      <c r="F817" s="945"/>
      <c r="G817" s="945"/>
      <c r="H817" s="945"/>
      <c r="I817" s="945"/>
      <c r="J817" s="945"/>
      <c r="K817" s="293"/>
      <c r="M817" s="521"/>
      <c r="N817" s="291"/>
      <c r="O817" s="945"/>
      <c r="P817" s="945"/>
      <c r="Q817" s="945"/>
      <c r="R817" s="945"/>
      <c r="S817" s="945"/>
      <c r="T817" s="945"/>
      <c r="U817" s="945"/>
      <c r="V817" s="945"/>
      <c r="W817" s="293"/>
    </row>
    <row r="818" spans="1:23" ht="15.75" thickBot="1" x14ac:dyDescent="0.3">
      <c r="A818" s="138" t="str">
        <f>IF(COUNT('Séries-DNF'!$A$11:$A$50)&gt;'Etiquette DNF'!N852,"X","")</f>
        <v/>
      </c>
      <c r="B818" s="291"/>
      <c r="C818" s="933" t="s">
        <v>262</v>
      </c>
      <c r="D818" s="934"/>
      <c r="E818" s="530"/>
      <c r="F818" s="531"/>
      <c r="G818" s="531"/>
      <c r="H818" s="531"/>
      <c r="I818" s="531"/>
      <c r="J818" s="532"/>
      <c r="K818" s="293"/>
      <c r="M818" s="521"/>
      <c r="N818" s="291"/>
      <c r="O818" s="933" t="s">
        <v>262</v>
      </c>
      <c r="P818" s="934"/>
      <c r="Q818" s="530"/>
      <c r="R818" s="531"/>
      <c r="S818" s="531"/>
      <c r="T818" s="531"/>
      <c r="U818" s="531"/>
      <c r="V818" s="532"/>
      <c r="W818" s="293"/>
    </row>
    <row r="819" spans="1:23" ht="15.75" thickBot="1" x14ac:dyDescent="0.3">
      <c r="A819" s="138" t="str">
        <f>IF(COUNT('Séries-DNF'!$A$11:$A$50)&gt;'Etiquette DNF'!N852,"X","")</f>
        <v/>
      </c>
      <c r="B819" s="291"/>
      <c r="C819" s="516"/>
      <c r="D819" s="516"/>
      <c r="E819" s="289"/>
      <c r="F819" s="289"/>
      <c r="G819" s="289"/>
      <c r="H819" s="289"/>
      <c r="I819" s="289"/>
      <c r="J819" s="289"/>
      <c r="K819" s="293"/>
      <c r="M819" s="521"/>
      <c r="N819" s="291"/>
      <c r="O819" s="516"/>
      <c r="P819" s="516"/>
      <c r="Q819" s="289"/>
      <c r="R819" s="289"/>
      <c r="S819" s="289"/>
      <c r="T819" s="289"/>
      <c r="U819" s="289"/>
      <c r="V819" s="289"/>
      <c r="W819" s="293"/>
    </row>
    <row r="820" spans="1:23" x14ac:dyDescent="0.25">
      <c r="A820" s="138" t="str">
        <f>IF(COUNT('Séries-DNF'!$A$11:$A$50)&gt;'Etiquette DNF'!N852,"X","")</f>
        <v/>
      </c>
      <c r="B820" s="291"/>
      <c r="C820" s="976" t="s">
        <v>260</v>
      </c>
      <c r="D820" s="977"/>
      <c r="E820" s="959"/>
      <c r="F820" s="959"/>
      <c r="G820" s="959"/>
      <c r="H820" s="959"/>
      <c r="I820" s="959"/>
      <c r="J820" s="960"/>
      <c r="K820" s="293"/>
      <c r="M820" s="521"/>
      <c r="N820" s="291"/>
      <c r="O820" s="976" t="s">
        <v>260</v>
      </c>
      <c r="P820" s="977"/>
      <c r="Q820" s="959"/>
      <c r="R820" s="959"/>
      <c r="S820" s="959"/>
      <c r="T820" s="959"/>
      <c r="U820" s="959"/>
      <c r="V820" s="960"/>
      <c r="W820" s="293"/>
    </row>
    <row r="821" spans="1:23" x14ac:dyDescent="0.25">
      <c r="A821" s="138" t="str">
        <f>IF(COUNT('Séries-DNF'!$A$11:$A$50)&gt;'Etiquette DNF'!N852,"X","")</f>
        <v/>
      </c>
      <c r="B821" s="291"/>
      <c r="C821" s="971"/>
      <c r="D821" s="972"/>
      <c r="E821" s="949"/>
      <c r="F821" s="949"/>
      <c r="G821" s="949"/>
      <c r="H821" s="949"/>
      <c r="I821" s="949"/>
      <c r="J821" s="950"/>
      <c r="K821" s="293"/>
      <c r="M821" s="521"/>
      <c r="N821" s="291"/>
      <c r="O821" s="971"/>
      <c r="P821" s="972"/>
      <c r="Q821" s="949"/>
      <c r="R821" s="949"/>
      <c r="S821" s="949"/>
      <c r="T821" s="949"/>
      <c r="U821" s="949"/>
      <c r="V821" s="950"/>
      <c r="W821" s="293"/>
    </row>
    <row r="822" spans="1:23" x14ac:dyDescent="0.25">
      <c r="A822" s="138" t="str">
        <f>IF(COUNT('Séries-DNF'!$A$11:$A$50)&gt;'Etiquette DNF'!N852,"X","")</f>
        <v/>
      </c>
      <c r="B822" s="291"/>
      <c r="C822" s="971" t="s">
        <v>261</v>
      </c>
      <c r="D822" s="972"/>
      <c r="E822" s="949"/>
      <c r="F822" s="949"/>
      <c r="G822" s="949"/>
      <c r="H822" s="949"/>
      <c r="I822" s="949"/>
      <c r="J822" s="950"/>
      <c r="K822" s="293"/>
      <c r="M822" s="521"/>
      <c r="N822" s="291"/>
      <c r="O822" s="971" t="s">
        <v>261</v>
      </c>
      <c r="P822" s="972"/>
      <c r="Q822" s="949"/>
      <c r="R822" s="949"/>
      <c r="S822" s="949"/>
      <c r="T822" s="949"/>
      <c r="U822" s="949"/>
      <c r="V822" s="950"/>
      <c r="W822" s="293"/>
    </row>
    <row r="823" spans="1:23" ht="15.75" thickBot="1" x14ac:dyDescent="0.3">
      <c r="A823" s="138" t="str">
        <f>IF(COUNT('Séries-DNF'!$A$11:$A$50)&gt;'Etiquette DNF'!N852,"X","")</f>
        <v/>
      </c>
      <c r="B823" s="291"/>
      <c r="C823" s="973"/>
      <c r="D823" s="974"/>
      <c r="E823" s="954"/>
      <c r="F823" s="954"/>
      <c r="G823" s="954"/>
      <c r="H823" s="954"/>
      <c r="I823" s="954"/>
      <c r="J823" s="955"/>
      <c r="K823" s="293"/>
      <c r="M823" s="521"/>
      <c r="N823" s="291"/>
      <c r="O823" s="973"/>
      <c r="P823" s="974"/>
      <c r="Q823" s="954"/>
      <c r="R823" s="954"/>
      <c r="S823" s="954"/>
      <c r="T823" s="954"/>
      <c r="U823" s="954"/>
      <c r="V823" s="955"/>
      <c r="W823" s="293"/>
    </row>
    <row r="824" spans="1:23" ht="15.75" thickBot="1" x14ac:dyDescent="0.3">
      <c r="A824" s="138" t="str">
        <f>IF(COUNT('Séries-DNF'!$A$11:$A$50)&gt;'Etiquette DNF'!N852,"X","")</f>
        <v/>
      </c>
      <c r="B824" s="291"/>
      <c r="C824" s="292"/>
      <c r="D824" s="292"/>
      <c r="E824" s="292"/>
      <c r="F824" s="292"/>
      <c r="G824" s="292"/>
      <c r="H824" s="292"/>
      <c r="I824" s="292"/>
      <c r="J824" s="292"/>
      <c r="K824" s="293"/>
      <c r="M824" s="521"/>
      <c r="N824" s="291"/>
      <c r="O824" s="292"/>
      <c r="P824" s="292"/>
      <c r="Q824" s="292"/>
      <c r="R824" s="292"/>
      <c r="S824" s="292"/>
      <c r="T824" s="292"/>
      <c r="U824" s="292"/>
      <c r="V824" s="292"/>
      <c r="W824" s="293"/>
    </row>
    <row r="825" spans="1:23" x14ac:dyDescent="0.25">
      <c r="A825" s="138" t="str">
        <f>IF(COUNT('Séries-DNF'!$A$11:$A$50)&gt;'Etiquette DNF'!N852,"X","")</f>
        <v/>
      </c>
      <c r="B825" s="291"/>
      <c r="C825" s="956" t="s">
        <v>132</v>
      </c>
      <c r="D825" s="880" t="s">
        <v>133</v>
      </c>
      <c r="E825" s="871"/>
      <c r="F825" s="871"/>
      <c r="G825" s="871"/>
      <c r="H825" s="871"/>
      <c r="I825" s="959"/>
      <c r="J825" s="960"/>
      <c r="K825" s="293"/>
      <c r="M825" s="521"/>
      <c r="N825" s="291"/>
      <c r="O825" s="956" t="s">
        <v>132</v>
      </c>
      <c r="P825" s="880" t="s">
        <v>133</v>
      </c>
      <c r="Q825" s="871"/>
      <c r="R825" s="871"/>
      <c r="S825" s="871"/>
      <c r="T825" s="871"/>
      <c r="U825" s="959"/>
      <c r="V825" s="960"/>
      <c r="W825" s="293"/>
    </row>
    <row r="826" spans="1:23" x14ac:dyDescent="0.25">
      <c r="A826" s="138" t="str">
        <f>IF(COUNT('Séries-DNF'!$A$11:$A$50)&gt;'Etiquette DNF'!N852,"X","")</f>
        <v/>
      </c>
      <c r="B826" s="291"/>
      <c r="C826" s="957"/>
      <c r="D826" s="859" t="s">
        <v>134</v>
      </c>
      <c r="E826" s="864"/>
      <c r="F826" s="864"/>
      <c r="G826" s="864"/>
      <c r="H826" s="864"/>
      <c r="I826" s="949"/>
      <c r="J826" s="950"/>
      <c r="K826" s="293"/>
      <c r="M826" s="521"/>
      <c r="N826" s="291"/>
      <c r="O826" s="957"/>
      <c r="P826" s="859" t="s">
        <v>134</v>
      </c>
      <c r="Q826" s="864"/>
      <c r="R826" s="864"/>
      <c r="S826" s="864"/>
      <c r="T826" s="864"/>
      <c r="U826" s="949"/>
      <c r="V826" s="950"/>
      <c r="W826" s="293"/>
    </row>
    <row r="827" spans="1:23" x14ac:dyDescent="0.25">
      <c r="A827" s="138" t="str">
        <f>IF(COUNT('Séries-DNF'!$A$11:$A$50)&gt;'Etiquette DNF'!N852,"X","")</f>
        <v/>
      </c>
      <c r="B827" s="291"/>
      <c r="C827" s="957"/>
      <c r="D827" s="859" t="s">
        <v>135</v>
      </c>
      <c r="E827" s="864"/>
      <c r="F827" s="864"/>
      <c r="G827" s="864"/>
      <c r="H827" s="864"/>
      <c r="I827" s="949"/>
      <c r="J827" s="950"/>
      <c r="K827" s="293"/>
      <c r="M827" s="521"/>
      <c r="N827" s="291"/>
      <c r="O827" s="957"/>
      <c r="P827" s="859" t="s">
        <v>135</v>
      </c>
      <c r="Q827" s="864"/>
      <c r="R827" s="864"/>
      <c r="S827" s="864"/>
      <c r="T827" s="864"/>
      <c r="U827" s="949"/>
      <c r="V827" s="950"/>
      <c r="W827" s="293"/>
    </row>
    <row r="828" spans="1:23" x14ac:dyDescent="0.25">
      <c r="A828" s="138" t="str">
        <f>IF(COUNT('Séries-DNF'!$A$11:$A$50)&gt;'Etiquette DNF'!N852,"X","")</f>
        <v/>
      </c>
      <c r="B828" s="291"/>
      <c r="C828" s="957"/>
      <c r="D828" s="859" t="s">
        <v>136</v>
      </c>
      <c r="E828" s="864"/>
      <c r="F828" s="864"/>
      <c r="G828" s="864"/>
      <c r="H828" s="864"/>
      <c r="I828" s="949"/>
      <c r="J828" s="950"/>
      <c r="K828" s="293"/>
      <c r="M828" s="521"/>
      <c r="N828" s="291"/>
      <c r="O828" s="957"/>
      <c r="P828" s="859" t="s">
        <v>136</v>
      </c>
      <c r="Q828" s="864"/>
      <c r="R828" s="864"/>
      <c r="S828" s="864"/>
      <c r="T828" s="864"/>
      <c r="U828" s="949"/>
      <c r="V828" s="950"/>
      <c r="W828" s="293"/>
    </row>
    <row r="829" spans="1:23" x14ac:dyDescent="0.25">
      <c r="A829" s="138" t="str">
        <f>IF(COUNT('Séries-DNF'!$A$11:$A$50)&gt;'Etiquette DNF'!N852,"X","")</f>
        <v/>
      </c>
      <c r="B829" s="291"/>
      <c r="C829" s="957"/>
      <c r="D829" s="859" t="s">
        <v>137</v>
      </c>
      <c r="E829" s="864"/>
      <c r="F829" s="864"/>
      <c r="G829" s="864"/>
      <c r="H829" s="864"/>
      <c r="I829" s="949"/>
      <c r="J829" s="950"/>
      <c r="K829" s="293"/>
      <c r="M829" s="521"/>
      <c r="N829" s="291"/>
      <c r="O829" s="957"/>
      <c r="P829" s="859" t="s">
        <v>137</v>
      </c>
      <c r="Q829" s="864"/>
      <c r="R829" s="864"/>
      <c r="S829" s="864"/>
      <c r="T829" s="864"/>
      <c r="U829" s="949"/>
      <c r="V829" s="950"/>
      <c r="W829" s="293"/>
    </row>
    <row r="830" spans="1:23" ht="15.75" thickBot="1" x14ac:dyDescent="0.3">
      <c r="A830" s="138" t="str">
        <f>IF(COUNT('Séries-DNF'!$A$11:$A$50)&gt;'Etiquette DNF'!N852,"X","")</f>
        <v/>
      </c>
      <c r="B830" s="291"/>
      <c r="C830" s="958"/>
      <c r="D830" s="862" t="s">
        <v>138</v>
      </c>
      <c r="E830" s="975"/>
      <c r="F830" s="975"/>
      <c r="G830" s="975"/>
      <c r="H830" s="975"/>
      <c r="I830" s="954"/>
      <c r="J830" s="955"/>
      <c r="K830" s="293"/>
      <c r="M830" s="521"/>
      <c r="N830" s="291"/>
      <c r="O830" s="958"/>
      <c r="P830" s="862" t="s">
        <v>138</v>
      </c>
      <c r="Q830" s="975"/>
      <c r="R830" s="975"/>
      <c r="S830" s="975"/>
      <c r="T830" s="975"/>
      <c r="U830" s="954"/>
      <c r="V830" s="955"/>
      <c r="W830" s="293"/>
    </row>
    <row r="831" spans="1:23" x14ac:dyDescent="0.25">
      <c r="A831" s="138" t="str">
        <f>IF(COUNT('Séries-DNF'!$A$11:$A$50)&gt;'Etiquette DNF'!N852,"X","")</f>
        <v/>
      </c>
      <c r="B831" s="291"/>
      <c r="C831" s="961" t="s">
        <v>145</v>
      </c>
      <c r="D831" s="963" t="s">
        <v>146</v>
      </c>
      <c r="E831" s="964"/>
      <c r="F831" s="964"/>
      <c r="G831" s="964"/>
      <c r="H831" s="964"/>
      <c r="I831" s="965"/>
      <c r="J831" s="966"/>
      <c r="K831" s="293"/>
      <c r="M831" s="521"/>
      <c r="N831" s="291"/>
      <c r="O831" s="961" t="s">
        <v>145</v>
      </c>
      <c r="P831" s="963" t="s">
        <v>146</v>
      </c>
      <c r="Q831" s="964"/>
      <c r="R831" s="964"/>
      <c r="S831" s="964"/>
      <c r="T831" s="964"/>
      <c r="U831" s="965"/>
      <c r="V831" s="966"/>
      <c r="W831" s="293"/>
    </row>
    <row r="832" spans="1:23" x14ac:dyDescent="0.25">
      <c r="A832" s="138" t="str">
        <f>IF(COUNT('Séries-DNF'!$A$11:$A$50)&gt;'Etiquette DNF'!N852,"X","")</f>
        <v/>
      </c>
      <c r="B832" s="291"/>
      <c r="C832" s="957"/>
      <c r="D832" s="859" t="s">
        <v>147</v>
      </c>
      <c r="E832" s="864"/>
      <c r="F832" s="864"/>
      <c r="G832" s="864"/>
      <c r="H832" s="864"/>
      <c r="I832" s="949"/>
      <c r="J832" s="950"/>
      <c r="K832" s="293"/>
      <c r="M832" s="521"/>
      <c r="N832" s="291"/>
      <c r="O832" s="957"/>
      <c r="P832" s="859" t="s">
        <v>147</v>
      </c>
      <c r="Q832" s="864"/>
      <c r="R832" s="864"/>
      <c r="S832" s="864"/>
      <c r="T832" s="864"/>
      <c r="U832" s="949"/>
      <c r="V832" s="950"/>
      <c r="W832" s="293"/>
    </row>
    <row r="833" spans="1:23" x14ac:dyDescent="0.25">
      <c r="A833" s="138" t="str">
        <f>IF(COUNT('Séries-DNF'!$A$11:$A$50)&gt;'Etiquette DNF'!N852,"X","")</f>
        <v/>
      </c>
      <c r="B833" s="291"/>
      <c r="C833" s="957"/>
      <c r="D833" s="859" t="s">
        <v>148</v>
      </c>
      <c r="E833" s="864"/>
      <c r="F833" s="864"/>
      <c r="G833" s="864"/>
      <c r="H833" s="864"/>
      <c r="I833" s="949"/>
      <c r="J833" s="950"/>
      <c r="K833" s="293"/>
      <c r="M833" s="521"/>
      <c r="N833" s="291"/>
      <c r="O833" s="957"/>
      <c r="P833" s="859" t="s">
        <v>148</v>
      </c>
      <c r="Q833" s="864"/>
      <c r="R833" s="864"/>
      <c r="S833" s="864"/>
      <c r="T833" s="864"/>
      <c r="U833" s="949"/>
      <c r="V833" s="950"/>
      <c r="W833" s="293"/>
    </row>
    <row r="834" spans="1:23" x14ac:dyDescent="0.25">
      <c r="A834" s="138" t="str">
        <f>IF(COUNT('Séries-DNF'!$A$11:$A$50)&gt;'Etiquette DNF'!N852,"X","")</f>
        <v/>
      </c>
      <c r="B834" s="291"/>
      <c r="C834" s="957"/>
      <c r="D834" s="859" t="s">
        <v>149</v>
      </c>
      <c r="E834" s="864"/>
      <c r="F834" s="864"/>
      <c r="G834" s="864"/>
      <c r="H834" s="864"/>
      <c r="I834" s="949"/>
      <c r="J834" s="950"/>
      <c r="K834" s="293"/>
      <c r="M834" s="521"/>
      <c r="N834" s="291"/>
      <c r="O834" s="957"/>
      <c r="P834" s="859" t="s">
        <v>149</v>
      </c>
      <c r="Q834" s="864"/>
      <c r="R834" s="864"/>
      <c r="S834" s="864"/>
      <c r="T834" s="864"/>
      <c r="U834" s="949"/>
      <c r="V834" s="950"/>
      <c r="W834" s="293"/>
    </row>
    <row r="835" spans="1:23" x14ac:dyDescent="0.25">
      <c r="A835" s="138" t="str">
        <f>IF(COUNT('Séries-DNF'!$A$11:$A$50)&gt;'Etiquette DNF'!N852,"X","")</f>
        <v/>
      </c>
      <c r="B835" s="291"/>
      <c r="C835" s="957"/>
      <c r="D835" s="859" t="s">
        <v>150</v>
      </c>
      <c r="E835" s="864"/>
      <c r="F835" s="864"/>
      <c r="G835" s="864"/>
      <c r="H835" s="864"/>
      <c r="I835" s="949"/>
      <c r="J835" s="950"/>
      <c r="K835" s="293"/>
      <c r="M835" s="521"/>
      <c r="N835" s="291"/>
      <c r="O835" s="957"/>
      <c r="P835" s="859" t="s">
        <v>150</v>
      </c>
      <c r="Q835" s="864"/>
      <c r="R835" s="864"/>
      <c r="S835" s="864"/>
      <c r="T835" s="864"/>
      <c r="U835" s="949"/>
      <c r="V835" s="950"/>
      <c r="W835" s="293"/>
    </row>
    <row r="836" spans="1:23" x14ac:dyDescent="0.25">
      <c r="A836" s="138" t="str">
        <f>IF(COUNT('Séries-DNF'!$A$11:$A$50)&gt;'Etiquette DNF'!N852,"X","")</f>
        <v/>
      </c>
      <c r="B836" s="291"/>
      <c r="C836" s="957"/>
      <c r="D836" s="859" t="s">
        <v>151</v>
      </c>
      <c r="E836" s="864"/>
      <c r="F836" s="864"/>
      <c r="G836" s="864"/>
      <c r="H836" s="864"/>
      <c r="I836" s="949"/>
      <c r="J836" s="950"/>
      <c r="K836" s="293"/>
      <c r="M836" s="521"/>
      <c r="N836" s="291"/>
      <c r="O836" s="957"/>
      <c r="P836" s="859" t="s">
        <v>151</v>
      </c>
      <c r="Q836" s="864"/>
      <c r="R836" s="864"/>
      <c r="S836" s="864"/>
      <c r="T836" s="864"/>
      <c r="U836" s="949"/>
      <c r="V836" s="950"/>
      <c r="W836" s="293"/>
    </row>
    <row r="837" spans="1:23" ht="15.75" thickBot="1" x14ac:dyDescent="0.3">
      <c r="A837" s="138" t="str">
        <f>IF(COUNT('Séries-DNF'!$A$11:$A$50)&gt;'Etiquette DNF'!N852,"X","")</f>
        <v/>
      </c>
      <c r="B837" s="291"/>
      <c r="C837" s="962"/>
      <c r="D837" s="967" t="s">
        <v>152</v>
      </c>
      <c r="E837" s="968"/>
      <c r="F837" s="968"/>
      <c r="G837" s="968"/>
      <c r="H837" s="968"/>
      <c r="I837" s="969"/>
      <c r="J837" s="970"/>
      <c r="K837" s="293"/>
      <c r="M837" s="521"/>
      <c r="N837" s="291"/>
      <c r="O837" s="962"/>
      <c r="P837" s="967" t="s">
        <v>152</v>
      </c>
      <c r="Q837" s="968"/>
      <c r="R837" s="968"/>
      <c r="S837" s="968"/>
      <c r="T837" s="968"/>
      <c r="U837" s="969"/>
      <c r="V837" s="970"/>
      <c r="W837" s="293"/>
    </row>
    <row r="838" spans="1:23" x14ac:dyDescent="0.25">
      <c r="A838" s="138" t="str">
        <f>IF(COUNT('Séries-DNF'!$A$11:$A$50)&gt;'Etiquette DNF'!N852,"X","")</f>
        <v/>
      </c>
      <c r="B838" s="291"/>
      <c r="C838" s="956" t="s">
        <v>126</v>
      </c>
      <c r="D838" s="918" t="s">
        <v>263</v>
      </c>
      <c r="E838" s="919"/>
      <c r="F838" s="920"/>
      <c r="G838" s="416" t="s">
        <v>174</v>
      </c>
      <c r="H838" s="416"/>
      <c r="I838" s="959"/>
      <c r="J838" s="960"/>
      <c r="K838" s="293"/>
      <c r="M838" s="521"/>
      <c r="N838" s="291"/>
      <c r="O838" s="956" t="s">
        <v>126</v>
      </c>
      <c r="P838" s="918" t="s">
        <v>263</v>
      </c>
      <c r="Q838" s="919"/>
      <c r="R838" s="920"/>
      <c r="S838" s="416" t="s">
        <v>174</v>
      </c>
      <c r="T838" s="416"/>
      <c r="U838" s="959"/>
      <c r="V838" s="960"/>
      <c r="W838" s="293"/>
    </row>
    <row r="839" spans="1:23" x14ac:dyDescent="0.25">
      <c r="A839" s="138" t="str">
        <f>IF(COUNT('Séries-DNF'!$A$11:$A$50)&gt;'Etiquette DNF'!N852,"X","")</f>
        <v/>
      </c>
      <c r="B839" s="291"/>
      <c r="C839" s="957"/>
      <c r="D839" s="913" t="s">
        <v>128</v>
      </c>
      <c r="E839" s="914"/>
      <c r="F839" s="915"/>
      <c r="G839" s="110" t="s">
        <v>266</v>
      </c>
      <c r="H839" s="110"/>
      <c r="I839" s="949"/>
      <c r="J839" s="950"/>
      <c r="K839" s="293"/>
      <c r="M839" s="521"/>
      <c r="N839" s="291"/>
      <c r="O839" s="957"/>
      <c r="P839" s="913" t="s">
        <v>128</v>
      </c>
      <c r="Q839" s="914"/>
      <c r="R839" s="915"/>
      <c r="S839" s="110" t="s">
        <v>266</v>
      </c>
      <c r="T839" s="110"/>
      <c r="U839" s="949"/>
      <c r="V839" s="950"/>
      <c r="W839" s="293"/>
    </row>
    <row r="840" spans="1:23" x14ac:dyDescent="0.25">
      <c r="A840" s="138" t="str">
        <f>IF(COUNT('Séries-DNF'!$A$11:$A$50)&gt;'Etiquette DNF'!N852,"X","")</f>
        <v/>
      </c>
      <c r="B840" s="291"/>
      <c r="C840" s="957"/>
      <c r="D840" s="913" t="s">
        <v>264</v>
      </c>
      <c r="E840" s="914"/>
      <c r="F840" s="915"/>
      <c r="G840" s="110" t="s">
        <v>265</v>
      </c>
      <c r="H840" s="110"/>
      <c r="I840" s="949"/>
      <c r="J840" s="950"/>
      <c r="K840" s="293"/>
      <c r="M840" s="521"/>
      <c r="N840" s="291"/>
      <c r="O840" s="957"/>
      <c r="P840" s="913" t="s">
        <v>264</v>
      </c>
      <c r="Q840" s="914"/>
      <c r="R840" s="915"/>
      <c r="S840" s="110" t="s">
        <v>265</v>
      </c>
      <c r="T840" s="110"/>
      <c r="U840" s="949"/>
      <c r="V840" s="950"/>
      <c r="W840" s="293"/>
    </row>
    <row r="841" spans="1:23" x14ac:dyDescent="0.25">
      <c r="A841" s="138" t="str">
        <f>IF(COUNT('Séries-DNF'!$A$11:$A$50)&gt;'Etiquette DNF'!N852,"X","")</f>
        <v/>
      </c>
      <c r="B841" s="291"/>
      <c r="C841" s="957"/>
      <c r="D841" s="533" t="s">
        <v>267</v>
      </c>
      <c r="E841" s="518"/>
      <c r="F841" s="518"/>
      <c r="G841" s="110" t="s">
        <v>164</v>
      </c>
      <c r="H841" s="110"/>
      <c r="I841" s="949"/>
      <c r="J841" s="950"/>
      <c r="K841" s="293"/>
      <c r="M841" s="521"/>
      <c r="N841" s="291"/>
      <c r="O841" s="957"/>
      <c r="P841" s="533" t="s">
        <v>267</v>
      </c>
      <c r="Q841" s="518"/>
      <c r="R841" s="518"/>
      <c r="S841" s="110" t="s">
        <v>164</v>
      </c>
      <c r="T841" s="110"/>
      <c r="U841" s="949"/>
      <c r="V841" s="950"/>
      <c r="W841" s="293"/>
    </row>
    <row r="842" spans="1:23" ht="15.75" thickBot="1" x14ac:dyDescent="0.3">
      <c r="A842" s="138" t="str">
        <f>IF(COUNT('Séries-DNF'!$A$11:$A$50)&gt;'Etiquette DNF'!N852,"X","")</f>
        <v/>
      </c>
      <c r="B842" s="291"/>
      <c r="C842" s="958"/>
      <c r="D842" s="534" t="s">
        <v>268</v>
      </c>
      <c r="E842" s="519"/>
      <c r="F842" s="519"/>
      <c r="G842" s="3" t="s">
        <v>164</v>
      </c>
      <c r="H842" s="3"/>
      <c r="I842" s="954"/>
      <c r="J842" s="955"/>
      <c r="K842" s="293"/>
      <c r="M842" s="521"/>
      <c r="N842" s="291"/>
      <c r="O842" s="958"/>
      <c r="P842" s="534" t="s">
        <v>268</v>
      </c>
      <c r="Q842" s="519"/>
      <c r="R842" s="519"/>
      <c r="S842" s="3" t="s">
        <v>164</v>
      </c>
      <c r="T842" s="3"/>
      <c r="U842" s="954"/>
      <c r="V842" s="955"/>
      <c r="W842" s="293"/>
    </row>
    <row r="843" spans="1:23" ht="15.75" thickBot="1" x14ac:dyDescent="0.3">
      <c r="A843" s="138" t="str">
        <f>IF(COUNT('Séries-DNF'!$A$11:$A$50)&gt;'Etiquette DNF'!N852,"X","")</f>
        <v/>
      </c>
      <c r="B843" s="291"/>
      <c r="C843" s="292"/>
      <c r="D843" s="292"/>
      <c r="E843" s="292"/>
      <c r="F843" s="292"/>
      <c r="G843" s="292"/>
      <c r="H843" s="292"/>
      <c r="I843" s="292"/>
      <c r="J843" s="292"/>
      <c r="K843" s="293"/>
      <c r="M843" s="521"/>
      <c r="N843" s="291"/>
      <c r="O843" s="292"/>
      <c r="P843" s="292"/>
      <c r="Q843" s="292"/>
      <c r="R843" s="292"/>
      <c r="S843" s="292"/>
      <c r="T843" s="292"/>
      <c r="U843" s="292"/>
      <c r="V843" s="292"/>
      <c r="W843" s="293"/>
    </row>
    <row r="844" spans="1:23" ht="18.75" x14ac:dyDescent="0.3">
      <c r="A844" s="138" t="str">
        <f>IF(COUNT('Séries-DNF'!$A$11:$A$50)&gt;'Etiquette DNF'!N852,"X","")</f>
        <v/>
      </c>
      <c r="B844" s="291"/>
      <c r="C844" s="901" t="s">
        <v>269</v>
      </c>
      <c r="D844" s="902"/>
      <c r="E844" s="902"/>
      <c r="F844" s="902"/>
      <c r="G844" s="902"/>
      <c r="H844" s="902"/>
      <c r="I844" s="902"/>
      <c r="J844" s="903"/>
      <c r="K844" s="293"/>
      <c r="M844" s="521"/>
      <c r="N844" s="291"/>
      <c r="O844" s="901" t="s">
        <v>269</v>
      </c>
      <c r="P844" s="902"/>
      <c r="Q844" s="902"/>
      <c r="R844" s="902"/>
      <c r="S844" s="902"/>
      <c r="T844" s="902"/>
      <c r="U844" s="902"/>
      <c r="V844" s="903"/>
      <c r="W844" s="293"/>
    </row>
    <row r="845" spans="1:23" x14ac:dyDescent="0.25">
      <c r="A845" s="138" t="str">
        <f>IF(COUNT('Séries-DNF'!$A$11:$A$50)&gt;'Etiquette DNF'!N852,"X","")</f>
        <v/>
      </c>
      <c r="B845" s="291"/>
      <c r="C845" s="904"/>
      <c r="D845" s="905"/>
      <c r="E845" s="905"/>
      <c r="F845" s="905"/>
      <c r="G845" s="905"/>
      <c r="H845" s="905"/>
      <c r="I845" s="905"/>
      <c r="J845" s="906"/>
      <c r="K845" s="293"/>
      <c r="M845" s="521"/>
      <c r="N845" s="291"/>
      <c r="O845" s="904"/>
      <c r="P845" s="905"/>
      <c r="Q845" s="905"/>
      <c r="R845" s="905"/>
      <c r="S845" s="905"/>
      <c r="T845" s="905"/>
      <c r="U845" s="905"/>
      <c r="V845" s="906"/>
      <c r="W845" s="293"/>
    </row>
    <row r="846" spans="1:23" x14ac:dyDescent="0.25">
      <c r="A846" s="138" t="str">
        <f>IF(COUNT('Séries-DNF'!$A$11:$A$50)&gt;'Etiquette DNF'!N852,"X","")</f>
        <v/>
      </c>
      <c r="B846" s="291"/>
      <c r="C846" s="907"/>
      <c r="D846" s="908"/>
      <c r="E846" s="908"/>
      <c r="F846" s="908"/>
      <c r="G846" s="908"/>
      <c r="H846" s="908"/>
      <c r="I846" s="908"/>
      <c r="J846" s="909"/>
      <c r="K846" s="293"/>
      <c r="M846" s="521"/>
      <c r="N846" s="291"/>
      <c r="O846" s="907"/>
      <c r="P846" s="908"/>
      <c r="Q846" s="908"/>
      <c r="R846" s="908"/>
      <c r="S846" s="908"/>
      <c r="T846" s="908"/>
      <c r="U846" s="908"/>
      <c r="V846" s="909"/>
      <c r="W846" s="293"/>
    </row>
    <row r="847" spans="1:23" x14ac:dyDescent="0.25">
      <c r="A847" s="138" t="str">
        <f>IF(COUNT('Séries-DNF'!$A$11:$A$50)&gt;'Etiquette DNF'!N852,"X","")</f>
        <v/>
      </c>
      <c r="B847" s="291"/>
      <c r="C847" s="907"/>
      <c r="D847" s="908"/>
      <c r="E847" s="908"/>
      <c r="F847" s="908"/>
      <c r="G847" s="908"/>
      <c r="H847" s="908"/>
      <c r="I847" s="908"/>
      <c r="J847" s="909"/>
      <c r="K847" s="293"/>
      <c r="M847" s="521"/>
      <c r="N847" s="291"/>
      <c r="O847" s="907"/>
      <c r="P847" s="908"/>
      <c r="Q847" s="908"/>
      <c r="R847" s="908"/>
      <c r="S847" s="908"/>
      <c r="T847" s="908"/>
      <c r="U847" s="908"/>
      <c r="V847" s="909"/>
      <c r="W847" s="293"/>
    </row>
    <row r="848" spans="1:23" ht="15.75" thickBot="1" x14ac:dyDescent="0.3">
      <c r="A848" s="138" t="str">
        <f>IF(COUNT('Séries-DNF'!$A$11:$A$50)&gt;'Etiquette DNF'!N852,"X","")</f>
        <v/>
      </c>
      <c r="B848" s="291"/>
      <c r="C848" s="910"/>
      <c r="D848" s="911"/>
      <c r="E848" s="911"/>
      <c r="F848" s="911"/>
      <c r="G848" s="911"/>
      <c r="H848" s="911"/>
      <c r="I848" s="911"/>
      <c r="J848" s="912"/>
      <c r="K848" s="293"/>
      <c r="M848" s="521"/>
      <c r="N848" s="291"/>
      <c r="O848" s="910"/>
      <c r="P848" s="911"/>
      <c r="Q848" s="911"/>
      <c r="R848" s="911"/>
      <c r="S848" s="911"/>
      <c r="T848" s="911"/>
      <c r="U848" s="911"/>
      <c r="V848" s="912"/>
      <c r="W848" s="293"/>
    </row>
    <row r="849" spans="1:23" ht="15.75" thickBot="1" x14ac:dyDescent="0.3">
      <c r="A849" s="138" t="str">
        <f>IF(COUNT('Séries-DNF'!$A$11:$A$50)&gt;'Etiquette DNF'!N852,"X","")</f>
        <v/>
      </c>
      <c r="B849" s="294"/>
      <c r="C849" s="295"/>
      <c r="D849" s="295"/>
      <c r="E849" s="295"/>
      <c r="F849" s="295"/>
      <c r="G849" s="295"/>
      <c r="H849" s="295"/>
      <c r="I849" s="295"/>
      <c r="J849" s="295"/>
      <c r="K849" s="296"/>
      <c r="M849" s="521"/>
      <c r="N849" s="294"/>
      <c r="O849" s="295"/>
      <c r="P849" s="295"/>
      <c r="Q849" s="295"/>
      <c r="R849" s="295"/>
      <c r="S849" s="295"/>
      <c r="T849" s="295"/>
      <c r="U849" s="295"/>
      <c r="V849" s="295"/>
      <c r="W849" s="296"/>
    </row>
    <row r="850" spans="1:23" ht="15" customHeight="1" x14ac:dyDescent="0.25">
      <c r="A850" s="138" t="str">
        <f>IF(COUNT('Séries-DNF'!$A$11:$A$50)&gt;'Etiquette DNF'!N852,"X","")</f>
        <v/>
      </c>
      <c r="B850" s="522"/>
      <c r="C850" s="522"/>
      <c r="D850" s="522"/>
      <c r="E850" s="522"/>
      <c r="F850" s="522"/>
      <c r="G850" s="522"/>
      <c r="H850" s="522"/>
      <c r="I850" s="522"/>
      <c r="J850" s="522"/>
      <c r="K850" s="522"/>
      <c r="L850" s="522"/>
      <c r="M850" s="523"/>
      <c r="N850" s="522"/>
      <c r="O850" s="522"/>
      <c r="P850" s="522"/>
      <c r="Q850" s="522"/>
      <c r="R850" s="522"/>
      <c r="S850" s="522"/>
      <c r="T850" s="522"/>
      <c r="U850" s="522"/>
      <c r="V850" s="522"/>
      <c r="W850" s="522"/>
    </row>
    <row r="851" spans="1:23" ht="15" customHeight="1" thickBot="1" x14ac:dyDescent="0.3">
      <c r="A851" s="138" t="str">
        <f>IF(COUNT('Séries-DNF'!$A$11:$A$50)&gt;'Etiquette DNF'!N852,"X","")</f>
        <v/>
      </c>
      <c r="M851" s="521"/>
    </row>
    <row r="852" spans="1:23" x14ac:dyDescent="0.25">
      <c r="A852" s="138" t="str">
        <f>IF(COUNT('Séries-DNF'!$A$11:$A$50)&gt;'Etiquette DNF'!N852,"X","")</f>
        <v/>
      </c>
      <c r="B852" s="137">
        <f>N802+1</f>
        <v>34</v>
      </c>
      <c r="C852" s="289"/>
      <c r="D852" s="289"/>
      <c r="E852" s="289"/>
      <c r="F852" s="289"/>
      <c r="G852" s="289"/>
      <c r="H852" s="289"/>
      <c r="I852" s="289"/>
      <c r="J852" s="289"/>
      <c r="K852" s="290"/>
      <c r="M852" s="521"/>
      <c r="N852" s="137">
        <f>B852+1</f>
        <v>35</v>
      </c>
      <c r="O852" s="289"/>
      <c r="P852" s="289"/>
      <c r="Q852" s="289"/>
      <c r="R852" s="289"/>
      <c r="S852" s="289"/>
      <c r="T852" s="289"/>
      <c r="U852" s="289"/>
      <c r="V852" s="289"/>
      <c r="W852" s="290"/>
    </row>
    <row r="853" spans="1:23" ht="23.25" x14ac:dyDescent="0.35">
      <c r="A853" s="138" t="str">
        <f>IF(COUNT('Séries-DNF'!$A$11:$A$50)&gt;'Etiquette DNF'!N852,"X","")</f>
        <v/>
      </c>
      <c r="B853" s="291"/>
      <c r="C853" s="931" t="s">
        <v>246</v>
      </c>
      <c r="D853" s="931"/>
      <c r="E853" s="953" t="str">
        <f ca="1">OFFSET('Séries-DNF'!$A$11,B852,13)</f>
        <v/>
      </c>
      <c r="F853" s="953"/>
      <c r="G853" s="953"/>
      <c r="H853" s="953"/>
      <c r="I853" s="953"/>
      <c r="J853" s="953"/>
      <c r="K853" s="293"/>
      <c r="M853" s="521"/>
      <c r="N853" s="291"/>
      <c r="O853" s="931" t="s">
        <v>246</v>
      </c>
      <c r="P853" s="931"/>
      <c r="Q853" s="953" t="str">
        <f ca="1">OFFSET('Séries-DNF'!$A$11,N852,13)</f>
        <v/>
      </c>
      <c r="R853" s="953"/>
      <c r="S853" s="953"/>
      <c r="T853" s="953"/>
      <c r="U853" s="953"/>
      <c r="V853" s="953"/>
      <c r="W853" s="293"/>
    </row>
    <row r="854" spans="1:23" x14ac:dyDescent="0.25">
      <c r="A854" s="138" t="str">
        <f>IF(COUNT('Séries-DNF'!$A$11:$A$50)&gt;'Etiquette DNF'!N852,"X","")</f>
        <v/>
      </c>
      <c r="B854" s="291"/>
      <c r="C854" s="945"/>
      <c r="D854" s="945"/>
      <c r="E854" s="945"/>
      <c r="F854" s="945"/>
      <c r="G854" s="945"/>
      <c r="H854" s="945"/>
      <c r="I854" s="945"/>
      <c r="J854" s="945"/>
      <c r="K854" s="293"/>
      <c r="M854" s="521"/>
      <c r="N854" s="291"/>
      <c r="O854" s="945"/>
      <c r="P854" s="945"/>
      <c r="Q854" s="945"/>
      <c r="R854" s="945"/>
      <c r="S854" s="945"/>
      <c r="T854" s="945"/>
      <c r="U854" s="945"/>
      <c r="V854" s="945"/>
      <c r="W854" s="293"/>
    </row>
    <row r="855" spans="1:23" ht="21" x14ac:dyDescent="0.35">
      <c r="A855" s="138" t="str">
        <f>IF(COUNT('Séries-DNF'!$A$11:$A$50)&gt;'Etiquette DNF'!N852,"X","")</f>
        <v/>
      </c>
      <c r="B855" s="291"/>
      <c r="C855" s="931" t="s">
        <v>39</v>
      </c>
      <c r="D855" s="931"/>
      <c r="E855" s="932" t="str">
        <f ca="1">OFFSET('Séries-DNF'!$A$11,B852,0)</f>
        <v/>
      </c>
      <c r="F855" s="932"/>
      <c r="G855" s="948" t="s">
        <v>67</v>
      </c>
      <c r="H855" s="948"/>
      <c r="I855" s="932" t="str">
        <f ca="1">OFFSET('Séries-DNF'!$A$11,B852,6)</f>
        <v/>
      </c>
      <c r="J855" s="932"/>
      <c r="K855" s="293"/>
      <c r="M855" s="521"/>
      <c r="N855" s="291"/>
      <c r="O855" s="931" t="s">
        <v>39</v>
      </c>
      <c r="P855" s="931"/>
      <c r="Q855" s="932" t="str">
        <f ca="1">OFFSET('Séries-DNF'!$A$11,N852,0)</f>
        <v/>
      </c>
      <c r="R855" s="932"/>
      <c r="S855" s="948" t="s">
        <v>67</v>
      </c>
      <c r="T855" s="948"/>
      <c r="U855" s="932" t="str">
        <f ca="1">OFFSET('Séries-DNF'!$A$11,N852,6)</f>
        <v/>
      </c>
      <c r="V855" s="932"/>
      <c r="W855" s="293"/>
    </row>
    <row r="856" spans="1:23" ht="23.25" x14ac:dyDescent="0.35">
      <c r="A856" s="138" t="str">
        <f>IF(COUNT('Séries-DNF'!$A$11:$A$50)&gt;'Etiquette DNF'!N852,"X","")</f>
        <v/>
      </c>
      <c r="B856" s="291"/>
      <c r="C856" s="931" t="s">
        <v>1</v>
      </c>
      <c r="D856" s="931"/>
      <c r="E856" s="953" t="str">
        <f ca="1">OFFSET('Séries-DNF'!$A$11,B852,9)</f>
        <v/>
      </c>
      <c r="F856" s="953"/>
      <c r="G856" s="948" t="s">
        <v>2</v>
      </c>
      <c r="H856" s="948"/>
      <c r="I856" s="932" t="str">
        <f ca="1">OFFSET('Séries-DNF'!$A$11,B852,10)</f>
        <v/>
      </c>
      <c r="J856" s="932"/>
      <c r="K856" s="293"/>
      <c r="M856" s="521"/>
      <c r="N856" s="291"/>
      <c r="O856" s="931" t="s">
        <v>1</v>
      </c>
      <c r="P856" s="931"/>
      <c r="Q856" s="953" t="str">
        <f ca="1">OFFSET('Séries-DNF'!$A$11,N852,9)</f>
        <v/>
      </c>
      <c r="R856" s="953"/>
      <c r="S856" s="948" t="s">
        <v>2</v>
      </c>
      <c r="T856" s="948"/>
      <c r="U856" s="932" t="str">
        <f ca="1">OFFSET('Séries-DNF'!$A$11,N852,10)</f>
        <v/>
      </c>
      <c r="V856" s="932"/>
      <c r="W856" s="293"/>
    </row>
    <row r="857" spans="1:23" ht="21" x14ac:dyDescent="0.35">
      <c r="A857" s="138" t="str">
        <f>IF(COUNT('Séries-DNF'!$A$11:$A$50)&gt;'Etiquette DNF'!N852,"X","")</f>
        <v/>
      </c>
      <c r="B857" s="291"/>
      <c r="C857" s="520" t="s">
        <v>258</v>
      </c>
      <c r="D857" s="520"/>
      <c r="E857" s="527" t="str">
        <f ca="1">OFFSET('Séries-DNF'!$A$11,B852,11)</f>
        <v/>
      </c>
      <c r="F857" s="525"/>
      <c r="G857" s="866" t="s">
        <v>270</v>
      </c>
      <c r="H857" s="866"/>
      <c r="I857" s="527" t="str">
        <f ca="1">OFFSET('Séries-DNF'!$A$11,B852,8)</f>
        <v/>
      </c>
      <c r="J857" s="527"/>
      <c r="K857" s="293"/>
      <c r="M857" s="521"/>
      <c r="N857" s="291"/>
      <c r="O857" s="520" t="s">
        <v>258</v>
      </c>
      <c r="P857" s="520"/>
      <c r="Q857" s="527" t="str">
        <f ca="1">OFFSET('Séries-DNF'!$A$11,N852,11)</f>
        <v/>
      </c>
      <c r="R857" s="525"/>
      <c r="S857" s="866" t="s">
        <v>270</v>
      </c>
      <c r="T857" s="866"/>
      <c r="U857" s="527" t="str">
        <f ca="1">OFFSET('Séries-DNF'!$A$11,N852,8)</f>
        <v/>
      </c>
      <c r="V857" s="527"/>
      <c r="W857" s="293"/>
    </row>
    <row r="858" spans="1:23" ht="18.75" x14ac:dyDescent="0.3">
      <c r="A858" s="138" t="str">
        <f>IF(COUNT('Séries-DNF'!$A$11:$A$50)&gt;'Etiquette DNF'!N852,"X","")</f>
        <v/>
      </c>
      <c r="B858" s="291"/>
      <c r="C858" s="952" t="s">
        <v>68</v>
      </c>
      <c r="D858" s="952"/>
      <c r="E858" s="866" t="s">
        <v>69</v>
      </c>
      <c r="F858" s="866"/>
      <c r="G858" s="951" t="str">
        <f ca="1">OFFSET('Séries-DNF'!$A$11,B852,2)</f>
        <v/>
      </c>
      <c r="H858" s="951"/>
      <c r="I858" s="951"/>
      <c r="J858" s="951"/>
      <c r="K858" s="293"/>
      <c r="M858" s="521"/>
      <c r="N858" s="291"/>
      <c r="O858" s="952" t="s">
        <v>68</v>
      </c>
      <c r="P858" s="952"/>
      <c r="Q858" s="866" t="s">
        <v>69</v>
      </c>
      <c r="R858" s="866"/>
      <c r="S858" s="951" t="str">
        <f ca="1">OFFSET('Séries-DNF'!$A$11,N852,2)</f>
        <v/>
      </c>
      <c r="T858" s="951"/>
      <c r="U858" s="951"/>
      <c r="V858" s="951"/>
      <c r="W858" s="293"/>
    </row>
    <row r="859" spans="1:23" ht="18.75" x14ac:dyDescent="0.3">
      <c r="A859" s="138" t="str">
        <f>IF(COUNT('Séries-DNF'!$A$11:$A$50)&gt;'Etiquette DNF'!N852,"X","")</f>
        <v/>
      </c>
      <c r="B859" s="291"/>
      <c r="C859" s="952"/>
      <c r="D859" s="952"/>
      <c r="E859" s="866" t="s">
        <v>70</v>
      </c>
      <c r="F859" s="866"/>
      <c r="G859" s="951" t="str">
        <f ca="1">OFFSET('Séries-DNF'!$A$11,B852,3)</f>
        <v/>
      </c>
      <c r="H859" s="951"/>
      <c r="I859" s="951"/>
      <c r="J859" s="951"/>
      <c r="K859" s="293"/>
      <c r="M859" s="521"/>
      <c r="N859" s="291"/>
      <c r="O859" s="952"/>
      <c r="P859" s="952"/>
      <c r="Q859" s="866" t="s">
        <v>70</v>
      </c>
      <c r="R859" s="866"/>
      <c r="S859" s="951" t="str">
        <f ca="1">OFFSET('Séries-DNF'!$A$11,N852,3)</f>
        <v/>
      </c>
      <c r="T859" s="951"/>
      <c r="U859" s="951"/>
      <c r="V859" s="951"/>
      <c r="W859" s="293"/>
    </row>
    <row r="860" spans="1:23" ht="18.75" x14ac:dyDescent="0.3">
      <c r="A860" s="138" t="str">
        <f>IF(COUNT('Séries-DNF'!$A$11:$A$50)&gt;'Etiquette DNF'!N852,"X","")</f>
        <v/>
      </c>
      <c r="B860" s="291"/>
      <c r="C860" s="952"/>
      <c r="D860" s="952"/>
      <c r="E860" s="866" t="s">
        <v>257</v>
      </c>
      <c r="F860" s="866"/>
      <c r="G860" s="951" t="str">
        <f ca="1">OFFSET('Séries-DNF'!$A$11,B852,4)</f>
        <v/>
      </c>
      <c r="H860" s="951"/>
      <c r="I860" s="951"/>
      <c r="J860" s="951"/>
      <c r="K860" s="293"/>
      <c r="M860" s="521"/>
      <c r="N860" s="291"/>
      <c r="O860" s="952"/>
      <c r="P860" s="952"/>
      <c r="Q860" s="866" t="s">
        <v>257</v>
      </c>
      <c r="R860" s="866"/>
      <c r="S860" s="951" t="str">
        <f ca="1">OFFSET('Séries-DNF'!$A$11,N852,4)</f>
        <v/>
      </c>
      <c r="T860" s="951"/>
      <c r="U860" s="951"/>
      <c r="V860" s="951"/>
      <c r="W860" s="293"/>
    </row>
    <row r="861" spans="1:23" ht="21" x14ac:dyDescent="0.35">
      <c r="A861" s="138" t="str">
        <f>IF(COUNT('Séries-DNF'!$A$11:$A$50)&gt;'Etiquette DNF'!N852,"X","")</f>
        <v/>
      </c>
      <c r="B861" s="291"/>
      <c r="C861" s="952"/>
      <c r="D861" s="952"/>
      <c r="E861" s="866" t="s">
        <v>71</v>
      </c>
      <c r="F861" s="866"/>
      <c r="G861" s="947" t="str">
        <f ca="1">OFFSET('Séries-DNF'!$A$11,B852,5)</f>
        <v/>
      </c>
      <c r="H861" s="947"/>
      <c r="I861" s="947"/>
      <c r="J861" s="947"/>
      <c r="K861" s="293"/>
      <c r="M861" s="521"/>
      <c r="N861" s="291"/>
      <c r="O861" s="952"/>
      <c r="P861" s="952"/>
      <c r="Q861" s="866" t="s">
        <v>71</v>
      </c>
      <c r="R861" s="866"/>
      <c r="S861" s="947" t="str">
        <f ca="1">OFFSET('Séries-DNF'!$A$11,N852,5)</f>
        <v/>
      </c>
      <c r="T861" s="947"/>
      <c r="U861" s="947"/>
      <c r="V861" s="947"/>
      <c r="W861" s="293"/>
    </row>
    <row r="862" spans="1:23" ht="21" x14ac:dyDescent="0.35">
      <c r="A862" s="138" t="str">
        <f>IF(COUNT('Séries-DNF'!$A$11:$A$50)&gt;'Etiquette DNF'!N852,"X","")</f>
        <v/>
      </c>
      <c r="B862" s="291"/>
      <c r="C862" s="931" t="s">
        <v>248</v>
      </c>
      <c r="D862" s="931"/>
      <c r="E862" s="948" t="str">
        <f ca="1">IF(E853="","",IF(OR(E853="DWF",E853="DNF"),"Distance","Temps"))</f>
        <v/>
      </c>
      <c r="F862" s="948"/>
      <c r="G862" s="525" t="str">
        <f ca="1">OFFSET('Séries-DNF'!$A$11,B852,18)</f>
        <v/>
      </c>
      <c r="H862" s="524" t="str">
        <f ca="1">OFFSET('Séries-DNF'!$A$11,B852,19)</f>
        <v/>
      </c>
      <c r="I862" s="526" t="str">
        <f ca="1">OFFSET('Séries-DNF'!$A$11,B852,20)</f>
        <v/>
      </c>
      <c r="J862" s="524" t="str">
        <f ca="1">OFFSET('Séries-DNF'!$A$11,B852,21)</f>
        <v/>
      </c>
      <c r="K862" s="293"/>
      <c r="M862" s="521"/>
      <c r="N862" s="291"/>
      <c r="O862" s="931" t="s">
        <v>248</v>
      </c>
      <c r="P862" s="931"/>
      <c r="Q862" s="948" t="str">
        <f ca="1">IF(Q853="","",IF(OR(Q853="DWF",Q853="DNF"),"Distance","Temps"))</f>
        <v/>
      </c>
      <c r="R862" s="948"/>
      <c r="S862" s="525" t="str">
        <f ca="1">OFFSET('Séries-DNF'!$A$11,N852,18)</f>
        <v/>
      </c>
      <c r="T862" s="524" t="str">
        <f ca="1">OFFSET('Séries-DNF'!$A$11,N852,19)</f>
        <v/>
      </c>
      <c r="U862" s="526" t="str">
        <f ca="1">OFFSET('Séries-DNF'!$A$11,N852,20)</f>
        <v/>
      </c>
      <c r="V862" s="524" t="str">
        <f ca="1">OFFSET('Séries-DNF'!$A$11,N852,21)</f>
        <v/>
      </c>
      <c r="W862" s="293"/>
    </row>
    <row r="863" spans="1:23" ht="18.75" x14ac:dyDescent="0.3">
      <c r="A863" s="138" t="str">
        <f>IF(COUNT('Séries-DNF'!$A$11:$A$50)&gt;'Etiquette DNF'!N852,"X","")</f>
        <v/>
      </c>
      <c r="B863" s="291"/>
      <c r="C863" s="931"/>
      <c r="D863" s="931"/>
      <c r="E863" s="933" t="s">
        <v>273</v>
      </c>
      <c r="F863" s="514" t="s">
        <v>271</v>
      </c>
      <c r="G863" s="528" t="str">
        <f ca="1">OFFSET('Séries-DNF'!$A$11,B852,14)</f>
        <v/>
      </c>
      <c r="H863" s="529" t="str">
        <f ca="1">OFFSET('Séries-DNF'!$A$11,B852,15)</f>
        <v/>
      </c>
      <c r="I863" s="528" t="str">
        <f ca="1">OFFSET('Séries-DNF'!$A$11,B852,16)</f>
        <v/>
      </c>
      <c r="J863" s="529" t="str">
        <f ca="1">OFFSET('Séries-DNF'!$A$11,B852,17)</f>
        <v/>
      </c>
      <c r="K863" s="293"/>
      <c r="M863" s="521"/>
      <c r="N863" s="291"/>
      <c r="O863" s="931"/>
      <c r="P863" s="931"/>
      <c r="Q863" s="933" t="s">
        <v>273</v>
      </c>
      <c r="R863" s="514" t="s">
        <v>271</v>
      </c>
      <c r="S863" s="528" t="str">
        <f ca="1">OFFSET('Séries-DNF'!$A$11,N852,14)</f>
        <v/>
      </c>
      <c r="T863" s="529" t="str">
        <f ca="1">OFFSET('Séries-DNF'!$A$11,N852,15)</f>
        <v/>
      </c>
      <c r="U863" s="528" t="str">
        <f ca="1">OFFSET('Séries-DNF'!$A$11,N852,16)</f>
        <v/>
      </c>
      <c r="V863" s="529" t="str">
        <f ca="1">OFFSET('Séries-DNF'!$A$11,N852,17)</f>
        <v/>
      </c>
      <c r="W863" s="293"/>
    </row>
    <row r="864" spans="1:23" ht="18.75" x14ac:dyDescent="0.3">
      <c r="A864" s="138" t="str">
        <f>IF(COUNT('Séries-DNF'!$A$11:$A$50)&gt;'Etiquette DNF'!N852,"X","")</f>
        <v/>
      </c>
      <c r="B864" s="291"/>
      <c r="C864" s="931"/>
      <c r="D864" s="931"/>
      <c r="E864" s="933"/>
      <c r="F864" s="514" t="s">
        <v>272</v>
      </c>
      <c r="G864" s="528" t="str">
        <f ca="1">OFFSET('Séries-DNF'!$A$11,B852,22)</f>
        <v/>
      </c>
      <c r="H864" s="529" t="str">
        <f ca="1">OFFSET('Séries-DNF'!$A$11,B852,23)</f>
        <v/>
      </c>
      <c r="I864" s="528" t="str">
        <f ca="1">OFFSET('Séries-DNF'!$A$11,B852,24)</f>
        <v/>
      </c>
      <c r="J864" s="529" t="str">
        <f ca="1">OFFSET('Séries-DNF'!$A$11,B852,25)</f>
        <v/>
      </c>
      <c r="K864" s="293"/>
      <c r="M864" s="521"/>
      <c r="N864" s="291"/>
      <c r="O864" s="931"/>
      <c r="P864" s="931"/>
      <c r="Q864" s="933"/>
      <c r="R864" s="514" t="s">
        <v>272</v>
      </c>
      <c r="S864" s="528" t="str">
        <f ca="1">OFFSET('Séries-DNF'!$A$11,N852,22)</f>
        <v/>
      </c>
      <c r="T864" s="529" t="str">
        <f ca="1">OFFSET('Séries-DNF'!$A$11,N852,23)</f>
        <v/>
      </c>
      <c r="U864" s="528" t="str">
        <f ca="1">OFFSET('Séries-DNF'!$A$11,N852,24)</f>
        <v/>
      </c>
      <c r="V864" s="529" t="str">
        <f ca="1">OFFSET('Séries-DNF'!$A$11,N852,25)</f>
        <v/>
      </c>
      <c r="W864" s="293"/>
    </row>
    <row r="865" spans="1:23" x14ac:dyDescent="0.25">
      <c r="A865" s="138" t="str">
        <f>IF(COUNT('Séries-DNF'!$A$11:$A$50)&gt;'Etiquette DNF'!N852,"X","")</f>
        <v/>
      </c>
      <c r="B865" s="291"/>
      <c r="C865" s="945"/>
      <c r="D865" s="945"/>
      <c r="E865" s="945"/>
      <c r="F865" s="945"/>
      <c r="G865" s="945"/>
      <c r="H865" s="945"/>
      <c r="I865" s="945"/>
      <c r="J865" s="945"/>
      <c r="K865" s="293"/>
      <c r="M865" s="521"/>
      <c r="N865" s="291"/>
      <c r="O865" s="945"/>
      <c r="P865" s="945"/>
      <c r="Q865" s="945"/>
      <c r="R865" s="945"/>
      <c r="S865" s="945"/>
      <c r="T865" s="945"/>
      <c r="U865" s="945"/>
      <c r="V865" s="945"/>
      <c r="W865" s="293"/>
    </row>
    <row r="866" spans="1:23" ht="18.75" x14ac:dyDescent="0.3">
      <c r="A866" s="138" t="str">
        <f>IF(COUNT('Séries-DNF'!$A$11:$A$50)&gt;'Etiquette DNF'!N852,"X","")</f>
        <v/>
      </c>
      <c r="B866" s="291"/>
      <c r="C866" s="946" t="s">
        <v>259</v>
      </c>
      <c r="D866" s="946"/>
      <c r="E866" s="946"/>
      <c r="F866" s="946"/>
      <c r="G866" s="946"/>
      <c r="H866" s="946"/>
      <c r="I866" s="946"/>
      <c r="J866" s="946"/>
      <c r="K866" s="293"/>
      <c r="M866" s="521"/>
      <c r="N866" s="291"/>
      <c r="O866" s="946" t="s">
        <v>259</v>
      </c>
      <c r="P866" s="946"/>
      <c r="Q866" s="946"/>
      <c r="R866" s="946"/>
      <c r="S866" s="946"/>
      <c r="T866" s="946"/>
      <c r="U866" s="946"/>
      <c r="V866" s="946"/>
      <c r="W866" s="293"/>
    </row>
    <row r="867" spans="1:23" ht="15.75" thickBot="1" x14ac:dyDescent="0.3">
      <c r="A867" s="138" t="str">
        <f>IF(COUNT('Séries-DNF'!$A$11:$A$50)&gt;'Etiquette DNF'!N852,"X","")</f>
        <v/>
      </c>
      <c r="B867" s="291"/>
      <c r="C867" s="945"/>
      <c r="D867" s="945"/>
      <c r="E867" s="945"/>
      <c r="F867" s="945"/>
      <c r="G867" s="945"/>
      <c r="H867" s="945"/>
      <c r="I867" s="945"/>
      <c r="J867" s="945"/>
      <c r="K867" s="293"/>
      <c r="M867" s="521"/>
      <c r="N867" s="291"/>
      <c r="O867" s="945"/>
      <c r="P867" s="945"/>
      <c r="Q867" s="945"/>
      <c r="R867" s="945"/>
      <c r="S867" s="945"/>
      <c r="T867" s="945"/>
      <c r="U867" s="945"/>
      <c r="V867" s="945"/>
      <c r="W867" s="293"/>
    </row>
    <row r="868" spans="1:23" ht="15.75" thickBot="1" x14ac:dyDescent="0.3">
      <c r="A868" s="138" t="str">
        <f>IF(COUNT('Séries-DNF'!$A$11:$A$50)&gt;'Etiquette DNF'!N852,"X","")</f>
        <v/>
      </c>
      <c r="B868" s="291"/>
      <c r="C868" s="933" t="s">
        <v>262</v>
      </c>
      <c r="D868" s="934"/>
      <c r="E868" s="530"/>
      <c r="F868" s="531"/>
      <c r="G868" s="531"/>
      <c r="H868" s="531"/>
      <c r="I868" s="531"/>
      <c r="J868" s="532"/>
      <c r="K868" s="293"/>
      <c r="M868" s="521"/>
      <c r="N868" s="291"/>
      <c r="O868" s="933" t="s">
        <v>262</v>
      </c>
      <c r="P868" s="934"/>
      <c r="Q868" s="530"/>
      <c r="R868" s="531"/>
      <c r="S868" s="531"/>
      <c r="T868" s="531"/>
      <c r="U868" s="531"/>
      <c r="V868" s="532"/>
      <c r="W868" s="293"/>
    </row>
    <row r="869" spans="1:23" ht="15.75" thickBot="1" x14ac:dyDescent="0.3">
      <c r="A869" s="138" t="str">
        <f>IF(COUNT('Séries-DNF'!$A$11:$A$50)&gt;'Etiquette DNF'!N852,"X","")</f>
        <v/>
      </c>
      <c r="B869" s="291"/>
      <c r="C869" s="516"/>
      <c r="D869" s="516"/>
      <c r="E869" s="289"/>
      <c r="F869" s="289"/>
      <c r="G869" s="289"/>
      <c r="H869" s="289"/>
      <c r="I869" s="289"/>
      <c r="J869" s="289"/>
      <c r="K869" s="293"/>
      <c r="M869" s="521"/>
      <c r="N869" s="291"/>
      <c r="O869" s="516"/>
      <c r="P869" s="516"/>
      <c r="Q869" s="289"/>
      <c r="R869" s="289"/>
      <c r="S869" s="289"/>
      <c r="T869" s="289"/>
      <c r="U869" s="289"/>
      <c r="V869" s="289"/>
      <c r="W869" s="293"/>
    </row>
    <row r="870" spans="1:23" x14ac:dyDescent="0.25">
      <c r="A870" s="138" t="str">
        <f>IF(COUNT('Séries-DNF'!$A$11:$A$50)&gt;'Etiquette DNF'!N852,"X","")</f>
        <v/>
      </c>
      <c r="B870" s="291"/>
      <c r="C870" s="976" t="s">
        <v>260</v>
      </c>
      <c r="D870" s="977"/>
      <c r="E870" s="959"/>
      <c r="F870" s="959"/>
      <c r="G870" s="959"/>
      <c r="H870" s="959"/>
      <c r="I870" s="959"/>
      <c r="J870" s="960"/>
      <c r="K870" s="293"/>
      <c r="M870" s="521"/>
      <c r="N870" s="291"/>
      <c r="O870" s="976" t="s">
        <v>260</v>
      </c>
      <c r="P870" s="977"/>
      <c r="Q870" s="959"/>
      <c r="R870" s="959"/>
      <c r="S870" s="959"/>
      <c r="T870" s="959"/>
      <c r="U870" s="959"/>
      <c r="V870" s="960"/>
      <c r="W870" s="293"/>
    </row>
    <row r="871" spans="1:23" x14ac:dyDescent="0.25">
      <c r="A871" s="138" t="str">
        <f>IF(COUNT('Séries-DNF'!$A$11:$A$50)&gt;'Etiquette DNF'!N852,"X","")</f>
        <v/>
      </c>
      <c r="B871" s="291"/>
      <c r="C871" s="971"/>
      <c r="D871" s="972"/>
      <c r="E871" s="949"/>
      <c r="F871" s="949"/>
      <c r="G871" s="949"/>
      <c r="H871" s="949"/>
      <c r="I871" s="949"/>
      <c r="J871" s="950"/>
      <c r="K871" s="293"/>
      <c r="M871" s="521"/>
      <c r="N871" s="291"/>
      <c r="O871" s="971"/>
      <c r="P871" s="972"/>
      <c r="Q871" s="949"/>
      <c r="R871" s="949"/>
      <c r="S871" s="949"/>
      <c r="T871" s="949"/>
      <c r="U871" s="949"/>
      <c r="V871" s="950"/>
      <c r="W871" s="293"/>
    </row>
    <row r="872" spans="1:23" x14ac:dyDescent="0.25">
      <c r="A872" s="138" t="str">
        <f>IF(COUNT('Séries-DNF'!$A$11:$A$50)&gt;'Etiquette DNF'!N852,"X","")</f>
        <v/>
      </c>
      <c r="B872" s="291"/>
      <c r="C872" s="971" t="s">
        <v>261</v>
      </c>
      <c r="D872" s="972"/>
      <c r="E872" s="949"/>
      <c r="F872" s="949"/>
      <c r="G872" s="949"/>
      <c r="H872" s="949"/>
      <c r="I872" s="949"/>
      <c r="J872" s="950"/>
      <c r="K872" s="293"/>
      <c r="M872" s="521"/>
      <c r="N872" s="291"/>
      <c r="O872" s="971" t="s">
        <v>261</v>
      </c>
      <c r="P872" s="972"/>
      <c r="Q872" s="949"/>
      <c r="R872" s="949"/>
      <c r="S872" s="949"/>
      <c r="T872" s="949"/>
      <c r="U872" s="949"/>
      <c r="V872" s="950"/>
      <c r="W872" s="293"/>
    </row>
    <row r="873" spans="1:23" ht="15.75" thickBot="1" x14ac:dyDescent="0.3">
      <c r="A873" s="138" t="str">
        <f>IF(COUNT('Séries-DNF'!$A$11:$A$50)&gt;'Etiquette DNF'!N852,"X","")</f>
        <v/>
      </c>
      <c r="B873" s="291"/>
      <c r="C873" s="973"/>
      <c r="D873" s="974"/>
      <c r="E873" s="954"/>
      <c r="F873" s="954"/>
      <c r="G873" s="954"/>
      <c r="H873" s="954"/>
      <c r="I873" s="954"/>
      <c r="J873" s="955"/>
      <c r="K873" s="293"/>
      <c r="M873" s="521"/>
      <c r="N873" s="291"/>
      <c r="O873" s="973"/>
      <c r="P873" s="974"/>
      <c r="Q873" s="954"/>
      <c r="R873" s="954"/>
      <c r="S873" s="954"/>
      <c r="T873" s="954"/>
      <c r="U873" s="954"/>
      <c r="V873" s="955"/>
      <c r="W873" s="293"/>
    </row>
    <row r="874" spans="1:23" ht="15.75" thickBot="1" x14ac:dyDescent="0.3">
      <c r="A874" s="138" t="str">
        <f>IF(COUNT('Séries-DNF'!$A$11:$A$50)&gt;'Etiquette DNF'!N852,"X","")</f>
        <v/>
      </c>
      <c r="B874" s="291"/>
      <c r="C874" s="292"/>
      <c r="D874" s="292"/>
      <c r="E874" s="292"/>
      <c r="F874" s="292"/>
      <c r="G874" s="292"/>
      <c r="H874" s="292"/>
      <c r="I874" s="292"/>
      <c r="J874" s="292"/>
      <c r="K874" s="293"/>
      <c r="M874" s="521"/>
      <c r="N874" s="291"/>
      <c r="O874" s="292"/>
      <c r="P874" s="292"/>
      <c r="Q874" s="292"/>
      <c r="R874" s="292"/>
      <c r="S874" s="292"/>
      <c r="T874" s="292"/>
      <c r="U874" s="292"/>
      <c r="V874" s="292"/>
      <c r="W874" s="293"/>
    </row>
    <row r="875" spans="1:23" x14ac:dyDescent="0.25">
      <c r="A875" s="138" t="str">
        <f>IF(COUNT('Séries-DNF'!$A$11:$A$50)&gt;'Etiquette DNF'!N852,"X","")</f>
        <v/>
      </c>
      <c r="B875" s="291"/>
      <c r="C875" s="956" t="s">
        <v>132</v>
      </c>
      <c r="D875" s="880" t="s">
        <v>133</v>
      </c>
      <c r="E875" s="871"/>
      <c r="F875" s="871"/>
      <c r="G875" s="871"/>
      <c r="H875" s="871"/>
      <c r="I875" s="959"/>
      <c r="J875" s="960"/>
      <c r="K875" s="293"/>
      <c r="M875" s="521"/>
      <c r="N875" s="291"/>
      <c r="O875" s="956" t="s">
        <v>132</v>
      </c>
      <c r="P875" s="880" t="s">
        <v>133</v>
      </c>
      <c r="Q875" s="871"/>
      <c r="R875" s="871"/>
      <c r="S875" s="871"/>
      <c r="T875" s="871"/>
      <c r="U875" s="959"/>
      <c r="V875" s="960"/>
      <c r="W875" s="293"/>
    </row>
    <row r="876" spans="1:23" x14ac:dyDescent="0.25">
      <c r="A876" s="138" t="str">
        <f>IF(COUNT('Séries-DNF'!$A$11:$A$50)&gt;'Etiquette DNF'!N852,"X","")</f>
        <v/>
      </c>
      <c r="B876" s="291"/>
      <c r="C876" s="957"/>
      <c r="D876" s="859" t="s">
        <v>134</v>
      </c>
      <c r="E876" s="864"/>
      <c r="F876" s="864"/>
      <c r="G876" s="864"/>
      <c r="H876" s="864"/>
      <c r="I876" s="949"/>
      <c r="J876" s="950"/>
      <c r="K876" s="293"/>
      <c r="M876" s="521"/>
      <c r="N876" s="291"/>
      <c r="O876" s="957"/>
      <c r="P876" s="859" t="s">
        <v>134</v>
      </c>
      <c r="Q876" s="864"/>
      <c r="R876" s="864"/>
      <c r="S876" s="864"/>
      <c r="T876" s="864"/>
      <c r="U876" s="949"/>
      <c r="V876" s="950"/>
      <c r="W876" s="293"/>
    </row>
    <row r="877" spans="1:23" x14ac:dyDescent="0.25">
      <c r="A877" s="138" t="str">
        <f>IF(COUNT('Séries-DNF'!$A$11:$A$50)&gt;'Etiquette DNF'!N852,"X","")</f>
        <v/>
      </c>
      <c r="B877" s="291"/>
      <c r="C877" s="957"/>
      <c r="D877" s="859" t="s">
        <v>135</v>
      </c>
      <c r="E877" s="864"/>
      <c r="F877" s="864"/>
      <c r="G877" s="864"/>
      <c r="H877" s="864"/>
      <c r="I877" s="949"/>
      <c r="J877" s="950"/>
      <c r="K877" s="293"/>
      <c r="M877" s="521"/>
      <c r="N877" s="291"/>
      <c r="O877" s="957"/>
      <c r="P877" s="859" t="s">
        <v>135</v>
      </c>
      <c r="Q877" s="864"/>
      <c r="R877" s="864"/>
      <c r="S877" s="864"/>
      <c r="T877" s="864"/>
      <c r="U877" s="949"/>
      <c r="V877" s="950"/>
      <c r="W877" s="293"/>
    </row>
    <row r="878" spans="1:23" x14ac:dyDescent="0.25">
      <c r="A878" s="138" t="str">
        <f>IF(COUNT('Séries-DNF'!$A$11:$A$50)&gt;'Etiquette DNF'!N852,"X","")</f>
        <v/>
      </c>
      <c r="B878" s="291"/>
      <c r="C878" s="957"/>
      <c r="D878" s="859" t="s">
        <v>136</v>
      </c>
      <c r="E878" s="864"/>
      <c r="F878" s="864"/>
      <c r="G878" s="864"/>
      <c r="H878" s="864"/>
      <c r="I878" s="949"/>
      <c r="J878" s="950"/>
      <c r="K878" s="293"/>
      <c r="M878" s="521"/>
      <c r="N878" s="291"/>
      <c r="O878" s="957"/>
      <c r="P878" s="859" t="s">
        <v>136</v>
      </c>
      <c r="Q878" s="864"/>
      <c r="R878" s="864"/>
      <c r="S878" s="864"/>
      <c r="T878" s="864"/>
      <c r="U878" s="949"/>
      <c r="V878" s="950"/>
      <c r="W878" s="293"/>
    </row>
    <row r="879" spans="1:23" x14ac:dyDescent="0.25">
      <c r="A879" s="138" t="str">
        <f>IF(COUNT('Séries-DNF'!$A$11:$A$50)&gt;'Etiquette DNF'!N852,"X","")</f>
        <v/>
      </c>
      <c r="B879" s="291"/>
      <c r="C879" s="957"/>
      <c r="D879" s="859" t="s">
        <v>137</v>
      </c>
      <c r="E879" s="864"/>
      <c r="F879" s="864"/>
      <c r="G879" s="864"/>
      <c r="H879" s="864"/>
      <c r="I879" s="949"/>
      <c r="J879" s="950"/>
      <c r="K879" s="293"/>
      <c r="M879" s="521"/>
      <c r="N879" s="291"/>
      <c r="O879" s="957"/>
      <c r="P879" s="859" t="s">
        <v>137</v>
      </c>
      <c r="Q879" s="864"/>
      <c r="R879" s="864"/>
      <c r="S879" s="864"/>
      <c r="T879" s="864"/>
      <c r="U879" s="949"/>
      <c r="V879" s="950"/>
      <c r="W879" s="293"/>
    </row>
    <row r="880" spans="1:23" ht="15.75" thickBot="1" x14ac:dyDescent="0.3">
      <c r="A880" s="138" t="str">
        <f>IF(COUNT('Séries-DNF'!$A$11:$A$50)&gt;'Etiquette DNF'!N852,"X","")</f>
        <v/>
      </c>
      <c r="B880" s="291"/>
      <c r="C880" s="958"/>
      <c r="D880" s="862" t="s">
        <v>138</v>
      </c>
      <c r="E880" s="975"/>
      <c r="F880" s="975"/>
      <c r="G880" s="975"/>
      <c r="H880" s="975"/>
      <c r="I880" s="954"/>
      <c r="J880" s="955"/>
      <c r="K880" s="293"/>
      <c r="M880" s="521"/>
      <c r="N880" s="291"/>
      <c r="O880" s="958"/>
      <c r="P880" s="862" t="s">
        <v>138</v>
      </c>
      <c r="Q880" s="975"/>
      <c r="R880" s="975"/>
      <c r="S880" s="975"/>
      <c r="T880" s="975"/>
      <c r="U880" s="954"/>
      <c r="V880" s="955"/>
      <c r="W880" s="293"/>
    </row>
    <row r="881" spans="1:23" x14ac:dyDescent="0.25">
      <c r="A881" s="138" t="str">
        <f>IF(COUNT('Séries-DNF'!$A$11:$A$50)&gt;'Etiquette DNF'!N852,"X","")</f>
        <v/>
      </c>
      <c r="B881" s="291"/>
      <c r="C881" s="961" t="s">
        <v>145</v>
      </c>
      <c r="D881" s="963" t="s">
        <v>146</v>
      </c>
      <c r="E881" s="964"/>
      <c r="F881" s="964"/>
      <c r="G881" s="964"/>
      <c r="H881" s="964"/>
      <c r="I881" s="965"/>
      <c r="J881" s="966"/>
      <c r="K881" s="293"/>
      <c r="M881" s="521"/>
      <c r="N881" s="291"/>
      <c r="O881" s="961" t="s">
        <v>145</v>
      </c>
      <c r="P881" s="963" t="s">
        <v>146</v>
      </c>
      <c r="Q881" s="964"/>
      <c r="R881" s="964"/>
      <c r="S881" s="964"/>
      <c r="T881" s="964"/>
      <c r="U881" s="965"/>
      <c r="V881" s="966"/>
      <c r="W881" s="293"/>
    </row>
    <row r="882" spans="1:23" x14ac:dyDescent="0.25">
      <c r="A882" s="138" t="str">
        <f>IF(COUNT('Séries-DNF'!$A$11:$A$50)&gt;'Etiquette DNF'!N852,"X","")</f>
        <v/>
      </c>
      <c r="B882" s="291"/>
      <c r="C882" s="957"/>
      <c r="D882" s="859" t="s">
        <v>147</v>
      </c>
      <c r="E882" s="864"/>
      <c r="F882" s="864"/>
      <c r="G882" s="864"/>
      <c r="H882" s="864"/>
      <c r="I882" s="949"/>
      <c r="J882" s="950"/>
      <c r="K882" s="293"/>
      <c r="M882" s="521"/>
      <c r="N882" s="291"/>
      <c r="O882" s="957"/>
      <c r="P882" s="859" t="s">
        <v>147</v>
      </c>
      <c r="Q882" s="864"/>
      <c r="R882" s="864"/>
      <c r="S882" s="864"/>
      <c r="T882" s="864"/>
      <c r="U882" s="949"/>
      <c r="V882" s="950"/>
      <c r="W882" s="293"/>
    </row>
    <row r="883" spans="1:23" x14ac:dyDescent="0.25">
      <c r="A883" s="138" t="str">
        <f>IF(COUNT('Séries-DNF'!$A$11:$A$50)&gt;'Etiquette DNF'!N852,"X","")</f>
        <v/>
      </c>
      <c r="B883" s="291"/>
      <c r="C883" s="957"/>
      <c r="D883" s="859" t="s">
        <v>148</v>
      </c>
      <c r="E883" s="864"/>
      <c r="F883" s="864"/>
      <c r="G883" s="864"/>
      <c r="H883" s="864"/>
      <c r="I883" s="949"/>
      <c r="J883" s="950"/>
      <c r="K883" s="293"/>
      <c r="M883" s="521"/>
      <c r="N883" s="291"/>
      <c r="O883" s="957"/>
      <c r="P883" s="859" t="s">
        <v>148</v>
      </c>
      <c r="Q883" s="864"/>
      <c r="R883" s="864"/>
      <c r="S883" s="864"/>
      <c r="T883" s="864"/>
      <c r="U883" s="949"/>
      <c r="V883" s="950"/>
      <c r="W883" s="293"/>
    </row>
    <row r="884" spans="1:23" x14ac:dyDescent="0.25">
      <c r="A884" s="138" t="str">
        <f>IF(COUNT('Séries-DNF'!$A$11:$A$50)&gt;'Etiquette DNF'!N852,"X","")</f>
        <v/>
      </c>
      <c r="B884" s="291"/>
      <c r="C884" s="957"/>
      <c r="D884" s="859" t="s">
        <v>149</v>
      </c>
      <c r="E884" s="864"/>
      <c r="F884" s="864"/>
      <c r="G884" s="864"/>
      <c r="H884" s="864"/>
      <c r="I884" s="949"/>
      <c r="J884" s="950"/>
      <c r="K884" s="293"/>
      <c r="M884" s="521"/>
      <c r="N884" s="291"/>
      <c r="O884" s="957"/>
      <c r="P884" s="859" t="s">
        <v>149</v>
      </c>
      <c r="Q884" s="864"/>
      <c r="R884" s="864"/>
      <c r="S884" s="864"/>
      <c r="T884" s="864"/>
      <c r="U884" s="949"/>
      <c r="V884" s="950"/>
      <c r="W884" s="293"/>
    </row>
    <row r="885" spans="1:23" x14ac:dyDescent="0.25">
      <c r="A885" s="138" t="str">
        <f>IF(COUNT('Séries-DNF'!$A$11:$A$50)&gt;'Etiquette DNF'!N852,"X","")</f>
        <v/>
      </c>
      <c r="B885" s="291"/>
      <c r="C885" s="957"/>
      <c r="D885" s="859" t="s">
        <v>150</v>
      </c>
      <c r="E885" s="864"/>
      <c r="F885" s="864"/>
      <c r="G885" s="864"/>
      <c r="H885" s="864"/>
      <c r="I885" s="949"/>
      <c r="J885" s="950"/>
      <c r="K885" s="293"/>
      <c r="M885" s="521"/>
      <c r="N885" s="291"/>
      <c r="O885" s="957"/>
      <c r="P885" s="859" t="s">
        <v>150</v>
      </c>
      <c r="Q885" s="864"/>
      <c r="R885" s="864"/>
      <c r="S885" s="864"/>
      <c r="T885" s="864"/>
      <c r="U885" s="949"/>
      <c r="V885" s="950"/>
      <c r="W885" s="293"/>
    </row>
    <row r="886" spans="1:23" x14ac:dyDescent="0.25">
      <c r="A886" s="138" t="str">
        <f>IF(COUNT('Séries-DNF'!$A$11:$A$50)&gt;'Etiquette DNF'!N852,"X","")</f>
        <v/>
      </c>
      <c r="B886" s="291"/>
      <c r="C886" s="957"/>
      <c r="D886" s="859" t="s">
        <v>151</v>
      </c>
      <c r="E886" s="864"/>
      <c r="F886" s="864"/>
      <c r="G886" s="864"/>
      <c r="H886" s="864"/>
      <c r="I886" s="949"/>
      <c r="J886" s="950"/>
      <c r="K886" s="293"/>
      <c r="M886" s="521"/>
      <c r="N886" s="291"/>
      <c r="O886" s="957"/>
      <c r="P886" s="859" t="s">
        <v>151</v>
      </c>
      <c r="Q886" s="864"/>
      <c r="R886" s="864"/>
      <c r="S886" s="864"/>
      <c r="T886" s="864"/>
      <c r="U886" s="949"/>
      <c r="V886" s="950"/>
      <c r="W886" s="293"/>
    </row>
    <row r="887" spans="1:23" ht="15.75" thickBot="1" x14ac:dyDescent="0.3">
      <c r="A887" s="138" t="str">
        <f>IF(COUNT('Séries-DNF'!$A$11:$A$50)&gt;'Etiquette DNF'!N852,"X","")</f>
        <v/>
      </c>
      <c r="B887" s="291"/>
      <c r="C887" s="962"/>
      <c r="D887" s="967" t="s">
        <v>152</v>
      </c>
      <c r="E887" s="968"/>
      <c r="F887" s="968"/>
      <c r="G887" s="968"/>
      <c r="H887" s="968"/>
      <c r="I887" s="969"/>
      <c r="J887" s="970"/>
      <c r="K887" s="293"/>
      <c r="M887" s="521"/>
      <c r="N887" s="291"/>
      <c r="O887" s="962"/>
      <c r="P887" s="967" t="s">
        <v>152</v>
      </c>
      <c r="Q887" s="968"/>
      <c r="R887" s="968"/>
      <c r="S887" s="968"/>
      <c r="T887" s="968"/>
      <c r="U887" s="969"/>
      <c r="V887" s="970"/>
      <c r="W887" s="293"/>
    </row>
    <row r="888" spans="1:23" x14ac:dyDescent="0.25">
      <c r="A888" s="138" t="str">
        <f>IF(COUNT('Séries-DNF'!$A$11:$A$50)&gt;'Etiquette DNF'!N852,"X","")</f>
        <v/>
      </c>
      <c r="B888" s="291"/>
      <c r="C888" s="956" t="s">
        <v>126</v>
      </c>
      <c r="D888" s="918" t="s">
        <v>263</v>
      </c>
      <c r="E888" s="919"/>
      <c r="F888" s="920"/>
      <c r="G888" s="416" t="s">
        <v>174</v>
      </c>
      <c r="H888" s="416"/>
      <c r="I888" s="959"/>
      <c r="J888" s="960"/>
      <c r="K888" s="293"/>
      <c r="M888" s="521"/>
      <c r="N888" s="291"/>
      <c r="O888" s="956" t="s">
        <v>126</v>
      </c>
      <c r="P888" s="918" t="s">
        <v>263</v>
      </c>
      <c r="Q888" s="919"/>
      <c r="R888" s="920"/>
      <c r="S888" s="416" t="s">
        <v>174</v>
      </c>
      <c r="T888" s="416"/>
      <c r="U888" s="959"/>
      <c r="V888" s="960"/>
      <c r="W888" s="293"/>
    </row>
    <row r="889" spans="1:23" x14ac:dyDescent="0.25">
      <c r="A889" s="138" t="str">
        <f>IF(COUNT('Séries-DNF'!$A$11:$A$50)&gt;'Etiquette DNF'!N852,"X","")</f>
        <v/>
      </c>
      <c r="B889" s="291"/>
      <c r="C889" s="957"/>
      <c r="D889" s="913" t="s">
        <v>128</v>
      </c>
      <c r="E889" s="914"/>
      <c r="F889" s="915"/>
      <c r="G889" s="110" t="s">
        <v>266</v>
      </c>
      <c r="H889" s="110"/>
      <c r="I889" s="949"/>
      <c r="J889" s="950"/>
      <c r="K889" s="293"/>
      <c r="M889" s="521"/>
      <c r="N889" s="291"/>
      <c r="O889" s="957"/>
      <c r="P889" s="913" t="s">
        <v>128</v>
      </c>
      <c r="Q889" s="914"/>
      <c r="R889" s="915"/>
      <c r="S889" s="110" t="s">
        <v>266</v>
      </c>
      <c r="T889" s="110"/>
      <c r="U889" s="949"/>
      <c r="V889" s="950"/>
      <c r="W889" s="293"/>
    </row>
    <row r="890" spans="1:23" x14ac:dyDescent="0.25">
      <c r="A890" s="138" t="str">
        <f>IF(COUNT('Séries-DNF'!$A$11:$A$50)&gt;'Etiquette DNF'!N852,"X","")</f>
        <v/>
      </c>
      <c r="B890" s="291"/>
      <c r="C890" s="957"/>
      <c r="D890" s="913" t="s">
        <v>264</v>
      </c>
      <c r="E890" s="914"/>
      <c r="F890" s="915"/>
      <c r="G890" s="110" t="s">
        <v>265</v>
      </c>
      <c r="H890" s="110"/>
      <c r="I890" s="949"/>
      <c r="J890" s="950"/>
      <c r="K890" s="293"/>
      <c r="M890" s="521"/>
      <c r="N890" s="291"/>
      <c r="O890" s="957"/>
      <c r="P890" s="913" t="s">
        <v>264</v>
      </c>
      <c r="Q890" s="914"/>
      <c r="R890" s="915"/>
      <c r="S890" s="110" t="s">
        <v>265</v>
      </c>
      <c r="T890" s="110"/>
      <c r="U890" s="949"/>
      <c r="V890" s="950"/>
      <c r="W890" s="293"/>
    </row>
    <row r="891" spans="1:23" x14ac:dyDescent="0.25">
      <c r="A891" s="138" t="str">
        <f>IF(COUNT('Séries-DNF'!$A$11:$A$50)&gt;'Etiquette DNF'!N852,"X","")</f>
        <v/>
      </c>
      <c r="B891" s="291"/>
      <c r="C891" s="957"/>
      <c r="D891" s="533" t="s">
        <v>267</v>
      </c>
      <c r="E891" s="518"/>
      <c r="F891" s="518"/>
      <c r="G891" s="110" t="s">
        <v>164</v>
      </c>
      <c r="H891" s="110"/>
      <c r="I891" s="949"/>
      <c r="J891" s="950"/>
      <c r="K891" s="293"/>
      <c r="M891" s="521"/>
      <c r="N891" s="291"/>
      <c r="O891" s="957"/>
      <c r="P891" s="533" t="s">
        <v>267</v>
      </c>
      <c r="Q891" s="518"/>
      <c r="R891" s="518"/>
      <c r="S891" s="110" t="s">
        <v>164</v>
      </c>
      <c r="T891" s="110"/>
      <c r="U891" s="949"/>
      <c r="V891" s="950"/>
      <c r="W891" s="293"/>
    </row>
    <row r="892" spans="1:23" ht="15.75" thickBot="1" x14ac:dyDescent="0.3">
      <c r="A892" s="138" t="str">
        <f>IF(COUNT('Séries-DNF'!$A$11:$A$50)&gt;'Etiquette DNF'!N852,"X","")</f>
        <v/>
      </c>
      <c r="B892" s="291"/>
      <c r="C892" s="958"/>
      <c r="D892" s="534" t="s">
        <v>268</v>
      </c>
      <c r="E892" s="519"/>
      <c r="F892" s="519"/>
      <c r="G892" s="3" t="s">
        <v>164</v>
      </c>
      <c r="H892" s="3"/>
      <c r="I892" s="954"/>
      <c r="J892" s="955"/>
      <c r="K892" s="293"/>
      <c r="M892" s="521"/>
      <c r="N892" s="291"/>
      <c r="O892" s="958"/>
      <c r="P892" s="534" t="s">
        <v>268</v>
      </c>
      <c r="Q892" s="519"/>
      <c r="R892" s="519"/>
      <c r="S892" s="3" t="s">
        <v>164</v>
      </c>
      <c r="T892" s="3"/>
      <c r="U892" s="954"/>
      <c r="V892" s="955"/>
      <c r="W892" s="293"/>
    </row>
    <row r="893" spans="1:23" ht="15.75" thickBot="1" x14ac:dyDescent="0.3">
      <c r="A893" s="138" t="str">
        <f>IF(COUNT('Séries-DNF'!$A$11:$A$50)&gt;'Etiquette DNF'!N852,"X","")</f>
        <v/>
      </c>
      <c r="B893" s="291"/>
      <c r="C893" s="292"/>
      <c r="D893" s="292"/>
      <c r="E893" s="292"/>
      <c r="F893" s="292"/>
      <c r="G893" s="292"/>
      <c r="H893" s="292"/>
      <c r="I893" s="292"/>
      <c r="J893" s="292"/>
      <c r="K893" s="293"/>
      <c r="M893" s="521"/>
      <c r="N893" s="291"/>
      <c r="O893" s="292"/>
      <c r="P893" s="292"/>
      <c r="Q893" s="292"/>
      <c r="R893" s="292"/>
      <c r="S893" s="292"/>
      <c r="T893" s="292"/>
      <c r="U893" s="292"/>
      <c r="V893" s="292"/>
      <c r="W893" s="293"/>
    </row>
    <row r="894" spans="1:23" ht="18.75" x14ac:dyDescent="0.3">
      <c r="A894" s="138" t="str">
        <f>IF(COUNT('Séries-DNF'!$A$11:$A$50)&gt;'Etiquette DNF'!N852,"X","")</f>
        <v/>
      </c>
      <c r="B894" s="291"/>
      <c r="C894" s="901" t="s">
        <v>269</v>
      </c>
      <c r="D894" s="902"/>
      <c r="E894" s="902"/>
      <c r="F894" s="902"/>
      <c r="G894" s="902"/>
      <c r="H894" s="902"/>
      <c r="I894" s="902"/>
      <c r="J894" s="903"/>
      <c r="K894" s="293"/>
      <c r="M894" s="521"/>
      <c r="N894" s="291"/>
      <c r="O894" s="901" t="s">
        <v>269</v>
      </c>
      <c r="P894" s="902"/>
      <c r="Q894" s="902"/>
      <c r="R894" s="902"/>
      <c r="S894" s="902"/>
      <c r="T894" s="902"/>
      <c r="U894" s="902"/>
      <c r="V894" s="903"/>
      <c r="W894" s="293"/>
    </row>
    <row r="895" spans="1:23" x14ac:dyDescent="0.25">
      <c r="A895" s="138" t="str">
        <f>IF(COUNT('Séries-DNF'!$A$11:$A$50)&gt;'Etiquette DNF'!N852,"X","")</f>
        <v/>
      </c>
      <c r="B895" s="291"/>
      <c r="C895" s="904"/>
      <c r="D895" s="905"/>
      <c r="E895" s="905"/>
      <c r="F895" s="905"/>
      <c r="G895" s="905"/>
      <c r="H895" s="905"/>
      <c r="I895" s="905"/>
      <c r="J895" s="906"/>
      <c r="K895" s="293"/>
      <c r="M895" s="521"/>
      <c r="N895" s="291"/>
      <c r="O895" s="904"/>
      <c r="P895" s="905"/>
      <c r="Q895" s="905"/>
      <c r="R895" s="905"/>
      <c r="S895" s="905"/>
      <c r="T895" s="905"/>
      <c r="U895" s="905"/>
      <c r="V895" s="906"/>
      <c r="W895" s="293"/>
    </row>
    <row r="896" spans="1:23" x14ac:dyDescent="0.25">
      <c r="A896" s="138" t="str">
        <f>IF(COUNT('Séries-DNF'!$A$11:$A$50)&gt;'Etiquette DNF'!N852,"X","")</f>
        <v/>
      </c>
      <c r="B896" s="291"/>
      <c r="C896" s="907"/>
      <c r="D896" s="908"/>
      <c r="E896" s="908"/>
      <c r="F896" s="908"/>
      <c r="G896" s="908"/>
      <c r="H896" s="908"/>
      <c r="I896" s="908"/>
      <c r="J896" s="909"/>
      <c r="K896" s="293"/>
      <c r="M896" s="521"/>
      <c r="N896" s="291"/>
      <c r="O896" s="907"/>
      <c r="P896" s="908"/>
      <c r="Q896" s="908"/>
      <c r="R896" s="908"/>
      <c r="S896" s="908"/>
      <c r="T896" s="908"/>
      <c r="U896" s="908"/>
      <c r="V896" s="909"/>
      <c r="W896" s="293"/>
    </row>
    <row r="897" spans="1:23" x14ac:dyDescent="0.25">
      <c r="A897" s="138" t="str">
        <f>IF(COUNT('Séries-DNF'!$A$11:$A$50)&gt;'Etiquette DNF'!N852,"X","")</f>
        <v/>
      </c>
      <c r="B897" s="291"/>
      <c r="C897" s="907"/>
      <c r="D897" s="908"/>
      <c r="E897" s="908"/>
      <c r="F897" s="908"/>
      <c r="G897" s="908"/>
      <c r="H897" s="908"/>
      <c r="I897" s="908"/>
      <c r="J897" s="909"/>
      <c r="K897" s="293"/>
      <c r="M897" s="521"/>
      <c r="N897" s="291"/>
      <c r="O897" s="907"/>
      <c r="P897" s="908"/>
      <c r="Q897" s="908"/>
      <c r="R897" s="908"/>
      <c r="S897" s="908"/>
      <c r="T897" s="908"/>
      <c r="U897" s="908"/>
      <c r="V897" s="909"/>
      <c r="W897" s="293"/>
    </row>
    <row r="898" spans="1:23" ht="15.75" thickBot="1" x14ac:dyDescent="0.3">
      <c r="A898" s="138" t="str">
        <f>IF(COUNT('Séries-DNF'!$A$11:$A$50)&gt;'Etiquette DNF'!N852,"X","")</f>
        <v/>
      </c>
      <c r="B898" s="291"/>
      <c r="C898" s="910"/>
      <c r="D898" s="911"/>
      <c r="E898" s="911"/>
      <c r="F898" s="911"/>
      <c r="G898" s="911"/>
      <c r="H898" s="911"/>
      <c r="I898" s="911"/>
      <c r="J898" s="912"/>
      <c r="K898" s="293"/>
      <c r="M898" s="521"/>
      <c r="N898" s="291"/>
      <c r="O898" s="910"/>
      <c r="P898" s="911"/>
      <c r="Q898" s="911"/>
      <c r="R898" s="911"/>
      <c r="S898" s="911"/>
      <c r="T898" s="911"/>
      <c r="U898" s="911"/>
      <c r="V898" s="912"/>
      <c r="W898" s="293"/>
    </row>
    <row r="899" spans="1:23" ht="15.75" thickBot="1" x14ac:dyDescent="0.3">
      <c r="A899" s="138" t="str">
        <f>IF(COUNT('Séries-DNF'!$A$11:$A$50)&gt;'Etiquette DNF'!N852,"X","")</f>
        <v/>
      </c>
      <c r="B899" s="294"/>
      <c r="C899" s="295"/>
      <c r="D899" s="295"/>
      <c r="E899" s="295"/>
      <c r="F899" s="295"/>
      <c r="G899" s="295"/>
      <c r="H899" s="295"/>
      <c r="I899" s="295"/>
      <c r="J899" s="295"/>
      <c r="K899" s="296"/>
      <c r="M899" s="521"/>
      <c r="N899" s="294"/>
      <c r="O899" s="295"/>
      <c r="P899" s="295"/>
      <c r="Q899" s="295"/>
      <c r="R899" s="295"/>
      <c r="S899" s="295"/>
      <c r="T899" s="295"/>
      <c r="U899" s="295"/>
      <c r="V899" s="295"/>
      <c r="W899" s="296"/>
    </row>
    <row r="900" spans="1:23" ht="15" customHeight="1" x14ac:dyDescent="0.25">
      <c r="A900" s="138" t="str">
        <f>IF(COUNT('Séries-DNF'!$A$11:$A$50)&gt;'Etiquette DNF'!N852,"X","")</f>
        <v/>
      </c>
      <c r="B900" s="522"/>
      <c r="C900" s="522"/>
      <c r="D900" s="522"/>
      <c r="E900" s="522"/>
      <c r="F900" s="522"/>
      <c r="G900" s="522"/>
      <c r="H900" s="522"/>
      <c r="I900" s="522"/>
      <c r="J900" s="522"/>
      <c r="K900" s="522"/>
      <c r="L900" s="522"/>
      <c r="M900" s="523"/>
      <c r="N900" s="522"/>
      <c r="O900" s="522"/>
      <c r="P900" s="522"/>
      <c r="Q900" s="522"/>
      <c r="R900" s="522"/>
      <c r="S900" s="522"/>
      <c r="T900" s="522"/>
      <c r="U900" s="522"/>
      <c r="V900" s="522"/>
      <c r="W900" s="522"/>
    </row>
    <row r="901" spans="1:23" ht="15" customHeight="1" thickBot="1" x14ac:dyDescent="0.3">
      <c r="A901" s="138" t="str">
        <f>IF(COUNT('Séries-DNF'!$A$11:$A$50)&gt;'Etiquette DNF'!N952,"X","")</f>
        <v/>
      </c>
      <c r="M901" s="521"/>
    </row>
    <row r="902" spans="1:23" x14ac:dyDescent="0.25">
      <c r="A902" s="138" t="str">
        <f>IF(COUNT('Séries-DNF'!$A$11:$A$50)&gt;'Etiquette DNF'!N952,"X","")</f>
        <v/>
      </c>
      <c r="B902" s="137">
        <f>N852+1</f>
        <v>36</v>
      </c>
      <c r="C902" s="289"/>
      <c r="D902" s="289"/>
      <c r="E902" s="289"/>
      <c r="F902" s="289"/>
      <c r="G902" s="289"/>
      <c r="H902" s="289"/>
      <c r="I902" s="289"/>
      <c r="J902" s="289"/>
      <c r="K902" s="290"/>
      <c r="M902" s="521"/>
      <c r="N902" s="137">
        <f>B902+1</f>
        <v>37</v>
      </c>
      <c r="O902" s="289"/>
      <c r="P902" s="289"/>
      <c r="Q902" s="289"/>
      <c r="R902" s="289"/>
      <c r="S902" s="289"/>
      <c r="T902" s="289"/>
      <c r="U902" s="289"/>
      <c r="V902" s="289"/>
      <c r="W902" s="290"/>
    </row>
    <row r="903" spans="1:23" ht="23.25" x14ac:dyDescent="0.35">
      <c r="A903" s="138" t="str">
        <f>IF(COUNT('Séries-DNF'!$A$11:$A$50)&gt;'Etiquette DNF'!N952,"X","")</f>
        <v/>
      </c>
      <c r="B903" s="291"/>
      <c r="C903" s="931" t="s">
        <v>246</v>
      </c>
      <c r="D903" s="931"/>
      <c r="E903" s="953" t="str">
        <f ca="1">OFFSET('Séries-DNF'!$A$11,B902,13)</f>
        <v/>
      </c>
      <c r="F903" s="953"/>
      <c r="G903" s="953"/>
      <c r="H903" s="953"/>
      <c r="I903" s="953"/>
      <c r="J903" s="953"/>
      <c r="K903" s="293"/>
      <c r="M903" s="521"/>
      <c r="N903" s="291"/>
      <c r="O903" s="931" t="s">
        <v>246</v>
      </c>
      <c r="P903" s="931"/>
      <c r="Q903" s="953" t="str">
        <f ca="1">OFFSET('Séries-DNF'!$A$11,N902,13)</f>
        <v/>
      </c>
      <c r="R903" s="953"/>
      <c r="S903" s="953"/>
      <c r="T903" s="953"/>
      <c r="U903" s="953"/>
      <c r="V903" s="953"/>
      <c r="W903" s="293"/>
    </row>
    <row r="904" spans="1:23" x14ac:dyDescent="0.25">
      <c r="A904" s="138" t="str">
        <f>IF(COUNT('Séries-DNF'!$A$11:$A$50)&gt;'Etiquette DNF'!N952,"X","")</f>
        <v/>
      </c>
      <c r="B904" s="291"/>
      <c r="C904" s="945"/>
      <c r="D904" s="945"/>
      <c r="E904" s="945"/>
      <c r="F904" s="945"/>
      <c r="G904" s="945"/>
      <c r="H904" s="945"/>
      <c r="I904" s="945"/>
      <c r="J904" s="945"/>
      <c r="K904" s="293"/>
      <c r="M904" s="521"/>
      <c r="N904" s="291"/>
      <c r="O904" s="945"/>
      <c r="P904" s="945"/>
      <c r="Q904" s="945"/>
      <c r="R904" s="945"/>
      <c r="S904" s="945"/>
      <c r="T904" s="945"/>
      <c r="U904" s="945"/>
      <c r="V904" s="945"/>
      <c r="W904" s="293"/>
    </row>
    <row r="905" spans="1:23" ht="21" x14ac:dyDescent="0.35">
      <c r="A905" s="138" t="str">
        <f>IF(COUNT('Séries-DNF'!$A$11:$A$50)&gt;'Etiquette DNF'!N952,"X","")</f>
        <v/>
      </c>
      <c r="B905" s="291"/>
      <c r="C905" s="931" t="s">
        <v>39</v>
      </c>
      <c r="D905" s="931"/>
      <c r="E905" s="932" t="str">
        <f ca="1">OFFSET('Séries-DNF'!$A$11,B902,0)</f>
        <v/>
      </c>
      <c r="F905" s="932"/>
      <c r="G905" s="948" t="s">
        <v>67</v>
      </c>
      <c r="H905" s="948"/>
      <c r="I905" s="932" t="str">
        <f ca="1">OFFSET('Séries-DNF'!$A$11,B902,6)</f>
        <v/>
      </c>
      <c r="J905" s="932"/>
      <c r="K905" s="293"/>
      <c r="M905" s="521"/>
      <c r="N905" s="291"/>
      <c r="O905" s="931" t="s">
        <v>39</v>
      </c>
      <c r="P905" s="931"/>
      <c r="Q905" s="932" t="str">
        <f ca="1">OFFSET('Séries-DNF'!$A$11,N902,0)</f>
        <v/>
      </c>
      <c r="R905" s="932"/>
      <c r="S905" s="948" t="s">
        <v>67</v>
      </c>
      <c r="T905" s="948"/>
      <c r="U905" s="932" t="str">
        <f ca="1">OFFSET('Séries-DNF'!$A$11,N902,6)</f>
        <v/>
      </c>
      <c r="V905" s="932"/>
      <c r="W905" s="293"/>
    </row>
    <row r="906" spans="1:23" ht="23.25" x14ac:dyDescent="0.35">
      <c r="A906" s="138" t="str">
        <f>IF(COUNT('Séries-DNF'!$A$11:$A$50)&gt;'Etiquette DNF'!N952,"X","")</f>
        <v/>
      </c>
      <c r="B906" s="291"/>
      <c r="C906" s="931" t="s">
        <v>1</v>
      </c>
      <c r="D906" s="931"/>
      <c r="E906" s="953" t="str">
        <f ca="1">OFFSET('Séries-DNF'!$A$11,B902,9)</f>
        <v/>
      </c>
      <c r="F906" s="953"/>
      <c r="G906" s="948" t="s">
        <v>2</v>
      </c>
      <c r="H906" s="948"/>
      <c r="I906" s="932" t="str">
        <f ca="1">OFFSET('Séries-DNF'!$A$11,B902,10)</f>
        <v/>
      </c>
      <c r="J906" s="932"/>
      <c r="K906" s="293"/>
      <c r="M906" s="521"/>
      <c r="N906" s="291"/>
      <c r="O906" s="931" t="s">
        <v>1</v>
      </c>
      <c r="P906" s="931"/>
      <c r="Q906" s="953" t="str">
        <f ca="1">OFFSET('Séries-DNF'!$A$11,N902,9)</f>
        <v/>
      </c>
      <c r="R906" s="953"/>
      <c r="S906" s="948" t="s">
        <v>2</v>
      </c>
      <c r="T906" s="948"/>
      <c r="U906" s="932" t="str">
        <f ca="1">OFFSET('Séries-DNF'!$A$11,N902,10)</f>
        <v/>
      </c>
      <c r="V906" s="932"/>
      <c r="W906" s="293"/>
    </row>
    <row r="907" spans="1:23" ht="21" x14ac:dyDescent="0.35">
      <c r="A907" s="138" t="str">
        <f>IF(COUNT('Séries-DNF'!$A$11:$A$50)&gt;'Etiquette DNF'!N952,"X","")</f>
        <v/>
      </c>
      <c r="B907" s="291"/>
      <c r="C907" s="520" t="s">
        <v>258</v>
      </c>
      <c r="D907" s="520"/>
      <c r="E907" s="527" t="str">
        <f ca="1">OFFSET('Séries-DNF'!$A$11,B902,11)</f>
        <v/>
      </c>
      <c r="F907" s="525"/>
      <c r="G907" s="866" t="s">
        <v>270</v>
      </c>
      <c r="H907" s="866"/>
      <c r="I907" s="527" t="str">
        <f ca="1">OFFSET('Séries-DNF'!$A$11,B902,8)</f>
        <v/>
      </c>
      <c r="J907" s="527"/>
      <c r="K907" s="293"/>
      <c r="M907" s="521"/>
      <c r="N907" s="291"/>
      <c r="O907" s="520" t="s">
        <v>258</v>
      </c>
      <c r="P907" s="520"/>
      <c r="Q907" s="527" t="str">
        <f ca="1">OFFSET('Séries-DNF'!$A$11,N902,11)</f>
        <v/>
      </c>
      <c r="R907" s="525"/>
      <c r="S907" s="866" t="s">
        <v>270</v>
      </c>
      <c r="T907" s="866"/>
      <c r="U907" s="527" t="str">
        <f ca="1">OFFSET('Séries-DNF'!$A$11,N902,8)</f>
        <v/>
      </c>
      <c r="V907" s="527"/>
      <c r="W907" s="293"/>
    </row>
    <row r="908" spans="1:23" ht="18.75" x14ac:dyDescent="0.3">
      <c r="A908" s="138" t="str">
        <f>IF(COUNT('Séries-DNF'!$A$11:$A$50)&gt;'Etiquette DNF'!N952,"X","")</f>
        <v/>
      </c>
      <c r="B908" s="291"/>
      <c r="C908" s="952" t="s">
        <v>68</v>
      </c>
      <c r="D908" s="952"/>
      <c r="E908" s="866" t="s">
        <v>69</v>
      </c>
      <c r="F908" s="866"/>
      <c r="G908" s="951" t="str">
        <f ca="1">OFFSET('Séries-DNF'!$A$11,B902,2)</f>
        <v/>
      </c>
      <c r="H908" s="951"/>
      <c r="I908" s="951"/>
      <c r="J908" s="951"/>
      <c r="K908" s="293"/>
      <c r="M908" s="521"/>
      <c r="N908" s="291"/>
      <c r="O908" s="952" t="s">
        <v>68</v>
      </c>
      <c r="P908" s="952"/>
      <c r="Q908" s="866" t="s">
        <v>69</v>
      </c>
      <c r="R908" s="866"/>
      <c r="S908" s="951" t="str">
        <f ca="1">OFFSET('Séries-DNF'!$A$11,N902,2)</f>
        <v/>
      </c>
      <c r="T908" s="951"/>
      <c r="U908" s="951"/>
      <c r="V908" s="951"/>
      <c r="W908" s="293"/>
    </row>
    <row r="909" spans="1:23" ht="18.75" x14ac:dyDescent="0.3">
      <c r="A909" s="138" t="str">
        <f>IF(COUNT('Séries-DNF'!$A$11:$A$50)&gt;'Etiquette DNF'!N952,"X","")</f>
        <v/>
      </c>
      <c r="B909" s="291"/>
      <c r="C909" s="952"/>
      <c r="D909" s="952"/>
      <c r="E909" s="866" t="s">
        <v>70</v>
      </c>
      <c r="F909" s="866"/>
      <c r="G909" s="951" t="str">
        <f ca="1">OFFSET('Séries-DNF'!$A$11,B902,3)</f>
        <v/>
      </c>
      <c r="H909" s="951"/>
      <c r="I909" s="951"/>
      <c r="J909" s="951"/>
      <c r="K909" s="293"/>
      <c r="M909" s="521"/>
      <c r="N909" s="291"/>
      <c r="O909" s="952"/>
      <c r="P909" s="952"/>
      <c r="Q909" s="866" t="s">
        <v>70</v>
      </c>
      <c r="R909" s="866"/>
      <c r="S909" s="951" t="str">
        <f ca="1">OFFSET('Séries-DNF'!$A$11,N902,3)</f>
        <v/>
      </c>
      <c r="T909" s="951"/>
      <c r="U909" s="951"/>
      <c r="V909" s="951"/>
      <c r="W909" s="293"/>
    </row>
    <row r="910" spans="1:23" ht="18.75" x14ac:dyDescent="0.3">
      <c r="A910" s="138" t="str">
        <f>IF(COUNT('Séries-DNF'!$A$11:$A$50)&gt;'Etiquette DNF'!N952,"X","")</f>
        <v/>
      </c>
      <c r="B910" s="291"/>
      <c r="C910" s="952"/>
      <c r="D910" s="952"/>
      <c r="E910" s="866" t="s">
        <v>257</v>
      </c>
      <c r="F910" s="866"/>
      <c r="G910" s="951" t="str">
        <f ca="1">OFFSET('Séries-DNF'!$A$11,B902,4)</f>
        <v/>
      </c>
      <c r="H910" s="951"/>
      <c r="I910" s="951"/>
      <c r="J910" s="951"/>
      <c r="K910" s="293"/>
      <c r="M910" s="521"/>
      <c r="N910" s="291"/>
      <c r="O910" s="952"/>
      <c r="P910" s="952"/>
      <c r="Q910" s="866" t="s">
        <v>257</v>
      </c>
      <c r="R910" s="866"/>
      <c r="S910" s="951" t="str">
        <f ca="1">OFFSET('Séries-DNF'!$A$11,N902,4)</f>
        <v/>
      </c>
      <c r="T910" s="951"/>
      <c r="U910" s="951"/>
      <c r="V910" s="951"/>
      <c r="W910" s="293"/>
    </row>
    <row r="911" spans="1:23" ht="21" x14ac:dyDescent="0.35">
      <c r="A911" s="138" t="str">
        <f>IF(COUNT('Séries-DNF'!$A$11:$A$50)&gt;'Etiquette DNF'!N952,"X","")</f>
        <v/>
      </c>
      <c r="B911" s="291"/>
      <c r="C911" s="952"/>
      <c r="D911" s="952"/>
      <c r="E911" s="866" t="s">
        <v>71</v>
      </c>
      <c r="F911" s="866"/>
      <c r="G911" s="947" t="str">
        <f ca="1">OFFSET('Séries-DNF'!$A$11,B902,5)</f>
        <v/>
      </c>
      <c r="H911" s="947"/>
      <c r="I911" s="947"/>
      <c r="J911" s="947"/>
      <c r="K911" s="293"/>
      <c r="M911" s="521"/>
      <c r="N911" s="291"/>
      <c r="O911" s="952"/>
      <c r="P911" s="952"/>
      <c r="Q911" s="866" t="s">
        <v>71</v>
      </c>
      <c r="R911" s="866"/>
      <c r="S911" s="947" t="str">
        <f ca="1">OFFSET('Séries-DNF'!$A$11,N902,5)</f>
        <v/>
      </c>
      <c r="T911" s="947"/>
      <c r="U911" s="947"/>
      <c r="V911" s="947"/>
      <c r="W911" s="293"/>
    </row>
    <row r="912" spans="1:23" ht="21" x14ac:dyDescent="0.35">
      <c r="A912" s="138" t="str">
        <f>IF(COUNT('Séries-DNF'!$A$11:$A$50)&gt;'Etiquette DNF'!N952,"X","")</f>
        <v/>
      </c>
      <c r="B912" s="291"/>
      <c r="C912" s="931" t="s">
        <v>248</v>
      </c>
      <c r="D912" s="931"/>
      <c r="E912" s="948" t="str">
        <f ca="1">IF(E903="","",IF(OR(E903="DWF",E903="DNF"),"Distance","Temps"))</f>
        <v/>
      </c>
      <c r="F912" s="948"/>
      <c r="G912" s="525" t="str">
        <f ca="1">OFFSET('Séries-DNF'!$A$11,B902,18)</f>
        <v/>
      </c>
      <c r="H912" s="524" t="str">
        <f ca="1">OFFSET('Séries-DNF'!$A$11,B902,19)</f>
        <v/>
      </c>
      <c r="I912" s="526" t="str">
        <f ca="1">OFFSET('Séries-DNF'!$A$11,B902,20)</f>
        <v/>
      </c>
      <c r="J912" s="524" t="str">
        <f ca="1">OFFSET('Séries-DNF'!$A$11,B902,21)</f>
        <v/>
      </c>
      <c r="K912" s="293"/>
      <c r="M912" s="521"/>
      <c r="N912" s="291"/>
      <c r="O912" s="931" t="s">
        <v>248</v>
      </c>
      <c r="P912" s="931"/>
      <c r="Q912" s="948" t="str">
        <f ca="1">IF(Q903="","",IF(OR(Q903="DWF",Q903="DNF"),"Distance","Temps"))</f>
        <v/>
      </c>
      <c r="R912" s="948"/>
      <c r="S912" s="525" t="str">
        <f ca="1">OFFSET('Séries-DNF'!$A$11,N902,18)</f>
        <v/>
      </c>
      <c r="T912" s="524" t="str">
        <f ca="1">OFFSET('Séries-DNF'!$A$11,N902,19)</f>
        <v/>
      </c>
      <c r="U912" s="526" t="str">
        <f ca="1">OFFSET('Séries-DNF'!$A$11,N902,20)</f>
        <v/>
      </c>
      <c r="V912" s="524" t="str">
        <f ca="1">OFFSET('Séries-DNF'!$A$11,N902,21)</f>
        <v/>
      </c>
      <c r="W912" s="293"/>
    </row>
    <row r="913" spans="1:23" ht="18.75" x14ac:dyDescent="0.3">
      <c r="A913" s="138" t="str">
        <f>IF(COUNT('Séries-DNF'!$A$11:$A$50)&gt;'Etiquette DNF'!N952,"X","")</f>
        <v/>
      </c>
      <c r="B913" s="291"/>
      <c r="C913" s="931"/>
      <c r="D913" s="931"/>
      <c r="E913" s="933" t="s">
        <v>273</v>
      </c>
      <c r="F913" s="514" t="s">
        <v>271</v>
      </c>
      <c r="G913" s="528" t="str">
        <f ca="1">OFFSET('Séries-DNF'!$A$11,B902,14)</f>
        <v/>
      </c>
      <c r="H913" s="529" t="str">
        <f ca="1">OFFSET('Séries-DNF'!$A$11,B902,15)</f>
        <v/>
      </c>
      <c r="I913" s="528" t="str">
        <f ca="1">OFFSET('Séries-DNF'!$A$11,B902,16)</f>
        <v/>
      </c>
      <c r="J913" s="529" t="str">
        <f ca="1">OFFSET('Séries-DNF'!$A$11,B902,17)</f>
        <v/>
      </c>
      <c r="K913" s="293"/>
      <c r="M913" s="521"/>
      <c r="N913" s="291"/>
      <c r="O913" s="931"/>
      <c r="P913" s="931"/>
      <c r="Q913" s="933" t="s">
        <v>273</v>
      </c>
      <c r="R913" s="514" t="s">
        <v>271</v>
      </c>
      <c r="S913" s="528" t="str">
        <f ca="1">OFFSET('Séries-DNF'!$A$11,N902,14)</f>
        <v/>
      </c>
      <c r="T913" s="529" t="str">
        <f ca="1">OFFSET('Séries-DNF'!$A$11,N902,15)</f>
        <v/>
      </c>
      <c r="U913" s="528" t="str">
        <f ca="1">OFFSET('Séries-DNF'!$A$11,N902,16)</f>
        <v/>
      </c>
      <c r="V913" s="529" t="str">
        <f ca="1">OFFSET('Séries-DNF'!$A$11,N902,17)</f>
        <v/>
      </c>
      <c r="W913" s="293"/>
    </row>
    <row r="914" spans="1:23" ht="18.75" x14ac:dyDescent="0.3">
      <c r="A914" s="138" t="str">
        <f>IF(COUNT('Séries-DNF'!$A$11:$A$50)&gt;'Etiquette DNF'!N952,"X","")</f>
        <v/>
      </c>
      <c r="B914" s="291"/>
      <c r="C914" s="931"/>
      <c r="D914" s="931"/>
      <c r="E914" s="933"/>
      <c r="F914" s="514" t="s">
        <v>272</v>
      </c>
      <c r="G914" s="528" t="str">
        <f ca="1">OFFSET('Séries-DNF'!$A$11,B902,22)</f>
        <v/>
      </c>
      <c r="H914" s="529" t="str">
        <f ca="1">OFFSET('Séries-DNF'!$A$11,B902,23)</f>
        <v/>
      </c>
      <c r="I914" s="528" t="str">
        <f ca="1">OFFSET('Séries-DNF'!$A$11,B902,24)</f>
        <v/>
      </c>
      <c r="J914" s="529" t="str">
        <f ca="1">OFFSET('Séries-DNF'!$A$11,B902,25)</f>
        <v/>
      </c>
      <c r="K914" s="293"/>
      <c r="M914" s="521"/>
      <c r="N914" s="291"/>
      <c r="O914" s="931"/>
      <c r="P914" s="931"/>
      <c r="Q914" s="933"/>
      <c r="R914" s="514" t="s">
        <v>272</v>
      </c>
      <c r="S914" s="528" t="str">
        <f ca="1">OFFSET('Séries-DNF'!$A$11,N902,22)</f>
        <v/>
      </c>
      <c r="T914" s="529" t="str">
        <f ca="1">OFFSET('Séries-DNF'!$A$11,N902,23)</f>
        <v/>
      </c>
      <c r="U914" s="528" t="str">
        <f ca="1">OFFSET('Séries-DNF'!$A$11,N902,24)</f>
        <v/>
      </c>
      <c r="V914" s="529" t="str">
        <f ca="1">OFFSET('Séries-DNF'!$A$11,N902,25)</f>
        <v/>
      </c>
      <c r="W914" s="293"/>
    </row>
    <row r="915" spans="1:23" x14ac:dyDescent="0.25">
      <c r="A915" s="138" t="str">
        <f>IF(COUNT('Séries-DNF'!$A$11:$A$50)&gt;'Etiquette DNF'!N952,"X","")</f>
        <v/>
      </c>
      <c r="B915" s="291"/>
      <c r="C915" s="945"/>
      <c r="D915" s="945"/>
      <c r="E915" s="945"/>
      <c r="F915" s="945"/>
      <c r="G915" s="945"/>
      <c r="H915" s="945"/>
      <c r="I915" s="945"/>
      <c r="J915" s="945"/>
      <c r="K915" s="293"/>
      <c r="M915" s="521"/>
      <c r="N915" s="291"/>
      <c r="O915" s="945"/>
      <c r="P915" s="945"/>
      <c r="Q915" s="945"/>
      <c r="R915" s="945"/>
      <c r="S915" s="945"/>
      <c r="T915" s="945"/>
      <c r="U915" s="945"/>
      <c r="V915" s="945"/>
      <c r="W915" s="293"/>
    </row>
    <row r="916" spans="1:23" ht="18.75" x14ac:dyDescent="0.3">
      <c r="A916" s="138" t="str">
        <f>IF(COUNT('Séries-DNF'!$A$11:$A$50)&gt;'Etiquette DNF'!N952,"X","")</f>
        <v/>
      </c>
      <c r="B916" s="291"/>
      <c r="C916" s="946" t="s">
        <v>259</v>
      </c>
      <c r="D916" s="946"/>
      <c r="E916" s="946"/>
      <c r="F916" s="946"/>
      <c r="G916" s="946"/>
      <c r="H916" s="946"/>
      <c r="I916" s="946"/>
      <c r="J916" s="946"/>
      <c r="K916" s="293"/>
      <c r="M916" s="521"/>
      <c r="N916" s="291"/>
      <c r="O916" s="946" t="s">
        <v>259</v>
      </c>
      <c r="P916" s="946"/>
      <c r="Q916" s="946"/>
      <c r="R916" s="946"/>
      <c r="S916" s="946"/>
      <c r="T916" s="946"/>
      <c r="U916" s="946"/>
      <c r="V916" s="946"/>
      <c r="W916" s="293"/>
    </row>
    <row r="917" spans="1:23" ht="15.75" thickBot="1" x14ac:dyDescent="0.3">
      <c r="A917" s="138" t="str">
        <f>IF(COUNT('Séries-DNF'!$A$11:$A$50)&gt;'Etiquette DNF'!N952,"X","")</f>
        <v/>
      </c>
      <c r="B917" s="291"/>
      <c r="C917" s="945"/>
      <c r="D917" s="945"/>
      <c r="E917" s="945"/>
      <c r="F917" s="945"/>
      <c r="G917" s="945"/>
      <c r="H917" s="945"/>
      <c r="I917" s="945"/>
      <c r="J917" s="945"/>
      <c r="K917" s="293"/>
      <c r="M917" s="521"/>
      <c r="N917" s="291"/>
      <c r="O917" s="945"/>
      <c r="P917" s="945"/>
      <c r="Q917" s="945"/>
      <c r="R917" s="945"/>
      <c r="S917" s="945"/>
      <c r="T917" s="945"/>
      <c r="U917" s="945"/>
      <c r="V917" s="945"/>
      <c r="W917" s="293"/>
    </row>
    <row r="918" spans="1:23" ht="15.75" thickBot="1" x14ac:dyDescent="0.3">
      <c r="A918" s="138" t="str">
        <f>IF(COUNT('Séries-DNF'!$A$11:$A$50)&gt;'Etiquette DNF'!N952,"X","")</f>
        <v/>
      </c>
      <c r="B918" s="291"/>
      <c r="C918" s="933" t="s">
        <v>262</v>
      </c>
      <c r="D918" s="934"/>
      <c r="E918" s="530"/>
      <c r="F918" s="531"/>
      <c r="G918" s="531"/>
      <c r="H918" s="531"/>
      <c r="I918" s="531"/>
      <c r="J918" s="532"/>
      <c r="K918" s="293"/>
      <c r="M918" s="521"/>
      <c r="N918" s="291"/>
      <c r="O918" s="933" t="s">
        <v>262</v>
      </c>
      <c r="P918" s="934"/>
      <c r="Q918" s="530"/>
      <c r="R918" s="531"/>
      <c r="S918" s="531"/>
      <c r="T918" s="531"/>
      <c r="U918" s="531"/>
      <c r="V918" s="532"/>
      <c r="W918" s="293"/>
    </row>
    <row r="919" spans="1:23" ht="15.75" thickBot="1" x14ac:dyDescent="0.3">
      <c r="A919" s="138" t="str">
        <f>IF(COUNT('Séries-DNF'!$A$11:$A$50)&gt;'Etiquette DNF'!N952,"X","")</f>
        <v/>
      </c>
      <c r="B919" s="291"/>
      <c r="C919" s="516"/>
      <c r="D919" s="516"/>
      <c r="E919" s="289"/>
      <c r="F919" s="289"/>
      <c r="G919" s="289"/>
      <c r="H919" s="289"/>
      <c r="I919" s="289"/>
      <c r="J919" s="289"/>
      <c r="K919" s="293"/>
      <c r="M919" s="521"/>
      <c r="N919" s="291"/>
      <c r="O919" s="516"/>
      <c r="P919" s="516"/>
      <c r="Q919" s="289"/>
      <c r="R919" s="289"/>
      <c r="S919" s="289"/>
      <c r="T919" s="289"/>
      <c r="U919" s="289"/>
      <c r="V919" s="289"/>
      <c r="W919" s="293"/>
    </row>
    <row r="920" spans="1:23" x14ac:dyDescent="0.25">
      <c r="A920" s="138" t="str">
        <f>IF(COUNT('Séries-DNF'!$A$11:$A$50)&gt;'Etiquette DNF'!N952,"X","")</f>
        <v/>
      </c>
      <c r="B920" s="291"/>
      <c r="C920" s="976" t="s">
        <v>260</v>
      </c>
      <c r="D920" s="977"/>
      <c r="E920" s="959"/>
      <c r="F920" s="959"/>
      <c r="G920" s="959"/>
      <c r="H920" s="959"/>
      <c r="I920" s="959"/>
      <c r="J920" s="960"/>
      <c r="K920" s="293"/>
      <c r="M920" s="521"/>
      <c r="N920" s="291"/>
      <c r="O920" s="976" t="s">
        <v>260</v>
      </c>
      <c r="P920" s="977"/>
      <c r="Q920" s="959"/>
      <c r="R920" s="959"/>
      <c r="S920" s="959"/>
      <c r="T920" s="959"/>
      <c r="U920" s="959"/>
      <c r="V920" s="960"/>
      <c r="W920" s="293"/>
    </row>
    <row r="921" spans="1:23" x14ac:dyDescent="0.25">
      <c r="A921" s="138" t="str">
        <f>IF(COUNT('Séries-DNF'!$A$11:$A$50)&gt;'Etiquette DNF'!N952,"X","")</f>
        <v/>
      </c>
      <c r="B921" s="291"/>
      <c r="C921" s="971"/>
      <c r="D921" s="972"/>
      <c r="E921" s="949"/>
      <c r="F921" s="949"/>
      <c r="G921" s="949"/>
      <c r="H921" s="949"/>
      <c r="I921" s="949"/>
      <c r="J921" s="950"/>
      <c r="K921" s="293"/>
      <c r="M921" s="521"/>
      <c r="N921" s="291"/>
      <c r="O921" s="971"/>
      <c r="P921" s="972"/>
      <c r="Q921" s="949"/>
      <c r="R921" s="949"/>
      <c r="S921" s="949"/>
      <c r="T921" s="949"/>
      <c r="U921" s="949"/>
      <c r="V921" s="950"/>
      <c r="W921" s="293"/>
    </row>
    <row r="922" spans="1:23" x14ac:dyDescent="0.25">
      <c r="A922" s="138" t="str">
        <f>IF(COUNT('Séries-DNF'!$A$11:$A$50)&gt;'Etiquette DNF'!N952,"X","")</f>
        <v/>
      </c>
      <c r="B922" s="291"/>
      <c r="C922" s="971" t="s">
        <v>261</v>
      </c>
      <c r="D922" s="972"/>
      <c r="E922" s="949"/>
      <c r="F922" s="949"/>
      <c r="G922" s="949"/>
      <c r="H922" s="949"/>
      <c r="I922" s="949"/>
      <c r="J922" s="950"/>
      <c r="K922" s="293"/>
      <c r="M922" s="521"/>
      <c r="N922" s="291"/>
      <c r="O922" s="971" t="s">
        <v>261</v>
      </c>
      <c r="P922" s="972"/>
      <c r="Q922" s="949"/>
      <c r="R922" s="949"/>
      <c r="S922" s="949"/>
      <c r="T922" s="949"/>
      <c r="U922" s="949"/>
      <c r="V922" s="950"/>
      <c r="W922" s="293"/>
    </row>
    <row r="923" spans="1:23" ht="15.75" thickBot="1" x14ac:dyDescent="0.3">
      <c r="A923" s="138" t="str">
        <f>IF(COUNT('Séries-DNF'!$A$11:$A$50)&gt;'Etiquette DNF'!N952,"X","")</f>
        <v/>
      </c>
      <c r="B923" s="291"/>
      <c r="C923" s="973"/>
      <c r="D923" s="974"/>
      <c r="E923" s="954"/>
      <c r="F923" s="954"/>
      <c r="G923" s="954"/>
      <c r="H923" s="954"/>
      <c r="I923" s="954"/>
      <c r="J923" s="955"/>
      <c r="K923" s="293"/>
      <c r="M923" s="521"/>
      <c r="N923" s="291"/>
      <c r="O923" s="973"/>
      <c r="P923" s="974"/>
      <c r="Q923" s="954"/>
      <c r="R923" s="954"/>
      <c r="S923" s="954"/>
      <c r="T923" s="954"/>
      <c r="U923" s="954"/>
      <c r="V923" s="955"/>
      <c r="W923" s="293"/>
    </row>
    <row r="924" spans="1:23" ht="15.75" thickBot="1" x14ac:dyDescent="0.3">
      <c r="A924" s="138" t="str">
        <f>IF(COUNT('Séries-DNF'!$A$11:$A$50)&gt;'Etiquette DNF'!N952,"X","")</f>
        <v/>
      </c>
      <c r="B924" s="291"/>
      <c r="C924" s="292"/>
      <c r="D924" s="292"/>
      <c r="E924" s="292"/>
      <c r="F924" s="292"/>
      <c r="G924" s="292"/>
      <c r="H924" s="292"/>
      <c r="I924" s="292"/>
      <c r="J924" s="292"/>
      <c r="K924" s="293"/>
      <c r="M924" s="521"/>
      <c r="N924" s="291"/>
      <c r="O924" s="292"/>
      <c r="P924" s="292"/>
      <c r="Q924" s="292"/>
      <c r="R924" s="292"/>
      <c r="S924" s="292"/>
      <c r="T924" s="292"/>
      <c r="U924" s="292"/>
      <c r="V924" s="292"/>
      <c r="W924" s="293"/>
    </row>
    <row r="925" spans="1:23" x14ac:dyDescent="0.25">
      <c r="A925" s="138" t="str">
        <f>IF(COUNT('Séries-DNF'!$A$11:$A$50)&gt;'Etiquette DNF'!N952,"X","")</f>
        <v/>
      </c>
      <c r="B925" s="291"/>
      <c r="C925" s="956" t="s">
        <v>132</v>
      </c>
      <c r="D925" s="880" t="s">
        <v>133</v>
      </c>
      <c r="E925" s="871"/>
      <c r="F925" s="871"/>
      <c r="G925" s="871"/>
      <c r="H925" s="871"/>
      <c r="I925" s="959"/>
      <c r="J925" s="960"/>
      <c r="K925" s="293"/>
      <c r="M925" s="521"/>
      <c r="N925" s="291"/>
      <c r="O925" s="956" t="s">
        <v>132</v>
      </c>
      <c r="P925" s="880" t="s">
        <v>133</v>
      </c>
      <c r="Q925" s="871"/>
      <c r="R925" s="871"/>
      <c r="S925" s="871"/>
      <c r="T925" s="871"/>
      <c r="U925" s="959"/>
      <c r="V925" s="960"/>
      <c r="W925" s="293"/>
    </row>
    <row r="926" spans="1:23" x14ac:dyDescent="0.25">
      <c r="A926" s="138" t="str">
        <f>IF(COUNT('Séries-DNF'!$A$11:$A$50)&gt;'Etiquette DNF'!N952,"X","")</f>
        <v/>
      </c>
      <c r="B926" s="291"/>
      <c r="C926" s="957"/>
      <c r="D926" s="859" t="s">
        <v>134</v>
      </c>
      <c r="E926" s="864"/>
      <c r="F926" s="864"/>
      <c r="G926" s="864"/>
      <c r="H926" s="864"/>
      <c r="I926" s="949"/>
      <c r="J926" s="950"/>
      <c r="K926" s="293"/>
      <c r="M926" s="521"/>
      <c r="N926" s="291"/>
      <c r="O926" s="957"/>
      <c r="P926" s="859" t="s">
        <v>134</v>
      </c>
      <c r="Q926" s="864"/>
      <c r="R926" s="864"/>
      <c r="S926" s="864"/>
      <c r="T926" s="864"/>
      <c r="U926" s="949"/>
      <c r="V926" s="950"/>
      <c r="W926" s="293"/>
    </row>
    <row r="927" spans="1:23" x14ac:dyDescent="0.25">
      <c r="A927" s="138" t="str">
        <f>IF(COUNT('Séries-DNF'!$A$11:$A$50)&gt;'Etiquette DNF'!N952,"X","")</f>
        <v/>
      </c>
      <c r="B927" s="291"/>
      <c r="C927" s="957"/>
      <c r="D927" s="859" t="s">
        <v>135</v>
      </c>
      <c r="E927" s="864"/>
      <c r="F927" s="864"/>
      <c r="G927" s="864"/>
      <c r="H927" s="864"/>
      <c r="I927" s="949"/>
      <c r="J927" s="950"/>
      <c r="K927" s="293"/>
      <c r="M927" s="521"/>
      <c r="N927" s="291"/>
      <c r="O927" s="957"/>
      <c r="P927" s="859" t="s">
        <v>135</v>
      </c>
      <c r="Q927" s="864"/>
      <c r="R927" s="864"/>
      <c r="S927" s="864"/>
      <c r="T927" s="864"/>
      <c r="U927" s="949"/>
      <c r="V927" s="950"/>
      <c r="W927" s="293"/>
    </row>
    <row r="928" spans="1:23" x14ac:dyDescent="0.25">
      <c r="A928" s="138" t="str">
        <f>IF(COUNT('Séries-DNF'!$A$11:$A$50)&gt;'Etiquette DNF'!N952,"X","")</f>
        <v/>
      </c>
      <c r="B928" s="291"/>
      <c r="C928" s="957"/>
      <c r="D928" s="859" t="s">
        <v>136</v>
      </c>
      <c r="E928" s="864"/>
      <c r="F928" s="864"/>
      <c r="G928" s="864"/>
      <c r="H928" s="864"/>
      <c r="I928" s="949"/>
      <c r="J928" s="950"/>
      <c r="K928" s="293"/>
      <c r="M928" s="521"/>
      <c r="N928" s="291"/>
      <c r="O928" s="957"/>
      <c r="P928" s="859" t="s">
        <v>136</v>
      </c>
      <c r="Q928" s="864"/>
      <c r="R928" s="864"/>
      <c r="S928" s="864"/>
      <c r="T928" s="864"/>
      <c r="U928" s="949"/>
      <c r="V928" s="950"/>
      <c r="W928" s="293"/>
    </row>
    <row r="929" spans="1:23" x14ac:dyDescent="0.25">
      <c r="A929" s="138" t="str">
        <f>IF(COUNT('Séries-DNF'!$A$11:$A$50)&gt;'Etiquette DNF'!N952,"X","")</f>
        <v/>
      </c>
      <c r="B929" s="291"/>
      <c r="C929" s="957"/>
      <c r="D929" s="859" t="s">
        <v>137</v>
      </c>
      <c r="E929" s="864"/>
      <c r="F929" s="864"/>
      <c r="G929" s="864"/>
      <c r="H929" s="864"/>
      <c r="I929" s="949"/>
      <c r="J929" s="950"/>
      <c r="K929" s="293"/>
      <c r="M929" s="521"/>
      <c r="N929" s="291"/>
      <c r="O929" s="957"/>
      <c r="P929" s="859" t="s">
        <v>137</v>
      </c>
      <c r="Q929" s="864"/>
      <c r="R929" s="864"/>
      <c r="S929" s="864"/>
      <c r="T929" s="864"/>
      <c r="U929" s="949"/>
      <c r="V929" s="950"/>
      <c r="W929" s="293"/>
    </row>
    <row r="930" spans="1:23" ht="15.75" thickBot="1" x14ac:dyDescent="0.3">
      <c r="A930" s="138" t="str">
        <f>IF(COUNT('Séries-DNF'!$A$11:$A$50)&gt;'Etiquette DNF'!N952,"X","")</f>
        <v/>
      </c>
      <c r="B930" s="291"/>
      <c r="C930" s="958"/>
      <c r="D930" s="862" t="s">
        <v>138</v>
      </c>
      <c r="E930" s="975"/>
      <c r="F930" s="975"/>
      <c r="G930" s="975"/>
      <c r="H930" s="975"/>
      <c r="I930" s="954"/>
      <c r="J930" s="955"/>
      <c r="K930" s="293"/>
      <c r="M930" s="521"/>
      <c r="N930" s="291"/>
      <c r="O930" s="958"/>
      <c r="P930" s="862" t="s">
        <v>138</v>
      </c>
      <c r="Q930" s="975"/>
      <c r="R930" s="975"/>
      <c r="S930" s="975"/>
      <c r="T930" s="975"/>
      <c r="U930" s="954"/>
      <c r="V930" s="955"/>
      <c r="W930" s="293"/>
    </row>
    <row r="931" spans="1:23" x14ac:dyDescent="0.25">
      <c r="A931" s="138" t="str">
        <f>IF(COUNT('Séries-DNF'!$A$11:$A$50)&gt;'Etiquette DNF'!N952,"X","")</f>
        <v/>
      </c>
      <c r="B931" s="291"/>
      <c r="C931" s="961" t="s">
        <v>145</v>
      </c>
      <c r="D931" s="963" t="s">
        <v>146</v>
      </c>
      <c r="E931" s="964"/>
      <c r="F931" s="964"/>
      <c r="G931" s="964"/>
      <c r="H931" s="964"/>
      <c r="I931" s="965"/>
      <c r="J931" s="966"/>
      <c r="K931" s="293"/>
      <c r="M931" s="521"/>
      <c r="N931" s="291"/>
      <c r="O931" s="961" t="s">
        <v>145</v>
      </c>
      <c r="P931" s="963" t="s">
        <v>146</v>
      </c>
      <c r="Q931" s="964"/>
      <c r="R931" s="964"/>
      <c r="S931" s="964"/>
      <c r="T931" s="964"/>
      <c r="U931" s="965"/>
      <c r="V931" s="966"/>
      <c r="W931" s="293"/>
    </row>
    <row r="932" spans="1:23" x14ac:dyDescent="0.25">
      <c r="A932" s="138" t="str">
        <f>IF(COUNT('Séries-DNF'!$A$11:$A$50)&gt;'Etiquette DNF'!N952,"X","")</f>
        <v/>
      </c>
      <c r="B932" s="291"/>
      <c r="C932" s="957"/>
      <c r="D932" s="859" t="s">
        <v>147</v>
      </c>
      <c r="E932" s="864"/>
      <c r="F932" s="864"/>
      <c r="G932" s="864"/>
      <c r="H932" s="864"/>
      <c r="I932" s="949"/>
      <c r="J932" s="950"/>
      <c r="K932" s="293"/>
      <c r="M932" s="521"/>
      <c r="N932" s="291"/>
      <c r="O932" s="957"/>
      <c r="P932" s="859" t="s">
        <v>147</v>
      </c>
      <c r="Q932" s="864"/>
      <c r="R932" s="864"/>
      <c r="S932" s="864"/>
      <c r="T932" s="864"/>
      <c r="U932" s="949"/>
      <c r="V932" s="950"/>
      <c r="W932" s="293"/>
    </row>
    <row r="933" spans="1:23" x14ac:dyDescent="0.25">
      <c r="A933" s="138" t="str">
        <f>IF(COUNT('Séries-DNF'!$A$11:$A$50)&gt;'Etiquette DNF'!N952,"X","")</f>
        <v/>
      </c>
      <c r="B933" s="291"/>
      <c r="C933" s="957"/>
      <c r="D933" s="859" t="s">
        <v>148</v>
      </c>
      <c r="E933" s="864"/>
      <c r="F933" s="864"/>
      <c r="G933" s="864"/>
      <c r="H933" s="864"/>
      <c r="I933" s="949"/>
      <c r="J933" s="950"/>
      <c r="K933" s="293"/>
      <c r="M933" s="521"/>
      <c r="N933" s="291"/>
      <c r="O933" s="957"/>
      <c r="P933" s="859" t="s">
        <v>148</v>
      </c>
      <c r="Q933" s="864"/>
      <c r="R933" s="864"/>
      <c r="S933" s="864"/>
      <c r="T933" s="864"/>
      <c r="U933" s="949"/>
      <c r="V933" s="950"/>
      <c r="W933" s="293"/>
    </row>
    <row r="934" spans="1:23" x14ac:dyDescent="0.25">
      <c r="A934" s="138" t="str">
        <f>IF(COUNT('Séries-DNF'!$A$11:$A$50)&gt;'Etiquette DNF'!N952,"X","")</f>
        <v/>
      </c>
      <c r="B934" s="291"/>
      <c r="C934" s="957"/>
      <c r="D934" s="859" t="s">
        <v>149</v>
      </c>
      <c r="E934" s="864"/>
      <c r="F934" s="864"/>
      <c r="G934" s="864"/>
      <c r="H934" s="864"/>
      <c r="I934" s="949"/>
      <c r="J934" s="950"/>
      <c r="K934" s="293"/>
      <c r="M934" s="521"/>
      <c r="N934" s="291"/>
      <c r="O934" s="957"/>
      <c r="P934" s="859" t="s">
        <v>149</v>
      </c>
      <c r="Q934" s="864"/>
      <c r="R934" s="864"/>
      <c r="S934" s="864"/>
      <c r="T934" s="864"/>
      <c r="U934" s="949"/>
      <c r="V934" s="950"/>
      <c r="W934" s="293"/>
    </row>
    <row r="935" spans="1:23" x14ac:dyDescent="0.25">
      <c r="A935" s="138" t="str">
        <f>IF(COUNT('Séries-DNF'!$A$11:$A$50)&gt;'Etiquette DNF'!N952,"X","")</f>
        <v/>
      </c>
      <c r="B935" s="291"/>
      <c r="C935" s="957"/>
      <c r="D935" s="859" t="s">
        <v>150</v>
      </c>
      <c r="E935" s="864"/>
      <c r="F935" s="864"/>
      <c r="G935" s="864"/>
      <c r="H935" s="864"/>
      <c r="I935" s="949"/>
      <c r="J935" s="950"/>
      <c r="K935" s="293"/>
      <c r="M935" s="521"/>
      <c r="N935" s="291"/>
      <c r="O935" s="957"/>
      <c r="P935" s="859" t="s">
        <v>150</v>
      </c>
      <c r="Q935" s="864"/>
      <c r="R935" s="864"/>
      <c r="S935" s="864"/>
      <c r="T935" s="864"/>
      <c r="U935" s="949"/>
      <c r="V935" s="950"/>
      <c r="W935" s="293"/>
    </row>
    <row r="936" spans="1:23" x14ac:dyDescent="0.25">
      <c r="A936" s="138" t="str">
        <f>IF(COUNT('Séries-DNF'!$A$11:$A$50)&gt;'Etiquette DNF'!N952,"X","")</f>
        <v/>
      </c>
      <c r="B936" s="291"/>
      <c r="C936" s="957"/>
      <c r="D936" s="859" t="s">
        <v>151</v>
      </c>
      <c r="E936" s="864"/>
      <c r="F936" s="864"/>
      <c r="G936" s="864"/>
      <c r="H936" s="864"/>
      <c r="I936" s="949"/>
      <c r="J936" s="950"/>
      <c r="K936" s="293"/>
      <c r="M936" s="521"/>
      <c r="N936" s="291"/>
      <c r="O936" s="957"/>
      <c r="P936" s="859" t="s">
        <v>151</v>
      </c>
      <c r="Q936" s="864"/>
      <c r="R936" s="864"/>
      <c r="S936" s="864"/>
      <c r="T936" s="864"/>
      <c r="U936" s="949"/>
      <c r="V936" s="950"/>
      <c r="W936" s="293"/>
    </row>
    <row r="937" spans="1:23" ht="15.75" thickBot="1" x14ac:dyDescent="0.3">
      <c r="A937" s="138" t="str">
        <f>IF(COUNT('Séries-DNF'!$A$11:$A$50)&gt;'Etiquette DNF'!N952,"X","")</f>
        <v/>
      </c>
      <c r="B937" s="291"/>
      <c r="C937" s="962"/>
      <c r="D937" s="967" t="s">
        <v>152</v>
      </c>
      <c r="E937" s="968"/>
      <c r="F937" s="968"/>
      <c r="G937" s="968"/>
      <c r="H937" s="968"/>
      <c r="I937" s="969"/>
      <c r="J937" s="970"/>
      <c r="K937" s="293"/>
      <c r="M937" s="521"/>
      <c r="N937" s="291"/>
      <c r="O937" s="962"/>
      <c r="P937" s="967" t="s">
        <v>152</v>
      </c>
      <c r="Q937" s="968"/>
      <c r="R937" s="968"/>
      <c r="S937" s="968"/>
      <c r="T937" s="968"/>
      <c r="U937" s="969"/>
      <c r="V937" s="970"/>
      <c r="W937" s="293"/>
    </row>
    <row r="938" spans="1:23" x14ac:dyDescent="0.25">
      <c r="A938" s="138" t="str">
        <f>IF(COUNT('Séries-DNF'!$A$11:$A$50)&gt;'Etiquette DNF'!N952,"X","")</f>
        <v/>
      </c>
      <c r="B938" s="291"/>
      <c r="C938" s="956" t="s">
        <v>126</v>
      </c>
      <c r="D938" s="918" t="s">
        <v>263</v>
      </c>
      <c r="E938" s="919"/>
      <c r="F938" s="920"/>
      <c r="G938" s="416" t="s">
        <v>174</v>
      </c>
      <c r="H938" s="416"/>
      <c r="I938" s="959"/>
      <c r="J938" s="960"/>
      <c r="K938" s="293"/>
      <c r="M938" s="521"/>
      <c r="N938" s="291"/>
      <c r="O938" s="956" t="s">
        <v>126</v>
      </c>
      <c r="P938" s="918" t="s">
        <v>263</v>
      </c>
      <c r="Q938" s="919"/>
      <c r="R938" s="920"/>
      <c r="S938" s="416" t="s">
        <v>174</v>
      </c>
      <c r="T938" s="416"/>
      <c r="U938" s="959"/>
      <c r="V938" s="960"/>
      <c r="W938" s="293"/>
    </row>
    <row r="939" spans="1:23" x14ac:dyDescent="0.25">
      <c r="A939" s="138" t="str">
        <f>IF(COUNT('Séries-DNF'!$A$11:$A$50)&gt;'Etiquette DNF'!N952,"X","")</f>
        <v/>
      </c>
      <c r="B939" s="291"/>
      <c r="C939" s="957"/>
      <c r="D939" s="913" t="s">
        <v>128</v>
      </c>
      <c r="E939" s="914"/>
      <c r="F939" s="915"/>
      <c r="G939" s="110" t="s">
        <v>266</v>
      </c>
      <c r="H939" s="110"/>
      <c r="I939" s="949"/>
      <c r="J939" s="950"/>
      <c r="K939" s="293"/>
      <c r="M939" s="521"/>
      <c r="N939" s="291"/>
      <c r="O939" s="957"/>
      <c r="P939" s="913" t="s">
        <v>128</v>
      </c>
      <c r="Q939" s="914"/>
      <c r="R939" s="915"/>
      <c r="S939" s="110" t="s">
        <v>266</v>
      </c>
      <c r="T939" s="110"/>
      <c r="U939" s="949"/>
      <c r="V939" s="950"/>
      <c r="W939" s="293"/>
    </row>
    <row r="940" spans="1:23" x14ac:dyDescent="0.25">
      <c r="A940" s="138" t="str">
        <f>IF(COUNT('Séries-DNF'!$A$11:$A$50)&gt;'Etiquette DNF'!N952,"X","")</f>
        <v/>
      </c>
      <c r="B940" s="291"/>
      <c r="C940" s="957"/>
      <c r="D940" s="913" t="s">
        <v>264</v>
      </c>
      <c r="E940" s="914"/>
      <c r="F940" s="915"/>
      <c r="G940" s="110" t="s">
        <v>265</v>
      </c>
      <c r="H940" s="110"/>
      <c r="I940" s="949"/>
      <c r="J940" s="950"/>
      <c r="K940" s="293"/>
      <c r="M940" s="521"/>
      <c r="N940" s="291"/>
      <c r="O940" s="957"/>
      <c r="P940" s="913" t="s">
        <v>264</v>
      </c>
      <c r="Q940" s="914"/>
      <c r="R940" s="915"/>
      <c r="S940" s="110" t="s">
        <v>265</v>
      </c>
      <c r="T940" s="110"/>
      <c r="U940" s="949"/>
      <c r="V940" s="950"/>
      <c r="W940" s="293"/>
    </row>
    <row r="941" spans="1:23" x14ac:dyDescent="0.25">
      <c r="A941" s="138" t="str">
        <f>IF(COUNT('Séries-DNF'!$A$11:$A$50)&gt;'Etiquette DNF'!N952,"X","")</f>
        <v/>
      </c>
      <c r="B941" s="291"/>
      <c r="C941" s="957"/>
      <c r="D941" s="533" t="s">
        <v>267</v>
      </c>
      <c r="E941" s="518"/>
      <c r="F941" s="518"/>
      <c r="G941" s="110" t="s">
        <v>164</v>
      </c>
      <c r="H941" s="110"/>
      <c r="I941" s="949"/>
      <c r="J941" s="950"/>
      <c r="K941" s="293"/>
      <c r="M941" s="521"/>
      <c r="N941" s="291"/>
      <c r="O941" s="957"/>
      <c r="P941" s="533" t="s">
        <v>267</v>
      </c>
      <c r="Q941" s="518"/>
      <c r="R941" s="518"/>
      <c r="S941" s="110" t="s">
        <v>164</v>
      </c>
      <c r="T941" s="110"/>
      <c r="U941" s="949"/>
      <c r="V941" s="950"/>
      <c r="W941" s="293"/>
    </row>
    <row r="942" spans="1:23" ht="15.75" thickBot="1" x14ac:dyDescent="0.3">
      <c r="A942" s="138" t="str">
        <f>IF(COUNT('Séries-DNF'!$A$11:$A$50)&gt;'Etiquette DNF'!N952,"X","")</f>
        <v/>
      </c>
      <c r="B942" s="291"/>
      <c r="C942" s="958"/>
      <c r="D942" s="534" t="s">
        <v>268</v>
      </c>
      <c r="E942" s="519"/>
      <c r="F942" s="519"/>
      <c r="G942" s="3" t="s">
        <v>164</v>
      </c>
      <c r="H942" s="3"/>
      <c r="I942" s="954"/>
      <c r="J942" s="955"/>
      <c r="K942" s="293"/>
      <c r="M942" s="521"/>
      <c r="N942" s="291"/>
      <c r="O942" s="958"/>
      <c r="P942" s="534" t="s">
        <v>268</v>
      </c>
      <c r="Q942" s="519"/>
      <c r="R942" s="519"/>
      <c r="S942" s="3" t="s">
        <v>164</v>
      </c>
      <c r="T942" s="3"/>
      <c r="U942" s="954"/>
      <c r="V942" s="955"/>
      <c r="W942" s="293"/>
    </row>
    <row r="943" spans="1:23" ht="15.75" thickBot="1" x14ac:dyDescent="0.3">
      <c r="A943" s="138" t="str">
        <f>IF(COUNT('Séries-DNF'!$A$11:$A$50)&gt;'Etiquette DNF'!N952,"X","")</f>
        <v/>
      </c>
      <c r="B943" s="291"/>
      <c r="C943" s="292"/>
      <c r="D943" s="292"/>
      <c r="E943" s="292"/>
      <c r="F943" s="292"/>
      <c r="G943" s="292"/>
      <c r="H943" s="292"/>
      <c r="I943" s="292"/>
      <c r="J943" s="292"/>
      <c r="K943" s="293"/>
      <c r="M943" s="521"/>
      <c r="N943" s="291"/>
      <c r="O943" s="292"/>
      <c r="P943" s="292"/>
      <c r="Q943" s="292"/>
      <c r="R943" s="292"/>
      <c r="S943" s="292"/>
      <c r="T943" s="292"/>
      <c r="U943" s="292"/>
      <c r="V943" s="292"/>
      <c r="W943" s="293"/>
    </row>
    <row r="944" spans="1:23" ht="18.75" x14ac:dyDescent="0.3">
      <c r="A944" s="138" t="str">
        <f>IF(COUNT('Séries-DNF'!$A$11:$A$50)&gt;'Etiquette DNF'!N952,"X","")</f>
        <v/>
      </c>
      <c r="B944" s="291"/>
      <c r="C944" s="901" t="s">
        <v>269</v>
      </c>
      <c r="D944" s="902"/>
      <c r="E944" s="902"/>
      <c r="F944" s="902"/>
      <c r="G944" s="902"/>
      <c r="H944" s="902"/>
      <c r="I944" s="902"/>
      <c r="J944" s="903"/>
      <c r="K944" s="293"/>
      <c r="M944" s="521"/>
      <c r="N944" s="291"/>
      <c r="O944" s="901" t="s">
        <v>269</v>
      </c>
      <c r="P944" s="902"/>
      <c r="Q944" s="902"/>
      <c r="R944" s="902"/>
      <c r="S944" s="902"/>
      <c r="T944" s="902"/>
      <c r="U944" s="902"/>
      <c r="V944" s="903"/>
      <c r="W944" s="293"/>
    </row>
    <row r="945" spans="1:23" x14ac:dyDescent="0.25">
      <c r="A945" s="138" t="str">
        <f>IF(COUNT('Séries-DNF'!$A$11:$A$50)&gt;'Etiquette DNF'!N952,"X","")</f>
        <v/>
      </c>
      <c r="B945" s="291"/>
      <c r="C945" s="904"/>
      <c r="D945" s="905"/>
      <c r="E945" s="905"/>
      <c r="F945" s="905"/>
      <c r="G945" s="905"/>
      <c r="H945" s="905"/>
      <c r="I945" s="905"/>
      <c r="J945" s="906"/>
      <c r="K945" s="293"/>
      <c r="M945" s="521"/>
      <c r="N945" s="291"/>
      <c r="O945" s="904"/>
      <c r="P945" s="905"/>
      <c r="Q945" s="905"/>
      <c r="R945" s="905"/>
      <c r="S945" s="905"/>
      <c r="T945" s="905"/>
      <c r="U945" s="905"/>
      <c r="V945" s="906"/>
      <c r="W945" s="293"/>
    </row>
    <row r="946" spans="1:23" x14ac:dyDescent="0.25">
      <c r="A946" s="138" t="str">
        <f>IF(COUNT('Séries-DNF'!$A$11:$A$50)&gt;'Etiquette DNF'!N952,"X","")</f>
        <v/>
      </c>
      <c r="B946" s="291"/>
      <c r="C946" s="907"/>
      <c r="D946" s="908"/>
      <c r="E946" s="908"/>
      <c r="F946" s="908"/>
      <c r="G946" s="908"/>
      <c r="H946" s="908"/>
      <c r="I946" s="908"/>
      <c r="J946" s="909"/>
      <c r="K946" s="293"/>
      <c r="M946" s="521"/>
      <c r="N946" s="291"/>
      <c r="O946" s="907"/>
      <c r="P946" s="908"/>
      <c r="Q946" s="908"/>
      <c r="R946" s="908"/>
      <c r="S946" s="908"/>
      <c r="T946" s="908"/>
      <c r="U946" s="908"/>
      <c r="V946" s="909"/>
      <c r="W946" s="293"/>
    </row>
    <row r="947" spans="1:23" x14ac:dyDescent="0.25">
      <c r="A947" s="138" t="str">
        <f>IF(COUNT('Séries-DNF'!$A$11:$A$50)&gt;'Etiquette DNF'!N952,"X","")</f>
        <v/>
      </c>
      <c r="B947" s="291"/>
      <c r="C947" s="907"/>
      <c r="D947" s="908"/>
      <c r="E947" s="908"/>
      <c r="F947" s="908"/>
      <c r="G947" s="908"/>
      <c r="H947" s="908"/>
      <c r="I947" s="908"/>
      <c r="J947" s="909"/>
      <c r="K947" s="293"/>
      <c r="M947" s="521"/>
      <c r="N947" s="291"/>
      <c r="O947" s="907"/>
      <c r="P947" s="908"/>
      <c r="Q947" s="908"/>
      <c r="R947" s="908"/>
      <c r="S947" s="908"/>
      <c r="T947" s="908"/>
      <c r="U947" s="908"/>
      <c r="V947" s="909"/>
      <c r="W947" s="293"/>
    </row>
    <row r="948" spans="1:23" ht="15.75" thickBot="1" x14ac:dyDescent="0.3">
      <c r="A948" s="138" t="str">
        <f>IF(COUNT('Séries-DNF'!$A$11:$A$50)&gt;'Etiquette DNF'!N952,"X","")</f>
        <v/>
      </c>
      <c r="B948" s="291"/>
      <c r="C948" s="910"/>
      <c r="D948" s="911"/>
      <c r="E948" s="911"/>
      <c r="F948" s="911"/>
      <c r="G948" s="911"/>
      <c r="H948" s="911"/>
      <c r="I948" s="911"/>
      <c r="J948" s="912"/>
      <c r="K948" s="293"/>
      <c r="M948" s="521"/>
      <c r="N948" s="291"/>
      <c r="O948" s="910"/>
      <c r="P948" s="911"/>
      <c r="Q948" s="911"/>
      <c r="R948" s="911"/>
      <c r="S948" s="911"/>
      <c r="T948" s="911"/>
      <c r="U948" s="911"/>
      <c r="V948" s="912"/>
      <c r="W948" s="293"/>
    </row>
    <row r="949" spans="1:23" ht="15.75" thickBot="1" x14ac:dyDescent="0.3">
      <c r="A949" s="138" t="str">
        <f>IF(COUNT('Séries-DNF'!$A$11:$A$50)&gt;'Etiquette DNF'!N952,"X","")</f>
        <v/>
      </c>
      <c r="B949" s="294"/>
      <c r="C949" s="295"/>
      <c r="D949" s="295"/>
      <c r="E949" s="295"/>
      <c r="F949" s="295"/>
      <c r="G949" s="295"/>
      <c r="H949" s="295"/>
      <c r="I949" s="295"/>
      <c r="J949" s="295"/>
      <c r="K949" s="296"/>
      <c r="M949" s="521"/>
      <c r="N949" s="294"/>
      <c r="O949" s="295"/>
      <c r="P949" s="295"/>
      <c r="Q949" s="295"/>
      <c r="R949" s="295"/>
      <c r="S949" s="295"/>
      <c r="T949" s="295"/>
      <c r="U949" s="295"/>
      <c r="V949" s="295"/>
      <c r="W949" s="296"/>
    </row>
    <row r="950" spans="1:23" ht="15" customHeight="1" x14ac:dyDescent="0.25">
      <c r="A950" s="138" t="str">
        <f>IF(COUNT('Séries-DNF'!$A$11:$A$50)&gt;'Etiquette DNF'!N952,"X","")</f>
        <v/>
      </c>
      <c r="B950" s="522"/>
      <c r="C950" s="522"/>
      <c r="D950" s="522"/>
      <c r="E950" s="522"/>
      <c r="F950" s="522"/>
      <c r="G950" s="522"/>
      <c r="H950" s="522"/>
      <c r="I950" s="522"/>
      <c r="J950" s="522"/>
      <c r="K950" s="522"/>
      <c r="L950" s="522"/>
      <c r="M950" s="523"/>
      <c r="N950" s="522"/>
      <c r="O950" s="522"/>
      <c r="P950" s="522"/>
      <c r="Q950" s="522"/>
      <c r="R950" s="522"/>
      <c r="S950" s="522"/>
      <c r="T950" s="522"/>
      <c r="U950" s="522"/>
      <c r="V950" s="522"/>
      <c r="W950" s="522"/>
    </row>
    <row r="951" spans="1:23" ht="15" customHeight="1" thickBot="1" x14ac:dyDescent="0.3">
      <c r="A951" s="138" t="str">
        <f>IF(COUNT('Séries-DNF'!$A$11:$A$50)&gt;'Etiquette DNF'!N952,"X","")</f>
        <v/>
      </c>
      <c r="M951" s="521"/>
    </row>
    <row r="952" spans="1:23" x14ac:dyDescent="0.25">
      <c r="A952" s="138" t="str">
        <f>IF(COUNT('Séries-DNF'!$A$11:$A$50)&gt;'Etiquette DNF'!N952,"X","")</f>
        <v/>
      </c>
      <c r="B952" s="137">
        <f>N902+1</f>
        <v>38</v>
      </c>
      <c r="C952" s="289"/>
      <c r="D952" s="289"/>
      <c r="E952" s="289"/>
      <c r="F952" s="289"/>
      <c r="G952" s="289"/>
      <c r="H952" s="289"/>
      <c r="I952" s="289"/>
      <c r="J952" s="289"/>
      <c r="K952" s="290"/>
      <c r="M952" s="521"/>
      <c r="N952" s="137">
        <f>B952+1</f>
        <v>39</v>
      </c>
      <c r="O952" s="289"/>
      <c r="P952" s="289"/>
      <c r="Q952" s="289"/>
      <c r="R952" s="289"/>
      <c r="S952" s="289"/>
      <c r="T952" s="289"/>
      <c r="U952" s="289"/>
      <c r="V952" s="289"/>
      <c r="W952" s="290"/>
    </row>
    <row r="953" spans="1:23" ht="23.25" x14ac:dyDescent="0.35">
      <c r="A953" s="138" t="str">
        <f>IF(COUNT('Séries-DNF'!$A$11:$A$50)&gt;'Etiquette DNF'!N952,"X","")</f>
        <v/>
      </c>
      <c r="B953" s="291"/>
      <c r="C953" s="931" t="s">
        <v>246</v>
      </c>
      <c r="D953" s="931"/>
      <c r="E953" s="953" t="str">
        <f ca="1">OFFSET('Séries-DNF'!$A$11,B952,13)</f>
        <v/>
      </c>
      <c r="F953" s="953"/>
      <c r="G953" s="953"/>
      <c r="H953" s="953"/>
      <c r="I953" s="953"/>
      <c r="J953" s="953"/>
      <c r="K953" s="293"/>
      <c r="M953" s="521"/>
      <c r="N953" s="291"/>
      <c r="O953" s="931" t="s">
        <v>246</v>
      </c>
      <c r="P953" s="931"/>
      <c r="Q953" s="953" t="str">
        <f ca="1">OFFSET('Séries-DNF'!$A$11,N952,13)</f>
        <v/>
      </c>
      <c r="R953" s="953"/>
      <c r="S953" s="953"/>
      <c r="T953" s="953"/>
      <c r="U953" s="953"/>
      <c r="V953" s="953"/>
      <c r="W953" s="293"/>
    </row>
    <row r="954" spans="1:23" x14ac:dyDescent="0.25">
      <c r="A954" s="138" t="str">
        <f>IF(COUNT('Séries-DNF'!$A$11:$A$50)&gt;'Etiquette DNF'!N952,"X","")</f>
        <v/>
      </c>
      <c r="B954" s="291"/>
      <c r="C954" s="945"/>
      <c r="D954" s="945"/>
      <c r="E954" s="945"/>
      <c r="F954" s="945"/>
      <c r="G954" s="945"/>
      <c r="H954" s="945"/>
      <c r="I954" s="945"/>
      <c r="J954" s="945"/>
      <c r="K954" s="293"/>
      <c r="M954" s="521"/>
      <c r="N954" s="291"/>
      <c r="O954" s="945"/>
      <c r="P954" s="945"/>
      <c r="Q954" s="945"/>
      <c r="R954" s="945"/>
      <c r="S954" s="945"/>
      <c r="T954" s="945"/>
      <c r="U954" s="945"/>
      <c r="V954" s="945"/>
      <c r="W954" s="293"/>
    </row>
    <row r="955" spans="1:23" ht="21" x14ac:dyDescent="0.35">
      <c r="A955" s="138" t="str">
        <f>IF(COUNT('Séries-DNF'!$A$11:$A$50)&gt;'Etiquette DNF'!N952,"X","")</f>
        <v/>
      </c>
      <c r="B955" s="291"/>
      <c r="C955" s="931" t="s">
        <v>39</v>
      </c>
      <c r="D955" s="931"/>
      <c r="E955" s="932" t="str">
        <f ca="1">OFFSET('Séries-DNF'!$A$11,B952,0)</f>
        <v/>
      </c>
      <c r="F955" s="932"/>
      <c r="G955" s="948" t="s">
        <v>67</v>
      </c>
      <c r="H955" s="948"/>
      <c r="I955" s="932" t="str">
        <f ca="1">OFFSET('Séries-DNF'!$A$11,B952,6)</f>
        <v/>
      </c>
      <c r="J955" s="932"/>
      <c r="K955" s="293"/>
      <c r="M955" s="521"/>
      <c r="N955" s="291"/>
      <c r="O955" s="931" t="s">
        <v>39</v>
      </c>
      <c r="P955" s="931"/>
      <c r="Q955" s="932" t="str">
        <f ca="1">OFFSET('Séries-DNF'!$A$11,N952,0)</f>
        <v/>
      </c>
      <c r="R955" s="932"/>
      <c r="S955" s="948" t="s">
        <v>67</v>
      </c>
      <c r="T955" s="948"/>
      <c r="U955" s="932" t="str">
        <f ca="1">OFFSET('Séries-DNF'!$A$11,N952,6)</f>
        <v/>
      </c>
      <c r="V955" s="932"/>
      <c r="W955" s="293"/>
    </row>
    <row r="956" spans="1:23" ht="23.25" x14ac:dyDescent="0.35">
      <c r="A956" s="138" t="str">
        <f>IF(COUNT('Séries-DNF'!$A$11:$A$50)&gt;'Etiquette DNF'!N952,"X","")</f>
        <v/>
      </c>
      <c r="B956" s="291"/>
      <c r="C956" s="931" t="s">
        <v>1</v>
      </c>
      <c r="D956" s="931"/>
      <c r="E956" s="953" t="str">
        <f ca="1">OFFSET('Séries-DNF'!$A$11,B952,9)</f>
        <v/>
      </c>
      <c r="F956" s="953"/>
      <c r="G956" s="948" t="s">
        <v>2</v>
      </c>
      <c r="H956" s="948"/>
      <c r="I956" s="932" t="str">
        <f ca="1">OFFSET('Séries-DNF'!$A$11,B952,10)</f>
        <v/>
      </c>
      <c r="J956" s="932"/>
      <c r="K956" s="293"/>
      <c r="M956" s="521"/>
      <c r="N956" s="291"/>
      <c r="O956" s="931" t="s">
        <v>1</v>
      </c>
      <c r="P956" s="931"/>
      <c r="Q956" s="953" t="str">
        <f ca="1">OFFSET('Séries-DNF'!$A$11,N952,9)</f>
        <v/>
      </c>
      <c r="R956" s="953"/>
      <c r="S956" s="948" t="s">
        <v>2</v>
      </c>
      <c r="T956" s="948"/>
      <c r="U956" s="932" t="str">
        <f ca="1">OFFSET('Séries-DNF'!$A$11,N952,10)</f>
        <v/>
      </c>
      <c r="V956" s="932"/>
      <c r="W956" s="293"/>
    </row>
    <row r="957" spans="1:23" ht="21" x14ac:dyDescent="0.35">
      <c r="A957" s="138" t="str">
        <f>IF(COUNT('Séries-DNF'!$A$11:$A$50)&gt;'Etiquette DNF'!N952,"X","")</f>
        <v/>
      </c>
      <c r="B957" s="291"/>
      <c r="C957" s="520" t="s">
        <v>258</v>
      </c>
      <c r="D957" s="520"/>
      <c r="E957" s="527" t="str">
        <f ca="1">OFFSET('Séries-DNF'!$A$11,B952,11)</f>
        <v/>
      </c>
      <c r="F957" s="525"/>
      <c r="G957" s="866" t="s">
        <v>270</v>
      </c>
      <c r="H957" s="866"/>
      <c r="I957" s="527" t="str">
        <f ca="1">OFFSET('Séries-DNF'!$A$11,B952,8)</f>
        <v/>
      </c>
      <c r="J957" s="527"/>
      <c r="K957" s="293"/>
      <c r="M957" s="521"/>
      <c r="N957" s="291"/>
      <c r="O957" s="520" t="s">
        <v>258</v>
      </c>
      <c r="P957" s="520"/>
      <c r="Q957" s="527" t="str">
        <f ca="1">OFFSET('Séries-DNF'!$A$11,N952,11)</f>
        <v/>
      </c>
      <c r="R957" s="525"/>
      <c r="S957" s="866" t="s">
        <v>270</v>
      </c>
      <c r="T957" s="866"/>
      <c r="U957" s="527" t="str">
        <f ca="1">OFFSET('Séries-DNF'!$A$11,N952,8)</f>
        <v/>
      </c>
      <c r="V957" s="527"/>
      <c r="W957" s="293"/>
    </row>
    <row r="958" spans="1:23" ht="18.75" x14ac:dyDescent="0.3">
      <c r="A958" s="138" t="str">
        <f>IF(COUNT('Séries-DNF'!$A$11:$A$50)&gt;'Etiquette DNF'!N952,"X","")</f>
        <v/>
      </c>
      <c r="B958" s="291"/>
      <c r="C958" s="952" t="s">
        <v>68</v>
      </c>
      <c r="D958" s="952"/>
      <c r="E958" s="866" t="s">
        <v>69</v>
      </c>
      <c r="F958" s="866"/>
      <c r="G958" s="951" t="str">
        <f ca="1">OFFSET('Séries-DNF'!$A$11,B952,2)</f>
        <v/>
      </c>
      <c r="H958" s="951"/>
      <c r="I958" s="951"/>
      <c r="J958" s="951"/>
      <c r="K958" s="293"/>
      <c r="M958" s="521"/>
      <c r="N958" s="291"/>
      <c r="O958" s="952" t="s">
        <v>68</v>
      </c>
      <c r="P958" s="952"/>
      <c r="Q958" s="866" t="s">
        <v>69</v>
      </c>
      <c r="R958" s="866"/>
      <c r="S958" s="951" t="str">
        <f ca="1">OFFSET('Séries-DNF'!$A$11,N952,2)</f>
        <v/>
      </c>
      <c r="T958" s="951"/>
      <c r="U958" s="951"/>
      <c r="V958" s="951"/>
      <c r="W958" s="293"/>
    </row>
    <row r="959" spans="1:23" ht="18.75" x14ac:dyDescent="0.3">
      <c r="A959" s="138" t="str">
        <f>IF(COUNT('Séries-DNF'!$A$11:$A$50)&gt;'Etiquette DNF'!N952,"X","")</f>
        <v/>
      </c>
      <c r="B959" s="291"/>
      <c r="C959" s="952"/>
      <c r="D959" s="952"/>
      <c r="E959" s="866" t="s">
        <v>70</v>
      </c>
      <c r="F959" s="866"/>
      <c r="G959" s="951" t="str">
        <f ca="1">OFFSET('Séries-DNF'!$A$11,B952,3)</f>
        <v/>
      </c>
      <c r="H959" s="951"/>
      <c r="I959" s="951"/>
      <c r="J959" s="951"/>
      <c r="K959" s="293"/>
      <c r="M959" s="521"/>
      <c r="N959" s="291"/>
      <c r="O959" s="952"/>
      <c r="P959" s="952"/>
      <c r="Q959" s="866" t="s">
        <v>70</v>
      </c>
      <c r="R959" s="866"/>
      <c r="S959" s="951" t="str">
        <f ca="1">OFFSET('Séries-DNF'!$A$11,N952,3)</f>
        <v/>
      </c>
      <c r="T959" s="951"/>
      <c r="U959" s="951"/>
      <c r="V959" s="951"/>
      <c r="W959" s="293"/>
    </row>
    <row r="960" spans="1:23" ht="18.75" x14ac:dyDescent="0.3">
      <c r="A960" s="138" t="str">
        <f>IF(COUNT('Séries-DNF'!$A$11:$A$50)&gt;'Etiquette DNF'!N952,"X","")</f>
        <v/>
      </c>
      <c r="B960" s="291"/>
      <c r="C960" s="952"/>
      <c r="D960" s="952"/>
      <c r="E960" s="866" t="s">
        <v>257</v>
      </c>
      <c r="F960" s="866"/>
      <c r="G960" s="951" t="str">
        <f ca="1">OFFSET('Séries-DNF'!$A$11,B952,4)</f>
        <v/>
      </c>
      <c r="H960" s="951"/>
      <c r="I960" s="951"/>
      <c r="J960" s="951"/>
      <c r="K960" s="293"/>
      <c r="M960" s="521"/>
      <c r="N960" s="291"/>
      <c r="O960" s="952"/>
      <c r="P960" s="952"/>
      <c r="Q960" s="866" t="s">
        <v>257</v>
      </c>
      <c r="R960" s="866"/>
      <c r="S960" s="951" t="str">
        <f ca="1">OFFSET('Séries-DNF'!$A$11,N952,4)</f>
        <v/>
      </c>
      <c r="T960" s="951"/>
      <c r="U960" s="951"/>
      <c r="V960" s="951"/>
      <c r="W960" s="293"/>
    </row>
    <row r="961" spans="1:23" ht="21" x14ac:dyDescent="0.35">
      <c r="A961" s="138" t="str">
        <f>IF(COUNT('Séries-DNF'!$A$11:$A$50)&gt;'Etiquette DNF'!N952,"X","")</f>
        <v/>
      </c>
      <c r="B961" s="291"/>
      <c r="C961" s="952"/>
      <c r="D961" s="952"/>
      <c r="E961" s="866" t="s">
        <v>71</v>
      </c>
      <c r="F961" s="866"/>
      <c r="G961" s="947" t="str">
        <f ca="1">OFFSET('Séries-DNF'!$A$11,B952,5)</f>
        <v/>
      </c>
      <c r="H961" s="947"/>
      <c r="I961" s="947"/>
      <c r="J961" s="947"/>
      <c r="K961" s="293"/>
      <c r="M961" s="521"/>
      <c r="N961" s="291"/>
      <c r="O961" s="952"/>
      <c r="P961" s="952"/>
      <c r="Q961" s="866" t="s">
        <v>71</v>
      </c>
      <c r="R961" s="866"/>
      <c r="S961" s="947" t="str">
        <f ca="1">OFFSET('Séries-DNF'!$A$11,N952,5)</f>
        <v/>
      </c>
      <c r="T961" s="947"/>
      <c r="U961" s="947"/>
      <c r="V961" s="947"/>
      <c r="W961" s="293"/>
    </row>
    <row r="962" spans="1:23" ht="21" x14ac:dyDescent="0.35">
      <c r="A962" s="138" t="str">
        <f>IF(COUNT('Séries-DNF'!$A$11:$A$50)&gt;'Etiquette DNF'!N952,"X","")</f>
        <v/>
      </c>
      <c r="B962" s="291"/>
      <c r="C962" s="931" t="s">
        <v>248</v>
      </c>
      <c r="D962" s="931"/>
      <c r="E962" s="948" t="str">
        <f ca="1">IF(E953="","",IF(OR(E953="DWF",E953="DNF"),"Distance","Temps"))</f>
        <v/>
      </c>
      <c r="F962" s="948"/>
      <c r="G962" s="525" t="str">
        <f ca="1">OFFSET('Séries-DNF'!$A$11,B952,18)</f>
        <v/>
      </c>
      <c r="H962" s="524" t="str">
        <f ca="1">OFFSET('Séries-DNF'!$A$11,B952,19)</f>
        <v/>
      </c>
      <c r="I962" s="526" t="str">
        <f ca="1">OFFSET('Séries-DNF'!$A$11,B952,20)</f>
        <v/>
      </c>
      <c r="J962" s="524" t="str">
        <f ca="1">OFFSET('Séries-DNF'!$A$11,B952,21)</f>
        <v/>
      </c>
      <c r="K962" s="293"/>
      <c r="M962" s="521"/>
      <c r="N962" s="291"/>
      <c r="O962" s="931" t="s">
        <v>248</v>
      </c>
      <c r="P962" s="931"/>
      <c r="Q962" s="948" t="str">
        <f ca="1">IF(Q953="","",IF(OR(Q953="DWF",Q953="DNF"),"Distance","Temps"))</f>
        <v/>
      </c>
      <c r="R962" s="948"/>
      <c r="S962" s="525" t="str">
        <f ca="1">OFFSET('Séries-DNF'!$A$11,N952,18)</f>
        <v/>
      </c>
      <c r="T962" s="524" t="str">
        <f ca="1">OFFSET('Séries-DNF'!$A$11,N952,19)</f>
        <v/>
      </c>
      <c r="U962" s="526" t="str">
        <f ca="1">OFFSET('Séries-DNF'!$A$11,N952,20)</f>
        <v/>
      </c>
      <c r="V962" s="524" t="str">
        <f ca="1">OFFSET('Séries-DNF'!$A$11,N952,21)</f>
        <v/>
      </c>
      <c r="W962" s="293"/>
    </row>
    <row r="963" spans="1:23" ht="18.75" x14ac:dyDescent="0.3">
      <c r="A963" s="138" t="str">
        <f>IF(COUNT('Séries-DNF'!$A$11:$A$50)&gt;'Etiquette DNF'!N952,"X","")</f>
        <v/>
      </c>
      <c r="B963" s="291"/>
      <c r="C963" s="931"/>
      <c r="D963" s="931"/>
      <c r="E963" s="933" t="s">
        <v>273</v>
      </c>
      <c r="F963" s="514" t="s">
        <v>271</v>
      </c>
      <c r="G963" s="528" t="str">
        <f ca="1">OFFSET('Séries-DNF'!$A$11,B952,14)</f>
        <v/>
      </c>
      <c r="H963" s="529" t="str">
        <f ca="1">OFFSET('Séries-DNF'!$A$11,B952,15)</f>
        <v/>
      </c>
      <c r="I963" s="528" t="str">
        <f ca="1">OFFSET('Séries-DNF'!$A$11,B952,16)</f>
        <v/>
      </c>
      <c r="J963" s="529" t="str">
        <f ca="1">OFFSET('Séries-DNF'!$A$11,B952,17)</f>
        <v/>
      </c>
      <c r="K963" s="293"/>
      <c r="M963" s="521"/>
      <c r="N963" s="291"/>
      <c r="O963" s="931"/>
      <c r="P963" s="931"/>
      <c r="Q963" s="933" t="s">
        <v>273</v>
      </c>
      <c r="R963" s="514" t="s">
        <v>271</v>
      </c>
      <c r="S963" s="528" t="str">
        <f ca="1">OFFSET('Séries-DNF'!$A$11,N952,14)</f>
        <v/>
      </c>
      <c r="T963" s="529" t="str">
        <f ca="1">OFFSET('Séries-DNF'!$A$11,N952,15)</f>
        <v/>
      </c>
      <c r="U963" s="528" t="str">
        <f ca="1">OFFSET('Séries-DNF'!$A$11,N952,16)</f>
        <v/>
      </c>
      <c r="V963" s="529" t="str">
        <f ca="1">OFFSET('Séries-DNF'!$A$11,N952,17)</f>
        <v/>
      </c>
      <c r="W963" s="293"/>
    </row>
    <row r="964" spans="1:23" ht="18.75" x14ac:dyDescent="0.3">
      <c r="A964" s="138" t="str">
        <f>IF(COUNT('Séries-DNF'!$A$11:$A$50)&gt;'Etiquette DNF'!N952,"X","")</f>
        <v/>
      </c>
      <c r="B964" s="291"/>
      <c r="C964" s="931"/>
      <c r="D964" s="931"/>
      <c r="E964" s="933"/>
      <c r="F964" s="514" t="s">
        <v>272</v>
      </c>
      <c r="G964" s="528" t="str">
        <f ca="1">OFFSET('Séries-DNF'!$A$11,B952,22)</f>
        <v/>
      </c>
      <c r="H964" s="529" t="str">
        <f ca="1">OFFSET('Séries-DNF'!$A$11,B952,23)</f>
        <v/>
      </c>
      <c r="I964" s="528" t="str">
        <f ca="1">OFFSET('Séries-DNF'!$A$11,B952,24)</f>
        <v/>
      </c>
      <c r="J964" s="529" t="str">
        <f ca="1">OFFSET('Séries-DNF'!$A$11,B952,25)</f>
        <v/>
      </c>
      <c r="K964" s="293"/>
      <c r="M964" s="521"/>
      <c r="N964" s="291"/>
      <c r="O964" s="931"/>
      <c r="P964" s="931"/>
      <c r="Q964" s="933"/>
      <c r="R964" s="514" t="s">
        <v>272</v>
      </c>
      <c r="S964" s="528" t="str">
        <f ca="1">OFFSET('Séries-DNF'!$A$11,N952,22)</f>
        <v/>
      </c>
      <c r="T964" s="529" t="str">
        <f ca="1">OFFSET('Séries-DNF'!$A$11,N952,23)</f>
        <v/>
      </c>
      <c r="U964" s="528" t="str">
        <f ca="1">OFFSET('Séries-DNF'!$A$11,N952,24)</f>
        <v/>
      </c>
      <c r="V964" s="529" t="str">
        <f ca="1">OFFSET('Séries-DNF'!$A$11,N952,25)</f>
        <v/>
      </c>
      <c r="W964" s="293"/>
    </row>
    <row r="965" spans="1:23" x14ac:dyDescent="0.25">
      <c r="A965" s="138" t="str">
        <f>IF(COUNT('Séries-DNF'!$A$11:$A$50)&gt;'Etiquette DNF'!N952,"X","")</f>
        <v/>
      </c>
      <c r="B965" s="291"/>
      <c r="C965" s="945"/>
      <c r="D965" s="945"/>
      <c r="E965" s="945"/>
      <c r="F965" s="945"/>
      <c r="G965" s="945"/>
      <c r="H965" s="945"/>
      <c r="I965" s="945"/>
      <c r="J965" s="945"/>
      <c r="K965" s="293"/>
      <c r="M965" s="521"/>
      <c r="N965" s="291"/>
      <c r="O965" s="945"/>
      <c r="P965" s="945"/>
      <c r="Q965" s="945"/>
      <c r="R965" s="945"/>
      <c r="S965" s="945"/>
      <c r="T965" s="945"/>
      <c r="U965" s="945"/>
      <c r="V965" s="945"/>
      <c r="W965" s="293"/>
    </row>
    <row r="966" spans="1:23" ht="18.75" x14ac:dyDescent="0.3">
      <c r="A966" s="138" t="str">
        <f>IF(COUNT('Séries-DNF'!$A$11:$A$50)&gt;'Etiquette DNF'!N952,"X","")</f>
        <v/>
      </c>
      <c r="B966" s="291"/>
      <c r="C966" s="946" t="s">
        <v>259</v>
      </c>
      <c r="D966" s="946"/>
      <c r="E966" s="946"/>
      <c r="F966" s="946"/>
      <c r="G966" s="946"/>
      <c r="H966" s="946"/>
      <c r="I966" s="946"/>
      <c r="J966" s="946"/>
      <c r="K966" s="293"/>
      <c r="M966" s="521"/>
      <c r="N966" s="291"/>
      <c r="O966" s="946" t="s">
        <v>259</v>
      </c>
      <c r="P966" s="946"/>
      <c r="Q966" s="946"/>
      <c r="R966" s="946"/>
      <c r="S966" s="946"/>
      <c r="T966" s="946"/>
      <c r="U966" s="946"/>
      <c r="V966" s="946"/>
      <c r="W966" s="293"/>
    </row>
    <row r="967" spans="1:23" ht="15.75" thickBot="1" x14ac:dyDescent="0.3">
      <c r="A967" s="138" t="str">
        <f>IF(COUNT('Séries-DNF'!$A$11:$A$50)&gt;'Etiquette DNF'!N952,"X","")</f>
        <v/>
      </c>
      <c r="B967" s="291"/>
      <c r="C967" s="945"/>
      <c r="D967" s="945"/>
      <c r="E967" s="945"/>
      <c r="F967" s="945"/>
      <c r="G967" s="945"/>
      <c r="H967" s="945"/>
      <c r="I967" s="945"/>
      <c r="J967" s="945"/>
      <c r="K967" s="293"/>
      <c r="M967" s="521"/>
      <c r="N967" s="291"/>
      <c r="O967" s="945"/>
      <c r="P967" s="945"/>
      <c r="Q967" s="945"/>
      <c r="R967" s="945"/>
      <c r="S967" s="945"/>
      <c r="T967" s="945"/>
      <c r="U967" s="945"/>
      <c r="V967" s="945"/>
      <c r="W967" s="293"/>
    </row>
    <row r="968" spans="1:23" ht="15.75" thickBot="1" x14ac:dyDescent="0.3">
      <c r="A968" s="138" t="str">
        <f>IF(COUNT('Séries-DNF'!$A$11:$A$50)&gt;'Etiquette DNF'!N952,"X","")</f>
        <v/>
      </c>
      <c r="B968" s="291"/>
      <c r="C968" s="933" t="s">
        <v>262</v>
      </c>
      <c r="D968" s="934"/>
      <c r="E968" s="530"/>
      <c r="F968" s="531"/>
      <c r="G968" s="531"/>
      <c r="H968" s="531"/>
      <c r="I968" s="531"/>
      <c r="J968" s="532"/>
      <c r="K968" s="293"/>
      <c r="M968" s="521"/>
      <c r="N968" s="291"/>
      <c r="O968" s="933" t="s">
        <v>262</v>
      </c>
      <c r="P968" s="934"/>
      <c r="Q968" s="530"/>
      <c r="R968" s="531"/>
      <c r="S968" s="531"/>
      <c r="T968" s="531"/>
      <c r="U968" s="531"/>
      <c r="V968" s="532"/>
      <c r="W968" s="293"/>
    </row>
    <row r="969" spans="1:23" ht="15.75" thickBot="1" x14ac:dyDescent="0.3">
      <c r="A969" s="138" t="str">
        <f>IF(COUNT('Séries-DNF'!$A$11:$A$50)&gt;'Etiquette DNF'!N952,"X","")</f>
        <v/>
      </c>
      <c r="B969" s="291"/>
      <c r="C969" s="516"/>
      <c r="D969" s="516"/>
      <c r="E969" s="289"/>
      <c r="F969" s="289"/>
      <c r="G969" s="289"/>
      <c r="H969" s="289"/>
      <c r="I969" s="289"/>
      <c r="J969" s="289"/>
      <c r="K969" s="293"/>
      <c r="M969" s="521"/>
      <c r="N969" s="291"/>
      <c r="O969" s="516"/>
      <c r="P969" s="516"/>
      <c r="Q969" s="289"/>
      <c r="R969" s="289"/>
      <c r="S969" s="289"/>
      <c r="T969" s="289"/>
      <c r="U969" s="289"/>
      <c r="V969" s="289"/>
      <c r="W969" s="293"/>
    </row>
    <row r="970" spans="1:23" x14ac:dyDescent="0.25">
      <c r="A970" s="138" t="str">
        <f>IF(COUNT('Séries-DNF'!$A$11:$A$50)&gt;'Etiquette DNF'!N952,"X","")</f>
        <v/>
      </c>
      <c r="B970" s="291"/>
      <c r="C970" s="976" t="s">
        <v>260</v>
      </c>
      <c r="D970" s="977"/>
      <c r="E970" s="959"/>
      <c r="F970" s="959"/>
      <c r="G970" s="959"/>
      <c r="H970" s="959"/>
      <c r="I970" s="959"/>
      <c r="J970" s="960"/>
      <c r="K970" s="293"/>
      <c r="M970" s="521"/>
      <c r="N970" s="291"/>
      <c r="O970" s="976" t="s">
        <v>260</v>
      </c>
      <c r="P970" s="977"/>
      <c r="Q970" s="959"/>
      <c r="R970" s="959"/>
      <c r="S970" s="959"/>
      <c r="T970" s="959"/>
      <c r="U970" s="959"/>
      <c r="V970" s="960"/>
      <c r="W970" s="293"/>
    </row>
    <row r="971" spans="1:23" x14ac:dyDescent="0.25">
      <c r="A971" s="138" t="str">
        <f>IF(COUNT('Séries-DNF'!$A$11:$A$50)&gt;'Etiquette DNF'!N952,"X","")</f>
        <v/>
      </c>
      <c r="B971" s="291"/>
      <c r="C971" s="971"/>
      <c r="D971" s="972"/>
      <c r="E971" s="949"/>
      <c r="F971" s="949"/>
      <c r="G971" s="949"/>
      <c r="H971" s="949"/>
      <c r="I971" s="949"/>
      <c r="J971" s="950"/>
      <c r="K971" s="293"/>
      <c r="M971" s="521"/>
      <c r="N971" s="291"/>
      <c r="O971" s="971"/>
      <c r="P971" s="972"/>
      <c r="Q971" s="949"/>
      <c r="R971" s="949"/>
      <c r="S971" s="949"/>
      <c r="T971" s="949"/>
      <c r="U971" s="949"/>
      <c r="V971" s="950"/>
      <c r="W971" s="293"/>
    </row>
    <row r="972" spans="1:23" x14ac:dyDescent="0.25">
      <c r="A972" s="138" t="str">
        <f>IF(COUNT('Séries-DNF'!$A$11:$A$50)&gt;'Etiquette DNF'!N952,"X","")</f>
        <v/>
      </c>
      <c r="B972" s="291"/>
      <c r="C972" s="971" t="s">
        <v>261</v>
      </c>
      <c r="D972" s="972"/>
      <c r="E972" s="949"/>
      <c r="F972" s="949"/>
      <c r="G972" s="949"/>
      <c r="H972" s="949"/>
      <c r="I972" s="949"/>
      <c r="J972" s="950"/>
      <c r="K972" s="293"/>
      <c r="M972" s="521"/>
      <c r="N972" s="291"/>
      <c r="O972" s="971" t="s">
        <v>261</v>
      </c>
      <c r="P972" s="972"/>
      <c r="Q972" s="949"/>
      <c r="R972" s="949"/>
      <c r="S972" s="949"/>
      <c r="T972" s="949"/>
      <c r="U972" s="949"/>
      <c r="V972" s="950"/>
      <c r="W972" s="293"/>
    </row>
    <row r="973" spans="1:23" ht="15.75" thickBot="1" x14ac:dyDescent="0.3">
      <c r="A973" s="138" t="str">
        <f>IF(COUNT('Séries-DNF'!$A$11:$A$50)&gt;'Etiquette DNF'!N952,"X","")</f>
        <v/>
      </c>
      <c r="B973" s="291"/>
      <c r="C973" s="973"/>
      <c r="D973" s="974"/>
      <c r="E973" s="954"/>
      <c r="F973" s="954"/>
      <c r="G973" s="954"/>
      <c r="H973" s="954"/>
      <c r="I973" s="954"/>
      <c r="J973" s="955"/>
      <c r="K973" s="293"/>
      <c r="M973" s="521"/>
      <c r="N973" s="291"/>
      <c r="O973" s="973"/>
      <c r="P973" s="974"/>
      <c r="Q973" s="954"/>
      <c r="R973" s="954"/>
      <c r="S973" s="954"/>
      <c r="T973" s="954"/>
      <c r="U973" s="954"/>
      <c r="V973" s="955"/>
      <c r="W973" s="293"/>
    </row>
    <row r="974" spans="1:23" ht="15.75" thickBot="1" x14ac:dyDescent="0.3">
      <c r="A974" s="138" t="str">
        <f>IF(COUNT('Séries-DNF'!$A$11:$A$50)&gt;'Etiquette DNF'!N952,"X","")</f>
        <v/>
      </c>
      <c r="B974" s="291"/>
      <c r="C974" s="292"/>
      <c r="D974" s="292"/>
      <c r="E974" s="292"/>
      <c r="F974" s="292"/>
      <c r="G974" s="292"/>
      <c r="H974" s="292"/>
      <c r="I974" s="292"/>
      <c r="J974" s="292"/>
      <c r="K974" s="293"/>
      <c r="M974" s="521"/>
      <c r="N974" s="291"/>
      <c r="O974" s="292"/>
      <c r="P974" s="292"/>
      <c r="Q974" s="292"/>
      <c r="R974" s="292"/>
      <c r="S974" s="292"/>
      <c r="T974" s="292"/>
      <c r="U974" s="292"/>
      <c r="V974" s="292"/>
      <c r="W974" s="293"/>
    </row>
    <row r="975" spans="1:23" x14ac:dyDescent="0.25">
      <c r="A975" s="138" t="str">
        <f>IF(COUNT('Séries-DNF'!$A$11:$A$50)&gt;'Etiquette DNF'!N952,"X","")</f>
        <v/>
      </c>
      <c r="B975" s="291"/>
      <c r="C975" s="956" t="s">
        <v>132</v>
      </c>
      <c r="D975" s="880" t="s">
        <v>133</v>
      </c>
      <c r="E975" s="871"/>
      <c r="F975" s="871"/>
      <c r="G975" s="871"/>
      <c r="H975" s="871"/>
      <c r="I975" s="959"/>
      <c r="J975" s="960"/>
      <c r="K975" s="293"/>
      <c r="M975" s="521"/>
      <c r="N975" s="291"/>
      <c r="O975" s="956" t="s">
        <v>132</v>
      </c>
      <c r="P975" s="880" t="s">
        <v>133</v>
      </c>
      <c r="Q975" s="871"/>
      <c r="R975" s="871"/>
      <c r="S975" s="871"/>
      <c r="T975" s="871"/>
      <c r="U975" s="959"/>
      <c r="V975" s="960"/>
      <c r="W975" s="293"/>
    </row>
    <row r="976" spans="1:23" x14ac:dyDescent="0.25">
      <c r="A976" s="138" t="str">
        <f>IF(COUNT('Séries-DNF'!$A$11:$A$50)&gt;'Etiquette DNF'!N952,"X","")</f>
        <v/>
      </c>
      <c r="B976" s="291"/>
      <c r="C976" s="957"/>
      <c r="D976" s="859" t="s">
        <v>134</v>
      </c>
      <c r="E976" s="864"/>
      <c r="F976" s="864"/>
      <c r="G976" s="864"/>
      <c r="H976" s="864"/>
      <c r="I976" s="949"/>
      <c r="J976" s="950"/>
      <c r="K976" s="293"/>
      <c r="M976" s="521"/>
      <c r="N976" s="291"/>
      <c r="O976" s="957"/>
      <c r="P976" s="859" t="s">
        <v>134</v>
      </c>
      <c r="Q976" s="864"/>
      <c r="R976" s="864"/>
      <c r="S976" s="864"/>
      <c r="T976" s="864"/>
      <c r="U976" s="949"/>
      <c r="V976" s="950"/>
      <c r="W976" s="293"/>
    </row>
    <row r="977" spans="1:23" x14ac:dyDescent="0.25">
      <c r="A977" s="138" t="str">
        <f>IF(COUNT('Séries-DNF'!$A$11:$A$50)&gt;'Etiquette DNF'!N952,"X","")</f>
        <v/>
      </c>
      <c r="B977" s="291"/>
      <c r="C977" s="957"/>
      <c r="D977" s="859" t="s">
        <v>135</v>
      </c>
      <c r="E977" s="864"/>
      <c r="F977" s="864"/>
      <c r="G977" s="864"/>
      <c r="H977" s="864"/>
      <c r="I977" s="949"/>
      <c r="J977" s="950"/>
      <c r="K977" s="293"/>
      <c r="M977" s="521"/>
      <c r="N977" s="291"/>
      <c r="O977" s="957"/>
      <c r="P977" s="859" t="s">
        <v>135</v>
      </c>
      <c r="Q977" s="864"/>
      <c r="R977" s="864"/>
      <c r="S977" s="864"/>
      <c r="T977" s="864"/>
      <c r="U977" s="949"/>
      <c r="V977" s="950"/>
      <c r="W977" s="293"/>
    </row>
    <row r="978" spans="1:23" x14ac:dyDescent="0.25">
      <c r="A978" s="138" t="str">
        <f>IF(COUNT('Séries-DNF'!$A$11:$A$50)&gt;'Etiquette DNF'!N952,"X","")</f>
        <v/>
      </c>
      <c r="B978" s="291"/>
      <c r="C978" s="957"/>
      <c r="D978" s="859" t="s">
        <v>136</v>
      </c>
      <c r="E978" s="864"/>
      <c r="F978" s="864"/>
      <c r="G978" s="864"/>
      <c r="H978" s="864"/>
      <c r="I978" s="949"/>
      <c r="J978" s="950"/>
      <c r="K978" s="293"/>
      <c r="M978" s="521"/>
      <c r="N978" s="291"/>
      <c r="O978" s="957"/>
      <c r="P978" s="859" t="s">
        <v>136</v>
      </c>
      <c r="Q978" s="864"/>
      <c r="R978" s="864"/>
      <c r="S978" s="864"/>
      <c r="T978" s="864"/>
      <c r="U978" s="949"/>
      <c r="V978" s="950"/>
      <c r="W978" s="293"/>
    </row>
    <row r="979" spans="1:23" x14ac:dyDescent="0.25">
      <c r="A979" s="138" t="str">
        <f>IF(COUNT('Séries-DNF'!$A$11:$A$50)&gt;'Etiquette DNF'!N952,"X","")</f>
        <v/>
      </c>
      <c r="B979" s="291"/>
      <c r="C979" s="957"/>
      <c r="D979" s="859" t="s">
        <v>137</v>
      </c>
      <c r="E979" s="864"/>
      <c r="F979" s="864"/>
      <c r="G979" s="864"/>
      <c r="H979" s="864"/>
      <c r="I979" s="949"/>
      <c r="J979" s="950"/>
      <c r="K979" s="293"/>
      <c r="M979" s="521"/>
      <c r="N979" s="291"/>
      <c r="O979" s="957"/>
      <c r="P979" s="859" t="s">
        <v>137</v>
      </c>
      <c r="Q979" s="864"/>
      <c r="R979" s="864"/>
      <c r="S979" s="864"/>
      <c r="T979" s="864"/>
      <c r="U979" s="949"/>
      <c r="V979" s="950"/>
      <c r="W979" s="293"/>
    </row>
    <row r="980" spans="1:23" ht="15.75" thickBot="1" x14ac:dyDescent="0.3">
      <c r="A980" s="138" t="str">
        <f>IF(COUNT('Séries-DNF'!$A$11:$A$50)&gt;'Etiquette DNF'!N952,"X","")</f>
        <v/>
      </c>
      <c r="B980" s="291"/>
      <c r="C980" s="958"/>
      <c r="D980" s="862" t="s">
        <v>138</v>
      </c>
      <c r="E980" s="975"/>
      <c r="F980" s="975"/>
      <c r="G980" s="975"/>
      <c r="H980" s="975"/>
      <c r="I980" s="954"/>
      <c r="J980" s="955"/>
      <c r="K980" s="293"/>
      <c r="M980" s="521"/>
      <c r="N980" s="291"/>
      <c r="O980" s="958"/>
      <c r="P980" s="862" t="s">
        <v>138</v>
      </c>
      <c r="Q980" s="975"/>
      <c r="R980" s="975"/>
      <c r="S980" s="975"/>
      <c r="T980" s="975"/>
      <c r="U980" s="954"/>
      <c r="V980" s="955"/>
      <c r="W980" s="293"/>
    </row>
    <row r="981" spans="1:23" x14ac:dyDescent="0.25">
      <c r="A981" s="138" t="str">
        <f>IF(COUNT('Séries-DNF'!$A$11:$A$50)&gt;'Etiquette DNF'!N952,"X","")</f>
        <v/>
      </c>
      <c r="B981" s="291"/>
      <c r="C981" s="961" t="s">
        <v>145</v>
      </c>
      <c r="D981" s="963" t="s">
        <v>146</v>
      </c>
      <c r="E981" s="964"/>
      <c r="F981" s="964"/>
      <c r="G981" s="964"/>
      <c r="H981" s="964"/>
      <c r="I981" s="965"/>
      <c r="J981" s="966"/>
      <c r="K981" s="293"/>
      <c r="M981" s="521"/>
      <c r="N981" s="291"/>
      <c r="O981" s="961" t="s">
        <v>145</v>
      </c>
      <c r="P981" s="963" t="s">
        <v>146</v>
      </c>
      <c r="Q981" s="964"/>
      <c r="R981" s="964"/>
      <c r="S981" s="964"/>
      <c r="T981" s="964"/>
      <c r="U981" s="965"/>
      <c r="V981" s="966"/>
      <c r="W981" s="293"/>
    </row>
    <row r="982" spans="1:23" x14ac:dyDescent="0.25">
      <c r="A982" s="138" t="str">
        <f>IF(COUNT('Séries-DNF'!$A$11:$A$50)&gt;'Etiquette DNF'!N952,"X","")</f>
        <v/>
      </c>
      <c r="B982" s="291"/>
      <c r="C982" s="957"/>
      <c r="D982" s="859" t="s">
        <v>147</v>
      </c>
      <c r="E982" s="864"/>
      <c r="F982" s="864"/>
      <c r="G982" s="864"/>
      <c r="H982" s="864"/>
      <c r="I982" s="949"/>
      <c r="J982" s="950"/>
      <c r="K982" s="293"/>
      <c r="M982" s="521"/>
      <c r="N982" s="291"/>
      <c r="O982" s="957"/>
      <c r="P982" s="859" t="s">
        <v>147</v>
      </c>
      <c r="Q982" s="864"/>
      <c r="R982" s="864"/>
      <c r="S982" s="864"/>
      <c r="T982" s="864"/>
      <c r="U982" s="949"/>
      <c r="V982" s="950"/>
      <c r="W982" s="293"/>
    </row>
    <row r="983" spans="1:23" x14ac:dyDescent="0.25">
      <c r="A983" s="138" t="str">
        <f>IF(COUNT('Séries-DNF'!$A$11:$A$50)&gt;'Etiquette DNF'!N952,"X","")</f>
        <v/>
      </c>
      <c r="B983" s="291"/>
      <c r="C983" s="957"/>
      <c r="D983" s="859" t="s">
        <v>148</v>
      </c>
      <c r="E983" s="864"/>
      <c r="F983" s="864"/>
      <c r="G983" s="864"/>
      <c r="H983" s="864"/>
      <c r="I983" s="949"/>
      <c r="J983" s="950"/>
      <c r="K983" s="293"/>
      <c r="M983" s="521"/>
      <c r="N983" s="291"/>
      <c r="O983" s="957"/>
      <c r="P983" s="859" t="s">
        <v>148</v>
      </c>
      <c r="Q983" s="864"/>
      <c r="R983" s="864"/>
      <c r="S983" s="864"/>
      <c r="T983" s="864"/>
      <c r="U983" s="949"/>
      <c r="V983" s="950"/>
      <c r="W983" s="293"/>
    </row>
    <row r="984" spans="1:23" x14ac:dyDescent="0.25">
      <c r="A984" s="138" t="str">
        <f>IF(COUNT('Séries-DNF'!$A$11:$A$50)&gt;'Etiquette DNF'!N952,"X","")</f>
        <v/>
      </c>
      <c r="B984" s="291"/>
      <c r="C984" s="957"/>
      <c r="D984" s="859" t="s">
        <v>149</v>
      </c>
      <c r="E984" s="864"/>
      <c r="F984" s="864"/>
      <c r="G984" s="864"/>
      <c r="H984" s="864"/>
      <c r="I984" s="949"/>
      <c r="J984" s="950"/>
      <c r="K984" s="293"/>
      <c r="M984" s="521"/>
      <c r="N984" s="291"/>
      <c r="O984" s="957"/>
      <c r="P984" s="859" t="s">
        <v>149</v>
      </c>
      <c r="Q984" s="864"/>
      <c r="R984" s="864"/>
      <c r="S984" s="864"/>
      <c r="T984" s="864"/>
      <c r="U984" s="949"/>
      <c r="V984" s="950"/>
      <c r="W984" s="293"/>
    </row>
    <row r="985" spans="1:23" x14ac:dyDescent="0.25">
      <c r="A985" s="138" t="str">
        <f>IF(COUNT('Séries-DNF'!$A$11:$A$50)&gt;'Etiquette DNF'!N952,"X","")</f>
        <v/>
      </c>
      <c r="B985" s="291"/>
      <c r="C985" s="957"/>
      <c r="D985" s="859" t="s">
        <v>150</v>
      </c>
      <c r="E985" s="864"/>
      <c r="F985" s="864"/>
      <c r="G985" s="864"/>
      <c r="H985" s="864"/>
      <c r="I985" s="949"/>
      <c r="J985" s="950"/>
      <c r="K985" s="293"/>
      <c r="M985" s="521"/>
      <c r="N985" s="291"/>
      <c r="O985" s="957"/>
      <c r="P985" s="859" t="s">
        <v>150</v>
      </c>
      <c r="Q985" s="864"/>
      <c r="R985" s="864"/>
      <c r="S985" s="864"/>
      <c r="T985" s="864"/>
      <c r="U985" s="949"/>
      <c r="V985" s="950"/>
      <c r="W985" s="293"/>
    </row>
    <row r="986" spans="1:23" x14ac:dyDescent="0.25">
      <c r="A986" s="138" t="str">
        <f>IF(COUNT('Séries-DNF'!$A$11:$A$50)&gt;'Etiquette DNF'!N952,"X","")</f>
        <v/>
      </c>
      <c r="B986" s="291"/>
      <c r="C986" s="957"/>
      <c r="D986" s="859" t="s">
        <v>151</v>
      </c>
      <c r="E986" s="864"/>
      <c r="F986" s="864"/>
      <c r="G986" s="864"/>
      <c r="H986" s="864"/>
      <c r="I986" s="949"/>
      <c r="J986" s="950"/>
      <c r="K986" s="293"/>
      <c r="M986" s="521"/>
      <c r="N986" s="291"/>
      <c r="O986" s="957"/>
      <c r="P986" s="859" t="s">
        <v>151</v>
      </c>
      <c r="Q986" s="864"/>
      <c r="R986" s="864"/>
      <c r="S986" s="864"/>
      <c r="T986" s="864"/>
      <c r="U986" s="949"/>
      <c r="V986" s="950"/>
      <c r="W986" s="293"/>
    </row>
    <row r="987" spans="1:23" ht="15.75" thickBot="1" x14ac:dyDescent="0.3">
      <c r="A987" s="138" t="str">
        <f>IF(COUNT('Séries-DNF'!$A$11:$A$50)&gt;'Etiquette DNF'!N952,"X","")</f>
        <v/>
      </c>
      <c r="B987" s="291"/>
      <c r="C987" s="962"/>
      <c r="D987" s="967" t="s">
        <v>152</v>
      </c>
      <c r="E987" s="968"/>
      <c r="F987" s="968"/>
      <c r="G987" s="968"/>
      <c r="H987" s="968"/>
      <c r="I987" s="969"/>
      <c r="J987" s="970"/>
      <c r="K987" s="293"/>
      <c r="M987" s="521"/>
      <c r="N987" s="291"/>
      <c r="O987" s="962"/>
      <c r="P987" s="967" t="s">
        <v>152</v>
      </c>
      <c r="Q987" s="968"/>
      <c r="R987" s="968"/>
      <c r="S987" s="968"/>
      <c r="T987" s="968"/>
      <c r="U987" s="969"/>
      <c r="V987" s="970"/>
      <c r="W987" s="293"/>
    </row>
    <row r="988" spans="1:23" x14ac:dyDescent="0.25">
      <c r="A988" s="138" t="str">
        <f>IF(COUNT('Séries-DNF'!$A$11:$A$50)&gt;'Etiquette DNF'!N952,"X","")</f>
        <v/>
      </c>
      <c r="B988" s="291"/>
      <c r="C988" s="956" t="s">
        <v>126</v>
      </c>
      <c r="D988" s="918" t="s">
        <v>263</v>
      </c>
      <c r="E988" s="919"/>
      <c r="F988" s="920"/>
      <c r="G988" s="416" t="s">
        <v>174</v>
      </c>
      <c r="H988" s="416"/>
      <c r="I988" s="959"/>
      <c r="J988" s="960"/>
      <c r="K988" s="293"/>
      <c r="M988" s="521"/>
      <c r="N988" s="291"/>
      <c r="O988" s="956" t="s">
        <v>126</v>
      </c>
      <c r="P988" s="918" t="s">
        <v>263</v>
      </c>
      <c r="Q988" s="919"/>
      <c r="R988" s="920"/>
      <c r="S988" s="416" t="s">
        <v>174</v>
      </c>
      <c r="T988" s="416"/>
      <c r="U988" s="959"/>
      <c r="V988" s="960"/>
      <c r="W988" s="293"/>
    </row>
    <row r="989" spans="1:23" x14ac:dyDescent="0.25">
      <c r="A989" s="138" t="str">
        <f>IF(COUNT('Séries-DNF'!$A$11:$A$50)&gt;'Etiquette DNF'!N952,"X","")</f>
        <v/>
      </c>
      <c r="B989" s="291"/>
      <c r="C989" s="957"/>
      <c r="D989" s="913" t="s">
        <v>128</v>
      </c>
      <c r="E989" s="914"/>
      <c r="F989" s="915"/>
      <c r="G989" s="110" t="s">
        <v>266</v>
      </c>
      <c r="H989" s="110"/>
      <c r="I989" s="949"/>
      <c r="J989" s="950"/>
      <c r="K989" s="293"/>
      <c r="M989" s="521"/>
      <c r="N989" s="291"/>
      <c r="O989" s="957"/>
      <c r="P989" s="913" t="s">
        <v>128</v>
      </c>
      <c r="Q989" s="914"/>
      <c r="R989" s="915"/>
      <c r="S989" s="110" t="s">
        <v>266</v>
      </c>
      <c r="T989" s="110"/>
      <c r="U989" s="949"/>
      <c r="V989" s="950"/>
      <c r="W989" s="293"/>
    </row>
    <row r="990" spans="1:23" x14ac:dyDescent="0.25">
      <c r="A990" s="138" t="str">
        <f>IF(COUNT('Séries-DNF'!$A$11:$A$50)&gt;'Etiquette DNF'!N952,"X","")</f>
        <v/>
      </c>
      <c r="B990" s="291"/>
      <c r="C990" s="957"/>
      <c r="D990" s="913" t="s">
        <v>264</v>
      </c>
      <c r="E990" s="914"/>
      <c r="F990" s="915"/>
      <c r="G990" s="110" t="s">
        <v>265</v>
      </c>
      <c r="H990" s="110"/>
      <c r="I990" s="949"/>
      <c r="J990" s="950"/>
      <c r="K990" s="293"/>
      <c r="M990" s="521"/>
      <c r="N990" s="291"/>
      <c r="O990" s="957"/>
      <c r="P990" s="913" t="s">
        <v>264</v>
      </c>
      <c r="Q990" s="914"/>
      <c r="R990" s="915"/>
      <c r="S990" s="110" t="s">
        <v>265</v>
      </c>
      <c r="T990" s="110"/>
      <c r="U990" s="949"/>
      <c r="V990" s="950"/>
      <c r="W990" s="293"/>
    </row>
    <row r="991" spans="1:23" x14ac:dyDescent="0.25">
      <c r="A991" s="138" t="str">
        <f>IF(COUNT('Séries-DNF'!$A$11:$A$50)&gt;'Etiquette DNF'!N952,"X","")</f>
        <v/>
      </c>
      <c r="B991" s="291"/>
      <c r="C991" s="957"/>
      <c r="D991" s="533" t="s">
        <v>267</v>
      </c>
      <c r="E991" s="518"/>
      <c r="F991" s="518"/>
      <c r="G991" s="110" t="s">
        <v>164</v>
      </c>
      <c r="H991" s="110"/>
      <c r="I991" s="949"/>
      <c r="J991" s="950"/>
      <c r="K991" s="293"/>
      <c r="M991" s="521"/>
      <c r="N991" s="291"/>
      <c r="O991" s="957"/>
      <c r="P991" s="533" t="s">
        <v>267</v>
      </c>
      <c r="Q991" s="518"/>
      <c r="R991" s="518"/>
      <c r="S991" s="110" t="s">
        <v>164</v>
      </c>
      <c r="T991" s="110"/>
      <c r="U991" s="949"/>
      <c r="V991" s="950"/>
      <c r="W991" s="293"/>
    </row>
    <row r="992" spans="1:23" ht="15.75" thickBot="1" x14ac:dyDescent="0.3">
      <c r="A992" s="138" t="str">
        <f>IF(COUNT('Séries-DNF'!$A$11:$A$50)&gt;'Etiquette DNF'!N952,"X","")</f>
        <v/>
      </c>
      <c r="B992" s="291"/>
      <c r="C992" s="958"/>
      <c r="D992" s="534" t="s">
        <v>268</v>
      </c>
      <c r="E992" s="519"/>
      <c r="F992" s="519"/>
      <c r="G992" s="3" t="s">
        <v>164</v>
      </c>
      <c r="H992" s="3"/>
      <c r="I992" s="954"/>
      <c r="J992" s="955"/>
      <c r="K992" s="293"/>
      <c r="M992" s="521"/>
      <c r="N992" s="291"/>
      <c r="O992" s="958"/>
      <c r="P992" s="534" t="s">
        <v>268</v>
      </c>
      <c r="Q992" s="519"/>
      <c r="R992" s="519"/>
      <c r="S992" s="3" t="s">
        <v>164</v>
      </c>
      <c r="T992" s="3"/>
      <c r="U992" s="954"/>
      <c r="V992" s="955"/>
      <c r="W992" s="293"/>
    </row>
    <row r="993" spans="1:23" ht="15.75" thickBot="1" x14ac:dyDescent="0.3">
      <c r="A993" s="138" t="str">
        <f>IF(COUNT('Séries-DNF'!$A$11:$A$50)&gt;'Etiquette DNF'!N952,"X","")</f>
        <v/>
      </c>
      <c r="B993" s="291"/>
      <c r="C993" s="292"/>
      <c r="D993" s="292"/>
      <c r="E993" s="292"/>
      <c r="F993" s="292"/>
      <c r="G993" s="292"/>
      <c r="H993" s="292"/>
      <c r="I993" s="292"/>
      <c r="J993" s="292"/>
      <c r="K993" s="293"/>
      <c r="M993" s="521"/>
      <c r="N993" s="291"/>
      <c r="O993" s="292"/>
      <c r="P993" s="292"/>
      <c r="Q993" s="292"/>
      <c r="R993" s="292"/>
      <c r="S993" s="292"/>
      <c r="T993" s="292"/>
      <c r="U993" s="292"/>
      <c r="V993" s="292"/>
      <c r="W993" s="293"/>
    </row>
    <row r="994" spans="1:23" ht="18.75" x14ac:dyDescent="0.3">
      <c r="A994" s="138" t="str">
        <f>IF(COUNT('Séries-DNF'!$A$11:$A$50)&gt;'Etiquette DNF'!N952,"X","")</f>
        <v/>
      </c>
      <c r="B994" s="291"/>
      <c r="C994" s="901" t="s">
        <v>269</v>
      </c>
      <c r="D994" s="902"/>
      <c r="E994" s="902"/>
      <c r="F994" s="902"/>
      <c r="G994" s="902"/>
      <c r="H994" s="902"/>
      <c r="I994" s="902"/>
      <c r="J994" s="903"/>
      <c r="K994" s="293"/>
      <c r="M994" s="521"/>
      <c r="N994" s="291"/>
      <c r="O994" s="901" t="s">
        <v>269</v>
      </c>
      <c r="P994" s="902"/>
      <c r="Q994" s="902"/>
      <c r="R994" s="902"/>
      <c r="S994" s="902"/>
      <c r="T994" s="902"/>
      <c r="U994" s="902"/>
      <c r="V994" s="903"/>
      <c r="W994" s="293"/>
    </row>
    <row r="995" spans="1:23" x14ac:dyDescent="0.25">
      <c r="A995" s="138" t="str">
        <f>IF(COUNT('Séries-DNF'!$A$11:$A$50)&gt;'Etiquette DNF'!N952,"X","")</f>
        <v/>
      </c>
      <c r="B995" s="291"/>
      <c r="C995" s="904"/>
      <c r="D995" s="905"/>
      <c r="E995" s="905"/>
      <c r="F995" s="905"/>
      <c r="G995" s="905"/>
      <c r="H995" s="905"/>
      <c r="I995" s="905"/>
      <c r="J995" s="906"/>
      <c r="K995" s="293"/>
      <c r="M995" s="521"/>
      <c r="N995" s="291"/>
      <c r="O995" s="904"/>
      <c r="P995" s="905"/>
      <c r="Q995" s="905"/>
      <c r="R995" s="905"/>
      <c r="S995" s="905"/>
      <c r="T995" s="905"/>
      <c r="U995" s="905"/>
      <c r="V995" s="906"/>
      <c r="W995" s="293"/>
    </row>
    <row r="996" spans="1:23" x14ac:dyDescent="0.25">
      <c r="A996" s="138" t="str">
        <f>IF(COUNT('Séries-DNF'!$A$11:$A$50)&gt;'Etiquette DNF'!N952,"X","")</f>
        <v/>
      </c>
      <c r="B996" s="291"/>
      <c r="C996" s="907"/>
      <c r="D996" s="908"/>
      <c r="E996" s="908"/>
      <c r="F996" s="908"/>
      <c r="G996" s="908"/>
      <c r="H996" s="908"/>
      <c r="I996" s="908"/>
      <c r="J996" s="909"/>
      <c r="K996" s="293"/>
      <c r="M996" s="521"/>
      <c r="N996" s="291"/>
      <c r="O996" s="907"/>
      <c r="P996" s="908"/>
      <c r="Q996" s="908"/>
      <c r="R996" s="908"/>
      <c r="S996" s="908"/>
      <c r="T996" s="908"/>
      <c r="U996" s="908"/>
      <c r="V996" s="909"/>
      <c r="W996" s="293"/>
    </row>
    <row r="997" spans="1:23" x14ac:dyDescent="0.25">
      <c r="A997" s="138" t="str">
        <f>IF(COUNT('Séries-DNF'!$A$11:$A$50)&gt;'Etiquette DNF'!N952,"X","")</f>
        <v/>
      </c>
      <c r="B997" s="291"/>
      <c r="C997" s="907"/>
      <c r="D997" s="908"/>
      <c r="E997" s="908"/>
      <c r="F997" s="908"/>
      <c r="G997" s="908"/>
      <c r="H997" s="908"/>
      <c r="I997" s="908"/>
      <c r="J997" s="909"/>
      <c r="K997" s="293"/>
      <c r="M997" s="521"/>
      <c r="N997" s="291"/>
      <c r="O997" s="907"/>
      <c r="P997" s="908"/>
      <c r="Q997" s="908"/>
      <c r="R997" s="908"/>
      <c r="S997" s="908"/>
      <c r="T997" s="908"/>
      <c r="U997" s="908"/>
      <c r="V997" s="909"/>
      <c r="W997" s="293"/>
    </row>
    <row r="998" spans="1:23" ht="15.75" thickBot="1" x14ac:dyDescent="0.3">
      <c r="A998" s="138" t="str">
        <f>IF(COUNT('Séries-DNF'!$A$11:$A$50)&gt;'Etiquette DNF'!N952,"X","")</f>
        <v/>
      </c>
      <c r="B998" s="291"/>
      <c r="C998" s="910"/>
      <c r="D998" s="911"/>
      <c r="E998" s="911"/>
      <c r="F998" s="911"/>
      <c r="G998" s="911"/>
      <c r="H998" s="911"/>
      <c r="I998" s="911"/>
      <c r="J998" s="912"/>
      <c r="K998" s="293"/>
      <c r="M998" s="521"/>
      <c r="N998" s="291"/>
      <c r="O998" s="910"/>
      <c r="P998" s="911"/>
      <c r="Q998" s="911"/>
      <c r="R998" s="911"/>
      <c r="S998" s="911"/>
      <c r="T998" s="911"/>
      <c r="U998" s="911"/>
      <c r="V998" s="912"/>
      <c r="W998" s="293"/>
    </row>
    <row r="999" spans="1:23" ht="15.75" thickBot="1" x14ac:dyDescent="0.3">
      <c r="A999" s="138" t="str">
        <f>IF(COUNT('Séries-DNF'!$A$11:$A$50)&gt;'Etiquette DNF'!N952,"X","")</f>
        <v/>
      </c>
      <c r="B999" s="294"/>
      <c r="C999" s="295"/>
      <c r="D999" s="295"/>
      <c r="E999" s="295"/>
      <c r="F999" s="295"/>
      <c r="G999" s="295"/>
      <c r="H999" s="295"/>
      <c r="I999" s="295"/>
      <c r="J999" s="295"/>
      <c r="K999" s="296"/>
      <c r="M999" s="521"/>
      <c r="N999" s="294"/>
      <c r="O999" s="295"/>
      <c r="P999" s="295"/>
      <c r="Q999" s="295"/>
      <c r="R999" s="295"/>
      <c r="S999" s="295"/>
      <c r="T999" s="295"/>
      <c r="U999" s="295"/>
      <c r="V999" s="295"/>
      <c r="W999" s="296"/>
    </row>
    <row r="1000" spans="1:23" ht="15" customHeight="1" x14ac:dyDescent="0.25">
      <c r="A1000" s="138" t="str">
        <f>IF(COUNT('Séries-DNF'!$A$11:$A$50)&gt;'Etiquette DNF'!N952,"X","")</f>
        <v/>
      </c>
      <c r="B1000" s="522"/>
      <c r="C1000" s="522"/>
      <c r="D1000" s="522"/>
      <c r="E1000" s="522"/>
      <c r="F1000" s="522"/>
      <c r="G1000" s="522"/>
      <c r="H1000" s="522"/>
      <c r="I1000" s="522"/>
      <c r="J1000" s="522"/>
      <c r="K1000" s="522"/>
      <c r="L1000" s="522"/>
      <c r="M1000" s="523"/>
      <c r="N1000" s="522"/>
      <c r="O1000" s="522"/>
      <c r="P1000" s="522"/>
      <c r="Q1000" s="522"/>
      <c r="R1000" s="522"/>
      <c r="S1000" s="522"/>
      <c r="T1000" s="522"/>
      <c r="U1000" s="522"/>
      <c r="V1000" s="522"/>
      <c r="W1000" s="522"/>
    </row>
    <row r="1001" spans="1:23" ht="15" customHeight="1" thickBot="1" x14ac:dyDescent="0.3">
      <c r="A1001" s="138" t="str">
        <f>IF(COUNT('Séries-DNF'!$A$11:$A$50)&gt;'Etiquette DNF'!N1052,"X","")</f>
        <v/>
      </c>
      <c r="M1001" s="521"/>
    </row>
    <row r="1002" spans="1:23" x14ac:dyDescent="0.25">
      <c r="A1002" s="138" t="str">
        <f>IF(COUNT('Séries-DNF'!$A$11:$A$50)&gt;'Etiquette DNF'!N1052,"X","")</f>
        <v/>
      </c>
      <c r="B1002" s="137">
        <f>N952+1</f>
        <v>40</v>
      </c>
      <c r="C1002" s="289"/>
      <c r="D1002" s="289"/>
      <c r="E1002" s="289"/>
      <c r="F1002" s="289"/>
      <c r="G1002" s="289"/>
      <c r="H1002" s="289"/>
      <c r="I1002" s="289"/>
      <c r="J1002" s="289"/>
      <c r="K1002" s="290"/>
      <c r="M1002" s="521"/>
      <c r="N1002" s="137">
        <f>B1002+1</f>
        <v>41</v>
      </c>
      <c r="O1002" s="289"/>
      <c r="P1002" s="289"/>
      <c r="Q1002" s="289"/>
      <c r="R1002" s="289"/>
      <c r="S1002" s="289"/>
      <c r="T1002" s="289"/>
      <c r="U1002" s="289"/>
      <c r="V1002" s="289"/>
      <c r="W1002" s="290"/>
    </row>
    <row r="1003" spans="1:23" ht="23.25" x14ac:dyDescent="0.35">
      <c r="A1003" s="138" t="str">
        <f>IF(COUNT('Séries-DNF'!$A$11:$A$50)&gt;'Etiquette DNF'!N1052,"X","")</f>
        <v/>
      </c>
      <c r="B1003" s="291"/>
      <c r="C1003" s="931" t="s">
        <v>246</v>
      </c>
      <c r="D1003" s="931"/>
      <c r="E1003" s="953">
        <f ca="1">OFFSET('Séries-DNF'!$A$11,B1002,13)</f>
        <v>0</v>
      </c>
      <c r="F1003" s="953"/>
      <c r="G1003" s="953"/>
      <c r="H1003" s="953"/>
      <c r="I1003" s="953"/>
      <c r="J1003" s="953"/>
      <c r="K1003" s="293"/>
      <c r="M1003" s="521"/>
      <c r="N1003" s="291"/>
      <c r="O1003" s="931" t="s">
        <v>246</v>
      </c>
      <c r="P1003" s="931"/>
      <c r="Q1003" s="953">
        <f ca="1">OFFSET('Séries-DNF'!$A$11,N1002,13)</f>
        <v>0</v>
      </c>
      <c r="R1003" s="953"/>
      <c r="S1003" s="953"/>
      <c r="T1003" s="953"/>
      <c r="U1003" s="953"/>
      <c r="V1003" s="953"/>
      <c r="W1003" s="293"/>
    </row>
    <row r="1004" spans="1:23" x14ac:dyDescent="0.25">
      <c r="A1004" s="138" t="str">
        <f>IF(COUNT('Séries-DNF'!$A$11:$A$50)&gt;'Etiquette DNF'!N1052,"X","")</f>
        <v/>
      </c>
      <c r="B1004" s="291"/>
      <c r="C1004" s="945"/>
      <c r="D1004" s="945"/>
      <c r="E1004" s="945"/>
      <c r="F1004" s="945"/>
      <c r="G1004" s="945"/>
      <c r="H1004" s="945"/>
      <c r="I1004" s="945"/>
      <c r="J1004" s="945"/>
      <c r="K1004" s="293"/>
      <c r="M1004" s="521"/>
      <c r="N1004" s="291"/>
      <c r="O1004" s="945"/>
      <c r="P1004" s="945"/>
      <c r="Q1004" s="945"/>
      <c r="R1004" s="945"/>
      <c r="S1004" s="945"/>
      <c r="T1004" s="945"/>
      <c r="U1004" s="945"/>
      <c r="V1004" s="945"/>
      <c r="W1004" s="293"/>
    </row>
    <row r="1005" spans="1:23" ht="21" x14ac:dyDescent="0.35">
      <c r="A1005" s="138" t="str">
        <f>IF(COUNT('Séries-DNF'!$A$11:$A$50)&gt;'Etiquette DNF'!N1052,"X","")</f>
        <v/>
      </c>
      <c r="B1005" s="291"/>
      <c r="C1005" s="931" t="s">
        <v>39</v>
      </c>
      <c r="D1005" s="931"/>
      <c r="E1005" s="932">
        <f ca="1">OFFSET('Séries-DNF'!$A$11,B1002,0)</f>
        <v>0</v>
      </c>
      <c r="F1005" s="932"/>
      <c r="G1005" s="948" t="s">
        <v>67</v>
      </c>
      <c r="H1005" s="948"/>
      <c r="I1005" s="932">
        <f ca="1">OFFSET('Séries-DNF'!$A$11,B1002,6)</f>
        <v>0</v>
      </c>
      <c r="J1005" s="932"/>
      <c r="K1005" s="293"/>
      <c r="M1005" s="521"/>
      <c r="N1005" s="291"/>
      <c r="O1005" s="931" t="s">
        <v>39</v>
      </c>
      <c r="P1005" s="931"/>
      <c r="Q1005" s="932">
        <f ca="1">OFFSET('Séries-DNF'!$A$11,N1002,0)</f>
        <v>0</v>
      </c>
      <c r="R1005" s="932"/>
      <c r="S1005" s="948" t="s">
        <v>67</v>
      </c>
      <c r="T1005" s="948"/>
      <c r="U1005" s="932">
        <f ca="1">OFFSET('Séries-DNF'!$A$11,N1002,6)</f>
        <v>0</v>
      </c>
      <c r="V1005" s="932"/>
      <c r="W1005" s="293"/>
    </row>
    <row r="1006" spans="1:23" ht="23.25" x14ac:dyDescent="0.35">
      <c r="A1006" s="138" t="str">
        <f>IF(COUNT('Séries-DNF'!$A$11:$A$50)&gt;'Etiquette DNF'!N1052,"X","")</f>
        <v/>
      </c>
      <c r="B1006" s="291"/>
      <c r="C1006" s="931" t="s">
        <v>1</v>
      </c>
      <c r="D1006" s="931"/>
      <c r="E1006" s="953">
        <f ca="1">OFFSET('Séries-DNF'!$A$11,B1002,9)</f>
        <v>0</v>
      </c>
      <c r="F1006" s="953"/>
      <c r="G1006" s="948" t="s">
        <v>2</v>
      </c>
      <c r="H1006" s="948"/>
      <c r="I1006" s="932">
        <f ca="1">OFFSET('Séries-DNF'!$A$11,B1002,10)</f>
        <v>0</v>
      </c>
      <c r="J1006" s="932"/>
      <c r="K1006" s="293"/>
      <c r="M1006" s="521"/>
      <c r="N1006" s="291"/>
      <c r="O1006" s="931" t="s">
        <v>1</v>
      </c>
      <c r="P1006" s="931"/>
      <c r="Q1006" s="953">
        <f ca="1">OFFSET('Séries-DNF'!$A$11,N1002,9)</f>
        <v>0</v>
      </c>
      <c r="R1006" s="953"/>
      <c r="S1006" s="948" t="s">
        <v>2</v>
      </c>
      <c r="T1006" s="948"/>
      <c r="U1006" s="932">
        <f ca="1">OFFSET('Séries-DNF'!$A$11,N1002,10)</f>
        <v>0</v>
      </c>
      <c r="V1006" s="932"/>
      <c r="W1006" s="293"/>
    </row>
    <row r="1007" spans="1:23" ht="21" x14ac:dyDescent="0.35">
      <c r="A1007" s="138" t="str">
        <f>IF(COUNT('Séries-DNF'!$A$11:$A$50)&gt;'Etiquette DNF'!N1052,"X","")</f>
        <v/>
      </c>
      <c r="B1007" s="291"/>
      <c r="C1007" s="520" t="s">
        <v>258</v>
      </c>
      <c r="D1007" s="520"/>
      <c r="E1007" s="527">
        <f ca="1">OFFSET('Séries-DNF'!$A$11,B1002,11)</f>
        <v>0</v>
      </c>
      <c r="F1007" s="525"/>
      <c r="G1007" s="866" t="s">
        <v>270</v>
      </c>
      <c r="H1007" s="866"/>
      <c r="I1007" s="527">
        <f ca="1">OFFSET('Séries-DNF'!$A$11,B1002,8)</f>
        <v>0</v>
      </c>
      <c r="J1007" s="527"/>
      <c r="K1007" s="293"/>
      <c r="M1007" s="521"/>
      <c r="N1007" s="291"/>
      <c r="O1007" s="520" t="s">
        <v>258</v>
      </c>
      <c r="P1007" s="520"/>
      <c r="Q1007" s="527">
        <f ca="1">OFFSET('Séries-DNF'!$A$11,N1002,11)</f>
        <v>0</v>
      </c>
      <c r="R1007" s="525"/>
      <c r="S1007" s="866" t="s">
        <v>270</v>
      </c>
      <c r="T1007" s="866"/>
      <c r="U1007" s="527">
        <f ca="1">OFFSET('Séries-DNF'!$A$11,N1002,8)</f>
        <v>0</v>
      </c>
      <c r="V1007" s="527"/>
      <c r="W1007" s="293"/>
    </row>
    <row r="1008" spans="1:23" ht="18.75" x14ac:dyDescent="0.3">
      <c r="A1008" s="138" t="str">
        <f>IF(COUNT('Séries-DNF'!$A$11:$A$50)&gt;'Etiquette DNF'!N1052,"X","")</f>
        <v/>
      </c>
      <c r="B1008" s="291"/>
      <c r="C1008" s="952" t="s">
        <v>68</v>
      </c>
      <c r="D1008" s="952"/>
      <c r="E1008" s="866" t="s">
        <v>69</v>
      </c>
      <c r="F1008" s="866"/>
      <c r="G1008" s="951">
        <f ca="1">OFFSET('Séries-DNF'!$A$11,B1002,2)</f>
        <v>0</v>
      </c>
      <c r="H1008" s="951"/>
      <c r="I1008" s="951"/>
      <c r="J1008" s="951"/>
      <c r="K1008" s="293"/>
      <c r="M1008" s="521"/>
      <c r="N1008" s="291"/>
      <c r="O1008" s="952" t="s">
        <v>68</v>
      </c>
      <c r="P1008" s="952"/>
      <c r="Q1008" s="866" t="s">
        <v>69</v>
      </c>
      <c r="R1008" s="866"/>
      <c r="S1008" s="951">
        <f ca="1">OFFSET('Séries-DNF'!$A$11,N1002,2)</f>
        <v>0</v>
      </c>
      <c r="T1008" s="951"/>
      <c r="U1008" s="951"/>
      <c r="V1008" s="951"/>
      <c r="W1008" s="293"/>
    </row>
    <row r="1009" spans="1:23" ht="18.75" x14ac:dyDescent="0.3">
      <c r="A1009" s="138" t="str">
        <f>IF(COUNT('Séries-DNF'!$A$11:$A$50)&gt;'Etiquette DNF'!N1052,"X","")</f>
        <v/>
      </c>
      <c r="B1009" s="291"/>
      <c r="C1009" s="952"/>
      <c r="D1009" s="952"/>
      <c r="E1009" s="866" t="s">
        <v>70</v>
      </c>
      <c r="F1009" s="866"/>
      <c r="G1009" s="951">
        <f ca="1">OFFSET('Séries-DNF'!$A$11,B1002,3)</f>
        <v>0</v>
      </c>
      <c r="H1009" s="951"/>
      <c r="I1009" s="951"/>
      <c r="J1009" s="951"/>
      <c r="K1009" s="293"/>
      <c r="M1009" s="521"/>
      <c r="N1009" s="291"/>
      <c r="O1009" s="952"/>
      <c r="P1009" s="952"/>
      <c r="Q1009" s="866" t="s">
        <v>70</v>
      </c>
      <c r="R1009" s="866"/>
      <c r="S1009" s="951">
        <f ca="1">OFFSET('Séries-DNF'!$A$11,N1002,3)</f>
        <v>0</v>
      </c>
      <c r="T1009" s="951"/>
      <c r="U1009" s="951"/>
      <c r="V1009" s="951"/>
      <c r="W1009" s="293"/>
    </row>
    <row r="1010" spans="1:23" ht="18.75" x14ac:dyDescent="0.3">
      <c r="A1010" s="138" t="str">
        <f>IF(COUNT('Séries-DNF'!$A$11:$A$50)&gt;'Etiquette DNF'!N1052,"X","")</f>
        <v/>
      </c>
      <c r="B1010" s="291"/>
      <c r="C1010" s="952"/>
      <c r="D1010" s="952"/>
      <c r="E1010" s="866" t="s">
        <v>257</v>
      </c>
      <c r="F1010" s="866"/>
      <c r="G1010" s="951">
        <f ca="1">OFFSET('Séries-DNF'!$A$11,B1002,4)</f>
        <v>0</v>
      </c>
      <c r="H1010" s="951"/>
      <c r="I1010" s="951"/>
      <c r="J1010" s="951"/>
      <c r="K1010" s="293"/>
      <c r="M1010" s="521"/>
      <c r="N1010" s="291"/>
      <c r="O1010" s="952"/>
      <c r="P1010" s="952"/>
      <c r="Q1010" s="866" t="s">
        <v>257</v>
      </c>
      <c r="R1010" s="866"/>
      <c r="S1010" s="951">
        <f ca="1">OFFSET('Séries-DNF'!$A$11,N1002,4)</f>
        <v>0</v>
      </c>
      <c r="T1010" s="951"/>
      <c r="U1010" s="951"/>
      <c r="V1010" s="951"/>
      <c r="W1010" s="293"/>
    </row>
    <row r="1011" spans="1:23" ht="21" x14ac:dyDescent="0.35">
      <c r="A1011" s="138" t="str">
        <f>IF(COUNT('Séries-DNF'!$A$11:$A$50)&gt;'Etiquette DNF'!N1052,"X","")</f>
        <v/>
      </c>
      <c r="B1011" s="291"/>
      <c r="C1011" s="952"/>
      <c r="D1011" s="952"/>
      <c r="E1011" s="866" t="s">
        <v>71</v>
      </c>
      <c r="F1011" s="866"/>
      <c r="G1011" s="947">
        <f ca="1">OFFSET('Séries-DNF'!$A$11,B1002,5)</f>
        <v>0</v>
      </c>
      <c r="H1011" s="947"/>
      <c r="I1011" s="947"/>
      <c r="J1011" s="947"/>
      <c r="K1011" s="293"/>
      <c r="M1011" s="521"/>
      <c r="N1011" s="291"/>
      <c r="O1011" s="952"/>
      <c r="P1011" s="952"/>
      <c r="Q1011" s="866" t="s">
        <v>71</v>
      </c>
      <c r="R1011" s="866"/>
      <c r="S1011" s="947">
        <f ca="1">OFFSET('Séries-DNF'!$A$11,N1002,5)</f>
        <v>0</v>
      </c>
      <c r="T1011" s="947"/>
      <c r="U1011" s="947"/>
      <c r="V1011" s="947"/>
      <c r="W1011" s="293"/>
    </row>
    <row r="1012" spans="1:23" ht="21" x14ac:dyDescent="0.35">
      <c r="A1012" s="138" t="str">
        <f>IF(COUNT('Séries-DNF'!$A$11:$A$50)&gt;'Etiquette DNF'!N1052,"X","")</f>
        <v/>
      </c>
      <c r="B1012" s="291"/>
      <c r="C1012" s="931" t="s">
        <v>248</v>
      </c>
      <c r="D1012" s="931"/>
      <c r="E1012" s="948" t="str">
        <f ca="1">IF(E1003="","",IF(OR(E1003="DWF",E1003="DNF"),"Distance","Temps"))</f>
        <v>Temps</v>
      </c>
      <c r="F1012" s="948"/>
      <c r="G1012" s="525">
        <f ca="1">OFFSET('Séries-DNF'!$A$11,B1002,18)</f>
        <v>0</v>
      </c>
      <c r="H1012" s="524">
        <f ca="1">OFFSET('Séries-DNF'!$A$11,B1002,19)</f>
        <v>0</v>
      </c>
      <c r="I1012" s="526">
        <f ca="1">OFFSET('Séries-DNF'!$A$11,B1002,20)</f>
        <v>0</v>
      </c>
      <c r="J1012" s="524">
        <f ca="1">OFFSET('Séries-DNF'!$A$11,B1002,21)</f>
        <v>0</v>
      </c>
      <c r="K1012" s="293"/>
      <c r="M1012" s="521"/>
      <c r="N1012" s="291"/>
      <c r="O1012" s="931" t="s">
        <v>248</v>
      </c>
      <c r="P1012" s="931"/>
      <c r="Q1012" s="948" t="str">
        <f ca="1">IF(Q1003="","",IF(OR(Q1003="DWF",Q1003="DNF"),"Distance","Temps"))</f>
        <v>Temps</v>
      </c>
      <c r="R1012" s="948"/>
      <c r="S1012" s="525">
        <f ca="1">OFFSET('Séries-DNF'!$A$11,N1002,18)</f>
        <v>0</v>
      </c>
      <c r="T1012" s="524">
        <f ca="1">OFFSET('Séries-DNF'!$A$11,N1002,19)</f>
        <v>0</v>
      </c>
      <c r="U1012" s="526">
        <f ca="1">OFFSET('Séries-DNF'!$A$11,N1002,20)</f>
        <v>0</v>
      </c>
      <c r="V1012" s="524">
        <f ca="1">OFFSET('Séries-DNF'!$A$11,N1002,21)</f>
        <v>0</v>
      </c>
      <c r="W1012" s="293"/>
    </row>
    <row r="1013" spans="1:23" ht="18.75" x14ac:dyDescent="0.3">
      <c r="A1013" s="138" t="str">
        <f>IF(COUNT('Séries-DNF'!$A$11:$A$50)&gt;'Etiquette DNF'!N1052,"X","")</f>
        <v/>
      </c>
      <c r="B1013" s="291"/>
      <c r="C1013" s="931"/>
      <c r="D1013" s="931"/>
      <c r="E1013" s="933" t="s">
        <v>273</v>
      </c>
      <c r="F1013" s="514" t="s">
        <v>271</v>
      </c>
      <c r="G1013" s="528">
        <f ca="1">OFFSET('Séries-DNF'!$A$11,B1002,14)</f>
        <v>0</v>
      </c>
      <c r="H1013" s="529">
        <f ca="1">OFFSET('Séries-DNF'!$A$11,B1002,15)</f>
        <v>0</v>
      </c>
      <c r="I1013" s="528">
        <f ca="1">OFFSET('Séries-DNF'!$A$11,B1002,16)</f>
        <v>0</v>
      </c>
      <c r="J1013" s="529">
        <f ca="1">OFFSET('Séries-DNF'!$A$11,B1002,17)</f>
        <v>0</v>
      </c>
      <c r="K1013" s="293"/>
      <c r="M1013" s="521"/>
      <c r="N1013" s="291"/>
      <c r="O1013" s="931"/>
      <c r="P1013" s="931"/>
      <c r="Q1013" s="933" t="s">
        <v>273</v>
      </c>
      <c r="R1013" s="514" t="s">
        <v>271</v>
      </c>
      <c r="S1013" s="528">
        <f ca="1">OFFSET('Séries-DNF'!$A$11,N1002,14)</f>
        <v>0</v>
      </c>
      <c r="T1013" s="529">
        <f ca="1">OFFSET('Séries-DNF'!$A$11,N1002,15)</f>
        <v>0</v>
      </c>
      <c r="U1013" s="528">
        <f ca="1">OFFSET('Séries-DNF'!$A$11,N1002,16)</f>
        <v>0</v>
      </c>
      <c r="V1013" s="529">
        <f ca="1">OFFSET('Séries-DNF'!$A$11,N1002,17)</f>
        <v>0</v>
      </c>
      <c r="W1013" s="293"/>
    </row>
    <row r="1014" spans="1:23" ht="18.75" x14ac:dyDescent="0.3">
      <c r="A1014" s="138" t="str">
        <f>IF(COUNT('Séries-DNF'!$A$11:$A$50)&gt;'Etiquette DNF'!N1052,"X","")</f>
        <v/>
      </c>
      <c r="B1014" s="291"/>
      <c r="C1014" s="931"/>
      <c r="D1014" s="931"/>
      <c r="E1014" s="933"/>
      <c r="F1014" s="514" t="s">
        <v>272</v>
      </c>
      <c r="G1014" s="528">
        <f ca="1">OFFSET('Séries-DNF'!$A$11,B1002,22)</f>
        <v>0</v>
      </c>
      <c r="H1014" s="529">
        <f ca="1">OFFSET('Séries-DNF'!$A$11,B1002,23)</f>
        <v>0</v>
      </c>
      <c r="I1014" s="528">
        <f ca="1">OFFSET('Séries-DNF'!$A$11,B1002,24)</f>
        <v>0</v>
      </c>
      <c r="J1014" s="529">
        <f ca="1">OFFSET('Séries-DNF'!$A$11,B1002,25)</f>
        <v>0</v>
      </c>
      <c r="K1014" s="293"/>
      <c r="M1014" s="521"/>
      <c r="N1014" s="291"/>
      <c r="O1014" s="931"/>
      <c r="P1014" s="931"/>
      <c r="Q1014" s="933"/>
      <c r="R1014" s="514" t="s">
        <v>272</v>
      </c>
      <c r="S1014" s="528">
        <f ca="1">OFFSET('Séries-DNF'!$A$11,N1002,22)</f>
        <v>0</v>
      </c>
      <c r="T1014" s="529">
        <f ca="1">OFFSET('Séries-DNF'!$A$11,N1002,23)</f>
        <v>0</v>
      </c>
      <c r="U1014" s="528">
        <f ca="1">OFFSET('Séries-DNF'!$A$11,N1002,24)</f>
        <v>0</v>
      </c>
      <c r="V1014" s="529">
        <f ca="1">OFFSET('Séries-DNF'!$A$11,N1002,25)</f>
        <v>0</v>
      </c>
      <c r="W1014" s="293"/>
    </row>
    <row r="1015" spans="1:23" x14ac:dyDescent="0.25">
      <c r="A1015" s="138" t="str">
        <f>IF(COUNT('Séries-DNF'!$A$11:$A$50)&gt;'Etiquette DNF'!N1052,"X","")</f>
        <v/>
      </c>
      <c r="B1015" s="291"/>
      <c r="C1015" s="945"/>
      <c r="D1015" s="945"/>
      <c r="E1015" s="945"/>
      <c r="F1015" s="945"/>
      <c r="G1015" s="945"/>
      <c r="H1015" s="945"/>
      <c r="I1015" s="945"/>
      <c r="J1015" s="945"/>
      <c r="K1015" s="293"/>
      <c r="M1015" s="521"/>
      <c r="N1015" s="291"/>
      <c r="O1015" s="945"/>
      <c r="P1015" s="945"/>
      <c r="Q1015" s="945"/>
      <c r="R1015" s="945"/>
      <c r="S1015" s="945"/>
      <c r="T1015" s="945"/>
      <c r="U1015" s="945"/>
      <c r="V1015" s="945"/>
      <c r="W1015" s="293"/>
    </row>
    <row r="1016" spans="1:23" ht="18.75" x14ac:dyDescent="0.3">
      <c r="A1016" s="138" t="str">
        <f>IF(COUNT('Séries-DNF'!$A$11:$A$50)&gt;'Etiquette DNF'!N1052,"X","")</f>
        <v/>
      </c>
      <c r="B1016" s="291"/>
      <c r="C1016" s="946" t="s">
        <v>259</v>
      </c>
      <c r="D1016" s="946"/>
      <c r="E1016" s="946"/>
      <c r="F1016" s="946"/>
      <c r="G1016" s="946"/>
      <c r="H1016" s="946"/>
      <c r="I1016" s="946"/>
      <c r="J1016" s="946"/>
      <c r="K1016" s="293"/>
      <c r="M1016" s="521"/>
      <c r="N1016" s="291"/>
      <c r="O1016" s="946" t="s">
        <v>259</v>
      </c>
      <c r="P1016" s="946"/>
      <c r="Q1016" s="946"/>
      <c r="R1016" s="946"/>
      <c r="S1016" s="946"/>
      <c r="T1016" s="946"/>
      <c r="U1016" s="946"/>
      <c r="V1016" s="946"/>
      <c r="W1016" s="293"/>
    </row>
    <row r="1017" spans="1:23" ht="15.75" thickBot="1" x14ac:dyDescent="0.3">
      <c r="A1017" s="138" t="str">
        <f>IF(COUNT('Séries-DNF'!$A$11:$A$50)&gt;'Etiquette DNF'!N1052,"X","")</f>
        <v/>
      </c>
      <c r="B1017" s="291"/>
      <c r="C1017" s="945"/>
      <c r="D1017" s="945"/>
      <c r="E1017" s="945"/>
      <c r="F1017" s="945"/>
      <c r="G1017" s="945"/>
      <c r="H1017" s="945"/>
      <c r="I1017" s="945"/>
      <c r="J1017" s="945"/>
      <c r="K1017" s="293"/>
      <c r="M1017" s="521"/>
      <c r="N1017" s="291"/>
      <c r="O1017" s="945"/>
      <c r="P1017" s="945"/>
      <c r="Q1017" s="945"/>
      <c r="R1017" s="945"/>
      <c r="S1017" s="945"/>
      <c r="T1017" s="945"/>
      <c r="U1017" s="945"/>
      <c r="V1017" s="945"/>
      <c r="W1017" s="293"/>
    </row>
    <row r="1018" spans="1:23" ht="15.75" thickBot="1" x14ac:dyDescent="0.3">
      <c r="A1018" s="138" t="str">
        <f>IF(COUNT('Séries-DNF'!$A$11:$A$50)&gt;'Etiquette DNF'!N1052,"X","")</f>
        <v/>
      </c>
      <c r="B1018" s="291"/>
      <c r="C1018" s="933" t="s">
        <v>262</v>
      </c>
      <c r="D1018" s="934"/>
      <c r="E1018" s="530"/>
      <c r="F1018" s="531"/>
      <c r="G1018" s="531"/>
      <c r="H1018" s="531"/>
      <c r="I1018" s="531"/>
      <c r="J1018" s="532"/>
      <c r="K1018" s="293"/>
      <c r="M1018" s="521"/>
      <c r="N1018" s="291"/>
      <c r="O1018" s="933" t="s">
        <v>262</v>
      </c>
      <c r="P1018" s="934"/>
      <c r="Q1018" s="530"/>
      <c r="R1018" s="531"/>
      <c r="S1018" s="531"/>
      <c r="T1018" s="531"/>
      <c r="U1018" s="531"/>
      <c r="V1018" s="532"/>
      <c r="W1018" s="293"/>
    </row>
    <row r="1019" spans="1:23" ht="15.75" thickBot="1" x14ac:dyDescent="0.3">
      <c r="A1019" s="138" t="str">
        <f>IF(COUNT('Séries-DNF'!$A$11:$A$50)&gt;'Etiquette DNF'!N1052,"X","")</f>
        <v/>
      </c>
      <c r="B1019" s="291"/>
      <c r="C1019" s="516"/>
      <c r="D1019" s="516"/>
      <c r="E1019" s="289"/>
      <c r="F1019" s="289"/>
      <c r="G1019" s="289"/>
      <c r="H1019" s="289"/>
      <c r="I1019" s="289"/>
      <c r="J1019" s="289"/>
      <c r="K1019" s="293"/>
      <c r="M1019" s="521"/>
      <c r="N1019" s="291"/>
      <c r="O1019" s="516"/>
      <c r="P1019" s="516"/>
      <c r="Q1019" s="289"/>
      <c r="R1019" s="289"/>
      <c r="S1019" s="289"/>
      <c r="T1019" s="289"/>
      <c r="U1019" s="289"/>
      <c r="V1019" s="289"/>
      <c r="W1019" s="293"/>
    </row>
    <row r="1020" spans="1:23" x14ac:dyDescent="0.25">
      <c r="A1020" s="138" t="str">
        <f>IF(COUNT('Séries-DNF'!$A$11:$A$50)&gt;'Etiquette DNF'!N1052,"X","")</f>
        <v/>
      </c>
      <c r="B1020" s="291"/>
      <c r="C1020" s="976" t="s">
        <v>260</v>
      </c>
      <c r="D1020" s="977"/>
      <c r="E1020" s="959"/>
      <c r="F1020" s="959"/>
      <c r="G1020" s="959"/>
      <c r="H1020" s="959"/>
      <c r="I1020" s="959"/>
      <c r="J1020" s="960"/>
      <c r="K1020" s="293"/>
      <c r="M1020" s="521"/>
      <c r="N1020" s="291"/>
      <c r="O1020" s="976" t="s">
        <v>260</v>
      </c>
      <c r="P1020" s="977"/>
      <c r="Q1020" s="959"/>
      <c r="R1020" s="959"/>
      <c r="S1020" s="959"/>
      <c r="T1020" s="959"/>
      <c r="U1020" s="959"/>
      <c r="V1020" s="960"/>
      <c r="W1020" s="293"/>
    </row>
    <row r="1021" spans="1:23" x14ac:dyDescent="0.25">
      <c r="A1021" s="138" t="str">
        <f>IF(COUNT('Séries-DNF'!$A$11:$A$50)&gt;'Etiquette DNF'!N1052,"X","")</f>
        <v/>
      </c>
      <c r="B1021" s="291"/>
      <c r="C1021" s="971"/>
      <c r="D1021" s="972"/>
      <c r="E1021" s="949"/>
      <c r="F1021" s="949"/>
      <c r="G1021" s="949"/>
      <c r="H1021" s="949"/>
      <c r="I1021" s="949"/>
      <c r="J1021" s="950"/>
      <c r="K1021" s="293"/>
      <c r="M1021" s="521"/>
      <c r="N1021" s="291"/>
      <c r="O1021" s="971"/>
      <c r="P1021" s="972"/>
      <c r="Q1021" s="949"/>
      <c r="R1021" s="949"/>
      <c r="S1021" s="949"/>
      <c r="T1021" s="949"/>
      <c r="U1021" s="949"/>
      <c r="V1021" s="950"/>
      <c r="W1021" s="293"/>
    </row>
    <row r="1022" spans="1:23" x14ac:dyDescent="0.25">
      <c r="A1022" s="138" t="str">
        <f>IF(COUNT('Séries-DNF'!$A$11:$A$50)&gt;'Etiquette DNF'!N1052,"X","")</f>
        <v/>
      </c>
      <c r="B1022" s="291"/>
      <c r="C1022" s="971" t="s">
        <v>261</v>
      </c>
      <c r="D1022" s="972"/>
      <c r="E1022" s="949"/>
      <c r="F1022" s="949"/>
      <c r="G1022" s="949"/>
      <c r="H1022" s="949"/>
      <c r="I1022" s="949"/>
      <c r="J1022" s="950"/>
      <c r="K1022" s="293"/>
      <c r="M1022" s="521"/>
      <c r="N1022" s="291"/>
      <c r="O1022" s="971" t="s">
        <v>261</v>
      </c>
      <c r="P1022" s="972"/>
      <c r="Q1022" s="949"/>
      <c r="R1022" s="949"/>
      <c r="S1022" s="949"/>
      <c r="T1022" s="949"/>
      <c r="U1022" s="949"/>
      <c r="V1022" s="950"/>
      <c r="W1022" s="293"/>
    </row>
    <row r="1023" spans="1:23" ht="15.75" thickBot="1" x14ac:dyDescent="0.3">
      <c r="A1023" s="138" t="str">
        <f>IF(COUNT('Séries-DNF'!$A$11:$A$50)&gt;'Etiquette DNF'!N1052,"X","")</f>
        <v/>
      </c>
      <c r="B1023" s="291"/>
      <c r="C1023" s="973"/>
      <c r="D1023" s="974"/>
      <c r="E1023" s="954"/>
      <c r="F1023" s="954"/>
      <c r="G1023" s="954"/>
      <c r="H1023" s="954"/>
      <c r="I1023" s="954"/>
      <c r="J1023" s="955"/>
      <c r="K1023" s="293"/>
      <c r="M1023" s="521"/>
      <c r="N1023" s="291"/>
      <c r="O1023" s="973"/>
      <c r="P1023" s="974"/>
      <c r="Q1023" s="954"/>
      <c r="R1023" s="954"/>
      <c r="S1023" s="954"/>
      <c r="T1023" s="954"/>
      <c r="U1023" s="954"/>
      <c r="V1023" s="955"/>
      <c r="W1023" s="293"/>
    </row>
    <row r="1024" spans="1:23" ht="15.75" thickBot="1" x14ac:dyDescent="0.3">
      <c r="A1024" s="138" t="str">
        <f>IF(COUNT('Séries-DNF'!$A$11:$A$50)&gt;'Etiquette DNF'!N1052,"X","")</f>
        <v/>
      </c>
      <c r="B1024" s="291"/>
      <c r="C1024" s="292"/>
      <c r="D1024" s="292"/>
      <c r="E1024" s="292"/>
      <c r="F1024" s="292"/>
      <c r="G1024" s="292"/>
      <c r="H1024" s="292"/>
      <c r="I1024" s="292"/>
      <c r="J1024" s="292"/>
      <c r="K1024" s="293"/>
      <c r="M1024" s="521"/>
      <c r="N1024" s="291"/>
      <c r="O1024" s="292"/>
      <c r="P1024" s="292"/>
      <c r="Q1024" s="292"/>
      <c r="R1024" s="292"/>
      <c r="S1024" s="292"/>
      <c r="T1024" s="292"/>
      <c r="U1024" s="292"/>
      <c r="V1024" s="292"/>
      <c r="W1024" s="293"/>
    </row>
    <row r="1025" spans="1:23" x14ac:dyDescent="0.25">
      <c r="A1025" s="138" t="str">
        <f>IF(COUNT('Séries-DNF'!$A$11:$A$50)&gt;'Etiquette DNF'!N1052,"X","")</f>
        <v/>
      </c>
      <c r="B1025" s="291"/>
      <c r="C1025" s="956" t="s">
        <v>132</v>
      </c>
      <c r="D1025" s="880" t="s">
        <v>133</v>
      </c>
      <c r="E1025" s="871"/>
      <c r="F1025" s="871"/>
      <c r="G1025" s="871"/>
      <c r="H1025" s="871"/>
      <c r="I1025" s="959"/>
      <c r="J1025" s="960"/>
      <c r="K1025" s="293"/>
      <c r="M1025" s="521"/>
      <c r="N1025" s="291"/>
      <c r="O1025" s="956" t="s">
        <v>132</v>
      </c>
      <c r="P1025" s="880" t="s">
        <v>133</v>
      </c>
      <c r="Q1025" s="871"/>
      <c r="R1025" s="871"/>
      <c r="S1025" s="871"/>
      <c r="T1025" s="871"/>
      <c r="U1025" s="959"/>
      <c r="V1025" s="960"/>
      <c r="W1025" s="293"/>
    </row>
    <row r="1026" spans="1:23" x14ac:dyDescent="0.25">
      <c r="A1026" s="138" t="str">
        <f>IF(COUNT('Séries-DNF'!$A$11:$A$50)&gt;'Etiquette DNF'!N1052,"X","")</f>
        <v/>
      </c>
      <c r="B1026" s="291"/>
      <c r="C1026" s="957"/>
      <c r="D1026" s="859" t="s">
        <v>134</v>
      </c>
      <c r="E1026" s="864"/>
      <c r="F1026" s="864"/>
      <c r="G1026" s="864"/>
      <c r="H1026" s="864"/>
      <c r="I1026" s="949"/>
      <c r="J1026" s="950"/>
      <c r="K1026" s="293"/>
      <c r="M1026" s="521"/>
      <c r="N1026" s="291"/>
      <c r="O1026" s="957"/>
      <c r="P1026" s="859" t="s">
        <v>134</v>
      </c>
      <c r="Q1026" s="864"/>
      <c r="R1026" s="864"/>
      <c r="S1026" s="864"/>
      <c r="T1026" s="864"/>
      <c r="U1026" s="949"/>
      <c r="V1026" s="950"/>
      <c r="W1026" s="293"/>
    </row>
    <row r="1027" spans="1:23" x14ac:dyDescent="0.25">
      <c r="A1027" s="138" t="str">
        <f>IF(COUNT('Séries-DNF'!$A$11:$A$50)&gt;'Etiquette DNF'!N1052,"X","")</f>
        <v/>
      </c>
      <c r="B1027" s="291"/>
      <c r="C1027" s="957"/>
      <c r="D1027" s="859" t="s">
        <v>135</v>
      </c>
      <c r="E1027" s="864"/>
      <c r="F1027" s="864"/>
      <c r="G1027" s="864"/>
      <c r="H1027" s="864"/>
      <c r="I1027" s="949"/>
      <c r="J1027" s="950"/>
      <c r="K1027" s="293"/>
      <c r="M1027" s="521"/>
      <c r="N1027" s="291"/>
      <c r="O1027" s="957"/>
      <c r="P1027" s="859" t="s">
        <v>135</v>
      </c>
      <c r="Q1027" s="864"/>
      <c r="R1027" s="864"/>
      <c r="S1027" s="864"/>
      <c r="T1027" s="864"/>
      <c r="U1027" s="949"/>
      <c r="V1027" s="950"/>
      <c r="W1027" s="293"/>
    </row>
    <row r="1028" spans="1:23" x14ac:dyDescent="0.25">
      <c r="A1028" s="138" t="str">
        <f>IF(COUNT('Séries-DNF'!$A$11:$A$50)&gt;'Etiquette DNF'!N1052,"X","")</f>
        <v/>
      </c>
      <c r="B1028" s="291"/>
      <c r="C1028" s="957"/>
      <c r="D1028" s="859" t="s">
        <v>136</v>
      </c>
      <c r="E1028" s="864"/>
      <c r="F1028" s="864"/>
      <c r="G1028" s="864"/>
      <c r="H1028" s="864"/>
      <c r="I1028" s="949"/>
      <c r="J1028" s="950"/>
      <c r="K1028" s="293"/>
      <c r="M1028" s="521"/>
      <c r="N1028" s="291"/>
      <c r="O1028" s="957"/>
      <c r="P1028" s="859" t="s">
        <v>136</v>
      </c>
      <c r="Q1028" s="864"/>
      <c r="R1028" s="864"/>
      <c r="S1028" s="864"/>
      <c r="T1028" s="864"/>
      <c r="U1028" s="949"/>
      <c r="V1028" s="950"/>
      <c r="W1028" s="293"/>
    </row>
    <row r="1029" spans="1:23" x14ac:dyDescent="0.25">
      <c r="A1029" s="138" t="str">
        <f>IF(COUNT('Séries-DNF'!$A$11:$A$50)&gt;'Etiquette DNF'!N1052,"X","")</f>
        <v/>
      </c>
      <c r="B1029" s="291"/>
      <c r="C1029" s="957"/>
      <c r="D1029" s="859" t="s">
        <v>137</v>
      </c>
      <c r="E1029" s="864"/>
      <c r="F1029" s="864"/>
      <c r="G1029" s="864"/>
      <c r="H1029" s="864"/>
      <c r="I1029" s="949"/>
      <c r="J1029" s="950"/>
      <c r="K1029" s="293"/>
      <c r="M1029" s="521"/>
      <c r="N1029" s="291"/>
      <c r="O1029" s="957"/>
      <c r="P1029" s="859" t="s">
        <v>137</v>
      </c>
      <c r="Q1029" s="864"/>
      <c r="R1029" s="864"/>
      <c r="S1029" s="864"/>
      <c r="T1029" s="864"/>
      <c r="U1029" s="949"/>
      <c r="V1029" s="950"/>
      <c r="W1029" s="293"/>
    </row>
    <row r="1030" spans="1:23" ht="15.75" thickBot="1" x14ac:dyDescent="0.3">
      <c r="A1030" s="138" t="str">
        <f>IF(COUNT('Séries-DNF'!$A$11:$A$50)&gt;'Etiquette DNF'!N1052,"X","")</f>
        <v/>
      </c>
      <c r="B1030" s="291"/>
      <c r="C1030" s="958"/>
      <c r="D1030" s="862" t="s">
        <v>138</v>
      </c>
      <c r="E1030" s="975"/>
      <c r="F1030" s="975"/>
      <c r="G1030" s="975"/>
      <c r="H1030" s="975"/>
      <c r="I1030" s="954"/>
      <c r="J1030" s="955"/>
      <c r="K1030" s="293"/>
      <c r="M1030" s="521"/>
      <c r="N1030" s="291"/>
      <c r="O1030" s="958"/>
      <c r="P1030" s="862" t="s">
        <v>138</v>
      </c>
      <c r="Q1030" s="975"/>
      <c r="R1030" s="975"/>
      <c r="S1030" s="975"/>
      <c r="T1030" s="975"/>
      <c r="U1030" s="954"/>
      <c r="V1030" s="955"/>
      <c r="W1030" s="293"/>
    </row>
    <row r="1031" spans="1:23" x14ac:dyDescent="0.25">
      <c r="A1031" s="138" t="str">
        <f>IF(COUNT('Séries-DNF'!$A$11:$A$50)&gt;'Etiquette DNF'!N1052,"X","")</f>
        <v/>
      </c>
      <c r="B1031" s="291"/>
      <c r="C1031" s="961" t="s">
        <v>145</v>
      </c>
      <c r="D1031" s="963" t="s">
        <v>146</v>
      </c>
      <c r="E1031" s="964"/>
      <c r="F1031" s="964"/>
      <c r="G1031" s="964"/>
      <c r="H1031" s="964"/>
      <c r="I1031" s="965"/>
      <c r="J1031" s="966"/>
      <c r="K1031" s="293"/>
      <c r="M1031" s="521"/>
      <c r="N1031" s="291"/>
      <c r="O1031" s="961" t="s">
        <v>145</v>
      </c>
      <c r="P1031" s="963" t="s">
        <v>146</v>
      </c>
      <c r="Q1031" s="964"/>
      <c r="R1031" s="964"/>
      <c r="S1031" s="964"/>
      <c r="T1031" s="964"/>
      <c r="U1031" s="965"/>
      <c r="V1031" s="966"/>
      <c r="W1031" s="293"/>
    </row>
    <row r="1032" spans="1:23" x14ac:dyDescent="0.25">
      <c r="A1032" s="138" t="str">
        <f>IF(COUNT('Séries-DNF'!$A$11:$A$50)&gt;'Etiquette DNF'!N1052,"X","")</f>
        <v/>
      </c>
      <c r="B1032" s="291"/>
      <c r="C1032" s="957"/>
      <c r="D1032" s="859" t="s">
        <v>147</v>
      </c>
      <c r="E1032" s="864"/>
      <c r="F1032" s="864"/>
      <c r="G1032" s="864"/>
      <c r="H1032" s="864"/>
      <c r="I1032" s="949"/>
      <c r="J1032" s="950"/>
      <c r="K1032" s="293"/>
      <c r="M1032" s="521"/>
      <c r="N1032" s="291"/>
      <c r="O1032" s="957"/>
      <c r="P1032" s="859" t="s">
        <v>147</v>
      </c>
      <c r="Q1032" s="864"/>
      <c r="R1032" s="864"/>
      <c r="S1032" s="864"/>
      <c r="T1032" s="864"/>
      <c r="U1032" s="949"/>
      <c r="V1032" s="950"/>
      <c r="W1032" s="293"/>
    </row>
    <row r="1033" spans="1:23" x14ac:dyDescent="0.25">
      <c r="A1033" s="138" t="str">
        <f>IF(COUNT('Séries-DNF'!$A$11:$A$50)&gt;'Etiquette DNF'!N1052,"X","")</f>
        <v/>
      </c>
      <c r="B1033" s="291"/>
      <c r="C1033" s="957"/>
      <c r="D1033" s="859" t="s">
        <v>148</v>
      </c>
      <c r="E1033" s="864"/>
      <c r="F1033" s="864"/>
      <c r="G1033" s="864"/>
      <c r="H1033" s="864"/>
      <c r="I1033" s="949"/>
      <c r="J1033" s="950"/>
      <c r="K1033" s="293"/>
      <c r="M1033" s="521"/>
      <c r="N1033" s="291"/>
      <c r="O1033" s="957"/>
      <c r="P1033" s="859" t="s">
        <v>148</v>
      </c>
      <c r="Q1033" s="864"/>
      <c r="R1033" s="864"/>
      <c r="S1033" s="864"/>
      <c r="T1033" s="864"/>
      <c r="U1033" s="949"/>
      <c r="V1033" s="950"/>
      <c r="W1033" s="293"/>
    </row>
    <row r="1034" spans="1:23" x14ac:dyDescent="0.25">
      <c r="A1034" s="138" t="str">
        <f>IF(COUNT('Séries-DNF'!$A$11:$A$50)&gt;'Etiquette DNF'!N1052,"X","")</f>
        <v/>
      </c>
      <c r="B1034" s="291"/>
      <c r="C1034" s="957"/>
      <c r="D1034" s="859" t="s">
        <v>149</v>
      </c>
      <c r="E1034" s="864"/>
      <c r="F1034" s="864"/>
      <c r="G1034" s="864"/>
      <c r="H1034" s="864"/>
      <c r="I1034" s="949"/>
      <c r="J1034" s="950"/>
      <c r="K1034" s="293"/>
      <c r="M1034" s="521"/>
      <c r="N1034" s="291"/>
      <c r="O1034" s="957"/>
      <c r="P1034" s="859" t="s">
        <v>149</v>
      </c>
      <c r="Q1034" s="864"/>
      <c r="R1034" s="864"/>
      <c r="S1034" s="864"/>
      <c r="T1034" s="864"/>
      <c r="U1034" s="949"/>
      <c r="V1034" s="950"/>
      <c r="W1034" s="293"/>
    </row>
    <row r="1035" spans="1:23" x14ac:dyDescent="0.25">
      <c r="A1035" s="138" t="str">
        <f>IF(COUNT('Séries-DNF'!$A$11:$A$50)&gt;'Etiquette DNF'!N1052,"X","")</f>
        <v/>
      </c>
      <c r="B1035" s="291"/>
      <c r="C1035" s="957"/>
      <c r="D1035" s="859" t="s">
        <v>150</v>
      </c>
      <c r="E1035" s="864"/>
      <c r="F1035" s="864"/>
      <c r="G1035" s="864"/>
      <c r="H1035" s="864"/>
      <c r="I1035" s="949"/>
      <c r="J1035" s="950"/>
      <c r="K1035" s="293"/>
      <c r="M1035" s="521"/>
      <c r="N1035" s="291"/>
      <c r="O1035" s="957"/>
      <c r="P1035" s="859" t="s">
        <v>150</v>
      </c>
      <c r="Q1035" s="864"/>
      <c r="R1035" s="864"/>
      <c r="S1035" s="864"/>
      <c r="T1035" s="864"/>
      <c r="U1035" s="949"/>
      <c r="V1035" s="950"/>
      <c r="W1035" s="293"/>
    </row>
    <row r="1036" spans="1:23" x14ac:dyDescent="0.25">
      <c r="A1036" s="138" t="str">
        <f>IF(COUNT('Séries-DNF'!$A$11:$A$50)&gt;'Etiquette DNF'!N1052,"X","")</f>
        <v/>
      </c>
      <c r="B1036" s="291"/>
      <c r="C1036" s="957"/>
      <c r="D1036" s="859" t="s">
        <v>151</v>
      </c>
      <c r="E1036" s="864"/>
      <c r="F1036" s="864"/>
      <c r="G1036" s="864"/>
      <c r="H1036" s="864"/>
      <c r="I1036" s="949"/>
      <c r="J1036" s="950"/>
      <c r="K1036" s="293"/>
      <c r="M1036" s="521"/>
      <c r="N1036" s="291"/>
      <c r="O1036" s="957"/>
      <c r="P1036" s="859" t="s">
        <v>151</v>
      </c>
      <c r="Q1036" s="864"/>
      <c r="R1036" s="864"/>
      <c r="S1036" s="864"/>
      <c r="T1036" s="864"/>
      <c r="U1036" s="949"/>
      <c r="V1036" s="950"/>
      <c r="W1036" s="293"/>
    </row>
    <row r="1037" spans="1:23" ht="15.75" thickBot="1" x14ac:dyDescent="0.3">
      <c r="A1037" s="138" t="str">
        <f>IF(COUNT('Séries-DNF'!$A$11:$A$50)&gt;'Etiquette DNF'!N1052,"X","")</f>
        <v/>
      </c>
      <c r="B1037" s="291"/>
      <c r="C1037" s="962"/>
      <c r="D1037" s="967" t="s">
        <v>152</v>
      </c>
      <c r="E1037" s="968"/>
      <c r="F1037" s="968"/>
      <c r="G1037" s="968"/>
      <c r="H1037" s="968"/>
      <c r="I1037" s="969"/>
      <c r="J1037" s="970"/>
      <c r="K1037" s="293"/>
      <c r="M1037" s="521"/>
      <c r="N1037" s="291"/>
      <c r="O1037" s="962"/>
      <c r="P1037" s="967" t="s">
        <v>152</v>
      </c>
      <c r="Q1037" s="968"/>
      <c r="R1037" s="968"/>
      <c r="S1037" s="968"/>
      <c r="T1037" s="968"/>
      <c r="U1037" s="969"/>
      <c r="V1037" s="970"/>
      <c r="W1037" s="293"/>
    </row>
    <row r="1038" spans="1:23" x14ac:dyDescent="0.25">
      <c r="A1038" s="138" t="str">
        <f>IF(COUNT('Séries-DNF'!$A$11:$A$50)&gt;'Etiquette DNF'!N1052,"X","")</f>
        <v/>
      </c>
      <c r="B1038" s="291"/>
      <c r="C1038" s="956" t="s">
        <v>126</v>
      </c>
      <c r="D1038" s="918" t="s">
        <v>263</v>
      </c>
      <c r="E1038" s="919"/>
      <c r="F1038" s="920"/>
      <c r="G1038" s="416" t="s">
        <v>174</v>
      </c>
      <c r="H1038" s="416"/>
      <c r="I1038" s="959"/>
      <c r="J1038" s="960"/>
      <c r="K1038" s="293"/>
      <c r="M1038" s="521"/>
      <c r="N1038" s="291"/>
      <c r="O1038" s="956" t="s">
        <v>126</v>
      </c>
      <c r="P1038" s="918" t="s">
        <v>263</v>
      </c>
      <c r="Q1038" s="919"/>
      <c r="R1038" s="920"/>
      <c r="S1038" s="416" t="s">
        <v>174</v>
      </c>
      <c r="T1038" s="416"/>
      <c r="U1038" s="959"/>
      <c r="V1038" s="960"/>
      <c r="W1038" s="293"/>
    </row>
    <row r="1039" spans="1:23" x14ac:dyDescent="0.25">
      <c r="A1039" s="138" t="str">
        <f>IF(COUNT('Séries-DNF'!$A$11:$A$50)&gt;'Etiquette DNF'!N1052,"X","")</f>
        <v/>
      </c>
      <c r="B1039" s="291"/>
      <c r="C1039" s="957"/>
      <c r="D1039" s="913" t="s">
        <v>128</v>
      </c>
      <c r="E1039" s="914"/>
      <c r="F1039" s="915"/>
      <c r="G1039" s="110" t="s">
        <v>266</v>
      </c>
      <c r="H1039" s="110"/>
      <c r="I1039" s="949"/>
      <c r="J1039" s="950"/>
      <c r="K1039" s="293"/>
      <c r="M1039" s="521"/>
      <c r="N1039" s="291"/>
      <c r="O1039" s="957"/>
      <c r="P1039" s="913" t="s">
        <v>128</v>
      </c>
      <c r="Q1039" s="914"/>
      <c r="R1039" s="915"/>
      <c r="S1039" s="110" t="s">
        <v>266</v>
      </c>
      <c r="T1039" s="110"/>
      <c r="U1039" s="949"/>
      <c r="V1039" s="950"/>
      <c r="W1039" s="293"/>
    </row>
    <row r="1040" spans="1:23" x14ac:dyDescent="0.25">
      <c r="A1040" s="138" t="str">
        <f>IF(COUNT('Séries-DNF'!$A$11:$A$50)&gt;'Etiquette DNF'!N1052,"X","")</f>
        <v/>
      </c>
      <c r="B1040" s="291"/>
      <c r="C1040" s="957"/>
      <c r="D1040" s="913" t="s">
        <v>264</v>
      </c>
      <c r="E1040" s="914"/>
      <c r="F1040" s="915"/>
      <c r="G1040" s="110" t="s">
        <v>265</v>
      </c>
      <c r="H1040" s="110"/>
      <c r="I1040" s="949"/>
      <c r="J1040" s="950"/>
      <c r="K1040" s="293"/>
      <c r="M1040" s="521"/>
      <c r="N1040" s="291"/>
      <c r="O1040" s="957"/>
      <c r="P1040" s="913" t="s">
        <v>264</v>
      </c>
      <c r="Q1040" s="914"/>
      <c r="R1040" s="915"/>
      <c r="S1040" s="110" t="s">
        <v>265</v>
      </c>
      <c r="T1040" s="110"/>
      <c r="U1040" s="949"/>
      <c r="V1040" s="950"/>
      <c r="W1040" s="293"/>
    </row>
    <row r="1041" spans="1:23" x14ac:dyDescent="0.25">
      <c r="A1041" s="138" t="str">
        <f>IF(COUNT('Séries-DNF'!$A$11:$A$50)&gt;'Etiquette DNF'!N1052,"X","")</f>
        <v/>
      </c>
      <c r="B1041" s="291"/>
      <c r="C1041" s="957"/>
      <c r="D1041" s="533" t="s">
        <v>267</v>
      </c>
      <c r="E1041" s="518"/>
      <c r="F1041" s="518"/>
      <c r="G1041" s="110" t="s">
        <v>164</v>
      </c>
      <c r="H1041" s="110"/>
      <c r="I1041" s="949"/>
      <c r="J1041" s="950"/>
      <c r="K1041" s="293"/>
      <c r="M1041" s="521"/>
      <c r="N1041" s="291"/>
      <c r="O1041" s="957"/>
      <c r="P1041" s="533" t="s">
        <v>267</v>
      </c>
      <c r="Q1041" s="518"/>
      <c r="R1041" s="518"/>
      <c r="S1041" s="110" t="s">
        <v>164</v>
      </c>
      <c r="T1041" s="110"/>
      <c r="U1041" s="949"/>
      <c r="V1041" s="950"/>
      <c r="W1041" s="293"/>
    </row>
    <row r="1042" spans="1:23" ht="15.75" thickBot="1" x14ac:dyDescent="0.3">
      <c r="A1042" s="138" t="str">
        <f>IF(COUNT('Séries-DNF'!$A$11:$A$50)&gt;'Etiquette DNF'!N1052,"X","")</f>
        <v/>
      </c>
      <c r="B1042" s="291"/>
      <c r="C1042" s="958"/>
      <c r="D1042" s="534" t="s">
        <v>268</v>
      </c>
      <c r="E1042" s="519"/>
      <c r="F1042" s="519"/>
      <c r="G1042" s="3" t="s">
        <v>164</v>
      </c>
      <c r="H1042" s="3"/>
      <c r="I1042" s="954"/>
      <c r="J1042" s="955"/>
      <c r="K1042" s="293"/>
      <c r="M1042" s="521"/>
      <c r="N1042" s="291"/>
      <c r="O1042" s="958"/>
      <c r="P1042" s="534" t="s">
        <v>268</v>
      </c>
      <c r="Q1042" s="519"/>
      <c r="R1042" s="519"/>
      <c r="S1042" s="3" t="s">
        <v>164</v>
      </c>
      <c r="T1042" s="3"/>
      <c r="U1042" s="954"/>
      <c r="V1042" s="955"/>
      <c r="W1042" s="293"/>
    </row>
    <row r="1043" spans="1:23" ht="15.75" thickBot="1" x14ac:dyDescent="0.3">
      <c r="A1043" s="138" t="str">
        <f>IF(COUNT('Séries-DNF'!$A$11:$A$50)&gt;'Etiquette DNF'!N1052,"X","")</f>
        <v/>
      </c>
      <c r="B1043" s="291"/>
      <c r="C1043" s="292"/>
      <c r="D1043" s="292"/>
      <c r="E1043" s="292"/>
      <c r="F1043" s="292"/>
      <c r="G1043" s="292"/>
      <c r="H1043" s="292"/>
      <c r="I1043" s="292"/>
      <c r="J1043" s="292"/>
      <c r="K1043" s="293"/>
      <c r="M1043" s="521"/>
      <c r="N1043" s="291"/>
      <c r="O1043" s="292"/>
      <c r="P1043" s="292"/>
      <c r="Q1043" s="292"/>
      <c r="R1043" s="292"/>
      <c r="S1043" s="292"/>
      <c r="T1043" s="292"/>
      <c r="U1043" s="292"/>
      <c r="V1043" s="292"/>
      <c r="W1043" s="293"/>
    </row>
    <row r="1044" spans="1:23" ht="18.75" x14ac:dyDescent="0.3">
      <c r="A1044" s="138" t="str">
        <f>IF(COUNT('Séries-DNF'!$A$11:$A$50)&gt;'Etiquette DNF'!N1052,"X","")</f>
        <v/>
      </c>
      <c r="B1044" s="291"/>
      <c r="C1044" s="901" t="s">
        <v>269</v>
      </c>
      <c r="D1044" s="902"/>
      <c r="E1044" s="902"/>
      <c r="F1044" s="902"/>
      <c r="G1044" s="902"/>
      <c r="H1044" s="902"/>
      <c r="I1044" s="902"/>
      <c r="J1044" s="903"/>
      <c r="K1044" s="293"/>
      <c r="M1044" s="521"/>
      <c r="N1044" s="291"/>
      <c r="O1044" s="901" t="s">
        <v>269</v>
      </c>
      <c r="P1044" s="902"/>
      <c r="Q1044" s="902"/>
      <c r="R1044" s="902"/>
      <c r="S1044" s="902"/>
      <c r="T1044" s="902"/>
      <c r="U1044" s="902"/>
      <c r="V1044" s="903"/>
      <c r="W1044" s="293"/>
    </row>
    <row r="1045" spans="1:23" x14ac:dyDescent="0.25">
      <c r="A1045" s="138" t="str">
        <f>IF(COUNT('Séries-DNF'!$A$11:$A$50)&gt;'Etiquette DNF'!N1052,"X","")</f>
        <v/>
      </c>
      <c r="B1045" s="291"/>
      <c r="C1045" s="904"/>
      <c r="D1045" s="905"/>
      <c r="E1045" s="905"/>
      <c r="F1045" s="905"/>
      <c r="G1045" s="905"/>
      <c r="H1045" s="905"/>
      <c r="I1045" s="905"/>
      <c r="J1045" s="906"/>
      <c r="K1045" s="293"/>
      <c r="M1045" s="521"/>
      <c r="N1045" s="291"/>
      <c r="O1045" s="904"/>
      <c r="P1045" s="905"/>
      <c r="Q1045" s="905"/>
      <c r="R1045" s="905"/>
      <c r="S1045" s="905"/>
      <c r="T1045" s="905"/>
      <c r="U1045" s="905"/>
      <c r="V1045" s="906"/>
      <c r="W1045" s="293"/>
    </row>
    <row r="1046" spans="1:23" x14ac:dyDescent="0.25">
      <c r="A1046" s="138" t="str">
        <f>IF(COUNT('Séries-DNF'!$A$11:$A$50)&gt;'Etiquette DNF'!N1052,"X","")</f>
        <v/>
      </c>
      <c r="B1046" s="291"/>
      <c r="C1046" s="907"/>
      <c r="D1046" s="908"/>
      <c r="E1046" s="908"/>
      <c r="F1046" s="908"/>
      <c r="G1046" s="908"/>
      <c r="H1046" s="908"/>
      <c r="I1046" s="908"/>
      <c r="J1046" s="909"/>
      <c r="K1046" s="293"/>
      <c r="M1046" s="521"/>
      <c r="N1046" s="291"/>
      <c r="O1046" s="907"/>
      <c r="P1046" s="908"/>
      <c r="Q1046" s="908"/>
      <c r="R1046" s="908"/>
      <c r="S1046" s="908"/>
      <c r="T1046" s="908"/>
      <c r="U1046" s="908"/>
      <c r="V1046" s="909"/>
      <c r="W1046" s="293"/>
    </row>
    <row r="1047" spans="1:23" x14ac:dyDescent="0.25">
      <c r="A1047" s="138" t="str">
        <f>IF(COUNT('Séries-DNF'!$A$11:$A$50)&gt;'Etiquette DNF'!N1052,"X","")</f>
        <v/>
      </c>
      <c r="B1047" s="291"/>
      <c r="C1047" s="907"/>
      <c r="D1047" s="908"/>
      <c r="E1047" s="908"/>
      <c r="F1047" s="908"/>
      <c r="G1047" s="908"/>
      <c r="H1047" s="908"/>
      <c r="I1047" s="908"/>
      <c r="J1047" s="909"/>
      <c r="K1047" s="293"/>
      <c r="M1047" s="521"/>
      <c r="N1047" s="291"/>
      <c r="O1047" s="907"/>
      <c r="P1047" s="908"/>
      <c r="Q1047" s="908"/>
      <c r="R1047" s="908"/>
      <c r="S1047" s="908"/>
      <c r="T1047" s="908"/>
      <c r="U1047" s="908"/>
      <c r="V1047" s="909"/>
      <c r="W1047" s="293"/>
    </row>
    <row r="1048" spans="1:23" ht="15.75" thickBot="1" x14ac:dyDescent="0.3">
      <c r="A1048" s="138" t="str">
        <f>IF(COUNT('Séries-DNF'!$A$11:$A$50)&gt;'Etiquette DNF'!N1052,"X","")</f>
        <v/>
      </c>
      <c r="B1048" s="291"/>
      <c r="C1048" s="910"/>
      <c r="D1048" s="911"/>
      <c r="E1048" s="911"/>
      <c r="F1048" s="911"/>
      <c r="G1048" s="911"/>
      <c r="H1048" s="911"/>
      <c r="I1048" s="911"/>
      <c r="J1048" s="912"/>
      <c r="K1048" s="293"/>
      <c r="M1048" s="521"/>
      <c r="N1048" s="291"/>
      <c r="O1048" s="910"/>
      <c r="P1048" s="911"/>
      <c r="Q1048" s="911"/>
      <c r="R1048" s="911"/>
      <c r="S1048" s="911"/>
      <c r="T1048" s="911"/>
      <c r="U1048" s="911"/>
      <c r="V1048" s="912"/>
      <c r="W1048" s="293"/>
    </row>
    <row r="1049" spans="1:23" ht="15.75" thickBot="1" x14ac:dyDescent="0.3">
      <c r="A1049" s="138" t="str">
        <f>IF(COUNT('Séries-DNF'!$A$11:$A$50)&gt;'Etiquette DNF'!N1052,"X","")</f>
        <v/>
      </c>
      <c r="B1049" s="294"/>
      <c r="C1049" s="295"/>
      <c r="D1049" s="295"/>
      <c r="E1049" s="295"/>
      <c r="F1049" s="295"/>
      <c r="G1049" s="295"/>
      <c r="H1049" s="295"/>
      <c r="I1049" s="295"/>
      <c r="J1049" s="295"/>
      <c r="K1049" s="296"/>
      <c r="M1049" s="521"/>
      <c r="N1049" s="294"/>
      <c r="O1049" s="295"/>
      <c r="P1049" s="295"/>
      <c r="Q1049" s="295"/>
      <c r="R1049" s="295"/>
      <c r="S1049" s="295"/>
      <c r="T1049" s="295"/>
      <c r="U1049" s="295"/>
      <c r="V1049" s="295"/>
      <c r="W1049" s="296"/>
    </row>
    <row r="1050" spans="1:23" ht="15" customHeight="1" x14ac:dyDescent="0.25">
      <c r="A1050" s="138" t="str">
        <f>IF(COUNT('Séries-DNF'!$A$11:$A$50)&gt;'Etiquette DNF'!N1052,"X","")</f>
        <v/>
      </c>
      <c r="B1050" s="522"/>
      <c r="C1050" s="522"/>
      <c r="D1050" s="522"/>
      <c r="E1050" s="522"/>
      <c r="F1050" s="522"/>
      <c r="G1050" s="522"/>
      <c r="H1050" s="522"/>
      <c r="I1050" s="522"/>
      <c r="J1050" s="522"/>
      <c r="K1050" s="522"/>
      <c r="L1050" s="522"/>
      <c r="M1050" s="523"/>
      <c r="N1050" s="522"/>
      <c r="O1050" s="522"/>
      <c r="P1050" s="522"/>
      <c r="Q1050" s="522"/>
      <c r="R1050" s="522"/>
      <c r="S1050" s="522"/>
      <c r="T1050" s="522"/>
      <c r="U1050" s="522"/>
      <c r="V1050" s="522"/>
      <c r="W1050" s="522"/>
    </row>
    <row r="1051" spans="1:23" ht="15" customHeight="1" thickBot="1" x14ac:dyDescent="0.3">
      <c r="A1051" s="138" t="str">
        <f>IF(COUNT('Séries-DNF'!$A$11:$A$50)&gt;'Etiquette DNF'!N1052,"X","")</f>
        <v/>
      </c>
      <c r="M1051" s="521"/>
    </row>
    <row r="1052" spans="1:23" x14ac:dyDescent="0.25">
      <c r="A1052" s="138" t="str">
        <f>IF(COUNT('Séries-DNF'!$A$11:$A$50)&gt;'Etiquette DNF'!N1052,"X","")</f>
        <v/>
      </c>
      <c r="B1052" s="137">
        <f>N1002+1</f>
        <v>42</v>
      </c>
      <c r="C1052" s="289"/>
      <c r="D1052" s="289"/>
      <c r="E1052" s="289"/>
      <c r="F1052" s="289"/>
      <c r="G1052" s="289"/>
      <c r="H1052" s="289"/>
      <c r="I1052" s="289"/>
      <c r="J1052" s="289"/>
      <c r="K1052" s="290"/>
      <c r="M1052" s="521"/>
      <c r="N1052" s="137">
        <f>B1052+1</f>
        <v>43</v>
      </c>
      <c r="O1052" s="289"/>
      <c r="P1052" s="289"/>
      <c r="Q1052" s="289"/>
      <c r="R1052" s="289"/>
      <c r="S1052" s="289"/>
      <c r="T1052" s="289"/>
      <c r="U1052" s="289"/>
      <c r="V1052" s="289"/>
      <c r="W1052" s="290"/>
    </row>
    <row r="1053" spans="1:23" ht="23.25" x14ac:dyDescent="0.35">
      <c r="A1053" s="138" t="str">
        <f>IF(COUNT('Séries-DNF'!$A$11:$A$50)&gt;'Etiquette DNF'!N1052,"X","")</f>
        <v/>
      </c>
      <c r="B1053" s="291"/>
      <c r="C1053" s="931" t="s">
        <v>246</v>
      </c>
      <c r="D1053" s="931"/>
      <c r="E1053" s="953">
        <f ca="1">OFFSET('Séries-DNF'!$A$11,B1052,13)</f>
        <v>0</v>
      </c>
      <c r="F1053" s="953"/>
      <c r="G1053" s="953"/>
      <c r="H1053" s="953"/>
      <c r="I1053" s="953"/>
      <c r="J1053" s="953"/>
      <c r="K1053" s="293"/>
      <c r="M1053" s="521"/>
      <c r="N1053" s="291"/>
      <c r="O1053" s="931" t="s">
        <v>246</v>
      </c>
      <c r="P1053" s="931"/>
      <c r="Q1053" s="953">
        <f ca="1">OFFSET('Séries-DNF'!$A$11,N1052,13)</f>
        <v>0</v>
      </c>
      <c r="R1053" s="953"/>
      <c r="S1053" s="953"/>
      <c r="T1053" s="953"/>
      <c r="U1053" s="953"/>
      <c r="V1053" s="953"/>
      <c r="W1053" s="293"/>
    </row>
    <row r="1054" spans="1:23" x14ac:dyDescent="0.25">
      <c r="A1054" s="138" t="str">
        <f>IF(COUNT('Séries-DNF'!$A$11:$A$50)&gt;'Etiquette DNF'!N1052,"X","")</f>
        <v/>
      </c>
      <c r="B1054" s="291"/>
      <c r="C1054" s="945"/>
      <c r="D1054" s="945"/>
      <c r="E1054" s="945"/>
      <c r="F1054" s="945"/>
      <c r="G1054" s="945"/>
      <c r="H1054" s="945"/>
      <c r="I1054" s="945"/>
      <c r="J1054" s="945"/>
      <c r="K1054" s="293"/>
      <c r="M1054" s="521"/>
      <c r="N1054" s="291"/>
      <c r="O1054" s="945"/>
      <c r="P1054" s="945"/>
      <c r="Q1054" s="945"/>
      <c r="R1054" s="945"/>
      <c r="S1054" s="945"/>
      <c r="T1054" s="945"/>
      <c r="U1054" s="945"/>
      <c r="V1054" s="945"/>
      <c r="W1054" s="293"/>
    </row>
    <row r="1055" spans="1:23" ht="21" x14ac:dyDescent="0.35">
      <c r="A1055" s="138" t="str">
        <f>IF(COUNT('Séries-DNF'!$A$11:$A$50)&gt;'Etiquette DNF'!N1052,"X","")</f>
        <v/>
      </c>
      <c r="B1055" s="291"/>
      <c r="C1055" s="931" t="s">
        <v>39</v>
      </c>
      <c r="D1055" s="931"/>
      <c r="E1055" s="932">
        <f ca="1">OFFSET('Séries-DNF'!$A$11,B1052,0)</f>
        <v>0</v>
      </c>
      <c r="F1055" s="932"/>
      <c r="G1055" s="948" t="s">
        <v>67</v>
      </c>
      <c r="H1055" s="948"/>
      <c r="I1055" s="932">
        <f ca="1">OFFSET('Séries-DNF'!$A$11,B1052,6)</f>
        <v>0</v>
      </c>
      <c r="J1055" s="932"/>
      <c r="K1055" s="293"/>
      <c r="M1055" s="521"/>
      <c r="N1055" s="291"/>
      <c r="O1055" s="931" t="s">
        <v>39</v>
      </c>
      <c r="P1055" s="931"/>
      <c r="Q1055" s="932">
        <f ca="1">OFFSET('Séries-DNF'!$A$11,N1052,0)</f>
        <v>0</v>
      </c>
      <c r="R1055" s="932"/>
      <c r="S1055" s="948" t="s">
        <v>67</v>
      </c>
      <c r="T1055" s="948"/>
      <c r="U1055" s="932">
        <f ca="1">OFFSET('Séries-DNF'!$A$11,N1052,6)</f>
        <v>0</v>
      </c>
      <c r="V1055" s="932"/>
      <c r="W1055" s="293"/>
    </row>
    <row r="1056" spans="1:23" ht="23.25" x14ac:dyDescent="0.35">
      <c r="A1056" s="138" t="str">
        <f>IF(COUNT('Séries-DNF'!$A$11:$A$50)&gt;'Etiquette DNF'!N1052,"X","")</f>
        <v/>
      </c>
      <c r="B1056" s="291"/>
      <c r="C1056" s="931" t="s">
        <v>1</v>
      </c>
      <c r="D1056" s="931"/>
      <c r="E1056" s="953">
        <f ca="1">OFFSET('Séries-DNF'!$A$11,B1052,9)</f>
        <v>0</v>
      </c>
      <c r="F1056" s="953"/>
      <c r="G1056" s="948" t="s">
        <v>2</v>
      </c>
      <c r="H1056" s="948"/>
      <c r="I1056" s="932">
        <f ca="1">OFFSET('Séries-DNF'!$A$11,B1052,10)</f>
        <v>0</v>
      </c>
      <c r="J1056" s="932"/>
      <c r="K1056" s="293"/>
      <c r="M1056" s="521"/>
      <c r="N1056" s="291"/>
      <c r="O1056" s="931" t="s">
        <v>1</v>
      </c>
      <c r="P1056" s="931"/>
      <c r="Q1056" s="953">
        <f ca="1">OFFSET('Séries-DNF'!$A$11,N1052,9)</f>
        <v>0</v>
      </c>
      <c r="R1056" s="953"/>
      <c r="S1056" s="948" t="s">
        <v>2</v>
      </c>
      <c r="T1056" s="948"/>
      <c r="U1056" s="932">
        <f ca="1">OFFSET('Séries-DNF'!$A$11,N1052,10)</f>
        <v>0</v>
      </c>
      <c r="V1056" s="932"/>
      <c r="W1056" s="293"/>
    </row>
    <row r="1057" spans="1:23" ht="21" x14ac:dyDescent="0.35">
      <c r="A1057" s="138" t="str">
        <f>IF(COUNT('Séries-DNF'!$A$11:$A$50)&gt;'Etiquette DNF'!N1052,"X","")</f>
        <v/>
      </c>
      <c r="B1057" s="291"/>
      <c r="C1057" s="520" t="s">
        <v>258</v>
      </c>
      <c r="D1057" s="520"/>
      <c r="E1057" s="527">
        <f ca="1">OFFSET('Séries-DNF'!$A$11,B1052,11)</f>
        <v>0</v>
      </c>
      <c r="F1057" s="525"/>
      <c r="G1057" s="866" t="s">
        <v>270</v>
      </c>
      <c r="H1057" s="866"/>
      <c r="I1057" s="527">
        <f ca="1">OFFSET('Séries-DNF'!$A$11,B1052,8)</f>
        <v>0</v>
      </c>
      <c r="J1057" s="527"/>
      <c r="K1057" s="293"/>
      <c r="M1057" s="521"/>
      <c r="N1057" s="291"/>
      <c r="O1057" s="520" t="s">
        <v>258</v>
      </c>
      <c r="P1057" s="520"/>
      <c r="Q1057" s="527">
        <f ca="1">OFFSET('Séries-DNF'!$A$11,N1052,11)</f>
        <v>0</v>
      </c>
      <c r="R1057" s="525"/>
      <c r="S1057" s="866" t="s">
        <v>270</v>
      </c>
      <c r="T1057" s="866"/>
      <c r="U1057" s="527">
        <f ca="1">OFFSET('Séries-DNF'!$A$11,N1052,8)</f>
        <v>0</v>
      </c>
      <c r="V1057" s="527"/>
      <c r="W1057" s="293"/>
    </row>
    <row r="1058" spans="1:23" ht="18.75" x14ac:dyDescent="0.3">
      <c r="A1058" s="138" t="str">
        <f>IF(COUNT('Séries-DNF'!$A$11:$A$50)&gt;'Etiquette DNF'!N1052,"X","")</f>
        <v/>
      </c>
      <c r="B1058" s="291"/>
      <c r="C1058" s="952" t="s">
        <v>68</v>
      </c>
      <c r="D1058" s="952"/>
      <c r="E1058" s="866" t="s">
        <v>69</v>
      </c>
      <c r="F1058" s="866"/>
      <c r="G1058" s="951">
        <f ca="1">OFFSET('Séries-DNF'!$A$11,B1052,2)</f>
        <v>0</v>
      </c>
      <c r="H1058" s="951"/>
      <c r="I1058" s="951"/>
      <c r="J1058" s="951"/>
      <c r="K1058" s="293"/>
      <c r="M1058" s="521"/>
      <c r="N1058" s="291"/>
      <c r="O1058" s="952" t="s">
        <v>68</v>
      </c>
      <c r="P1058" s="952"/>
      <c r="Q1058" s="866" t="s">
        <v>69</v>
      </c>
      <c r="R1058" s="866"/>
      <c r="S1058" s="951">
        <f ca="1">OFFSET('Séries-DNF'!$A$11,N1052,2)</f>
        <v>0</v>
      </c>
      <c r="T1058" s="951"/>
      <c r="U1058" s="951"/>
      <c r="V1058" s="951"/>
      <c r="W1058" s="293"/>
    </row>
    <row r="1059" spans="1:23" ht="18.75" x14ac:dyDescent="0.3">
      <c r="A1059" s="138" t="str">
        <f>IF(COUNT('Séries-DNF'!$A$11:$A$50)&gt;'Etiquette DNF'!N1052,"X","")</f>
        <v/>
      </c>
      <c r="B1059" s="291"/>
      <c r="C1059" s="952"/>
      <c r="D1059" s="952"/>
      <c r="E1059" s="866" t="s">
        <v>70</v>
      </c>
      <c r="F1059" s="866"/>
      <c r="G1059" s="951">
        <f ca="1">OFFSET('Séries-DNF'!$A$11,B1052,3)</f>
        <v>0</v>
      </c>
      <c r="H1059" s="951"/>
      <c r="I1059" s="951"/>
      <c r="J1059" s="951"/>
      <c r="K1059" s="293"/>
      <c r="M1059" s="521"/>
      <c r="N1059" s="291"/>
      <c r="O1059" s="952"/>
      <c r="P1059" s="952"/>
      <c r="Q1059" s="866" t="s">
        <v>70</v>
      </c>
      <c r="R1059" s="866"/>
      <c r="S1059" s="951">
        <f ca="1">OFFSET('Séries-DNF'!$A$11,N1052,3)</f>
        <v>0</v>
      </c>
      <c r="T1059" s="951"/>
      <c r="U1059" s="951"/>
      <c r="V1059" s="951"/>
      <c r="W1059" s="293"/>
    </row>
    <row r="1060" spans="1:23" ht="18.75" x14ac:dyDescent="0.3">
      <c r="A1060" s="138" t="str">
        <f>IF(COUNT('Séries-DNF'!$A$11:$A$50)&gt;'Etiquette DNF'!N1052,"X","")</f>
        <v/>
      </c>
      <c r="B1060" s="291"/>
      <c r="C1060" s="952"/>
      <c r="D1060" s="952"/>
      <c r="E1060" s="866" t="s">
        <v>257</v>
      </c>
      <c r="F1060" s="866"/>
      <c r="G1060" s="951">
        <f ca="1">OFFSET('Séries-DNF'!$A$11,B1052,4)</f>
        <v>0</v>
      </c>
      <c r="H1060" s="951"/>
      <c r="I1060" s="951"/>
      <c r="J1060" s="951"/>
      <c r="K1060" s="293"/>
      <c r="M1060" s="521"/>
      <c r="N1060" s="291"/>
      <c r="O1060" s="952"/>
      <c r="P1060" s="952"/>
      <c r="Q1060" s="866" t="s">
        <v>257</v>
      </c>
      <c r="R1060" s="866"/>
      <c r="S1060" s="951">
        <f ca="1">OFFSET('Séries-DNF'!$A$11,N1052,4)</f>
        <v>0</v>
      </c>
      <c r="T1060" s="951"/>
      <c r="U1060" s="951"/>
      <c r="V1060" s="951"/>
      <c r="W1060" s="293"/>
    </row>
    <row r="1061" spans="1:23" ht="21" x14ac:dyDescent="0.35">
      <c r="A1061" s="138" t="str">
        <f>IF(COUNT('Séries-DNF'!$A$11:$A$50)&gt;'Etiquette DNF'!N1052,"X","")</f>
        <v/>
      </c>
      <c r="B1061" s="291"/>
      <c r="C1061" s="952"/>
      <c r="D1061" s="952"/>
      <c r="E1061" s="866" t="s">
        <v>71</v>
      </c>
      <c r="F1061" s="866"/>
      <c r="G1061" s="947">
        <f ca="1">OFFSET('Séries-DNF'!$A$11,B1052,5)</f>
        <v>0</v>
      </c>
      <c r="H1061" s="947"/>
      <c r="I1061" s="947"/>
      <c r="J1061" s="947"/>
      <c r="K1061" s="293"/>
      <c r="M1061" s="521"/>
      <c r="N1061" s="291"/>
      <c r="O1061" s="952"/>
      <c r="P1061" s="952"/>
      <c r="Q1061" s="866" t="s">
        <v>71</v>
      </c>
      <c r="R1061" s="866"/>
      <c r="S1061" s="947">
        <f ca="1">OFFSET('Séries-DNF'!$A$11,N1052,5)</f>
        <v>0</v>
      </c>
      <c r="T1061" s="947"/>
      <c r="U1061" s="947"/>
      <c r="V1061" s="947"/>
      <c r="W1061" s="293"/>
    </row>
    <row r="1062" spans="1:23" ht="21" x14ac:dyDescent="0.35">
      <c r="A1062" s="138" t="str">
        <f>IF(COUNT('Séries-DNF'!$A$11:$A$50)&gt;'Etiquette DNF'!N1052,"X","")</f>
        <v/>
      </c>
      <c r="B1062" s="291"/>
      <c r="C1062" s="931" t="s">
        <v>248</v>
      </c>
      <c r="D1062" s="931"/>
      <c r="E1062" s="948" t="str">
        <f ca="1">IF(E1053="","",IF(OR(E1053="DWF",E1053="DNF"),"Distance","Temps"))</f>
        <v>Temps</v>
      </c>
      <c r="F1062" s="948"/>
      <c r="G1062" s="525">
        <f ca="1">OFFSET('Séries-DNF'!$A$11,B1052,18)</f>
        <v>0</v>
      </c>
      <c r="H1062" s="524">
        <f ca="1">OFFSET('Séries-DNF'!$A$11,B1052,19)</f>
        <v>0</v>
      </c>
      <c r="I1062" s="526">
        <f ca="1">OFFSET('Séries-DNF'!$A$11,B1052,20)</f>
        <v>0</v>
      </c>
      <c r="J1062" s="524">
        <f ca="1">OFFSET('Séries-DNF'!$A$11,B1052,21)</f>
        <v>0</v>
      </c>
      <c r="K1062" s="293"/>
      <c r="M1062" s="521"/>
      <c r="N1062" s="291"/>
      <c r="O1062" s="931" t="s">
        <v>248</v>
      </c>
      <c r="P1062" s="931"/>
      <c r="Q1062" s="948" t="str">
        <f ca="1">IF(Q1053="","",IF(OR(Q1053="DWF",Q1053="DNF"),"Distance","Temps"))</f>
        <v>Temps</v>
      </c>
      <c r="R1062" s="948"/>
      <c r="S1062" s="525">
        <f ca="1">OFFSET('Séries-DNF'!$A$11,N1052,18)</f>
        <v>0</v>
      </c>
      <c r="T1062" s="524">
        <f ca="1">OFFSET('Séries-DNF'!$A$11,N1052,19)</f>
        <v>0</v>
      </c>
      <c r="U1062" s="526">
        <f ca="1">OFFSET('Séries-DNF'!$A$11,N1052,20)</f>
        <v>0</v>
      </c>
      <c r="V1062" s="524">
        <f ca="1">OFFSET('Séries-DNF'!$A$11,N1052,21)</f>
        <v>0</v>
      </c>
      <c r="W1062" s="293"/>
    </row>
    <row r="1063" spans="1:23" ht="18.75" x14ac:dyDescent="0.3">
      <c r="A1063" s="138" t="str">
        <f>IF(COUNT('Séries-DNF'!$A$11:$A$50)&gt;'Etiquette DNF'!N1052,"X","")</f>
        <v/>
      </c>
      <c r="B1063" s="291"/>
      <c r="C1063" s="931"/>
      <c r="D1063" s="931"/>
      <c r="E1063" s="933" t="s">
        <v>273</v>
      </c>
      <c r="F1063" s="514" t="s">
        <v>271</v>
      </c>
      <c r="G1063" s="528">
        <f ca="1">OFFSET('Séries-DNF'!$A$11,B1052,14)</f>
        <v>0</v>
      </c>
      <c r="H1063" s="529">
        <f ca="1">OFFSET('Séries-DNF'!$A$11,B1052,15)</f>
        <v>0</v>
      </c>
      <c r="I1063" s="528">
        <f ca="1">OFFSET('Séries-DNF'!$A$11,B1052,16)</f>
        <v>0</v>
      </c>
      <c r="J1063" s="529">
        <f ca="1">OFFSET('Séries-DNF'!$A$11,B1052,17)</f>
        <v>0</v>
      </c>
      <c r="K1063" s="293"/>
      <c r="M1063" s="521"/>
      <c r="N1063" s="291"/>
      <c r="O1063" s="931"/>
      <c r="P1063" s="931"/>
      <c r="Q1063" s="933" t="s">
        <v>273</v>
      </c>
      <c r="R1063" s="514" t="s">
        <v>271</v>
      </c>
      <c r="S1063" s="528">
        <f ca="1">OFFSET('Séries-DNF'!$A$11,N1052,14)</f>
        <v>0</v>
      </c>
      <c r="T1063" s="529">
        <f ca="1">OFFSET('Séries-DNF'!$A$11,N1052,15)</f>
        <v>0</v>
      </c>
      <c r="U1063" s="528">
        <f ca="1">OFFSET('Séries-DNF'!$A$11,N1052,16)</f>
        <v>0</v>
      </c>
      <c r="V1063" s="529">
        <f ca="1">OFFSET('Séries-DNF'!$A$11,N1052,17)</f>
        <v>0</v>
      </c>
      <c r="W1063" s="293"/>
    </row>
    <row r="1064" spans="1:23" ht="18.75" x14ac:dyDescent="0.3">
      <c r="A1064" s="138" t="str">
        <f>IF(COUNT('Séries-DNF'!$A$11:$A$50)&gt;'Etiquette DNF'!N1052,"X","")</f>
        <v/>
      </c>
      <c r="B1064" s="291"/>
      <c r="C1064" s="931"/>
      <c r="D1064" s="931"/>
      <c r="E1064" s="933"/>
      <c r="F1064" s="514" t="s">
        <v>272</v>
      </c>
      <c r="G1064" s="528">
        <f ca="1">OFFSET('Séries-DNF'!$A$11,B1052,22)</f>
        <v>0</v>
      </c>
      <c r="H1064" s="529">
        <f ca="1">OFFSET('Séries-DNF'!$A$11,B1052,23)</f>
        <v>0</v>
      </c>
      <c r="I1064" s="528">
        <f ca="1">OFFSET('Séries-DNF'!$A$11,B1052,24)</f>
        <v>0</v>
      </c>
      <c r="J1064" s="529">
        <f ca="1">OFFSET('Séries-DNF'!$A$11,B1052,25)</f>
        <v>0</v>
      </c>
      <c r="K1064" s="293"/>
      <c r="M1064" s="521"/>
      <c r="N1064" s="291"/>
      <c r="O1064" s="931"/>
      <c r="P1064" s="931"/>
      <c r="Q1064" s="933"/>
      <c r="R1064" s="514" t="s">
        <v>272</v>
      </c>
      <c r="S1064" s="528">
        <f ca="1">OFFSET('Séries-DNF'!$A$11,N1052,22)</f>
        <v>0</v>
      </c>
      <c r="T1064" s="529">
        <f ca="1">OFFSET('Séries-DNF'!$A$11,N1052,23)</f>
        <v>0</v>
      </c>
      <c r="U1064" s="528">
        <f ca="1">OFFSET('Séries-DNF'!$A$11,N1052,24)</f>
        <v>0</v>
      </c>
      <c r="V1064" s="529">
        <f ca="1">OFFSET('Séries-DNF'!$A$11,N1052,25)</f>
        <v>0</v>
      </c>
      <c r="W1064" s="293"/>
    </row>
    <row r="1065" spans="1:23" x14ac:dyDescent="0.25">
      <c r="A1065" s="138" t="str">
        <f>IF(COUNT('Séries-DNF'!$A$11:$A$50)&gt;'Etiquette DNF'!N1052,"X","")</f>
        <v/>
      </c>
      <c r="B1065" s="291"/>
      <c r="C1065" s="945"/>
      <c r="D1065" s="945"/>
      <c r="E1065" s="945"/>
      <c r="F1065" s="945"/>
      <c r="G1065" s="945"/>
      <c r="H1065" s="945"/>
      <c r="I1065" s="945"/>
      <c r="J1065" s="945"/>
      <c r="K1065" s="293"/>
      <c r="M1065" s="521"/>
      <c r="N1065" s="291"/>
      <c r="O1065" s="945"/>
      <c r="P1065" s="945"/>
      <c r="Q1065" s="945"/>
      <c r="R1065" s="945"/>
      <c r="S1065" s="945"/>
      <c r="T1065" s="945"/>
      <c r="U1065" s="945"/>
      <c r="V1065" s="945"/>
      <c r="W1065" s="293"/>
    </row>
    <row r="1066" spans="1:23" ht="18.75" x14ac:dyDescent="0.3">
      <c r="A1066" s="138" t="str">
        <f>IF(COUNT('Séries-DNF'!$A$11:$A$50)&gt;'Etiquette DNF'!N1052,"X","")</f>
        <v/>
      </c>
      <c r="B1066" s="291"/>
      <c r="C1066" s="946" t="s">
        <v>259</v>
      </c>
      <c r="D1066" s="946"/>
      <c r="E1066" s="946"/>
      <c r="F1066" s="946"/>
      <c r="G1066" s="946"/>
      <c r="H1066" s="946"/>
      <c r="I1066" s="946"/>
      <c r="J1066" s="946"/>
      <c r="K1066" s="293"/>
      <c r="M1066" s="521"/>
      <c r="N1066" s="291"/>
      <c r="O1066" s="946" t="s">
        <v>259</v>
      </c>
      <c r="P1066" s="946"/>
      <c r="Q1066" s="946"/>
      <c r="R1066" s="946"/>
      <c r="S1066" s="946"/>
      <c r="T1066" s="946"/>
      <c r="U1066" s="946"/>
      <c r="V1066" s="946"/>
      <c r="W1066" s="293"/>
    </row>
    <row r="1067" spans="1:23" ht="15.75" thickBot="1" x14ac:dyDescent="0.3">
      <c r="A1067" s="138" t="str">
        <f>IF(COUNT('Séries-DNF'!$A$11:$A$50)&gt;'Etiquette DNF'!N1052,"X","")</f>
        <v/>
      </c>
      <c r="B1067" s="291"/>
      <c r="C1067" s="945"/>
      <c r="D1067" s="945"/>
      <c r="E1067" s="945"/>
      <c r="F1067" s="945"/>
      <c r="G1067" s="945"/>
      <c r="H1067" s="945"/>
      <c r="I1067" s="945"/>
      <c r="J1067" s="945"/>
      <c r="K1067" s="293"/>
      <c r="M1067" s="521"/>
      <c r="N1067" s="291"/>
      <c r="O1067" s="945"/>
      <c r="P1067" s="945"/>
      <c r="Q1067" s="945"/>
      <c r="R1067" s="945"/>
      <c r="S1067" s="945"/>
      <c r="T1067" s="945"/>
      <c r="U1067" s="945"/>
      <c r="V1067" s="945"/>
      <c r="W1067" s="293"/>
    </row>
    <row r="1068" spans="1:23" ht="15.75" thickBot="1" x14ac:dyDescent="0.3">
      <c r="A1068" s="138" t="str">
        <f>IF(COUNT('Séries-DNF'!$A$11:$A$50)&gt;'Etiquette DNF'!N1052,"X","")</f>
        <v/>
      </c>
      <c r="B1068" s="291"/>
      <c r="C1068" s="933" t="s">
        <v>262</v>
      </c>
      <c r="D1068" s="934"/>
      <c r="E1068" s="530"/>
      <c r="F1068" s="531"/>
      <c r="G1068" s="531"/>
      <c r="H1068" s="531"/>
      <c r="I1068" s="531"/>
      <c r="J1068" s="532"/>
      <c r="K1068" s="293"/>
      <c r="M1068" s="521"/>
      <c r="N1068" s="291"/>
      <c r="O1068" s="933" t="s">
        <v>262</v>
      </c>
      <c r="P1068" s="934"/>
      <c r="Q1068" s="530"/>
      <c r="R1068" s="531"/>
      <c r="S1068" s="531"/>
      <c r="T1068" s="531"/>
      <c r="U1068" s="531"/>
      <c r="V1068" s="532"/>
      <c r="W1068" s="293"/>
    </row>
    <row r="1069" spans="1:23" ht="15.75" thickBot="1" x14ac:dyDescent="0.3">
      <c r="A1069" s="138" t="str">
        <f>IF(COUNT('Séries-DNF'!$A$11:$A$50)&gt;'Etiquette DNF'!N1052,"X","")</f>
        <v/>
      </c>
      <c r="B1069" s="291"/>
      <c r="C1069" s="516"/>
      <c r="D1069" s="516"/>
      <c r="E1069" s="289"/>
      <c r="F1069" s="289"/>
      <c r="G1069" s="289"/>
      <c r="H1069" s="289"/>
      <c r="I1069" s="289"/>
      <c r="J1069" s="289"/>
      <c r="K1069" s="293"/>
      <c r="M1069" s="521"/>
      <c r="N1069" s="291"/>
      <c r="O1069" s="516"/>
      <c r="P1069" s="516"/>
      <c r="Q1069" s="289"/>
      <c r="R1069" s="289"/>
      <c r="S1069" s="289"/>
      <c r="T1069" s="289"/>
      <c r="U1069" s="289"/>
      <c r="V1069" s="289"/>
      <c r="W1069" s="293"/>
    </row>
    <row r="1070" spans="1:23" x14ac:dyDescent="0.25">
      <c r="A1070" s="138" t="str">
        <f>IF(COUNT('Séries-DNF'!$A$11:$A$50)&gt;'Etiquette DNF'!N1052,"X","")</f>
        <v/>
      </c>
      <c r="B1070" s="291"/>
      <c r="C1070" s="976" t="s">
        <v>260</v>
      </c>
      <c r="D1070" s="977"/>
      <c r="E1070" s="959"/>
      <c r="F1070" s="959"/>
      <c r="G1070" s="959"/>
      <c r="H1070" s="959"/>
      <c r="I1070" s="959"/>
      <c r="J1070" s="960"/>
      <c r="K1070" s="293"/>
      <c r="M1070" s="521"/>
      <c r="N1070" s="291"/>
      <c r="O1070" s="976" t="s">
        <v>260</v>
      </c>
      <c r="P1070" s="977"/>
      <c r="Q1070" s="959"/>
      <c r="R1070" s="959"/>
      <c r="S1070" s="959"/>
      <c r="T1070" s="959"/>
      <c r="U1070" s="959"/>
      <c r="V1070" s="960"/>
      <c r="W1070" s="293"/>
    </row>
    <row r="1071" spans="1:23" x14ac:dyDescent="0.25">
      <c r="A1071" s="138" t="str">
        <f>IF(COUNT('Séries-DNF'!$A$11:$A$50)&gt;'Etiquette DNF'!N1052,"X","")</f>
        <v/>
      </c>
      <c r="B1071" s="291"/>
      <c r="C1071" s="971"/>
      <c r="D1071" s="972"/>
      <c r="E1071" s="949"/>
      <c r="F1071" s="949"/>
      <c r="G1071" s="949"/>
      <c r="H1071" s="949"/>
      <c r="I1071" s="949"/>
      <c r="J1071" s="950"/>
      <c r="K1071" s="293"/>
      <c r="M1071" s="521"/>
      <c r="N1071" s="291"/>
      <c r="O1071" s="971"/>
      <c r="P1071" s="972"/>
      <c r="Q1071" s="949"/>
      <c r="R1071" s="949"/>
      <c r="S1071" s="949"/>
      <c r="T1071" s="949"/>
      <c r="U1071" s="949"/>
      <c r="V1071" s="950"/>
      <c r="W1071" s="293"/>
    </row>
    <row r="1072" spans="1:23" x14ac:dyDescent="0.25">
      <c r="A1072" s="138" t="str">
        <f>IF(COUNT('Séries-DNF'!$A$11:$A$50)&gt;'Etiquette DNF'!N1052,"X","")</f>
        <v/>
      </c>
      <c r="B1072" s="291"/>
      <c r="C1072" s="971" t="s">
        <v>261</v>
      </c>
      <c r="D1072" s="972"/>
      <c r="E1072" s="949"/>
      <c r="F1072" s="949"/>
      <c r="G1072" s="949"/>
      <c r="H1072" s="949"/>
      <c r="I1072" s="949"/>
      <c r="J1072" s="950"/>
      <c r="K1072" s="293"/>
      <c r="M1072" s="521"/>
      <c r="N1072" s="291"/>
      <c r="O1072" s="971" t="s">
        <v>261</v>
      </c>
      <c r="P1072" s="972"/>
      <c r="Q1072" s="949"/>
      <c r="R1072" s="949"/>
      <c r="S1072" s="949"/>
      <c r="T1072" s="949"/>
      <c r="U1072" s="949"/>
      <c r="V1072" s="950"/>
      <c r="W1072" s="293"/>
    </row>
    <row r="1073" spans="1:23" ht="15.75" thickBot="1" x14ac:dyDescent="0.3">
      <c r="A1073" s="138" t="str">
        <f>IF(COUNT('Séries-DNF'!$A$11:$A$50)&gt;'Etiquette DNF'!N1052,"X","")</f>
        <v/>
      </c>
      <c r="B1073" s="291"/>
      <c r="C1073" s="973"/>
      <c r="D1073" s="974"/>
      <c r="E1073" s="954"/>
      <c r="F1073" s="954"/>
      <c r="G1073" s="954"/>
      <c r="H1073" s="954"/>
      <c r="I1073" s="954"/>
      <c r="J1073" s="955"/>
      <c r="K1073" s="293"/>
      <c r="M1073" s="521"/>
      <c r="N1073" s="291"/>
      <c r="O1073" s="973"/>
      <c r="P1073" s="974"/>
      <c r="Q1073" s="954"/>
      <c r="R1073" s="954"/>
      <c r="S1073" s="954"/>
      <c r="T1073" s="954"/>
      <c r="U1073" s="954"/>
      <c r="V1073" s="955"/>
      <c r="W1073" s="293"/>
    </row>
    <row r="1074" spans="1:23" ht="15.75" thickBot="1" x14ac:dyDescent="0.3">
      <c r="A1074" s="138" t="str">
        <f>IF(COUNT('Séries-DNF'!$A$11:$A$50)&gt;'Etiquette DNF'!N1052,"X","")</f>
        <v/>
      </c>
      <c r="B1074" s="291"/>
      <c r="C1074" s="292"/>
      <c r="D1074" s="292"/>
      <c r="E1074" s="292"/>
      <c r="F1074" s="292"/>
      <c r="G1074" s="292"/>
      <c r="H1074" s="292"/>
      <c r="I1074" s="292"/>
      <c r="J1074" s="292"/>
      <c r="K1074" s="293"/>
      <c r="M1074" s="521"/>
      <c r="N1074" s="291"/>
      <c r="O1074" s="292"/>
      <c r="P1074" s="292"/>
      <c r="Q1074" s="292"/>
      <c r="R1074" s="292"/>
      <c r="S1074" s="292"/>
      <c r="T1074" s="292"/>
      <c r="U1074" s="292"/>
      <c r="V1074" s="292"/>
      <c r="W1074" s="293"/>
    </row>
    <row r="1075" spans="1:23" x14ac:dyDescent="0.25">
      <c r="A1075" s="138" t="str">
        <f>IF(COUNT('Séries-DNF'!$A$11:$A$50)&gt;'Etiquette DNF'!N1052,"X","")</f>
        <v/>
      </c>
      <c r="B1075" s="291"/>
      <c r="C1075" s="956" t="s">
        <v>132</v>
      </c>
      <c r="D1075" s="880" t="s">
        <v>133</v>
      </c>
      <c r="E1075" s="871"/>
      <c r="F1075" s="871"/>
      <c r="G1075" s="871"/>
      <c r="H1075" s="871"/>
      <c r="I1075" s="959"/>
      <c r="J1075" s="960"/>
      <c r="K1075" s="293"/>
      <c r="M1075" s="521"/>
      <c r="N1075" s="291"/>
      <c r="O1075" s="956" t="s">
        <v>132</v>
      </c>
      <c r="P1075" s="880" t="s">
        <v>133</v>
      </c>
      <c r="Q1075" s="871"/>
      <c r="R1075" s="871"/>
      <c r="S1075" s="871"/>
      <c r="T1075" s="871"/>
      <c r="U1075" s="959"/>
      <c r="V1075" s="960"/>
      <c r="W1075" s="293"/>
    </row>
    <row r="1076" spans="1:23" x14ac:dyDescent="0.25">
      <c r="A1076" s="138" t="str">
        <f>IF(COUNT('Séries-DNF'!$A$11:$A$50)&gt;'Etiquette DNF'!N1052,"X","")</f>
        <v/>
      </c>
      <c r="B1076" s="291"/>
      <c r="C1076" s="957"/>
      <c r="D1076" s="859" t="s">
        <v>134</v>
      </c>
      <c r="E1076" s="864"/>
      <c r="F1076" s="864"/>
      <c r="G1076" s="864"/>
      <c r="H1076" s="864"/>
      <c r="I1076" s="949"/>
      <c r="J1076" s="950"/>
      <c r="K1076" s="293"/>
      <c r="M1076" s="521"/>
      <c r="N1076" s="291"/>
      <c r="O1076" s="957"/>
      <c r="P1076" s="859" t="s">
        <v>134</v>
      </c>
      <c r="Q1076" s="864"/>
      <c r="R1076" s="864"/>
      <c r="S1076" s="864"/>
      <c r="T1076" s="864"/>
      <c r="U1076" s="949"/>
      <c r="V1076" s="950"/>
      <c r="W1076" s="293"/>
    </row>
    <row r="1077" spans="1:23" x14ac:dyDescent="0.25">
      <c r="A1077" s="138" t="str">
        <f>IF(COUNT('Séries-DNF'!$A$11:$A$50)&gt;'Etiquette DNF'!N1052,"X","")</f>
        <v/>
      </c>
      <c r="B1077" s="291"/>
      <c r="C1077" s="957"/>
      <c r="D1077" s="859" t="s">
        <v>135</v>
      </c>
      <c r="E1077" s="864"/>
      <c r="F1077" s="864"/>
      <c r="G1077" s="864"/>
      <c r="H1077" s="864"/>
      <c r="I1077" s="949"/>
      <c r="J1077" s="950"/>
      <c r="K1077" s="293"/>
      <c r="M1077" s="521"/>
      <c r="N1077" s="291"/>
      <c r="O1077" s="957"/>
      <c r="P1077" s="859" t="s">
        <v>135</v>
      </c>
      <c r="Q1077" s="864"/>
      <c r="R1077" s="864"/>
      <c r="S1077" s="864"/>
      <c r="T1077" s="864"/>
      <c r="U1077" s="949"/>
      <c r="V1077" s="950"/>
      <c r="W1077" s="293"/>
    </row>
    <row r="1078" spans="1:23" x14ac:dyDescent="0.25">
      <c r="A1078" s="138" t="str">
        <f>IF(COUNT('Séries-DNF'!$A$11:$A$50)&gt;'Etiquette DNF'!N1052,"X","")</f>
        <v/>
      </c>
      <c r="B1078" s="291"/>
      <c r="C1078" s="957"/>
      <c r="D1078" s="859" t="s">
        <v>136</v>
      </c>
      <c r="E1078" s="864"/>
      <c r="F1078" s="864"/>
      <c r="G1078" s="864"/>
      <c r="H1078" s="864"/>
      <c r="I1078" s="949"/>
      <c r="J1078" s="950"/>
      <c r="K1078" s="293"/>
      <c r="M1078" s="521"/>
      <c r="N1078" s="291"/>
      <c r="O1078" s="957"/>
      <c r="P1078" s="859" t="s">
        <v>136</v>
      </c>
      <c r="Q1078" s="864"/>
      <c r="R1078" s="864"/>
      <c r="S1078" s="864"/>
      <c r="T1078" s="864"/>
      <c r="U1078" s="949"/>
      <c r="V1078" s="950"/>
      <c r="W1078" s="293"/>
    </row>
    <row r="1079" spans="1:23" x14ac:dyDescent="0.25">
      <c r="A1079" s="138" t="str">
        <f>IF(COUNT('Séries-DNF'!$A$11:$A$50)&gt;'Etiquette DNF'!N1052,"X","")</f>
        <v/>
      </c>
      <c r="B1079" s="291"/>
      <c r="C1079" s="957"/>
      <c r="D1079" s="859" t="s">
        <v>137</v>
      </c>
      <c r="E1079" s="864"/>
      <c r="F1079" s="864"/>
      <c r="G1079" s="864"/>
      <c r="H1079" s="864"/>
      <c r="I1079" s="949"/>
      <c r="J1079" s="950"/>
      <c r="K1079" s="293"/>
      <c r="M1079" s="521"/>
      <c r="N1079" s="291"/>
      <c r="O1079" s="957"/>
      <c r="P1079" s="859" t="s">
        <v>137</v>
      </c>
      <c r="Q1079" s="864"/>
      <c r="R1079" s="864"/>
      <c r="S1079" s="864"/>
      <c r="T1079" s="864"/>
      <c r="U1079" s="949"/>
      <c r="V1079" s="950"/>
      <c r="W1079" s="293"/>
    </row>
    <row r="1080" spans="1:23" ht="15.75" thickBot="1" x14ac:dyDescent="0.3">
      <c r="A1080" s="138" t="str">
        <f>IF(COUNT('Séries-DNF'!$A$11:$A$50)&gt;'Etiquette DNF'!N1052,"X","")</f>
        <v/>
      </c>
      <c r="B1080" s="291"/>
      <c r="C1080" s="958"/>
      <c r="D1080" s="862" t="s">
        <v>138</v>
      </c>
      <c r="E1080" s="975"/>
      <c r="F1080" s="975"/>
      <c r="G1080" s="975"/>
      <c r="H1080" s="975"/>
      <c r="I1080" s="954"/>
      <c r="J1080" s="955"/>
      <c r="K1080" s="293"/>
      <c r="M1080" s="521"/>
      <c r="N1080" s="291"/>
      <c r="O1080" s="958"/>
      <c r="P1080" s="862" t="s">
        <v>138</v>
      </c>
      <c r="Q1080" s="975"/>
      <c r="R1080" s="975"/>
      <c r="S1080" s="975"/>
      <c r="T1080" s="975"/>
      <c r="U1080" s="954"/>
      <c r="V1080" s="955"/>
      <c r="W1080" s="293"/>
    </row>
    <row r="1081" spans="1:23" x14ac:dyDescent="0.25">
      <c r="A1081" s="138" t="str">
        <f>IF(COUNT('Séries-DNF'!$A$11:$A$50)&gt;'Etiquette DNF'!N1052,"X","")</f>
        <v/>
      </c>
      <c r="B1081" s="291"/>
      <c r="C1081" s="961" t="s">
        <v>145</v>
      </c>
      <c r="D1081" s="963" t="s">
        <v>146</v>
      </c>
      <c r="E1081" s="964"/>
      <c r="F1081" s="964"/>
      <c r="G1081" s="964"/>
      <c r="H1081" s="964"/>
      <c r="I1081" s="965"/>
      <c r="J1081" s="966"/>
      <c r="K1081" s="293"/>
      <c r="M1081" s="521"/>
      <c r="N1081" s="291"/>
      <c r="O1081" s="961" t="s">
        <v>145</v>
      </c>
      <c r="P1081" s="963" t="s">
        <v>146</v>
      </c>
      <c r="Q1081" s="964"/>
      <c r="R1081" s="964"/>
      <c r="S1081" s="964"/>
      <c r="T1081" s="964"/>
      <c r="U1081" s="965"/>
      <c r="V1081" s="966"/>
      <c r="W1081" s="293"/>
    </row>
    <row r="1082" spans="1:23" x14ac:dyDescent="0.25">
      <c r="A1082" s="138" t="str">
        <f>IF(COUNT('Séries-DNF'!$A$11:$A$50)&gt;'Etiquette DNF'!N1052,"X","")</f>
        <v/>
      </c>
      <c r="B1082" s="291"/>
      <c r="C1082" s="957"/>
      <c r="D1082" s="859" t="s">
        <v>147</v>
      </c>
      <c r="E1082" s="864"/>
      <c r="F1082" s="864"/>
      <c r="G1082" s="864"/>
      <c r="H1082" s="864"/>
      <c r="I1082" s="949"/>
      <c r="J1082" s="950"/>
      <c r="K1082" s="293"/>
      <c r="M1082" s="521"/>
      <c r="N1082" s="291"/>
      <c r="O1082" s="957"/>
      <c r="P1082" s="859" t="s">
        <v>147</v>
      </c>
      <c r="Q1082" s="864"/>
      <c r="R1082" s="864"/>
      <c r="S1082" s="864"/>
      <c r="T1082" s="864"/>
      <c r="U1082" s="949"/>
      <c r="V1082" s="950"/>
      <c r="W1082" s="293"/>
    </row>
    <row r="1083" spans="1:23" x14ac:dyDescent="0.25">
      <c r="A1083" s="138" t="str">
        <f>IF(COUNT('Séries-DNF'!$A$11:$A$50)&gt;'Etiquette DNF'!N1052,"X","")</f>
        <v/>
      </c>
      <c r="B1083" s="291"/>
      <c r="C1083" s="957"/>
      <c r="D1083" s="859" t="s">
        <v>148</v>
      </c>
      <c r="E1083" s="864"/>
      <c r="F1083" s="864"/>
      <c r="G1083" s="864"/>
      <c r="H1083" s="864"/>
      <c r="I1083" s="949"/>
      <c r="J1083" s="950"/>
      <c r="K1083" s="293"/>
      <c r="M1083" s="521"/>
      <c r="N1083" s="291"/>
      <c r="O1083" s="957"/>
      <c r="P1083" s="859" t="s">
        <v>148</v>
      </c>
      <c r="Q1083" s="864"/>
      <c r="R1083" s="864"/>
      <c r="S1083" s="864"/>
      <c r="T1083" s="864"/>
      <c r="U1083" s="949"/>
      <c r="V1083" s="950"/>
      <c r="W1083" s="293"/>
    </row>
    <row r="1084" spans="1:23" x14ac:dyDescent="0.25">
      <c r="A1084" s="138" t="str">
        <f>IF(COUNT('Séries-DNF'!$A$11:$A$50)&gt;'Etiquette DNF'!N1052,"X","")</f>
        <v/>
      </c>
      <c r="B1084" s="291"/>
      <c r="C1084" s="957"/>
      <c r="D1084" s="859" t="s">
        <v>149</v>
      </c>
      <c r="E1084" s="864"/>
      <c r="F1084" s="864"/>
      <c r="G1084" s="864"/>
      <c r="H1084" s="864"/>
      <c r="I1084" s="949"/>
      <c r="J1084" s="950"/>
      <c r="K1084" s="293"/>
      <c r="M1084" s="521"/>
      <c r="N1084" s="291"/>
      <c r="O1084" s="957"/>
      <c r="P1084" s="859" t="s">
        <v>149</v>
      </c>
      <c r="Q1084" s="864"/>
      <c r="R1084" s="864"/>
      <c r="S1084" s="864"/>
      <c r="T1084" s="864"/>
      <c r="U1084" s="949"/>
      <c r="V1084" s="950"/>
      <c r="W1084" s="293"/>
    </row>
    <row r="1085" spans="1:23" x14ac:dyDescent="0.25">
      <c r="A1085" s="138" t="str">
        <f>IF(COUNT('Séries-DNF'!$A$11:$A$50)&gt;'Etiquette DNF'!N1052,"X","")</f>
        <v/>
      </c>
      <c r="B1085" s="291"/>
      <c r="C1085" s="957"/>
      <c r="D1085" s="859" t="s">
        <v>150</v>
      </c>
      <c r="E1085" s="864"/>
      <c r="F1085" s="864"/>
      <c r="G1085" s="864"/>
      <c r="H1085" s="864"/>
      <c r="I1085" s="949"/>
      <c r="J1085" s="950"/>
      <c r="K1085" s="293"/>
      <c r="M1085" s="521"/>
      <c r="N1085" s="291"/>
      <c r="O1085" s="957"/>
      <c r="P1085" s="859" t="s">
        <v>150</v>
      </c>
      <c r="Q1085" s="864"/>
      <c r="R1085" s="864"/>
      <c r="S1085" s="864"/>
      <c r="T1085" s="864"/>
      <c r="U1085" s="949"/>
      <c r="V1085" s="950"/>
      <c r="W1085" s="293"/>
    </row>
    <row r="1086" spans="1:23" x14ac:dyDescent="0.25">
      <c r="A1086" s="138" t="str">
        <f>IF(COUNT('Séries-DNF'!$A$11:$A$50)&gt;'Etiquette DNF'!N1052,"X","")</f>
        <v/>
      </c>
      <c r="B1086" s="291"/>
      <c r="C1086" s="957"/>
      <c r="D1086" s="859" t="s">
        <v>151</v>
      </c>
      <c r="E1086" s="864"/>
      <c r="F1086" s="864"/>
      <c r="G1086" s="864"/>
      <c r="H1086" s="864"/>
      <c r="I1086" s="949"/>
      <c r="J1086" s="950"/>
      <c r="K1086" s="293"/>
      <c r="M1086" s="521"/>
      <c r="N1086" s="291"/>
      <c r="O1086" s="957"/>
      <c r="P1086" s="859" t="s">
        <v>151</v>
      </c>
      <c r="Q1086" s="864"/>
      <c r="R1086" s="864"/>
      <c r="S1086" s="864"/>
      <c r="T1086" s="864"/>
      <c r="U1086" s="949"/>
      <c r="V1086" s="950"/>
      <c r="W1086" s="293"/>
    </row>
    <row r="1087" spans="1:23" ht="15.75" thickBot="1" x14ac:dyDescent="0.3">
      <c r="A1087" s="138" t="str">
        <f>IF(COUNT('Séries-DNF'!$A$11:$A$50)&gt;'Etiquette DNF'!N1052,"X","")</f>
        <v/>
      </c>
      <c r="B1087" s="291"/>
      <c r="C1087" s="962"/>
      <c r="D1087" s="967" t="s">
        <v>152</v>
      </c>
      <c r="E1087" s="968"/>
      <c r="F1087" s="968"/>
      <c r="G1087" s="968"/>
      <c r="H1087" s="968"/>
      <c r="I1087" s="969"/>
      <c r="J1087" s="970"/>
      <c r="K1087" s="293"/>
      <c r="M1087" s="521"/>
      <c r="N1087" s="291"/>
      <c r="O1087" s="962"/>
      <c r="P1087" s="967" t="s">
        <v>152</v>
      </c>
      <c r="Q1087" s="968"/>
      <c r="R1087" s="968"/>
      <c r="S1087" s="968"/>
      <c r="T1087" s="968"/>
      <c r="U1087" s="969"/>
      <c r="V1087" s="970"/>
      <c r="W1087" s="293"/>
    </row>
    <row r="1088" spans="1:23" x14ac:dyDescent="0.25">
      <c r="A1088" s="138" t="str">
        <f>IF(COUNT('Séries-DNF'!$A$11:$A$50)&gt;'Etiquette DNF'!N1052,"X","")</f>
        <v/>
      </c>
      <c r="B1088" s="291"/>
      <c r="C1088" s="956" t="s">
        <v>126</v>
      </c>
      <c r="D1088" s="918" t="s">
        <v>263</v>
      </c>
      <c r="E1088" s="919"/>
      <c r="F1088" s="920"/>
      <c r="G1088" s="416" t="s">
        <v>174</v>
      </c>
      <c r="H1088" s="416"/>
      <c r="I1088" s="959"/>
      <c r="J1088" s="960"/>
      <c r="K1088" s="293"/>
      <c r="M1088" s="521"/>
      <c r="N1088" s="291"/>
      <c r="O1088" s="956" t="s">
        <v>126</v>
      </c>
      <c r="P1088" s="918" t="s">
        <v>263</v>
      </c>
      <c r="Q1088" s="919"/>
      <c r="R1088" s="920"/>
      <c r="S1088" s="416" t="s">
        <v>174</v>
      </c>
      <c r="T1088" s="416"/>
      <c r="U1088" s="959"/>
      <c r="V1088" s="960"/>
      <c r="W1088" s="293"/>
    </row>
    <row r="1089" spans="1:23" x14ac:dyDescent="0.25">
      <c r="A1089" s="138" t="str">
        <f>IF(COUNT('Séries-DNF'!$A$11:$A$50)&gt;'Etiquette DNF'!N1052,"X","")</f>
        <v/>
      </c>
      <c r="B1089" s="291"/>
      <c r="C1089" s="957"/>
      <c r="D1089" s="913" t="s">
        <v>128</v>
      </c>
      <c r="E1089" s="914"/>
      <c r="F1089" s="915"/>
      <c r="G1089" s="110" t="s">
        <v>266</v>
      </c>
      <c r="H1089" s="110"/>
      <c r="I1089" s="949"/>
      <c r="J1089" s="950"/>
      <c r="K1089" s="293"/>
      <c r="M1089" s="521"/>
      <c r="N1089" s="291"/>
      <c r="O1089" s="957"/>
      <c r="P1089" s="913" t="s">
        <v>128</v>
      </c>
      <c r="Q1089" s="914"/>
      <c r="R1089" s="915"/>
      <c r="S1089" s="110" t="s">
        <v>266</v>
      </c>
      <c r="T1089" s="110"/>
      <c r="U1089" s="949"/>
      <c r="V1089" s="950"/>
      <c r="W1089" s="293"/>
    </row>
    <row r="1090" spans="1:23" x14ac:dyDescent="0.25">
      <c r="A1090" s="138" t="str">
        <f>IF(COUNT('Séries-DNF'!$A$11:$A$50)&gt;'Etiquette DNF'!N1052,"X","")</f>
        <v/>
      </c>
      <c r="B1090" s="291"/>
      <c r="C1090" s="957"/>
      <c r="D1090" s="913" t="s">
        <v>264</v>
      </c>
      <c r="E1090" s="914"/>
      <c r="F1090" s="915"/>
      <c r="G1090" s="110" t="s">
        <v>265</v>
      </c>
      <c r="H1090" s="110"/>
      <c r="I1090" s="949"/>
      <c r="J1090" s="950"/>
      <c r="K1090" s="293"/>
      <c r="M1090" s="521"/>
      <c r="N1090" s="291"/>
      <c r="O1090" s="957"/>
      <c r="P1090" s="913" t="s">
        <v>264</v>
      </c>
      <c r="Q1090" s="914"/>
      <c r="R1090" s="915"/>
      <c r="S1090" s="110" t="s">
        <v>265</v>
      </c>
      <c r="T1090" s="110"/>
      <c r="U1090" s="949"/>
      <c r="V1090" s="950"/>
      <c r="W1090" s="293"/>
    </row>
    <row r="1091" spans="1:23" x14ac:dyDescent="0.25">
      <c r="A1091" s="138" t="str">
        <f>IF(COUNT('Séries-DNF'!$A$11:$A$50)&gt;'Etiquette DNF'!N1052,"X","")</f>
        <v/>
      </c>
      <c r="B1091" s="291"/>
      <c r="C1091" s="957"/>
      <c r="D1091" s="533" t="s">
        <v>267</v>
      </c>
      <c r="E1091" s="518"/>
      <c r="F1091" s="518"/>
      <c r="G1091" s="110" t="s">
        <v>164</v>
      </c>
      <c r="H1091" s="110"/>
      <c r="I1091" s="949"/>
      <c r="J1091" s="950"/>
      <c r="K1091" s="293"/>
      <c r="M1091" s="521"/>
      <c r="N1091" s="291"/>
      <c r="O1091" s="957"/>
      <c r="P1091" s="533" t="s">
        <v>267</v>
      </c>
      <c r="Q1091" s="518"/>
      <c r="R1091" s="518"/>
      <c r="S1091" s="110" t="s">
        <v>164</v>
      </c>
      <c r="T1091" s="110"/>
      <c r="U1091" s="949"/>
      <c r="V1091" s="950"/>
      <c r="W1091" s="293"/>
    </row>
    <row r="1092" spans="1:23" ht="15.75" thickBot="1" x14ac:dyDescent="0.3">
      <c r="A1092" s="138" t="str">
        <f>IF(COUNT('Séries-DNF'!$A$11:$A$50)&gt;'Etiquette DNF'!N1052,"X","")</f>
        <v/>
      </c>
      <c r="B1092" s="291"/>
      <c r="C1092" s="958"/>
      <c r="D1092" s="534" t="s">
        <v>268</v>
      </c>
      <c r="E1092" s="519"/>
      <c r="F1092" s="519"/>
      <c r="G1092" s="3" t="s">
        <v>164</v>
      </c>
      <c r="H1092" s="3"/>
      <c r="I1092" s="954"/>
      <c r="J1092" s="955"/>
      <c r="K1092" s="293"/>
      <c r="M1092" s="521"/>
      <c r="N1092" s="291"/>
      <c r="O1092" s="958"/>
      <c r="P1092" s="534" t="s">
        <v>268</v>
      </c>
      <c r="Q1092" s="519"/>
      <c r="R1092" s="519"/>
      <c r="S1092" s="3" t="s">
        <v>164</v>
      </c>
      <c r="T1092" s="3"/>
      <c r="U1092" s="954"/>
      <c r="V1092" s="955"/>
      <c r="W1092" s="293"/>
    </row>
    <row r="1093" spans="1:23" ht="15.75" thickBot="1" x14ac:dyDescent="0.3">
      <c r="A1093" s="138" t="str">
        <f>IF(COUNT('Séries-DNF'!$A$11:$A$50)&gt;'Etiquette DNF'!N1052,"X","")</f>
        <v/>
      </c>
      <c r="B1093" s="291"/>
      <c r="C1093" s="292"/>
      <c r="D1093" s="292"/>
      <c r="E1093" s="292"/>
      <c r="F1093" s="292"/>
      <c r="G1093" s="292"/>
      <c r="H1093" s="292"/>
      <c r="I1093" s="292"/>
      <c r="J1093" s="292"/>
      <c r="K1093" s="293"/>
      <c r="M1093" s="521"/>
      <c r="N1093" s="291"/>
      <c r="O1093" s="292"/>
      <c r="P1093" s="292"/>
      <c r="Q1093" s="292"/>
      <c r="R1093" s="292"/>
      <c r="S1093" s="292"/>
      <c r="T1093" s="292"/>
      <c r="U1093" s="292"/>
      <c r="V1093" s="292"/>
      <c r="W1093" s="293"/>
    </row>
    <row r="1094" spans="1:23" ht="18.75" x14ac:dyDescent="0.3">
      <c r="A1094" s="138" t="str">
        <f>IF(COUNT('Séries-DNF'!$A$11:$A$50)&gt;'Etiquette DNF'!N1052,"X","")</f>
        <v/>
      </c>
      <c r="B1094" s="291"/>
      <c r="C1094" s="901" t="s">
        <v>269</v>
      </c>
      <c r="D1094" s="902"/>
      <c r="E1094" s="902"/>
      <c r="F1094" s="902"/>
      <c r="G1094" s="902"/>
      <c r="H1094" s="902"/>
      <c r="I1094" s="902"/>
      <c r="J1094" s="903"/>
      <c r="K1094" s="293"/>
      <c r="M1094" s="521"/>
      <c r="N1094" s="291"/>
      <c r="O1094" s="901" t="s">
        <v>269</v>
      </c>
      <c r="P1094" s="902"/>
      <c r="Q1094" s="902"/>
      <c r="R1094" s="902"/>
      <c r="S1094" s="902"/>
      <c r="T1094" s="902"/>
      <c r="U1094" s="902"/>
      <c r="V1094" s="903"/>
      <c r="W1094" s="293"/>
    </row>
    <row r="1095" spans="1:23" x14ac:dyDescent="0.25">
      <c r="A1095" s="138" t="str">
        <f>IF(COUNT('Séries-DNF'!$A$11:$A$50)&gt;'Etiquette DNF'!N1052,"X","")</f>
        <v/>
      </c>
      <c r="B1095" s="291"/>
      <c r="C1095" s="904"/>
      <c r="D1095" s="905"/>
      <c r="E1095" s="905"/>
      <c r="F1095" s="905"/>
      <c r="G1095" s="905"/>
      <c r="H1095" s="905"/>
      <c r="I1095" s="905"/>
      <c r="J1095" s="906"/>
      <c r="K1095" s="293"/>
      <c r="M1095" s="521"/>
      <c r="N1095" s="291"/>
      <c r="O1095" s="904"/>
      <c r="P1095" s="905"/>
      <c r="Q1095" s="905"/>
      <c r="R1095" s="905"/>
      <c r="S1095" s="905"/>
      <c r="T1095" s="905"/>
      <c r="U1095" s="905"/>
      <c r="V1095" s="906"/>
      <c r="W1095" s="293"/>
    </row>
    <row r="1096" spans="1:23" x14ac:dyDescent="0.25">
      <c r="A1096" s="138" t="str">
        <f>IF(COUNT('Séries-DNF'!$A$11:$A$50)&gt;'Etiquette DNF'!N1052,"X","")</f>
        <v/>
      </c>
      <c r="B1096" s="291"/>
      <c r="C1096" s="907"/>
      <c r="D1096" s="908"/>
      <c r="E1096" s="908"/>
      <c r="F1096" s="908"/>
      <c r="G1096" s="908"/>
      <c r="H1096" s="908"/>
      <c r="I1096" s="908"/>
      <c r="J1096" s="909"/>
      <c r="K1096" s="293"/>
      <c r="M1096" s="521"/>
      <c r="N1096" s="291"/>
      <c r="O1096" s="907"/>
      <c r="P1096" s="908"/>
      <c r="Q1096" s="908"/>
      <c r="R1096" s="908"/>
      <c r="S1096" s="908"/>
      <c r="T1096" s="908"/>
      <c r="U1096" s="908"/>
      <c r="V1096" s="909"/>
      <c r="W1096" s="293"/>
    </row>
    <row r="1097" spans="1:23" x14ac:dyDescent="0.25">
      <c r="A1097" s="138" t="str">
        <f>IF(COUNT('Séries-DNF'!$A$11:$A$50)&gt;'Etiquette DNF'!N1052,"X","")</f>
        <v/>
      </c>
      <c r="B1097" s="291"/>
      <c r="C1097" s="907"/>
      <c r="D1097" s="908"/>
      <c r="E1097" s="908"/>
      <c r="F1097" s="908"/>
      <c r="G1097" s="908"/>
      <c r="H1097" s="908"/>
      <c r="I1097" s="908"/>
      <c r="J1097" s="909"/>
      <c r="K1097" s="293"/>
      <c r="M1097" s="521"/>
      <c r="N1097" s="291"/>
      <c r="O1097" s="907"/>
      <c r="P1097" s="908"/>
      <c r="Q1097" s="908"/>
      <c r="R1097" s="908"/>
      <c r="S1097" s="908"/>
      <c r="T1097" s="908"/>
      <c r="U1097" s="908"/>
      <c r="V1097" s="909"/>
      <c r="W1097" s="293"/>
    </row>
    <row r="1098" spans="1:23" ht="15.75" thickBot="1" x14ac:dyDescent="0.3">
      <c r="A1098" s="138" t="str">
        <f>IF(COUNT('Séries-DNF'!$A$11:$A$50)&gt;'Etiquette DNF'!N1052,"X","")</f>
        <v/>
      </c>
      <c r="B1098" s="291"/>
      <c r="C1098" s="910"/>
      <c r="D1098" s="911"/>
      <c r="E1098" s="911"/>
      <c r="F1098" s="911"/>
      <c r="G1098" s="911"/>
      <c r="H1098" s="911"/>
      <c r="I1098" s="911"/>
      <c r="J1098" s="912"/>
      <c r="K1098" s="293"/>
      <c r="M1098" s="521"/>
      <c r="N1098" s="291"/>
      <c r="O1098" s="910"/>
      <c r="P1098" s="911"/>
      <c r="Q1098" s="911"/>
      <c r="R1098" s="911"/>
      <c r="S1098" s="911"/>
      <c r="T1098" s="911"/>
      <c r="U1098" s="911"/>
      <c r="V1098" s="912"/>
      <c r="W1098" s="293"/>
    </row>
    <row r="1099" spans="1:23" ht="15.75" thickBot="1" x14ac:dyDescent="0.3">
      <c r="A1099" s="138" t="str">
        <f>IF(COUNT('Séries-DNF'!$A$11:$A$50)&gt;'Etiquette DNF'!N1052,"X","")</f>
        <v/>
      </c>
      <c r="B1099" s="294"/>
      <c r="C1099" s="295"/>
      <c r="D1099" s="295"/>
      <c r="E1099" s="295"/>
      <c r="F1099" s="295"/>
      <c r="G1099" s="295"/>
      <c r="H1099" s="295"/>
      <c r="I1099" s="295"/>
      <c r="J1099" s="295"/>
      <c r="K1099" s="296"/>
      <c r="M1099" s="521"/>
      <c r="N1099" s="294"/>
      <c r="O1099" s="295"/>
      <c r="P1099" s="295"/>
      <c r="Q1099" s="295"/>
      <c r="R1099" s="295"/>
      <c r="S1099" s="295"/>
      <c r="T1099" s="295"/>
      <c r="U1099" s="295"/>
      <c r="V1099" s="295"/>
      <c r="W1099" s="296"/>
    </row>
    <row r="1100" spans="1:23" ht="15" customHeight="1" x14ac:dyDescent="0.25">
      <c r="A1100" s="138" t="str">
        <f>IF(COUNT('Séries-DNF'!$A$11:$A$50)&gt;'Etiquette DNF'!N1052,"X","")</f>
        <v/>
      </c>
      <c r="B1100" s="522"/>
      <c r="C1100" s="522"/>
      <c r="D1100" s="522"/>
      <c r="E1100" s="522"/>
      <c r="F1100" s="522"/>
      <c r="G1100" s="522"/>
      <c r="H1100" s="522"/>
      <c r="I1100" s="522"/>
      <c r="J1100" s="522"/>
      <c r="K1100" s="522"/>
      <c r="L1100" s="522"/>
      <c r="M1100" s="523"/>
      <c r="N1100" s="522"/>
      <c r="O1100" s="522"/>
      <c r="P1100" s="522"/>
      <c r="Q1100" s="522"/>
      <c r="R1100" s="522"/>
      <c r="S1100" s="522"/>
      <c r="T1100" s="522"/>
      <c r="U1100" s="522"/>
      <c r="V1100" s="522"/>
      <c r="W1100" s="522"/>
    </row>
    <row r="1101" spans="1:23" ht="15" customHeight="1" thickBot="1" x14ac:dyDescent="0.3">
      <c r="A1101" s="138" t="str">
        <f>IF(COUNT('Séries-DNF'!$A$11:$A$50)&gt;'Etiquette DNF'!N1152,"X","")</f>
        <v/>
      </c>
      <c r="M1101" s="521"/>
    </row>
    <row r="1102" spans="1:23" x14ac:dyDescent="0.25">
      <c r="A1102" s="138" t="str">
        <f>IF(COUNT('Séries-DNF'!$A$11:$A$50)&gt;'Etiquette DNF'!N1152,"X","")</f>
        <v/>
      </c>
      <c r="B1102" s="137">
        <f>N1052+1</f>
        <v>44</v>
      </c>
      <c r="C1102" s="289"/>
      <c r="D1102" s="289"/>
      <c r="E1102" s="289"/>
      <c r="F1102" s="289"/>
      <c r="G1102" s="289"/>
      <c r="H1102" s="289"/>
      <c r="I1102" s="289"/>
      <c r="J1102" s="289"/>
      <c r="K1102" s="290"/>
      <c r="M1102" s="521"/>
      <c r="N1102" s="137">
        <f>B1102+1</f>
        <v>45</v>
      </c>
      <c r="O1102" s="289"/>
      <c r="P1102" s="289"/>
      <c r="Q1102" s="289"/>
      <c r="R1102" s="289"/>
      <c r="S1102" s="289"/>
      <c r="T1102" s="289"/>
      <c r="U1102" s="289"/>
      <c r="V1102" s="289"/>
      <c r="W1102" s="290"/>
    </row>
    <row r="1103" spans="1:23" ht="23.25" x14ac:dyDescent="0.35">
      <c r="A1103" s="138" t="str">
        <f>IF(COUNT('Séries-DNF'!$A$11:$A$50)&gt;'Etiquette DNF'!N1152,"X","")</f>
        <v/>
      </c>
      <c r="B1103" s="291"/>
      <c r="C1103" s="931" t="s">
        <v>246</v>
      </c>
      <c r="D1103" s="931"/>
      <c r="E1103" s="953">
        <f ca="1">OFFSET('Séries-DNF'!$A$11,B1102,13)</f>
        <v>0</v>
      </c>
      <c r="F1103" s="953"/>
      <c r="G1103" s="953"/>
      <c r="H1103" s="953"/>
      <c r="I1103" s="953"/>
      <c r="J1103" s="953"/>
      <c r="K1103" s="293"/>
      <c r="M1103" s="521"/>
      <c r="N1103" s="291"/>
      <c r="O1103" s="931" t="s">
        <v>246</v>
      </c>
      <c r="P1103" s="931"/>
      <c r="Q1103" s="953">
        <f ca="1">OFFSET('Séries-DNF'!$A$11,N1102,13)</f>
        <v>0</v>
      </c>
      <c r="R1103" s="953"/>
      <c r="S1103" s="953"/>
      <c r="T1103" s="953"/>
      <c r="U1103" s="953"/>
      <c r="V1103" s="953"/>
      <c r="W1103" s="293"/>
    </row>
    <row r="1104" spans="1:23" x14ac:dyDescent="0.25">
      <c r="A1104" s="138" t="str">
        <f>IF(COUNT('Séries-DNF'!$A$11:$A$50)&gt;'Etiquette DNF'!N1152,"X","")</f>
        <v/>
      </c>
      <c r="B1104" s="291"/>
      <c r="C1104" s="945"/>
      <c r="D1104" s="945"/>
      <c r="E1104" s="945"/>
      <c r="F1104" s="945"/>
      <c r="G1104" s="945"/>
      <c r="H1104" s="945"/>
      <c r="I1104" s="945"/>
      <c r="J1104" s="945"/>
      <c r="K1104" s="293"/>
      <c r="M1104" s="521"/>
      <c r="N1104" s="291"/>
      <c r="O1104" s="945"/>
      <c r="P1104" s="945"/>
      <c r="Q1104" s="945"/>
      <c r="R1104" s="945"/>
      <c r="S1104" s="945"/>
      <c r="T1104" s="945"/>
      <c r="U1104" s="945"/>
      <c r="V1104" s="945"/>
      <c r="W1104" s="293"/>
    </row>
    <row r="1105" spans="1:23" ht="21" x14ac:dyDescent="0.35">
      <c r="A1105" s="138" t="str">
        <f>IF(COUNT('Séries-DNF'!$A$11:$A$50)&gt;'Etiquette DNF'!N1152,"X","")</f>
        <v/>
      </c>
      <c r="B1105" s="291"/>
      <c r="C1105" s="931" t="s">
        <v>39</v>
      </c>
      <c r="D1105" s="931"/>
      <c r="E1105" s="932">
        <f ca="1">OFFSET('Séries-DNF'!$A$11,B1102,0)</f>
        <v>0</v>
      </c>
      <c r="F1105" s="932"/>
      <c r="G1105" s="948" t="s">
        <v>67</v>
      </c>
      <c r="H1105" s="948"/>
      <c r="I1105" s="932">
        <f ca="1">OFFSET('Séries-DNF'!$A$11,B1102,6)</f>
        <v>0</v>
      </c>
      <c r="J1105" s="932"/>
      <c r="K1105" s="293"/>
      <c r="M1105" s="521"/>
      <c r="N1105" s="291"/>
      <c r="O1105" s="931" t="s">
        <v>39</v>
      </c>
      <c r="P1105" s="931"/>
      <c r="Q1105" s="932">
        <f ca="1">OFFSET('Séries-DNF'!$A$11,N1102,0)</f>
        <v>0</v>
      </c>
      <c r="R1105" s="932"/>
      <c r="S1105" s="948" t="s">
        <v>67</v>
      </c>
      <c r="T1105" s="948"/>
      <c r="U1105" s="932">
        <f ca="1">OFFSET('Séries-DNF'!$A$11,N1102,6)</f>
        <v>0</v>
      </c>
      <c r="V1105" s="932"/>
      <c r="W1105" s="293"/>
    </row>
    <row r="1106" spans="1:23" ht="23.25" x14ac:dyDescent="0.35">
      <c r="A1106" s="138" t="str">
        <f>IF(COUNT('Séries-DNF'!$A$11:$A$50)&gt;'Etiquette DNF'!N1152,"X","")</f>
        <v/>
      </c>
      <c r="B1106" s="291"/>
      <c r="C1106" s="931" t="s">
        <v>1</v>
      </c>
      <c r="D1106" s="931"/>
      <c r="E1106" s="953">
        <f ca="1">OFFSET('Séries-DNF'!$A$11,B1102,9)</f>
        <v>0</v>
      </c>
      <c r="F1106" s="953"/>
      <c r="G1106" s="948" t="s">
        <v>2</v>
      </c>
      <c r="H1106" s="948"/>
      <c r="I1106" s="932">
        <f ca="1">OFFSET('Séries-DNF'!$A$11,B1102,10)</f>
        <v>0</v>
      </c>
      <c r="J1106" s="932"/>
      <c r="K1106" s="293"/>
      <c r="M1106" s="521"/>
      <c r="N1106" s="291"/>
      <c r="O1106" s="931" t="s">
        <v>1</v>
      </c>
      <c r="P1106" s="931"/>
      <c r="Q1106" s="953">
        <f ca="1">OFFSET('Séries-DNF'!$A$11,N1102,9)</f>
        <v>0</v>
      </c>
      <c r="R1106" s="953"/>
      <c r="S1106" s="948" t="s">
        <v>2</v>
      </c>
      <c r="T1106" s="948"/>
      <c r="U1106" s="932">
        <f ca="1">OFFSET('Séries-DNF'!$A$11,N1102,10)</f>
        <v>0</v>
      </c>
      <c r="V1106" s="932"/>
      <c r="W1106" s="293"/>
    </row>
    <row r="1107" spans="1:23" ht="21" x14ac:dyDescent="0.35">
      <c r="A1107" s="138" t="str">
        <f>IF(COUNT('Séries-DNF'!$A$11:$A$50)&gt;'Etiquette DNF'!N1152,"X","")</f>
        <v/>
      </c>
      <c r="B1107" s="291"/>
      <c r="C1107" s="520" t="s">
        <v>258</v>
      </c>
      <c r="D1107" s="520"/>
      <c r="E1107" s="527">
        <f ca="1">OFFSET('Séries-DNF'!$A$11,B1102,11)</f>
        <v>0</v>
      </c>
      <c r="F1107" s="525"/>
      <c r="G1107" s="866" t="s">
        <v>270</v>
      </c>
      <c r="H1107" s="866"/>
      <c r="I1107" s="527">
        <f ca="1">OFFSET('Séries-DNF'!$A$11,B1102,8)</f>
        <v>0</v>
      </c>
      <c r="J1107" s="527"/>
      <c r="K1107" s="293"/>
      <c r="M1107" s="521"/>
      <c r="N1107" s="291"/>
      <c r="O1107" s="520" t="s">
        <v>258</v>
      </c>
      <c r="P1107" s="520"/>
      <c r="Q1107" s="527">
        <f ca="1">OFFSET('Séries-DNF'!$A$11,N1102,11)</f>
        <v>0</v>
      </c>
      <c r="R1107" s="525"/>
      <c r="S1107" s="866" t="s">
        <v>270</v>
      </c>
      <c r="T1107" s="866"/>
      <c r="U1107" s="527">
        <f ca="1">OFFSET('Séries-DNF'!$A$11,N1102,8)</f>
        <v>0</v>
      </c>
      <c r="V1107" s="527"/>
      <c r="W1107" s="293"/>
    </row>
    <row r="1108" spans="1:23" ht="18.75" x14ac:dyDescent="0.3">
      <c r="A1108" s="138" t="str">
        <f>IF(COUNT('Séries-DNF'!$A$11:$A$50)&gt;'Etiquette DNF'!N1152,"X","")</f>
        <v/>
      </c>
      <c r="B1108" s="291"/>
      <c r="C1108" s="952" t="s">
        <v>68</v>
      </c>
      <c r="D1108" s="952"/>
      <c r="E1108" s="866" t="s">
        <v>69</v>
      </c>
      <c r="F1108" s="866"/>
      <c r="G1108" s="951">
        <f ca="1">OFFSET('Séries-DNF'!$A$11,B1102,2)</f>
        <v>0</v>
      </c>
      <c r="H1108" s="951"/>
      <c r="I1108" s="951"/>
      <c r="J1108" s="951"/>
      <c r="K1108" s="293"/>
      <c r="M1108" s="521"/>
      <c r="N1108" s="291"/>
      <c r="O1108" s="952" t="s">
        <v>68</v>
      </c>
      <c r="P1108" s="952"/>
      <c r="Q1108" s="866" t="s">
        <v>69</v>
      </c>
      <c r="R1108" s="866"/>
      <c r="S1108" s="951">
        <f ca="1">OFFSET('Séries-DNF'!$A$11,N1102,2)</f>
        <v>0</v>
      </c>
      <c r="T1108" s="951"/>
      <c r="U1108" s="951"/>
      <c r="V1108" s="951"/>
      <c r="W1108" s="293"/>
    </row>
    <row r="1109" spans="1:23" ht="18.75" x14ac:dyDescent="0.3">
      <c r="A1109" s="138" t="str">
        <f>IF(COUNT('Séries-DNF'!$A$11:$A$50)&gt;'Etiquette DNF'!N1152,"X","")</f>
        <v/>
      </c>
      <c r="B1109" s="291"/>
      <c r="C1109" s="952"/>
      <c r="D1109" s="952"/>
      <c r="E1109" s="866" t="s">
        <v>70</v>
      </c>
      <c r="F1109" s="866"/>
      <c r="G1109" s="951">
        <f ca="1">OFFSET('Séries-DNF'!$A$11,B1102,3)</f>
        <v>0</v>
      </c>
      <c r="H1109" s="951"/>
      <c r="I1109" s="951"/>
      <c r="J1109" s="951"/>
      <c r="K1109" s="293"/>
      <c r="M1109" s="521"/>
      <c r="N1109" s="291"/>
      <c r="O1109" s="952"/>
      <c r="P1109" s="952"/>
      <c r="Q1109" s="866" t="s">
        <v>70</v>
      </c>
      <c r="R1109" s="866"/>
      <c r="S1109" s="951">
        <f ca="1">OFFSET('Séries-DNF'!$A$11,N1102,3)</f>
        <v>0</v>
      </c>
      <c r="T1109" s="951"/>
      <c r="U1109" s="951"/>
      <c r="V1109" s="951"/>
      <c r="W1109" s="293"/>
    </row>
    <row r="1110" spans="1:23" ht="18.75" x14ac:dyDescent="0.3">
      <c r="A1110" s="138" t="str">
        <f>IF(COUNT('Séries-DNF'!$A$11:$A$50)&gt;'Etiquette DNF'!N1152,"X","")</f>
        <v/>
      </c>
      <c r="B1110" s="291"/>
      <c r="C1110" s="952"/>
      <c r="D1110" s="952"/>
      <c r="E1110" s="866" t="s">
        <v>257</v>
      </c>
      <c r="F1110" s="866"/>
      <c r="G1110" s="951">
        <f ca="1">OFFSET('Séries-DNF'!$A$11,B1102,4)</f>
        <v>0</v>
      </c>
      <c r="H1110" s="951"/>
      <c r="I1110" s="951"/>
      <c r="J1110" s="951"/>
      <c r="K1110" s="293"/>
      <c r="M1110" s="521"/>
      <c r="N1110" s="291"/>
      <c r="O1110" s="952"/>
      <c r="P1110" s="952"/>
      <c r="Q1110" s="866" t="s">
        <v>257</v>
      </c>
      <c r="R1110" s="866"/>
      <c r="S1110" s="951">
        <f ca="1">OFFSET('Séries-DNF'!$A$11,N1102,4)</f>
        <v>0</v>
      </c>
      <c r="T1110" s="951"/>
      <c r="U1110" s="951"/>
      <c r="V1110" s="951"/>
      <c r="W1110" s="293"/>
    </row>
    <row r="1111" spans="1:23" ht="21" x14ac:dyDescent="0.35">
      <c r="A1111" s="138" t="str">
        <f>IF(COUNT('Séries-DNF'!$A$11:$A$50)&gt;'Etiquette DNF'!N1152,"X","")</f>
        <v/>
      </c>
      <c r="B1111" s="291"/>
      <c r="C1111" s="952"/>
      <c r="D1111" s="952"/>
      <c r="E1111" s="866" t="s">
        <v>71</v>
      </c>
      <c r="F1111" s="866"/>
      <c r="G1111" s="947">
        <f ca="1">OFFSET('Séries-DNF'!$A$11,B1102,5)</f>
        <v>0</v>
      </c>
      <c r="H1111" s="947"/>
      <c r="I1111" s="947"/>
      <c r="J1111" s="947"/>
      <c r="K1111" s="293"/>
      <c r="M1111" s="521"/>
      <c r="N1111" s="291"/>
      <c r="O1111" s="952"/>
      <c r="P1111" s="952"/>
      <c r="Q1111" s="866" t="s">
        <v>71</v>
      </c>
      <c r="R1111" s="866"/>
      <c r="S1111" s="947">
        <f ca="1">OFFSET('Séries-DNF'!$A$11,N1102,5)</f>
        <v>0</v>
      </c>
      <c r="T1111" s="947"/>
      <c r="U1111" s="947"/>
      <c r="V1111" s="947"/>
      <c r="W1111" s="293"/>
    </row>
    <row r="1112" spans="1:23" ht="21" x14ac:dyDescent="0.35">
      <c r="A1112" s="138" t="str">
        <f>IF(COUNT('Séries-DNF'!$A$11:$A$50)&gt;'Etiquette DNF'!N1152,"X","")</f>
        <v/>
      </c>
      <c r="B1112" s="291"/>
      <c r="C1112" s="931" t="s">
        <v>248</v>
      </c>
      <c r="D1112" s="931"/>
      <c r="E1112" s="948" t="str">
        <f ca="1">IF(E1103="","",IF(OR(E1103="DWF",E1103="DNF"),"Distance","Temps"))</f>
        <v>Temps</v>
      </c>
      <c r="F1112" s="948"/>
      <c r="G1112" s="525">
        <f ca="1">OFFSET('Séries-DNF'!$A$11,B1102,18)</f>
        <v>0</v>
      </c>
      <c r="H1112" s="524">
        <f ca="1">OFFSET('Séries-DNF'!$A$11,B1102,19)</f>
        <v>0</v>
      </c>
      <c r="I1112" s="526">
        <f ca="1">OFFSET('Séries-DNF'!$A$11,B1102,20)</f>
        <v>0</v>
      </c>
      <c r="J1112" s="524">
        <f ca="1">OFFSET('Séries-DNF'!$A$11,B1102,21)</f>
        <v>0</v>
      </c>
      <c r="K1112" s="293"/>
      <c r="M1112" s="521"/>
      <c r="N1112" s="291"/>
      <c r="O1112" s="931" t="s">
        <v>248</v>
      </c>
      <c r="P1112" s="931"/>
      <c r="Q1112" s="948" t="str">
        <f ca="1">IF(Q1103="","",IF(OR(Q1103="DWF",Q1103="DNF"),"Distance","Temps"))</f>
        <v>Temps</v>
      </c>
      <c r="R1112" s="948"/>
      <c r="S1112" s="525">
        <f ca="1">OFFSET('Séries-DNF'!$A$11,N1102,18)</f>
        <v>0</v>
      </c>
      <c r="T1112" s="524">
        <f ca="1">OFFSET('Séries-DNF'!$A$11,N1102,19)</f>
        <v>0</v>
      </c>
      <c r="U1112" s="526">
        <f ca="1">OFFSET('Séries-DNF'!$A$11,N1102,20)</f>
        <v>0</v>
      </c>
      <c r="V1112" s="524">
        <f ca="1">OFFSET('Séries-DNF'!$A$11,N1102,21)</f>
        <v>0</v>
      </c>
      <c r="W1112" s="293"/>
    </row>
    <row r="1113" spans="1:23" ht="18.75" x14ac:dyDescent="0.3">
      <c r="A1113" s="138" t="str">
        <f>IF(COUNT('Séries-DNF'!$A$11:$A$50)&gt;'Etiquette DNF'!N1152,"X","")</f>
        <v/>
      </c>
      <c r="B1113" s="291"/>
      <c r="C1113" s="931"/>
      <c r="D1113" s="931"/>
      <c r="E1113" s="933" t="s">
        <v>273</v>
      </c>
      <c r="F1113" s="514" t="s">
        <v>271</v>
      </c>
      <c r="G1113" s="528">
        <f ca="1">OFFSET('Séries-DNF'!$A$11,B1102,14)</f>
        <v>0</v>
      </c>
      <c r="H1113" s="529">
        <f ca="1">OFFSET('Séries-DNF'!$A$11,B1102,15)</f>
        <v>0</v>
      </c>
      <c r="I1113" s="528">
        <f ca="1">OFFSET('Séries-DNF'!$A$11,B1102,16)</f>
        <v>0</v>
      </c>
      <c r="J1113" s="529">
        <f ca="1">OFFSET('Séries-DNF'!$A$11,B1102,17)</f>
        <v>0</v>
      </c>
      <c r="K1113" s="293"/>
      <c r="M1113" s="521"/>
      <c r="N1113" s="291"/>
      <c r="O1113" s="931"/>
      <c r="P1113" s="931"/>
      <c r="Q1113" s="933" t="s">
        <v>273</v>
      </c>
      <c r="R1113" s="514" t="s">
        <v>271</v>
      </c>
      <c r="S1113" s="528">
        <f ca="1">OFFSET('Séries-DNF'!$A$11,N1102,14)</f>
        <v>0</v>
      </c>
      <c r="T1113" s="529">
        <f ca="1">OFFSET('Séries-DNF'!$A$11,N1102,15)</f>
        <v>0</v>
      </c>
      <c r="U1113" s="528">
        <f ca="1">OFFSET('Séries-DNF'!$A$11,N1102,16)</f>
        <v>0</v>
      </c>
      <c r="V1113" s="529">
        <f ca="1">OFFSET('Séries-DNF'!$A$11,N1102,17)</f>
        <v>0</v>
      </c>
      <c r="W1113" s="293"/>
    </row>
    <row r="1114" spans="1:23" ht="18.75" x14ac:dyDescent="0.3">
      <c r="A1114" s="138" t="str">
        <f>IF(COUNT('Séries-DNF'!$A$11:$A$50)&gt;'Etiquette DNF'!N1152,"X","")</f>
        <v/>
      </c>
      <c r="B1114" s="291"/>
      <c r="C1114" s="931"/>
      <c r="D1114" s="931"/>
      <c r="E1114" s="933"/>
      <c r="F1114" s="514" t="s">
        <v>272</v>
      </c>
      <c r="G1114" s="528">
        <f ca="1">OFFSET('Séries-DNF'!$A$11,B1102,22)</f>
        <v>0</v>
      </c>
      <c r="H1114" s="529">
        <f ca="1">OFFSET('Séries-DNF'!$A$11,B1102,23)</f>
        <v>0</v>
      </c>
      <c r="I1114" s="528">
        <f ca="1">OFFSET('Séries-DNF'!$A$11,B1102,24)</f>
        <v>0</v>
      </c>
      <c r="J1114" s="529">
        <f ca="1">OFFSET('Séries-DNF'!$A$11,B1102,25)</f>
        <v>0</v>
      </c>
      <c r="K1114" s="293"/>
      <c r="M1114" s="521"/>
      <c r="N1114" s="291"/>
      <c r="O1114" s="931"/>
      <c r="P1114" s="931"/>
      <c r="Q1114" s="933"/>
      <c r="R1114" s="514" t="s">
        <v>272</v>
      </c>
      <c r="S1114" s="528">
        <f ca="1">OFFSET('Séries-DNF'!$A$11,N1102,22)</f>
        <v>0</v>
      </c>
      <c r="T1114" s="529">
        <f ca="1">OFFSET('Séries-DNF'!$A$11,N1102,23)</f>
        <v>0</v>
      </c>
      <c r="U1114" s="528">
        <f ca="1">OFFSET('Séries-DNF'!$A$11,N1102,24)</f>
        <v>0</v>
      </c>
      <c r="V1114" s="529">
        <f ca="1">OFFSET('Séries-DNF'!$A$11,N1102,25)</f>
        <v>0</v>
      </c>
      <c r="W1114" s="293"/>
    </row>
    <row r="1115" spans="1:23" x14ac:dyDescent="0.25">
      <c r="A1115" s="138" t="str">
        <f>IF(COUNT('Séries-DNF'!$A$11:$A$50)&gt;'Etiquette DNF'!N1152,"X","")</f>
        <v/>
      </c>
      <c r="B1115" s="291"/>
      <c r="C1115" s="945"/>
      <c r="D1115" s="945"/>
      <c r="E1115" s="945"/>
      <c r="F1115" s="945"/>
      <c r="G1115" s="945"/>
      <c r="H1115" s="945"/>
      <c r="I1115" s="945"/>
      <c r="J1115" s="945"/>
      <c r="K1115" s="293"/>
      <c r="M1115" s="521"/>
      <c r="N1115" s="291"/>
      <c r="O1115" s="945"/>
      <c r="P1115" s="945"/>
      <c r="Q1115" s="945"/>
      <c r="R1115" s="945"/>
      <c r="S1115" s="945"/>
      <c r="T1115" s="945"/>
      <c r="U1115" s="945"/>
      <c r="V1115" s="945"/>
      <c r="W1115" s="293"/>
    </row>
    <row r="1116" spans="1:23" ht="18.75" x14ac:dyDescent="0.3">
      <c r="A1116" s="138" t="str">
        <f>IF(COUNT('Séries-DNF'!$A$11:$A$50)&gt;'Etiquette DNF'!N1152,"X","")</f>
        <v/>
      </c>
      <c r="B1116" s="291"/>
      <c r="C1116" s="946" t="s">
        <v>259</v>
      </c>
      <c r="D1116" s="946"/>
      <c r="E1116" s="946"/>
      <c r="F1116" s="946"/>
      <c r="G1116" s="946"/>
      <c r="H1116" s="946"/>
      <c r="I1116" s="946"/>
      <c r="J1116" s="946"/>
      <c r="K1116" s="293"/>
      <c r="M1116" s="521"/>
      <c r="N1116" s="291"/>
      <c r="O1116" s="946" t="s">
        <v>259</v>
      </c>
      <c r="P1116" s="946"/>
      <c r="Q1116" s="946"/>
      <c r="R1116" s="946"/>
      <c r="S1116" s="946"/>
      <c r="T1116" s="946"/>
      <c r="U1116" s="946"/>
      <c r="V1116" s="946"/>
      <c r="W1116" s="293"/>
    </row>
    <row r="1117" spans="1:23" ht="15.75" thickBot="1" x14ac:dyDescent="0.3">
      <c r="A1117" s="138" t="str">
        <f>IF(COUNT('Séries-DNF'!$A$11:$A$50)&gt;'Etiquette DNF'!N1152,"X","")</f>
        <v/>
      </c>
      <c r="B1117" s="291"/>
      <c r="C1117" s="945"/>
      <c r="D1117" s="945"/>
      <c r="E1117" s="945"/>
      <c r="F1117" s="945"/>
      <c r="G1117" s="945"/>
      <c r="H1117" s="945"/>
      <c r="I1117" s="945"/>
      <c r="J1117" s="945"/>
      <c r="K1117" s="293"/>
      <c r="M1117" s="521"/>
      <c r="N1117" s="291"/>
      <c r="O1117" s="945"/>
      <c r="P1117" s="945"/>
      <c r="Q1117" s="945"/>
      <c r="R1117" s="945"/>
      <c r="S1117" s="945"/>
      <c r="T1117" s="945"/>
      <c r="U1117" s="945"/>
      <c r="V1117" s="945"/>
      <c r="W1117" s="293"/>
    </row>
    <row r="1118" spans="1:23" ht="15.75" thickBot="1" x14ac:dyDescent="0.3">
      <c r="A1118" s="138" t="str">
        <f>IF(COUNT('Séries-DNF'!$A$11:$A$50)&gt;'Etiquette DNF'!N1152,"X","")</f>
        <v/>
      </c>
      <c r="B1118" s="291"/>
      <c r="C1118" s="933" t="s">
        <v>262</v>
      </c>
      <c r="D1118" s="934"/>
      <c r="E1118" s="530"/>
      <c r="F1118" s="531"/>
      <c r="G1118" s="531"/>
      <c r="H1118" s="531"/>
      <c r="I1118" s="531"/>
      <c r="J1118" s="532"/>
      <c r="K1118" s="293"/>
      <c r="M1118" s="521"/>
      <c r="N1118" s="291"/>
      <c r="O1118" s="933" t="s">
        <v>262</v>
      </c>
      <c r="P1118" s="934"/>
      <c r="Q1118" s="530"/>
      <c r="R1118" s="531"/>
      <c r="S1118" s="531"/>
      <c r="T1118" s="531"/>
      <c r="U1118" s="531"/>
      <c r="V1118" s="532"/>
      <c r="W1118" s="293"/>
    </row>
    <row r="1119" spans="1:23" ht="15.75" thickBot="1" x14ac:dyDescent="0.3">
      <c r="A1119" s="138" t="str">
        <f>IF(COUNT('Séries-DNF'!$A$11:$A$50)&gt;'Etiquette DNF'!N1152,"X","")</f>
        <v/>
      </c>
      <c r="B1119" s="291"/>
      <c r="C1119" s="516"/>
      <c r="D1119" s="516"/>
      <c r="E1119" s="289"/>
      <c r="F1119" s="289"/>
      <c r="G1119" s="289"/>
      <c r="H1119" s="289"/>
      <c r="I1119" s="289"/>
      <c r="J1119" s="289"/>
      <c r="K1119" s="293"/>
      <c r="M1119" s="521"/>
      <c r="N1119" s="291"/>
      <c r="O1119" s="516"/>
      <c r="P1119" s="516"/>
      <c r="Q1119" s="289"/>
      <c r="R1119" s="289"/>
      <c r="S1119" s="289"/>
      <c r="T1119" s="289"/>
      <c r="U1119" s="289"/>
      <c r="V1119" s="289"/>
      <c r="W1119" s="293"/>
    </row>
    <row r="1120" spans="1:23" x14ac:dyDescent="0.25">
      <c r="A1120" s="138" t="str">
        <f>IF(COUNT('Séries-DNF'!$A$11:$A$50)&gt;'Etiquette DNF'!N1152,"X","")</f>
        <v/>
      </c>
      <c r="B1120" s="291"/>
      <c r="C1120" s="976" t="s">
        <v>260</v>
      </c>
      <c r="D1120" s="977"/>
      <c r="E1120" s="959"/>
      <c r="F1120" s="959"/>
      <c r="G1120" s="959"/>
      <c r="H1120" s="959"/>
      <c r="I1120" s="959"/>
      <c r="J1120" s="960"/>
      <c r="K1120" s="293"/>
      <c r="M1120" s="521"/>
      <c r="N1120" s="291"/>
      <c r="O1120" s="976" t="s">
        <v>260</v>
      </c>
      <c r="P1120" s="977"/>
      <c r="Q1120" s="959"/>
      <c r="R1120" s="959"/>
      <c r="S1120" s="959"/>
      <c r="T1120" s="959"/>
      <c r="U1120" s="959"/>
      <c r="V1120" s="960"/>
      <c r="W1120" s="293"/>
    </row>
    <row r="1121" spans="1:23" x14ac:dyDescent="0.25">
      <c r="A1121" s="138" t="str">
        <f>IF(COUNT('Séries-DNF'!$A$11:$A$50)&gt;'Etiquette DNF'!N1152,"X","")</f>
        <v/>
      </c>
      <c r="B1121" s="291"/>
      <c r="C1121" s="971"/>
      <c r="D1121" s="972"/>
      <c r="E1121" s="949"/>
      <c r="F1121" s="949"/>
      <c r="G1121" s="949"/>
      <c r="H1121" s="949"/>
      <c r="I1121" s="949"/>
      <c r="J1121" s="950"/>
      <c r="K1121" s="293"/>
      <c r="M1121" s="521"/>
      <c r="N1121" s="291"/>
      <c r="O1121" s="971"/>
      <c r="P1121" s="972"/>
      <c r="Q1121" s="949"/>
      <c r="R1121" s="949"/>
      <c r="S1121" s="949"/>
      <c r="T1121" s="949"/>
      <c r="U1121" s="949"/>
      <c r="V1121" s="950"/>
      <c r="W1121" s="293"/>
    </row>
    <row r="1122" spans="1:23" x14ac:dyDescent="0.25">
      <c r="A1122" s="138" t="str">
        <f>IF(COUNT('Séries-DNF'!$A$11:$A$50)&gt;'Etiquette DNF'!N1152,"X","")</f>
        <v/>
      </c>
      <c r="B1122" s="291"/>
      <c r="C1122" s="971" t="s">
        <v>261</v>
      </c>
      <c r="D1122" s="972"/>
      <c r="E1122" s="949"/>
      <c r="F1122" s="949"/>
      <c r="G1122" s="949"/>
      <c r="H1122" s="949"/>
      <c r="I1122" s="949"/>
      <c r="J1122" s="950"/>
      <c r="K1122" s="293"/>
      <c r="M1122" s="521"/>
      <c r="N1122" s="291"/>
      <c r="O1122" s="971" t="s">
        <v>261</v>
      </c>
      <c r="P1122" s="972"/>
      <c r="Q1122" s="949"/>
      <c r="R1122" s="949"/>
      <c r="S1122" s="949"/>
      <c r="T1122" s="949"/>
      <c r="U1122" s="949"/>
      <c r="V1122" s="950"/>
      <c r="W1122" s="293"/>
    </row>
    <row r="1123" spans="1:23" ht="15.75" thickBot="1" x14ac:dyDescent="0.3">
      <c r="A1123" s="138" t="str">
        <f>IF(COUNT('Séries-DNF'!$A$11:$A$50)&gt;'Etiquette DNF'!N1152,"X","")</f>
        <v/>
      </c>
      <c r="B1123" s="291"/>
      <c r="C1123" s="973"/>
      <c r="D1123" s="974"/>
      <c r="E1123" s="954"/>
      <c r="F1123" s="954"/>
      <c r="G1123" s="954"/>
      <c r="H1123" s="954"/>
      <c r="I1123" s="954"/>
      <c r="J1123" s="955"/>
      <c r="K1123" s="293"/>
      <c r="M1123" s="521"/>
      <c r="N1123" s="291"/>
      <c r="O1123" s="973"/>
      <c r="P1123" s="974"/>
      <c r="Q1123" s="954"/>
      <c r="R1123" s="954"/>
      <c r="S1123" s="954"/>
      <c r="T1123" s="954"/>
      <c r="U1123" s="954"/>
      <c r="V1123" s="955"/>
      <c r="W1123" s="293"/>
    </row>
    <row r="1124" spans="1:23" ht="15.75" thickBot="1" x14ac:dyDescent="0.3">
      <c r="A1124" s="138" t="str">
        <f>IF(COUNT('Séries-DNF'!$A$11:$A$50)&gt;'Etiquette DNF'!N1152,"X","")</f>
        <v/>
      </c>
      <c r="B1124" s="291"/>
      <c r="C1124" s="292"/>
      <c r="D1124" s="292"/>
      <c r="E1124" s="292"/>
      <c r="F1124" s="292"/>
      <c r="G1124" s="292"/>
      <c r="H1124" s="292"/>
      <c r="I1124" s="292"/>
      <c r="J1124" s="292"/>
      <c r="K1124" s="293"/>
      <c r="M1124" s="521"/>
      <c r="N1124" s="291"/>
      <c r="O1124" s="292"/>
      <c r="P1124" s="292"/>
      <c r="Q1124" s="292"/>
      <c r="R1124" s="292"/>
      <c r="S1124" s="292"/>
      <c r="T1124" s="292"/>
      <c r="U1124" s="292"/>
      <c r="V1124" s="292"/>
      <c r="W1124" s="293"/>
    </row>
    <row r="1125" spans="1:23" x14ac:dyDescent="0.25">
      <c r="A1125" s="138" t="str">
        <f>IF(COUNT('Séries-DNF'!$A$11:$A$50)&gt;'Etiquette DNF'!N1152,"X","")</f>
        <v/>
      </c>
      <c r="B1125" s="291"/>
      <c r="C1125" s="956" t="s">
        <v>132</v>
      </c>
      <c r="D1125" s="880" t="s">
        <v>133</v>
      </c>
      <c r="E1125" s="871"/>
      <c r="F1125" s="871"/>
      <c r="G1125" s="871"/>
      <c r="H1125" s="871"/>
      <c r="I1125" s="959"/>
      <c r="J1125" s="960"/>
      <c r="K1125" s="293"/>
      <c r="M1125" s="521"/>
      <c r="N1125" s="291"/>
      <c r="O1125" s="956" t="s">
        <v>132</v>
      </c>
      <c r="P1125" s="880" t="s">
        <v>133</v>
      </c>
      <c r="Q1125" s="871"/>
      <c r="R1125" s="871"/>
      <c r="S1125" s="871"/>
      <c r="T1125" s="871"/>
      <c r="U1125" s="959"/>
      <c r="V1125" s="960"/>
      <c r="W1125" s="293"/>
    </row>
    <row r="1126" spans="1:23" x14ac:dyDescent="0.25">
      <c r="A1126" s="138" t="str">
        <f>IF(COUNT('Séries-DNF'!$A$11:$A$50)&gt;'Etiquette DNF'!N1152,"X","")</f>
        <v/>
      </c>
      <c r="B1126" s="291"/>
      <c r="C1126" s="957"/>
      <c r="D1126" s="859" t="s">
        <v>134</v>
      </c>
      <c r="E1126" s="864"/>
      <c r="F1126" s="864"/>
      <c r="G1126" s="864"/>
      <c r="H1126" s="864"/>
      <c r="I1126" s="949"/>
      <c r="J1126" s="950"/>
      <c r="K1126" s="293"/>
      <c r="M1126" s="521"/>
      <c r="N1126" s="291"/>
      <c r="O1126" s="957"/>
      <c r="P1126" s="859" t="s">
        <v>134</v>
      </c>
      <c r="Q1126" s="864"/>
      <c r="R1126" s="864"/>
      <c r="S1126" s="864"/>
      <c r="T1126" s="864"/>
      <c r="U1126" s="949"/>
      <c r="V1126" s="950"/>
      <c r="W1126" s="293"/>
    </row>
    <row r="1127" spans="1:23" x14ac:dyDescent="0.25">
      <c r="A1127" s="138" t="str">
        <f>IF(COUNT('Séries-DNF'!$A$11:$A$50)&gt;'Etiquette DNF'!N1152,"X","")</f>
        <v/>
      </c>
      <c r="B1127" s="291"/>
      <c r="C1127" s="957"/>
      <c r="D1127" s="859" t="s">
        <v>135</v>
      </c>
      <c r="E1127" s="864"/>
      <c r="F1127" s="864"/>
      <c r="G1127" s="864"/>
      <c r="H1127" s="864"/>
      <c r="I1127" s="949"/>
      <c r="J1127" s="950"/>
      <c r="K1127" s="293"/>
      <c r="M1127" s="521"/>
      <c r="N1127" s="291"/>
      <c r="O1127" s="957"/>
      <c r="P1127" s="859" t="s">
        <v>135</v>
      </c>
      <c r="Q1127" s="864"/>
      <c r="R1127" s="864"/>
      <c r="S1127" s="864"/>
      <c r="T1127" s="864"/>
      <c r="U1127" s="949"/>
      <c r="V1127" s="950"/>
      <c r="W1127" s="293"/>
    </row>
    <row r="1128" spans="1:23" x14ac:dyDescent="0.25">
      <c r="A1128" s="138" t="str">
        <f>IF(COUNT('Séries-DNF'!$A$11:$A$50)&gt;'Etiquette DNF'!N1152,"X","")</f>
        <v/>
      </c>
      <c r="B1128" s="291"/>
      <c r="C1128" s="957"/>
      <c r="D1128" s="859" t="s">
        <v>136</v>
      </c>
      <c r="E1128" s="864"/>
      <c r="F1128" s="864"/>
      <c r="G1128" s="864"/>
      <c r="H1128" s="864"/>
      <c r="I1128" s="949"/>
      <c r="J1128" s="950"/>
      <c r="K1128" s="293"/>
      <c r="M1128" s="521"/>
      <c r="N1128" s="291"/>
      <c r="O1128" s="957"/>
      <c r="P1128" s="859" t="s">
        <v>136</v>
      </c>
      <c r="Q1128" s="864"/>
      <c r="R1128" s="864"/>
      <c r="S1128" s="864"/>
      <c r="T1128" s="864"/>
      <c r="U1128" s="949"/>
      <c r="V1128" s="950"/>
      <c r="W1128" s="293"/>
    </row>
    <row r="1129" spans="1:23" x14ac:dyDescent="0.25">
      <c r="A1129" s="138" t="str">
        <f>IF(COUNT('Séries-DNF'!$A$11:$A$50)&gt;'Etiquette DNF'!N1152,"X","")</f>
        <v/>
      </c>
      <c r="B1129" s="291"/>
      <c r="C1129" s="957"/>
      <c r="D1129" s="859" t="s">
        <v>137</v>
      </c>
      <c r="E1129" s="864"/>
      <c r="F1129" s="864"/>
      <c r="G1129" s="864"/>
      <c r="H1129" s="864"/>
      <c r="I1129" s="949"/>
      <c r="J1129" s="950"/>
      <c r="K1129" s="293"/>
      <c r="M1129" s="521"/>
      <c r="N1129" s="291"/>
      <c r="O1129" s="957"/>
      <c r="P1129" s="859" t="s">
        <v>137</v>
      </c>
      <c r="Q1129" s="864"/>
      <c r="R1129" s="864"/>
      <c r="S1129" s="864"/>
      <c r="T1129" s="864"/>
      <c r="U1129" s="949"/>
      <c r="V1129" s="950"/>
      <c r="W1129" s="293"/>
    </row>
    <row r="1130" spans="1:23" ht="15.75" thickBot="1" x14ac:dyDescent="0.3">
      <c r="A1130" s="138" t="str">
        <f>IF(COUNT('Séries-DNF'!$A$11:$A$50)&gt;'Etiquette DNF'!N1152,"X","")</f>
        <v/>
      </c>
      <c r="B1130" s="291"/>
      <c r="C1130" s="958"/>
      <c r="D1130" s="862" t="s">
        <v>138</v>
      </c>
      <c r="E1130" s="975"/>
      <c r="F1130" s="975"/>
      <c r="G1130" s="975"/>
      <c r="H1130" s="975"/>
      <c r="I1130" s="954"/>
      <c r="J1130" s="955"/>
      <c r="K1130" s="293"/>
      <c r="M1130" s="521"/>
      <c r="N1130" s="291"/>
      <c r="O1130" s="958"/>
      <c r="P1130" s="862" t="s">
        <v>138</v>
      </c>
      <c r="Q1130" s="975"/>
      <c r="R1130" s="975"/>
      <c r="S1130" s="975"/>
      <c r="T1130" s="975"/>
      <c r="U1130" s="954"/>
      <c r="V1130" s="955"/>
      <c r="W1130" s="293"/>
    </row>
    <row r="1131" spans="1:23" x14ac:dyDescent="0.25">
      <c r="A1131" s="138" t="str">
        <f>IF(COUNT('Séries-DNF'!$A$11:$A$50)&gt;'Etiquette DNF'!N1152,"X","")</f>
        <v/>
      </c>
      <c r="B1131" s="291"/>
      <c r="C1131" s="961" t="s">
        <v>145</v>
      </c>
      <c r="D1131" s="963" t="s">
        <v>146</v>
      </c>
      <c r="E1131" s="964"/>
      <c r="F1131" s="964"/>
      <c r="G1131" s="964"/>
      <c r="H1131" s="964"/>
      <c r="I1131" s="965"/>
      <c r="J1131" s="966"/>
      <c r="K1131" s="293"/>
      <c r="M1131" s="521"/>
      <c r="N1131" s="291"/>
      <c r="O1131" s="961" t="s">
        <v>145</v>
      </c>
      <c r="P1131" s="963" t="s">
        <v>146</v>
      </c>
      <c r="Q1131" s="964"/>
      <c r="R1131" s="964"/>
      <c r="S1131" s="964"/>
      <c r="T1131" s="964"/>
      <c r="U1131" s="965"/>
      <c r="V1131" s="966"/>
      <c r="W1131" s="293"/>
    </row>
    <row r="1132" spans="1:23" x14ac:dyDescent="0.25">
      <c r="A1132" s="138" t="str">
        <f>IF(COUNT('Séries-DNF'!$A$11:$A$50)&gt;'Etiquette DNF'!N1152,"X","")</f>
        <v/>
      </c>
      <c r="B1132" s="291"/>
      <c r="C1132" s="957"/>
      <c r="D1132" s="859" t="s">
        <v>147</v>
      </c>
      <c r="E1132" s="864"/>
      <c r="F1132" s="864"/>
      <c r="G1132" s="864"/>
      <c r="H1132" s="864"/>
      <c r="I1132" s="949"/>
      <c r="J1132" s="950"/>
      <c r="K1132" s="293"/>
      <c r="M1132" s="521"/>
      <c r="N1132" s="291"/>
      <c r="O1132" s="957"/>
      <c r="P1132" s="859" t="s">
        <v>147</v>
      </c>
      <c r="Q1132" s="864"/>
      <c r="R1132" s="864"/>
      <c r="S1132" s="864"/>
      <c r="T1132" s="864"/>
      <c r="U1132" s="949"/>
      <c r="V1132" s="950"/>
      <c r="W1132" s="293"/>
    </row>
    <row r="1133" spans="1:23" x14ac:dyDescent="0.25">
      <c r="A1133" s="138" t="str">
        <f>IF(COUNT('Séries-DNF'!$A$11:$A$50)&gt;'Etiquette DNF'!N1152,"X","")</f>
        <v/>
      </c>
      <c r="B1133" s="291"/>
      <c r="C1133" s="957"/>
      <c r="D1133" s="859" t="s">
        <v>148</v>
      </c>
      <c r="E1133" s="864"/>
      <c r="F1133" s="864"/>
      <c r="G1133" s="864"/>
      <c r="H1133" s="864"/>
      <c r="I1133" s="949"/>
      <c r="J1133" s="950"/>
      <c r="K1133" s="293"/>
      <c r="M1133" s="521"/>
      <c r="N1133" s="291"/>
      <c r="O1133" s="957"/>
      <c r="P1133" s="859" t="s">
        <v>148</v>
      </c>
      <c r="Q1133" s="864"/>
      <c r="R1133" s="864"/>
      <c r="S1133" s="864"/>
      <c r="T1133" s="864"/>
      <c r="U1133" s="949"/>
      <c r="V1133" s="950"/>
      <c r="W1133" s="293"/>
    </row>
    <row r="1134" spans="1:23" x14ac:dyDescent="0.25">
      <c r="A1134" s="138" t="str">
        <f>IF(COUNT('Séries-DNF'!$A$11:$A$50)&gt;'Etiquette DNF'!N1152,"X","")</f>
        <v/>
      </c>
      <c r="B1134" s="291"/>
      <c r="C1134" s="957"/>
      <c r="D1134" s="859" t="s">
        <v>149</v>
      </c>
      <c r="E1134" s="864"/>
      <c r="F1134" s="864"/>
      <c r="G1134" s="864"/>
      <c r="H1134" s="864"/>
      <c r="I1134" s="949"/>
      <c r="J1134" s="950"/>
      <c r="K1134" s="293"/>
      <c r="M1134" s="521"/>
      <c r="N1134" s="291"/>
      <c r="O1134" s="957"/>
      <c r="P1134" s="859" t="s">
        <v>149</v>
      </c>
      <c r="Q1134" s="864"/>
      <c r="R1134" s="864"/>
      <c r="S1134" s="864"/>
      <c r="T1134" s="864"/>
      <c r="U1134" s="949"/>
      <c r="V1134" s="950"/>
      <c r="W1134" s="293"/>
    </row>
    <row r="1135" spans="1:23" x14ac:dyDescent="0.25">
      <c r="A1135" s="138" t="str">
        <f>IF(COUNT('Séries-DNF'!$A$11:$A$50)&gt;'Etiquette DNF'!N1152,"X","")</f>
        <v/>
      </c>
      <c r="B1135" s="291"/>
      <c r="C1135" s="957"/>
      <c r="D1135" s="859" t="s">
        <v>150</v>
      </c>
      <c r="E1135" s="864"/>
      <c r="F1135" s="864"/>
      <c r="G1135" s="864"/>
      <c r="H1135" s="864"/>
      <c r="I1135" s="949"/>
      <c r="J1135" s="950"/>
      <c r="K1135" s="293"/>
      <c r="M1135" s="521"/>
      <c r="N1135" s="291"/>
      <c r="O1135" s="957"/>
      <c r="P1135" s="859" t="s">
        <v>150</v>
      </c>
      <c r="Q1135" s="864"/>
      <c r="R1135" s="864"/>
      <c r="S1135" s="864"/>
      <c r="T1135" s="864"/>
      <c r="U1135" s="949"/>
      <c r="V1135" s="950"/>
      <c r="W1135" s="293"/>
    </row>
    <row r="1136" spans="1:23" x14ac:dyDescent="0.25">
      <c r="A1136" s="138" t="str">
        <f>IF(COUNT('Séries-DNF'!$A$11:$A$50)&gt;'Etiquette DNF'!N1152,"X","")</f>
        <v/>
      </c>
      <c r="B1136" s="291"/>
      <c r="C1136" s="957"/>
      <c r="D1136" s="859" t="s">
        <v>151</v>
      </c>
      <c r="E1136" s="864"/>
      <c r="F1136" s="864"/>
      <c r="G1136" s="864"/>
      <c r="H1136" s="864"/>
      <c r="I1136" s="949"/>
      <c r="J1136" s="950"/>
      <c r="K1136" s="293"/>
      <c r="M1136" s="521"/>
      <c r="N1136" s="291"/>
      <c r="O1136" s="957"/>
      <c r="P1136" s="859" t="s">
        <v>151</v>
      </c>
      <c r="Q1136" s="864"/>
      <c r="R1136" s="864"/>
      <c r="S1136" s="864"/>
      <c r="T1136" s="864"/>
      <c r="U1136" s="949"/>
      <c r="V1136" s="950"/>
      <c r="W1136" s="293"/>
    </row>
    <row r="1137" spans="1:23" ht="15.75" thickBot="1" x14ac:dyDescent="0.3">
      <c r="A1137" s="138" t="str">
        <f>IF(COUNT('Séries-DNF'!$A$11:$A$50)&gt;'Etiquette DNF'!N1152,"X","")</f>
        <v/>
      </c>
      <c r="B1137" s="291"/>
      <c r="C1137" s="962"/>
      <c r="D1137" s="967" t="s">
        <v>152</v>
      </c>
      <c r="E1137" s="968"/>
      <c r="F1137" s="968"/>
      <c r="G1137" s="968"/>
      <c r="H1137" s="968"/>
      <c r="I1137" s="969"/>
      <c r="J1137" s="970"/>
      <c r="K1137" s="293"/>
      <c r="M1137" s="521"/>
      <c r="N1137" s="291"/>
      <c r="O1137" s="962"/>
      <c r="P1137" s="967" t="s">
        <v>152</v>
      </c>
      <c r="Q1137" s="968"/>
      <c r="R1137" s="968"/>
      <c r="S1137" s="968"/>
      <c r="T1137" s="968"/>
      <c r="U1137" s="969"/>
      <c r="V1137" s="970"/>
      <c r="W1137" s="293"/>
    </row>
    <row r="1138" spans="1:23" x14ac:dyDescent="0.25">
      <c r="A1138" s="138" t="str">
        <f>IF(COUNT('Séries-DNF'!$A$11:$A$50)&gt;'Etiquette DNF'!N1152,"X","")</f>
        <v/>
      </c>
      <c r="B1138" s="291"/>
      <c r="C1138" s="956" t="s">
        <v>126</v>
      </c>
      <c r="D1138" s="918" t="s">
        <v>263</v>
      </c>
      <c r="E1138" s="919"/>
      <c r="F1138" s="920"/>
      <c r="G1138" s="416" t="s">
        <v>174</v>
      </c>
      <c r="H1138" s="416"/>
      <c r="I1138" s="959"/>
      <c r="J1138" s="960"/>
      <c r="K1138" s="293"/>
      <c r="M1138" s="521"/>
      <c r="N1138" s="291"/>
      <c r="O1138" s="956" t="s">
        <v>126</v>
      </c>
      <c r="P1138" s="918" t="s">
        <v>263</v>
      </c>
      <c r="Q1138" s="919"/>
      <c r="R1138" s="920"/>
      <c r="S1138" s="416" t="s">
        <v>174</v>
      </c>
      <c r="T1138" s="416"/>
      <c r="U1138" s="959"/>
      <c r="V1138" s="960"/>
      <c r="W1138" s="293"/>
    </row>
    <row r="1139" spans="1:23" x14ac:dyDescent="0.25">
      <c r="A1139" s="138" t="str">
        <f>IF(COUNT('Séries-DNF'!$A$11:$A$50)&gt;'Etiquette DNF'!N1152,"X","")</f>
        <v/>
      </c>
      <c r="B1139" s="291"/>
      <c r="C1139" s="957"/>
      <c r="D1139" s="913" t="s">
        <v>128</v>
      </c>
      <c r="E1139" s="914"/>
      <c r="F1139" s="915"/>
      <c r="G1139" s="110" t="s">
        <v>266</v>
      </c>
      <c r="H1139" s="110"/>
      <c r="I1139" s="949"/>
      <c r="J1139" s="950"/>
      <c r="K1139" s="293"/>
      <c r="M1139" s="521"/>
      <c r="N1139" s="291"/>
      <c r="O1139" s="957"/>
      <c r="P1139" s="913" t="s">
        <v>128</v>
      </c>
      <c r="Q1139" s="914"/>
      <c r="R1139" s="915"/>
      <c r="S1139" s="110" t="s">
        <v>266</v>
      </c>
      <c r="T1139" s="110"/>
      <c r="U1139" s="949"/>
      <c r="V1139" s="950"/>
      <c r="W1139" s="293"/>
    </row>
    <row r="1140" spans="1:23" x14ac:dyDescent="0.25">
      <c r="A1140" s="138" t="str">
        <f>IF(COUNT('Séries-DNF'!$A$11:$A$50)&gt;'Etiquette DNF'!N1152,"X","")</f>
        <v/>
      </c>
      <c r="B1140" s="291"/>
      <c r="C1140" s="957"/>
      <c r="D1140" s="913" t="s">
        <v>264</v>
      </c>
      <c r="E1140" s="914"/>
      <c r="F1140" s="915"/>
      <c r="G1140" s="110" t="s">
        <v>265</v>
      </c>
      <c r="H1140" s="110"/>
      <c r="I1140" s="949"/>
      <c r="J1140" s="950"/>
      <c r="K1140" s="293"/>
      <c r="M1140" s="521"/>
      <c r="N1140" s="291"/>
      <c r="O1140" s="957"/>
      <c r="P1140" s="913" t="s">
        <v>264</v>
      </c>
      <c r="Q1140" s="914"/>
      <c r="R1140" s="915"/>
      <c r="S1140" s="110" t="s">
        <v>265</v>
      </c>
      <c r="T1140" s="110"/>
      <c r="U1140" s="949"/>
      <c r="V1140" s="950"/>
      <c r="W1140" s="293"/>
    </row>
    <row r="1141" spans="1:23" x14ac:dyDescent="0.25">
      <c r="A1141" s="138" t="str">
        <f>IF(COUNT('Séries-DNF'!$A$11:$A$50)&gt;'Etiquette DNF'!N1152,"X","")</f>
        <v/>
      </c>
      <c r="B1141" s="291"/>
      <c r="C1141" s="957"/>
      <c r="D1141" s="533" t="s">
        <v>267</v>
      </c>
      <c r="E1141" s="518"/>
      <c r="F1141" s="518"/>
      <c r="G1141" s="110" t="s">
        <v>164</v>
      </c>
      <c r="H1141" s="110"/>
      <c r="I1141" s="949"/>
      <c r="J1141" s="950"/>
      <c r="K1141" s="293"/>
      <c r="M1141" s="521"/>
      <c r="N1141" s="291"/>
      <c r="O1141" s="957"/>
      <c r="P1141" s="533" t="s">
        <v>267</v>
      </c>
      <c r="Q1141" s="518"/>
      <c r="R1141" s="518"/>
      <c r="S1141" s="110" t="s">
        <v>164</v>
      </c>
      <c r="T1141" s="110"/>
      <c r="U1141" s="949"/>
      <c r="V1141" s="950"/>
      <c r="W1141" s="293"/>
    </row>
    <row r="1142" spans="1:23" ht="15.75" thickBot="1" x14ac:dyDescent="0.3">
      <c r="A1142" s="138" t="str">
        <f>IF(COUNT('Séries-DNF'!$A$11:$A$50)&gt;'Etiquette DNF'!N1152,"X","")</f>
        <v/>
      </c>
      <c r="B1142" s="291"/>
      <c r="C1142" s="958"/>
      <c r="D1142" s="534" t="s">
        <v>268</v>
      </c>
      <c r="E1142" s="519"/>
      <c r="F1142" s="519"/>
      <c r="G1142" s="3" t="s">
        <v>164</v>
      </c>
      <c r="H1142" s="3"/>
      <c r="I1142" s="954"/>
      <c r="J1142" s="955"/>
      <c r="K1142" s="293"/>
      <c r="M1142" s="521"/>
      <c r="N1142" s="291"/>
      <c r="O1142" s="958"/>
      <c r="P1142" s="534" t="s">
        <v>268</v>
      </c>
      <c r="Q1142" s="519"/>
      <c r="R1142" s="519"/>
      <c r="S1142" s="3" t="s">
        <v>164</v>
      </c>
      <c r="T1142" s="3"/>
      <c r="U1142" s="954"/>
      <c r="V1142" s="955"/>
      <c r="W1142" s="293"/>
    </row>
    <row r="1143" spans="1:23" ht="15.75" thickBot="1" x14ac:dyDescent="0.3">
      <c r="A1143" s="138" t="str">
        <f>IF(COUNT('Séries-DNF'!$A$11:$A$50)&gt;'Etiquette DNF'!N1152,"X","")</f>
        <v/>
      </c>
      <c r="B1143" s="291"/>
      <c r="C1143" s="292"/>
      <c r="D1143" s="292"/>
      <c r="E1143" s="292"/>
      <c r="F1143" s="292"/>
      <c r="G1143" s="292"/>
      <c r="H1143" s="292"/>
      <c r="I1143" s="292"/>
      <c r="J1143" s="292"/>
      <c r="K1143" s="293"/>
      <c r="M1143" s="521"/>
      <c r="N1143" s="291"/>
      <c r="O1143" s="292"/>
      <c r="P1143" s="292"/>
      <c r="Q1143" s="292"/>
      <c r="R1143" s="292"/>
      <c r="S1143" s="292"/>
      <c r="T1143" s="292"/>
      <c r="U1143" s="292"/>
      <c r="V1143" s="292"/>
      <c r="W1143" s="293"/>
    </row>
    <row r="1144" spans="1:23" ht="18.75" x14ac:dyDescent="0.3">
      <c r="A1144" s="138" t="str">
        <f>IF(COUNT('Séries-DNF'!$A$11:$A$50)&gt;'Etiquette DNF'!N1152,"X","")</f>
        <v/>
      </c>
      <c r="B1144" s="291"/>
      <c r="C1144" s="901" t="s">
        <v>269</v>
      </c>
      <c r="D1144" s="902"/>
      <c r="E1144" s="902"/>
      <c r="F1144" s="902"/>
      <c r="G1144" s="902"/>
      <c r="H1144" s="902"/>
      <c r="I1144" s="902"/>
      <c r="J1144" s="903"/>
      <c r="K1144" s="293"/>
      <c r="M1144" s="521"/>
      <c r="N1144" s="291"/>
      <c r="O1144" s="901" t="s">
        <v>269</v>
      </c>
      <c r="P1144" s="902"/>
      <c r="Q1144" s="902"/>
      <c r="R1144" s="902"/>
      <c r="S1144" s="902"/>
      <c r="T1144" s="902"/>
      <c r="U1144" s="902"/>
      <c r="V1144" s="903"/>
      <c r="W1144" s="293"/>
    </row>
    <row r="1145" spans="1:23" x14ac:dyDescent="0.25">
      <c r="A1145" s="138" t="str">
        <f>IF(COUNT('Séries-DNF'!$A$11:$A$50)&gt;'Etiquette DNF'!N1152,"X","")</f>
        <v/>
      </c>
      <c r="B1145" s="291"/>
      <c r="C1145" s="904"/>
      <c r="D1145" s="905"/>
      <c r="E1145" s="905"/>
      <c r="F1145" s="905"/>
      <c r="G1145" s="905"/>
      <c r="H1145" s="905"/>
      <c r="I1145" s="905"/>
      <c r="J1145" s="906"/>
      <c r="K1145" s="293"/>
      <c r="M1145" s="521"/>
      <c r="N1145" s="291"/>
      <c r="O1145" s="904"/>
      <c r="P1145" s="905"/>
      <c r="Q1145" s="905"/>
      <c r="R1145" s="905"/>
      <c r="S1145" s="905"/>
      <c r="T1145" s="905"/>
      <c r="U1145" s="905"/>
      <c r="V1145" s="906"/>
      <c r="W1145" s="293"/>
    </row>
    <row r="1146" spans="1:23" x14ac:dyDescent="0.25">
      <c r="A1146" s="138" t="str">
        <f>IF(COUNT('Séries-DNF'!$A$11:$A$50)&gt;'Etiquette DNF'!N1152,"X","")</f>
        <v/>
      </c>
      <c r="B1146" s="291"/>
      <c r="C1146" s="907"/>
      <c r="D1146" s="908"/>
      <c r="E1146" s="908"/>
      <c r="F1146" s="908"/>
      <c r="G1146" s="908"/>
      <c r="H1146" s="908"/>
      <c r="I1146" s="908"/>
      <c r="J1146" s="909"/>
      <c r="K1146" s="293"/>
      <c r="M1146" s="521"/>
      <c r="N1146" s="291"/>
      <c r="O1146" s="907"/>
      <c r="P1146" s="908"/>
      <c r="Q1146" s="908"/>
      <c r="R1146" s="908"/>
      <c r="S1146" s="908"/>
      <c r="T1146" s="908"/>
      <c r="U1146" s="908"/>
      <c r="V1146" s="909"/>
      <c r="W1146" s="293"/>
    </row>
    <row r="1147" spans="1:23" x14ac:dyDescent="0.25">
      <c r="A1147" s="138" t="str">
        <f>IF(COUNT('Séries-DNF'!$A$11:$A$50)&gt;'Etiquette DNF'!N1152,"X","")</f>
        <v/>
      </c>
      <c r="B1147" s="291"/>
      <c r="C1147" s="907"/>
      <c r="D1147" s="908"/>
      <c r="E1147" s="908"/>
      <c r="F1147" s="908"/>
      <c r="G1147" s="908"/>
      <c r="H1147" s="908"/>
      <c r="I1147" s="908"/>
      <c r="J1147" s="909"/>
      <c r="K1147" s="293"/>
      <c r="M1147" s="521"/>
      <c r="N1147" s="291"/>
      <c r="O1147" s="907"/>
      <c r="P1147" s="908"/>
      <c r="Q1147" s="908"/>
      <c r="R1147" s="908"/>
      <c r="S1147" s="908"/>
      <c r="T1147" s="908"/>
      <c r="U1147" s="908"/>
      <c r="V1147" s="909"/>
      <c r="W1147" s="293"/>
    </row>
    <row r="1148" spans="1:23" ht="15.75" thickBot="1" x14ac:dyDescent="0.3">
      <c r="A1148" s="138" t="str">
        <f>IF(COUNT('Séries-DNF'!$A$11:$A$50)&gt;'Etiquette DNF'!N1152,"X","")</f>
        <v/>
      </c>
      <c r="B1148" s="291"/>
      <c r="C1148" s="910"/>
      <c r="D1148" s="911"/>
      <c r="E1148" s="911"/>
      <c r="F1148" s="911"/>
      <c r="G1148" s="911"/>
      <c r="H1148" s="911"/>
      <c r="I1148" s="911"/>
      <c r="J1148" s="912"/>
      <c r="K1148" s="293"/>
      <c r="M1148" s="521"/>
      <c r="N1148" s="291"/>
      <c r="O1148" s="910"/>
      <c r="P1148" s="911"/>
      <c r="Q1148" s="911"/>
      <c r="R1148" s="911"/>
      <c r="S1148" s="911"/>
      <c r="T1148" s="911"/>
      <c r="U1148" s="911"/>
      <c r="V1148" s="912"/>
      <c r="W1148" s="293"/>
    </row>
    <row r="1149" spans="1:23" ht="15.75" thickBot="1" x14ac:dyDescent="0.3">
      <c r="A1149" s="138" t="str">
        <f>IF(COUNT('Séries-DNF'!$A$11:$A$50)&gt;'Etiquette DNF'!N1152,"X","")</f>
        <v/>
      </c>
      <c r="B1149" s="294"/>
      <c r="C1149" s="295"/>
      <c r="D1149" s="295"/>
      <c r="E1149" s="295"/>
      <c r="F1149" s="295"/>
      <c r="G1149" s="295"/>
      <c r="H1149" s="295"/>
      <c r="I1149" s="295"/>
      <c r="J1149" s="295"/>
      <c r="K1149" s="296"/>
      <c r="M1149" s="521"/>
      <c r="N1149" s="294"/>
      <c r="O1149" s="295"/>
      <c r="P1149" s="295"/>
      <c r="Q1149" s="295"/>
      <c r="R1149" s="295"/>
      <c r="S1149" s="295"/>
      <c r="T1149" s="295"/>
      <c r="U1149" s="295"/>
      <c r="V1149" s="295"/>
      <c r="W1149" s="296"/>
    </row>
    <row r="1150" spans="1:23" ht="15" customHeight="1" x14ac:dyDescent="0.25">
      <c r="A1150" s="138" t="str">
        <f>IF(COUNT('Séries-DNF'!$A$11:$A$50)&gt;'Etiquette DNF'!N1152,"X","")</f>
        <v/>
      </c>
      <c r="B1150" s="522"/>
      <c r="C1150" s="522"/>
      <c r="D1150" s="522"/>
      <c r="E1150" s="522"/>
      <c r="F1150" s="522"/>
      <c r="G1150" s="522"/>
      <c r="H1150" s="522"/>
      <c r="I1150" s="522"/>
      <c r="J1150" s="522"/>
      <c r="K1150" s="522"/>
      <c r="L1150" s="522"/>
      <c r="M1150" s="523"/>
      <c r="N1150" s="522"/>
      <c r="O1150" s="522"/>
      <c r="P1150" s="522"/>
      <c r="Q1150" s="522"/>
      <c r="R1150" s="522"/>
      <c r="S1150" s="522"/>
      <c r="T1150" s="522"/>
      <c r="U1150" s="522"/>
      <c r="V1150" s="522"/>
      <c r="W1150" s="522"/>
    </row>
    <row r="1151" spans="1:23" ht="15" customHeight="1" thickBot="1" x14ac:dyDescent="0.3">
      <c r="A1151" s="138" t="str">
        <f>IF(COUNT('Séries-DNF'!$A$11:$A$50)&gt;'Etiquette DNF'!N1152,"X","")</f>
        <v/>
      </c>
      <c r="M1151" s="521"/>
    </row>
    <row r="1152" spans="1:23" x14ac:dyDescent="0.25">
      <c r="A1152" s="138" t="str">
        <f>IF(COUNT('Séries-DNF'!$A$11:$A$50)&gt;'Etiquette DNF'!N1152,"X","")</f>
        <v/>
      </c>
      <c r="B1152" s="137">
        <f>N1102+1</f>
        <v>46</v>
      </c>
      <c r="C1152" s="289"/>
      <c r="D1152" s="289"/>
      <c r="E1152" s="289"/>
      <c r="F1152" s="289"/>
      <c r="G1152" s="289"/>
      <c r="H1152" s="289"/>
      <c r="I1152" s="289"/>
      <c r="J1152" s="289"/>
      <c r="K1152" s="290"/>
      <c r="M1152" s="521"/>
      <c r="N1152" s="137">
        <f>B1152+1</f>
        <v>47</v>
      </c>
      <c r="O1152" s="289"/>
      <c r="P1152" s="289"/>
      <c r="Q1152" s="289"/>
      <c r="R1152" s="289"/>
      <c r="S1152" s="289"/>
      <c r="T1152" s="289"/>
      <c r="U1152" s="289"/>
      <c r="V1152" s="289"/>
      <c r="W1152" s="290"/>
    </row>
    <row r="1153" spans="1:23" ht="23.25" x14ac:dyDescent="0.35">
      <c r="A1153" s="138" t="str">
        <f>IF(COUNT('Séries-DNF'!$A$11:$A$50)&gt;'Etiquette DNF'!N1152,"X","")</f>
        <v/>
      </c>
      <c r="B1153" s="291"/>
      <c r="C1153" s="931" t="s">
        <v>246</v>
      </c>
      <c r="D1153" s="931"/>
      <c r="E1153" s="953">
        <f ca="1">OFFSET('Séries-DNF'!$A$11,B1152,13)</f>
        <v>0</v>
      </c>
      <c r="F1153" s="953"/>
      <c r="G1153" s="953"/>
      <c r="H1153" s="953"/>
      <c r="I1153" s="953"/>
      <c r="J1153" s="953"/>
      <c r="K1153" s="293"/>
      <c r="M1153" s="521"/>
      <c r="N1153" s="291"/>
      <c r="O1153" s="931" t="s">
        <v>246</v>
      </c>
      <c r="P1153" s="931"/>
      <c r="Q1153" s="953">
        <f ca="1">OFFSET('Séries-DNF'!$A$11,N1152,13)</f>
        <v>0</v>
      </c>
      <c r="R1153" s="953"/>
      <c r="S1153" s="953"/>
      <c r="T1153" s="953"/>
      <c r="U1153" s="953"/>
      <c r="V1153" s="953"/>
      <c r="W1153" s="293"/>
    </row>
    <row r="1154" spans="1:23" x14ac:dyDescent="0.25">
      <c r="A1154" s="138" t="str">
        <f>IF(COUNT('Séries-DNF'!$A$11:$A$50)&gt;'Etiquette DNF'!N1152,"X","")</f>
        <v/>
      </c>
      <c r="B1154" s="291"/>
      <c r="C1154" s="945"/>
      <c r="D1154" s="945"/>
      <c r="E1154" s="945"/>
      <c r="F1154" s="945"/>
      <c r="G1154" s="945"/>
      <c r="H1154" s="945"/>
      <c r="I1154" s="945"/>
      <c r="J1154" s="945"/>
      <c r="K1154" s="293"/>
      <c r="M1154" s="521"/>
      <c r="N1154" s="291"/>
      <c r="O1154" s="945"/>
      <c r="P1154" s="945"/>
      <c r="Q1154" s="945"/>
      <c r="R1154" s="945"/>
      <c r="S1154" s="945"/>
      <c r="T1154" s="945"/>
      <c r="U1154" s="945"/>
      <c r="V1154" s="945"/>
      <c r="W1154" s="293"/>
    </row>
    <row r="1155" spans="1:23" ht="21" x14ac:dyDescent="0.35">
      <c r="A1155" s="138" t="str">
        <f>IF(COUNT('Séries-DNF'!$A$11:$A$50)&gt;'Etiquette DNF'!N1152,"X","")</f>
        <v/>
      </c>
      <c r="B1155" s="291"/>
      <c r="C1155" s="931" t="s">
        <v>39</v>
      </c>
      <c r="D1155" s="931"/>
      <c r="E1155" s="932">
        <f ca="1">OFFSET('Séries-DNF'!$A$11,B1152,0)</f>
        <v>0</v>
      </c>
      <c r="F1155" s="932"/>
      <c r="G1155" s="948" t="s">
        <v>67</v>
      </c>
      <c r="H1155" s="948"/>
      <c r="I1155" s="932">
        <f ca="1">OFFSET('Séries-DNF'!$A$11,B1152,6)</f>
        <v>0</v>
      </c>
      <c r="J1155" s="932"/>
      <c r="K1155" s="293"/>
      <c r="M1155" s="521"/>
      <c r="N1155" s="291"/>
      <c r="O1155" s="931" t="s">
        <v>39</v>
      </c>
      <c r="P1155" s="931"/>
      <c r="Q1155" s="932">
        <f ca="1">OFFSET('Séries-DNF'!$A$11,N1152,0)</f>
        <v>0</v>
      </c>
      <c r="R1155" s="932"/>
      <c r="S1155" s="948" t="s">
        <v>67</v>
      </c>
      <c r="T1155" s="948"/>
      <c r="U1155" s="932">
        <f ca="1">OFFSET('Séries-DNF'!$A$11,N1152,6)</f>
        <v>0</v>
      </c>
      <c r="V1155" s="932"/>
      <c r="W1155" s="293"/>
    </row>
    <row r="1156" spans="1:23" ht="23.25" x14ac:dyDescent="0.35">
      <c r="A1156" s="138" t="str">
        <f>IF(COUNT('Séries-DNF'!$A$11:$A$50)&gt;'Etiquette DNF'!N1152,"X","")</f>
        <v/>
      </c>
      <c r="B1156" s="291"/>
      <c r="C1156" s="931" t="s">
        <v>1</v>
      </c>
      <c r="D1156" s="931"/>
      <c r="E1156" s="953">
        <f ca="1">OFFSET('Séries-DNF'!$A$11,B1152,9)</f>
        <v>0</v>
      </c>
      <c r="F1156" s="953"/>
      <c r="G1156" s="948" t="s">
        <v>2</v>
      </c>
      <c r="H1156" s="948"/>
      <c r="I1156" s="932">
        <f ca="1">OFFSET('Séries-DNF'!$A$11,B1152,10)</f>
        <v>0</v>
      </c>
      <c r="J1156" s="932"/>
      <c r="K1156" s="293"/>
      <c r="M1156" s="521"/>
      <c r="N1156" s="291"/>
      <c r="O1156" s="931" t="s">
        <v>1</v>
      </c>
      <c r="P1156" s="931"/>
      <c r="Q1156" s="953">
        <f ca="1">OFFSET('Séries-DNF'!$A$11,N1152,9)</f>
        <v>0</v>
      </c>
      <c r="R1156" s="953"/>
      <c r="S1156" s="948" t="s">
        <v>2</v>
      </c>
      <c r="T1156" s="948"/>
      <c r="U1156" s="932">
        <f ca="1">OFFSET('Séries-DNF'!$A$11,N1152,10)</f>
        <v>0</v>
      </c>
      <c r="V1156" s="932"/>
      <c r="W1156" s="293"/>
    </row>
    <row r="1157" spans="1:23" ht="21" x14ac:dyDescent="0.35">
      <c r="A1157" s="138" t="str">
        <f>IF(COUNT('Séries-DNF'!$A$11:$A$50)&gt;'Etiquette DNF'!N1152,"X","")</f>
        <v/>
      </c>
      <c r="B1157" s="291"/>
      <c r="C1157" s="520" t="s">
        <v>258</v>
      </c>
      <c r="D1157" s="520"/>
      <c r="E1157" s="527">
        <f ca="1">OFFSET('Séries-DNF'!$A$11,B1152,11)</f>
        <v>0</v>
      </c>
      <c r="F1157" s="525"/>
      <c r="G1157" s="866" t="s">
        <v>270</v>
      </c>
      <c r="H1157" s="866"/>
      <c r="I1157" s="527">
        <f ca="1">OFFSET('Séries-DNF'!$A$11,B1152,8)</f>
        <v>0</v>
      </c>
      <c r="J1157" s="527"/>
      <c r="K1157" s="293"/>
      <c r="M1157" s="521"/>
      <c r="N1157" s="291"/>
      <c r="O1157" s="520" t="s">
        <v>258</v>
      </c>
      <c r="P1157" s="520"/>
      <c r="Q1157" s="527">
        <f ca="1">OFFSET('Séries-DNF'!$A$11,N1152,11)</f>
        <v>0</v>
      </c>
      <c r="R1157" s="525"/>
      <c r="S1157" s="866" t="s">
        <v>270</v>
      </c>
      <c r="T1157" s="866"/>
      <c r="U1157" s="527">
        <f ca="1">OFFSET('Séries-DNF'!$A$11,N1152,8)</f>
        <v>0</v>
      </c>
      <c r="V1157" s="527"/>
      <c r="W1157" s="293"/>
    </row>
    <row r="1158" spans="1:23" ht="18.75" x14ac:dyDescent="0.3">
      <c r="A1158" s="138" t="str">
        <f>IF(COUNT('Séries-DNF'!$A$11:$A$50)&gt;'Etiquette DNF'!N1152,"X","")</f>
        <v/>
      </c>
      <c r="B1158" s="291"/>
      <c r="C1158" s="952" t="s">
        <v>68</v>
      </c>
      <c r="D1158" s="952"/>
      <c r="E1158" s="866" t="s">
        <v>69</v>
      </c>
      <c r="F1158" s="866"/>
      <c r="G1158" s="951">
        <f ca="1">OFFSET('Séries-DNF'!$A$11,B1152,2)</f>
        <v>0</v>
      </c>
      <c r="H1158" s="951"/>
      <c r="I1158" s="951"/>
      <c r="J1158" s="951"/>
      <c r="K1158" s="293"/>
      <c r="M1158" s="521"/>
      <c r="N1158" s="291"/>
      <c r="O1158" s="952" t="s">
        <v>68</v>
      </c>
      <c r="P1158" s="952"/>
      <c r="Q1158" s="866" t="s">
        <v>69</v>
      </c>
      <c r="R1158" s="866"/>
      <c r="S1158" s="951">
        <f ca="1">OFFSET('Séries-DNF'!$A$11,N1152,2)</f>
        <v>0</v>
      </c>
      <c r="T1158" s="951"/>
      <c r="U1158" s="951"/>
      <c r="V1158" s="951"/>
      <c r="W1158" s="293"/>
    </row>
    <row r="1159" spans="1:23" ht="18.75" x14ac:dyDescent="0.3">
      <c r="A1159" s="138" t="str">
        <f>IF(COUNT('Séries-DNF'!$A$11:$A$50)&gt;'Etiquette DNF'!N1152,"X","")</f>
        <v/>
      </c>
      <c r="B1159" s="291"/>
      <c r="C1159" s="952"/>
      <c r="D1159" s="952"/>
      <c r="E1159" s="866" t="s">
        <v>70</v>
      </c>
      <c r="F1159" s="866"/>
      <c r="G1159" s="951">
        <f ca="1">OFFSET('Séries-DNF'!$A$11,B1152,3)</f>
        <v>0</v>
      </c>
      <c r="H1159" s="951"/>
      <c r="I1159" s="951"/>
      <c r="J1159" s="951"/>
      <c r="K1159" s="293"/>
      <c r="M1159" s="521"/>
      <c r="N1159" s="291"/>
      <c r="O1159" s="952"/>
      <c r="P1159" s="952"/>
      <c r="Q1159" s="866" t="s">
        <v>70</v>
      </c>
      <c r="R1159" s="866"/>
      <c r="S1159" s="951">
        <f ca="1">OFFSET('Séries-DNF'!$A$11,N1152,3)</f>
        <v>0</v>
      </c>
      <c r="T1159" s="951"/>
      <c r="U1159" s="951"/>
      <c r="V1159" s="951"/>
      <c r="W1159" s="293"/>
    </row>
    <row r="1160" spans="1:23" ht="18.75" x14ac:dyDescent="0.3">
      <c r="A1160" s="138" t="str">
        <f>IF(COUNT('Séries-DNF'!$A$11:$A$50)&gt;'Etiquette DNF'!N1152,"X","")</f>
        <v/>
      </c>
      <c r="B1160" s="291"/>
      <c r="C1160" s="952"/>
      <c r="D1160" s="952"/>
      <c r="E1160" s="866" t="s">
        <v>257</v>
      </c>
      <c r="F1160" s="866"/>
      <c r="G1160" s="951">
        <f ca="1">OFFSET('Séries-DNF'!$A$11,B1152,4)</f>
        <v>0</v>
      </c>
      <c r="H1160" s="951"/>
      <c r="I1160" s="951"/>
      <c r="J1160" s="951"/>
      <c r="K1160" s="293"/>
      <c r="M1160" s="521"/>
      <c r="N1160" s="291"/>
      <c r="O1160" s="952"/>
      <c r="P1160" s="952"/>
      <c r="Q1160" s="866" t="s">
        <v>257</v>
      </c>
      <c r="R1160" s="866"/>
      <c r="S1160" s="951">
        <f ca="1">OFFSET('Séries-DNF'!$A$11,N1152,4)</f>
        <v>0</v>
      </c>
      <c r="T1160" s="951"/>
      <c r="U1160" s="951"/>
      <c r="V1160" s="951"/>
      <c r="W1160" s="293"/>
    </row>
    <row r="1161" spans="1:23" ht="21" x14ac:dyDescent="0.35">
      <c r="A1161" s="138" t="str">
        <f>IF(COUNT('Séries-DNF'!$A$11:$A$50)&gt;'Etiquette DNF'!N1152,"X","")</f>
        <v/>
      </c>
      <c r="B1161" s="291"/>
      <c r="C1161" s="952"/>
      <c r="D1161" s="952"/>
      <c r="E1161" s="866" t="s">
        <v>71</v>
      </c>
      <c r="F1161" s="866"/>
      <c r="G1161" s="947">
        <f ca="1">OFFSET('Séries-DNF'!$A$11,B1152,5)</f>
        <v>0</v>
      </c>
      <c r="H1161" s="947"/>
      <c r="I1161" s="947"/>
      <c r="J1161" s="947"/>
      <c r="K1161" s="293"/>
      <c r="M1161" s="521"/>
      <c r="N1161" s="291"/>
      <c r="O1161" s="952"/>
      <c r="P1161" s="952"/>
      <c r="Q1161" s="866" t="s">
        <v>71</v>
      </c>
      <c r="R1161" s="866"/>
      <c r="S1161" s="947">
        <f ca="1">OFFSET('Séries-DNF'!$A$11,N1152,5)</f>
        <v>0</v>
      </c>
      <c r="T1161" s="947"/>
      <c r="U1161" s="947"/>
      <c r="V1161" s="947"/>
      <c r="W1161" s="293"/>
    </row>
    <row r="1162" spans="1:23" ht="21" x14ac:dyDescent="0.35">
      <c r="A1162" s="138" t="str">
        <f>IF(COUNT('Séries-DNF'!$A$11:$A$50)&gt;'Etiquette DNF'!N1152,"X","")</f>
        <v/>
      </c>
      <c r="B1162" s="291"/>
      <c r="C1162" s="931" t="s">
        <v>248</v>
      </c>
      <c r="D1162" s="931"/>
      <c r="E1162" s="948" t="str">
        <f ca="1">IF(E1153="","",IF(OR(E1153="DWF",E1153="DNF"),"Distance","Temps"))</f>
        <v>Temps</v>
      </c>
      <c r="F1162" s="948"/>
      <c r="G1162" s="525">
        <f ca="1">OFFSET('Séries-DNF'!$A$11,B1152,18)</f>
        <v>0</v>
      </c>
      <c r="H1162" s="524">
        <f ca="1">OFFSET('Séries-DNF'!$A$11,B1152,19)</f>
        <v>0</v>
      </c>
      <c r="I1162" s="526">
        <f ca="1">OFFSET('Séries-DNF'!$A$11,B1152,20)</f>
        <v>0</v>
      </c>
      <c r="J1162" s="524">
        <f ca="1">OFFSET('Séries-DNF'!$A$11,B1152,21)</f>
        <v>0</v>
      </c>
      <c r="K1162" s="293"/>
      <c r="M1162" s="521"/>
      <c r="N1162" s="291"/>
      <c r="O1162" s="931" t="s">
        <v>248</v>
      </c>
      <c r="P1162" s="931"/>
      <c r="Q1162" s="948" t="str">
        <f ca="1">IF(Q1153="","",IF(OR(Q1153="DWF",Q1153="DNF"),"Distance","Temps"))</f>
        <v>Temps</v>
      </c>
      <c r="R1162" s="948"/>
      <c r="S1162" s="525">
        <f ca="1">OFFSET('Séries-DNF'!$A$11,N1152,18)</f>
        <v>0</v>
      </c>
      <c r="T1162" s="524">
        <f ca="1">OFFSET('Séries-DNF'!$A$11,N1152,19)</f>
        <v>0</v>
      </c>
      <c r="U1162" s="526">
        <f ca="1">OFFSET('Séries-DNF'!$A$11,N1152,20)</f>
        <v>0</v>
      </c>
      <c r="V1162" s="524">
        <f ca="1">OFFSET('Séries-DNF'!$A$11,N1152,21)</f>
        <v>0</v>
      </c>
      <c r="W1162" s="293"/>
    </row>
    <row r="1163" spans="1:23" ht="18.75" x14ac:dyDescent="0.3">
      <c r="A1163" s="138" t="str">
        <f>IF(COUNT('Séries-DNF'!$A$11:$A$50)&gt;'Etiquette DNF'!N1152,"X","")</f>
        <v/>
      </c>
      <c r="B1163" s="291"/>
      <c r="C1163" s="931"/>
      <c r="D1163" s="931"/>
      <c r="E1163" s="933" t="s">
        <v>273</v>
      </c>
      <c r="F1163" s="514" t="s">
        <v>271</v>
      </c>
      <c r="G1163" s="528">
        <f ca="1">OFFSET('Séries-DNF'!$A$11,B1152,14)</f>
        <v>0</v>
      </c>
      <c r="H1163" s="529">
        <f ca="1">OFFSET('Séries-DNF'!$A$11,B1152,15)</f>
        <v>0</v>
      </c>
      <c r="I1163" s="528">
        <f ca="1">OFFSET('Séries-DNF'!$A$11,B1152,16)</f>
        <v>0</v>
      </c>
      <c r="J1163" s="529">
        <f ca="1">OFFSET('Séries-DNF'!$A$11,B1152,17)</f>
        <v>0</v>
      </c>
      <c r="K1163" s="293"/>
      <c r="M1163" s="521"/>
      <c r="N1163" s="291"/>
      <c r="O1163" s="931"/>
      <c r="P1163" s="931"/>
      <c r="Q1163" s="933" t="s">
        <v>273</v>
      </c>
      <c r="R1163" s="514" t="s">
        <v>271</v>
      </c>
      <c r="S1163" s="528">
        <f ca="1">OFFSET('Séries-DNF'!$A$11,N1152,14)</f>
        <v>0</v>
      </c>
      <c r="T1163" s="529">
        <f ca="1">OFFSET('Séries-DNF'!$A$11,N1152,15)</f>
        <v>0</v>
      </c>
      <c r="U1163" s="528">
        <f ca="1">OFFSET('Séries-DNF'!$A$11,N1152,16)</f>
        <v>0</v>
      </c>
      <c r="V1163" s="529">
        <f ca="1">OFFSET('Séries-DNF'!$A$11,N1152,17)</f>
        <v>0</v>
      </c>
      <c r="W1163" s="293"/>
    </row>
    <row r="1164" spans="1:23" ht="18.75" x14ac:dyDescent="0.3">
      <c r="A1164" s="138" t="str">
        <f>IF(COUNT('Séries-DNF'!$A$11:$A$50)&gt;'Etiquette DNF'!N1152,"X","")</f>
        <v/>
      </c>
      <c r="B1164" s="291"/>
      <c r="C1164" s="931"/>
      <c r="D1164" s="931"/>
      <c r="E1164" s="933"/>
      <c r="F1164" s="514" t="s">
        <v>272</v>
      </c>
      <c r="G1164" s="528">
        <f ca="1">OFFSET('Séries-DNF'!$A$11,B1152,22)</f>
        <v>0</v>
      </c>
      <c r="H1164" s="529">
        <f ca="1">OFFSET('Séries-DNF'!$A$11,B1152,23)</f>
        <v>0</v>
      </c>
      <c r="I1164" s="528">
        <f ca="1">OFFSET('Séries-DNF'!$A$11,B1152,24)</f>
        <v>0</v>
      </c>
      <c r="J1164" s="529">
        <f ca="1">OFFSET('Séries-DNF'!$A$11,B1152,25)</f>
        <v>0</v>
      </c>
      <c r="K1164" s="293"/>
      <c r="M1164" s="521"/>
      <c r="N1164" s="291"/>
      <c r="O1164" s="931"/>
      <c r="P1164" s="931"/>
      <c r="Q1164" s="933"/>
      <c r="R1164" s="514" t="s">
        <v>272</v>
      </c>
      <c r="S1164" s="528">
        <f ca="1">OFFSET('Séries-DNF'!$A$11,N1152,22)</f>
        <v>0</v>
      </c>
      <c r="T1164" s="529">
        <f ca="1">OFFSET('Séries-DNF'!$A$11,N1152,23)</f>
        <v>0</v>
      </c>
      <c r="U1164" s="528">
        <f ca="1">OFFSET('Séries-DNF'!$A$11,N1152,24)</f>
        <v>0</v>
      </c>
      <c r="V1164" s="529">
        <f ca="1">OFFSET('Séries-DNF'!$A$11,N1152,25)</f>
        <v>0</v>
      </c>
      <c r="W1164" s="293"/>
    </row>
    <row r="1165" spans="1:23" x14ac:dyDescent="0.25">
      <c r="A1165" s="138" t="str">
        <f>IF(COUNT('Séries-DNF'!$A$11:$A$50)&gt;'Etiquette DNF'!N1152,"X","")</f>
        <v/>
      </c>
      <c r="B1165" s="291"/>
      <c r="C1165" s="945"/>
      <c r="D1165" s="945"/>
      <c r="E1165" s="945"/>
      <c r="F1165" s="945"/>
      <c r="G1165" s="945"/>
      <c r="H1165" s="945"/>
      <c r="I1165" s="945"/>
      <c r="J1165" s="945"/>
      <c r="K1165" s="293"/>
      <c r="M1165" s="521"/>
      <c r="N1165" s="291"/>
      <c r="O1165" s="945"/>
      <c r="P1165" s="945"/>
      <c r="Q1165" s="945"/>
      <c r="R1165" s="945"/>
      <c r="S1165" s="945"/>
      <c r="T1165" s="945"/>
      <c r="U1165" s="945"/>
      <c r="V1165" s="945"/>
      <c r="W1165" s="293"/>
    </row>
    <row r="1166" spans="1:23" ht="18.75" x14ac:dyDescent="0.3">
      <c r="A1166" s="138" t="str">
        <f>IF(COUNT('Séries-DNF'!$A$11:$A$50)&gt;'Etiquette DNF'!N1152,"X","")</f>
        <v/>
      </c>
      <c r="B1166" s="291"/>
      <c r="C1166" s="946" t="s">
        <v>259</v>
      </c>
      <c r="D1166" s="946"/>
      <c r="E1166" s="946"/>
      <c r="F1166" s="946"/>
      <c r="G1166" s="946"/>
      <c r="H1166" s="946"/>
      <c r="I1166" s="946"/>
      <c r="J1166" s="946"/>
      <c r="K1166" s="293"/>
      <c r="M1166" s="521"/>
      <c r="N1166" s="291"/>
      <c r="O1166" s="946" t="s">
        <v>259</v>
      </c>
      <c r="P1166" s="946"/>
      <c r="Q1166" s="946"/>
      <c r="R1166" s="946"/>
      <c r="S1166" s="946"/>
      <c r="T1166" s="946"/>
      <c r="U1166" s="946"/>
      <c r="V1166" s="946"/>
      <c r="W1166" s="293"/>
    </row>
    <row r="1167" spans="1:23" ht="15.75" thickBot="1" x14ac:dyDescent="0.3">
      <c r="A1167" s="138" t="str">
        <f>IF(COUNT('Séries-DNF'!$A$11:$A$50)&gt;'Etiquette DNF'!N1152,"X","")</f>
        <v/>
      </c>
      <c r="B1167" s="291"/>
      <c r="C1167" s="945"/>
      <c r="D1167" s="945"/>
      <c r="E1167" s="945"/>
      <c r="F1167" s="945"/>
      <c r="G1167" s="945"/>
      <c r="H1167" s="945"/>
      <c r="I1167" s="945"/>
      <c r="J1167" s="945"/>
      <c r="K1167" s="293"/>
      <c r="M1167" s="521"/>
      <c r="N1167" s="291"/>
      <c r="O1167" s="945"/>
      <c r="P1167" s="945"/>
      <c r="Q1167" s="945"/>
      <c r="R1167" s="945"/>
      <c r="S1167" s="945"/>
      <c r="T1167" s="945"/>
      <c r="U1167" s="945"/>
      <c r="V1167" s="945"/>
      <c r="W1167" s="293"/>
    </row>
    <row r="1168" spans="1:23" ht="15.75" thickBot="1" x14ac:dyDescent="0.3">
      <c r="A1168" s="138" t="str">
        <f>IF(COUNT('Séries-DNF'!$A$11:$A$50)&gt;'Etiquette DNF'!N1152,"X","")</f>
        <v/>
      </c>
      <c r="B1168" s="291"/>
      <c r="C1168" s="933" t="s">
        <v>262</v>
      </c>
      <c r="D1168" s="934"/>
      <c r="E1168" s="530"/>
      <c r="F1168" s="531"/>
      <c r="G1168" s="531"/>
      <c r="H1168" s="531"/>
      <c r="I1168" s="531"/>
      <c r="J1168" s="532"/>
      <c r="K1168" s="293"/>
      <c r="M1168" s="521"/>
      <c r="N1168" s="291"/>
      <c r="O1168" s="933" t="s">
        <v>262</v>
      </c>
      <c r="P1168" s="934"/>
      <c r="Q1168" s="530"/>
      <c r="R1168" s="531"/>
      <c r="S1168" s="531"/>
      <c r="T1168" s="531"/>
      <c r="U1168" s="531"/>
      <c r="V1168" s="532"/>
      <c r="W1168" s="293"/>
    </row>
    <row r="1169" spans="1:23" ht="15.75" thickBot="1" x14ac:dyDescent="0.3">
      <c r="A1169" s="138" t="str">
        <f>IF(COUNT('Séries-DNF'!$A$11:$A$50)&gt;'Etiquette DNF'!N1152,"X","")</f>
        <v/>
      </c>
      <c r="B1169" s="291"/>
      <c r="C1169" s="516"/>
      <c r="D1169" s="516"/>
      <c r="E1169" s="289"/>
      <c r="F1169" s="289"/>
      <c r="G1169" s="289"/>
      <c r="H1169" s="289"/>
      <c r="I1169" s="289"/>
      <c r="J1169" s="289"/>
      <c r="K1169" s="293"/>
      <c r="M1169" s="521"/>
      <c r="N1169" s="291"/>
      <c r="O1169" s="516"/>
      <c r="P1169" s="516"/>
      <c r="Q1169" s="289"/>
      <c r="R1169" s="289"/>
      <c r="S1169" s="289"/>
      <c r="T1169" s="289"/>
      <c r="U1169" s="289"/>
      <c r="V1169" s="289"/>
      <c r="W1169" s="293"/>
    </row>
    <row r="1170" spans="1:23" x14ac:dyDescent="0.25">
      <c r="A1170" s="138" t="str">
        <f>IF(COUNT('Séries-DNF'!$A$11:$A$50)&gt;'Etiquette DNF'!N1152,"X","")</f>
        <v/>
      </c>
      <c r="B1170" s="291"/>
      <c r="C1170" s="976" t="s">
        <v>260</v>
      </c>
      <c r="D1170" s="977"/>
      <c r="E1170" s="959"/>
      <c r="F1170" s="959"/>
      <c r="G1170" s="959"/>
      <c r="H1170" s="959"/>
      <c r="I1170" s="959"/>
      <c r="J1170" s="960"/>
      <c r="K1170" s="293"/>
      <c r="M1170" s="521"/>
      <c r="N1170" s="291"/>
      <c r="O1170" s="976" t="s">
        <v>260</v>
      </c>
      <c r="P1170" s="977"/>
      <c r="Q1170" s="959"/>
      <c r="R1170" s="959"/>
      <c r="S1170" s="959"/>
      <c r="T1170" s="959"/>
      <c r="U1170" s="959"/>
      <c r="V1170" s="960"/>
      <c r="W1170" s="293"/>
    </row>
    <row r="1171" spans="1:23" x14ac:dyDescent="0.25">
      <c r="A1171" s="138" t="str">
        <f>IF(COUNT('Séries-DNF'!$A$11:$A$50)&gt;'Etiquette DNF'!N1152,"X","")</f>
        <v/>
      </c>
      <c r="B1171" s="291"/>
      <c r="C1171" s="971"/>
      <c r="D1171" s="972"/>
      <c r="E1171" s="949"/>
      <c r="F1171" s="949"/>
      <c r="G1171" s="949"/>
      <c r="H1171" s="949"/>
      <c r="I1171" s="949"/>
      <c r="J1171" s="950"/>
      <c r="K1171" s="293"/>
      <c r="M1171" s="521"/>
      <c r="N1171" s="291"/>
      <c r="O1171" s="971"/>
      <c r="P1171" s="972"/>
      <c r="Q1171" s="949"/>
      <c r="R1171" s="949"/>
      <c r="S1171" s="949"/>
      <c r="T1171" s="949"/>
      <c r="U1171" s="949"/>
      <c r="V1171" s="950"/>
      <c r="W1171" s="293"/>
    </row>
    <row r="1172" spans="1:23" x14ac:dyDescent="0.25">
      <c r="A1172" s="138" t="str">
        <f>IF(COUNT('Séries-DNF'!$A$11:$A$50)&gt;'Etiquette DNF'!N1152,"X","")</f>
        <v/>
      </c>
      <c r="B1172" s="291"/>
      <c r="C1172" s="971" t="s">
        <v>261</v>
      </c>
      <c r="D1172" s="972"/>
      <c r="E1172" s="949"/>
      <c r="F1172" s="949"/>
      <c r="G1172" s="949"/>
      <c r="H1172" s="949"/>
      <c r="I1172" s="949"/>
      <c r="J1172" s="950"/>
      <c r="K1172" s="293"/>
      <c r="M1172" s="521"/>
      <c r="N1172" s="291"/>
      <c r="O1172" s="971" t="s">
        <v>261</v>
      </c>
      <c r="P1172" s="972"/>
      <c r="Q1172" s="949"/>
      <c r="R1172" s="949"/>
      <c r="S1172" s="949"/>
      <c r="T1172" s="949"/>
      <c r="U1172" s="949"/>
      <c r="V1172" s="950"/>
      <c r="W1172" s="293"/>
    </row>
    <row r="1173" spans="1:23" ht="15.75" thickBot="1" x14ac:dyDescent="0.3">
      <c r="A1173" s="138" t="str">
        <f>IF(COUNT('Séries-DNF'!$A$11:$A$50)&gt;'Etiquette DNF'!N1152,"X","")</f>
        <v/>
      </c>
      <c r="B1173" s="291"/>
      <c r="C1173" s="973"/>
      <c r="D1173" s="974"/>
      <c r="E1173" s="954"/>
      <c r="F1173" s="954"/>
      <c r="G1173" s="954"/>
      <c r="H1173" s="954"/>
      <c r="I1173" s="954"/>
      <c r="J1173" s="955"/>
      <c r="K1173" s="293"/>
      <c r="M1173" s="521"/>
      <c r="N1173" s="291"/>
      <c r="O1173" s="973"/>
      <c r="P1173" s="974"/>
      <c r="Q1173" s="954"/>
      <c r="R1173" s="954"/>
      <c r="S1173" s="954"/>
      <c r="T1173" s="954"/>
      <c r="U1173" s="954"/>
      <c r="V1173" s="955"/>
      <c r="W1173" s="293"/>
    </row>
    <row r="1174" spans="1:23" ht="15.75" thickBot="1" x14ac:dyDescent="0.3">
      <c r="A1174" s="138" t="str">
        <f>IF(COUNT('Séries-DNF'!$A$11:$A$50)&gt;'Etiquette DNF'!N1152,"X","")</f>
        <v/>
      </c>
      <c r="B1174" s="291"/>
      <c r="C1174" s="292"/>
      <c r="D1174" s="292"/>
      <c r="E1174" s="292"/>
      <c r="F1174" s="292"/>
      <c r="G1174" s="292"/>
      <c r="H1174" s="292"/>
      <c r="I1174" s="292"/>
      <c r="J1174" s="292"/>
      <c r="K1174" s="293"/>
      <c r="M1174" s="521"/>
      <c r="N1174" s="291"/>
      <c r="O1174" s="292"/>
      <c r="P1174" s="292"/>
      <c r="Q1174" s="292"/>
      <c r="R1174" s="292"/>
      <c r="S1174" s="292"/>
      <c r="T1174" s="292"/>
      <c r="U1174" s="292"/>
      <c r="V1174" s="292"/>
      <c r="W1174" s="293"/>
    </row>
    <row r="1175" spans="1:23" x14ac:dyDescent="0.25">
      <c r="A1175" s="138" t="str">
        <f>IF(COUNT('Séries-DNF'!$A$11:$A$50)&gt;'Etiquette DNF'!N1152,"X","")</f>
        <v/>
      </c>
      <c r="B1175" s="291"/>
      <c r="C1175" s="956" t="s">
        <v>132</v>
      </c>
      <c r="D1175" s="880" t="s">
        <v>133</v>
      </c>
      <c r="E1175" s="871"/>
      <c r="F1175" s="871"/>
      <c r="G1175" s="871"/>
      <c r="H1175" s="871"/>
      <c r="I1175" s="959"/>
      <c r="J1175" s="960"/>
      <c r="K1175" s="293"/>
      <c r="M1175" s="521"/>
      <c r="N1175" s="291"/>
      <c r="O1175" s="956" t="s">
        <v>132</v>
      </c>
      <c r="P1175" s="880" t="s">
        <v>133</v>
      </c>
      <c r="Q1175" s="871"/>
      <c r="R1175" s="871"/>
      <c r="S1175" s="871"/>
      <c r="T1175" s="871"/>
      <c r="U1175" s="959"/>
      <c r="V1175" s="960"/>
      <c r="W1175" s="293"/>
    </row>
    <row r="1176" spans="1:23" x14ac:dyDescent="0.25">
      <c r="A1176" s="138" t="str">
        <f>IF(COUNT('Séries-DNF'!$A$11:$A$50)&gt;'Etiquette DNF'!N1152,"X","")</f>
        <v/>
      </c>
      <c r="B1176" s="291"/>
      <c r="C1176" s="957"/>
      <c r="D1176" s="859" t="s">
        <v>134</v>
      </c>
      <c r="E1176" s="864"/>
      <c r="F1176" s="864"/>
      <c r="G1176" s="864"/>
      <c r="H1176" s="864"/>
      <c r="I1176" s="949"/>
      <c r="J1176" s="950"/>
      <c r="K1176" s="293"/>
      <c r="M1176" s="521"/>
      <c r="N1176" s="291"/>
      <c r="O1176" s="957"/>
      <c r="P1176" s="859" t="s">
        <v>134</v>
      </c>
      <c r="Q1176" s="864"/>
      <c r="R1176" s="864"/>
      <c r="S1176" s="864"/>
      <c r="T1176" s="864"/>
      <c r="U1176" s="949"/>
      <c r="V1176" s="950"/>
      <c r="W1176" s="293"/>
    </row>
    <row r="1177" spans="1:23" x14ac:dyDescent="0.25">
      <c r="A1177" s="138" t="str">
        <f>IF(COUNT('Séries-DNF'!$A$11:$A$50)&gt;'Etiquette DNF'!N1152,"X","")</f>
        <v/>
      </c>
      <c r="B1177" s="291"/>
      <c r="C1177" s="957"/>
      <c r="D1177" s="859" t="s">
        <v>135</v>
      </c>
      <c r="E1177" s="864"/>
      <c r="F1177" s="864"/>
      <c r="G1177" s="864"/>
      <c r="H1177" s="864"/>
      <c r="I1177" s="949"/>
      <c r="J1177" s="950"/>
      <c r="K1177" s="293"/>
      <c r="M1177" s="521"/>
      <c r="N1177" s="291"/>
      <c r="O1177" s="957"/>
      <c r="P1177" s="859" t="s">
        <v>135</v>
      </c>
      <c r="Q1177" s="864"/>
      <c r="R1177" s="864"/>
      <c r="S1177" s="864"/>
      <c r="T1177" s="864"/>
      <c r="U1177" s="949"/>
      <c r="V1177" s="950"/>
      <c r="W1177" s="293"/>
    </row>
    <row r="1178" spans="1:23" x14ac:dyDescent="0.25">
      <c r="A1178" s="138" t="str">
        <f>IF(COUNT('Séries-DNF'!$A$11:$A$50)&gt;'Etiquette DNF'!N1152,"X","")</f>
        <v/>
      </c>
      <c r="B1178" s="291"/>
      <c r="C1178" s="957"/>
      <c r="D1178" s="859" t="s">
        <v>136</v>
      </c>
      <c r="E1178" s="864"/>
      <c r="F1178" s="864"/>
      <c r="G1178" s="864"/>
      <c r="H1178" s="864"/>
      <c r="I1178" s="949"/>
      <c r="J1178" s="950"/>
      <c r="K1178" s="293"/>
      <c r="M1178" s="521"/>
      <c r="N1178" s="291"/>
      <c r="O1178" s="957"/>
      <c r="P1178" s="859" t="s">
        <v>136</v>
      </c>
      <c r="Q1178" s="864"/>
      <c r="R1178" s="864"/>
      <c r="S1178" s="864"/>
      <c r="T1178" s="864"/>
      <c r="U1178" s="949"/>
      <c r="V1178" s="950"/>
      <c r="W1178" s="293"/>
    </row>
    <row r="1179" spans="1:23" x14ac:dyDescent="0.25">
      <c r="A1179" s="138" t="str">
        <f>IF(COUNT('Séries-DNF'!$A$11:$A$50)&gt;'Etiquette DNF'!N1152,"X","")</f>
        <v/>
      </c>
      <c r="B1179" s="291"/>
      <c r="C1179" s="957"/>
      <c r="D1179" s="859" t="s">
        <v>137</v>
      </c>
      <c r="E1179" s="864"/>
      <c r="F1179" s="864"/>
      <c r="G1179" s="864"/>
      <c r="H1179" s="864"/>
      <c r="I1179" s="949"/>
      <c r="J1179" s="950"/>
      <c r="K1179" s="293"/>
      <c r="M1179" s="521"/>
      <c r="N1179" s="291"/>
      <c r="O1179" s="957"/>
      <c r="P1179" s="859" t="s">
        <v>137</v>
      </c>
      <c r="Q1179" s="864"/>
      <c r="R1179" s="864"/>
      <c r="S1179" s="864"/>
      <c r="T1179" s="864"/>
      <c r="U1179" s="949"/>
      <c r="V1179" s="950"/>
      <c r="W1179" s="293"/>
    </row>
    <row r="1180" spans="1:23" ht="15.75" thickBot="1" x14ac:dyDescent="0.3">
      <c r="A1180" s="138" t="str">
        <f>IF(COUNT('Séries-DNF'!$A$11:$A$50)&gt;'Etiquette DNF'!N1152,"X","")</f>
        <v/>
      </c>
      <c r="B1180" s="291"/>
      <c r="C1180" s="958"/>
      <c r="D1180" s="862" t="s">
        <v>138</v>
      </c>
      <c r="E1180" s="975"/>
      <c r="F1180" s="975"/>
      <c r="G1180" s="975"/>
      <c r="H1180" s="975"/>
      <c r="I1180" s="954"/>
      <c r="J1180" s="955"/>
      <c r="K1180" s="293"/>
      <c r="M1180" s="521"/>
      <c r="N1180" s="291"/>
      <c r="O1180" s="958"/>
      <c r="P1180" s="862" t="s">
        <v>138</v>
      </c>
      <c r="Q1180" s="975"/>
      <c r="R1180" s="975"/>
      <c r="S1180" s="975"/>
      <c r="T1180" s="975"/>
      <c r="U1180" s="954"/>
      <c r="V1180" s="955"/>
      <c r="W1180" s="293"/>
    </row>
    <row r="1181" spans="1:23" x14ac:dyDescent="0.25">
      <c r="A1181" s="138" t="str">
        <f>IF(COUNT('Séries-DNF'!$A$11:$A$50)&gt;'Etiquette DNF'!N1152,"X","")</f>
        <v/>
      </c>
      <c r="B1181" s="291"/>
      <c r="C1181" s="961" t="s">
        <v>145</v>
      </c>
      <c r="D1181" s="963" t="s">
        <v>146</v>
      </c>
      <c r="E1181" s="964"/>
      <c r="F1181" s="964"/>
      <c r="G1181" s="964"/>
      <c r="H1181" s="964"/>
      <c r="I1181" s="965"/>
      <c r="J1181" s="966"/>
      <c r="K1181" s="293"/>
      <c r="M1181" s="521"/>
      <c r="N1181" s="291"/>
      <c r="O1181" s="961" t="s">
        <v>145</v>
      </c>
      <c r="P1181" s="963" t="s">
        <v>146</v>
      </c>
      <c r="Q1181" s="964"/>
      <c r="R1181" s="964"/>
      <c r="S1181" s="964"/>
      <c r="T1181" s="964"/>
      <c r="U1181" s="965"/>
      <c r="V1181" s="966"/>
      <c r="W1181" s="293"/>
    </row>
    <row r="1182" spans="1:23" x14ac:dyDescent="0.25">
      <c r="A1182" s="138" t="str">
        <f>IF(COUNT('Séries-DNF'!$A$11:$A$50)&gt;'Etiquette DNF'!N1152,"X","")</f>
        <v/>
      </c>
      <c r="B1182" s="291"/>
      <c r="C1182" s="957"/>
      <c r="D1182" s="859" t="s">
        <v>147</v>
      </c>
      <c r="E1182" s="864"/>
      <c r="F1182" s="864"/>
      <c r="G1182" s="864"/>
      <c r="H1182" s="864"/>
      <c r="I1182" s="949"/>
      <c r="J1182" s="950"/>
      <c r="K1182" s="293"/>
      <c r="M1182" s="521"/>
      <c r="N1182" s="291"/>
      <c r="O1182" s="957"/>
      <c r="P1182" s="859" t="s">
        <v>147</v>
      </c>
      <c r="Q1182" s="864"/>
      <c r="R1182" s="864"/>
      <c r="S1182" s="864"/>
      <c r="T1182" s="864"/>
      <c r="U1182" s="949"/>
      <c r="V1182" s="950"/>
      <c r="W1182" s="293"/>
    </row>
    <row r="1183" spans="1:23" x14ac:dyDescent="0.25">
      <c r="A1183" s="138" t="str">
        <f>IF(COUNT('Séries-DNF'!$A$11:$A$50)&gt;'Etiquette DNF'!N1152,"X","")</f>
        <v/>
      </c>
      <c r="B1183" s="291"/>
      <c r="C1183" s="957"/>
      <c r="D1183" s="859" t="s">
        <v>148</v>
      </c>
      <c r="E1183" s="864"/>
      <c r="F1183" s="864"/>
      <c r="G1183" s="864"/>
      <c r="H1183" s="864"/>
      <c r="I1183" s="949"/>
      <c r="J1183" s="950"/>
      <c r="K1183" s="293"/>
      <c r="M1183" s="521"/>
      <c r="N1183" s="291"/>
      <c r="O1183" s="957"/>
      <c r="P1183" s="859" t="s">
        <v>148</v>
      </c>
      <c r="Q1183" s="864"/>
      <c r="R1183" s="864"/>
      <c r="S1183" s="864"/>
      <c r="T1183" s="864"/>
      <c r="U1183" s="949"/>
      <c r="V1183" s="950"/>
      <c r="W1183" s="293"/>
    </row>
    <row r="1184" spans="1:23" x14ac:dyDescent="0.25">
      <c r="A1184" s="138" t="str">
        <f>IF(COUNT('Séries-DNF'!$A$11:$A$50)&gt;'Etiquette DNF'!N1152,"X","")</f>
        <v/>
      </c>
      <c r="B1184" s="291"/>
      <c r="C1184" s="957"/>
      <c r="D1184" s="859" t="s">
        <v>149</v>
      </c>
      <c r="E1184" s="864"/>
      <c r="F1184" s="864"/>
      <c r="G1184" s="864"/>
      <c r="H1184" s="864"/>
      <c r="I1184" s="949"/>
      <c r="J1184" s="950"/>
      <c r="K1184" s="293"/>
      <c r="M1184" s="521"/>
      <c r="N1184" s="291"/>
      <c r="O1184" s="957"/>
      <c r="P1184" s="859" t="s">
        <v>149</v>
      </c>
      <c r="Q1184" s="864"/>
      <c r="R1184" s="864"/>
      <c r="S1184" s="864"/>
      <c r="T1184" s="864"/>
      <c r="U1184" s="949"/>
      <c r="V1184" s="950"/>
      <c r="W1184" s="293"/>
    </row>
    <row r="1185" spans="1:23" x14ac:dyDescent="0.25">
      <c r="A1185" s="138" t="str">
        <f>IF(COUNT('Séries-DNF'!$A$11:$A$50)&gt;'Etiquette DNF'!N1152,"X","")</f>
        <v/>
      </c>
      <c r="B1185" s="291"/>
      <c r="C1185" s="957"/>
      <c r="D1185" s="859" t="s">
        <v>150</v>
      </c>
      <c r="E1185" s="864"/>
      <c r="F1185" s="864"/>
      <c r="G1185" s="864"/>
      <c r="H1185" s="864"/>
      <c r="I1185" s="949"/>
      <c r="J1185" s="950"/>
      <c r="K1185" s="293"/>
      <c r="M1185" s="521"/>
      <c r="N1185" s="291"/>
      <c r="O1185" s="957"/>
      <c r="P1185" s="859" t="s">
        <v>150</v>
      </c>
      <c r="Q1185" s="864"/>
      <c r="R1185" s="864"/>
      <c r="S1185" s="864"/>
      <c r="T1185" s="864"/>
      <c r="U1185" s="949"/>
      <c r="V1185" s="950"/>
      <c r="W1185" s="293"/>
    </row>
    <row r="1186" spans="1:23" x14ac:dyDescent="0.25">
      <c r="A1186" s="138" t="str">
        <f>IF(COUNT('Séries-DNF'!$A$11:$A$50)&gt;'Etiquette DNF'!N1152,"X","")</f>
        <v/>
      </c>
      <c r="B1186" s="291"/>
      <c r="C1186" s="957"/>
      <c r="D1186" s="859" t="s">
        <v>151</v>
      </c>
      <c r="E1186" s="864"/>
      <c r="F1186" s="864"/>
      <c r="G1186" s="864"/>
      <c r="H1186" s="864"/>
      <c r="I1186" s="949"/>
      <c r="J1186" s="950"/>
      <c r="K1186" s="293"/>
      <c r="M1186" s="521"/>
      <c r="N1186" s="291"/>
      <c r="O1186" s="957"/>
      <c r="P1186" s="859" t="s">
        <v>151</v>
      </c>
      <c r="Q1186" s="864"/>
      <c r="R1186" s="864"/>
      <c r="S1186" s="864"/>
      <c r="T1186" s="864"/>
      <c r="U1186" s="949"/>
      <c r="V1186" s="950"/>
      <c r="W1186" s="293"/>
    </row>
    <row r="1187" spans="1:23" ht="15.75" thickBot="1" x14ac:dyDescent="0.3">
      <c r="A1187" s="138" t="str">
        <f>IF(COUNT('Séries-DNF'!$A$11:$A$50)&gt;'Etiquette DNF'!N1152,"X","")</f>
        <v/>
      </c>
      <c r="B1187" s="291"/>
      <c r="C1187" s="962"/>
      <c r="D1187" s="967" t="s">
        <v>152</v>
      </c>
      <c r="E1187" s="968"/>
      <c r="F1187" s="968"/>
      <c r="G1187" s="968"/>
      <c r="H1187" s="968"/>
      <c r="I1187" s="969"/>
      <c r="J1187" s="970"/>
      <c r="K1187" s="293"/>
      <c r="M1187" s="521"/>
      <c r="N1187" s="291"/>
      <c r="O1187" s="962"/>
      <c r="P1187" s="967" t="s">
        <v>152</v>
      </c>
      <c r="Q1187" s="968"/>
      <c r="R1187" s="968"/>
      <c r="S1187" s="968"/>
      <c r="T1187" s="968"/>
      <c r="U1187" s="969"/>
      <c r="V1187" s="970"/>
      <c r="W1187" s="293"/>
    </row>
    <row r="1188" spans="1:23" x14ac:dyDescent="0.25">
      <c r="A1188" s="138" t="str">
        <f>IF(COUNT('Séries-DNF'!$A$11:$A$50)&gt;'Etiquette DNF'!N1152,"X","")</f>
        <v/>
      </c>
      <c r="B1188" s="291"/>
      <c r="C1188" s="956" t="s">
        <v>126</v>
      </c>
      <c r="D1188" s="918" t="s">
        <v>263</v>
      </c>
      <c r="E1188" s="919"/>
      <c r="F1188" s="920"/>
      <c r="G1188" s="416" t="s">
        <v>174</v>
      </c>
      <c r="H1188" s="416"/>
      <c r="I1188" s="959"/>
      <c r="J1188" s="960"/>
      <c r="K1188" s="293"/>
      <c r="M1188" s="521"/>
      <c r="N1188" s="291"/>
      <c r="O1188" s="956" t="s">
        <v>126</v>
      </c>
      <c r="P1188" s="918" t="s">
        <v>263</v>
      </c>
      <c r="Q1188" s="919"/>
      <c r="R1188" s="920"/>
      <c r="S1188" s="416" t="s">
        <v>174</v>
      </c>
      <c r="T1188" s="416"/>
      <c r="U1188" s="959"/>
      <c r="V1188" s="960"/>
      <c r="W1188" s="293"/>
    </row>
    <row r="1189" spans="1:23" x14ac:dyDescent="0.25">
      <c r="A1189" s="138" t="str">
        <f>IF(COUNT('Séries-DNF'!$A$11:$A$50)&gt;'Etiquette DNF'!N1152,"X","")</f>
        <v/>
      </c>
      <c r="B1189" s="291"/>
      <c r="C1189" s="957"/>
      <c r="D1189" s="913" t="s">
        <v>128</v>
      </c>
      <c r="E1189" s="914"/>
      <c r="F1189" s="915"/>
      <c r="G1189" s="110" t="s">
        <v>266</v>
      </c>
      <c r="H1189" s="110"/>
      <c r="I1189" s="949"/>
      <c r="J1189" s="950"/>
      <c r="K1189" s="293"/>
      <c r="M1189" s="521"/>
      <c r="N1189" s="291"/>
      <c r="O1189" s="957"/>
      <c r="P1189" s="913" t="s">
        <v>128</v>
      </c>
      <c r="Q1189" s="914"/>
      <c r="R1189" s="915"/>
      <c r="S1189" s="110" t="s">
        <v>266</v>
      </c>
      <c r="T1189" s="110"/>
      <c r="U1189" s="949"/>
      <c r="V1189" s="950"/>
      <c r="W1189" s="293"/>
    </row>
    <row r="1190" spans="1:23" x14ac:dyDescent="0.25">
      <c r="A1190" s="138" t="str">
        <f>IF(COUNT('Séries-DNF'!$A$11:$A$50)&gt;'Etiquette DNF'!N1152,"X","")</f>
        <v/>
      </c>
      <c r="B1190" s="291"/>
      <c r="C1190" s="957"/>
      <c r="D1190" s="913" t="s">
        <v>264</v>
      </c>
      <c r="E1190" s="914"/>
      <c r="F1190" s="915"/>
      <c r="G1190" s="110" t="s">
        <v>265</v>
      </c>
      <c r="H1190" s="110"/>
      <c r="I1190" s="949"/>
      <c r="J1190" s="950"/>
      <c r="K1190" s="293"/>
      <c r="M1190" s="521"/>
      <c r="N1190" s="291"/>
      <c r="O1190" s="957"/>
      <c r="P1190" s="913" t="s">
        <v>264</v>
      </c>
      <c r="Q1190" s="914"/>
      <c r="R1190" s="915"/>
      <c r="S1190" s="110" t="s">
        <v>265</v>
      </c>
      <c r="T1190" s="110"/>
      <c r="U1190" s="949"/>
      <c r="V1190" s="950"/>
      <c r="W1190" s="293"/>
    </row>
    <row r="1191" spans="1:23" x14ac:dyDescent="0.25">
      <c r="A1191" s="138" t="str">
        <f>IF(COUNT('Séries-DNF'!$A$11:$A$50)&gt;'Etiquette DNF'!N1152,"X","")</f>
        <v/>
      </c>
      <c r="B1191" s="291"/>
      <c r="C1191" s="957"/>
      <c r="D1191" s="533" t="s">
        <v>267</v>
      </c>
      <c r="E1191" s="518"/>
      <c r="F1191" s="518"/>
      <c r="G1191" s="110" t="s">
        <v>164</v>
      </c>
      <c r="H1191" s="110"/>
      <c r="I1191" s="949"/>
      <c r="J1191" s="950"/>
      <c r="K1191" s="293"/>
      <c r="M1191" s="521"/>
      <c r="N1191" s="291"/>
      <c r="O1191" s="957"/>
      <c r="P1191" s="533" t="s">
        <v>267</v>
      </c>
      <c r="Q1191" s="518"/>
      <c r="R1191" s="518"/>
      <c r="S1191" s="110" t="s">
        <v>164</v>
      </c>
      <c r="T1191" s="110"/>
      <c r="U1191" s="949"/>
      <c r="V1191" s="950"/>
      <c r="W1191" s="293"/>
    </row>
    <row r="1192" spans="1:23" ht="15.75" thickBot="1" x14ac:dyDescent="0.3">
      <c r="A1192" s="138" t="str">
        <f>IF(COUNT('Séries-DNF'!$A$11:$A$50)&gt;'Etiquette DNF'!N1152,"X","")</f>
        <v/>
      </c>
      <c r="B1192" s="291"/>
      <c r="C1192" s="958"/>
      <c r="D1192" s="534" t="s">
        <v>268</v>
      </c>
      <c r="E1192" s="519"/>
      <c r="F1192" s="519"/>
      <c r="G1192" s="3" t="s">
        <v>164</v>
      </c>
      <c r="H1192" s="3"/>
      <c r="I1192" s="954"/>
      <c r="J1192" s="955"/>
      <c r="K1192" s="293"/>
      <c r="M1192" s="521"/>
      <c r="N1192" s="291"/>
      <c r="O1192" s="958"/>
      <c r="P1192" s="534" t="s">
        <v>268</v>
      </c>
      <c r="Q1192" s="519"/>
      <c r="R1192" s="519"/>
      <c r="S1192" s="3" t="s">
        <v>164</v>
      </c>
      <c r="T1192" s="3"/>
      <c r="U1192" s="954"/>
      <c r="V1192" s="955"/>
      <c r="W1192" s="293"/>
    </row>
    <row r="1193" spans="1:23" ht="15.75" thickBot="1" x14ac:dyDescent="0.3">
      <c r="A1193" s="138" t="str">
        <f>IF(COUNT('Séries-DNF'!$A$11:$A$50)&gt;'Etiquette DNF'!N1152,"X","")</f>
        <v/>
      </c>
      <c r="B1193" s="291"/>
      <c r="C1193" s="292"/>
      <c r="D1193" s="292"/>
      <c r="E1193" s="292"/>
      <c r="F1193" s="292"/>
      <c r="G1193" s="292"/>
      <c r="H1193" s="292"/>
      <c r="I1193" s="292"/>
      <c r="J1193" s="292"/>
      <c r="K1193" s="293"/>
      <c r="M1193" s="521"/>
      <c r="N1193" s="291"/>
      <c r="O1193" s="292"/>
      <c r="P1193" s="292"/>
      <c r="Q1193" s="292"/>
      <c r="R1193" s="292"/>
      <c r="S1193" s="292"/>
      <c r="T1193" s="292"/>
      <c r="U1193" s="292"/>
      <c r="V1193" s="292"/>
      <c r="W1193" s="293"/>
    </row>
    <row r="1194" spans="1:23" ht="18.75" x14ac:dyDescent="0.3">
      <c r="A1194" s="138" t="str">
        <f>IF(COUNT('Séries-DNF'!$A$11:$A$50)&gt;'Etiquette DNF'!N1152,"X","")</f>
        <v/>
      </c>
      <c r="B1194" s="291"/>
      <c r="C1194" s="901" t="s">
        <v>269</v>
      </c>
      <c r="D1194" s="902"/>
      <c r="E1194" s="902"/>
      <c r="F1194" s="902"/>
      <c r="G1194" s="902"/>
      <c r="H1194" s="902"/>
      <c r="I1194" s="902"/>
      <c r="J1194" s="903"/>
      <c r="K1194" s="293"/>
      <c r="M1194" s="521"/>
      <c r="N1194" s="291"/>
      <c r="O1194" s="901" t="s">
        <v>269</v>
      </c>
      <c r="P1194" s="902"/>
      <c r="Q1194" s="902"/>
      <c r="R1194" s="902"/>
      <c r="S1194" s="902"/>
      <c r="T1194" s="902"/>
      <c r="U1194" s="902"/>
      <c r="V1194" s="903"/>
      <c r="W1194" s="293"/>
    </row>
    <row r="1195" spans="1:23" x14ac:dyDescent="0.25">
      <c r="A1195" s="138" t="str">
        <f>IF(COUNT('Séries-DNF'!$A$11:$A$50)&gt;'Etiquette DNF'!N1152,"X","")</f>
        <v/>
      </c>
      <c r="B1195" s="291"/>
      <c r="C1195" s="904"/>
      <c r="D1195" s="905"/>
      <c r="E1195" s="905"/>
      <c r="F1195" s="905"/>
      <c r="G1195" s="905"/>
      <c r="H1195" s="905"/>
      <c r="I1195" s="905"/>
      <c r="J1195" s="906"/>
      <c r="K1195" s="293"/>
      <c r="M1195" s="521"/>
      <c r="N1195" s="291"/>
      <c r="O1195" s="904"/>
      <c r="P1195" s="905"/>
      <c r="Q1195" s="905"/>
      <c r="R1195" s="905"/>
      <c r="S1195" s="905"/>
      <c r="T1195" s="905"/>
      <c r="U1195" s="905"/>
      <c r="V1195" s="906"/>
      <c r="W1195" s="293"/>
    </row>
    <row r="1196" spans="1:23" x14ac:dyDescent="0.25">
      <c r="A1196" s="138" t="str">
        <f>IF(COUNT('Séries-DNF'!$A$11:$A$50)&gt;'Etiquette DNF'!N1152,"X","")</f>
        <v/>
      </c>
      <c r="B1196" s="291"/>
      <c r="C1196" s="907"/>
      <c r="D1196" s="908"/>
      <c r="E1196" s="908"/>
      <c r="F1196" s="908"/>
      <c r="G1196" s="908"/>
      <c r="H1196" s="908"/>
      <c r="I1196" s="908"/>
      <c r="J1196" s="909"/>
      <c r="K1196" s="293"/>
      <c r="M1196" s="521"/>
      <c r="N1196" s="291"/>
      <c r="O1196" s="907"/>
      <c r="P1196" s="908"/>
      <c r="Q1196" s="908"/>
      <c r="R1196" s="908"/>
      <c r="S1196" s="908"/>
      <c r="T1196" s="908"/>
      <c r="U1196" s="908"/>
      <c r="V1196" s="909"/>
      <c r="W1196" s="293"/>
    </row>
    <row r="1197" spans="1:23" x14ac:dyDescent="0.25">
      <c r="A1197" s="138" t="str">
        <f>IF(COUNT('Séries-DNF'!$A$11:$A$50)&gt;'Etiquette DNF'!N1152,"X","")</f>
        <v/>
      </c>
      <c r="B1197" s="291"/>
      <c r="C1197" s="907"/>
      <c r="D1197" s="908"/>
      <c r="E1197" s="908"/>
      <c r="F1197" s="908"/>
      <c r="G1197" s="908"/>
      <c r="H1197" s="908"/>
      <c r="I1197" s="908"/>
      <c r="J1197" s="909"/>
      <c r="K1197" s="293"/>
      <c r="M1197" s="521"/>
      <c r="N1197" s="291"/>
      <c r="O1197" s="907"/>
      <c r="P1197" s="908"/>
      <c r="Q1197" s="908"/>
      <c r="R1197" s="908"/>
      <c r="S1197" s="908"/>
      <c r="T1197" s="908"/>
      <c r="U1197" s="908"/>
      <c r="V1197" s="909"/>
      <c r="W1197" s="293"/>
    </row>
    <row r="1198" spans="1:23" ht="15.75" thickBot="1" x14ac:dyDescent="0.3">
      <c r="A1198" s="138" t="str">
        <f>IF(COUNT('Séries-DNF'!$A$11:$A$50)&gt;'Etiquette DNF'!N1152,"X","")</f>
        <v/>
      </c>
      <c r="B1198" s="291"/>
      <c r="C1198" s="910"/>
      <c r="D1198" s="911"/>
      <c r="E1198" s="911"/>
      <c r="F1198" s="911"/>
      <c r="G1198" s="911"/>
      <c r="H1198" s="911"/>
      <c r="I1198" s="911"/>
      <c r="J1198" s="912"/>
      <c r="K1198" s="293"/>
      <c r="M1198" s="521"/>
      <c r="N1198" s="291"/>
      <c r="O1198" s="910"/>
      <c r="P1198" s="911"/>
      <c r="Q1198" s="911"/>
      <c r="R1198" s="911"/>
      <c r="S1198" s="911"/>
      <c r="T1198" s="911"/>
      <c r="U1198" s="911"/>
      <c r="V1198" s="912"/>
      <c r="W1198" s="293"/>
    </row>
    <row r="1199" spans="1:23" ht="15.75" thickBot="1" x14ac:dyDescent="0.3">
      <c r="A1199" s="138" t="str">
        <f>IF(COUNT('Séries-DNF'!$A$11:$A$50)&gt;'Etiquette DNF'!N1152,"X","")</f>
        <v/>
      </c>
      <c r="B1199" s="294"/>
      <c r="C1199" s="295"/>
      <c r="D1199" s="295"/>
      <c r="E1199" s="295"/>
      <c r="F1199" s="295"/>
      <c r="G1199" s="295"/>
      <c r="H1199" s="295"/>
      <c r="I1199" s="295"/>
      <c r="J1199" s="295"/>
      <c r="K1199" s="296"/>
      <c r="M1199" s="521"/>
      <c r="N1199" s="294"/>
      <c r="O1199" s="295"/>
      <c r="P1199" s="295"/>
      <c r="Q1199" s="295"/>
      <c r="R1199" s="295"/>
      <c r="S1199" s="295"/>
      <c r="T1199" s="295"/>
      <c r="U1199" s="295"/>
      <c r="V1199" s="295"/>
      <c r="W1199" s="296"/>
    </row>
    <row r="1200" spans="1:23" ht="15" customHeight="1" x14ac:dyDescent="0.25">
      <c r="A1200" s="138" t="str">
        <f>IF(COUNT('Séries-DNF'!$A$11:$A$50)&gt;'Etiquette DNF'!N1152,"X","")</f>
        <v/>
      </c>
      <c r="B1200" s="522"/>
      <c r="C1200" s="522"/>
      <c r="D1200" s="522"/>
      <c r="E1200" s="522"/>
      <c r="F1200" s="522"/>
      <c r="G1200" s="522"/>
      <c r="H1200" s="522"/>
      <c r="I1200" s="522"/>
      <c r="J1200" s="522"/>
      <c r="K1200" s="522"/>
      <c r="L1200" s="522"/>
      <c r="M1200" s="523"/>
      <c r="N1200" s="522"/>
      <c r="O1200" s="522"/>
      <c r="P1200" s="522"/>
      <c r="Q1200" s="522"/>
      <c r="R1200" s="522"/>
      <c r="S1200" s="522"/>
      <c r="T1200" s="522"/>
      <c r="U1200" s="522"/>
      <c r="V1200" s="522"/>
      <c r="W1200" s="522"/>
    </row>
    <row r="1201" spans="1:23" ht="15" customHeight="1" thickBot="1" x14ac:dyDescent="0.3">
      <c r="A1201" s="138" t="str">
        <f>IF(COUNT('Séries-DNF'!$A$11:$A$50)&gt;'Etiquette DNF'!N1252,"X","")</f>
        <v/>
      </c>
      <c r="M1201" s="521"/>
    </row>
    <row r="1202" spans="1:23" x14ac:dyDescent="0.25">
      <c r="A1202" s="138" t="str">
        <f>IF(COUNT('Séries-DNF'!$A$11:$A$50)&gt;'Etiquette DNF'!N1252,"X","")</f>
        <v/>
      </c>
      <c r="B1202" s="137">
        <f>N1152+1</f>
        <v>48</v>
      </c>
      <c r="C1202" s="289"/>
      <c r="D1202" s="289"/>
      <c r="E1202" s="289"/>
      <c r="F1202" s="289"/>
      <c r="G1202" s="289"/>
      <c r="H1202" s="289"/>
      <c r="I1202" s="289"/>
      <c r="J1202" s="289"/>
      <c r="K1202" s="290"/>
      <c r="M1202" s="521"/>
      <c r="N1202" s="137">
        <f>B1202+1</f>
        <v>49</v>
      </c>
      <c r="O1202" s="289"/>
      <c r="P1202" s="289"/>
      <c r="Q1202" s="289"/>
      <c r="R1202" s="289"/>
      <c r="S1202" s="289"/>
      <c r="T1202" s="289"/>
      <c r="U1202" s="289"/>
      <c r="V1202" s="289"/>
      <c r="W1202" s="290"/>
    </row>
    <row r="1203" spans="1:23" ht="23.25" x14ac:dyDescent="0.35">
      <c r="A1203" s="138" t="str">
        <f>IF(COUNT('Séries-DNF'!$A$11:$A$50)&gt;'Etiquette DNF'!N1252,"X","")</f>
        <v/>
      </c>
      <c r="B1203" s="291"/>
      <c r="C1203" s="931" t="s">
        <v>246</v>
      </c>
      <c r="D1203" s="931"/>
      <c r="E1203" s="953">
        <f ca="1">OFFSET('Séries-DNF'!$A$11,B1202,13)</f>
        <v>0</v>
      </c>
      <c r="F1203" s="953"/>
      <c r="G1203" s="953"/>
      <c r="H1203" s="953"/>
      <c r="I1203" s="953"/>
      <c r="J1203" s="953"/>
      <c r="K1203" s="293"/>
      <c r="M1203" s="521"/>
      <c r="N1203" s="291"/>
      <c r="O1203" s="931" t="s">
        <v>246</v>
      </c>
      <c r="P1203" s="931"/>
      <c r="Q1203" s="953">
        <f ca="1">OFFSET('Séries-DNF'!$A$11,N1202,13)</f>
        <v>0</v>
      </c>
      <c r="R1203" s="953"/>
      <c r="S1203" s="953"/>
      <c r="T1203" s="953"/>
      <c r="U1203" s="953"/>
      <c r="V1203" s="953"/>
      <c r="W1203" s="293"/>
    </row>
    <row r="1204" spans="1:23" x14ac:dyDescent="0.25">
      <c r="A1204" s="138" t="str">
        <f>IF(COUNT('Séries-DNF'!$A$11:$A$50)&gt;'Etiquette DNF'!N1252,"X","")</f>
        <v/>
      </c>
      <c r="B1204" s="291"/>
      <c r="C1204" s="945"/>
      <c r="D1204" s="945"/>
      <c r="E1204" s="945"/>
      <c r="F1204" s="945"/>
      <c r="G1204" s="945"/>
      <c r="H1204" s="945"/>
      <c r="I1204" s="945"/>
      <c r="J1204" s="945"/>
      <c r="K1204" s="293"/>
      <c r="M1204" s="521"/>
      <c r="N1204" s="291"/>
      <c r="O1204" s="945"/>
      <c r="P1204" s="945"/>
      <c r="Q1204" s="945"/>
      <c r="R1204" s="945"/>
      <c r="S1204" s="945"/>
      <c r="T1204" s="945"/>
      <c r="U1204" s="945"/>
      <c r="V1204" s="945"/>
      <c r="W1204" s="293"/>
    </row>
    <row r="1205" spans="1:23" ht="21" x14ac:dyDescent="0.35">
      <c r="A1205" s="138" t="str">
        <f>IF(COUNT('Séries-DNF'!$A$11:$A$50)&gt;'Etiquette DNF'!N1252,"X","")</f>
        <v/>
      </c>
      <c r="B1205" s="291"/>
      <c r="C1205" s="931" t="s">
        <v>39</v>
      </c>
      <c r="D1205" s="931"/>
      <c r="E1205" s="932">
        <f ca="1">OFFSET('Séries-DNF'!$A$11,B1202,0)</f>
        <v>0</v>
      </c>
      <c r="F1205" s="932"/>
      <c r="G1205" s="948" t="s">
        <v>67</v>
      </c>
      <c r="H1205" s="948"/>
      <c r="I1205" s="932">
        <f ca="1">OFFSET('Séries-DNF'!$A$11,B1202,6)</f>
        <v>0</v>
      </c>
      <c r="J1205" s="932"/>
      <c r="K1205" s="293"/>
      <c r="M1205" s="521"/>
      <c r="N1205" s="291"/>
      <c r="O1205" s="931" t="s">
        <v>39</v>
      </c>
      <c r="P1205" s="931"/>
      <c r="Q1205" s="932">
        <f ca="1">OFFSET('Séries-DNF'!$A$11,N1202,0)</f>
        <v>0</v>
      </c>
      <c r="R1205" s="932"/>
      <c r="S1205" s="948" t="s">
        <v>67</v>
      </c>
      <c r="T1205" s="948"/>
      <c r="U1205" s="932">
        <f ca="1">OFFSET('Séries-DNF'!$A$11,N1202,6)</f>
        <v>0</v>
      </c>
      <c r="V1205" s="932"/>
      <c r="W1205" s="293"/>
    </row>
    <row r="1206" spans="1:23" ht="23.25" x14ac:dyDescent="0.35">
      <c r="A1206" s="138" t="str">
        <f>IF(COUNT('Séries-DNF'!$A$11:$A$50)&gt;'Etiquette DNF'!N1252,"X","")</f>
        <v/>
      </c>
      <c r="B1206" s="291"/>
      <c r="C1206" s="931" t="s">
        <v>1</v>
      </c>
      <c r="D1206" s="931"/>
      <c r="E1206" s="953">
        <f ca="1">OFFSET('Séries-DNF'!$A$11,B1202,9)</f>
        <v>0</v>
      </c>
      <c r="F1206" s="953"/>
      <c r="G1206" s="948" t="s">
        <v>2</v>
      </c>
      <c r="H1206" s="948"/>
      <c r="I1206" s="932">
        <f ca="1">OFFSET('Séries-DNF'!$A$11,B1202,10)</f>
        <v>0</v>
      </c>
      <c r="J1206" s="932"/>
      <c r="K1206" s="293"/>
      <c r="M1206" s="521"/>
      <c r="N1206" s="291"/>
      <c r="O1206" s="931" t="s">
        <v>1</v>
      </c>
      <c r="P1206" s="931"/>
      <c r="Q1206" s="953">
        <f ca="1">OFFSET('Séries-DNF'!$A$11,N1202,9)</f>
        <v>0</v>
      </c>
      <c r="R1206" s="953"/>
      <c r="S1206" s="948" t="s">
        <v>2</v>
      </c>
      <c r="T1206" s="948"/>
      <c r="U1206" s="932">
        <f ca="1">OFFSET('Séries-DNF'!$A$11,N1202,10)</f>
        <v>0</v>
      </c>
      <c r="V1206" s="932"/>
      <c r="W1206" s="293"/>
    </row>
    <row r="1207" spans="1:23" ht="21" x14ac:dyDescent="0.35">
      <c r="A1207" s="138" t="str">
        <f>IF(COUNT('Séries-DNF'!$A$11:$A$50)&gt;'Etiquette DNF'!N1252,"X","")</f>
        <v/>
      </c>
      <c r="B1207" s="291"/>
      <c r="C1207" s="520" t="s">
        <v>258</v>
      </c>
      <c r="D1207" s="520"/>
      <c r="E1207" s="527">
        <f ca="1">OFFSET('Séries-DNF'!$A$11,B1202,11)</f>
        <v>0</v>
      </c>
      <c r="F1207" s="525"/>
      <c r="G1207" s="866" t="s">
        <v>270</v>
      </c>
      <c r="H1207" s="866"/>
      <c r="I1207" s="527">
        <f ca="1">OFFSET('Séries-DNF'!$A$11,B1202,8)</f>
        <v>0</v>
      </c>
      <c r="J1207" s="527"/>
      <c r="K1207" s="293"/>
      <c r="M1207" s="521"/>
      <c r="N1207" s="291"/>
      <c r="O1207" s="520" t="s">
        <v>258</v>
      </c>
      <c r="P1207" s="520"/>
      <c r="Q1207" s="527">
        <f ca="1">OFFSET('Séries-DNF'!$A$11,N1202,11)</f>
        <v>0</v>
      </c>
      <c r="R1207" s="525"/>
      <c r="S1207" s="866" t="s">
        <v>270</v>
      </c>
      <c r="T1207" s="866"/>
      <c r="U1207" s="527">
        <f ca="1">OFFSET('Séries-DNF'!$A$11,N1202,8)</f>
        <v>0</v>
      </c>
      <c r="V1207" s="527"/>
      <c r="W1207" s="293"/>
    </row>
    <row r="1208" spans="1:23" ht="18.75" x14ac:dyDescent="0.3">
      <c r="A1208" s="138" t="str">
        <f>IF(COUNT('Séries-DNF'!$A$11:$A$50)&gt;'Etiquette DNF'!N1252,"X","")</f>
        <v/>
      </c>
      <c r="B1208" s="291"/>
      <c r="C1208" s="952" t="s">
        <v>68</v>
      </c>
      <c r="D1208" s="952"/>
      <c r="E1208" s="866" t="s">
        <v>69</v>
      </c>
      <c r="F1208" s="866"/>
      <c r="G1208" s="951">
        <f ca="1">OFFSET('Séries-DNF'!$A$11,B1202,2)</f>
        <v>0</v>
      </c>
      <c r="H1208" s="951"/>
      <c r="I1208" s="951"/>
      <c r="J1208" s="951"/>
      <c r="K1208" s="293"/>
      <c r="M1208" s="521"/>
      <c r="N1208" s="291"/>
      <c r="O1208" s="952" t="s">
        <v>68</v>
      </c>
      <c r="P1208" s="952"/>
      <c r="Q1208" s="866" t="s">
        <v>69</v>
      </c>
      <c r="R1208" s="866"/>
      <c r="S1208" s="951">
        <f ca="1">OFFSET('Séries-DNF'!$A$11,N1202,2)</f>
        <v>0</v>
      </c>
      <c r="T1208" s="951"/>
      <c r="U1208" s="951"/>
      <c r="V1208" s="951"/>
      <c r="W1208" s="293"/>
    </row>
    <row r="1209" spans="1:23" ht="18.75" x14ac:dyDescent="0.3">
      <c r="A1209" s="138" t="str">
        <f>IF(COUNT('Séries-DNF'!$A$11:$A$50)&gt;'Etiquette DNF'!N1252,"X","")</f>
        <v/>
      </c>
      <c r="B1209" s="291"/>
      <c r="C1209" s="952"/>
      <c r="D1209" s="952"/>
      <c r="E1209" s="866" t="s">
        <v>70</v>
      </c>
      <c r="F1209" s="866"/>
      <c r="G1209" s="951">
        <f ca="1">OFFSET('Séries-DNF'!$A$11,B1202,3)</f>
        <v>0</v>
      </c>
      <c r="H1209" s="951"/>
      <c r="I1209" s="951"/>
      <c r="J1209" s="951"/>
      <c r="K1209" s="293"/>
      <c r="M1209" s="521"/>
      <c r="N1209" s="291"/>
      <c r="O1209" s="952"/>
      <c r="P1209" s="952"/>
      <c r="Q1209" s="866" t="s">
        <v>70</v>
      </c>
      <c r="R1209" s="866"/>
      <c r="S1209" s="951">
        <f ca="1">OFFSET('Séries-DNF'!$A$11,N1202,3)</f>
        <v>0</v>
      </c>
      <c r="T1209" s="951"/>
      <c r="U1209" s="951"/>
      <c r="V1209" s="951"/>
      <c r="W1209" s="293"/>
    </row>
    <row r="1210" spans="1:23" ht="18.75" x14ac:dyDescent="0.3">
      <c r="A1210" s="138" t="str">
        <f>IF(COUNT('Séries-DNF'!$A$11:$A$50)&gt;'Etiquette DNF'!N1252,"X","")</f>
        <v/>
      </c>
      <c r="B1210" s="291"/>
      <c r="C1210" s="952"/>
      <c r="D1210" s="952"/>
      <c r="E1210" s="866" t="s">
        <v>257</v>
      </c>
      <c r="F1210" s="866"/>
      <c r="G1210" s="951">
        <f ca="1">OFFSET('Séries-DNF'!$A$11,B1202,4)</f>
        <v>0</v>
      </c>
      <c r="H1210" s="951"/>
      <c r="I1210" s="951"/>
      <c r="J1210" s="951"/>
      <c r="K1210" s="293"/>
      <c r="M1210" s="521"/>
      <c r="N1210" s="291"/>
      <c r="O1210" s="952"/>
      <c r="P1210" s="952"/>
      <c r="Q1210" s="866" t="s">
        <v>257</v>
      </c>
      <c r="R1210" s="866"/>
      <c r="S1210" s="951">
        <f ca="1">OFFSET('Séries-DNF'!$A$11,N1202,4)</f>
        <v>0</v>
      </c>
      <c r="T1210" s="951"/>
      <c r="U1210" s="951"/>
      <c r="V1210" s="951"/>
      <c r="W1210" s="293"/>
    </row>
    <row r="1211" spans="1:23" ht="21" x14ac:dyDescent="0.35">
      <c r="A1211" s="138" t="str">
        <f>IF(COUNT('Séries-DNF'!$A$11:$A$50)&gt;'Etiquette DNF'!N1252,"X","")</f>
        <v/>
      </c>
      <c r="B1211" s="291"/>
      <c r="C1211" s="952"/>
      <c r="D1211" s="952"/>
      <c r="E1211" s="866" t="s">
        <v>71</v>
      </c>
      <c r="F1211" s="866"/>
      <c r="G1211" s="947">
        <f ca="1">OFFSET('Séries-DNF'!$A$11,B1202,5)</f>
        <v>0</v>
      </c>
      <c r="H1211" s="947"/>
      <c r="I1211" s="947"/>
      <c r="J1211" s="947"/>
      <c r="K1211" s="293"/>
      <c r="M1211" s="521"/>
      <c r="N1211" s="291"/>
      <c r="O1211" s="952"/>
      <c r="P1211" s="952"/>
      <c r="Q1211" s="866" t="s">
        <v>71</v>
      </c>
      <c r="R1211" s="866"/>
      <c r="S1211" s="947">
        <f ca="1">OFFSET('Séries-DNF'!$A$11,N1202,5)</f>
        <v>0</v>
      </c>
      <c r="T1211" s="947"/>
      <c r="U1211" s="947"/>
      <c r="V1211" s="947"/>
      <c r="W1211" s="293"/>
    </row>
    <row r="1212" spans="1:23" ht="21" x14ac:dyDescent="0.35">
      <c r="A1212" s="138" t="str">
        <f>IF(COUNT('Séries-DNF'!$A$11:$A$50)&gt;'Etiquette DNF'!N1252,"X","")</f>
        <v/>
      </c>
      <c r="B1212" s="291"/>
      <c r="C1212" s="931" t="s">
        <v>248</v>
      </c>
      <c r="D1212" s="931"/>
      <c r="E1212" s="948" t="str">
        <f ca="1">IF(E1203="","",IF(OR(E1203="DWF",E1203="DNF"),"Distance","Temps"))</f>
        <v>Temps</v>
      </c>
      <c r="F1212" s="948"/>
      <c r="G1212" s="525">
        <f ca="1">OFFSET('Séries-DNF'!$A$11,B1202,18)</f>
        <v>0</v>
      </c>
      <c r="H1212" s="524">
        <f ca="1">OFFSET('Séries-DNF'!$A$11,B1202,19)</f>
        <v>0</v>
      </c>
      <c r="I1212" s="526">
        <f ca="1">OFFSET('Séries-DNF'!$A$11,B1202,20)</f>
        <v>0</v>
      </c>
      <c r="J1212" s="524">
        <f ca="1">OFFSET('Séries-DNF'!$A$11,B1202,21)</f>
        <v>0</v>
      </c>
      <c r="K1212" s="293"/>
      <c r="M1212" s="521"/>
      <c r="N1212" s="291"/>
      <c r="O1212" s="931" t="s">
        <v>248</v>
      </c>
      <c r="P1212" s="931"/>
      <c r="Q1212" s="948" t="str">
        <f ca="1">IF(Q1203="","",IF(OR(Q1203="DWF",Q1203="DNF"),"Distance","Temps"))</f>
        <v>Temps</v>
      </c>
      <c r="R1212" s="948"/>
      <c r="S1212" s="525">
        <f ca="1">OFFSET('Séries-DNF'!$A$11,N1202,18)</f>
        <v>0</v>
      </c>
      <c r="T1212" s="524">
        <f ca="1">OFFSET('Séries-DNF'!$A$11,N1202,19)</f>
        <v>0</v>
      </c>
      <c r="U1212" s="526">
        <f ca="1">OFFSET('Séries-DNF'!$A$11,N1202,20)</f>
        <v>0</v>
      </c>
      <c r="V1212" s="524">
        <f ca="1">OFFSET('Séries-DNF'!$A$11,N1202,21)</f>
        <v>0</v>
      </c>
      <c r="W1212" s="293"/>
    </row>
    <row r="1213" spans="1:23" ht="18.75" x14ac:dyDescent="0.3">
      <c r="A1213" s="138" t="str">
        <f>IF(COUNT('Séries-DNF'!$A$11:$A$50)&gt;'Etiquette DNF'!N1252,"X","")</f>
        <v/>
      </c>
      <c r="B1213" s="291"/>
      <c r="C1213" s="931"/>
      <c r="D1213" s="931"/>
      <c r="E1213" s="933" t="s">
        <v>273</v>
      </c>
      <c r="F1213" s="514" t="s">
        <v>271</v>
      </c>
      <c r="G1213" s="528">
        <f ca="1">OFFSET('Séries-DNF'!$A$11,B1202,14)</f>
        <v>0</v>
      </c>
      <c r="H1213" s="529">
        <f ca="1">OFFSET('Séries-DNF'!$A$11,B1202,15)</f>
        <v>0</v>
      </c>
      <c r="I1213" s="528">
        <f ca="1">OFFSET('Séries-DNF'!$A$11,B1202,16)</f>
        <v>0</v>
      </c>
      <c r="J1213" s="529">
        <f ca="1">OFFSET('Séries-DNF'!$A$11,B1202,17)</f>
        <v>0</v>
      </c>
      <c r="K1213" s="293"/>
      <c r="M1213" s="521"/>
      <c r="N1213" s="291"/>
      <c r="O1213" s="931"/>
      <c r="P1213" s="931"/>
      <c r="Q1213" s="933" t="s">
        <v>273</v>
      </c>
      <c r="R1213" s="514" t="s">
        <v>271</v>
      </c>
      <c r="S1213" s="528">
        <f ca="1">OFFSET('Séries-DNF'!$A$11,N1202,14)</f>
        <v>0</v>
      </c>
      <c r="T1213" s="529">
        <f ca="1">OFFSET('Séries-DNF'!$A$11,N1202,15)</f>
        <v>0</v>
      </c>
      <c r="U1213" s="528">
        <f ca="1">OFFSET('Séries-DNF'!$A$11,N1202,16)</f>
        <v>0</v>
      </c>
      <c r="V1213" s="529">
        <f ca="1">OFFSET('Séries-DNF'!$A$11,N1202,17)</f>
        <v>0</v>
      </c>
      <c r="W1213" s="293"/>
    </row>
    <row r="1214" spans="1:23" ht="18.75" x14ac:dyDescent="0.3">
      <c r="A1214" s="138" t="str">
        <f>IF(COUNT('Séries-DNF'!$A$11:$A$50)&gt;'Etiquette DNF'!N1252,"X","")</f>
        <v/>
      </c>
      <c r="B1214" s="291"/>
      <c r="C1214" s="931"/>
      <c r="D1214" s="931"/>
      <c r="E1214" s="933"/>
      <c r="F1214" s="514" t="s">
        <v>272</v>
      </c>
      <c r="G1214" s="528">
        <f ca="1">OFFSET('Séries-DNF'!$A$11,B1202,22)</f>
        <v>0</v>
      </c>
      <c r="H1214" s="529">
        <f ca="1">OFFSET('Séries-DNF'!$A$11,B1202,23)</f>
        <v>0</v>
      </c>
      <c r="I1214" s="528">
        <f ca="1">OFFSET('Séries-DNF'!$A$11,B1202,24)</f>
        <v>0</v>
      </c>
      <c r="J1214" s="529">
        <f ca="1">OFFSET('Séries-DNF'!$A$11,B1202,25)</f>
        <v>0</v>
      </c>
      <c r="K1214" s="293"/>
      <c r="M1214" s="521"/>
      <c r="N1214" s="291"/>
      <c r="O1214" s="931"/>
      <c r="P1214" s="931"/>
      <c r="Q1214" s="933"/>
      <c r="R1214" s="514" t="s">
        <v>272</v>
      </c>
      <c r="S1214" s="528">
        <f ca="1">OFFSET('Séries-DNF'!$A$11,N1202,22)</f>
        <v>0</v>
      </c>
      <c r="T1214" s="529">
        <f ca="1">OFFSET('Séries-DNF'!$A$11,N1202,23)</f>
        <v>0</v>
      </c>
      <c r="U1214" s="528">
        <f ca="1">OFFSET('Séries-DNF'!$A$11,N1202,24)</f>
        <v>0</v>
      </c>
      <c r="V1214" s="529">
        <f ca="1">OFFSET('Séries-DNF'!$A$11,N1202,25)</f>
        <v>0</v>
      </c>
      <c r="W1214" s="293"/>
    </row>
    <row r="1215" spans="1:23" x14ac:dyDescent="0.25">
      <c r="A1215" s="138" t="str">
        <f>IF(COUNT('Séries-DNF'!$A$11:$A$50)&gt;'Etiquette DNF'!N1252,"X","")</f>
        <v/>
      </c>
      <c r="B1215" s="291"/>
      <c r="C1215" s="945"/>
      <c r="D1215" s="945"/>
      <c r="E1215" s="945"/>
      <c r="F1215" s="945"/>
      <c r="G1215" s="945"/>
      <c r="H1215" s="945"/>
      <c r="I1215" s="945"/>
      <c r="J1215" s="945"/>
      <c r="K1215" s="293"/>
      <c r="M1215" s="521"/>
      <c r="N1215" s="291"/>
      <c r="O1215" s="945"/>
      <c r="P1215" s="945"/>
      <c r="Q1215" s="945"/>
      <c r="R1215" s="945"/>
      <c r="S1215" s="945"/>
      <c r="T1215" s="945"/>
      <c r="U1215" s="945"/>
      <c r="V1215" s="945"/>
      <c r="W1215" s="293"/>
    </row>
    <row r="1216" spans="1:23" ht="18.75" x14ac:dyDescent="0.3">
      <c r="A1216" s="138" t="str">
        <f>IF(COUNT('Séries-DNF'!$A$11:$A$50)&gt;'Etiquette DNF'!N1252,"X","")</f>
        <v/>
      </c>
      <c r="B1216" s="291"/>
      <c r="C1216" s="946" t="s">
        <v>259</v>
      </c>
      <c r="D1216" s="946"/>
      <c r="E1216" s="946"/>
      <c r="F1216" s="946"/>
      <c r="G1216" s="946"/>
      <c r="H1216" s="946"/>
      <c r="I1216" s="946"/>
      <c r="J1216" s="946"/>
      <c r="K1216" s="293"/>
      <c r="M1216" s="521"/>
      <c r="N1216" s="291"/>
      <c r="O1216" s="946" t="s">
        <v>259</v>
      </c>
      <c r="P1216" s="946"/>
      <c r="Q1216" s="946"/>
      <c r="R1216" s="946"/>
      <c r="S1216" s="946"/>
      <c r="T1216" s="946"/>
      <c r="U1216" s="946"/>
      <c r="V1216" s="946"/>
      <c r="W1216" s="293"/>
    </row>
    <row r="1217" spans="1:23" ht="15.75" thickBot="1" x14ac:dyDescent="0.3">
      <c r="A1217" s="138" t="str">
        <f>IF(COUNT('Séries-DNF'!$A$11:$A$50)&gt;'Etiquette DNF'!N1252,"X","")</f>
        <v/>
      </c>
      <c r="B1217" s="291"/>
      <c r="C1217" s="945"/>
      <c r="D1217" s="945"/>
      <c r="E1217" s="945"/>
      <c r="F1217" s="945"/>
      <c r="G1217" s="945"/>
      <c r="H1217" s="945"/>
      <c r="I1217" s="945"/>
      <c r="J1217" s="945"/>
      <c r="K1217" s="293"/>
      <c r="M1217" s="521"/>
      <c r="N1217" s="291"/>
      <c r="O1217" s="945"/>
      <c r="P1217" s="945"/>
      <c r="Q1217" s="945"/>
      <c r="R1217" s="945"/>
      <c r="S1217" s="945"/>
      <c r="T1217" s="945"/>
      <c r="U1217" s="945"/>
      <c r="V1217" s="945"/>
      <c r="W1217" s="293"/>
    </row>
    <row r="1218" spans="1:23" ht="15.75" thickBot="1" x14ac:dyDescent="0.3">
      <c r="A1218" s="138" t="str">
        <f>IF(COUNT('Séries-DNF'!$A$11:$A$50)&gt;'Etiquette DNF'!N1252,"X","")</f>
        <v/>
      </c>
      <c r="B1218" s="291"/>
      <c r="C1218" s="933" t="s">
        <v>262</v>
      </c>
      <c r="D1218" s="934"/>
      <c r="E1218" s="530"/>
      <c r="F1218" s="531"/>
      <c r="G1218" s="531"/>
      <c r="H1218" s="531"/>
      <c r="I1218" s="531"/>
      <c r="J1218" s="532"/>
      <c r="K1218" s="293"/>
      <c r="M1218" s="521"/>
      <c r="N1218" s="291"/>
      <c r="O1218" s="933" t="s">
        <v>262</v>
      </c>
      <c r="P1218" s="934"/>
      <c r="Q1218" s="530"/>
      <c r="R1218" s="531"/>
      <c r="S1218" s="531"/>
      <c r="T1218" s="531"/>
      <c r="U1218" s="531"/>
      <c r="V1218" s="532"/>
      <c r="W1218" s="293"/>
    </row>
    <row r="1219" spans="1:23" ht="15.75" thickBot="1" x14ac:dyDescent="0.3">
      <c r="A1219" s="138" t="str">
        <f>IF(COUNT('Séries-DNF'!$A$11:$A$50)&gt;'Etiquette DNF'!N1252,"X","")</f>
        <v/>
      </c>
      <c r="B1219" s="291"/>
      <c r="C1219" s="516"/>
      <c r="D1219" s="516"/>
      <c r="E1219" s="289"/>
      <c r="F1219" s="289"/>
      <c r="G1219" s="289"/>
      <c r="H1219" s="289"/>
      <c r="I1219" s="289"/>
      <c r="J1219" s="289"/>
      <c r="K1219" s="293"/>
      <c r="M1219" s="521"/>
      <c r="N1219" s="291"/>
      <c r="O1219" s="516"/>
      <c r="P1219" s="516"/>
      <c r="Q1219" s="289"/>
      <c r="R1219" s="289"/>
      <c r="S1219" s="289"/>
      <c r="T1219" s="289"/>
      <c r="U1219" s="289"/>
      <c r="V1219" s="289"/>
      <c r="W1219" s="293"/>
    </row>
    <row r="1220" spans="1:23" x14ac:dyDescent="0.25">
      <c r="A1220" s="138" t="str">
        <f>IF(COUNT('Séries-DNF'!$A$11:$A$50)&gt;'Etiquette DNF'!N1252,"X","")</f>
        <v/>
      </c>
      <c r="B1220" s="291"/>
      <c r="C1220" s="976" t="s">
        <v>260</v>
      </c>
      <c r="D1220" s="977"/>
      <c r="E1220" s="959"/>
      <c r="F1220" s="959"/>
      <c r="G1220" s="959"/>
      <c r="H1220" s="959"/>
      <c r="I1220" s="959"/>
      <c r="J1220" s="960"/>
      <c r="K1220" s="293"/>
      <c r="M1220" s="521"/>
      <c r="N1220" s="291"/>
      <c r="O1220" s="976" t="s">
        <v>260</v>
      </c>
      <c r="P1220" s="977"/>
      <c r="Q1220" s="959"/>
      <c r="R1220" s="959"/>
      <c r="S1220" s="959"/>
      <c r="T1220" s="959"/>
      <c r="U1220" s="959"/>
      <c r="V1220" s="960"/>
      <c r="W1220" s="293"/>
    </row>
    <row r="1221" spans="1:23" x14ac:dyDescent="0.25">
      <c r="A1221" s="138" t="str">
        <f>IF(COUNT('Séries-DNF'!$A$11:$A$50)&gt;'Etiquette DNF'!N1252,"X","")</f>
        <v/>
      </c>
      <c r="B1221" s="291"/>
      <c r="C1221" s="971"/>
      <c r="D1221" s="972"/>
      <c r="E1221" s="949"/>
      <c r="F1221" s="949"/>
      <c r="G1221" s="949"/>
      <c r="H1221" s="949"/>
      <c r="I1221" s="949"/>
      <c r="J1221" s="950"/>
      <c r="K1221" s="293"/>
      <c r="M1221" s="521"/>
      <c r="N1221" s="291"/>
      <c r="O1221" s="971"/>
      <c r="P1221" s="972"/>
      <c r="Q1221" s="949"/>
      <c r="R1221" s="949"/>
      <c r="S1221" s="949"/>
      <c r="T1221" s="949"/>
      <c r="U1221" s="949"/>
      <c r="V1221" s="950"/>
      <c r="W1221" s="293"/>
    </row>
    <row r="1222" spans="1:23" x14ac:dyDescent="0.25">
      <c r="A1222" s="138" t="str">
        <f>IF(COUNT('Séries-DNF'!$A$11:$A$50)&gt;'Etiquette DNF'!N1252,"X","")</f>
        <v/>
      </c>
      <c r="B1222" s="291"/>
      <c r="C1222" s="971" t="s">
        <v>261</v>
      </c>
      <c r="D1222" s="972"/>
      <c r="E1222" s="949"/>
      <c r="F1222" s="949"/>
      <c r="G1222" s="949"/>
      <c r="H1222" s="949"/>
      <c r="I1222" s="949"/>
      <c r="J1222" s="950"/>
      <c r="K1222" s="293"/>
      <c r="M1222" s="521"/>
      <c r="N1222" s="291"/>
      <c r="O1222" s="971" t="s">
        <v>261</v>
      </c>
      <c r="P1222" s="972"/>
      <c r="Q1222" s="949"/>
      <c r="R1222" s="949"/>
      <c r="S1222" s="949"/>
      <c r="T1222" s="949"/>
      <c r="U1222" s="949"/>
      <c r="V1222" s="950"/>
      <c r="W1222" s="293"/>
    </row>
    <row r="1223" spans="1:23" ht="15.75" thickBot="1" x14ac:dyDescent="0.3">
      <c r="A1223" s="138" t="str">
        <f>IF(COUNT('Séries-DNF'!$A$11:$A$50)&gt;'Etiquette DNF'!N1252,"X","")</f>
        <v/>
      </c>
      <c r="B1223" s="291"/>
      <c r="C1223" s="973"/>
      <c r="D1223" s="974"/>
      <c r="E1223" s="954"/>
      <c r="F1223" s="954"/>
      <c r="G1223" s="954"/>
      <c r="H1223" s="954"/>
      <c r="I1223" s="954"/>
      <c r="J1223" s="955"/>
      <c r="K1223" s="293"/>
      <c r="M1223" s="521"/>
      <c r="N1223" s="291"/>
      <c r="O1223" s="973"/>
      <c r="P1223" s="974"/>
      <c r="Q1223" s="954"/>
      <c r="R1223" s="954"/>
      <c r="S1223" s="954"/>
      <c r="T1223" s="954"/>
      <c r="U1223" s="954"/>
      <c r="V1223" s="955"/>
      <c r="W1223" s="293"/>
    </row>
    <row r="1224" spans="1:23" ht="15.75" thickBot="1" x14ac:dyDescent="0.3">
      <c r="A1224" s="138" t="str">
        <f>IF(COUNT('Séries-DNF'!$A$11:$A$50)&gt;'Etiquette DNF'!N1252,"X","")</f>
        <v/>
      </c>
      <c r="B1224" s="291"/>
      <c r="C1224" s="292"/>
      <c r="D1224" s="292"/>
      <c r="E1224" s="292"/>
      <c r="F1224" s="292"/>
      <c r="G1224" s="292"/>
      <c r="H1224" s="292"/>
      <c r="I1224" s="292"/>
      <c r="J1224" s="292"/>
      <c r="K1224" s="293"/>
      <c r="M1224" s="521"/>
      <c r="N1224" s="291"/>
      <c r="O1224" s="292"/>
      <c r="P1224" s="292"/>
      <c r="Q1224" s="292"/>
      <c r="R1224" s="292"/>
      <c r="S1224" s="292"/>
      <c r="T1224" s="292"/>
      <c r="U1224" s="292"/>
      <c r="V1224" s="292"/>
      <c r="W1224" s="293"/>
    </row>
    <row r="1225" spans="1:23" x14ac:dyDescent="0.25">
      <c r="A1225" s="138" t="str">
        <f>IF(COUNT('Séries-DNF'!$A$11:$A$50)&gt;'Etiquette DNF'!N1252,"X","")</f>
        <v/>
      </c>
      <c r="B1225" s="291"/>
      <c r="C1225" s="956" t="s">
        <v>132</v>
      </c>
      <c r="D1225" s="880" t="s">
        <v>133</v>
      </c>
      <c r="E1225" s="871"/>
      <c r="F1225" s="871"/>
      <c r="G1225" s="871"/>
      <c r="H1225" s="871"/>
      <c r="I1225" s="959"/>
      <c r="J1225" s="960"/>
      <c r="K1225" s="293"/>
      <c r="M1225" s="521"/>
      <c r="N1225" s="291"/>
      <c r="O1225" s="956" t="s">
        <v>132</v>
      </c>
      <c r="P1225" s="880" t="s">
        <v>133</v>
      </c>
      <c r="Q1225" s="871"/>
      <c r="R1225" s="871"/>
      <c r="S1225" s="871"/>
      <c r="T1225" s="871"/>
      <c r="U1225" s="959"/>
      <c r="V1225" s="960"/>
      <c r="W1225" s="293"/>
    </row>
    <row r="1226" spans="1:23" x14ac:dyDescent="0.25">
      <c r="A1226" s="138" t="str">
        <f>IF(COUNT('Séries-DNF'!$A$11:$A$50)&gt;'Etiquette DNF'!N1252,"X","")</f>
        <v/>
      </c>
      <c r="B1226" s="291"/>
      <c r="C1226" s="957"/>
      <c r="D1226" s="859" t="s">
        <v>134</v>
      </c>
      <c r="E1226" s="864"/>
      <c r="F1226" s="864"/>
      <c r="G1226" s="864"/>
      <c r="H1226" s="864"/>
      <c r="I1226" s="949"/>
      <c r="J1226" s="950"/>
      <c r="K1226" s="293"/>
      <c r="M1226" s="521"/>
      <c r="N1226" s="291"/>
      <c r="O1226" s="957"/>
      <c r="P1226" s="859" t="s">
        <v>134</v>
      </c>
      <c r="Q1226" s="864"/>
      <c r="R1226" s="864"/>
      <c r="S1226" s="864"/>
      <c r="T1226" s="864"/>
      <c r="U1226" s="949"/>
      <c r="V1226" s="950"/>
      <c r="W1226" s="293"/>
    </row>
    <row r="1227" spans="1:23" x14ac:dyDescent="0.25">
      <c r="A1227" s="138" t="str">
        <f>IF(COUNT('Séries-DNF'!$A$11:$A$50)&gt;'Etiquette DNF'!N1252,"X","")</f>
        <v/>
      </c>
      <c r="B1227" s="291"/>
      <c r="C1227" s="957"/>
      <c r="D1227" s="859" t="s">
        <v>135</v>
      </c>
      <c r="E1227" s="864"/>
      <c r="F1227" s="864"/>
      <c r="G1227" s="864"/>
      <c r="H1227" s="864"/>
      <c r="I1227" s="949"/>
      <c r="J1227" s="950"/>
      <c r="K1227" s="293"/>
      <c r="M1227" s="521"/>
      <c r="N1227" s="291"/>
      <c r="O1227" s="957"/>
      <c r="P1227" s="859" t="s">
        <v>135</v>
      </c>
      <c r="Q1227" s="864"/>
      <c r="R1227" s="864"/>
      <c r="S1227" s="864"/>
      <c r="T1227" s="864"/>
      <c r="U1227" s="949"/>
      <c r="V1227" s="950"/>
      <c r="W1227" s="293"/>
    </row>
    <row r="1228" spans="1:23" x14ac:dyDescent="0.25">
      <c r="A1228" s="138" t="str">
        <f>IF(COUNT('Séries-DNF'!$A$11:$A$50)&gt;'Etiquette DNF'!N1252,"X","")</f>
        <v/>
      </c>
      <c r="B1228" s="291"/>
      <c r="C1228" s="957"/>
      <c r="D1228" s="859" t="s">
        <v>136</v>
      </c>
      <c r="E1228" s="864"/>
      <c r="F1228" s="864"/>
      <c r="G1228" s="864"/>
      <c r="H1228" s="864"/>
      <c r="I1228" s="949"/>
      <c r="J1228" s="950"/>
      <c r="K1228" s="293"/>
      <c r="M1228" s="521"/>
      <c r="N1228" s="291"/>
      <c r="O1228" s="957"/>
      <c r="P1228" s="859" t="s">
        <v>136</v>
      </c>
      <c r="Q1228" s="864"/>
      <c r="R1228" s="864"/>
      <c r="S1228" s="864"/>
      <c r="T1228" s="864"/>
      <c r="U1228" s="949"/>
      <c r="V1228" s="950"/>
      <c r="W1228" s="293"/>
    </row>
    <row r="1229" spans="1:23" x14ac:dyDescent="0.25">
      <c r="A1229" s="138" t="str">
        <f>IF(COUNT('Séries-DNF'!$A$11:$A$50)&gt;'Etiquette DNF'!N1252,"X","")</f>
        <v/>
      </c>
      <c r="B1229" s="291"/>
      <c r="C1229" s="957"/>
      <c r="D1229" s="859" t="s">
        <v>137</v>
      </c>
      <c r="E1229" s="864"/>
      <c r="F1229" s="864"/>
      <c r="G1229" s="864"/>
      <c r="H1229" s="864"/>
      <c r="I1229" s="949"/>
      <c r="J1229" s="950"/>
      <c r="K1229" s="293"/>
      <c r="M1229" s="521"/>
      <c r="N1229" s="291"/>
      <c r="O1229" s="957"/>
      <c r="P1229" s="859" t="s">
        <v>137</v>
      </c>
      <c r="Q1229" s="864"/>
      <c r="R1229" s="864"/>
      <c r="S1229" s="864"/>
      <c r="T1229" s="864"/>
      <c r="U1229" s="949"/>
      <c r="V1229" s="950"/>
      <c r="W1229" s="293"/>
    </row>
    <row r="1230" spans="1:23" ht="15.75" thickBot="1" x14ac:dyDescent="0.3">
      <c r="A1230" s="138" t="str">
        <f>IF(COUNT('Séries-DNF'!$A$11:$A$50)&gt;'Etiquette DNF'!N1252,"X","")</f>
        <v/>
      </c>
      <c r="B1230" s="291"/>
      <c r="C1230" s="958"/>
      <c r="D1230" s="862" t="s">
        <v>138</v>
      </c>
      <c r="E1230" s="975"/>
      <c r="F1230" s="975"/>
      <c r="G1230" s="975"/>
      <c r="H1230" s="975"/>
      <c r="I1230" s="954"/>
      <c r="J1230" s="955"/>
      <c r="K1230" s="293"/>
      <c r="M1230" s="521"/>
      <c r="N1230" s="291"/>
      <c r="O1230" s="958"/>
      <c r="P1230" s="862" t="s">
        <v>138</v>
      </c>
      <c r="Q1230" s="975"/>
      <c r="R1230" s="975"/>
      <c r="S1230" s="975"/>
      <c r="T1230" s="975"/>
      <c r="U1230" s="954"/>
      <c r="V1230" s="955"/>
      <c r="W1230" s="293"/>
    </row>
    <row r="1231" spans="1:23" x14ac:dyDescent="0.25">
      <c r="A1231" s="138" t="str">
        <f>IF(COUNT('Séries-DNF'!$A$11:$A$50)&gt;'Etiquette DNF'!N1252,"X","")</f>
        <v/>
      </c>
      <c r="B1231" s="291"/>
      <c r="C1231" s="961" t="s">
        <v>145</v>
      </c>
      <c r="D1231" s="963" t="s">
        <v>146</v>
      </c>
      <c r="E1231" s="964"/>
      <c r="F1231" s="964"/>
      <c r="G1231" s="964"/>
      <c r="H1231" s="964"/>
      <c r="I1231" s="965"/>
      <c r="J1231" s="966"/>
      <c r="K1231" s="293"/>
      <c r="M1231" s="521"/>
      <c r="N1231" s="291"/>
      <c r="O1231" s="961" t="s">
        <v>145</v>
      </c>
      <c r="P1231" s="963" t="s">
        <v>146</v>
      </c>
      <c r="Q1231" s="964"/>
      <c r="R1231" s="964"/>
      <c r="S1231" s="964"/>
      <c r="T1231" s="964"/>
      <c r="U1231" s="965"/>
      <c r="V1231" s="966"/>
      <c r="W1231" s="293"/>
    </row>
    <row r="1232" spans="1:23" x14ac:dyDescent="0.25">
      <c r="A1232" s="138" t="str">
        <f>IF(COUNT('Séries-DNF'!$A$11:$A$50)&gt;'Etiquette DNF'!N1252,"X","")</f>
        <v/>
      </c>
      <c r="B1232" s="291"/>
      <c r="C1232" s="957"/>
      <c r="D1232" s="859" t="s">
        <v>147</v>
      </c>
      <c r="E1232" s="864"/>
      <c r="F1232" s="864"/>
      <c r="G1232" s="864"/>
      <c r="H1232" s="864"/>
      <c r="I1232" s="949"/>
      <c r="J1232" s="950"/>
      <c r="K1232" s="293"/>
      <c r="M1232" s="521"/>
      <c r="N1232" s="291"/>
      <c r="O1232" s="957"/>
      <c r="P1232" s="859" t="s">
        <v>147</v>
      </c>
      <c r="Q1232" s="864"/>
      <c r="R1232" s="864"/>
      <c r="S1232" s="864"/>
      <c r="T1232" s="864"/>
      <c r="U1232" s="949"/>
      <c r="V1232" s="950"/>
      <c r="W1232" s="293"/>
    </row>
    <row r="1233" spans="1:23" x14ac:dyDescent="0.25">
      <c r="A1233" s="138" t="str">
        <f>IF(COUNT('Séries-DNF'!$A$11:$A$50)&gt;'Etiquette DNF'!N1252,"X","")</f>
        <v/>
      </c>
      <c r="B1233" s="291"/>
      <c r="C1233" s="957"/>
      <c r="D1233" s="859" t="s">
        <v>148</v>
      </c>
      <c r="E1233" s="864"/>
      <c r="F1233" s="864"/>
      <c r="G1233" s="864"/>
      <c r="H1233" s="864"/>
      <c r="I1233" s="949"/>
      <c r="J1233" s="950"/>
      <c r="K1233" s="293"/>
      <c r="M1233" s="521"/>
      <c r="N1233" s="291"/>
      <c r="O1233" s="957"/>
      <c r="P1233" s="859" t="s">
        <v>148</v>
      </c>
      <c r="Q1233" s="864"/>
      <c r="R1233" s="864"/>
      <c r="S1233" s="864"/>
      <c r="T1233" s="864"/>
      <c r="U1233" s="949"/>
      <c r="V1233" s="950"/>
      <c r="W1233" s="293"/>
    </row>
    <row r="1234" spans="1:23" x14ac:dyDescent="0.25">
      <c r="A1234" s="138" t="str">
        <f>IF(COUNT('Séries-DNF'!$A$11:$A$50)&gt;'Etiquette DNF'!N1252,"X","")</f>
        <v/>
      </c>
      <c r="B1234" s="291"/>
      <c r="C1234" s="957"/>
      <c r="D1234" s="859" t="s">
        <v>149</v>
      </c>
      <c r="E1234" s="864"/>
      <c r="F1234" s="864"/>
      <c r="G1234" s="864"/>
      <c r="H1234" s="864"/>
      <c r="I1234" s="949"/>
      <c r="J1234" s="950"/>
      <c r="K1234" s="293"/>
      <c r="M1234" s="521"/>
      <c r="N1234" s="291"/>
      <c r="O1234" s="957"/>
      <c r="P1234" s="859" t="s">
        <v>149</v>
      </c>
      <c r="Q1234" s="864"/>
      <c r="R1234" s="864"/>
      <c r="S1234" s="864"/>
      <c r="T1234" s="864"/>
      <c r="U1234" s="949"/>
      <c r="V1234" s="950"/>
      <c r="W1234" s="293"/>
    </row>
    <row r="1235" spans="1:23" x14ac:dyDescent="0.25">
      <c r="A1235" s="138" t="str">
        <f>IF(COUNT('Séries-DNF'!$A$11:$A$50)&gt;'Etiquette DNF'!N1252,"X","")</f>
        <v/>
      </c>
      <c r="B1235" s="291"/>
      <c r="C1235" s="957"/>
      <c r="D1235" s="859" t="s">
        <v>150</v>
      </c>
      <c r="E1235" s="864"/>
      <c r="F1235" s="864"/>
      <c r="G1235" s="864"/>
      <c r="H1235" s="864"/>
      <c r="I1235" s="949"/>
      <c r="J1235" s="950"/>
      <c r="K1235" s="293"/>
      <c r="M1235" s="521"/>
      <c r="N1235" s="291"/>
      <c r="O1235" s="957"/>
      <c r="P1235" s="859" t="s">
        <v>150</v>
      </c>
      <c r="Q1235" s="864"/>
      <c r="R1235" s="864"/>
      <c r="S1235" s="864"/>
      <c r="T1235" s="864"/>
      <c r="U1235" s="949"/>
      <c r="V1235" s="950"/>
      <c r="W1235" s="293"/>
    </row>
    <row r="1236" spans="1:23" x14ac:dyDescent="0.25">
      <c r="A1236" s="138" t="str">
        <f>IF(COUNT('Séries-DNF'!$A$11:$A$50)&gt;'Etiquette DNF'!N1252,"X","")</f>
        <v/>
      </c>
      <c r="B1236" s="291"/>
      <c r="C1236" s="957"/>
      <c r="D1236" s="859" t="s">
        <v>151</v>
      </c>
      <c r="E1236" s="864"/>
      <c r="F1236" s="864"/>
      <c r="G1236" s="864"/>
      <c r="H1236" s="864"/>
      <c r="I1236" s="949"/>
      <c r="J1236" s="950"/>
      <c r="K1236" s="293"/>
      <c r="M1236" s="521"/>
      <c r="N1236" s="291"/>
      <c r="O1236" s="957"/>
      <c r="P1236" s="859" t="s">
        <v>151</v>
      </c>
      <c r="Q1236" s="864"/>
      <c r="R1236" s="864"/>
      <c r="S1236" s="864"/>
      <c r="T1236" s="864"/>
      <c r="U1236" s="949"/>
      <c r="V1236" s="950"/>
      <c r="W1236" s="293"/>
    </row>
    <row r="1237" spans="1:23" ht="15.75" thickBot="1" x14ac:dyDescent="0.3">
      <c r="A1237" s="138" t="str">
        <f>IF(COUNT('Séries-DNF'!$A$11:$A$50)&gt;'Etiquette DNF'!N1252,"X","")</f>
        <v/>
      </c>
      <c r="B1237" s="291"/>
      <c r="C1237" s="962"/>
      <c r="D1237" s="967" t="s">
        <v>152</v>
      </c>
      <c r="E1237" s="968"/>
      <c r="F1237" s="968"/>
      <c r="G1237" s="968"/>
      <c r="H1237" s="968"/>
      <c r="I1237" s="969"/>
      <c r="J1237" s="970"/>
      <c r="K1237" s="293"/>
      <c r="M1237" s="521"/>
      <c r="N1237" s="291"/>
      <c r="O1237" s="962"/>
      <c r="P1237" s="967" t="s">
        <v>152</v>
      </c>
      <c r="Q1237" s="968"/>
      <c r="R1237" s="968"/>
      <c r="S1237" s="968"/>
      <c r="T1237" s="968"/>
      <c r="U1237" s="969"/>
      <c r="V1237" s="970"/>
      <c r="W1237" s="293"/>
    </row>
    <row r="1238" spans="1:23" x14ac:dyDescent="0.25">
      <c r="A1238" s="138" t="str">
        <f>IF(COUNT('Séries-DNF'!$A$11:$A$50)&gt;'Etiquette DNF'!N1252,"X","")</f>
        <v/>
      </c>
      <c r="B1238" s="291"/>
      <c r="C1238" s="956" t="s">
        <v>126</v>
      </c>
      <c r="D1238" s="918" t="s">
        <v>263</v>
      </c>
      <c r="E1238" s="919"/>
      <c r="F1238" s="920"/>
      <c r="G1238" s="416" t="s">
        <v>174</v>
      </c>
      <c r="H1238" s="416"/>
      <c r="I1238" s="959"/>
      <c r="J1238" s="960"/>
      <c r="K1238" s="293"/>
      <c r="M1238" s="521"/>
      <c r="N1238" s="291"/>
      <c r="O1238" s="956" t="s">
        <v>126</v>
      </c>
      <c r="P1238" s="918" t="s">
        <v>263</v>
      </c>
      <c r="Q1238" s="919"/>
      <c r="R1238" s="920"/>
      <c r="S1238" s="416" t="s">
        <v>174</v>
      </c>
      <c r="T1238" s="416"/>
      <c r="U1238" s="959"/>
      <c r="V1238" s="960"/>
      <c r="W1238" s="293"/>
    </row>
    <row r="1239" spans="1:23" x14ac:dyDescent="0.25">
      <c r="A1239" s="138" t="str">
        <f>IF(COUNT('Séries-DNF'!$A$11:$A$50)&gt;'Etiquette DNF'!N1252,"X","")</f>
        <v/>
      </c>
      <c r="B1239" s="291"/>
      <c r="C1239" s="957"/>
      <c r="D1239" s="913" t="s">
        <v>128</v>
      </c>
      <c r="E1239" s="914"/>
      <c r="F1239" s="915"/>
      <c r="G1239" s="110" t="s">
        <v>266</v>
      </c>
      <c r="H1239" s="110"/>
      <c r="I1239" s="949"/>
      <c r="J1239" s="950"/>
      <c r="K1239" s="293"/>
      <c r="M1239" s="521"/>
      <c r="N1239" s="291"/>
      <c r="O1239" s="957"/>
      <c r="P1239" s="913" t="s">
        <v>128</v>
      </c>
      <c r="Q1239" s="914"/>
      <c r="R1239" s="915"/>
      <c r="S1239" s="110" t="s">
        <v>266</v>
      </c>
      <c r="T1239" s="110"/>
      <c r="U1239" s="949"/>
      <c r="V1239" s="950"/>
      <c r="W1239" s="293"/>
    </row>
    <row r="1240" spans="1:23" x14ac:dyDescent="0.25">
      <c r="A1240" s="138" t="str">
        <f>IF(COUNT('Séries-DNF'!$A$11:$A$50)&gt;'Etiquette DNF'!N1252,"X","")</f>
        <v/>
      </c>
      <c r="B1240" s="291"/>
      <c r="C1240" s="957"/>
      <c r="D1240" s="913" t="s">
        <v>264</v>
      </c>
      <c r="E1240" s="914"/>
      <c r="F1240" s="915"/>
      <c r="G1240" s="110" t="s">
        <v>265</v>
      </c>
      <c r="H1240" s="110"/>
      <c r="I1240" s="949"/>
      <c r="J1240" s="950"/>
      <c r="K1240" s="293"/>
      <c r="M1240" s="521"/>
      <c r="N1240" s="291"/>
      <c r="O1240" s="957"/>
      <c r="P1240" s="913" t="s">
        <v>264</v>
      </c>
      <c r="Q1240" s="914"/>
      <c r="R1240" s="915"/>
      <c r="S1240" s="110" t="s">
        <v>265</v>
      </c>
      <c r="T1240" s="110"/>
      <c r="U1240" s="949"/>
      <c r="V1240" s="950"/>
      <c r="W1240" s="293"/>
    </row>
    <row r="1241" spans="1:23" x14ac:dyDescent="0.25">
      <c r="A1241" s="138" t="str">
        <f>IF(COUNT('Séries-DNF'!$A$11:$A$50)&gt;'Etiquette DNF'!N1252,"X","")</f>
        <v/>
      </c>
      <c r="B1241" s="291"/>
      <c r="C1241" s="957"/>
      <c r="D1241" s="533" t="s">
        <v>267</v>
      </c>
      <c r="E1241" s="518"/>
      <c r="F1241" s="518"/>
      <c r="G1241" s="110" t="s">
        <v>164</v>
      </c>
      <c r="H1241" s="110"/>
      <c r="I1241" s="949"/>
      <c r="J1241" s="950"/>
      <c r="K1241" s="293"/>
      <c r="M1241" s="521"/>
      <c r="N1241" s="291"/>
      <c r="O1241" s="957"/>
      <c r="P1241" s="533" t="s">
        <v>267</v>
      </c>
      <c r="Q1241" s="518"/>
      <c r="R1241" s="518"/>
      <c r="S1241" s="110" t="s">
        <v>164</v>
      </c>
      <c r="T1241" s="110"/>
      <c r="U1241" s="949"/>
      <c r="V1241" s="950"/>
      <c r="W1241" s="293"/>
    </row>
    <row r="1242" spans="1:23" ht="15.75" thickBot="1" x14ac:dyDescent="0.3">
      <c r="A1242" s="138" t="str">
        <f>IF(COUNT('Séries-DNF'!$A$11:$A$50)&gt;'Etiquette DNF'!N1252,"X","")</f>
        <v/>
      </c>
      <c r="B1242" s="291"/>
      <c r="C1242" s="958"/>
      <c r="D1242" s="534" t="s">
        <v>268</v>
      </c>
      <c r="E1242" s="519"/>
      <c r="F1242" s="519"/>
      <c r="G1242" s="3" t="s">
        <v>164</v>
      </c>
      <c r="H1242" s="3"/>
      <c r="I1242" s="954"/>
      <c r="J1242" s="955"/>
      <c r="K1242" s="293"/>
      <c r="M1242" s="521"/>
      <c r="N1242" s="291"/>
      <c r="O1242" s="958"/>
      <c r="P1242" s="534" t="s">
        <v>268</v>
      </c>
      <c r="Q1242" s="519"/>
      <c r="R1242" s="519"/>
      <c r="S1242" s="3" t="s">
        <v>164</v>
      </c>
      <c r="T1242" s="3"/>
      <c r="U1242" s="954"/>
      <c r="V1242" s="955"/>
      <c r="W1242" s="293"/>
    </row>
    <row r="1243" spans="1:23" ht="15.75" thickBot="1" x14ac:dyDescent="0.3">
      <c r="A1243" s="138" t="str">
        <f>IF(COUNT('Séries-DNF'!$A$11:$A$50)&gt;'Etiquette DNF'!N1252,"X","")</f>
        <v/>
      </c>
      <c r="B1243" s="291"/>
      <c r="C1243" s="292"/>
      <c r="D1243" s="292"/>
      <c r="E1243" s="292"/>
      <c r="F1243" s="292"/>
      <c r="G1243" s="292"/>
      <c r="H1243" s="292"/>
      <c r="I1243" s="292"/>
      <c r="J1243" s="292"/>
      <c r="K1243" s="293"/>
      <c r="M1243" s="521"/>
      <c r="N1243" s="291"/>
      <c r="O1243" s="292"/>
      <c r="P1243" s="292"/>
      <c r="Q1243" s="292"/>
      <c r="R1243" s="292"/>
      <c r="S1243" s="292"/>
      <c r="T1243" s="292"/>
      <c r="U1243" s="292"/>
      <c r="V1243" s="292"/>
      <c r="W1243" s="293"/>
    </row>
    <row r="1244" spans="1:23" ht="18.75" x14ac:dyDescent="0.3">
      <c r="A1244" s="138" t="str">
        <f>IF(COUNT('Séries-DNF'!$A$11:$A$50)&gt;'Etiquette DNF'!N1252,"X","")</f>
        <v/>
      </c>
      <c r="B1244" s="291"/>
      <c r="C1244" s="901" t="s">
        <v>269</v>
      </c>
      <c r="D1244" s="902"/>
      <c r="E1244" s="902"/>
      <c r="F1244" s="902"/>
      <c r="G1244" s="902"/>
      <c r="H1244" s="902"/>
      <c r="I1244" s="902"/>
      <c r="J1244" s="903"/>
      <c r="K1244" s="293"/>
      <c r="M1244" s="521"/>
      <c r="N1244" s="291"/>
      <c r="O1244" s="901" t="s">
        <v>269</v>
      </c>
      <c r="P1244" s="902"/>
      <c r="Q1244" s="902"/>
      <c r="R1244" s="902"/>
      <c r="S1244" s="902"/>
      <c r="T1244" s="902"/>
      <c r="U1244" s="902"/>
      <c r="V1244" s="903"/>
      <c r="W1244" s="293"/>
    </row>
    <row r="1245" spans="1:23" x14ac:dyDescent="0.25">
      <c r="A1245" s="138" t="str">
        <f>IF(COUNT('Séries-DNF'!$A$11:$A$50)&gt;'Etiquette DNF'!N1252,"X","")</f>
        <v/>
      </c>
      <c r="B1245" s="291"/>
      <c r="C1245" s="904"/>
      <c r="D1245" s="905"/>
      <c r="E1245" s="905"/>
      <c r="F1245" s="905"/>
      <c r="G1245" s="905"/>
      <c r="H1245" s="905"/>
      <c r="I1245" s="905"/>
      <c r="J1245" s="906"/>
      <c r="K1245" s="293"/>
      <c r="M1245" s="521"/>
      <c r="N1245" s="291"/>
      <c r="O1245" s="904"/>
      <c r="P1245" s="905"/>
      <c r="Q1245" s="905"/>
      <c r="R1245" s="905"/>
      <c r="S1245" s="905"/>
      <c r="T1245" s="905"/>
      <c r="U1245" s="905"/>
      <c r="V1245" s="906"/>
      <c r="W1245" s="293"/>
    </row>
    <row r="1246" spans="1:23" x14ac:dyDescent="0.25">
      <c r="A1246" s="138" t="str">
        <f>IF(COUNT('Séries-DNF'!$A$11:$A$50)&gt;'Etiquette DNF'!N1252,"X","")</f>
        <v/>
      </c>
      <c r="B1246" s="291"/>
      <c r="C1246" s="907"/>
      <c r="D1246" s="908"/>
      <c r="E1246" s="908"/>
      <c r="F1246" s="908"/>
      <c r="G1246" s="908"/>
      <c r="H1246" s="908"/>
      <c r="I1246" s="908"/>
      <c r="J1246" s="909"/>
      <c r="K1246" s="293"/>
      <c r="M1246" s="521"/>
      <c r="N1246" s="291"/>
      <c r="O1246" s="907"/>
      <c r="P1246" s="908"/>
      <c r="Q1246" s="908"/>
      <c r="R1246" s="908"/>
      <c r="S1246" s="908"/>
      <c r="T1246" s="908"/>
      <c r="U1246" s="908"/>
      <c r="V1246" s="909"/>
      <c r="W1246" s="293"/>
    </row>
    <row r="1247" spans="1:23" x14ac:dyDescent="0.25">
      <c r="A1247" s="138" t="str">
        <f>IF(COUNT('Séries-DNF'!$A$11:$A$50)&gt;'Etiquette DNF'!N1252,"X","")</f>
        <v/>
      </c>
      <c r="B1247" s="291"/>
      <c r="C1247" s="907"/>
      <c r="D1247" s="908"/>
      <c r="E1247" s="908"/>
      <c r="F1247" s="908"/>
      <c r="G1247" s="908"/>
      <c r="H1247" s="908"/>
      <c r="I1247" s="908"/>
      <c r="J1247" s="909"/>
      <c r="K1247" s="293"/>
      <c r="M1247" s="521"/>
      <c r="N1247" s="291"/>
      <c r="O1247" s="907"/>
      <c r="P1247" s="908"/>
      <c r="Q1247" s="908"/>
      <c r="R1247" s="908"/>
      <c r="S1247" s="908"/>
      <c r="T1247" s="908"/>
      <c r="U1247" s="908"/>
      <c r="V1247" s="909"/>
      <c r="W1247" s="293"/>
    </row>
    <row r="1248" spans="1:23" ht="15.75" thickBot="1" x14ac:dyDescent="0.3">
      <c r="A1248" s="138" t="str">
        <f>IF(COUNT('Séries-DNF'!$A$11:$A$50)&gt;'Etiquette DNF'!N1252,"X","")</f>
        <v/>
      </c>
      <c r="B1248" s="291"/>
      <c r="C1248" s="910"/>
      <c r="D1248" s="911"/>
      <c r="E1248" s="911"/>
      <c r="F1248" s="911"/>
      <c r="G1248" s="911"/>
      <c r="H1248" s="911"/>
      <c r="I1248" s="911"/>
      <c r="J1248" s="912"/>
      <c r="K1248" s="293"/>
      <c r="M1248" s="521"/>
      <c r="N1248" s="291"/>
      <c r="O1248" s="910"/>
      <c r="P1248" s="911"/>
      <c r="Q1248" s="911"/>
      <c r="R1248" s="911"/>
      <c r="S1248" s="911"/>
      <c r="T1248" s="911"/>
      <c r="U1248" s="911"/>
      <c r="V1248" s="912"/>
      <c r="W1248" s="293"/>
    </row>
    <row r="1249" spans="1:23" ht="15.75" thickBot="1" x14ac:dyDescent="0.3">
      <c r="A1249" s="138" t="str">
        <f>IF(COUNT('Séries-DNF'!$A$11:$A$50)&gt;'Etiquette DNF'!N1252,"X","")</f>
        <v/>
      </c>
      <c r="B1249" s="294"/>
      <c r="C1249" s="295"/>
      <c r="D1249" s="295"/>
      <c r="E1249" s="295"/>
      <c r="F1249" s="295"/>
      <c r="G1249" s="295"/>
      <c r="H1249" s="295"/>
      <c r="I1249" s="295"/>
      <c r="J1249" s="295"/>
      <c r="K1249" s="296"/>
      <c r="M1249" s="521"/>
      <c r="N1249" s="294"/>
      <c r="O1249" s="295"/>
      <c r="P1249" s="295"/>
      <c r="Q1249" s="295"/>
      <c r="R1249" s="295"/>
      <c r="S1249" s="295"/>
      <c r="T1249" s="295"/>
      <c r="U1249" s="295"/>
      <c r="V1249" s="295"/>
      <c r="W1249" s="296"/>
    </row>
    <row r="1250" spans="1:23" ht="15" customHeight="1" x14ac:dyDescent="0.25">
      <c r="A1250" s="138" t="str">
        <f>IF(COUNT('Séries-DNF'!$A$11:$A$50)&gt;'Etiquette DNF'!N1252,"X","")</f>
        <v/>
      </c>
      <c r="B1250" s="522"/>
      <c r="C1250" s="522"/>
      <c r="D1250" s="522"/>
      <c r="E1250" s="522"/>
      <c r="F1250" s="522"/>
      <c r="G1250" s="522"/>
      <c r="H1250" s="522"/>
      <c r="I1250" s="522"/>
      <c r="J1250" s="522"/>
      <c r="K1250" s="522"/>
      <c r="L1250" s="522"/>
      <c r="M1250" s="523"/>
      <c r="N1250" s="522"/>
      <c r="O1250" s="522"/>
      <c r="P1250" s="522"/>
      <c r="Q1250" s="522"/>
      <c r="R1250" s="522"/>
      <c r="S1250" s="522"/>
      <c r="T1250" s="522"/>
      <c r="U1250" s="522"/>
      <c r="V1250" s="522"/>
      <c r="W1250" s="522"/>
    </row>
    <row r="1251" spans="1:23" ht="15" customHeight="1" thickBot="1" x14ac:dyDescent="0.3">
      <c r="A1251" s="138" t="str">
        <f>IF(COUNT('Séries-DNF'!$A$11:$A$50)&gt;'Etiquette DNF'!N1252,"X","")</f>
        <v/>
      </c>
      <c r="M1251" s="521"/>
    </row>
    <row r="1252" spans="1:23" x14ac:dyDescent="0.25">
      <c r="A1252" s="138" t="str">
        <f>IF(COUNT('Séries-DNF'!$A$11:$A$50)&gt;'Etiquette DNF'!N1252,"X","")</f>
        <v/>
      </c>
      <c r="B1252" s="137">
        <f>N1202+1</f>
        <v>50</v>
      </c>
      <c r="C1252" s="289"/>
      <c r="D1252" s="289"/>
      <c r="E1252" s="289"/>
      <c r="F1252" s="289"/>
      <c r="G1252" s="289"/>
      <c r="H1252" s="289"/>
      <c r="I1252" s="289"/>
      <c r="J1252" s="289"/>
      <c r="K1252" s="290"/>
      <c r="M1252" s="521"/>
      <c r="N1252" s="137">
        <f>B1252+1</f>
        <v>51</v>
      </c>
      <c r="O1252" s="289"/>
      <c r="P1252" s="289"/>
      <c r="Q1252" s="289"/>
      <c r="R1252" s="289"/>
      <c r="S1252" s="289"/>
      <c r="T1252" s="289"/>
      <c r="U1252" s="289"/>
      <c r="V1252" s="289"/>
      <c r="W1252" s="290"/>
    </row>
    <row r="1253" spans="1:23" ht="23.25" x14ac:dyDescent="0.35">
      <c r="A1253" s="138" t="str">
        <f>IF(COUNT('Séries-DNF'!$A$11:$A$50)&gt;'Etiquette DNF'!N1252,"X","")</f>
        <v/>
      </c>
      <c r="B1253" s="291"/>
      <c r="C1253" s="931" t="s">
        <v>246</v>
      </c>
      <c r="D1253" s="931"/>
      <c r="E1253" s="953">
        <f ca="1">OFFSET('Séries-DNF'!$A$11,B1252,13)</f>
        <v>0</v>
      </c>
      <c r="F1253" s="953"/>
      <c r="G1253" s="953"/>
      <c r="H1253" s="953"/>
      <c r="I1253" s="953"/>
      <c r="J1253" s="953"/>
      <c r="K1253" s="293"/>
      <c r="M1253" s="521"/>
      <c r="N1253" s="291"/>
      <c r="O1253" s="931" t="s">
        <v>246</v>
      </c>
      <c r="P1253" s="931"/>
      <c r="Q1253" s="953">
        <f ca="1">OFFSET('Séries-DNF'!$A$11,N1252,13)</f>
        <v>0</v>
      </c>
      <c r="R1253" s="953"/>
      <c r="S1253" s="953"/>
      <c r="T1253" s="953"/>
      <c r="U1253" s="953"/>
      <c r="V1253" s="953"/>
      <c r="W1253" s="293"/>
    </row>
    <row r="1254" spans="1:23" x14ac:dyDescent="0.25">
      <c r="A1254" s="138" t="str">
        <f>IF(COUNT('Séries-DNF'!$A$11:$A$50)&gt;'Etiquette DNF'!N1252,"X","")</f>
        <v/>
      </c>
      <c r="B1254" s="291"/>
      <c r="C1254" s="945"/>
      <c r="D1254" s="945"/>
      <c r="E1254" s="945"/>
      <c r="F1254" s="945"/>
      <c r="G1254" s="945"/>
      <c r="H1254" s="945"/>
      <c r="I1254" s="945"/>
      <c r="J1254" s="945"/>
      <c r="K1254" s="293"/>
      <c r="M1254" s="521"/>
      <c r="N1254" s="291"/>
      <c r="O1254" s="945"/>
      <c r="P1254" s="945"/>
      <c r="Q1254" s="945"/>
      <c r="R1254" s="945"/>
      <c r="S1254" s="945"/>
      <c r="T1254" s="945"/>
      <c r="U1254" s="945"/>
      <c r="V1254" s="945"/>
      <c r="W1254" s="293"/>
    </row>
    <row r="1255" spans="1:23" ht="21" x14ac:dyDescent="0.35">
      <c r="A1255" s="138" t="str">
        <f>IF(COUNT('Séries-DNF'!$A$11:$A$50)&gt;'Etiquette DNF'!N1252,"X","")</f>
        <v/>
      </c>
      <c r="B1255" s="291"/>
      <c r="C1255" s="931" t="s">
        <v>39</v>
      </c>
      <c r="D1255" s="931"/>
      <c r="E1255" s="932">
        <f ca="1">OFFSET('Séries-DNF'!$A$11,B1252,0)</f>
        <v>0</v>
      </c>
      <c r="F1255" s="932"/>
      <c r="G1255" s="948" t="s">
        <v>67</v>
      </c>
      <c r="H1255" s="948"/>
      <c r="I1255" s="932">
        <f ca="1">OFFSET('Séries-DNF'!$A$11,B1252,6)</f>
        <v>0</v>
      </c>
      <c r="J1255" s="932"/>
      <c r="K1255" s="293"/>
      <c r="M1255" s="521"/>
      <c r="N1255" s="291"/>
      <c r="O1255" s="931" t="s">
        <v>39</v>
      </c>
      <c r="P1255" s="931"/>
      <c r="Q1255" s="932">
        <f ca="1">OFFSET('Séries-DNF'!$A$11,N1252,0)</f>
        <v>0</v>
      </c>
      <c r="R1255" s="932"/>
      <c r="S1255" s="948" t="s">
        <v>67</v>
      </c>
      <c r="T1255" s="948"/>
      <c r="U1255" s="932">
        <f ca="1">OFFSET('Séries-DNF'!$A$11,N1252,6)</f>
        <v>0</v>
      </c>
      <c r="V1255" s="932"/>
      <c r="W1255" s="293"/>
    </row>
    <row r="1256" spans="1:23" ht="23.25" x14ac:dyDescent="0.35">
      <c r="A1256" s="138" t="str">
        <f>IF(COUNT('Séries-DNF'!$A$11:$A$50)&gt;'Etiquette DNF'!N1252,"X","")</f>
        <v/>
      </c>
      <c r="B1256" s="291"/>
      <c r="C1256" s="931" t="s">
        <v>1</v>
      </c>
      <c r="D1256" s="931"/>
      <c r="E1256" s="953">
        <f ca="1">OFFSET('Séries-DNF'!$A$11,B1252,9)</f>
        <v>0</v>
      </c>
      <c r="F1256" s="953"/>
      <c r="G1256" s="948" t="s">
        <v>2</v>
      </c>
      <c r="H1256" s="948"/>
      <c r="I1256" s="932">
        <f ca="1">OFFSET('Séries-DNF'!$A$11,B1252,10)</f>
        <v>0</v>
      </c>
      <c r="J1256" s="932"/>
      <c r="K1256" s="293"/>
      <c r="M1256" s="521"/>
      <c r="N1256" s="291"/>
      <c r="O1256" s="931" t="s">
        <v>1</v>
      </c>
      <c r="P1256" s="931"/>
      <c r="Q1256" s="953">
        <f ca="1">OFFSET('Séries-DNF'!$A$11,N1252,9)</f>
        <v>0</v>
      </c>
      <c r="R1256" s="953"/>
      <c r="S1256" s="948" t="s">
        <v>2</v>
      </c>
      <c r="T1256" s="948"/>
      <c r="U1256" s="932">
        <f ca="1">OFFSET('Séries-DNF'!$A$11,N1252,10)</f>
        <v>0</v>
      </c>
      <c r="V1256" s="932"/>
      <c r="W1256" s="293"/>
    </row>
    <row r="1257" spans="1:23" ht="21" x14ac:dyDescent="0.35">
      <c r="A1257" s="138" t="str">
        <f>IF(COUNT('Séries-DNF'!$A$11:$A$50)&gt;'Etiquette DNF'!N1252,"X","")</f>
        <v/>
      </c>
      <c r="B1257" s="291"/>
      <c r="C1257" s="520" t="s">
        <v>258</v>
      </c>
      <c r="D1257" s="520"/>
      <c r="E1257" s="527">
        <f ca="1">OFFSET('Séries-DNF'!$A$11,B1252,11)</f>
        <v>0</v>
      </c>
      <c r="F1257" s="525"/>
      <c r="G1257" s="866" t="s">
        <v>270</v>
      </c>
      <c r="H1257" s="866"/>
      <c r="I1257" s="527">
        <f ca="1">OFFSET('Séries-DNF'!$A$11,B1252,8)</f>
        <v>0</v>
      </c>
      <c r="J1257" s="527"/>
      <c r="K1257" s="293"/>
      <c r="M1257" s="521"/>
      <c r="N1257" s="291"/>
      <c r="O1257" s="520" t="s">
        <v>258</v>
      </c>
      <c r="P1257" s="520"/>
      <c r="Q1257" s="527">
        <f ca="1">OFFSET('Séries-DNF'!$A$11,N1252,11)</f>
        <v>0</v>
      </c>
      <c r="R1257" s="525"/>
      <c r="S1257" s="866" t="s">
        <v>270</v>
      </c>
      <c r="T1257" s="866"/>
      <c r="U1257" s="527">
        <f ca="1">OFFSET('Séries-DNF'!$A$11,N1252,8)</f>
        <v>0</v>
      </c>
      <c r="V1257" s="527"/>
      <c r="W1257" s="293"/>
    </row>
    <row r="1258" spans="1:23" ht="18.75" x14ac:dyDescent="0.3">
      <c r="A1258" s="138" t="str">
        <f>IF(COUNT('Séries-DNF'!$A$11:$A$50)&gt;'Etiquette DNF'!N1252,"X","")</f>
        <v/>
      </c>
      <c r="B1258" s="291"/>
      <c r="C1258" s="952" t="s">
        <v>68</v>
      </c>
      <c r="D1258" s="952"/>
      <c r="E1258" s="866" t="s">
        <v>69</v>
      </c>
      <c r="F1258" s="866"/>
      <c r="G1258" s="951">
        <f ca="1">OFFSET('Séries-DNF'!$A$11,B1252,2)</f>
        <v>0</v>
      </c>
      <c r="H1258" s="951"/>
      <c r="I1258" s="951"/>
      <c r="J1258" s="951"/>
      <c r="K1258" s="293"/>
      <c r="M1258" s="521"/>
      <c r="N1258" s="291"/>
      <c r="O1258" s="952" t="s">
        <v>68</v>
      </c>
      <c r="P1258" s="952"/>
      <c r="Q1258" s="866" t="s">
        <v>69</v>
      </c>
      <c r="R1258" s="866"/>
      <c r="S1258" s="951">
        <f ca="1">OFFSET('Séries-DNF'!$A$11,N1252,2)</f>
        <v>0</v>
      </c>
      <c r="T1258" s="951"/>
      <c r="U1258" s="951"/>
      <c r="V1258" s="951"/>
      <c r="W1258" s="293"/>
    </row>
    <row r="1259" spans="1:23" ht="18.75" x14ac:dyDescent="0.3">
      <c r="A1259" s="138" t="str">
        <f>IF(COUNT('Séries-DNF'!$A$11:$A$50)&gt;'Etiquette DNF'!N1252,"X","")</f>
        <v/>
      </c>
      <c r="B1259" s="291"/>
      <c r="C1259" s="952"/>
      <c r="D1259" s="952"/>
      <c r="E1259" s="866" t="s">
        <v>70</v>
      </c>
      <c r="F1259" s="866"/>
      <c r="G1259" s="951">
        <f ca="1">OFFSET('Séries-DNF'!$A$11,B1252,3)</f>
        <v>0</v>
      </c>
      <c r="H1259" s="951"/>
      <c r="I1259" s="951"/>
      <c r="J1259" s="951"/>
      <c r="K1259" s="293"/>
      <c r="M1259" s="521"/>
      <c r="N1259" s="291"/>
      <c r="O1259" s="952"/>
      <c r="P1259" s="952"/>
      <c r="Q1259" s="866" t="s">
        <v>70</v>
      </c>
      <c r="R1259" s="866"/>
      <c r="S1259" s="951">
        <f ca="1">OFFSET('Séries-DNF'!$A$11,N1252,3)</f>
        <v>0</v>
      </c>
      <c r="T1259" s="951"/>
      <c r="U1259" s="951"/>
      <c r="V1259" s="951"/>
      <c r="W1259" s="293"/>
    </row>
    <row r="1260" spans="1:23" ht="18.75" x14ac:dyDescent="0.3">
      <c r="A1260" s="138" t="str">
        <f>IF(COUNT('Séries-DNF'!$A$11:$A$50)&gt;'Etiquette DNF'!N1252,"X","")</f>
        <v/>
      </c>
      <c r="B1260" s="291"/>
      <c r="C1260" s="952"/>
      <c r="D1260" s="952"/>
      <c r="E1260" s="866" t="s">
        <v>257</v>
      </c>
      <c r="F1260" s="866"/>
      <c r="G1260" s="951">
        <f ca="1">OFFSET('Séries-DNF'!$A$11,B1252,4)</f>
        <v>0</v>
      </c>
      <c r="H1260" s="951"/>
      <c r="I1260" s="951"/>
      <c r="J1260" s="951"/>
      <c r="K1260" s="293"/>
      <c r="M1260" s="521"/>
      <c r="N1260" s="291"/>
      <c r="O1260" s="952"/>
      <c r="P1260" s="952"/>
      <c r="Q1260" s="866" t="s">
        <v>257</v>
      </c>
      <c r="R1260" s="866"/>
      <c r="S1260" s="951">
        <f ca="1">OFFSET('Séries-DNF'!$A$11,N1252,4)</f>
        <v>0</v>
      </c>
      <c r="T1260" s="951"/>
      <c r="U1260" s="951"/>
      <c r="V1260" s="951"/>
      <c r="W1260" s="293"/>
    </row>
    <row r="1261" spans="1:23" ht="21" x14ac:dyDescent="0.35">
      <c r="A1261" s="138" t="str">
        <f>IF(COUNT('Séries-DNF'!$A$11:$A$50)&gt;'Etiquette DNF'!N1252,"X","")</f>
        <v/>
      </c>
      <c r="B1261" s="291"/>
      <c r="C1261" s="952"/>
      <c r="D1261" s="952"/>
      <c r="E1261" s="866" t="s">
        <v>71</v>
      </c>
      <c r="F1261" s="866"/>
      <c r="G1261" s="947">
        <f ca="1">OFFSET('Séries-DNF'!$A$11,B1252,5)</f>
        <v>0</v>
      </c>
      <c r="H1261" s="947"/>
      <c r="I1261" s="947"/>
      <c r="J1261" s="947"/>
      <c r="K1261" s="293"/>
      <c r="M1261" s="521"/>
      <c r="N1261" s="291"/>
      <c r="O1261" s="952"/>
      <c r="P1261" s="952"/>
      <c r="Q1261" s="866" t="s">
        <v>71</v>
      </c>
      <c r="R1261" s="866"/>
      <c r="S1261" s="947">
        <f ca="1">OFFSET('Séries-DNF'!$A$11,N1252,5)</f>
        <v>0</v>
      </c>
      <c r="T1261" s="947"/>
      <c r="U1261" s="947"/>
      <c r="V1261" s="947"/>
      <c r="W1261" s="293"/>
    </row>
    <row r="1262" spans="1:23" ht="21" x14ac:dyDescent="0.35">
      <c r="A1262" s="138" t="str">
        <f>IF(COUNT('Séries-DNF'!$A$11:$A$50)&gt;'Etiquette DNF'!N1252,"X","")</f>
        <v/>
      </c>
      <c r="B1262" s="291"/>
      <c r="C1262" s="931" t="s">
        <v>248</v>
      </c>
      <c r="D1262" s="931"/>
      <c r="E1262" s="948" t="str">
        <f ca="1">IF(E1253="","",IF(OR(E1253="DWF",E1253="DNF"),"Distance","Temps"))</f>
        <v>Temps</v>
      </c>
      <c r="F1262" s="948"/>
      <c r="G1262" s="525">
        <f ca="1">OFFSET('Séries-DNF'!$A$11,B1252,18)</f>
        <v>0</v>
      </c>
      <c r="H1262" s="524">
        <f ca="1">OFFSET('Séries-DNF'!$A$11,B1252,19)</f>
        <v>0</v>
      </c>
      <c r="I1262" s="526">
        <f ca="1">OFFSET('Séries-DNF'!$A$11,B1252,20)</f>
        <v>0</v>
      </c>
      <c r="J1262" s="524">
        <f ca="1">OFFSET('Séries-DNF'!$A$11,B1252,21)</f>
        <v>0</v>
      </c>
      <c r="K1262" s="293"/>
      <c r="M1262" s="521"/>
      <c r="N1262" s="291"/>
      <c r="O1262" s="931" t="s">
        <v>248</v>
      </c>
      <c r="P1262" s="931"/>
      <c r="Q1262" s="948" t="str">
        <f ca="1">IF(Q1253="","",IF(OR(Q1253="DWF",Q1253="DNF"),"Distance","Temps"))</f>
        <v>Temps</v>
      </c>
      <c r="R1262" s="948"/>
      <c r="S1262" s="525">
        <f ca="1">OFFSET('Séries-DNF'!$A$11,N1252,18)</f>
        <v>0</v>
      </c>
      <c r="T1262" s="524">
        <f ca="1">OFFSET('Séries-DNF'!$A$11,N1252,19)</f>
        <v>0</v>
      </c>
      <c r="U1262" s="526">
        <f ca="1">OFFSET('Séries-DNF'!$A$11,N1252,20)</f>
        <v>0</v>
      </c>
      <c r="V1262" s="524">
        <f ca="1">OFFSET('Séries-DNF'!$A$11,N1252,21)</f>
        <v>0</v>
      </c>
      <c r="W1262" s="293"/>
    </row>
    <row r="1263" spans="1:23" ht="18.75" customHeight="1" x14ac:dyDescent="0.3">
      <c r="A1263" s="138" t="str">
        <f>IF(COUNT('Séries-DNF'!$A$11:$A$50)&gt;'Etiquette DNF'!N1252,"X","")</f>
        <v/>
      </c>
      <c r="B1263" s="291"/>
      <c r="C1263" s="931"/>
      <c r="D1263" s="931"/>
      <c r="E1263" s="933" t="s">
        <v>273</v>
      </c>
      <c r="F1263" s="514" t="s">
        <v>271</v>
      </c>
      <c r="G1263" s="528">
        <f ca="1">OFFSET('Séries-DNF'!$A$11,B1252,14)</f>
        <v>0</v>
      </c>
      <c r="H1263" s="529">
        <f ca="1">OFFSET('Séries-DNF'!$A$11,B1252,15)</f>
        <v>0</v>
      </c>
      <c r="I1263" s="528">
        <f ca="1">OFFSET('Séries-DNF'!$A$11,B1252,16)</f>
        <v>0</v>
      </c>
      <c r="J1263" s="529">
        <f ca="1">OFFSET('Séries-DNF'!$A$11,B1252,17)</f>
        <v>0</v>
      </c>
      <c r="K1263" s="293"/>
      <c r="M1263" s="521"/>
      <c r="N1263" s="291"/>
      <c r="O1263" s="931"/>
      <c r="P1263" s="931"/>
      <c r="Q1263" s="933" t="s">
        <v>273</v>
      </c>
      <c r="R1263" s="514" t="s">
        <v>271</v>
      </c>
      <c r="S1263" s="528">
        <f ca="1">OFFSET('Séries-DNF'!$A$11,N1252,14)</f>
        <v>0</v>
      </c>
      <c r="T1263" s="529">
        <f ca="1">OFFSET('Séries-DNF'!$A$11,N1252,15)</f>
        <v>0</v>
      </c>
      <c r="U1263" s="528">
        <f ca="1">OFFSET('Séries-DNF'!$A$11,N1252,16)</f>
        <v>0</v>
      </c>
      <c r="V1263" s="529">
        <f ca="1">OFFSET('Séries-DNF'!$A$11,N1252,17)</f>
        <v>0</v>
      </c>
      <c r="W1263" s="293"/>
    </row>
    <row r="1264" spans="1:23" ht="18.75" x14ac:dyDescent="0.3">
      <c r="A1264" s="138" t="str">
        <f>IF(COUNT('Séries-DNF'!$A$11:$A$50)&gt;'Etiquette DNF'!N1252,"X","")</f>
        <v/>
      </c>
      <c r="B1264" s="291"/>
      <c r="C1264" s="931"/>
      <c r="D1264" s="931"/>
      <c r="E1264" s="933"/>
      <c r="F1264" s="514" t="s">
        <v>272</v>
      </c>
      <c r="G1264" s="528">
        <f ca="1">OFFSET('Séries-DNF'!$A$11,B1252,22)</f>
        <v>0</v>
      </c>
      <c r="H1264" s="529">
        <f ca="1">OFFSET('Séries-DNF'!$A$11,B1252,23)</f>
        <v>0</v>
      </c>
      <c r="I1264" s="528">
        <f ca="1">OFFSET('Séries-DNF'!$A$11,B1252,24)</f>
        <v>0</v>
      </c>
      <c r="J1264" s="529">
        <f ca="1">OFFSET('Séries-DNF'!$A$11,B1252,25)</f>
        <v>0</v>
      </c>
      <c r="K1264" s="293"/>
      <c r="M1264" s="521"/>
      <c r="N1264" s="291"/>
      <c r="O1264" s="931"/>
      <c r="P1264" s="931"/>
      <c r="Q1264" s="933"/>
      <c r="R1264" s="514" t="s">
        <v>272</v>
      </c>
      <c r="S1264" s="528">
        <f ca="1">OFFSET('Séries-DNF'!$A$11,N1252,22)</f>
        <v>0</v>
      </c>
      <c r="T1264" s="529">
        <f ca="1">OFFSET('Séries-DNF'!$A$11,N1252,23)</f>
        <v>0</v>
      </c>
      <c r="U1264" s="528">
        <f ca="1">OFFSET('Séries-DNF'!$A$11,N1252,24)</f>
        <v>0</v>
      </c>
      <c r="V1264" s="529">
        <f ca="1">OFFSET('Séries-DNF'!$A$11,N1252,25)</f>
        <v>0</v>
      </c>
      <c r="W1264" s="293"/>
    </row>
    <row r="1265" spans="1:23" x14ac:dyDescent="0.25">
      <c r="A1265" s="138" t="str">
        <f>IF(COUNT('Séries-DNF'!$A$11:$A$50)&gt;'Etiquette DNF'!N1252,"X","")</f>
        <v/>
      </c>
      <c r="B1265" s="291"/>
      <c r="C1265" s="945"/>
      <c r="D1265" s="945"/>
      <c r="E1265" s="945"/>
      <c r="F1265" s="945"/>
      <c r="G1265" s="945"/>
      <c r="H1265" s="945"/>
      <c r="I1265" s="945"/>
      <c r="J1265" s="945"/>
      <c r="K1265" s="293"/>
      <c r="M1265" s="521"/>
      <c r="N1265" s="291"/>
      <c r="O1265" s="945"/>
      <c r="P1265" s="945"/>
      <c r="Q1265" s="945"/>
      <c r="R1265" s="945"/>
      <c r="S1265" s="945"/>
      <c r="T1265" s="945"/>
      <c r="U1265" s="945"/>
      <c r="V1265" s="945"/>
      <c r="W1265" s="293"/>
    </row>
    <row r="1266" spans="1:23" ht="18.75" x14ac:dyDescent="0.3">
      <c r="A1266" s="138" t="str">
        <f>IF(COUNT('Séries-DNF'!$A$11:$A$50)&gt;'Etiquette DNF'!N1252,"X","")</f>
        <v/>
      </c>
      <c r="B1266" s="291"/>
      <c r="C1266" s="946" t="s">
        <v>259</v>
      </c>
      <c r="D1266" s="946"/>
      <c r="E1266" s="946"/>
      <c r="F1266" s="946"/>
      <c r="G1266" s="946"/>
      <c r="H1266" s="946"/>
      <c r="I1266" s="946"/>
      <c r="J1266" s="946"/>
      <c r="K1266" s="293"/>
      <c r="M1266" s="521"/>
      <c r="N1266" s="291"/>
      <c r="O1266" s="946" t="s">
        <v>259</v>
      </c>
      <c r="P1266" s="946"/>
      <c r="Q1266" s="946"/>
      <c r="R1266" s="946"/>
      <c r="S1266" s="946"/>
      <c r="T1266" s="946"/>
      <c r="U1266" s="946"/>
      <c r="V1266" s="946"/>
      <c r="W1266" s="293"/>
    </row>
    <row r="1267" spans="1:23" ht="15.75" thickBot="1" x14ac:dyDescent="0.3">
      <c r="A1267" s="138" t="str">
        <f>IF(COUNT('Séries-DNF'!$A$11:$A$50)&gt;'Etiquette DNF'!N1252,"X","")</f>
        <v/>
      </c>
      <c r="B1267" s="291"/>
      <c r="C1267" s="945"/>
      <c r="D1267" s="945"/>
      <c r="E1267" s="945"/>
      <c r="F1267" s="945"/>
      <c r="G1267" s="945"/>
      <c r="H1267" s="945"/>
      <c r="I1267" s="945"/>
      <c r="J1267" s="945"/>
      <c r="K1267" s="293"/>
      <c r="M1267" s="521"/>
      <c r="N1267" s="291"/>
      <c r="O1267" s="945"/>
      <c r="P1267" s="945"/>
      <c r="Q1267" s="945"/>
      <c r="R1267" s="945"/>
      <c r="S1267" s="945"/>
      <c r="T1267" s="945"/>
      <c r="U1267" s="945"/>
      <c r="V1267" s="945"/>
      <c r="W1267" s="293"/>
    </row>
    <row r="1268" spans="1:23" ht="15.75" customHeight="1" thickBot="1" x14ac:dyDescent="0.3">
      <c r="A1268" s="138" t="str">
        <f>IF(COUNT('Séries-DNF'!$A$11:$A$50)&gt;'Etiquette DNF'!N1252,"X","")</f>
        <v/>
      </c>
      <c r="B1268" s="291"/>
      <c r="C1268" s="933" t="s">
        <v>262</v>
      </c>
      <c r="D1268" s="934"/>
      <c r="E1268" s="530"/>
      <c r="F1268" s="531"/>
      <c r="G1268" s="531"/>
      <c r="H1268" s="531"/>
      <c r="I1268" s="531"/>
      <c r="J1268" s="532"/>
      <c r="K1268" s="293"/>
      <c r="M1268" s="521"/>
      <c r="N1268" s="291"/>
      <c r="O1268" s="933" t="s">
        <v>262</v>
      </c>
      <c r="P1268" s="934"/>
      <c r="Q1268" s="530"/>
      <c r="R1268" s="531"/>
      <c r="S1268" s="531"/>
      <c r="T1268" s="531"/>
      <c r="U1268" s="531"/>
      <c r="V1268" s="532"/>
      <c r="W1268" s="293"/>
    </row>
    <row r="1269" spans="1:23" ht="15.75" thickBot="1" x14ac:dyDescent="0.3">
      <c r="A1269" s="138" t="str">
        <f>IF(COUNT('Séries-DNF'!$A$11:$A$50)&gt;'Etiquette DNF'!N1252,"X","")</f>
        <v/>
      </c>
      <c r="B1269" s="291"/>
      <c r="C1269" s="516"/>
      <c r="D1269" s="516"/>
      <c r="E1269" s="289"/>
      <c r="F1269" s="289"/>
      <c r="G1269" s="289"/>
      <c r="H1269" s="289"/>
      <c r="I1269" s="289"/>
      <c r="J1269" s="289"/>
      <c r="K1269" s="293"/>
      <c r="M1269" s="521"/>
      <c r="N1269" s="291"/>
      <c r="O1269" s="516"/>
      <c r="P1269" s="516"/>
      <c r="Q1269" s="289"/>
      <c r="R1269" s="289"/>
      <c r="S1269" s="289"/>
      <c r="T1269" s="289"/>
      <c r="U1269" s="289"/>
      <c r="V1269" s="289"/>
      <c r="W1269" s="293"/>
    </row>
    <row r="1270" spans="1:23" ht="15" customHeight="1" x14ac:dyDescent="0.25">
      <c r="A1270" s="138" t="str">
        <f>IF(COUNT('Séries-DNF'!$A$11:$A$50)&gt;'Etiquette DNF'!N1252,"X","")</f>
        <v/>
      </c>
      <c r="B1270" s="291"/>
      <c r="C1270" s="935" t="s">
        <v>260</v>
      </c>
      <c r="D1270" s="936"/>
      <c r="E1270" s="939"/>
      <c r="F1270" s="940"/>
      <c r="G1270" s="940"/>
      <c r="H1270" s="940"/>
      <c r="I1270" s="940"/>
      <c r="J1270" s="941"/>
      <c r="K1270" s="293"/>
      <c r="M1270" s="521"/>
      <c r="N1270" s="291"/>
      <c r="O1270" s="935" t="s">
        <v>260</v>
      </c>
      <c r="P1270" s="936"/>
      <c r="Q1270" s="939"/>
      <c r="R1270" s="940"/>
      <c r="S1270" s="940"/>
      <c r="T1270" s="940"/>
      <c r="U1270" s="940"/>
      <c r="V1270" s="941"/>
      <c r="W1270" s="293"/>
    </row>
    <row r="1271" spans="1:23" x14ac:dyDescent="0.25">
      <c r="A1271" s="138" t="str">
        <f>IF(COUNT('Séries-DNF'!$A$11:$A$50)&gt;'Etiquette DNF'!N1252,"X","")</f>
        <v/>
      </c>
      <c r="B1271" s="291"/>
      <c r="C1271" s="937"/>
      <c r="D1271" s="938"/>
      <c r="E1271" s="942"/>
      <c r="F1271" s="943"/>
      <c r="G1271" s="943"/>
      <c r="H1271" s="943"/>
      <c r="I1271" s="943"/>
      <c r="J1271" s="944"/>
      <c r="K1271" s="293"/>
      <c r="M1271" s="521"/>
      <c r="N1271" s="291"/>
      <c r="O1271" s="937"/>
      <c r="P1271" s="938"/>
      <c r="Q1271" s="942"/>
      <c r="R1271" s="943"/>
      <c r="S1271" s="943"/>
      <c r="T1271" s="943"/>
      <c r="U1271" s="943"/>
      <c r="V1271" s="944"/>
      <c r="W1271" s="293"/>
    </row>
    <row r="1272" spans="1:23" ht="15" customHeight="1" x14ac:dyDescent="0.25">
      <c r="A1272" s="138" t="str">
        <f>IF(COUNT('Séries-DNF'!$A$11:$A$50)&gt;'Etiquette DNF'!N1252,"X","")</f>
        <v/>
      </c>
      <c r="B1272" s="291"/>
      <c r="C1272" s="921" t="s">
        <v>261</v>
      </c>
      <c r="D1272" s="922"/>
      <c r="E1272" s="925"/>
      <c r="F1272" s="926"/>
      <c r="G1272" s="926"/>
      <c r="H1272" s="926"/>
      <c r="I1272" s="926"/>
      <c r="J1272" s="927"/>
      <c r="K1272" s="293"/>
      <c r="M1272" s="521"/>
      <c r="N1272" s="291"/>
      <c r="O1272" s="921" t="s">
        <v>261</v>
      </c>
      <c r="P1272" s="922"/>
      <c r="Q1272" s="925"/>
      <c r="R1272" s="926"/>
      <c r="S1272" s="926"/>
      <c r="T1272" s="926"/>
      <c r="U1272" s="926"/>
      <c r="V1272" s="927"/>
      <c r="W1272" s="293"/>
    </row>
    <row r="1273" spans="1:23" ht="15.75" thickBot="1" x14ac:dyDescent="0.3">
      <c r="A1273" s="138" t="str">
        <f>IF(COUNT('Séries-DNF'!$A$11:$A$50)&gt;'Etiquette DNF'!N1252,"X","")</f>
        <v/>
      </c>
      <c r="B1273" s="291"/>
      <c r="C1273" s="923"/>
      <c r="D1273" s="924"/>
      <c r="E1273" s="928"/>
      <c r="F1273" s="929"/>
      <c r="G1273" s="929"/>
      <c r="H1273" s="929"/>
      <c r="I1273" s="929"/>
      <c r="J1273" s="930"/>
      <c r="K1273" s="293"/>
      <c r="M1273" s="521"/>
      <c r="N1273" s="291"/>
      <c r="O1273" s="923"/>
      <c r="P1273" s="924"/>
      <c r="Q1273" s="928"/>
      <c r="R1273" s="929"/>
      <c r="S1273" s="929"/>
      <c r="T1273" s="929"/>
      <c r="U1273" s="929"/>
      <c r="V1273" s="930"/>
      <c r="W1273" s="293"/>
    </row>
    <row r="1274" spans="1:23" ht="15.75" thickBot="1" x14ac:dyDescent="0.3">
      <c r="A1274" s="138" t="str">
        <f>IF(COUNT('Séries-DNF'!$A$11:$A$50)&gt;'Etiquette DNF'!N1252,"X","")</f>
        <v/>
      </c>
      <c r="B1274" s="291"/>
      <c r="C1274" s="292"/>
      <c r="D1274" s="292"/>
      <c r="E1274" s="292"/>
      <c r="F1274" s="292"/>
      <c r="G1274" s="292"/>
      <c r="H1274" s="292"/>
      <c r="I1274" s="292"/>
      <c r="J1274" s="292"/>
      <c r="K1274" s="293"/>
      <c r="M1274" s="521"/>
      <c r="N1274" s="291"/>
      <c r="O1274" s="292"/>
      <c r="P1274" s="292"/>
      <c r="Q1274" s="292"/>
      <c r="R1274" s="292"/>
      <c r="S1274" s="292"/>
      <c r="T1274" s="292"/>
      <c r="U1274" s="292"/>
      <c r="V1274" s="292"/>
      <c r="W1274" s="293"/>
    </row>
    <row r="1275" spans="1:23" ht="15" customHeight="1" x14ac:dyDescent="0.25">
      <c r="A1275" s="138" t="str">
        <f>IF(COUNT('Séries-DNF'!$A$11:$A$50)&gt;'Etiquette DNF'!N1252,"X","")</f>
        <v/>
      </c>
      <c r="B1275" s="291"/>
      <c r="C1275" s="894" t="s">
        <v>132</v>
      </c>
      <c r="D1275" s="878" t="s">
        <v>133</v>
      </c>
      <c r="E1275" s="879"/>
      <c r="F1275" s="879"/>
      <c r="G1275" s="879"/>
      <c r="H1275" s="880"/>
      <c r="I1275" s="897"/>
      <c r="J1275" s="898"/>
      <c r="K1275" s="293"/>
      <c r="M1275" s="521"/>
      <c r="N1275" s="291"/>
      <c r="O1275" s="894" t="s">
        <v>132</v>
      </c>
      <c r="P1275" s="878" t="s">
        <v>133</v>
      </c>
      <c r="Q1275" s="879"/>
      <c r="R1275" s="879"/>
      <c r="S1275" s="879"/>
      <c r="T1275" s="880"/>
      <c r="U1275" s="897"/>
      <c r="V1275" s="898"/>
      <c r="W1275" s="293"/>
    </row>
    <row r="1276" spans="1:23" x14ac:dyDescent="0.25">
      <c r="A1276" s="138" t="str">
        <f>IF(COUNT('Séries-DNF'!$A$11:$A$50)&gt;'Etiquette DNF'!N1252,"X","")</f>
        <v/>
      </c>
      <c r="B1276" s="291"/>
      <c r="C1276" s="895"/>
      <c r="D1276" s="857" t="s">
        <v>134</v>
      </c>
      <c r="E1276" s="858"/>
      <c r="F1276" s="858"/>
      <c r="G1276" s="858"/>
      <c r="H1276" s="859"/>
      <c r="I1276" s="916"/>
      <c r="J1276" s="917"/>
      <c r="K1276" s="293"/>
      <c r="M1276" s="521"/>
      <c r="N1276" s="291"/>
      <c r="O1276" s="895"/>
      <c r="P1276" s="857" t="s">
        <v>134</v>
      </c>
      <c r="Q1276" s="858"/>
      <c r="R1276" s="858"/>
      <c r="S1276" s="858"/>
      <c r="T1276" s="859"/>
      <c r="U1276" s="916"/>
      <c r="V1276" s="917"/>
      <c r="W1276" s="293"/>
    </row>
    <row r="1277" spans="1:23" x14ac:dyDescent="0.25">
      <c r="A1277" s="138" t="str">
        <f>IF(COUNT('Séries-DNF'!$A$11:$A$50)&gt;'Etiquette DNF'!N1252,"X","")</f>
        <v/>
      </c>
      <c r="B1277" s="291"/>
      <c r="C1277" s="895"/>
      <c r="D1277" s="857" t="s">
        <v>135</v>
      </c>
      <c r="E1277" s="858"/>
      <c r="F1277" s="858"/>
      <c r="G1277" s="858"/>
      <c r="H1277" s="859"/>
      <c r="I1277" s="916"/>
      <c r="J1277" s="917"/>
      <c r="K1277" s="293"/>
      <c r="M1277" s="521"/>
      <c r="N1277" s="291"/>
      <c r="O1277" s="895"/>
      <c r="P1277" s="857" t="s">
        <v>135</v>
      </c>
      <c r="Q1277" s="858"/>
      <c r="R1277" s="858"/>
      <c r="S1277" s="858"/>
      <c r="T1277" s="859"/>
      <c r="U1277" s="916"/>
      <c r="V1277" s="917"/>
      <c r="W1277" s="293"/>
    </row>
    <row r="1278" spans="1:23" x14ac:dyDescent="0.25">
      <c r="A1278" s="138" t="str">
        <f>IF(COUNT('Séries-DNF'!$A$11:$A$50)&gt;'Etiquette DNF'!N1252,"X","")</f>
        <v/>
      </c>
      <c r="B1278" s="291"/>
      <c r="C1278" s="895"/>
      <c r="D1278" s="857" t="s">
        <v>136</v>
      </c>
      <c r="E1278" s="858"/>
      <c r="F1278" s="858"/>
      <c r="G1278" s="858"/>
      <c r="H1278" s="859"/>
      <c r="I1278" s="916"/>
      <c r="J1278" s="917"/>
      <c r="K1278" s="293"/>
      <c r="M1278" s="521"/>
      <c r="N1278" s="291"/>
      <c r="O1278" s="895"/>
      <c r="P1278" s="857" t="s">
        <v>136</v>
      </c>
      <c r="Q1278" s="858"/>
      <c r="R1278" s="858"/>
      <c r="S1278" s="858"/>
      <c r="T1278" s="859"/>
      <c r="U1278" s="916"/>
      <c r="V1278" s="917"/>
      <c r="W1278" s="293"/>
    </row>
    <row r="1279" spans="1:23" x14ac:dyDescent="0.25">
      <c r="A1279" s="138" t="str">
        <f>IF(COUNT('Séries-DNF'!$A$11:$A$50)&gt;'Etiquette DNF'!N1252,"X","")</f>
        <v/>
      </c>
      <c r="B1279" s="291"/>
      <c r="C1279" s="895"/>
      <c r="D1279" s="857" t="s">
        <v>137</v>
      </c>
      <c r="E1279" s="858"/>
      <c r="F1279" s="858"/>
      <c r="G1279" s="858"/>
      <c r="H1279" s="859"/>
      <c r="I1279" s="916"/>
      <c r="J1279" s="917"/>
      <c r="K1279" s="293"/>
      <c r="M1279" s="521"/>
      <c r="N1279" s="291"/>
      <c r="O1279" s="895"/>
      <c r="P1279" s="857" t="s">
        <v>137</v>
      </c>
      <c r="Q1279" s="858"/>
      <c r="R1279" s="858"/>
      <c r="S1279" s="858"/>
      <c r="T1279" s="859"/>
      <c r="U1279" s="916"/>
      <c r="V1279" s="917"/>
      <c r="W1279" s="293"/>
    </row>
    <row r="1280" spans="1:23" ht="15.75" thickBot="1" x14ac:dyDescent="0.3">
      <c r="A1280" s="138" t="str">
        <f>IF(COUNT('Séries-DNF'!$A$11:$A$50)&gt;'Etiquette DNF'!N1252,"X","")</f>
        <v/>
      </c>
      <c r="B1280" s="291"/>
      <c r="C1280" s="896"/>
      <c r="D1280" s="860" t="s">
        <v>138</v>
      </c>
      <c r="E1280" s="861"/>
      <c r="F1280" s="861"/>
      <c r="G1280" s="861"/>
      <c r="H1280" s="862"/>
      <c r="I1280" s="899"/>
      <c r="J1280" s="900"/>
      <c r="K1280" s="293"/>
      <c r="M1280" s="521"/>
      <c r="N1280" s="291"/>
      <c r="O1280" s="896"/>
      <c r="P1280" s="860" t="s">
        <v>138</v>
      </c>
      <c r="Q1280" s="861"/>
      <c r="R1280" s="861"/>
      <c r="S1280" s="861"/>
      <c r="T1280" s="862"/>
      <c r="U1280" s="899"/>
      <c r="V1280" s="900"/>
      <c r="W1280" s="293"/>
    </row>
    <row r="1281" spans="1:23" ht="15" customHeight="1" x14ac:dyDescent="0.25">
      <c r="A1281" s="138" t="str">
        <f>IF(COUNT('Séries-DNF'!$A$11:$A$50)&gt;'Etiquette DNF'!N1252,"X","")</f>
        <v/>
      </c>
      <c r="B1281" s="291"/>
      <c r="C1281" s="894" t="s">
        <v>145</v>
      </c>
      <c r="D1281" s="878" t="s">
        <v>146</v>
      </c>
      <c r="E1281" s="879"/>
      <c r="F1281" s="879"/>
      <c r="G1281" s="879"/>
      <c r="H1281" s="880"/>
      <c r="I1281" s="897"/>
      <c r="J1281" s="898"/>
      <c r="K1281" s="293"/>
      <c r="M1281" s="521"/>
      <c r="N1281" s="291"/>
      <c r="O1281" s="894" t="s">
        <v>145</v>
      </c>
      <c r="P1281" s="878" t="s">
        <v>146</v>
      </c>
      <c r="Q1281" s="879"/>
      <c r="R1281" s="879"/>
      <c r="S1281" s="879"/>
      <c r="T1281" s="880"/>
      <c r="U1281" s="897"/>
      <c r="V1281" s="898"/>
      <c r="W1281" s="293"/>
    </row>
    <row r="1282" spans="1:23" x14ac:dyDescent="0.25">
      <c r="A1282" s="138" t="str">
        <f>IF(COUNT('Séries-DNF'!$A$11:$A$50)&gt;'Etiquette DNF'!N1252,"X","")</f>
        <v/>
      </c>
      <c r="B1282" s="291"/>
      <c r="C1282" s="895"/>
      <c r="D1282" s="857" t="s">
        <v>147</v>
      </c>
      <c r="E1282" s="858"/>
      <c r="F1282" s="858"/>
      <c r="G1282" s="858"/>
      <c r="H1282" s="859"/>
      <c r="I1282" s="916"/>
      <c r="J1282" s="917"/>
      <c r="K1282" s="293"/>
      <c r="M1282" s="521"/>
      <c r="N1282" s="291"/>
      <c r="O1282" s="895"/>
      <c r="P1282" s="857" t="s">
        <v>147</v>
      </c>
      <c r="Q1282" s="858"/>
      <c r="R1282" s="858"/>
      <c r="S1282" s="858"/>
      <c r="T1282" s="859"/>
      <c r="U1282" s="916"/>
      <c r="V1282" s="917"/>
      <c r="W1282" s="293"/>
    </row>
    <row r="1283" spans="1:23" x14ac:dyDescent="0.25">
      <c r="A1283" s="138" t="str">
        <f>IF(COUNT('Séries-DNF'!$A$11:$A$50)&gt;'Etiquette DNF'!N1252,"X","")</f>
        <v/>
      </c>
      <c r="B1283" s="291"/>
      <c r="C1283" s="895"/>
      <c r="D1283" s="857" t="s">
        <v>148</v>
      </c>
      <c r="E1283" s="858"/>
      <c r="F1283" s="858"/>
      <c r="G1283" s="858"/>
      <c r="H1283" s="859"/>
      <c r="I1283" s="916"/>
      <c r="J1283" s="917"/>
      <c r="K1283" s="293"/>
      <c r="M1283" s="521"/>
      <c r="N1283" s="291"/>
      <c r="O1283" s="895"/>
      <c r="P1283" s="857" t="s">
        <v>148</v>
      </c>
      <c r="Q1283" s="858"/>
      <c r="R1283" s="858"/>
      <c r="S1283" s="858"/>
      <c r="T1283" s="859"/>
      <c r="U1283" s="916"/>
      <c r="V1283" s="917"/>
      <c r="W1283" s="293"/>
    </row>
    <row r="1284" spans="1:23" x14ac:dyDescent="0.25">
      <c r="A1284" s="138" t="str">
        <f>IF(COUNT('Séries-DNF'!$A$11:$A$50)&gt;'Etiquette DNF'!N1252,"X","")</f>
        <v/>
      </c>
      <c r="B1284" s="291"/>
      <c r="C1284" s="895"/>
      <c r="D1284" s="857" t="s">
        <v>149</v>
      </c>
      <c r="E1284" s="858"/>
      <c r="F1284" s="858"/>
      <c r="G1284" s="858"/>
      <c r="H1284" s="859"/>
      <c r="I1284" s="916"/>
      <c r="J1284" s="917"/>
      <c r="K1284" s="293"/>
      <c r="M1284" s="521"/>
      <c r="N1284" s="291"/>
      <c r="O1284" s="895"/>
      <c r="P1284" s="857" t="s">
        <v>149</v>
      </c>
      <c r="Q1284" s="858"/>
      <c r="R1284" s="858"/>
      <c r="S1284" s="858"/>
      <c r="T1284" s="859"/>
      <c r="U1284" s="916"/>
      <c r="V1284" s="917"/>
      <c r="W1284" s="293"/>
    </row>
    <row r="1285" spans="1:23" x14ac:dyDescent="0.25">
      <c r="A1285" s="138" t="str">
        <f>IF(COUNT('Séries-DNF'!$A$11:$A$50)&gt;'Etiquette DNF'!N1252,"X","")</f>
        <v/>
      </c>
      <c r="B1285" s="291"/>
      <c r="C1285" s="895"/>
      <c r="D1285" s="857" t="s">
        <v>150</v>
      </c>
      <c r="E1285" s="858"/>
      <c r="F1285" s="858"/>
      <c r="G1285" s="858"/>
      <c r="H1285" s="859"/>
      <c r="I1285" s="916"/>
      <c r="J1285" s="917"/>
      <c r="K1285" s="293"/>
      <c r="M1285" s="521"/>
      <c r="N1285" s="291"/>
      <c r="O1285" s="895"/>
      <c r="P1285" s="857" t="s">
        <v>150</v>
      </c>
      <c r="Q1285" s="858"/>
      <c r="R1285" s="858"/>
      <c r="S1285" s="858"/>
      <c r="T1285" s="859"/>
      <c r="U1285" s="916"/>
      <c r="V1285" s="917"/>
      <c r="W1285" s="293"/>
    </row>
    <row r="1286" spans="1:23" x14ac:dyDescent="0.25">
      <c r="A1286" s="138" t="str">
        <f>IF(COUNT('Séries-DNF'!$A$11:$A$50)&gt;'Etiquette DNF'!N1252,"X","")</f>
        <v/>
      </c>
      <c r="B1286" s="291"/>
      <c r="C1286" s="895"/>
      <c r="D1286" s="857" t="s">
        <v>151</v>
      </c>
      <c r="E1286" s="858"/>
      <c r="F1286" s="858"/>
      <c r="G1286" s="858"/>
      <c r="H1286" s="859"/>
      <c r="I1286" s="916"/>
      <c r="J1286" s="917"/>
      <c r="K1286" s="293"/>
      <c r="M1286" s="521"/>
      <c r="N1286" s="291"/>
      <c r="O1286" s="895"/>
      <c r="P1286" s="857" t="s">
        <v>151</v>
      </c>
      <c r="Q1286" s="858"/>
      <c r="R1286" s="858"/>
      <c r="S1286" s="858"/>
      <c r="T1286" s="859"/>
      <c r="U1286" s="916"/>
      <c r="V1286" s="917"/>
      <c r="W1286" s="293"/>
    </row>
    <row r="1287" spans="1:23" ht="15.75" thickBot="1" x14ac:dyDescent="0.3">
      <c r="A1287" s="138" t="str">
        <f>IF(COUNT('Séries-DNF'!$A$11:$A$50)&gt;'Etiquette DNF'!N1252,"X","")</f>
        <v/>
      </c>
      <c r="B1287" s="291"/>
      <c r="C1287" s="896"/>
      <c r="D1287" s="860" t="s">
        <v>152</v>
      </c>
      <c r="E1287" s="861"/>
      <c r="F1287" s="861"/>
      <c r="G1287" s="861"/>
      <c r="H1287" s="862"/>
      <c r="I1287" s="899"/>
      <c r="J1287" s="900"/>
      <c r="K1287" s="293"/>
      <c r="M1287" s="521"/>
      <c r="N1287" s="291"/>
      <c r="O1287" s="896"/>
      <c r="P1287" s="860" t="s">
        <v>152</v>
      </c>
      <c r="Q1287" s="861"/>
      <c r="R1287" s="861"/>
      <c r="S1287" s="861"/>
      <c r="T1287" s="862"/>
      <c r="U1287" s="899"/>
      <c r="V1287" s="900"/>
      <c r="W1287" s="293"/>
    </row>
    <row r="1288" spans="1:23" ht="15" customHeight="1" x14ac:dyDescent="0.25">
      <c r="A1288" s="138" t="str">
        <f>IF(COUNT('Séries-DNF'!$A$11:$A$50)&gt;'Etiquette DNF'!N1252,"X","")</f>
        <v/>
      </c>
      <c r="B1288" s="291"/>
      <c r="C1288" s="894" t="s">
        <v>126</v>
      </c>
      <c r="D1288" s="918" t="s">
        <v>263</v>
      </c>
      <c r="E1288" s="919"/>
      <c r="F1288" s="920"/>
      <c r="G1288" s="416" t="s">
        <v>174</v>
      </c>
      <c r="H1288" s="416"/>
      <c r="I1288" s="897"/>
      <c r="J1288" s="898"/>
      <c r="K1288" s="293"/>
      <c r="M1288" s="521"/>
      <c r="N1288" s="291"/>
      <c r="O1288" s="894" t="s">
        <v>126</v>
      </c>
      <c r="P1288" s="918" t="s">
        <v>263</v>
      </c>
      <c r="Q1288" s="919"/>
      <c r="R1288" s="920"/>
      <c r="S1288" s="416" t="s">
        <v>174</v>
      </c>
      <c r="T1288" s="416"/>
      <c r="U1288" s="897"/>
      <c r="V1288" s="898"/>
      <c r="W1288" s="293"/>
    </row>
    <row r="1289" spans="1:23" x14ac:dyDescent="0.25">
      <c r="A1289" s="138" t="str">
        <f>IF(COUNT('Séries-DNF'!$A$11:$A$50)&gt;'Etiquette DNF'!N1252,"X","")</f>
        <v/>
      </c>
      <c r="B1289" s="291"/>
      <c r="C1289" s="895"/>
      <c r="D1289" s="913" t="s">
        <v>128</v>
      </c>
      <c r="E1289" s="914"/>
      <c r="F1289" s="915"/>
      <c r="G1289" s="110" t="s">
        <v>266</v>
      </c>
      <c r="H1289" s="110"/>
      <c r="I1289" s="916"/>
      <c r="J1289" s="917"/>
      <c r="K1289" s="293"/>
      <c r="M1289" s="521"/>
      <c r="N1289" s="291"/>
      <c r="O1289" s="895"/>
      <c r="P1289" s="913" t="s">
        <v>128</v>
      </c>
      <c r="Q1289" s="914"/>
      <c r="R1289" s="915"/>
      <c r="S1289" s="110" t="s">
        <v>266</v>
      </c>
      <c r="T1289" s="110"/>
      <c r="U1289" s="916"/>
      <c r="V1289" s="917"/>
      <c r="W1289" s="293"/>
    </row>
    <row r="1290" spans="1:23" x14ac:dyDescent="0.25">
      <c r="A1290" s="138" t="str">
        <f>IF(COUNT('Séries-DNF'!$A$11:$A$50)&gt;'Etiquette DNF'!N1252,"X","")</f>
        <v/>
      </c>
      <c r="B1290" s="291"/>
      <c r="C1290" s="895"/>
      <c r="D1290" s="913" t="s">
        <v>264</v>
      </c>
      <c r="E1290" s="914"/>
      <c r="F1290" s="915"/>
      <c r="G1290" s="110" t="s">
        <v>265</v>
      </c>
      <c r="H1290" s="110"/>
      <c r="I1290" s="916"/>
      <c r="J1290" s="917"/>
      <c r="K1290" s="293"/>
      <c r="M1290" s="521"/>
      <c r="N1290" s="291"/>
      <c r="O1290" s="895"/>
      <c r="P1290" s="913" t="s">
        <v>264</v>
      </c>
      <c r="Q1290" s="914"/>
      <c r="R1290" s="915"/>
      <c r="S1290" s="110" t="s">
        <v>265</v>
      </c>
      <c r="T1290" s="110"/>
      <c r="U1290" s="916"/>
      <c r="V1290" s="917"/>
      <c r="W1290" s="293"/>
    </row>
    <row r="1291" spans="1:23" x14ac:dyDescent="0.25">
      <c r="A1291" s="138" t="str">
        <f>IF(COUNT('Séries-DNF'!$A$11:$A$50)&gt;'Etiquette DNF'!N1252,"X","")</f>
        <v/>
      </c>
      <c r="B1291" s="291"/>
      <c r="C1291" s="895"/>
      <c r="D1291" s="533" t="s">
        <v>267</v>
      </c>
      <c r="E1291" s="518"/>
      <c r="F1291" s="518"/>
      <c r="G1291" s="110" t="s">
        <v>164</v>
      </c>
      <c r="H1291" s="110"/>
      <c r="I1291" s="916"/>
      <c r="J1291" s="917"/>
      <c r="K1291" s="293"/>
      <c r="M1291" s="521"/>
      <c r="N1291" s="291"/>
      <c r="O1291" s="895"/>
      <c r="P1291" s="533" t="s">
        <v>267</v>
      </c>
      <c r="Q1291" s="518"/>
      <c r="R1291" s="518"/>
      <c r="S1291" s="110" t="s">
        <v>164</v>
      </c>
      <c r="T1291" s="110"/>
      <c r="U1291" s="916"/>
      <c r="V1291" s="917"/>
      <c r="W1291" s="293"/>
    </row>
    <row r="1292" spans="1:23" ht="15.75" thickBot="1" x14ac:dyDescent="0.3">
      <c r="A1292" s="138" t="str">
        <f>IF(COUNT('Séries-DNF'!$A$11:$A$50)&gt;'Etiquette DNF'!N1252,"X","")</f>
        <v/>
      </c>
      <c r="B1292" s="291"/>
      <c r="C1292" s="896"/>
      <c r="D1292" s="534" t="s">
        <v>268</v>
      </c>
      <c r="E1292" s="519"/>
      <c r="F1292" s="519"/>
      <c r="G1292" s="3" t="s">
        <v>164</v>
      </c>
      <c r="H1292" s="3"/>
      <c r="I1292" s="899"/>
      <c r="J1292" s="900"/>
      <c r="K1292" s="293"/>
      <c r="M1292" s="521"/>
      <c r="N1292" s="291"/>
      <c r="O1292" s="896"/>
      <c r="P1292" s="534" t="s">
        <v>268</v>
      </c>
      <c r="Q1292" s="519"/>
      <c r="R1292" s="519"/>
      <c r="S1292" s="3" t="s">
        <v>164</v>
      </c>
      <c r="T1292" s="3"/>
      <c r="U1292" s="899"/>
      <c r="V1292" s="900"/>
      <c r="W1292" s="293"/>
    </row>
    <row r="1293" spans="1:23" ht="15.75" thickBot="1" x14ac:dyDescent="0.3">
      <c r="A1293" s="138" t="str">
        <f>IF(COUNT('Séries-DNF'!$A$11:$A$50)&gt;'Etiquette DNF'!N1252,"X","")</f>
        <v/>
      </c>
      <c r="B1293" s="291"/>
      <c r="C1293" s="292"/>
      <c r="D1293" s="292"/>
      <c r="E1293" s="292"/>
      <c r="F1293" s="292"/>
      <c r="G1293" s="292"/>
      <c r="H1293" s="292"/>
      <c r="I1293" s="292"/>
      <c r="J1293" s="292"/>
      <c r="K1293" s="293"/>
      <c r="M1293" s="521"/>
      <c r="N1293" s="291"/>
      <c r="O1293" s="292"/>
      <c r="P1293" s="292"/>
      <c r="Q1293" s="292"/>
      <c r="R1293" s="292"/>
      <c r="S1293" s="292"/>
      <c r="T1293" s="292"/>
      <c r="U1293" s="292"/>
      <c r="V1293" s="292"/>
      <c r="W1293" s="293"/>
    </row>
    <row r="1294" spans="1:23" ht="18.75" customHeight="1" x14ac:dyDescent="0.3">
      <c r="A1294" s="138" t="str">
        <f>IF(COUNT('Séries-DNF'!$A$11:$A$50)&gt;'Etiquette DNF'!N1252,"X","")</f>
        <v/>
      </c>
      <c r="B1294" s="291"/>
      <c r="C1294" s="901" t="s">
        <v>269</v>
      </c>
      <c r="D1294" s="902"/>
      <c r="E1294" s="902"/>
      <c r="F1294" s="902"/>
      <c r="G1294" s="902"/>
      <c r="H1294" s="902"/>
      <c r="I1294" s="902"/>
      <c r="J1294" s="903"/>
      <c r="K1294" s="293"/>
      <c r="M1294" s="521"/>
      <c r="N1294" s="291"/>
      <c r="O1294" s="901" t="s">
        <v>269</v>
      </c>
      <c r="P1294" s="902"/>
      <c r="Q1294" s="902"/>
      <c r="R1294" s="902"/>
      <c r="S1294" s="902"/>
      <c r="T1294" s="902"/>
      <c r="U1294" s="902"/>
      <c r="V1294" s="903"/>
      <c r="W1294" s="293"/>
    </row>
    <row r="1295" spans="1:23" x14ac:dyDescent="0.25">
      <c r="A1295" s="138" t="str">
        <f>IF(COUNT('Séries-DNF'!$A$11:$A$50)&gt;'Etiquette DNF'!N1252,"X","")</f>
        <v/>
      </c>
      <c r="B1295" s="291"/>
      <c r="C1295" s="904"/>
      <c r="D1295" s="905"/>
      <c r="E1295" s="905"/>
      <c r="F1295" s="905"/>
      <c r="G1295" s="905"/>
      <c r="H1295" s="905"/>
      <c r="I1295" s="905"/>
      <c r="J1295" s="906"/>
      <c r="K1295" s="293"/>
      <c r="M1295" s="521"/>
      <c r="N1295" s="291"/>
      <c r="O1295" s="904"/>
      <c r="P1295" s="905"/>
      <c r="Q1295" s="905"/>
      <c r="R1295" s="905"/>
      <c r="S1295" s="905"/>
      <c r="T1295" s="905"/>
      <c r="U1295" s="905"/>
      <c r="V1295" s="906"/>
      <c r="W1295" s="293"/>
    </row>
    <row r="1296" spans="1:23" x14ac:dyDescent="0.25">
      <c r="A1296" s="138" t="str">
        <f>IF(COUNT('Séries-DNF'!$A$11:$A$50)&gt;'Etiquette DNF'!N1252,"X","")</f>
        <v/>
      </c>
      <c r="B1296" s="291"/>
      <c r="C1296" s="907"/>
      <c r="D1296" s="908"/>
      <c r="E1296" s="908"/>
      <c r="F1296" s="908"/>
      <c r="G1296" s="908"/>
      <c r="H1296" s="908"/>
      <c r="I1296" s="908"/>
      <c r="J1296" s="909"/>
      <c r="K1296" s="293"/>
      <c r="M1296" s="521"/>
      <c r="N1296" s="291"/>
      <c r="O1296" s="907"/>
      <c r="P1296" s="908"/>
      <c r="Q1296" s="908"/>
      <c r="R1296" s="908"/>
      <c r="S1296" s="908"/>
      <c r="T1296" s="908"/>
      <c r="U1296" s="908"/>
      <c r="V1296" s="909"/>
      <c r="W1296" s="293"/>
    </row>
    <row r="1297" spans="1:23" x14ac:dyDescent="0.25">
      <c r="A1297" s="138" t="str">
        <f>IF(COUNT('Séries-DNF'!$A$11:$A$50)&gt;'Etiquette DNF'!N1252,"X","")</f>
        <v/>
      </c>
      <c r="B1297" s="291"/>
      <c r="C1297" s="907"/>
      <c r="D1297" s="908"/>
      <c r="E1297" s="908"/>
      <c r="F1297" s="908"/>
      <c r="G1297" s="908"/>
      <c r="H1297" s="908"/>
      <c r="I1297" s="908"/>
      <c r="J1297" s="909"/>
      <c r="K1297" s="293"/>
      <c r="M1297" s="521"/>
      <c r="N1297" s="291"/>
      <c r="O1297" s="907"/>
      <c r="P1297" s="908"/>
      <c r="Q1297" s="908"/>
      <c r="R1297" s="908"/>
      <c r="S1297" s="908"/>
      <c r="T1297" s="908"/>
      <c r="U1297" s="908"/>
      <c r="V1297" s="909"/>
      <c r="W1297" s="293"/>
    </row>
    <row r="1298" spans="1:23" ht="15.75" thickBot="1" x14ac:dyDescent="0.3">
      <c r="A1298" s="138" t="str">
        <f>IF(COUNT('Séries-DNF'!$A$11:$A$50)&gt;'Etiquette DNF'!N1252,"X","")</f>
        <v/>
      </c>
      <c r="B1298" s="291"/>
      <c r="C1298" s="910"/>
      <c r="D1298" s="911"/>
      <c r="E1298" s="911"/>
      <c r="F1298" s="911"/>
      <c r="G1298" s="911"/>
      <c r="H1298" s="911"/>
      <c r="I1298" s="911"/>
      <c r="J1298" s="912"/>
      <c r="K1298" s="293"/>
      <c r="M1298" s="521"/>
      <c r="N1298" s="291"/>
      <c r="O1298" s="910"/>
      <c r="P1298" s="911"/>
      <c r="Q1298" s="911"/>
      <c r="R1298" s="911"/>
      <c r="S1298" s="911"/>
      <c r="T1298" s="911"/>
      <c r="U1298" s="911"/>
      <c r="V1298" s="912"/>
      <c r="W1298" s="293"/>
    </row>
    <row r="1299" spans="1:23" ht="15.75" thickBot="1" x14ac:dyDescent="0.3">
      <c r="A1299" s="138" t="str">
        <f>IF(COUNT('Séries-DNF'!$A$11:$A$50)&gt;'Etiquette DNF'!N1252,"X","")</f>
        <v/>
      </c>
      <c r="B1299" s="294"/>
      <c r="C1299" s="295"/>
      <c r="D1299" s="295"/>
      <c r="E1299" s="295"/>
      <c r="F1299" s="295"/>
      <c r="G1299" s="295"/>
      <c r="H1299" s="295"/>
      <c r="I1299" s="295"/>
      <c r="J1299" s="295"/>
      <c r="K1299" s="296"/>
      <c r="M1299" s="521"/>
      <c r="N1299" s="294"/>
      <c r="O1299" s="295"/>
      <c r="P1299" s="295"/>
      <c r="Q1299" s="295"/>
      <c r="R1299" s="295"/>
      <c r="S1299" s="295"/>
      <c r="T1299" s="295"/>
      <c r="U1299" s="295"/>
      <c r="V1299" s="295"/>
      <c r="W1299" s="296"/>
    </row>
    <row r="1300" spans="1:23" ht="15" customHeight="1" x14ac:dyDescent="0.25">
      <c r="A1300" s="138" t="str">
        <f>IF(COUNT('Séries-DNF'!$A$11:$A$50)&gt;'Etiquette DNF'!N1252,"X","")</f>
        <v/>
      </c>
      <c r="B1300" s="522"/>
      <c r="C1300" s="522"/>
      <c r="D1300" s="522"/>
      <c r="E1300" s="522"/>
      <c r="F1300" s="522"/>
      <c r="G1300" s="522"/>
      <c r="H1300" s="522"/>
      <c r="I1300" s="522"/>
      <c r="J1300" s="522"/>
      <c r="K1300" s="522"/>
      <c r="L1300" s="522"/>
      <c r="M1300" s="523"/>
      <c r="N1300" s="522"/>
      <c r="O1300" s="522"/>
      <c r="P1300" s="522"/>
      <c r="Q1300" s="522"/>
      <c r="R1300" s="522"/>
      <c r="S1300" s="522"/>
      <c r="T1300" s="522"/>
      <c r="U1300" s="522"/>
      <c r="V1300" s="522"/>
      <c r="W1300" s="522"/>
    </row>
  </sheetData>
  <sheetProtection algorithmName="SHA-512" hashValue="5h69eFQLEHdu5Tp5Msz22abSdxkbgD+VqnXLUx7UM4eIdsX3e5dQoXBXuras6rtHt6PaxcvllPZYYMacpQ00Yw==" saltValue="e+h+I791UbXlcoa7JgABxQ==" spinCount="100000" sheet="1" objects="1" scenarios="1"/>
  <autoFilter ref="A1:W1300"/>
  <mergeCells count="3708">
    <mergeCell ref="C3:D3"/>
    <mergeCell ref="E3:J3"/>
    <mergeCell ref="O3:P3"/>
    <mergeCell ref="Q3:V3"/>
    <mergeCell ref="C4:J4"/>
    <mergeCell ref="O4:V4"/>
    <mergeCell ref="E7:F7"/>
    <mergeCell ref="G7:H7"/>
    <mergeCell ref="I7:J7"/>
    <mergeCell ref="Q7:R7"/>
    <mergeCell ref="S7:T7"/>
    <mergeCell ref="U7:V7"/>
    <mergeCell ref="S5:T5"/>
    <mergeCell ref="U5:V5"/>
    <mergeCell ref="C6:D6"/>
    <mergeCell ref="E6:F6"/>
    <mergeCell ref="G6:H6"/>
    <mergeCell ref="I6:J6"/>
    <mergeCell ref="O6:P6"/>
    <mergeCell ref="Q6:R6"/>
    <mergeCell ref="S6:T6"/>
    <mergeCell ref="U6:V6"/>
    <mergeCell ref="C5:D5"/>
    <mergeCell ref="E5:F5"/>
    <mergeCell ref="G5:H5"/>
    <mergeCell ref="I5:J5"/>
    <mergeCell ref="O5:P5"/>
    <mergeCell ref="Q5:R5"/>
    <mergeCell ref="E10:F10"/>
    <mergeCell ref="G10:J10"/>
    <mergeCell ref="Q10:R10"/>
    <mergeCell ref="S10:V10"/>
    <mergeCell ref="E11:F11"/>
    <mergeCell ref="G11:J11"/>
    <mergeCell ref="Q11:R11"/>
    <mergeCell ref="S11:V11"/>
    <mergeCell ref="C8:D11"/>
    <mergeCell ref="E8:F8"/>
    <mergeCell ref="G8:J8"/>
    <mergeCell ref="O8:P11"/>
    <mergeCell ref="Q8:R8"/>
    <mergeCell ref="S8:V8"/>
    <mergeCell ref="E9:F9"/>
    <mergeCell ref="G9:J9"/>
    <mergeCell ref="Q9:R9"/>
    <mergeCell ref="S9:V9"/>
    <mergeCell ref="C18:D18"/>
    <mergeCell ref="O18:P18"/>
    <mergeCell ref="C20:D21"/>
    <mergeCell ref="E20:J21"/>
    <mergeCell ref="O20:P21"/>
    <mergeCell ref="Q20:V21"/>
    <mergeCell ref="C15:J15"/>
    <mergeCell ref="O15:V15"/>
    <mergeCell ref="C16:J16"/>
    <mergeCell ref="O16:V16"/>
    <mergeCell ref="C17:J17"/>
    <mergeCell ref="O17:V17"/>
    <mergeCell ref="C12:D14"/>
    <mergeCell ref="E12:F12"/>
    <mergeCell ref="O12:P14"/>
    <mergeCell ref="Q12:R12"/>
    <mergeCell ref="E13:E14"/>
    <mergeCell ref="Q13:Q14"/>
    <mergeCell ref="D26:H26"/>
    <mergeCell ref="I26:J26"/>
    <mergeCell ref="P26:T26"/>
    <mergeCell ref="U26:V26"/>
    <mergeCell ref="D27:H27"/>
    <mergeCell ref="I27:J27"/>
    <mergeCell ref="P27:T27"/>
    <mergeCell ref="U27:V27"/>
    <mergeCell ref="C22:D23"/>
    <mergeCell ref="E22:J23"/>
    <mergeCell ref="O22:P23"/>
    <mergeCell ref="Q22:V23"/>
    <mergeCell ref="C25:C30"/>
    <mergeCell ref="D25:H25"/>
    <mergeCell ref="I25:J25"/>
    <mergeCell ref="O25:O30"/>
    <mergeCell ref="P25:T25"/>
    <mergeCell ref="U25:V25"/>
    <mergeCell ref="D30:H30"/>
    <mergeCell ref="I30:J30"/>
    <mergeCell ref="P30:T30"/>
    <mergeCell ref="U30:V30"/>
    <mergeCell ref="C31:C37"/>
    <mergeCell ref="D31:H31"/>
    <mergeCell ref="I31:J31"/>
    <mergeCell ref="O31:O37"/>
    <mergeCell ref="P31:T31"/>
    <mergeCell ref="U31:V31"/>
    <mergeCell ref="D28:H28"/>
    <mergeCell ref="I28:J28"/>
    <mergeCell ref="P28:T28"/>
    <mergeCell ref="U28:V28"/>
    <mergeCell ref="D29:H29"/>
    <mergeCell ref="I29:J29"/>
    <mergeCell ref="P29:T29"/>
    <mergeCell ref="U29:V29"/>
    <mergeCell ref="D36:H36"/>
    <mergeCell ref="I36:J36"/>
    <mergeCell ref="P36:T36"/>
    <mergeCell ref="U36:V36"/>
    <mergeCell ref="D37:H37"/>
    <mergeCell ref="I37:J37"/>
    <mergeCell ref="P37:T37"/>
    <mergeCell ref="U37:V37"/>
    <mergeCell ref="D34:H34"/>
    <mergeCell ref="I34:J34"/>
    <mergeCell ref="P34:T34"/>
    <mergeCell ref="U34:V34"/>
    <mergeCell ref="D35:H35"/>
    <mergeCell ref="I35:J35"/>
    <mergeCell ref="P35:T35"/>
    <mergeCell ref="U35:V35"/>
    <mergeCell ref="D32:H32"/>
    <mergeCell ref="I32:J32"/>
    <mergeCell ref="P32:T32"/>
    <mergeCell ref="U32:V32"/>
    <mergeCell ref="D33:H33"/>
    <mergeCell ref="I33:J33"/>
    <mergeCell ref="P33:T33"/>
    <mergeCell ref="U33:V33"/>
    <mergeCell ref="C53:D53"/>
    <mergeCell ref="E53:J53"/>
    <mergeCell ref="O53:P53"/>
    <mergeCell ref="Q53:V53"/>
    <mergeCell ref="C54:J54"/>
    <mergeCell ref="O54:V54"/>
    <mergeCell ref="I42:J42"/>
    <mergeCell ref="U42:V42"/>
    <mergeCell ref="C44:J44"/>
    <mergeCell ref="O44:V44"/>
    <mergeCell ref="C45:J48"/>
    <mergeCell ref="O45:V48"/>
    <mergeCell ref="D40:F40"/>
    <mergeCell ref="I40:J40"/>
    <mergeCell ref="P40:R40"/>
    <mergeCell ref="U40:V40"/>
    <mergeCell ref="I41:J41"/>
    <mergeCell ref="U41:V41"/>
    <mergeCell ref="C38:C42"/>
    <mergeCell ref="D38:F38"/>
    <mergeCell ref="I38:J38"/>
    <mergeCell ref="O38:O42"/>
    <mergeCell ref="P38:R38"/>
    <mergeCell ref="U38:V38"/>
    <mergeCell ref="D39:F39"/>
    <mergeCell ref="I39:J39"/>
    <mergeCell ref="P39:R39"/>
    <mergeCell ref="U39:V39"/>
    <mergeCell ref="E57:F57"/>
    <mergeCell ref="G57:H57"/>
    <mergeCell ref="I57:J57"/>
    <mergeCell ref="Q57:R57"/>
    <mergeCell ref="S57:T57"/>
    <mergeCell ref="U57:V57"/>
    <mergeCell ref="S55:T55"/>
    <mergeCell ref="U55:V55"/>
    <mergeCell ref="C56:D56"/>
    <mergeCell ref="E56:F56"/>
    <mergeCell ref="G56:H56"/>
    <mergeCell ref="I56:J56"/>
    <mergeCell ref="O56:P56"/>
    <mergeCell ref="Q56:R56"/>
    <mergeCell ref="S56:T56"/>
    <mergeCell ref="U56:V56"/>
    <mergeCell ref="C55:D55"/>
    <mergeCell ref="E55:F55"/>
    <mergeCell ref="G55:H55"/>
    <mergeCell ref="I55:J55"/>
    <mergeCell ref="O55:P55"/>
    <mergeCell ref="Q55:R55"/>
    <mergeCell ref="E60:F60"/>
    <mergeCell ref="G60:J60"/>
    <mergeCell ref="Q60:R60"/>
    <mergeCell ref="S60:V60"/>
    <mergeCell ref="E61:F61"/>
    <mergeCell ref="G61:J61"/>
    <mergeCell ref="Q61:R61"/>
    <mergeCell ref="S61:V61"/>
    <mergeCell ref="C58:D61"/>
    <mergeCell ref="E58:F58"/>
    <mergeCell ref="G58:J58"/>
    <mergeCell ref="O58:P61"/>
    <mergeCell ref="Q58:R58"/>
    <mergeCell ref="S58:V58"/>
    <mergeCell ref="E59:F59"/>
    <mergeCell ref="G59:J59"/>
    <mergeCell ref="Q59:R59"/>
    <mergeCell ref="S59:V59"/>
    <mergeCell ref="C68:D68"/>
    <mergeCell ref="O68:P68"/>
    <mergeCell ref="C70:D71"/>
    <mergeCell ref="E70:J71"/>
    <mergeCell ref="O70:P71"/>
    <mergeCell ref="Q70:V71"/>
    <mergeCell ref="C65:J65"/>
    <mergeCell ref="O65:V65"/>
    <mergeCell ref="C66:J66"/>
    <mergeCell ref="O66:V66"/>
    <mergeCell ref="C67:J67"/>
    <mergeCell ref="O67:V67"/>
    <mergeCell ref="C62:D64"/>
    <mergeCell ref="E62:F62"/>
    <mergeCell ref="O62:P64"/>
    <mergeCell ref="Q62:R62"/>
    <mergeCell ref="E63:E64"/>
    <mergeCell ref="Q63:Q64"/>
    <mergeCell ref="D76:H76"/>
    <mergeCell ref="I76:J76"/>
    <mergeCell ref="P76:T76"/>
    <mergeCell ref="U76:V76"/>
    <mergeCell ref="D77:H77"/>
    <mergeCell ref="I77:J77"/>
    <mergeCell ref="P77:T77"/>
    <mergeCell ref="U77:V77"/>
    <mergeCell ref="C72:D73"/>
    <mergeCell ref="E72:J73"/>
    <mergeCell ref="O72:P73"/>
    <mergeCell ref="Q72:V73"/>
    <mergeCell ref="C75:C80"/>
    <mergeCell ref="D75:H75"/>
    <mergeCell ref="I75:J75"/>
    <mergeCell ref="O75:O80"/>
    <mergeCell ref="P75:T75"/>
    <mergeCell ref="U75:V75"/>
    <mergeCell ref="D80:H80"/>
    <mergeCell ref="I80:J80"/>
    <mergeCell ref="P80:T80"/>
    <mergeCell ref="U80:V80"/>
    <mergeCell ref="C81:C87"/>
    <mergeCell ref="D81:H81"/>
    <mergeCell ref="I81:J81"/>
    <mergeCell ref="O81:O87"/>
    <mergeCell ref="P81:T81"/>
    <mergeCell ref="U81:V81"/>
    <mergeCell ref="D78:H78"/>
    <mergeCell ref="I78:J78"/>
    <mergeCell ref="P78:T78"/>
    <mergeCell ref="U78:V78"/>
    <mergeCell ref="D79:H79"/>
    <mergeCell ref="I79:J79"/>
    <mergeCell ref="P79:T79"/>
    <mergeCell ref="U79:V79"/>
    <mergeCell ref="D86:H86"/>
    <mergeCell ref="I86:J86"/>
    <mergeCell ref="P86:T86"/>
    <mergeCell ref="U86:V86"/>
    <mergeCell ref="D87:H87"/>
    <mergeCell ref="I87:J87"/>
    <mergeCell ref="P87:T87"/>
    <mergeCell ref="U87:V87"/>
    <mergeCell ref="D84:H84"/>
    <mergeCell ref="I84:J84"/>
    <mergeCell ref="P84:T84"/>
    <mergeCell ref="U84:V84"/>
    <mergeCell ref="D85:H85"/>
    <mergeCell ref="I85:J85"/>
    <mergeCell ref="P85:T85"/>
    <mergeCell ref="U85:V85"/>
    <mergeCell ref="D82:H82"/>
    <mergeCell ref="I82:J82"/>
    <mergeCell ref="P82:T82"/>
    <mergeCell ref="U82:V82"/>
    <mergeCell ref="D83:H83"/>
    <mergeCell ref="I83:J83"/>
    <mergeCell ref="P83:T83"/>
    <mergeCell ref="U83:V83"/>
    <mergeCell ref="C103:D103"/>
    <mergeCell ref="E103:J103"/>
    <mergeCell ref="O103:P103"/>
    <mergeCell ref="Q103:V103"/>
    <mergeCell ref="C104:J104"/>
    <mergeCell ref="O104:V104"/>
    <mergeCell ref="I92:J92"/>
    <mergeCell ref="U92:V92"/>
    <mergeCell ref="C94:J94"/>
    <mergeCell ref="O94:V94"/>
    <mergeCell ref="C95:J98"/>
    <mergeCell ref="O95:V98"/>
    <mergeCell ref="D90:F90"/>
    <mergeCell ref="I90:J90"/>
    <mergeCell ref="P90:R90"/>
    <mergeCell ref="U90:V90"/>
    <mergeCell ref="I91:J91"/>
    <mergeCell ref="U91:V91"/>
    <mergeCell ref="C88:C92"/>
    <mergeCell ref="D88:F88"/>
    <mergeCell ref="I88:J88"/>
    <mergeCell ref="O88:O92"/>
    <mergeCell ref="P88:R88"/>
    <mergeCell ref="U88:V88"/>
    <mergeCell ref="D89:F89"/>
    <mergeCell ref="I89:J89"/>
    <mergeCell ref="P89:R89"/>
    <mergeCell ref="U89:V89"/>
    <mergeCell ref="E107:F107"/>
    <mergeCell ref="G107:H107"/>
    <mergeCell ref="I107:J107"/>
    <mergeCell ref="Q107:R107"/>
    <mergeCell ref="S107:T107"/>
    <mergeCell ref="U107:V107"/>
    <mergeCell ref="S105:T105"/>
    <mergeCell ref="U105:V105"/>
    <mergeCell ref="C106:D106"/>
    <mergeCell ref="E106:F106"/>
    <mergeCell ref="G106:H106"/>
    <mergeCell ref="I106:J106"/>
    <mergeCell ref="O106:P106"/>
    <mergeCell ref="Q106:R106"/>
    <mergeCell ref="S106:T106"/>
    <mergeCell ref="U106:V106"/>
    <mergeCell ref="C105:D105"/>
    <mergeCell ref="E105:F105"/>
    <mergeCell ref="G105:H105"/>
    <mergeCell ref="I105:J105"/>
    <mergeCell ref="O105:P105"/>
    <mergeCell ref="Q105:R105"/>
    <mergeCell ref="E110:F110"/>
    <mergeCell ref="G110:J110"/>
    <mergeCell ref="Q110:R110"/>
    <mergeCell ref="S110:V110"/>
    <mergeCell ref="E111:F111"/>
    <mergeCell ref="G111:J111"/>
    <mergeCell ref="Q111:R111"/>
    <mergeCell ref="S111:V111"/>
    <mergeCell ref="C108:D111"/>
    <mergeCell ref="E108:F108"/>
    <mergeCell ref="G108:J108"/>
    <mergeCell ref="O108:P111"/>
    <mergeCell ref="Q108:R108"/>
    <mergeCell ref="S108:V108"/>
    <mergeCell ref="E109:F109"/>
    <mergeCell ref="G109:J109"/>
    <mergeCell ref="Q109:R109"/>
    <mergeCell ref="S109:V109"/>
    <mergeCell ref="C118:D118"/>
    <mergeCell ref="O118:P118"/>
    <mergeCell ref="C120:D121"/>
    <mergeCell ref="E120:J121"/>
    <mergeCell ref="O120:P121"/>
    <mergeCell ref="Q120:V121"/>
    <mergeCell ref="C115:J115"/>
    <mergeCell ref="O115:V115"/>
    <mergeCell ref="C116:J116"/>
    <mergeCell ref="O116:V116"/>
    <mergeCell ref="C117:J117"/>
    <mergeCell ref="O117:V117"/>
    <mergeCell ref="C112:D114"/>
    <mergeCell ref="E112:F112"/>
    <mergeCell ref="O112:P114"/>
    <mergeCell ref="Q112:R112"/>
    <mergeCell ref="E113:E114"/>
    <mergeCell ref="Q113:Q114"/>
    <mergeCell ref="D126:H126"/>
    <mergeCell ref="I126:J126"/>
    <mergeCell ref="P126:T126"/>
    <mergeCell ref="U126:V126"/>
    <mergeCell ref="D127:H127"/>
    <mergeCell ref="I127:J127"/>
    <mergeCell ref="P127:T127"/>
    <mergeCell ref="U127:V127"/>
    <mergeCell ref="C122:D123"/>
    <mergeCell ref="E122:J123"/>
    <mergeCell ref="O122:P123"/>
    <mergeCell ref="Q122:V123"/>
    <mergeCell ref="C125:C130"/>
    <mergeCell ref="D125:H125"/>
    <mergeCell ref="I125:J125"/>
    <mergeCell ref="O125:O130"/>
    <mergeCell ref="P125:T125"/>
    <mergeCell ref="U125:V125"/>
    <mergeCell ref="D130:H130"/>
    <mergeCell ref="I130:J130"/>
    <mergeCell ref="P130:T130"/>
    <mergeCell ref="U130:V130"/>
    <mergeCell ref="C131:C137"/>
    <mergeCell ref="D131:H131"/>
    <mergeCell ref="I131:J131"/>
    <mergeCell ref="O131:O137"/>
    <mergeCell ref="P131:T131"/>
    <mergeCell ref="U131:V131"/>
    <mergeCell ref="D128:H128"/>
    <mergeCell ref="I128:J128"/>
    <mergeCell ref="P128:T128"/>
    <mergeCell ref="U128:V128"/>
    <mergeCell ref="D129:H129"/>
    <mergeCell ref="I129:J129"/>
    <mergeCell ref="P129:T129"/>
    <mergeCell ref="U129:V129"/>
    <mergeCell ref="D136:H136"/>
    <mergeCell ref="I136:J136"/>
    <mergeCell ref="P136:T136"/>
    <mergeCell ref="U136:V136"/>
    <mergeCell ref="D137:H137"/>
    <mergeCell ref="I137:J137"/>
    <mergeCell ref="P137:T137"/>
    <mergeCell ref="U137:V137"/>
    <mergeCell ref="D134:H134"/>
    <mergeCell ref="I134:J134"/>
    <mergeCell ref="P134:T134"/>
    <mergeCell ref="U134:V134"/>
    <mergeCell ref="D135:H135"/>
    <mergeCell ref="I135:J135"/>
    <mergeCell ref="P135:T135"/>
    <mergeCell ref="U135:V135"/>
    <mergeCell ref="D132:H132"/>
    <mergeCell ref="I132:J132"/>
    <mergeCell ref="P132:T132"/>
    <mergeCell ref="U132:V132"/>
    <mergeCell ref="D133:H133"/>
    <mergeCell ref="I133:J133"/>
    <mergeCell ref="P133:T133"/>
    <mergeCell ref="U133:V133"/>
    <mergeCell ref="C153:D153"/>
    <mergeCell ref="E153:J153"/>
    <mergeCell ref="O153:P153"/>
    <mergeCell ref="Q153:V153"/>
    <mergeCell ref="C154:J154"/>
    <mergeCell ref="O154:V154"/>
    <mergeCell ref="I142:J142"/>
    <mergeCell ref="U142:V142"/>
    <mergeCell ref="C144:J144"/>
    <mergeCell ref="O144:V144"/>
    <mergeCell ref="C145:J148"/>
    <mergeCell ref="O145:V148"/>
    <mergeCell ref="D140:F140"/>
    <mergeCell ref="I140:J140"/>
    <mergeCell ref="P140:R140"/>
    <mergeCell ref="U140:V140"/>
    <mergeCell ref="I141:J141"/>
    <mergeCell ref="U141:V141"/>
    <mergeCell ref="C138:C142"/>
    <mergeCell ref="D138:F138"/>
    <mergeCell ref="I138:J138"/>
    <mergeCell ref="O138:O142"/>
    <mergeCell ref="P138:R138"/>
    <mergeCell ref="U138:V138"/>
    <mergeCell ref="D139:F139"/>
    <mergeCell ref="I139:J139"/>
    <mergeCell ref="P139:R139"/>
    <mergeCell ref="U139:V139"/>
    <mergeCell ref="E157:F157"/>
    <mergeCell ref="G157:H157"/>
    <mergeCell ref="I157:J157"/>
    <mergeCell ref="Q157:R157"/>
    <mergeCell ref="S157:T157"/>
    <mergeCell ref="U157:V157"/>
    <mergeCell ref="S155:T155"/>
    <mergeCell ref="U155:V155"/>
    <mergeCell ref="C156:D156"/>
    <mergeCell ref="E156:F156"/>
    <mergeCell ref="G156:H156"/>
    <mergeCell ref="I156:J156"/>
    <mergeCell ref="O156:P156"/>
    <mergeCell ref="Q156:R156"/>
    <mergeCell ref="S156:T156"/>
    <mergeCell ref="U156:V156"/>
    <mergeCell ref="C155:D155"/>
    <mergeCell ref="E155:F155"/>
    <mergeCell ref="G155:H155"/>
    <mergeCell ref="I155:J155"/>
    <mergeCell ref="O155:P155"/>
    <mergeCell ref="Q155:R155"/>
    <mergeCell ref="E160:F160"/>
    <mergeCell ref="G160:J160"/>
    <mergeCell ref="Q160:R160"/>
    <mergeCell ref="S160:V160"/>
    <mergeCell ref="E161:F161"/>
    <mergeCell ref="G161:J161"/>
    <mergeCell ref="Q161:R161"/>
    <mergeCell ref="S161:V161"/>
    <mergeCell ref="C158:D161"/>
    <mergeCell ref="E158:F158"/>
    <mergeCell ref="G158:J158"/>
    <mergeCell ref="O158:P161"/>
    <mergeCell ref="Q158:R158"/>
    <mergeCell ref="S158:V158"/>
    <mergeCell ref="E159:F159"/>
    <mergeCell ref="G159:J159"/>
    <mergeCell ref="Q159:R159"/>
    <mergeCell ref="S159:V159"/>
    <mergeCell ref="C168:D168"/>
    <mergeCell ref="O168:P168"/>
    <mergeCell ref="C170:D171"/>
    <mergeCell ref="E170:J171"/>
    <mergeCell ref="O170:P171"/>
    <mergeCell ref="Q170:V171"/>
    <mergeCell ref="C165:J165"/>
    <mergeCell ref="O165:V165"/>
    <mergeCell ref="C166:J166"/>
    <mergeCell ref="O166:V166"/>
    <mergeCell ref="C167:J167"/>
    <mergeCell ref="O167:V167"/>
    <mergeCell ref="C162:D164"/>
    <mergeCell ref="E162:F162"/>
    <mergeCell ref="O162:P164"/>
    <mergeCell ref="Q162:R162"/>
    <mergeCell ref="E163:E164"/>
    <mergeCell ref="Q163:Q164"/>
    <mergeCell ref="D176:H176"/>
    <mergeCell ref="I176:J176"/>
    <mergeCell ref="P176:T176"/>
    <mergeCell ref="U176:V176"/>
    <mergeCell ref="D177:H177"/>
    <mergeCell ref="I177:J177"/>
    <mergeCell ref="P177:T177"/>
    <mergeCell ref="U177:V177"/>
    <mergeCell ref="C172:D173"/>
    <mergeCell ref="E172:J173"/>
    <mergeCell ref="O172:P173"/>
    <mergeCell ref="Q172:V173"/>
    <mergeCell ref="C175:C180"/>
    <mergeCell ref="D175:H175"/>
    <mergeCell ref="I175:J175"/>
    <mergeCell ref="O175:O180"/>
    <mergeCell ref="P175:T175"/>
    <mergeCell ref="U175:V175"/>
    <mergeCell ref="D180:H180"/>
    <mergeCell ref="I180:J180"/>
    <mergeCell ref="P180:T180"/>
    <mergeCell ref="U180:V180"/>
    <mergeCell ref="C181:C187"/>
    <mergeCell ref="D181:H181"/>
    <mergeCell ref="I181:J181"/>
    <mergeCell ref="O181:O187"/>
    <mergeCell ref="P181:T181"/>
    <mergeCell ref="U181:V181"/>
    <mergeCell ref="D178:H178"/>
    <mergeCell ref="I178:J178"/>
    <mergeCell ref="P178:T178"/>
    <mergeCell ref="U178:V178"/>
    <mergeCell ref="D179:H179"/>
    <mergeCell ref="I179:J179"/>
    <mergeCell ref="P179:T179"/>
    <mergeCell ref="U179:V179"/>
    <mergeCell ref="D186:H186"/>
    <mergeCell ref="I186:J186"/>
    <mergeCell ref="P186:T186"/>
    <mergeCell ref="U186:V186"/>
    <mergeCell ref="D187:H187"/>
    <mergeCell ref="I187:J187"/>
    <mergeCell ref="P187:T187"/>
    <mergeCell ref="U187:V187"/>
    <mergeCell ref="D184:H184"/>
    <mergeCell ref="I184:J184"/>
    <mergeCell ref="P184:T184"/>
    <mergeCell ref="U184:V184"/>
    <mergeCell ref="D185:H185"/>
    <mergeCell ref="I185:J185"/>
    <mergeCell ref="P185:T185"/>
    <mergeCell ref="U185:V185"/>
    <mergeCell ref="D182:H182"/>
    <mergeCell ref="I182:J182"/>
    <mergeCell ref="P182:T182"/>
    <mergeCell ref="U182:V182"/>
    <mergeCell ref="D183:H183"/>
    <mergeCell ref="I183:J183"/>
    <mergeCell ref="P183:T183"/>
    <mergeCell ref="U183:V183"/>
    <mergeCell ref="C203:D203"/>
    <mergeCell ref="E203:J203"/>
    <mergeCell ref="O203:P203"/>
    <mergeCell ref="Q203:V203"/>
    <mergeCell ref="C204:J204"/>
    <mergeCell ref="O204:V204"/>
    <mergeCell ref="I192:J192"/>
    <mergeCell ref="U192:V192"/>
    <mergeCell ref="C194:J194"/>
    <mergeCell ref="O194:V194"/>
    <mergeCell ref="C195:J198"/>
    <mergeCell ref="O195:V198"/>
    <mergeCell ref="D190:F190"/>
    <mergeCell ref="I190:J190"/>
    <mergeCell ref="P190:R190"/>
    <mergeCell ref="U190:V190"/>
    <mergeCell ref="I191:J191"/>
    <mergeCell ref="U191:V191"/>
    <mergeCell ref="C188:C192"/>
    <mergeCell ref="D188:F188"/>
    <mergeCell ref="I188:J188"/>
    <mergeCell ref="O188:O192"/>
    <mergeCell ref="P188:R188"/>
    <mergeCell ref="U188:V188"/>
    <mergeCell ref="D189:F189"/>
    <mergeCell ref="I189:J189"/>
    <mergeCell ref="P189:R189"/>
    <mergeCell ref="U189:V189"/>
    <mergeCell ref="Q209:R209"/>
    <mergeCell ref="S209:V209"/>
    <mergeCell ref="E210:F210"/>
    <mergeCell ref="G210:J210"/>
    <mergeCell ref="Q210:R210"/>
    <mergeCell ref="S210:V210"/>
    <mergeCell ref="G207:H207"/>
    <mergeCell ref="S207:T207"/>
    <mergeCell ref="C208:D211"/>
    <mergeCell ref="E208:F208"/>
    <mergeCell ref="G208:J208"/>
    <mergeCell ref="O208:P211"/>
    <mergeCell ref="Q208:R208"/>
    <mergeCell ref="S208:V208"/>
    <mergeCell ref="E209:F209"/>
    <mergeCell ref="G209:J209"/>
    <mergeCell ref="S205:T205"/>
    <mergeCell ref="U205:V205"/>
    <mergeCell ref="C206:D206"/>
    <mergeCell ref="E206:F206"/>
    <mergeCell ref="G206:H206"/>
    <mergeCell ref="I206:J206"/>
    <mergeCell ref="O206:P206"/>
    <mergeCell ref="Q206:R206"/>
    <mergeCell ref="S206:T206"/>
    <mergeCell ref="U206:V206"/>
    <mergeCell ref="C205:D205"/>
    <mergeCell ref="E205:F205"/>
    <mergeCell ref="G205:H205"/>
    <mergeCell ref="I205:J205"/>
    <mergeCell ref="O205:P205"/>
    <mergeCell ref="Q205:R205"/>
    <mergeCell ref="C218:D218"/>
    <mergeCell ref="O218:P218"/>
    <mergeCell ref="C220:D221"/>
    <mergeCell ref="E220:J221"/>
    <mergeCell ref="O220:P221"/>
    <mergeCell ref="Q220:V221"/>
    <mergeCell ref="C215:J215"/>
    <mergeCell ref="O215:V215"/>
    <mergeCell ref="C216:J216"/>
    <mergeCell ref="O216:V216"/>
    <mergeCell ref="C217:J217"/>
    <mergeCell ref="O217:V217"/>
    <mergeCell ref="E211:F211"/>
    <mergeCell ref="G211:J211"/>
    <mergeCell ref="Q211:R211"/>
    <mergeCell ref="S211:V211"/>
    <mergeCell ref="C212:D214"/>
    <mergeCell ref="E212:F212"/>
    <mergeCell ref="O212:P214"/>
    <mergeCell ref="Q212:R212"/>
    <mergeCell ref="E213:E214"/>
    <mergeCell ref="Q213:Q214"/>
    <mergeCell ref="D226:H226"/>
    <mergeCell ref="I226:J226"/>
    <mergeCell ref="P226:T226"/>
    <mergeCell ref="U226:V226"/>
    <mergeCell ref="D227:H227"/>
    <mergeCell ref="I227:J227"/>
    <mergeCell ref="P227:T227"/>
    <mergeCell ref="U227:V227"/>
    <mergeCell ref="C222:D223"/>
    <mergeCell ref="E222:J223"/>
    <mergeCell ref="O222:P223"/>
    <mergeCell ref="Q222:V223"/>
    <mergeCell ref="C225:C230"/>
    <mergeCell ref="D225:H225"/>
    <mergeCell ref="I225:J225"/>
    <mergeCell ref="O225:O230"/>
    <mergeCell ref="P225:T225"/>
    <mergeCell ref="U225:V225"/>
    <mergeCell ref="D230:H230"/>
    <mergeCell ref="I230:J230"/>
    <mergeCell ref="P230:T230"/>
    <mergeCell ref="U230:V230"/>
    <mergeCell ref="C231:C237"/>
    <mergeCell ref="D231:H231"/>
    <mergeCell ref="I231:J231"/>
    <mergeCell ref="O231:O237"/>
    <mergeCell ref="P231:T231"/>
    <mergeCell ref="U231:V231"/>
    <mergeCell ref="D228:H228"/>
    <mergeCell ref="I228:J228"/>
    <mergeCell ref="P228:T228"/>
    <mergeCell ref="U228:V228"/>
    <mergeCell ref="D229:H229"/>
    <mergeCell ref="I229:J229"/>
    <mergeCell ref="P229:T229"/>
    <mergeCell ref="U229:V229"/>
    <mergeCell ref="D236:H236"/>
    <mergeCell ref="I236:J236"/>
    <mergeCell ref="P236:T236"/>
    <mergeCell ref="U236:V236"/>
    <mergeCell ref="D237:H237"/>
    <mergeCell ref="I237:J237"/>
    <mergeCell ref="P237:T237"/>
    <mergeCell ref="U237:V237"/>
    <mergeCell ref="D234:H234"/>
    <mergeCell ref="I234:J234"/>
    <mergeCell ref="P234:T234"/>
    <mergeCell ref="U234:V234"/>
    <mergeCell ref="D235:H235"/>
    <mergeCell ref="I235:J235"/>
    <mergeCell ref="P235:T235"/>
    <mergeCell ref="U235:V235"/>
    <mergeCell ref="D232:H232"/>
    <mergeCell ref="I232:J232"/>
    <mergeCell ref="P232:T232"/>
    <mergeCell ref="U232:V232"/>
    <mergeCell ref="D233:H233"/>
    <mergeCell ref="I233:J233"/>
    <mergeCell ref="P233:T233"/>
    <mergeCell ref="U233:V233"/>
    <mergeCell ref="C253:D253"/>
    <mergeCell ref="E253:J253"/>
    <mergeCell ref="O253:P253"/>
    <mergeCell ref="Q253:V253"/>
    <mergeCell ref="C254:J254"/>
    <mergeCell ref="O254:V254"/>
    <mergeCell ref="I242:J242"/>
    <mergeCell ref="U242:V242"/>
    <mergeCell ref="C244:J244"/>
    <mergeCell ref="O244:V244"/>
    <mergeCell ref="C245:J248"/>
    <mergeCell ref="O245:V248"/>
    <mergeCell ref="D240:F240"/>
    <mergeCell ref="I240:J240"/>
    <mergeCell ref="P240:R240"/>
    <mergeCell ref="U240:V240"/>
    <mergeCell ref="I241:J241"/>
    <mergeCell ref="U241:V241"/>
    <mergeCell ref="C238:C242"/>
    <mergeCell ref="D238:F238"/>
    <mergeCell ref="I238:J238"/>
    <mergeCell ref="O238:O242"/>
    <mergeCell ref="P238:R238"/>
    <mergeCell ref="U238:V238"/>
    <mergeCell ref="D239:F239"/>
    <mergeCell ref="I239:J239"/>
    <mergeCell ref="P239:R239"/>
    <mergeCell ref="U239:V239"/>
    <mergeCell ref="Q259:R259"/>
    <mergeCell ref="S259:V259"/>
    <mergeCell ref="E260:F260"/>
    <mergeCell ref="G260:J260"/>
    <mergeCell ref="Q260:R260"/>
    <mergeCell ref="S260:V260"/>
    <mergeCell ref="G257:H257"/>
    <mergeCell ref="S257:T257"/>
    <mergeCell ref="C258:D261"/>
    <mergeCell ref="E258:F258"/>
    <mergeCell ref="G258:J258"/>
    <mergeCell ref="O258:P261"/>
    <mergeCell ref="Q258:R258"/>
    <mergeCell ref="S258:V258"/>
    <mergeCell ref="E259:F259"/>
    <mergeCell ref="G259:J259"/>
    <mergeCell ref="S255:T255"/>
    <mergeCell ref="U255:V255"/>
    <mergeCell ref="C256:D256"/>
    <mergeCell ref="E256:F256"/>
    <mergeCell ref="G256:H256"/>
    <mergeCell ref="I256:J256"/>
    <mergeCell ref="O256:P256"/>
    <mergeCell ref="Q256:R256"/>
    <mergeCell ref="S256:T256"/>
    <mergeCell ref="U256:V256"/>
    <mergeCell ref="C255:D255"/>
    <mergeCell ref="E255:F255"/>
    <mergeCell ref="G255:H255"/>
    <mergeCell ref="I255:J255"/>
    <mergeCell ref="O255:P255"/>
    <mergeCell ref="Q255:R255"/>
    <mergeCell ref="C268:D268"/>
    <mergeCell ref="O268:P268"/>
    <mergeCell ref="C270:D271"/>
    <mergeCell ref="E270:J271"/>
    <mergeCell ref="O270:P271"/>
    <mergeCell ref="Q270:V271"/>
    <mergeCell ref="C265:J265"/>
    <mergeCell ref="O265:V265"/>
    <mergeCell ref="C266:J266"/>
    <mergeCell ref="O266:V266"/>
    <mergeCell ref="C267:J267"/>
    <mergeCell ref="O267:V267"/>
    <mergeCell ref="E261:F261"/>
    <mergeCell ref="G261:J261"/>
    <mergeCell ref="Q261:R261"/>
    <mergeCell ref="S261:V261"/>
    <mergeCell ref="C262:D264"/>
    <mergeCell ref="E262:F262"/>
    <mergeCell ref="O262:P264"/>
    <mergeCell ref="Q262:R262"/>
    <mergeCell ref="E263:E264"/>
    <mergeCell ref="Q263:Q264"/>
    <mergeCell ref="D276:H276"/>
    <mergeCell ref="I276:J276"/>
    <mergeCell ref="P276:T276"/>
    <mergeCell ref="U276:V276"/>
    <mergeCell ref="D277:H277"/>
    <mergeCell ref="I277:J277"/>
    <mergeCell ref="P277:T277"/>
    <mergeCell ref="U277:V277"/>
    <mergeCell ref="C272:D273"/>
    <mergeCell ref="E272:J273"/>
    <mergeCell ref="O272:P273"/>
    <mergeCell ref="Q272:V273"/>
    <mergeCell ref="C275:C280"/>
    <mergeCell ref="D275:H275"/>
    <mergeCell ref="I275:J275"/>
    <mergeCell ref="O275:O280"/>
    <mergeCell ref="P275:T275"/>
    <mergeCell ref="U275:V275"/>
    <mergeCell ref="D280:H280"/>
    <mergeCell ref="I280:J280"/>
    <mergeCell ref="P280:T280"/>
    <mergeCell ref="U280:V280"/>
    <mergeCell ref="C281:C287"/>
    <mergeCell ref="D281:H281"/>
    <mergeCell ref="I281:J281"/>
    <mergeCell ref="O281:O287"/>
    <mergeCell ref="P281:T281"/>
    <mergeCell ref="U281:V281"/>
    <mergeCell ref="D278:H278"/>
    <mergeCell ref="I278:J278"/>
    <mergeCell ref="P278:T278"/>
    <mergeCell ref="U278:V278"/>
    <mergeCell ref="D279:H279"/>
    <mergeCell ref="I279:J279"/>
    <mergeCell ref="P279:T279"/>
    <mergeCell ref="U279:V279"/>
    <mergeCell ref="D286:H286"/>
    <mergeCell ref="I286:J286"/>
    <mergeCell ref="P286:T286"/>
    <mergeCell ref="U286:V286"/>
    <mergeCell ref="D287:H287"/>
    <mergeCell ref="I287:J287"/>
    <mergeCell ref="P287:T287"/>
    <mergeCell ref="U287:V287"/>
    <mergeCell ref="D284:H284"/>
    <mergeCell ref="I284:J284"/>
    <mergeCell ref="P284:T284"/>
    <mergeCell ref="U284:V284"/>
    <mergeCell ref="D285:H285"/>
    <mergeCell ref="I285:J285"/>
    <mergeCell ref="P285:T285"/>
    <mergeCell ref="U285:V285"/>
    <mergeCell ref="D282:H282"/>
    <mergeCell ref="I282:J282"/>
    <mergeCell ref="P282:T282"/>
    <mergeCell ref="U282:V282"/>
    <mergeCell ref="D283:H283"/>
    <mergeCell ref="I283:J283"/>
    <mergeCell ref="P283:T283"/>
    <mergeCell ref="U283:V283"/>
    <mergeCell ref="C303:D303"/>
    <mergeCell ref="E303:J303"/>
    <mergeCell ref="O303:P303"/>
    <mergeCell ref="Q303:V303"/>
    <mergeCell ref="C304:J304"/>
    <mergeCell ref="O304:V304"/>
    <mergeCell ref="I292:J292"/>
    <mergeCell ref="U292:V292"/>
    <mergeCell ref="C294:J294"/>
    <mergeCell ref="O294:V294"/>
    <mergeCell ref="C295:J298"/>
    <mergeCell ref="O295:V298"/>
    <mergeCell ref="D290:F290"/>
    <mergeCell ref="I290:J290"/>
    <mergeCell ref="P290:R290"/>
    <mergeCell ref="U290:V290"/>
    <mergeCell ref="I291:J291"/>
    <mergeCell ref="U291:V291"/>
    <mergeCell ref="C288:C292"/>
    <mergeCell ref="D288:F288"/>
    <mergeCell ref="I288:J288"/>
    <mergeCell ref="O288:O292"/>
    <mergeCell ref="P288:R288"/>
    <mergeCell ref="U288:V288"/>
    <mergeCell ref="D289:F289"/>
    <mergeCell ref="I289:J289"/>
    <mergeCell ref="P289:R289"/>
    <mergeCell ref="U289:V289"/>
    <mergeCell ref="Q309:R309"/>
    <mergeCell ref="S309:V309"/>
    <mergeCell ref="E310:F310"/>
    <mergeCell ref="G310:J310"/>
    <mergeCell ref="Q310:R310"/>
    <mergeCell ref="S310:V310"/>
    <mergeCell ref="G307:H307"/>
    <mergeCell ref="S307:T307"/>
    <mergeCell ref="C308:D311"/>
    <mergeCell ref="E308:F308"/>
    <mergeCell ref="G308:J308"/>
    <mergeCell ref="O308:P311"/>
    <mergeCell ref="Q308:R308"/>
    <mergeCell ref="S308:V308"/>
    <mergeCell ref="E309:F309"/>
    <mergeCell ref="G309:J309"/>
    <mergeCell ref="S305:T305"/>
    <mergeCell ref="U305:V305"/>
    <mergeCell ref="C306:D306"/>
    <mergeCell ref="E306:F306"/>
    <mergeCell ref="G306:H306"/>
    <mergeCell ref="I306:J306"/>
    <mergeCell ref="O306:P306"/>
    <mergeCell ref="Q306:R306"/>
    <mergeCell ref="S306:T306"/>
    <mergeCell ref="U306:V306"/>
    <mergeCell ref="C305:D305"/>
    <mergeCell ref="E305:F305"/>
    <mergeCell ref="G305:H305"/>
    <mergeCell ref="I305:J305"/>
    <mergeCell ref="O305:P305"/>
    <mergeCell ref="Q305:R305"/>
    <mergeCell ref="C318:D318"/>
    <mergeCell ref="O318:P318"/>
    <mergeCell ref="C320:D321"/>
    <mergeCell ref="E320:J321"/>
    <mergeCell ref="O320:P321"/>
    <mergeCell ref="Q320:V321"/>
    <mergeCell ref="C315:J315"/>
    <mergeCell ref="O315:V315"/>
    <mergeCell ref="C316:J316"/>
    <mergeCell ref="O316:V316"/>
    <mergeCell ref="C317:J317"/>
    <mergeCell ref="O317:V317"/>
    <mergeCell ref="E311:F311"/>
    <mergeCell ref="G311:J311"/>
    <mergeCell ref="Q311:R311"/>
    <mergeCell ref="S311:V311"/>
    <mergeCell ref="C312:D314"/>
    <mergeCell ref="E312:F312"/>
    <mergeCell ref="O312:P314"/>
    <mergeCell ref="Q312:R312"/>
    <mergeCell ref="E313:E314"/>
    <mergeCell ref="Q313:Q314"/>
    <mergeCell ref="D326:H326"/>
    <mergeCell ref="I326:J326"/>
    <mergeCell ref="P326:T326"/>
    <mergeCell ref="U326:V326"/>
    <mergeCell ref="D327:H327"/>
    <mergeCell ref="I327:J327"/>
    <mergeCell ref="P327:T327"/>
    <mergeCell ref="U327:V327"/>
    <mergeCell ref="C322:D323"/>
    <mergeCell ref="E322:J323"/>
    <mergeCell ref="O322:P323"/>
    <mergeCell ref="Q322:V323"/>
    <mergeCell ref="C325:C330"/>
    <mergeCell ref="D325:H325"/>
    <mergeCell ref="I325:J325"/>
    <mergeCell ref="O325:O330"/>
    <mergeCell ref="P325:T325"/>
    <mergeCell ref="U325:V325"/>
    <mergeCell ref="D330:H330"/>
    <mergeCell ref="I330:J330"/>
    <mergeCell ref="P330:T330"/>
    <mergeCell ref="U330:V330"/>
    <mergeCell ref="C331:C337"/>
    <mergeCell ref="D331:H331"/>
    <mergeCell ref="I331:J331"/>
    <mergeCell ref="O331:O337"/>
    <mergeCell ref="P331:T331"/>
    <mergeCell ref="U331:V331"/>
    <mergeCell ref="D328:H328"/>
    <mergeCell ref="I328:J328"/>
    <mergeCell ref="P328:T328"/>
    <mergeCell ref="U328:V328"/>
    <mergeCell ref="D329:H329"/>
    <mergeCell ref="I329:J329"/>
    <mergeCell ref="P329:T329"/>
    <mergeCell ref="U329:V329"/>
    <mergeCell ref="D336:H336"/>
    <mergeCell ref="I336:J336"/>
    <mergeCell ref="P336:T336"/>
    <mergeCell ref="U336:V336"/>
    <mergeCell ref="D337:H337"/>
    <mergeCell ref="I337:J337"/>
    <mergeCell ref="P337:T337"/>
    <mergeCell ref="U337:V337"/>
    <mergeCell ref="D334:H334"/>
    <mergeCell ref="I334:J334"/>
    <mergeCell ref="P334:T334"/>
    <mergeCell ref="U334:V334"/>
    <mergeCell ref="D335:H335"/>
    <mergeCell ref="I335:J335"/>
    <mergeCell ref="P335:T335"/>
    <mergeCell ref="U335:V335"/>
    <mergeCell ref="D332:H332"/>
    <mergeCell ref="I332:J332"/>
    <mergeCell ref="P332:T332"/>
    <mergeCell ref="U332:V332"/>
    <mergeCell ref="D333:H333"/>
    <mergeCell ref="I333:J333"/>
    <mergeCell ref="P333:T333"/>
    <mergeCell ref="U333:V333"/>
    <mergeCell ref="C353:D353"/>
    <mergeCell ref="E353:J353"/>
    <mergeCell ref="O353:P353"/>
    <mergeCell ref="Q353:V353"/>
    <mergeCell ref="C354:J354"/>
    <mergeCell ref="O354:V354"/>
    <mergeCell ref="I342:J342"/>
    <mergeCell ref="U342:V342"/>
    <mergeCell ref="C344:J344"/>
    <mergeCell ref="O344:V344"/>
    <mergeCell ref="C345:J348"/>
    <mergeCell ref="O345:V348"/>
    <mergeCell ref="D340:F340"/>
    <mergeCell ref="I340:J340"/>
    <mergeCell ref="P340:R340"/>
    <mergeCell ref="U340:V340"/>
    <mergeCell ref="I341:J341"/>
    <mergeCell ref="U341:V341"/>
    <mergeCell ref="C338:C342"/>
    <mergeCell ref="D338:F338"/>
    <mergeCell ref="I338:J338"/>
    <mergeCell ref="O338:O342"/>
    <mergeCell ref="P338:R338"/>
    <mergeCell ref="U338:V338"/>
    <mergeCell ref="D339:F339"/>
    <mergeCell ref="I339:J339"/>
    <mergeCell ref="P339:R339"/>
    <mergeCell ref="U339:V339"/>
    <mergeCell ref="Q359:R359"/>
    <mergeCell ref="S359:V359"/>
    <mergeCell ref="E360:F360"/>
    <mergeCell ref="G360:J360"/>
    <mergeCell ref="Q360:R360"/>
    <mergeCell ref="S360:V360"/>
    <mergeCell ref="G357:H357"/>
    <mergeCell ref="S357:T357"/>
    <mergeCell ref="C358:D361"/>
    <mergeCell ref="E358:F358"/>
    <mergeCell ref="G358:J358"/>
    <mergeCell ref="O358:P361"/>
    <mergeCell ref="Q358:R358"/>
    <mergeCell ref="S358:V358"/>
    <mergeCell ref="E359:F359"/>
    <mergeCell ref="G359:J359"/>
    <mergeCell ref="S355:T355"/>
    <mergeCell ref="U355:V355"/>
    <mergeCell ref="C356:D356"/>
    <mergeCell ref="E356:F356"/>
    <mergeCell ref="G356:H356"/>
    <mergeCell ref="I356:J356"/>
    <mergeCell ref="O356:P356"/>
    <mergeCell ref="Q356:R356"/>
    <mergeCell ref="S356:T356"/>
    <mergeCell ref="U356:V356"/>
    <mergeCell ref="C355:D355"/>
    <mergeCell ref="E355:F355"/>
    <mergeCell ref="G355:H355"/>
    <mergeCell ref="I355:J355"/>
    <mergeCell ref="O355:P355"/>
    <mergeCell ref="Q355:R355"/>
    <mergeCell ref="C368:D368"/>
    <mergeCell ref="O368:P368"/>
    <mergeCell ref="C370:D371"/>
    <mergeCell ref="E370:J371"/>
    <mergeCell ref="O370:P371"/>
    <mergeCell ref="Q370:V371"/>
    <mergeCell ref="C365:J365"/>
    <mergeCell ref="O365:V365"/>
    <mergeCell ref="C366:J366"/>
    <mergeCell ref="O366:V366"/>
    <mergeCell ref="C367:J367"/>
    <mergeCell ref="O367:V367"/>
    <mergeCell ref="E361:F361"/>
    <mergeCell ref="G361:J361"/>
    <mergeCell ref="Q361:R361"/>
    <mergeCell ref="S361:V361"/>
    <mergeCell ref="C362:D364"/>
    <mergeCell ref="E362:F362"/>
    <mergeCell ref="O362:P364"/>
    <mergeCell ref="Q362:R362"/>
    <mergeCell ref="E363:E364"/>
    <mergeCell ref="Q363:Q364"/>
    <mergeCell ref="D376:H376"/>
    <mergeCell ref="I376:J376"/>
    <mergeCell ref="P376:T376"/>
    <mergeCell ref="U376:V376"/>
    <mergeCell ref="D377:H377"/>
    <mergeCell ref="I377:J377"/>
    <mergeCell ref="P377:T377"/>
    <mergeCell ref="U377:V377"/>
    <mergeCell ref="C372:D373"/>
    <mergeCell ref="E372:J373"/>
    <mergeCell ref="O372:P373"/>
    <mergeCell ref="Q372:V373"/>
    <mergeCell ref="C375:C380"/>
    <mergeCell ref="D375:H375"/>
    <mergeCell ref="I375:J375"/>
    <mergeCell ref="O375:O380"/>
    <mergeCell ref="P375:T375"/>
    <mergeCell ref="U375:V375"/>
    <mergeCell ref="D380:H380"/>
    <mergeCell ref="I380:J380"/>
    <mergeCell ref="P380:T380"/>
    <mergeCell ref="U380:V380"/>
    <mergeCell ref="C381:C387"/>
    <mergeCell ref="D381:H381"/>
    <mergeCell ref="I381:J381"/>
    <mergeCell ref="O381:O387"/>
    <mergeCell ref="P381:T381"/>
    <mergeCell ref="U381:V381"/>
    <mergeCell ref="D378:H378"/>
    <mergeCell ref="I378:J378"/>
    <mergeCell ref="P378:T378"/>
    <mergeCell ref="U378:V378"/>
    <mergeCell ref="D379:H379"/>
    <mergeCell ref="I379:J379"/>
    <mergeCell ref="P379:T379"/>
    <mergeCell ref="U379:V379"/>
    <mergeCell ref="D386:H386"/>
    <mergeCell ref="I386:J386"/>
    <mergeCell ref="P386:T386"/>
    <mergeCell ref="U386:V386"/>
    <mergeCell ref="D387:H387"/>
    <mergeCell ref="I387:J387"/>
    <mergeCell ref="P387:T387"/>
    <mergeCell ref="U387:V387"/>
    <mergeCell ref="D384:H384"/>
    <mergeCell ref="I384:J384"/>
    <mergeCell ref="P384:T384"/>
    <mergeCell ref="U384:V384"/>
    <mergeCell ref="D385:H385"/>
    <mergeCell ref="I385:J385"/>
    <mergeCell ref="P385:T385"/>
    <mergeCell ref="U385:V385"/>
    <mergeCell ref="D382:H382"/>
    <mergeCell ref="I382:J382"/>
    <mergeCell ref="P382:T382"/>
    <mergeCell ref="U382:V382"/>
    <mergeCell ref="D383:H383"/>
    <mergeCell ref="I383:J383"/>
    <mergeCell ref="P383:T383"/>
    <mergeCell ref="U383:V383"/>
    <mergeCell ref="C403:D403"/>
    <mergeCell ref="E403:J403"/>
    <mergeCell ref="O403:P403"/>
    <mergeCell ref="Q403:V403"/>
    <mergeCell ref="C404:J404"/>
    <mergeCell ref="O404:V404"/>
    <mergeCell ref="I392:J392"/>
    <mergeCell ref="U392:V392"/>
    <mergeCell ref="C394:J394"/>
    <mergeCell ref="O394:V394"/>
    <mergeCell ref="C395:J398"/>
    <mergeCell ref="O395:V398"/>
    <mergeCell ref="D390:F390"/>
    <mergeCell ref="I390:J390"/>
    <mergeCell ref="P390:R390"/>
    <mergeCell ref="U390:V390"/>
    <mergeCell ref="I391:J391"/>
    <mergeCell ref="U391:V391"/>
    <mergeCell ref="C388:C392"/>
    <mergeCell ref="D388:F388"/>
    <mergeCell ref="I388:J388"/>
    <mergeCell ref="O388:O392"/>
    <mergeCell ref="P388:R388"/>
    <mergeCell ref="U388:V388"/>
    <mergeCell ref="D389:F389"/>
    <mergeCell ref="I389:J389"/>
    <mergeCell ref="P389:R389"/>
    <mergeCell ref="U389:V389"/>
    <mergeCell ref="Q409:R409"/>
    <mergeCell ref="S409:V409"/>
    <mergeCell ref="E410:F410"/>
    <mergeCell ref="G410:J410"/>
    <mergeCell ref="Q410:R410"/>
    <mergeCell ref="S410:V410"/>
    <mergeCell ref="G407:H407"/>
    <mergeCell ref="S407:T407"/>
    <mergeCell ref="C408:D411"/>
    <mergeCell ref="E408:F408"/>
    <mergeCell ref="G408:J408"/>
    <mergeCell ref="O408:P411"/>
    <mergeCell ref="Q408:R408"/>
    <mergeCell ref="S408:V408"/>
    <mergeCell ref="E409:F409"/>
    <mergeCell ref="G409:J409"/>
    <mergeCell ref="S405:T405"/>
    <mergeCell ref="U405:V405"/>
    <mergeCell ref="C406:D406"/>
    <mergeCell ref="E406:F406"/>
    <mergeCell ref="G406:H406"/>
    <mergeCell ref="I406:J406"/>
    <mergeCell ref="O406:P406"/>
    <mergeCell ref="Q406:R406"/>
    <mergeCell ref="S406:T406"/>
    <mergeCell ref="U406:V406"/>
    <mergeCell ref="C405:D405"/>
    <mergeCell ref="E405:F405"/>
    <mergeCell ref="G405:H405"/>
    <mergeCell ref="I405:J405"/>
    <mergeCell ref="O405:P405"/>
    <mergeCell ref="Q405:R405"/>
    <mergeCell ref="C418:D418"/>
    <mergeCell ref="O418:P418"/>
    <mergeCell ref="C420:D421"/>
    <mergeCell ref="E420:J421"/>
    <mergeCell ref="O420:P421"/>
    <mergeCell ref="Q420:V421"/>
    <mergeCell ref="C415:J415"/>
    <mergeCell ref="O415:V415"/>
    <mergeCell ref="C416:J416"/>
    <mergeCell ref="O416:V416"/>
    <mergeCell ref="C417:J417"/>
    <mergeCell ref="O417:V417"/>
    <mergeCell ref="E411:F411"/>
    <mergeCell ref="G411:J411"/>
    <mergeCell ref="Q411:R411"/>
    <mergeCell ref="S411:V411"/>
    <mergeCell ref="C412:D414"/>
    <mergeCell ref="E412:F412"/>
    <mergeCell ref="O412:P414"/>
    <mergeCell ref="Q412:R412"/>
    <mergeCell ref="E413:E414"/>
    <mergeCell ref="Q413:Q414"/>
    <mergeCell ref="D426:H426"/>
    <mergeCell ref="I426:J426"/>
    <mergeCell ref="P426:T426"/>
    <mergeCell ref="U426:V426"/>
    <mergeCell ref="D427:H427"/>
    <mergeCell ref="I427:J427"/>
    <mergeCell ref="P427:T427"/>
    <mergeCell ref="U427:V427"/>
    <mergeCell ref="C422:D423"/>
    <mergeCell ref="E422:J423"/>
    <mergeCell ref="O422:P423"/>
    <mergeCell ref="Q422:V423"/>
    <mergeCell ref="C425:C430"/>
    <mergeCell ref="D425:H425"/>
    <mergeCell ref="I425:J425"/>
    <mergeCell ref="O425:O430"/>
    <mergeCell ref="P425:T425"/>
    <mergeCell ref="U425:V425"/>
    <mergeCell ref="D430:H430"/>
    <mergeCell ref="I430:J430"/>
    <mergeCell ref="P430:T430"/>
    <mergeCell ref="U430:V430"/>
    <mergeCell ref="C431:C437"/>
    <mergeCell ref="D431:H431"/>
    <mergeCell ref="I431:J431"/>
    <mergeCell ref="O431:O437"/>
    <mergeCell ref="P431:T431"/>
    <mergeCell ref="U431:V431"/>
    <mergeCell ref="D428:H428"/>
    <mergeCell ref="I428:J428"/>
    <mergeCell ref="P428:T428"/>
    <mergeCell ref="U428:V428"/>
    <mergeCell ref="D429:H429"/>
    <mergeCell ref="I429:J429"/>
    <mergeCell ref="P429:T429"/>
    <mergeCell ref="U429:V429"/>
    <mergeCell ref="D436:H436"/>
    <mergeCell ref="I436:J436"/>
    <mergeCell ref="P436:T436"/>
    <mergeCell ref="U436:V436"/>
    <mergeCell ref="D437:H437"/>
    <mergeCell ref="I437:J437"/>
    <mergeCell ref="P437:T437"/>
    <mergeCell ref="U437:V437"/>
    <mergeCell ref="D434:H434"/>
    <mergeCell ref="I434:J434"/>
    <mergeCell ref="P434:T434"/>
    <mergeCell ref="U434:V434"/>
    <mergeCell ref="D435:H435"/>
    <mergeCell ref="I435:J435"/>
    <mergeCell ref="P435:T435"/>
    <mergeCell ref="U435:V435"/>
    <mergeCell ref="D432:H432"/>
    <mergeCell ref="I432:J432"/>
    <mergeCell ref="P432:T432"/>
    <mergeCell ref="U432:V432"/>
    <mergeCell ref="D433:H433"/>
    <mergeCell ref="I433:J433"/>
    <mergeCell ref="P433:T433"/>
    <mergeCell ref="U433:V433"/>
    <mergeCell ref="C453:D453"/>
    <mergeCell ref="E453:J453"/>
    <mergeCell ref="O453:P453"/>
    <mergeCell ref="Q453:V453"/>
    <mergeCell ref="C454:J454"/>
    <mergeCell ref="O454:V454"/>
    <mergeCell ref="I442:J442"/>
    <mergeCell ref="U442:V442"/>
    <mergeCell ref="C444:J444"/>
    <mergeCell ref="O444:V444"/>
    <mergeCell ref="C445:J448"/>
    <mergeCell ref="O445:V448"/>
    <mergeCell ref="D440:F440"/>
    <mergeCell ref="I440:J440"/>
    <mergeCell ref="P440:R440"/>
    <mergeCell ref="U440:V440"/>
    <mergeCell ref="I441:J441"/>
    <mergeCell ref="U441:V441"/>
    <mergeCell ref="C438:C442"/>
    <mergeCell ref="D438:F438"/>
    <mergeCell ref="I438:J438"/>
    <mergeCell ref="O438:O442"/>
    <mergeCell ref="P438:R438"/>
    <mergeCell ref="U438:V438"/>
    <mergeCell ref="D439:F439"/>
    <mergeCell ref="I439:J439"/>
    <mergeCell ref="P439:R439"/>
    <mergeCell ref="U439:V439"/>
    <mergeCell ref="Q459:R459"/>
    <mergeCell ref="S459:V459"/>
    <mergeCell ref="E460:F460"/>
    <mergeCell ref="G460:J460"/>
    <mergeCell ref="Q460:R460"/>
    <mergeCell ref="S460:V460"/>
    <mergeCell ref="G457:H457"/>
    <mergeCell ref="S457:T457"/>
    <mergeCell ref="C458:D461"/>
    <mergeCell ref="E458:F458"/>
    <mergeCell ref="G458:J458"/>
    <mergeCell ref="O458:P461"/>
    <mergeCell ref="Q458:R458"/>
    <mergeCell ref="S458:V458"/>
    <mergeCell ref="E459:F459"/>
    <mergeCell ref="G459:J459"/>
    <mergeCell ref="S455:T455"/>
    <mergeCell ref="U455:V455"/>
    <mergeCell ref="C456:D456"/>
    <mergeCell ref="E456:F456"/>
    <mergeCell ref="G456:H456"/>
    <mergeCell ref="I456:J456"/>
    <mergeCell ref="O456:P456"/>
    <mergeCell ref="Q456:R456"/>
    <mergeCell ref="S456:T456"/>
    <mergeCell ref="U456:V456"/>
    <mergeCell ref="C455:D455"/>
    <mergeCell ref="E455:F455"/>
    <mergeCell ref="G455:H455"/>
    <mergeCell ref="I455:J455"/>
    <mergeCell ref="O455:P455"/>
    <mergeCell ref="Q455:R455"/>
    <mergeCell ref="C468:D468"/>
    <mergeCell ref="O468:P468"/>
    <mergeCell ref="C470:D471"/>
    <mergeCell ref="E470:J471"/>
    <mergeCell ref="O470:P471"/>
    <mergeCell ref="Q470:V471"/>
    <mergeCell ref="C465:J465"/>
    <mergeCell ref="O465:V465"/>
    <mergeCell ref="C466:J466"/>
    <mergeCell ref="O466:V466"/>
    <mergeCell ref="C467:J467"/>
    <mergeCell ref="O467:V467"/>
    <mergeCell ref="E461:F461"/>
    <mergeCell ref="G461:J461"/>
    <mergeCell ref="Q461:R461"/>
    <mergeCell ref="S461:V461"/>
    <mergeCell ref="C462:D464"/>
    <mergeCell ref="E462:F462"/>
    <mergeCell ref="O462:P464"/>
    <mergeCell ref="Q462:R462"/>
    <mergeCell ref="E463:E464"/>
    <mergeCell ref="Q463:Q464"/>
    <mergeCell ref="D476:H476"/>
    <mergeCell ref="I476:J476"/>
    <mergeCell ref="P476:T476"/>
    <mergeCell ref="U476:V476"/>
    <mergeCell ref="D477:H477"/>
    <mergeCell ref="I477:J477"/>
    <mergeCell ref="P477:T477"/>
    <mergeCell ref="U477:V477"/>
    <mergeCell ref="C472:D473"/>
    <mergeCell ref="E472:J473"/>
    <mergeCell ref="O472:P473"/>
    <mergeCell ref="Q472:V473"/>
    <mergeCell ref="C475:C480"/>
    <mergeCell ref="D475:H475"/>
    <mergeCell ref="I475:J475"/>
    <mergeCell ref="O475:O480"/>
    <mergeCell ref="P475:T475"/>
    <mergeCell ref="U475:V475"/>
    <mergeCell ref="D480:H480"/>
    <mergeCell ref="I480:J480"/>
    <mergeCell ref="P480:T480"/>
    <mergeCell ref="U480:V480"/>
    <mergeCell ref="C481:C487"/>
    <mergeCell ref="D481:H481"/>
    <mergeCell ref="I481:J481"/>
    <mergeCell ref="O481:O487"/>
    <mergeCell ref="P481:T481"/>
    <mergeCell ref="U481:V481"/>
    <mergeCell ref="D478:H478"/>
    <mergeCell ref="I478:J478"/>
    <mergeCell ref="P478:T478"/>
    <mergeCell ref="U478:V478"/>
    <mergeCell ref="D479:H479"/>
    <mergeCell ref="I479:J479"/>
    <mergeCell ref="P479:T479"/>
    <mergeCell ref="U479:V479"/>
    <mergeCell ref="D486:H486"/>
    <mergeCell ref="I486:J486"/>
    <mergeCell ref="P486:T486"/>
    <mergeCell ref="U486:V486"/>
    <mergeCell ref="D487:H487"/>
    <mergeCell ref="I487:J487"/>
    <mergeCell ref="P487:T487"/>
    <mergeCell ref="U487:V487"/>
    <mergeCell ref="D484:H484"/>
    <mergeCell ref="I484:J484"/>
    <mergeCell ref="P484:T484"/>
    <mergeCell ref="U484:V484"/>
    <mergeCell ref="D485:H485"/>
    <mergeCell ref="I485:J485"/>
    <mergeCell ref="P485:T485"/>
    <mergeCell ref="U485:V485"/>
    <mergeCell ref="D482:H482"/>
    <mergeCell ref="I482:J482"/>
    <mergeCell ref="P482:T482"/>
    <mergeCell ref="U482:V482"/>
    <mergeCell ref="D483:H483"/>
    <mergeCell ref="I483:J483"/>
    <mergeCell ref="P483:T483"/>
    <mergeCell ref="U483:V483"/>
    <mergeCell ref="C503:D503"/>
    <mergeCell ref="E503:J503"/>
    <mergeCell ref="O503:P503"/>
    <mergeCell ref="Q503:V503"/>
    <mergeCell ref="C504:J504"/>
    <mergeCell ref="O504:V504"/>
    <mergeCell ref="I492:J492"/>
    <mergeCell ref="U492:V492"/>
    <mergeCell ref="C494:J494"/>
    <mergeCell ref="O494:V494"/>
    <mergeCell ref="C495:J498"/>
    <mergeCell ref="O495:V498"/>
    <mergeCell ref="D490:F490"/>
    <mergeCell ref="I490:J490"/>
    <mergeCell ref="P490:R490"/>
    <mergeCell ref="U490:V490"/>
    <mergeCell ref="I491:J491"/>
    <mergeCell ref="U491:V491"/>
    <mergeCell ref="C488:C492"/>
    <mergeCell ref="D488:F488"/>
    <mergeCell ref="I488:J488"/>
    <mergeCell ref="O488:O492"/>
    <mergeCell ref="P488:R488"/>
    <mergeCell ref="U488:V488"/>
    <mergeCell ref="D489:F489"/>
    <mergeCell ref="I489:J489"/>
    <mergeCell ref="P489:R489"/>
    <mergeCell ref="U489:V489"/>
    <mergeCell ref="Q509:R509"/>
    <mergeCell ref="S509:V509"/>
    <mergeCell ref="E510:F510"/>
    <mergeCell ref="G510:J510"/>
    <mergeCell ref="Q510:R510"/>
    <mergeCell ref="S510:V510"/>
    <mergeCell ref="G507:H507"/>
    <mergeCell ref="S507:T507"/>
    <mergeCell ref="C508:D511"/>
    <mergeCell ref="E508:F508"/>
    <mergeCell ref="G508:J508"/>
    <mergeCell ref="O508:P511"/>
    <mergeCell ref="Q508:R508"/>
    <mergeCell ref="S508:V508"/>
    <mergeCell ref="E509:F509"/>
    <mergeCell ref="G509:J509"/>
    <mergeCell ref="S505:T505"/>
    <mergeCell ref="U505:V505"/>
    <mergeCell ref="C506:D506"/>
    <mergeCell ref="E506:F506"/>
    <mergeCell ref="G506:H506"/>
    <mergeCell ref="I506:J506"/>
    <mergeCell ref="O506:P506"/>
    <mergeCell ref="Q506:R506"/>
    <mergeCell ref="S506:T506"/>
    <mergeCell ref="U506:V506"/>
    <mergeCell ref="C505:D505"/>
    <mergeCell ref="E505:F505"/>
    <mergeCell ref="G505:H505"/>
    <mergeCell ref="I505:J505"/>
    <mergeCell ref="O505:P505"/>
    <mergeCell ref="Q505:R505"/>
    <mergeCell ref="C518:D518"/>
    <mergeCell ref="O518:P518"/>
    <mergeCell ref="C520:D521"/>
    <mergeCell ref="E520:J521"/>
    <mergeCell ref="O520:P521"/>
    <mergeCell ref="Q520:V521"/>
    <mergeCell ref="C515:J515"/>
    <mergeCell ref="O515:V515"/>
    <mergeCell ref="C516:J516"/>
    <mergeCell ref="O516:V516"/>
    <mergeCell ref="C517:J517"/>
    <mergeCell ref="O517:V517"/>
    <mergeCell ref="E511:F511"/>
    <mergeCell ref="G511:J511"/>
    <mergeCell ref="Q511:R511"/>
    <mergeCell ref="S511:V511"/>
    <mergeCell ref="C512:D514"/>
    <mergeCell ref="E512:F512"/>
    <mergeCell ref="O512:P514"/>
    <mergeCell ref="Q512:R512"/>
    <mergeCell ref="E513:E514"/>
    <mergeCell ref="Q513:Q514"/>
    <mergeCell ref="D526:H526"/>
    <mergeCell ref="I526:J526"/>
    <mergeCell ref="P526:T526"/>
    <mergeCell ref="U526:V526"/>
    <mergeCell ref="D527:H527"/>
    <mergeCell ref="I527:J527"/>
    <mergeCell ref="P527:T527"/>
    <mergeCell ref="U527:V527"/>
    <mergeCell ref="C522:D523"/>
    <mergeCell ref="E522:J523"/>
    <mergeCell ref="O522:P523"/>
    <mergeCell ref="Q522:V523"/>
    <mergeCell ref="C525:C530"/>
    <mergeCell ref="D525:H525"/>
    <mergeCell ref="I525:J525"/>
    <mergeCell ref="O525:O530"/>
    <mergeCell ref="P525:T525"/>
    <mergeCell ref="U525:V525"/>
    <mergeCell ref="D530:H530"/>
    <mergeCell ref="I530:J530"/>
    <mergeCell ref="P530:T530"/>
    <mergeCell ref="U530:V530"/>
    <mergeCell ref="C531:C537"/>
    <mergeCell ref="D531:H531"/>
    <mergeCell ref="I531:J531"/>
    <mergeCell ref="O531:O537"/>
    <mergeCell ref="P531:T531"/>
    <mergeCell ref="U531:V531"/>
    <mergeCell ref="D528:H528"/>
    <mergeCell ref="I528:J528"/>
    <mergeCell ref="P528:T528"/>
    <mergeCell ref="U528:V528"/>
    <mergeCell ref="D529:H529"/>
    <mergeCell ref="I529:J529"/>
    <mergeCell ref="P529:T529"/>
    <mergeCell ref="U529:V529"/>
    <mergeCell ref="D536:H536"/>
    <mergeCell ref="I536:J536"/>
    <mergeCell ref="P536:T536"/>
    <mergeCell ref="U536:V536"/>
    <mergeCell ref="D537:H537"/>
    <mergeCell ref="I537:J537"/>
    <mergeCell ref="P537:T537"/>
    <mergeCell ref="U537:V537"/>
    <mergeCell ref="D534:H534"/>
    <mergeCell ref="I534:J534"/>
    <mergeCell ref="P534:T534"/>
    <mergeCell ref="U534:V534"/>
    <mergeCell ref="D535:H535"/>
    <mergeCell ref="I535:J535"/>
    <mergeCell ref="P535:T535"/>
    <mergeCell ref="U535:V535"/>
    <mergeCell ref="D532:H532"/>
    <mergeCell ref="I532:J532"/>
    <mergeCell ref="P532:T532"/>
    <mergeCell ref="U532:V532"/>
    <mergeCell ref="D533:H533"/>
    <mergeCell ref="I533:J533"/>
    <mergeCell ref="P533:T533"/>
    <mergeCell ref="U533:V533"/>
    <mergeCell ref="C553:D553"/>
    <mergeCell ref="E553:J553"/>
    <mergeCell ref="O553:P553"/>
    <mergeCell ref="Q553:V553"/>
    <mergeCell ref="C554:J554"/>
    <mergeCell ref="O554:V554"/>
    <mergeCell ref="I542:J542"/>
    <mergeCell ref="U542:V542"/>
    <mergeCell ref="C544:J544"/>
    <mergeCell ref="O544:V544"/>
    <mergeCell ref="C545:J548"/>
    <mergeCell ref="O545:V548"/>
    <mergeCell ref="D540:F540"/>
    <mergeCell ref="I540:J540"/>
    <mergeCell ref="P540:R540"/>
    <mergeCell ref="U540:V540"/>
    <mergeCell ref="I541:J541"/>
    <mergeCell ref="U541:V541"/>
    <mergeCell ref="C538:C542"/>
    <mergeCell ref="D538:F538"/>
    <mergeCell ref="I538:J538"/>
    <mergeCell ref="O538:O542"/>
    <mergeCell ref="P538:R538"/>
    <mergeCell ref="U538:V538"/>
    <mergeCell ref="D539:F539"/>
    <mergeCell ref="I539:J539"/>
    <mergeCell ref="P539:R539"/>
    <mergeCell ref="U539:V539"/>
    <mergeCell ref="Q559:R559"/>
    <mergeCell ref="S559:V559"/>
    <mergeCell ref="E560:F560"/>
    <mergeCell ref="G560:J560"/>
    <mergeCell ref="Q560:R560"/>
    <mergeCell ref="S560:V560"/>
    <mergeCell ref="G557:H557"/>
    <mergeCell ref="S557:T557"/>
    <mergeCell ref="C558:D561"/>
    <mergeCell ref="E558:F558"/>
    <mergeCell ref="G558:J558"/>
    <mergeCell ref="O558:P561"/>
    <mergeCell ref="Q558:R558"/>
    <mergeCell ref="S558:V558"/>
    <mergeCell ref="E559:F559"/>
    <mergeCell ref="G559:J559"/>
    <mergeCell ref="S555:T555"/>
    <mergeCell ref="U555:V555"/>
    <mergeCell ref="C556:D556"/>
    <mergeCell ref="E556:F556"/>
    <mergeCell ref="G556:H556"/>
    <mergeCell ref="I556:J556"/>
    <mergeCell ref="O556:P556"/>
    <mergeCell ref="Q556:R556"/>
    <mergeCell ref="S556:T556"/>
    <mergeCell ref="U556:V556"/>
    <mergeCell ref="C555:D555"/>
    <mergeCell ref="E555:F555"/>
    <mergeCell ref="G555:H555"/>
    <mergeCell ref="I555:J555"/>
    <mergeCell ref="O555:P555"/>
    <mergeCell ref="Q555:R555"/>
    <mergeCell ref="C568:D568"/>
    <mergeCell ref="O568:P568"/>
    <mergeCell ref="C570:D571"/>
    <mergeCell ref="E570:J571"/>
    <mergeCell ref="O570:P571"/>
    <mergeCell ref="Q570:V571"/>
    <mergeCell ref="C565:J565"/>
    <mergeCell ref="O565:V565"/>
    <mergeCell ref="C566:J566"/>
    <mergeCell ref="O566:V566"/>
    <mergeCell ref="C567:J567"/>
    <mergeCell ref="O567:V567"/>
    <mergeCell ref="E561:F561"/>
    <mergeCell ref="G561:J561"/>
    <mergeCell ref="Q561:R561"/>
    <mergeCell ref="S561:V561"/>
    <mergeCell ref="C562:D564"/>
    <mergeCell ref="E562:F562"/>
    <mergeCell ref="O562:P564"/>
    <mergeCell ref="Q562:R562"/>
    <mergeCell ref="E563:E564"/>
    <mergeCell ref="Q563:Q564"/>
    <mergeCell ref="D576:H576"/>
    <mergeCell ref="I576:J576"/>
    <mergeCell ref="P576:T576"/>
    <mergeCell ref="U576:V576"/>
    <mergeCell ref="D577:H577"/>
    <mergeCell ref="I577:J577"/>
    <mergeCell ref="P577:T577"/>
    <mergeCell ref="U577:V577"/>
    <mergeCell ref="C572:D573"/>
    <mergeCell ref="E572:J573"/>
    <mergeCell ref="O572:P573"/>
    <mergeCell ref="Q572:V573"/>
    <mergeCell ref="C575:C580"/>
    <mergeCell ref="D575:H575"/>
    <mergeCell ref="I575:J575"/>
    <mergeCell ref="O575:O580"/>
    <mergeCell ref="P575:T575"/>
    <mergeCell ref="U575:V575"/>
    <mergeCell ref="D580:H580"/>
    <mergeCell ref="I580:J580"/>
    <mergeCell ref="P580:T580"/>
    <mergeCell ref="U580:V580"/>
    <mergeCell ref="C581:C587"/>
    <mergeCell ref="D581:H581"/>
    <mergeCell ref="I581:J581"/>
    <mergeCell ref="O581:O587"/>
    <mergeCell ref="P581:T581"/>
    <mergeCell ref="U581:V581"/>
    <mergeCell ref="D578:H578"/>
    <mergeCell ref="I578:J578"/>
    <mergeCell ref="P578:T578"/>
    <mergeCell ref="U578:V578"/>
    <mergeCell ref="D579:H579"/>
    <mergeCell ref="I579:J579"/>
    <mergeCell ref="P579:T579"/>
    <mergeCell ref="U579:V579"/>
    <mergeCell ref="D586:H586"/>
    <mergeCell ref="I586:J586"/>
    <mergeCell ref="P586:T586"/>
    <mergeCell ref="U586:V586"/>
    <mergeCell ref="D587:H587"/>
    <mergeCell ref="I587:J587"/>
    <mergeCell ref="P587:T587"/>
    <mergeCell ref="U587:V587"/>
    <mergeCell ref="D584:H584"/>
    <mergeCell ref="I584:J584"/>
    <mergeCell ref="P584:T584"/>
    <mergeCell ref="U584:V584"/>
    <mergeCell ref="D585:H585"/>
    <mergeCell ref="I585:J585"/>
    <mergeCell ref="P585:T585"/>
    <mergeCell ref="U585:V585"/>
    <mergeCell ref="D582:H582"/>
    <mergeCell ref="I582:J582"/>
    <mergeCell ref="P582:T582"/>
    <mergeCell ref="U582:V582"/>
    <mergeCell ref="D583:H583"/>
    <mergeCell ref="I583:J583"/>
    <mergeCell ref="P583:T583"/>
    <mergeCell ref="U583:V583"/>
    <mergeCell ref="C603:D603"/>
    <mergeCell ref="E603:J603"/>
    <mergeCell ref="O603:P603"/>
    <mergeCell ref="Q603:V603"/>
    <mergeCell ref="C604:J604"/>
    <mergeCell ref="O604:V604"/>
    <mergeCell ref="I592:J592"/>
    <mergeCell ref="U592:V592"/>
    <mergeCell ref="C594:J594"/>
    <mergeCell ref="O594:V594"/>
    <mergeCell ref="C595:J598"/>
    <mergeCell ref="O595:V598"/>
    <mergeCell ref="D590:F590"/>
    <mergeCell ref="I590:J590"/>
    <mergeCell ref="P590:R590"/>
    <mergeCell ref="U590:V590"/>
    <mergeCell ref="I591:J591"/>
    <mergeCell ref="U591:V591"/>
    <mergeCell ref="C588:C592"/>
    <mergeCell ref="D588:F588"/>
    <mergeCell ref="I588:J588"/>
    <mergeCell ref="O588:O592"/>
    <mergeCell ref="P588:R588"/>
    <mergeCell ref="U588:V588"/>
    <mergeCell ref="D589:F589"/>
    <mergeCell ref="I589:J589"/>
    <mergeCell ref="P589:R589"/>
    <mergeCell ref="U589:V589"/>
    <mergeCell ref="Q609:R609"/>
    <mergeCell ref="S609:V609"/>
    <mergeCell ref="E610:F610"/>
    <mergeCell ref="G610:J610"/>
    <mergeCell ref="Q610:R610"/>
    <mergeCell ref="S610:V610"/>
    <mergeCell ref="G607:H607"/>
    <mergeCell ref="S607:T607"/>
    <mergeCell ref="C608:D611"/>
    <mergeCell ref="E608:F608"/>
    <mergeCell ref="G608:J608"/>
    <mergeCell ref="O608:P611"/>
    <mergeCell ref="Q608:R608"/>
    <mergeCell ref="S608:V608"/>
    <mergeCell ref="E609:F609"/>
    <mergeCell ref="G609:J609"/>
    <mergeCell ref="S605:T605"/>
    <mergeCell ref="U605:V605"/>
    <mergeCell ref="C606:D606"/>
    <mergeCell ref="E606:F606"/>
    <mergeCell ref="G606:H606"/>
    <mergeCell ref="I606:J606"/>
    <mergeCell ref="O606:P606"/>
    <mergeCell ref="Q606:R606"/>
    <mergeCell ref="S606:T606"/>
    <mergeCell ref="U606:V606"/>
    <mergeCell ref="C605:D605"/>
    <mergeCell ref="E605:F605"/>
    <mergeCell ref="G605:H605"/>
    <mergeCell ref="I605:J605"/>
    <mergeCell ref="O605:P605"/>
    <mergeCell ref="Q605:R605"/>
    <mergeCell ref="C618:D618"/>
    <mergeCell ref="O618:P618"/>
    <mergeCell ref="C620:D621"/>
    <mergeCell ref="E620:J621"/>
    <mergeCell ref="O620:P621"/>
    <mergeCell ref="Q620:V621"/>
    <mergeCell ref="C615:J615"/>
    <mergeCell ref="O615:V615"/>
    <mergeCell ref="C616:J616"/>
    <mergeCell ref="O616:V616"/>
    <mergeCell ref="C617:J617"/>
    <mergeCell ref="O617:V617"/>
    <mergeCell ref="E611:F611"/>
    <mergeCell ref="G611:J611"/>
    <mergeCell ref="Q611:R611"/>
    <mergeCell ref="S611:V611"/>
    <mergeCell ref="C612:D614"/>
    <mergeCell ref="E612:F612"/>
    <mergeCell ref="O612:P614"/>
    <mergeCell ref="Q612:R612"/>
    <mergeCell ref="E613:E614"/>
    <mergeCell ref="Q613:Q614"/>
    <mergeCell ref="D626:H626"/>
    <mergeCell ref="I626:J626"/>
    <mergeCell ref="P626:T626"/>
    <mergeCell ref="U626:V626"/>
    <mergeCell ref="D627:H627"/>
    <mergeCell ref="I627:J627"/>
    <mergeCell ref="P627:T627"/>
    <mergeCell ref="U627:V627"/>
    <mergeCell ref="C622:D623"/>
    <mergeCell ref="E622:J623"/>
    <mergeCell ref="O622:P623"/>
    <mergeCell ref="Q622:V623"/>
    <mergeCell ref="C625:C630"/>
    <mergeCell ref="D625:H625"/>
    <mergeCell ref="I625:J625"/>
    <mergeCell ref="O625:O630"/>
    <mergeCell ref="P625:T625"/>
    <mergeCell ref="U625:V625"/>
    <mergeCell ref="D630:H630"/>
    <mergeCell ref="I630:J630"/>
    <mergeCell ref="P630:T630"/>
    <mergeCell ref="U630:V630"/>
    <mergeCell ref="C631:C637"/>
    <mergeCell ref="D631:H631"/>
    <mergeCell ref="I631:J631"/>
    <mergeCell ref="O631:O637"/>
    <mergeCell ref="P631:T631"/>
    <mergeCell ref="U631:V631"/>
    <mergeCell ref="D628:H628"/>
    <mergeCell ref="I628:J628"/>
    <mergeCell ref="P628:T628"/>
    <mergeCell ref="U628:V628"/>
    <mergeCell ref="D629:H629"/>
    <mergeCell ref="I629:J629"/>
    <mergeCell ref="P629:T629"/>
    <mergeCell ref="U629:V629"/>
    <mergeCell ref="D636:H636"/>
    <mergeCell ref="I636:J636"/>
    <mergeCell ref="P636:T636"/>
    <mergeCell ref="U636:V636"/>
    <mergeCell ref="D637:H637"/>
    <mergeCell ref="I637:J637"/>
    <mergeCell ref="P637:T637"/>
    <mergeCell ref="U637:V637"/>
    <mergeCell ref="D634:H634"/>
    <mergeCell ref="I634:J634"/>
    <mergeCell ref="P634:T634"/>
    <mergeCell ref="U634:V634"/>
    <mergeCell ref="D635:H635"/>
    <mergeCell ref="I635:J635"/>
    <mergeCell ref="P635:T635"/>
    <mergeCell ref="U635:V635"/>
    <mergeCell ref="D632:H632"/>
    <mergeCell ref="I632:J632"/>
    <mergeCell ref="P632:T632"/>
    <mergeCell ref="U632:V632"/>
    <mergeCell ref="D633:H633"/>
    <mergeCell ref="I633:J633"/>
    <mergeCell ref="P633:T633"/>
    <mergeCell ref="U633:V633"/>
    <mergeCell ref="C653:D653"/>
    <mergeCell ref="E653:J653"/>
    <mergeCell ref="O653:P653"/>
    <mergeCell ref="Q653:V653"/>
    <mergeCell ref="C654:J654"/>
    <mergeCell ref="O654:V654"/>
    <mergeCell ref="I642:J642"/>
    <mergeCell ref="U642:V642"/>
    <mergeCell ref="C644:J644"/>
    <mergeCell ref="O644:V644"/>
    <mergeCell ref="C645:J648"/>
    <mergeCell ref="O645:V648"/>
    <mergeCell ref="D640:F640"/>
    <mergeCell ref="I640:J640"/>
    <mergeCell ref="P640:R640"/>
    <mergeCell ref="U640:V640"/>
    <mergeCell ref="I641:J641"/>
    <mergeCell ref="U641:V641"/>
    <mergeCell ref="C638:C642"/>
    <mergeCell ref="D638:F638"/>
    <mergeCell ref="I638:J638"/>
    <mergeCell ref="O638:O642"/>
    <mergeCell ref="P638:R638"/>
    <mergeCell ref="U638:V638"/>
    <mergeCell ref="D639:F639"/>
    <mergeCell ref="I639:J639"/>
    <mergeCell ref="P639:R639"/>
    <mergeCell ref="U639:V639"/>
    <mergeCell ref="Q659:R659"/>
    <mergeCell ref="S659:V659"/>
    <mergeCell ref="E660:F660"/>
    <mergeCell ref="G660:J660"/>
    <mergeCell ref="Q660:R660"/>
    <mergeCell ref="S660:V660"/>
    <mergeCell ref="G657:H657"/>
    <mergeCell ref="S657:T657"/>
    <mergeCell ref="C658:D661"/>
    <mergeCell ref="E658:F658"/>
    <mergeCell ref="G658:J658"/>
    <mergeCell ref="O658:P661"/>
    <mergeCell ref="Q658:R658"/>
    <mergeCell ref="S658:V658"/>
    <mergeCell ref="E659:F659"/>
    <mergeCell ref="G659:J659"/>
    <mergeCell ref="S655:T655"/>
    <mergeCell ref="U655:V655"/>
    <mergeCell ref="C656:D656"/>
    <mergeCell ref="E656:F656"/>
    <mergeCell ref="G656:H656"/>
    <mergeCell ref="I656:J656"/>
    <mergeCell ref="O656:P656"/>
    <mergeCell ref="Q656:R656"/>
    <mergeCell ref="S656:T656"/>
    <mergeCell ref="U656:V656"/>
    <mergeCell ref="C655:D655"/>
    <mergeCell ref="E655:F655"/>
    <mergeCell ref="G655:H655"/>
    <mergeCell ref="I655:J655"/>
    <mergeCell ref="O655:P655"/>
    <mergeCell ref="Q655:R655"/>
    <mergeCell ref="C668:D668"/>
    <mergeCell ref="O668:P668"/>
    <mergeCell ref="C670:D671"/>
    <mergeCell ref="E670:J671"/>
    <mergeCell ref="O670:P671"/>
    <mergeCell ref="Q670:V671"/>
    <mergeCell ref="C665:J665"/>
    <mergeCell ref="O665:V665"/>
    <mergeCell ref="C666:J666"/>
    <mergeCell ref="O666:V666"/>
    <mergeCell ref="C667:J667"/>
    <mergeCell ref="O667:V667"/>
    <mergeCell ref="E661:F661"/>
    <mergeCell ref="G661:J661"/>
    <mergeCell ref="Q661:R661"/>
    <mergeCell ref="S661:V661"/>
    <mergeCell ref="C662:D664"/>
    <mergeCell ref="E662:F662"/>
    <mergeCell ref="O662:P664"/>
    <mergeCell ref="Q662:R662"/>
    <mergeCell ref="E663:E664"/>
    <mergeCell ref="Q663:Q664"/>
    <mergeCell ref="D676:H676"/>
    <mergeCell ref="I676:J676"/>
    <mergeCell ref="P676:T676"/>
    <mergeCell ref="U676:V676"/>
    <mergeCell ref="D677:H677"/>
    <mergeCell ref="I677:J677"/>
    <mergeCell ref="P677:T677"/>
    <mergeCell ref="U677:V677"/>
    <mergeCell ref="C672:D673"/>
    <mergeCell ref="E672:J673"/>
    <mergeCell ref="O672:P673"/>
    <mergeCell ref="Q672:V673"/>
    <mergeCell ref="C675:C680"/>
    <mergeCell ref="D675:H675"/>
    <mergeCell ref="I675:J675"/>
    <mergeCell ref="O675:O680"/>
    <mergeCell ref="P675:T675"/>
    <mergeCell ref="U675:V675"/>
    <mergeCell ref="D680:H680"/>
    <mergeCell ref="I680:J680"/>
    <mergeCell ref="P680:T680"/>
    <mergeCell ref="U680:V680"/>
    <mergeCell ref="C681:C687"/>
    <mergeCell ref="D681:H681"/>
    <mergeCell ref="I681:J681"/>
    <mergeCell ref="O681:O687"/>
    <mergeCell ref="P681:T681"/>
    <mergeCell ref="U681:V681"/>
    <mergeCell ref="D678:H678"/>
    <mergeCell ref="I678:J678"/>
    <mergeCell ref="P678:T678"/>
    <mergeCell ref="U678:V678"/>
    <mergeCell ref="D679:H679"/>
    <mergeCell ref="I679:J679"/>
    <mergeCell ref="P679:T679"/>
    <mergeCell ref="U679:V679"/>
    <mergeCell ref="D686:H686"/>
    <mergeCell ref="I686:J686"/>
    <mergeCell ref="P686:T686"/>
    <mergeCell ref="U686:V686"/>
    <mergeCell ref="D687:H687"/>
    <mergeCell ref="I687:J687"/>
    <mergeCell ref="P687:T687"/>
    <mergeCell ref="U687:V687"/>
    <mergeCell ref="D684:H684"/>
    <mergeCell ref="I684:J684"/>
    <mergeCell ref="P684:T684"/>
    <mergeCell ref="U684:V684"/>
    <mergeCell ref="D685:H685"/>
    <mergeCell ref="I685:J685"/>
    <mergeCell ref="P685:T685"/>
    <mergeCell ref="U685:V685"/>
    <mergeCell ref="D682:H682"/>
    <mergeCell ref="I682:J682"/>
    <mergeCell ref="P682:T682"/>
    <mergeCell ref="U682:V682"/>
    <mergeCell ref="D683:H683"/>
    <mergeCell ref="I683:J683"/>
    <mergeCell ref="P683:T683"/>
    <mergeCell ref="U683:V683"/>
    <mergeCell ref="C703:D703"/>
    <mergeCell ref="E703:J703"/>
    <mergeCell ref="O703:P703"/>
    <mergeCell ref="Q703:V703"/>
    <mergeCell ref="C704:J704"/>
    <mergeCell ref="O704:V704"/>
    <mergeCell ref="I692:J692"/>
    <mergeCell ref="U692:V692"/>
    <mergeCell ref="C694:J694"/>
    <mergeCell ref="O694:V694"/>
    <mergeCell ref="C695:J698"/>
    <mergeCell ref="O695:V698"/>
    <mergeCell ref="D690:F690"/>
    <mergeCell ref="I690:J690"/>
    <mergeCell ref="P690:R690"/>
    <mergeCell ref="U690:V690"/>
    <mergeCell ref="I691:J691"/>
    <mergeCell ref="U691:V691"/>
    <mergeCell ref="C688:C692"/>
    <mergeCell ref="D688:F688"/>
    <mergeCell ref="I688:J688"/>
    <mergeCell ref="O688:O692"/>
    <mergeCell ref="P688:R688"/>
    <mergeCell ref="U688:V688"/>
    <mergeCell ref="D689:F689"/>
    <mergeCell ref="I689:J689"/>
    <mergeCell ref="P689:R689"/>
    <mergeCell ref="U689:V689"/>
    <mergeCell ref="Q709:R709"/>
    <mergeCell ref="S709:V709"/>
    <mergeCell ref="E710:F710"/>
    <mergeCell ref="G710:J710"/>
    <mergeCell ref="Q710:R710"/>
    <mergeCell ref="S710:V710"/>
    <mergeCell ref="G707:H707"/>
    <mergeCell ref="S707:T707"/>
    <mergeCell ref="C708:D711"/>
    <mergeCell ref="E708:F708"/>
    <mergeCell ref="G708:J708"/>
    <mergeCell ref="O708:P711"/>
    <mergeCell ref="Q708:R708"/>
    <mergeCell ref="S708:V708"/>
    <mergeCell ref="E709:F709"/>
    <mergeCell ref="G709:J709"/>
    <mergeCell ref="S705:T705"/>
    <mergeCell ref="U705:V705"/>
    <mergeCell ref="C706:D706"/>
    <mergeCell ref="E706:F706"/>
    <mergeCell ref="G706:H706"/>
    <mergeCell ref="I706:J706"/>
    <mergeCell ref="O706:P706"/>
    <mergeCell ref="Q706:R706"/>
    <mergeCell ref="S706:T706"/>
    <mergeCell ref="U706:V706"/>
    <mergeCell ref="C705:D705"/>
    <mergeCell ref="E705:F705"/>
    <mergeCell ref="G705:H705"/>
    <mergeCell ref="I705:J705"/>
    <mergeCell ref="O705:P705"/>
    <mergeCell ref="Q705:R705"/>
    <mergeCell ref="C718:D718"/>
    <mergeCell ref="O718:P718"/>
    <mergeCell ref="C720:D721"/>
    <mergeCell ref="E720:J721"/>
    <mergeCell ref="O720:P721"/>
    <mergeCell ref="Q720:V721"/>
    <mergeCell ref="C715:J715"/>
    <mergeCell ref="O715:V715"/>
    <mergeCell ref="C716:J716"/>
    <mergeCell ref="O716:V716"/>
    <mergeCell ref="C717:J717"/>
    <mergeCell ref="O717:V717"/>
    <mergeCell ref="E711:F711"/>
    <mergeCell ref="G711:J711"/>
    <mergeCell ref="Q711:R711"/>
    <mergeCell ref="S711:V711"/>
    <mergeCell ref="C712:D714"/>
    <mergeCell ref="E712:F712"/>
    <mergeCell ref="O712:P714"/>
    <mergeCell ref="Q712:R712"/>
    <mergeCell ref="E713:E714"/>
    <mergeCell ref="Q713:Q714"/>
    <mergeCell ref="D726:H726"/>
    <mergeCell ref="I726:J726"/>
    <mergeCell ref="P726:T726"/>
    <mergeCell ref="U726:V726"/>
    <mergeCell ref="D727:H727"/>
    <mergeCell ref="I727:J727"/>
    <mergeCell ref="P727:T727"/>
    <mergeCell ref="U727:V727"/>
    <mergeCell ref="C722:D723"/>
    <mergeCell ref="E722:J723"/>
    <mergeCell ref="O722:P723"/>
    <mergeCell ref="Q722:V723"/>
    <mergeCell ref="C725:C730"/>
    <mergeCell ref="D725:H725"/>
    <mergeCell ref="I725:J725"/>
    <mergeCell ref="O725:O730"/>
    <mergeCell ref="P725:T725"/>
    <mergeCell ref="U725:V725"/>
    <mergeCell ref="D730:H730"/>
    <mergeCell ref="I730:J730"/>
    <mergeCell ref="P730:T730"/>
    <mergeCell ref="U730:V730"/>
    <mergeCell ref="C731:C737"/>
    <mergeCell ref="D731:H731"/>
    <mergeCell ref="I731:J731"/>
    <mergeCell ref="O731:O737"/>
    <mergeCell ref="P731:T731"/>
    <mergeCell ref="U731:V731"/>
    <mergeCell ref="D728:H728"/>
    <mergeCell ref="I728:J728"/>
    <mergeCell ref="P728:T728"/>
    <mergeCell ref="U728:V728"/>
    <mergeCell ref="D729:H729"/>
    <mergeCell ref="I729:J729"/>
    <mergeCell ref="P729:T729"/>
    <mergeCell ref="U729:V729"/>
    <mergeCell ref="D736:H736"/>
    <mergeCell ref="I736:J736"/>
    <mergeCell ref="P736:T736"/>
    <mergeCell ref="U736:V736"/>
    <mergeCell ref="D737:H737"/>
    <mergeCell ref="I737:J737"/>
    <mergeCell ref="P737:T737"/>
    <mergeCell ref="U737:V737"/>
    <mergeCell ref="D734:H734"/>
    <mergeCell ref="I734:J734"/>
    <mergeCell ref="P734:T734"/>
    <mergeCell ref="U734:V734"/>
    <mergeCell ref="D735:H735"/>
    <mergeCell ref="I735:J735"/>
    <mergeCell ref="P735:T735"/>
    <mergeCell ref="U735:V735"/>
    <mergeCell ref="D732:H732"/>
    <mergeCell ref="I732:J732"/>
    <mergeCell ref="P732:T732"/>
    <mergeCell ref="U732:V732"/>
    <mergeCell ref="D733:H733"/>
    <mergeCell ref="I733:J733"/>
    <mergeCell ref="P733:T733"/>
    <mergeCell ref="U733:V733"/>
    <mergeCell ref="C753:D753"/>
    <mergeCell ref="E753:J753"/>
    <mergeCell ref="O753:P753"/>
    <mergeCell ref="Q753:V753"/>
    <mergeCell ref="C754:J754"/>
    <mergeCell ref="O754:V754"/>
    <mergeCell ref="I742:J742"/>
    <mergeCell ref="U742:V742"/>
    <mergeCell ref="C744:J744"/>
    <mergeCell ref="O744:V744"/>
    <mergeCell ref="C745:J748"/>
    <mergeCell ref="O745:V748"/>
    <mergeCell ref="D740:F740"/>
    <mergeCell ref="I740:J740"/>
    <mergeCell ref="P740:R740"/>
    <mergeCell ref="U740:V740"/>
    <mergeCell ref="I741:J741"/>
    <mergeCell ref="U741:V741"/>
    <mergeCell ref="C738:C742"/>
    <mergeCell ref="D738:F738"/>
    <mergeCell ref="I738:J738"/>
    <mergeCell ref="O738:O742"/>
    <mergeCell ref="P738:R738"/>
    <mergeCell ref="U738:V738"/>
    <mergeCell ref="D739:F739"/>
    <mergeCell ref="I739:J739"/>
    <mergeCell ref="P739:R739"/>
    <mergeCell ref="U739:V739"/>
    <mergeCell ref="Q759:R759"/>
    <mergeCell ref="S759:V759"/>
    <mergeCell ref="E760:F760"/>
    <mergeCell ref="G760:J760"/>
    <mergeCell ref="Q760:R760"/>
    <mergeCell ref="S760:V760"/>
    <mergeCell ref="G757:H757"/>
    <mergeCell ref="S757:T757"/>
    <mergeCell ref="C758:D761"/>
    <mergeCell ref="E758:F758"/>
    <mergeCell ref="G758:J758"/>
    <mergeCell ref="O758:P761"/>
    <mergeCell ref="Q758:R758"/>
    <mergeCell ref="S758:V758"/>
    <mergeCell ref="E759:F759"/>
    <mergeCell ref="G759:J759"/>
    <mergeCell ref="S755:T755"/>
    <mergeCell ref="U755:V755"/>
    <mergeCell ref="C756:D756"/>
    <mergeCell ref="E756:F756"/>
    <mergeCell ref="G756:H756"/>
    <mergeCell ref="I756:J756"/>
    <mergeCell ref="O756:P756"/>
    <mergeCell ref="Q756:R756"/>
    <mergeCell ref="S756:T756"/>
    <mergeCell ref="U756:V756"/>
    <mergeCell ref="C755:D755"/>
    <mergeCell ref="E755:F755"/>
    <mergeCell ref="G755:H755"/>
    <mergeCell ref="I755:J755"/>
    <mergeCell ref="O755:P755"/>
    <mergeCell ref="Q755:R755"/>
    <mergeCell ref="C768:D768"/>
    <mergeCell ref="O768:P768"/>
    <mergeCell ref="C770:D771"/>
    <mergeCell ref="E770:J771"/>
    <mergeCell ref="O770:P771"/>
    <mergeCell ref="Q770:V771"/>
    <mergeCell ref="C765:J765"/>
    <mergeCell ref="O765:V765"/>
    <mergeCell ref="C766:J766"/>
    <mergeCell ref="O766:V766"/>
    <mergeCell ref="C767:J767"/>
    <mergeCell ref="O767:V767"/>
    <mergeCell ref="E761:F761"/>
    <mergeCell ref="G761:J761"/>
    <mergeCell ref="Q761:R761"/>
    <mergeCell ref="S761:V761"/>
    <mergeCell ref="C762:D764"/>
    <mergeCell ref="E762:F762"/>
    <mergeCell ref="O762:P764"/>
    <mergeCell ref="Q762:R762"/>
    <mergeCell ref="E763:E764"/>
    <mergeCell ref="Q763:Q764"/>
    <mergeCell ref="D776:H776"/>
    <mergeCell ref="I776:J776"/>
    <mergeCell ref="P776:T776"/>
    <mergeCell ref="U776:V776"/>
    <mergeCell ref="D777:H777"/>
    <mergeCell ref="I777:J777"/>
    <mergeCell ref="P777:T777"/>
    <mergeCell ref="U777:V777"/>
    <mergeCell ref="C772:D773"/>
    <mergeCell ref="E772:J773"/>
    <mergeCell ref="O772:P773"/>
    <mergeCell ref="Q772:V773"/>
    <mergeCell ref="C775:C780"/>
    <mergeCell ref="D775:H775"/>
    <mergeCell ref="I775:J775"/>
    <mergeCell ref="O775:O780"/>
    <mergeCell ref="P775:T775"/>
    <mergeCell ref="U775:V775"/>
    <mergeCell ref="D780:H780"/>
    <mergeCell ref="I780:J780"/>
    <mergeCell ref="P780:T780"/>
    <mergeCell ref="U780:V780"/>
    <mergeCell ref="C781:C787"/>
    <mergeCell ref="D781:H781"/>
    <mergeCell ref="I781:J781"/>
    <mergeCell ref="O781:O787"/>
    <mergeCell ref="P781:T781"/>
    <mergeCell ref="U781:V781"/>
    <mergeCell ref="D778:H778"/>
    <mergeCell ref="I778:J778"/>
    <mergeCell ref="P778:T778"/>
    <mergeCell ref="U778:V778"/>
    <mergeCell ref="D779:H779"/>
    <mergeCell ref="I779:J779"/>
    <mergeCell ref="P779:T779"/>
    <mergeCell ref="U779:V779"/>
    <mergeCell ref="D786:H786"/>
    <mergeCell ref="I786:J786"/>
    <mergeCell ref="P786:T786"/>
    <mergeCell ref="U786:V786"/>
    <mergeCell ref="D787:H787"/>
    <mergeCell ref="I787:J787"/>
    <mergeCell ref="P787:T787"/>
    <mergeCell ref="U787:V787"/>
    <mergeCell ref="D784:H784"/>
    <mergeCell ref="I784:J784"/>
    <mergeCell ref="P784:T784"/>
    <mergeCell ref="U784:V784"/>
    <mergeCell ref="D785:H785"/>
    <mergeCell ref="I785:J785"/>
    <mergeCell ref="P785:T785"/>
    <mergeCell ref="U785:V785"/>
    <mergeCell ref="D782:H782"/>
    <mergeCell ref="I782:J782"/>
    <mergeCell ref="P782:T782"/>
    <mergeCell ref="U782:V782"/>
    <mergeCell ref="D783:H783"/>
    <mergeCell ref="I783:J783"/>
    <mergeCell ref="P783:T783"/>
    <mergeCell ref="U783:V783"/>
    <mergeCell ref="C803:D803"/>
    <mergeCell ref="E803:J803"/>
    <mergeCell ref="O803:P803"/>
    <mergeCell ref="Q803:V803"/>
    <mergeCell ref="C804:J804"/>
    <mergeCell ref="O804:V804"/>
    <mergeCell ref="I792:J792"/>
    <mergeCell ref="U792:V792"/>
    <mergeCell ref="C794:J794"/>
    <mergeCell ref="O794:V794"/>
    <mergeCell ref="C795:J798"/>
    <mergeCell ref="O795:V798"/>
    <mergeCell ref="D790:F790"/>
    <mergeCell ref="I790:J790"/>
    <mergeCell ref="P790:R790"/>
    <mergeCell ref="U790:V790"/>
    <mergeCell ref="I791:J791"/>
    <mergeCell ref="U791:V791"/>
    <mergeCell ref="C788:C792"/>
    <mergeCell ref="D788:F788"/>
    <mergeCell ref="I788:J788"/>
    <mergeCell ref="O788:O792"/>
    <mergeCell ref="P788:R788"/>
    <mergeCell ref="U788:V788"/>
    <mergeCell ref="D789:F789"/>
    <mergeCell ref="I789:J789"/>
    <mergeCell ref="P789:R789"/>
    <mergeCell ref="U789:V789"/>
    <mergeCell ref="Q809:R809"/>
    <mergeCell ref="S809:V809"/>
    <mergeCell ref="E810:F810"/>
    <mergeCell ref="G810:J810"/>
    <mergeCell ref="Q810:R810"/>
    <mergeCell ref="S810:V810"/>
    <mergeCell ref="G807:H807"/>
    <mergeCell ref="S807:T807"/>
    <mergeCell ref="C808:D811"/>
    <mergeCell ref="E808:F808"/>
    <mergeCell ref="G808:J808"/>
    <mergeCell ref="O808:P811"/>
    <mergeCell ref="Q808:R808"/>
    <mergeCell ref="S808:V808"/>
    <mergeCell ref="E809:F809"/>
    <mergeCell ref="G809:J809"/>
    <mergeCell ref="S805:T805"/>
    <mergeCell ref="U805:V805"/>
    <mergeCell ref="C806:D806"/>
    <mergeCell ref="E806:F806"/>
    <mergeCell ref="G806:H806"/>
    <mergeCell ref="I806:J806"/>
    <mergeCell ref="O806:P806"/>
    <mergeCell ref="Q806:R806"/>
    <mergeCell ref="S806:T806"/>
    <mergeCell ref="U806:V806"/>
    <mergeCell ref="C805:D805"/>
    <mergeCell ref="E805:F805"/>
    <mergeCell ref="G805:H805"/>
    <mergeCell ref="I805:J805"/>
    <mergeCell ref="O805:P805"/>
    <mergeCell ref="Q805:R805"/>
    <mergeCell ref="C818:D818"/>
    <mergeCell ref="O818:P818"/>
    <mergeCell ref="C820:D821"/>
    <mergeCell ref="E820:J821"/>
    <mergeCell ref="O820:P821"/>
    <mergeCell ref="Q820:V821"/>
    <mergeCell ref="C815:J815"/>
    <mergeCell ref="O815:V815"/>
    <mergeCell ref="C816:J816"/>
    <mergeCell ref="O816:V816"/>
    <mergeCell ref="C817:J817"/>
    <mergeCell ref="O817:V817"/>
    <mergeCell ref="E811:F811"/>
    <mergeCell ref="G811:J811"/>
    <mergeCell ref="Q811:R811"/>
    <mergeCell ref="S811:V811"/>
    <mergeCell ref="C812:D814"/>
    <mergeCell ref="E812:F812"/>
    <mergeCell ref="O812:P814"/>
    <mergeCell ref="Q812:R812"/>
    <mergeCell ref="E813:E814"/>
    <mergeCell ref="Q813:Q814"/>
    <mergeCell ref="D826:H826"/>
    <mergeCell ref="I826:J826"/>
    <mergeCell ref="P826:T826"/>
    <mergeCell ref="U826:V826"/>
    <mergeCell ref="D827:H827"/>
    <mergeCell ref="I827:J827"/>
    <mergeCell ref="P827:T827"/>
    <mergeCell ref="U827:V827"/>
    <mergeCell ref="C822:D823"/>
    <mergeCell ref="E822:J823"/>
    <mergeCell ref="O822:P823"/>
    <mergeCell ref="Q822:V823"/>
    <mergeCell ref="C825:C830"/>
    <mergeCell ref="D825:H825"/>
    <mergeCell ref="I825:J825"/>
    <mergeCell ref="O825:O830"/>
    <mergeCell ref="P825:T825"/>
    <mergeCell ref="U825:V825"/>
    <mergeCell ref="D830:H830"/>
    <mergeCell ref="I830:J830"/>
    <mergeCell ref="P830:T830"/>
    <mergeCell ref="U830:V830"/>
    <mergeCell ref="C831:C837"/>
    <mergeCell ref="D831:H831"/>
    <mergeCell ref="I831:J831"/>
    <mergeCell ref="O831:O837"/>
    <mergeCell ref="P831:T831"/>
    <mergeCell ref="U831:V831"/>
    <mergeCell ref="D828:H828"/>
    <mergeCell ref="I828:J828"/>
    <mergeCell ref="P828:T828"/>
    <mergeCell ref="U828:V828"/>
    <mergeCell ref="D829:H829"/>
    <mergeCell ref="I829:J829"/>
    <mergeCell ref="P829:T829"/>
    <mergeCell ref="U829:V829"/>
    <mergeCell ref="D836:H836"/>
    <mergeCell ref="I836:J836"/>
    <mergeCell ref="P836:T836"/>
    <mergeCell ref="U836:V836"/>
    <mergeCell ref="D837:H837"/>
    <mergeCell ref="I837:J837"/>
    <mergeCell ref="P837:T837"/>
    <mergeCell ref="U837:V837"/>
    <mergeCell ref="D834:H834"/>
    <mergeCell ref="I834:J834"/>
    <mergeCell ref="P834:T834"/>
    <mergeCell ref="U834:V834"/>
    <mergeCell ref="D835:H835"/>
    <mergeCell ref="I835:J835"/>
    <mergeCell ref="P835:T835"/>
    <mergeCell ref="U835:V835"/>
    <mergeCell ref="D832:H832"/>
    <mergeCell ref="I832:J832"/>
    <mergeCell ref="P832:T832"/>
    <mergeCell ref="U832:V832"/>
    <mergeCell ref="D833:H833"/>
    <mergeCell ref="I833:J833"/>
    <mergeCell ref="P833:T833"/>
    <mergeCell ref="U833:V833"/>
    <mergeCell ref="C853:D853"/>
    <mergeCell ref="E853:J853"/>
    <mergeCell ref="O853:P853"/>
    <mergeCell ref="Q853:V853"/>
    <mergeCell ref="C854:J854"/>
    <mergeCell ref="O854:V854"/>
    <mergeCell ref="I842:J842"/>
    <mergeCell ref="U842:V842"/>
    <mergeCell ref="C844:J844"/>
    <mergeCell ref="O844:V844"/>
    <mergeCell ref="C845:J848"/>
    <mergeCell ref="O845:V848"/>
    <mergeCell ref="D840:F840"/>
    <mergeCell ref="I840:J840"/>
    <mergeCell ref="P840:R840"/>
    <mergeCell ref="U840:V840"/>
    <mergeCell ref="I841:J841"/>
    <mergeCell ref="U841:V841"/>
    <mergeCell ref="C838:C842"/>
    <mergeCell ref="D838:F838"/>
    <mergeCell ref="I838:J838"/>
    <mergeCell ref="O838:O842"/>
    <mergeCell ref="P838:R838"/>
    <mergeCell ref="U838:V838"/>
    <mergeCell ref="D839:F839"/>
    <mergeCell ref="I839:J839"/>
    <mergeCell ref="P839:R839"/>
    <mergeCell ref="U839:V839"/>
    <mergeCell ref="Q859:R859"/>
    <mergeCell ref="S859:V859"/>
    <mergeCell ref="E860:F860"/>
    <mergeCell ref="G860:J860"/>
    <mergeCell ref="Q860:R860"/>
    <mergeCell ref="S860:V860"/>
    <mergeCell ref="G857:H857"/>
    <mergeCell ref="S857:T857"/>
    <mergeCell ref="C858:D861"/>
    <mergeCell ref="E858:F858"/>
    <mergeCell ref="G858:J858"/>
    <mergeCell ref="O858:P861"/>
    <mergeCell ref="Q858:R858"/>
    <mergeCell ref="S858:V858"/>
    <mergeCell ref="E859:F859"/>
    <mergeCell ref="G859:J859"/>
    <mergeCell ref="S855:T855"/>
    <mergeCell ref="U855:V855"/>
    <mergeCell ref="C856:D856"/>
    <mergeCell ref="E856:F856"/>
    <mergeCell ref="G856:H856"/>
    <mergeCell ref="I856:J856"/>
    <mergeCell ref="O856:P856"/>
    <mergeCell ref="Q856:R856"/>
    <mergeCell ref="S856:T856"/>
    <mergeCell ref="U856:V856"/>
    <mergeCell ref="C855:D855"/>
    <mergeCell ref="E855:F855"/>
    <mergeCell ref="G855:H855"/>
    <mergeCell ref="I855:J855"/>
    <mergeCell ref="O855:P855"/>
    <mergeCell ref="Q855:R855"/>
    <mergeCell ref="C868:D868"/>
    <mergeCell ref="O868:P868"/>
    <mergeCell ref="C870:D871"/>
    <mergeCell ref="E870:J871"/>
    <mergeCell ref="O870:P871"/>
    <mergeCell ref="Q870:V871"/>
    <mergeCell ref="C865:J865"/>
    <mergeCell ref="O865:V865"/>
    <mergeCell ref="C866:J866"/>
    <mergeCell ref="O866:V866"/>
    <mergeCell ref="C867:J867"/>
    <mergeCell ref="O867:V867"/>
    <mergeCell ref="E861:F861"/>
    <mergeCell ref="G861:J861"/>
    <mergeCell ref="Q861:R861"/>
    <mergeCell ref="S861:V861"/>
    <mergeCell ref="C862:D864"/>
    <mergeCell ref="E862:F862"/>
    <mergeCell ref="O862:P864"/>
    <mergeCell ref="Q862:R862"/>
    <mergeCell ref="E863:E864"/>
    <mergeCell ref="Q863:Q864"/>
    <mergeCell ref="D876:H876"/>
    <mergeCell ref="I876:J876"/>
    <mergeCell ref="P876:T876"/>
    <mergeCell ref="U876:V876"/>
    <mergeCell ref="D877:H877"/>
    <mergeCell ref="I877:J877"/>
    <mergeCell ref="P877:T877"/>
    <mergeCell ref="U877:V877"/>
    <mergeCell ref="C872:D873"/>
    <mergeCell ref="E872:J873"/>
    <mergeCell ref="O872:P873"/>
    <mergeCell ref="Q872:V873"/>
    <mergeCell ref="C875:C880"/>
    <mergeCell ref="D875:H875"/>
    <mergeCell ref="I875:J875"/>
    <mergeCell ref="O875:O880"/>
    <mergeCell ref="P875:T875"/>
    <mergeCell ref="U875:V875"/>
    <mergeCell ref="D880:H880"/>
    <mergeCell ref="I880:J880"/>
    <mergeCell ref="P880:T880"/>
    <mergeCell ref="U880:V880"/>
    <mergeCell ref="C881:C887"/>
    <mergeCell ref="D881:H881"/>
    <mergeCell ref="I881:J881"/>
    <mergeCell ref="O881:O887"/>
    <mergeCell ref="P881:T881"/>
    <mergeCell ref="U881:V881"/>
    <mergeCell ref="D878:H878"/>
    <mergeCell ref="I878:J878"/>
    <mergeCell ref="P878:T878"/>
    <mergeCell ref="U878:V878"/>
    <mergeCell ref="D879:H879"/>
    <mergeCell ref="I879:J879"/>
    <mergeCell ref="P879:T879"/>
    <mergeCell ref="U879:V879"/>
    <mergeCell ref="D886:H886"/>
    <mergeCell ref="I886:J886"/>
    <mergeCell ref="P886:T886"/>
    <mergeCell ref="U886:V886"/>
    <mergeCell ref="D887:H887"/>
    <mergeCell ref="I887:J887"/>
    <mergeCell ref="P887:T887"/>
    <mergeCell ref="U887:V887"/>
    <mergeCell ref="D884:H884"/>
    <mergeCell ref="I884:J884"/>
    <mergeCell ref="P884:T884"/>
    <mergeCell ref="U884:V884"/>
    <mergeCell ref="D885:H885"/>
    <mergeCell ref="I885:J885"/>
    <mergeCell ref="P885:T885"/>
    <mergeCell ref="U885:V885"/>
    <mergeCell ref="D882:H882"/>
    <mergeCell ref="I882:J882"/>
    <mergeCell ref="P882:T882"/>
    <mergeCell ref="U882:V882"/>
    <mergeCell ref="D883:H883"/>
    <mergeCell ref="I883:J883"/>
    <mergeCell ref="P883:T883"/>
    <mergeCell ref="U883:V883"/>
    <mergeCell ref="C903:D903"/>
    <mergeCell ref="E903:J903"/>
    <mergeCell ref="O903:P903"/>
    <mergeCell ref="Q903:V903"/>
    <mergeCell ref="C904:J904"/>
    <mergeCell ref="O904:V904"/>
    <mergeCell ref="I892:J892"/>
    <mergeCell ref="U892:V892"/>
    <mergeCell ref="C894:J894"/>
    <mergeCell ref="O894:V894"/>
    <mergeCell ref="C895:J898"/>
    <mergeCell ref="O895:V898"/>
    <mergeCell ref="D890:F890"/>
    <mergeCell ref="I890:J890"/>
    <mergeCell ref="P890:R890"/>
    <mergeCell ref="U890:V890"/>
    <mergeCell ref="I891:J891"/>
    <mergeCell ref="U891:V891"/>
    <mergeCell ref="C888:C892"/>
    <mergeCell ref="D888:F888"/>
    <mergeCell ref="I888:J888"/>
    <mergeCell ref="O888:O892"/>
    <mergeCell ref="P888:R888"/>
    <mergeCell ref="U888:V888"/>
    <mergeCell ref="D889:F889"/>
    <mergeCell ref="I889:J889"/>
    <mergeCell ref="P889:R889"/>
    <mergeCell ref="U889:V889"/>
    <mergeCell ref="Q909:R909"/>
    <mergeCell ref="S909:V909"/>
    <mergeCell ref="E910:F910"/>
    <mergeCell ref="G910:J910"/>
    <mergeCell ref="Q910:R910"/>
    <mergeCell ref="S910:V910"/>
    <mergeCell ref="G907:H907"/>
    <mergeCell ref="S907:T907"/>
    <mergeCell ref="C908:D911"/>
    <mergeCell ref="E908:F908"/>
    <mergeCell ref="G908:J908"/>
    <mergeCell ref="O908:P911"/>
    <mergeCell ref="Q908:R908"/>
    <mergeCell ref="S908:V908"/>
    <mergeCell ref="E909:F909"/>
    <mergeCell ref="G909:J909"/>
    <mergeCell ref="S905:T905"/>
    <mergeCell ref="U905:V905"/>
    <mergeCell ref="C906:D906"/>
    <mergeCell ref="E906:F906"/>
    <mergeCell ref="G906:H906"/>
    <mergeCell ref="I906:J906"/>
    <mergeCell ref="O906:P906"/>
    <mergeCell ref="Q906:R906"/>
    <mergeCell ref="S906:T906"/>
    <mergeCell ref="U906:V906"/>
    <mergeCell ref="C905:D905"/>
    <mergeCell ref="E905:F905"/>
    <mergeCell ref="G905:H905"/>
    <mergeCell ref="I905:J905"/>
    <mergeCell ref="O905:P905"/>
    <mergeCell ref="Q905:R905"/>
    <mergeCell ref="C918:D918"/>
    <mergeCell ref="O918:P918"/>
    <mergeCell ref="C920:D921"/>
    <mergeCell ref="E920:J921"/>
    <mergeCell ref="O920:P921"/>
    <mergeCell ref="Q920:V921"/>
    <mergeCell ref="C915:J915"/>
    <mergeCell ref="O915:V915"/>
    <mergeCell ref="C916:J916"/>
    <mergeCell ref="O916:V916"/>
    <mergeCell ref="C917:J917"/>
    <mergeCell ref="O917:V917"/>
    <mergeCell ref="E911:F911"/>
    <mergeCell ref="G911:J911"/>
    <mergeCell ref="Q911:R911"/>
    <mergeCell ref="S911:V911"/>
    <mergeCell ref="C912:D914"/>
    <mergeCell ref="E912:F912"/>
    <mergeCell ref="O912:P914"/>
    <mergeCell ref="Q912:R912"/>
    <mergeCell ref="E913:E914"/>
    <mergeCell ref="Q913:Q914"/>
    <mergeCell ref="D926:H926"/>
    <mergeCell ref="I926:J926"/>
    <mergeCell ref="P926:T926"/>
    <mergeCell ref="U926:V926"/>
    <mergeCell ref="D927:H927"/>
    <mergeCell ref="I927:J927"/>
    <mergeCell ref="P927:T927"/>
    <mergeCell ref="U927:V927"/>
    <mergeCell ref="C922:D923"/>
    <mergeCell ref="E922:J923"/>
    <mergeCell ref="O922:P923"/>
    <mergeCell ref="Q922:V923"/>
    <mergeCell ref="C925:C930"/>
    <mergeCell ref="D925:H925"/>
    <mergeCell ref="I925:J925"/>
    <mergeCell ref="O925:O930"/>
    <mergeCell ref="P925:T925"/>
    <mergeCell ref="U925:V925"/>
    <mergeCell ref="D930:H930"/>
    <mergeCell ref="I930:J930"/>
    <mergeCell ref="P930:T930"/>
    <mergeCell ref="U930:V930"/>
    <mergeCell ref="C931:C937"/>
    <mergeCell ref="D931:H931"/>
    <mergeCell ref="I931:J931"/>
    <mergeCell ref="O931:O937"/>
    <mergeCell ref="P931:T931"/>
    <mergeCell ref="U931:V931"/>
    <mergeCell ref="D928:H928"/>
    <mergeCell ref="I928:J928"/>
    <mergeCell ref="P928:T928"/>
    <mergeCell ref="U928:V928"/>
    <mergeCell ref="D929:H929"/>
    <mergeCell ref="I929:J929"/>
    <mergeCell ref="P929:T929"/>
    <mergeCell ref="U929:V929"/>
    <mergeCell ref="D936:H936"/>
    <mergeCell ref="I936:J936"/>
    <mergeCell ref="P936:T936"/>
    <mergeCell ref="U936:V936"/>
    <mergeCell ref="D937:H937"/>
    <mergeCell ref="I937:J937"/>
    <mergeCell ref="P937:T937"/>
    <mergeCell ref="U937:V937"/>
    <mergeCell ref="D934:H934"/>
    <mergeCell ref="I934:J934"/>
    <mergeCell ref="P934:T934"/>
    <mergeCell ref="U934:V934"/>
    <mergeCell ref="D935:H935"/>
    <mergeCell ref="I935:J935"/>
    <mergeCell ref="P935:T935"/>
    <mergeCell ref="U935:V935"/>
    <mergeCell ref="D932:H932"/>
    <mergeCell ref="I932:J932"/>
    <mergeCell ref="P932:T932"/>
    <mergeCell ref="U932:V932"/>
    <mergeCell ref="D933:H933"/>
    <mergeCell ref="I933:J933"/>
    <mergeCell ref="P933:T933"/>
    <mergeCell ref="U933:V933"/>
    <mergeCell ref="C953:D953"/>
    <mergeCell ref="E953:J953"/>
    <mergeCell ref="O953:P953"/>
    <mergeCell ref="Q953:V953"/>
    <mergeCell ref="C954:J954"/>
    <mergeCell ref="O954:V954"/>
    <mergeCell ref="I942:J942"/>
    <mergeCell ref="U942:V942"/>
    <mergeCell ref="C944:J944"/>
    <mergeCell ref="O944:V944"/>
    <mergeCell ref="C945:J948"/>
    <mergeCell ref="O945:V948"/>
    <mergeCell ref="D940:F940"/>
    <mergeCell ref="I940:J940"/>
    <mergeCell ref="P940:R940"/>
    <mergeCell ref="U940:V940"/>
    <mergeCell ref="I941:J941"/>
    <mergeCell ref="U941:V941"/>
    <mergeCell ref="C938:C942"/>
    <mergeCell ref="D938:F938"/>
    <mergeCell ref="I938:J938"/>
    <mergeCell ref="O938:O942"/>
    <mergeCell ref="P938:R938"/>
    <mergeCell ref="U938:V938"/>
    <mergeCell ref="D939:F939"/>
    <mergeCell ref="I939:J939"/>
    <mergeCell ref="P939:R939"/>
    <mergeCell ref="U939:V939"/>
    <mergeCell ref="Q959:R959"/>
    <mergeCell ref="S959:V959"/>
    <mergeCell ref="E960:F960"/>
    <mergeCell ref="G960:J960"/>
    <mergeCell ref="Q960:R960"/>
    <mergeCell ref="S960:V960"/>
    <mergeCell ref="G957:H957"/>
    <mergeCell ref="S957:T957"/>
    <mergeCell ref="C958:D961"/>
    <mergeCell ref="E958:F958"/>
    <mergeCell ref="G958:J958"/>
    <mergeCell ref="O958:P961"/>
    <mergeCell ref="Q958:R958"/>
    <mergeCell ref="S958:V958"/>
    <mergeCell ref="E959:F959"/>
    <mergeCell ref="G959:J959"/>
    <mergeCell ref="S955:T955"/>
    <mergeCell ref="U955:V955"/>
    <mergeCell ref="C956:D956"/>
    <mergeCell ref="E956:F956"/>
    <mergeCell ref="G956:H956"/>
    <mergeCell ref="I956:J956"/>
    <mergeCell ref="O956:P956"/>
    <mergeCell ref="Q956:R956"/>
    <mergeCell ref="S956:T956"/>
    <mergeCell ref="U956:V956"/>
    <mergeCell ref="C955:D955"/>
    <mergeCell ref="E955:F955"/>
    <mergeCell ref="G955:H955"/>
    <mergeCell ref="I955:J955"/>
    <mergeCell ref="O955:P955"/>
    <mergeCell ref="Q955:R955"/>
    <mergeCell ref="C968:D968"/>
    <mergeCell ref="O968:P968"/>
    <mergeCell ref="C970:D971"/>
    <mergeCell ref="E970:J971"/>
    <mergeCell ref="O970:P971"/>
    <mergeCell ref="Q970:V971"/>
    <mergeCell ref="C965:J965"/>
    <mergeCell ref="O965:V965"/>
    <mergeCell ref="C966:J966"/>
    <mergeCell ref="O966:V966"/>
    <mergeCell ref="C967:J967"/>
    <mergeCell ref="O967:V967"/>
    <mergeCell ref="E961:F961"/>
    <mergeCell ref="G961:J961"/>
    <mergeCell ref="Q961:R961"/>
    <mergeCell ref="S961:V961"/>
    <mergeCell ref="C962:D964"/>
    <mergeCell ref="E962:F962"/>
    <mergeCell ref="O962:P964"/>
    <mergeCell ref="Q962:R962"/>
    <mergeCell ref="E963:E964"/>
    <mergeCell ref="Q963:Q964"/>
    <mergeCell ref="D976:H976"/>
    <mergeCell ref="I976:J976"/>
    <mergeCell ref="P976:T976"/>
    <mergeCell ref="U976:V976"/>
    <mergeCell ref="D977:H977"/>
    <mergeCell ref="I977:J977"/>
    <mergeCell ref="P977:T977"/>
    <mergeCell ref="U977:V977"/>
    <mergeCell ref="C972:D973"/>
    <mergeCell ref="E972:J973"/>
    <mergeCell ref="O972:P973"/>
    <mergeCell ref="Q972:V973"/>
    <mergeCell ref="C975:C980"/>
    <mergeCell ref="D975:H975"/>
    <mergeCell ref="I975:J975"/>
    <mergeCell ref="O975:O980"/>
    <mergeCell ref="P975:T975"/>
    <mergeCell ref="U975:V975"/>
    <mergeCell ref="D980:H980"/>
    <mergeCell ref="I980:J980"/>
    <mergeCell ref="P980:T980"/>
    <mergeCell ref="U980:V980"/>
    <mergeCell ref="C981:C987"/>
    <mergeCell ref="D981:H981"/>
    <mergeCell ref="I981:J981"/>
    <mergeCell ref="O981:O987"/>
    <mergeCell ref="P981:T981"/>
    <mergeCell ref="U981:V981"/>
    <mergeCell ref="D978:H978"/>
    <mergeCell ref="I978:J978"/>
    <mergeCell ref="P978:T978"/>
    <mergeCell ref="U978:V978"/>
    <mergeCell ref="D979:H979"/>
    <mergeCell ref="I979:J979"/>
    <mergeCell ref="P979:T979"/>
    <mergeCell ref="U979:V979"/>
    <mergeCell ref="D986:H986"/>
    <mergeCell ref="I986:J986"/>
    <mergeCell ref="P986:T986"/>
    <mergeCell ref="U986:V986"/>
    <mergeCell ref="D987:H987"/>
    <mergeCell ref="I987:J987"/>
    <mergeCell ref="P987:T987"/>
    <mergeCell ref="U987:V987"/>
    <mergeCell ref="D984:H984"/>
    <mergeCell ref="I984:J984"/>
    <mergeCell ref="P984:T984"/>
    <mergeCell ref="U984:V984"/>
    <mergeCell ref="D985:H985"/>
    <mergeCell ref="I985:J985"/>
    <mergeCell ref="P985:T985"/>
    <mergeCell ref="U985:V985"/>
    <mergeCell ref="D982:H982"/>
    <mergeCell ref="I982:J982"/>
    <mergeCell ref="P982:T982"/>
    <mergeCell ref="U982:V982"/>
    <mergeCell ref="D983:H983"/>
    <mergeCell ref="I983:J983"/>
    <mergeCell ref="P983:T983"/>
    <mergeCell ref="U983:V983"/>
    <mergeCell ref="C1003:D1003"/>
    <mergeCell ref="E1003:J1003"/>
    <mergeCell ref="O1003:P1003"/>
    <mergeCell ref="Q1003:V1003"/>
    <mergeCell ref="C1004:J1004"/>
    <mergeCell ref="O1004:V1004"/>
    <mergeCell ref="I992:J992"/>
    <mergeCell ref="U992:V992"/>
    <mergeCell ref="C994:J994"/>
    <mergeCell ref="O994:V994"/>
    <mergeCell ref="C995:J998"/>
    <mergeCell ref="O995:V998"/>
    <mergeCell ref="D990:F990"/>
    <mergeCell ref="I990:J990"/>
    <mergeCell ref="P990:R990"/>
    <mergeCell ref="U990:V990"/>
    <mergeCell ref="I991:J991"/>
    <mergeCell ref="U991:V991"/>
    <mergeCell ref="C988:C992"/>
    <mergeCell ref="D988:F988"/>
    <mergeCell ref="I988:J988"/>
    <mergeCell ref="O988:O992"/>
    <mergeCell ref="P988:R988"/>
    <mergeCell ref="U988:V988"/>
    <mergeCell ref="D989:F989"/>
    <mergeCell ref="I989:J989"/>
    <mergeCell ref="P989:R989"/>
    <mergeCell ref="U989:V989"/>
    <mergeCell ref="Q1009:R1009"/>
    <mergeCell ref="S1009:V1009"/>
    <mergeCell ref="E1010:F1010"/>
    <mergeCell ref="G1010:J1010"/>
    <mergeCell ref="Q1010:R1010"/>
    <mergeCell ref="S1010:V1010"/>
    <mergeCell ref="G1007:H1007"/>
    <mergeCell ref="S1007:T1007"/>
    <mergeCell ref="C1008:D1011"/>
    <mergeCell ref="E1008:F1008"/>
    <mergeCell ref="G1008:J1008"/>
    <mergeCell ref="O1008:P1011"/>
    <mergeCell ref="Q1008:R1008"/>
    <mergeCell ref="S1008:V1008"/>
    <mergeCell ref="E1009:F1009"/>
    <mergeCell ref="G1009:J1009"/>
    <mergeCell ref="S1005:T1005"/>
    <mergeCell ref="U1005:V1005"/>
    <mergeCell ref="C1006:D1006"/>
    <mergeCell ref="E1006:F1006"/>
    <mergeCell ref="G1006:H1006"/>
    <mergeCell ref="I1006:J1006"/>
    <mergeCell ref="O1006:P1006"/>
    <mergeCell ref="Q1006:R1006"/>
    <mergeCell ref="S1006:T1006"/>
    <mergeCell ref="U1006:V1006"/>
    <mergeCell ref="C1005:D1005"/>
    <mergeCell ref="E1005:F1005"/>
    <mergeCell ref="G1005:H1005"/>
    <mergeCell ref="I1005:J1005"/>
    <mergeCell ref="O1005:P1005"/>
    <mergeCell ref="Q1005:R1005"/>
    <mergeCell ref="C1018:D1018"/>
    <mergeCell ref="O1018:P1018"/>
    <mergeCell ref="C1020:D1021"/>
    <mergeCell ref="E1020:J1021"/>
    <mergeCell ref="O1020:P1021"/>
    <mergeCell ref="Q1020:V1021"/>
    <mergeCell ref="C1015:J1015"/>
    <mergeCell ref="O1015:V1015"/>
    <mergeCell ref="C1016:J1016"/>
    <mergeCell ref="O1016:V1016"/>
    <mergeCell ref="C1017:J1017"/>
    <mergeCell ref="O1017:V1017"/>
    <mergeCell ref="E1011:F1011"/>
    <mergeCell ref="G1011:J1011"/>
    <mergeCell ref="Q1011:R1011"/>
    <mergeCell ref="S1011:V1011"/>
    <mergeCell ref="C1012:D1014"/>
    <mergeCell ref="E1012:F1012"/>
    <mergeCell ref="O1012:P1014"/>
    <mergeCell ref="Q1012:R1012"/>
    <mergeCell ref="E1013:E1014"/>
    <mergeCell ref="Q1013:Q1014"/>
    <mergeCell ref="D1026:H1026"/>
    <mergeCell ref="I1026:J1026"/>
    <mergeCell ref="P1026:T1026"/>
    <mergeCell ref="U1026:V1026"/>
    <mergeCell ref="D1027:H1027"/>
    <mergeCell ref="I1027:J1027"/>
    <mergeCell ref="P1027:T1027"/>
    <mergeCell ref="U1027:V1027"/>
    <mergeCell ref="C1022:D1023"/>
    <mergeCell ref="E1022:J1023"/>
    <mergeCell ref="O1022:P1023"/>
    <mergeCell ref="Q1022:V1023"/>
    <mergeCell ref="C1025:C1030"/>
    <mergeCell ref="D1025:H1025"/>
    <mergeCell ref="I1025:J1025"/>
    <mergeCell ref="O1025:O1030"/>
    <mergeCell ref="P1025:T1025"/>
    <mergeCell ref="U1025:V1025"/>
    <mergeCell ref="D1030:H1030"/>
    <mergeCell ref="I1030:J1030"/>
    <mergeCell ref="P1030:T1030"/>
    <mergeCell ref="U1030:V1030"/>
    <mergeCell ref="C1031:C1037"/>
    <mergeCell ref="D1031:H1031"/>
    <mergeCell ref="I1031:J1031"/>
    <mergeCell ref="O1031:O1037"/>
    <mergeCell ref="P1031:T1031"/>
    <mergeCell ref="U1031:V1031"/>
    <mergeCell ref="D1028:H1028"/>
    <mergeCell ref="I1028:J1028"/>
    <mergeCell ref="P1028:T1028"/>
    <mergeCell ref="U1028:V1028"/>
    <mergeCell ref="D1029:H1029"/>
    <mergeCell ref="I1029:J1029"/>
    <mergeCell ref="P1029:T1029"/>
    <mergeCell ref="U1029:V1029"/>
    <mergeCell ref="D1036:H1036"/>
    <mergeCell ref="I1036:J1036"/>
    <mergeCell ref="P1036:T1036"/>
    <mergeCell ref="U1036:V1036"/>
    <mergeCell ref="D1037:H1037"/>
    <mergeCell ref="I1037:J1037"/>
    <mergeCell ref="P1037:T1037"/>
    <mergeCell ref="U1037:V1037"/>
    <mergeCell ref="D1034:H1034"/>
    <mergeCell ref="I1034:J1034"/>
    <mergeCell ref="P1034:T1034"/>
    <mergeCell ref="U1034:V1034"/>
    <mergeCell ref="D1035:H1035"/>
    <mergeCell ref="I1035:J1035"/>
    <mergeCell ref="P1035:T1035"/>
    <mergeCell ref="U1035:V1035"/>
    <mergeCell ref="D1032:H1032"/>
    <mergeCell ref="I1032:J1032"/>
    <mergeCell ref="P1032:T1032"/>
    <mergeCell ref="U1032:V1032"/>
    <mergeCell ref="D1033:H1033"/>
    <mergeCell ref="I1033:J1033"/>
    <mergeCell ref="P1033:T1033"/>
    <mergeCell ref="U1033:V1033"/>
    <mergeCell ref="C1053:D1053"/>
    <mergeCell ref="E1053:J1053"/>
    <mergeCell ref="O1053:P1053"/>
    <mergeCell ref="Q1053:V1053"/>
    <mergeCell ref="C1054:J1054"/>
    <mergeCell ref="O1054:V1054"/>
    <mergeCell ref="I1042:J1042"/>
    <mergeCell ref="U1042:V1042"/>
    <mergeCell ref="C1044:J1044"/>
    <mergeCell ref="O1044:V1044"/>
    <mergeCell ref="C1045:J1048"/>
    <mergeCell ref="O1045:V1048"/>
    <mergeCell ref="D1040:F1040"/>
    <mergeCell ref="I1040:J1040"/>
    <mergeCell ref="P1040:R1040"/>
    <mergeCell ref="U1040:V1040"/>
    <mergeCell ref="I1041:J1041"/>
    <mergeCell ref="U1041:V1041"/>
    <mergeCell ref="C1038:C1042"/>
    <mergeCell ref="D1038:F1038"/>
    <mergeCell ref="I1038:J1038"/>
    <mergeCell ref="O1038:O1042"/>
    <mergeCell ref="P1038:R1038"/>
    <mergeCell ref="U1038:V1038"/>
    <mergeCell ref="D1039:F1039"/>
    <mergeCell ref="I1039:J1039"/>
    <mergeCell ref="P1039:R1039"/>
    <mergeCell ref="U1039:V1039"/>
    <mergeCell ref="Q1059:R1059"/>
    <mergeCell ref="S1059:V1059"/>
    <mergeCell ref="E1060:F1060"/>
    <mergeCell ref="G1060:J1060"/>
    <mergeCell ref="Q1060:R1060"/>
    <mergeCell ref="S1060:V1060"/>
    <mergeCell ref="G1057:H1057"/>
    <mergeCell ref="S1057:T1057"/>
    <mergeCell ref="C1058:D1061"/>
    <mergeCell ref="E1058:F1058"/>
    <mergeCell ref="G1058:J1058"/>
    <mergeCell ref="O1058:P1061"/>
    <mergeCell ref="Q1058:R1058"/>
    <mergeCell ref="S1058:V1058"/>
    <mergeCell ref="E1059:F1059"/>
    <mergeCell ref="G1059:J1059"/>
    <mergeCell ref="S1055:T1055"/>
    <mergeCell ref="U1055:V1055"/>
    <mergeCell ref="C1056:D1056"/>
    <mergeCell ref="E1056:F1056"/>
    <mergeCell ref="G1056:H1056"/>
    <mergeCell ref="I1056:J1056"/>
    <mergeCell ref="O1056:P1056"/>
    <mergeCell ref="Q1056:R1056"/>
    <mergeCell ref="S1056:T1056"/>
    <mergeCell ref="U1056:V1056"/>
    <mergeCell ref="C1055:D1055"/>
    <mergeCell ref="E1055:F1055"/>
    <mergeCell ref="G1055:H1055"/>
    <mergeCell ref="I1055:J1055"/>
    <mergeCell ref="O1055:P1055"/>
    <mergeCell ref="Q1055:R1055"/>
    <mergeCell ref="C1068:D1068"/>
    <mergeCell ref="O1068:P1068"/>
    <mergeCell ref="C1070:D1071"/>
    <mergeCell ref="E1070:J1071"/>
    <mergeCell ref="O1070:P1071"/>
    <mergeCell ref="Q1070:V1071"/>
    <mergeCell ref="C1065:J1065"/>
    <mergeCell ref="O1065:V1065"/>
    <mergeCell ref="C1066:J1066"/>
    <mergeCell ref="O1066:V1066"/>
    <mergeCell ref="C1067:J1067"/>
    <mergeCell ref="O1067:V1067"/>
    <mergeCell ref="E1061:F1061"/>
    <mergeCell ref="G1061:J1061"/>
    <mergeCell ref="Q1061:R1061"/>
    <mergeCell ref="S1061:V1061"/>
    <mergeCell ref="C1062:D1064"/>
    <mergeCell ref="E1062:F1062"/>
    <mergeCell ref="O1062:P1064"/>
    <mergeCell ref="Q1062:R1062"/>
    <mergeCell ref="E1063:E1064"/>
    <mergeCell ref="Q1063:Q1064"/>
    <mergeCell ref="D1076:H1076"/>
    <mergeCell ref="I1076:J1076"/>
    <mergeCell ref="P1076:T1076"/>
    <mergeCell ref="U1076:V1076"/>
    <mergeCell ref="D1077:H1077"/>
    <mergeCell ref="I1077:J1077"/>
    <mergeCell ref="P1077:T1077"/>
    <mergeCell ref="U1077:V1077"/>
    <mergeCell ref="C1072:D1073"/>
    <mergeCell ref="E1072:J1073"/>
    <mergeCell ref="O1072:P1073"/>
    <mergeCell ref="Q1072:V1073"/>
    <mergeCell ref="C1075:C1080"/>
    <mergeCell ref="D1075:H1075"/>
    <mergeCell ref="I1075:J1075"/>
    <mergeCell ref="O1075:O1080"/>
    <mergeCell ref="P1075:T1075"/>
    <mergeCell ref="U1075:V1075"/>
    <mergeCell ref="D1080:H1080"/>
    <mergeCell ref="I1080:J1080"/>
    <mergeCell ref="P1080:T1080"/>
    <mergeCell ref="U1080:V1080"/>
    <mergeCell ref="C1081:C1087"/>
    <mergeCell ref="D1081:H1081"/>
    <mergeCell ref="I1081:J1081"/>
    <mergeCell ref="O1081:O1087"/>
    <mergeCell ref="P1081:T1081"/>
    <mergeCell ref="U1081:V1081"/>
    <mergeCell ref="D1078:H1078"/>
    <mergeCell ref="I1078:J1078"/>
    <mergeCell ref="P1078:T1078"/>
    <mergeCell ref="U1078:V1078"/>
    <mergeCell ref="D1079:H1079"/>
    <mergeCell ref="I1079:J1079"/>
    <mergeCell ref="P1079:T1079"/>
    <mergeCell ref="U1079:V1079"/>
    <mergeCell ref="D1086:H1086"/>
    <mergeCell ref="I1086:J1086"/>
    <mergeCell ref="P1086:T1086"/>
    <mergeCell ref="U1086:V1086"/>
    <mergeCell ref="D1087:H1087"/>
    <mergeCell ref="I1087:J1087"/>
    <mergeCell ref="P1087:T1087"/>
    <mergeCell ref="U1087:V1087"/>
    <mergeCell ref="D1084:H1084"/>
    <mergeCell ref="I1084:J1084"/>
    <mergeCell ref="P1084:T1084"/>
    <mergeCell ref="U1084:V1084"/>
    <mergeCell ref="D1085:H1085"/>
    <mergeCell ref="I1085:J1085"/>
    <mergeCell ref="P1085:T1085"/>
    <mergeCell ref="U1085:V1085"/>
    <mergeCell ref="D1082:H1082"/>
    <mergeCell ref="I1082:J1082"/>
    <mergeCell ref="P1082:T1082"/>
    <mergeCell ref="U1082:V1082"/>
    <mergeCell ref="D1083:H1083"/>
    <mergeCell ref="I1083:J1083"/>
    <mergeCell ref="P1083:T1083"/>
    <mergeCell ref="U1083:V1083"/>
    <mergeCell ref="C1103:D1103"/>
    <mergeCell ref="E1103:J1103"/>
    <mergeCell ref="O1103:P1103"/>
    <mergeCell ref="Q1103:V1103"/>
    <mergeCell ref="C1104:J1104"/>
    <mergeCell ref="O1104:V1104"/>
    <mergeCell ref="I1092:J1092"/>
    <mergeCell ref="U1092:V1092"/>
    <mergeCell ref="C1094:J1094"/>
    <mergeCell ref="O1094:V1094"/>
    <mergeCell ref="C1095:J1098"/>
    <mergeCell ref="O1095:V1098"/>
    <mergeCell ref="D1090:F1090"/>
    <mergeCell ref="I1090:J1090"/>
    <mergeCell ref="P1090:R1090"/>
    <mergeCell ref="U1090:V1090"/>
    <mergeCell ref="I1091:J1091"/>
    <mergeCell ref="U1091:V1091"/>
    <mergeCell ref="C1088:C1092"/>
    <mergeCell ref="D1088:F1088"/>
    <mergeCell ref="I1088:J1088"/>
    <mergeCell ref="O1088:O1092"/>
    <mergeCell ref="P1088:R1088"/>
    <mergeCell ref="U1088:V1088"/>
    <mergeCell ref="D1089:F1089"/>
    <mergeCell ref="I1089:J1089"/>
    <mergeCell ref="P1089:R1089"/>
    <mergeCell ref="U1089:V1089"/>
    <mergeCell ref="Q1109:R1109"/>
    <mergeCell ref="S1109:V1109"/>
    <mergeCell ref="E1110:F1110"/>
    <mergeCell ref="G1110:J1110"/>
    <mergeCell ref="Q1110:R1110"/>
    <mergeCell ref="S1110:V1110"/>
    <mergeCell ref="G1107:H1107"/>
    <mergeCell ref="S1107:T1107"/>
    <mergeCell ref="C1108:D1111"/>
    <mergeCell ref="E1108:F1108"/>
    <mergeCell ref="G1108:J1108"/>
    <mergeCell ref="O1108:P1111"/>
    <mergeCell ref="Q1108:R1108"/>
    <mergeCell ref="S1108:V1108"/>
    <mergeCell ref="E1109:F1109"/>
    <mergeCell ref="G1109:J1109"/>
    <mergeCell ref="S1105:T1105"/>
    <mergeCell ref="U1105:V1105"/>
    <mergeCell ref="C1106:D1106"/>
    <mergeCell ref="E1106:F1106"/>
    <mergeCell ref="G1106:H1106"/>
    <mergeCell ref="I1106:J1106"/>
    <mergeCell ref="O1106:P1106"/>
    <mergeCell ref="Q1106:R1106"/>
    <mergeCell ref="S1106:T1106"/>
    <mergeCell ref="U1106:V1106"/>
    <mergeCell ref="C1105:D1105"/>
    <mergeCell ref="E1105:F1105"/>
    <mergeCell ref="G1105:H1105"/>
    <mergeCell ref="I1105:J1105"/>
    <mergeCell ref="O1105:P1105"/>
    <mergeCell ref="Q1105:R1105"/>
    <mergeCell ref="C1118:D1118"/>
    <mergeCell ref="O1118:P1118"/>
    <mergeCell ref="C1120:D1121"/>
    <mergeCell ref="E1120:J1121"/>
    <mergeCell ref="O1120:P1121"/>
    <mergeCell ref="Q1120:V1121"/>
    <mergeCell ref="C1115:J1115"/>
    <mergeCell ref="O1115:V1115"/>
    <mergeCell ref="C1116:J1116"/>
    <mergeCell ref="O1116:V1116"/>
    <mergeCell ref="C1117:J1117"/>
    <mergeCell ref="O1117:V1117"/>
    <mergeCell ref="E1111:F1111"/>
    <mergeCell ref="G1111:J1111"/>
    <mergeCell ref="Q1111:R1111"/>
    <mergeCell ref="S1111:V1111"/>
    <mergeCell ref="C1112:D1114"/>
    <mergeCell ref="E1112:F1112"/>
    <mergeCell ref="O1112:P1114"/>
    <mergeCell ref="Q1112:R1112"/>
    <mergeCell ref="E1113:E1114"/>
    <mergeCell ref="Q1113:Q1114"/>
    <mergeCell ref="D1126:H1126"/>
    <mergeCell ref="I1126:J1126"/>
    <mergeCell ref="P1126:T1126"/>
    <mergeCell ref="U1126:V1126"/>
    <mergeCell ref="D1127:H1127"/>
    <mergeCell ref="I1127:J1127"/>
    <mergeCell ref="P1127:T1127"/>
    <mergeCell ref="U1127:V1127"/>
    <mergeCell ref="C1122:D1123"/>
    <mergeCell ref="E1122:J1123"/>
    <mergeCell ref="O1122:P1123"/>
    <mergeCell ref="Q1122:V1123"/>
    <mergeCell ref="C1125:C1130"/>
    <mergeCell ref="D1125:H1125"/>
    <mergeCell ref="I1125:J1125"/>
    <mergeCell ref="O1125:O1130"/>
    <mergeCell ref="P1125:T1125"/>
    <mergeCell ref="U1125:V1125"/>
    <mergeCell ref="D1130:H1130"/>
    <mergeCell ref="I1130:J1130"/>
    <mergeCell ref="P1130:T1130"/>
    <mergeCell ref="U1130:V1130"/>
    <mergeCell ref="C1131:C1137"/>
    <mergeCell ref="D1131:H1131"/>
    <mergeCell ref="I1131:J1131"/>
    <mergeCell ref="O1131:O1137"/>
    <mergeCell ref="P1131:T1131"/>
    <mergeCell ref="U1131:V1131"/>
    <mergeCell ref="D1128:H1128"/>
    <mergeCell ref="I1128:J1128"/>
    <mergeCell ref="P1128:T1128"/>
    <mergeCell ref="U1128:V1128"/>
    <mergeCell ref="D1129:H1129"/>
    <mergeCell ref="I1129:J1129"/>
    <mergeCell ref="P1129:T1129"/>
    <mergeCell ref="U1129:V1129"/>
    <mergeCell ref="D1136:H1136"/>
    <mergeCell ref="I1136:J1136"/>
    <mergeCell ref="P1136:T1136"/>
    <mergeCell ref="U1136:V1136"/>
    <mergeCell ref="D1137:H1137"/>
    <mergeCell ref="I1137:J1137"/>
    <mergeCell ref="P1137:T1137"/>
    <mergeCell ref="U1137:V1137"/>
    <mergeCell ref="D1134:H1134"/>
    <mergeCell ref="I1134:J1134"/>
    <mergeCell ref="P1134:T1134"/>
    <mergeCell ref="U1134:V1134"/>
    <mergeCell ref="D1135:H1135"/>
    <mergeCell ref="I1135:J1135"/>
    <mergeCell ref="P1135:T1135"/>
    <mergeCell ref="U1135:V1135"/>
    <mergeCell ref="D1132:H1132"/>
    <mergeCell ref="I1132:J1132"/>
    <mergeCell ref="P1132:T1132"/>
    <mergeCell ref="U1132:V1132"/>
    <mergeCell ref="D1133:H1133"/>
    <mergeCell ref="I1133:J1133"/>
    <mergeCell ref="P1133:T1133"/>
    <mergeCell ref="U1133:V1133"/>
    <mergeCell ref="C1153:D1153"/>
    <mergeCell ref="E1153:J1153"/>
    <mergeCell ref="O1153:P1153"/>
    <mergeCell ref="Q1153:V1153"/>
    <mergeCell ref="C1154:J1154"/>
    <mergeCell ref="O1154:V1154"/>
    <mergeCell ref="I1142:J1142"/>
    <mergeCell ref="U1142:V1142"/>
    <mergeCell ref="C1144:J1144"/>
    <mergeCell ref="O1144:V1144"/>
    <mergeCell ref="C1145:J1148"/>
    <mergeCell ref="O1145:V1148"/>
    <mergeCell ref="D1140:F1140"/>
    <mergeCell ref="I1140:J1140"/>
    <mergeCell ref="P1140:R1140"/>
    <mergeCell ref="U1140:V1140"/>
    <mergeCell ref="I1141:J1141"/>
    <mergeCell ref="U1141:V1141"/>
    <mergeCell ref="C1138:C1142"/>
    <mergeCell ref="D1138:F1138"/>
    <mergeCell ref="I1138:J1138"/>
    <mergeCell ref="O1138:O1142"/>
    <mergeCell ref="P1138:R1138"/>
    <mergeCell ref="U1138:V1138"/>
    <mergeCell ref="D1139:F1139"/>
    <mergeCell ref="I1139:J1139"/>
    <mergeCell ref="P1139:R1139"/>
    <mergeCell ref="U1139:V1139"/>
    <mergeCell ref="Q1159:R1159"/>
    <mergeCell ref="S1159:V1159"/>
    <mergeCell ref="E1160:F1160"/>
    <mergeCell ref="G1160:J1160"/>
    <mergeCell ref="Q1160:R1160"/>
    <mergeCell ref="S1160:V1160"/>
    <mergeCell ref="G1157:H1157"/>
    <mergeCell ref="S1157:T1157"/>
    <mergeCell ref="C1158:D1161"/>
    <mergeCell ref="E1158:F1158"/>
    <mergeCell ref="G1158:J1158"/>
    <mergeCell ref="O1158:P1161"/>
    <mergeCell ref="Q1158:R1158"/>
    <mergeCell ref="S1158:V1158"/>
    <mergeCell ref="E1159:F1159"/>
    <mergeCell ref="G1159:J1159"/>
    <mergeCell ref="S1155:T1155"/>
    <mergeCell ref="U1155:V1155"/>
    <mergeCell ref="C1156:D1156"/>
    <mergeCell ref="E1156:F1156"/>
    <mergeCell ref="G1156:H1156"/>
    <mergeCell ref="I1156:J1156"/>
    <mergeCell ref="O1156:P1156"/>
    <mergeCell ref="Q1156:R1156"/>
    <mergeCell ref="S1156:T1156"/>
    <mergeCell ref="U1156:V1156"/>
    <mergeCell ref="C1155:D1155"/>
    <mergeCell ref="E1155:F1155"/>
    <mergeCell ref="G1155:H1155"/>
    <mergeCell ref="I1155:J1155"/>
    <mergeCell ref="O1155:P1155"/>
    <mergeCell ref="Q1155:R1155"/>
    <mergeCell ref="C1168:D1168"/>
    <mergeCell ref="O1168:P1168"/>
    <mergeCell ref="C1170:D1171"/>
    <mergeCell ref="E1170:J1171"/>
    <mergeCell ref="O1170:P1171"/>
    <mergeCell ref="Q1170:V1171"/>
    <mergeCell ref="C1165:J1165"/>
    <mergeCell ref="O1165:V1165"/>
    <mergeCell ref="C1166:J1166"/>
    <mergeCell ref="O1166:V1166"/>
    <mergeCell ref="C1167:J1167"/>
    <mergeCell ref="O1167:V1167"/>
    <mergeCell ref="E1161:F1161"/>
    <mergeCell ref="G1161:J1161"/>
    <mergeCell ref="Q1161:R1161"/>
    <mergeCell ref="S1161:V1161"/>
    <mergeCell ref="C1162:D1164"/>
    <mergeCell ref="E1162:F1162"/>
    <mergeCell ref="O1162:P1164"/>
    <mergeCell ref="Q1162:R1162"/>
    <mergeCell ref="E1163:E1164"/>
    <mergeCell ref="Q1163:Q1164"/>
    <mergeCell ref="D1176:H1176"/>
    <mergeCell ref="I1176:J1176"/>
    <mergeCell ref="P1176:T1176"/>
    <mergeCell ref="U1176:V1176"/>
    <mergeCell ref="D1177:H1177"/>
    <mergeCell ref="I1177:J1177"/>
    <mergeCell ref="P1177:T1177"/>
    <mergeCell ref="U1177:V1177"/>
    <mergeCell ref="C1172:D1173"/>
    <mergeCell ref="E1172:J1173"/>
    <mergeCell ref="O1172:P1173"/>
    <mergeCell ref="Q1172:V1173"/>
    <mergeCell ref="C1175:C1180"/>
    <mergeCell ref="D1175:H1175"/>
    <mergeCell ref="I1175:J1175"/>
    <mergeCell ref="O1175:O1180"/>
    <mergeCell ref="P1175:T1175"/>
    <mergeCell ref="U1175:V1175"/>
    <mergeCell ref="D1180:H1180"/>
    <mergeCell ref="I1180:J1180"/>
    <mergeCell ref="P1180:T1180"/>
    <mergeCell ref="U1180:V1180"/>
    <mergeCell ref="C1181:C1187"/>
    <mergeCell ref="D1181:H1181"/>
    <mergeCell ref="I1181:J1181"/>
    <mergeCell ref="O1181:O1187"/>
    <mergeCell ref="P1181:T1181"/>
    <mergeCell ref="U1181:V1181"/>
    <mergeCell ref="D1178:H1178"/>
    <mergeCell ref="I1178:J1178"/>
    <mergeCell ref="P1178:T1178"/>
    <mergeCell ref="U1178:V1178"/>
    <mergeCell ref="D1179:H1179"/>
    <mergeCell ref="I1179:J1179"/>
    <mergeCell ref="P1179:T1179"/>
    <mergeCell ref="U1179:V1179"/>
    <mergeCell ref="D1186:H1186"/>
    <mergeCell ref="I1186:J1186"/>
    <mergeCell ref="P1186:T1186"/>
    <mergeCell ref="U1186:V1186"/>
    <mergeCell ref="D1187:H1187"/>
    <mergeCell ref="I1187:J1187"/>
    <mergeCell ref="P1187:T1187"/>
    <mergeCell ref="U1187:V1187"/>
    <mergeCell ref="D1184:H1184"/>
    <mergeCell ref="I1184:J1184"/>
    <mergeCell ref="P1184:T1184"/>
    <mergeCell ref="U1184:V1184"/>
    <mergeCell ref="D1185:H1185"/>
    <mergeCell ref="I1185:J1185"/>
    <mergeCell ref="P1185:T1185"/>
    <mergeCell ref="U1185:V1185"/>
    <mergeCell ref="D1182:H1182"/>
    <mergeCell ref="I1182:J1182"/>
    <mergeCell ref="P1182:T1182"/>
    <mergeCell ref="U1182:V1182"/>
    <mergeCell ref="D1183:H1183"/>
    <mergeCell ref="I1183:J1183"/>
    <mergeCell ref="P1183:T1183"/>
    <mergeCell ref="U1183:V1183"/>
    <mergeCell ref="C1203:D1203"/>
    <mergeCell ref="E1203:J1203"/>
    <mergeCell ref="O1203:P1203"/>
    <mergeCell ref="Q1203:V1203"/>
    <mergeCell ref="C1204:J1204"/>
    <mergeCell ref="O1204:V1204"/>
    <mergeCell ref="I1192:J1192"/>
    <mergeCell ref="U1192:V1192"/>
    <mergeCell ref="C1194:J1194"/>
    <mergeCell ref="O1194:V1194"/>
    <mergeCell ref="C1195:J1198"/>
    <mergeCell ref="O1195:V1198"/>
    <mergeCell ref="D1190:F1190"/>
    <mergeCell ref="I1190:J1190"/>
    <mergeCell ref="P1190:R1190"/>
    <mergeCell ref="U1190:V1190"/>
    <mergeCell ref="I1191:J1191"/>
    <mergeCell ref="U1191:V1191"/>
    <mergeCell ref="C1188:C1192"/>
    <mergeCell ref="D1188:F1188"/>
    <mergeCell ref="I1188:J1188"/>
    <mergeCell ref="O1188:O1192"/>
    <mergeCell ref="P1188:R1188"/>
    <mergeCell ref="U1188:V1188"/>
    <mergeCell ref="D1189:F1189"/>
    <mergeCell ref="I1189:J1189"/>
    <mergeCell ref="P1189:R1189"/>
    <mergeCell ref="U1189:V1189"/>
    <mergeCell ref="Q1209:R1209"/>
    <mergeCell ref="S1209:V1209"/>
    <mergeCell ref="E1210:F1210"/>
    <mergeCell ref="G1210:J1210"/>
    <mergeCell ref="Q1210:R1210"/>
    <mergeCell ref="S1210:V1210"/>
    <mergeCell ref="G1207:H1207"/>
    <mergeCell ref="S1207:T1207"/>
    <mergeCell ref="C1208:D1211"/>
    <mergeCell ref="E1208:F1208"/>
    <mergeCell ref="G1208:J1208"/>
    <mergeCell ref="O1208:P1211"/>
    <mergeCell ref="Q1208:R1208"/>
    <mergeCell ref="S1208:V1208"/>
    <mergeCell ref="E1209:F1209"/>
    <mergeCell ref="G1209:J1209"/>
    <mergeCell ref="S1205:T1205"/>
    <mergeCell ref="U1205:V1205"/>
    <mergeCell ref="C1206:D1206"/>
    <mergeCell ref="E1206:F1206"/>
    <mergeCell ref="G1206:H1206"/>
    <mergeCell ref="I1206:J1206"/>
    <mergeCell ref="O1206:P1206"/>
    <mergeCell ref="Q1206:R1206"/>
    <mergeCell ref="S1206:T1206"/>
    <mergeCell ref="U1206:V1206"/>
    <mergeCell ref="C1205:D1205"/>
    <mergeCell ref="E1205:F1205"/>
    <mergeCell ref="G1205:H1205"/>
    <mergeCell ref="I1205:J1205"/>
    <mergeCell ref="O1205:P1205"/>
    <mergeCell ref="Q1205:R1205"/>
    <mergeCell ref="C1218:D1218"/>
    <mergeCell ref="O1218:P1218"/>
    <mergeCell ref="C1220:D1221"/>
    <mergeCell ref="E1220:J1221"/>
    <mergeCell ref="O1220:P1221"/>
    <mergeCell ref="Q1220:V1221"/>
    <mergeCell ref="C1215:J1215"/>
    <mergeCell ref="O1215:V1215"/>
    <mergeCell ref="C1216:J1216"/>
    <mergeCell ref="O1216:V1216"/>
    <mergeCell ref="C1217:J1217"/>
    <mergeCell ref="O1217:V1217"/>
    <mergeCell ref="E1211:F1211"/>
    <mergeCell ref="G1211:J1211"/>
    <mergeCell ref="Q1211:R1211"/>
    <mergeCell ref="S1211:V1211"/>
    <mergeCell ref="C1212:D1214"/>
    <mergeCell ref="E1212:F1212"/>
    <mergeCell ref="O1212:P1214"/>
    <mergeCell ref="Q1212:R1212"/>
    <mergeCell ref="E1213:E1214"/>
    <mergeCell ref="Q1213:Q1214"/>
    <mergeCell ref="D1226:H1226"/>
    <mergeCell ref="I1226:J1226"/>
    <mergeCell ref="P1226:T1226"/>
    <mergeCell ref="U1226:V1226"/>
    <mergeCell ref="D1227:H1227"/>
    <mergeCell ref="I1227:J1227"/>
    <mergeCell ref="P1227:T1227"/>
    <mergeCell ref="U1227:V1227"/>
    <mergeCell ref="C1222:D1223"/>
    <mergeCell ref="E1222:J1223"/>
    <mergeCell ref="O1222:P1223"/>
    <mergeCell ref="Q1222:V1223"/>
    <mergeCell ref="C1225:C1230"/>
    <mergeCell ref="D1225:H1225"/>
    <mergeCell ref="I1225:J1225"/>
    <mergeCell ref="O1225:O1230"/>
    <mergeCell ref="P1225:T1225"/>
    <mergeCell ref="U1225:V1225"/>
    <mergeCell ref="D1230:H1230"/>
    <mergeCell ref="I1230:J1230"/>
    <mergeCell ref="P1230:T1230"/>
    <mergeCell ref="U1230:V1230"/>
    <mergeCell ref="C1231:C1237"/>
    <mergeCell ref="D1231:H1231"/>
    <mergeCell ref="I1231:J1231"/>
    <mergeCell ref="O1231:O1237"/>
    <mergeCell ref="P1231:T1231"/>
    <mergeCell ref="U1231:V1231"/>
    <mergeCell ref="D1228:H1228"/>
    <mergeCell ref="I1228:J1228"/>
    <mergeCell ref="P1228:T1228"/>
    <mergeCell ref="U1228:V1228"/>
    <mergeCell ref="D1229:H1229"/>
    <mergeCell ref="I1229:J1229"/>
    <mergeCell ref="P1229:T1229"/>
    <mergeCell ref="U1229:V1229"/>
    <mergeCell ref="D1236:H1236"/>
    <mergeCell ref="I1236:J1236"/>
    <mergeCell ref="P1236:T1236"/>
    <mergeCell ref="U1236:V1236"/>
    <mergeCell ref="D1237:H1237"/>
    <mergeCell ref="I1237:J1237"/>
    <mergeCell ref="P1237:T1237"/>
    <mergeCell ref="U1237:V1237"/>
    <mergeCell ref="D1234:H1234"/>
    <mergeCell ref="I1234:J1234"/>
    <mergeCell ref="P1234:T1234"/>
    <mergeCell ref="U1234:V1234"/>
    <mergeCell ref="D1235:H1235"/>
    <mergeCell ref="I1235:J1235"/>
    <mergeCell ref="P1235:T1235"/>
    <mergeCell ref="U1235:V1235"/>
    <mergeCell ref="D1232:H1232"/>
    <mergeCell ref="I1232:J1232"/>
    <mergeCell ref="P1232:T1232"/>
    <mergeCell ref="U1232:V1232"/>
    <mergeCell ref="D1233:H1233"/>
    <mergeCell ref="I1233:J1233"/>
    <mergeCell ref="P1233:T1233"/>
    <mergeCell ref="U1233:V1233"/>
    <mergeCell ref="C1253:D1253"/>
    <mergeCell ref="E1253:J1253"/>
    <mergeCell ref="O1253:P1253"/>
    <mergeCell ref="Q1253:V1253"/>
    <mergeCell ref="C1254:J1254"/>
    <mergeCell ref="O1254:V1254"/>
    <mergeCell ref="I1242:J1242"/>
    <mergeCell ref="U1242:V1242"/>
    <mergeCell ref="C1244:J1244"/>
    <mergeCell ref="O1244:V1244"/>
    <mergeCell ref="C1245:J1248"/>
    <mergeCell ref="O1245:V1248"/>
    <mergeCell ref="D1240:F1240"/>
    <mergeCell ref="I1240:J1240"/>
    <mergeCell ref="P1240:R1240"/>
    <mergeCell ref="U1240:V1240"/>
    <mergeCell ref="I1241:J1241"/>
    <mergeCell ref="U1241:V1241"/>
    <mergeCell ref="C1238:C1242"/>
    <mergeCell ref="D1238:F1238"/>
    <mergeCell ref="I1238:J1238"/>
    <mergeCell ref="O1238:O1242"/>
    <mergeCell ref="P1238:R1238"/>
    <mergeCell ref="U1238:V1238"/>
    <mergeCell ref="D1239:F1239"/>
    <mergeCell ref="I1239:J1239"/>
    <mergeCell ref="P1239:R1239"/>
    <mergeCell ref="U1239:V1239"/>
    <mergeCell ref="Q1259:R1259"/>
    <mergeCell ref="S1259:V1259"/>
    <mergeCell ref="E1260:F1260"/>
    <mergeCell ref="G1260:J1260"/>
    <mergeCell ref="Q1260:R1260"/>
    <mergeCell ref="S1260:V1260"/>
    <mergeCell ref="G1257:H1257"/>
    <mergeCell ref="S1257:T1257"/>
    <mergeCell ref="C1258:D1261"/>
    <mergeCell ref="E1258:F1258"/>
    <mergeCell ref="G1258:J1258"/>
    <mergeCell ref="O1258:P1261"/>
    <mergeCell ref="Q1258:R1258"/>
    <mergeCell ref="S1258:V1258"/>
    <mergeCell ref="E1259:F1259"/>
    <mergeCell ref="G1259:J1259"/>
    <mergeCell ref="S1255:T1255"/>
    <mergeCell ref="U1255:V1255"/>
    <mergeCell ref="C1256:D1256"/>
    <mergeCell ref="E1256:F1256"/>
    <mergeCell ref="G1256:H1256"/>
    <mergeCell ref="I1256:J1256"/>
    <mergeCell ref="O1256:P1256"/>
    <mergeCell ref="Q1256:R1256"/>
    <mergeCell ref="S1256:T1256"/>
    <mergeCell ref="U1256:V1256"/>
    <mergeCell ref="C1255:D1255"/>
    <mergeCell ref="E1255:F1255"/>
    <mergeCell ref="G1255:H1255"/>
    <mergeCell ref="I1255:J1255"/>
    <mergeCell ref="O1255:P1255"/>
    <mergeCell ref="Q1255:R1255"/>
    <mergeCell ref="C1268:D1268"/>
    <mergeCell ref="O1268:P1268"/>
    <mergeCell ref="C1270:D1271"/>
    <mergeCell ref="E1270:J1271"/>
    <mergeCell ref="O1270:P1271"/>
    <mergeCell ref="Q1270:V1271"/>
    <mergeCell ref="C1265:J1265"/>
    <mergeCell ref="O1265:V1265"/>
    <mergeCell ref="C1266:J1266"/>
    <mergeCell ref="O1266:V1266"/>
    <mergeCell ref="C1267:J1267"/>
    <mergeCell ref="O1267:V1267"/>
    <mergeCell ref="E1261:F1261"/>
    <mergeCell ref="G1261:J1261"/>
    <mergeCell ref="Q1261:R1261"/>
    <mergeCell ref="S1261:V1261"/>
    <mergeCell ref="C1262:D1264"/>
    <mergeCell ref="E1262:F1262"/>
    <mergeCell ref="O1262:P1264"/>
    <mergeCell ref="Q1262:R1262"/>
    <mergeCell ref="E1263:E1264"/>
    <mergeCell ref="Q1263:Q1264"/>
    <mergeCell ref="D1276:H1276"/>
    <mergeCell ref="I1276:J1276"/>
    <mergeCell ref="P1276:T1276"/>
    <mergeCell ref="U1276:V1276"/>
    <mergeCell ref="D1277:H1277"/>
    <mergeCell ref="I1277:J1277"/>
    <mergeCell ref="P1277:T1277"/>
    <mergeCell ref="U1277:V1277"/>
    <mergeCell ref="C1272:D1273"/>
    <mergeCell ref="E1272:J1273"/>
    <mergeCell ref="O1272:P1273"/>
    <mergeCell ref="Q1272:V1273"/>
    <mergeCell ref="C1275:C1280"/>
    <mergeCell ref="D1275:H1275"/>
    <mergeCell ref="I1275:J1275"/>
    <mergeCell ref="O1275:O1280"/>
    <mergeCell ref="P1275:T1275"/>
    <mergeCell ref="U1275:V1275"/>
    <mergeCell ref="D1280:H1280"/>
    <mergeCell ref="I1280:J1280"/>
    <mergeCell ref="P1280:T1280"/>
    <mergeCell ref="U1280:V1280"/>
    <mergeCell ref="D1278:H1278"/>
    <mergeCell ref="I1278:J1278"/>
    <mergeCell ref="P1278:T1278"/>
    <mergeCell ref="U1278:V1278"/>
    <mergeCell ref="D1279:H1279"/>
    <mergeCell ref="I1279:J1279"/>
    <mergeCell ref="P1279:T1279"/>
    <mergeCell ref="U1279:V1279"/>
    <mergeCell ref="D1287:H1287"/>
    <mergeCell ref="I1287:J1287"/>
    <mergeCell ref="P1287:T1287"/>
    <mergeCell ref="U1287:V1287"/>
    <mergeCell ref="D1284:H1284"/>
    <mergeCell ref="I1284:J1284"/>
    <mergeCell ref="P1284:T1284"/>
    <mergeCell ref="U1284:V1284"/>
    <mergeCell ref="D1285:H1285"/>
    <mergeCell ref="I1285:J1285"/>
    <mergeCell ref="P1285:T1285"/>
    <mergeCell ref="U1285:V1285"/>
    <mergeCell ref="D1282:H1282"/>
    <mergeCell ref="I1282:J1282"/>
    <mergeCell ref="P1282:T1282"/>
    <mergeCell ref="U1282:V1282"/>
    <mergeCell ref="D1283:H1283"/>
    <mergeCell ref="I1283:J1283"/>
    <mergeCell ref="P1283:T1283"/>
    <mergeCell ref="U1283:V1283"/>
    <mergeCell ref="C1281:C1287"/>
    <mergeCell ref="D1281:H1281"/>
    <mergeCell ref="I1281:J1281"/>
    <mergeCell ref="O1281:O1287"/>
    <mergeCell ref="P1281:T1281"/>
    <mergeCell ref="U1281:V1281"/>
    <mergeCell ref="I1292:J1292"/>
    <mergeCell ref="U1292:V1292"/>
    <mergeCell ref="C1294:J1294"/>
    <mergeCell ref="O1294:V1294"/>
    <mergeCell ref="C1295:J1298"/>
    <mergeCell ref="O1295:V1298"/>
    <mergeCell ref="D1290:F1290"/>
    <mergeCell ref="I1290:J1290"/>
    <mergeCell ref="P1290:R1290"/>
    <mergeCell ref="U1290:V1290"/>
    <mergeCell ref="I1291:J1291"/>
    <mergeCell ref="U1291:V1291"/>
    <mergeCell ref="C1288:C1292"/>
    <mergeCell ref="D1288:F1288"/>
    <mergeCell ref="I1288:J1288"/>
    <mergeCell ref="O1288:O1292"/>
    <mergeCell ref="P1288:R1288"/>
    <mergeCell ref="U1288:V1288"/>
    <mergeCell ref="D1289:F1289"/>
    <mergeCell ref="I1289:J1289"/>
    <mergeCell ref="P1289:R1289"/>
    <mergeCell ref="U1289:V1289"/>
    <mergeCell ref="D1286:H1286"/>
    <mergeCell ref="I1286:J1286"/>
    <mergeCell ref="P1286:T1286"/>
    <mergeCell ref="U1286:V1286"/>
  </mergeCells>
  <printOptions horizontalCentered="1" verticalCentered="1"/>
  <pageMargins left="0" right="0" top="0.19685039370078741" bottom="0" header="0" footer="0"/>
  <pageSetup paperSize="8" scale="68" fitToHeight="14" orientation="portrait" r:id="rId1"/>
  <rowBreaks count="12" manualBreakCount="12">
    <brk id="100" max="16383" man="1"/>
    <brk id="200" max="16383" man="1"/>
    <brk id="300" max="16383" man="1"/>
    <brk id="400" max="16383" man="1"/>
    <brk id="500" max="16383" man="1"/>
    <brk id="600" max="16383" man="1"/>
    <brk id="700" max="16383" man="1"/>
    <brk id="800" max="16383" man="1"/>
    <brk id="900" max="16383" man="1"/>
    <brk id="1000" max="16383" man="1"/>
    <brk id="1100" max="16383" man="1"/>
    <brk id="1200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K27"/>
  <sheetViews>
    <sheetView workbookViewId="0">
      <selection activeCell="B25" sqref="B25:J25"/>
    </sheetView>
  </sheetViews>
  <sheetFormatPr baseColWidth="10" defaultRowHeight="15" x14ac:dyDescent="0.25"/>
  <cols>
    <col min="1" max="1" width="5.7109375" customWidth="1"/>
    <col min="11" max="11" width="5.7109375" customWidth="1"/>
  </cols>
  <sheetData>
    <row r="1" spans="1:11" x14ac:dyDescent="0.25">
      <c r="A1" s="288"/>
      <c r="B1" s="289"/>
      <c r="C1" s="289"/>
      <c r="D1" s="289"/>
      <c r="E1" s="289"/>
      <c r="F1" s="289"/>
      <c r="G1" s="289"/>
      <c r="H1" s="289"/>
      <c r="I1" s="289"/>
      <c r="J1" s="289"/>
      <c r="K1" s="290"/>
    </row>
    <row r="2" spans="1:11" ht="15" customHeight="1" x14ac:dyDescent="0.25">
      <c r="A2" s="291"/>
      <c r="B2" s="1017" t="s">
        <v>439</v>
      </c>
      <c r="C2" s="1017"/>
      <c r="D2" s="1017"/>
      <c r="E2" s="292"/>
      <c r="F2" s="292"/>
      <c r="G2" s="292"/>
      <c r="H2" s="1018" t="s">
        <v>438</v>
      </c>
      <c r="I2" s="1018"/>
      <c r="J2" s="1018"/>
      <c r="K2" s="293"/>
    </row>
    <row r="3" spans="1:11" ht="15" customHeight="1" x14ac:dyDescent="0.25">
      <c r="A3" s="291"/>
      <c r="B3" s="1017"/>
      <c r="C3" s="1017"/>
      <c r="D3" s="1017"/>
      <c r="E3" s="292"/>
      <c r="F3" s="292"/>
      <c r="G3" s="292"/>
      <c r="H3" s="1018"/>
      <c r="I3" s="1018"/>
      <c r="J3" s="1018"/>
      <c r="K3" s="293"/>
    </row>
    <row r="4" spans="1:11" ht="15.75" customHeight="1" x14ac:dyDescent="0.25">
      <c r="A4" s="291"/>
      <c r="B4" s="1017"/>
      <c r="C4" s="1017"/>
      <c r="D4" s="1017"/>
      <c r="E4" s="292"/>
      <c r="F4" s="292"/>
      <c r="G4" s="292"/>
      <c r="H4" s="1018"/>
      <c r="I4" s="1018"/>
      <c r="J4" s="1018"/>
      <c r="K4" s="293"/>
    </row>
    <row r="5" spans="1:11" x14ac:dyDescent="0.25">
      <c r="A5" s="291"/>
      <c r="B5" s="1017"/>
      <c r="C5" s="1017"/>
      <c r="D5" s="1017"/>
      <c r="E5" s="292"/>
      <c r="F5" s="292"/>
      <c r="G5" s="292"/>
      <c r="H5" s="1018"/>
      <c r="I5" s="1018"/>
      <c r="J5" s="1018"/>
      <c r="K5" s="293"/>
    </row>
    <row r="6" spans="1:11" x14ac:dyDescent="0.25">
      <c r="A6" s="291"/>
      <c r="B6" s="1017"/>
      <c r="C6" s="1017"/>
      <c r="D6" s="1017"/>
      <c r="E6" s="292"/>
      <c r="F6" s="292"/>
      <c r="G6" s="292"/>
      <c r="H6" s="1018"/>
      <c r="I6" s="1018"/>
      <c r="J6" s="1018"/>
      <c r="K6" s="293"/>
    </row>
    <row r="7" spans="1:11" x14ac:dyDescent="0.25">
      <c r="A7" s="291"/>
      <c r="B7" s="1017"/>
      <c r="C7" s="1017"/>
      <c r="D7" s="1017"/>
      <c r="E7" s="292"/>
      <c r="F7" s="292"/>
      <c r="G7" s="292"/>
      <c r="H7" s="1018"/>
      <c r="I7" s="1018"/>
      <c r="J7" s="1018"/>
      <c r="K7" s="293"/>
    </row>
    <row r="8" spans="1:11" ht="15.75" thickBot="1" x14ac:dyDescent="0.3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3"/>
    </row>
    <row r="9" spans="1:11" ht="36.75" customHeight="1" thickBot="1" x14ac:dyDescent="0.6">
      <c r="A9" s="291"/>
      <c r="B9" s="1019" t="str">
        <f>'Séries-DNF'!A7</f>
        <v>DNF</v>
      </c>
      <c r="C9" s="1020"/>
      <c r="D9" s="1020"/>
      <c r="E9" s="1020"/>
      <c r="F9" s="1020"/>
      <c r="G9" s="1020"/>
      <c r="H9" s="1020"/>
      <c r="I9" s="1020"/>
      <c r="J9" s="1021"/>
      <c r="K9" s="293"/>
    </row>
    <row r="10" spans="1:11" ht="15" customHeight="1" x14ac:dyDescent="0.25">
      <c r="A10" s="291"/>
      <c r="B10" s="1026"/>
      <c r="C10" s="1026"/>
      <c r="D10" s="1026"/>
      <c r="E10" s="1026"/>
      <c r="F10" s="1026"/>
      <c r="G10" s="1026"/>
      <c r="H10" s="1026"/>
      <c r="I10" s="1026"/>
      <c r="J10" s="1026"/>
      <c r="K10" s="293"/>
    </row>
    <row r="11" spans="1:11" ht="21" customHeight="1" x14ac:dyDescent="0.25">
      <c r="A11" s="291"/>
      <c r="B11" s="999" t="s">
        <v>427</v>
      </c>
      <c r="C11" s="999"/>
      <c r="D11" s="999"/>
      <c r="E11" s="999"/>
      <c r="F11" s="999"/>
      <c r="G11" s="999"/>
      <c r="H11" s="999"/>
      <c r="I11" s="999"/>
      <c r="J11" s="999"/>
      <c r="K11" s="1015" t="s">
        <v>637</v>
      </c>
    </row>
    <row r="12" spans="1:11" ht="21" x14ac:dyDescent="0.25">
      <c r="A12" s="291"/>
      <c r="B12" s="292"/>
      <c r="C12" s="1022" t="s">
        <v>410</v>
      </c>
      <c r="D12" s="1022"/>
      <c r="E12" s="1022"/>
      <c r="F12" s="1022"/>
      <c r="G12" s="1023" t="s">
        <v>636</v>
      </c>
      <c r="H12" s="1023"/>
      <c r="I12" s="1023"/>
      <c r="J12" s="1023"/>
      <c r="K12" s="1015"/>
    </row>
    <row r="13" spans="1:11" ht="15.75" x14ac:dyDescent="0.25">
      <c r="A13" s="291"/>
      <c r="C13" s="676"/>
      <c r="D13" s="676"/>
      <c r="E13" s="676"/>
      <c r="F13" s="676"/>
      <c r="G13" s="1016" t="s">
        <v>637</v>
      </c>
      <c r="H13" s="1016"/>
      <c r="I13" s="1016"/>
      <c r="J13" s="1016"/>
      <c r="K13" s="1015"/>
    </row>
    <row r="14" spans="1:11" ht="21" x14ac:dyDescent="0.25">
      <c r="A14" s="291"/>
      <c r="B14" s="1025" t="s">
        <v>638</v>
      </c>
      <c r="C14" s="1025"/>
      <c r="D14" s="1025"/>
      <c r="E14" s="1025"/>
      <c r="F14" s="1025"/>
      <c r="G14" s="1025"/>
      <c r="H14" s="1025"/>
      <c r="I14" s="1025"/>
      <c r="J14" s="1025"/>
      <c r="K14" s="1015"/>
    </row>
    <row r="15" spans="1:11" ht="10.5" customHeight="1" thickBot="1" x14ac:dyDescent="0.3">
      <c r="A15" s="291"/>
      <c r="B15" s="1026"/>
      <c r="C15" s="1026"/>
      <c r="D15" s="1026"/>
      <c r="E15" s="1026"/>
      <c r="F15" s="1026"/>
      <c r="G15" s="1026"/>
      <c r="H15" s="1026"/>
      <c r="I15" s="1026"/>
      <c r="J15" s="1026"/>
      <c r="K15" s="1015"/>
    </row>
    <row r="16" spans="1:11" ht="21.75" thickTop="1" x14ac:dyDescent="0.35">
      <c r="A16" s="291"/>
      <c r="B16" s="572" t="s">
        <v>411</v>
      </c>
      <c r="C16" s="1041" t="s">
        <v>429</v>
      </c>
      <c r="D16" s="1042"/>
      <c r="E16" s="1042"/>
      <c r="F16" s="1042"/>
      <c r="G16" s="1042"/>
      <c r="H16" s="1042"/>
      <c r="I16" s="1042"/>
      <c r="J16" s="1043"/>
      <c r="K16" s="1015"/>
    </row>
    <row r="17" spans="1:11" ht="21" x14ac:dyDescent="0.35">
      <c r="A17" s="291"/>
      <c r="B17" s="573" t="s">
        <v>412</v>
      </c>
      <c r="C17" s="1036" t="s">
        <v>430</v>
      </c>
      <c r="D17" s="1037"/>
      <c r="E17" s="1037"/>
      <c r="F17" s="1037"/>
      <c r="G17" s="1037"/>
      <c r="H17" s="1037"/>
      <c r="I17" s="1037"/>
      <c r="J17" s="1038"/>
      <c r="K17" s="1015"/>
    </row>
    <row r="18" spans="1:11" ht="18.75" x14ac:dyDescent="0.3">
      <c r="A18" s="291"/>
      <c r="B18" s="573" t="s">
        <v>413</v>
      </c>
      <c r="C18" s="1039" t="s">
        <v>425</v>
      </c>
      <c r="D18" s="1004"/>
      <c r="E18" s="1004"/>
      <c r="F18" s="1004"/>
      <c r="G18" s="1004"/>
      <c r="H18" s="1004"/>
      <c r="I18" s="1004"/>
      <c r="J18" s="1005"/>
      <c r="K18" s="1015"/>
    </row>
    <row r="19" spans="1:11" ht="18.75" x14ac:dyDescent="0.3">
      <c r="A19" s="291"/>
      <c r="B19" s="573" t="s">
        <v>414</v>
      </c>
      <c r="C19" s="1065" t="s">
        <v>426</v>
      </c>
      <c r="D19" s="1066"/>
      <c r="E19" s="1066"/>
      <c r="F19" s="1066"/>
      <c r="G19" s="1066"/>
      <c r="H19" s="1066"/>
      <c r="I19" s="1066"/>
      <c r="J19" s="1067"/>
      <c r="K19" s="1015"/>
    </row>
    <row r="20" spans="1:11" ht="19.5" thickBot="1" x14ac:dyDescent="0.35">
      <c r="A20" s="291"/>
      <c r="B20" s="573" t="s">
        <v>415</v>
      </c>
      <c r="C20" s="1059" t="s">
        <v>425</v>
      </c>
      <c r="D20" s="1060"/>
      <c r="E20" s="1060"/>
      <c r="F20" s="1060"/>
      <c r="G20" s="1060"/>
      <c r="H20" s="1060"/>
      <c r="I20" s="1060"/>
      <c r="J20" s="1061"/>
      <c r="K20" s="1015"/>
    </row>
    <row r="21" spans="1:11" ht="19.5" thickTop="1" x14ac:dyDescent="0.3">
      <c r="A21" s="291"/>
      <c r="B21" s="573" t="s">
        <v>416</v>
      </c>
      <c r="C21" s="1033" t="s">
        <v>435</v>
      </c>
      <c r="D21" s="1034"/>
      <c r="E21" s="1034"/>
      <c r="F21" s="1034"/>
      <c r="G21" s="1034"/>
      <c r="H21" s="1034"/>
      <c r="I21" s="1034"/>
      <c r="J21" s="1035"/>
      <c r="K21" s="1015"/>
    </row>
    <row r="22" spans="1:11" ht="18.75" x14ac:dyDescent="0.3">
      <c r="A22" s="291"/>
      <c r="B22" s="573" t="s">
        <v>417</v>
      </c>
      <c r="C22" s="1003" t="s">
        <v>435</v>
      </c>
      <c r="D22" s="1004"/>
      <c r="E22" s="1004"/>
      <c r="F22" s="1004"/>
      <c r="G22" s="1004"/>
      <c r="H22" s="1004"/>
      <c r="I22" s="1004"/>
      <c r="J22" s="1005"/>
      <c r="K22" s="1015"/>
    </row>
    <row r="23" spans="1:11" ht="19.5" thickBot="1" x14ac:dyDescent="0.35">
      <c r="A23" s="291"/>
      <c r="B23" s="574" t="s">
        <v>418</v>
      </c>
      <c r="C23" s="1000" t="s">
        <v>435</v>
      </c>
      <c r="D23" s="1001"/>
      <c r="E23" s="1001"/>
      <c r="F23" s="1001"/>
      <c r="G23" s="1001"/>
      <c r="H23" s="1001"/>
      <c r="I23" s="1001"/>
      <c r="J23" s="1002"/>
      <c r="K23" s="1015"/>
    </row>
    <row r="24" spans="1:11" ht="10.5" customHeight="1" x14ac:dyDescent="0.3">
      <c r="A24" s="291"/>
      <c r="B24" s="946"/>
      <c r="C24" s="946"/>
      <c r="D24" s="946"/>
      <c r="E24" s="946"/>
      <c r="F24" s="946"/>
      <c r="G24" s="946"/>
      <c r="H24" s="946"/>
      <c r="I24" s="946"/>
      <c r="J24" s="946"/>
      <c r="K24" s="1015"/>
    </row>
    <row r="25" spans="1:11" ht="21" customHeight="1" x14ac:dyDescent="0.25">
      <c r="A25" s="291"/>
      <c r="B25" s="1024" t="s">
        <v>639</v>
      </c>
      <c r="C25" s="1024"/>
      <c r="D25" s="1024"/>
      <c r="E25" s="1024"/>
      <c r="F25" s="1024"/>
      <c r="G25" s="1024"/>
      <c r="H25" s="1024"/>
      <c r="I25" s="1024"/>
      <c r="J25" s="1024"/>
      <c r="K25" s="293"/>
    </row>
    <row r="26" spans="1:11" ht="21.75" customHeight="1" x14ac:dyDescent="0.25">
      <c r="A26" s="291"/>
      <c r="B26" s="999" t="s">
        <v>419</v>
      </c>
      <c r="C26" s="999"/>
      <c r="D26" s="999"/>
      <c r="E26" s="999"/>
      <c r="F26" s="999"/>
      <c r="G26" s="999"/>
      <c r="H26" s="999"/>
      <c r="I26" s="999"/>
      <c r="J26" s="999"/>
      <c r="K26" s="293"/>
    </row>
    <row r="27" spans="1:11" ht="15.75" thickBot="1" x14ac:dyDescent="0.3">
      <c r="A27" s="294"/>
      <c r="B27" s="295"/>
      <c r="C27" s="295"/>
      <c r="D27" s="295"/>
      <c r="E27" s="295"/>
      <c r="F27" s="295"/>
      <c r="G27" s="295"/>
      <c r="H27" s="295"/>
      <c r="I27" s="295"/>
      <c r="J27" s="295"/>
      <c r="K27" s="296"/>
    </row>
  </sheetData>
  <mergeCells count="22">
    <mergeCell ref="K11:K24"/>
    <mergeCell ref="C18:J18"/>
    <mergeCell ref="C19:J19"/>
    <mergeCell ref="C20:J20"/>
    <mergeCell ref="C21:J21"/>
    <mergeCell ref="C12:F12"/>
    <mergeCell ref="G12:J12"/>
    <mergeCell ref="G13:J13"/>
    <mergeCell ref="C23:J23"/>
    <mergeCell ref="B24:J24"/>
    <mergeCell ref="B25:J25"/>
    <mergeCell ref="B26:J26"/>
    <mergeCell ref="B2:D7"/>
    <mergeCell ref="H2:J7"/>
    <mergeCell ref="C22:J22"/>
    <mergeCell ref="B9:J9"/>
    <mergeCell ref="B10:J10"/>
    <mergeCell ref="B11:J11"/>
    <mergeCell ref="B14:J14"/>
    <mergeCell ref="B15:J15"/>
    <mergeCell ref="C16:J16"/>
    <mergeCell ref="C17:J1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70C0"/>
    <pageSetUpPr fitToPage="1"/>
  </sheetPr>
  <dimension ref="A1:AA50"/>
  <sheetViews>
    <sheetView workbookViewId="0">
      <pane xSplit="7" ySplit="10" topLeftCell="H11" activePane="bottomRight" state="frozen"/>
      <selection pane="topRight"/>
      <selection pane="bottomLeft"/>
      <selection pane="bottomRight" activeCell="AA28" sqref="A1:AA28"/>
    </sheetView>
  </sheetViews>
  <sheetFormatPr baseColWidth="10" defaultRowHeight="15" x14ac:dyDescent="0.25"/>
  <cols>
    <col min="1" max="2" width="7.7109375" customWidth="1"/>
    <col min="9" max="12" width="12.7109375" customWidth="1"/>
    <col min="13" max="13" width="11.42578125" hidden="1" customWidth="1"/>
    <col min="14" max="14" width="12.7109375" customWidth="1"/>
    <col min="15" max="26" width="4.28515625" customWidth="1"/>
  </cols>
  <sheetData>
    <row r="1" spans="1:27" ht="16.5" hidden="1" thickBot="1" x14ac:dyDescent="0.3">
      <c r="A1" s="867" t="s">
        <v>37</v>
      </c>
      <c r="B1" s="868"/>
      <c r="C1" s="869"/>
      <c r="D1" s="868" t="s">
        <v>90</v>
      </c>
      <c r="E1" s="868"/>
      <c r="F1" s="868"/>
      <c r="G1" s="869"/>
    </row>
    <row r="2" spans="1:27" hidden="1" x14ac:dyDescent="0.25">
      <c r="A2" s="870" t="s">
        <v>76</v>
      </c>
      <c r="B2" s="871"/>
      <c r="C2" s="122">
        <f>VLOOKUP($A$7,'Paramètres SERIES'!$A$3:$F$7,3,FALSE)</f>
        <v>18</v>
      </c>
      <c r="D2" s="878" t="str">
        <f>'Paramètres SERIES'!G2</f>
        <v>Echauffement</v>
      </c>
      <c r="E2" s="879"/>
      <c r="F2" s="880"/>
      <c r="G2" s="122">
        <f>VLOOKUP($A$7,'Paramètres SERIES'!$A$3:$L$7,7,FALSE)</f>
        <v>30</v>
      </c>
    </row>
    <row r="3" spans="1:27" hidden="1" x14ac:dyDescent="0.25">
      <c r="A3" s="863" t="s">
        <v>85</v>
      </c>
      <c r="B3" s="864"/>
      <c r="C3" s="112">
        <f>VLOOKUP($A$7,'Paramètres SERIES'!$A$3:$F$7,4,FALSE)</f>
        <v>5</v>
      </c>
      <c r="D3" s="857" t="str">
        <f>'Paramètres SERIES'!I2</f>
        <v>Appel</v>
      </c>
      <c r="E3" s="858"/>
      <c r="F3" s="859"/>
      <c r="G3" s="112">
        <f>VLOOKUP($A$7,'Paramètres SERIES'!$A$3:$L$7,9,FALSE)</f>
        <v>3</v>
      </c>
    </row>
    <row r="4" spans="1:27" ht="15.75" hidden="1" thickBot="1" x14ac:dyDescent="0.3">
      <c r="A4" s="860" t="s">
        <v>96</v>
      </c>
      <c r="B4" s="862"/>
      <c r="C4" s="4">
        <f>VLOOKUP($A$7,'Paramètres SERIES'!$A$3:$F$7,6,FALSE)</f>
        <v>4</v>
      </c>
      <c r="D4" s="857" t="str">
        <f>'Paramètres SERIES'!H2</f>
        <v>Passage</v>
      </c>
      <c r="E4" s="858"/>
      <c r="F4" s="859"/>
      <c r="G4" s="112">
        <f>VLOOKUP($A$7,'Paramètres SERIES'!$A$3:$L$7,8,FALSE)</f>
        <v>21</v>
      </c>
    </row>
    <row r="5" spans="1:27" hidden="1" x14ac:dyDescent="0.25">
      <c r="A5" s="865"/>
      <c r="B5" s="866"/>
      <c r="C5" s="170"/>
      <c r="D5" s="857" t="str">
        <f>'Paramètres SERIES'!J2</f>
        <v>Surveillance</v>
      </c>
      <c r="E5" s="858"/>
      <c r="F5" s="859"/>
      <c r="G5" s="112">
        <f>VLOOKUP($A$7,'Paramètres SERIES'!$A$3:$L$7,10,FALSE)</f>
        <v>1</v>
      </c>
    </row>
    <row r="6" spans="1:27" ht="15.75" hidden="1" thickBot="1" x14ac:dyDescent="0.3">
      <c r="A6" s="205"/>
      <c r="B6" s="206"/>
      <c r="C6" s="170"/>
      <c r="D6" s="1055" t="str">
        <f>'Paramètres SERIES'!K2</f>
        <v>Battement</v>
      </c>
      <c r="E6" s="1056"/>
      <c r="F6" s="967"/>
      <c r="G6" s="118">
        <f>VLOOKUP($A$7,'Paramètres SERIES'!$A$3:$L$7,11,FALSE)</f>
        <v>1</v>
      </c>
    </row>
    <row r="7" spans="1:27" ht="33" customHeight="1" thickBot="1" x14ac:dyDescent="0.3">
      <c r="A7" s="817" t="str">
        <f>'Paramètres SERIES'!A7</f>
        <v>16*50</v>
      </c>
      <c r="B7" s="818"/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818"/>
      <c r="N7" s="818"/>
      <c r="O7" s="818"/>
      <c r="P7" s="818"/>
      <c r="Q7" s="818"/>
      <c r="R7" s="818"/>
      <c r="S7" s="818"/>
      <c r="T7" s="818"/>
      <c r="U7" s="818"/>
      <c r="V7" s="818"/>
      <c r="W7" s="818"/>
      <c r="X7" s="818"/>
      <c r="Y7" s="818"/>
      <c r="Z7" s="818"/>
      <c r="AA7" s="819"/>
    </row>
    <row r="8" spans="1:27" ht="18.75" x14ac:dyDescent="0.3">
      <c r="A8" s="872" t="s">
        <v>39</v>
      </c>
      <c r="B8" s="874"/>
      <c r="C8" s="872" t="s">
        <v>68</v>
      </c>
      <c r="D8" s="873"/>
      <c r="E8" s="874"/>
      <c r="F8" s="875"/>
      <c r="G8" s="123" t="s">
        <v>67</v>
      </c>
      <c r="H8" s="1029" t="s">
        <v>9</v>
      </c>
      <c r="I8" s="697" t="s">
        <v>0</v>
      </c>
      <c r="J8" s="698"/>
      <c r="K8" s="698"/>
      <c r="L8" s="699"/>
      <c r="M8" s="171"/>
      <c r="N8" s="693" t="s">
        <v>4</v>
      </c>
      <c r="O8" s="682" t="s">
        <v>94</v>
      </c>
      <c r="P8" s="682"/>
      <c r="Q8" s="682"/>
      <c r="R8" s="682"/>
      <c r="S8" s="1030" t="s">
        <v>6</v>
      </c>
      <c r="T8" s="1031"/>
      <c r="U8" s="1031"/>
      <c r="V8" s="1032"/>
      <c r="W8" s="682" t="s">
        <v>94</v>
      </c>
      <c r="X8" s="682"/>
      <c r="Y8" s="682"/>
      <c r="Z8" s="683"/>
      <c r="AA8" s="876" t="s">
        <v>95</v>
      </c>
    </row>
    <row r="9" spans="1:27" ht="19.5" thickBot="1" x14ac:dyDescent="0.3">
      <c r="A9" s="2" t="s">
        <v>66</v>
      </c>
      <c r="B9" s="9" t="s">
        <v>71</v>
      </c>
      <c r="C9" s="2" t="s">
        <v>69</v>
      </c>
      <c r="D9" s="3" t="s">
        <v>70</v>
      </c>
      <c r="E9" s="164" t="s">
        <v>117</v>
      </c>
      <c r="F9" s="4" t="s">
        <v>71</v>
      </c>
      <c r="G9" s="124" t="s">
        <v>91</v>
      </c>
      <c r="H9" s="882"/>
      <c r="I9" s="6" t="s">
        <v>10</v>
      </c>
      <c r="J9" s="1" t="s">
        <v>1</v>
      </c>
      <c r="K9" s="1" t="s">
        <v>2</v>
      </c>
      <c r="L9" s="7" t="s">
        <v>3</v>
      </c>
      <c r="M9" s="117"/>
      <c r="N9" s="883"/>
      <c r="O9" s="892" t="s">
        <v>7</v>
      </c>
      <c r="P9" s="892"/>
      <c r="Q9" s="892"/>
      <c r="R9" s="892"/>
      <c r="S9" s="888"/>
      <c r="T9" s="889"/>
      <c r="U9" s="889"/>
      <c r="V9" s="890"/>
      <c r="W9" s="892" t="s">
        <v>8</v>
      </c>
      <c r="X9" s="892"/>
      <c r="Y9" s="892"/>
      <c r="Z9" s="893"/>
      <c r="AA9" s="877"/>
    </row>
    <row r="10" spans="1:27" ht="15.75" thickBot="1" x14ac:dyDescent="0.3">
      <c r="A10" s="127" t="str">
        <f>A9</f>
        <v>Numéro</v>
      </c>
      <c r="B10" s="130" t="str">
        <f t="shared" ref="B10:G10" si="0">B9</f>
        <v>Passage</v>
      </c>
      <c r="C10" s="137" t="str">
        <f t="shared" si="0"/>
        <v>Echauffement</v>
      </c>
      <c r="D10" s="127" t="str">
        <f t="shared" si="0"/>
        <v>Appel</v>
      </c>
      <c r="E10" s="130" t="str">
        <f>E9</f>
        <v>Décompte</v>
      </c>
      <c r="F10" s="128" t="str">
        <f t="shared" si="0"/>
        <v>Passage</v>
      </c>
      <c r="G10" s="136" t="str">
        <f t="shared" si="0"/>
        <v>Référence</v>
      </c>
      <c r="H10" s="125" t="s">
        <v>11</v>
      </c>
      <c r="I10" s="126" t="s">
        <v>10</v>
      </c>
      <c r="J10" s="127" t="s">
        <v>1</v>
      </c>
      <c r="K10" s="127" t="s">
        <v>12</v>
      </c>
      <c r="L10" s="128" t="s">
        <v>3</v>
      </c>
      <c r="M10" s="125"/>
      <c r="N10" s="133" t="s">
        <v>4</v>
      </c>
      <c r="O10" s="129" t="s">
        <v>13</v>
      </c>
      <c r="P10" s="127" t="s">
        <v>15</v>
      </c>
      <c r="Q10" s="127" t="s">
        <v>14</v>
      </c>
      <c r="R10" s="130" t="s">
        <v>16</v>
      </c>
      <c r="S10" s="126" t="s">
        <v>21</v>
      </c>
      <c r="T10" s="127" t="s">
        <v>22</v>
      </c>
      <c r="U10" s="127" t="s">
        <v>23</v>
      </c>
      <c r="V10" s="128" t="s">
        <v>24</v>
      </c>
      <c r="W10" s="129" t="s">
        <v>17</v>
      </c>
      <c r="X10" s="127" t="s">
        <v>18</v>
      </c>
      <c r="Y10" s="127" t="s">
        <v>19</v>
      </c>
      <c r="Z10" s="128" t="s">
        <v>20</v>
      </c>
    </row>
    <row r="11" spans="1:27" ht="15.75" x14ac:dyDescent="0.25">
      <c r="A11" s="210">
        <f>IF(H11="","",1)</f>
        <v>1</v>
      </c>
      <c r="B11" s="154">
        <f>IF(H11="","",1)</f>
        <v>1</v>
      </c>
      <c r="C11" s="578">
        <f>IF(H11="","",'Paramètres SERIES'!E26)-6/(24*60)</f>
        <v>0.62569444444444411</v>
      </c>
      <c r="D11" s="212">
        <f>IF(H11="","",F11-G3/(24*60))</f>
        <v>0.64652777777777748</v>
      </c>
      <c r="E11" s="269">
        <f>IF(H11="","",F11-('Paramètres SERIES'!$K$20/(24*60)))</f>
        <v>0.64722222222222192</v>
      </c>
      <c r="F11" s="579">
        <f>IF(H11="","",'Paramètres SERIES'!E27)-6/(24*60)</f>
        <v>0.64861111111111081</v>
      </c>
      <c r="G11" s="145">
        <f t="shared" ref="G11:G50" si="1">IF(H11="","",VLOOKUP(B11,Lignes,2))</f>
        <v>1</v>
      </c>
      <c r="H11" s="134" t="str">
        <f>IF('16x50'!A7="","",'16x50'!A7)</f>
        <v>Enjoy And Relax</v>
      </c>
      <c r="I11" s="131" t="str">
        <f>IF('16x50'!B7="","",'16x50'!B7)</f>
        <v xml:space="preserve">N°3 </v>
      </c>
      <c r="J11" s="148" t="str">
        <f>IF('16x50'!C7="","",'16x50'!C7)</f>
        <v>DUCRUIX</v>
      </c>
      <c r="K11" s="148" t="str">
        <f>IF('16x50'!D7="","",'16x50'!D7)</f>
        <v>Rodoplhe</v>
      </c>
      <c r="L11" s="122" t="str">
        <f>IF('16x50'!E7="","",'16x50'!E7)</f>
        <v>Homme</v>
      </c>
      <c r="M11" s="167" t="str">
        <f>IF(AND(J11="",K11="",L11=""),"",IF(OR(J11="",K11="",L11=""),"Identité ?",J11&amp;" "&amp;K11&amp;" "&amp;L11))</f>
        <v>DUCRUIX Rodoplhe Homme</v>
      </c>
      <c r="N11" s="132" t="str">
        <f>IF('16x50'!G7="","",'16x50'!G7)</f>
        <v>16*50</v>
      </c>
      <c r="O11" s="152" t="str">
        <f>IF('16x50'!H7="","",'16x50'!H7)</f>
        <v>25</v>
      </c>
      <c r="P11" s="153" t="str">
        <f>IF('16x50'!I7="","",'16x50'!I7)</f>
        <v>mn</v>
      </c>
      <c r="Q11" s="153" t="str">
        <f>IF('16x50'!J7="","",'16x50'!J7)</f>
        <v>30</v>
      </c>
      <c r="R11" s="154" t="str">
        <f>IF('16x50'!K7="","",'16x50'!K7)</f>
        <v>s</v>
      </c>
      <c r="S11" s="155">
        <f>IF('16x50'!L7="","",'16x50'!L7)</f>
        <v>26</v>
      </c>
      <c r="T11" s="153" t="str">
        <f>IF('16x50'!M7="","",'16x50'!M7)</f>
        <v>mn</v>
      </c>
      <c r="U11" s="156">
        <f>IF('16x50'!N7="","",'16x50'!N7)</f>
        <v>0</v>
      </c>
      <c r="V11" s="157" t="str">
        <f>IF('16x50'!O7="","",'16x50'!O7)</f>
        <v>s</v>
      </c>
      <c r="W11" s="152" t="str">
        <f>IF('16x50'!P7="","",'16x50'!P7)</f>
        <v>27</v>
      </c>
      <c r="X11" s="153" t="str">
        <f>IF('16x50'!Q7="","",'16x50'!Q7)</f>
        <v>mn</v>
      </c>
      <c r="Y11" s="153" t="str">
        <f>IF('16x50'!R7="","",'16x50'!R7)</f>
        <v>0</v>
      </c>
      <c r="Z11" s="157" t="str">
        <f>IF('16x50'!S7="","",'16x50'!S7)</f>
        <v>s</v>
      </c>
      <c r="AA11" s="172"/>
    </row>
    <row r="12" spans="1:27" ht="15.75" x14ac:dyDescent="0.25">
      <c r="A12" s="120">
        <f>IF(H12="","",IF(A11="","",IF(IF(B12=1,A11+1,A11)&gt;$C$4,"",IF(B12=1,A11+1,A11))))</f>
        <v>1</v>
      </c>
      <c r="B12" s="159">
        <f>IF(H12="","",IF((B11+1)&gt;$C$3,1,(B11+1)))</f>
        <v>2</v>
      </c>
      <c r="C12" s="214">
        <f>IF(H12="","",IF($A12=$A11,C11,$F11+($G$4+$G$5+$G$6)/(24*60)))</f>
        <v>0.62569444444444411</v>
      </c>
      <c r="D12" s="215">
        <f>IF(H12="","",IF($A12=$A11,D11,$C12+($G$2)/(24*60)))</f>
        <v>0.64652777777777748</v>
      </c>
      <c r="E12" s="270">
        <f>IF(H12="","",F12-('Paramètres SERIES'!$K$20/(24*60)))</f>
        <v>0.64722222222222192</v>
      </c>
      <c r="F12" s="216">
        <f>IF(H12="","",IF($A12=$A11,F11,$D12+($G$3)/(24*60)))</f>
        <v>0.64861111111111081</v>
      </c>
      <c r="G12" s="146">
        <f t="shared" si="1"/>
        <v>2</v>
      </c>
      <c r="H12" s="135" t="str">
        <f>IF('16x50'!A8="","",'16x50'!A8)</f>
        <v>LIMULES</v>
      </c>
      <c r="I12" s="119" t="str">
        <f>IF('16x50'!B8="","",'16x50'!B8)</f>
        <v xml:space="preserve">N°2 </v>
      </c>
      <c r="J12" s="149" t="str">
        <f>IF('16x50'!C8="","",'16x50'!C8)</f>
        <v>BERRUCAZ</v>
      </c>
      <c r="K12" s="149" t="str">
        <f>IF('16x50'!D8="","",'16x50'!D8)</f>
        <v>Stéphane</v>
      </c>
      <c r="L12" s="112" t="str">
        <f>IF('16x50'!E8="","",'16x50'!E8)</f>
        <v>Homme</v>
      </c>
      <c r="M12" s="168" t="str">
        <f t="shared" ref="M12:M50" si="2">IF(AND(J12="",K12="",L12=""),"",IF(OR(J12="",K12="",L12=""),"Identité ?",J12&amp;" "&amp;K12&amp;" "&amp;L12))</f>
        <v>BERRUCAZ Stéphane Homme</v>
      </c>
      <c r="N12" s="114" t="str">
        <f>IF('16x50'!G8="","",'16x50'!G8)</f>
        <v>16*50</v>
      </c>
      <c r="O12" s="158" t="str">
        <f>IF('16x50'!H8="","",'16x50'!H8)</f>
        <v>23</v>
      </c>
      <c r="P12" s="121" t="str">
        <f>IF('16x50'!I8="","",'16x50'!I8)</f>
        <v>mn</v>
      </c>
      <c r="Q12" s="121" t="str">
        <f>IF('16x50'!J8="","",'16x50'!J8)</f>
        <v>30</v>
      </c>
      <c r="R12" s="159" t="str">
        <f>IF('16x50'!K8="","",'16x50'!K8)</f>
        <v>s</v>
      </c>
      <c r="S12" s="160">
        <f>IF('16x50'!L8="","",'16x50'!L8)</f>
        <v>24</v>
      </c>
      <c r="T12" s="121" t="str">
        <f>IF('16x50'!M8="","",'16x50'!M8)</f>
        <v>mn</v>
      </c>
      <c r="U12" s="161">
        <f>IF('16x50'!N8="","",'16x50'!N8)</f>
        <v>0</v>
      </c>
      <c r="V12" s="139" t="str">
        <f>IF('16x50'!O8="","",'16x50'!O8)</f>
        <v>s</v>
      </c>
      <c r="W12" s="158" t="str">
        <f>IF('16x50'!P8="","",'16x50'!P8)</f>
        <v>25</v>
      </c>
      <c r="X12" s="121" t="str">
        <f>IF('16x50'!Q8="","",'16x50'!Q8)</f>
        <v>mn</v>
      </c>
      <c r="Y12" s="121" t="str">
        <f>IF('16x50'!R8="","",'16x50'!R8)</f>
        <v>0</v>
      </c>
      <c r="Z12" s="139" t="str">
        <f>IF('16x50'!S8="","",'16x50'!S8)</f>
        <v>s</v>
      </c>
      <c r="AA12" s="173"/>
    </row>
    <row r="13" spans="1:27" ht="15.75" x14ac:dyDescent="0.25">
      <c r="A13" s="120">
        <f t="shared" ref="A13:A50" si="3">IF(H13="","",IF(A12="","",IF(IF(B13=1,A12+1,A12)&gt;$C$4,"",IF(B13=1,A12+1,A12))))</f>
        <v>1</v>
      </c>
      <c r="B13" s="159">
        <f t="shared" ref="B13:B50" si="4">IF(H13="","",IF((B12+1)&gt;$C$3,1,(B12+1)))</f>
        <v>3</v>
      </c>
      <c r="C13" s="214">
        <f t="shared" ref="C13:C15" si="5">IF(H13="","",IF($A13=$A12,C12,$F12+($G$4+$G$5+$G$6)/(24*60)))</f>
        <v>0.62569444444444411</v>
      </c>
      <c r="D13" s="215">
        <f t="shared" ref="D13:D50" si="6">IF(H13="","",IF($A13=$A12,D12,$C13+($G$2)/(24*60)))</f>
        <v>0.64652777777777748</v>
      </c>
      <c r="E13" s="270">
        <f>IF(H13="","",F13-('Paramètres SERIES'!$K$20/(24*60)))</f>
        <v>0.64722222222222192</v>
      </c>
      <c r="F13" s="216">
        <f t="shared" ref="F13:F50" si="7">IF(H13="","",IF($A13=$A12,F12,$D13+($G$3)/(24*60)))</f>
        <v>0.64861111111111081</v>
      </c>
      <c r="G13" s="146">
        <f t="shared" si="1"/>
        <v>3</v>
      </c>
      <c r="H13" s="135" t="str">
        <f>IF('16x50'!A9="","",'16x50'!A9)</f>
        <v>Imashi</v>
      </c>
      <c r="I13" s="119" t="str">
        <f>IF('16x50'!B9="","",'16x50'!B9)</f>
        <v>N°1 Capitaine</v>
      </c>
      <c r="J13" s="149" t="str">
        <f>IF('16x50'!C9="","",'16x50'!C9)</f>
        <v>GAUBERT</v>
      </c>
      <c r="K13" s="149" t="str">
        <f>IF('16x50'!D9="","",'16x50'!D9)</f>
        <v>Albane</v>
      </c>
      <c r="L13" s="112" t="str">
        <f>IF('16x50'!E9="","",'16x50'!E9)</f>
        <v>Femme</v>
      </c>
      <c r="M13" s="168" t="str">
        <f t="shared" si="2"/>
        <v>GAUBERT Albane Femme</v>
      </c>
      <c r="N13" s="114" t="str">
        <f>IF('16x50'!G9="","",'16x50'!G9)</f>
        <v>16*50</v>
      </c>
      <c r="O13" s="158" t="str">
        <f>IF('16x50'!H9="","",'16x50'!H9)</f>
        <v>22</v>
      </c>
      <c r="P13" s="121" t="str">
        <f>IF('16x50'!I9="","",'16x50'!I9)</f>
        <v>mn</v>
      </c>
      <c r="Q13" s="121" t="str">
        <f>IF('16x50'!J9="","",'16x50'!J9)</f>
        <v>20</v>
      </c>
      <c r="R13" s="159" t="str">
        <f>IF('16x50'!K9="","",'16x50'!K9)</f>
        <v>s</v>
      </c>
      <c r="S13" s="160">
        <f>IF('16x50'!L9="","",'16x50'!L9)</f>
        <v>22</v>
      </c>
      <c r="T13" s="121" t="str">
        <f>IF('16x50'!M9="","",'16x50'!M9)</f>
        <v>mn</v>
      </c>
      <c r="U13" s="161">
        <f>IF('16x50'!N9="","",'16x50'!N9)</f>
        <v>50</v>
      </c>
      <c r="V13" s="139" t="str">
        <f>IF('16x50'!O9="","",'16x50'!O9)</f>
        <v>s</v>
      </c>
      <c r="W13" s="158" t="str">
        <f>IF('16x50'!P9="","",'16x50'!P9)</f>
        <v>23</v>
      </c>
      <c r="X13" s="121" t="str">
        <f>IF('16x50'!Q9="","",'16x50'!Q9)</f>
        <v>mn</v>
      </c>
      <c r="Y13" s="121" t="str">
        <f>IF('16x50'!R9="","",'16x50'!R9)</f>
        <v>50</v>
      </c>
      <c r="Z13" s="139" t="str">
        <f>IF('16x50'!S9="","",'16x50'!S9)</f>
        <v>s</v>
      </c>
      <c r="AA13" s="173"/>
    </row>
    <row r="14" spans="1:27" ht="15.75" x14ac:dyDescent="0.25">
      <c r="A14" s="120">
        <f t="shared" si="3"/>
        <v>1</v>
      </c>
      <c r="B14" s="159">
        <f t="shared" si="4"/>
        <v>4</v>
      </c>
      <c r="C14" s="214">
        <f t="shared" si="5"/>
        <v>0.62569444444444411</v>
      </c>
      <c r="D14" s="215">
        <f t="shared" si="6"/>
        <v>0.64652777777777748</v>
      </c>
      <c r="E14" s="270">
        <f>IF(H14="","",F14-('Paramètres SERIES'!$K$20/(24*60)))</f>
        <v>0.64722222222222192</v>
      </c>
      <c r="F14" s="216">
        <f t="shared" si="7"/>
        <v>0.64861111111111081</v>
      </c>
      <c r="G14" s="146">
        <f t="shared" si="1"/>
        <v>4</v>
      </c>
      <c r="H14" s="135" t="str">
        <f>IF('16x50'!A10="","",'16x50'!A10)</f>
        <v>Sportpleizh</v>
      </c>
      <c r="I14" s="119" t="str">
        <f>IF('16x50'!B10="","",'16x50'!B10)</f>
        <v xml:space="preserve">N°5 </v>
      </c>
      <c r="J14" s="149" t="str">
        <f>IF('16x50'!C10="","",'16x50'!C10)</f>
        <v>MARIE</v>
      </c>
      <c r="K14" s="149" t="str">
        <f>IF('16x50'!D10="","",'16x50'!D10)</f>
        <v>coralie</v>
      </c>
      <c r="L14" s="112" t="str">
        <f>IF('16x50'!E10="","",'16x50'!E10)</f>
        <v>femme</v>
      </c>
      <c r="M14" s="168" t="str">
        <f t="shared" si="2"/>
        <v>MARIE coralie femme</v>
      </c>
      <c r="N14" s="114" t="str">
        <f>IF('16x50'!G10="","",'16x50'!G10)</f>
        <v>16*50</v>
      </c>
      <c r="O14" s="158" t="str">
        <f>IF('16x50'!H10="","",'16x50'!H10)</f>
        <v>21</v>
      </c>
      <c r="P14" s="121" t="str">
        <f>IF('16x50'!I10="","",'16x50'!I10)</f>
        <v>mn</v>
      </c>
      <c r="Q14" s="121" t="str">
        <f>IF('16x50'!J10="","",'16x50'!J10)</f>
        <v>25</v>
      </c>
      <c r="R14" s="159" t="str">
        <f>IF('16x50'!K10="","",'16x50'!K10)</f>
        <v>s</v>
      </c>
      <c r="S14" s="160">
        <f>IF('16x50'!L10="","",'16x50'!L10)</f>
        <v>21</v>
      </c>
      <c r="T14" s="121" t="str">
        <f>IF('16x50'!M10="","",'16x50'!M10)</f>
        <v>mn</v>
      </c>
      <c r="U14" s="161">
        <f>IF('16x50'!N10="","",'16x50'!N10)</f>
        <v>55</v>
      </c>
      <c r="V14" s="139" t="str">
        <f>IF('16x50'!O10="","",'16x50'!O10)</f>
        <v>s</v>
      </c>
      <c r="W14" s="158" t="str">
        <f>IF('16x50'!P10="","",'16x50'!P10)</f>
        <v>22</v>
      </c>
      <c r="X14" s="121" t="str">
        <f>IF('16x50'!Q10="","",'16x50'!Q10)</f>
        <v>mn</v>
      </c>
      <c r="Y14" s="121" t="str">
        <f>IF('16x50'!R10="","",'16x50'!R10)</f>
        <v>55</v>
      </c>
      <c r="Z14" s="139" t="str">
        <f>IF('16x50'!S10="","",'16x50'!S10)</f>
        <v>s</v>
      </c>
      <c r="AA14" s="173"/>
    </row>
    <row r="15" spans="1:27" ht="15.75" x14ac:dyDescent="0.25">
      <c r="A15" s="120">
        <f t="shared" si="3"/>
        <v>1</v>
      </c>
      <c r="B15" s="159">
        <f t="shared" si="4"/>
        <v>5</v>
      </c>
      <c r="C15" s="214">
        <f t="shared" si="5"/>
        <v>0.62569444444444411</v>
      </c>
      <c r="D15" s="215">
        <f t="shared" si="6"/>
        <v>0.64652777777777748</v>
      </c>
      <c r="E15" s="270">
        <f>IF(H15="","",F15-('Paramètres SERIES'!$K$20/(24*60)))</f>
        <v>0.64722222222222192</v>
      </c>
      <c r="F15" s="216">
        <f t="shared" si="7"/>
        <v>0.64861111111111081</v>
      </c>
      <c r="G15" s="146">
        <f t="shared" si="1"/>
        <v>5</v>
      </c>
      <c r="H15" s="135" t="str">
        <f>IF('16x50'!A11="","",'16x50'!A11)</f>
        <v>Enjoy And Relax</v>
      </c>
      <c r="I15" s="119" t="str">
        <f>IF('16x50'!B11="","",'16x50'!B11)</f>
        <v xml:space="preserve">N°2 </v>
      </c>
      <c r="J15" s="149" t="str">
        <f>IF('16x50'!C11="","",'16x50'!C11)</f>
        <v>SGARRA</v>
      </c>
      <c r="K15" s="149" t="str">
        <f>IF('16x50'!D11="","",'16x50'!D11)</f>
        <v>Michel</v>
      </c>
      <c r="L15" s="112" t="str">
        <f>IF('16x50'!E11="","",'16x50'!E11)</f>
        <v>Homme</v>
      </c>
      <c r="M15" s="168" t="str">
        <f t="shared" si="2"/>
        <v>SGARRA Michel Homme</v>
      </c>
      <c r="N15" s="114" t="str">
        <f>IF('16x50'!G11="","",'16x50'!G11)</f>
        <v>16*50</v>
      </c>
      <c r="O15" s="158" t="str">
        <f>IF('16x50'!H11="","",'16x50'!H11)</f>
        <v>20</v>
      </c>
      <c r="P15" s="121" t="str">
        <f>IF('16x50'!I11="","",'16x50'!I11)</f>
        <v>mn</v>
      </c>
      <c r="Q15" s="121" t="str">
        <f>IF('16x50'!J11="","",'16x50'!J11)</f>
        <v>30</v>
      </c>
      <c r="R15" s="159" t="str">
        <f>IF('16x50'!K11="","",'16x50'!K11)</f>
        <v>s</v>
      </c>
      <c r="S15" s="160">
        <f>IF('16x50'!L11="","",'16x50'!L11)</f>
        <v>21</v>
      </c>
      <c r="T15" s="121" t="str">
        <f>IF('16x50'!M11="","",'16x50'!M11)</f>
        <v>mn</v>
      </c>
      <c r="U15" s="161">
        <f>IF('16x50'!N11="","",'16x50'!N11)</f>
        <v>0</v>
      </c>
      <c r="V15" s="139" t="str">
        <f>IF('16x50'!O11="","",'16x50'!O11)</f>
        <v>s</v>
      </c>
      <c r="W15" s="158" t="str">
        <f>IF('16x50'!P11="","",'16x50'!P11)</f>
        <v>22</v>
      </c>
      <c r="X15" s="121" t="str">
        <f>IF('16x50'!Q11="","",'16x50'!Q11)</f>
        <v>mn</v>
      </c>
      <c r="Y15" s="121" t="str">
        <f>IF('16x50'!R11="","",'16x50'!R11)</f>
        <v>0</v>
      </c>
      <c r="Z15" s="139" t="str">
        <f>IF('16x50'!S11="","",'16x50'!S11)</f>
        <v>s</v>
      </c>
      <c r="AA15" s="173"/>
    </row>
    <row r="16" spans="1:27" ht="15.75" x14ac:dyDescent="0.25">
      <c r="A16" s="120">
        <f t="shared" si="3"/>
        <v>2</v>
      </c>
      <c r="B16" s="159">
        <f t="shared" si="4"/>
        <v>1</v>
      </c>
      <c r="C16" s="214">
        <f>IF(H16="","",IF($A16=$A15,C15,$C15+($G$4+$G$5+$G$6)/(24*60)))</f>
        <v>0.64166666666666639</v>
      </c>
      <c r="D16" s="215">
        <f t="shared" si="6"/>
        <v>0.66249999999999976</v>
      </c>
      <c r="E16" s="270">
        <f>IF(H16="","",F16-('Paramètres SERIES'!$K$20/(24*60)))</f>
        <v>0.6631944444444442</v>
      </c>
      <c r="F16" s="216">
        <f t="shared" si="7"/>
        <v>0.66458333333333308</v>
      </c>
      <c r="G16" s="146">
        <f t="shared" si="1"/>
        <v>1</v>
      </c>
      <c r="H16" s="135" t="str">
        <f>IF('16x50'!A12="","",'16x50'!A12)</f>
        <v>CYRNEA</v>
      </c>
      <c r="I16" s="119" t="str">
        <f>IF('16x50'!B12="","",'16x50'!B12)</f>
        <v xml:space="preserve">N°5 </v>
      </c>
      <c r="J16" s="149" t="str">
        <f>IF('16x50'!C12="","",'16x50'!C12)</f>
        <v>ROUX</v>
      </c>
      <c r="K16" s="149" t="str">
        <f>IF('16x50'!D12="","",'16x50'!D12)</f>
        <v>Benoît</v>
      </c>
      <c r="L16" s="112" t="str">
        <f>IF('16x50'!E12="","",'16x50'!E12)</f>
        <v>Homme</v>
      </c>
      <c r="M16" s="168" t="str">
        <f t="shared" si="2"/>
        <v>ROUX Benoît Homme</v>
      </c>
      <c r="N16" s="114" t="str">
        <f>IF('16x50'!G12="","",'16x50'!G12)</f>
        <v>16*50</v>
      </c>
      <c r="O16" s="158" t="str">
        <f>IF('16x50'!H12="","",'16x50'!H12)</f>
        <v>19</v>
      </c>
      <c r="P16" s="121" t="str">
        <f>IF('16x50'!I12="","",'16x50'!I12)</f>
        <v>mn</v>
      </c>
      <c r="Q16" s="121" t="str">
        <f>IF('16x50'!J12="","",'16x50'!J12)</f>
        <v>30</v>
      </c>
      <c r="R16" s="159" t="str">
        <f>IF('16x50'!K12="","",'16x50'!K12)</f>
        <v>s</v>
      </c>
      <c r="S16" s="160">
        <f>IF('16x50'!L12="","",'16x50'!L12)</f>
        <v>20</v>
      </c>
      <c r="T16" s="121" t="str">
        <f>IF('16x50'!M12="","",'16x50'!M12)</f>
        <v>mn</v>
      </c>
      <c r="U16" s="161">
        <f>IF('16x50'!N12="","",'16x50'!N12)</f>
        <v>0</v>
      </c>
      <c r="V16" s="139" t="str">
        <f>IF('16x50'!O12="","",'16x50'!O12)</f>
        <v>s</v>
      </c>
      <c r="W16" s="158" t="str">
        <f>IF('16x50'!P12="","",'16x50'!P12)</f>
        <v>21</v>
      </c>
      <c r="X16" s="121" t="str">
        <f>IF('16x50'!Q12="","",'16x50'!Q12)</f>
        <v>mn</v>
      </c>
      <c r="Y16" s="121" t="str">
        <f>IF('16x50'!R12="","",'16x50'!R12)</f>
        <v>0</v>
      </c>
      <c r="Z16" s="139" t="str">
        <f>IF('16x50'!S12="","",'16x50'!S12)</f>
        <v>s</v>
      </c>
      <c r="AA16" s="173"/>
    </row>
    <row r="17" spans="1:27" ht="15.75" x14ac:dyDescent="0.25">
      <c r="A17" s="120">
        <f t="shared" si="3"/>
        <v>2</v>
      </c>
      <c r="B17" s="159">
        <f t="shared" si="4"/>
        <v>2</v>
      </c>
      <c r="C17" s="214">
        <f t="shared" ref="C17:C50" si="8">IF(H17="","",IF($A17=$A16,C16,$C16+($G$4+$G$5+$G$6)/(24*60)))</f>
        <v>0.64166666666666639</v>
      </c>
      <c r="D17" s="215">
        <f t="shared" si="6"/>
        <v>0.66249999999999976</v>
      </c>
      <c r="E17" s="270">
        <f>IF(H17="","",F17-('Paramètres SERIES'!$K$20/(24*60)))</f>
        <v>0.6631944444444442</v>
      </c>
      <c r="F17" s="216">
        <f t="shared" si="7"/>
        <v>0.66458333333333308</v>
      </c>
      <c r="G17" s="146">
        <f t="shared" si="1"/>
        <v>2</v>
      </c>
      <c r="H17" s="135" t="str">
        <f>IF('16x50'!A13="","",'16x50'!A13)</f>
        <v>Les Cormorans 2</v>
      </c>
      <c r="I17" s="119" t="str">
        <f>IF('16x50'!B13="","",'16x50'!B13)</f>
        <v xml:space="preserve">N°3 </v>
      </c>
      <c r="J17" s="149" t="str">
        <f>IF('16x50'!C13="","",'16x50'!C13)</f>
        <v>BUZET</v>
      </c>
      <c r="K17" s="149" t="str">
        <f>IF('16x50'!D13="","",'16x50'!D13)</f>
        <v>François</v>
      </c>
      <c r="L17" s="112" t="str">
        <f>IF('16x50'!E13="","",'16x50'!E13)</f>
        <v>Homme</v>
      </c>
      <c r="M17" s="168" t="str">
        <f t="shared" si="2"/>
        <v>BUZET François Homme</v>
      </c>
      <c r="N17" s="114" t="str">
        <f>IF('16x50'!G13="","",'16x50'!G13)</f>
        <v>16*50</v>
      </c>
      <c r="O17" s="158">
        <f>IF('16x50'!H13="","",'16x50'!H13)</f>
        <v>19</v>
      </c>
      <c r="P17" s="121" t="str">
        <f>IF('16x50'!I13="","",'16x50'!I13)</f>
        <v>mn</v>
      </c>
      <c r="Q17" s="121" t="str">
        <f>IF('16x50'!J13="","",'16x50'!J13)</f>
        <v>30</v>
      </c>
      <c r="R17" s="159" t="str">
        <f>IF('16x50'!K13="","",'16x50'!K13)</f>
        <v>s</v>
      </c>
      <c r="S17" s="160">
        <f>IF('16x50'!L13="","",'16x50'!L13)</f>
        <v>20</v>
      </c>
      <c r="T17" s="121" t="str">
        <f>IF('16x50'!M13="","",'16x50'!M13)</f>
        <v>mn</v>
      </c>
      <c r="U17" s="161">
        <f>IF('16x50'!N13="","",'16x50'!N13)</f>
        <v>0</v>
      </c>
      <c r="V17" s="139" t="str">
        <f>IF('16x50'!O13="","",'16x50'!O13)</f>
        <v>s</v>
      </c>
      <c r="W17" s="158">
        <f>IF('16x50'!P13="","",'16x50'!P13)</f>
        <v>21</v>
      </c>
      <c r="X17" s="121" t="str">
        <f>IF('16x50'!Q13="","",'16x50'!Q13)</f>
        <v>mn</v>
      </c>
      <c r="Y17" s="121" t="str">
        <f>IF('16x50'!R13="","",'16x50'!R13)</f>
        <v>0</v>
      </c>
      <c r="Z17" s="139" t="str">
        <f>IF('16x50'!S13="","",'16x50'!S13)</f>
        <v>s</v>
      </c>
      <c r="AA17" s="173"/>
    </row>
    <row r="18" spans="1:27" ht="15.75" x14ac:dyDescent="0.25">
      <c r="A18" s="120">
        <f t="shared" si="3"/>
        <v>2</v>
      </c>
      <c r="B18" s="159">
        <f t="shared" si="4"/>
        <v>3</v>
      </c>
      <c r="C18" s="214">
        <f t="shared" si="8"/>
        <v>0.64166666666666639</v>
      </c>
      <c r="D18" s="215">
        <f t="shared" si="6"/>
        <v>0.66249999999999976</v>
      </c>
      <c r="E18" s="270">
        <f>IF(H18="","",F18-('Paramètres SERIES'!$K$20/(24*60)))</f>
        <v>0.6631944444444442</v>
      </c>
      <c r="F18" s="216">
        <f t="shared" si="7"/>
        <v>0.66458333333333308</v>
      </c>
      <c r="G18" s="146">
        <f t="shared" si="1"/>
        <v>3</v>
      </c>
      <c r="H18" s="135" t="str">
        <f>IF('16x50'!A14="","",'16x50'!A14)</f>
        <v>Savoy'OuBien?</v>
      </c>
      <c r="I18" s="119" t="str">
        <f>IF('16x50'!B14="","",'16x50'!B14)</f>
        <v>N°1 Capitaine</v>
      </c>
      <c r="J18" s="149" t="str">
        <f>IF('16x50'!C14="","",'16x50'!C14)</f>
        <v>GUEHRIA</v>
      </c>
      <c r="K18" s="149" t="str">
        <f>IF('16x50'!D14="","",'16x50'!D14)</f>
        <v>Réda</v>
      </c>
      <c r="L18" s="112" t="str">
        <f>IF('16x50'!E14="","",'16x50'!E14)</f>
        <v>Homme</v>
      </c>
      <c r="M18" s="168" t="str">
        <f t="shared" si="2"/>
        <v>GUEHRIA Réda Homme</v>
      </c>
      <c r="N18" s="114" t="str">
        <f>IF('16x50'!G14="","",'16x50'!G14)</f>
        <v>16*50</v>
      </c>
      <c r="O18" s="158">
        <f>IF('16x50'!H14="","",'16x50'!H14)</f>
        <v>18</v>
      </c>
      <c r="P18" s="121" t="str">
        <f>IF('16x50'!I14="","",'16x50'!I14)</f>
        <v>mn</v>
      </c>
      <c r="Q18" s="121" t="str">
        <f>IF('16x50'!J14="","",'16x50'!J14)</f>
        <v>30</v>
      </c>
      <c r="R18" s="159" t="str">
        <f>IF('16x50'!K14="","",'16x50'!K14)</f>
        <v>s</v>
      </c>
      <c r="S18" s="160">
        <f>IF('16x50'!L14="","",'16x50'!L14)</f>
        <v>19</v>
      </c>
      <c r="T18" s="121" t="str">
        <f>IF('16x50'!M14="","",'16x50'!M14)</f>
        <v>mn</v>
      </c>
      <c r="U18" s="161">
        <f>IF('16x50'!N14="","",'16x50'!N14)</f>
        <v>0</v>
      </c>
      <c r="V18" s="139" t="str">
        <f>IF('16x50'!O14="","",'16x50'!O14)</f>
        <v>s</v>
      </c>
      <c r="W18" s="158">
        <f>IF('16x50'!P14="","",'16x50'!P14)</f>
        <v>20</v>
      </c>
      <c r="X18" s="121" t="str">
        <f>IF('16x50'!Q14="","",'16x50'!Q14)</f>
        <v>mn</v>
      </c>
      <c r="Y18" s="121" t="str">
        <f>IF('16x50'!R14="","",'16x50'!R14)</f>
        <v>0</v>
      </c>
      <c r="Z18" s="139" t="str">
        <f>IF('16x50'!S14="","",'16x50'!S14)</f>
        <v>s</v>
      </c>
      <c r="AA18" s="173"/>
    </row>
    <row r="19" spans="1:27" ht="15.75" x14ac:dyDescent="0.25">
      <c r="A19" s="120">
        <f t="shared" si="3"/>
        <v>2</v>
      </c>
      <c r="B19" s="159">
        <f t="shared" si="4"/>
        <v>4</v>
      </c>
      <c r="C19" s="214">
        <f t="shared" si="8"/>
        <v>0.64166666666666639</v>
      </c>
      <c r="D19" s="215">
        <f t="shared" si="6"/>
        <v>0.66249999999999976</v>
      </c>
      <c r="E19" s="270">
        <f>IF(H19="","",F19-('Paramètres SERIES'!$K$20/(24*60)))</f>
        <v>0.6631944444444442</v>
      </c>
      <c r="F19" s="216">
        <f t="shared" si="7"/>
        <v>0.66458333333333308</v>
      </c>
      <c r="G19" s="146">
        <f t="shared" si="1"/>
        <v>4</v>
      </c>
      <c r="H19" s="135" t="str">
        <f>IF('16x50'!A15="","",'16x50'!A15)</f>
        <v>LIMULES</v>
      </c>
      <c r="I19" s="119" t="str">
        <f>IF('16x50'!B15="","",'16x50'!B15)</f>
        <v>N°1 Capitaine</v>
      </c>
      <c r="J19" s="149" t="str">
        <f>IF('16x50'!C15="","",'16x50'!C15)</f>
        <v>DURET</v>
      </c>
      <c r="K19" s="149" t="str">
        <f>IF('16x50'!D15="","",'16x50'!D15)</f>
        <v>Olivier</v>
      </c>
      <c r="L19" s="112" t="str">
        <f>IF('16x50'!E15="","",'16x50'!E15)</f>
        <v>Homme</v>
      </c>
      <c r="M19" s="168" t="str">
        <f t="shared" si="2"/>
        <v>DURET Olivier Homme</v>
      </c>
      <c r="N19" s="114" t="str">
        <f>IF('16x50'!G15="","",'16x50'!G15)</f>
        <v>16*50</v>
      </c>
      <c r="O19" s="158" t="str">
        <f>IF('16x50'!H15="","",'16x50'!H15)</f>
        <v>17</v>
      </c>
      <c r="P19" s="121" t="str">
        <f>IF('16x50'!I15="","",'16x50'!I15)</f>
        <v>mn</v>
      </c>
      <c r="Q19" s="121" t="str">
        <f>IF('16x50'!J15="","",'16x50'!J15)</f>
        <v>30</v>
      </c>
      <c r="R19" s="159" t="str">
        <f>IF('16x50'!K15="","",'16x50'!K15)</f>
        <v>s</v>
      </c>
      <c r="S19" s="160">
        <f>IF('16x50'!L15="","",'16x50'!L15)</f>
        <v>18</v>
      </c>
      <c r="T19" s="121" t="str">
        <f>IF('16x50'!M15="","",'16x50'!M15)</f>
        <v>mn</v>
      </c>
      <c r="U19" s="161">
        <f>IF('16x50'!N15="","",'16x50'!N15)</f>
        <v>0</v>
      </c>
      <c r="V19" s="139" t="str">
        <f>IF('16x50'!O15="","",'16x50'!O15)</f>
        <v>s</v>
      </c>
      <c r="W19" s="158" t="str">
        <f>IF('16x50'!P15="","",'16x50'!P15)</f>
        <v>19</v>
      </c>
      <c r="X19" s="121" t="str">
        <f>IF('16x50'!Q15="","",'16x50'!Q15)</f>
        <v>mn</v>
      </c>
      <c r="Y19" s="121" t="str">
        <f>IF('16x50'!R15="","",'16x50'!R15)</f>
        <v>0</v>
      </c>
      <c r="Z19" s="139" t="str">
        <f>IF('16x50'!S15="","",'16x50'!S15)</f>
        <v>s</v>
      </c>
      <c r="AA19" s="173"/>
    </row>
    <row r="20" spans="1:27" ht="15.75" x14ac:dyDescent="0.25">
      <c r="A20" s="120">
        <f t="shared" si="3"/>
        <v>2</v>
      </c>
      <c r="B20" s="159">
        <f t="shared" si="4"/>
        <v>5</v>
      </c>
      <c r="C20" s="214">
        <f t="shared" si="8"/>
        <v>0.64166666666666639</v>
      </c>
      <c r="D20" s="215">
        <f t="shared" si="6"/>
        <v>0.66249999999999976</v>
      </c>
      <c r="E20" s="270">
        <f>IF(H20="","",F20-('Paramètres SERIES'!$K$20/(24*60)))</f>
        <v>0.6631944444444442</v>
      </c>
      <c r="F20" s="216">
        <f t="shared" si="7"/>
        <v>0.66458333333333308</v>
      </c>
      <c r="G20" s="146">
        <f t="shared" si="1"/>
        <v>5</v>
      </c>
      <c r="H20" s="135" t="str">
        <f>IF('16x50'!A16="","",'16x50'!A16)</f>
        <v>Savoy'OuBien?</v>
      </c>
      <c r="I20" s="119" t="str">
        <f>IF('16x50'!B16="","",'16x50'!B16)</f>
        <v xml:space="preserve">N°5 </v>
      </c>
      <c r="J20" s="149" t="str">
        <f>IF('16x50'!C16="","",'16x50'!C16)</f>
        <v>VERNIER</v>
      </c>
      <c r="K20" s="149" t="str">
        <f>IF('16x50'!D16="","",'16x50'!D16)</f>
        <v>Emilie</v>
      </c>
      <c r="L20" s="112" t="str">
        <f>IF('16x50'!E16="","",'16x50'!E16)</f>
        <v>Femme</v>
      </c>
      <c r="M20" s="168" t="str">
        <f t="shared" si="2"/>
        <v>VERNIER Emilie Femme</v>
      </c>
      <c r="N20" s="114" t="str">
        <f>IF('16x50'!G16="","",'16x50'!G16)</f>
        <v>16*50</v>
      </c>
      <c r="O20" s="158">
        <f>IF('16x50'!H16="","",'16x50'!H16)</f>
        <v>17</v>
      </c>
      <c r="P20" s="121" t="str">
        <f>IF('16x50'!I16="","",'16x50'!I16)</f>
        <v>mn</v>
      </c>
      <c r="Q20" s="121" t="str">
        <f>IF('16x50'!J16="","",'16x50'!J16)</f>
        <v>30</v>
      </c>
      <c r="R20" s="159" t="str">
        <f>IF('16x50'!K16="","",'16x50'!K16)</f>
        <v>s</v>
      </c>
      <c r="S20" s="160">
        <f>IF('16x50'!L16="","",'16x50'!L16)</f>
        <v>18</v>
      </c>
      <c r="T20" s="121" t="str">
        <f>IF('16x50'!M16="","",'16x50'!M16)</f>
        <v>mn</v>
      </c>
      <c r="U20" s="161">
        <f>IF('16x50'!N16="","",'16x50'!N16)</f>
        <v>0</v>
      </c>
      <c r="V20" s="139" t="str">
        <f>IF('16x50'!O16="","",'16x50'!O16)</f>
        <v>s</v>
      </c>
      <c r="W20" s="158">
        <f>IF('16x50'!P16="","",'16x50'!P16)</f>
        <v>19</v>
      </c>
      <c r="X20" s="121" t="str">
        <f>IF('16x50'!Q16="","",'16x50'!Q16)</f>
        <v>mn</v>
      </c>
      <c r="Y20" s="121" t="str">
        <f>IF('16x50'!R16="","",'16x50'!R16)</f>
        <v>0</v>
      </c>
      <c r="Z20" s="139" t="str">
        <f>IF('16x50'!S16="","",'16x50'!S16)</f>
        <v>s</v>
      </c>
      <c r="AA20" s="173"/>
    </row>
    <row r="21" spans="1:27" ht="15.75" x14ac:dyDescent="0.25">
      <c r="A21" s="120">
        <f t="shared" si="3"/>
        <v>3</v>
      </c>
      <c r="B21" s="159">
        <f t="shared" si="4"/>
        <v>1</v>
      </c>
      <c r="C21" s="214">
        <f t="shared" si="8"/>
        <v>0.65763888888888866</v>
      </c>
      <c r="D21" s="215">
        <f t="shared" si="6"/>
        <v>0.67847222222222203</v>
      </c>
      <c r="E21" s="270">
        <f>IF(H21="","",F21-('Paramètres SERIES'!$K$20/(24*60)))</f>
        <v>0.67916666666666647</v>
      </c>
      <c r="F21" s="216">
        <f t="shared" si="7"/>
        <v>0.68055555555555536</v>
      </c>
      <c r="G21" s="146">
        <f t="shared" si="1"/>
        <v>1</v>
      </c>
      <c r="H21" s="135" t="str">
        <f>IF('16x50'!A17="","",'16x50'!A17)</f>
        <v>Sportpleizh</v>
      </c>
      <c r="I21" s="119" t="str">
        <f>IF('16x50'!B17="","",'16x50'!B17)</f>
        <v xml:space="preserve">N°4 </v>
      </c>
      <c r="J21" s="149" t="str">
        <f>IF('16x50'!C17="","",'16x50'!C17)</f>
        <v>AUBRY</v>
      </c>
      <c r="K21" s="149" t="str">
        <f>IF('16x50'!D17="","",'16x50'!D17)</f>
        <v>Pascale</v>
      </c>
      <c r="L21" s="112" t="str">
        <f>IF('16x50'!E17="","",'16x50'!E17)</f>
        <v>Homme</v>
      </c>
      <c r="M21" s="168" t="str">
        <f t="shared" si="2"/>
        <v>AUBRY Pascale Homme</v>
      </c>
      <c r="N21" s="114" t="str">
        <f>IF('16x50'!G17="","",'16x50'!G17)</f>
        <v>16*50</v>
      </c>
      <c r="O21" s="158" t="str">
        <f>IF('16x50'!H17="","",'16x50'!H17)</f>
        <v>17</v>
      </c>
      <c r="P21" s="121" t="str">
        <f>IF('16x50'!I17="","",'16x50'!I17)</f>
        <v>mn</v>
      </c>
      <c r="Q21" s="121" t="str">
        <f>IF('16x50'!J17="","",'16x50'!J17)</f>
        <v>30</v>
      </c>
      <c r="R21" s="159" t="str">
        <f>IF('16x50'!K17="","",'16x50'!K17)</f>
        <v>s</v>
      </c>
      <c r="S21" s="160">
        <f>IF('16x50'!L17="","",'16x50'!L17)</f>
        <v>18</v>
      </c>
      <c r="T21" s="121" t="str">
        <f>IF('16x50'!M17="","",'16x50'!M17)</f>
        <v>mn</v>
      </c>
      <c r="U21" s="161">
        <f>IF('16x50'!N17="","",'16x50'!N17)</f>
        <v>0</v>
      </c>
      <c r="V21" s="139" t="str">
        <f>IF('16x50'!O17="","",'16x50'!O17)</f>
        <v>s</v>
      </c>
      <c r="W21" s="158" t="str">
        <f>IF('16x50'!P17="","",'16x50'!P17)</f>
        <v>19</v>
      </c>
      <c r="X21" s="121" t="str">
        <f>IF('16x50'!Q17="","",'16x50'!Q17)</f>
        <v>mn</v>
      </c>
      <c r="Y21" s="121" t="str">
        <f>IF('16x50'!R17="","",'16x50'!R17)</f>
        <v>0</v>
      </c>
      <c r="Z21" s="139" t="str">
        <f>IF('16x50'!S17="","",'16x50'!S17)</f>
        <v>s</v>
      </c>
      <c r="AA21" s="173"/>
    </row>
    <row r="22" spans="1:27" ht="15.75" x14ac:dyDescent="0.25">
      <c r="A22" s="120">
        <f t="shared" si="3"/>
        <v>3</v>
      </c>
      <c r="B22" s="159">
        <f t="shared" si="4"/>
        <v>2</v>
      </c>
      <c r="C22" s="214">
        <f t="shared" si="8"/>
        <v>0.65763888888888866</v>
      </c>
      <c r="D22" s="215">
        <f t="shared" si="6"/>
        <v>0.67847222222222203</v>
      </c>
      <c r="E22" s="270">
        <f>IF(H22="","",F22-('Paramètres SERIES'!$K$20/(24*60)))</f>
        <v>0.67916666666666647</v>
      </c>
      <c r="F22" s="216">
        <f t="shared" si="7"/>
        <v>0.68055555555555536</v>
      </c>
      <c r="G22" s="146">
        <f t="shared" si="1"/>
        <v>2</v>
      </c>
      <c r="H22" s="135" t="str">
        <f>IF('16x50'!A18="","",'16x50'!A18)</f>
        <v>Apneaman, Praha, Czech Republic</v>
      </c>
      <c r="I22" s="119" t="str">
        <f>IF('16x50'!B18="","",'16x50'!B18)</f>
        <v xml:space="preserve">N°4 </v>
      </c>
      <c r="J22" s="149" t="str">
        <f>IF('16x50'!C18="","",'16x50'!C18)</f>
        <v>SURANSKA</v>
      </c>
      <c r="K22" s="149" t="str">
        <f>IF('16x50'!D18="","",'16x50'!D18)</f>
        <v>Katerina</v>
      </c>
      <c r="L22" s="112" t="str">
        <f>IF('16x50'!E18="","",'16x50'!E18)</f>
        <v>Femme</v>
      </c>
      <c r="M22" s="168" t="str">
        <f t="shared" si="2"/>
        <v>SURANSKA Katerina Femme</v>
      </c>
      <c r="N22" s="114" t="str">
        <f>IF('16x50'!G18="","",'16x50'!G18)</f>
        <v>16*50</v>
      </c>
      <c r="O22" s="158">
        <f>IF('16x50'!H18="","",'16x50'!H18)</f>
        <v>16</v>
      </c>
      <c r="P22" s="121" t="str">
        <f>IF('16x50'!I18="","",'16x50'!I18)</f>
        <v>mn</v>
      </c>
      <c r="Q22" s="121">
        <f>IF('16x50'!J18="","",'16x50'!J18)</f>
        <v>30</v>
      </c>
      <c r="R22" s="159" t="str">
        <f>IF('16x50'!K18="","",'16x50'!K18)</f>
        <v>s</v>
      </c>
      <c r="S22" s="160">
        <f>IF('16x50'!L18="","",'16x50'!L18)</f>
        <v>17</v>
      </c>
      <c r="T22" s="121" t="str">
        <f>IF('16x50'!M18="","",'16x50'!M18)</f>
        <v>mn</v>
      </c>
      <c r="U22" s="161">
        <f>IF('16x50'!N18="","",'16x50'!N18)</f>
        <v>30</v>
      </c>
      <c r="V22" s="139" t="str">
        <f>IF('16x50'!O18="","",'16x50'!O18)</f>
        <v>s</v>
      </c>
      <c r="W22" s="158">
        <f>IF('16x50'!P18="","",'16x50'!P18)</f>
        <v>18</v>
      </c>
      <c r="X22" s="121" t="str">
        <f>IF('16x50'!Q18="","",'16x50'!Q18)</f>
        <v>mn</v>
      </c>
      <c r="Y22" s="121">
        <f>IF('16x50'!R18="","",'16x50'!R18)</f>
        <v>30</v>
      </c>
      <c r="Z22" s="139" t="str">
        <f>IF('16x50'!S18="","",'16x50'!S18)</f>
        <v>s</v>
      </c>
      <c r="AA22" s="173"/>
    </row>
    <row r="23" spans="1:27" ht="15.75" x14ac:dyDescent="0.25">
      <c r="A23" s="120">
        <f t="shared" si="3"/>
        <v>3</v>
      </c>
      <c r="B23" s="159">
        <f t="shared" si="4"/>
        <v>3</v>
      </c>
      <c r="C23" s="214">
        <f t="shared" si="8"/>
        <v>0.65763888888888866</v>
      </c>
      <c r="D23" s="215">
        <f t="shared" si="6"/>
        <v>0.67847222222222203</v>
      </c>
      <c r="E23" s="270">
        <f>IF(H23="","",F23-('Paramètres SERIES'!$K$20/(24*60)))</f>
        <v>0.67916666666666647</v>
      </c>
      <c r="F23" s="216">
        <f t="shared" si="7"/>
        <v>0.68055555555555536</v>
      </c>
      <c r="G23" s="146">
        <f t="shared" si="1"/>
        <v>3</v>
      </c>
      <c r="H23" s="135" t="str">
        <f>IF('16x50'!A19="","",'16x50'!A19)</f>
        <v>CYRNEA</v>
      </c>
      <c r="I23" s="119" t="str">
        <f>IF('16x50'!B19="","",'16x50'!B19)</f>
        <v xml:space="preserve">N°4 </v>
      </c>
      <c r="J23" s="149" t="str">
        <f>IF('16x50'!C19="","",'16x50'!C19)</f>
        <v>CARCHI</v>
      </c>
      <c r="K23" s="149" t="str">
        <f>IF('16x50'!D19="","",'16x50'!D19)</f>
        <v>Mathieu</v>
      </c>
      <c r="L23" s="112" t="str">
        <f>IF('16x50'!E19="","",'16x50'!E19)</f>
        <v>Homme</v>
      </c>
      <c r="M23" s="168" t="str">
        <f t="shared" si="2"/>
        <v>CARCHI Mathieu Homme</v>
      </c>
      <c r="N23" s="114" t="str">
        <f>IF('16x50'!G19="","",'16x50'!G19)</f>
        <v>16*50</v>
      </c>
      <c r="O23" s="158" t="str">
        <f>IF('16x50'!H19="","",'16x50'!H19)</f>
        <v>16</v>
      </c>
      <c r="P23" s="121" t="str">
        <f>IF('16x50'!I19="","",'16x50'!I19)</f>
        <v>mn</v>
      </c>
      <c r="Q23" s="121" t="str">
        <f>IF('16x50'!J19="","",'16x50'!J19)</f>
        <v>30</v>
      </c>
      <c r="R23" s="159" t="str">
        <f>IF('16x50'!K19="","",'16x50'!K19)</f>
        <v>s</v>
      </c>
      <c r="S23" s="160">
        <f>IF('16x50'!L19="","",'16x50'!L19)</f>
        <v>17</v>
      </c>
      <c r="T23" s="121" t="str">
        <f>IF('16x50'!M19="","",'16x50'!M19)</f>
        <v>mn</v>
      </c>
      <c r="U23" s="161">
        <f>IF('16x50'!N19="","",'16x50'!N19)</f>
        <v>0</v>
      </c>
      <c r="V23" s="139" t="str">
        <f>IF('16x50'!O19="","",'16x50'!O19)</f>
        <v>s</v>
      </c>
      <c r="W23" s="158" t="str">
        <f>IF('16x50'!P19="","",'16x50'!P19)</f>
        <v>18</v>
      </c>
      <c r="X23" s="121" t="str">
        <f>IF('16x50'!Q19="","",'16x50'!Q19)</f>
        <v>mn</v>
      </c>
      <c r="Y23" s="121" t="str">
        <f>IF('16x50'!R19="","",'16x50'!R19)</f>
        <v>0</v>
      </c>
      <c r="Z23" s="139" t="str">
        <f>IF('16x50'!S19="","",'16x50'!S19)</f>
        <v>s</v>
      </c>
      <c r="AA23" s="173"/>
    </row>
    <row r="24" spans="1:27" ht="15.75" x14ac:dyDescent="0.25">
      <c r="A24" s="120">
        <f t="shared" si="3"/>
        <v>3</v>
      </c>
      <c r="B24" s="159">
        <f t="shared" si="4"/>
        <v>4</v>
      </c>
      <c r="C24" s="214">
        <f t="shared" si="8"/>
        <v>0.65763888888888866</v>
      </c>
      <c r="D24" s="215">
        <f t="shared" si="6"/>
        <v>0.67847222222222203</v>
      </c>
      <c r="E24" s="270">
        <f>IF(H24="","",F24-('Paramètres SERIES'!$K$20/(24*60)))</f>
        <v>0.67916666666666647</v>
      </c>
      <c r="F24" s="216">
        <f t="shared" si="7"/>
        <v>0.68055555555555536</v>
      </c>
      <c r="G24" s="146">
        <f t="shared" si="1"/>
        <v>4</v>
      </c>
      <c r="H24" s="135" t="str">
        <f>IF('16x50'!A20="","",'16x50'!A20)</f>
        <v>Les Cormorans 1</v>
      </c>
      <c r="I24" s="119" t="str">
        <f>IF('16x50'!B20="","",'16x50'!B20)</f>
        <v>N°1 Capitaine</v>
      </c>
      <c r="J24" s="149" t="str">
        <f>IF('16x50'!C20="","",'16x50'!C20)</f>
        <v>BRATANIC</v>
      </c>
      <c r="K24" s="149" t="str">
        <f>IF('16x50'!D20="","",'16x50'!D20)</f>
        <v>Alexandre</v>
      </c>
      <c r="L24" s="112" t="str">
        <f>IF('16x50'!E20="","",'16x50'!E20)</f>
        <v>Homme</v>
      </c>
      <c r="M24" s="168" t="str">
        <f t="shared" si="2"/>
        <v>BRATANIC Alexandre Homme</v>
      </c>
      <c r="N24" s="114" t="str">
        <f>IF('16x50'!G20="","",'16x50'!G20)</f>
        <v>16*50</v>
      </c>
      <c r="O24" s="158" t="str">
        <f>IF('16x50'!H20="","",'16x50'!H20)</f>
        <v>16</v>
      </c>
      <c r="P24" s="121" t="str">
        <f>IF('16x50'!I20="","",'16x50'!I20)</f>
        <v>mn</v>
      </c>
      <c r="Q24" s="121" t="str">
        <f>IF('16x50'!J20="","",'16x50'!J20)</f>
        <v>30</v>
      </c>
      <c r="R24" s="159" t="str">
        <f>IF('16x50'!K20="","",'16x50'!K20)</f>
        <v>s</v>
      </c>
      <c r="S24" s="160">
        <f>IF('16x50'!L20="","",'16x50'!L20)</f>
        <v>17</v>
      </c>
      <c r="T24" s="121" t="str">
        <f>IF('16x50'!M20="","",'16x50'!M20)</f>
        <v>mn</v>
      </c>
      <c r="U24" s="161">
        <f>IF('16x50'!N20="","",'16x50'!N20)</f>
        <v>0</v>
      </c>
      <c r="V24" s="139" t="str">
        <f>IF('16x50'!O20="","",'16x50'!O20)</f>
        <v>s</v>
      </c>
      <c r="W24" s="158" t="str">
        <f>IF('16x50'!P20="","",'16x50'!P20)</f>
        <v>18</v>
      </c>
      <c r="X24" s="121" t="str">
        <f>IF('16x50'!Q20="","",'16x50'!Q20)</f>
        <v>mn</v>
      </c>
      <c r="Y24" s="121" t="str">
        <f>IF('16x50'!R20="","",'16x50'!R20)</f>
        <v>0</v>
      </c>
      <c r="Z24" s="139" t="str">
        <f>IF('16x50'!S20="","",'16x50'!S20)</f>
        <v>s</v>
      </c>
      <c r="AA24" s="173"/>
    </row>
    <row r="25" spans="1:27" ht="15.75" x14ac:dyDescent="0.25">
      <c r="A25" s="120">
        <f t="shared" si="3"/>
        <v>3</v>
      </c>
      <c r="B25" s="159">
        <f t="shared" si="4"/>
        <v>5</v>
      </c>
      <c r="C25" s="214">
        <f t="shared" si="8"/>
        <v>0.65763888888888866</v>
      </c>
      <c r="D25" s="215">
        <f t="shared" si="6"/>
        <v>0.67847222222222203</v>
      </c>
      <c r="E25" s="270">
        <f>IF(H25="","",F25-('Paramètres SERIES'!$K$20/(24*60)))</f>
        <v>0.67916666666666647</v>
      </c>
      <c r="F25" s="216">
        <f t="shared" si="7"/>
        <v>0.68055555555555536</v>
      </c>
      <c r="G25" s="146">
        <f t="shared" si="1"/>
        <v>5</v>
      </c>
      <c r="H25" s="135" t="str">
        <f>IF('16x50'!A21="","",'16x50'!A21)</f>
        <v>Les Cormorans 2</v>
      </c>
      <c r="I25" s="119" t="str">
        <f>IF('16x50'!B21="","",'16x50'!B21)</f>
        <v>N°1 Capitaine</v>
      </c>
      <c r="J25" s="149" t="str">
        <f>IF('16x50'!C21="","",'16x50'!C21)</f>
        <v>LEITNER</v>
      </c>
      <c r="K25" s="149" t="str">
        <f>IF('16x50'!D21="","",'16x50'!D21)</f>
        <v>Rachel</v>
      </c>
      <c r="L25" s="112" t="str">
        <f>IF('16x50'!E21="","",'16x50'!E21)</f>
        <v>FEMME</v>
      </c>
      <c r="M25" s="168" t="str">
        <f t="shared" si="2"/>
        <v>LEITNER Rachel FEMME</v>
      </c>
      <c r="N25" s="114" t="str">
        <f>IF('16x50'!G21="","",'16x50'!G21)</f>
        <v>16*50</v>
      </c>
      <c r="O25" s="158" t="str">
        <f>IF('16x50'!H21="","",'16x50'!H21)</f>
        <v>16</v>
      </c>
      <c r="P25" s="121" t="str">
        <f>IF('16x50'!I21="","",'16x50'!I21)</f>
        <v>mn</v>
      </c>
      <c r="Q25" s="121" t="str">
        <f>IF('16x50'!J21="","",'16x50'!J21)</f>
        <v>0</v>
      </c>
      <c r="R25" s="159" t="str">
        <f>IF('16x50'!K21="","",'16x50'!K21)</f>
        <v>s</v>
      </c>
      <c r="S25" s="160">
        <f>IF('16x50'!L21="","",'16x50'!L21)</f>
        <v>16</v>
      </c>
      <c r="T25" s="121" t="str">
        <f>IF('16x50'!M21="","",'16x50'!M21)</f>
        <v>mn</v>
      </c>
      <c r="U25" s="161">
        <f>IF('16x50'!N21="","",'16x50'!N21)</f>
        <v>30</v>
      </c>
      <c r="V25" s="139" t="str">
        <f>IF('16x50'!O21="","",'16x50'!O21)</f>
        <v>s</v>
      </c>
      <c r="W25" s="158" t="str">
        <f>IF('16x50'!P21="","",'16x50'!P21)</f>
        <v>17</v>
      </c>
      <c r="X25" s="121" t="str">
        <f>IF('16x50'!Q21="","",'16x50'!Q21)</f>
        <v>mn</v>
      </c>
      <c r="Y25" s="121" t="str">
        <f>IF('16x50'!R21="","",'16x50'!R21)</f>
        <v>30</v>
      </c>
      <c r="Z25" s="139" t="str">
        <f>IF('16x50'!S21="","",'16x50'!S21)</f>
        <v>s</v>
      </c>
      <c r="AA25" s="173"/>
    </row>
    <row r="26" spans="1:27" ht="15.75" x14ac:dyDescent="0.25">
      <c r="A26" s="120">
        <f t="shared" si="3"/>
        <v>4</v>
      </c>
      <c r="B26" s="159">
        <f t="shared" si="4"/>
        <v>1</v>
      </c>
      <c r="C26" s="214">
        <f t="shared" si="8"/>
        <v>0.67361111111111094</v>
      </c>
      <c r="D26" s="215">
        <f t="shared" si="6"/>
        <v>0.69444444444444431</v>
      </c>
      <c r="E26" s="270">
        <f>IF(H26="","",F26-('Paramètres SERIES'!$K$20/(24*60)))</f>
        <v>0.69513888888888875</v>
      </c>
      <c r="F26" s="216">
        <f t="shared" si="7"/>
        <v>0.69652777777777763</v>
      </c>
      <c r="G26" s="146">
        <f t="shared" si="1"/>
        <v>1</v>
      </c>
      <c r="H26" s="135" t="str">
        <f>IF('16x50'!A22="","",'16x50'!A22)</f>
        <v>Les Cormorans 1</v>
      </c>
      <c r="I26" s="119" t="str">
        <f>IF('16x50'!B22="","",'16x50'!B22)</f>
        <v xml:space="preserve">N°3 </v>
      </c>
      <c r="J26" s="149" t="str">
        <f>IF('16x50'!C22="","",'16x50'!C22)</f>
        <v>ELU</v>
      </c>
      <c r="K26" s="149" t="str">
        <f>IF('16x50'!D22="","",'16x50'!D22)</f>
        <v>Olivier</v>
      </c>
      <c r="L26" s="112" t="str">
        <f>IF('16x50'!E22="","",'16x50'!E22)</f>
        <v>Homme</v>
      </c>
      <c r="M26" s="168" t="str">
        <f t="shared" si="2"/>
        <v>ELU Olivier Homme</v>
      </c>
      <c r="N26" s="114" t="str">
        <f>IF('16x50'!G22="","",'16x50'!G22)</f>
        <v>16*50</v>
      </c>
      <c r="O26" s="158" t="str">
        <f>IF('16x50'!H22="","",'16x50'!H22)</f>
        <v>15</v>
      </c>
      <c r="P26" s="121" t="str">
        <f>IF('16x50'!I22="","",'16x50'!I22)</f>
        <v>mn</v>
      </c>
      <c r="Q26" s="121" t="str">
        <f>IF('16x50'!J22="","",'16x50'!J22)</f>
        <v>30</v>
      </c>
      <c r="R26" s="159" t="str">
        <f>IF('16x50'!K22="","",'16x50'!K22)</f>
        <v>s</v>
      </c>
      <c r="S26" s="160">
        <f>IF('16x50'!L22="","",'16x50'!L22)</f>
        <v>16</v>
      </c>
      <c r="T26" s="121" t="str">
        <f>IF('16x50'!M22="","",'16x50'!M22)</f>
        <v>mn</v>
      </c>
      <c r="U26" s="161">
        <f>IF('16x50'!N22="","",'16x50'!N22)</f>
        <v>0</v>
      </c>
      <c r="V26" s="139" t="str">
        <f>IF('16x50'!O22="","",'16x50'!O22)</f>
        <v>s</v>
      </c>
      <c r="W26" s="158" t="str">
        <f>IF('16x50'!P22="","",'16x50'!P22)</f>
        <v>17</v>
      </c>
      <c r="X26" s="121" t="str">
        <f>IF('16x50'!Q22="","",'16x50'!Q22)</f>
        <v>mn</v>
      </c>
      <c r="Y26" s="121">
        <f>IF('16x50'!R22="","",'16x50'!R22)</f>
        <v>0</v>
      </c>
      <c r="Z26" s="139" t="str">
        <f>IF('16x50'!S22="","",'16x50'!S22)</f>
        <v>s</v>
      </c>
      <c r="AA26" s="173"/>
    </row>
    <row r="27" spans="1:27" ht="15.75" x14ac:dyDescent="0.25">
      <c r="A27" s="120">
        <f t="shared" si="3"/>
        <v>4</v>
      </c>
      <c r="B27" s="159">
        <f t="shared" si="4"/>
        <v>2</v>
      </c>
      <c r="C27" s="214">
        <f t="shared" si="8"/>
        <v>0.67361111111111094</v>
      </c>
      <c r="D27" s="215">
        <f t="shared" si="6"/>
        <v>0.69444444444444431</v>
      </c>
      <c r="E27" s="270">
        <f>IF(H27="","",F27-('Paramètres SERIES'!$K$20/(24*60)))</f>
        <v>0.69513888888888875</v>
      </c>
      <c r="F27" s="216">
        <f t="shared" si="7"/>
        <v>0.69652777777777763</v>
      </c>
      <c r="G27" s="146">
        <f t="shared" si="1"/>
        <v>2</v>
      </c>
      <c r="H27" s="135" t="str">
        <f>IF('16x50'!A23="","",'16x50'!A23)</f>
        <v>Apneaman, Praha, Czech Republic</v>
      </c>
      <c r="I27" s="119" t="str">
        <f>IF('16x50'!B23="","",'16x50'!B23)</f>
        <v xml:space="preserve">N°3 </v>
      </c>
      <c r="J27" s="149" t="str">
        <f>IF('16x50'!C23="","",'16x50'!C23)</f>
        <v>SVADLENKA</v>
      </c>
      <c r="K27" s="149" t="str">
        <f>IF('16x50'!D23="","",'16x50'!D23)</f>
        <v>Michal</v>
      </c>
      <c r="L27" s="112" t="str">
        <f>IF('16x50'!E23="","",'16x50'!E23)</f>
        <v>Homme</v>
      </c>
      <c r="M27" s="168" t="str">
        <f t="shared" si="2"/>
        <v>SVADLENKA Michal Homme</v>
      </c>
      <c r="N27" s="114" t="str">
        <f>IF('16x50'!G23="","",'16x50'!G23)</f>
        <v>16*50</v>
      </c>
      <c r="O27" s="158" t="str">
        <f>IF('16x50'!H23="","",'16x50'!H23)</f>
        <v>14</v>
      </c>
      <c r="P27" s="121" t="str">
        <f>IF('16x50'!I23="","",'16x50'!I23)</f>
        <v>mn</v>
      </c>
      <c r="Q27" s="121" t="str">
        <f>IF('16x50'!J23="","",'16x50'!J23)</f>
        <v>20</v>
      </c>
      <c r="R27" s="159" t="str">
        <f>IF('16x50'!K23="","",'16x50'!K23)</f>
        <v>s</v>
      </c>
      <c r="S27" s="160">
        <f>IF('16x50'!L23="","",'16x50'!L23)</f>
        <v>14</v>
      </c>
      <c r="T27" s="121" t="str">
        <f>IF('16x50'!M23="","",'16x50'!M23)</f>
        <v>mn</v>
      </c>
      <c r="U27" s="161">
        <f>IF('16x50'!N23="","",'16x50'!N23)</f>
        <v>50</v>
      </c>
      <c r="V27" s="139" t="str">
        <f>IF('16x50'!O23="","",'16x50'!O23)</f>
        <v>s</v>
      </c>
      <c r="W27" s="158" t="str">
        <f>IF('16x50'!P23="","",'16x50'!P23)</f>
        <v>15</v>
      </c>
      <c r="X27" s="121" t="str">
        <f>IF('16x50'!Q23="","",'16x50'!Q23)</f>
        <v>mn</v>
      </c>
      <c r="Y27" s="121" t="str">
        <f>IF('16x50'!R23="","",'16x50'!R23)</f>
        <v>50</v>
      </c>
      <c r="Z27" s="139" t="str">
        <f>IF('16x50'!S23="","",'16x50'!S23)</f>
        <v>s</v>
      </c>
      <c r="AA27" s="173"/>
    </row>
    <row r="28" spans="1:27" ht="15.75" x14ac:dyDescent="0.25">
      <c r="A28" s="120">
        <f t="shared" si="3"/>
        <v>4</v>
      </c>
      <c r="B28" s="159">
        <f t="shared" si="4"/>
        <v>3</v>
      </c>
      <c r="C28" s="214">
        <f t="shared" si="8"/>
        <v>0.67361111111111094</v>
      </c>
      <c r="D28" s="215">
        <f t="shared" si="6"/>
        <v>0.69444444444444431</v>
      </c>
      <c r="E28" s="270">
        <f>IF(H28="","",F28-('Paramètres SERIES'!$K$20/(24*60)))</f>
        <v>0.69513888888888875</v>
      </c>
      <c r="F28" s="216">
        <f t="shared" si="7"/>
        <v>0.69652777777777763</v>
      </c>
      <c r="G28" s="146">
        <f t="shared" si="1"/>
        <v>3</v>
      </c>
      <c r="H28" s="135" t="str">
        <f>IF('16x50'!A24="","",'16x50'!A24)</f>
        <v>Imashi</v>
      </c>
      <c r="I28" s="119" t="str">
        <f>IF('16x50'!B24="","",'16x50'!B24)</f>
        <v xml:space="preserve">N°3 </v>
      </c>
      <c r="J28" s="149" t="str">
        <f>IF('16x50'!C24="","",'16x50'!C24)</f>
        <v>OLLIVO</v>
      </c>
      <c r="K28" s="149" t="str">
        <f>IF('16x50'!D24="","",'16x50'!D24)</f>
        <v>Kevin</v>
      </c>
      <c r="L28" s="112" t="str">
        <f>IF('16x50'!E24="","",'16x50'!E24)</f>
        <v>Homme</v>
      </c>
      <c r="M28" s="168" t="str">
        <f t="shared" si="2"/>
        <v>OLLIVO Kevin Homme</v>
      </c>
      <c r="N28" s="114" t="str">
        <f>IF('16x50'!G24="","",'16x50'!G24)</f>
        <v>16*50</v>
      </c>
      <c r="O28" s="158" t="str">
        <f>IF('16x50'!H24="","",'16x50'!H24)</f>
        <v>12</v>
      </c>
      <c r="P28" s="121" t="str">
        <f>IF('16x50'!I24="","",'16x50'!I24)</f>
        <v>mn</v>
      </c>
      <c r="Q28" s="121" t="str">
        <f>IF('16x50'!J24="","",'16x50'!J24)</f>
        <v>45</v>
      </c>
      <c r="R28" s="159" t="str">
        <f>IF('16x50'!K24="","",'16x50'!K24)</f>
        <v>s</v>
      </c>
      <c r="S28" s="160">
        <f>IF('16x50'!L24="","",'16x50'!L24)</f>
        <v>13</v>
      </c>
      <c r="T28" s="121" t="str">
        <f>IF('16x50'!M24="","",'16x50'!M24)</f>
        <v>mn</v>
      </c>
      <c r="U28" s="161">
        <f>IF('16x50'!N24="","",'16x50'!N24)</f>
        <v>15</v>
      </c>
      <c r="V28" s="139" t="str">
        <f>IF('16x50'!O24="","",'16x50'!O24)</f>
        <v>s</v>
      </c>
      <c r="W28" s="158" t="str">
        <f>IF('16x50'!P24="","",'16x50'!P24)</f>
        <v>14</v>
      </c>
      <c r="X28" s="121" t="str">
        <f>IF('16x50'!Q24="","",'16x50'!Q24)</f>
        <v>mn</v>
      </c>
      <c r="Y28" s="121" t="str">
        <f>IF('16x50'!R24="","",'16x50'!R24)</f>
        <v>15</v>
      </c>
      <c r="Z28" s="139" t="str">
        <f>IF('16x50'!S24="","",'16x50'!S24)</f>
        <v>s</v>
      </c>
      <c r="AA28" s="173"/>
    </row>
    <row r="29" spans="1:27" ht="15.75" x14ac:dyDescent="0.25">
      <c r="A29" s="120" t="str">
        <f t="shared" si="3"/>
        <v/>
      </c>
      <c r="B29" s="159" t="str">
        <f t="shared" si="4"/>
        <v/>
      </c>
      <c r="C29" s="214" t="str">
        <f t="shared" si="8"/>
        <v/>
      </c>
      <c r="D29" s="215" t="str">
        <f t="shared" si="6"/>
        <v/>
      </c>
      <c r="E29" s="270" t="str">
        <f>IF(H29="","",F29-('Paramètres SERIES'!$K$20/(24*60)))</f>
        <v/>
      </c>
      <c r="F29" s="216" t="str">
        <f t="shared" si="7"/>
        <v/>
      </c>
      <c r="G29" s="146" t="str">
        <f t="shared" si="1"/>
        <v/>
      </c>
      <c r="H29" s="135" t="str">
        <f>IF('16x50'!A25="","",'16x50'!A25)</f>
        <v/>
      </c>
      <c r="I29" s="119" t="str">
        <f>IF('16x50'!B25="","",'16x50'!B25)</f>
        <v/>
      </c>
      <c r="J29" s="149" t="str">
        <f>IF('16x50'!C25="","",'16x50'!C25)</f>
        <v/>
      </c>
      <c r="K29" s="149" t="str">
        <f>IF('16x50'!D25="","",'16x50'!D25)</f>
        <v/>
      </c>
      <c r="L29" s="112" t="str">
        <f>IF('16x50'!E25="","",'16x50'!E25)</f>
        <v/>
      </c>
      <c r="M29" s="168" t="str">
        <f t="shared" si="2"/>
        <v/>
      </c>
      <c r="N29" s="114" t="str">
        <f>IF('16x50'!G25="","",'16x50'!G25)</f>
        <v/>
      </c>
      <c r="O29" s="158" t="str">
        <f>IF('16x50'!H25="","",'16x50'!H25)</f>
        <v/>
      </c>
      <c r="P29" s="121" t="str">
        <f>IF('16x50'!I25="","",'16x50'!I25)</f>
        <v/>
      </c>
      <c r="Q29" s="121" t="str">
        <f>IF('16x50'!J25="","",'16x50'!J25)</f>
        <v/>
      </c>
      <c r="R29" s="159" t="str">
        <f>IF('16x50'!K25="","",'16x50'!K25)</f>
        <v/>
      </c>
      <c r="S29" s="160" t="str">
        <f>IF('16x50'!L25="","",'16x50'!L25)</f>
        <v/>
      </c>
      <c r="T29" s="121" t="str">
        <f>IF('16x50'!M25="","",'16x50'!M25)</f>
        <v/>
      </c>
      <c r="U29" s="161" t="str">
        <f>IF('16x50'!N25="","",'16x50'!N25)</f>
        <v/>
      </c>
      <c r="V29" s="139" t="str">
        <f>IF('16x50'!O25="","",'16x50'!O25)</f>
        <v/>
      </c>
      <c r="W29" s="158" t="str">
        <f>IF('16x50'!P25="","",'16x50'!P25)</f>
        <v/>
      </c>
      <c r="X29" s="121" t="str">
        <f>IF('16x50'!Q25="","",'16x50'!Q25)</f>
        <v/>
      </c>
      <c r="Y29" s="121" t="str">
        <f>IF('16x50'!R25="","",'16x50'!R25)</f>
        <v/>
      </c>
      <c r="Z29" s="139" t="str">
        <f>IF('16x50'!S25="","",'16x50'!S25)</f>
        <v/>
      </c>
      <c r="AA29" s="173"/>
    </row>
    <row r="30" spans="1:27" ht="15.75" x14ac:dyDescent="0.25">
      <c r="A30" s="120" t="str">
        <f t="shared" si="3"/>
        <v/>
      </c>
      <c r="B30" s="159" t="str">
        <f t="shared" si="4"/>
        <v/>
      </c>
      <c r="C30" s="214" t="str">
        <f t="shared" si="8"/>
        <v/>
      </c>
      <c r="D30" s="215" t="str">
        <f t="shared" si="6"/>
        <v/>
      </c>
      <c r="E30" s="270" t="str">
        <f>IF(H30="","",F30-('Paramètres SERIES'!$K$20/(24*60)))</f>
        <v/>
      </c>
      <c r="F30" s="216" t="str">
        <f t="shared" si="7"/>
        <v/>
      </c>
      <c r="G30" s="146" t="str">
        <f t="shared" si="1"/>
        <v/>
      </c>
      <c r="H30" s="135" t="str">
        <f>IF('16x50'!A26="","",'16x50'!A26)</f>
        <v/>
      </c>
      <c r="I30" s="119" t="str">
        <f>IF('16x50'!B26="","",'16x50'!B26)</f>
        <v/>
      </c>
      <c r="J30" s="149" t="str">
        <f>IF('16x50'!C26="","",'16x50'!C26)</f>
        <v/>
      </c>
      <c r="K30" s="149" t="str">
        <f>IF('16x50'!D26="","",'16x50'!D26)</f>
        <v/>
      </c>
      <c r="L30" s="112" t="str">
        <f>IF('16x50'!E26="","",'16x50'!E26)</f>
        <v/>
      </c>
      <c r="M30" s="168" t="str">
        <f t="shared" si="2"/>
        <v/>
      </c>
      <c r="N30" s="114" t="str">
        <f>IF('16x50'!G26="","",'16x50'!G26)</f>
        <v/>
      </c>
      <c r="O30" s="158" t="str">
        <f>IF('16x50'!H26="","",'16x50'!H26)</f>
        <v/>
      </c>
      <c r="P30" s="121" t="str">
        <f>IF('16x50'!I26="","",'16x50'!I26)</f>
        <v/>
      </c>
      <c r="Q30" s="121" t="str">
        <f>IF('16x50'!J26="","",'16x50'!J26)</f>
        <v/>
      </c>
      <c r="R30" s="159" t="str">
        <f>IF('16x50'!K26="","",'16x50'!K26)</f>
        <v/>
      </c>
      <c r="S30" s="160" t="str">
        <f>IF('16x50'!L26="","",'16x50'!L26)</f>
        <v/>
      </c>
      <c r="T30" s="121" t="str">
        <f>IF('16x50'!M26="","",'16x50'!M26)</f>
        <v/>
      </c>
      <c r="U30" s="161" t="str">
        <f>IF('16x50'!N26="","",'16x50'!N26)</f>
        <v/>
      </c>
      <c r="V30" s="139" t="str">
        <f>IF('16x50'!O26="","",'16x50'!O26)</f>
        <v/>
      </c>
      <c r="W30" s="158" t="str">
        <f>IF('16x50'!P26="","",'16x50'!P26)</f>
        <v/>
      </c>
      <c r="X30" s="121" t="str">
        <f>IF('16x50'!Q26="","",'16x50'!Q26)</f>
        <v/>
      </c>
      <c r="Y30" s="121" t="str">
        <f>IF('16x50'!R26="","",'16x50'!R26)</f>
        <v/>
      </c>
      <c r="Z30" s="139" t="str">
        <f>IF('16x50'!S26="","",'16x50'!S26)</f>
        <v/>
      </c>
      <c r="AA30" s="173"/>
    </row>
    <row r="31" spans="1:27" ht="15.75" x14ac:dyDescent="0.25">
      <c r="A31" s="120" t="str">
        <f t="shared" si="3"/>
        <v/>
      </c>
      <c r="B31" s="159" t="str">
        <f t="shared" si="4"/>
        <v/>
      </c>
      <c r="C31" s="214" t="str">
        <f t="shared" si="8"/>
        <v/>
      </c>
      <c r="D31" s="215" t="str">
        <f t="shared" si="6"/>
        <v/>
      </c>
      <c r="E31" s="270" t="str">
        <f>IF(H31="","",F31-('Paramètres SERIES'!$K$20/(24*60)))</f>
        <v/>
      </c>
      <c r="F31" s="216" t="str">
        <f t="shared" si="7"/>
        <v/>
      </c>
      <c r="G31" s="146" t="str">
        <f t="shared" si="1"/>
        <v/>
      </c>
      <c r="H31" s="135" t="str">
        <f>IF('16x50'!A27="","",'16x50'!A27)</f>
        <v/>
      </c>
      <c r="I31" s="119" t="str">
        <f>IF('16x50'!B27="","",'16x50'!B27)</f>
        <v/>
      </c>
      <c r="J31" s="149" t="str">
        <f>IF('16x50'!C27="","",'16x50'!C27)</f>
        <v/>
      </c>
      <c r="K31" s="149" t="str">
        <f>IF('16x50'!D27="","",'16x50'!D27)</f>
        <v/>
      </c>
      <c r="L31" s="112" t="str">
        <f>IF('16x50'!E27="","",'16x50'!E27)</f>
        <v/>
      </c>
      <c r="M31" s="168" t="str">
        <f t="shared" si="2"/>
        <v/>
      </c>
      <c r="N31" s="114" t="str">
        <f>IF('16x50'!G27="","",'16x50'!G27)</f>
        <v/>
      </c>
      <c r="O31" s="158" t="str">
        <f>IF('16x50'!H27="","",'16x50'!H27)</f>
        <v/>
      </c>
      <c r="P31" s="121" t="str">
        <f>IF('16x50'!I27="","",'16x50'!I27)</f>
        <v/>
      </c>
      <c r="Q31" s="121" t="str">
        <f>IF('16x50'!J27="","",'16x50'!J27)</f>
        <v/>
      </c>
      <c r="R31" s="159" t="str">
        <f>IF('16x50'!K27="","",'16x50'!K27)</f>
        <v/>
      </c>
      <c r="S31" s="160" t="str">
        <f>IF('16x50'!L27="","",'16x50'!L27)</f>
        <v/>
      </c>
      <c r="T31" s="121" t="str">
        <f>IF('16x50'!M27="","",'16x50'!M27)</f>
        <v/>
      </c>
      <c r="U31" s="161" t="str">
        <f>IF('16x50'!N27="","",'16x50'!N27)</f>
        <v/>
      </c>
      <c r="V31" s="139" t="str">
        <f>IF('16x50'!O27="","",'16x50'!O27)</f>
        <v/>
      </c>
      <c r="W31" s="158" t="str">
        <f>IF('16x50'!P27="","",'16x50'!P27)</f>
        <v/>
      </c>
      <c r="X31" s="121" t="str">
        <f>IF('16x50'!Q27="","",'16x50'!Q27)</f>
        <v/>
      </c>
      <c r="Y31" s="121" t="str">
        <f>IF('16x50'!R27="","",'16x50'!R27)</f>
        <v/>
      </c>
      <c r="Z31" s="139" t="str">
        <f>IF('16x50'!S27="","",'16x50'!S27)</f>
        <v/>
      </c>
      <c r="AA31" s="173"/>
    </row>
    <row r="32" spans="1:27" ht="15.75" x14ac:dyDescent="0.25">
      <c r="A32" s="120" t="str">
        <f t="shared" si="3"/>
        <v/>
      </c>
      <c r="B32" s="159" t="str">
        <f t="shared" si="4"/>
        <v/>
      </c>
      <c r="C32" s="214" t="str">
        <f t="shared" si="8"/>
        <v/>
      </c>
      <c r="D32" s="215" t="str">
        <f t="shared" si="6"/>
        <v/>
      </c>
      <c r="E32" s="270" t="str">
        <f>IF(H32="","",F32-('Paramètres SERIES'!$K$20/(24*60)))</f>
        <v/>
      </c>
      <c r="F32" s="216" t="str">
        <f t="shared" si="7"/>
        <v/>
      </c>
      <c r="G32" s="146" t="str">
        <f t="shared" si="1"/>
        <v/>
      </c>
      <c r="H32" s="135" t="str">
        <f>IF('16x50'!A28="","",'16x50'!A28)</f>
        <v/>
      </c>
      <c r="I32" s="119" t="str">
        <f>IF('16x50'!B28="","",'16x50'!B28)</f>
        <v/>
      </c>
      <c r="J32" s="149" t="str">
        <f>IF('16x50'!C28="","",'16x50'!C28)</f>
        <v/>
      </c>
      <c r="K32" s="149" t="str">
        <f>IF('16x50'!D28="","",'16x50'!D28)</f>
        <v/>
      </c>
      <c r="L32" s="112" t="str">
        <f>IF('16x50'!E28="","",'16x50'!E28)</f>
        <v/>
      </c>
      <c r="M32" s="168" t="str">
        <f t="shared" si="2"/>
        <v/>
      </c>
      <c r="N32" s="114" t="str">
        <f>IF('16x50'!G28="","",'16x50'!G28)</f>
        <v/>
      </c>
      <c r="O32" s="158" t="str">
        <f>IF('16x50'!H28="","",'16x50'!H28)</f>
        <v/>
      </c>
      <c r="P32" s="121" t="str">
        <f>IF('16x50'!I28="","",'16x50'!I28)</f>
        <v/>
      </c>
      <c r="Q32" s="121" t="str">
        <f>IF('16x50'!J28="","",'16x50'!J28)</f>
        <v/>
      </c>
      <c r="R32" s="159" t="str">
        <f>IF('16x50'!K28="","",'16x50'!K28)</f>
        <v/>
      </c>
      <c r="S32" s="160" t="str">
        <f>IF('16x50'!L28="","",'16x50'!L28)</f>
        <v/>
      </c>
      <c r="T32" s="121" t="str">
        <f>IF('16x50'!M28="","",'16x50'!M28)</f>
        <v/>
      </c>
      <c r="U32" s="161" t="str">
        <f>IF('16x50'!N28="","",'16x50'!N28)</f>
        <v/>
      </c>
      <c r="V32" s="139" t="str">
        <f>IF('16x50'!O28="","",'16x50'!O28)</f>
        <v/>
      </c>
      <c r="W32" s="158" t="str">
        <f>IF('16x50'!P28="","",'16x50'!P28)</f>
        <v/>
      </c>
      <c r="X32" s="121" t="str">
        <f>IF('16x50'!Q28="","",'16x50'!Q28)</f>
        <v/>
      </c>
      <c r="Y32" s="121" t="str">
        <f>IF('16x50'!R28="","",'16x50'!R28)</f>
        <v/>
      </c>
      <c r="Z32" s="139" t="str">
        <f>IF('16x50'!S28="","",'16x50'!S28)</f>
        <v/>
      </c>
      <c r="AA32" s="173"/>
    </row>
    <row r="33" spans="1:27" ht="15.75" x14ac:dyDescent="0.25">
      <c r="A33" s="120" t="str">
        <f t="shared" si="3"/>
        <v/>
      </c>
      <c r="B33" s="159" t="str">
        <f t="shared" si="4"/>
        <v/>
      </c>
      <c r="C33" s="214" t="str">
        <f t="shared" si="8"/>
        <v/>
      </c>
      <c r="D33" s="215" t="str">
        <f t="shared" si="6"/>
        <v/>
      </c>
      <c r="E33" s="270" t="str">
        <f>IF(H33="","",F33-('Paramètres SERIES'!$K$20/(24*60)))</f>
        <v/>
      </c>
      <c r="F33" s="216" t="str">
        <f t="shared" si="7"/>
        <v/>
      </c>
      <c r="G33" s="146" t="str">
        <f t="shared" si="1"/>
        <v/>
      </c>
      <c r="H33" s="135" t="str">
        <f>IF('16x50'!A29="","",'16x50'!A29)</f>
        <v/>
      </c>
      <c r="I33" s="119" t="str">
        <f>IF('16x50'!B29="","",'16x50'!B29)</f>
        <v/>
      </c>
      <c r="J33" s="149" t="str">
        <f>IF('16x50'!C29="","",'16x50'!C29)</f>
        <v/>
      </c>
      <c r="K33" s="149" t="str">
        <f>IF('16x50'!D29="","",'16x50'!D29)</f>
        <v/>
      </c>
      <c r="L33" s="112" t="str">
        <f>IF('16x50'!E29="","",'16x50'!E29)</f>
        <v/>
      </c>
      <c r="M33" s="168" t="str">
        <f t="shared" si="2"/>
        <v/>
      </c>
      <c r="N33" s="114" t="str">
        <f>IF('16x50'!G29="","",'16x50'!G29)</f>
        <v/>
      </c>
      <c r="O33" s="158" t="str">
        <f>IF('16x50'!H29="","",'16x50'!H29)</f>
        <v/>
      </c>
      <c r="P33" s="121" t="str">
        <f>IF('16x50'!I29="","",'16x50'!I29)</f>
        <v/>
      </c>
      <c r="Q33" s="121" t="str">
        <f>IF('16x50'!J29="","",'16x50'!J29)</f>
        <v/>
      </c>
      <c r="R33" s="159" t="str">
        <f>IF('16x50'!K29="","",'16x50'!K29)</f>
        <v/>
      </c>
      <c r="S33" s="160" t="str">
        <f>IF('16x50'!L29="","",'16x50'!L29)</f>
        <v/>
      </c>
      <c r="T33" s="121" t="str">
        <f>IF('16x50'!M29="","",'16x50'!M29)</f>
        <v/>
      </c>
      <c r="U33" s="161" t="str">
        <f>IF('16x50'!N29="","",'16x50'!N29)</f>
        <v/>
      </c>
      <c r="V33" s="139" t="str">
        <f>IF('16x50'!O29="","",'16x50'!O29)</f>
        <v/>
      </c>
      <c r="W33" s="158" t="str">
        <f>IF('16x50'!P29="","",'16x50'!P29)</f>
        <v/>
      </c>
      <c r="X33" s="121" t="str">
        <f>IF('16x50'!Q29="","",'16x50'!Q29)</f>
        <v/>
      </c>
      <c r="Y33" s="121" t="str">
        <f>IF('16x50'!R29="","",'16x50'!R29)</f>
        <v/>
      </c>
      <c r="Z33" s="139" t="str">
        <f>IF('16x50'!S29="","",'16x50'!S29)</f>
        <v/>
      </c>
      <c r="AA33" s="173"/>
    </row>
    <row r="34" spans="1:27" ht="15.75" x14ac:dyDescent="0.25">
      <c r="A34" s="120" t="str">
        <f t="shared" si="3"/>
        <v/>
      </c>
      <c r="B34" s="159" t="str">
        <f t="shared" si="4"/>
        <v/>
      </c>
      <c r="C34" s="214" t="str">
        <f t="shared" si="8"/>
        <v/>
      </c>
      <c r="D34" s="215" t="str">
        <f t="shared" si="6"/>
        <v/>
      </c>
      <c r="E34" s="270" t="str">
        <f>IF(H34="","",F34-('Paramètres SERIES'!$K$20/(24*60)))</f>
        <v/>
      </c>
      <c r="F34" s="216" t="str">
        <f t="shared" si="7"/>
        <v/>
      </c>
      <c r="G34" s="146" t="str">
        <f t="shared" si="1"/>
        <v/>
      </c>
      <c r="H34" s="135" t="str">
        <f>IF('16x50'!A30="","",'16x50'!A30)</f>
        <v/>
      </c>
      <c r="I34" s="119" t="str">
        <f>IF('16x50'!B30="","",'16x50'!B30)</f>
        <v/>
      </c>
      <c r="J34" s="149" t="str">
        <f>IF('16x50'!C30="","",'16x50'!C30)</f>
        <v/>
      </c>
      <c r="K34" s="149" t="str">
        <f>IF('16x50'!D30="","",'16x50'!D30)</f>
        <v/>
      </c>
      <c r="L34" s="112" t="str">
        <f>IF('16x50'!E30="","",'16x50'!E30)</f>
        <v/>
      </c>
      <c r="M34" s="168" t="str">
        <f t="shared" si="2"/>
        <v/>
      </c>
      <c r="N34" s="114" t="str">
        <f>IF('16x50'!G30="","",'16x50'!G30)</f>
        <v/>
      </c>
      <c r="O34" s="158" t="str">
        <f>IF('16x50'!H30="","",'16x50'!H30)</f>
        <v/>
      </c>
      <c r="P34" s="121" t="str">
        <f>IF('16x50'!I30="","",'16x50'!I30)</f>
        <v/>
      </c>
      <c r="Q34" s="121" t="str">
        <f>IF('16x50'!J30="","",'16x50'!J30)</f>
        <v/>
      </c>
      <c r="R34" s="159" t="str">
        <f>IF('16x50'!K30="","",'16x50'!K30)</f>
        <v/>
      </c>
      <c r="S34" s="160" t="str">
        <f>IF('16x50'!L30="","",'16x50'!L30)</f>
        <v/>
      </c>
      <c r="T34" s="121" t="str">
        <f>IF('16x50'!M30="","",'16x50'!M30)</f>
        <v/>
      </c>
      <c r="U34" s="161" t="str">
        <f>IF('16x50'!N30="","",'16x50'!N30)</f>
        <v/>
      </c>
      <c r="V34" s="139" t="str">
        <f>IF('16x50'!O30="","",'16x50'!O30)</f>
        <v/>
      </c>
      <c r="W34" s="158" t="str">
        <f>IF('16x50'!P30="","",'16x50'!P30)</f>
        <v/>
      </c>
      <c r="X34" s="121" t="str">
        <f>IF('16x50'!Q30="","",'16x50'!Q30)</f>
        <v/>
      </c>
      <c r="Y34" s="121" t="str">
        <f>IF('16x50'!R30="","",'16x50'!R30)</f>
        <v/>
      </c>
      <c r="Z34" s="139" t="str">
        <f>IF('16x50'!S30="","",'16x50'!S30)</f>
        <v/>
      </c>
      <c r="AA34" s="173"/>
    </row>
    <row r="35" spans="1:27" ht="15.75" x14ac:dyDescent="0.25">
      <c r="A35" s="120" t="str">
        <f t="shared" si="3"/>
        <v/>
      </c>
      <c r="B35" s="159" t="str">
        <f t="shared" si="4"/>
        <v/>
      </c>
      <c r="C35" s="214" t="str">
        <f t="shared" si="8"/>
        <v/>
      </c>
      <c r="D35" s="215" t="str">
        <f t="shared" si="6"/>
        <v/>
      </c>
      <c r="E35" s="270" t="str">
        <f>IF(H35="","",F35-('Paramètres SERIES'!$K$20/(24*60)))</f>
        <v/>
      </c>
      <c r="F35" s="216" t="str">
        <f t="shared" si="7"/>
        <v/>
      </c>
      <c r="G35" s="146" t="str">
        <f t="shared" si="1"/>
        <v/>
      </c>
      <c r="H35" s="135" t="str">
        <f>IF('16x50'!A31="","",'16x50'!A31)</f>
        <v/>
      </c>
      <c r="I35" s="119" t="str">
        <f>IF('16x50'!B31="","",'16x50'!B31)</f>
        <v/>
      </c>
      <c r="J35" s="149" t="str">
        <f>IF('16x50'!C31="","",'16x50'!C31)</f>
        <v/>
      </c>
      <c r="K35" s="149" t="str">
        <f>IF('16x50'!D31="","",'16x50'!D31)</f>
        <v/>
      </c>
      <c r="L35" s="112" t="str">
        <f>IF('16x50'!E31="","",'16x50'!E31)</f>
        <v/>
      </c>
      <c r="M35" s="168" t="str">
        <f t="shared" si="2"/>
        <v/>
      </c>
      <c r="N35" s="114" t="str">
        <f>IF('16x50'!G31="","",'16x50'!G31)</f>
        <v/>
      </c>
      <c r="O35" s="158" t="str">
        <f>IF('16x50'!H31="","",'16x50'!H31)</f>
        <v/>
      </c>
      <c r="P35" s="121" t="str">
        <f>IF('16x50'!I31="","",'16x50'!I31)</f>
        <v/>
      </c>
      <c r="Q35" s="121" t="str">
        <f>IF('16x50'!J31="","",'16x50'!J31)</f>
        <v/>
      </c>
      <c r="R35" s="159" t="str">
        <f>IF('16x50'!K31="","",'16x50'!K31)</f>
        <v/>
      </c>
      <c r="S35" s="160" t="str">
        <f>IF('16x50'!L31="","",'16x50'!L31)</f>
        <v/>
      </c>
      <c r="T35" s="121" t="str">
        <f>IF('16x50'!M31="","",'16x50'!M31)</f>
        <v/>
      </c>
      <c r="U35" s="161" t="str">
        <f>IF('16x50'!N31="","",'16x50'!N31)</f>
        <v/>
      </c>
      <c r="V35" s="139" t="str">
        <f>IF('16x50'!O31="","",'16x50'!O31)</f>
        <v/>
      </c>
      <c r="W35" s="158" t="str">
        <f>IF('16x50'!P31="","",'16x50'!P31)</f>
        <v/>
      </c>
      <c r="X35" s="121" t="str">
        <f>IF('16x50'!Q31="","",'16x50'!Q31)</f>
        <v/>
      </c>
      <c r="Y35" s="121" t="str">
        <f>IF('16x50'!R31="","",'16x50'!R31)</f>
        <v/>
      </c>
      <c r="Z35" s="139" t="str">
        <f>IF('16x50'!S31="","",'16x50'!S31)</f>
        <v/>
      </c>
      <c r="AA35" s="173"/>
    </row>
    <row r="36" spans="1:27" ht="15.75" x14ac:dyDescent="0.25">
      <c r="A36" s="120" t="str">
        <f t="shared" si="3"/>
        <v/>
      </c>
      <c r="B36" s="159" t="str">
        <f t="shared" si="4"/>
        <v/>
      </c>
      <c r="C36" s="214" t="str">
        <f t="shared" si="8"/>
        <v/>
      </c>
      <c r="D36" s="215" t="str">
        <f t="shared" si="6"/>
        <v/>
      </c>
      <c r="E36" s="270" t="str">
        <f>IF(H36="","",F36-('Paramètres SERIES'!$K$20/(24*60)))</f>
        <v/>
      </c>
      <c r="F36" s="216" t="str">
        <f t="shared" si="7"/>
        <v/>
      </c>
      <c r="G36" s="146" t="str">
        <f t="shared" si="1"/>
        <v/>
      </c>
      <c r="H36" s="135" t="str">
        <f>IF('16x50'!A32="","",'16x50'!A32)</f>
        <v/>
      </c>
      <c r="I36" s="119" t="str">
        <f>IF('16x50'!B32="","",'16x50'!B32)</f>
        <v/>
      </c>
      <c r="J36" s="149" t="str">
        <f>IF('16x50'!C32="","",'16x50'!C32)</f>
        <v/>
      </c>
      <c r="K36" s="149" t="str">
        <f>IF('16x50'!D32="","",'16x50'!D32)</f>
        <v/>
      </c>
      <c r="L36" s="112" t="str">
        <f>IF('16x50'!E32="","",'16x50'!E32)</f>
        <v/>
      </c>
      <c r="M36" s="168" t="str">
        <f t="shared" si="2"/>
        <v/>
      </c>
      <c r="N36" s="114" t="str">
        <f>IF('16x50'!G32="","",'16x50'!G32)</f>
        <v/>
      </c>
      <c r="O36" s="158" t="str">
        <f>IF('16x50'!H32="","",'16x50'!H32)</f>
        <v/>
      </c>
      <c r="P36" s="121" t="str">
        <f>IF('16x50'!I32="","",'16x50'!I32)</f>
        <v/>
      </c>
      <c r="Q36" s="121" t="str">
        <f>IF('16x50'!J32="","",'16x50'!J32)</f>
        <v/>
      </c>
      <c r="R36" s="159" t="str">
        <f>IF('16x50'!K32="","",'16x50'!K32)</f>
        <v/>
      </c>
      <c r="S36" s="160" t="str">
        <f>IF('16x50'!L32="","",'16x50'!L32)</f>
        <v/>
      </c>
      <c r="T36" s="121" t="str">
        <f>IF('16x50'!M32="","",'16x50'!M32)</f>
        <v/>
      </c>
      <c r="U36" s="161" t="str">
        <f>IF('16x50'!N32="","",'16x50'!N32)</f>
        <v/>
      </c>
      <c r="V36" s="139" t="str">
        <f>IF('16x50'!O32="","",'16x50'!O32)</f>
        <v/>
      </c>
      <c r="W36" s="158" t="str">
        <f>IF('16x50'!P32="","",'16x50'!P32)</f>
        <v/>
      </c>
      <c r="X36" s="121" t="str">
        <f>IF('16x50'!Q32="","",'16x50'!Q32)</f>
        <v/>
      </c>
      <c r="Y36" s="121" t="str">
        <f>IF('16x50'!R32="","",'16x50'!R32)</f>
        <v/>
      </c>
      <c r="Z36" s="139" t="str">
        <f>IF('16x50'!S32="","",'16x50'!S32)</f>
        <v/>
      </c>
      <c r="AA36" s="173"/>
    </row>
    <row r="37" spans="1:27" ht="15.75" x14ac:dyDescent="0.25">
      <c r="A37" s="120" t="str">
        <f t="shared" si="3"/>
        <v/>
      </c>
      <c r="B37" s="159" t="str">
        <f t="shared" si="4"/>
        <v/>
      </c>
      <c r="C37" s="214" t="str">
        <f t="shared" si="8"/>
        <v/>
      </c>
      <c r="D37" s="215" t="str">
        <f t="shared" si="6"/>
        <v/>
      </c>
      <c r="E37" s="270" t="str">
        <f>IF(H37="","",F37-('Paramètres SERIES'!$K$20/(24*60)))</f>
        <v/>
      </c>
      <c r="F37" s="216" t="str">
        <f t="shared" si="7"/>
        <v/>
      </c>
      <c r="G37" s="146" t="str">
        <f t="shared" si="1"/>
        <v/>
      </c>
      <c r="H37" s="135" t="str">
        <f>IF('16x50'!A33="","",'16x50'!A33)</f>
        <v/>
      </c>
      <c r="I37" s="119" t="str">
        <f>IF('16x50'!B33="","",'16x50'!B33)</f>
        <v/>
      </c>
      <c r="J37" s="149" t="str">
        <f>IF('16x50'!C33="","",'16x50'!C33)</f>
        <v/>
      </c>
      <c r="K37" s="149" t="str">
        <f>IF('16x50'!D33="","",'16x50'!D33)</f>
        <v/>
      </c>
      <c r="L37" s="112" t="str">
        <f>IF('16x50'!E33="","",'16x50'!E33)</f>
        <v/>
      </c>
      <c r="M37" s="168" t="str">
        <f t="shared" si="2"/>
        <v/>
      </c>
      <c r="N37" s="114" t="str">
        <f>IF('16x50'!G33="","",'16x50'!G33)</f>
        <v/>
      </c>
      <c r="O37" s="158" t="str">
        <f>IF('16x50'!H33="","",'16x50'!H33)</f>
        <v/>
      </c>
      <c r="P37" s="121" t="str">
        <f>IF('16x50'!I33="","",'16x50'!I33)</f>
        <v/>
      </c>
      <c r="Q37" s="121" t="str">
        <f>IF('16x50'!J33="","",'16x50'!J33)</f>
        <v/>
      </c>
      <c r="R37" s="159" t="str">
        <f>IF('16x50'!K33="","",'16x50'!K33)</f>
        <v/>
      </c>
      <c r="S37" s="160" t="str">
        <f>IF('16x50'!L33="","",'16x50'!L33)</f>
        <v/>
      </c>
      <c r="T37" s="121" t="str">
        <f>IF('16x50'!M33="","",'16x50'!M33)</f>
        <v/>
      </c>
      <c r="U37" s="161" t="str">
        <f>IF('16x50'!N33="","",'16x50'!N33)</f>
        <v/>
      </c>
      <c r="V37" s="139" t="str">
        <f>IF('16x50'!O33="","",'16x50'!O33)</f>
        <v/>
      </c>
      <c r="W37" s="158" t="str">
        <f>IF('16x50'!P33="","",'16x50'!P33)</f>
        <v/>
      </c>
      <c r="X37" s="121" t="str">
        <f>IF('16x50'!Q33="","",'16x50'!Q33)</f>
        <v/>
      </c>
      <c r="Y37" s="121" t="str">
        <f>IF('16x50'!R33="","",'16x50'!R33)</f>
        <v/>
      </c>
      <c r="Z37" s="139" t="str">
        <f>IF('16x50'!S33="","",'16x50'!S33)</f>
        <v/>
      </c>
      <c r="AA37" s="173"/>
    </row>
    <row r="38" spans="1:27" ht="15.75" x14ac:dyDescent="0.25">
      <c r="A38" s="120" t="str">
        <f t="shared" si="3"/>
        <v/>
      </c>
      <c r="B38" s="159" t="str">
        <f t="shared" si="4"/>
        <v/>
      </c>
      <c r="C38" s="214" t="str">
        <f t="shared" si="8"/>
        <v/>
      </c>
      <c r="D38" s="215" t="str">
        <f t="shared" si="6"/>
        <v/>
      </c>
      <c r="E38" s="270" t="str">
        <f>IF(H38="","",F38-('Paramètres SERIES'!$K$20/(24*60)))</f>
        <v/>
      </c>
      <c r="F38" s="216" t="str">
        <f t="shared" si="7"/>
        <v/>
      </c>
      <c r="G38" s="146" t="str">
        <f t="shared" si="1"/>
        <v/>
      </c>
      <c r="H38" s="135" t="str">
        <f>IF('16x50'!A34="","",'16x50'!A34)</f>
        <v/>
      </c>
      <c r="I38" s="119" t="str">
        <f>IF('16x50'!B34="","",'16x50'!B34)</f>
        <v/>
      </c>
      <c r="J38" s="149" t="str">
        <f>IF('16x50'!C34="","",'16x50'!C34)</f>
        <v/>
      </c>
      <c r="K38" s="149" t="str">
        <f>IF('16x50'!D34="","",'16x50'!D34)</f>
        <v/>
      </c>
      <c r="L38" s="112" t="str">
        <f>IF('16x50'!E34="","",'16x50'!E34)</f>
        <v/>
      </c>
      <c r="M38" s="168" t="str">
        <f t="shared" si="2"/>
        <v/>
      </c>
      <c r="N38" s="114" t="str">
        <f>IF('16x50'!G34="","",'16x50'!G34)</f>
        <v/>
      </c>
      <c r="O38" s="158" t="str">
        <f>IF('16x50'!H34="","",'16x50'!H34)</f>
        <v/>
      </c>
      <c r="P38" s="121" t="str">
        <f>IF('16x50'!I34="","",'16x50'!I34)</f>
        <v/>
      </c>
      <c r="Q38" s="121" t="str">
        <f>IF('16x50'!J34="","",'16x50'!J34)</f>
        <v/>
      </c>
      <c r="R38" s="159" t="str">
        <f>IF('16x50'!K34="","",'16x50'!K34)</f>
        <v/>
      </c>
      <c r="S38" s="160" t="str">
        <f>IF('16x50'!L34="","",'16x50'!L34)</f>
        <v/>
      </c>
      <c r="T38" s="121" t="str">
        <f>IF('16x50'!M34="","",'16x50'!M34)</f>
        <v/>
      </c>
      <c r="U38" s="161" t="str">
        <f>IF('16x50'!N34="","",'16x50'!N34)</f>
        <v/>
      </c>
      <c r="V38" s="139" t="str">
        <f>IF('16x50'!O34="","",'16x50'!O34)</f>
        <v/>
      </c>
      <c r="W38" s="158" t="str">
        <f>IF('16x50'!P34="","",'16x50'!P34)</f>
        <v/>
      </c>
      <c r="X38" s="121" t="str">
        <f>IF('16x50'!Q34="","",'16x50'!Q34)</f>
        <v/>
      </c>
      <c r="Y38" s="121" t="str">
        <f>IF('16x50'!R34="","",'16x50'!R34)</f>
        <v/>
      </c>
      <c r="Z38" s="139" t="str">
        <f>IF('16x50'!S34="","",'16x50'!S34)</f>
        <v/>
      </c>
      <c r="AA38" s="173"/>
    </row>
    <row r="39" spans="1:27" ht="15.75" x14ac:dyDescent="0.25">
      <c r="A39" s="120" t="str">
        <f t="shared" si="3"/>
        <v/>
      </c>
      <c r="B39" s="159" t="str">
        <f t="shared" si="4"/>
        <v/>
      </c>
      <c r="C39" s="214" t="str">
        <f t="shared" si="8"/>
        <v/>
      </c>
      <c r="D39" s="215" t="str">
        <f t="shared" si="6"/>
        <v/>
      </c>
      <c r="E39" s="270" t="str">
        <f>IF(H39="","",F39-('Paramètres SERIES'!$K$20/(24*60)))</f>
        <v/>
      </c>
      <c r="F39" s="216" t="str">
        <f t="shared" si="7"/>
        <v/>
      </c>
      <c r="G39" s="146" t="str">
        <f t="shared" si="1"/>
        <v/>
      </c>
      <c r="H39" s="135" t="str">
        <f>IF('16x50'!A35="","",'16x50'!A35)</f>
        <v/>
      </c>
      <c r="I39" s="119" t="str">
        <f>IF('16x50'!B35="","",'16x50'!B35)</f>
        <v/>
      </c>
      <c r="J39" s="149" t="str">
        <f>IF('16x50'!C35="","",'16x50'!C35)</f>
        <v/>
      </c>
      <c r="K39" s="149" t="str">
        <f>IF('16x50'!D35="","",'16x50'!D35)</f>
        <v/>
      </c>
      <c r="L39" s="112" t="str">
        <f>IF('16x50'!E35="","",'16x50'!E35)</f>
        <v/>
      </c>
      <c r="M39" s="168" t="str">
        <f t="shared" si="2"/>
        <v/>
      </c>
      <c r="N39" s="114" t="str">
        <f>IF('16x50'!G35="","",'16x50'!G35)</f>
        <v/>
      </c>
      <c r="O39" s="158" t="str">
        <f>IF('16x50'!H35="","",'16x50'!H35)</f>
        <v/>
      </c>
      <c r="P39" s="121" t="str">
        <f>IF('16x50'!I35="","",'16x50'!I35)</f>
        <v/>
      </c>
      <c r="Q39" s="121" t="str">
        <f>IF('16x50'!J35="","",'16x50'!J35)</f>
        <v/>
      </c>
      <c r="R39" s="159" t="str">
        <f>IF('16x50'!K35="","",'16x50'!K35)</f>
        <v/>
      </c>
      <c r="S39" s="160" t="str">
        <f>IF('16x50'!L35="","",'16x50'!L35)</f>
        <v/>
      </c>
      <c r="T39" s="121" t="str">
        <f>IF('16x50'!M35="","",'16x50'!M35)</f>
        <v/>
      </c>
      <c r="U39" s="161" t="str">
        <f>IF('16x50'!N35="","",'16x50'!N35)</f>
        <v/>
      </c>
      <c r="V39" s="139" t="str">
        <f>IF('16x50'!O35="","",'16x50'!O35)</f>
        <v/>
      </c>
      <c r="W39" s="158" t="str">
        <f>IF('16x50'!P35="","",'16x50'!P35)</f>
        <v/>
      </c>
      <c r="X39" s="121" t="str">
        <f>IF('16x50'!Q35="","",'16x50'!Q35)</f>
        <v/>
      </c>
      <c r="Y39" s="121" t="str">
        <f>IF('16x50'!R35="","",'16x50'!R35)</f>
        <v/>
      </c>
      <c r="Z39" s="139" t="str">
        <f>IF('16x50'!S35="","",'16x50'!S35)</f>
        <v/>
      </c>
      <c r="AA39" s="173"/>
    </row>
    <row r="40" spans="1:27" ht="15.75" x14ac:dyDescent="0.25">
      <c r="A40" s="120" t="str">
        <f t="shared" si="3"/>
        <v/>
      </c>
      <c r="B40" s="159" t="str">
        <f t="shared" si="4"/>
        <v/>
      </c>
      <c r="C40" s="214" t="str">
        <f t="shared" si="8"/>
        <v/>
      </c>
      <c r="D40" s="215" t="str">
        <f t="shared" si="6"/>
        <v/>
      </c>
      <c r="E40" s="270" t="str">
        <f>IF(H40="","",F40-('Paramètres SERIES'!$K$20/(24*60)))</f>
        <v/>
      </c>
      <c r="F40" s="216" t="str">
        <f t="shared" si="7"/>
        <v/>
      </c>
      <c r="G40" s="146" t="str">
        <f t="shared" si="1"/>
        <v/>
      </c>
      <c r="H40" s="135" t="str">
        <f>IF('16x50'!A36="","",'16x50'!A36)</f>
        <v/>
      </c>
      <c r="I40" s="119" t="str">
        <f>IF('16x50'!B36="","",'16x50'!B36)</f>
        <v/>
      </c>
      <c r="J40" s="149" t="str">
        <f>IF('16x50'!C36="","",'16x50'!C36)</f>
        <v/>
      </c>
      <c r="K40" s="149" t="str">
        <f>IF('16x50'!D36="","",'16x50'!D36)</f>
        <v/>
      </c>
      <c r="L40" s="112" t="str">
        <f>IF('16x50'!E36="","",'16x50'!E36)</f>
        <v/>
      </c>
      <c r="M40" s="168" t="str">
        <f t="shared" si="2"/>
        <v/>
      </c>
      <c r="N40" s="114" t="str">
        <f>IF('16x50'!G36="","",'16x50'!G36)</f>
        <v/>
      </c>
      <c r="O40" s="158" t="str">
        <f>IF('16x50'!H36="","",'16x50'!H36)</f>
        <v/>
      </c>
      <c r="P40" s="121" t="str">
        <f>IF('16x50'!I36="","",'16x50'!I36)</f>
        <v/>
      </c>
      <c r="Q40" s="121" t="str">
        <f>IF('16x50'!J36="","",'16x50'!J36)</f>
        <v/>
      </c>
      <c r="R40" s="159" t="str">
        <f>IF('16x50'!K36="","",'16x50'!K36)</f>
        <v/>
      </c>
      <c r="S40" s="160" t="str">
        <f>IF('16x50'!L36="","",'16x50'!L36)</f>
        <v/>
      </c>
      <c r="T40" s="121" t="str">
        <f>IF('16x50'!M36="","",'16x50'!M36)</f>
        <v/>
      </c>
      <c r="U40" s="161" t="str">
        <f>IF('16x50'!N36="","",'16x50'!N36)</f>
        <v/>
      </c>
      <c r="V40" s="139" t="str">
        <f>IF('16x50'!O36="","",'16x50'!O36)</f>
        <v/>
      </c>
      <c r="W40" s="158" t="str">
        <f>IF('16x50'!P36="","",'16x50'!P36)</f>
        <v/>
      </c>
      <c r="X40" s="121" t="str">
        <f>IF('16x50'!Q36="","",'16x50'!Q36)</f>
        <v/>
      </c>
      <c r="Y40" s="121" t="str">
        <f>IF('16x50'!R36="","",'16x50'!R36)</f>
        <v/>
      </c>
      <c r="Z40" s="139" t="str">
        <f>IF('16x50'!S36="","",'16x50'!S36)</f>
        <v/>
      </c>
      <c r="AA40" s="173"/>
    </row>
    <row r="41" spans="1:27" ht="15.75" x14ac:dyDescent="0.25">
      <c r="A41" s="120" t="str">
        <f t="shared" si="3"/>
        <v/>
      </c>
      <c r="B41" s="159" t="str">
        <f t="shared" si="4"/>
        <v/>
      </c>
      <c r="C41" s="214" t="str">
        <f t="shared" si="8"/>
        <v/>
      </c>
      <c r="D41" s="215" t="str">
        <f t="shared" si="6"/>
        <v/>
      </c>
      <c r="E41" s="270" t="str">
        <f>IF(H41="","",F41-('Paramètres SERIES'!$K$20/(24*60)))</f>
        <v/>
      </c>
      <c r="F41" s="216" t="str">
        <f t="shared" si="7"/>
        <v/>
      </c>
      <c r="G41" s="146" t="str">
        <f t="shared" si="1"/>
        <v/>
      </c>
      <c r="H41" s="135" t="str">
        <f>IF('16x50'!A37="","",'16x50'!A37)</f>
        <v/>
      </c>
      <c r="I41" s="119" t="str">
        <f>IF('16x50'!B37="","",'16x50'!B37)</f>
        <v/>
      </c>
      <c r="J41" s="149" t="str">
        <f>IF('16x50'!C37="","",'16x50'!C37)</f>
        <v/>
      </c>
      <c r="K41" s="149" t="str">
        <f>IF('16x50'!D37="","",'16x50'!D37)</f>
        <v/>
      </c>
      <c r="L41" s="112" t="str">
        <f>IF('16x50'!E37="","",'16x50'!E37)</f>
        <v/>
      </c>
      <c r="M41" s="168" t="str">
        <f t="shared" si="2"/>
        <v/>
      </c>
      <c r="N41" s="114" t="str">
        <f>IF('16x50'!G37="","",'16x50'!G37)</f>
        <v/>
      </c>
      <c r="O41" s="158" t="str">
        <f>IF('16x50'!H37="","",'16x50'!H37)</f>
        <v/>
      </c>
      <c r="P41" s="121" t="str">
        <f>IF('16x50'!I37="","",'16x50'!I37)</f>
        <v/>
      </c>
      <c r="Q41" s="121" t="str">
        <f>IF('16x50'!J37="","",'16x50'!J37)</f>
        <v/>
      </c>
      <c r="R41" s="159" t="str">
        <f>IF('16x50'!K37="","",'16x50'!K37)</f>
        <v/>
      </c>
      <c r="S41" s="160" t="str">
        <f>IF('16x50'!L37="","",'16x50'!L37)</f>
        <v/>
      </c>
      <c r="T41" s="121" t="str">
        <f>IF('16x50'!M37="","",'16x50'!M37)</f>
        <v/>
      </c>
      <c r="U41" s="161" t="str">
        <f>IF('16x50'!N37="","",'16x50'!N37)</f>
        <v/>
      </c>
      <c r="V41" s="139" t="str">
        <f>IF('16x50'!O37="","",'16x50'!O37)</f>
        <v/>
      </c>
      <c r="W41" s="158" t="str">
        <f>IF('16x50'!P37="","",'16x50'!P37)</f>
        <v/>
      </c>
      <c r="X41" s="121" t="str">
        <f>IF('16x50'!Q37="","",'16x50'!Q37)</f>
        <v/>
      </c>
      <c r="Y41" s="121" t="str">
        <f>IF('16x50'!R37="","",'16x50'!R37)</f>
        <v/>
      </c>
      <c r="Z41" s="139" t="str">
        <f>IF('16x50'!S37="","",'16x50'!S37)</f>
        <v/>
      </c>
      <c r="AA41" s="173"/>
    </row>
    <row r="42" spans="1:27" ht="15.75" x14ac:dyDescent="0.25">
      <c r="A42" s="120" t="str">
        <f t="shared" si="3"/>
        <v/>
      </c>
      <c r="B42" s="159" t="str">
        <f t="shared" si="4"/>
        <v/>
      </c>
      <c r="C42" s="214" t="str">
        <f t="shared" si="8"/>
        <v/>
      </c>
      <c r="D42" s="215" t="str">
        <f t="shared" si="6"/>
        <v/>
      </c>
      <c r="E42" s="270" t="str">
        <f>IF(H42="","",F42-('Paramètres SERIES'!$K$20/(24*60)))</f>
        <v/>
      </c>
      <c r="F42" s="216" t="str">
        <f t="shared" si="7"/>
        <v/>
      </c>
      <c r="G42" s="146" t="str">
        <f t="shared" si="1"/>
        <v/>
      </c>
      <c r="H42" s="135" t="str">
        <f>IF('16x50'!A38="","",'16x50'!A38)</f>
        <v/>
      </c>
      <c r="I42" s="119" t="str">
        <f>IF('16x50'!B38="","",'16x50'!B38)</f>
        <v/>
      </c>
      <c r="J42" s="149" t="str">
        <f>IF('16x50'!C38="","",'16x50'!C38)</f>
        <v/>
      </c>
      <c r="K42" s="149" t="str">
        <f>IF('16x50'!D38="","",'16x50'!D38)</f>
        <v/>
      </c>
      <c r="L42" s="112" t="str">
        <f>IF('16x50'!E38="","",'16x50'!E38)</f>
        <v/>
      </c>
      <c r="M42" s="168" t="str">
        <f t="shared" si="2"/>
        <v/>
      </c>
      <c r="N42" s="114" t="str">
        <f>IF('16x50'!G38="","",'16x50'!G38)</f>
        <v/>
      </c>
      <c r="O42" s="158" t="str">
        <f>IF('16x50'!H38="","",'16x50'!H38)</f>
        <v/>
      </c>
      <c r="P42" s="121" t="str">
        <f>IF('16x50'!I38="","",'16x50'!I38)</f>
        <v/>
      </c>
      <c r="Q42" s="121" t="str">
        <f>IF('16x50'!J38="","",'16x50'!J38)</f>
        <v/>
      </c>
      <c r="R42" s="159" t="str">
        <f>IF('16x50'!K38="","",'16x50'!K38)</f>
        <v/>
      </c>
      <c r="S42" s="160" t="str">
        <f>IF('16x50'!L38="","",'16x50'!L38)</f>
        <v/>
      </c>
      <c r="T42" s="121" t="str">
        <f>IF('16x50'!M38="","",'16x50'!M38)</f>
        <v/>
      </c>
      <c r="U42" s="161" t="str">
        <f>IF('16x50'!N38="","",'16x50'!N38)</f>
        <v/>
      </c>
      <c r="V42" s="139" t="str">
        <f>IF('16x50'!O38="","",'16x50'!O38)</f>
        <v/>
      </c>
      <c r="W42" s="158" t="str">
        <f>IF('16x50'!P38="","",'16x50'!P38)</f>
        <v/>
      </c>
      <c r="X42" s="121" t="str">
        <f>IF('16x50'!Q38="","",'16x50'!Q38)</f>
        <v/>
      </c>
      <c r="Y42" s="121" t="str">
        <f>IF('16x50'!R38="","",'16x50'!R38)</f>
        <v/>
      </c>
      <c r="Z42" s="139" t="str">
        <f>IF('16x50'!S38="","",'16x50'!S38)</f>
        <v/>
      </c>
      <c r="AA42" s="173"/>
    </row>
    <row r="43" spans="1:27" ht="15.75" x14ac:dyDescent="0.25">
      <c r="A43" s="120" t="str">
        <f t="shared" si="3"/>
        <v/>
      </c>
      <c r="B43" s="159" t="str">
        <f t="shared" si="4"/>
        <v/>
      </c>
      <c r="C43" s="214" t="str">
        <f t="shared" si="8"/>
        <v/>
      </c>
      <c r="D43" s="215" t="str">
        <f t="shared" si="6"/>
        <v/>
      </c>
      <c r="E43" s="270" t="str">
        <f>IF(H43="","",F43-('Paramètres SERIES'!$K$20/(24*60)))</f>
        <v/>
      </c>
      <c r="F43" s="216" t="str">
        <f t="shared" si="7"/>
        <v/>
      </c>
      <c r="G43" s="146" t="str">
        <f t="shared" si="1"/>
        <v/>
      </c>
      <c r="H43" s="135" t="str">
        <f>IF('16x50'!A39="","",'16x50'!A39)</f>
        <v/>
      </c>
      <c r="I43" s="119" t="str">
        <f>IF('16x50'!B39="","",'16x50'!B39)</f>
        <v/>
      </c>
      <c r="J43" s="149" t="str">
        <f>IF('16x50'!C39="","",'16x50'!C39)</f>
        <v/>
      </c>
      <c r="K43" s="149" t="str">
        <f>IF('16x50'!D39="","",'16x50'!D39)</f>
        <v/>
      </c>
      <c r="L43" s="112" t="str">
        <f>IF('16x50'!E39="","",'16x50'!E39)</f>
        <v/>
      </c>
      <c r="M43" s="168" t="str">
        <f t="shared" si="2"/>
        <v/>
      </c>
      <c r="N43" s="114" t="str">
        <f>IF('16x50'!G39="","",'16x50'!G39)</f>
        <v/>
      </c>
      <c r="O43" s="158" t="str">
        <f>IF('16x50'!H39="","",'16x50'!H39)</f>
        <v/>
      </c>
      <c r="P43" s="121" t="str">
        <f>IF('16x50'!I39="","",'16x50'!I39)</f>
        <v/>
      </c>
      <c r="Q43" s="121" t="str">
        <f>IF('16x50'!J39="","",'16x50'!J39)</f>
        <v/>
      </c>
      <c r="R43" s="159" t="str">
        <f>IF('16x50'!K39="","",'16x50'!K39)</f>
        <v/>
      </c>
      <c r="S43" s="160" t="str">
        <f>IF('16x50'!L39="","",'16x50'!L39)</f>
        <v/>
      </c>
      <c r="T43" s="121" t="str">
        <f>IF('16x50'!M39="","",'16x50'!M39)</f>
        <v/>
      </c>
      <c r="U43" s="161" t="str">
        <f>IF('16x50'!N39="","",'16x50'!N39)</f>
        <v/>
      </c>
      <c r="V43" s="139" t="str">
        <f>IF('16x50'!O39="","",'16x50'!O39)</f>
        <v/>
      </c>
      <c r="W43" s="158" t="str">
        <f>IF('16x50'!P39="","",'16x50'!P39)</f>
        <v/>
      </c>
      <c r="X43" s="121" t="str">
        <f>IF('16x50'!Q39="","",'16x50'!Q39)</f>
        <v/>
      </c>
      <c r="Y43" s="121" t="str">
        <f>IF('16x50'!R39="","",'16x50'!R39)</f>
        <v/>
      </c>
      <c r="Z43" s="139" t="str">
        <f>IF('16x50'!S39="","",'16x50'!S39)</f>
        <v/>
      </c>
      <c r="AA43" s="173"/>
    </row>
    <row r="44" spans="1:27" ht="15.75" x14ac:dyDescent="0.25">
      <c r="A44" s="120" t="str">
        <f t="shared" si="3"/>
        <v/>
      </c>
      <c r="B44" s="159" t="str">
        <f t="shared" si="4"/>
        <v/>
      </c>
      <c r="C44" s="214" t="str">
        <f t="shared" si="8"/>
        <v/>
      </c>
      <c r="D44" s="215" t="str">
        <f t="shared" si="6"/>
        <v/>
      </c>
      <c r="E44" s="270" t="str">
        <f>IF(H44="","",F44-('Paramètres SERIES'!$K$20/(24*60)))</f>
        <v/>
      </c>
      <c r="F44" s="216" t="str">
        <f t="shared" si="7"/>
        <v/>
      </c>
      <c r="G44" s="146" t="str">
        <f t="shared" si="1"/>
        <v/>
      </c>
      <c r="H44" s="135" t="str">
        <f>IF('16x50'!A40="","",'16x50'!A40)</f>
        <v/>
      </c>
      <c r="I44" s="119" t="str">
        <f>IF('16x50'!B40="","",'16x50'!B40)</f>
        <v/>
      </c>
      <c r="J44" s="149" t="str">
        <f>IF('16x50'!C40="","",'16x50'!C40)</f>
        <v/>
      </c>
      <c r="K44" s="149" t="str">
        <f>IF('16x50'!D40="","",'16x50'!D40)</f>
        <v/>
      </c>
      <c r="L44" s="112" t="str">
        <f>IF('16x50'!E40="","",'16x50'!E40)</f>
        <v/>
      </c>
      <c r="M44" s="168" t="str">
        <f t="shared" si="2"/>
        <v/>
      </c>
      <c r="N44" s="114" t="str">
        <f>IF('16x50'!G40="","",'16x50'!G40)</f>
        <v/>
      </c>
      <c r="O44" s="158" t="str">
        <f>IF('16x50'!H40="","",'16x50'!H40)</f>
        <v/>
      </c>
      <c r="P44" s="121" t="str">
        <f>IF('16x50'!I40="","",'16x50'!I40)</f>
        <v/>
      </c>
      <c r="Q44" s="121" t="str">
        <f>IF('16x50'!J40="","",'16x50'!J40)</f>
        <v/>
      </c>
      <c r="R44" s="159" t="str">
        <f>IF('16x50'!K40="","",'16x50'!K40)</f>
        <v/>
      </c>
      <c r="S44" s="160" t="str">
        <f>IF('16x50'!L40="","",'16x50'!L40)</f>
        <v/>
      </c>
      <c r="T44" s="121" t="str">
        <f>IF('16x50'!M40="","",'16x50'!M40)</f>
        <v/>
      </c>
      <c r="U44" s="161" t="str">
        <f>IF('16x50'!N40="","",'16x50'!N40)</f>
        <v/>
      </c>
      <c r="V44" s="139" t="str">
        <f>IF('16x50'!O40="","",'16x50'!O40)</f>
        <v/>
      </c>
      <c r="W44" s="158" t="str">
        <f>IF('16x50'!P40="","",'16x50'!P40)</f>
        <v/>
      </c>
      <c r="X44" s="121" t="str">
        <f>IF('16x50'!Q40="","",'16x50'!Q40)</f>
        <v/>
      </c>
      <c r="Y44" s="121" t="str">
        <f>IF('16x50'!R40="","",'16x50'!R40)</f>
        <v/>
      </c>
      <c r="Z44" s="139" t="str">
        <f>IF('16x50'!S40="","",'16x50'!S40)</f>
        <v/>
      </c>
      <c r="AA44" s="173"/>
    </row>
    <row r="45" spans="1:27" ht="15.75" x14ac:dyDescent="0.25">
      <c r="A45" s="120" t="str">
        <f t="shared" si="3"/>
        <v/>
      </c>
      <c r="B45" s="159" t="str">
        <f t="shared" si="4"/>
        <v/>
      </c>
      <c r="C45" s="214" t="str">
        <f t="shared" si="8"/>
        <v/>
      </c>
      <c r="D45" s="215" t="str">
        <f t="shared" si="6"/>
        <v/>
      </c>
      <c r="E45" s="270" t="str">
        <f>IF(H45="","",F45-('Paramètres SERIES'!$K$20/(24*60)))</f>
        <v/>
      </c>
      <c r="F45" s="216" t="str">
        <f t="shared" si="7"/>
        <v/>
      </c>
      <c r="G45" s="146" t="str">
        <f t="shared" si="1"/>
        <v/>
      </c>
      <c r="H45" s="135" t="str">
        <f>IF('16x50'!A41="","",'16x50'!A41)</f>
        <v/>
      </c>
      <c r="I45" s="119" t="str">
        <f>IF('16x50'!B41="","",'16x50'!B41)</f>
        <v/>
      </c>
      <c r="J45" s="149" t="str">
        <f>IF('16x50'!C41="","",'16x50'!C41)</f>
        <v/>
      </c>
      <c r="K45" s="149" t="str">
        <f>IF('16x50'!D41="","",'16x50'!D41)</f>
        <v/>
      </c>
      <c r="L45" s="112" t="str">
        <f>IF('16x50'!E41="","",'16x50'!E41)</f>
        <v/>
      </c>
      <c r="M45" s="168" t="str">
        <f t="shared" si="2"/>
        <v/>
      </c>
      <c r="N45" s="114" t="str">
        <f>IF('16x50'!G41="","",'16x50'!G41)</f>
        <v/>
      </c>
      <c r="O45" s="158" t="str">
        <f>IF('16x50'!H41="","",'16x50'!H41)</f>
        <v/>
      </c>
      <c r="P45" s="121" t="str">
        <f>IF('16x50'!I41="","",'16x50'!I41)</f>
        <v/>
      </c>
      <c r="Q45" s="121" t="str">
        <f>IF('16x50'!J41="","",'16x50'!J41)</f>
        <v/>
      </c>
      <c r="R45" s="159" t="str">
        <f>IF('16x50'!K41="","",'16x50'!K41)</f>
        <v/>
      </c>
      <c r="S45" s="160" t="str">
        <f>IF('16x50'!L41="","",'16x50'!L41)</f>
        <v/>
      </c>
      <c r="T45" s="121" t="str">
        <f>IF('16x50'!M41="","",'16x50'!M41)</f>
        <v/>
      </c>
      <c r="U45" s="161" t="str">
        <f>IF('16x50'!N41="","",'16x50'!N41)</f>
        <v/>
      </c>
      <c r="V45" s="139" t="str">
        <f>IF('16x50'!O41="","",'16x50'!O41)</f>
        <v/>
      </c>
      <c r="W45" s="158" t="str">
        <f>IF('16x50'!P41="","",'16x50'!P41)</f>
        <v/>
      </c>
      <c r="X45" s="121" t="str">
        <f>IF('16x50'!Q41="","",'16x50'!Q41)</f>
        <v/>
      </c>
      <c r="Y45" s="121" t="str">
        <f>IF('16x50'!R41="","",'16x50'!R41)</f>
        <v/>
      </c>
      <c r="Z45" s="139" t="str">
        <f>IF('16x50'!S41="","",'16x50'!S41)</f>
        <v/>
      </c>
      <c r="AA45" s="173"/>
    </row>
    <row r="46" spans="1:27" ht="15.75" x14ac:dyDescent="0.25">
      <c r="A46" s="120" t="str">
        <f t="shared" si="3"/>
        <v/>
      </c>
      <c r="B46" s="159" t="str">
        <f t="shared" si="4"/>
        <v/>
      </c>
      <c r="C46" s="214" t="str">
        <f t="shared" si="8"/>
        <v/>
      </c>
      <c r="D46" s="215" t="str">
        <f t="shared" si="6"/>
        <v/>
      </c>
      <c r="E46" s="270" t="str">
        <f>IF(H46="","",F46-('Paramètres SERIES'!$K$20/(24*60)))</f>
        <v/>
      </c>
      <c r="F46" s="216" t="str">
        <f t="shared" si="7"/>
        <v/>
      </c>
      <c r="G46" s="146" t="str">
        <f t="shared" si="1"/>
        <v/>
      </c>
      <c r="H46" s="135" t="str">
        <f>IF('16x50'!A42="","",'16x50'!A42)</f>
        <v/>
      </c>
      <c r="I46" s="119" t="str">
        <f>IF('16x50'!B42="","",'16x50'!B42)</f>
        <v/>
      </c>
      <c r="J46" s="149" t="str">
        <f>IF('16x50'!C42="","",'16x50'!C42)</f>
        <v/>
      </c>
      <c r="K46" s="149" t="str">
        <f>IF('16x50'!D42="","",'16x50'!D42)</f>
        <v/>
      </c>
      <c r="L46" s="112" t="str">
        <f>IF('16x50'!E42="","",'16x50'!E42)</f>
        <v/>
      </c>
      <c r="M46" s="168" t="str">
        <f t="shared" si="2"/>
        <v/>
      </c>
      <c r="N46" s="114" t="str">
        <f>IF('16x50'!G42="","",'16x50'!G42)</f>
        <v/>
      </c>
      <c r="O46" s="158" t="str">
        <f>IF('16x50'!H42="","",'16x50'!H42)</f>
        <v/>
      </c>
      <c r="P46" s="121" t="str">
        <f>IF('16x50'!I42="","",'16x50'!I42)</f>
        <v/>
      </c>
      <c r="Q46" s="121" t="str">
        <f>IF('16x50'!J42="","",'16x50'!J42)</f>
        <v/>
      </c>
      <c r="R46" s="159" t="str">
        <f>IF('16x50'!K42="","",'16x50'!K42)</f>
        <v/>
      </c>
      <c r="S46" s="160" t="str">
        <f>IF('16x50'!L42="","",'16x50'!L42)</f>
        <v/>
      </c>
      <c r="T46" s="121" t="str">
        <f>IF('16x50'!M42="","",'16x50'!M42)</f>
        <v/>
      </c>
      <c r="U46" s="161" t="str">
        <f>IF('16x50'!N42="","",'16x50'!N42)</f>
        <v/>
      </c>
      <c r="V46" s="139" t="str">
        <f>IF('16x50'!O42="","",'16x50'!O42)</f>
        <v/>
      </c>
      <c r="W46" s="158" t="str">
        <f>IF('16x50'!P42="","",'16x50'!P42)</f>
        <v/>
      </c>
      <c r="X46" s="121" t="str">
        <f>IF('16x50'!Q42="","",'16x50'!Q42)</f>
        <v/>
      </c>
      <c r="Y46" s="121" t="str">
        <f>IF('16x50'!R42="","",'16x50'!R42)</f>
        <v/>
      </c>
      <c r="Z46" s="139" t="str">
        <f>IF('16x50'!S42="","",'16x50'!S42)</f>
        <v/>
      </c>
      <c r="AA46" s="173"/>
    </row>
    <row r="47" spans="1:27" ht="15.75" x14ac:dyDescent="0.25">
      <c r="A47" s="120" t="str">
        <f t="shared" si="3"/>
        <v/>
      </c>
      <c r="B47" s="159" t="str">
        <f t="shared" si="4"/>
        <v/>
      </c>
      <c r="C47" s="214" t="str">
        <f t="shared" si="8"/>
        <v/>
      </c>
      <c r="D47" s="215" t="str">
        <f t="shared" si="6"/>
        <v/>
      </c>
      <c r="E47" s="270" t="str">
        <f>IF(H47="","",F47-('Paramètres SERIES'!$K$20/(24*60)))</f>
        <v/>
      </c>
      <c r="F47" s="216" t="str">
        <f t="shared" si="7"/>
        <v/>
      </c>
      <c r="G47" s="146" t="str">
        <f t="shared" si="1"/>
        <v/>
      </c>
      <c r="H47" s="135" t="str">
        <f>IF('16x50'!A43="","",'16x50'!A43)</f>
        <v/>
      </c>
      <c r="I47" s="119" t="str">
        <f>IF('16x50'!B43="","",'16x50'!B43)</f>
        <v/>
      </c>
      <c r="J47" s="149" t="str">
        <f>IF('16x50'!C43="","",'16x50'!C43)</f>
        <v/>
      </c>
      <c r="K47" s="149" t="str">
        <f>IF('16x50'!D43="","",'16x50'!D43)</f>
        <v/>
      </c>
      <c r="L47" s="112" t="str">
        <f>IF('16x50'!E43="","",'16x50'!E43)</f>
        <v/>
      </c>
      <c r="M47" s="168" t="str">
        <f t="shared" si="2"/>
        <v/>
      </c>
      <c r="N47" s="114" t="str">
        <f>IF('16x50'!G43="","",'16x50'!G43)</f>
        <v/>
      </c>
      <c r="O47" s="158" t="str">
        <f>IF('16x50'!H43="","",'16x50'!H43)</f>
        <v/>
      </c>
      <c r="P47" s="121" t="str">
        <f>IF('16x50'!I43="","",'16x50'!I43)</f>
        <v/>
      </c>
      <c r="Q47" s="121" t="str">
        <f>IF('16x50'!J43="","",'16x50'!J43)</f>
        <v/>
      </c>
      <c r="R47" s="159" t="str">
        <f>IF('16x50'!K43="","",'16x50'!K43)</f>
        <v/>
      </c>
      <c r="S47" s="160" t="str">
        <f>IF('16x50'!L43="","",'16x50'!L43)</f>
        <v/>
      </c>
      <c r="T47" s="121" t="str">
        <f>IF('16x50'!M43="","",'16x50'!M43)</f>
        <v/>
      </c>
      <c r="U47" s="161" t="str">
        <f>IF('16x50'!N43="","",'16x50'!N43)</f>
        <v/>
      </c>
      <c r="V47" s="139" t="str">
        <f>IF('16x50'!O43="","",'16x50'!O43)</f>
        <v/>
      </c>
      <c r="W47" s="158" t="str">
        <f>IF('16x50'!P43="","",'16x50'!P43)</f>
        <v/>
      </c>
      <c r="X47" s="121" t="str">
        <f>IF('16x50'!Q43="","",'16x50'!Q43)</f>
        <v/>
      </c>
      <c r="Y47" s="121" t="str">
        <f>IF('16x50'!R43="","",'16x50'!R43)</f>
        <v/>
      </c>
      <c r="Z47" s="139" t="str">
        <f>IF('16x50'!S43="","",'16x50'!S43)</f>
        <v/>
      </c>
      <c r="AA47" s="173"/>
    </row>
    <row r="48" spans="1:27" ht="15.75" x14ac:dyDescent="0.25">
      <c r="A48" s="120" t="str">
        <f t="shared" si="3"/>
        <v/>
      </c>
      <c r="B48" s="159" t="str">
        <f t="shared" si="4"/>
        <v/>
      </c>
      <c r="C48" s="214" t="str">
        <f t="shared" si="8"/>
        <v/>
      </c>
      <c r="D48" s="215" t="str">
        <f t="shared" si="6"/>
        <v/>
      </c>
      <c r="E48" s="270" t="str">
        <f>IF(H48="","",F48-('Paramètres SERIES'!$K$20/(24*60)))</f>
        <v/>
      </c>
      <c r="F48" s="216" t="str">
        <f t="shared" si="7"/>
        <v/>
      </c>
      <c r="G48" s="146" t="str">
        <f t="shared" si="1"/>
        <v/>
      </c>
      <c r="H48" s="135" t="str">
        <f>IF('16x50'!A44="","",'16x50'!A44)</f>
        <v/>
      </c>
      <c r="I48" s="119" t="str">
        <f>IF('16x50'!B44="","",'16x50'!B44)</f>
        <v/>
      </c>
      <c r="J48" s="149" t="str">
        <f>IF('16x50'!C44="","",'16x50'!C44)</f>
        <v/>
      </c>
      <c r="K48" s="149" t="str">
        <f>IF('16x50'!D44="","",'16x50'!D44)</f>
        <v/>
      </c>
      <c r="L48" s="112" t="str">
        <f>IF('16x50'!E44="","",'16x50'!E44)</f>
        <v/>
      </c>
      <c r="M48" s="168" t="str">
        <f t="shared" si="2"/>
        <v/>
      </c>
      <c r="N48" s="114" t="str">
        <f>IF('16x50'!G44="","",'16x50'!G44)</f>
        <v/>
      </c>
      <c r="O48" s="158" t="str">
        <f>IF('16x50'!H44="","",'16x50'!H44)</f>
        <v/>
      </c>
      <c r="P48" s="121" t="str">
        <f>IF('16x50'!I44="","",'16x50'!I44)</f>
        <v/>
      </c>
      <c r="Q48" s="121" t="str">
        <f>IF('16x50'!J44="","",'16x50'!J44)</f>
        <v/>
      </c>
      <c r="R48" s="159" t="str">
        <f>IF('16x50'!K44="","",'16x50'!K44)</f>
        <v/>
      </c>
      <c r="S48" s="160" t="str">
        <f>IF('16x50'!L44="","",'16x50'!L44)</f>
        <v/>
      </c>
      <c r="T48" s="121" t="str">
        <f>IF('16x50'!M44="","",'16x50'!M44)</f>
        <v/>
      </c>
      <c r="U48" s="161" t="str">
        <f>IF('16x50'!N44="","",'16x50'!N44)</f>
        <v/>
      </c>
      <c r="V48" s="139" t="str">
        <f>IF('16x50'!O44="","",'16x50'!O44)</f>
        <v/>
      </c>
      <c r="W48" s="158" t="str">
        <f>IF('16x50'!P44="","",'16x50'!P44)</f>
        <v/>
      </c>
      <c r="X48" s="121" t="str">
        <f>IF('16x50'!Q44="","",'16x50'!Q44)</f>
        <v/>
      </c>
      <c r="Y48" s="121" t="str">
        <f>IF('16x50'!R44="","",'16x50'!R44)</f>
        <v/>
      </c>
      <c r="Z48" s="139" t="str">
        <f>IF('16x50'!S44="","",'16x50'!S44)</f>
        <v/>
      </c>
      <c r="AA48" s="173"/>
    </row>
    <row r="49" spans="1:27" ht="15.75" x14ac:dyDescent="0.25">
      <c r="A49" s="120" t="str">
        <f t="shared" si="3"/>
        <v/>
      </c>
      <c r="B49" s="159" t="str">
        <f t="shared" si="4"/>
        <v/>
      </c>
      <c r="C49" s="214" t="str">
        <f t="shared" si="8"/>
        <v/>
      </c>
      <c r="D49" s="215" t="str">
        <f t="shared" si="6"/>
        <v/>
      </c>
      <c r="E49" s="270" t="str">
        <f>IF(H49="","",F49-('Paramètres SERIES'!$K$20/(24*60)))</f>
        <v/>
      </c>
      <c r="F49" s="216" t="str">
        <f t="shared" si="7"/>
        <v/>
      </c>
      <c r="G49" s="146" t="str">
        <f t="shared" si="1"/>
        <v/>
      </c>
      <c r="H49" s="135" t="str">
        <f>IF('16x50'!A45="","",'16x50'!A45)</f>
        <v/>
      </c>
      <c r="I49" s="119" t="str">
        <f>IF('16x50'!B45="","",'16x50'!B45)</f>
        <v/>
      </c>
      <c r="J49" s="149" t="str">
        <f>IF('16x50'!C45="","",'16x50'!C45)</f>
        <v/>
      </c>
      <c r="K49" s="149" t="str">
        <f>IF('16x50'!D45="","",'16x50'!D45)</f>
        <v/>
      </c>
      <c r="L49" s="112" t="str">
        <f>IF('16x50'!E45="","",'16x50'!E45)</f>
        <v/>
      </c>
      <c r="M49" s="168" t="str">
        <f t="shared" si="2"/>
        <v/>
      </c>
      <c r="N49" s="114" t="str">
        <f>IF('16x50'!G45="","",'16x50'!G45)</f>
        <v/>
      </c>
      <c r="O49" s="158" t="str">
        <f>IF('16x50'!H45="","",'16x50'!H45)</f>
        <v/>
      </c>
      <c r="P49" s="121" t="str">
        <f>IF('16x50'!I45="","",'16x50'!I45)</f>
        <v/>
      </c>
      <c r="Q49" s="121" t="str">
        <f>IF('16x50'!J45="","",'16x50'!J45)</f>
        <v/>
      </c>
      <c r="R49" s="159" t="str">
        <f>IF('16x50'!K45="","",'16x50'!K45)</f>
        <v/>
      </c>
      <c r="S49" s="160" t="str">
        <f>IF('16x50'!L45="","",'16x50'!L45)</f>
        <v/>
      </c>
      <c r="T49" s="121" t="str">
        <f>IF('16x50'!M45="","",'16x50'!M45)</f>
        <v/>
      </c>
      <c r="U49" s="161" t="str">
        <f>IF('16x50'!N45="","",'16x50'!N45)</f>
        <v/>
      </c>
      <c r="V49" s="139" t="str">
        <f>IF('16x50'!O45="","",'16x50'!O45)</f>
        <v/>
      </c>
      <c r="W49" s="158" t="str">
        <f>IF('16x50'!P45="","",'16x50'!P45)</f>
        <v/>
      </c>
      <c r="X49" s="121" t="str">
        <f>IF('16x50'!Q45="","",'16x50'!Q45)</f>
        <v/>
      </c>
      <c r="Y49" s="121" t="str">
        <f>IF('16x50'!R45="","",'16x50'!R45)</f>
        <v/>
      </c>
      <c r="Z49" s="139" t="str">
        <f>IF('16x50'!S45="","",'16x50'!S45)</f>
        <v/>
      </c>
      <c r="AA49" s="173"/>
    </row>
    <row r="50" spans="1:27" ht="16.5" thickBot="1" x14ac:dyDescent="0.3">
      <c r="A50" s="142" t="str">
        <f t="shared" si="3"/>
        <v/>
      </c>
      <c r="B50" s="164" t="str">
        <f t="shared" si="4"/>
        <v/>
      </c>
      <c r="C50" s="217" t="str">
        <f t="shared" si="8"/>
        <v/>
      </c>
      <c r="D50" s="218" t="str">
        <f t="shared" si="6"/>
        <v/>
      </c>
      <c r="E50" s="271" t="str">
        <f>IF(H50="","",F50-('Paramètres SERIES'!$K$20/(24*60)))</f>
        <v/>
      </c>
      <c r="F50" s="219" t="str">
        <f t="shared" si="7"/>
        <v/>
      </c>
      <c r="G50" s="147" t="str">
        <f t="shared" si="1"/>
        <v/>
      </c>
      <c r="H50" s="124" t="str">
        <f>IF('16x50'!A46="","",'16x50'!A46)</f>
        <v/>
      </c>
      <c r="I50" s="2" t="str">
        <f>IF('16x50'!B46="","",'16x50'!B46)</f>
        <v/>
      </c>
      <c r="J50" s="342" t="str">
        <f>IF('16x50'!C46="","",'16x50'!C46)</f>
        <v/>
      </c>
      <c r="K50" s="342" t="str">
        <f>IF('16x50'!D46="","",'16x50'!D46)</f>
        <v/>
      </c>
      <c r="L50" s="4" t="str">
        <f>IF('16x50'!E46="","",'16x50'!E46)</f>
        <v/>
      </c>
      <c r="M50" s="8" t="str">
        <f t="shared" si="2"/>
        <v/>
      </c>
      <c r="N50" s="10" t="str">
        <f>IF('16x50'!G46="","",'16x50'!G46)</f>
        <v/>
      </c>
      <c r="O50" s="162" t="str">
        <f>IF('16x50'!H46="","",'16x50'!H46)</f>
        <v/>
      </c>
      <c r="P50" s="163" t="str">
        <f>IF('16x50'!I46="","",'16x50'!I46)</f>
        <v/>
      </c>
      <c r="Q50" s="163" t="str">
        <f>IF('16x50'!J46="","",'16x50'!J46)</f>
        <v/>
      </c>
      <c r="R50" s="164" t="str">
        <f>IF('16x50'!K46="","",'16x50'!K46)</f>
        <v/>
      </c>
      <c r="S50" s="165" t="str">
        <f>IF('16x50'!L46="","",'16x50'!L46)</f>
        <v/>
      </c>
      <c r="T50" s="163" t="str">
        <f>IF('16x50'!M46="","",'16x50'!M46)</f>
        <v/>
      </c>
      <c r="U50" s="166" t="str">
        <f>IF('16x50'!N46="","",'16x50'!N46)</f>
        <v/>
      </c>
      <c r="V50" s="143" t="str">
        <f>IF('16x50'!O46="","",'16x50'!O46)</f>
        <v/>
      </c>
      <c r="W50" s="162" t="str">
        <f>IF('16x50'!P46="","",'16x50'!P46)</f>
        <v/>
      </c>
      <c r="X50" s="163" t="str">
        <f>IF('16x50'!Q46="","",'16x50'!Q46)</f>
        <v/>
      </c>
      <c r="Y50" s="163" t="str">
        <f>IF('16x50'!R46="","",'16x50'!R46)</f>
        <v/>
      </c>
      <c r="Z50" s="143" t="str">
        <f>IF('16x50'!S46="","",'16x50'!S46)</f>
        <v/>
      </c>
      <c r="AA50" s="174"/>
    </row>
  </sheetData>
  <sheetProtection autoFilter="0"/>
  <autoFilter ref="A10:AA10"/>
  <mergeCells count="23">
    <mergeCell ref="O9:R9"/>
    <mergeCell ref="W9:Z9"/>
    <mergeCell ref="A7:AA7"/>
    <mergeCell ref="A8:B8"/>
    <mergeCell ref="C8:F8"/>
    <mergeCell ref="H8:H9"/>
    <mergeCell ref="I8:L8"/>
    <mergeCell ref="N8:N9"/>
    <mergeCell ref="O8:R8"/>
    <mergeCell ref="S8:V9"/>
    <mergeCell ref="W8:Z8"/>
    <mergeCell ref="AA8:AA9"/>
    <mergeCell ref="A4:B4"/>
    <mergeCell ref="D4:F4"/>
    <mergeCell ref="A5:B5"/>
    <mergeCell ref="D5:F5"/>
    <mergeCell ref="D6:F6"/>
    <mergeCell ref="A1:C1"/>
    <mergeCell ref="D1:G1"/>
    <mergeCell ref="A2:B2"/>
    <mergeCell ref="D2:F2"/>
    <mergeCell ref="A3:B3"/>
    <mergeCell ref="D3:F3"/>
  </mergeCells>
  <conditionalFormatting sqref="AA11:AA50">
    <cfRule type="cellIs" dxfId="118" priority="1" operator="equal">
      <formula>"Non"</formula>
    </cfRule>
    <cfRule type="cellIs" dxfId="117" priority="2" operator="equal">
      <formula>"OUI"</formula>
    </cfRule>
  </conditionalFormatting>
  <dataValidations count="1">
    <dataValidation type="list" allowBlank="1" showInputMessage="1" showErrorMessage="1" sqref="AA11:AA50">
      <formula1>"Oui,Non"</formula1>
    </dataValidation>
  </dataValidations>
  <printOptions horizontalCentered="1"/>
  <pageMargins left="0.19685039370078741" right="0.19685039370078741" top="0.39370078740157483" bottom="0" header="0.31496062992125984" footer="0.31496062992125984"/>
  <pageSetup paperSize="8" scale="98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FF0000"/>
  </sheetPr>
  <dimension ref="A1:F41"/>
  <sheetViews>
    <sheetView workbookViewId="0">
      <selection activeCell="B2" sqref="B2"/>
    </sheetView>
  </sheetViews>
  <sheetFormatPr baseColWidth="10" defaultRowHeight="15" x14ac:dyDescent="0.25"/>
  <cols>
    <col min="1" max="1" width="4.42578125" customWidth="1"/>
    <col min="2" max="7" width="30.7109375" customWidth="1"/>
  </cols>
  <sheetData>
    <row r="1" spans="1:6" ht="16.5" thickBot="1" x14ac:dyDescent="0.3">
      <c r="A1" s="284"/>
      <c r="B1" s="285" t="str">
        <f>'Paramètres SERIES'!B10</f>
        <v>Statique</v>
      </c>
      <c r="C1" s="286" t="str">
        <f>'Paramètres SERIES'!B14</f>
        <v>DWF</v>
      </c>
      <c r="D1" s="286" t="str">
        <f>'Paramètres SERIES'!B18</f>
        <v>Speed 100</v>
      </c>
      <c r="E1" s="286" t="str">
        <f>'Paramètres SERIES'!B22</f>
        <v>DNF</v>
      </c>
      <c r="F1" s="287" t="str">
        <f>'Paramètres SERIES'!B26</f>
        <v>16*50</v>
      </c>
    </row>
    <row r="2" spans="1:6" ht="15.75" x14ac:dyDescent="0.25">
      <c r="A2" s="282">
        <v>1</v>
      </c>
      <c r="B2" s="283" t="str">
        <f>'Séries-Statique'!M11</f>
        <v>DUCRUIX Rodoplhe Homme</v>
      </c>
      <c r="C2" s="278" t="str">
        <f>'Séries-DWF'!M11</f>
        <v>REIN Melissa FEMME</v>
      </c>
      <c r="D2" s="278" t="str">
        <f>'Séries-Speed100'!M11</f>
        <v>DELICOURT Stephanie Femme</v>
      </c>
      <c r="E2" s="278" t="str">
        <f>'Séries-DNF'!M11</f>
        <v>REIN Melissa FEMME</v>
      </c>
      <c r="F2" s="279" t="str">
        <f>'Séries-16x50'!M11</f>
        <v>DUCRUIX Rodoplhe Homme</v>
      </c>
    </row>
    <row r="3" spans="1:6" ht="15.75" x14ac:dyDescent="0.25">
      <c r="A3" s="280">
        <v>2</v>
      </c>
      <c r="B3" s="276" t="str">
        <f>'Séries-Statique'!M12</f>
        <v>PETTENUZZO Stéphane Homme</v>
      </c>
      <c r="C3" s="110" t="str">
        <f>'Séries-DWF'!M12</f>
        <v>LEITNER Rachel FEMME</v>
      </c>
      <c r="D3" s="110" t="str">
        <f>'Séries-Speed100'!M12</f>
        <v>SALEH Omr Homme</v>
      </c>
      <c r="E3" s="110" t="str">
        <f>'Séries-DNF'!M12</f>
        <v>QUERY Michelle FEMME</v>
      </c>
      <c r="F3" s="112" t="str">
        <f>'Séries-16x50'!M12</f>
        <v>BERRUCAZ Stéphane Homme</v>
      </c>
    </row>
    <row r="4" spans="1:6" ht="15.75" x14ac:dyDescent="0.25">
      <c r="A4" s="280">
        <v>3</v>
      </c>
      <c r="B4" s="276" t="str">
        <f>'Séries-Statique'!M13</f>
        <v>BRATANIC Christopher Homme</v>
      </c>
      <c r="C4" s="110" t="str">
        <f>'Séries-DWF'!M13</f>
        <v>SKROBOVA Jana Femme</v>
      </c>
      <c r="D4" s="110" t="str">
        <f>'Séries-Speed100'!M13</f>
        <v>PETTENUZZO Stéphane Homme</v>
      </c>
      <c r="E4" s="110" t="str">
        <f>'Séries-DNF'!M13</f>
        <v>HERENT Xavier Homme</v>
      </c>
      <c r="F4" s="112" t="str">
        <f>'Séries-16x50'!M13</f>
        <v>GAUBERT Albane Femme</v>
      </c>
    </row>
    <row r="5" spans="1:6" ht="15.75" x14ac:dyDescent="0.25">
      <c r="A5" s="280">
        <v>4</v>
      </c>
      <c r="B5" s="276" t="str">
        <f>'Séries-Statique'!M14</f>
        <v>QUERY Michelle FEMME</v>
      </c>
      <c r="C5" s="110" t="str">
        <f>'Séries-DWF'!M14</f>
        <v>SOULA jean-david Homme</v>
      </c>
      <c r="D5" s="110" t="str">
        <f>'Séries-Speed100'!M14</f>
        <v>JAUFFRAUD Richard Homme</v>
      </c>
      <c r="E5" s="110" t="str">
        <f>'Séries-DNF'!M14</f>
        <v>TISSOT Charles Homme</v>
      </c>
      <c r="F5" s="112" t="str">
        <f>'Séries-16x50'!M14</f>
        <v>MARIE coralie femme</v>
      </c>
    </row>
    <row r="6" spans="1:6" ht="15.75" x14ac:dyDescent="0.25">
      <c r="A6" s="280">
        <v>5</v>
      </c>
      <c r="B6" s="276" t="str">
        <f>'Séries-Statique'!M15</f>
        <v>GASS Alexandre Homme</v>
      </c>
      <c r="C6" s="110" t="str">
        <f>'Séries-DWF'!M15</f>
        <v>RIGAUD Estelle Femme</v>
      </c>
      <c r="D6" s="110" t="str">
        <f>'Séries-Speed100'!M15</f>
        <v>BUZET François Homme</v>
      </c>
      <c r="E6" s="110" t="str">
        <f>'Séries-DNF'!M15</f>
        <v>SOULA jean-david Homme</v>
      </c>
      <c r="F6" s="112" t="str">
        <f>'Séries-16x50'!M15</f>
        <v>SGARRA Michel Homme</v>
      </c>
    </row>
    <row r="7" spans="1:6" ht="15.75" x14ac:dyDescent="0.25">
      <c r="A7" s="280">
        <v>6</v>
      </c>
      <c r="B7" s="276" t="str">
        <f>'Séries-Statique'!M16</f>
        <v>ROUX Benoît Homme</v>
      </c>
      <c r="C7" s="110" t="str">
        <f>'Séries-DWF'!M16</f>
        <v>HARTMANN Loraine FEMME</v>
      </c>
      <c r="D7" s="110" t="str">
        <f>'Séries-Speed100'!M16</f>
        <v>BORGAT Anne Femme</v>
      </c>
      <c r="E7" s="110" t="str">
        <f>'Séries-DNF'!M16</f>
        <v>RIGAUD Estelle Femme</v>
      </c>
      <c r="F7" s="112" t="str">
        <f>'Séries-16x50'!M16</f>
        <v>ROUX Benoît Homme</v>
      </c>
    </row>
    <row r="8" spans="1:6" ht="15.75" x14ac:dyDescent="0.25">
      <c r="A8" s="280">
        <v>7</v>
      </c>
      <c r="B8" s="276" t="str">
        <f>'Séries-Statique'!M17</f>
        <v>DELICOURT Stephanie Femme</v>
      </c>
      <c r="C8" s="110" t="str">
        <f>'Séries-DWF'!M17</f>
        <v>CORDIER Frédérique Femme</v>
      </c>
      <c r="D8" s="110" t="str">
        <f>'Séries-Speed100'!M17</f>
        <v>SGARRA Michel Homme</v>
      </c>
      <c r="E8" s="110" t="str">
        <f>'Séries-DNF'!M17</f>
        <v>DEVANLAY Marie Femme</v>
      </c>
      <c r="F8" s="112" t="str">
        <f>'Séries-16x50'!M17</f>
        <v>BUZET François Homme</v>
      </c>
    </row>
    <row r="9" spans="1:6" ht="15.75" x14ac:dyDescent="0.25">
      <c r="A9" s="280">
        <v>8</v>
      </c>
      <c r="B9" s="276" t="str">
        <f>'Séries-Statique'!M18</f>
        <v>HERENT Xavier Homme</v>
      </c>
      <c r="C9" s="110" t="str">
        <f>'Séries-DWF'!M18</f>
        <v>ORSKI SIMONET Laetitia Femme</v>
      </c>
      <c r="D9" s="110" t="str">
        <f>'Séries-Speed100'!M18</f>
        <v>AUBRY Pascale Homme</v>
      </c>
      <c r="E9" s="110" t="str">
        <f>'Séries-DNF'!M18</f>
        <v>REGNARD Caroline Femme</v>
      </c>
      <c r="F9" s="112" t="str">
        <f>'Séries-16x50'!M18</f>
        <v>GUEHRIA Réda Homme</v>
      </c>
    </row>
    <row r="10" spans="1:6" ht="15.75" x14ac:dyDescent="0.25">
      <c r="A10" s="280">
        <v>9</v>
      </c>
      <c r="B10" s="276" t="str">
        <f>'Séries-Statique'!M19</f>
        <v>MARIE coralie femme</v>
      </c>
      <c r="C10" s="110" t="str">
        <f>'Séries-DWF'!M19</f>
        <v>GAUBERT Albane Femme</v>
      </c>
      <c r="D10" s="110" t="str">
        <f>'Séries-Speed100'!M19</f>
        <v>BRATANIC Christopher Homme</v>
      </c>
      <c r="E10" s="110" t="str">
        <f>'Séries-DNF'!M19</f>
        <v>SKROBOVA Jana Femme</v>
      </c>
      <c r="F10" s="112" t="str">
        <f>'Séries-16x50'!M19</f>
        <v>DURET Olivier Homme</v>
      </c>
    </row>
    <row r="11" spans="1:6" ht="15.75" x14ac:dyDescent="0.25">
      <c r="A11" s="280">
        <v>10</v>
      </c>
      <c r="B11" s="276" t="str">
        <f>'Séries-Statique'!M20</f>
        <v>SALEH Omr Homme</v>
      </c>
      <c r="C11" s="110" t="str">
        <f>'Séries-DWF'!M20</f>
        <v>DEVANLAY Marie Femme</v>
      </c>
      <c r="D11" s="110" t="str">
        <f>'Séries-Speed100'!M20</f>
        <v>BERRUCAZ Stéphane Homme</v>
      </c>
      <c r="E11" s="110" t="str">
        <f>'Séries-DNF'!M20</f>
        <v>GATA Aude Femme</v>
      </c>
      <c r="F11" s="112" t="str">
        <f>'Séries-16x50'!M20</f>
        <v>VERNIER Emilie Femme</v>
      </c>
    </row>
    <row r="12" spans="1:6" ht="15.75" x14ac:dyDescent="0.25">
      <c r="A12" s="280">
        <v>11</v>
      </c>
      <c r="B12" s="276" t="str">
        <f>'Séries-Statique'!M21</f>
        <v>BORGAT Anne Femme</v>
      </c>
      <c r="C12" s="110" t="str">
        <f>'Séries-DWF'!M21</f>
        <v>REGNARD Caroline Femme</v>
      </c>
      <c r="D12" s="110" t="str">
        <f>'Séries-Speed100'!M21</f>
        <v>GUEHRIA Réda Homme</v>
      </c>
      <c r="E12" s="110" t="str">
        <f>'Séries-DNF'!M21</f>
        <v>HARTMANN Loraine FEMME</v>
      </c>
      <c r="F12" s="112" t="str">
        <f>'Séries-16x50'!M21</f>
        <v>AUBRY Pascale Homme</v>
      </c>
    </row>
    <row r="13" spans="1:6" ht="15.75" x14ac:dyDescent="0.25">
      <c r="A13" s="280">
        <v>12</v>
      </c>
      <c r="B13" s="276" t="str">
        <f>'Séries-Statique'!M22</f>
        <v>TISSOT Charles Homme</v>
      </c>
      <c r="C13" s="110" t="str">
        <f>'Séries-DWF'!M22</f>
        <v>GATA Aude Femme</v>
      </c>
      <c r="D13" s="110" t="str">
        <f>'Séries-Speed100'!M22</f>
        <v>LANOISELIER Aurélien Homme</v>
      </c>
      <c r="E13" s="110" t="str">
        <f>'Séries-DNF'!M22</f>
        <v>ORSKI SIMONET Laetitia Femme</v>
      </c>
      <c r="F13" s="112" t="str">
        <f>'Séries-16x50'!M22</f>
        <v>SURANSKA Katerina Femme</v>
      </c>
    </row>
    <row r="14" spans="1:6" ht="15.75" x14ac:dyDescent="0.25">
      <c r="A14" s="280">
        <v>13</v>
      </c>
      <c r="B14" s="276" t="str">
        <f>'Séries-Statique'!M23</f>
        <v>DURET Olivier Homme</v>
      </c>
      <c r="C14" s="110" t="str">
        <f>'Séries-DWF'!M23</f>
        <v>PIERRAT Patrice Homme</v>
      </c>
      <c r="D14" s="110" t="str">
        <f>'Séries-Speed100'!M23</f>
        <v>BRATANIC Alexandre Homme</v>
      </c>
      <c r="E14" s="110" t="str">
        <f>'Séries-DNF'!M23</f>
        <v>PIERRAT Patrice Homme</v>
      </c>
      <c r="F14" s="112" t="str">
        <f>'Séries-16x50'!M23</f>
        <v>CARCHI Mathieu Homme</v>
      </c>
    </row>
    <row r="15" spans="1:6" ht="15.75" x14ac:dyDescent="0.25">
      <c r="A15" s="280">
        <v>14</v>
      </c>
      <c r="B15" s="276" t="str">
        <f>'Séries-Statique'!M24</f>
        <v>GUILLOUX Philippe Homme</v>
      </c>
      <c r="C15" s="110" t="str">
        <f>'Séries-DWF'!M24</f>
        <v>EKSTETS Marie-pierre Femme</v>
      </c>
      <c r="D15" s="110" t="str">
        <f>'Séries-Speed100'!M24</f>
        <v>ZAJAC Martin Homme</v>
      </c>
      <c r="E15" s="110" t="str">
        <f>'Séries-DNF'!M24</f>
        <v>CORDIER Frédérique Femme</v>
      </c>
      <c r="F15" s="112" t="str">
        <f>'Séries-16x50'!M24</f>
        <v>BRATANIC Alexandre Homme</v>
      </c>
    </row>
    <row r="16" spans="1:6" ht="15.75" x14ac:dyDescent="0.25">
      <c r="A16" s="280">
        <v>15</v>
      </c>
      <c r="B16" s="276" t="str">
        <f>'Séries-Statique'!M25</f>
        <v>JAUFFRAUD Richard Homme</v>
      </c>
      <c r="C16" s="110" t="str">
        <f>'Séries-DWF'!M25</f>
        <v>VERNIER Emilie Femme</v>
      </c>
      <c r="D16" s="110" t="str">
        <f>'Séries-Speed100'!M25</f>
        <v>SVADLENKA Michal Homme</v>
      </c>
      <c r="E16" s="110" t="str">
        <f>'Séries-DNF'!M25</f>
        <v>EKSTETS Marie-pierre Femme</v>
      </c>
      <c r="F16" s="112" t="str">
        <f>'Séries-16x50'!M25</f>
        <v>LEITNER Rachel FEMME</v>
      </c>
    </row>
    <row r="17" spans="1:6" ht="15.75" x14ac:dyDescent="0.25">
      <c r="A17" s="280">
        <v>16</v>
      </c>
      <c r="B17" s="276" t="str">
        <f>'Séries-Statique'!M26</f>
        <v>SURANSKA Katerina Femme</v>
      </c>
      <c r="C17" s="110" t="str">
        <f>'Séries-DWF'!M26</f>
        <v>ELU Olivier Homme</v>
      </c>
      <c r="D17" s="110" t="str">
        <f>'Séries-Speed100'!M26</f>
        <v>CARCHI Mathieu Homme</v>
      </c>
      <c r="E17" s="110" t="str">
        <f>'Séries-DNF'!M26</f>
        <v>GUILLOUX Philippe Homme</v>
      </c>
      <c r="F17" s="112" t="str">
        <f>'Séries-16x50'!M26</f>
        <v>ELU Olivier Homme</v>
      </c>
    </row>
    <row r="18" spans="1:6" ht="15.75" x14ac:dyDescent="0.25">
      <c r="A18" s="280">
        <v>17</v>
      </c>
      <c r="B18" s="276" t="str">
        <f>'Séries-Statique'!M27</f>
        <v>LANOISELIER Aurélien Homme</v>
      </c>
      <c r="C18" s="110" t="str">
        <f>'Séries-DWF'!M27</f>
        <v>RISIAN Michal Homme</v>
      </c>
      <c r="D18" s="110" t="str">
        <f>'Séries-Speed100'!M27</f>
        <v>VOGLER Christian homme</v>
      </c>
      <c r="E18" s="110" t="str">
        <f>'Séries-DNF'!M27</f>
        <v>HURON Pascal Homme</v>
      </c>
      <c r="F18" s="112" t="str">
        <f>'Séries-16x50'!M27</f>
        <v>SVADLENKA Michal Homme</v>
      </c>
    </row>
    <row r="19" spans="1:6" ht="15.75" x14ac:dyDescent="0.25">
      <c r="A19" s="280">
        <v>18</v>
      </c>
      <c r="B19" s="276" t="str">
        <f>'Séries-Statique'!M28</f>
        <v>ZAJAC Martin Homme</v>
      </c>
      <c r="C19" s="110" t="str">
        <f>'Séries-DWF'!M28</f>
        <v>HURON Pascal Homme</v>
      </c>
      <c r="D19" s="110" t="str">
        <f>'Séries-Speed100'!M28</f>
        <v>OLLIVO Kevin Homme</v>
      </c>
      <c r="E19" s="110" t="str">
        <f>'Séries-DNF'!M28</f>
        <v>RISIAN Michal Homme</v>
      </c>
      <c r="F19" s="112" t="str">
        <f>'Séries-16x50'!M28</f>
        <v>OLLIVO Kevin Homme</v>
      </c>
    </row>
    <row r="20" spans="1:6" ht="15.75" x14ac:dyDescent="0.25">
      <c r="A20" s="280">
        <v>19</v>
      </c>
      <c r="B20" s="276" t="str">
        <f>'Séries-Statique'!M29</f>
        <v>VOGLER Christian homme</v>
      </c>
      <c r="C20" s="110" t="str">
        <f>'Séries-DWF'!M29</f>
        <v/>
      </c>
      <c r="D20" s="110" t="str">
        <f>'Séries-Speed100'!M29</f>
        <v>GASS Alexandre Homme</v>
      </c>
      <c r="E20" s="110" t="str">
        <f>'Séries-DNF'!M29</f>
        <v/>
      </c>
      <c r="F20" s="112" t="str">
        <f>'Séries-16x50'!M29</f>
        <v/>
      </c>
    </row>
    <row r="21" spans="1:6" ht="15.75" x14ac:dyDescent="0.25">
      <c r="A21" s="280">
        <v>20</v>
      </c>
      <c r="B21" s="276" t="str">
        <f>'Séries-Statique'!M30</f>
        <v/>
      </c>
      <c r="C21" s="110" t="str">
        <f>'Séries-DWF'!M30</f>
        <v/>
      </c>
      <c r="D21" s="110" t="str">
        <f>'Séries-Speed100'!M30</f>
        <v/>
      </c>
      <c r="E21" s="110" t="str">
        <f>'Séries-DNF'!M30</f>
        <v/>
      </c>
      <c r="F21" s="112" t="str">
        <f>'Séries-16x50'!M30</f>
        <v/>
      </c>
    </row>
    <row r="22" spans="1:6" ht="15.75" x14ac:dyDescent="0.25">
      <c r="A22" s="280">
        <v>21</v>
      </c>
      <c r="B22" s="276" t="str">
        <f>'Séries-Statique'!M31</f>
        <v/>
      </c>
      <c r="C22" s="110" t="str">
        <f>'Séries-DWF'!M31</f>
        <v/>
      </c>
      <c r="D22" s="110" t="str">
        <f>'Séries-Speed100'!M31</f>
        <v/>
      </c>
      <c r="E22" s="110" t="str">
        <f>'Séries-DNF'!M31</f>
        <v/>
      </c>
      <c r="F22" s="112" t="str">
        <f>'Séries-16x50'!M31</f>
        <v/>
      </c>
    </row>
    <row r="23" spans="1:6" ht="15.75" x14ac:dyDescent="0.25">
      <c r="A23" s="280">
        <v>22</v>
      </c>
      <c r="B23" s="276" t="str">
        <f>'Séries-Statique'!M32</f>
        <v/>
      </c>
      <c r="C23" s="110" t="str">
        <f>'Séries-DWF'!M32</f>
        <v/>
      </c>
      <c r="D23" s="110" t="str">
        <f>'Séries-Speed100'!M32</f>
        <v/>
      </c>
      <c r="E23" s="110" t="str">
        <f>'Séries-DNF'!M32</f>
        <v/>
      </c>
      <c r="F23" s="112" t="str">
        <f>'Séries-16x50'!M32</f>
        <v/>
      </c>
    </row>
    <row r="24" spans="1:6" ht="15.75" x14ac:dyDescent="0.25">
      <c r="A24" s="280">
        <v>23</v>
      </c>
      <c r="B24" s="276" t="str">
        <f>'Séries-Statique'!M33</f>
        <v/>
      </c>
      <c r="C24" s="110" t="str">
        <f>'Séries-DWF'!M33</f>
        <v/>
      </c>
      <c r="D24" s="110" t="str">
        <f>'Séries-Speed100'!M33</f>
        <v/>
      </c>
      <c r="E24" s="110" t="str">
        <f>'Séries-DNF'!M33</f>
        <v/>
      </c>
      <c r="F24" s="112" t="str">
        <f>'Séries-16x50'!M33</f>
        <v/>
      </c>
    </row>
    <row r="25" spans="1:6" ht="15.75" x14ac:dyDescent="0.25">
      <c r="A25" s="280">
        <v>24</v>
      </c>
      <c r="B25" s="276" t="str">
        <f>'Séries-Statique'!M34</f>
        <v/>
      </c>
      <c r="C25" s="110" t="str">
        <f>'Séries-DWF'!M34</f>
        <v/>
      </c>
      <c r="D25" s="110" t="str">
        <f>'Séries-Speed100'!M34</f>
        <v/>
      </c>
      <c r="E25" s="110" t="str">
        <f>'Séries-DNF'!M34</f>
        <v/>
      </c>
      <c r="F25" s="112" t="str">
        <f>'Séries-16x50'!M34</f>
        <v/>
      </c>
    </row>
    <row r="26" spans="1:6" ht="15.75" x14ac:dyDescent="0.25">
      <c r="A26" s="280">
        <v>25</v>
      </c>
      <c r="B26" s="276" t="str">
        <f>'Séries-Statique'!M35</f>
        <v/>
      </c>
      <c r="C26" s="110" t="str">
        <f>'Séries-DWF'!M35</f>
        <v/>
      </c>
      <c r="D26" s="110" t="str">
        <f>'Séries-Speed100'!M35</f>
        <v/>
      </c>
      <c r="E26" s="110" t="str">
        <f>'Séries-DNF'!M35</f>
        <v/>
      </c>
      <c r="F26" s="112" t="str">
        <f>'Séries-16x50'!M35</f>
        <v/>
      </c>
    </row>
    <row r="27" spans="1:6" ht="15.75" x14ac:dyDescent="0.25">
      <c r="A27" s="280">
        <v>26</v>
      </c>
      <c r="B27" s="276" t="str">
        <f>'Séries-Statique'!M36</f>
        <v/>
      </c>
      <c r="C27" s="110" t="str">
        <f>'Séries-DWF'!M36</f>
        <v/>
      </c>
      <c r="D27" s="110" t="str">
        <f>'Séries-Speed100'!M36</f>
        <v/>
      </c>
      <c r="E27" s="110" t="str">
        <f>'Séries-DNF'!M36</f>
        <v/>
      </c>
      <c r="F27" s="112" t="str">
        <f>'Séries-16x50'!M36</f>
        <v/>
      </c>
    </row>
    <row r="28" spans="1:6" ht="15.75" x14ac:dyDescent="0.25">
      <c r="A28" s="280">
        <v>27</v>
      </c>
      <c r="B28" s="276" t="str">
        <f>'Séries-Statique'!M37</f>
        <v/>
      </c>
      <c r="C28" s="110" t="str">
        <f>'Séries-DWF'!M37</f>
        <v/>
      </c>
      <c r="D28" s="110" t="str">
        <f>'Séries-Speed100'!M37</f>
        <v/>
      </c>
      <c r="E28" s="110" t="str">
        <f>'Séries-DNF'!M37</f>
        <v/>
      </c>
      <c r="F28" s="112" t="str">
        <f>'Séries-16x50'!M37</f>
        <v/>
      </c>
    </row>
    <row r="29" spans="1:6" ht="15.75" x14ac:dyDescent="0.25">
      <c r="A29" s="280">
        <v>28</v>
      </c>
      <c r="B29" s="276" t="str">
        <f>'Séries-Statique'!M38</f>
        <v/>
      </c>
      <c r="C29" s="110" t="str">
        <f>'Séries-DWF'!M38</f>
        <v/>
      </c>
      <c r="D29" s="110" t="str">
        <f>'Séries-Speed100'!M38</f>
        <v/>
      </c>
      <c r="E29" s="110" t="str">
        <f>'Séries-DNF'!M38</f>
        <v/>
      </c>
      <c r="F29" s="112" t="str">
        <f>'Séries-16x50'!M38</f>
        <v/>
      </c>
    </row>
    <row r="30" spans="1:6" ht="15.75" x14ac:dyDescent="0.25">
      <c r="A30" s="280">
        <v>29</v>
      </c>
      <c r="B30" s="276" t="str">
        <f>'Séries-Statique'!M39</f>
        <v/>
      </c>
      <c r="C30" s="110" t="str">
        <f>'Séries-DWF'!M39</f>
        <v/>
      </c>
      <c r="D30" s="110" t="str">
        <f>'Séries-Speed100'!M39</f>
        <v/>
      </c>
      <c r="E30" s="110" t="str">
        <f>'Séries-DNF'!M39</f>
        <v/>
      </c>
      <c r="F30" s="112" t="str">
        <f>'Séries-16x50'!M39</f>
        <v/>
      </c>
    </row>
    <row r="31" spans="1:6" ht="15.75" x14ac:dyDescent="0.25">
      <c r="A31" s="280">
        <v>30</v>
      </c>
      <c r="B31" s="276" t="str">
        <f>'Séries-Statique'!M40</f>
        <v/>
      </c>
      <c r="C31" s="110" t="str">
        <f>'Séries-DWF'!M40</f>
        <v/>
      </c>
      <c r="D31" s="110" t="str">
        <f>'Séries-Speed100'!M40</f>
        <v/>
      </c>
      <c r="E31" s="110" t="str">
        <f>'Séries-DNF'!M40</f>
        <v/>
      </c>
      <c r="F31" s="112" t="str">
        <f>'Séries-16x50'!M40</f>
        <v/>
      </c>
    </row>
    <row r="32" spans="1:6" ht="15.75" x14ac:dyDescent="0.25">
      <c r="A32" s="280">
        <v>31</v>
      </c>
      <c r="B32" s="276" t="str">
        <f>'Séries-Statique'!M41</f>
        <v/>
      </c>
      <c r="C32" s="110" t="str">
        <f>'Séries-DWF'!M41</f>
        <v/>
      </c>
      <c r="D32" s="110" t="str">
        <f>'Séries-Speed100'!M41</f>
        <v/>
      </c>
      <c r="E32" s="110" t="str">
        <f>'Séries-DNF'!M41</f>
        <v/>
      </c>
      <c r="F32" s="112" t="str">
        <f>'Séries-16x50'!M41</f>
        <v/>
      </c>
    </row>
    <row r="33" spans="1:6" ht="15.75" x14ac:dyDescent="0.25">
      <c r="A33" s="280">
        <v>32</v>
      </c>
      <c r="B33" s="276" t="str">
        <f>'Séries-Statique'!M42</f>
        <v/>
      </c>
      <c r="C33" s="110" t="str">
        <f>'Séries-DWF'!M42</f>
        <v/>
      </c>
      <c r="D33" s="110" t="str">
        <f>'Séries-Speed100'!M42</f>
        <v/>
      </c>
      <c r="E33" s="110" t="str">
        <f>'Séries-DNF'!M42</f>
        <v/>
      </c>
      <c r="F33" s="112" t="str">
        <f>'Séries-16x50'!M42</f>
        <v/>
      </c>
    </row>
    <row r="34" spans="1:6" ht="15.75" x14ac:dyDescent="0.25">
      <c r="A34" s="280">
        <v>33</v>
      </c>
      <c r="B34" s="276" t="str">
        <f>'Séries-Statique'!M43</f>
        <v/>
      </c>
      <c r="C34" s="110" t="str">
        <f>'Séries-DWF'!M43</f>
        <v/>
      </c>
      <c r="D34" s="110" t="str">
        <f>'Séries-Speed100'!M43</f>
        <v/>
      </c>
      <c r="E34" s="110" t="str">
        <f>'Séries-DNF'!M43</f>
        <v/>
      </c>
      <c r="F34" s="112" t="str">
        <f>'Séries-16x50'!M43</f>
        <v/>
      </c>
    </row>
    <row r="35" spans="1:6" ht="15.75" x14ac:dyDescent="0.25">
      <c r="A35" s="280">
        <v>34</v>
      </c>
      <c r="B35" s="276" t="str">
        <f>'Séries-Statique'!M44</f>
        <v/>
      </c>
      <c r="C35" s="110" t="str">
        <f>'Séries-DWF'!M44</f>
        <v/>
      </c>
      <c r="D35" s="110" t="str">
        <f>'Séries-Speed100'!M44</f>
        <v/>
      </c>
      <c r="E35" s="110" t="str">
        <f>'Séries-DNF'!M44</f>
        <v/>
      </c>
      <c r="F35" s="112" t="str">
        <f>'Séries-16x50'!M44</f>
        <v/>
      </c>
    </row>
    <row r="36" spans="1:6" ht="15.75" x14ac:dyDescent="0.25">
      <c r="A36" s="280">
        <v>35</v>
      </c>
      <c r="B36" s="276" t="str">
        <f>'Séries-Statique'!M45</f>
        <v/>
      </c>
      <c r="C36" s="110" t="str">
        <f>'Séries-DWF'!M45</f>
        <v/>
      </c>
      <c r="D36" s="110" t="str">
        <f>'Séries-Speed100'!M45</f>
        <v/>
      </c>
      <c r="E36" s="110" t="str">
        <f>'Séries-DNF'!M45</f>
        <v/>
      </c>
      <c r="F36" s="112" t="str">
        <f>'Séries-16x50'!M45</f>
        <v/>
      </c>
    </row>
    <row r="37" spans="1:6" ht="15.75" x14ac:dyDescent="0.25">
      <c r="A37" s="280">
        <v>36</v>
      </c>
      <c r="B37" s="276" t="str">
        <f>'Séries-Statique'!M46</f>
        <v/>
      </c>
      <c r="C37" s="110" t="str">
        <f>'Séries-DWF'!M46</f>
        <v/>
      </c>
      <c r="D37" s="110" t="str">
        <f>'Séries-Speed100'!M46</f>
        <v/>
      </c>
      <c r="E37" s="110" t="str">
        <f>'Séries-DNF'!M46</f>
        <v/>
      </c>
      <c r="F37" s="112" t="str">
        <f>'Séries-16x50'!M46</f>
        <v/>
      </c>
    </row>
    <row r="38" spans="1:6" ht="15.75" x14ac:dyDescent="0.25">
      <c r="A38" s="280">
        <v>37</v>
      </c>
      <c r="B38" s="276" t="str">
        <f>'Séries-Statique'!M47</f>
        <v/>
      </c>
      <c r="C38" s="110" t="str">
        <f>'Séries-DWF'!M47</f>
        <v/>
      </c>
      <c r="D38" s="110" t="str">
        <f>'Séries-Speed100'!M47</f>
        <v/>
      </c>
      <c r="E38" s="110" t="str">
        <f>'Séries-DNF'!M47</f>
        <v/>
      </c>
      <c r="F38" s="112" t="str">
        <f>'Séries-16x50'!M47</f>
        <v/>
      </c>
    </row>
    <row r="39" spans="1:6" ht="15.75" x14ac:dyDescent="0.25">
      <c r="A39" s="280">
        <v>38</v>
      </c>
      <c r="B39" s="276" t="str">
        <f>'Séries-Statique'!M48</f>
        <v/>
      </c>
      <c r="C39" s="110" t="str">
        <f>'Séries-DWF'!M48</f>
        <v/>
      </c>
      <c r="D39" s="110" t="str">
        <f>'Séries-Speed100'!M48</f>
        <v/>
      </c>
      <c r="E39" s="110" t="str">
        <f>'Séries-DNF'!M48</f>
        <v/>
      </c>
      <c r="F39" s="112" t="str">
        <f>'Séries-16x50'!M48</f>
        <v/>
      </c>
    </row>
    <row r="40" spans="1:6" ht="15.75" x14ac:dyDescent="0.25">
      <c r="A40" s="280">
        <v>39</v>
      </c>
      <c r="B40" s="276" t="str">
        <f>'Séries-Statique'!M49</f>
        <v/>
      </c>
      <c r="C40" s="110" t="str">
        <f>'Séries-DWF'!M49</f>
        <v/>
      </c>
      <c r="D40" s="110" t="str">
        <f>'Séries-Speed100'!M49</f>
        <v/>
      </c>
      <c r="E40" s="110" t="str">
        <f>'Séries-DNF'!M49</f>
        <v/>
      </c>
      <c r="F40" s="112" t="str">
        <f>'Séries-16x50'!M49</f>
        <v/>
      </c>
    </row>
    <row r="41" spans="1:6" ht="16.5" thickBot="1" x14ac:dyDescent="0.3">
      <c r="A41" s="281">
        <v>40</v>
      </c>
      <c r="B41" s="5" t="str">
        <f>'Séries-Statique'!M50</f>
        <v/>
      </c>
      <c r="C41" s="3" t="str">
        <f>'Séries-DWF'!M50</f>
        <v/>
      </c>
      <c r="D41" s="3" t="str">
        <f>'Séries-Speed100'!M50</f>
        <v/>
      </c>
      <c r="E41" s="3" t="str">
        <f>'Séries-DNF'!M50</f>
        <v/>
      </c>
      <c r="F41" s="4" t="str">
        <f>'Séries-16x50'!M50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4" tint="0.59999389629810485"/>
  </sheetPr>
  <dimension ref="A1:W1274"/>
  <sheetViews>
    <sheetView view="pageBreakPreview" zoomScale="60" zoomScaleNormal="100" workbookViewId="0">
      <pane ySplit="1" topLeftCell="A2" activePane="bottomLeft" state="frozen"/>
      <selection activeCell="B1" sqref="B1"/>
      <selection pane="bottomLeft" activeCell="E12" sqref="E12:F12"/>
    </sheetView>
  </sheetViews>
  <sheetFormatPr baseColWidth="10" defaultRowHeight="15" x14ac:dyDescent="0.25"/>
  <cols>
    <col min="1" max="1" width="6.5703125" style="544" customWidth="1"/>
    <col min="2" max="2" width="3.85546875" customWidth="1"/>
    <col min="3" max="10" width="11.5703125" customWidth="1"/>
    <col min="11" max="11" width="2.7109375" customWidth="1"/>
    <col min="12" max="13" width="3.85546875" customWidth="1"/>
    <col min="14" max="14" width="2.7109375" customWidth="1"/>
    <col min="15" max="22" width="11.5703125" customWidth="1"/>
    <col min="23" max="23" width="3.85546875" customWidth="1"/>
    <col min="25" max="25" width="11.42578125" customWidth="1"/>
  </cols>
  <sheetData>
    <row r="1" spans="1:23" ht="15" customHeight="1" thickBot="1" x14ac:dyDescent="0.3">
      <c r="A1" s="544" t="str">
        <f>IF(COUNT('Séries-16x50'!$A$11:$A$50)&gt;'Etiquette 16x50'!N51,"X","")</f>
        <v>X</v>
      </c>
      <c r="M1" s="521"/>
    </row>
    <row r="2" spans="1:23" x14ac:dyDescent="0.25">
      <c r="A2" s="544" t="str">
        <f>IF(COUNT('Séries-16x50'!$A$11:$A$50)&gt;'Etiquette 16x50'!N51,"X","")</f>
        <v>X</v>
      </c>
      <c r="B2" s="137">
        <v>0</v>
      </c>
      <c r="C2" s="289"/>
      <c r="D2" s="289"/>
      <c r="E2" s="289"/>
      <c r="F2" s="289"/>
      <c r="G2" s="289"/>
      <c r="H2" s="289"/>
      <c r="I2" s="289"/>
      <c r="J2" s="289"/>
      <c r="K2" s="290"/>
      <c r="M2" s="521"/>
      <c r="N2" s="137">
        <f>B2+1</f>
        <v>1</v>
      </c>
      <c r="O2" s="289"/>
      <c r="P2" s="289"/>
      <c r="Q2" s="289"/>
      <c r="R2" s="289"/>
      <c r="S2" s="289"/>
      <c r="T2" s="289"/>
      <c r="U2" s="289"/>
      <c r="V2" s="289"/>
      <c r="W2" s="290"/>
    </row>
    <row r="3" spans="1:23" ht="23.25" x14ac:dyDescent="0.35">
      <c r="B3" s="291"/>
      <c r="C3" s="931" t="s">
        <v>246</v>
      </c>
      <c r="D3" s="931"/>
      <c r="E3" s="953" t="str">
        <f ca="1">OFFSET('Séries-16x50'!$A$11,B2,13)</f>
        <v>16*50</v>
      </c>
      <c r="F3" s="953"/>
      <c r="G3" s="953"/>
      <c r="H3" s="953"/>
      <c r="I3" s="953"/>
      <c r="J3" s="953"/>
      <c r="K3" s="293"/>
      <c r="M3" s="521"/>
      <c r="N3" s="291"/>
      <c r="O3" s="931" t="s">
        <v>246</v>
      </c>
      <c r="P3" s="931"/>
      <c r="Q3" s="953" t="str">
        <f ca="1">OFFSET('Séries-16x50'!$A$11,N2,13)</f>
        <v>16*50</v>
      </c>
      <c r="R3" s="953"/>
      <c r="S3" s="953"/>
      <c r="T3" s="953"/>
      <c r="U3" s="953"/>
      <c r="V3" s="953"/>
      <c r="W3" s="293"/>
    </row>
    <row r="4" spans="1:23" x14ac:dyDescent="0.25">
      <c r="A4" s="544" t="str">
        <f>IF(COUNT('Séries-16x50'!$A$11:$A$50)&gt;'Etiquette 16x50'!N51,"X","")</f>
        <v>X</v>
      </c>
      <c r="B4" s="291"/>
      <c r="C4" s="945"/>
      <c r="D4" s="945"/>
      <c r="E4" s="945"/>
      <c r="F4" s="945"/>
      <c r="G4" s="945"/>
      <c r="H4" s="945"/>
      <c r="I4" s="945"/>
      <c r="J4" s="945"/>
      <c r="K4" s="293"/>
      <c r="M4" s="521"/>
      <c r="N4" s="291"/>
      <c r="O4" s="945"/>
      <c r="P4" s="945"/>
      <c r="Q4" s="945"/>
      <c r="R4" s="945"/>
      <c r="S4" s="945"/>
      <c r="T4" s="945"/>
      <c r="U4" s="945"/>
      <c r="V4" s="945"/>
      <c r="W4" s="293"/>
    </row>
    <row r="5" spans="1:23" ht="21" x14ac:dyDescent="0.35">
      <c r="A5" s="544" t="str">
        <f>IF(COUNT('Séries-16x50'!$A$11:$A$50)&gt;'Etiquette 16x50'!N51,"X","")</f>
        <v>X</v>
      </c>
      <c r="B5" s="291"/>
      <c r="C5" s="931" t="s">
        <v>39</v>
      </c>
      <c r="D5" s="931"/>
      <c r="E5" s="932">
        <f ca="1">OFFSET('Séries-16x50'!$A$11,B2,0)</f>
        <v>1</v>
      </c>
      <c r="F5" s="932"/>
      <c r="G5" s="948" t="s">
        <v>67</v>
      </c>
      <c r="H5" s="948"/>
      <c r="I5" s="932">
        <f ca="1">OFFSET('Séries-16x50'!$A$11,B2,6)</f>
        <v>1</v>
      </c>
      <c r="J5" s="932"/>
      <c r="K5" s="293"/>
      <c r="M5" s="521"/>
      <c r="N5" s="291"/>
      <c r="O5" s="931" t="s">
        <v>39</v>
      </c>
      <c r="P5" s="931"/>
      <c r="Q5" s="932">
        <f ca="1">OFFSET('Séries-16x50'!$A$11,N2,0)</f>
        <v>1</v>
      </c>
      <c r="R5" s="932"/>
      <c r="S5" s="948" t="s">
        <v>67</v>
      </c>
      <c r="T5" s="948"/>
      <c r="U5" s="932">
        <f ca="1">OFFSET('Séries-16x50'!$A$11,N2,6)</f>
        <v>2</v>
      </c>
      <c r="V5" s="932"/>
      <c r="W5" s="293"/>
    </row>
    <row r="6" spans="1:23" ht="23.25" x14ac:dyDescent="0.35">
      <c r="A6" s="544" t="str">
        <f>IF(COUNT('Séries-16x50'!$A$11:$A$50)&gt;'Etiquette 16x50'!N51,"X","")</f>
        <v>X</v>
      </c>
      <c r="B6" s="291"/>
      <c r="C6" s="931" t="s">
        <v>1</v>
      </c>
      <c r="D6" s="931"/>
      <c r="E6" s="981" t="str">
        <f ca="1">OFFSET('Séries-16x50'!$A$11,B2,9)</f>
        <v>DUCRUIX</v>
      </c>
      <c r="F6" s="981"/>
      <c r="G6" s="948" t="s">
        <v>2</v>
      </c>
      <c r="H6" s="948"/>
      <c r="I6" s="982" t="str">
        <f ca="1">OFFSET('Séries-16x50'!$A$11,B2,10)</f>
        <v>Rodoplhe</v>
      </c>
      <c r="J6" s="982"/>
      <c r="K6" s="293"/>
      <c r="M6" s="521"/>
      <c r="N6" s="291"/>
      <c r="O6" s="931" t="s">
        <v>1</v>
      </c>
      <c r="P6" s="931"/>
      <c r="Q6" s="981" t="str">
        <f ca="1">OFFSET('Séries-16x50'!$A$11,N2,9)</f>
        <v>BERRUCAZ</v>
      </c>
      <c r="R6" s="981"/>
      <c r="S6" s="948" t="s">
        <v>2</v>
      </c>
      <c r="T6" s="948"/>
      <c r="U6" s="982" t="str">
        <f ca="1">OFFSET('Séries-16x50'!$A$11,N2,10)</f>
        <v>Stéphane</v>
      </c>
      <c r="V6" s="982"/>
      <c r="W6" s="293"/>
    </row>
    <row r="7" spans="1:23" ht="21" customHeight="1" x14ac:dyDescent="0.3">
      <c r="A7" s="544" t="str">
        <f>IF(COUNT('Séries-16x50'!$A$11:$A$50)&gt;'Etiquette 16x50'!N51,"X","")</f>
        <v>X</v>
      </c>
      <c r="B7" s="291"/>
      <c r="C7" s="520" t="s">
        <v>258</v>
      </c>
      <c r="D7" s="520"/>
      <c r="E7" s="979" t="str">
        <f ca="1">OFFSET('Séries-16x50'!$A$11,B2,11)</f>
        <v>Homme</v>
      </c>
      <c r="F7" s="979"/>
      <c r="G7" s="866" t="s">
        <v>270</v>
      </c>
      <c r="H7" s="866"/>
      <c r="I7" s="979" t="str">
        <f ca="1">OFFSET('Séries-16x50'!$A$11,B2,8)</f>
        <v xml:space="preserve">N°3 </v>
      </c>
      <c r="J7" s="979"/>
      <c r="K7" s="293"/>
      <c r="M7" s="521"/>
      <c r="N7" s="291"/>
      <c r="O7" s="520" t="s">
        <v>258</v>
      </c>
      <c r="P7" s="520"/>
      <c r="Q7" s="979" t="str">
        <f ca="1">OFFSET('Séries-16x50'!$A$11,N2,11)</f>
        <v>Homme</v>
      </c>
      <c r="R7" s="979"/>
      <c r="S7" s="866" t="s">
        <v>270</v>
      </c>
      <c r="T7" s="866"/>
      <c r="U7" s="979" t="str">
        <f ca="1">OFFSET('Séries-16x50'!$A$11,N2,8)</f>
        <v xml:space="preserve">N°2 </v>
      </c>
      <c r="V7" s="979"/>
      <c r="W7" s="293"/>
    </row>
    <row r="8" spans="1:23" ht="18.75" x14ac:dyDescent="0.3">
      <c r="A8" s="544" t="str">
        <f>IF(COUNT('Séries-16x50'!$A$11:$A$50)&gt;'Etiquette 16x50'!N51,"X","")</f>
        <v>X</v>
      </c>
      <c r="B8" s="291"/>
      <c r="C8" s="952" t="s">
        <v>68</v>
      </c>
      <c r="D8" s="952"/>
      <c r="E8" s="866" t="s">
        <v>69</v>
      </c>
      <c r="F8" s="866"/>
      <c r="G8" s="951">
        <f ca="1">OFFSET('Séries-16x50'!$A$11,B2,2)</f>
        <v>0.62569444444444411</v>
      </c>
      <c r="H8" s="951"/>
      <c r="I8" s="951"/>
      <c r="J8" s="951"/>
      <c r="K8" s="293"/>
      <c r="M8" s="521"/>
      <c r="N8" s="291"/>
      <c r="O8" s="952" t="s">
        <v>68</v>
      </c>
      <c r="P8" s="952"/>
      <c r="Q8" s="866" t="s">
        <v>69</v>
      </c>
      <c r="R8" s="866"/>
      <c r="S8" s="951">
        <f ca="1">OFFSET('Séries-16x50'!$A$11,N2,2)</f>
        <v>0.62569444444444411</v>
      </c>
      <c r="T8" s="951"/>
      <c r="U8" s="951"/>
      <c r="V8" s="951"/>
      <c r="W8" s="293"/>
    </row>
    <row r="9" spans="1:23" ht="18.75" x14ac:dyDescent="0.3">
      <c r="A9" s="544" t="str">
        <f>IF(COUNT('Séries-16x50'!$A$11:$A$50)&gt;'Etiquette 16x50'!N51,"X","")</f>
        <v>X</v>
      </c>
      <c r="B9" s="291"/>
      <c r="C9" s="952"/>
      <c r="D9" s="952"/>
      <c r="E9" s="866" t="s">
        <v>70</v>
      </c>
      <c r="F9" s="866"/>
      <c r="G9" s="951">
        <f ca="1">OFFSET('Séries-16x50'!$A$11,B2,3)</f>
        <v>0.64652777777777748</v>
      </c>
      <c r="H9" s="951"/>
      <c r="I9" s="951"/>
      <c r="J9" s="951"/>
      <c r="K9" s="293"/>
      <c r="M9" s="521"/>
      <c r="N9" s="291"/>
      <c r="O9" s="952"/>
      <c r="P9" s="952"/>
      <c r="Q9" s="866" t="s">
        <v>70</v>
      </c>
      <c r="R9" s="866"/>
      <c r="S9" s="951">
        <f ca="1">OFFSET('Séries-16x50'!$A$11,N2,3)</f>
        <v>0.64652777777777748</v>
      </c>
      <c r="T9" s="951"/>
      <c r="U9" s="951"/>
      <c r="V9" s="951"/>
      <c r="W9" s="293"/>
    </row>
    <row r="10" spans="1:23" ht="18.75" x14ac:dyDescent="0.3">
      <c r="A10" s="544" t="str">
        <f>IF(COUNT('Séries-16x50'!$A$11:$A$50)&gt;'Etiquette 16x50'!N51,"X","")</f>
        <v>X</v>
      </c>
      <c r="B10" s="291"/>
      <c r="C10" s="952"/>
      <c r="D10" s="952"/>
      <c r="E10" s="866" t="s">
        <v>257</v>
      </c>
      <c r="F10" s="866"/>
      <c r="G10" s="951">
        <f ca="1">OFFSET('Séries-16x50'!$A$11,B2,4)</f>
        <v>0.64722222222222192</v>
      </c>
      <c r="H10" s="951"/>
      <c r="I10" s="951"/>
      <c r="J10" s="951"/>
      <c r="K10" s="293"/>
      <c r="M10" s="521"/>
      <c r="N10" s="291"/>
      <c r="O10" s="952"/>
      <c r="P10" s="952"/>
      <c r="Q10" s="866" t="s">
        <v>257</v>
      </c>
      <c r="R10" s="866"/>
      <c r="S10" s="951">
        <f ca="1">OFFSET('Séries-16x50'!$A$11,N2,4)</f>
        <v>0.64722222222222192</v>
      </c>
      <c r="T10" s="951"/>
      <c r="U10" s="951"/>
      <c r="V10" s="951"/>
      <c r="W10" s="293"/>
    </row>
    <row r="11" spans="1:23" ht="21" x14ac:dyDescent="0.35">
      <c r="A11" s="544" t="str">
        <f>IF(COUNT('Séries-16x50'!$A$11:$A$50)&gt;'Etiquette 16x50'!N51,"X","")</f>
        <v>X</v>
      </c>
      <c r="B11" s="291"/>
      <c r="C11" s="952"/>
      <c r="D11" s="952"/>
      <c r="E11" s="866" t="s">
        <v>71</v>
      </c>
      <c r="F11" s="866"/>
      <c r="G11" s="947">
        <f ca="1">OFFSET('Séries-16x50'!$A$11,B2,5)</f>
        <v>0.64861111111111081</v>
      </c>
      <c r="H11" s="947"/>
      <c r="I11" s="947"/>
      <c r="J11" s="947"/>
      <c r="K11" s="293"/>
      <c r="M11" s="521"/>
      <c r="N11" s="291"/>
      <c r="O11" s="952"/>
      <c r="P11" s="952"/>
      <c r="Q11" s="866" t="s">
        <v>71</v>
      </c>
      <c r="R11" s="866"/>
      <c r="S11" s="947">
        <f ca="1">OFFSET('Séries-16x50'!$A$11,N2,5)</f>
        <v>0.64861111111111081</v>
      </c>
      <c r="T11" s="947"/>
      <c r="U11" s="947"/>
      <c r="V11" s="947"/>
      <c r="W11" s="293"/>
    </row>
    <row r="12" spans="1:23" ht="15" customHeight="1" x14ac:dyDescent="0.35">
      <c r="A12" s="544" t="str">
        <f>IF(COUNT('Séries-16x50'!$A$11:$A$50)&gt;'Etiquette 16x50'!N51,"X","")</f>
        <v>X</v>
      </c>
      <c r="B12" s="291"/>
      <c r="C12" s="931" t="s">
        <v>248</v>
      </c>
      <c r="D12" s="931"/>
      <c r="E12" s="948" t="str">
        <f ca="1">IF(E3="","",IF(OR(E3="DWF",E3="DNF"),"Distance","Temps"))</f>
        <v>Temps</v>
      </c>
      <c r="F12" s="948"/>
      <c r="G12" s="525">
        <f ca="1">OFFSET('Séries-16x50'!$A$11,B2,18)</f>
        <v>26</v>
      </c>
      <c r="H12" s="524" t="str">
        <f ca="1">OFFSET('Séries-16x50'!$A$11,B2,19)</f>
        <v>mn</v>
      </c>
      <c r="I12" s="526">
        <f ca="1">OFFSET('Séries-16x50'!$A$11,B2,20)</f>
        <v>0</v>
      </c>
      <c r="J12" s="524" t="str">
        <f ca="1">OFFSET('Séries-16x50'!$A$11,B2,21)</f>
        <v>s</v>
      </c>
      <c r="K12" s="293"/>
      <c r="M12" s="521"/>
      <c r="N12" s="291"/>
      <c r="O12" s="931" t="s">
        <v>248</v>
      </c>
      <c r="P12" s="931"/>
      <c r="Q12" s="948" t="str">
        <f ca="1">IF(Q3="","",IF(OR(Q3="DWF",Q3="DNF"),"Distance","Temps"))</f>
        <v>Temps</v>
      </c>
      <c r="R12" s="948"/>
      <c r="S12" s="525">
        <f ca="1">OFFSET('Séries-16x50'!$A$11,N2,18)</f>
        <v>24</v>
      </c>
      <c r="T12" s="524" t="str">
        <f ca="1">OFFSET('Séries-16x50'!$A$11,N2,19)</f>
        <v>mn</v>
      </c>
      <c r="U12" s="526">
        <f ca="1">OFFSET('Séries-16x50'!$A$11,N2,20)</f>
        <v>0</v>
      </c>
      <c r="V12" s="524" t="str">
        <f ca="1">OFFSET('Séries-16x50'!$A$11,N2,21)</f>
        <v>s</v>
      </c>
      <c r="W12" s="293"/>
    </row>
    <row r="13" spans="1:23" ht="15" customHeight="1" x14ac:dyDescent="0.3">
      <c r="A13" s="544" t="str">
        <f>IF(COUNT('Séries-16x50'!$A$11:$A$50)&gt;'Etiquette 16x50'!N51,"X","")</f>
        <v>X</v>
      </c>
      <c r="B13" s="291"/>
      <c r="C13" s="931"/>
      <c r="D13" s="931"/>
      <c r="E13" s="933" t="s">
        <v>273</v>
      </c>
      <c r="F13" s="514" t="s">
        <v>271</v>
      </c>
      <c r="G13" s="528" t="str">
        <f ca="1">OFFSET('Séries-16x50'!$A$11,B2,14)</f>
        <v>25</v>
      </c>
      <c r="H13" s="529" t="str">
        <f ca="1">OFFSET('Séries-16x50'!$A$11,B2,15)</f>
        <v>mn</v>
      </c>
      <c r="I13" s="528" t="str">
        <f ca="1">OFFSET('Séries-16x50'!$A$11,B2,16)</f>
        <v>30</v>
      </c>
      <c r="J13" s="529" t="str">
        <f ca="1">OFFSET('Séries-16x50'!$A$11,B2,17)</f>
        <v>s</v>
      </c>
      <c r="K13" s="293"/>
      <c r="M13" s="521"/>
      <c r="N13" s="291"/>
      <c r="O13" s="931"/>
      <c r="P13" s="931"/>
      <c r="Q13" s="933" t="s">
        <v>273</v>
      </c>
      <c r="R13" s="514" t="s">
        <v>271</v>
      </c>
      <c r="S13" s="528" t="str">
        <f ca="1">OFFSET('Séries-16x50'!$A$11,N2,14)</f>
        <v>23</v>
      </c>
      <c r="T13" s="529" t="str">
        <f ca="1">OFFSET('Séries-16x50'!$A$11,N2,15)</f>
        <v>mn</v>
      </c>
      <c r="U13" s="528" t="str">
        <f ca="1">OFFSET('Séries-16x50'!$A$11,N2,16)</f>
        <v>30</v>
      </c>
      <c r="V13" s="529" t="str">
        <f ca="1">OFFSET('Séries-16x50'!$A$11,N2,17)</f>
        <v>s</v>
      </c>
      <c r="W13" s="293"/>
    </row>
    <row r="14" spans="1:23" ht="15" customHeight="1" x14ac:dyDescent="0.3">
      <c r="A14" s="544" t="str">
        <f>IF(COUNT('Séries-16x50'!$A$11:$A$50)&gt;'Etiquette 16x50'!N51,"X","")</f>
        <v>X</v>
      </c>
      <c r="B14" s="291"/>
      <c r="C14" s="931"/>
      <c r="D14" s="931"/>
      <c r="E14" s="933"/>
      <c r="F14" s="514" t="s">
        <v>272</v>
      </c>
      <c r="G14" s="528" t="str">
        <f ca="1">OFFSET('Séries-16x50'!$A$11,B2,22)</f>
        <v>27</v>
      </c>
      <c r="H14" s="529" t="str">
        <f ca="1">OFFSET('Séries-16x50'!$A$11,B2,23)</f>
        <v>mn</v>
      </c>
      <c r="I14" s="528" t="str">
        <f ca="1">OFFSET('Séries-16x50'!$A$11,B2,24)</f>
        <v>0</v>
      </c>
      <c r="J14" s="529" t="str">
        <f ca="1">OFFSET('Séries-16x50'!$A$11,B2,25)</f>
        <v>s</v>
      </c>
      <c r="K14" s="293"/>
      <c r="M14" s="521"/>
      <c r="N14" s="291"/>
      <c r="O14" s="931"/>
      <c r="P14" s="931"/>
      <c r="Q14" s="933"/>
      <c r="R14" s="514" t="s">
        <v>272</v>
      </c>
      <c r="S14" s="528" t="str">
        <f ca="1">OFFSET('Séries-16x50'!$A$11,N2,22)</f>
        <v>25</v>
      </c>
      <c r="T14" s="529" t="str">
        <f ca="1">OFFSET('Séries-16x50'!$A$11,N2,23)</f>
        <v>mn</v>
      </c>
      <c r="U14" s="528" t="str">
        <f ca="1">OFFSET('Séries-16x50'!$A$11,N2,24)</f>
        <v>0</v>
      </c>
      <c r="V14" s="529" t="str">
        <f ca="1">OFFSET('Séries-16x50'!$A$11,N2,25)</f>
        <v>s</v>
      </c>
      <c r="W14" s="293"/>
    </row>
    <row r="15" spans="1:23" x14ac:dyDescent="0.25">
      <c r="A15" s="544" t="str">
        <f>IF(COUNT('Séries-16x50'!$A$11:$A$50)&gt;'Etiquette 16x50'!N51,"X","")</f>
        <v>X</v>
      </c>
      <c r="B15" s="291"/>
      <c r="C15" s="945"/>
      <c r="D15" s="945"/>
      <c r="E15" s="945"/>
      <c r="F15" s="945"/>
      <c r="G15" s="945"/>
      <c r="H15" s="945"/>
      <c r="I15" s="945"/>
      <c r="J15" s="945"/>
      <c r="K15" s="293"/>
      <c r="M15" s="521"/>
      <c r="N15" s="291"/>
      <c r="O15" s="945"/>
      <c r="P15" s="945"/>
      <c r="Q15" s="945"/>
      <c r="R15" s="945"/>
      <c r="S15" s="945"/>
      <c r="T15" s="945"/>
      <c r="U15" s="945"/>
      <c r="V15" s="945"/>
      <c r="W15" s="293"/>
    </row>
    <row r="16" spans="1:23" ht="18.75" x14ac:dyDescent="0.3">
      <c r="A16" s="544" t="str">
        <f>IF(COUNT('Séries-16x50'!$A$11:$A$50)&gt;'Etiquette 16x50'!N51,"X","")</f>
        <v>X</v>
      </c>
      <c r="B16" s="291"/>
      <c r="C16" s="946" t="s">
        <v>259</v>
      </c>
      <c r="D16" s="946"/>
      <c r="E16" s="946"/>
      <c r="F16" s="946"/>
      <c r="G16" s="946"/>
      <c r="H16" s="946"/>
      <c r="I16" s="946"/>
      <c r="J16" s="946"/>
      <c r="K16" s="293"/>
      <c r="M16" s="521"/>
      <c r="N16" s="291"/>
      <c r="O16" s="946" t="s">
        <v>259</v>
      </c>
      <c r="P16" s="946"/>
      <c r="Q16" s="946"/>
      <c r="R16" s="946"/>
      <c r="S16" s="946"/>
      <c r="T16" s="946"/>
      <c r="U16" s="946"/>
      <c r="V16" s="946"/>
      <c r="W16" s="293"/>
    </row>
    <row r="17" spans="1:23" ht="15.75" thickBot="1" x14ac:dyDescent="0.3">
      <c r="A17" s="544" t="str">
        <f>IF(COUNT('Séries-16x50'!$A$11:$A$50)&gt;'Etiquette 16x50'!N51,"X","")</f>
        <v>X</v>
      </c>
      <c r="B17" s="291"/>
      <c r="C17" s="945"/>
      <c r="D17" s="945"/>
      <c r="E17" s="945"/>
      <c r="F17" s="945"/>
      <c r="G17" s="945"/>
      <c r="H17" s="945"/>
      <c r="I17" s="945"/>
      <c r="J17" s="945"/>
      <c r="K17" s="293"/>
      <c r="M17" s="521"/>
      <c r="N17" s="291"/>
      <c r="O17" s="945"/>
      <c r="P17" s="945"/>
      <c r="Q17" s="945"/>
      <c r="R17" s="945"/>
      <c r="S17" s="945"/>
      <c r="T17" s="945"/>
      <c r="U17" s="945"/>
      <c r="V17" s="945"/>
      <c r="W17" s="293"/>
    </row>
    <row r="18" spans="1:23" ht="15.75" customHeight="1" x14ac:dyDescent="0.25">
      <c r="A18" s="544" t="str">
        <f>IF(COUNT('Séries-16x50'!$A$11:$A$50)&gt;'Etiquette 16x50'!N51,"X","")</f>
        <v>X</v>
      </c>
      <c r="B18" s="291"/>
      <c r="C18" s="1078" t="s">
        <v>276</v>
      </c>
      <c r="D18" s="1083">
        <v>1</v>
      </c>
      <c r="E18" s="1074">
        <f>D18+1</f>
        <v>2</v>
      </c>
      <c r="F18" s="1074">
        <f>E18+1</f>
        <v>3</v>
      </c>
      <c r="G18" s="1074">
        <f t="shared" ref="G18:J18" si="0">F18+1</f>
        <v>4</v>
      </c>
      <c r="H18" s="1074">
        <f t="shared" si="0"/>
        <v>5</v>
      </c>
      <c r="I18" s="1074">
        <f t="shared" si="0"/>
        <v>6</v>
      </c>
      <c r="J18" s="1075">
        <f t="shared" si="0"/>
        <v>7</v>
      </c>
      <c r="K18" s="293"/>
      <c r="M18" s="521"/>
      <c r="N18" s="291"/>
      <c r="O18" s="1078" t="s">
        <v>276</v>
      </c>
      <c r="P18" s="1074">
        <v>1</v>
      </c>
      <c r="Q18" s="1074">
        <f>P18+1</f>
        <v>2</v>
      </c>
      <c r="R18" s="1074">
        <f>Q18+1</f>
        <v>3</v>
      </c>
      <c r="S18" s="1074">
        <f t="shared" ref="S18:V18" si="1">R18+1</f>
        <v>4</v>
      </c>
      <c r="T18" s="1074">
        <f t="shared" si="1"/>
        <v>5</v>
      </c>
      <c r="U18" s="1074">
        <f t="shared" si="1"/>
        <v>6</v>
      </c>
      <c r="V18" s="1075">
        <f t="shared" si="1"/>
        <v>7</v>
      </c>
      <c r="W18" s="293"/>
    </row>
    <row r="19" spans="1:23" ht="15.75" thickBot="1" x14ac:dyDescent="0.3">
      <c r="A19" s="544" t="str">
        <f>IF(COUNT('Séries-16x50'!$A$11:$A$50)&gt;'Etiquette 16x50'!N51,"X","")</f>
        <v>X</v>
      </c>
      <c r="B19" s="291"/>
      <c r="C19" s="1079"/>
      <c r="D19" s="1084"/>
      <c r="E19" s="1070"/>
      <c r="F19" s="1070"/>
      <c r="G19" s="1070"/>
      <c r="H19" s="1070"/>
      <c r="I19" s="1070"/>
      <c r="J19" s="1072"/>
      <c r="K19" s="293"/>
      <c r="M19" s="521"/>
      <c r="N19" s="291"/>
      <c r="O19" s="1079"/>
      <c r="P19" s="1070"/>
      <c r="Q19" s="1070"/>
      <c r="R19" s="1070"/>
      <c r="S19" s="1070"/>
      <c r="T19" s="1070"/>
      <c r="U19" s="1070"/>
      <c r="V19" s="1072"/>
      <c r="W19" s="293"/>
    </row>
    <row r="20" spans="1:23" ht="15" customHeight="1" x14ac:dyDescent="0.25">
      <c r="A20" s="544" t="str">
        <f>IF(COUNT('Séries-16x50'!$A$11:$A$50)&gt;'Etiquette 16x50'!N51,"X","")</f>
        <v>X</v>
      </c>
      <c r="B20" s="291"/>
      <c r="C20" s="1082">
        <f>J18+1</f>
        <v>8</v>
      </c>
      <c r="D20" s="1070">
        <f>C20+1</f>
        <v>9</v>
      </c>
      <c r="E20" s="1070">
        <f t="shared" ref="E20:J20" si="2">D20+1</f>
        <v>10</v>
      </c>
      <c r="F20" s="1070">
        <f t="shared" si="2"/>
        <v>11</v>
      </c>
      <c r="G20" s="1070">
        <f t="shared" si="2"/>
        <v>12</v>
      </c>
      <c r="H20" s="1070">
        <f t="shared" si="2"/>
        <v>13</v>
      </c>
      <c r="I20" s="1070">
        <f t="shared" si="2"/>
        <v>14</v>
      </c>
      <c r="J20" s="1072">
        <f t="shared" si="2"/>
        <v>15</v>
      </c>
      <c r="K20" s="293"/>
      <c r="M20" s="521"/>
      <c r="N20" s="291"/>
      <c r="O20" s="1068">
        <f>V18+1</f>
        <v>8</v>
      </c>
      <c r="P20" s="1070">
        <f>O20+1</f>
        <v>9</v>
      </c>
      <c r="Q20" s="1070">
        <f t="shared" ref="Q20:V20" si="3">P20+1</f>
        <v>10</v>
      </c>
      <c r="R20" s="1070">
        <f t="shared" si="3"/>
        <v>11</v>
      </c>
      <c r="S20" s="1070">
        <f t="shared" si="3"/>
        <v>12</v>
      </c>
      <c r="T20" s="1070">
        <f t="shared" si="3"/>
        <v>13</v>
      </c>
      <c r="U20" s="1070">
        <f t="shared" si="3"/>
        <v>14</v>
      </c>
      <c r="V20" s="1072">
        <f t="shared" si="3"/>
        <v>15</v>
      </c>
      <c r="W20" s="293"/>
    </row>
    <row r="21" spans="1:23" ht="15.75" thickBot="1" x14ac:dyDescent="0.3">
      <c r="A21" s="544" t="str">
        <f>IF(COUNT('Séries-16x50'!$A$11:$A$50)&gt;'Etiquette 16x50'!N51,"X","")</f>
        <v>X</v>
      </c>
      <c r="B21" s="291"/>
      <c r="C21" s="1069"/>
      <c r="D21" s="1071"/>
      <c r="E21" s="1071"/>
      <c r="F21" s="1071"/>
      <c r="G21" s="1071"/>
      <c r="H21" s="1071"/>
      <c r="I21" s="1071"/>
      <c r="J21" s="1073"/>
      <c r="K21" s="293"/>
      <c r="M21" s="521"/>
      <c r="N21" s="291"/>
      <c r="O21" s="1069"/>
      <c r="P21" s="1071"/>
      <c r="Q21" s="1071"/>
      <c r="R21" s="1071"/>
      <c r="S21" s="1071"/>
      <c r="T21" s="1071"/>
      <c r="U21" s="1071"/>
      <c r="V21" s="1073"/>
      <c r="W21" s="293"/>
    </row>
    <row r="22" spans="1:23" ht="15" customHeight="1" x14ac:dyDescent="0.25">
      <c r="A22" s="544" t="str">
        <f>IF(COUNT('Séries-16x50'!$A$11:$A$50)&gt;'Etiquette 16x50'!N51,"X","")</f>
        <v>X</v>
      </c>
      <c r="B22" s="291"/>
      <c r="C22" s="984" t="s">
        <v>275</v>
      </c>
      <c r="D22" s="985"/>
      <c r="E22" s="1080"/>
      <c r="F22" s="993"/>
      <c r="G22" s="993"/>
      <c r="H22" s="993"/>
      <c r="I22" s="993"/>
      <c r="J22" s="994"/>
      <c r="K22" s="293"/>
      <c r="M22" s="521"/>
      <c r="N22" s="291"/>
      <c r="O22" s="984" t="s">
        <v>275</v>
      </c>
      <c r="P22" s="985"/>
      <c r="Q22" s="1080"/>
      <c r="R22" s="993"/>
      <c r="S22" s="993"/>
      <c r="T22" s="993"/>
      <c r="U22" s="993"/>
      <c r="V22" s="994"/>
      <c r="W22" s="293"/>
    </row>
    <row r="23" spans="1:23" ht="15.75" thickBot="1" x14ac:dyDescent="0.3">
      <c r="A23" s="544" t="str">
        <f>IF(COUNT('Séries-16x50'!$A$11:$A$50)&gt;'Etiquette 16x50'!N51,"X","")</f>
        <v>X</v>
      </c>
      <c r="B23" s="291"/>
      <c r="C23" s="973"/>
      <c r="D23" s="986"/>
      <c r="E23" s="1081"/>
      <c r="F23" s="929"/>
      <c r="G23" s="929"/>
      <c r="H23" s="929"/>
      <c r="I23" s="929"/>
      <c r="J23" s="930"/>
      <c r="K23" s="293"/>
      <c r="M23" s="521"/>
      <c r="N23" s="291"/>
      <c r="O23" s="973"/>
      <c r="P23" s="986"/>
      <c r="Q23" s="1081"/>
      <c r="R23" s="929"/>
      <c r="S23" s="929"/>
      <c r="T23" s="929"/>
      <c r="U23" s="929"/>
      <c r="V23" s="930"/>
      <c r="W23" s="293"/>
    </row>
    <row r="24" spans="1:23" ht="15.75" thickBot="1" x14ac:dyDescent="0.3">
      <c r="A24" s="544" t="str">
        <f>IF(COUNT('Séries-16x50'!$A$11:$A$50)&gt;'Etiquette 16x50'!N51,"X","")</f>
        <v>X</v>
      </c>
      <c r="B24" s="291"/>
      <c r="C24" s="292"/>
      <c r="D24" s="292"/>
      <c r="E24" s="292"/>
      <c r="F24" s="292"/>
      <c r="G24" s="292"/>
      <c r="H24" s="292"/>
      <c r="I24" s="292"/>
      <c r="J24" s="292"/>
      <c r="K24" s="293"/>
      <c r="M24" s="521"/>
      <c r="N24" s="291"/>
      <c r="O24" s="292"/>
      <c r="P24" s="292"/>
      <c r="Q24" s="292"/>
      <c r="R24" s="292"/>
      <c r="S24" s="292"/>
      <c r="T24" s="292"/>
      <c r="U24" s="292"/>
      <c r="V24" s="292"/>
      <c r="W24" s="293"/>
    </row>
    <row r="25" spans="1:23" ht="15" customHeight="1" x14ac:dyDescent="0.25">
      <c r="A25" s="544" t="str">
        <f>IF(COUNT('Séries-16x50'!$A$11:$A$50)&gt;'Etiquette 16x50'!N51,"X","")</f>
        <v>X</v>
      </c>
      <c r="B25" s="291"/>
      <c r="C25" s="894" t="s">
        <v>132</v>
      </c>
      <c r="D25" s="880" t="s">
        <v>133</v>
      </c>
      <c r="E25" s="871"/>
      <c r="F25" s="871"/>
      <c r="G25" s="871"/>
      <c r="H25" s="871"/>
      <c r="I25" s="959"/>
      <c r="J25" s="960"/>
      <c r="K25" s="293"/>
      <c r="M25" s="521"/>
      <c r="N25" s="291"/>
      <c r="O25" s="894" t="s">
        <v>132</v>
      </c>
      <c r="P25" s="880" t="s">
        <v>133</v>
      </c>
      <c r="Q25" s="871"/>
      <c r="R25" s="871"/>
      <c r="S25" s="871"/>
      <c r="T25" s="871"/>
      <c r="U25" s="959"/>
      <c r="V25" s="960"/>
      <c r="W25" s="293"/>
    </row>
    <row r="26" spans="1:23" x14ac:dyDescent="0.25">
      <c r="A26" s="544" t="str">
        <f>IF(COUNT('Séries-16x50'!$A$11:$A$50)&gt;'Etiquette 16x50'!N51,"X","")</f>
        <v>X</v>
      </c>
      <c r="B26" s="291"/>
      <c r="C26" s="895"/>
      <c r="D26" s="859" t="s">
        <v>134</v>
      </c>
      <c r="E26" s="864"/>
      <c r="F26" s="864"/>
      <c r="G26" s="864"/>
      <c r="H26" s="864"/>
      <c r="I26" s="949"/>
      <c r="J26" s="950"/>
      <c r="K26" s="293"/>
      <c r="M26" s="521"/>
      <c r="N26" s="291"/>
      <c r="O26" s="895"/>
      <c r="P26" s="859" t="s">
        <v>134</v>
      </c>
      <c r="Q26" s="864"/>
      <c r="R26" s="864"/>
      <c r="S26" s="864"/>
      <c r="T26" s="864"/>
      <c r="U26" s="949"/>
      <c r="V26" s="950"/>
      <c r="W26" s="293"/>
    </row>
    <row r="27" spans="1:23" x14ac:dyDescent="0.25">
      <c r="A27" s="544" t="str">
        <f>IF(COUNT('Séries-16x50'!$A$11:$A$50)&gt;'Etiquette 16x50'!N51,"X","")</f>
        <v>X</v>
      </c>
      <c r="B27" s="291"/>
      <c r="C27" s="895"/>
      <c r="D27" s="859" t="s">
        <v>135</v>
      </c>
      <c r="E27" s="864"/>
      <c r="F27" s="864"/>
      <c r="G27" s="864"/>
      <c r="H27" s="864"/>
      <c r="I27" s="949"/>
      <c r="J27" s="950"/>
      <c r="K27" s="293"/>
      <c r="M27" s="521"/>
      <c r="N27" s="291"/>
      <c r="O27" s="895"/>
      <c r="P27" s="859" t="s">
        <v>135</v>
      </c>
      <c r="Q27" s="864"/>
      <c r="R27" s="864"/>
      <c r="S27" s="864"/>
      <c r="T27" s="864"/>
      <c r="U27" s="949"/>
      <c r="V27" s="950"/>
      <c r="W27" s="293"/>
    </row>
    <row r="28" spans="1:23" x14ac:dyDescent="0.25">
      <c r="A28" s="544" t="str">
        <f>IF(COUNT('Séries-16x50'!$A$11:$A$50)&gt;'Etiquette 16x50'!N51,"X","")</f>
        <v>X</v>
      </c>
      <c r="B28" s="291"/>
      <c r="C28" s="895"/>
      <c r="D28" s="859" t="s">
        <v>136</v>
      </c>
      <c r="E28" s="864"/>
      <c r="F28" s="864"/>
      <c r="G28" s="864"/>
      <c r="H28" s="864"/>
      <c r="I28" s="949"/>
      <c r="J28" s="950"/>
      <c r="K28" s="293"/>
      <c r="M28" s="521"/>
      <c r="N28" s="291"/>
      <c r="O28" s="895"/>
      <c r="P28" s="859" t="s">
        <v>136</v>
      </c>
      <c r="Q28" s="864"/>
      <c r="R28" s="864"/>
      <c r="S28" s="864"/>
      <c r="T28" s="864"/>
      <c r="U28" s="949"/>
      <c r="V28" s="950"/>
      <c r="W28" s="293"/>
    </row>
    <row r="29" spans="1:23" x14ac:dyDescent="0.25">
      <c r="A29" s="544" t="str">
        <f>IF(COUNT('Séries-16x50'!$A$11:$A$50)&gt;'Etiquette 16x50'!N51,"X","")</f>
        <v>X</v>
      </c>
      <c r="B29" s="291"/>
      <c r="C29" s="895"/>
      <c r="D29" s="859" t="s">
        <v>137</v>
      </c>
      <c r="E29" s="864"/>
      <c r="F29" s="864"/>
      <c r="G29" s="864"/>
      <c r="H29" s="864"/>
      <c r="I29" s="949"/>
      <c r="J29" s="950"/>
      <c r="K29" s="293"/>
      <c r="M29" s="521"/>
      <c r="N29" s="291"/>
      <c r="O29" s="895"/>
      <c r="P29" s="859" t="s">
        <v>137</v>
      </c>
      <c r="Q29" s="864"/>
      <c r="R29" s="864"/>
      <c r="S29" s="864"/>
      <c r="T29" s="864"/>
      <c r="U29" s="949"/>
      <c r="V29" s="950"/>
      <c r="W29" s="293"/>
    </row>
    <row r="30" spans="1:23" x14ac:dyDescent="0.25">
      <c r="A30" s="544" t="str">
        <f>IF(COUNT('Séries-16x50'!$A$11:$A$50)&gt;'Etiquette 16x50'!N51,"X","")</f>
        <v>X</v>
      </c>
      <c r="B30" s="291"/>
      <c r="C30" s="895"/>
      <c r="D30" s="859" t="s">
        <v>138</v>
      </c>
      <c r="E30" s="864"/>
      <c r="F30" s="864"/>
      <c r="G30" s="864"/>
      <c r="H30" s="864"/>
      <c r="I30" s="949"/>
      <c r="J30" s="950"/>
      <c r="K30" s="293"/>
      <c r="M30" s="521"/>
      <c r="N30" s="291"/>
      <c r="O30" s="895"/>
      <c r="P30" s="859" t="s">
        <v>138</v>
      </c>
      <c r="Q30" s="864"/>
      <c r="R30" s="864"/>
      <c r="S30" s="864"/>
      <c r="T30" s="864"/>
      <c r="U30" s="949"/>
      <c r="V30" s="950"/>
      <c r="W30" s="293"/>
    </row>
    <row r="31" spans="1:23" ht="15" customHeight="1" thickBot="1" x14ac:dyDescent="0.3">
      <c r="A31" s="544" t="str">
        <f>IF(COUNT('Séries-16x50'!$A$11:$A$50)&gt;'Etiquette 16x50'!N51,"X","")</f>
        <v>X</v>
      </c>
      <c r="B31" s="291"/>
      <c r="C31" s="896"/>
      <c r="D31" s="862" t="s">
        <v>274</v>
      </c>
      <c r="E31" s="975"/>
      <c r="F31" s="975"/>
      <c r="G31" s="975"/>
      <c r="H31" s="975"/>
      <c r="I31" s="954"/>
      <c r="J31" s="955"/>
      <c r="K31" s="293"/>
      <c r="M31" s="521"/>
      <c r="N31" s="291"/>
      <c r="O31" s="896"/>
      <c r="P31" s="862" t="s">
        <v>274</v>
      </c>
      <c r="Q31" s="975"/>
      <c r="R31" s="975"/>
      <c r="S31" s="975"/>
      <c r="T31" s="975"/>
      <c r="U31" s="954"/>
      <c r="V31" s="955"/>
      <c r="W31" s="293"/>
    </row>
    <row r="32" spans="1:23" ht="15" customHeight="1" x14ac:dyDescent="0.25">
      <c r="A32" s="544" t="str">
        <f>IF(COUNT('Séries-16x50'!$A$11:$A$50)&gt;'Etiquette 16x50'!N51,"X","")</f>
        <v>X</v>
      </c>
      <c r="B32" s="291"/>
      <c r="C32" s="1076" t="s">
        <v>145</v>
      </c>
      <c r="D32" s="963" t="s">
        <v>146</v>
      </c>
      <c r="E32" s="964"/>
      <c r="F32" s="964"/>
      <c r="G32" s="964"/>
      <c r="H32" s="964"/>
      <c r="I32" s="965"/>
      <c r="J32" s="966"/>
      <c r="K32" s="293"/>
      <c r="M32" s="521"/>
      <c r="N32" s="291"/>
      <c r="O32" s="1076" t="s">
        <v>145</v>
      </c>
      <c r="P32" s="963" t="s">
        <v>146</v>
      </c>
      <c r="Q32" s="964"/>
      <c r="R32" s="964"/>
      <c r="S32" s="964"/>
      <c r="T32" s="964"/>
      <c r="U32" s="965"/>
      <c r="V32" s="966"/>
      <c r="W32" s="293"/>
    </row>
    <row r="33" spans="1:23" x14ac:dyDescent="0.25">
      <c r="A33" s="544" t="str">
        <f>IF(COUNT('Séries-16x50'!$A$11:$A$50)&gt;'Etiquette 16x50'!N51,"X","")</f>
        <v>X</v>
      </c>
      <c r="B33" s="291"/>
      <c r="C33" s="1076"/>
      <c r="D33" s="859" t="s">
        <v>147</v>
      </c>
      <c r="E33" s="864"/>
      <c r="F33" s="864"/>
      <c r="G33" s="864"/>
      <c r="H33" s="864"/>
      <c r="I33" s="949"/>
      <c r="J33" s="950"/>
      <c r="K33" s="293"/>
      <c r="M33" s="521"/>
      <c r="N33" s="291"/>
      <c r="O33" s="1076"/>
      <c r="P33" s="859" t="s">
        <v>147</v>
      </c>
      <c r="Q33" s="864"/>
      <c r="R33" s="864"/>
      <c r="S33" s="864"/>
      <c r="T33" s="864"/>
      <c r="U33" s="949"/>
      <c r="V33" s="950"/>
      <c r="W33" s="293"/>
    </row>
    <row r="34" spans="1:23" x14ac:dyDescent="0.25">
      <c r="A34" s="544" t="str">
        <f>IF(COUNT('Séries-16x50'!$A$11:$A$50)&gt;'Etiquette 16x50'!N51,"X","")</f>
        <v>X</v>
      </c>
      <c r="B34" s="291"/>
      <c r="C34" s="1076"/>
      <c r="D34" s="859" t="s">
        <v>148</v>
      </c>
      <c r="E34" s="864"/>
      <c r="F34" s="864"/>
      <c r="G34" s="864"/>
      <c r="H34" s="864"/>
      <c r="I34" s="949"/>
      <c r="J34" s="950"/>
      <c r="K34" s="293"/>
      <c r="M34" s="521"/>
      <c r="N34" s="291"/>
      <c r="O34" s="1076"/>
      <c r="P34" s="859" t="s">
        <v>148</v>
      </c>
      <c r="Q34" s="864"/>
      <c r="R34" s="864"/>
      <c r="S34" s="864"/>
      <c r="T34" s="864"/>
      <c r="U34" s="949"/>
      <c r="V34" s="950"/>
      <c r="W34" s="293"/>
    </row>
    <row r="35" spans="1:23" x14ac:dyDescent="0.25">
      <c r="A35" s="544" t="str">
        <f>IF(COUNT('Séries-16x50'!$A$11:$A$50)&gt;'Etiquette 16x50'!N51,"X","")</f>
        <v>X</v>
      </c>
      <c r="B35" s="291"/>
      <c r="C35" s="1076"/>
      <c r="D35" s="859" t="s">
        <v>149</v>
      </c>
      <c r="E35" s="864"/>
      <c r="F35" s="864"/>
      <c r="G35" s="864"/>
      <c r="H35" s="864"/>
      <c r="I35" s="949"/>
      <c r="J35" s="950"/>
      <c r="K35" s="293"/>
      <c r="M35" s="521"/>
      <c r="N35" s="291"/>
      <c r="O35" s="1076"/>
      <c r="P35" s="859" t="s">
        <v>149</v>
      </c>
      <c r="Q35" s="864"/>
      <c r="R35" s="864"/>
      <c r="S35" s="864"/>
      <c r="T35" s="864"/>
      <c r="U35" s="949"/>
      <c r="V35" s="950"/>
      <c r="W35" s="293"/>
    </row>
    <row r="36" spans="1:23" x14ac:dyDescent="0.25">
      <c r="A36" s="544" t="str">
        <f>IF(COUNT('Séries-16x50'!$A$11:$A$50)&gt;'Etiquette 16x50'!N51,"X","")</f>
        <v>X</v>
      </c>
      <c r="B36" s="291"/>
      <c r="C36" s="1076"/>
      <c r="D36" s="859" t="s">
        <v>150</v>
      </c>
      <c r="E36" s="864"/>
      <c r="F36" s="864"/>
      <c r="G36" s="864"/>
      <c r="H36" s="864"/>
      <c r="I36" s="949"/>
      <c r="J36" s="950"/>
      <c r="K36" s="293"/>
      <c r="M36" s="521"/>
      <c r="N36" s="291"/>
      <c r="O36" s="1076"/>
      <c r="P36" s="859" t="s">
        <v>150</v>
      </c>
      <c r="Q36" s="864"/>
      <c r="R36" s="864"/>
      <c r="S36" s="864"/>
      <c r="T36" s="864"/>
      <c r="U36" s="949"/>
      <c r="V36" s="950"/>
      <c r="W36" s="293"/>
    </row>
    <row r="37" spans="1:23" x14ac:dyDescent="0.25">
      <c r="A37" s="544" t="str">
        <f>IF(COUNT('Séries-16x50'!$A$11:$A$50)&gt;'Etiquette 16x50'!N51,"X","")</f>
        <v>X</v>
      </c>
      <c r="B37" s="291"/>
      <c r="C37" s="1076"/>
      <c r="D37" s="859" t="s">
        <v>151</v>
      </c>
      <c r="E37" s="864"/>
      <c r="F37" s="864"/>
      <c r="G37" s="864"/>
      <c r="H37" s="864"/>
      <c r="I37" s="949"/>
      <c r="J37" s="950"/>
      <c r="K37" s="293"/>
      <c r="M37" s="521"/>
      <c r="N37" s="291"/>
      <c r="O37" s="1076"/>
      <c r="P37" s="859" t="s">
        <v>151</v>
      </c>
      <c r="Q37" s="864"/>
      <c r="R37" s="864"/>
      <c r="S37" s="864"/>
      <c r="T37" s="864"/>
      <c r="U37" s="949"/>
      <c r="V37" s="950"/>
      <c r="W37" s="293"/>
    </row>
    <row r="38" spans="1:23" ht="15" customHeight="1" thickBot="1" x14ac:dyDescent="0.3">
      <c r="A38" s="544" t="str">
        <f>IF(COUNT('Séries-16x50'!$A$11:$A$50)&gt;'Etiquette 16x50'!N51,"X","")</f>
        <v>X</v>
      </c>
      <c r="B38" s="291"/>
      <c r="C38" s="1077"/>
      <c r="D38" s="862" t="s">
        <v>152</v>
      </c>
      <c r="E38" s="975"/>
      <c r="F38" s="975"/>
      <c r="G38" s="975"/>
      <c r="H38" s="975"/>
      <c r="I38" s="954"/>
      <c r="J38" s="955"/>
      <c r="K38" s="293"/>
      <c r="M38" s="521"/>
      <c r="N38" s="291"/>
      <c r="O38" s="1077"/>
      <c r="P38" s="862" t="s">
        <v>152</v>
      </c>
      <c r="Q38" s="975"/>
      <c r="R38" s="975"/>
      <c r="S38" s="975"/>
      <c r="T38" s="975"/>
      <c r="U38" s="954"/>
      <c r="V38" s="955"/>
      <c r="W38" s="293"/>
    </row>
    <row r="39" spans="1:23" ht="21" customHeight="1" x14ac:dyDescent="0.25">
      <c r="A39" s="544" t="str">
        <f>IF(COUNT('Séries-16x50'!$A$11:$A$50)&gt;'Etiquette 16x50'!N51,"X","")</f>
        <v>X</v>
      </c>
      <c r="B39" s="291"/>
      <c r="C39" s="895" t="s">
        <v>126</v>
      </c>
      <c r="D39" s="1051" t="s">
        <v>264</v>
      </c>
      <c r="E39" s="1052"/>
      <c r="F39" s="963"/>
      <c r="G39" s="278" t="s">
        <v>265</v>
      </c>
      <c r="H39" s="278"/>
      <c r="I39" s="965"/>
      <c r="J39" s="966"/>
      <c r="K39" s="293"/>
      <c r="M39" s="521"/>
      <c r="N39" s="291"/>
      <c r="O39" s="895" t="s">
        <v>126</v>
      </c>
      <c r="P39" s="1051" t="s">
        <v>264</v>
      </c>
      <c r="Q39" s="1052"/>
      <c r="R39" s="963"/>
      <c r="S39" s="278" t="s">
        <v>265</v>
      </c>
      <c r="T39" s="278"/>
      <c r="U39" s="965"/>
      <c r="V39" s="966"/>
      <c r="W39" s="293"/>
    </row>
    <row r="40" spans="1:23" ht="21" customHeight="1" x14ac:dyDescent="0.25">
      <c r="A40" s="544" t="str">
        <f>IF(COUNT('Séries-16x50'!$A$11:$A$50)&gt;'Etiquette 16x50'!N51,"X","")</f>
        <v>X</v>
      </c>
      <c r="B40" s="291"/>
      <c r="C40" s="895"/>
      <c r="D40" s="511" t="s">
        <v>267</v>
      </c>
      <c r="E40" s="513"/>
      <c r="F40" s="513"/>
      <c r="G40" s="110" t="s">
        <v>164</v>
      </c>
      <c r="H40" s="110"/>
      <c r="I40" s="949"/>
      <c r="J40" s="950"/>
      <c r="K40" s="293"/>
      <c r="M40" s="521"/>
      <c r="N40" s="291"/>
      <c r="O40" s="895"/>
      <c r="P40" s="511" t="s">
        <v>267</v>
      </c>
      <c r="Q40" s="513"/>
      <c r="R40" s="513"/>
      <c r="S40" s="110" t="s">
        <v>164</v>
      </c>
      <c r="T40" s="110"/>
      <c r="U40" s="949"/>
      <c r="V40" s="950"/>
      <c r="W40" s="293"/>
    </row>
    <row r="41" spans="1:23" ht="21" customHeight="1" thickBot="1" x14ac:dyDescent="0.3">
      <c r="A41" s="544" t="str">
        <f>IF(COUNT('Séries-16x50'!$A$11:$A$50)&gt;'Etiquette 16x50'!N51,"X","")</f>
        <v>X</v>
      </c>
      <c r="B41" s="291"/>
      <c r="C41" s="896"/>
      <c r="D41" s="512" t="s">
        <v>268</v>
      </c>
      <c r="E41" s="517"/>
      <c r="F41" s="517"/>
      <c r="G41" s="3" t="s">
        <v>164</v>
      </c>
      <c r="H41" s="3"/>
      <c r="I41" s="954"/>
      <c r="J41" s="955"/>
      <c r="K41" s="293"/>
      <c r="M41" s="521"/>
      <c r="N41" s="291"/>
      <c r="O41" s="896"/>
      <c r="P41" s="512" t="s">
        <v>268</v>
      </c>
      <c r="Q41" s="517"/>
      <c r="R41" s="517"/>
      <c r="S41" s="3" t="s">
        <v>164</v>
      </c>
      <c r="T41" s="3"/>
      <c r="U41" s="954"/>
      <c r="V41" s="955"/>
      <c r="W41" s="293"/>
    </row>
    <row r="42" spans="1:23" ht="15.75" thickBot="1" x14ac:dyDescent="0.3">
      <c r="A42" s="544" t="str">
        <f>IF(COUNT('Séries-16x50'!$A$11:$A$50)&gt;'Etiquette 16x50'!N51,"X","")</f>
        <v>X</v>
      </c>
      <c r="B42" s="291"/>
      <c r="C42" s="292"/>
      <c r="D42" s="292"/>
      <c r="E42" s="292"/>
      <c r="F42" s="292"/>
      <c r="G42" s="292"/>
      <c r="H42" s="292"/>
      <c r="I42" s="292"/>
      <c r="J42" s="292"/>
      <c r="K42" s="293"/>
      <c r="M42" s="521"/>
      <c r="N42" s="291"/>
      <c r="O42" s="292"/>
      <c r="P42" s="292"/>
      <c r="Q42" s="292"/>
      <c r="R42" s="292"/>
      <c r="S42" s="292"/>
      <c r="T42" s="292"/>
      <c r="U42" s="292"/>
      <c r="V42" s="292"/>
      <c r="W42" s="293"/>
    </row>
    <row r="43" spans="1:23" ht="15" customHeight="1" x14ac:dyDescent="0.3">
      <c r="A43" s="544" t="str">
        <f>IF(COUNT('Séries-16x50'!$A$11:$A$50)&gt;'Etiquette 16x50'!N51,"X","")</f>
        <v>X</v>
      </c>
      <c r="B43" s="291"/>
      <c r="C43" s="901" t="s">
        <v>269</v>
      </c>
      <c r="D43" s="902"/>
      <c r="E43" s="902"/>
      <c r="F43" s="902"/>
      <c r="G43" s="902"/>
      <c r="H43" s="902"/>
      <c r="I43" s="902"/>
      <c r="J43" s="903"/>
      <c r="K43" s="293"/>
      <c r="M43" s="521"/>
      <c r="N43" s="291"/>
      <c r="O43" s="901" t="s">
        <v>269</v>
      </c>
      <c r="P43" s="902"/>
      <c r="Q43" s="902"/>
      <c r="R43" s="902"/>
      <c r="S43" s="902"/>
      <c r="T43" s="902"/>
      <c r="U43" s="902"/>
      <c r="V43" s="903"/>
      <c r="W43" s="293"/>
    </row>
    <row r="44" spans="1:23" x14ac:dyDescent="0.25">
      <c r="A44" s="544" t="str">
        <f>IF(COUNT('Séries-16x50'!$A$11:$A$50)&gt;'Etiquette 16x50'!N51,"X","")</f>
        <v>X</v>
      </c>
      <c r="B44" s="291"/>
      <c r="C44" s="904"/>
      <c r="D44" s="905"/>
      <c r="E44" s="905"/>
      <c r="F44" s="905"/>
      <c r="G44" s="905"/>
      <c r="H44" s="905"/>
      <c r="I44" s="905"/>
      <c r="J44" s="906"/>
      <c r="K44" s="293"/>
      <c r="M44" s="521"/>
      <c r="N44" s="291"/>
      <c r="O44" s="904"/>
      <c r="P44" s="905"/>
      <c r="Q44" s="905"/>
      <c r="R44" s="905"/>
      <c r="S44" s="905"/>
      <c r="T44" s="905"/>
      <c r="U44" s="905"/>
      <c r="V44" s="906"/>
      <c r="W44" s="293"/>
    </row>
    <row r="45" spans="1:23" x14ac:dyDescent="0.25">
      <c r="A45" s="544" t="str">
        <f>IF(COUNT('Séries-16x50'!$A$11:$A$50)&gt;'Etiquette 16x50'!N51,"X","")</f>
        <v>X</v>
      </c>
      <c r="B45" s="291"/>
      <c r="C45" s="907"/>
      <c r="D45" s="908"/>
      <c r="E45" s="908"/>
      <c r="F45" s="908"/>
      <c r="G45" s="908"/>
      <c r="H45" s="908"/>
      <c r="I45" s="908"/>
      <c r="J45" s="909"/>
      <c r="K45" s="293"/>
      <c r="M45" s="521"/>
      <c r="N45" s="291"/>
      <c r="O45" s="907"/>
      <c r="P45" s="908"/>
      <c r="Q45" s="908"/>
      <c r="R45" s="908"/>
      <c r="S45" s="908"/>
      <c r="T45" s="908"/>
      <c r="U45" s="908"/>
      <c r="V45" s="909"/>
      <c r="W45" s="293"/>
    </row>
    <row r="46" spans="1:23" ht="15" customHeight="1" x14ac:dyDescent="0.25">
      <c r="A46" s="544" t="str">
        <f>IF(COUNT('Séries-16x50'!$A$11:$A$50)&gt;'Etiquette 16x50'!N51,"X","")</f>
        <v>X</v>
      </c>
      <c r="B46" s="291"/>
      <c r="C46" s="907"/>
      <c r="D46" s="908"/>
      <c r="E46" s="908"/>
      <c r="F46" s="908"/>
      <c r="G46" s="908"/>
      <c r="H46" s="908"/>
      <c r="I46" s="908"/>
      <c r="J46" s="909"/>
      <c r="K46" s="293"/>
      <c r="M46" s="521"/>
      <c r="N46" s="291"/>
      <c r="O46" s="907"/>
      <c r="P46" s="908"/>
      <c r="Q46" s="908"/>
      <c r="R46" s="908"/>
      <c r="S46" s="908"/>
      <c r="T46" s="908"/>
      <c r="U46" s="908"/>
      <c r="V46" s="909"/>
      <c r="W46" s="293"/>
    </row>
    <row r="47" spans="1:23" ht="15.75" thickBot="1" x14ac:dyDescent="0.3">
      <c r="A47" s="544" t="str">
        <f>IF(COUNT('Séries-16x50'!$A$11:$A$50)&gt;'Etiquette 16x50'!N51,"X","")</f>
        <v>X</v>
      </c>
      <c r="B47" s="291"/>
      <c r="C47" s="910"/>
      <c r="D47" s="911"/>
      <c r="E47" s="911"/>
      <c r="F47" s="911"/>
      <c r="G47" s="911"/>
      <c r="H47" s="911"/>
      <c r="I47" s="911"/>
      <c r="J47" s="912"/>
      <c r="K47" s="293"/>
      <c r="M47" s="521"/>
      <c r="N47" s="291"/>
      <c r="O47" s="910"/>
      <c r="P47" s="911"/>
      <c r="Q47" s="911"/>
      <c r="R47" s="911"/>
      <c r="S47" s="911"/>
      <c r="T47" s="911"/>
      <c r="U47" s="911"/>
      <c r="V47" s="912"/>
      <c r="W47" s="293"/>
    </row>
    <row r="48" spans="1:23" ht="15.75" thickBot="1" x14ac:dyDescent="0.3">
      <c r="A48" s="544" t="str">
        <f>IF(COUNT('Séries-16x50'!$A$11:$A$50)&gt;'Etiquette 16x50'!N51,"X","")</f>
        <v>X</v>
      </c>
      <c r="B48" s="294"/>
      <c r="C48" s="295"/>
      <c r="D48" s="295"/>
      <c r="E48" s="295"/>
      <c r="F48" s="295"/>
      <c r="G48" s="295"/>
      <c r="H48" s="295"/>
      <c r="I48" s="295"/>
      <c r="J48" s="295"/>
      <c r="K48" s="296"/>
      <c r="M48" s="521"/>
      <c r="N48" s="294"/>
      <c r="O48" s="295"/>
      <c r="P48" s="295"/>
      <c r="Q48" s="295"/>
      <c r="R48" s="295"/>
      <c r="S48" s="295"/>
      <c r="T48" s="295"/>
      <c r="U48" s="295"/>
      <c r="V48" s="295"/>
      <c r="W48" s="296"/>
    </row>
    <row r="49" spans="1:23" ht="15.75" customHeight="1" x14ac:dyDescent="0.25">
      <c r="A49" s="544" t="str">
        <f>IF(COUNT('Séries-16x50'!$A$11:$A$50)&gt;'Etiquette 16x50'!N51,"X","")</f>
        <v>X</v>
      </c>
      <c r="B49" s="522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3"/>
      <c r="N49" s="522"/>
      <c r="O49" s="522"/>
      <c r="P49" s="522"/>
      <c r="Q49" s="522"/>
      <c r="R49" s="522"/>
      <c r="S49" s="522"/>
      <c r="T49" s="522"/>
      <c r="U49" s="522"/>
      <c r="V49" s="522"/>
      <c r="W49" s="522"/>
    </row>
    <row r="50" spans="1:23" ht="15.75" customHeight="1" thickBot="1" x14ac:dyDescent="0.3">
      <c r="A50" s="544" t="str">
        <f>IF(COUNT('Séries-16x50'!$A$11:$A$50)&gt;'Etiquette 16x50'!N51,"X","")</f>
        <v>X</v>
      </c>
      <c r="M50" s="521"/>
    </row>
    <row r="51" spans="1:23" x14ac:dyDescent="0.25">
      <c r="A51" s="544" t="str">
        <f>IF(COUNT('Séries-16x50'!$A$11:$A$50)&gt;'Etiquette 16x50'!N51,"X","")</f>
        <v>X</v>
      </c>
      <c r="B51" s="137">
        <f>N2+1</f>
        <v>2</v>
      </c>
      <c r="C51" s="289"/>
      <c r="D51" s="289"/>
      <c r="E51" s="289"/>
      <c r="F51" s="289"/>
      <c r="G51" s="289"/>
      <c r="H51" s="289"/>
      <c r="I51" s="289"/>
      <c r="J51" s="289"/>
      <c r="K51" s="290"/>
      <c r="M51" s="521"/>
      <c r="N51" s="137">
        <f>B51+1</f>
        <v>3</v>
      </c>
      <c r="O51" s="289"/>
      <c r="P51" s="289"/>
      <c r="Q51" s="289"/>
      <c r="R51" s="289"/>
      <c r="S51" s="289"/>
      <c r="T51" s="289"/>
      <c r="U51" s="289"/>
      <c r="V51" s="289"/>
      <c r="W51" s="290"/>
    </row>
    <row r="52" spans="1:23" ht="23.25" x14ac:dyDescent="0.35">
      <c r="A52" s="544" t="str">
        <f>IF(COUNT('Séries-16x50'!$A$11:$A$50)&gt;'Etiquette 16x50'!N51,"X","")</f>
        <v>X</v>
      </c>
      <c r="B52" s="291"/>
      <c r="C52" s="931" t="s">
        <v>246</v>
      </c>
      <c r="D52" s="931"/>
      <c r="E52" s="953" t="str">
        <f ca="1">OFFSET('Séries-16x50'!$A$11,B51,13)</f>
        <v>16*50</v>
      </c>
      <c r="F52" s="953"/>
      <c r="G52" s="953"/>
      <c r="H52" s="953"/>
      <c r="I52" s="953"/>
      <c r="J52" s="953"/>
      <c r="K52" s="293"/>
      <c r="M52" s="521"/>
      <c r="N52" s="291"/>
      <c r="O52" s="931" t="s">
        <v>246</v>
      </c>
      <c r="P52" s="931"/>
      <c r="Q52" s="953" t="str">
        <f ca="1">OFFSET('Séries-16x50'!$A$11,N51,13)</f>
        <v>16*50</v>
      </c>
      <c r="R52" s="953"/>
      <c r="S52" s="953"/>
      <c r="T52" s="953"/>
      <c r="U52" s="953"/>
      <c r="V52" s="953"/>
      <c r="W52" s="293"/>
    </row>
    <row r="53" spans="1:23" x14ac:dyDescent="0.25">
      <c r="A53" s="544" t="str">
        <f>IF(COUNT('Séries-16x50'!$A$11:$A$50)&gt;'Etiquette 16x50'!N51,"X","")</f>
        <v>X</v>
      </c>
      <c r="B53" s="291"/>
      <c r="C53" s="945"/>
      <c r="D53" s="945"/>
      <c r="E53" s="945"/>
      <c r="F53" s="945"/>
      <c r="G53" s="945"/>
      <c r="H53" s="945"/>
      <c r="I53" s="945"/>
      <c r="J53" s="945"/>
      <c r="K53" s="293"/>
      <c r="M53" s="521"/>
      <c r="N53" s="291"/>
      <c r="O53" s="945"/>
      <c r="P53" s="945"/>
      <c r="Q53" s="945"/>
      <c r="R53" s="945"/>
      <c r="S53" s="945"/>
      <c r="T53" s="945"/>
      <c r="U53" s="945"/>
      <c r="V53" s="945"/>
      <c r="W53" s="293"/>
    </row>
    <row r="54" spans="1:23" ht="21" x14ac:dyDescent="0.35">
      <c r="A54" s="544" t="str">
        <f>IF(COUNT('Séries-16x50'!$A$11:$A$50)&gt;'Etiquette 16x50'!N51,"X","")</f>
        <v>X</v>
      </c>
      <c r="B54" s="291"/>
      <c r="C54" s="931" t="s">
        <v>39</v>
      </c>
      <c r="D54" s="931"/>
      <c r="E54" s="932">
        <f ca="1">OFFSET('Séries-16x50'!$A$11,B51,0)</f>
        <v>1</v>
      </c>
      <c r="F54" s="932"/>
      <c r="G54" s="948" t="s">
        <v>67</v>
      </c>
      <c r="H54" s="948"/>
      <c r="I54" s="932">
        <f ca="1">OFFSET('Séries-16x50'!$A$11,B51,6)</f>
        <v>3</v>
      </c>
      <c r="J54" s="932"/>
      <c r="K54" s="293"/>
      <c r="M54" s="521"/>
      <c r="N54" s="291"/>
      <c r="O54" s="931" t="s">
        <v>39</v>
      </c>
      <c r="P54" s="931"/>
      <c r="Q54" s="932">
        <f ca="1">OFFSET('Séries-16x50'!$A$11,N51,0)</f>
        <v>1</v>
      </c>
      <c r="R54" s="932"/>
      <c r="S54" s="948" t="s">
        <v>67</v>
      </c>
      <c r="T54" s="948"/>
      <c r="U54" s="932">
        <f ca="1">OFFSET('Séries-16x50'!$A$11,N51,6)</f>
        <v>4</v>
      </c>
      <c r="V54" s="932"/>
      <c r="W54" s="293"/>
    </row>
    <row r="55" spans="1:23" ht="23.25" x14ac:dyDescent="0.35">
      <c r="A55" s="544" t="str">
        <f>IF(COUNT('Séries-16x50'!$A$11:$A$50)&gt;'Etiquette 16x50'!N51,"X","")</f>
        <v>X</v>
      </c>
      <c r="B55" s="291"/>
      <c r="C55" s="931" t="s">
        <v>1</v>
      </c>
      <c r="D55" s="931"/>
      <c r="E55" s="981" t="str">
        <f ca="1">OFFSET('Séries-16x50'!$A$11,B51,9)</f>
        <v>GAUBERT</v>
      </c>
      <c r="F55" s="981"/>
      <c r="G55" s="948" t="s">
        <v>2</v>
      </c>
      <c r="H55" s="948"/>
      <c r="I55" s="982" t="str">
        <f ca="1">OFFSET('Séries-16x50'!$A$11,B51,10)</f>
        <v>Albane</v>
      </c>
      <c r="J55" s="982"/>
      <c r="K55" s="293"/>
      <c r="M55" s="521"/>
      <c r="N55" s="291"/>
      <c r="O55" s="931" t="s">
        <v>1</v>
      </c>
      <c r="P55" s="931"/>
      <c r="Q55" s="983" t="str">
        <f ca="1">OFFSET('Séries-16x50'!$A$11,N51,9)</f>
        <v>MARIE</v>
      </c>
      <c r="R55" s="983"/>
      <c r="S55" s="948" t="s">
        <v>2</v>
      </c>
      <c r="T55" s="948"/>
      <c r="U55" s="982" t="str">
        <f ca="1">OFFSET('Séries-16x50'!$A$11,N51,10)</f>
        <v>coralie</v>
      </c>
      <c r="V55" s="982"/>
      <c r="W55" s="293"/>
    </row>
    <row r="56" spans="1:23" ht="21" customHeight="1" x14ac:dyDescent="0.3">
      <c r="A56" s="544" t="str">
        <f>IF(COUNT('Séries-16x50'!$A$11:$A$50)&gt;'Etiquette 16x50'!N51,"X","")</f>
        <v>X</v>
      </c>
      <c r="B56" s="291"/>
      <c r="C56" s="520" t="s">
        <v>258</v>
      </c>
      <c r="D56" s="520"/>
      <c r="E56" s="978" t="str">
        <f ca="1">OFFSET('Séries-16x50'!$A$11,B51,11)</f>
        <v>Femme</v>
      </c>
      <c r="F56" s="978"/>
      <c r="G56" s="866" t="s">
        <v>270</v>
      </c>
      <c r="H56" s="866"/>
      <c r="I56" s="979" t="str">
        <f ca="1">OFFSET('Séries-16x50'!$A$11,B51,8)</f>
        <v>N°1 Capitaine</v>
      </c>
      <c r="J56" s="979"/>
      <c r="K56" s="293"/>
      <c r="M56" s="521"/>
      <c r="N56" s="291"/>
      <c r="O56" s="520" t="s">
        <v>258</v>
      </c>
      <c r="P56" s="520"/>
      <c r="Q56" s="980" t="str">
        <f ca="1">OFFSET('Séries-16x50'!$A$11,N51,11)</f>
        <v>femme</v>
      </c>
      <c r="R56" s="980"/>
      <c r="S56" s="866" t="s">
        <v>270</v>
      </c>
      <c r="T56" s="866"/>
      <c r="U56" s="979" t="str">
        <f ca="1">OFFSET('Séries-16x50'!$A$11,N51,8)</f>
        <v xml:space="preserve">N°5 </v>
      </c>
      <c r="V56" s="979"/>
      <c r="W56" s="293"/>
    </row>
    <row r="57" spans="1:23" ht="18.75" x14ac:dyDescent="0.3">
      <c r="A57" s="544" t="str">
        <f>IF(COUNT('Séries-16x50'!$A$11:$A$50)&gt;'Etiquette 16x50'!N51,"X","")</f>
        <v>X</v>
      </c>
      <c r="B57" s="291"/>
      <c r="C57" s="952" t="s">
        <v>68</v>
      </c>
      <c r="D57" s="952"/>
      <c r="E57" s="866" t="s">
        <v>69</v>
      </c>
      <c r="F57" s="866"/>
      <c r="G57" s="951">
        <f ca="1">OFFSET('Séries-16x50'!$A$11,B51,2)</f>
        <v>0.62569444444444411</v>
      </c>
      <c r="H57" s="951"/>
      <c r="I57" s="951"/>
      <c r="J57" s="951"/>
      <c r="K57" s="293"/>
      <c r="M57" s="521"/>
      <c r="N57" s="291"/>
      <c r="O57" s="952" t="s">
        <v>68</v>
      </c>
      <c r="P57" s="952"/>
      <c r="Q57" s="866" t="s">
        <v>69</v>
      </c>
      <c r="R57" s="866"/>
      <c r="S57" s="951">
        <f ca="1">OFFSET('Séries-16x50'!$A$11,N51,2)</f>
        <v>0.62569444444444411</v>
      </c>
      <c r="T57" s="951"/>
      <c r="U57" s="951"/>
      <c r="V57" s="951"/>
      <c r="W57" s="293"/>
    </row>
    <row r="58" spans="1:23" ht="18.75" x14ac:dyDescent="0.3">
      <c r="A58" s="544" t="str">
        <f>IF(COUNT('Séries-16x50'!$A$11:$A$50)&gt;'Etiquette 16x50'!N51,"X","")</f>
        <v>X</v>
      </c>
      <c r="B58" s="291"/>
      <c r="C58" s="952"/>
      <c r="D58" s="952"/>
      <c r="E58" s="866" t="s">
        <v>70</v>
      </c>
      <c r="F58" s="866"/>
      <c r="G58" s="951">
        <f ca="1">OFFSET('Séries-16x50'!$A$11,B51,3)</f>
        <v>0.64652777777777748</v>
      </c>
      <c r="H58" s="951"/>
      <c r="I58" s="951"/>
      <c r="J58" s="951"/>
      <c r="K58" s="293"/>
      <c r="M58" s="521"/>
      <c r="N58" s="291"/>
      <c r="O58" s="952"/>
      <c r="P58" s="952"/>
      <c r="Q58" s="866" t="s">
        <v>70</v>
      </c>
      <c r="R58" s="866"/>
      <c r="S58" s="951">
        <f ca="1">OFFSET('Séries-16x50'!$A$11,N51,3)</f>
        <v>0.64652777777777748</v>
      </c>
      <c r="T58" s="951"/>
      <c r="U58" s="951"/>
      <c r="V58" s="951"/>
      <c r="W58" s="293"/>
    </row>
    <row r="59" spans="1:23" ht="18.75" x14ac:dyDescent="0.3">
      <c r="A59" s="544" t="str">
        <f>IF(COUNT('Séries-16x50'!$A$11:$A$50)&gt;'Etiquette 16x50'!N51,"X","")</f>
        <v>X</v>
      </c>
      <c r="B59" s="291"/>
      <c r="C59" s="952"/>
      <c r="D59" s="952"/>
      <c r="E59" s="866" t="s">
        <v>257</v>
      </c>
      <c r="F59" s="866"/>
      <c r="G59" s="951">
        <f ca="1">OFFSET('Séries-16x50'!$A$11,B51,4)</f>
        <v>0.64722222222222192</v>
      </c>
      <c r="H59" s="951"/>
      <c r="I59" s="951"/>
      <c r="J59" s="951"/>
      <c r="K59" s="293"/>
      <c r="M59" s="521"/>
      <c r="N59" s="291"/>
      <c r="O59" s="952"/>
      <c r="P59" s="952"/>
      <c r="Q59" s="866" t="s">
        <v>257</v>
      </c>
      <c r="R59" s="866"/>
      <c r="S59" s="951">
        <f ca="1">OFFSET('Séries-16x50'!$A$11,N51,4)</f>
        <v>0.64722222222222192</v>
      </c>
      <c r="T59" s="951"/>
      <c r="U59" s="951"/>
      <c r="V59" s="951"/>
      <c r="W59" s="293"/>
    </row>
    <row r="60" spans="1:23" ht="21" x14ac:dyDescent="0.35">
      <c r="A60" s="544" t="str">
        <f>IF(COUNT('Séries-16x50'!$A$11:$A$50)&gt;'Etiquette 16x50'!N51,"X","")</f>
        <v>X</v>
      </c>
      <c r="B60" s="291"/>
      <c r="C60" s="952"/>
      <c r="D60" s="952"/>
      <c r="E60" s="866" t="s">
        <v>71</v>
      </c>
      <c r="F60" s="866"/>
      <c r="G60" s="947">
        <f ca="1">OFFSET('Séries-16x50'!$A$11,B51,5)</f>
        <v>0.64861111111111081</v>
      </c>
      <c r="H60" s="947"/>
      <c r="I60" s="947"/>
      <c r="J60" s="947"/>
      <c r="K60" s="293"/>
      <c r="M60" s="521"/>
      <c r="N60" s="291"/>
      <c r="O60" s="952"/>
      <c r="P60" s="952"/>
      <c r="Q60" s="866" t="s">
        <v>71</v>
      </c>
      <c r="R60" s="866"/>
      <c r="S60" s="947">
        <f ca="1">OFFSET('Séries-16x50'!$A$11,N51,5)</f>
        <v>0.64861111111111081</v>
      </c>
      <c r="T60" s="947"/>
      <c r="U60" s="947"/>
      <c r="V60" s="947"/>
      <c r="W60" s="293"/>
    </row>
    <row r="61" spans="1:23" ht="15" customHeight="1" x14ac:dyDescent="0.35">
      <c r="A61" s="544" t="str">
        <f>IF(COUNT('Séries-16x50'!$A$11:$A$50)&gt;'Etiquette 16x50'!N51,"X","")</f>
        <v>X</v>
      </c>
      <c r="B61" s="291"/>
      <c r="C61" s="931" t="s">
        <v>248</v>
      </c>
      <c r="D61" s="931"/>
      <c r="E61" s="948" t="str">
        <f ca="1">IF(E52="","",IF(OR(E52="DWF",E52="DNF"),"Distance","Temps"))</f>
        <v>Temps</v>
      </c>
      <c r="F61" s="948"/>
      <c r="G61" s="525">
        <f ca="1">OFFSET('Séries-16x50'!$A$11,B51,18)</f>
        <v>22</v>
      </c>
      <c r="H61" s="524" t="str">
        <f ca="1">OFFSET('Séries-16x50'!$A$11,B51,19)</f>
        <v>mn</v>
      </c>
      <c r="I61" s="526">
        <f ca="1">OFFSET('Séries-16x50'!$A$11,B51,20)</f>
        <v>50</v>
      </c>
      <c r="J61" s="524" t="str">
        <f ca="1">OFFSET('Séries-16x50'!$A$11,B51,21)</f>
        <v>s</v>
      </c>
      <c r="K61" s="293"/>
      <c r="M61" s="521"/>
      <c r="N61" s="291"/>
      <c r="O61" s="931" t="s">
        <v>248</v>
      </c>
      <c r="P61" s="931"/>
      <c r="Q61" s="948" t="str">
        <f ca="1">IF(Q52="","",IF(OR(Q52="DWF",Q52="DNF"),"Distance","Temps"))</f>
        <v>Temps</v>
      </c>
      <c r="R61" s="948"/>
      <c r="S61" s="525">
        <f ca="1">OFFSET('Séries-16x50'!$A$11,N51,18)</f>
        <v>21</v>
      </c>
      <c r="T61" s="524" t="str">
        <f ca="1">OFFSET('Séries-16x50'!$A$11,N51,19)</f>
        <v>mn</v>
      </c>
      <c r="U61" s="526">
        <f ca="1">OFFSET('Séries-16x50'!$A$11,N51,20)</f>
        <v>55</v>
      </c>
      <c r="V61" s="524" t="str">
        <f ca="1">OFFSET('Séries-16x50'!$A$11,N51,21)</f>
        <v>s</v>
      </c>
      <c r="W61" s="293"/>
    </row>
    <row r="62" spans="1:23" ht="15" customHeight="1" x14ac:dyDescent="0.3">
      <c r="A62" s="544" t="str">
        <f>IF(COUNT('Séries-16x50'!$A$11:$A$50)&gt;'Etiquette 16x50'!N51,"X","")</f>
        <v>X</v>
      </c>
      <c r="B62" s="291"/>
      <c r="C62" s="931"/>
      <c r="D62" s="931"/>
      <c r="E62" s="933" t="s">
        <v>273</v>
      </c>
      <c r="F62" s="514" t="s">
        <v>271</v>
      </c>
      <c r="G62" s="528" t="str">
        <f ca="1">OFFSET('Séries-16x50'!$A$11,B51,14)</f>
        <v>22</v>
      </c>
      <c r="H62" s="529" t="str">
        <f ca="1">OFFSET('Séries-16x50'!$A$11,B51,15)</f>
        <v>mn</v>
      </c>
      <c r="I62" s="528" t="str">
        <f ca="1">OFFSET('Séries-16x50'!$A$11,B51,16)</f>
        <v>20</v>
      </c>
      <c r="J62" s="529" t="str">
        <f ca="1">OFFSET('Séries-16x50'!$A$11,B51,17)</f>
        <v>s</v>
      </c>
      <c r="K62" s="293"/>
      <c r="M62" s="521"/>
      <c r="N62" s="291"/>
      <c r="O62" s="931"/>
      <c r="P62" s="931"/>
      <c r="Q62" s="933" t="s">
        <v>273</v>
      </c>
      <c r="R62" s="514" t="s">
        <v>271</v>
      </c>
      <c r="S62" s="528" t="str">
        <f ca="1">OFFSET('Séries-16x50'!$A$11,N51,14)</f>
        <v>21</v>
      </c>
      <c r="T62" s="529" t="str">
        <f ca="1">OFFSET('Séries-16x50'!$A$11,N51,15)</f>
        <v>mn</v>
      </c>
      <c r="U62" s="528" t="str">
        <f ca="1">OFFSET('Séries-16x50'!$A$11,N51,16)</f>
        <v>25</v>
      </c>
      <c r="V62" s="529" t="str">
        <f ca="1">OFFSET('Séries-16x50'!$A$11,N51,17)</f>
        <v>s</v>
      </c>
      <c r="W62" s="293"/>
    </row>
    <row r="63" spans="1:23" ht="15" customHeight="1" x14ac:dyDescent="0.3">
      <c r="A63" s="544" t="str">
        <f>IF(COUNT('Séries-16x50'!$A$11:$A$50)&gt;'Etiquette 16x50'!N51,"X","")</f>
        <v>X</v>
      </c>
      <c r="B63" s="291"/>
      <c r="C63" s="931"/>
      <c r="D63" s="931"/>
      <c r="E63" s="933"/>
      <c r="F63" s="514" t="s">
        <v>272</v>
      </c>
      <c r="G63" s="528" t="str">
        <f ca="1">OFFSET('Séries-16x50'!$A$11,B51,22)</f>
        <v>23</v>
      </c>
      <c r="H63" s="529" t="str">
        <f ca="1">OFFSET('Séries-16x50'!$A$11,B51,23)</f>
        <v>mn</v>
      </c>
      <c r="I63" s="528" t="str">
        <f ca="1">OFFSET('Séries-16x50'!$A$11,B51,24)</f>
        <v>50</v>
      </c>
      <c r="J63" s="529" t="str">
        <f ca="1">OFFSET('Séries-16x50'!$A$11,B51,25)</f>
        <v>s</v>
      </c>
      <c r="K63" s="293"/>
      <c r="M63" s="521"/>
      <c r="N63" s="291"/>
      <c r="O63" s="931"/>
      <c r="P63" s="931"/>
      <c r="Q63" s="933"/>
      <c r="R63" s="514" t="s">
        <v>272</v>
      </c>
      <c r="S63" s="528" t="str">
        <f ca="1">OFFSET('Séries-16x50'!$A$11,N51,22)</f>
        <v>22</v>
      </c>
      <c r="T63" s="529" t="str">
        <f ca="1">OFFSET('Séries-16x50'!$A$11,N51,23)</f>
        <v>mn</v>
      </c>
      <c r="U63" s="528" t="str">
        <f ca="1">OFFSET('Séries-16x50'!$A$11,N51,24)</f>
        <v>55</v>
      </c>
      <c r="V63" s="529" t="str">
        <f ca="1">OFFSET('Séries-16x50'!$A$11,N51,25)</f>
        <v>s</v>
      </c>
      <c r="W63" s="293"/>
    </row>
    <row r="64" spans="1:23" x14ac:dyDescent="0.25">
      <c r="A64" s="544" t="str">
        <f>IF(COUNT('Séries-16x50'!$A$11:$A$50)&gt;'Etiquette 16x50'!N51,"X","")</f>
        <v>X</v>
      </c>
      <c r="B64" s="291"/>
      <c r="C64" s="945"/>
      <c r="D64" s="945"/>
      <c r="E64" s="945"/>
      <c r="F64" s="945"/>
      <c r="G64" s="945"/>
      <c r="H64" s="945"/>
      <c r="I64" s="945"/>
      <c r="J64" s="945"/>
      <c r="K64" s="293"/>
      <c r="M64" s="521"/>
      <c r="N64" s="291"/>
      <c r="O64" s="945"/>
      <c r="P64" s="945"/>
      <c r="Q64" s="945"/>
      <c r="R64" s="945"/>
      <c r="S64" s="945"/>
      <c r="T64" s="945"/>
      <c r="U64" s="945"/>
      <c r="V64" s="945"/>
      <c r="W64" s="293"/>
    </row>
    <row r="65" spans="1:23" ht="18.75" x14ac:dyDescent="0.3">
      <c r="A65" s="544" t="str">
        <f>IF(COUNT('Séries-16x50'!$A$11:$A$50)&gt;'Etiquette 16x50'!N51,"X","")</f>
        <v>X</v>
      </c>
      <c r="B65" s="291"/>
      <c r="C65" s="946" t="s">
        <v>259</v>
      </c>
      <c r="D65" s="946"/>
      <c r="E65" s="946"/>
      <c r="F65" s="946"/>
      <c r="G65" s="946"/>
      <c r="H65" s="946"/>
      <c r="I65" s="946"/>
      <c r="J65" s="946"/>
      <c r="K65" s="293"/>
      <c r="M65" s="521"/>
      <c r="N65" s="291"/>
      <c r="O65" s="946" t="s">
        <v>259</v>
      </c>
      <c r="P65" s="946"/>
      <c r="Q65" s="946"/>
      <c r="R65" s="946"/>
      <c r="S65" s="946"/>
      <c r="T65" s="946"/>
      <c r="U65" s="946"/>
      <c r="V65" s="946"/>
      <c r="W65" s="293"/>
    </row>
    <row r="66" spans="1:23" ht="15.75" thickBot="1" x14ac:dyDescent="0.3">
      <c r="A66" s="544" t="str">
        <f>IF(COUNT('Séries-16x50'!$A$11:$A$50)&gt;'Etiquette 16x50'!N51,"X","")</f>
        <v>X</v>
      </c>
      <c r="B66" s="291"/>
      <c r="C66" s="945"/>
      <c r="D66" s="945"/>
      <c r="E66" s="945"/>
      <c r="F66" s="945"/>
      <c r="G66" s="945"/>
      <c r="H66" s="945"/>
      <c r="I66" s="945"/>
      <c r="J66" s="945"/>
      <c r="K66" s="293"/>
      <c r="M66" s="521"/>
      <c r="N66" s="291"/>
      <c r="O66" s="945"/>
      <c r="P66" s="945"/>
      <c r="Q66" s="945"/>
      <c r="R66" s="945"/>
      <c r="S66" s="945"/>
      <c r="T66" s="945"/>
      <c r="U66" s="945"/>
      <c r="V66" s="945"/>
      <c r="W66" s="293"/>
    </row>
    <row r="67" spans="1:23" ht="15.75" customHeight="1" x14ac:dyDescent="0.25">
      <c r="A67" s="544" t="str">
        <f>IF(COUNT('Séries-16x50'!$A$11:$A$50)&gt;'Etiquette 16x50'!N51,"X","")</f>
        <v>X</v>
      </c>
      <c r="B67" s="291"/>
      <c r="C67" s="1078" t="s">
        <v>276</v>
      </c>
      <c r="D67" s="1074">
        <v>1</v>
      </c>
      <c r="E67" s="1074">
        <f>D67+1</f>
        <v>2</v>
      </c>
      <c r="F67" s="1074">
        <f>E67+1</f>
        <v>3</v>
      </c>
      <c r="G67" s="1074">
        <f t="shared" ref="G67:J67" si="4">F67+1</f>
        <v>4</v>
      </c>
      <c r="H67" s="1074">
        <f t="shared" si="4"/>
        <v>5</v>
      </c>
      <c r="I67" s="1074">
        <f t="shared" si="4"/>
        <v>6</v>
      </c>
      <c r="J67" s="1075">
        <f t="shared" si="4"/>
        <v>7</v>
      </c>
      <c r="K67" s="293"/>
      <c r="M67" s="521"/>
      <c r="N67" s="291"/>
      <c r="O67" s="1078" t="s">
        <v>276</v>
      </c>
      <c r="P67" s="1074">
        <v>1</v>
      </c>
      <c r="Q67" s="1074">
        <f>P67+1</f>
        <v>2</v>
      </c>
      <c r="R67" s="1074">
        <f>Q67+1</f>
        <v>3</v>
      </c>
      <c r="S67" s="1074">
        <f t="shared" ref="S67:V67" si="5">R67+1</f>
        <v>4</v>
      </c>
      <c r="T67" s="1074">
        <f t="shared" si="5"/>
        <v>5</v>
      </c>
      <c r="U67" s="1074">
        <f t="shared" si="5"/>
        <v>6</v>
      </c>
      <c r="V67" s="1075">
        <f t="shared" si="5"/>
        <v>7</v>
      </c>
      <c r="W67" s="293"/>
    </row>
    <row r="68" spans="1:23" ht="15.75" thickBot="1" x14ac:dyDescent="0.3">
      <c r="A68" s="544" t="str">
        <f>IF(COUNT('Séries-16x50'!$A$11:$A$50)&gt;'Etiquette 16x50'!N51,"X","")</f>
        <v>X</v>
      </c>
      <c r="B68" s="291"/>
      <c r="C68" s="1079"/>
      <c r="D68" s="1070"/>
      <c r="E68" s="1070"/>
      <c r="F68" s="1070"/>
      <c r="G68" s="1070"/>
      <c r="H68" s="1070"/>
      <c r="I68" s="1070"/>
      <c r="J68" s="1072"/>
      <c r="K68" s="293"/>
      <c r="M68" s="521"/>
      <c r="N68" s="291"/>
      <c r="O68" s="1079"/>
      <c r="P68" s="1070"/>
      <c r="Q68" s="1070"/>
      <c r="R68" s="1070"/>
      <c r="S68" s="1070"/>
      <c r="T68" s="1070"/>
      <c r="U68" s="1070"/>
      <c r="V68" s="1072"/>
      <c r="W68" s="293"/>
    </row>
    <row r="69" spans="1:23" ht="15" customHeight="1" x14ac:dyDescent="0.25">
      <c r="A69" s="544" t="str">
        <f>IF(COUNT('Séries-16x50'!$A$11:$A$50)&gt;'Etiquette 16x50'!N51,"X","")</f>
        <v>X</v>
      </c>
      <c r="B69" s="291"/>
      <c r="C69" s="1068">
        <f>J67+1</f>
        <v>8</v>
      </c>
      <c r="D69" s="1070">
        <f>C69+1</f>
        <v>9</v>
      </c>
      <c r="E69" s="1070">
        <f t="shared" ref="E69:J69" si="6">D69+1</f>
        <v>10</v>
      </c>
      <c r="F69" s="1070">
        <f t="shared" si="6"/>
        <v>11</v>
      </c>
      <c r="G69" s="1070">
        <f t="shared" si="6"/>
        <v>12</v>
      </c>
      <c r="H69" s="1070">
        <f t="shared" si="6"/>
        <v>13</v>
      </c>
      <c r="I69" s="1070">
        <f t="shared" si="6"/>
        <v>14</v>
      </c>
      <c r="J69" s="1072">
        <f t="shared" si="6"/>
        <v>15</v>
      </c>
      <c r="K69" s="293"/>
      <c r="M69" s="521"/>
      <c r="N69" s="291"/>
      <c r="O69" s="1068">
        <f>V67+1</f>
        <v>8</v>
      </c>
      <c r="P69" s="1070">
        <f>O69+1</f>
        <v>9</v>
      </c>
      <c r="Q69" s="1070">
        <f t="shared" ref="Q69:V69" si="7">P69+1</f>
        <v>10</v>
      </c>
      <c r="R69" s="1070">
        <f t="shared" si="7"/>
        <v>11</v>
      </c>
      <c r="S69" s="1070">
        <f t="shared" si="7"/>
        <v>12</v>
      </c>
      <c r="T69" s="1070">
        <f t="shared" si="7"/>
        <v>13</v>
      </c>
      <c r="U69" s="1070">
        <f t="shared" si="7"/>
        <v>14</v>
      </c>
      <c r="V69" s="1072">
        <f t="shared" si="7"/>
        <v>15</v>
      </c>
      <c r="W69" s="293"/>
    </row>
    <row r="70" spans="1:23" ht="15.75" thickBot="1" x14ac:dyDescent="0.3">
      <c r="A70" s="544" t="str">
        <f>IF(COUNT('Séries-16x50'!$A$11:$A$50)&gt;'Etiquette 16x50'!N51,"X","")</f>
        <v>X</v>
      </c>
      <c r="B70" s="291"/>
      <c r="C70" s="1069"/>
      <c r="D70" s="1071"/>
      <c r="E70" s="1071"/>
      <c r="F70" s="1071"/>
      <c r="G70" s="1071"/>
      <c r="H70" s="1071"/>
      <c r="I70" s="1071"/>
      <c r="J70" s="1073"/>
      <c r="K70" s="293"/>
      <c r="M70" s="521"/>
      <c r="N70" s="291"/>
      <c r="O70" s="1069"/>
      <c r="P70" s="1071"/>
      <c r="Q70" s="1071"/>
      <c r="R70" s="1071"/>
      <c r="S70" s="1071"/>
      <c r="T70" s="1071"/>
      <c r="U70" s="1071"/>
      <c r="V70" s="1073"/>
      <c r="W70" s="293"/>
    </row>
    <row r="71" spans="1:23" ht="15" customHeight="1" x14ac:dyDescent="0.25">
      <c r="A71" s="544" t="str">
        <f>IF(COUNT('Séries-16x50'!$A$11:$A$50)&gt;'Etiquette 16x50'!N51,"X","")</f>
        <v>X</v>
      </c>
      <c r="B71" s="291"/>
      <c r="C71" s="984" t="s">
        <v>275</v>
      </c>
      <c r="D71" s="985"/>
      <c r="E71" s="1080"/>
      <c r="F71" s="993"/>
      <c r="G71" s="993"/>
      <c r="H71" s="993"/>
      <c r="I71" s="993"/>
      <c r="J71" s="994"/>
      <c r="K71" s="293"/>
      <c r="M71" s="521"/>
      <c r="N71" s="291"/>
      <c r="O71" s="984" t="s">
        <v>275</v>
      </c>
      <c r="P71" s="985"/>
      <c r="Q71" s="1080"/>
      <c r="R71" s="993"/>
      <c r="S71" s="993"/>
      <c r="T71" s="993"/>
      <c r="U71" s="993"/>
      <c r="V71" s="994"/>
      <c r="W71" s="293"/>
    </row>
    <row r="72" spans="1:23" ht="15.75" thickBot="1" x14ac:dyDescent="0.3">
      <c r="A72" s="544" t="str">
        <f>IF(COUNT('Séries-16x50'!$A$11:$A$50)&gt;'Etiquette 16x50'!N51,"X","")</f>
        <v>X</v>
      </c>
      <c r="B72" s="291"/>
      <c r="C72" s="973"/>
      <c r="D72" s="986"/>
      <c r="E72" s="1081"/>
      <c r="F72" s="929"/>
      <c r="G72" s="929"/>
      <c r="H72" s="929"/>
      <c r="I72" s="929"/>
      <c r="J72" s="930"/>
      <c r="K72" s="293"/>
      <c r="M72" s="521"/>
      <c r="N72" s="291"/>
      <c r="O72" s="973"/>
      <c r="P72" s="986"/>
      <c r="Q72" s="1081"/>
      <c r="R72" s="929"/>
      <c r="S72" s="929"/>
      <c r="T72" s="929"/>
      <c r="U72" s="929"/>
      <c r="V72" s="930"/>
      <c r="W72" s="293"/>
    </row>
    <row r="73" spans="1:23" ht="15.75" thickBot="1" x14ac:dyDescent="0.3">
      <c r="A73" s="544" t="str">
        <f>IF(COUNT('Séries-16x50'!$A$11:$A$50)&gt;'Etiquette 16x50'!N51,"X","")</f>
        <v>X</v>
      </c>
      <c r="B73" s="291"/>
      <c r="C73" s="292"/>
      <c r="D73" s="292"/>
      <c r="E73" s="292"/>
      <c r="F73" s="292"/>
      <c r="G73" s="292"/>
      <c r="H73" s="292"/>
      <c r="I73" s="292"/>
      <c r="J73" s="292"/>
      <c r="K73" s="293"/>
      <c r="M73" s="521"/>
      <c r="N73" s="291"/>
      <c r="O73" s="292"/>
      <c r="P73" s="292"/>
      <c r="Q73" s="292"/>
      <c r="R73" s="292"/>
      <c r="S73" s="292"/>
      <c r="T73" s="292"/>
      <c r="U73" s="292"/>
      <c r="V73" s="292"/>
      <c r="W73" s="293"/>
    </row>
    <row r="74" spans="1:23" ht="15" customHeight="1" x14ac:dyDescent="0.25">
      <c r="A74" s="544" t="str">
        <f>IF(COUNT('Séries-16x50'!$A$11:$A$50)&gt;'Etiquette 16x50'!N51,"X","")</f>
        <v>X</v>
      </c>
      <c r="B74" s="291"/>
      <c r="C74" s="894" t="s">
        <v>132</v>
      </c>
      <c r="D74" s="880" t="s">
        <v>133</v>
      </c>
      <c r="E74" s="871"/>
      <c r="F74" s="871"/>
      <c r="G74" s="871"/>
      <c r="H74" s="871"/>
      <c r="I74" s="959"/>
      <c r="J74" s="960"/>
      <c r="K74" s="293"/>
      <c r="M74" s="521"/>
      <c r="N74" s="291"/>
      <c r="O74" s="894" t="s">
        <v>132</v>
      </c>
      <c r="P74" s="880" t="s">
        <v>133</v>
      </c>
      <c r="Q74" s="871"/>
      <c r="R74" s="871"/>
      <c r="S74" s="871"/>
      <c r="T74" s="871"/>
      <c r="U74" s="959"/>
      <c r="V74" s="960"/>
      <c r="W74" s="293"/>
    </row>
    <row r="75" spans="1:23" x14ac:dyDescent="0.25">
      <c r="A75" s="544" t="str">
        <f>IF(COUNT('Séries-16x50'!$A$11:$A$50)&gt;'Etiquette 16x50'!N51,"X","")</f>
        <v>X</v>
      </c>
      <c r="B75" s="291"/>
      <c r="C75" s="895"/>
      <c r="D75" s="859" t="s">
        <v>134</v>
      </c>
      <c r="E75" s="864"/>
      <c r="F75" s="864"/>
      <c r="G75" s="864"/>
      <c r="H75" s="864"/>
      <c r="I75" s="949"/>
      <c r="J75" s="950"/>
      <c r="K75" s="293"/>
      <c r="M75" s="521"/>
      <c r="N75" s="291"/>
      <c r="O75" s="895"/>
      <c r="P75" s="859" t="s">
        <v>134</v>
      </c>
      <c r="Q75" s="864"/>
      <c r="R75" s="864"/>
      <c r="S75" s="864"/>
      <c r="T75" s="864"/>
      <c r="U75" s="949"/>
      <c r="V75" s="950"/>
      <c r="W75" s="293"/>
    </row>
    <row r="76" spans="1:23" x14ac:dyDescent="0.25">
      <c r="A76" s="544" t="str">
        <f>IF(COUNT('Séries-16x50'!$A$11:$A$50)&gt;'Etiquette 16x50'!N51,"X","")</f>
        <v>X</v>
      </c>
      <c r="B76" s="291"/>
      <c r="C76" s="895"/>
      <c r="D76" s="859" t="s">
        <v>135</v>
      </c>
      <c r="E76" s="864"/>
      <c r="F76" s="864"/>
      <c r="G76" s="864"/>
      <c r="H76" s="864"/>
      <c r="I76" s="949"/>
      <c r="J76" s="950"/>
      <c r="K76" s="293"/>
      <c r="M76" s="521"/>
      <c r="N76" s="291"/>
      <c r="O76" s="895"/>
      <c r="P76" s="859" t="s">
        <v>135</v>
      </c>
      <c r="Q76" s="864"/>
      <c r="R76" s="864"/>
      <c r="S76" s="864"/>
      <c r="T76" s="864"/>
      <c r="U76" s="949"/>
      <c r="V76" s="950"/>
      <c r="W76" s="293"/>
    </row>
    <row r="77" spans="1:23" x14ac:dyDescent="0.25">
      <c r="A77" s="544" t="str">
        <f>IF(COUNT('Séries-16x50'!$A$11:$A$50)&gt;'Etiquette 16x50'!N51,"X","")</f>
        <v>X</v>
      </c>
      <c r="B77" s="291"/>
      <c r="C77" s="895"/>
      <c r="D77" s="859" t="s">
        <v>136</v>
      </c>
      <c r="E77" s="864"/>
      <c r="F77" s="864"/>
      <c r="G77" s="864"/>
      <c r="H77" s="864"/>
      <c r="I77" s="949"/>
      <c r="J77" s="950"/>
      <c r="K77" s="293"/>
      <c r="M77" s="521"/>
      <c r="N77" s="291"/>
      <c r="O77" s="895"/>
      <c r="P77" s="859" t="s">
        <v>136</v>
      </c>
      <c r="Q77" s="864"/>
      <c r="R77" s="864"/>
      <c r="S77" s="864"/>
      <c r="T77" s="864"/>
      <c r="U77" s="949"/>
      <c r="V77" s="950"/>
      <c r="W77" s="293"/>
    </row>
    <row r="78" spans="1:23" x14ac:dyDescent="0.25">
      <c r="A78" s="544" t="str">
        <f>IF(COUNT('Séries-16x50'!$A$11:$A$50)&gt;'Etiquette 16x50'!N51,"X","")</f>
        <v>X</v>
      </c>
      <c r="B78" s="291"/>
      <c r="C78" s="895"/>
      <c r="D78" s="859" t="s">
        <v>137</v>
      </c>
      <c r="E78" s="864"/>
      <c r="F78" s="864"/>
      <c r="G78" s="864"/>
      <c r="H78" s="864"/>
      <c r="I78" s="949"/>
      <c r="J78" s="950"/>
      <c r="K78" s="293"/>
      <c r="M78" s="521"/>
      <c r="N78" s="291"/>
      <c r="O78" s="895"/>
      <c r="P78" s="859" t="s">
        <v>137</v>
      </c>
      <c r="Q78" s="864"/>
      <c r="R78" s="864"/>
      <c r="S78" s="864"/>
      <c r="T78" s="864"/>
      <c r="U78" s="949"/>
      <c r="V78" s="950"/>
      <c r="W78" s="293"/>
    </row>
    <row r="79" spans="1:23" x14ac:dyDescent="0.25">
      <c r="A79" s="544" t="str">
        <f>IF(COUNT('Séries-16x50'!$A$11:$A$50)&gt;'Etiquette 16x50'!N51,"X","")</f>
        <v>X</v>
      </c>
      <c r="B79" s="291"/>
      <c r="C79" s="895"/>
      <c r="D79" s="859" t="s">
        <v>138</v>
      </c>
      <c r="E79" s="864"/>
      <c r="F79" s="864"/>
      <c r="G79" s="864"/>
      <c r="H79" s="864"/>
      <c r="I79" s="949"/>
      <c r="J79" s="950"/>
      <c r="K79" s="293"/>
      <c r="M79" s="521"/>
      <c r="N79" s="291"/>
      <c r="O79" s="895"/>
      <c r="P79" s="859" t="s">
        <v>138</v>
      </c>
      <c r="Q79" s="864"/>
      <c r="R79" s="864"/>
      <c r="S79" s="864"/>
      <c r="T79" s="864"/>
      <c r="U79" s="949"/>
      <c r="V79" s="950"/>
      <c r="W79" s="293"/>
    </row>
    <row r="80" spans="1:23" ht="15" customHeight="1" thickBot="1" x14ac:dyDescent="0.3">
      <c r="A80" s="544" t="str">
        <f>IF(COUNT('Séries-16x50'!$A$11:$A$50)&gt;'Etiquette 16x50'!N51,"X","")</f>
        <v>X</v>
      </c>
      <c r="B80" s="291"/>
      <c r="C80" s="896"/>
      <c r="D80" s="862" t="s">
        <v>274</v>
      </c>
      <c r="E80" s="975"/>
      <c r="F80" s="975"/>
      <c r="G80" s="975"/>
      <c r="H80" s="975"/>
      <c r="I80" s="954"/>
      <c r="J80" s="955"/>
      <c r="K80" s="293"/>
      <c r="M80" s="521"/>
      <c r="N80" s="291"/>
      <c r="O80" s="896"/>
      <c r="P80" s="862" t="s">
        <v>274</v>
      </c>
      <c r="Q80" s="975"/>
      <c r="R80" s="975"/>
      <c r="S80" s="975"/>
      <c r="T80" s="975"/>
      <c r="U80" s="954"/>
      <c r="V80" s="955"/>
      <c r="W80" s="293"/>
    </row>
    <row r="81" spans="1:23" x14ac:dyDescent="0.25">
      <c r="A81" s="544" t="str">
        <f>IF(COUNT('Séries-16x50'!$A$11:$A$50)&gt;'Etiquette 16x50'!N51,"X","")</f>
        <v>X</v>
      </c>
      <c r="B81" s="291"/>
      <c r="C81" s="1076" t="s">
        <v>145</v>
      </c>
      <c r="D81" s="963" t="s">
        <v>146</v>
      </c>
      <c r="E81" s="964"/>
      <c r="F81" s="964"/>
      <c r="G81" s="964"/>
      <c r="H81" s="964"/>
      <c r="I81" s="965"/>
      <c r="J81" s="966"/>
      <c r="K81" s="293"/>
      <c r="M81" s="521"/>
      <c r="N81" s="291"/>
      <c r="O81" s="1076" t="s">
        <v>145</v>
      </c>
      <c r="P81" s="963" t="s">
        <v>146</v>
      </c>
      <c r="Q81" s="964"/>
      <c r="R81" s="964"/>
      <c r="S81" s="964"/>
      <c r="T81" s="964"/>
      <c r="U81" s="965"/>
      <c r="V81" s="966"/>
      <c r="W81" s="293"/>
    </row>
    <row r="82" spans="1:23" x14ac:dyDescent="0.25">
      <c r="A82" s="544" t="str">
        <f>IF(COUNT('Séries-16x50'!$A$11:$A$50)&gt;'Etiquette 16x50'!N51,"X","")</f>
        <v>X</v>
      </c>
      <c r="B82" s="291"/>
      <c r="C82" s="1076"/>
      <c r="D82" s="859" t="s">
        <v>147</v>
      </c>
      <c r="E82" s="864"/>
      <c r="F82" s="864"/>
      <c r="G82" s="864"/>
      <c r="H82" s="864"/>
      <c r="I82" s="949"/>
      <c r="J82" s="950"/>
      <c r="K82" s="293"/>
      <c r="M82" s="521"/>
      <c r="N82" s="291"/>
      <c r="O82" s="1076"/>
      <c r="P82" s="859" t="s">
        <v>147</v>
      </c>
      <c r="Q82" s="864"/>
      <c r="R82" s="864"/>
      <c r="S82" s="864"/>
      <c r="T82" s="864"/>
      <c r="U82" s="949"/>
      <c r="V82" s="950"/>
      <c r="W82" s="293"/>
    </row>
    <row r="83" spans="1:23" x14ac:dyDescent="0.25">
      <c r="A83" s="544" t="str">
        <f>IF(COUNT('Séries-16x50'!$A$11:$A$50)&gt;'Etiquette 16x50'!N51,"X","")</f>
        <v>X</v>
      </c>
      <c r="B83" s="291"/>
      <c r="C83" s="1076"/>
      <c r="D83" s="859" t="s">
        <v>148</v>
      </c>
      <c r="E83" s="864"/>
      <c r="F83" s="864"/>
      <c r="G83" s="864"/>
      <c r="H83" s="864"/>
      <c r="I83" s="949"/>
      <c r="J83" s="950"/>
      <c r="K83" s="293"/>
      <c r="M83" s="521"/>
      <c r="N83" s="291"/>
      <c r="O83" s="1076"/>
      <c r="P83" s="859" t="s">
        <v>148</v>
      </c>
      <c r="Q83" s="864"/>
      <c r="R83" s="864"/>
      <c r="S83" s="864"/>
      <c r="T83" s="864"/>
      <c r="U83" s="949"/>
      <c r="V83" s="950"/>
      <c r="W83" s="293"/>
    </row>
    <row r="84" spans="1:23" x14ac:dyDescent="0.25">
      <c r="A84" s="544" t="str">
        <f>IF(COUNT('Séries-16x50'!$A$11:$A$50)&gt;'Etiquette 16x50'!N51,"X","")</f>
        <v>X</v>
      </c>
      <c r="B84" s="291"/>
      <c r="C84" s="1076"/>
      <c r="D84" s="859" t="s">
        <v>149</v>
      </c>
      <c r="E84" s="864"/>
      <c r="F84" s="864"/>
      <c r="G84" s="864"/>
      <c r="H84" s="864"/>
      <c r="I84" s="949"/>
      <c r="J84" s="950"/>
      <c r="K84" s="293"/>
      <c r="M84" s="521"/>
      <c r="N84" s="291"/>
      <c r="O84" s="1076"/>
      <c r="P84" s="859" t="s">
        <v>149</v>
      </c>
      <c r="Q84" s="864"/>
      <c r="R84" s="864"/>
      <c r="S84" s="864"/>
      <c r="T84" s="864"/>
      <c r="U84" s="949"/>
      <c r="V84" s="950"/>
      <c r="W84" s="293"/>
    </row>
    <row r="85" spans="1:23" x14ac:dyDescent="0.25">
      <c r="A85" s="544" t="str">
        <f>IF(COUNT('Séries-16x50'!$A$11:$A$50)&gt;'Etiquette 16x50'!N51,"X","")</f>
        <v>X</v>
      </c>
      <c r="B85" s="291"/>
      <c r="C85" s="1076"/>
      <c r="D85" s="859" t="s">
        <v>150</v>
      </c>
      <c r="E85" s="864"/>
      <c r="F85" s="864"/>
      <c r="G85" s="864"/>
      <c r="H85" s="864"/>
      <c r="I85" s="949"/>
      <c r="J85" s="950"/>
      <c r="K85" s="293"/>
      <c r="M85" s="521"/>
      <c r="N85" s="291"/>
      <c r="O85" s="1076"/>
      <c r="P85" s="859" t="s">
        <v>150</v>
      </c>
      <c r="Q85" s="864"/>
      <c r="R85" s="864"/>
      <c r="S85" s="864"/>
      <c r="T85" s="864"/>
      <c r="U85" s="949"/>
      <c r="V85" s="950"/>
      <c r="W85" s="293"/>
    </row>
    <row r="86" spans="1:23" x14ac:dyDescent="0.25">
      <c r="A86" s="544" t="str">
        <f>IF(COUNT('Séries-16x50'!$A$11:$A$50)&gt;'Etiquette 16x50'!N51,"X","")</f>
        <v>X</v>
      </c>
      <c r="B86" s="291"/>
      <c r="C86" s="1076"/>
      <c r="D86" s="859" t="s">
        <v>151</v>
      </c>
      <c r="E86" s="864"/>
      <c r="F86" s="864"/>
      <c r="G86" s="864"/>
      <c r="H86" s="864"/>
      <c r="I86" s="949"/>
      <c r="J86" s="950"/>
      <c r="K86" s="293"/>
      <c r="M86" s="521"/>
      <c r="N86" s="291"/>
      <c r="O86" s="1076"/>
      <c r="P86" s="859" t="s">
        <v>151</v>
      </c>
      <c r="Q86" s="864"/>
      <c r="R86" s="864"/>
      <c r="S86" s="864"/>
      <c r="T86" s="864"/>
      <c r="U86" s="949"/>
      <c r="V86" s="950"/>
      <c r="W86" s="293"/>
    </row>
    <row r="87" spans="1:23" ht="21" customHeight="1" thickBot="1" x14ac:dyDescent="0.3">
      <c r="A87" s="544" t="str">
        <f>IF(COUNT('Séries-16x50'!$A$11:$A$50)&gt;'Etiquette 16x50'!N51,"X","")</f>
        <v>X</v>
      </c>
      <c r="B87" s="291"/>
      <c r="C87" s="1077"/>
      <c r="D87" s="862" t="s">
        <v>152</v>
      </c>
      <c r="E87" s="975"/>
      <c r="F87" s="975"/>
      <c r="G87" s="975"/>
      <c r="H87" s="975"/>
      <c r="I87" s="954"/>
      <c r="J87" s="955"/>
      <c r="K87" s="293"/>
      <c r="M87" s="521"/>
      <c r="N87" s="291"/>
      <c r="O87" s="1077"/>
      <c r="P87" s="862" t="s">
        <v>152</v>
      </c>
      <c r="Q87" s="975"/>
      <c r="R87" s="975"/>
      <c r="S87" s="975"/>
      <c r="T87" s="975"/>
      <c r="U87" s="954"/>
      <c r="V87" s="955"/>
      <c r="W87" s="293"/>
    </row>
    <row r="88" spans="1:23" ht="21" customHeight="1" x14ac:dyDescent="0.25">
      <c r="A88" s="544" t="str">
        <f>IF(COUNT('Séries-16x50'!$A$11:$A$50)&gt;'Etiquette 16x50'!N51,"X","")</f>
        <v>X</v>
      </c>
      <c r="B88" s="291"/>
      <c r="C88" s="895" t="s">
        <v>126</v>
      </c>
      <c r="D88" s="1051" t="s">
        <v>264</v>
      </c>
      <c r="E88" s="1052"/>
      <c r="F88" s="963"/>
      <c r="G88" s="278" t="s">
        <v>265</v>
      </c>
      <c r="H88" s="278"/>
      <c r="I88" s="965"/>
      <c r="J88" s="966"/>
      <c r="K88" s="293"/>
      <c r="M88" s="521"/>
      <c r="N88" s="291"/>
      <c r="O88" s="895" t="s">
        <v>126</v>
      </c>
      <c r="P88" s="1051" t="s">
        <v>264</v>
      </c>
      <c r="Q88" s="1052"/>
      <c r="R88" s="963"/>
      <c r="S88" s="278" t="s">
        <v>265</v>
      </c>
      <c r="T88" s="278"/>
      <c r="U88" s="965"/>
      <c r="V88" s="966"/>
      <c r="W88" s="293"/>
    </row>
    <row r="89" spans="1:23" ht="21" customHeight="1" x14ac:dyDescent="0.25">
      <c r="A89" s="544" t="str">
        <f>IF(COUNT('Séries-16x50'!$A$11:$A$50)&gt;'Etiquette 16x50'!N51,"X","")</f>
        <v>X</v>
      </c>
      <c r="B89" s="291"/>
      <c r="C89" s="895"/>
      <c r="D89" s="511" t="s">
        <v>267</v>
      </c>
      <c r="E89" s="513"/>
      <c r="F89" s="513"/>
      <c r="G89" s="110" t="s">
        <v>164</v>
      </c>
      <c r="H89" s="110"/>
      <c r="I89" s="949"/>
      <c r="J89" s="950"/>
      <c r="K89" s="293"/>
      <c r="M89" s="521"/>
      <c r="N89" s="291"/>
      <c r="O89" s="895"/>
      <c r="P89" s="511" t="s">
        <v>267</v>
      </c>
      <c r="Q89" s="513"/>
      <c r="R89" s="513"/>
      <c r="S89" s="110" t="s">
        <v>164</v>
      </c>
      <c r="T89" s="110"/>
      <c r="U89" s="949"/>
      <c r="V89" s="950"/>
      <c r="W89" s="293"/>
    </row>
    <row r="90" spans="1:23" ht="21" customHeight="1" thickBot="1" x14ac:dyDescent="0.3">
      <c r="A90" s="544" t="str">
        <f>IF(COUNT('Séries-16x50'!$A$11:$A$50)&gt;'Etiquette 16x50'!N51,"X","")</f>
        <v>X</v>
      </c>
      <c r="B90" s="291"/>
      <c r="C90" s="896"/>
      <c r="D90" s="512" t="s">
        <v>268</v>
      </c>
      <c r="E90" s="517"/>
      <c r="F90" s="517"/>
      <c r="G90" s="3" t="s">
        <v>164</v>
      </c>
      <c r="H90" s="3"/>
      <c r="I90" s="954"/>
      <c r="J90" s="955"/>
      <c r="K90" s="293"/>
      <c r="M90" s="521"/>
      <c r="N90" s="291"/>
      <c r="O90" s="896"/>
      <c r="P90" s="512" t="s">
        <v>268</v>
      </c>
      <c r="Q90" s="517"/>
      <c r="R90" s="517"/>
      <c r="S90" s="3" t="s">
        <v>164</v>
      </c>
      <c r="T90" s="3"/>
      <c r="U90" s="954"/>
      <c r="V90" s="955"/>
      <c r="W90" s="293"/>
    </row>
    <row r="91" spans="1:23" ht="15.75" thickBot="1" x14ac:dyDescent="0.3">
      <c r="A91" s="544" t="str">
        <f>IF(COUNT('Séries-16x50'!$A$11:$A$50)&gt;'Etiquette 16x50'!N51,"X","")</f>
        <v>X</v>
      </c>
      <c r="B91" s="291"/>
      <c r="C91" s="292"/>
      <c r="D91" s="292"/>
      <c r="E91" s="292"/>
      <c r="F91" s="292"/>
      <c r="G91" s="292"/>
      <c r="H91" s="292"/>
      <c r="I91" s="292"/>
      <c r="J91" s="292"/>
      <c r="K91" s="293"/>
      <c r="M91" s="521"/>
      <c r="N91" s="291"/>
      <c r="O91" s="292"/>
      <c r="P91" s="292"/>
      <c r="Q91" s="292"/>
      <c r="R91" s="292"/>
      <c r="S91" s="292"/>
      <c r="T91" s="292"/>
      <c r="U91" s="292"/>
      <c r="V91" s="292"/>
      <c r="W91" s="293"/>
    </row>
    <row r="92" spans="1:23" ht="15" customHeight="1" x14ac:dyDescent="0.3">
      <c r="A92" s="544" t="str">
        <f>IF(COUNT('Séries-16x50'!$A$11:$A$50)&gt;'Etiquette 16x50'!N51,"X","")</f>
        <v>X</v>
      </c>
      <c r="B92" s="291"/>
      <c r="C92" s="901" t="s">
        <v>269</v>
      </c>
      <c r="D92" s="902"/>
      <c r="E92" s="902"/>
      <c r="F92" s="902"/>
      <c r="G92" s="902"/>
      <c r="H92" s="902"/>
      <c r="I92" s="902"/>
      <c r="J92" s="903"/>
      <c r="K92" s="293"/>
      <c r="M92" s="521"/>
      <c r="N92" s="291"/>
      <c r="O92" s="901" t="s">
        <v>269</v>
      </c>
      <c r="P92" s="902"/>
      <c r="Q92" s="902"/>
      <c r="R92" s="902"/>
      <c r="S92" s="902"/>
      <c r="T92" s="902"/>
      <c r="U92" s="902"/>
      <c r="V92" s="903"/>
      <c r="W92" s="293"/>
    </row>
    <row r="93" spans="1:23" x14ac:dyDescent="0.25">
      <c r="A93" s="544" t="str">
        <f>IF(COUNT('Séries-16x50'!$A$11:$A$50)&gt;'Etiquette 16x50'!N51,"X","")</f>
        <v>X</v>
      </c>
      <c r="B93" s="291"/>
      <c r="C93" s="904"/>
      <c r="D93" s="905"/>
      <c r="E93" s="905"/>
      <c r="F93" s="905"/>
      <c r="G93" s="905"/>
      <c r="H93" s="905"/>
      <c r="I93" s="905"/>
      <c r="J93" s="906"/>
      <c r="K93" s="293"/>
      <c r="M93" s="521"/>
      <c r="N93" s="291"/>
      <c r="O93" s="904"/>
      <c r="P93" s="905"/>
      <c r="Q93" s="905"/>
      <c r="R93" s="905"/>
      <c r="S93" s="905"/>
      <c r="T93" s="905"/>
      <c r="U93" s="905"/>
      <c r="V93" s="906"/>
      <c r="W93" s="293"/>
    </row>
    <row r="94" spans="1:23" x14ac:dyDescent="0.25">
      <c r="A94" s="544" t="str">
        <f>IF(COUNT('Séries-16x50'!$A$11:$A$50)&gt;'Etiquette 16x50'!N51,"X","")</f>
        <v>X</v>
      </c>
      <c r="B94" s="291"/>
      <c r="C94" s="907"/>
      <c r="D94" s="908"/>
      <c r="E94" s="908"/>
      <c r="F94" s="908"/>
      <c r="G94" s="908"/>
      <c r="H94" s="908"/>
      <c r="I94" s="908"/>
      <c r="J94" s="909"/>
      <c r="K94" s="293"/>
      <c r="M94" s="521"/>
      <c r="N94" s="291"/>
      <c r="O94" s="907"/>
      <c r="P94" s="908"/>
      <c r="Q94" s="908"/>
      <c r="R94" s="908"/>
      <c r="S94" s="908"/>
      <c r="T94" s="908"/>
      <c r="U94" s="908"/>
      <c r="V94" s="909"/>
      <c r="W94" s="293"/>
    </row>
    <row r="95" spans="1:23" ht="15" customHeight="1" x14ac:dyDescent="0.25">
      <c r="A95" s="544" t="str">
        <f>IF(COUNT('Séries-16x50'!$A$11:$A$50)&gt;'Etiquette 16x50'!N51,"X","")</f>
        <v>X</v>
      </c>
      <c r="B95" s="291"/>
      <c r="C95" s="907"/>
      <c r="D95" s="908"/>
      <c r="E95" s="908"/>
      <c r="F95" s="908"/>
      <c r="G95" s="908"/>
      <c r="H95" s="908"/>
      <c r="I95" s="908"/>
      <c r="J95" s="909"/>
      <c r="K95" s="293"/>
      <c r="M95" s="521"/>
      <c r="N95" s="291"/>
      <c r="O95" s="907"/>
      <c r="P95" s="908"/>
      <c r="Q95" s="908"/>
      <c r="R95" s="908"/>
      <c r="S95" s="908"/>
      <c r="T95" s="908"/>
      <c r="U95" s="908"/>
      <c r="V95" s="909"/>
      <c r="W95" s="293"/>
    </row>
    <row r="96" spans="1:23" ht="15.75" thickBot="1" x14ac:dyDescent="0.3">
      <c r="A96" s="544" t="str">
        <f>IF(COUNT('Séries-16x50'!$A$11:$A$50)&gt;'Etiquette 16x50'!N51,"X","")</f>
        <v>X</v>
      </c>
      <c r="B96" s="291"/>
      <c r="C96" s="910"/>
      <c r="D96" s="911"/>
      <c r="E96" s="911"/>
      <c r="F96" s="911"/>
      <c r="G96" s="911"/>
      <c r="H96" s="911"/>
      <c r="I96" s="911"/>
      <c r="J96" s="912"/>
      <c r="K96" s="293"/>
      <c r="M96" s="521"/>
      <c r="N96" s="291"/>
      <c r="O96" s="910"/>
      <c r="P96" s="911"/>
      <c r="Q96" s="911"/>
      <c r="R96" s="911"/>
      <c r="S96" s="911"/>
      <c r="T96" s="911"/>
      <c r="U96" s="911"/>
      <c r="V96" s="912"/>
      <c r="W96" s="293"/>
    </row>
    <row r="97" spans="1:23" ht="15.75" thickBot="1" x14ac:dyDescent="0.3">
      <c r="A97" s="544" t="str">
        <f>IF(COUNT('Séries-16x50'!$A$11:$A$50)&gt;'Etiquette 16x50'!N51,"X","")</f>
        <v>X</v>
      </c>
      <c r="B97" s="294"/>
      <c r="C97" s="295"/>
      <c r="D97" s="295"/>
      <c r="E97" s="295"/>
      <c r="F97" s="295"/>
      <c r="G97" s="295"/>
      <c r="H97" s="295"/>
      <c r="I97" s="295"/>
      <c r="J97" s="295"/>
      <c r="K97" s="296"/>
      <c r="M97" s="521"/>
      <c r="N97" s="294"/>
      <c r="O97" s="295"/>
      <c r="P97" s="295"/>
      <c r="Q97" s="295"/>
      <c r="R97" s="295"/>
      <c r="S97" s="295"/>
      <c r="T97" s="295"/>
      <c r="U97" s="295"/>
      <c r="V97" s="295"/>
      <c r="W97" s="296"/>
    </row>
    <row r="98" spans="1:23" ht="15" customHeight="1" x14ac:dyDescent="0.25">
      <c r="A98" s="544" t="str">
        <f>IF(COUNT('Séries-16x50'!$A$11:$A$50)&gt;'Etiquette 16x50'!N51,"X","")</f>
        <v>X</v>
      </c>
      <c r="B98" s="535"/>
      <c r="C98" s="535"/>
      <c r="D98" s="535"/>
      <c r="E98" s="535"/>
      <c r="F98" s="535"/>
      <c r="G98" s="535"/>
      <c r="H98" s="535"/>
      <c r="I98" s="535"/>
      <c r="J98" s="535"/>
      <c r="K98" s="535"/>
      <c r="L98" s="522"/>
      <c r="M98" s="523"/>
      <c r="N98" s="535"/>
      <c r="O98" s="535"/>
      <c r="P98" s="535"/>
      <c r="Q98" s="535"/>
      <c r="R98" s="535"/>
      <c r="S98" s="535"/>
      <c r="T98" s="535"/>
      <c r="U98" s="535"/>
      <c r="V98" s="535"/>
      <c r="W98" s="535"/>
    </row>
    <row r="99" spans="1:23" ht="15" customHeight="1" thickBot="1" x14ac:dyDescent="0.3">
      <c r="A99" s="544" t="str">
        <f>IF(COUNT('Séries-16x50'!$A$11:$A$50)&gt;'Etiquette 16x50'!N149,"X","")</f>
        <v>X</v>
      </c>
      <c r="M99" s="521"/>
    </row>
    <row r="100" spans="1:23" x14ac:dyDescent="0.25">
      <c r="A100" s="544" t="str">
        <f>IF(COUNT('Séries-16x50'!$A$11:$A$50)&gt;'Etiquette 16x50'!N149,"X","")</f>
        <v>X</v>
      </c>
      <c r="B100" s="137">
        <f>N51+1</f>
        <v>4</v>
      </c>
      <c r="C100" s="289"/>
      <c r="D100" s="289"/>
      <c r="E100" s="289"/>
      <c r="F100" s="289"/>
      <c r="G100" s="289"/>
      <c r="H100" s="289"/>
      <c r="I100" s="289"/>
      <c r="J100" s="289"/>
      <c r="K100" s="290"/>
      <c r="M100" s="521"/>
      <c r="N100" s="137">
        <f>B100+1</f>
        <v>5</v>
      </c>
      <c r="O100" s="289"/>
      <c r="P100" s="289"/>
      <c r="Q100" s="289"/>
      <c r="R100" s="289"/>
      <c r="S100" s="289"/>
      <c r="T100" s="289"/>
      <c r="U100" s="289"/>
      <c r="V100" s="289"/>
      <c r="W100" s="290"/>
    </row>
    <row r="101" spans="1:23" ht="23.25" x14ac:dyDescent="0.35">
      <c r="B101" s="291"/>
      <c r="C101" s="931" t="s">
        <v>246</v>
      </c>
      <c r="D101" s="931"/>
      <c r="E101" s="953" t="str">
        <f ca="1">OFFSET('Séries-16x50'!$A$11,B100,13)</f>
        <v>16*50</v>
      </c>
      <c r="F101" s="953"/>
      <c r="G101" s="953"/>
      <c r="H101" s="953"/>
      <c r="I101" s="953"/>
      <c r="J101" s="953"/>
      <c r="K101" s="293"/>
      <c r="M101" s="521"/>
      <c r="N101" s="291"/>
      <c r="O101" s="931" t="s">
        <v>246</v>
      </c>
      <c r="P101" s="931"/>
      <c r="Q101" s="953" t="str">
        <f ca="1">OFFSET('Séries-16x50'!$A$11,N100,13)</f>
        <v>16*50</v>
      </c>
      <c r="R101" s="953"/>
      <c r="S101" s="953"/>
      <c r="T101" s="953"/>
      <c r="U101" s="953"/>
      <c r="V101" s="953"/>
      <c r="W101" s="293"/>
    </row>
    <row r="102" spans="1:23" x14ac:dyDescent="0.25">
      <c r="A102" s="544" t="str">
        <f>IF(COUNT('Séries-16x50'!$A$11:$A$50)&gt;'Etiquette 16x50'!N149,"X","")</f>
        <v>X</v>
      </c>
      <c r="B102" s="291"/>
      <c r="C102" s="945"/>
      <c r="D102" s="945"/>
      <c r="E102" s="945"/>
      <c r="F102" s="945"/>
      <c r="G102" s="945"/>
      <c r="H102" s="945"/>
      <c r="I102" s="945"/>
      <c r="J102" s="945"/>
      <c r="K102" s="293"/>
      <c r="M102" s="521"/>
      <c r="N102" s="291"/>
      <c r="O102" s="945"/>
      <c r="P102" s="945"/>
      <c r="Q102" s="945"/>
      <c r="R102" s="945"/>
      <c r="S102" s="945"/>
      <c r="T102" s="945"/>
      <c r="U102" s="945"/>
      <c r="V102" s="945"/>
      <c r="W102" s="293"/>
    </row>
    <row r="103" spans="1:23" ht="21" x14ac:dyDescent="0.35">
      <c r="A103" s="544" t="str">
        <f>IF(COUNT('Séries-16x50'!$A$11:$A$50)&gt;'Etiquette 16x50'!N149,"X","")</f>
        <v>X</v>
      </c>
      <c r="B103" s="291"/>
      <c r="C103" s="931" t="s">
        <v>39</v>
      </c>
      <c r="D103" s="931"/>
      <c r="E103" s="932">
        <f ca="1">OFFSET('Séries-16x50'!$A$11,B100,0)</f>
        <v>1</v>
      </c>
      <c r="F103" s="932"/>
      <c r="G103" s="948" t="s">
        <v>67</v>
      </c>
      <c r="H103" s="948"/>
      <c r="I103" s="932">
        <f ca="1">OFFSET('Séries-16x50'!$A$11,B100,6)</f>
        <v>5</v>
      </c>
      <c r="J103" s="932"/>
      <c r="K103" s="293"/>
      <c r="M103" s="521"/>
      <c r="N103" s="291"/>
      <c r="O103" s="931" t="s">
        <v>39</v>
      </c>
      <c r="P103" s="931"/>
      <c r="Q103" s="932">
        <f ca="1">OFFSET('Séries-16x50'!$A$11,N100,0)</f>
        <v>2</v>
      </c>
      <c r="R103" s="932"/>
      <c r="S103" s="948" t="s">
        <v>67</v>
      </c>
      <c r="T103" s="948"/>
      <c r="U103" s="932">
        <f ca="1">OFFSET('Séries-16x50'!$A$11,N100,6)</f>
        <v>1</v>
      </c>
      <c r="V103" s="932"/>
      <c r="W103" s="293"/>
    </row>
    <row r="104" spans="1:23" ht="23.25" x14ac:dyDescent="0.35">
      <c r="A104" s="544" t="str">
        <f>IF(COUNT('Séries-16x50'!$A$11:$A$50)&gt;'Etiquette 16x50'!N149,"X","")</f>
        <v>X</v>
      </c>
      <c r="B104" s="291"/>
      <c r="C104" s="931" t="s">
        <v>1</v>
      </c>
      <c r="D104" s="931"/>
      <c r="E104" s="981" t="str">
        <f ca="1">OFFSET('Séries-16x50'!$A$11,B100,9)</f>
        <v>SGARRA</v>
      </c>
      <c r="F104" s="981"/>
      <c r="G104" s="948" t="s">
        <v>2</v>
      </c>
      <c r="H104" s="948"/>
      <c r="I104" s="982" t="str">
        <f ca="1">OFFSET('Séries-16x50'!$A$11,B100,10)</f>
        <v>Michel</v>
      </c>
      <c r="J104" s="982"/>
      <c r="K104" s="293"/>
      <c r="M104" s="521"/>
      <c r="N104" s="291"/>
      <c r="O104" s="931" t="s">
        <v>1</v>
      </c>
      <c r="P104" s="931"/>
      <c r="Q104" s="981" t="str">
        <f ca="1">OFFSET('Séries-16x50'!$A$11,N100,9)</f>
        <v>ROUX</v>
      </c>
      <c r="R104" s="981"/>
      <c r="S104" s="948" t="s">
        <v>2</v>
      </c>
      <c r="T104" s="948"/>
      <c r="U104" s="982" t="str">
        <f ca="1">OFFSET('Séries-16x50'!$A$11,N100,10)</f>
        <v>Benoît</v>
      </c>
      <c r="V104" s="982"/>
      <c r="W104" s="293"/>
    </row>
    <row r="105" spans="1:23" ht="21" customHeight="1" x14ac:dyDescent="0.3">
      <c r="A105" s="544" t="str">
        <f>IF(COUNT('Séries-16x50'!$A$11:$A$50)&gt;'Etiquette 16x50'!N149,"X","")</f>
        <v>X</v>
      </c>
      <c r="B105" s="291"/>
      <c r="C105" s="520" t="s">
        <v>258</v>
      </c>
      <c r="D105" s="520"/>
      <c r="E105" s="979" t="str">
        <f ca="1">OFFSET('Séries-16x50'!$A$11,B100,11)</f>
        <v>Homme</v>
      </c>
      <c r="F105" s="979"/>
      <c r="G105" s="866" t="s">
        <v>270</v>
      </c>
      <c r="H105" s="866"/>
      <c r="I105" s="979" t="str">
        <f ca="1">OFFSET('Séries-16x50'!$A$11,B100,8)</f>
        <v xml:space="preserve">N°2 </v>
      </c>
      <c r="J105" s="979"/>
      <c r="K105" s="293"/>
      <c r="M105" s="521"/>
      <c r="N105" s="291"/>
      <c r="O105" s="520" t="s">
        <v>258</v>
      </c>
      <c r="P105" s="520"/>
      <c r="Q105" s="979" t="str">
        <f ca="1">OFFSET('Séries-16x50'!$A$11,N100,11)</f>
        <v>Homme</v>
      </c>
      <c r="R105" s="979"/>
      <c r="S105" s="866" t="s">
        <v>270</v>
      </c>
      <c r="T105" s="866"/>
      <c r="U105" s="979" t="str">
        <f ca="1">OFFSET('Séries-16x50'!$A$11,N100,8)</f>
        <v xml:space="preserve">N°5 </v>
      </c>
      <c r="V105" s="979"/>
      <c r="W105" s="293"/>
    </row>
    <row r="106" spans="1:23" ht="18.75" x14ac:dyDescent="0.3">
      <c r="A106" s="544" t="str">
        <f>IF(COUNT('Séries-16x50'!$A$11:$A$50)&gt;'Etiquette 16x50'!N149,"X","")</f>
        <v>X</v>
      </c>
      <c r="B106" s="291"/>
      <c r="C106" s="952" t="s">
        <v>68</v>
      </c>
      <c r="D106" s="952"/>
      <c r="E106" s="866" t="s">
        <v>69</v>
      </c>
      <c r="F106" s="866"/>
      <c r="G106" s="951">
        <f ca="1">OFFSET('Séries-16x50'!$A$11,B100,2)</f>
        <v>0.62569444444444411</v>
      </c>
      <c r="H106" s="951"/>
      <c r="I106" s="951"/>
      <c r="J106" s="951"/>
      <c r="K106" s="293"/>
      <c r="M106" s="521"/>
      <c r="N106" s="291"/>
      <c r="O106" s="952" t="s">
        <v>68</v>
      </c>
      <c r="P106" s="952"/>
      <c r="Q106" s="866" t="s">
        <v>69</v>
      </c>
      <c r="R106" s="866"/>
      <c r="S106" s="951">
        <f ca="1">OFFSET('Séries-16x50'!$A$11,N100,2)</f>
        <v>0.64166666666666639</v>
      </c>
      <c r="T106" s="951"/>
      <c r="U106" s="951"/>
      <c r="V106" s="951"/>
      <c r="W106" s="293"/>
    </row>
    <row r="107" spans="1:23" ht="18.75" x14ac:dyDescent="0.3">
      <c r="A107" s="544" t="str">
        <f>IF(COUNT('Séries-16x50'!$A$11:$A$50)&gt;'Etiquette 16x50'!N149,"X","")</f>
        <v>X</v>
      </c>
      <c r="B107" s="291"/>
      <c r="C107" s="952"/>
      <c r="D107" s="952"/>
      <c r="E107" s="866" t="s">
        <v>70</v>
      </c>
      <c r="F107" s="866"/>
      <c r="G107" s="951">
        <f ca="1">OFFSET('Séries-16x50'!$A$11,B100,3)</f>
        <v>0.64652777777777748</v>
      </c>
      <c r="H107" s="951"/>
      <c r="I107" s="951"/>
      <c r="J107" s="951"/>
      <c r="K107" s="293"/>
      <c r="M107" s="521"/>
      <c r="N107" s="291"/>
      <c r="O107" s="952"/>
      <c r="P107" s="952"/>
      <c r="Q107" s="866" t="s">
        <v>70</v>
      </c>
      <c r="R107" s="866"/>
      <c r="S107" s="951">
        <f ca="1">OFFSET('Séries-16x50'!$A$11,N100,3)</f>
        <v>0.66249999999999976</v>
      </c>
      <c r="T107" s="951"/>
      <c r="U107" s="951"/>
      <c r="V107" s="951"/>
      <c r="W107" s="293"/>
    </row>
    <row r="108" spans="1:23" ht="18.75" x14ac:dyDescent="0.3">
      <c r="A108" s="544" t="str">
        <f>IF(COUNT('Séries-16x50'!$A$11:$A$50)&gt;'Etiquette 16x50'!N149,"X","")</f>
        <v>X</v>
      </c>
      <c r="B108" s="291"/>
      <c r="C108" s="952"/>
      <c r="D108" s="952"/>
      <c r="E108" s="866" t="s">
        <v>257</v>
      </c>
      <c r="F108" s="866"/>
      <c r="G108" s="951">
        <f ca="1">OFFSET('Séries-16x50'!$A$11,B100,4)</f>
        <v>0.64722222222222192</v>
      </c>
      <c r="H108" s="951"/>
      <c r="I108" s="951"/>
      <c r="J108" s="951"/>
      <c r="K108" s="293"/>
      <c r="M108" s="521"/>
      <c r="N108" s="291"/>
      <c r="O108" s="952"/>
      <c r="P108" s="952"/>
      <c r="Q108" s="866" t="s">
        <v>257</v>
      </c>
      <c r="R108" s="866"/>
      <c r="S108" s="951">
        <f ca="1">OFFSET('Séries-16x50'!$A$11,N100,4)</f>
        <v>0.6631944444444442</v>
      </c>
      <c r="T108" s="951"/>
      <c r="U108" s="951"/>
      <c r="V108" s="951"/>
      <c r="W108" s="293"/>
    </row>
    <row r="109" spans="1:23" ht="21" x14ac:dyDescent="0.35">
      <c r="A109" s="544" t="str">
        <f>IF(COUNT('Séries-16x50'!$A$11:$A$50)&gt;'Etiquette 16x50'!N149,"X","")</f>
        <v>X</v>
      </c>
      <c r="B109" s="291"/>
      <c r="C109" s="952"/>
      <c r="D109" s="952"/>
      <c r="E109" s="866" t="s">
        <v>71</v>
      </c>
      <c r="F109" s="866"/>
      <c r="G109" s="947">
        <f ca="1">OFFSET('Séries-16x50'!$A$11,B100,5)</f>
        <v>0.64861111111111081</v>
      </c>
      <c r="H109" s="947"/>
      <c r="I109" s="947"/>
      <c r="J109" s="947"/>
      <c r="K109" s="293"/>
      <c r="M109" s="521"/>
      <c r="N109" s="291"/>
      <c r="O109" s="952"/>
      <c r="P109" s="952"/>
      <c r="Q109" s="866" t="s">
        <v>71</v>
      </c>
      <c r="R109" s="866"/>
      <c r="S109" s="947">
        <f ca="1">OFFSET('Séries-16x50'!$A$11,N100,5)</f>
        <v>0.66458333333333308</v>
      </c>
      <c r="T109" s="947"/>
      <c r="U109" s="947"/>
      <c r="V109" s="947"/>
      <c r="W109" s="293"/>
    </row>
    <row r="110" spans="1:23" ht="15" customHeight="1" x14ac:dyDescent="0.35">
      <c r="A110" s="544" t="str">
        <f>IF(COUNT('Séries-16x50'!$A$11:$A$50)&gt;'Etiquette 16x50'!N149,"X","")</f>
        <v>X</v>
      </c>
      <c r="B110" s="291"/>
      <c r="C110" s="931" t="s">
        <v>248</v>
      </c>
      <c r="D110" s="931"/>
      <c r="E110" s="948" t="str">
        <f ca="1">IF(E101="","",IF(OR(E101="DWF",E101="DNF"),"Distance","Temps"))</f>
        <v>Temps</v>
      </c>
      <c r="F110" s="948"/>
      <c r="G110" s="525">
        <f ca="1">OFFSET('Séries-16x50'!$A$11,B100,18)</f>
        <v>21</v>
      </c>
      <c r="H110" s="524" t="str">
        <f ca="1">OFFSET('Séries-16x50'!$A$11,B100,19)</f>
        <v>mn</v>
      </c>
      <c r="I110" s="526">
        <f ca="1">OFFSET('Séries-16x50'!$A$11,B100,20)</f>
        <v>0</v>
      </c>
      <c r="J110" s="524" t="str">
        <f ca="1">OFFSET('Séries-16x50'!$A$11,B100,21)</f>
        <v>s</v>
      </c>
      <c r="K110" s="293"/>
      <c r="M110" s="521"/>
      <c r="N110" s="291"/>
      <c r="O110" s="931" t="s">
        <v>248</v>
      </c>
      <c r="P110" s="931"/>
      <c r="Q110" s="948" t="str">
        <f ca="1">IF(Q101="","",IF(OR(Q101="DWF",Q101="DNF"),"Distance","Temps"))</f>
        <v>Temps</v>
      </c>
      <c r="R110" s="948"/>
      <c r="S110" s="525">
        <f ca="1">OFFSET('Séries-16x50'!$A$11,N100,18)</f>
        <v>20</v>
      </c>
      <c r="T110" s="524" t="str">
        <f ca="1">OFFSET('Séries-16x50'!$A$11,N100,19)</f>
        <v>mn</v>
      </c>
      <c r="U110" s="526">
        <f ca="1">OFFSET('Séries-16x50'!$A$11,N100,20)</f>
        <v>0</v>
      </c>
      <c r="V110" s="524" t="str">
        <f ca="1">OFFSET('Séries-16x50'!$A$11,N100,21)</f>
        <v>s</v>
      </c>
      <c r="W110" s="293"/>
    </row>
    <row r="111" spans="1:23" ht="15" customHeight="1" x14ac:dyDescent="0.3">
      <c r="A111" s="544" t="str">
        <f>IF(COUNT('Séries-16x50'!$A$11:$A$50)&gt;'Etiquette 16x50'!N149,"X","")</f>
        <v>X</v>
      </c>
      <c r="B111" s="291"/>
      <c r="C111" s="931"/>
      <c r="D111" s="931"/>
      <c r="E111" s="933" t="s">
        <v>273</v>
      </c>
      <c r="F111" s="514" t="s">
        <v>271</v>
      </c>
      <c r="G111" s="528" t="str">
        <f ca="1">OFFSET('Séries-16x50'!$A$11,B100,14)</f>
        <v>20</v>
      </c>
      <c r="H111" s="529" t="str">
        <f ca="1">OFFSET('Séries-16x50'!$A$11,B100,15)</f>
        <v>mn</v>
      </c>
      <c r="I111" s="528" t="str">
        <f ca="1">OFFSET('Séries-16x50'!$A$11,B100,16)</f>
        <v>30</v>
      </c>
      <c r="J111" s="529" t="str">
        <f ca="1">OFFSET('Séries-16x50'!$A$11,B100,17)</f>
        <v>s</v>
      </c>
      <c r="K111" s="293"/>
      <c r="M111" s="521"/>
      <c r="N111" s="291"/>
      <c r="O111" s="931"/>
      <c r="P111" s="931"/>
      <c r="Q111" s="933" t="s">
        <v>273</v>
      </c>
      <c r="R111" s="514" t="s">
        <v>271</v>
      </c>
      <c r="S111" s="528" t="str">
        <f ca="1">OFFSET('Séries-16x50'!$A$11,N100,14)</f>
        <v>19</v>
      </c>
      <c r="T111" s="529" t="str">
        <f ca="1">OFFSET('Séries-16x50'!$A$11,N100,15)</f>
        <v>mn</v>
      </c>
      <c r="U111" s="528" t="str">
        <f ca="1">OFFSET('Séries-16x50'!$A$11,N100,16)</f>
        <v>30</v>
      </c>
      <c r="V111" s="529" t="str">
        <f ca="1">OFFSET('Séries-16x50'!$A$11,N100,17)</f>
        <v>s</v>
      </c>
      <c r="W111" s="293"/>
    </row>
    <row r="112" spans="1:23" ht="15" customHeight="1" x14ac:dyDescent="0.3">
      <c r="A112" s="544" t="str">
        <f>IF(COUNT('Séries-16x50'!$A$11:$A$50)&gt;'Etiquette 16x50'!N149,"X","")</f>
        <v>X</v>
      </c>
      <c r="B112" s="291"/>
      <c r="C112" s="931"/>
      <c r="D112" s="931"/>
      <c r="E112" s="933"/>
      <c r="F112" s="514" t="s">
        <v>272</v>
      </c>
      <c r="G112" s="528" t="str">
        <f ca="1">OFFSET('Séries-16x50'!$A$11,B100,22)</f>
        <v>22</v>
      </c>
      <c r="H112" s="529" t="str">
        <f ca="1">OFFSET('Séries-16x50'!$A$11,B100,23)</f>
        <v>mn</v>
      </c>
      <c r="I112" s="528" t="str">
        <f ca="1">OFFSET('Séries-16x50'!$A$11,B100,24)</f>
        <v>0</v>
      </c>
      <c r="J112" s="529" t="str">
        <f ca="1">OFFSET('Séries-16x50'!$A$11,B100,25)</f>
        <v>s</v>
      </c>
      <c r="K112" s="293"/>
      <c r="M112" s="521"/>
      <c r="N112" s="291"/>
      <c r="O112" s="931"/>
      <c r="P112" s="931"/>
      <c r="Q112" s="933"/>
      <c r="R112" s="514" t="s">
        <v>272</v>
      </c>
      <c r="S112" s="528" t="str">
        <f ca="1">OFFSET('Séries-16x50'!$A$11,N100,22)</f>
        <v>21</v>
      </c>
      <c r="T112" s="529" t="str">
        <f ca="1">OFFSET('Séries-16x50'!$A$11,N100,23)</f>
        <v>mn</v>
      </c>
      <c r="U112" s="528" t="str">
        <f ca="1">OFFSET('Séries-16x50'!$A$11,N100,24)</f>
        <v>0</v>
      </c>
      <c r="V112" s="529" t="str">
        <f ca="1">OFFSET('Séries-16x50'!$A$11,N100,25)</f>
        <v>s</v>
      </c>
      <c r="W112" s="293"/>
    </row>
    <row r="113" spans="1:23" x14ac:dyDescent="0.25">
      <c r="A113" s="544" t="str">
        <f>IF(COUNT('Séries-16x50'!$A$11:$A$50)&gt;'Etiquette 16x50'!N149,"X","")</f>
        <v>X</v>
      </c>
      <c r="B113" s="291"/>
      <c r="C113" s="945"/>
      <c r="D113" s="945"/>
      <c r="E113" s="945"/>
      <c r="F113" s="945"/>
      <c r="G113" s="945"/>
      <c r="H113" s="945"/>
      <c r="I113" s="945"/>
      <c r="J113" s="945"/>
      <c r="K113" s="293"/>
      <c r="M113" s="521"/>
      <c r="N113" s="291"/>
      <c r="O113" s="945"/>
      <c r="P113" s="945"/>
      <c r="Q113" s="945"/>
      <c r="R113" s="945"/>
      <c r="S113" s="945"/>
      <c r="T113" s="945"/>
      <c r="U113" s="945"/>
      <c r="V113" s="945"/>
      <c r="W113" s="293"/>
    </row>
    <row r="114" spans="1:23" ht="18.75" x14ac:dyDescent="0.3">
      <c r="A114" s="544" t="str">
        <f>IF(COUNT('Séries-16x50'!$A$11:$A$50)&gt;'Etiquette 16x50'!N149,"X","")</f>
        <v>X</v>
      </c>
      <c r="B114" s="291"/>
      <c r="C114" s="946" t="s">
        <v>259</v>
      </c>
      <c r="D114" s="946"/>
      <c r="E114" s="946"/>
      <c r="F114" s="946"/>
      <c r="G114" s="946"/>
      <c r="H114" s="946"/>
      <c r="I114" s="946"/>
      <c r="J114" s="946"/>
      <c r="K114" s="293"/>
      <c r="M114" s="521"/>
      <c r="N114" s="291"/>
      <c r="O114" s="946" t="s">
        <v>259</v>
      </c>
      <c r="P114" s="946"/>
      <c r="Q114" s="946"/>
      <c r="R114" s="946"/>
      <c r="S114" s="946"/>
      <c r="T114" s="946"/>
      <c r="U114" s="946"/>
      <c r="V114" s="946"/>
      <c r="W114" s="293"/>
    </row>
    <row r="115" spans="1:23" ht="15.75" thickBot="1" x14ac:dyDescent="0.3">
      <c r="A115" s="544" t="str">
        <f>IF(COUNT('Séries-16x50'!$A$11:$A$50)&gt;'Etiquette 16x50'!N149,"X","")</f>
        <v>X</v>
      </c>
      <c r="B115" s="291"/>
      <c r="C115" s="945"/>
      <c r="D115" s="945"/>
      <c r="E115" s="945"/>
      <c r="F115" s="945"/>
      <c r="G115" s="945"/>
      <c r="H115" s="945"/>
      <c r="I115" s="945"/>
      <c r="J115" s="945"/>
      <c r="K115" s="293"/>
      <c r="M115" s="521"/>
      <c r="N115" s="291"/>
      <c r="O115" s="945"/>
      <c r="P115" s="945"/>
      <c r="Q115" s="945"/>
      <c r="R115" s="945"/>
      <c r="S115" s="945"/>
      <c r="T115" s="945"/>
      <c r="U115" s="945"/>
      <c r="V115" s="945"/>
      <c r="W115" s="293"/>
    </row>
    <row r="116" spans="1:23" ht="15.75" customHeight="1" x14ac:dyDescent="0.25">
      <c r="A116" s="544" t="str">
        <f>IF(COUNT('Séries-16x50'!$A$11:$A$50)&gt;'Etiquette 16x50'!N149,"X","")</f>
        <v>X</v>
      </c>
      <c r="B116" s="291"/>
      <c r="C116" s="1078" t="s">
        <v>276</v>
      </c>
      <c r="D116" s="1074">
        <v>1</v>
      </c>
      <c r="E116" s="1074">
        <f>D116+1</f>
        <v>2</v>
      </c>
      <c r="F116" s="1074">
        <f>E116+1</f>
        <v>3</v>
      </c>
      <c r="G116" s="1074">
        <f t="shared" ref="G116:J116" si="8">F116+1</f>
        <v>4</v>
      </c>
      <c r="H116" s="1074">
        <f t="shared" si="8"/>
        <v>5</v>
      </c>
      <c r="I116" s="1074">
        <f t="shared" si="8"/>
        <v>6</v>
      </c>
      <c r="J116" s="1075">
        <f t="shared" si="8"/>
        <v>7</v>
      </c>
      <c r="K116" s="293"/>
      <c r="M116" s="521"/>
      <c r="N116" s="291"/>
      <c r="O116" s="1078" t="s">
        <v>276</v>
      </c>
      <c r="P116" s="1074">
        <v>1</v>
      </c>
      <c r="Q116" s="1074">
        <f>P116+1</f>
        <v>2</v>
      </c>
      <c r="R116" s="1074">
        <f>Q116+1</f>
        <v>3</v>
      </c>
      <c r="S116" s="1074">
        <f t="shared" ref="S116:V116" si="9">R116+1</f>
        <v>4</v>
      </c>
      <c r="T116" s="1074">
        <f t="shared" si="9"/>
        <v>5</v>
      </c>
      <c r="U116" s="1074">
        <f t="shared" si="9"/>
        <v>6</v>
      </c>
      <c r="V116" s="1075">
        <f t="shared" si="9"/>
        <v>7</v>
      </c>
      <c r="W116" s="293"/>
    </row>
    <row r="117" spans="1:23" ht="15.75" thickBot="1" x14ac:dyDescent="0.3">
      <c r="A117" s="544" t="str">
        <f>IF(COUNT('Séries-16x50'!$A$11:$A$50)&gt;'Etiquette 16x50'!N149,"X","")</f>
        <v>X</v>
      </c>
      <c r="B117" s="291"/>
      <c r="C117" s="1079"/>
      <c r="D117" s="1070"/>
      <c r="E117" s="1070"/>
      <c r="F117" s="1070"/>
      <c r="G117" s="1070"/>
      <c r="H117" s="1070"/>
      <c r="I117" s="1070"/>
      <c r="J117" s="1072"/>
      <c r="K117" s="293"/>
      <c r="M117" s="521"/>
      <c r="N117" s="291"/>
      <c r="O117" s="1079"/>
      <c r="P117" s="1070"/>
      <c r="Q117" s="1070"/>
      <c r="R117" s="1070"/>
      <c r="S117" s="1070"/>
      <c r="T117" s="1070"/>
      <c r="U117" s="1070"/>
      <c r="V117" s="1072"/>
      <c r="W117" s="293"/>
    </row>
    <row r="118" spans="1:23" ht="15" customHeight="1" x14ac:dyDescent="0.25">
      <c r="A118" s="544" t="str">
        <f>IF(COUNT('Séries-16x50'!$A$11:$A$50)&gt;'Etiquette 16x50'!N149,"X","")</f>
        <v>X</v>
      </c>
      <c r="B118" s="291"/>
      <c r="C118" s="1068">
        <f>J116+1</f>
        <v>8</v>
      </c>
      <c r="D118" s="1070">
        <f>C118+1</f>
        <v>9</v>
      </c>
      <c r="E118" s="1070">
        <f t="shared" ref="E118:J118" si="10">D118+1</f>
        <v>10</v>
      </c>
      <c r="F118" s="1070">
        <f t="shared" si="10"/>
        <v>11</v>
      </c>
      <c r="G118" s="1070">
        <f t="shared" si="10"/>
        <v>12</v>
      </c>
      <c r="H118" s="1070">
        <f t="shared" si="10"/>
        <v>13</v>
      </c>
      <c r="I118" s="1070">
        <f t="shared" si="10"/>
        <v>14</v>
      </c>
      <c r="J118" s="1072">
        <f t="shared" si="10"/>
        <v>15</v>
      </c>
      <c r="K118" s="293"/>
      <c r="M118" s="521"/>
      <c r="N118" s="291"/>
      <c r="O118" s="1068">
        <f>V116+1</f>
        <v>8</v>
      </c>
      <c r="P118" s="1070">
        <f>O118+1</f>
        <v>9</v>
      </c>
      <c r="Q118" s="1070">
        <f t="shared" ref="Q118:V118" si="11">P118+1</f>
        <v>10</v>
      </c>
      <c r="R118" s="1070">
        <f t="shared" si="11"/>
        <v>11</v>
      </c>
      <c r="S118" s="1070">
        <f t="shared" si="11"/>
        <v>12</v>
      </c>
      <c r="T118" s="1070">
        <f t="shared" si="11"/>
        <v>13</v>
      </c>
      <c r="U118" s="1070">
        <f t="shared" si="11"/>
        <v>14</v>
      </c>
      <c r="V118" s="1072">
        <f t="shared" si="11"/>
        <v>15</v>
      </c>
      <c r="W118" s="293"/>
    </row>
    <row r="119" spans="1:23" ht="15.75" thickBot="1" x14ac:dyDescent="0.3">
      <c r="A119" s="544" t="str">
        <f>IF(COUNT('Séries-16x50'!$A$11:$A$50)&gt;'Etiquette 16x50'!N149,"X","")</f>
        <v>X</v>
      </c>
      <c r="B119" s="291"/>
      <c r="C119" s="1069"/>
      <c r="D119" s="1071"/>
      <c r="E119" s="1071"/>
      <c r="F119" s="1071"/>
      <c r="G119" s="1071"/>
      <c r="H119" s="1071"/>
      <c r="I119" s="1071"/>
      <c r="J119" s="1073"/>
      <c r="K119" s="293"/>
      <c r="M119" s="521"/>
      <c r="N119" s="291"/>
      <c r="O119" s="1069"/>
      <c r="P119" s="1071"/>
      <c r="Q119" s="1071"/>
      <c r="R119" s="1071"/>
      <c r="S119" s="1071"/>
      <c r="T119" s="1071"/>
      <c r="U119" s="1071"/>
      <c r="V119" s="1073"/>
      <c r="W119" s="293"/>
    </row>
    <row r="120" spans="1:23" ht="15" customHeight="1" x14ac:dyDescent="0.25">
      <c r="A120" s="544" t="str">
        <f>IF(COUNT('Séries-16x50'!$A$11:$A$50)&gt;'Etiquette 16x50'!N149,"X","")</f>
        <v>X</v>
      </c>
      <c r="B120" s="291"/>
      <c r="C120" s="984" t="s">
        <v>275</v>
      </c>
      <c r="D120" s="985"/>
      <c r="E120" s="1080"/>
      <c r="F120" s="993"/>
      <c r="G120" s="993"/>
      <c r="H120" s="993"/>
      <c r="I120" s="993"/>
      <c r="J120" s="994"/>
      <c r="K120" s="293"/>
      <c r="M120" s="521"/>
      <c r="N120" s="291"/>
      <c r="O120" s="984" t="s">
        <v>275</v>
      </c>
      <c r="P120" s="985"/>
      <c r="Q120" s="1080"/>
      <c r="R120" s="993"/>
      <c r="S120" s="993"/>
      <c r="T120" s="993"/>
      <c r="U120" s="993"/>
      <c r="V120" s="994"/>
      <c r="W120" s="293"/>
    </row>
    <row r="121" spans="1:23" ht="15.75" thickBot="1" x14ac:dyDescent="0.3">
      <c r="A121" s="544" t="str">
        <f>IF(COUNT('Séries-16x50'!$A$11:$A$50)&gt;'Etiquette 16x50'!N149,"X","")</f>
        <v>X</v>
      </c>
      <c r="B121" s="291"/>
      <c r="C121" s="973"/>
      <c r="D121" s="986"/>
      <c r="E121" s="1081"/>
      <c r="F121" s="929"/>
      <c r="G121" s="929"/>
      <c r="H121" s="929"/>
      <c r="I121" s="929"/>
      <c r="J121" s="930"/>
      <c r="K121" s="293"/>
      <c r="M121" s="521"/>
      <c r="N121" s="291"/>
      <c r="O121" s="973"/>
      <c r="P121" s="986"/>
      <c r="Q121" s="1081"/>
      <c r="R121" s="929"/>
      <c r="S121" s="929"/>
      <c r="T121" s="929"/>
      <c r="U121" s="929"/>
      <c r="V121" s="930"/>
      <c r="W121" s="293"/>
    </row>
    <row r="122" spans="1:23" ht="15.75" thickBot="1" x14ac:dyDescent="0.3">
      <c r="A122" s="544" t="str">
        <f>IF(COUNT('Séries-16x50'!$A$11:$A$50)&gt;'Etiquette 16x50'!N149,"X","")</f>
        <v>X</v>
      </c>
      <c r="B122" s="291"/>
      <c r="C122" s="292"/>
      <c r="D122" s="292"/>
      <c r="E122" s="292"/>
      <c r="F122" s="292"/>
      <c r="G122" s="292"/>
      <c r="H122" s="292"/>
      <c r="I122" s="292"/>
      <c r="J122" s="292"/>
      <c r="K122" s="293"/>
      <c r="M122" s="521"/>
      <c r="N122" s="291"/>
      <c r="O122" s="292"/>
      <c r="P122" s="292"/>
      <c r="Q122" s="292"/>
      <c r="R122" s="292"/>
      <c r="S122" s="292"/>
      <c r="T122" s="292"/>
      <c r="U122" s="292"/>
      <c r="V122" s="292"/>
      <c r="W122" s="293"/>
    </row>
    <row r="123" spans="1:23" ht="15" customHeight="1" x14ac:dyDescent="0.25">
      <c r="A123" s="544" t="str">
        <f>IF(COUNT('Séries-16x50'!$A$11:$A$50)&gt;'Etiquette 16x50'!N149,"X","")</f>
        <v>X</v>
      </c>
      <c r="B123" s="291"/>
      <c r="C123" s="894" t="s">
        <v>132</v>
      </c>
      <c r="D123" s="880" t="s">
        <v>133</v>
      </c>
      <c r="E123" s="871"/>
      <c r="F123" s="871"/>
      <c r="G123" s="871"/>
      <c r="H123" s="871"/>
      <c r="I123" s="959"/>
      <c r="J123" s="960"/>
      <c r="K123" s="293"/>
      <c r="M123" s="521"/>
      <c r="N123" s="291"/>
      <c r="O123" s="894" t="s">
        <v>132</v>
      </c>
      <c r="P123" s="880" t="s">
        <v>133</v>
      </c>
      <c r="Q123" s="871"/>
      <c r="R123" s="871"/>
      <c r="S123" s="871"/>
      <c r="T123" s="871"/>
      <c r="U123" s="959"/>
      <c r="V123" s="960"/>
      <c r="W123" s="293"/>
    </row>
    <row r="124" spans="1:23" x14ac:dyDescent="0.25">
      <c r="A124" s="544" t="str">
        <f>IF(COUNT('Séries-16x50'!$A$11:$A$50)&gt;'Etiquette 16x50'!N149,"X","")</f>
        <v>X</v>
      </c>
      <c r="B124" s="291"/>
      <c r="C124" s="895"/>
      <c r="D124" s="859" t="s">
        <v>134</v>
      </c>
      <c r="E124" s="864"/>
      <c r="F124" s="864"/>
      <c r="G124" s="864"/>
      <c r="H124" s="864"/>
      <c r="I124" s="949"/>
      <c r="J124" s="950"/>
      <c r="K124" s="293"/>
      <c r="M124" s="521"/>
      <c r="N124" s="291"/>
      <c r="O124" s="895"/>
      <c r="P124" s="859" t="s">
        <v>134</v>
      </c>
      <c r="Q124" s="864"/>
      <c r="R124" s="864"/>
      <c r="S124" s="864"/>
      <c r="T124" s="864"/>
      <c r="U124" s="949"/>
      <c r="V124" s="950"/>
      <c r="W124" s="293"/>
    </row>
    <row r="125" spans="1:23" x14ac:dyDescent="0.25">
      <c r="A125" s="544" t="str">
        <f>IF(COUNT('Séries-16x50'!$A$11:$A$50)&gt;'Etiquette 16x50'!N149,"X","")</f>
        <v>X</v>
      </c>
      <c r="B125" s="291"/>
      <c r="C125" s="895"/>
      <c r="D125" s="859" t="s">
        <v>135</v>
      </c>
      <c r="E125" s="864"/>
      <c r="F125" s="864"/>
      <c r="G125" s="864"/>
      <c r="H125" s="864"/>
      <c r="I125" s="949"/>
      <c r="J125" s="950"/>
      <c r="K125" s="293"/>
      <c r="M125" s="521"/>
      <c r="N125" s="291"/>
      <c r="O125" s="895"/>
      <c r="P125" s="859" t="s">
        <v>135</v>
      </c>
      <c r="Q125" s="864"/>
      <c r="R125" s="864"/>
      <c r="S125" s="864"/>
      <c r="T125" s="864"/>
      <c r="U125" s="949"/>
      <c r="V125" s="950"/>
      <c r="W125" s="293"/>
    </row>
    <row r="126" spans="1:23" x14ac:dyDescent="0.25">
      <c r="A126" s="544" t="str">
        <f>IF(COUNT('Séries-16x50'!$A$11:$A$50)&gt;'Etiquette 16x50'!N149,"X","")</f>
        <v>X</v>
      </c>
      <c r="B126" s="291"/>
      <c r="C126" s="895"/>
      <c r="D126" s="859" t="s">
        <v>136</v>
      </c>
      <c r="E126" s="864"/>
      <c r="F126" s="864"/>
      <c r="G126" s="864"/>
      <c r="H126" s="864"/>
      <c r="I126" s="949"/>
      <c r="J126" s="950"/>
      <c r="K126" s="293"/>
      <c r="M126" s="521"/>
      <c r="N126" s="291"/>
      <c r="O126" s="895"/>
      <c r="P126" s="859" t="s">
        <v>136</v>
      </c>
      <c r="Q126" s="864"/>
      <c r="R126" s="864"/>
      <c r="S126" s="864"/>
      <c r="T126" s="864"/>
      <c r="U126" s="949"/>
      <c r="V126" s="950"/>
      <c r="W126" s="293"/>
    </row>
    <row r="127" spans="1:23" x14ac:dyDescent="0.25">
      <c r="A127" s="544" t="str">
        <f>IF(COUNT('Séries-16x50'!$A$11:$A$50)&gt;'Etiquette 16x50'!N149,"X","")</f>
        <v>X</v>
      </c>
      <c r="B127" s="291"/>
      <c r="C127" s="895"/>
      <c r="D127" s="859" t="s">
        <v>137</v>
      </c>
      <c r="E127" s="864"/>
      <c r="F127" s="864"/>
      <c r="G127" s="864"/>
      <c r="H127" s="864"/>
      <c r="I127" s="949"/>
      <c r="J127" s="950"/>
      <c r="K127" s="293"/>
      <c r="M127" s="521"/>
      <c r="N127" s="291"/>
      <c r="O127" s="895"/>
      <c r="P127" s="859" t="s">
        <v>137</v>
      </c>
      <c r="Q127" s="864"/>
      <c r="R127" s="864"/>
      <c r="S127" s="864"/>
      <c r="T127" s="864"/>
      <c r="U127" s="949"/>
      <c r="V127" s="950"/>
      <c r="W127" s="293"/>
    </row>
    <row r="128" spans="1:23" x14ac:dyDescent="0.25">
      <c r="A128" s="544" t="str">
        <f>IF(COUNT('Séries-16x50'!$A$11:$A$50)&gt;'Etiquette 16x50'!N149,"X","")</f>
        <v>X</v>
      </c>
      <c r="B128" s="291"/>
      <c r="C128" s="895"/>
      <c r="D128" s="859" t="s">
        <v>138</v>
      </c>
      <c r="E128" s="864"/>
      <c r="F128" s="864"/>
      <c r="G128" s="864"/>
      <c r="H128" s="864"/>
      <c r="I128" s="949"/>
      <c r="J128" s="950"/>
      <c r="K128" s="293"/>
      <c r="M128" s="521"/>
      <c r="N128" s="291"/>
      <c r="O128" s="895"/>
      <c r="P128" s="859" t="s">
        <v>138</v>
      </c>
      <c r="Q128" s="864"/>
      <c r="R128" s="864"/>
      <c r="S128" s="864"/>
      <c r="T128" s="864"/>
      <c r="U128" s="949"/>
      <c r="V128" s="950"/>
      <c r="W128" s="293"/>
    </row>
    <row r="129" spans="1:23" ht="15" customHeight="1" thickBot="1" x14ac:dyDescent="0.3">
      <c r="A129" s="544" t="str">
        <f>IF(COUNT('Séries-16x50'!$A$11:$A$50)&gt;'Etiquette 16x50'!N149,"X","")</f>
        <v>X</v>
      </c>
      <c r="B129" s="291"/>
      <c r="C129" s="896"/>
      <c r="D129" s="862" t="s">
        <v>274</v>
      </c>
      <c r="E129" s="975"/>
      <c r="F129" s="975"/>
      <c r="G129" s="975"/>
      <c r="H129" s="975"/>
      <c r="I129" s="954"/>
      <c r="J129" s="955"/>
      <c r="K129" s="293"/>
      <c r="M129" s="521"/>
      <c r="N129" s="291"/>
      <c r="O129" s="896"/>
      <c r="P129" s="862" t="s">
        <v>274</v>
      </c>
      <c r="Q129" s="975"/>
      <c r="R129" s="975"/>
      <c r="S129" s="975"/>
      <c r="T129" s="975"/>
      <c r="U129" s="954"/>
      <c r="V129" s="955"/>
      <c r="W129" s="293"/>
    </row>
    <row r="130" spans="1:23" x14ac:dyDescent="0.25">
      <c r="A130" s="544" t="str">
        <f>IF(COUNT('Séries-16x50'!$A$11:$A$50)&gt;'Etiquette 16x50'!N149,"X","")</f>
        <v>X</v>
      </c>
      <c r="B130" s="291"/>
      <c r="C130" s="1076" t="s">
        <v>145</v>
      </c>
      <c r="D130" s="963" t="s">
        <v>146</v>
      </c>
      <c r="E130" s="964"/>
      <c r="F130" s="964"/>
      <c r="G130" s="964"/>
      <c r="H130" s="964"/>
      <c r="I130" s="965"/>
      <c r="J130" s="966"/>
      <c r="K130" s="293"/>
      <c r="M130" s="521"/>
      <c r="N130" s="291"/>
      <c r="O130" s="1076" t="s">
        <v>145</v>
      </c>
      <c r="P130" s="963" t="s">
        <v>146</v>
      </c>
      <c r="Q130" s="964"/>
      <c r="R130" s="964"/>
      <c r="S130" s="964"/>
      <c r="T130" s="964"/>
      <c r="U130" s="965"/>
      <c r="V130" s="966"/>
      <c r="W130" s="293"/>
    </row>
    <row r="131" spans="1:23" x14ac:dyDescent="0.25">
      <c r="A131" s="544" t="str">
        <f>IF(COUNT('Séries-16x50'!$A$11:$A$50)&gt;'Etiquette 16x50'!N149,"X","")</f>
        <v>X</v>
      </c>
      <c r="B131" s="291"/>
      <c r="C131" s="1076"/>
      <c r="D131" s="859" t="s">
        <v>147</v>
      </c>
      <c r="E131" s="864"/>
      <c r="F131" s="864"/>
      <c r="G131" s="864"/>
      <c r="H131" s="864"/>
      <c r="I131" s="949"/>
      <c r="J131" s="950"/>
      <c r="K131" s="293"/>
      <c r="M131" s="521"/>
      <c r="N131" s="291"/>
      <c r="O131" s="1076"/>
      <c r="P131" s="859" t="s">
        <v>147</v>
      </c>
      <c r="Q131" s="864"/>
      <c r="R131" s="864"/>
      <c r="S131" s="864"/>
      <c r="T131" s="864"/>
      <c r="U131" s="949"/>
      <c r="V131" s="950"/>
      <c r="W131" s="293"/>
    </row>
    <row r="132" spans="1:23" x14ac:dyDescent="0.25">
      <c r="A132" s="544" t="str">
        <f>IF(COUNT('Séries-16x50'!$A$11:$A$50)&gt;'Etiquette 16x50'!N149,"X","")</f>
        <v>X</v>
      </c>
      <c r="B132" s="291"/>
      <c r="C132" s="1076"/>
      <c r="D132" s="859" t="s">
        <v>148</v>
      </c>
      <c r="E132" s="864"/>
      <c r="F132" s="864"/>
      <c r="G132" s="864"/>
      <c r="H132" s="864"/>
      <c r="I132" s="949"/>
      <c r="J132" s="950"/>
      <c r="K132" s="293"/>
      <c r="M132" s="521"/>
      <c r="N132" s="291"/>
      <c r="O132" s="1076"/>
      <c r="P132" s="859" t="s">
        <v>148</v>
      </c>
      <c r="Q132" s="864"/>
      <c r="R132" s="864"/>
      <c r="S132" s="864"/>
      <c r="T132" s="864"/>
      <c r="U132" s="949"/>
      <c r="V132" s="950"/>
      <c r="W132" s="293"/>
    </row>
    <row r="133" spans="1:23" x14ac:dyDescent="0.25">
      <c r="A133" s="544" t="str">
        <f>IF(COUNT('Séries-16x50'!$A$11:$A$50)&gt;'Etiquette 16x50'!N149,"X","")</f>
        <v>X</v>
      </c>
      <c r="B133" s="291"/>
      <c r="C133" s="1076"/>
      <c r="D133" s="859" t="s">
        <v>149</v>
      </c>
      <c r="E133" s="864"/>
      <c r="F133" s="864"/>
      <c r="G133" s="864"/>
      <c r="H133" s="864"/>
      <c r="I133" s="949"/>
      <c r="J133" s="950"/>
      <c r="K133" s="293"/>
      <c r="M133" s="521"/>
      <c r="N133" s="291"/>
      <c r="O133" s="1076"/>
      <c r="P133" s="859" t="s">
        <v>149</v>
      </c>
      <c r="Q133" s="864"/>
      <c r="R133" s="864"/>
      <c r="S133" s="864"/>
      <c r="T133" s="864"/>
      <c r="U133" s="949"/>
      <c r="V133" s="950"/>
      <c r="W133" s="293"/>
    </row>
    <row r="134" spans="1:23" x14ac:dyDescent="0.25">
      <c r="A134" s="544" t="str">
        <f>IF(COUNT('Séries-16x50'!$A$11:$A$50)&gt;'Etiquette 16x50'!N149,"X","")</f>
        <v>X</v>
      </c>
      <c r="B134" s="291"/>
      <c r="C134" s="1076"/>
      <c r="D134" s="859" t="s">
        <v>150</v>
      </c>
      <c r="E134" s="864"/>
      <c r="F134" s="864"/>
      <c r="G134" s="864"/>
      <c r="H134" s="864"/>
      <c r="I134" s="949"/>
      <c r="J134" s="950"/>
      <c r="K134" s="293"/>
      <c r="M134" s="521"/>
      <c r="N134" s="291"/>
      <c r="O134" s="1076"/>
      <c r="P134" s="859" t="s">
        <v>150</v>
      </c>
      <c r="Q134" s="864"/>
      <c r="R134" s="864"/>
      <c r="S134" s="864"/>
      <c r="T134" s="864"/>
      <c r="U134" s="949"/>
      <c r="V134" s="950"/>
      <c r="W134" s="293"/>
    </row>
    <row r="135" spans="1:23" x14ac:dyDescent="0.25">
      <c r="A135" s="544" t="str">
        <f>IF(COUNT('Séries-16x50'!$A$11:$A$50)&gt;'Etiquette 16x50'!N149,"X","")</f>
        <v>X</v>
      </c>
      <c r="B135" s="291"/>
      <c r="C135" s="1076"/>
      <c r="D135" s="859" t="s">
        <v>151</v>
      </c>
      <c r="E135" s="864"/>
      <c r="F135" s="864"/>
      <c r="G135" s="864"/>
      <c r="H135" s="864"/>
      <c r="I135" s="949"/>
      <c r="J135" s="950"/>
      <c r="K135" s="293"/>
      <c r="M135" s="521"/>
      <c r="N135" s="291"/>
      <c r="O135" s="1076"/>
      <c r="P135" s="859" t="s">
        <v>151</v>
      </c>
      <c r="Q135" s="864"/>
      <c r="R135" s="864"/>
      <c r="S135" s="864"/>
      <c r="T135" s="864"/>
      <c r="U135" s="949"/>
      <c r="V135" s="950"/>
      <c r="W135" s="293"/>
    </row>
    <row r="136" spans="1:23" ht="21" customHeight="1" thickBot="1" x14ac:dyDescent="0.3">
      <c r="A136" s="544" t="str">
        <f>IF(COUNT('Séries-16x50'!$A$11:$A$50)&gt;'Etiquette 16x50'!N149,"X","")</f>
        <v>X</v>
      </c>
      <c r="B136" s="291"/>
      <c r="C136" s="1077"/>
      <c r="D136" s="862" t="s">
        <v>152</v>
      </c>
      <c r="E136" s="975"/>
      <c r="F136" s="975"/>
      <c r="G136" s="975"/>
      <c r="H136" s="975"/>
      <c r="I136" s="954"/>
      <c r="J136" s="955"/>
      <c r="K136" s="293"/>
      <c r="M136" s="521"/>
      <c r="N136" s="291"/>
      <c r="O136" s="1077"/>
      <c r="P136" s="862" t="s">
        <v>152</v>
      </c>
      <c r="Q136" s="975"/>
      <c r="R136" s="975"/>
      <c r="S136" s="975"/>
      <c r="T136" s="975"/>
      <c r="U136" s="954"/>
      <c r="V136" s="955"/>
      <c r="W136" s="293"/>
    </row>
    <row r="137" spans="1:23" ht="21" customHeight="1" x14ac:dyDescent="0.25">
      <c r="A137" s="544" t="str">
        <f>IF(COUNT('Séries-16x50'!$A$11:$A$50)&gt;'Etiquette 16x50'!N149,"X","")</f>
        <v>X</v>
      </c>
      <c r="B137" s="291"/>
      <c r="C137" s="895" t="s">
        <v>126</v>
      </c>
      <c r="D137" s="1051" t="s">
        <v>264</v>
      </c>
      <c r="E137" s="1052"/>
      <c r="F137" s="963"/>
      <c r="G137" s="278" t="s">
        <v>265</v>
      </c>
      <c r="H137" s="278"/>
      <c r="I137" s="965"/>
      <c r="J137" s="966"/>
      <c r="K137" s="293"/>
      <c r="M137" s="521"/>
      <c r="N137" s="291"/>
      <c r="O137" s="895" t="s">
        <v>126</v>
      </c>
      <c r="P137" s="1051" t="s">
        <v>264</v>
      </c>
      <c r="Q137" s="1052"/>
      <c r="R137" s="963"/>
      <c r="S137" s="278" t="s">
        <v>265</v>
      </c>
      <c r="T137" s="278"/>
      <c r="U137" s="965"/>
      <c r="V137" s="966"/>
      <c r="W137" s="293"/>
    </row>
    <row r="138" spans="1:23" ht="21" customHeight="1" x14ac:dyDescent="0.25">
      <c r="A138" s="544" t="str">
        <f>IF(COUNT('Séries-16x50'!$A$11:$A$50)&gt;'Etiquette 16x50'!N149,"X","")</f>
        <v>X</v>
      </c>
      <c r="B138" s="291"/>
      <c r="C138" s="895"/>
      <c r="D138" s="511" t="s">
        <v>267</v>
      </c>
      <c r="E138" s="513"/>
      <c r="F138" s="513"/>
      <c r="G138" s="110" t="s">
        <v>164</v>
      </c>
      <c r="H138" s="110"/>
      <c r="I138" s="949"/>
      <c r="J138" s="950"/>
      <c r="K138" s="293"/>
      <c r="M138" s="521"/>
      <c r="N138" s="291"/>
      <c r="O138" s="895"/>
      <c r="P138" s="511" t="s">
        <v>267</v>
      </c>
      <c r="Q138" s="513"/>
      <c r="R138" s="513"/>
      <c r="S138" s="110" t="s">
        <v>164</v>
      </c>
      <c r="T138" s="110"/>
      <c r="U138" s="949"/>
      <c r="V138" s="950"/>
      <c r="W138" s="293"/>
    </row>
    <row r="139" spans="1:23" ht="21" customHeight="1" thickBot="1" x14ac:dyDescent="0.3">
      <c r="A139" s="544" t="str">
        <f>IF(COUNT('Séries-16x50'!$A$11:$A$50)&gt;'Etiquette 16x50'!N149,"X","")</f>
        <v>X</v>
      </c>
      <c r="B139" s="291"/>
      <c r="C139" s="896"/>
      <c r="D139" s="512" t="s">
        <v>268</v>
      </c>
      <c r="E139" s="517"/>
      <c r="F139" s="517"/>
      <c r="G139" s="3" t="s">
        <v>164</v>
      </c>
      <c r="H139" s="3"/>
      <c r="I139" s="954"/>
      <c r="J139" s="955"/>
      <c r="K139" s="293"/>
      <c r="M139" s="521"/>
      <c r="N139" s="291"/>
      <c r="O139" s="896"/>
      <c r="P139" s="512" t="s">
        <v>268</v>
      </c>
      <c r="Q139" s="517"/>
      <c r="R139" s="517"/>
      <c r="S139" s="3" t="s">
        <v>164</v>
      </c>
      <c r="T139" s="3"/>
      <c r="U139" s="954"/>
      <c r="V139" s="955"/>
      <c r="W139" s="293"/>
    </row>
    <row r="140" spans="1:23" ht="15.75" thickBot="1" x14ac:dyDescent="0.3">
      <c r="A140" s="544" t="str">
        <f>IF(COUNT('Séries-16x50'!$A$11:$A$50)&gt;'Etiquette 16x50'!N149,"X","")</f>
        <v>X</v>
      </c>
      <c r="B140" s="291"/>
      <c r="C140" s="292"/>
      <c r="D140" s="292"/>
      <c r="E140" s="292"/>
      <c r="F140" s="292"/>
      <c r="G140" s="292"/>
      <c r="H140" s="292"/>
      <c r="I140" s="292"/>
      <c r="J140" s="292"/>
      <c r="K140" s="293"/>
      <c r="M140" s="521"/>
      <c r="N140" s="291"/>
      <c r="O140" s="292"/>
      <c r="P140" s="292"/>
      <c r="Q140" s="292"/>
      <c r="R140" s="292"/>
      <c r="S140" s="292"/>
      <c r="T140" s="292"/>
      <c r="U140" s="292"/>
      <c r="V140" s="292"/>
      <c r="W140" s="293"/>
    </row>
    <row r="141" spans="1:23" ht="15" customHeight="1" x14ac:dyDescent="0.3">
      <c r="A141" s="544" t="str">
        <f>IF(COUNT('Séries-16x50'!$A$11:$A$50)&gt;'Etiquette 16x50'!N149,"X","")</f>
        <v>X</v>
      </c>
      <c r="B141" s="291"/>
      <c r="C141" s="901" t="s">
        <v>269</v>
      </c>
      <c r="D141" s="902"/>
      <c r="E141" s="902"/>
      <c r="F141" s="902"/>
      <c r="G141" s="902"/>
      <c r="H141" s="902"/>
      <c r="I141" s="902"/>
      <c r="J141" s="903"/>
      <c r="K141" s="293"/>
      <c r="M141" s="521"/>
      <c r="N141" s="291"/>
      <c r="O141" s="901" t="s">
        <v>269</v>
      </c>
      <c r="P141" s="902"/>
      <c r="Q141" s="902"/>
      <c r="R141" s="902"/>
      <c r="S141" s="902"/>
      <c r="T141" s="902"/>
      <c r="U141" s="902"/>
      <c r="V141" s="903"/>
      <c r="W141" s="293"/>
    </row>
    <row r="142" spans="1:23" x14ac:dyDescent="0.25">
      <c r="A142" s="544" t="str">
        <f>IF(COUNT('Séries-16x50'!$A$11:$A$50)&gt;'Etiquette 16x50'!N149,"X","")</f>
        <v>X</v>
      </c>
      <c r="B142" s="291"/>
      <c r="C142" s="904"/>
      <c r="D142" s="905"/>
      <c r="E142" s="905"/>
      <c r="F142" s="905"/>
      <c r="G142" s="905"/>
      <c r="H142" s="905"/>
      <c r="I142" s="905"/>
      <c r="J142" s="906"/>
      <c r="K142" s="293"/>
      <c r="M142" s="521"/>
      <c r="N142" s="291"/>
      <c r="O142" s="904"/>
      <c r="P142" s="905"/>
      <c r="Q142" s="905"/>
      <c r="R142" s="905"/>
      <c r="S142" s="905"/>
      <c r="T142" s="905"/>
      <c r="U142" s="905"/>
      <c r="V142" s="906"/>
      <c r="W142" s="293"/>
    </row>
    <row r="143" spans="1:23" x14ac:dyDescent="0.25">
      <c r="A143" s="544" t="str">
        <f>IF(COUNT('Séries-16x50'!$A$11:$A$50)&gt;'Etiquette 16x50'!N149,"X","")</f>
        <v>X</v>
      </c>
      <c r="B143" s="291"/>
      <c r="C143" s="907"/>
      <c r="D143" s="908"/>
      <c r="E143" s="908"/>
      <c r="F143" s="908"/>
      <c r="G143" s="908"/>
      <c r="H143" s="908"/>
      <c r="I143" s="908"/>
      <c r="J143" s="909"/>
      <c r="K143" s="293"/>
      <c r="M143" s="521"/>
      <c r="N143" s="291"/>
      <c r="O143" s="907"/>
      <c r="P143" s="908"/>
      <c r="Q143" s="908"/>
      <c r="R143" s="908"/>
      <c r="S143" s="908"/>
      <c r="T143" s="908"/>
      <c r="U143" s="908"/>
      <c r="V143" s="909"/>
      <c r="W143" s="293"/>
    </row>
    <row r="144" spans="1:23" ht="15" customHeight="1" x14ac:dyDescent="0.25">
      <c r="A144" s="544" t="str">
        <f>IF(COUNT('Séries-16x50'!$A$11:$A$50)&gt;'Etiquette 16x50'!N149,"X","")</f>
        <v>X</v>
      </c>
      <c r="B144" s="291"/>
      <c r="C144" s="907"/>
      <c r="D144" s="908"/>
      <c r="E144" s="908"/>
      <c r="F144" s="908"/>
      <c r="G144" s="908"/>
      <c r="H144" s="908"/>
      <c r="I144" s="908"/>
      <c r="J144" s="909"/>
      <c r="K144" s="293"/>
      <c r="M144" s="521"/>
      <c r="N144" s="291"/>
      <c r="O144" s="907"/>
      <c r="P144" s="908"/>
      <c r="Q144" s="908"/>
      <c r="R144" s="908"/>
      <c r="S144" s="908"/>
      <c r="T144" s="908"/>
      <c r="U144" s="908"/>
      <c r="V144" s="909"/>
      <c r="W144" s="293"/>
    </row>
    <row r="145" spans="1:23" ht="15.75" thickBot="1" x14ac:dyDescent="0.3">
      <c r="A145" s="544" t="str">
        <f>IF(COUNT('Séries-16x50'!$A$11:$A$50)&gt;'Etiquette 16x50'!N149,"X","")</f>
        <v>X</v>
      </c>
      <c r="B145" s="291"/>
      <c r="C145" s="910"/>
      <c r="D145" s="911"/>
      <c r="E145" s="911"/>
      <c r="F145" s="911"/>
      <c r="G145" s="911"/>
      <c r="H145" s="911"/>
      <c r="I145" s="911"/>
      <c r="J145" s="912"/>
      <c r="K145" s="293"/>
      <c r="M145" s="521"/>
      <c r="N145" s="291"/>
      <c r="O145" s="910"/>
      <c r="P145" s="911"/>
      <c r="Q145" s="911"/>
      <c r="R145" s="911"/>
      <c r="S145" s="911"/>
      <c r="T145" s="911"/>
      <c r="U145" s="911"/>
      <c r="V145" s="912"/>
      <c r="W145" s="293"/>
    </row>
    <row r="146" spans="1:23" ht="15.75" thickBot="1" x14ac:dyDescent="0.3">
      <c r="A146" s="544" t="str">
        <f>IF(COUNT('Séries-16x50'!$A$11:$A$50)&gt;'Etiquette 16x50'!N149,"X","")</f>
        <v>X</v>
      </c>
      <c r="B146" s="294"/>
      <c r="C146" s="295"/>
      <c r="D146" s="295"/>
      <c r="E146" s="295"/>
      <c r="F146" s="295"/>
      <c r="G146" s="295"/>
      <c r="H146" s="295"/>
      <c r="I146" s="295"/>
      <c r="J146" s="295"/>
      <c r="K146" s="296"/>
      <c r="M146" s="521"/>
      <c r="N146" s="294"/>
      <c r="O146" s="295"/>
      <c r="P146" s="295"/>
      <c r="Q146" s="295"/>
      <c r="R146" s="295"/>
      <c r="S146" s="295"/>
      <c r="T146" s="295"/>
      <c r="U146" s="295"/>
      <c r="V146" s="295"/>
      <c r="W146" s="296"/>
    </row>
    <row r="147" spans="1:23" ht="15.75" customHeight="1" x14ac:dyDescent="0.25">
      <c r="A147" s="544" t="str">
        <f>IF(COUNT('Séries-16x50'!$A$11:$A$50)&gt;'Etiquette 16x50'!N149,"X","")</f>
        <v>X</v>
      </c>
      <c r="B147" s="522"/>
      <c r="C147" s="522"/>
      <c r="D147" s="522"/>
      <c r="E147" s="522"/>
      <c r="F147" s="522"/>
      <c r="G147" s="522"/>
      <c r="H147" s="522"/>
      <c r="I147" s="522"/>
      <c r="J147" s="522"/>
      <c r="K147" s="522"/>
      <c r="L147" s="522"/>
      <c r="M147" s="523"/>
      <c r="N147" s="522"/>
      <c r="O147" s="522"/>
      <c r="P147" s="522"/>
      <c r="Q147" s="522"/>
      <c r="R147" s="522"/>
      <c r="S147" s="522"/>
      <c r="T147" s="522"/>
      <c r="U147" s="522"/>
      <c r="V147" s="522"/>
      <c r="W147" s="522"/>
    </row>
    <row r="148" spans="1:23" ht="15.75" customHeight="1" thickBot="1" x14ac:dyDescent="0.3">
      <c r="A148" s="544" t="str">
        <f>IF(COUNT('Séries-16x50'!$A$11:$A$50)&gt;'Etiquette 16x50'!N149,"X","")</f>
        <v>X</v>
      </c>
      <c r="M148" s="521"/>
    </row>
    <row r="149" spans="1:23" x14ac:dyDescent="0.25">
      <c r="A149" s="544" t="str">
        <f>IF(COUNT('Séries-16x50'!$A$11:$A$50)&gt;'Etiquette 16x50'!N149,"X","")</f>
        <v>X</v>
      </c>
      <c r="B149" s="137">
        <f>N100+1</f>
        <v>6</v>
      </c>
      <c r="C149" s="289"/>
      <c r="D149" s="289"/>
      <c r="E149" s="289"/>
      <c r="F149" s="289"/>
      <c r="G149" s="289"/>
      <c r="H149" s="289"/>
      <c r="I149" s="289"/>
      <c r="J149" s="289"/>
      <c r="K149" s="290"/>
      <c r="M149" s="521"/>
      <c r="N149" s="137">
        <f>B149+1</f>
        <v>7</v>
      </c>
      <c r="O149" s="289"/>
      <c r="P149" s="289"/>
      <c r="Q149" s="289"/>
      <c r="R149" s="289"/>
      <c r="S149" s="289"/>
      <c r="T149" s="289"/>
      <c r="U149" s="289"/>
      <c r="V149" s="289"/>
      <c r="W149" s="290"/>
    </row>
    <row r="150" spans="1:23" ht="23.25" x14ac:dyDescent="0.35">
      <c r="A150" s="544" t="str">
        <f>IF(COUNT('Séries-16x50'!$A$11:$A$50)&gt;'Etiquette 16x50'!N149,"X","")</f>
        <v>X</v>
      </c>
      <c r="B150" s="291"/>
      <c r="C150" s="931" t="s">
        <v>246</v>
      </c>
      <c r="D150" s="931"/>
      <c r="E150" s="953" t="str">
        <f ca="1">OFFSET('Séries-16x50'!$A$11,B149,13)</f>
        <v>16*50</v>
      </c>
      <c r="F150" s="953"/>
      <c r="G150" s="953"/>
      <c r="H150" s="953"/>
      <c r="I150" s="953"/>
      <c r="J150" s="953"/>
      <c r="K150" s="293"/>
      <c r="M150" s="521"/>
      <c r="N150" s="291"/>
      <c r="O150" s="931" t="s">
        <v>246</v>
      </c>
      <c r="P150" s="931"/>
      <c r="Q150" s="953" t="str">
        <f ca="1">OFFSET('Séries-16x50'!$A$11,N149,13)</f>
        <v>16*50</v>
      </c>
      <c r="R150" s="953"/>
      <c r="S150" s="953"/>
      <c r="T150" s="953"/>
      <c r="U150" s="953"/>
      <c r="V150" s="953"/>
      <c r="W150" s="293"/>
    </row>
    <row r="151" spans="1:23" x14ac:dyDescent="0.25">
      <c r="A151" s="544" t="str">
        <f>IF(COUNT('Séries-16x50'!$A$11:$A$50)&gt;'Etiquette 16x50'!N149,"X","")</f>
        <v>X</v>
      </c>
      <c r="B151" s="291"/>
      <c r="C151" s="945"/>
      <c r="D151" s="945"/>
      <c r="E151" s="945"/>
      <c r="F151" s="945"/>
      <c r="G151" s="945"/>
      <c r="H151" s="945"/>
      <c r="I151" s="945"/>
      <c r="J151" s="945"/>
      <c r="K151" s="293"/>
      <c r="M151" s="521"/>
      <c r="N151" s="291"/>
      <c r="O151" s="945"/>
      <c r="P151" s="945"/>
      <c r="Q151" s="945"/>
      <c r="R151" s="945"/>
      <c r="S151" s="945"/>
      <c r="T151" s="945"/>
      <c r="U151" s="945"/>
      <c r="V151" s="945"/>
      <c r="W151" s="293"/>
    </row>
    <row r="152" spans="1:23" ht="21" x14ac:dyDescent="0.35">
      <c r="A152" s="544" t="str">
        <f>IF(COUNT('Séries-16x50'!$A$11:$A$50)&gt;'Etiquette 16x50'!N149,"X","")</f>
        <v>X</v>
      </c>
      <c r="B152" s="291"/>
      <c r="C152" s="931" t="s">
        <v>39</v>
      </c>
      <c r="D152" s="931"/>
      <c r="E152" s="932">
        <f ca="1">OFFSET('Séries-16x50'!$A$11,B149,0)</f>
        <v>2</v>
      </c>
      <c r="F152" s="932"/>
      <c r="G152" s="948" t="s">
        <v>67</v>
      </c>
      <c r="H152" s="948"/>
      <c r="I152" s="932">
        <f ca="1">OFFSET('Séries-16x50'!$A$11,B149,6)</f>
        <v>2</v>
      </c>
      <c r="J152" s="932"/>
      <c r="K152" s="293"/>
      <c r="M152" s="521"/>
      <c r="N152" s="291"/>
      <c r="O152" s="931" t="s">
        <v>39</v>
      </c>
      <c r="P152" s="931"/>
      <c r="Q152" s="932">
        <f ca="1">OFFSET('Séries-16x50'!$A$11,N149,0)</f>
        <v>2</v>
      </c>
      <c r="R152" s="932"/>
      <c r="S152" s="948" t="s">
        <v>67</v>
      </c>
      <c r="T152" s="948"/>
      <c r="U152" s="932">
        <f ca="1">OFFSET('Séries-16x50'!$A$11,N149,6)</f>
        <v>3</v>
      </c>
      <c r="V152" s="932"/>
      <c r="W152" s="293"/>
    </row>
    <row r="153" spans="1:23" ht="23.25" x14ac:dyDescent="0.35">
      <c r="A153" s="544" t="str">
        <f>IF(COUNT('Séries-16x50'!$A$11:$A$50)&gt;'Etiquette 16x50'!N149,"X","")</f>
        <v>X</v>
      </c>
      <c r="B153" s="291"/>
      <c r="C153" s="931" t="s">
        <v>1</v>
      </c>
      <c r="D153" s="931"/>
      <c r="E153" s="981" t="str">
        <f ca="1">OFFSET('Séries-16x50'!$A$11,B149,9)</f>
        <v>BUZET</v>
      </c>
      <c r="F153" s="981"/>
      <c r="G153" s="948" t="s">
        <v>2</v>
      </c>
      <c r="H153" s="948"/>
      <c r="I153" s="982" t="str">
        <f ca="1">OFFSET('Séries-16x50'!$A$11,B149,10)</f>
        <v>François</v>
      </c>
      <c r="J153" s="982"/>
      <c r="K153" s="293"/>
      <c r="M153" s="521"/>
      <c r="N153" s="291"/>
      <c r="O153" s="931" t="s">
        <v>1</v>
      </c>
      <c r="P153" s="931"/>
      <c r="Q153" s="983" t="str">
        <f ca="1">OFFSET('Séries-16x50'!$A$11,N149,9)</f>
        <v>GUEHRIA</v>
      </c>
      <c r="R153" s="983"/>
      <c r="S153" s="948" t="s">
        <v>2</v>
      </c>
      <c r="T153" s="948"/>
      <c r="U153" s="982" t="str">
        <f ca="1">OFFSET('Séries-16x50'!$A$11,N149,10)</f>
        <v>Réda</v>
      </c>
      <c r="V153" s="982"/>
      <c r="W153" s="293"/>
    </row>
    <row r="154" spans="1:23" ht="21" customHeight="1" x14ac:dyDescent="0.3">
      <c r="A154" s="544" t="str">
        <f>IF(COUNT('Séries-16x50'!$A$11:$A$50)&gt;'Etiquette 16x50'!N149,"X","")</f>
        <v>X</v>
      </c>
      <c r="B154" s="291"/>
      <c r="C154" s="520" t="s">
        <v>258</v>
      </c>
      <c r="D154" s="520"/>
      <c r="E154" s="978" t="str">
        <f ca="1">OFFSET('Séries-16x50'!$A$11,B149,11)</f>
        <v>Homme</v>
      </c>
      <c r="F154" s="978"/>
      <c r="G154" s="866" t="s">
        <v>270</v>
      </c>
      <c r="H154" s="866"/>
      <c r="I154" s="979" t="str">
        <f ca="1">OFFSET('Séries-16x50'!$A$11,B149,8)</f>
        <v xml:space="preserve">N°3 </v>
      </c>
      <c r="J154" s="979"/>
      <c r="K154" s="293"/>
      <c r="M154" s="521"/>
      <c r="N154" s="291"/>
      <c r="O154" s="520" t="s">
        <v>258</v>
      </c>
      <c r="P154" s="520"/>
      <c r="Q154" s="980" t="str">
        <f ca="1">OFFSET('Séries-16x50'!$A$11,N149,11)</f>
        <v>Homme</v>
      </c>
      <c r="R154" s="980"/>
      <c r="S154" s="866" t="s">
        <v>270</v>
      </c>
      <c r="T154" s="866"/>
      <c r="U154" s="979" t="str">
        <f ca="1">OFFSET('Séries-16x50'!$A$11,N149,8)</f>
        <v>N°1 Capitaine</v>
      </c>
      <c r="V154" s="979"/>
      <c r="W154" s="293"/>
    </row>
    <row r="155" spans="1:23" ht="18.75" x14ac:dyDescent="0.3">
      <c r="A155" s="544" t="str">
        <f>IF(COUNT('Séries-16x50'!$A$11:$A$50)&gt;'Etiquette 16x50'!N149,"X","")</f>
        <v>X</v>
      </c>
      <c r="B155" s="291"/>
      <c r="C155" s="952" t="s">
        <v>68</v>
      </c>
      <c r="D155" s="952"/>
      <c r="E155" s="866" t="s">
        <v>69</v>
      </c>
      <c r="F155" s="866"/>
      <c r="G155" s="951">
        <f ca="1">OFFSET('Séries-16x50'!$A$11,B149,2)</f>
        <v>0.64166666666666639</v>
      </c>
      <c r="H155" s="951"/>
      <c r="I155" s="951"/>
      <c r="J155" s="951"/>
      <c r="K155" s="293"/>
      <c r="M155" s="521"/>
      <c r="N155" s="291"/>
      <c r="O155" s="952" t="s">
        <v>68</v>
      </c>
      <c r="P155" s="952"/>
      <c r="Q155" s="866" t="s">
        <v>69</v>
      </c>
      <c r="R155" s="866"/>
      <c r="S155" s="951">
        <f ca="1">OFFSET('Séries-16x50'!$A$11,N149,2)</f>
        <v>0.64166666666666639</v>
      </c>
      <c r="T155" s="951"/>
      <c r="U155" s="951"/>
      <c r="V155" s="951"/>
      <c r="W155" s="293"/>
    </row>
    <row r="156" spans="1:23" ht="18.75" x14ac:dyDescent="0.3">
      <c r="A156" s="544" t="str">
        <f>IF(COUNT('Séries-16x50'!$A$11:$A$50)&gt;'Etiquette 16x50'!N149,"X","")</f>
        <v>X</v>
      </c>
      <c r="B156" s="291"/>
      <c r="C156" s="952"/>
      <c r="D156" s="952"/>
      <c r="E156" s="866" t="s">
        <v>70</v>
      </c>
      <c r="F156" s="866"/>
      <c r="G156" s="951">
        <f ca="1">OFFSET('Séries-16x50'!$A$11,B149,3)</f>
        <v>0.66249999999999976</v>
      </c>
      <c r="H156" s="951"/>
      <c r="I156" s="951"/>
      <c r="J156" s="951"/>
      <c r="K156" s="293"/>
      <c r="M156" s="521"/>
      <c r="N156" s="291"/>
      <c r="O156" s="952"/>
      <c r="P156" s="952"/>
      <c r="Q156" s="866" t="s">
        <v>70</v>
      </c>
      <c r="R156" s="866"/>
      <c r="S156" s="951">
        <f ca="1">OFFSET('Séries-16x50'!$A$11,N149,3)</f>
        <v>0.66249999999999976</v>
      </c>
      <c r="T156" s="951"/>
      <c r="U156" s="951"/>
      <c r="V156" s="951"/>
      <c r="W156" s="293"/>
    </row>
    <row r="157" spans="1:23" ht="18.75" x14ac:dyDescent="0.3">
      <c r="A157" s="544" t="str">
        <f>IF(COUNT('Séries-16x50'!$A$11:$A$50)&gt;'Etiquette 16x50'!N149,"X","")</f>
        <v>X</v>
      </c>
      <c r="B157" s="291"/>
      <c r="C157" s="952"/>
      <c r="D157" s="952"/>
      <c r="E157" s="866" t="s">
        <v>257</v>
      </c>
      <c r="F157" s="866"/>
      <c r="G157" s="951">
        <f ca="1">OFFSET('Séries-16x50'!$A$11,B149,4)</f>
        <v>0.6631944444444442</v>
      </c>
      <c r="H157" s="951"/>
      <c r="I157" s="951"/>
      <c r="J157" s="951"/>
      <c r="K157" s="293"/>
      <c r="M157" s="521"/>
      <c r="N157" s="291"/>
      <c r="O157" s="952"/>
      <c r="P157" s="952"/>
      <c r="Q157" s="866" t="s">
        <v>257</v>
      </c>
      <c r="R157" s="866"/>
      <c r="S157" s="951">
        <f ca="1">OFFSET('Séries-16x50'!$A$11,N149,4)</f>
        <v>0.6631944444444442</v>
      </c>
      <c r="T157" s="951"/>
      <c r="U157" s="951"/>
      <c r="V157" s="951"/>
      <c r="W157" s="293"/>
    </row>
    <row r="158" spans="1:23" ht="21" x14ac:dyDescent="0.35">
      <c r="A158" s="544" t="str">
        <f>IF(COUNT('Séries-16x50'!$A$11:$A$50)&gt;'Etiquette 16x50'!N149,"X","")</f>
        <v>X</v>
      </c>
      <c r="B158" s="291"/>
      <c r="C158" s="952"/>
      <c r="D158" s="952"/>
      <c r="E158" s="866" t="s">
        <v>71</v>
      </c>
      <c r="F158" s="866"/>
      <c r="G158" s="947">
        <f ca="1">OFFSET('Séries-16x50'!$A$11,B149,5)</f>
        <v>0.66458333333333308</v>
      </c>
      <c r="H158" s="947"/>
      <c r="I158" s="947"/>
      <c r="J158" s="947"/>
      <c r="K158" s="293"/>
      <c r="M158" s="521"/>
      <c r="N158" s="291"/>
      <c r="O158" s="952"/>
      <c r="P158" s="952"/>
      <c r="Q158" s="866" t="s">
        <v>71</v>
      </c>
      <c r="R158" s="866"/>
      <c r="S158" s="947">
        <f ca="1">OFFSET('Séries-16x50'!$A$11,N149,5)</f>
        <v>0.66458333333333308</v>
      </c>
      <c r="T158" s="947"/>
      <c r="U158" s="947"/>
      <c r="V158" s="947"/>
      <c r="W158" s="293"/>
    </row>
    <row r="159" spans="1:23" ht="15" customHeight="1" x14ac:dyDescent="0.35">
      <c r="A159" s="544" t="str">
        <f>IF(COUNT('Séries-16x50'!$A$11:$A$50)&gt;'Etiquette 16x50'!N149,"X","")</f>
        <v>X</v>
      </c>
      <c r="B159" s="291"/>
      <c r="C159" s="931" t="s">
        <v>248</v>
      </c>
      <c r="D159" s="931"/>
      <c r="E159" s="948" t="str">
        <f ca="1">IF(E150="","",IF(OR(E150="DWF",E150="DNF"),"Distance","Temps"))</f>
        <v>Temps</v>
      </c>
      <c r="F159" s="948"/>
      <c r="G159" s="525">
        <f ca="1">OFFSET('Séries-16x50'!$A$11,B149,18)</f>
        <v>20</v>
      </c>
      <c r="H159" s="524" t="str">
        <f ca="1">OFFSET('Séries-16x50'!$A$11,B149,19)</f>
        <v>mn</v>
      </c>
      <c r="I159" s="526">
        <f ca="1">OFFSET('Séries-16x50'!$A$11,B149,20)</f>
        <v>0</v>
      </c>
      <c r="J159" s="524" t="str">
        <f ca="1">OFFSET('Séries-16x50'!$A$11,B149,21)</f>
        <v>s</v>
      </c>
      <c r="K159" s="293"/>
      <c r="M159" s="521"/>
      <c r="N159" s="291"/>
      <c r="O159" s="931" t="s">
        <v>248</v>
      </c>
      <c r="P159" s="931"/>
      <c r="Q159" s="948" t="str">
        <f ca="1">IF(Q150="","",IF(OR(Q150="DWF",Q150="DNF"),"Distance","Temps"))</f>
        <v>Temps</v>
      </c>
      <c r="R159" s="948"/>
      <c r="S159" s="525">
        <f ca="1">OFFSET('Séries-16x50'!$A$11,N149,18)</f>
        <v>19</v>
      </c>
      <c r="T159" s="524" t="str">
        <f ca="1">OFFSET('Séries-16x50'!$A$11,N149,19)</f>
        <v>mn</v>
      </c>
      <c r="U159" s="526">
        <f ca="1">OFFSET('Séries-16x50'!$A$11,N149,20)</f>
        <v>0</v>
      </c>
      <c r="V159" s="524" t="str">
        <f ca="1">OFFSET('Séries-16x50'!$A$11,N149,21)</f>
        <v>s</v>
      </c>
      <c r="W159" s="293"/>
    </row>
    <row r="160" spans="1:23" ht="15" customHeight="1" x14ac:dyDescent="0.3">
      <c r="A160" s="544" t="str">
        <f>IF(COUNT('Séries-16x50'!$A$11:$A$50)&gt;'Etiquette 16x50'!N149,"X","")</f>
        <v>X</v>
      </c>
      <c r="B160" s="291"/>
      <c r="C160" s="931"/>
      <c r="D160" s="931"/>
      <c r="E160" s="933" t="s">
        <v>273</v>
      </c>
      <c r="F160" s="514" t="s">
        <v>271</v>
      </c>
      <c r="G160" s="528">
        <f ca="1">OFFSET('Séries-16x50'!$A$11,B149,14)</f>
        <v>19</v>
      </c>
      <c r="H160" s="529" t="str">
        <f ca="1">OFFSET('Séries-16x50'!$A$11,B149,15)</f>
        <v>mn</v>
      </c>
      <c r="I160" s="528" t="str">
        <f ca="1">OFFSET('Séries-16x50'!$A$11,B149,16)</f>
        <v>30</v>
      </c>
      <c r="J160" s="529" t="str">
        <f ca="1">OFFSET('Séries-16x50'!$A$11,B149,17)</f>
        <v>s</v>
      </c>
      <c r="K160" s="293"/>
      <c r="M160" s="521"/>
      <c r="N160" s="291"/>
      <c r="O160" s="931"/>
      <c r="P160" s="931"/>
      <c r="Q160" s="933" t="s">
        <v>273</v>
      </c>
      <c r="R160" s="514" t="s">
        <v>271</v>
      </c>
      <c r="S160" s="528">
        <f ca="1">OFFSET('Séries-16x50'!$A$11,N149,14)</f>
        <v>18</v>
      </c>
      <c r="T160" s="529" t="str">
        <f ca="1">OFFSET('Séries-16x50'!$A$11,N149,15)</f>
        <v>mn</v>
      </c>
      <c r="U160" s="528" t="str">
        <f ca="1">OFFSET('Séries-16x50'!$A$11,N149,16)</f>
        <v>30</v>
      </c>
      <c r="V160" s="529" t="str">
        <f ca="1">OFFSET('Séries-16x50'!$A$11,N149,17)</f>
        <v>s</v>
      </c>
      <c r="W160" s="293"/>
    </row>
    <row r="161" spans="1:23" ht="15" customHeight="1" x14ac:dyDescent="0.3">
      <c r="A161" s="544" t="str">
        <f>IF(COUNT('Séries-16x50'!$A$11:$A$50)&gt;'Etiquette 16x50'!N149,"X","")</f>
        <v>X</v>
      </c>
      <c r="B161" s="291"/>
      <c r="C161" s="931"/>
      <c r="D161" s="931"/>
      <c r="E161" s="933"/>
      <c r="F161" s="514" t="s">
        <v>272</v>
      </c>
      <c r="G161" s="528">
        <f ca="1">OFFSET('Séries-16x50'!$A$11,B149,22)</f>
        <v>21</v>
      </c>
      <c r="H161" s="529" t="str">
        <f ca="1">OFFSET('Séries-16x50'!$A$11,B149,23)</f>
        <v>mn</v>
      </c>
      <c r="I161" s="528" t="str">
        <f ca="1">OFFSET('Séries-16x50'!$A$11,B149,24)</f>
        <v>0</v>
      </c>
      <c r="J161" s="529" t="str">
        <f ca="1">OFFSET('Séries-16x50'!$A$11,B149,25)</f>
        <v>s</v>
      </c>
      <c r="K161" s="293"/>
      <c r="M161" s="521"/>
      <c r="N161" s="291"/>
      <c r="O161" s="931"/>
      <c r="P161" s="931"/>
      <c r="Q161" s="933"/>
      <c r="R161" s="514" t="s">
        <v>272</v>
      </c>
      <c r="S161" s="528">
        <f ca="1">OFFSET('Séries-16x50'!$A$11,N149,22)</f>
        <v>20</v>
      </c>
      <c r="T161" s="529" t="str">
        <f ca="1">OFFSET('Séries-16x50'!$A$11,N149,23)</f>
        <v>mn</v>
      </c>
      <c r="U161" s="528" t="str">
        <f ca="1">OFFSET('Séries-16x50'!$A$11,N149,24)</f>
        <v>0</v>
      </c>
      <c r="V161" s="529" t="str">
        <f ca="1">OFFSET('Séries-16x50'!$A$11,N149,25)</f>
        <v>s</v>
      </c>
      <c r="W161" s="293"/>
    </row>
    <row r="162" spans="1:23" x14ac:dyDescent="0.25">
      <c r="A162" s="544" t="str">
        <f>IF(COUNT('Séries-16x50'!$A$11:$A$50)&gt;'Etiquette 16x50'!N149,"X","")</f>
        <v>X</v>
      </c>
      <c r="B162" s="291"/>
      <c r="C162" s="945"/>
      <c r="D162" s="945"/>
      <c r="E162" s="945"/>
      <c r="F162" s="945"/>
      <c r="G162" s="945"/>
      <c r="H162" s="945"/>
      <c r="I162" s="945"/>
      <c r="J162" s="945"/>
      <c r="K162" s="293"/>
      <c r="M162" s="521"/>
      <c r="N162" s="291"/>
      <c r="O162" s="945"/>
      <c r="P162" s="945"/>
      <c r="Q162" s="945"/>
      <c r="R162" s="945"/>
      <c r="S162" s="945"/>
      <c r="T162" s="945"/>
      <c r="U162" s="945"/>
      <c r="V162" s="945"/>
      <c r="W162" s="293"/>
    </row>
    <row r="163" spans="1:23" ht="18.75" x14ac:dyDescent="0.3">
      <c r="A163" s="544" t="str">
        <f>IF(COUNT('Séries-16x50'!$A$11:$A$50)&gt;'Etiquette 16x50'!N149,"X","")</f>
        <v>X</v>
      </c>
      <c r="B163" s="291"/>
      <c r="C163" s="946" t="s">
        <v>259</v>
      </c>
      <c r="D163" s="946"/>
      <c r="E163" s="946"/>
      <c r="F163" s="946"/>
      <c r="G163" s="946"/>
      <c r="H163" s="946"/>
      <c r="I163" s="946"/>
      <c r="J163" s="946"/>
      <c r="K163" s="293"/>
      <c r="M163" s="521"/>
      <c r="N163" s="291"/>
      <c r="O163" s="946" t="s">
        <v>259</v>
      </c>
      <c r="P163" s="946"/>
      <c r="Q163" s="946"/>
      <c r="R163" s="946"/>
      <c r="S163" s="946"/>
      <c r="T163" s="946"/>
      <c r="U163" s="946"/>
      <c r="V163" s="946"/>
      <c r="W163" s="293"/>
    </row>
    <row r="164" spans="1:23" ht="15.75" thickBot="1" x14ac:dyDescent="0.3">
      <c r="A164" s="544" t="str">
        <f>IF(COUNT('Séries-16x50'!$A$11:$A$50)&gt;'Etiquette 16x50'!N149,"X","")</f>
        <v>X</v>
      </c>
      <c r="B164" s="291"/>
      <c r="C164" s="945"/>
      <c r="D164" s="945"/>
      <c r="E164" s="945"/>
      <c r="F164" s="945"/>
      <c r="G164" s="945"/>
      <c r="H164" s="945"/>
      <c r="I164" s="945"/>
      <c r="J164" s="945"/>
      <c r="K164" s="293"/>
      <c r="M164" s="521"/>
      <c r="N164" s="291"/>
      <c r="O164" s="945"/>
      <c r="P164" s="945"/>
      <c r="Q164" s="945"/>
      <c r="R164" s="945"/>
      <c r="S164" s="945"/>
      <c r="T164" s="945"/>
      <c r="U164" s="945"/>
      <c r="V164" s="945"/>
      <c r="W164" s="293"/>
    </row>
    <row r="165" spans="1:23" ht="15.75" customHeight="1" x14ac:dyDescent="0.25">
      <c r="A165" s="544" t="str">
        <f>IF(COUNT('Séries-16x50'!$A$11:$A$50)&gt;'Etiquette 16x50'!N149,"X","")</f>
        <v>X</v>
      </c>
      <c r="B165" s="291"/>
      <c r="C165" s="1078" t="s">
        <v>276</v>
      </c>
      <c r="D165" s="1074">
        <v>1</v>
      </c>
      <c r="E165" s="1074">
        <f>D165+1</f>
        <v>2</v>
      </c>
      <c r="F165" s="1074">
        <f>E165+1</f>
        <v>3</v>
      </c>
      <c r="G165" s="1074">
        <f t="shared" ref="G165:J165" si="12">F165+1</f>
        <v>4</v>
      </c>
      <c r="H165" s="1074">
        <f t="shared" si="12"/>
        <v>5</v>
      </c>
      <c r="I165" s="1074">
        <f t="shared" si="12"/>
        <v>6</v>
      </c>
      <c r="J165" s="1075">
        <f t="shared" si="12"/>
        <v>7</v>
      </c>
      <c r="K165" s="293"/>
      <c r="M165" s="521"/>
      <c r="N165" s="291"/>
      <c r="O165" s="1078" t="s">
        <v>276</v>
      </c>
      <c r="P165" s="1074">
        <v>1</v>
      </c>
      <c r="Q165" s="1074">
        <f>P165+1</f>
        <v>2</v>
      </c>
      <c r="R165" s="1074">
        <f>Q165+1</f>
        <v>3</v>
      </c>
      <c r="S165" s="1074">
        <f t="shared" ref="S165:V165" si="13">R165+1</f>
        <v>4</v>
      </c>
      <c r="T165" s="1074">
        <f t="shared" si="13"/>
        <v>5</v>
      </c>
      <c r="U165" s="1074">
        <f t="shared" si="13"/>
        <v>6</v>
      </c>
      <c r="V165" s="1075">
        <f t="shared" si="13"/>
        <v>7</v>
      </c>
      <c r="W165" s="293"/>
    </row>
    <row r="166" spans="1:23" ht="15.75" thickBot="1" x14ac:dyDescent="0.3">
      <c r="A166" s="544" t="str">
        <f>IF(COUNT('Séries-16x50'!$A$11:$A$50)&gt;'Etiquette 16x50'!N149,"X","")</f>
        <v>X</v>
      </c>
      <c r="B166" s="291"/>
      <c r="C166" s="1079"/>
      <c r="D166" s="1070"/>
      <c r="E166" s="1070"/>
      <c r="F166" s="1070"/>
      <c r="G166" s="1070"/>
      <c r="H166" s="1070"/>
      <c r="I166" s="1070"/>
      <c r="J166" s="1072"/>
      <c r="K166" s="293"/>
      <c r="M166" s="521"/>
      <c r="N166" s="291"/>
      <c r="O166" s="1079"/>
      <c r="P166" s="1070"/>
      <c r="Q166" s="1070"/>
      <c r="R166" s="1070"/>
      <c r="S166" s="1070"/>
      <c r="T166" s="1070"/>
      <c r="U166" s="1070"/>
      <c r="V166" s="1072"/>
      <c r="W166" s="293"/>
    </row>
    <row r="167" spans="1:23" ht="15" customHeight="1" x14ac:dyDescent="0.25">
      <c r="A167" s="544" t="str">
        <f>IF(COUNT('Séries-16x50'!$A$11:$A$50)&gt;'Etiquette 16x50'!N149,"X","")</f>
        <v>X</v>
      </c>
      <c r="B167" s="291"/>
      <c r="C167" s="1068">
        <f>J165+1</f>
        <v>8</v>
      </c>
      <c r="D167" s="1070">
        <f>C167+1</f>
        <v>9</v>
      </c>
      <c r="E167" s="1070">
        <f t="shared" ref="E167:J167" si="14">D167+1</f>
        <v>10</v>
      </c>
      <c r="F167" s="1070">
        <f t="shared" si="14"/>
        <v>11</v>
      </c>
      <c r="G167" s="1070">
        <f t="shared" si="14"/>
        <v>12</v>
      </c>
      <c r="H167" s="1070">
        <f t="shared" si="14"/>
        <v>13</v>
      </c>
      <c r="I167" s="1070">
        <f t="shared" si="14"/>
        <v>14</v>
      </c>
      <c r="J167" s="1072">
        <f t="shared" si="14"/>
        <v>15</v>
      </c>
      <c r="K167" s="293"/>
      <c r="M167" s="521"/>
      <c r="N167" s="291"/>
      <c r="O167" s="1068">
        <f>V165+1</f>
        <v>8</v>
      </c>
      <c r="P167" s="1070">
        <f>O167+1</f>
        <v>9</v>
      </c>
      <c r="Q167" s="1070">
        <f t="shared" ref="Q167:V167" si="15">P167+1</f>
        <v>10</v>
      </c>
      <c r="R167" s="1070">
        <f t="shared" si="15"/>
        <v>11</v>
      </c>
      <c r="S167" s="1070">
        <f t="shared" si="15"/>
        <v>12</v>
      </c>
      <c r="T167" s="1070">
        <f t="shared" si="15"/>
        <v>13</v>
      </c>
      <c r="U167" s="1070">
        <f t="shared" si="15"/>
        <v>14</v>
      </c>
      <c r="V167" s="1072">
        <f t="shared" si="15"/>
        <v>15</v>
      </c>
      <c r="W167" s="293"/>
    </row>
    <row r="168" spans="1:23" ht="15.75" thickBot="1" x14ac:dyDescent="0.3">
      <c r="A168" s="544" t="str">
        <f>IF(COUNT('Séries-16x50'!$A$11:$A$50)&gt;'Etiquette 16x50'!N149,"X","")</f>
        <v>X</v>
      </c>
      <c r="B168" s="291"/>
      <c r="C168" s="1069"/>
      <c r="D168" s="1071"/>
      <c r="E168" s="1071"/>
      <c r="F168" s="1071"/>
      <c r="G168" s="1071"/>
      <c r="H168" s="1071"/>
      <c r="I168" s="1071"/>
      <c r="J168" s="1073"/>
      <c r="K168" s="293"/>
      <c r="M168" s="521"/>
      <c r="N168" s="291"/>
      <c r="O168" s="1069"/>
      <c r="P168" s="1071"/>
      <c r="Q168" s="1071"/>
      <c r="R168" s="1071"/>
      <c r="S168" s="1071"/>
      <c r="T168" s="1071"/>
      <c r="U168" s="1071"/>
      <c r="V168" s="1073"/>
      <c r="W168" s="293"/>
    </row>
    <row r="169" spans="1:23" ht="15" customHeight="1" x14ac:dyDescent="0.25">
      <c r="A169" s="544" t="str">
        <f>IF(COUNT('Séries-16x50'!$A$11:$A$50)&gt;'Etiquette 16x50'!N149,"X","")</f>
        <v>X</v>
      </c>
      <c r="B169" s="291"/>
      <c r="C169" s="984" t="s">
        <v>275</v>
      </c>
      <c r="D169" s="985"/>
      <c r="E169" s="1080"/>
      <c r="F169" s="993"/>
      <c r="G169" s="993"/>
      <c r="H169" s="993"/>
      <c r="I169" s="993"/>
      <c r="J169" s="994"/>
      <c r="K169" s="293"/>
      <c r="M169" s="521"/>
      <c r="N169" s="291"/>
      <c r="O169" s="984" t="s">
        <v>275</v>
      </c>
      <c r="P169" s="985"/>
      <c r="Q169" s="1080"/>
      <c r="R169" s="993"/>
      <c r="S169" s="993"/>
      <c r="T169" s="993"/>
      <c r="U169" s="993"/>
      <c r="V169" s="994"/>
      <c r="W169" s="293"/>
    </row>
    <row r="170" spans="1:23" ht="15.75" thickBot="1" x14ac:dyDescent="0.3">
      <c r="A170" s="544" t="str">
        <f>IF(COUNT('Séries-16x50'!$A$11:$A$50)&gt;'Etiquette 16x50'!N149,"X","")</f>
        <v>X</v>
      </c>
      <c r="B170" s="291"/>
      <c r="C170" s="973"/>
      <c r="D170" s="986"/>
      <c r="E170" s="1081"/>
      <c r="F170" s="929"/>
      <c r="G170" s="929"/>
      <c r="H170" s="929"/>
      <c r="I170" s="929"/>
      <c r="J170" s="930"/>
      <c r="K170" s="293"/>
      <c r="M170" s="521"/>
      <c r="N170" s="291"/>
      <c r="O170" s="973"/>
      <c r="P170" s="986"/>
      <c r="Q170" s="1081"/>
      <c r="R170" s="929"/>
      <c r="S170" s="929"/>
      <c r="T170" s="929"/>
      <c r="U170" s="929"/>
      <c r="V170" s="930"/>
      <c r="W170" s="293"/>
    </row>
    <row r="171" spans="1:23" ht="15.75" thickBot="1" x14ac:dyDescent="0.3">
      <c r="A171" s="544" t="str">
        <f>IF(COUNT('Séries-16x50'!$A$11:$A$50)&gt;'Etiquette 16x50'!N149,"X","")</f>
        <v>X</v>
      </c>
      <c r="B171" s="291"/>
      <c r="C171" s="292"/>
      <c r="D171" s="292"/>
      <c r="E171" s="292"/>
      <c r="F171" s="292"/>
      <c r="G171" s="292"/>
      <c r="H171" s="292"/>
      <c r="I171" s="292"/>
      <c r="J171" s="292"/>
      <c r="K171" s="293"/>
      <c r="M171" s="521"/>
      <c r="N171" s="291"/>
      <c r="O171" s="292"/>
      <c r="P171" s="292"/>
      <c r="Q171" s="292"/>
      <c r="R171" s="292"/>
      <c r="S171" s="292"/>
      <c r="T171" s="292"/>
      <c r="U171" s="292"/>
      <c r="V171" s="292"/>
      <c r="W171" s="293"/>
    </row>
    <row r="172" spans="1:23" ht="15" customHeight="1" x14ac:dyDescent="0.25">
      <c r="A172" s="544" t="str">
        <f>IF(COUNT('Séries-16x50'!$A$11:$A$50)&gt;'Etiquette 16x50'!N149,"X","")</f>
        <v>X</v>
      </c>
      <c r="B172" s="291"/>
      <c r="C172" s="894" t="s">
        <v>132</v>
      </c>
      <c r="D172" s="880" t="s">
        <v>133</v>
      </c>
      <c r="E172" s="871"/>
      <c r="F172" s="871"/>
      <c r="G172" s="871"/>
      <c r="H172" s="871"/>
      <c r="I172" s="959"/>
      <c r="J172" s="960"/>
      <c r="K172" s="293"/>
      <c r="M172" s="521"/>
      <c r="N172" s="291"/>
      <c r="O172" s="894" t="s">
        <v>132</v>
      </c>
      <c r="P172" s="880" t="s">
        <v>133</v>
      </c>
      <c r="Q172" s="871"/>
      <c r="R172" s="871"/>
      <c r="S172" s="871"/>
      <c r="T172" s="871"/>
      <c r="U172" s="959"/>
      <c r="V172" s="960"/>
      <c r="W172" s="293"/>
    </row>
    <row r="173" spans="1:23" x14ac:dyDescent="0.25">
      <c r="A173" s="544" t="str">
        <f>IF(COUNT('Séries-16x50'!$A$11:$A$50)&gt;'Etiquette 16x50'!N149,"X","")</f>
        <v>X</v>
      </c>
      <c r="B173" s="291"/>
      <c r="C173" s="895"/>
      <c r="D173" s="859" t="s">
        <v>134</v>
      </c>
      <c r="E173" s="864"/>
      <c r="F173" s="864"/>
      <c r="G173" s="864"/>
      <c r="H173" s="864"/>
      <c r="I173" s="949"/>
      <c r="J173" s="950"/>
      <c r="K173" s="293"/>
      <c r="M173" s="521"/>
      <c r="N173" s="291"/>
      <c r="O173" s="895"/>
      <c r="P173" s="859" t="s">
        <v>134</v>
      </c>
      <c r="Q173" s="864"/>
      <c r="R173" s="864"/>
      <c r="S173" s="864"/>
      <c r="T173" s="864"/>
      <c r="U173" s="949"/>
      <c r="V173" s="950"/>
      <c r="W173" s="293"/>
    </row>
    <row r="174" spans="1:23" x14ac:dyDescent="0.25">
      <c r="A174" s="544" t="str">
        <f>IF(COUNT('Séries-16x50'!$A$11:$A$50)&gt;'Etiquette 16x50'!N149,"X","")</f>
        <v>X</v>
      </c>
      <c r="B174" s="291"/>
      <c r="C174" s="895"/>
      <c r="D174" s="859" t="s">
        <v>135</v>
      </c>
      <c r="E174" s="864"/>
      <c r="F174" s="864"/>
      <c r="G174" s="864"/>
      <c r="H174" s="864"/>
      <c r="I174" s="949"/>
      <c r="J174" s="950"/>
      <c r="K174" s="293"/>
      <c r="M174" s="521"/>
      <c r="N174" s="291"/>
      <c r="O174" s="895"/>
      <c r="P174" s="859" t="s">
        <v>135</v>
      </c>
      <c r="Q174" s="864"/>
      <c r="R174" s="864"/>
      <c r="S174" s="864"/>
      <c r="T174" s="864"/>
      <c r="U174" s="949"/>
      <c r="V174" s="950"/>
      <c r="W174" s="293"/>
    </row>
    <row r="175" spans="1:23" x14ac:dyDescent="0.25">
      <c r="A175" s="544" t="str">
        <f>IF(COUNT('Séries-16x50'!$A$11:$A$50)&gt;'Etiquette 16x50'!N149,"X","")</f>
        <v>X</v>
      </c>
      <c r="B175" s="291"/>
      <c r="C175" s="895"/>
      <c r="D175" s="859" t="s">
        <v>136</v>
      </c>
      <c r="E175" s="864"/>
      <c r="F175" s="864"/>
      <c r="G175" s="864"/>
      <c r="H175" s="864"/>
      <c r="I175" s="949"/>
      <c r="J175" s="950"/>
      <c r="K175" s="293"/>
      <c r="M175" s="521"/>
      <c r="N175" s="291"/>
      <c r="O175" s="895"/>
      <c r="P175" s="859" t="s">
        <v>136</v>
      </c>
      <c r="Q175" s="864"/>
      <c r="R175" s="864"/>
      <c r="S175" s="864"/>
      <c r="T175" s="864"/>
      <c r="U175" s="949"/>
      <c r="V175" s="950"/>
      <c r="W175" s="293"/>
    </row>
    <row r="176" spans="1:23" x14ac:dyDescent="0.25">
      <c r="A176" s="544" t="str">
        <f>IF(COUNT('Séries-16x50'!$A$11:$A$50)&gt;'Etiquette 16x50'!N149,"X","")</f>
        <v>X</v>
      </c>
      <c r="B176" s="291"/>
      <c r="C176" s="895"/>
      <c r="D176" s="859" t="s">
        <v>137</v>
      </c>
      <c r="E176" s="864"/>
      <c r="F176" s="864"/>
      <c r="G176" s="864"/>
      <c r="H176" s="864"/>
      <c r="I176" s="949"/>
      <c r="J176" s="950"/>
      <c r="K176" s="293"/>
      <c r="M176" s="521"/>
      <c r="N176" s="291"/>
      <c r="O176" s="895"/>
      <c r="P176" s="859" t="s">
        <v>137</v>
      </c>
      <c r="Q176" s="864"/>
      <c r="R176" s="864"/>
      <c r="S176" s="864"/>
      <c r="T176" s="864"/>
      <c r="U176" s="949"/>
      <c r="V176" s="950"/>
      <c r="W176" s="293"/>
    </row>
    <row r="177" spans="1:23" x14ac:dyDescent="0.25">
      <c r="A177" s="544" t="str">
        <f>IF(COUNT('Séries-16x50'!$A$11:$A$50)&gt;'Etiquette 16x50'!N149,"X","")</f>
        <v>X</v>
      </c>
      <c r="B177" s="291"/>
      <c r="C177" s="895"/>
      <c r="D177" s="859" t="s">
        <v>138</v>
      </c>
      <c r="E177" s="864"/>
      <c r="F177" s="864"/>
      <c r="G177" s="864"/>
      <c r="H177" s="864"/>
      <c r="I177" s="949"/>
      <c r="J177" s="950"/>
      <c r="K177" s="293"/>
      <c r="M177" s="521"/>
      <c r="N177" s="291"/>
      <c r="O177" s="895"/>
      <c r="P177" s="859" t="s">
        <v>138</v>
      </c>
      <c r="Q177" s="864"/>
      <c r="R177" s="864"/>
      <c r="S177" s="864"/>
      <c r="T177" s="864"/>
      <c r="U177" s="949"/>
      <c r="V177" s="950"/>
      <c r="W177" s="293"/>
    </row>
    <row r="178" spans="1:23" ht="15" customHeight="1" thickBot="1" x14ac:dyDescent="0.3">
      <c r="A178" s="544" t="str">
        <f>IF(COUNT('Séries-16x50'!$A$11:$A$50)&gt;'Etiquette 16x50'!N149,"X","")</f>
        <v>X</v>
      </c>
      <c r="B178" s="291"/>
      <c r="C178" s="896"/>
      <c r="D178" s="862" t="s">
        <v>274</v>
      </c>
      <c r="E178" s="975"/>
      <c r="F178" s="975"/>
      <c r="G178" s="975"/>
      <c r="H178" s="975"/>
      <c r="I178" s="954"/>
      <c r="J178" s="955"/>
      <c r="K178" s="293"/>
      <c r="M178" s="521"/>
      <c r="N178" s="291"/>
      <c r="O178" s="896"/>
      <c r="P178" s="862" t="s">
        <v>274</v>
      </c>
      <c r="Q178" s="975"/>
      <c r="R178" s="975"/>
      <c r="S178" s="975"/>
      <c r="T178" s="975"/>
      <c r="U178" s="954"/>
      <c r="V178" s="955"/>
      <c r="W178" s="293"/>
    </row>
    <row r="179" spans="1:23" x14ac:dyDescent="0.25">
      <c r="A179" s="544" t="str">
        <f>IF(COUNT('Séries-16x50'!$A$11:$A$50)&gt;'Etiquette 16x50'!N149,"X","")</f>
        <v>X</v>
      </c>
      <c r="B179" s="291"/>
      <c r="C179" s="1076" t="s">
        <v>145</v>
      </c>
      <c r="D179" s="963" t="s">
        <v>146</v>
      </c>
      <c r="E179" s="964"/>
      <c r="F179" s="964"/>
      <c r="G179" s="964"/>
      <c r="H179" s="964"/>
      <c r="I179" s="965"/>
      <c r="J179" s="966"/>
      <c r="K179" s="293"/>
      <c r="M179" s="521"/>
      <c r="N179" s="291"/>
      <c r="O179" s="1076" t="s">
        <v>145</v>
      </c>
      <c r="P179" s="963" t="s">
        <v>146</v>
      </c>
      <c r="Q179" s="964"/>
      <c r="R179" s="964"/>
      <c r="S179" s="964"/>
      <c r="T179" s="964"/>
      <c r="U179" s="965"/>
      <c r="V179" s="966"/>
      <c r="W179" s="293"/>
    </row>
    <row r="180" spans="1:23" x14ac:dyDescent="0.25">
      <c r="A180" s="544" t="str">
        <f>IF(COUNT('Séries-16x50'!$A$11:$A$50)&gt;'Etiquette 16x50'!N149,"X","")</f>
        <v>X</v>
      </c>
      <c r="B180" s="291"/>
      <c r="C180" s="1076"/>
      <c r="D180" s="859" t="s">
        <v>147</v>
      </c>
      <c r="E180" s="864"/>
      <c r="F180" s="864"/>
      <c r="G180" s="864"/>
      <c r="H180" s="864"/>
      <c r="I180" s="949"/>
      <c r="J180" s="950"/>
      <c r="K180" s="293"/>
      <c r="M180" s="521"/>
      <c r="N180" s="291"/>
      <c r="O180" s="1076"/>
      <c r="P180" s="859" t="s">
        <v>147</v>
      </c>
      <c r="Q180" s="864"/>
      <c r="R180" s="864"/>
      <c r="S180" s="864"/>
      <c r="T180" s="864"/>
      <c r="U180" s="949"/>
      <c r="V180" s="950"/>
      <c r="W180" s="293"/>
    </row>
    <row r="181" spans="1:23" x14ac:dyDescent="0.25">
      <c r="A181" s="544" t="str">
        <f>IF(COUNT('Séries-16x50'!$A$11:$A$50)&gt;'Etiquette 16x50'!N149,"X","")</f>
        <v>X</v>
      </c>
      <c r="B181" s="291"/>
      <c r="C181" s="1076"/>
      <c r="D181" s="859" t="s">
        <v>148</v>
      </c>
      <c r="E181" s="864"/>
      <c r="F181" s="864"/>
      <c r="G181" s="864"/>
      <c r="H181" s="864"/>
      <c r="I181" s="949"/>
      <c r="J181" s="950"/>
      <c r="K181" s="293"/>
      <c r="M181" s="521"/>
      <c r="N181" s="291"/>
      <c r="O181" s="1076"/>
      <c r="P181" s="859" t="s">
        <v>148</v>
      </c>
      <c r="Q181" s="864"/>
      <c r="R181" s="864"/>
      <c r="S181" s="864"/>
      <c r="T181" s="864"/>
      <c r="U181" s="949"/>
      <c r="V181" s="950"/>
      <c r="W181" s="293"/>
    </row>
    <row r="182" spans="1:23" x14ac:dyDescent="0.25">
      <c r="A182" s="544" t="str">
        <f>IF(COUNT('Séries-16x50'!$A$11:$A$50)&gt;'Etiquette 16x50'!N149,"X","")</f>
        <v>X</v>
      </c>
      <c r="B182" s="291"/>
      <c r="C182" s="1076"/>
      <c r="D182" s="859" t="s">
        <v>149</v>
      </c>
      <c r="E182" s="864"/>
      <c r="F182" s="864"/>
      <c r="G182" s="864"/>
      <c r="H182" s="864"/>
      <c r="I182" s="949"/>
      <c r="J182" s="950"/>
      <c r="K182" s="293"/>
      <c r="M182" s="521"/>
      <c r="N182" s="291"/>
      <c r="O182" s="1076"/>
      <c r="P182" s="859" t="s">
        <v>149</v>
      </c>
      <c r="Q182" s="864"/>
      <c r="R182" s="864"/>
      <c r="S182" s="864"/>
      <c r="T182" s="864"/>
      <c r="U182" s="949"/>
      <c r="V182" s="950"/>
      <c r="W182" s="293"/>
    </row>
    <row r="183" spans="1:23" x14ac:dyDescent="0.25">
      <c r="A183" s="544" t="str">
        <f>IF(COUNT('Séries-16x50'!$A$11:$A$50)&gt;'Etiquette 16x50'!N149,"X","")</f>
        <v>X</v>
      </c>
      <c r="B183" s="291"/>
      <c r="C183" s="1076"/>
      <c r="D183" s="859" t="s">
        <v>150</v>
      </c>
      <c r="E183" s="864"/>
      <c r="F183" s="864"/>
      <c r="G183" s="864"/>
      <c r="H183" s="864"/>
      <c r="I183" s="949"/>
      <c r="J183" s="950"/>
      <c r="K183" s="293"/>
      <c r="M183" s="521"/>
      <c r="N183" s="291"/>
      <c r="O183" s="1076"/>
      <c r="P183" s="859" t="s">
        <v>150</v>
      </c>
      <c r="Q183" s="864"/>
      <c r="R183" s="864"/>
      <c r="S183" s="864"/>
      <c r="T183" s="864"/>
      <c r="U183" s="949"/>
      <c r="V183" s="950"/>
      <c r="W183" s="293"/>
    </row>
    <row r="184" spans="1:23" x14ac:dyDescent="0.25">
      <c r="A184" s="544" t="str">
        <f>IF(COUNT('Séries-16x50'!$A$11:$A$50)&gt;'Etiquette 16x50'!N149,"X","")</f>
        <v>X</v>
      </c>
      <c r="B184" s="291"/>
      <c r="C184" s="1076"/>
      <c r="D184" s="859" t="s">
        <v>151</v>
      </c>
      <c r="E184" s="864"/>
      <c r="F184" s="864"/>
      <c r="G184" s="864"/>
      <c r="H184" s="864"/>
      <c r="I184" s="949"/>
      <c r="J184" s="950"/>
      <c r="K184" s="293"/>
      <c r="M184" s="521"/>
      <c r="N184" s="291"/>
      <c r="O184" s="1076"/>
      <c r="P184" s="859" t="s">
        <v>151</v>
      </c>
      <c r="Q184" s="864"/>
      <c r="R184" s="864"/>
      <c r="S184" s="864"/>
      <c r="T184" s="864"/>
      <c r="U184" s="949"/>
      <c r="V184" s="950"/>
      <c r="W184" s="293"/>
    </row>
    <row r="185" spans="1:23" ht="21" customHeight="1" thickBot="1" x14ac:dyDescent="0.3">
      <c r="A185" s="544" t="str">
        <f>IF(COUNT('Séries-16x50'!$A$11:$A$50)&gt;'Etiquette 16x50'!N149,"X","")</f>
        <v>X</v>
      </c>
      <c r="B185" s="291"/>
      <c r="C185" s="1077"/>
      <c r="D185" s="862" t="s">
        <v>152</v>
      </c>
      <c r="E185" s="975"/>
      <c r="F185" s="975"/>
      <c r="G185" s="975"/>
      <c r="H185" s="975"/>
      <c r="I185" s="954"/>
      <c r="J185" s="955"/>
      <c r="K185" s="293"/>
      <c r="M185" s="521"/>
      <c r="N185" s="291"/>
      <c r="O185" s="1077"/>
      <c r="P185" s="862" t="s">
        <v>152</v>
      </c>
      <c r="Q185" s="975"/>
      <c r="R185" s="975"/>
      <c r="S185" s="975"/>
      <c r="T185" s="975"/>
      <c r="U185" s="954"/>
      <c r="V185" s="955"/>
      <c r="W185" s="293"/>
    </row>
    <row r="186" spans="1:23" ht="21" customHeight="1" x14ac:dyDescent="0.25">
      <c r="A186" s="544" t="str">
        <f>IF(COUNT('Séries-16x50'!$A$11:$A$50)&gt;'Etiquette 16x50'!N149,"X","")</f>
        <v>X</v>
      </c>
      <c r="B186" s="291"/>
      <c r="C186" s="895" t="s">
        <v>126</v>
      </c>
      <c r="D186" s="1051" t="s">
        <v>264</v>
      </c>
      <c r="E186" s="1052"/>
      <c r="F186" s="963"/>
      <c r="G186" s="278" t="s">
        <v>265</v>
      </c>
      <c r="H186" s="278"/>
      <c r="I186" s="965"/>
      <c r="J186" s="966"/>
      <c r="K186" s="293"/>
      <c r="M186" s="521"/>
      <c r="N186" s="291"/>
      <c r="O186" s="895" t="s">
        <v>126</v>
      </c>
      <c r="P186" s="1051" t="s">
        <v>264</v>
      </c>
      <c r="Q186" s="1052"/>
      <c r="R186" s="963"/>
      <c r="S186" s="278" t="s">
        <v>265</v>
      </c>
      <c r="T186" s="278"/>
      <c r="U186" s="965"/>
      <c r="V186" s="966"/>
      <c r="W186" s="293"/>
    </row>
    <row r="187" spans="1:23" ht="21" customHeight="1" x14ac:dyDescent="0.25">
      <c r="A187" s="544" t="str">
        <f>IF(COUNT('Séries-16x50'!$A$11:$A$50)&gt;'Etiquette 16x50'!N149,"X","")</f>
        <v>X</v>
      </c>
      <c r="B187" s="291"/>
      <c r="C187" s="895"/>
      <c r="D187" s="511" t="s">
        <v>267</v>
      </c>
      <c r="E187" s="513"/>
      <c r="F187" s="513"/>
      <c r="G187" s="110" t="s">
        <v>164</v>
      </c>
      <c r="H187" s="110"/>
      <c r="I187" s="949"/>
      <c r="J187" s="950"/>
      <c r="K187" s="293"/>
      <c r="M187" s="521"/>
      <c r="N187" s="291"/>
      <c r="O187" s="895"/>
      <c r="P187" s="511" t="s">
        <v>267</v>
      </c>
      <c r="Q187" s="513"/>
      <c r="R187" s="513"/>
      <c r="S187" s="110" t="s">
        <v>164</v>
      </c>
      <c r="T187" s="110"/>
      <c r="U187" s="949"/>
      <c r="V187" s="950"/>
      <c r="W187" s="293"/>
    </row>
    <row r="188" spans="1:23" ht="21" customHeight="1" thickBot="1" x14ac:dyDescent="0.3">
      <c r="A188" s="544" t="str">
        <f>IF(COUNT('Séries-16x50'!$A$11:$A$50)&gt;'Etiquette 16x50'!N149,"X","")</f>
        <v>X</v>
      </c>
      <c r="B188" s="291"/>
      <c r="C188" s="896"/>
      <c r="D188" s="512" t="s">
        <v>268</v>
      </c>
      <c r="E188" s="517"/>
      <c r="F188" s="517"/>
      <c r="G188" s="3" t="s">
        <v>164</v>
      </c>
      <c r="H188" s="3"/>
      <c r="I188" s="954"/>
      <c r="J188" s="955"/>
      <c r="K188" s="293"/>
      <c r="M188" s="521"/>
      <c r="N188" s="291"/>
      <c r="O188" s="896"/>
      <c r="P188" s="512" t="s">
        <v>268</v>
      </c>
      <c r="Q188" s="517"/>
      <c r="R188" s="517"/>
      <c r="S188" s="3" t="s">
        <v>164</v>
      </c>
      <c r="T188" s="3"/>
      <c r="U188" s="954"/>
      <c r="V188" s="955"/>
      <c r="W188" s="293"/>
    </row>
    <row r="189" spans="1:23" ht="15.75" thickBot="1" x14ac:dyDescent="0.3">
      <c r="A189" s="544" t="str">
        <f>IF(COUNT('Séries-16x50'!$A$11:$A$50)&gt;'Etiquette 16x50'!N149,"X","")</f>
        <v>X</v>
      </c>
      <c r="B189" s="291"/>
      <c r="C189" s="292"/>
      <c r="D189" s="292"/>
      <c r="E189" s="292"/>
      <c r="F189" s="292"/>
      <c r="G189" s="292"/>
      <c r="H189" s="292"/>
      <c r="I189" s="292"/>
      <c r="J189" s="292"/>
      <c r="K189" s="293"/>
      <c r="M189" s="521"/>
      <c r="N189" s="291"/>
      <c r="O189" s="292"/>
      <c r="P189" s="292"/>
      <c r="Q189" s="292"/>
      <c r="R189" s="292"/>
      <c r="S189" s="292"/>
      <c r="T189" s="292"/>
      <c r="U189" s="292"/>
      <c r="V189" s="292"/>
      <c r="W189" s="293"/>
    </row>
    <row r="190" spans="1:23" ht="15" customHeight="1" x14ac:dyDescent="0.3">
      <c r="A190" s="544" t="str">
        <f>IF(COUNT('Séries-16x50'!$A$11:$A$50)&gt;'Etiquette 16x50'!N149,"X","")</f>
        <v>X</v>
      </c>
      <c r="B190" s="291"/>
      <c r="C190" s="901" t="s">
        <v>269</v>
      </c>
      <c r="D190" s="902"/>
      <c r="E190" s="902"/>
      <c r="F190" s="902"/>
      <c r="G190" s="902"/>
      <c r="H190" s="902"/>
      <c r="I190" s="902"/>
      <c r="J190" s="903"/>
      <c r="K190" s="293"/>
      <c r="M190" s="521"/>
      <c r="N190" s="291"/>
      <c r="O190" s="901" t="s">
        <v>269</v>
      </c>
      <c r="P190" s="902"/>
      <c r="Q190" s="902"/>
      <c r="R190" s="902"/>
      <c r="S190" s="902"/>
      <c r="T190" s="902"/>
      <c r="U190" s="902"/>
      <c r="V190" s="903"/>
      <c r="W190" s="293"/>
    </row>
    <row r="191" spans="1:23" x14ac:dyDescent="0.25">
      <c r="A191" s="544" t="str">
        <f>IF(COUNT('Séries-16x50'!$A$11:$A$50)&gt;'Etiquette 16x50'!N149,"X","")</f>
        <v>X</v>
      </c>
      <c r="B191" s="291"/>
      <c r="C191" s="904"/>
      <c r="D191" s="905"/>
      <c r="E191" s="905"/>
      <c r="F191" s="905"/>
      <c r="G191" s="905"/>
      <c r="H191" s="905"/>
      <c r="I191" s="905"/>
      <c r="J191" s="906"/>
      <c r="K191" s="293"/>
      <c r="M191" s="521"/>
      <c r="N191" s="291"/>
      <c r="O191" s="904"/>
      <c r="P191" s="905"/>
      <c r="Q191" s="905"/>
      <c r="R191" s="905"/>
      <c r="S191" s="905"/>
      <c r="T191" s="905"/>
      <c r="U191" s="905"/>
      <c r="V191" s="906"/>
      <c r="W191" s="293"/>
    </row>
    <row r="192" spans="1:23" x14ac:dyDescent="0.25">
      <c r="A192" s="544" t="str">
        <f>IF(COUNT('Séries-16x50'!$A$11:$A$50)&gt;'Etiquette 16x50'!N149,"X","")</f>
        <v>X</v>
      </c>
      <c r="B192" s="291"/>
      <c r="C192" s="907"/>
      <c r="D192" s="908"/>
      <c r="E192" s="908"/>
      <c r="F192" s="908"/>
      <c r="G192" s="908"/>
      <c r="H192" s="908"/>
      <c r="I192" s="908"/>
      <c r="J192" s="909"/>
      <c r="K192" s="293"/>
      <c r="M192" s="521"/>
      <c r="N192" s="291"/>
      <c r="O192" s="907"/>
      <c r="P192" s="908"/>
      <c r="Q192" s="908"/>
      <c r="R192" s="908"/>
      <c r="S192" s="908"/>
      <c r="T192" s="908"/>
      <c r="U192" s="908"/>
      <c r="V192" s="909"/>
      <c r="W192" s="293"/>
    </row>
    <row r="193" spans="1:23" ht="15" customHeight="1" x14ac:dyDescent="0.25">
      <c r="A193" s="544" t="str">
        <f>IF(COUNT('Séries-16x50'!$A$11:$A$50)&gt;'Etiquette 16x50'!N149,"X","")</f>
        <v>X</v>
      </c>
      <c r="B193" s="291"/>
      <c r="C193" s="907"/>
      <c r="D193" s="908"/>
      <c r="E193" s="908"/>
      <c r="F193" s="908"/>
      <c r="G193" s="908"/>
      <c r="H193" s="908"/>
      <c r="I193" s="908"/>
      <c r="J193" s="909"/>
      <c r="K193" s="293"/>
      <c r="M193" s="521"/>
      <c r="N193" s="291"/>
      <c r="O193" s="907"/>
      <c r="P193" s="908"/>
      <c r="Q193" s="908"/>
      <c r="R193" s="908"/>
      <c r="S193" s="908"/>
      <c r="T193" s="908"/>
      <c r="U193" s="908"/>
      <c r="V193" s="909"/>
      <c r="W193" s="293"/>
    </row>
    <row r="194" spans="1:23" ht="15.75" thickBot="1" x14ac:dyDescent="0.3">
      <c r="A194" s="544" t="str">
        <f>IF(COUNT('Séries-16x50'!$A$11:$A$50)&gt;'Etiquette 16x50'!N149,"X","")</f>
        <v>X</v>
      </c>
      <c r="B194" s="291"/>
      <c r="C194" s="910"/>
      <c r="D194" s="911"/>
      <c r="E194" s="911"/>
      <c r="F194" s="911"/>
      <c r="G194" s="911"/>
      <c r="H194" s="911"/>
      <c r="I194" s="911"/>
      <c r="J194" s="912"/>
      <c r="K194" s="293"/>
      <c r="M194" s="521"/>
      <c r="N194" s="291"/>
      <c r="O194" s="910"/>
      <c r="P194" s="911"/>
      <c r="Q194" s="911"/>
      <c r="R194" s="911"/>
      <c r="S194" s="911"/>
      <c r="T194" s="911"/>
      <c r="U194" s="911"/>
      <c r="V194" s="912"/>
      <c r="W194" s="293"/>
    </row>
    <row r="195" spans="1:23" ht="15.75" thickBot="1" x14ac:dyDescent="0.3">
      <c r="A195" s="544" t="str">
        <f>IF(COUNT('Séries-16x50'!$A$11:$A$50)&gt;'Etiquette 16x50'!N149,"X","")</f>
        <v>X</v>
      </c>
      <c r="B195" s="294"/>
      <c r="C195" s="295"/>
      <c r="D195" s="295"/>
      <c r="E195" s="295"/>
      <c r="F195" s="295"/>
      <c r="G195" s="295"/>
      <c r="H195" s="295"/>
      <c r="I195" s="295"/>
      <c r="J195" s="295"/>
      <c r="K195" s="296"/>
      <c r="M195" s="521"/>
      <c r="N195" s="294"/>
      <c r="O195" s="295"/>
      <c r="P195" s="295"/>
      <c r="Q195" s="295"/>
      <c r="R195" s="295"/>
      <c r="S195" s="295"/>
      <c r="T195" s="295"/>
      <c r="U195" s="295"/>
      <c r="V195" s="295"/>
      <c r="W195" s="296"/>
    </row>
    <row r="196" spans="1:23" ht="15.75" customHeight="1" x14ac:dyDescent="0.25">
      <c r="A196" s="544" t="str">
        <f>IF(COUNT('Séries-16x50'!$A$11:$A$50)&gt;'Etiquette 16x50'!N149,"X","")</f>
        <v>X</v>
      </c>
      <c r="B196" s="535"/>
      <c r="C196" s="535"/>
      <c r="D196" s="535"/>
      <c r="E196" s="535"/>
      <c r="F196" s="535"/>
      <c r="G196" s="535"/>
      <c r="H196" s="535"/>
      <c r="I196" s="535"/>
      <c r="J196" s="535"/>
      <c r="K196" s="535"/>
      <c r="L196" s="522"/>
      <c r="M196" s="523"/>
      <c r="N196" s="535"/>
      <c r="O196" s="535"/>
      <c r="P196" s="535"/>
      <c r="Q196" s="535"/>
      <c r="R196" s="535"/>
      <c r="S196" s="535"/>
      <c r="T196" s="535"/>
      <c r="U196" s="535"/>
      <c r="V196" s="535"/>
      <c r="W196" s="535"/>
    </row>
    <row r="197" spans="1:23" ht="15.75" customHeight="1" thickBot="1" x14ac:dyDescent="0.3">
      <c r="A197" s="544" t="str">
        <f>IF(COUNT('Séries-16x50'!$A$11:$A$50)&gt;'Etiquette 16x50'!N247,"X","")</f>
        <v>X</v>
      </c>
      <c r="M197" s="521"/>
    </row>
    <row r="198" spans="1:23" x14ac:dyDescent="0.25">
      <c r="A198" s="544" t="str">
        <f>IF(COUNT('Séries-16x50'!$A$11:$A$50)&gt;'Etiquette 16x50'!N247,"X","")</f>
        <v>X</v>
      </c>
      <c r="B198" s="137">
        <f>N149+1</f>
        <v>8</v>
      </c>
      <c r="C198" s="289"/>
      <c r="D198" s="289"/>
      <c r="E198" s="289"/>
      <c r="F198" s="289"/>
      <c r="G198" s="289"/>
      <c r="H198" s="289"/>
      <c r="I198" s="289"/>
      <c r="J198" s="289"/>
      <c r="K198" s="290"/>
      <c r="M198" s="521"/>
      <c r="N198" s="137">
        <f>B198+1</f>
        <v>9</v>
      </c>
      <c r="O198" s="289"/>
      <c r="P198" s="289"/>
      <c r="Q198" s="289"/>
      <c r="R198" s="289"/>
      <c r="S198" s="289"/>
      <c r="T198" s="289"/>
      <c r="U198" s="289"/>
      <c r="V198" s="289"/>
      <c r="W198" s="290"/>
    </row>
    <row r="199" spans="1:23" ht="23.25" x14ac:dyDescent="0.35">
      <c r="B199" s="291"/>
      <c r="C199" s="931" t="s">
        <v>246</v>
      </c>
      <c r="D199" s="931"/>
      <c r="E199" s="953" t="str">
        <f ca="1">OFFSET('Séries-16x50'!$A$11,B198,13)</f>
        <v>16*50</v>
      </c>
      <c r="F199" s="953"/>
      <c r="G199" s="953"/>
      <c r="H199" s="953"/>
      <c r="I199" s="953"/>
      <c r="J199" s="953"/>
      <c r="K199" s="293"/>
      <c r="M199" s="521"/>
      <c r="N199" s="291"/>
      <c r="O199" s="931" t="s">
        <v>246</v>
      </c>
      <c r="P199" s="931"/>
      <c r="Q199" s="953" t="str">
        <f ca="1">OFFSET('Séries-16x50'!$A$11,N198,13)</f>
        <v>16*50</v>
      </c>
      <c r="R199" s="953"/>
      <c r="S199" s="953"/>
      <c r="T199" s="953"/>
      <c r="U199" s="953"/>
      <c r="V199" s="953"/>
      <c r="W199" s="293"/>
    </row>
    <row r="200" spans="1:23" x14ac:dyDescent="0.25">
      <c r="A200" s="544" t="str">
        <f>IF(COUNT('Séries-16x50'!$A$11:$A$50)&gt;'Etiquette 16x50'!N247,"X","")</f>
        <v>X</v>
      </c>
      <c r="B200" s="291"/>
      <c r="C200" s="945"/>
      <c r="D200" s="945"/>
      <c r="E200" s="945"/>
      <c r="F200" s="945"/>
      <c r="G200" s="945"/>
      <c r="H200" s="945"/>
      <c r="I200" s="945"/>
      <c r="J200" s="945"/>
      <c r="K200" s="293"/>
      <c r="M200" s="521"/>
      <c r="N200" s="291"/>
      <c r="O200" s="945"/>
      <c r="P200" s="945"/>
      <c r="Q200" s="945"/>
      <c r="R200" s="945"/>
      <c r="S200" s="945"/>
      <c r="T200" s="945"/>
      <c r="U200" s="945"/>
      <c r="V200" s="945"/>
      <c r="W200" s="293"/>
    </row>
    <row r="201" spans="1:23" ht="21" x14ac:dyDescent="0.35">
      <c r="A201" s="544" t="str">
        <f>IF(COUNT('Séries-16x50'!$A$11:$A$50)&gt;'Etiquette 16x50'!N247,"X","")</f>
        <v>X</v>
      </c>
      <c r="B201" s="291"/>
      <c r="C201" s="931" t="s">
        <v>39</v>
      </c>
      <c r="D201" s="931"/>
      <c r="E201" s="932">
        <f ca="1">OFFSET('Séries-16x50'!$A$11,B198,0)</f>
        <v>2</v>
      </c>
      <c r="F201" s="932"/>
      <c r="G201" s="948" t="s">
        <v>67</v>
      </c>
      <c r="H201" s="948"/>
      <c r="I201" s="932">
        <f ca="1">OFFSET('Séries-16x50'!$A$11,B198,6)</f>
        <v>4</v>
      </c>
      <c r="J201" s="932"/>
      <c r="K201" s="293"/>
      <c r="M201" s="521"/>
      <c r="N201" s="291"/>
      <c r="O201" s="931" t="s">
        <v>39</v>
      </c>
      <c r="P201" s="931"/>
      <c r="Q201" s="932">
        <f ca="1">OFFSET('Séries-16x50'!$A$11,N198,0)</f>
        <v>2</v>
      </c>
      <c r="R201" s="932"/>
      <c r="S201" s="948" t="s">
        <v>67</v>
      </c>
      <c r="T201" s="948"/>
      <c r="U201" s="932">
        <f ca="1">OFFSET('Séries-16x50'!$A$11,N198,6)</f>
        <v>5</v>
      </c>
      <c r="V201" s="932"/>
      <c r="W201" s="293"/>
    </row>
    <row r="202" spans="1:23" ht="23.25" x14ac:dyDescent="0.35">
      <c r="A202" s="544" t="str">
        <f>IF(COUNT('Séries-16x50'!$A$11:$A$50)&gt;'Etiquette 16x50'!N247,"X","")</f>
        <v>X</v>
      </c>
      <c r="B202" s="291"/>
      <c r="C202" s="931" t="s">
        <v>1</v>
      </c>
      <c r="D202" s="931"/>
      <c r="E202" s="953" t="str">
        <f ca="1">OFFSET('Séries-16x50'!$A$11,B198,9)</f>
        <v>DURET</v>
      </c>
      <c r="F202" s="953"/>
      <c r="G202" s="948" t="s">
        <v>2</v>
      </c>
      <c r="H202" s="948"/>
      <c r="I202" s="932" t="str">
        <f ca="1">OFFSET('Séries-16x50'!$A$11,B198,10)</f>
        <v>Olivier</v>
      </c>
      <c r="J202" s="932"/>
      <c r="K202" s="293"/>
      <c r="M202" s="521"/>
      <c r="N202" s="291"/>
      <c r="O202" s="931" t="s">
        <v>1</v>
      </c>
      <c r="P202" s="931"/>
      <c r="Q202" s="953" t="str">
        <f ca="1">OFFSET('Séries-16x50'!$A$11,N198,9)</f>
        <v>VERNIER</v>
      </c>
      <c r="R202" s="953"/>
      <c r="S202" s="948" t="s">
        <v>2</v>
      </c>
      <c r="T202" s="948"/>
      <c r="U202" s="932" t="str">
        <f ca="1">OFFSET('Séries-16x50'!$A$11,N198,10)</f>
        <v>Emilie</v>
      </c>
      <c r="V202" s="932"/>
      <c r="W202" s="293"/>
    </row>
    <row r="203" spans="1:23" ht="21" x14ac:dyDescent="0.35">
      <c r="A203" s="544" t="str">
        <f>IF(COUNT('Séries-16x50'!$A$11:$A$50)&gt;'Etiquette 16x50'!N247,"X","")</f>
        <v>X</v>
      </c>
      <c r="B203" s="291"/>
      <c r="C203" s="520" t="s">
        <v>258</v>
      </c>
      <c r="D203" s="520"/>
      <c r="E203" s="527" t="str">
        <f ca="1">OFFSET('Séries-16x50'!$A$11,B198,11)</f>
        <v>Homme</v>
      </c>
      <c r="F203" s="525"/>
      <c r="G203" s="866" t="s">
        <v>270</v>
      </c>
      <c r="H203" s="866"/>
      <c r="I203" s="527" t="str">
        <f ca="1">OFFSET('Séries-16x50'!$A$11,B198,8)</f>
        <v>N°1 Capitaine</v>
      </c>
      <c r="J203" s="527"/>
      <c r="K203" s="293"/>
      <c r="M203" s="521"/>
      <c r="N203" s="291"/>
      <c r="O203" s="520" t="s">
        <v>258</v>
      </c>
      <c r="P203" s="520"/>
      <c r="Q203" s="527" t="str">
        <f ca="1">OFFSET('Séries-16x50'!$A$11,N198,11)</f>
        <v>Femme</v>
      </c>
      <c r="R203" s="525"/>
      <c r="S203" s="866" t="s">
        <v>270</v>
      </c>
      <c r="T203" s="866"/>
      <c r="U203" s="527" t="str">
        <f ca="1">OFFSET('Séries-16x50'!$A$11,N198,8)</f>
        <v xml:space="preserve">N°5 </v>
      </c>
      <c r="V203" s="527"/>
      <c r="W203" s="293"/>
    </row>
    <row r="204" spans="1:23" ht="18.75" x14ac:dyDescent="0.3">
      <c r="A204" s="544" t="str">
        <f>IF(COUNT('Séries-16x50'!$A$11:$A$50)&gt;'Etiquette 16x50'!N247,"X","")</f>
        <v>X</v>
      </c>
      <c r="B204" s="291"/>
      <c r="C204" s="952" t="s">
        <v>68</v>
      </c>
      <c r="D204" s="952"/>
      <c r="E204" s="866" t="s">
        <v>69</v>
      </c>
      <c r="F204" s="866"/>
      <c r="G204" s="951">
        <f ca="1">OFFSET('Séries-16x50'!$A$11,B198,2)</f>
        <v>0.64166666666666639</v>
      </c>
      <c r="H204" s="951"/>
      <c r="I204" s="951"/>
      <c r="J204" s="951"/>
      <c r="K204" s="293"/>
      <c r="M204" s="521"/>
      <c r="N204" s="291"/>
      <c r="O204" s="952" t="s">
        <v>68</v>
      </c>
      <c r="P204" s="952"/>
      <c r="Q204" s="866" t="s">
        <v>69</v>
      </c>
      <c r="R204" s="866"/>
      <c r="S204" s="951">
        <f ca="1">OFFSET('Séries-16x50'!$A$11,N198,2)</f>
        <v>0.64166666666666639</v>
      </c>
      <c r="T204" s="951"/>
      <c r="U204" s="951"/>
      <c r="V204" s="951"/>
      <c r="W204" s="293"/>
    </row>
    <row r="205" spans="1:23" ht="18.75" x14ac:dyDescent="0.3">
      <c r="A205" s="544" t="str">
        <f>IF(COUNT('Séries-16x50'!$A$11:$A$50)&gt;'Etiquette 16x50'!N247,"X","")</f>
        <v>X</v>
      </c>
      <c r="B205" s="291"/>
      <c r="C205" s="952"/>
      <c r="D205" s="952"/>
      <c r="E205" s="866" t="s">
        <v>70</v>
      </c>
      <c r="F205" s="866"/>
      <c r="G205" s="951">
        <f ca="1">OFFSET('Séries-16x50'!$A$11,B198,3)</f>
        <v>0.66249999999999976</v>
      </c>
      <c r="H205" s="951"/>
      <c r="I205" s="951"/>
      <c r="J205" s="951"/>
      <c r="K205" s="293"/>
      <c r="M205" s="521"/>
      <c r="N205" s="291"/>
      <c r="O205" s="952"/>
      <c r="P205" s="952"/>
      <c r="Q205" s="866" t="s">
        <v>70</v>
      </c>
      <c r="R205" s="866"/>
      <c r="S205" s="951">
        <f ca="1">OFFSET('Séries-16x50'!$A$11,N198,3)</f>
        <v>0.66249999999999976</v>
      </c>
      <c r="T205" s="951"/>
      <c r="U205" s="951"/>
      <c r="V205" s="951"/>
      <c r="W205" s="293"/>
    </row>
    <row r="206" spans="1:23" ht="18.75" x14ac:dyDescent="0.3">
      <c r="A206" s="544" t="str">
        <f>IF(COUNT('Séries-16x50'!$A$11:$A$50)&gt;'Etiquette 16x50'!N247,"X","")</f>
        <v>X</v>
      </c>
      <c r="B206" s="291"/>
      <c r="C206" s="952"/>
      <c r="D206" s="952"/>
      <c r="E206" s="866" t="s">
        <v>257</v>
      </c>
      <c r="F206" s="866"/>
      <c r="G206" s="951">
        <f ca="1">OFFSET('Séries-16x50'!$A$11,B198,4)</f>
        <v>0.6631944444444442</v>
      </c>
      <c r="H206" s="951"/>
      <c r="I206" s="951"/>
      <c r="J206" s="951"/>
      <c r="K206" s="293"/>
      <c r="M206" s="521"/>
      <c r="N206" s="291"/>
      <c r="O206" s="952"/>
      <c r="P206" s="952"/>
      <c r="Q206" s="866" t="s">
        <v>257</v>
      </c>
      <c r="R206" s="866"/>
      <c r="S206" s="951">
        <f ca="1">OFFSET('Séries-16x50'!$A$11,N198,4)</f>
        <v>0.6631944444444442</v>
      </c>
      <c r="T206" s="951"/>
      <c r="U206" s="951"/>
      <c r="V206" s="951"/>
      <c r="W206" s="293"/>
    </row>
    <row r="207" spans="1:23" ht="21" x14ac:dyDescent="0.35">
      <c r="A207" s="544" t="str">
        <f>IF(COUNT('Séries-16x50'!$A$11:$A$50)&gt;'Etiquette 16x50'!N247,"X","")</f>
        <v>X</v>
      </c>
      <c r="B207" s="291"/>
      <c r="C207" s="952"/>
      <c r="D207" s="952"/>
      <c r="E207" s="866" t="s">
        <v>71</v>
      </c>
      <c r="F207" s="866"/>
      <c r="G207" s="947">
        <f ca="1">OFFSET('Séries-16x50'!$A$11,B198,5)</f>
        <v>0.66458333333333308</v>
      </c>
      <c r="H207" s="947"/>
      <c r="I207" s="947"/>
      <c r="J207" s="947"/>
      <c r="K207" s="293"/>
      <c r="M207" s="521"/>
      <c r="N207" s="291"/>
      <c r="O207" s="952"/>
      <c r="P207" s="952"/>
      <c r="Q207" s="866" t="s">
        <v>71</v>
      </c>
      <c r="R207" s="866"/>
      <c r="S207" s="947">
        <f ca="1">OFFSET('Séries-16x50'!$A$11,N198,5)</f>
        <v>0.66458333333333308</v>
      </c>
      <c r="T207" s="947"/>
      <c r="U207" s="947"/>
      <c r="V207" s="947"/>
      <c r="W207" s="293"/>
    </row>
    <row r="208" spans="1:23" ht="21" x14ac:dyDescent="0.35">
      <c r="A208" s="544" t="str">
        <f>IF(COUNT('Séries-16x50'!$A$11:$A$50)&gt;'Etiquette 16x50'!N247,"X","")</f>
        <v>X</v>
      </c>
      <c r="B208" s="291"/>
      <c r="C208" s="931" t="s">
        <v>248</v>
      </c>
      <c r="D208" s="931"/>
      <c r="E208" s="948" t="str">
        <f ca="1">IF(E199="","",IF(OR(E199="DWF",E199="DNF"),"Distance","Temps"))</f>
        <v>Temps</v>
      </c>
      <c r="F208" s="948"/>
      <c r="G208" s="525">
        <f ca="1">OFFSET('Séries-16x50'!$A$11,B198,18)</f>
        <v>18</v>
      </c>
      <c r="H208" s="524" t="str">
        <f ca="1">OFFSET('Séries-16x50'!$A$11,B198,19)</f>
        <v>mn</v>
      </c>
      <c r="I208" s="526">
        <f ca="1">OFFSET('Séries-16x50'!$A$11,B198,20)</f>
        <v>0</v>
      </c>
      <c r="J208" s="524" t="str">
        <f ca="1">OFFSET('Séries-16x50'!$A$11,B198,21)</f>
        <v>s</v>
      </c>
      <c r="K208" s="293"/>
      <c r="M208" s="521"/>
      <c r="N208" s="291"/>
      <c r="O208" s="931" t="s">
        <v>248</v>
      </c>
      <c r="P208" s="931"/>
      <c r="Q208" s="948" t="str">
        <f ca="1">IF(Q199="","",IF(OR(Q199="DWF",Q199="DNF"),"Distance","Temps"))</f>
        <v>Temps</v>
      </c>
      <c r="R208" s="948"/>
      <c r="S208" s="525">
        <f ca="1">OFFSET('Séries-16x50'!$A$11,N198,18)</f>
        <v>18</v>
      </c>
      <c r="T208" s="524" t="str">
        <f ca="1">OFFSET('Séries-16x50'!$A$11,N198,19)</f>
        <v>mn</v>
      </c>
      <c r="U208" s="526">
        <f ca="1">OFFSET('Séries-16x50'!$A$11,N198,20)</f>
        <v>0</v>
      </c>
      <c r="V208" s="524" t="str">
        <f ca="1">OFFSET('Séries-16x50'!$A$11,N198,21)</f>
        <v>s</v>
      </c>
      <c r="W208" s="293"/>
    </row>
    <row r="209" spans="1:23" ht="18.75" x14ac:dyDescent="0.3">
      <c r="A209" s="544" t="str">
        <f>IF(COUNT('Séries-16x50'!$A$11:$A$50)&gt;'Etiquette 16x50'!N247,"X","")</f>
        <v>X</v>
      </c>
      <c r="B209" s="291"/>
      <c r="C209" s="931"/>
      <c r="D209" s="931"/>
      <c r="E209" s="933" t="s">
        <v>273</v>
      </c>
      <c r="F209" s="514" t="s">
        <v>271</v>
      </c>
      <c r="G209" s="528" t="str">
        <f ca="1">OFFSET('Séries-16x50'!$A$11,B198,14)</f>
        <v>17</v>
      </c>
      <c r="H209" s="529" t="str">
        <f ca="1">OFFSET('Séries-16x50'!$A$11,B198,15)</f>
        <v>mn</v>
      </c>
      <c r="I209" s="528" t="str">
        <f ca="1">OFFSET('Séries-16x50'!$A$11,B198,16)</f>
        <v>30</v>
      </c>
      <c r="J209" s="529" t="str">
        <f ca="1">OFFSET('Séries-16x50'!$A$11,B198,17)</f>
        <v>s</v>
      </c>
      <c r="K209" s="293"/>
      <c r="M209" s="521"/>
      <c r="N209" s="291"/>
      <c r="O209" s="931"/>
      <c r="P209" s="931"/>
      <c r="Q209" s="933" t="s">
        <v>273</v>
      </c>
      <c r="R209" s="514" t="s">
        <v>271</v>
      </c>
      <c r="S209" s="528">
        <f ca="1">OFFSET('Séries-16x50'!$A$11,N198,14)</f>
        <v>17</v>
      </c>
      <c r="T209" s="529" t="str">
        <f ca="1">OFFSET('Séries-16x50'!$A$11,N198,15)</f>
        <v>mn</v>
      </c>
      <c r="U209" s="528" t="str">
        <f ca="1">OFFSET('Séries-16x50'!$A$11,N198,16)</f>
        <v>30</v>
      </c>
      <c r="V209" s="529" t="str">
        <f ca="1">OFFSET('Séries-16x50'!$A$11,N198,17)</f>
        <v>s</v>
      </c>
      <c r="W209" s="293"/>
    </row>
    <row r="210" spans="1:23" ht="18.75" x14ac:dyDescent="0.3">
      <c r="A210" s="544" t="str">
        <f>IF(COUNT('Séries-16x50'!$A$11:$A$50)&gt;'Etiquette 16x50'!N247,"X","")</f>
        <v>X</v>
      </c>
      <c r="B210" s="291"/>
      <c r="C210" s="931"/>
      <c r="D210" s="931"/>
      <c r="E210" s="933"/>
      <c r="F210" s="514" t="s">
        <v>272</v>
      </c>
      <c r="G210" s="528" t="str">
        <f ca="1">OFFSET('Séries-16x50'!$A$11,B198,22)</f>
        <v>19</v>
      </c>
      <c r="H210" s="529" t="str">
        <f ca="1">OFFSET('Séries-16x50'!$A$11,B198,23)</f>
        <v>mn</v>
      </c>
      <c r="I210" s="528" t="str">
        <f ca="1">OFFSET('Séries-16x50'!$A$11,B198,24)</f>
        <v>0</v>
      </c>
      <c r="J210" s="529" t="str">
        <f ca="1">OFFSET('Séries-16x50'!$A$11,B198,25)</f>
        <v>s</v>
      </c>
      <c r="K210" s="293"/>
      <c r="M210" s="521"/>
      <c r="N210" s="291"/>
      <c r="O210" s="931"/>
      <c r="P210" s="931"/>
      <c r="Q210" s="933"/>
      <c r="R210" s="514" t="s">
        <v>272</v>
      </c>
      <c r="S210" s="528">
        <f ca="1">OFFSET('Séries-16x50'!$A$11,N198,22)</f>
        <v>19</v>
      </c>
      <c r="T210" s="529" t="str">
        <f ca="1">OFFSET('Séries-16x50'!$A$11,N198,23)</f>
        <v>mn</v>
      </c>
      <c r="U210" s="528" t="str">
        <f ca="1">OFFSET('Séries-16x50'!$A$11,N198,24)</f>
        <v>0</v>
      </c>
      <c r="V210" s="529" t="str">
        <f ca="1">OFFSET('Séries-16x50'!$A$11,N198,25)</f>
        <v>s</v>
      </c>
      <c r="W210" s="293"/>
    </row>
    <row r="211" spans="1:23" x14ac:dyDescent="0.25">
      <c r="A211" s="544" t="str">
        <f>IF(COUNT('Séries-16x50'!$A$11:$A$50)&gt;'Etiquette 16x50'!N247,"X","")</f>
        <v>X</v>
      </c>
      <c r="B211" s="291"/>
      <c r="C211" s="945"/>
      <c r="D211" s="945"/>
      <c r="E211" s="945"/>
      <c r="F211" s="945"/>
      <c r="G211" s="945"/>
      <c r="H211" s="945"/>
      <c r="I211" s="945"/>
      <c r="J211" s="945"/>
      <c r="K211" s="293"/>
      <c r="M211" s="521"/>
      <c r="N211" s="291"/>
      <c r="O211" s="945"/>
      <c r="P211" s="945"/>
      <c r="Q211" s="945"/>
      <c r="R211" s="945"/>
      <c r="S211" s="945"/>
      <c r="T211" s="945"/>
      <c r="U211" s="945"/>
      <c r="V211" s="945"/>
      <c r="W211" s="293"/>
    </row>
    <row r="212" spans="1:23" ht="18.75" x14ac:dyDescent="0.3">
      <c r="A212" s="544" t="str">
        <f>IF(COUNT('Séries-16x50'!$A$11:$A$50)&gt;'Etiquette 16x50'!N247,"X","")</f>
        <v>X</v>
      </c>
      <c r="B212" s="291"/>
      <c r="C212" s="946" t="s">
        <v>259</v>
      </c>
      <c r="D212" s="946"/>
      <c r="E212" s="946"/>
      <c r="F212" s="946"/>
      <c r="G212" s="946"/>
      <c r="H212" s="946"/>
      <c r="I212" s="946"/>
      <c r="J212" s="946"/>
      <c r="K212" s="293"/>
      <c r="M212" s="521"/>
      <c r="N212" s="291"/>
      <c r="O212" s="946" t="s">
        <v>259</v>
      </c>
      <c r="P212" s="946"/>
      <c r="Q212" s="946"/>
      <c r="R212" s="946"/>
      <c r="S212" s="946"/>
      <c r="T212" s="946"/>
      <c r="U212" s="946"/>
      <c r="V212" s="946"/>
      <c r="W212" s="293"/>
    </row>
    <row r="213" spans="1:23" ht="15.75" thickBot="1" x14ac:dyDescent="0.3">
      <c r="A213" s="544" t="str">
        <f>IF(COUNT('Séries-16x50'!$A$11:$A$50)&gt;'Etiquette 16x50'!N247,"X","")</f>
        <v>X</v>
      </c>
      <c r="B213" s="291"/>
      <c r="C213" s="945"/>
      <c r="D213" s="945"/>
      <c r="E213" s="945"/>
      <c r="F213" s="945"/>
      <c r="G213" s="945"/>
      <c r="H213" s="945"/>
      <c r="I213" s="945"/>
      <c r="J213" s="945"/>
      <c r="K213" s="293"/>
      <c r="M213" s="521"/>
      <c r="N213" s="291"/>
      <c r="O213" s="945"/>
      <c r="P213" s="945"/>
      <c r="Q213" s="945"/>
      <c r="R213" s="945"/>
      <c r="S213" s="945"/>
      <c r="T213" s="945"/>
      <c r="U213" s="945"/>
      <c r="V213" s="945"/>
      <c r="W213" s="293"/>
    </row>
    <row r="214" spans="1:23" ht="15.75" customHeight="1" x14ac:dyDescent="0.25">
      <c r="A214" s="544" t="str">
        <f>IF(COUNT('Séries-16x50'!$A$11:$A$50)&gt;'Etiquette 16x50'!N247,"X","")</f>
        <v>X</v>
      </c>
      <c r="B214" s="291"/>
      <c r="C214" s="1078" t="s">
        <v>276</v>
      </c>
      <c r="D214" s="1074">
        <v>1</v>
      </c>
      <c r="E214" s="1074">
        <f>D214+1</f>
        <v>2</v>
      </c>
      <c r="F214" s="1074">
        <f>E214+1</f>
        <v>3</v>
      </c>
      <c r="G214" s="1074">
        <f t="shared" ref="G214:J214" si="16">F214+1</f>
        <v>4</v>
      </c>
      <c r="H214" s="1074">
        <f t="shared" si="16"/>
        <v>5</v>
      </c>
      <c r="I214" s="1074">
        <f t="shared" si="16"/>
        <v>6</v>
      </c>
      <c r="J214" s="1075">
        <f t="shared" si="16"/>
        <v>7</v>
      </c>
      <c r="K214" s="293"/>
      <c r="M214" s="521"/>
      <c r="N214" s="291"/>
      <c r="O214" s="1078" t="s">
        <v>276</v>
      </c>
      <c r="P214" s="1074">
        <v>1</v>
      </c>
      <c r="Q214" s="1074">
        <f>P214+1</f>
        <v>2</v>
      </c>
      <c r="R214" s="1074">
        <f>Q214+1</f>
        <v>3</v>
      </c>
      <c r="S214" s="1074">
        <f t="shared" ref="S214:V214" si="17">R214+1</f>
        <v>4</v>
      </c>
      <c r="T214" s="1074">
        <f t="shared" si="17"/>
        <v>5</v>
      </c>
      <c r="U214" s="1074">
        <f t="shared" si="17"/>
        <v>6</v>
      </c>
      <c r="V214" s="1075">
        <f t="shared" si="17"/>
        <v>7</v>
      </c>
      <c r="W214" s="293"/>
    </row>
    <row r="215" spans="1:23" ht="15.75" thickBot="1" x14ac:dyDescent="0.3">
      <c r="A215" s="544" t="str">
        <f>IF(COUNT('Séries-16x50'!$A$11:$A$50)&gt;'Etiquette 16x50'!N247,"X","")</f>
        <v>X</v>
      </c>
      <c r="B215" s="291"/>
      <c r="C215" s="1079"/>
      <c r="D215" s="1070"/>
      <c r="E215" s="1070"/>
      <c r="F215" s="1070"/>
      <c r="G215" s="1070"/>
      <c r="H215" s="1070"/>
      <c r="I215" s="1070"/>
      <c r="J215" s="1072"/>
      <c r="K215" s="293"/>
      <c r="M215" s="521"/>
      <c r="N215" s="291"/>
      <c r="O215" s="1079"/>
      <c r="P215" s="1070"/>
      <c r="Q215" s="1070"/>
      <c r="R215" s="1070"/>
      <c r="S215" s="1070"/>
      <c r="T215" s="1070"/>
      <c r="U215" s="1070"/>
      <c r="V215" s="1072"/>
      <c r="W215" s="293"/>
    </row>
    <row r="216" spans="1:23" ht="15" customHeight="1" x14ac:dyDescent="0.25">
      <c r="A216" s="544" t="str">
        <f>IF(COUNT('Séries-16x50'!$A$11:$A$50)&gt;'Etiquette 16x50'!N247,"X","")</f>
        <v>X</v>
      </c>
      <c r="B216" s="291"/>
      <c r="C216" s="1068">
        <f>J214+1</f>
        <v>8</v>
      </c>
      <c r="D216" s="1070">
        <f>C216+1</f>
        <v>9</v>
      </c>
      <c r="E216" s="1070">
        <f t="shared" ref="E216:J216" si="18">D216+1</f>
        <v>10</v>
      </c>
      <c r="F216" s="1070">
        <f t="shared" si="18"/>
        <v>11</v>
      </c>
      <c r="G216" s="1070">
        <f t="shared" si="18"/>
        <v>12</v>
      </c>
      <c r="H216" s="1070">
        <f t="shared" si="18"/>
        <v>13</v>
      </c>
      <c r="I216" s="1070">
        <f t="shared" si="18"/>
        <v>14</v>
      </c>
      <c r="J216" s="1072">
        <f t="shared" si="18"/>
        <v>15</v>
      </c>
      <c r="K216" s="293"/>
      <c r="M216" s="521"/>
      <c r="N216" s="291"/>
      <c r="O216" s="1068">
        <f>V214+1</f>
        <v>8</v>
      </c>
      <c r="P216" s="1070">
        <f>O216+1</f>
        <v>9</v>
      </c>
      <c r="Q216" s="1070">
        <f t="shared" ref="Q216:V216" si="19">P216+1</f>
        <v>10</v>
      </c>
      <c r="R216" s="1070">
        <f t="shared" si="19"/>
        <v>11</v>
      </c>
      <c r="S216" s="1070">
        <f t="shared" si="19"/>
        <v>12</v>
      </c>
      <c r="T216" s="1070">
        <f t="shared" si="19"/>
        <v>13</v>
      </c>
      <c r="U216" s="1070">
        <f t="shared" si="19"/>
        <v>14</v>
      </c>
      <c r="V216" s="1072">
        <f t="shared" si="19"/>
        <v>15</v>
      </c>
      <c r="W216" s="293"/>
    </row>
    <row r="217" spans="1:23" ht="15.75" thickBot="1" x14ac:dyDescent="0.3">
      <c r="A217" s="544" t="str">
        <f>IF(COUNT('Séries-16x50'!$A$11:$A$50)&gt;'Etiquette 16x50'!N247,"X","")</f>
        <v>X</v>
      </c>
      <c r="B217" s="291"/>
      <c r="C217" s="1069"/>
      <c r="D217" s="1071"/>
      <c r="E217" s="1071"/>
      <c r="F217" s="1071"/>
      <c r="G217" s="1071"/>
      <c r="H217" s="1071"/>
      <c r="I217" s="1071"/>
      <c r="J217" s="1073"/>
      <c r="K217" s="293"/>
      <c r="M217" s="521"/>
      <c r="N217" s="291"/>
      <c r="O217" s="1069"/>
      <c r="P217" s="1071"/>
      <c r="Q217" s="1071"/>
      <c r="R217" s="1071"/>
      <c r="S217" s="1071"/>
      <c r="T217" s="1071"/>
      <c r="U217" s="1071"/>
      <c r="V217" s="1073"/>
      <c r="W217" s="293"/>
    </row>
    <row r="218" spans="1:23" ht="15" customHeight="1" x14ac:dyDescent="0.25">
      <c r="A218" s="544" t="str">
        <f>IF(COUNT('Séries-16x50'!$A$11:$A$50)&gt;'Etiquette 16x50'!N247,"X","")</f>
        <v>X</v>
      </c>
      <c r="B218" s="291"/>
      <c r="C218" s="984" t="s">
        <v>275</v>
      </c>
      <c r="D218" s="985"/>
      <c r="E218" s="1080"/>
      <c r="F218" s="993"/>
      <c r="G218" s="993"/>
      <c r="H218" s="993"/>
      <c r="I218" s="993"/>
      <c r="J218" s="994"/>
      <c r="K218" s="293"/>
      <c r="M218" s="521"/>
      <c r="N218" s="291"/>
      <c r="O218" s="984" t="s">
        <v>275</v>
      </c>
      <c r="P218" s="985"/>
      <c r="Q218" s="1080"/>
      <c r="R218" s="993"/>
      <c r="S218" s="993"/>
      <c r="T218" s="993"/>
      <c r="U218" s="993"/>
      <c r="V218" s="994"/>
      <c r="W218" s="293"/>
    </row>
    <row r="219" spans="1:23" ht="15.75" thickBot="1" x14ac:dyDescent="0.3">
      <c r="A219" s="544" t="str">
        <f>IF(COUNT('Séries-16x50'!$A$11:$A$50)&gt;'Etiquette 16x50'!N247,"X","")</f>
        <v>X</v>
      </c>
      <c r="B219" s="291"/>
      <c r="C219" s="973"/>
      <c r="D219" s="986"/>
      <c r="E219" s="1081"/>
      <c r="F219" s="929"/>
      <c r="G219" s="929"/>
      <c r="H219" s="929"/>
      <c r="I219" s="929"/>
      <c r="J219" s="930"/>
      <c r="K219" s="293"/>
      <c r="M219" s="521"/>
      <c r="N219" s="291"/>
      <c r="O219" s="973"/>
      <c r="P219" s="986"/>
      <c r="Q219" s="1081"/>
      <c r="R219" s="929"/>
      <c r="S219" s="929"/>
      <c r="T219" s="929"/>
      <c r="U219" s="929"/>
      <c r="V219" s="930"/>
      <c r="W219" s="293"/>
    </row>
    <row r="220" spans="1:23" ht="15.75" thickBot="1" x14ac:dyDescent="0.3">
      <c r="A220" s="544" t="str">
        <f>IF(COUNT('Séries-16x50'!$A$11:$A$50)&gt;'Etiquette 16x50'!N247,"X","")</f>
        <v>X</v>
      </c>
      <c r="B220" s="291"/>
      <c r="C220" s="292"/>
      <c r="D220" s="292"/>
      <c r="E220" s="292"/>
      <c r="F220" s="292"/>
      <c r="G220" s="292"/>
      <c r="H220" s="292"/>
      <c r="I220" s="292"/>
      <c r="J220" s="292"/>
      <c r="K220" s="293"/>
      <c r="M220" s="521"/>
      <c r="N220" s="291"/>
      <c r="O220" s="292"/>
      <c r="P220" s="292"/>
      <c r="Q220" s="292"/>
      <c r="R220" s="292"/>
      <c r="S220" s="292"/>
      <c r="T220" s="292"/>
      <c r="U220" s="292"/>
      <c r="V220" s="292"/>
      <c r="W220" s="293"/>
    </row>
    <row r="221" spans="1:23" ht="15" customHeight="1" x14ac:dyDescent="0.25">
      <c r="A221" s="544" t="str">
        <f>IF(COUNT('Séries-16x50'!$A$11:$A$50)&gt;'Etiquette 16x50'!N247,"X","")</f>
        <v>X</v>
      </c>
      <c r="B221" s="291"/>
      <c r="C221" s="894" t="s">
        <v>132</v>
      </c>
      <c r="D221" s="880" t="s">
        <v>133</v>
      </c>
      <c r="E221" s="871"/>
      <c r="F221" s="871"/>
      <c r="G221" s="871"/>
      <c r="H221" s="871"/>
      <c r="I221" s="959"/>
      <c r="J221" s="960"/>
      <c r="K221" s="293"/>
      <c r="M221" s="521"/>
      <c r="N221" s="291"/>
      <c r="O221" s="894" t="s">
        <v>132</v>
      </c>
      <c r="P221" s="880" t="s">
        <v>133</v>
      </c>
      <c r="Q221" s="871"/>
      <c r="R221" s="871"/>
      <c r="S221" s="871"/>
      <c r="T221" s="871"/>
      <c r="U221" s="959"/>
      <c r="V221" s="960"/>
      <c r="W221" s="293"/>
    </row>
    <row r="222" spans="1:23" x14ac:dyDescent="0.25">
      <c r="A222" s="544" t="str">
        <f>IF(COUNT('Séries-16x50'!$A$11:$A$50)&gt;'Etiquette 16x50'!N247,"X","")</f>
        <v>X</v>
      </c>
      <c r="B222" s="291"/>
      <c r="C222" s="895"/>
      <c r="D222" s="859" t="s">
        <v>134</v>
      </c>
      <c r="E222" s="864"/>
      <c r="F222" s="864"/>
      <c r="G222" s="864"/>
      <c r="H222" s="864"/>
      <c r="I222" s="949"/>
      <c r="J222" s="950"/>
      <c r="K222" s="293"/>
      <c r="M222" s="521"/>
      <c r="N222" s="291"/>
      <c r="O222" s="895"/>
      <c r="P222" s="859" t="s">
        <v>134</v>
      </c>
      <c r="Q222" s="864"/>
      <c r="R222" s="864"/>
      <c r="S222" s="864"/>
      <c r="T222" s="864"/>
      <c r="U222" s="949"/>
      <c r="V222" s="950"/>
      <c r="W222" s="293"/>
    </row>
    <row r="223" spans="1:23" x14ac:dyDescent="0.25">
      <c r="A223" s="544" t="str">
        <f>IF(COUNT('Séries-16x50'!$A$11:$A$50)&gt;'Etiquette 16x50'!N247,"X","")</f>
        <v>X</v>
      </c>
      <c r="B223" s="291"/>
      <c r="C223" s="895"/>
      <c r="D223" s="859" t="s">
        <v>135</v>
      </c>
      <c r="E223" s="864"/>
      <c r="F223" s="864"/>
      <c r="G223" s="864"/>
      <c r="H223" s="864"/>
      <c r="I223" s="949"/>
      <c r="J223" s="950"/>
      <c r="K223" s="293"/>
      <c r="M223" s="521"/>
      <c r="N223" s="291"/>
      <c r="O223" s="895"/>
      <c r="P223" s="859" t="s">
        <v>135</v>
      </c>
      <c r="Q223" s="864"/>
      <c r="R223" s="864"/>
      <c r="S223" s="864"/>
      <c r="T223" s="864"/>
      <c r="U223" s="949"/>
      <c r="V223" s="950"/>
      <c r="W223" s="293"/>
    </row>
    <row r="224" spans="1:23" x14ac:dyDescent="0.25">
      <c r="A224" s="544" t="str">
        <f>IF(COUNT('Séries-16x50'!$A$11:$A$50)&gt;'Etiquette 16x50'!N247,"X","")</f>
        <v>X</v>
      </c>
      <c r="B224" s="291"/>
      <c r="C224" s="895"/>
      <c r="D224" s="859" t="s">
        <v>136</v>
      </c>
      <c r="E224" s="864"/>
      <c r="F224" s="864"/>
      <c r="G224" s="864"/>
      <c r="H224" s="864"/>
      <c r="I224" s="949"/>
      <c r="J224" s="950"/>
      <c r="K224" s="293"/>
      <c r="M224" s="521"/>
      <c r="N224" s="291"/>
      <c r="O224" s="895"/>
      <c r="P224" s="859" t="s">
        <v>136</v>
      </c>
      <c r="Q224" s="864"/>
      <c r="R224" s="864"/>
      <c r="S224" s="864"/>
      <c r="T224" s="864"/>
      <c r="U224" s="949"/>
      <c r="V224" s="950"/>
      <c r="W224" s="293"/>
    </row>
    <row r="225" spans="1:23" x14ac:dyDescent="0.25">
      <c r="A225" s="544" t="str">
        <f>IF(COUNT('Séries-16x50'!$A$11:$A$50)&gt;'Etiquette 16x50'!N247,"X","")</f>
        <v>X</v>
      </c>
      <c r="B225" s="291"/>
      <c r="C225" s="895"/>
      <c r="D225" s="859" t="s">
        <v>137</v>
      </c>
      <c r="E225" s="864"/>
      <c r="F225" s="864"/>
      <c r="G225" s="864"/>
      <c r="H225" s="864"/>
      <c r="I225" s="949"/>
      <c r="J225" s="950"/>
      <c r="K225" s="293"/>
      <c r="M225" s="521"/>
      <c r="N225" s="291"/>
      <c r="O225" s="895"/>
      <c r="P225" s="859" t="s">
        <v>137</v>
      </c>
      <c r="Q225" s="864"/>
      <c r="R225" s="864"/>
      <c r="S225" s="864"/>
      <c r="T225" s="864"/>
      <c r="U225" s="949"/>
      <c r="V225" s="950"/>
      <c r="W225" s="293"/>
    </row>
    <row r="226" spans="1:23" x14ac:dyDescent="0.25">
      <c r="A226" s="544" t="str">
        <f>IF(COUNT('Séries-16x50'!$A$11:$A$50)&gt;'Etiquette 16x50'!N247,"X","")</f>
        <v>X</v>
      </c>
      <c r="B226" s="291"/>
      <c r="C226" s="895"/>
      <c r="D226" s="859" t="s">
        <v>138</v>
      </c>
      <c r="E226" s="864"/>
      <c r="F226" s="864"/>
      <c r="G226" s="864"/>
      <c r="H226" s="864"/>
      <c r="I226" s="949"/>
      <c r="J226" s="950"/>
      <c r="K226" s="293"/>
      <c r="M226" s="521"/>
      <c r="N226" s="291"/>
      <c r="O226" s="895"/>
      <c r="P226" s="859" t="s">
        <v>138</v>
      </c>
      <c r="Q226" s="864"/>
      <c r="R226" s="864"/>
      <c r="S226" s="864"/>
      <c r="T226" s="864"/>
      <c r="U226" s="949"/>
      <c r="V226" s="950"/>
      <c r="W226" s="293"/>
    </row>
    <row r="227" spans="1:23" ht="15" customHeight="1" thickBot="1" x14ac:dyDescent="0.3">
      <c r="A227" s="544" t="str">
        <f>IF(COUNT('Séries-16x50'!$A$11:$A$50)&gt;'Etiquette 16x50'!N247,"X","")</f>
        <v>X</v>
      </c>
      <c r="B227" s="291"/>
      <c r="C227" s="896"/>
      <c r="D227" s="862" t="s">
        <v>274</v>
      </c>
      <c r="E227" s="975"/>
      <c r="F227" s="975"/>
      <c r="G227" s="975"/>
      <c r="H227" s="975"/>
      <c r="I227" s="954"/>
      <c r="J227" s="955"/>
      <c r="K227" s="293"/>
      <c r="M227" s="521"/>
      <c r="N227" s="291"/>
      <c r="O227" s="896"/>
      <c r="P227" s="862" t="s">
        <v>274</v>
      </c>
      <c r="Q227" s="975"/>
      <c r="R227" s="975"/>
      <c r="S227" s="975"/>
      <c r="T227" s="975"/>
      <c r="U227" s="954"/>
      <c r="V227" s="955"/>
      <c r="W227" s="293"/>
    </row>
    <row r="228" spans="1:23" x14ac:dyDescent="0.25">
      <c r="A228" s="544" t="str">
        <f>IF(COUNT('Séries-16x50'!$A$11:$A$50)&gt;'Etiquette 16x50'!N247,"X","")</f>
        <v>X</v>
      </c>
      <c r="B228" s="291"/>
      <c r="C228" s="1076" t="s">
        <v>145</v>
      </c>
      <c r="D228" s="963" t="s">
        <v>146</v>
      </c>
      <c r="E228" s="964"/>
      <c r="F228" s="964"/>
      <c r="G228" s="964"/>
      <c r="H228" s="964"/>
      <c r="I228" s="965"/>
      <c r="J228" s="966"/>
      <c r="K228" s="293"/>
      <c r="M228" s="521"/>
      <c r="N228" s="291"/>
      <c r="O228" s="1076" t="s">
        <v>145</v>
      </c>
      <c r="P228" s="963" t="s">
        <v>146</v>
      </c>
      <c r="Q228" s="964"/>
      <c r="R228" s="964"/>
      <c r="S228" s="964"/>
      <c r="T228" s="964"/>
      <c r="U228" s="965"/>
      <c r="V228" s="966"/>
      <c r="W228" s="293"/>
    </row>
    <row r="229" spans="1:23" x14ac:dyDescent="0.25">
      <c r="A229" s="544" t="str">
        <f>IF(COUNT('Séries-16x50'!$A$11:$A$50)&gt;'Etiquette 16x50'!N247,"X","")</f>
        <v>X</v>
      </c>
      <c r="B229" s="291"/>
      <c r="C229" s="1076"/>
      <c r="D229" s="859" t="s">
        <v>147</v>
      </c>
      <c r="E229" s="864"/>
      <c r="F229" s="864"/>
      <c r="G229" s="864"/>
      <c r="H229" s="864"/>
      <c r="I229" s="949"/>
      <c r="J229" s="950"/>
      <c r="K229" s="293"/>
      <c r="M229" s="521"/>
      <c r="N229" s="291"/>
      <c r="O229" s="1076"/>
      <c r="P229" s="859" t="s">
        <v>147</v>
      </c>
      <c r="Q229" s="864"/>
      <c r="R229" s="864"/>
      <c r="S229" s="864"/>
      <c r="T229" s="864"/>
      <c r="U229" s="949"/>
      <c r="V229" s="950"/>
      <c r="W229" s="293"/>
    </row>
    <row r="230" spans="1:23" x14ac:dyDescent="0.25">
      <c r="A230" s="544" t="str">
        <f>IF(COUNT('Séries-16x50'!$A$11:$A$50)&gt;'Etiquette 16x50'!N247,"X","")</f>
        <v>X</v>
      </c>
      <c r="B230" s="291"/>
      <c r="C230" s="1076"/>
      <c r="D230" s="859" t="s">
        <v>148</v>
      </c>
      <c r="E230" s="864"/>
      <c r="F230" s="864"/>
      <c r="G230" s="864"/>
      <c r="H230" s="864"/>
      <c r="I230" s="949"/>
      <c r="J230" s="950"/>
      <c r="K230" s="293"/>
      <c r="M230" s="521"/>
      <c r="N230" s="291"/>
      <c r="O230" s="1076"/>
      <c r="P230" s="859" t="s">
        <v>148</v>
      </c>
      <c r="Q230" s="864"/>
      <c r="R230" s="864"/>
      <c r="S230" s="864"/>
      <c r="T230" s="864"/>
      <c r="U230" s="949"/>
      <c r="V230" s="950"/>
      <c r="W230" s="293"/>
    </row>
    <row r="231" spans="1:23" x14ac:dyDescent="0.25">
      <c r="A231" s="544" t="str">
        <f>IF(COUNT('Séries-16x50'!$A$11:$A$50)&gt;'Etiquette 16x50'!N247,"X","")</f>
        <v>X</v>
      </c>
      <c r="B231" s="291"/>
      <c r="C231" s="1076"/>
      <c r="D231" s="859" t="s">
        <v>149</v>
      </c>
      <c r="E231" s="864"/>
      <c r="F231" s="864"/>
      <c r="G231" s="864"/>
      <c r="H231" s="864"/>
      <c r="I231" s="949"/>
      <c r="J231" s="950"/>
      <c r="K231" s="293"/>
      <c r="M231" s="521"/>
      <c r="N231" s="291"/>
      <c r="O231" s="1076"/>
      <c r="P231" s="859" t="s">
        <v>149</v>
      </c>
      <c r="Q231" s="864"/>
      <c r="R231" s="864"/>
      <c r="S231" s="864"/>
      <c r="T231" s="864"/>
      <c r="U231" s="949"/>
      <c r="V231" s="950"/>
      <c r="W231" s="293"/>
    </row>
    <row r="232" spans="1:23" x14ac:dyDescent="0.25">
      <c r="A232" s="544" t="str">
        <f>IF(COUNT('Séries-16x50'!$A$11:$A$50)&gt;'Etiquette 16x50'!N247,"X","")</f>
        <v>X</v>
      </c>
      <c r="B232" s="291"/>
      <c r="C232" s="1076"/>
      <c r="D232" s="859" t="s">
        <v>150</v>
      </c>
      <c r="E232" s="864"/>
      <c r="F232" s="864"/>
      <c r="G232" s="864"/>
      <c r="H232" s="864"/>
      <c r="I232" s="949"/>
      <c r="J232" s="950"/>
      <c r="K232" s="293"/>
      <c r="M232" s="521"/>
      <c r="N232" s="291"/>
      <c r="O232" s="1076"/>
      <c r="P232" s="859" t="s">
        <v>150</v>
      </c>
      <c r="Q232" s="864"/>
      <c r="R232" s="864"/>
      <c r="S232" s="864"/>
      <c r="T232" s="864"/>
      <c r="U232" s="949"/>
      <c r="V232" s="950"/>
      <c r="W232" s="293"/>
    </row>
    <row r="233" spans="1:23" x14ac:dyDescent="0.25">
      <c r="A233" s="544" t="str">
        <f>IF(COUNT('Séries-16x50'!$A$11:$A$50)&gt;'Etiquette 16x50'!N247,"X","")</f>
        <v>X</v>
      </c>
      <c r="B233" s="291"/>
      <c r="C233" s="1076"/>
      <c r="D233" s="859" t="s">
        <v>151</v>
      </c>
      <c r="E233" s="864"/>
      <c r="F233" s="864"/>
      <c r="G233" s="864"/>
      <c r="H233" s="864"/>
      <c r="I233" s="949"/>
      <c r="J233" s="950"/>
      <c r="K233" s="293"/>
      <c r="M233" s="521"/>
      <c r="N233" s="291"/>
      <c r="O233" s="1076"/>
      <c r="P233" s="859" t="s">
        <v>151</v>
      </c>
      <c r="Q233" s="864"/>
      <c r="R233" s="864"/>
      <c r="S233" s="864"/>
      <c r="T233" s="864"/>
      <c r="U233" s="949"/>
      <c r="V233" s="950"/>
      <c r="W233" s="293"/>
    </row>
    <row r="234" spans="1:23" ht="15" customHeight="1" thickBot="1" x14ac:dyDescent="0.3">
      <c r="A234" s="544" t="str">
        <f>IF(COUNT('Séries-16x50'!$A$11:$A$50)&gt;'Etiquette 16x50'!N247,"X","")</f>
        <v>X</v>
      </c>
      <c r="B234" s="291"/>
      <c r="C234" s="1077"/>
      <c r="D234" s="862" t="s">
        <v>152</v>
      </c>
      <c r="E234" s="975"/>
      <c r="F234" s="975"/>
      <c r="G234" s="975"/>
      <c r="H234" s="975"/>
      <c r="I234" s="954"/>
      <c r="J234" s="955"/>
      <c r="K234" s="293"/>
      <c r="M234" s="521"/>
      <c r="N234" s="291"/>
      <c r="O234" s="1077"/>
      <c r="P234" s="862" t="s">
        <v>152</v>
      </c>
      <c r="Q234" s="975"/>
      <c r="R234" s="975"/>
      <c r="S234" s="975"/>
      <c r="T234" s="975"/>
      <c r="U234" s="954"/>
      <c r="V234" s="955"/>
      <c r="W234" s="293"/>
    </row>
    <row r="235" spans="1:23" x14ac:dyDescent="0.25">
      <c r="A235" s="544" t="str">
        <f>IF(COUNT('Séries-16x50'!$A$11:$A$50)&gt;'Etiquette 16x50'!N247,"X","")</f>
        <v>X</v>
      </c>
      <c r="B235" s="291"/>
      <c r="C235" s="895" t="s">
        <v>126</v>
      </c>
      <c r="D235" s="1051" t="s">
        <v>264</v>
      </c>
      <c r="E235" s="1052"/>
      <c r="F235" s="963"/>
      <c r="G235" s="278" t="s">
        <v>265</v>
      </c>
      <c r="H235" s="278"/>
      <c r="I235" s="965"/>
      <c r="J235" s="966"/>
      <c r="K235" s="293"/>
      <c r="M235" s="521"/>
      <c r="N235" s="291"/>
      <c r="O235" s="895" t="s">
        <v>126</v>
      </c>
      <c r="P235" s="1051" t="s">
        <v>264</v>
      </c>
      <c r="Q235" s="1052"/>
      <c r="R235" s="963"/>
      <c r="S235" s="278" t="s">
        <v>265</v>
      </c>
      <c r="T235" s="278"/>
      <c r="U235" s="965"/>
      <c r="V235" s="966"/>
      <c r="W235" s="293"/>
    </row>
    <row r="236" spans="1:23" x14ac:dyDescent="0.25">
      <c r="A236" s="544" t="str">
        <f>IF(COUNT('Séries-16x50'!$A$11:$A$50)&gt;'Etiquette 16x50'!N247,"X","")</f>
        <v>X</v>
      </c>
      <c r="B236" s="291"/>
      <c r="C236" s="895"/>
      <c r="D236" s="511" t="s">
        <v>267</v>
      </c>
      <c r="E236" s="513"/>
      <c r="F236" s="513"/>
      <c r="G236" s="110" t="s">
        <v>164</v>
      </c>
      <c r="H236" s="110"/>
      <c r="I236" s="949"/>
      <c r="J236" s="950"/>
      <c r="K236" s="293"/>
      <c r="M236" s="521"/>
      <c r="N236" s="291"/>
      <c r="O236" s="895"/>
      <c r="P236" s="511" t="s">
        <v>267</v>
      </c>
      <c r="Q236" s="513"/>
      <c r="R236" s="513"/>
      <c r="S236" s="110" t="s">
        <v>164</v>
      </c>
      <c r="T236" s="110"/>
      <c r="U236" s="949"/>
      <c r="V236" s="950"/>
      <c r="W236" s="293"/>
    </row>
    <row r="237" spans="1:23" ht="15.75" thickBot="1" x14ac:dyDescent="0.3">
      <c r="A237" s="544" t="str">
        <f>IF(COUNT('Séries-16x50'!$A$11:$A$50)&gt;'Etiquette 16x50'!N247,"X","")</f>
        <v>X</v>
      </c>
      <c r="B237" s="291"/>
      <c r="C237" s="896"/>
      <c r="D237" s="512" t="s">
        <v>268</v>
      </c>
      <c r="E237" s="517"/>
      <c r="F237" s="517"/>
      <c r="G237" s="3" t="s">
        <v>164</v>
      </c>
      <c r="H237" s="3"/>
      <c r="I237" s="954"/>
      <c r="J237" s="955"/>
      <c r="K237" s="293"/>
      <c r="M237" s="521"/>
      <c r="N237" s="291"/>
      <c r="O237" s="896"/>
      <c r="P237" s="512" t="s">
        <v>268</v>
      </c>
      <c r="Q237" s="517"/>
      <c r="R237" s="517"/>
      <c r="S237" s="3" t="s">
        <v>164</v>
      </c>
      <c r="T237" s="3"/>
      <c r="U237" s="954"/>
      <c r="V237" s="955"/>
      <c r="W237" s="293"/>
    </row>
    <row r="238" spans="1:23" ht="15.75" thickBot="1" x14ac:dyDescent="0.3">
      <c r="A238" s="544" t="str">
        <f>IF(COUNT('Séries-16x50'!$A$11:$A$50)&gt;'Etiquette 16x50'!N247,"X","")</f>
        <v>X</v>
      </c>
      <c r="B238" s="291"/>
      <c r="C238" s="292"/>
      <c r="D238" s="292"/>
      <c r="E238" s="292"/>
      <c r="F238" s="292"/>
      <c r="G238" s="292"/>
      <c r="H238" s="292"/>
      <c r="I238" s="292"/>
      <c r="J238" s="292"/>
      <c r="K238" s="293"/>
      <c r="M238" s="521"/>
      <c r="N238" s="291"/>
      <c r="O238" s="292"/>
      <c r="P238" s="292"/>
      <c r="Q238" s="292"/>
      <c r="R238" s="292"/>
      <c r="S238" s="292"/>
      <c r="T238" s="292"/>
      <c r="U238" s="292"/>
      <c r="V238" s="292"/>
      <c r="W238" s="293"/>
    </row>
    <row r="239" spans="1:23" ht="18.75" x14ac:dyDescent="0.3">
      <c r="A239" s="544" t="str">
        <f>IF(COUNT('Séries-16x50'!$A$11:$A$50)&gt;'Etiquette 16x50'!N247,"X","")</f>
        <v>X</v>
      </c>
      <c r="B239" s="291"/>
      <c r="C239" s="901" t="s">
        <v>269</v>
      </c>
      <c r="D239" s="902"/>
      <c r="E239" s="902"/>
      <c r="F239" s="902"/>
      <c r="G239" s="902"/>
      <c r="H239" s="902"/>
      <c r="I239" s="902"/>
      <c r="J239" s="903"/>
      <c r="K239" s="293"/>
      <c r="M239" s="521"/>
      <c r="N239" s="291"/>
      <c r="O239" s="901" t="s">
        <v>269</v>
      </c>
      <c r="P239" s="902"/>
      <c r="Q239" s="902"/>
      <c r="R239" s="902"/>
      <c r="S239" s="902"/>
      <c r="T239" s="902"/>
      <c r="U239" s="902"/>
      <c r="V239" s="903"/>
      <c r="W239" s="293"/>
    </row>
    <row r="240" spans="1:23" x14ac:dyDescent="0.25">
      <c r="A240" s="544" t="str">
        <f>IF(COUNT('Séries-16x50'!$A$11:$A$50)&gt;'Etiquette 16x50'!N247,"X","")</f>
        <v>X</v>
      </c>
      <c r="B240" s="291"/>
      <c r="C240" s="904"/>
      <c r="D240" s="905"/>
      <c r="E240" s="905"/>
      <c r="F240" s="905"/>
      <c r="G240" s="905"/>
      <c r="H240" s="905"/>
      <c r="I240" s="905"/>
      <c r="J240" s="906"/>
      <c r="K240" s="293"/>
      <c r="M240" s="521"/>
      <c r="N240" s="291"/>
      <c r="O240" s="904"/>
      <c r="P240" s="905"/>
      <c r="Q240" s="905"/>
      <c r="R240" s="905"/>
      <c r="S240" s="905"/>
      <c r="T240" s="905"/>
      <c r="U240" s="905"/>
      <c r="V240" s="906"/>
      <c r="W240" s="293"/>
    </row>
    <row r="241" spans="1:23" x14ac:dyDescent="0.25">
      <c r="A241" s="544" t="str">
        <f>IF(COUNT('Séries-16x50'!$A$11:$A$50)&gt;'Etiquette 16x50'!N247,"X","")</f>
        <v>X</v>
      </c>
      <c r="B241" s="291"/>
      <c r="C241" s="907"/>
      <c r="D241" s="908"/>
      <c r="E241" s="908"/>
      <c r="F241" s="908"/>
      <c r="G241" s="908"/>
      <c r="H241" s="908"/>
      <c r="I241" s="908"/>
      <c r="J241" s="909"/>
      <c r="K241" s="293"/>
      <c r="M241" s="521"/>
      <c r="N241" s="291"/>
      <c r="O241" s="907"/>
      <c r="P241" s="908"/>
      <c r="Q241" s="908"/>
      <c r="R241" s="908"/>
      <c r="S241" s="908"/>
      <c r="T241" s="908"/>
      <c r="U241" s="908"/>
      <c r="V241" s="909"/>
      <c r="W241" s="293"/>
    </row>
    <row r="242" spans="1:23" x14ac:dyDescent="0.25">
      <c r="A242" s="544" t="str">
        <f>IF(COUNT('Séries-16x50'!$A$11:$A$50)&gt;'Etiquette 16x50'!N247,"X","")</f>
        <v>X</v>
      </c>
      <c r="B242" s="291"/>
      <c r="C242" s="907"/>
      <c r="D242" s="908"/>
      <c r="E242" s="908"/>
      <c r="F242" s="908"/>
      <c r="G242" s="908"/>
      <c r="H242" s="908"/>
      <c r="I242" s="908"/>
      <c r="J242" s="909"/>
      <c r="K242" s="293"/>
      <c r="M242" s="521"/>
      <c r="N242" s="291"/>
      <c r="O242" s="907"/>
      <c r="P242" s="908"/>
      <c r="Q242" s="908"/>
      <c r="R242" s="908"/>
      <c r="S242" s="908"/>
      <c r="T242" s="908"/>
      <c r="U242" s="908"/>
      <c r="V242" s="909"/>
      <c r="W242" s="293"/>
    </row>
    <row r="243" spans="1:23" ht="15.75" thickBot="1" x14ac:dyDescent="0.3">
      <c r="A243" s="544" t="str">
        <f>IF(COUNT('Séries-16x50'!$A$11:$A$50)&gt;'Etiquette 16x50'!N247,"X","")</f>
        <v>X</v>
      </c>
      <c r="B243" s="291"/>
      <c r="C243" s="910"/>
      <c r="D243" s="911"/>
      <c r="E243" s="911"/>
      <c r="F243" s="911"/>
      <c r="G243" s="911"/>
      <c r="H243" s="911"/>
      <c r="I243" s="911"/>
      <c r="J243" s="912"/>
      <c r="K243" s="293"/>
      <c r="M243" s="521"/>
      <c r="N243" s="291"/>
      <c r="O243" s="910"/>
      <c r="P243" s="911"/>
      <c r="Q243" s="911"/>
      <c r="R243" s="911"/>
      <c r="S243" s="911"/>
      <c r="T243" s="911"/>
      <c r="U243" s="911"/>
      <c r="V243" s="912"/>
      <c r="W243" s="293"/>
    </row>
    <row r="244" spans="1:23" ht="15.75" thickBot="1" x14ac:dyDescent="0.3">
      <c r="A244" s="544" t="str">
        <f>IF(COUNT('Séries-16x50'!$A$11:$A$50)&gt;'Etiquette 16x50'!N247,"X","")</f>
        <v>X</v>
      </c>
      <c r="B244" s="294"/>
      <c r="C244" s="295"/>
      <c r="D244" s="295"/>
      <c r="E244" s="295"/>
      <c r="F244" s="295"/>
      <c r="G244" s="295"/>
      <c r="H244" s="295"/>
      <c r="I244" s="295"/>
      <c r="J244" s="295"/>
      <c r="K244" s="296"/>
      <c r="M244" s="521"/>
      <c r="N244" s="294"/>
      <c r="O244" s="295"/>
      <c r="P244" s="295"/>
      <c r="Q244" s="295"/>
      <c r="R244" s="295"/>
      <c r="S244" s="295"/>
      <c r="T244" s="295"/>
      <c r="U244" s="295"/>
      <c r="V244" s="295"/>
      <c r="W244" s="296"/>
    </row>
    <row r="245" spans="1:23" ht="15" customHeight="1" x14ac:dyDescent="0.25">
      <c r="A245" s="544" t="str">
        <f>IF(COUNT('Séries-16x50'!$A$11:$A$50)&gt;'Etiquette 16x50'!N247,"X","")</f>
        <v>X</v>
      </c>
      <c r="B245" s="522"/>
      <c r="C245" s="522"/>
      <c r="D245" s="522"/>
      <c r="E245" s="522"/>
      <c r="F245" s="522"/>
      <c r="G245" s="522"/>
      <c r="H245" s="522"/>
      <c r="I245" s="522"/>
      <c r="J245" s="522"/>
      <c r="K245" s="522"/>
      <c r="L245" s="522"/>
      <c r="M245" s="523"/>
      <c r="N245" s="522"/>
      <c r="O245" s="522"/>
      <c r="P245" s="522"/>
      <c r="Q245" s="522"/>
      <c r="R245" s="522"/>
      <c r="S245" s="522"/>
      <c r="T245" s="522"/>
      <c r="U245" s="522"/>
      <c r="V245" s="522"/>
      <c r="W245" s="522"/>
    </row>
    <row r="246" spans="1:23" ht="15" customHeight="1" thickBot="1" x14ac:dyDescent="0.3">
      <c r="A246" s="544" t="str">
        <f>IF(COUNT('Séries-16x50'!$A$11:$A$50)&gt;'Etiquette 16x50'!N247,"X","")</f>
        <v>X</v>
      </c>
      <c r="M246" s="521"/>
    </row>
    <row r="247" spans="1:23" x14ac:dyDescent="0.25">
      <c r="A247" s="544" t="str">
        <f>IF(COUNT('Séries-16x50'!$A$11:$A$50)&gt;'Etiquette 16x50'!N247,"X","")</f>
        <v>X</v>
      </c>
      <c r="B247" s="137">
        <f>N198+1</f>
        <v>10</v>
      </c>
      <c r="C247" s="289"/>
      <c r="D247" s="289"/>
      <c r="E247" s="289"/>
      <c r="F247" s="289"/>
      <c r="G247" s="289"/>
      <c r="H247" s="289"/>
      <c r="I247" s="289"/>
      <c r="J247" s="289"/>
      <c r="K247" s="290"/>
      <c r="M247" s="521"/>
      <c r="N247" s="137">
        <f>B247+1</f>
        <v>11</v>
      </c>
      <c r="O247" s="289"/>
      <c r="P247" s="289"/>
      <c r="Q247" s="289"/>
      <c r="R247" s="289"/>
      <c r="S247" s="289"/>
      <c r="T247" s="289"/>
      <c r="U247" s="289"/>
      <c r="V247" s="289"/>
      <c r="W247" s="290"/>
    </row>
    <row r="248" spans="1:23" ht="23.25" x14ac:dyDescent="0.35">
      <c r="A248" s="544" t="str">
        <f>IF(COUNT('Séries-16x50'!$A$11:$A$50)&gt;'Etiquette 16x50'!N247,"X","")</f>
        <v>X</v>
      </c>
      <c r="B248" s="291"/>
      <c r="C248" s="931" t="s">
        <v>246</v>
      </c>
      <c r="D248" s="931"/>
      <c r="E248" s="953" t="str">
        <f ca="1">OFFSET('Séries-16x50'!$A$11,B247,13)</f>
        <v>16*50</v>
      </c>
      <c r="F248" s="953"/>
      <c r="G248" s="953"/>
      <c r="H248" s="953"/>
      <c r="I248" s="953"/>
      <c r="J248" s="953"/>
      <c r="K248" s="293"/>
      <c r="M248" s="521"/>
      <c r="N248" s="291"/>
      <c r="O248" s="931" t="s">
        <v>246</v>
      </c>
      <c r="P248" s="931"/>
      <c r="Q248" s="953" t="str">
        <f ca="1">OFFSET('Séries-16x50'!$A$11,N247,13)</f>
        <v>16*50</v>
      </c>
      <c r="R248" s="953"/>
      <c r="S248" s="953"/>
      <c r="T248" s="953"/>
      <c r="U248" s="953"/>
      <c r="V248" s="953"/>
      <c r="W248" s="293"/>
    </row>
    <row r="249" spans="1:23" x14ac:dyDescent="0.25">
      <c r="A249" s="544" t="str">
        <f>IF(COUNT('Séries-16x50'!$A$11:$A$50)&gt;'Etiquette 16x50'!N247,"X","")</f>
        <v>X</v>
      </c>
      <c r="B249" s="291"/>
      <c r="C249" s="945"/>
      <c r="D249" s="945"/>
      <c r="E249" s="945"/>
      <c r="F249" s="945"/>
      <c r="G249" s="945"/>
      <c r="H249" s="945"/>
      <c r="I249" s="945"/>
      <c r="J249" s="945"/>
      <c r="K249" s="293"/>
      <c r="M249" s="521"/>
      <c r="N249" s="291"/>
      <c r="O249" s="945"/>
      <c r="P249" s="945"/>
      <c r="Q249" s="945"/>
      <c r="R249" s="945"/>
      <c r="S249" s="945"/>
      <c r="T249" s="945"/>
      <c r="U249" s="945"/>
      <c r="V249" s="945"/>
      <c r="W249" s="293"/>
    </row>
    <row r="250" spans="1:23" ht="21" x14ac:dyDescent="0.35">
      <c r="A250" s="544" t="str">
        <f>IF(COUNT('Séries-16x50'!$A$11:$A$50)&gt;'Etiquette 16x50'!N247,"X","")</f>
        <v>X</v>
      </c>
      <c r="B250" s="291"/>
      <c r="C250" s="931" t="s">
        <v>39</v>
      </c>
      <c r="D250" s="931"/>
      <c r="E250" s="932">
        <f ca="1">OFFSET('Séries-16x50'!$A$11,B247,0)</f>
        <v>3</v>
      </c>
      <c r="F250" s="932"/>
      <c r="G250" s="948" t="s">
        <v>67</v>
      </c>
      <c r="H250" s="948"/>
      <c r="I250" s="932">
        <f ca="1">OFFSET('Séries-16x50'!$A$11,B247,6)</f>
        <v>1</v>
      </c>
      <c r="J250" s="932"/>
      <c r="K250" s="293"/>
      <c r="M250" s="521"/>
      <c r="N250" s="291"/>
      <c r="O250" s="931" t="s">
        <v>39</v>
      </c>
      <c r="P250" s="931"/>
      <c r="Q250" s="932">
        <f ca="1">OFFSET('Séries-16x50'!$A$11,N247,0)</f>
        <v>3</v>
      </c>
      <c r="R250" s="932"/>
      <c r="S250" s="948" t="s">
        <v>67</v>
      </c>
      <c r="T250" s="948"/>
      <c r="U250" s="932">
        <f ca="1">OFFSET('Séries-16x50'!$A$11,N247,6)</f>
        <v>2</v>
      </c>
      <c r="V250" s="932"/>
      <c r="W250" s="293"/>
    </row>
    <row r="251" spans="1:23" ht="23.25" x14ac:dyDescent="0.35">
      <c r="A251" s="544" t="str">
        <f>IF(COUNT('Séries-16x50'!$A$11:$A$50)&gt;'Etiquette 16x50'!N247,"X","")</f>
        <v>X</v>
      </c>
      <c r="B251" s="291"/>
      <c r="C251" s="931" t="s">
        <v>1</v>
      </c>
      <c r="D251" s="931"/>
      <c r="E251" s="953" t="str">
        <f ca="1">OFFSET('Séries-16x50'!$A$11,B247,9)</f>
        <v>AUBRY</v>
      </c>
      <c r="F251" s="953"/>
      <c r="G251" s="948" t="s">
        <v>2</v>
      </c>
      <c r="H251" s="948"/>
      <c r="I251" s="932" t="str">
        <f ca="1">OFFSET('Séries-16x50'!$A$11,B247,10)</f>
        <v>Pascale</v>
      </c>
      <c r="J251" s="932"/>
      <c r="K251" s="293"/>
      <c r="M251" s="521"/>
      <c r="N251" s="291"/>
      <c r="O251" s="931" t="s">
        <v>1</v>
      </c>
      <c r="P251" s="931"/>
      <c r="Q251" s="953" t="str">
        <f ca="1">OFFSET('Séries-16x50'!$A$11,N247,9)</f>
        <v>SURANSKA</v>
      </c>
      <c r="R251" s="953"/>
      <c r="S251" s="948" t="s">
        <v>2</v>
      </c>
      <c r="T251" s="948"/>
      <c r="U251" s="932" t="str">
        <f ca="1">OFFSET('Séries-16x50'!$A$11,N247,10)</f>
        <v>Katerina</v>
      </c>
      <c r="V251" s="932"/>
      <c r="W251" s="293"/>
    </row>
    <row r="252" spans="1:23" ht="21" x14ac:dyDescent="0.35">
      <c r="A252" s="544" t="str">
        <f>IF(COUNT('Séries-16x50'!$A$11:$A$50)&gt;'Etiquette 16x50'!N247,"X","")</f>
        <v>X</v>
      </c>
      <c r="B252" s="291"/>
      <c r="C252" s="520" t="s">
        <v>258</v>
      </c>
      <c r="D252" s="520"/>
      <c r="E252" s="527" t="str">
        <f ca="1">OFFSET('Séries-16x50'!$A$11,B247,11)</f>
        <v>Homme</v>
      </c>
      <c r="F252" s="525"/>
      <c r="G252" s="866" t="s">
        <v>270</v>
      </c>
      <c r="H252" s="866"/>
      <c r="I252" s="527" t="str">
        <f ca="1">OFFSET('Séries-16x50'!$A$11,B247,8)</f>
        <v xml:space="preserve">N°4 </v>
      </c>
      <c r="J252" s="527"/>
      <c r="K252" s="293"/>
      <c r="M252" s="521"/>
      <c r="N252" s="291"/>
      <c r="O252" s="520" t="s">
        <v>258</v>
      </c>
      <c r="P252" s="520"/>
      <c r="Q252" s="527" t="str">
        <f ca="1">OFFSET('Séries-16x50'!$A$11,N247,11)</f>
        <v>Femme</v>
      </c>
      <c r="R252" s="525"/>
      <c r="S252" s="866" t="s">
        <v>270</v>
      </c>
      <c r="T252" s="866"/>
      <c r="U252" s="527" t="str">
        <f ca="1">OFFSET('Séries-16x50'!$A$11,N247,8)</f>
        <v xml:space="preserve">N°4 </v>
      </c>
      <c r="V252" s="527"/>
      <c r="W252" s="293"/>
    </row>
    <row r="253" spans="1:23" ht="18.75" x14ac:dyDescent="0.3">
      <c r="A253" s="544" t="str">
        <f>IF(COUNT('Séries-16x50'!$A$11:$A$50)&gt;'Etiquette 16x50'!N247,"X","")</f>
        <v>X</v>
      </c>
      <c r="B253" s="291"/>
      <c r="C253" s="952" t="s">
        <v>68</v>
      </c>
      <c r="D253" s="952"/>
      <c r="E253" s="866" t="s">
        <v>69</v>
      </c>
      <c r="F253" s="866"/>
      <c r="G253" s="951">
        <f ca="1">OFFSET('Séries-16x50'!$A$11,B247,2)</f>
        <v>0.65763888888888866</v>
      </c>
      <c r="H253" s="951"/>
      <c r="I253" s="951"/>
      <c r="J253" s="951"/>
      <c r="K253" s="293"/>
      <c r="M253" s="521"/>
      <c r="N253" s="291"/>
      <c r="O253" s="952" t="s">
        <v>68</v>
      </c>
      <c r="P253" s="952"/>
      <c r="Q253" s="866" t="s">
        <v>69</v>
      </c>
      <c r="R253" s="866"/>
      <c r="S253" s="951">
        <f ca="1">OFFSET('Séries-16x50'!$A$11,N247,2)</f>
        <v>0.65763888888888866</v>
      </c>
      <c r="T253" s="951"/>
      <c r="U253" s="951"/>
      <c r="V253" s="951"/>
      <c r="W253" s="293"/>
    </row>
    <row r="254" spans="1:23" ht="18.75" x14ac:dyDescent="0.3">
      <c r="A254" s="544" t="str">
        <f>IF(COUNT('Séries-16x50'!$A$11:$A$50)&gt;'Etiquette 16x50'!N247,"X","")</f>
        <v>X</v>
      </c>
      <c r="B254" s="291"/>
      <c r="C254" s="952"/>
      <c r="D254" s="952"/>
      <c r="E254" s="866" t="s">
        <v>70</v>
      </c>
      <c r="F254" s="866"/>
      <c r="G254" s="951">
        <f ca="1">OFFSET('Séries-16x50'!$A$11,B247,3)</f>
        <v>0.67847222222222203</v>
      </c>
      <c r="H254" s="951"/>
      <c r="I254" s="951"/>
      <c r="J254" s="951"/>
      <c r="K254" s="293"/>
      <c r="M254" s="521"/>
      <c r="N254" s="291"/>
      <c r="O254" s="952"/>
      <c r="P254" s="952"/>
      <c r="Q254" s="866" t="s">
        <v>70</v>
      </c>
      <c r="R254" s="866"/>
      <c r="S254" s="951">
        <f ca="1">OFFSET('Séries-16x50'!$A$11,N247,3)</f>
        <v>0.67847222222222203</v>
      </c>
      <c r="T254" s="951"/>
      <c r="U254" s="951"/>
      <c r="V254" s="951"/>
      <c r="W254" s="293"/>
    </row>
    <row r="255" spans="1:23" ht="18.75" x14ac:dyDescent="0.3">
      <c r="A255" s="544" t="str">
        <f>IF(COUNT('Séries-16x50'!$A$11:$A$50)&gt;'Etiquette 16x50'!N247,"X","")</f>
        <v>X</v>
      </c>
      <c r="B255" s="291"/>
      <c r="C255" s="952"/>
      <c r="D255" s="952"/>
      <c r="E255" s="866" t="s">
        <v>257</v>
      </c>
      <c r="F255" s="866"/>
      <c r="G255" s="951">
        <f ca="1">OFFSET('Séries-16x50'!$A$11,B247,4)</f>
        <v>0.67916666666666647</v>
      </c>
      <c r="H255" s="951"/>
      <c r="I255" s="951"/>
      <c r="J255" s="951"/>
      <c r="K255" s="293"/>
      <c r="M255" s="521"/>
      <c r="N255" s="291"/>
      <c r="O255" s="952"/>
      <c r="P255" s="952"/>
      <c r="Q255" s="866" t="s">
        <v>257</v>
      </c>
      <c r="R255" s="866"/>
      <c r="S255" s="951">
        <f ca="1">OFFSET('Séries-16x50'!$A$11,N247,4)</f>
        <v>0.67916666666666647</v>
      </c>
      <c r="T255" s="951"/>
      <c r="U255" s="951"/>
      <c r="V255" s="951"/>
      <c r="W255" s="293"/>
    </row>
    <row r="256" spans="1:23" ht="21" x14ac:dyDescent="0.35">
      <c r="A256" s="544" t="str">
        <f>IF(COUNT('Séries-16x50'!$A$11:$A$50)&gt;'Etiquette 16x50'!N247,"X","")</f>
        <v>X</v>
      </c>
      <c r="B256" s="291"/>
      <c r="C256" s="952"/>
      <c r="D256" s="952"/>
      <c r="E256" s="866" t="s">
        <v>71</v>
      </c>
      <c r="F256" s="866"/>
      <c r="G256" s="947">
        <f ca="1">OFFSET('Séries-16x50'!$A$11,B247,5)</f>
        <v>0.68055555555555536</v>
      </c>
      <c r="H256" s="947"/>
      <c r="I256" s="947"/>
      <c r="J256" s="947"/>
      <c r="K256" s="293"/>
      <c r="M256" s="521"/>
      <c r="N256" s="291"/>
      <c r="O256" s="952"/>
      <c r="P256" s="952"/>
      <c r="Q256" s="866" t="s">
        <v>71</v>
      </c>
      <c r="R256" s="866"/>
      <c r="S256" s="947">
        <f ca="1">OFFSET('Séries-16x50'!$A$11,N247,5)</f>
        <v>0.68055555555555536</v>
      </c>
      <c r="T256" s="947"/>
      <c r="U256" s="947"/>
      <c r="V256" s="947"/>
      <c r="W256" s="293"/>
    </row>
    <row r="257" spans="1:23" ht="21" x14ac:dyDescent="0.35">
      <c r="A257" s="544" t="str">
        <f>IF(COUNT('Séries-16x50'!$A$11:$A$50)&gt;'Etiquette 16x50'!N247,"X","")</f>
        <v>X</v>
      </c>
      <c r="B257" s="291"/>
      <c r="C257" s="931" t="s">
        <v>248</v>
      </c>
      <c r="D257" s="931"/>
      <c r="E257" s="948" t="str">
        <f ca="1">IF(E248="","",IF(OR(E248="DWF",E248="DNF"),"Distance","Temps"))</f>
        <v>Temps</v>
      </c>
      <c r="F257" s="948"/>
      <c r="G257" s="525">
        <f ca="1">OFFSET('Séries-16x50'!$A$11,B247,18)</f>
        <v>18</v>
      </c>
      <c r="H257" s="524" t="str">
        <f ca="1">OFFSET('Séries-16x50'!$A$11,B247,19)</f>
        <v>mn</v>
      </c>
      <c r="I257" s="526">
        <f ca="1">OFFSET('Séries-16x50'!$A$11,B247,20)</f>
        <v>0</v>
      </c>
      <c r="J257" s="524" t="str">
        <f ca="1">OFFSET('Séries-16x50'!$A$11,B247,21)</f>
        <v>s</v>
      </c>
      <c r="K257" s="293"/>
      <c r="M257" s="521"/>
      <c r="N257" s="291"/>
      <c r="O257" s="931" t="s">
        <v>248</v>
      </c>
      <c r="P257" s="931"/>
      <c r="Q257" s="948" t="str">
        <f ca="1">IF(Q248="","",IF(OR(Q248="DWF",Q248="DNF"),"Distance","Temps"))</f>
        <v>Temps</v>
      </c>
      <c r="R257" s="948"/>
      <c r="S257" s="525">
        <f ca="1">OFFSET('Séries-16x50'!$A$11,N247,18)</f>
        <v>17</v>
      </c>
      <c r="T257" s="524" t="str">
        <f ca="1">OFFSET('Séries-16x50'!$A$11,N247,19)</f>
        <v>mn</v>
      </c>
      <c r="U257" s="526">
        <f ca="1">OFFSET('Séries-16x50'!$A$11,N247,20)</f>
        <v>30</v>
      </c>
      <c r="V257" s="524" t="str">
        <f ca="1">OFFSET('Séries-16x50'!$A$11,N247,21)</f>
        <v>s</v>
      </c>
      <c r="W257" s="293"/>
    </row>
    <row r="258" spans="1:23" ht="18.75" x14ac:dyDescent="0.3">
      <c r="A258" s="544" t="str">
        <f>IF(COUNT('Séries-16x50'!$A$11:$A$50)&gt;'Etiquette 16x50'!N247,"X","")</f>
        <v>X</v>
      </c>
      <c r="B258" s="291"/>
      <c r="C258" s="931"/>
      <c r="D258" s="931"/>
      <c r="E258" s="933" t="s">
        <v>273</v>
      </c>
      <c r="F258" s="514" t="s">
        <v>271</v>
      </c>
      <c r="G258" s="528" t="str">
        <f ca="1">OFFSET('Séries-16x50'!$A$11,B247,14)</f>
        <v>17</v>
      </c>
      <c r="H258" s="529" t="str">
        <f ca="1">OFFSET('Séries-16x50'!$A$11,B247,15)</f>
        <v>mn</v>
      </c>
      <c r="I258" s="528" t="str">
        <f ca="1">OFFSET('Séries-16x50'!$A$11,B247,16)</f>
        <v>30</v>
      </c>
      <c r="J258" s="529" t="str">
        <f ca="1">OFFSET('Séries-16x50'!$A$11,B247,17)</f>
        <v>s</v>
      </c>
      <c r="K258" s="293"/>
      <c r="M258" s="521"/>
      <c r="N258" s="291"/>
      <c r="O258" s="931"/>
      <c r="P258" s="931"/>
      <c r="Q258" s="933" t="s">
        <v>273</v>
      </c>
      <c r="R258" s="514" t="s">
        <v>271</v>
      </c>
      <c r="S258" s="528">
        <f ca="1">OFFSET('Séries-16x50'!$A$11,N247,14)</f>
        <v>16</v>
      </c>
      <c r="T258" s="529" t="str">
        <f ca="1">OFFSET('Séries-16x50'!$A$11,N247,15)</f>
        <v>mn</v>
      </c>
      <c r="U258" s="528">
        <f ca="1">OFFSET('Séries-16x50'!$A$11,N247,16)</f>
        <v>30</v>
      </c>
      <c r="V258" s="529" t="str">
        <f ca="1">OFFSET('Séries-16x50'!$A$11,N247,17)</f>
        <v>s</v>
      </c>
      <c r="W258" s="293"/>
    </row>
    <row r="259" spans="1:23" ht="18.75" x14ac:dyDescent="0.3">
      <c r="A259" s="544" t="str">
        <f>IF(COUNT('Séries-16x50'!$A$11:$A$50)&gt;'Etiquette 16x50'!N247,"X","")</f>
        <v>X</v>
      </c>
      <c r="B259" s="291"/>
      <c r="C259" s="931"/>
      <c r="D259" s="931"/>
      <c r="E259" s="933"/>
      <c r="F259" s="514" t="s">
        <v>272</v>
      </c>
      <c r="G259" s="528" t="str">
        <f ca="1">OFFSET('Séries-16x50'!$A$11,B247,22)</f>
        <v>19</v>
      </c>
      <c r="H259" s="529" t="str">
        <f ca="1">OFFSET('Séries-16x50'!$A$11,B247,23)</f>
        <v>mn</v>
      </c>
      <c r="I259" s="528" t="str">
        <f ca="1">OFFSET('Séries-16x50'!$A$11,B247,24)</f>
        <v>0</v>
      </c>
      <c r="J259" s="529" t="str">
        <f ca="1">OFFSET('Séries-16x50'!$A$11,B247,25)</f>
        <v>s</v>
      </c>
      <c r="K259" s="293"/>
      <c r="M259" s="521"/>
      <c r="N259" s="291"/>
      <c r="O259" s="931"/>
      <c r="P259" s="931"/>
      <c r="Q259" s="933"/>
      <c r="R259" s="514" t="s">
        <v>272</v>
      </c>
      <c r="S259" s="528">
        <f ca="1">OFFSET('Séries-16x50'!$A$11,N247,22)</f>
        <v>18</v>
      </c>
      <c r="T259" s="529" t="str">
        <f ca="1">OFFSET('Séries-16x50'!$A$11,N247,23)</f>
        <v>mn</v>
      </c>
      <c r="U259" s="528">
        <f ca="1">OFFSET('Séries-16x50'!$A$11,N247,24)</f>
        <v>30</v>
      </c>
      <c r="V259" s="529" t="str">
        <f ca="1">OFFSET('Séries-16x50'!$A$11,N247,25)</f>
        <v>s</v>
      </c>
      <c r="W259" s="293"/>
    </row>
    <row r="260" spans="1:23" x14ac:dyDescent="0.25">
      <c r="A260" s="544" t="str">
        <f>IF(COUNT('Séries-16x50'!$A$11:$A$50)&gt;'Etiquette 16x50'!N247,"X","")</f>
        <v>X</v>
      </c>
      <c r="B260" s="291"/>
      <c r="C260" s="945"/>
      <c r="D260" s="945"/>
      <c r="E260" s="945"/>
      <c r="F260" s="945"/>
      <c r="G260" s="945"/>
      <c r="H260" s="945"/>
      <c r="I260" s="945"/>
      <c r="J260" s="945"/>
      <c r="K260" s="293"/>
      <c r="M260" s="521"/>
      <c r="N260" s="291"/>
      <c r="O260" s="945"/>
      <c r="P260" s="945"/>
      <c r="Q260" s="945"/>
      <c r="R260" s="945"/>
      <c r="S260" s="945"/>
      <c r="T260" s="945"/>
      <c r="U260" s="945"/>
      <c r="V260" s="945"/>
      <c r="W260" s="293"/>
    </row>
    <row r="261" spans="1:23" ht="18.75" x14ac:dyDescent="0.3">
      <c r="A261" s="544" t="str">
        <f>IF(COUNT('Séries-16x50'!$A$11:$A$50)&gt;'Etiquette 16x50'!N247,"X","")</f>
        <v>X</v>
      </c>
      <c r="B261" s="291"/>
      <c r="C261" s="946" t="s">
        <v>259</v>
      </c>
      <c r="D261" s="946"/>
      <c r="E261" s="946"/>
      <c r="F261" s="946"/>
      <c r="G261" s="946"/>
      <c r="H261" s="946"/>
      <c r="I261" s="946"/>
      <c r="J261" s="946"/>
      <c r="K261" s="293"/>
      <c r="M261" s="521"/>
      <c r="N261" s="291"/>
      <c r="O261" s="946" t="s">
        <v>259</v>
      </c>
      <c r="P261" s="946"/>
      <c r="Q261" s="946"/>
      <c r="R261" s="946"/>
      <c r="S261" s="946"/>
      <c r="T261" s="946"/>
      <c r="U261" s="946"/>
      <c r="V261" s="946"/>
      <c r="W261" s="293"/>
    </row>
    <row r="262" spans="1:23" ht="15.75" thickBot="1" x14ac:dyDescent="0.3">
      <c r="A262" s="544" t="str">
        <f>IF(COUNT('Séries-16x50'!$A$11:$A$50)&gt;'Etiquette 16x50'!N247,"X","")</f>
        <v>X</v>
      </c>
      <c r="B262" s="291"/>
      <c r="C262" s="945"/>
      <c r="D262" s="945"/>
      <c r="E262" s="945"/>
      <c r="F262" s="945"/>
      <c r="G262" s="945"/>
      <c r="H262" s="945"/>
      <c r="I262" s="945"/>
      <c r="J262" s="945"/>
      <c r="K262" s="293"/>
      <c r="M262" s="521"/>
      <c r="N262" s="291"/>
      <c r="O262" s="945"/>
      <c r="P262" s="945"/>
      <c r="Q262" s="945"/>
      <c r="R262" s="945"/>
      <c r="S262" s="945"/>
      <c r="T262" s="945"/>
      <c r="U262" s="945"/>
      <c r="V262" s="945"/>
      <c r="W262" s="293"/>
    </row>
    <row r="263" spans="1:23" ht="15.75" customHeight="1" x14ac:dyDescent="0.25">
      <c r="A263" s="544" t="str">
        <f>IF(COUNT('Séries-16x50'!$A$11:$A$50)&gt;'Etiquette 16x50'!N247,"X","")</f>
        <v>X</v>
      </c>
      <c r="B263" s="291"/>
      <c r="C263" s="1078" t="s">
        <v>276</v>
      </c>
      <c r="D263" s="1074">
        <v>1</v>
      </c>
      <c r="E263" s="1074">
        <f>D263+1</f>
        <v>2</v>
      </c>
      <c r="F263" s="1074">
        <f>E263+1</f>
        <v>3</v>
      </c>
      <c r="G263" s="1074">
        <f t="shared" ref="G263:J263" si="20">F263+1</f>
        <v>4</v>
      </c>
      <c r="H263" s="1074">
        <f t="shared" si="20"/>
        <v>5</v>
      </c>
      <c r="I263" s="1074">
        <f t="shared" si="20"/>
        <v>6</v>
      </c>
      <c r="J263" s="1075">
        <f t="shared" si="20"/>
        <v>7</v>
      </c>
      <c r="K263" s="293"/>
      <c r="M263" s="521"/>
      <c r="N263" s="291"/>
      <c r="O263" s="1078" t="s">
        <v>276</v>
      </c>
      <c r="P263" s="1074">
        <v>1</v>
      </c>
      <c r="Q263" s="1074">
        <f>P263+1</f>
        <v>2</v>
      </c>
      <c r="R263" s="1074">
        <f>Q263+1</f>
        <v>3</v>
      </c>
      <c r="S263" s="1074">
        <f t="shared" ref="S263:V263" si="21">R263+1</f>
        <v>4</v>
      </c>
      <c r="T263" s="1074">
        <f t="shared" si="21"/>
        <v>5</v>
      </c>
      <c r="U263" s="1074">
        <f t="shared" si="21"/>
        <v>6</v>
      </c>
      <c r="V263" s="1075">
        <f t="shared" si="21"/>
        <v>7</v>
      </c>
      <c r="W263" s="293"/>
    </row>
    <row r="264" spans="1:23" ht="15.75" thickBot="1" x14ac:dyDescent="0.3">
      <c r="A264" s="544" t="str">
        <f>IF(COUNT('Séries-16x50'!$A$11:$A$50)&gt;'Etiquette 16x50'!N247,"X","")</f>
        <v>X</v>
      </c>
      <c r="B264" s="291"/>
      <c r="C264" s="1079"/>
      <c r="D264" s="1070"/>
      <c r="E264" s="1070"/>
      <c r="F264" s="1070"/>
      <c r="G264" s="1070"/>
      <c r="H264" s="1070"/>
      <c r="I264" s="1070"/>
      <c r="J264" s="1072"/>
      <c r="K264" s="293"/>
      <c r="M264" s="521"/>
      <c r="N264" s="291"/>
      <c r="O264" s="1079"/>
      <c r="P264" s="1070"/>
      <c r="Q264" s="1070"/>
      <c r="R264" s="1070"/>
      <c r="S264" s="1070"/>
      <c r="T264" s="1070"/>
      <c r="U264" s="1070"/>
      <c r="V264" s="1072"/>
      <c r="W264" s="293"/>
    </row>
    <row r="265" spans="1:23" ht="15" customHeight="1" x14ac:dyDescent="0.25">
      <c r="A265" s="544" t="str">
        <f>IF(COUNT('Séries-16x50'!$A$11:$A$50)&gt;'Etiquette 16x50'!N247,"X","")</f>
        <v>X</v>
      </c>
      <c r="B265" s="291"/>
      <c r="C265" s="1068">
        <f>J263+1</f>
        <v>8</v>
      </c>
      <c r="D265" s="1070">
        <f>C265+1</f>
        <v>9</v>
      </c>
      <c r="E265" s="1070">
        <f t="shared" ref="E265:J265" si="22">D265+1</f>
        <v>10</v>
      </c>
      <c r="F265" s="1070">
        <f t="shared" si="22"/>
        <v>11</v>
      </c>
      <c r="G265" s="1070">
        <f t="shared" si="22"/>
        <v>12</v>
      </c>
      <c r="H265" s="1070">
        <f t="shared" si="22"/>
        <v>13</v>
      </c>
      <c r="I265" s="1070">
        <f t="shared" si="22"/>
        <v>14</v>
      </c>
      <c r="J265" s="1072">
        <f t="shared" si="22"/>
        <v>15</v>
      </c>
      <c r="K265" s="293"/>
      <c r="M265" s="521"/>
      <c r="N265" s="291"/>
      <c r="O265" s="1068">
        <f>V263+1</f>
        <v>8</v>
      </c>
      <c r="P265" s="1070">
        <f>O265+1</f>
        <v>9</v>
      </c>
      <c r="Q265" s="1070">
        <f t="shared" ref="Q265:V265" si="23">P265+1</f>
        <v>10</v>
      </c>
      <c r="R265" s="1070">
        <f t="shared" si="23"/>
        <v>11</v>
      </c>
      <c r="S265" s="1070">
        <f t="shared" si="23"/>
        <v>12</v>
      </c>
      <c r="T265" s="1070">
        <f t="shared" si="23"/>
        <v>13</v>
      </c>
      <c r="U265" s="1070">
        <f t="shared" si="23"/>
        <v>14</v>
      </c>
      <c r="V265" s="1072">
        <f t="shared" si="23"/>
        <v>15</v>
      </c>
      <c r="W265" s="293"/>
    </row>
    <row r="266" spans="1:23" ht="15.75" thickBot="1" x14ac:dyDescent="0.3">
      <c r="A266" s="544" t="str">
        <f>IF(COUNT('Séries-16x50'!$A$11:$A$50)&gt;'Etiquette 16x50'!N247,"X","")</f>
        <v>X</v>
      </c>
      <c r="B266" s="291"/>
      <c r="C266" s="1069"/>
      <c r="D266" s="1071"/>
      <c r="E266" s="1071"/>
      <c r="F266" s="1071"/>
      <c r="G266" s="1071"/>
      <c r="H266" s="1071"/>
      <c r="I266" s="1071"/>
      <c r="J266" s="1073"/>
      <c r="K266" s="293"/>
      <c r="M266" s="521"/>
      <c r="N266" s="291"/>
      <c r="O266" s="1069"/>
      <c r="P266" s="1071"/>
      <c r="Q266" s="1071"/>
      <c r="R266" s="1071"/>
      <c r="S266" s="1071"/>
      <c r="T266" s="1071"/>
      <c r="U266" s="1071"/>
      <c r="V266" s="1073"/>
      <c r="W266" s="293"/>
    </row>
    <row r="267" spans="1:23" ht="15" customHeight="1" x14ac:dyDescent="0.25">
      <c r="A267" s="544" t="str">
        <f>IF(COUNT('Séries-16x50'!$A$11:$A$50)&gt;'Etiquette 16x50'!N247,"X","")</f>
        <v>X</v>
      </c>
      <c r="B267" s="291"/>
      <c r="C267" s="984" t="s">
        <v>275</v>
      </c>
      <c r="D267" s="985"/>
      <c r="E267" s="1080"/>
      <c r="F267" s="993"/>
      <c r="G267" s="993"/>
      <c r="H267" s="993"/>
      <c r="I267" s="993"/>
      <c r="J267" s="994"/>
      <c r="K267" s="293"/>
      <c r="M267" s="521"/>
      <c r="N267" s="291"/>
      <c r="O267" s="984" t="s">
        <v>275</v>
      </c>
      <c r="P267" s="985"/>
      <c r="Q267" s="1080"/>
      <c r="R267" s="993"/>
      <c r="S267" s="993"/>
      <c r="T267" s="993"/>
      <c r="U267" s="993"/>
      <c r="V267" s="994"/>
      <c r="W267" s="293"/>
    </row>
    <row r="268" spans="1:23" ht="15.75" thickBot="1" x14ac:dyDescent="0.3">
      <c r="A268" s="544" t="str">
        <f>IF(COUNT('Séries-16x50'!$A$11:$A$50)&gt;'Etiquette 16x50'!N247,"X","")</f>
        <v>X</v>
      </c>
      <c r="B268" s="291"/>
      <c r="C268" s="973"/>
      <c r="D268" s="986"/>
      <c r="E268" s="1081"/>
      <c r="F268" s="929"/>
      <c r="G268" s="929"/>
      <c r="H268" s="929"/>
      <c r="I268" s="929"/>
      <c r="J268" s="930"/>
      <c r="K268" s="293"/>
      <c r="M268" s="521"/>
      <c r="N268" s="291"/>
      <c r="O268" s="973"/>
      <c r="P268" s="986"/>
      <c r="Q268" s="1081"/>
      <c r="R268" s="929"/>
      <c r="S268" s="929"/>
      <c r="T268" s="929"/>
      <c r="U268" s="929"/>
      <c r="V268" s="930"/>
      <c r="W268" s="293"/>
    </row>
    <row r="269" spans="1:23" ht="15.75" thickBot="1" x14ac:dyDescent="0.3">
      <c r="A269" s="544" t="str">
        <f>IF(COUNT('Séries-16x50'!$A$11:$A$50)&gt;'Etiquette 16x50'!N247,"X","")</f>
        <v>X</v>
      </c>
      <c r="B269" s="291"/>
      <c r="C269" s="292"/>
      <c r="D269" s="292"/>
      <c r="E269" s="292"/>
      <c r="F269" s="292"/>
      <c r="G269" s="292"/>
      <c r="H269" s="292"/>
      <c r="I269" s="292"/>
      <c r="J269" s="292"/>
      <c r="K269" s="293"/>
      <c r="M269" s="521"/>
      <c r="N269" s="291"/>
      <c r="O269" s="292"/>
      <c r="P269" s="292"/>
      <c r="Q269" s="292"/>
      <c r="R269" s="292"/>
      <c r="S269" s="292"/>
      <c r="T269" s="292"/>
      <c r="U269" s="292"/>
      <c r="V269" s="292"/>
      <c r="W269" s="293"/>
    </row>
    <row r="270" spans="1:23" ht="15" customHeight="1" x14ac:dyDescent="0.25">
      <c r="A270" s="544" t="str">
        <f>IF(COUNT('Séries-16x50'!$A$11:$A$50)&gt;'Etiquette 16x50'!N247,"X","")</f>
        <v>X</v>
      </c>
      <c r="B270" s="291"/>
      <c r="C270" s="894" t="s">
        <v>132</v>
      </c>
      <c r="D270" s="880" t="s">
        <v>133</v>
      </c>
      <c r="E270" s="871"/>
      <c r="F270" s="871"/>
      <c r="G270" s="871"/>
      <c r="H270" s="871"/>
      <c r="I270" s="959"/>
      <c r="J270" s="960"/>
      <c r="K270" s="293"/>
      <c r="M270" s="521"/>
      <c r="N270" s="291"/>
      <c r="O270" s="894" t="s">
        <v>132</v>
      </c>
      <c r="P270" s="880" t="s">
        <v>133</v>
      </c>
      <c r="Q270" s="871"/>
      <c r="R270" s="871"/>
      <c r="S270" s="871"/>
      <c r="T270" s="871"/>
      <c r="U270" s="959"/>
      <c r="V270" s="960"/>
      <c r="W270" s="293"/>
    </row>
    <row r="271" spans="1:23" x14ac:dyDescent="0.25">
      <c r="A271" s="544" t="str">
        <f>IF(COUNT('Séries-16x50'!$A$11:$A$50)&gt;'Etiquette 16x50'!N247,"X","")</f>
        <v>X</v>
      </c>
      <c r="B271" s="291"/>
      <c r="C271" s="895"/>
      <c r="D271" s="859" t="s">
        <v>134</v>
      </c>
      <c r="E271" s="864"/>
      <c r="F271" s="864"/>
      <c r="G271" s="864"/>
      <c r="H271" s="864"/>
      <c r="I271" s="949"/>
      <c r="J271" s="950"/>
      <c r="K271" s="293"/>
      <c r="M271" s="521"/>
      <c r="N271" s="291"/>
      <c r="O271" s="895"/>
      <c r="P271" s="859" t="s">
        <v>134</v>
      </c>
      <c r="Q271" s="864"/>
      <c r="R271" s="864"/>
      <c r="S271" s="864"/>
      <c r="T271" s="864"/>
      <c r="U271" s="949"/>
      <c r="V271" s="950"/>
      <c r="W271" s="293"/>
    </row>
    <row r="272" spans="1:23" x14ac:dyDescent="0.25">
      <c r="A272" s="544" t="str">
        <f>IF(COUNT('Séries-16x50'!$A$11:$A$50)&gt;'Etiquette 16x50'!N247,"X","")</f>
        <v>X</v>
      </c>
      <c r="B272" s="291"/>
      <c r="C272" s="895"/>
      <c r="D272" s="859" t="s">
        <v>135</v>
      </c>
      <c r="E272" s="864"/>
      <c r="F272" s="864"/>
      <c r="G272" s="864"/>
      <c r="H272" s="864"/>
      <c r="I272" s="949"/>
      <c r="J272" s="950"/>
      <c r="K272" s="293"/>
      <c r="M272" s="521"/>
      <c r="N272" s="291"/>
      <c r="O272" s="895"/>
      <c r="P272" s="859" t="s">
        <v>135</v>
      </c>
      <c r="Q272" s="864"/>
      <c r="R272" s="864"/>
      <c r="S272" s="864"/>
      <c r="T272" s="864"/>
      <c r="U272" s="949"/>
      <c r="V272" s="950"/>
      <c r="W272" s="293"/>
    </row>
    <row r="273" spans="1:23" x14ac:dyDescent="0.25">
      <c r="A273" s="544" t="str">
        <f>IF(COUNT('Séries-16x50'!$A$11:$A$50)&gt;'Etiquette 16x50'!N247,"X","")</f>
        <v>X</v>
      </c>
      <c r="B273" s="291"/>
      <c r="C273" s="895"/>
      <c r="D273" s="859" t="s">
        <v>136</v>
      </c>
      <c r="E273" s="864"/>
      <c r="F273" s="864"/>
      <c r="G273" s="864"/>
      <c r="H273" s="864"/>
      <c r="I273" s="949"/>
      <c r="J273" s="950"/>
      <c r="K273" s="293"/>
      <c r="M273" s="521"/>
      <c r="N273" s="291"/>
      <c r="O273" s="895"/>
      <c r="P273" s="859" t="s">
        <v>136</v>
      </c>
      <c r="Q273" s="864"/>
      <c r="R273" s="864"/>
      <c r="S273" s="864"/>
      <c r="T273" s="864"/>
      <c r="U273" s="949"/>
      <c r="V273" s="950"/>
      <c r="W273" s="293"/>
    </row>
    <row r="274" spans="1:23" x14ac:dyDescent="0.25">
      <c r="A274" s="544" t="str">
        <f>IF(COUNT('Séries-16x50'!$A$11:$A$50)&gt;'Etiquette 16x50'!N247,"X","")</f>
        <v>X</v>
      </c>
      <c r="B274" s="291"/>
      <c r="C274" s="895"/>
      <c r="D274" s="859" t="s">
        <v>137</v>
      </c>
      <c r="E274" s="864"/>
      <c r="F274" s="864"/>
      <c r="G274" s="864"/>
      <c r="H274" s="864"/>
      <c r="I274" s="949"/>
      <c r="J274" s="950"/>
      <c r="K274" s="293"/>
      <c r="M274" s="521"/>
      <c r="N274" s="291"/>
      <c r="O274" s="895"/>
      <c r="P274" s="859" t="s">
        <v>137</v>
      </c>
      <c r="Q274" s="864"/>
      <c r="R274" s="864"/>
      <c r="S274" s="864"/>
      <c r="T274" s="864"/>
      <c r="U274" s="949"/>
      <c r="V274" s="950"/>
      <c r="W274" s="293"/>
    </row>
    <row r="275" spans="1:23" x14ac:dyDescent="0.25">
      <c r="A275" s="544" t="str">
        <f>IF(COUNT('Séries-16x50'!$A$11:$A$50)&gt;'Etiquette 16x50'!N247,"X","")</f>
        <v>X</v>
      </c>
      <c r="B275" s="291"/>
      <c r="C275" s="895"/>
      <c r="D275" s="859" t="s">
        <v>138</v>
      </c>
      <c r="E275" s="864"/>
      <c r="F275" s="864"/>
      <c r="G275" s="864"/>
      <c r="H275" s="864"/>
      <c r="I275" s="949"/>
      <c r="J275" s="950"/>
      <c r="K275" s="293"/>
      <c r="M275" s="521"/>
      <c r="N275" s="291"/>
      <c r="O275" s="895"/>
      <c r="P275" s="859" t="s">
        <v>138</v>
      </c>
      <c r="Q275" s="864"/>
      <c r="R275" s="864"/>
      <c r="S275" s="864"/>
      <c r="T275" s="864"/>
      <c r="U275" s="949"/>
      <c r="V275" s="950"/>
      <c r="W275" s="293"/>
    </row>
    <row r="276" spans="1:23" ht="15" customHeight="1" thickBot="1" x14ac:dyDescent="0.3">
      <c r="A276" s="544" t="str">
        <f>IF(COUNT('Séries-16x50'!$A$11:$A$50)&gt;'Etiquette 16x50'!N247,"X","")</f>
        <v>X</v>
      </c>
      <c r="B276" s="291"/>
      <c r="C276" s="896"/>
      <c r="D276" s="862" t="s">
        <v>274</v>
      </c>
      <c r="E276" s="975"/>
      <c r="F276" s="975"/>
      <c r="G276" s="975"/>
      <c r="H276" s="975"/>
      <c r="I276" s="954"/>
      <c r="J276" s="955"/>
      <c r="K276" s="293"/>
      <c r="M276" s="521"/>
      <c r="N276" s="291"/>
      <c r="O276" s="896"/>
      <c r="P276" s="862" t="s">
        <v>274</v>
      </c>
      <c r="Q276" s="975"/>
      <c r="R276" s="975"/>
      <c r="S276" s="975"/>
      <c r="T276" s="975"/>
      <c r="U276" s="954"/>
      <c r="V276" s="955"/>
      <c r="W276" s="293"/>
    </row>
    <row r="277" spans="1:23" x14ac:dyDescent="0.25">
      <c r="A277" s="544" t="str">
        <f>IF(COUNT('Séries-16x50'!$A$11:$A$50)&gt;'Etiquette 16x50'!N247,"X","")</f>
        <v>X</v>
      </c>
      <c r="B277" s="291"/>
      <c r="C277" s="1076" t="s">
        <v>145</v>
      </c>
      <c r="D277" s="963" t="s">
        <v>146</v>
      </c>
      <c r="E277" s="964"/>
      <c r="F277" s="964"/>
      <c r="G277" s="964"/>
      <c r="H277" s="964"/>
      <c r="I277" s="965"/>
      <c r="J277" s="966"/>
      <c r="K277" s="293"/>
      <c r="M277" s="521"/>
      <c r="N277" s="291"/>
      <c r="O277" s="1076" t="s">
        <v>145</v>
      </c>
      <c r="P277" s="963" t="s">
        <v>146</v>
      </c>
      <c r="Q277" s="964"/>
      <c r="R277" s="964"/>
      <c r="S277" s="964"/>
      <c r="T277" s="964"/>
      <c r="U277" s="965"/>
      <c r="V277" s="966"/>
      <c r="W277" s="293"/>
    </row>
    <row r="278" spans="1:23" x14ac:dyDescent="0.25">
      <c r="A278" s="544" t="str">
        <f>IF(COUNT('Séries-16x50'!$A$11:$A$50)&gt;'Etiquette 16x50'!N247,"X","")</f>
        <v>X</v>
      </c>
      <c r="B278" s="291"/>
      <c r="C278" s="1076"/>
      <c r="D278" s="859" t="s">
        <v>147</v>
      </c>
      <c r="E278" s="864"/>
      <c r="F278" s="864"/>
      <c r="G278" s="864"/>
      <c r="H278" s="864"/>
      <c r="I278" s="949"/>
      <c r="J278" s="950"/>
      <c r="K278" s="293"/>
      <c r="M278" s="521"/>
      <c r="N278" s="291"/>
      <c r="O278" s="1076"/>
      <c r="P278" s="859" t="s">
        <v>147</v>
      </c>
      <c r="Q278" s="864"/>
      <c r="R278" s="864"/>
      <c r="S278" s="864"/>
      <c r="T278" s="864"/>
      <c r="U278" s="949"/>
      <c r="V278" s="950"/>
      <c r="W278" s="293"/>
    </row>
    <row r="279" spans="1:23" x14ac:dyDescent="0.25">
      <c r="A279" s="544" t="str">
        <f>IF(COUNT('Séries-16x50'!$A$11:$A$50)&gt;'Etiquette 16x50'!N247,"X","")</f>
        <v>X</v>
      </c>
      <c r="B279" s="291"/>
      <c r="C279" s="1076"/>
      <c r="D279" s="859" t="s">
        <v>148</v>
      </c>
      <c r="E279" s="864"/>
      <c r="F279" s="864"/>
      <c r="G279" s="864"/>
      <c r="H279" s="864"/>
      <c r="I279" s="949"/>
      <c r="J279" s="950"/>
      <c r="K279" s="293"/>
      <c r="M279" s="521"/>
      <c r="N279" s="291"/>
      <c r="O279" s="1076"/>
      <c r="P279" s="859" t="s">
        <v>148</v>
      </c>
      <c r="Q279" s="864"/>
      <c r="R279" s="864"/>
      <c r="S279" s="864"/>
      <c r="T279" s="864"/>
      <c r="U279" s="949"/>
      <c r="V279" s="950"/>
      <c r="W279" s="293"/>
    </row>
    <row r="280" spans="1:23" x14ac:dyDescent="0.25">
      <c r="A280" s="544" t="str">
        <f>IF(COUNT('Séries-16x50'!$A$11:$A$50)&gt;'Etiquette 16x50'!N247,"X","")</f>
        <v>X</v>
      </c>
      <c r="B280" s="291"/>
      <c r="C280" s="1076"/>
      <c r="D280" s="859" t="s">
        <v>149</v>
      </c>
      <c r="E280" s="864"/>
      <c r="F280" s="864"/>
      <c r="G280" s="864"/>
      <c r="H280" s="864"/>
      <c r="I280" s="949"/>
      <c r="J280" s="950"/>
      <c r="K280" s="293"/>
      <c r="M280" s="521"/>
      <c r="N280" s="291"/>
      <c r="O280" s="1076"/>
      <c r="P280" s="859" t="s">
        <v>149</v>
      </c>
      <c r="Q280" s="864"/>
      <c r="R280" s="864"/>
      <c r="S280" s="864"/>
      <c r="T280" s="864"/>
      <c r="U280" s="949"/>
      <c r="V280" s="950"/>
      <c r="W280" s="293"/>
    </row>
    <row r="281" spans="1:23" x14ac:dyDescent="0.25">
      <c r="A281" s="544" t="str">
        <f>IF(COUNT('Séries-16x50'!$A$11:$A$50)&gt;'Etiquette 16x50'!N247,"X","")</f>
        <v>X</v>
      </c>
      <c r="B281" s="291"/>
      <c r="C281" s="1076"/>
      <c r="D281" s="859" t="s">
        <v>150</v>
      </c>
      <c r="E281" s="864"/>
      <c r="F281" s="864"/>
      <c r="G281" s="864"/>
      <c r="H281" s="864"/>
      <c r="I281" s="949"/>
      <c r="J281" s="950"/>
      <c r="K281" s="293"/>
      <c r="M281" s="521"/>
      <c r="N281" s="291"/>
      <c r="O281" s="1076"/>
      <c r="P281" s="859" t="s">
        <v>150</v>
      </c>
      <c r="Q281" s="864"/>
      <c r="R281" s="864"/>
      <c r="S281" s="864"/>
      <c r="T281" s="864"/>
      <c r="U281" s="949"/>
      <c r="V281" s="950"/>
      <c r="W281" s="293"/>
    </row>
    <row r="282" spans="1:23" x14ac:dyDescent="0.25">
      <c r="A282" s="544" t="str">
        <f>IF(COUNT('Séries-16x50'!$A$11:$A$50)&gt;'Etiquette 16x50'!N247,"X","")</f>
        <v>X</v>
      </c>
      <c r="B282" s="291"/>
      <c r="C282" s="1076"/>
      <c r="D282" s="859" t="s">
        <v>151</v>
      </c>
      <c r="E282" s="864"/>
      <c r="F282" s="864"/>
      <c r="G282" s="864"/>
      <c r="H282" s="864"/>
      <c r="I282" s="949"/>
      <c r="J282" s="950"/>
      <c r="K282" s="293"/>
      <c r="M282" s="521"/>
      <c r="N282" s="291"/>
      <c r="O282" s="1076"/>
      <c r="P282" s="859" t="s">
        <v>151</v>
      </c>
      <c r="Q282" s="864"/>
      <c r="R282" s="864"/>
      <c r="S282" s="864"/>
      <c r="T282" s="864"/>
      <c r="U282" s="949"/>
      <c r="V282" s="950"/>
      <c r="W282" s="293"/>
    </row>
    <row r="283" spans="1:23" ht="15" customHeight="1" thickBot="1" x14ac:dyDescent="0.3">
      <c r="A283" s="544" t="str">
        <f>IF(COUNT('Séries-16x50'!$A$11:$A$50)&gt;'Etiquette 16x50'!N247,"X","")</f>
        <v>X</v>
      </c>
      <c r="B283" s="291"/>
      <c r="C283" s="1077"/>
      <c r="D283" s="862" t="s">
        <v>152</v>
      </c>
      <c r="E283" s="975"/>
      <c r="F283" s="975"/>
      <c r="G283" s="975"/>
      <c r="H283" s="975"/>
      <c r="I283" s="954"/>
      <c r="J283" s="955"/>
      <c r="K283" s="293"/>
      <c r="M283" s="521"/>
      <c r="N283" s="291"/>
      <c r="O283" s="1077"/>
      <c r="P283" s="862" t="s">
        <v>152</v>
      </c>
      <c r="Q283" s="975"/>
      <c r="R283" s="975"/>
      <c r="S283" s="975"/>
      <c r="T283" s="975"/>
      <c r="U283" s="954"/>
      <c r="V283" s="955"/>
      <c r="W283" s="293"/>
    </row>
    <row r="284" spans="1:23" x14ac:dyDescent="0.25">
      <c r="A284" s="544" t="str">
        <f>IF(COUNT('Séries-16x50'!$A$11:$A$50)&gt;'Etiquette 16x50'!N247,"X","")</f>
        <v>X</v>
      </c>
      <c r="B284" s="291"/>
      <c r="C284" s="895" t="s">
        <v>126</v>
      </c>
      <c r="D284" s="1051" t="s">
        <v>264</v>
      </c>
      <c r="E284" s="1052"/>
      <c r="F284" s="963"/>
      <c r="G284" s="278" t="s">
        <v>265</v>
      </c>
      <c r="H284" s="278"/>
      <c r="I284" s="965"/>
      <c r="J284" s="966"/>
      <c r="K284" s="293"/>
      <c r="M284" s="521"/>
      <c r="N284" s="291"/>
      <c r="O284" s="895" t="s">
        <v>126</v>
      </c>
      <c r="P284" s="1051" t="s">
        <v>264</v>
      </c>
      <c r="Q284" s="1052"/>
      <c r="R284" s="963"/>
      <c r="S284" s="278" t="s">
        <v>265</v>
      </c>
      <c r="T284" s="278"/>
      <c r="U284" s="965"/>
      <c r="V284" s="966"/>
      <c r="W284" s="293"/>
    </row>
    <row r="285" spans="1:23" x14ac:dyDescent="0.25">
      <c r="A285" s="544" t="str">
        <f>IF(COUNT('Séries-16x50'!$A$11:$A$50)&gt;'Etiquette 16x50'!N247,"X","")</f>
        <v>X</v>
      </c>
      <c r="B285" s="291"/>
      <c r="C285" s="895"/>
      <c r="D285" s="511" t="s">
        <v>267</v>
      </c>
      <c r="E285" s="513"/>
      <c r="F285" s="513"/>
      <c r="G285" s="110" t="s">
        <v>164</v>
      </c>
      <c r="H285" s="110"/>
      <c r="I285" s="949"/>
      <c r="J285" s="950"/>
      <c r="K285" s="293"/>
      <c r="M285" s="521"/>
      <c r="N285" s="291"/>
      <c r="O285" s="895"/>
      <c r="P285" s="511" t="s">
        <v>267</v>
      </c>
      <c r="Q285" s="513"/>
      <c r="R285" s="513"/>
      <c r="S285" s="110" t="s">
        <v>164</v>
      </c>
      <c r="T285" s="110"/>
      <c r="U285" s="949"/>
      <c r="V285" s="950"/>
      <c r="W285" s="293"/>
    </row>
    <row r="286" spans="1:23" ht="15.75" thickBot="1" x14ac:dyDescent="0.3">
      <c r="A286" s="544" t="str">
        <f>IF(COUNT('Séries-16x50'!$A$11:$A$50)&gt;'Etiquette 16x50'!N247,"X","")</f>
        <v>X</v>
      </c>
      <c r="B286" s="291"/>
      <c r="C286" s="896"/>
      <c r="D286" s="512" t="s">
        <v>268</v>
      </c>
      <c r="E286" s="517"/>
      <c r="F286" s="517"/>
      <c r="G286" s="3" t="s">
        <v>164</v>
      </c>
      <c r="H286" s="3"/>
      <c r="I286" s="954"/>
      <c r="J286" s="955"/>
      <c r="K286" s="293"/>
      <c r="M286" s="521"/>
      <c r="N286" s="291"/>
      <c r="O286" s="896"/>
      <c r="P286" s="512" t="s">
        <v>268</v>
      </c>
      <c r="Q286" s="517"/>
      <c r="R286" s="517"/>
      <c r="S286" s="3" t="s">
        <v>164</v>
      </c>
      <c r="T286" s="3"/>
      <c r="U286" s="954"/>
      <c r="V286" s="955"/>
      <c r="W286" s="293"/>
    </row>
    <row r="287" spans="1:23" ht="15.75" thickBot="1" x14ac:dyDescent="0.3">
      <c r="A287" s="544" t="str">
        <f>IF(COUNT('Séries-16x50'!$A$11:$A$50)&gt;'Etiquette 16x50'!N247,"X","")</f>
        <v>X</v>
      </c>
      <c r="B287" s="291"/>
      <c r="C287" s="292"/>
      <c r="D287" s="292"/>
      <c r="E287" s="292"/>
      <c r="F287" s="292"/>
      <c r="G287" s="292"/>
      <c r="H287" s="292"/>
      <c r="I287" s="292"/>
      <c r="J287" s="292"/>
      <c r="K287" s="293"/>
      <c r="M287" s="521"/>
      <c r="N287" s="291"/>
      <c r="O287" s="292"/>
      <c r="P287" s="292"/>
      <c r="Q287" s="292"/>
      <c r="R287" s="292"/>
      <c r="S287" s="292"/>
      <c r="T287" s="292"/>
      <c r="U287" s="292"/>
      <c r="V287" s="292"/>
      <c r="W287" s="293"/>
    </row>
    <row r="288" spans="1:23" ht="18.75" x14ac:dyDescent="0.3">
      <c r="A288" s="544" t="str">
        <f>IF(COUNT('Séries-16x50'!$A$11:$A$50)&gt;'Etiquette 16x50'!N247,"X","")</f>
        <v>X</v>
      </c>
      <c r="B288" s="291"/>
      <c r="C288" s="901" t="s">
        <v>269</v>
      </c>
      <c r="D288" s="902"/>
      <c r="E288" s="902"/>
      <c r="F288" s="902"/>
      <c r="G288" s="902"/>
      <c r="H288" s="902"/>
      <c r="I288" s="902"/>
      <c r="J288" s="903"/>
      <c r="K288" s="293"/>
      <c r="M288" s="521"/>
      <c r="N288" s="291"/>
      <c r="O288" s="901" t="s">
        <v>269</v>
      </c>
      <c r="P288" s="902"/>
      <c r="Q288" s="902"/>
      <c r="R288" s="902"/>
      <c r="S288" s="902"/>
      <c r="T288" s="902"/>
      <c r="U288" s="902"/>
      <c r="V288" s="903"/>
      <c r="W288" s="293"/>
    </row>
    <row r="289" spans="1:23" x14ac:dyDescent="0.25">
      <c r="A289" s="544" t="str">
        <f>IF(COUNT('Séries-16x50'!$A$11:$A$50)&gt;'Etiquette 16x50'!N247,"X","")</f>
        <v>X</v>
      </c>
      <c r="B289" s="291"/>
      <c r="C289" s="904"/>
      <c r="D289" s="905"/>
      <c r="E289" s="905"/>
      <c r="F289" s="905"/>
      <c r="G289" s="905"/>
      <c r="H289" s="905"/>
      <c r="I289" s="905"/>
      <c r="J289" s="906"/>
      <c r="K289" s="293"/>
      <c r="M289" s="521"/>
      <c r="N289" s="291"/>
      <c r="O289" s="904"/>
      <c r="P289" s="905"/>
      <c r="Q289" s="905"/>
      <c r="R289" s="905"/>
      <c r="S289" s="905"/>
      <c r="T289" s="905"/>
      <c r="U289" s="905"/>
      <c r="V289" s="906"/>
      <c r="W289" s="293"/>
    </row>
    <row r="290" spans="1:23" x14ac:dyDescent="0.25">
      <c r="A290" s="544" t="str">
        <f>IF(COUNT('Séries-16x50'!$A$11:$A$50)&gt;'Etiquette 16x50'!N247,"X","")</f>
        <v>X</v>
      </c>
      <c r="B290" s="291"/>
      <c r="C290" s="907"/>
      <c r="D290" s="908"/>
      <c r="E290" s="908"/>
      <c r="F290" s="908"/>
      <c r="G290" s="908"/>
      <c r="H290" s="908"/>
      <c r="I290" s="908"/>
      <c r="J290" s="909"/>
      <c r="K290" s="293"/>
      <c r="M290" s="521"/>
      <c r="N290" s="291"/>
      <c r="O290" s="907"/>
      <c r="P290" s="908"/>
      <c r="Q290" s="908"/>
      <c r="R290" s="908"/>
      <c r="S290" s="908"/>
      <c r="T290" s="908"/>
      <c r="U290" s="908"/>
      <c r="V290" s="909"/>
      <c r="W290" s="293"/>
    </row>
    <row r="291" spans="1:23" x14ac:dyDescent="0.25">
      <c r="A291" s="544" t="str">
        <f>IF(COUNT('Séries-16x50'!$A$11:$A$50)&gt;'Etiquette 16x50'!N247,"X","")</f>
        <v>X</v>
      </c>
      <c r="B291" s="291"/>
      <c r="C291" s="907"/>
      <c r="D291" s="908"/>
      <c r="E291" s="908"/>
      <c r="F291" s="908"/>
      <c r="G291" s="908"/>
      <c r="H291" s="908"/>
      <c r="I291" s="908"/>
      <c r="J291" s="909"/>
      <c r="K291" s="293"/>
      <c r="M291" s="521"/>
      <c r="N291" s="291"/>
      <c r="O291" s="907"/>
      <c r="P291" s="908"/>
      <c r="Q291" s="908"/>
      <c r="R291" s="908"/>
      <c r="S291" s="908"/>
      <c r="T291" s="908"/>
      <c r="U291" s="908"/>
      <c r="V291" s="909"/>
      <c r="W291" s="293"/>
    </row>
    <row r="292" spans="1:23" ht="15.75" thickBot="1" x14ac:dyDescent="0.3">
      <c r="A292" s="544" t="str">
        <f>IF(COUNT('Séries-16x50'!$A$11:$A$50)&gt;'Etiquette 16x50'!N247,"X","")</f>
        <v>X</v>
      </c>
      <c r="B292" s="291"/>
      <c r="C292" s="910"/>
      <c r="D292" s="911"/>
      <c r="E292" s="911"/>
      <c r="F292" s="911"/>
      <c r="G292" s="911"/>
      <c r="H292" s="911"/>
      <c r="I292" s="911"/>
      <c r="J292" s="912"/>
      <c r="K292" s="293"/>
      <c r="M292" s="521"/>
      <c r="N292" s="291"/>
      <c r="O292" s="910"/>
      <c r="P292" s="911"/>
      <c r="Q292" s="911"/>
      <c r="R292" s="911"/>
      <c r="S292" s="911"/>
      <c r="T292" s="911"/>
      <c r="U292" s="911"/>
      <c r="V292" s="912"/>
      <c r="W292" s="293"/>
    </row>
    <row r="293" spans="1:23" ht="15.75" thickBot="1" x14ac:dyDescent="0.3">
      <c r="A293" s="544" t="str">
        <f>IF(COUNT('Séries-16x50'!$A$11:$A$50)&gt;'Etiquette 16x50'!N247,"X","")</f>
        <v>X</v>
      </c>
      <c r="B293" s="294"/>
      <c r="C293" s="295"/>
      <c r="D293" s="295"/>
      <c r="E293" s="295"/>
      <c r="F293" s="295"/>
      <c r="G293" s="295"/>
      <c r="H293" s="295"/>
      <c r="I293" s="295"/>
      <c r="J293" s="295"/>
      <c r="K293" s="296"/>
      <c r="M293" s="521"/>
      <c r="N293" s="294"/>
      <c r="O293" s="295"/>
      <c r="P293" s="295"/>
      <c r="Q293" s="295"/>
      <c r="R293" s="295"/>
      <c r="S293" s="295"/>
      <c r="T293" s="295"/>
      <c r="U293" s="295"/>
      <c r="V293" s="295"/>
      <c r="W293" s="296"/>
    </row>
    <row r="294" spans="1:23" ht="15" customHeight="1" x14ac:dyDescent="0.25">
      <c r="A294" s="544" t="str">
        <f>IF(COUNT('Séries-16x50'!$A$11:$A$50)&gt;'Etiquette 16x50'!N247,"X","")</f>
        <v>X</v>
      </c>
      <c r="B294" s="522"/>
      <c r="C294" s="522"/>
      <c r="D294" s="522"/>
      <c r="E294" s="522"/>
      <c r="F294" s="522"/>
      <c r="G294" s="522"/>
      <c r="H294" s="522"/>
      <c r="I294" s="522"/>
      <c r="J294" s="522"/>
      <c r="K294" s="522"/>
      <c r="L294" s="522"/>
      <c r="M294" s="523"/>
      <c r="N294" s="522"/>
      <c r="O294" s="522"/>
      <c r="P294" s="522"/>
      <c r="Q294" s="522"/>
      <c r="R294" s="522"/>
      <c r="S294" s="522"/>
      <c r="T294" s="522"/>
      <c r="U294" s="522"/>
      <c r="V294" s="522"/>
      <c r="W294" s="522"/>
    </row>
    <row r="295" spans="1:23" ht="15" customHeight="1" thickBot="1" x14ac:dyDescent="0.3">
      <c r="A295" s="544" t="str">
        <f>IF(COUNT('Séries-16x50'!$A$11:$A$50)&gt;'Etiquette 16x50'!N345,"X","")</f>
        <v>X</v>
      </c>
      <c r="M295" s="521"/>
    </row>
    <row r="296" spans="1:23" x14ac:dyDescent="0.25">
      <c r="A296" s="544" t="str">
        <f>IF(COUNT('Séries-16x50'!$A$11:$A$50)&gt;'Etiquette 16x50'!N345,"X","")</f>
        <v>X</v>
      </c>
      <c r="B296" s="137">
        <f>N247+1</f>
        <v>12</v>
      </c>
      <c r="C296" s="289"/>
      <c r="D296" s="289"/>
      <c r="E296" s="289"/>
      <c r="F296" s="289"/>
      <c r="G296" s="289"/>
      <c r="H296" s="289"/>
      <c r="I296" s="289"/>
      <c r="J296" s="289"/>
      <c r="K296" s="290"/>
      <c r="M296" s="521"/>
      <c r="N296" s="137">
        <f>B296+1</f>
        <v>13</v>
      </c>
      <c r="O296" s="289"/>
      <c r="P296" s="289"/>
      <c r="Q296" s="289"/>
      <c r="R296" s="289"/>
      <c r="S296" s="289"/>
      <c r="T296" s="289"/>
      <c r="U296" s="289"/>
      <c r="V296" s="289"/>
      <c r="W296" s="290"/>
    </row>
    <row r="297" spans="1:23" ht="23.25" x14ac:dyDescent="0.35">
      <c r="B297" s="291"/>
      <c r="C297" s="931" t="s">
        <v>246</v>
      </c>
      <c r="D297" s="931"/>
      <c r="E297" s="953" t="str">
        <f ca="1">OFFSET('Séries-16x50'!$A$11,B296,13)</f>
        <v>16*50</v>
      </c>
      <c r="F297" s="953"/>
      <c r="G297" s="953"/>
      <c r="H297" s="953"/>
      <c r="I297" s="953"/>
      <c r="J297" s="953"/>
      <c r="K297" s="293"/>
      <c r="M297" s="521"/>
      <c r="N297" s="291"/>
      <c r="O297" s="931" t="s">
        <v>246</v>
      </c>
      <c r="P297" s="931"/>
      <c r="Q297" s="953" t="str">
        <f ca="1">OFFSET('Séries-16x50'!$A$11,N296,13)</f>
        <v>16*50</v>
      </c>
      <c r="R297" s="953"/>
      <c r="S297" s="953"/>
      <c r="T297" s="953"/>
      <c r="U297" s="953"/>
      <c r="V297" s="953"/>
      <c r="W297" s="293"/>
    </row>
    <row r="298" spans="1:23" x14ac:dyDescent="0.25">
      <c r="A298" s="544" t="str">
        <f>IF(COUNT('Séries-16x50'!$A$11:$A$50)&gt;'Etiquette 16x50'!N345,"X","")</f>
        <v>X</v>
      </c>
      <c r="B298" s="291"/>
      <c r="C298" s="945"/>
      <c r="D298" s="945"/>
      <c r="E298" s="945"/>
      <c r="F298" s="945"/>
      <c r="G298" s="945"/>
      <c r="H298" s="945"/>
      <c r="I298" s="945"/>
      <c r="J298" s="945"/>
      <c r="K298" s="293"/>
      <c r="M298" s="521"/>
      <c r="N298" s="291"/>
      <c r="O298" s="945"/>
      <c r="P298" s="945"/>
      <c r="Q298" s="945"/>
      <c r="R298" s="945"/>
      <c r="S298" s="945"/>
      <c r="T298" s="945"/>
      <c r="U298" s="945"/>
      <c r="V298" s="945"/>
      <c r="W298" s="293"/>
    </row>
    <row r="299" spans="1:23" ht="21" x14ac:dyDescent="0.35">
      <c r="A299" s="544" t="str">
        <f>IF(COUNT('Séries-16x50'!$A$11:$A$50)&gt;'Etiquette 16x50'!N345,"X","")</f>
        <v>X</v>
      </c>
      <c r="B299" s="291"/>
      <c r="C299" s="931" t="s">
        <v>39</v>
      </c>
      <c r="D299" s="931"/>
      <c r="E299" s="932">
        <f ca="1">OFFSET('Séries-16x50'!$A$11,B296,0)</f>
        <v>3</v>
      </c>
      <c r="F299" s="932"/>
      <c r="G299" s="948" t="s">
        <v>67</v>
      </c>
      <c r="H299" s="948"/>
      <c r="I299" s="932">
        <f ca="1">OFFSET('Séries-16x50'!$A$11,B296,6)</f>
        <v>3</v>
      </c>
      <c r="J299" s="932"/>
      <c r="K299" s="293"/>
      <c r="M299" s="521"/>
      <c r="N299" s="291"/>
      <c r="O299" s="931" t="s">
        <v>39</v>
      </c>
      <c r="P299" s="931"/>
      <c r="Q299" s="932">
        <f ca="1">OFFSET('Séries-16x50'!$A$11,N296,0)</f>
        <v>3</v>
      </c>
      <c r="R299" s="932"/>
      <c r="S299" s="948" t="s">
        <v>67</v>
      </c>
      <c r="T299" s="948"/>
      <c r="U299" s="932">
        <f ca="1">OFFSET('Séries-16x50'!$A$11,N296,6)</f>
        <v>4</v>
      </c>
      <c r="V299" s="932"/>
      <c r="W299" s="293"/>
    </row>
    <row r="300" spans="1:23" ht="23.25" x14ac:dyDescent="0.35">
      <c r="A300" s="544" t="str">
        <f>IF(COUNT('Séries-16x50'!$A$11:$A$50)&gt;'Etiquette 16x50'!N345,"X","")</f>
        <v>X</v>
      </c>
      <c r="B300" s="291"/>
      <c r="C300" s="931" t="s">
        <v>1</v>
      </c>
      <c r="D300" s="931"/>
      <c r="E300" s="953" t="str">
        <f ca="1">OFFSET('Séries-16x50'!$A$11,B296,9)</f>
        <v>CARCHI</v>
      </c>
      <c r="F300" s="953"/>
      <c r="G300" s="948" t="s">
        <v>2</v>
      </c>
      <c r="H300" s="948"/>
      <c r="I300" s="932" t="str">
        <f ca="1">OFFSET('Séries-16x50'!$A$11,B296,10)</f>
        <v>Mathieu</v>
      </c>
      <c r="J300" s="932"/>
      <c r="K300" s="293"/>
      <c r="M300" s="521"/>
      <c r="N300" s="291"/>
      <c r="O300" s="931" t="s">
        <v>1</v>
      </c>
      <c r="P300" s="931"/>
      <c r="Q300" s="953" t="str">
        <f ca="1">OFFSET('Séries-16x50'!$A$11,N296,9)</f>
        <v>BRATANIC</v>
      </c>
      <c r="R300" s="953"/>
      <c r="S300" s="948" t="s">
        <v>2</v>
      </c>
      <c r="T300" s="948"/>
      <c r="U300" s="932" t="str">
        <f ca="1">OFFSET('Séries-16x50'!$A$11,N296,10)</f>
        <v>Alexandre</v>
      </c>
      <c r="V300" s="932"/>
      <c r="W300" s="293"/>
    </row>
    <row r="301" spans="1:23" ht="21" x14ac:dyDescent="0.35">
      <c r="A301" s="544" t="str">
        <f>IF(COUNT('Séries-16x50'!$A$11:$A$50)&gt;'Etiquette 16x50'!N345,"X","")</f>
        <v>X</v>
      </c>
      <c r="B301" s="291"/>
      <c r="C301" s="520" t="s">
        <v>258</v>
      </c>
      <c r="D301" s="520"/>
      <c r="E301" s="527" t="str">
        <f ca="1">OFFSET('Séries-16x50'!$A$11,B296,11)</f>
        <v>Homme</v>
      </c>
      <c r="F301" s="525"/>
      <c r="G301" s="866" t="s">
        <v>270</v>
      </c>
      <c r="H301" s="866"/>
      <c r="I301" s="527" t="str">
        <f ca="1">OFFSET('Séries-16x50'!$A$11,B296,8)</f>
        <v xml:space="preserve">N°4 </v>
      </c>
      <c r="J301" s="527"/>
      <c r="K301" s="293"/>
      <c r="M301" s="521"/>
      <c r="N301" s="291"/>
      <c r="O301" s="520" t="s">
        <v>258</v>
      </c>
      <c r="P301" s="520"/>
      <c r="Q301" s="527" t="str">
        <f ca="1">OFFSET('Séries-16x50'!$A$11,N296,11)</f>
        <v>Homme</v>
      </c>
      <c r="R301" s="525"/>
      <c r="S301" s="866" t="s">
        <v>270</v>
      </c>
      <c r="T301" s="866"/>
      <c r="U301" s="527" t="str">
        <f ca="1">OFFSET('Séries-16x50'!$A$11,N296,8)</f>
        <v>N°1 Capitaine</v>
      </c>
      <c r="V301" s="527"/>
      <c r="W301" s="293"/>
    </row>
    <row r="302" spans="1:23" ht="18.75" x14ac:dyDescent="0.3">
      <c r="A302" s="544" t="str">
        <f>IF(COUNT('Séries-16x50'!$A$11:$A$50)&gt;'Etiquette 16x50'!N345,"X","")</f>
        <v>X</v>
      </c>
      <c r="B302" s="291"/>
      <c r="C302" s="952" t="s">
        <v>68</v>
      </c>
      <c r="D302" s="952"/>
      <c r="E302" s="866" t="s">
        <v>69</v>
      </c>
      <c r="F302" s="866"/>
      <c r="G302" s="951">
        <f ca="1">OFFSET('Séries-16x50'!$A$11,B296,2)</f>
        <v>0.65763888888888866</v>
      </c>
      <c r="H302" s="951"/>
      <c r="I302" s="951"/>
      <c r="J302" s="951"/>
      <c r="K302" s="293"/>
      <c r="M302" s="521"/>
      <c r="N302" s="291"/>
      <c r="O302" s="952" t="s">
        <v>68</v>
      </c>
      <c r="P302" s="952"/>
      <c r="Q302" s="866" t="s">
        <v>69</v>
      </c>
      <c r="R302" s="866"/>
      <c r="S302" s="951">
        <f ca="1">OFFSET('Séries-16x50'!$A$11,N296,2)</f>
        <v>0.65763888888888866</v>
      </c>
      <c r="T302" s="951"/>
      <c r="U302" s="951"/>
      <c r="V302" s="951"/>
      <c r="W302" s="293"/>
    </row>
    <row r="303" spans="1:23" ht="18.75" x14ac:dyDescent="0.3">
      <c r="A303" s="544" t="str">
        <f>IF(COUNT('Séries-16x50'!$A$11:$A$50)&gt;'Etiquette 16x50'!N345,"X","")</f>
        <v>X</v>
      </c>
      <c r="B303" s="291"/>
      <c r="C303" s="952"/>
      <c r="D303" s="952"/>
      <c r="E303" s="866" t="s">
        <v>70</v>
      </c>
      <c r="F303" s="866"/>
      <c r="G303" s="951">
        <f ca="1">OFFSET('Séries-16x50'!$A$11,B296,3)</f>
        <v>0.67847222222222203</v>
      </c>
      <c r="H303" s="951"/>
      <c r="I303" s="951"/>
      <c r="J303" s="951"/>
      <c r="K303" s="293"/>
      <c r="M303" s="521"/>
      <c r="N303" s="291"/>
      <c r="O303" s="952"/>
      <c r="P303" s="952"/>
      <c r="Q303" s="866" t="s">
        <v>70</v>
      </c>
      <c r="R303" s="866"/>
      <c r="S303" s="951">
        <f ca="1">OFFSET('Séries-16x50'!$A$11,N296,3)</f>
        <v>0.67847222222222203</v>
      </c>
      <c r="T303" s="951"/>
      <c r="U303" s="951"/>
      <c r="V303" s="951"/>
      <c r="W303" s="293"/>
    </row>
    <row r="304" spans="1:23" ht="18.75" x14ac:dyDescent="0.3">
      <c r="A304" s="544" t="str">
        <f>IF(COUNT('Séries-16x50'!$A$11:$A$50)&gt;'Etiquette 16x50'!N345,"X","")</f>
        <v>X</v>
      </c>
      <c r="B304" s="291"/>
      <c r="C304" s="952"/>
      <c r="D304" s="952"/>
      <c r="E304" s="866" t="s">
        <v>257</v>
      </c>
      <c r="F304" s="866"/>
      <c r="G304" s="951">
        <f ca="1">OFFSET('Séries-16x50'!$A$11,B296,4)</f>
        <v>0.67916666666666647</v>
      </c>
      <c r="H304" s="951"/>
      <c r="I304" s="951"/>
      <c r="J304" s="951"/>
      <c r="K304" s="293"/>
      <c r="M304" s="521"/>
      <c r="N304" s="291"/>
      <c r="O304" s="952"/>
      <c r="P304" s="952"/>
      <c r="Q304" s="866" t="s">
        <v>257</v>
      </c>
      <c r="R304" s="866"/>
      <c r="S304" s="951">
        <f ca="1">OFFSET('Séries-16x50'!$A$11,N296,4)</f>
        <v>0.67916666666666647</v>
      </c>
      <c r="T304" s="951"/>
      <c r="U304" s="951"/>
      <c r="V304" s="951"/>
      <c r="W304" s="293"/>
    </row>
    <row r="305" spans="1:23" ht="21" x14ac:dyDescent="0.35">
      <c r="A305" s="544" t="str">
        <f>IF(COUNT('Séries-16x50'!$A$11:$A$50)&gt;'Etiquette 16x50'!N345,"X","")</f>
        <v>X</v>
      </c>
      <c r="B305" s="291"/>
      <c r="C305" s="952"/>
      <c r="D305" s="952"/>
      <c r="E305" s="866" t="s">
        <v>71</v>
      </c>
      <c r="F305" s="866"/>
      <c r="G305" s="947">
        <f ca="1">OFFSET('Séries-16x50'!$A$11,B296,5)</f>
        <v>0.68055555555555536</v>
      </c>
      <c r="H305" s="947"/>
      <c r="I305" s="947"/>
      <c r="J305" s="947"/>
      <c r="K305" s="293"/>
      <c r="M305" s="521"/>
      <c r="N305" s="291"/>
      <c r="O305" s="952"/>
      <c r="P305" s="952"/>
      <c r="Q305" s="866" t="s">
        <v>71</v>
      </c>
      <c r="R305" s="866"/>
      <c r="S305" s="947">
        <f ca="1">OFFSET('Séries-16x50'!$A$11,N296,5)</f>
        <v>0.68055555555555536</v>
      </c>
      <c r="T305" s="947"/>
      <c r="U305" s="947"/>
      <c r="V305" s="947"/>
      <c r="W305" s="293"/>
    </row>
    <row r="306" spans="1:23" ht="21" x14ac:dyDescent="0.35">
      <c r="A306" s="544" t="str">
        <f>IF(COUNT('Séries-16x50'!$A$11:$A$50)&gt;'Etiquette 16x50'!N345,"X","")</f>
        <v>X</v>
      </c>
      <c r="B306" s="291"/>
      <c r="C306" s="931" t="s">
        <v>248</v>
      </c>
      <c r="D306" s="931"/>
      <c r="E306" s="948" t="str">
        <f ca="1">IF(E297="","",IF(OR(E297="DWF",E297="DNF"),"Distance","Temps"))</f>
        <v>Temps</v>
      </c>
      <c r="F306" s="948"/>
      <c r="G306" s="525">
        <f ca="1">OFFSET('Séries-16x50'!$A$11,B296,18)</f>
        <v>17</v>
      </c>
      <c r="H306" s="524" t="str">
        <f ca="1">OFFSET('Séries-16x50'!$A$11,B296,19)</f>
        <v>mn</v>
      </c>
      <c r="I306" s="526">
        <f ca="1">OFFSET('Séries-16x50'!$A$11,B296,20)</f>
        <v>0</v>
      </c>
      <c r="J306" s="524" t="str">
        <f ca="1">OFFSET('Séries-16x50'!$A$11,B296,21)</f>
        <v>s</v>
      </c>
      <c r="K306" s="293"/>
      <c r="M306" s="521"/>
      <c r="N306" s="291"/>
      <c r="O306" s="931" t="s">
        <v>248</v>
      </c>
      <c r="P306" s="931"/>
      <c r="Q306" s="948" t="str">
        <f ca="1">IF(Q297="","",IF(OR(Q297="DWF",Q297="DNF"),"Distance","Temps"))</f>
        <v>Temps</v>
      </c>
      <c r="R306" s="948"/>
      <c r="S306" s="525">
        <f ca="1">OFFSET('Séries-16x50'!$A$11,N296,18)</f>
        <v>17</v>
      </c>
      <c r="T306" s="524" t="str">
        <f ca="1">OFFSET('Séries-16x50'!$A$11,N296,19)</f>
        <v>mn</v>
      </c>
      <c r="U306" s="526">
        <f ca="1">OFFSET('Séries-16x50'!$A$11,N296,20)</f>
        <v>0</v>
      </c>
      <c r="V306" s="524" t="str">
        <f ca="1">OFFSET('Séries-16x50'!$A$11,N296,21)</f>
        <v>s</v>
      </c>
      <c r="W306" s="293"/>
    </row>
    <row r="307" spans="1:23" ht="18.75" x14ac:dyDescent="0.3">
      <c r="A307" s="544" t="str">
        <f>IF(COUNT('Séries-16x50'!$A$11:$A$50)&gt;'Etiquette 16x50'!N345,"X","")</f>
        <v>X</v>
      </c>
      <c r="B307" s="291"/>
      <c r="C307" s="931"/>
      <c r="D307" s="931"/>
      <c r="E307" s="933" t="s">
        <v>273</v>
      </c>
      <c r="F307" s="514" t="s">
        <v>271</v>
      </c>
      <c r="G307" s="528" t="str">
        <f ca="1">OFFSET('Séries-16x50'!$A$11,B296,14)</f>
        <v>16</v>
      </c>
      <c r="H307" s="529" t="str">
        <f ca="1">OFFSET('Séries-16x50'!$A$11,B296,15)</f>
        <v>mn</v>
      </c>
      <c r="I307" s="528" t="str">
        <f ca="1">OFFSET('Séries-16x50'!$A$11,B296,16)</f>
        <v>30</v>
      </c>
      <c r="J307" s="529" t="str">
        <f ca="1">OFFSET('Séries-16x50'!$A$11,B296,17)</f>
        <v>s</v>
      </c>
      <c r="K307" s="293"/>
      <c r="M307" s="521"/>
      <c r="N307" s="291"/>
      <c r="O307" s="931"/>
      <c r="P307" s="931"/>
      <c r="Q307" s="933" t="s">
        <v>273</v>
      </c>
      <c r="R307" s="514" t="s">
        <v>271</v>
      </c>
      <c r="S307" s="528" t="str">
        <f ca="1">OFFSET('Séries-16x50'!$A$11,N296,14)</f>
        <v>16</v>
      </c>
      <c r="T307" s="529" t="str">
        <f ca="1">OFFSET('Séries-16x50'!$A$11,N296,15)</f>
        <v>mn</v>
      </c>
      <c r="U307" s="528" t="str">
        <f ca="1">OFFSET('Séries-16x50'!$A$11,N296,16)</f>
        <v>30</v>
      </c>
      <c r="V307" s="529" t="str">
        <f ca="1">OFFSET('Séries-16x50'!$A$11,N296,17)</f>
        <v>s</v>
      </c>
      <c r="W307" s="293"/>
    </row>
    <row r="308" spans="1:23" ht="18.75" x14ac:dyDescent="0.3">
      <c r="A308" s="544" t="str">
        <f>IF(COUNT('Séries-16x50'!$A$11:$A$50)&gt;'Etiquette 16x50'!N345,"X","")</f>
        <v>X</v>
      </c>
      <c r="B308" s="291"/>
      <c r="C308" s="931"/>
      <c r="D308" s="931"/>
      <c r="E308" s="933"/>
      <c r="F308" s="514" t="s">
        <v>272</v>
      </c>
      <c r="G308" s="528" t="str">
        <f ca="1">OFFSET('Séries-16x50'!$A$11,B296,22)</f>
        <v>18</v>
      </c>
      <c r="H308" s="529" t="str">
        <f ca="1">OFFSET('Séries-16x50'!$A$11,B296,23)</f>
        <v>mn</v>
      </c>
      <c r="I308" s="528" t="str">
        <f ca="1">OFFSET('Séries-16x50'!$A$11,B296,24)</f>
        <v>0</v>
      </c>
      <c r="J308" s="529" t="str">
        <f ca="1">OFFSET('Séries-16x50'!$A$11,B296,25)</f>
        <v>s</v>
      </c>
      <c r="K308" s="293"/>
      <c r="M308" s="521"/>
      <c r="N308" s="291"/>
      <c r="O308" s="931"/>
      <c r="P308" s="931"/>
      <c r="Q308" s="933"/>
      <c r="R308" s="514" t="s">
        <v>272</v>
      </c>
      <c r="S308" s="528" t="str">
        <f ca="1">OFFSET('Séries-16x50'!$A$11,N296,22)</f>
        <v>18</v>
      </c>
      <c r="T308" s="529" t="str">
        <f ca="1">OFFSET('Séries-16x50'!$A$11,N296,23)</f>
        <v>mn</v>
      </c>
      <c r="U308" s="528" t="str">
        <f ca="1">OFFSET('Séries-16x50'!$A$11,N296,24)</f>
        <v>0</v>
      </c>
      <c r="V308" s="529" t="str">
        <f ca="1">OFFSET('Séries-16x50'!$A$11,N296,25)</f>
        <v>s</v>
      </c>
      <c r="W308" s="293"/>
    </row>
    <row r="309" spans="1:23" x14ac:dyDescent="0.25">
      <c r="A309" s="544" t="str">
        <f>IF(COUNT('Séries-16x50'!$A$11:$A$50)&gt;'Etiquette 16x50'!N345,"X","")</f>
        <v>X</v>
      </c>
      <c r="B309" s="291"/>
      <c r="C309" s="945"/>
      <c r="D309" s="945"/>
      <c r="E309" s="945"/>
      <c r="F309" s="945"/>
      <c r="G309" s="945"/>
      <c r="H309" s="945"/>
      <c r="I309" s="945"/>
      <c r="J309" s="945"/>
      <c r="K309" s="293"/>
      <c r="M309" s="521"/>
      <c r="N309" s="291"/>
      <c r="O309" s="945"/>
      <c r="P309" s="945"/>
      <c r="Q309" s="945"/>
      <c r="R309" s="945"/>
      <c r="S309" s="945"/>
      <c r="T309" s="945"/>
      <c r="U309" s="945"/>
      <c r="V309" s="945"/>
      <c r="W309" s="293"/>
    </row>
    <row r="310" spans="1:23" ht="18.75" x14ac:dyDescent="0.3">
      <c r="A310" s="544" t="str">
        <f>IF(COUNT('Séries-16x50'!$A$11:$A$50)&gt;'Etiquette 16x50'!N345,"X","")</f>
        <v>X</v>
      </c>
      <c r="B310" s="291"/>
      <c r="C310" s="946" t="s">
        <v>259</v>
      </c>
      <c r="D310" s="946"/>
      <c r="E310" s="946"/>
      <c r="F310" s="946"/>
      <c r="G310" s="946"/>
      <c r="H310" s="946"/>
      <c r="I310" s="946"/>
      <c r="J310" s="946"/>
      <c r="K310" s="293"/>
      <c r="M310" s="521"/>
      <c r="N310" s="291"/>
      <c r="O310" s="946" t="s">
        <v>259</v>
      </c>
      <c r="P310" s="946"/>
      <c r="Q310" s="946"/>
      <c r="R310" s="946"/>
      <c r="S310" s="946"/>
      <c r="T310" s="946"/>
      <c r="U310" s="946"/>
      <c r="V310" s="946"/>
      <c r="W310" s="293"/>
    </row>
    <row r="311" spans="1:23" ht="15.75" thickBot="1" x14ac:dyDescent="0.3">
      <c r="A311" s="544" t="str">
        <f>IF(COUNT('Séries-16x50'!$A$11:$A$50)&gt;'Etiquette 16x50'!N345,"X","")</f>
        <v>X</v>
      </c>
      <c r="B311" s="291"/>
      <c r="C311" s="945"/>
      <c r="D311" s="945"/>
      <c r="E311" s="945"/>
      <c r="F311" s="945"/>
      <c r="G311" s="945"/>
      <c r="H311" s="945"/>
      <c r="I311" s="945"/>
      <c r="J311" s="945"/>
      <c r="K311" s="293"/>
      <c r="M311" s="521"/>
      <c r="N311" s="291"/>
      <c r="O311" s="945"/>
      <c r="P311" s="945"/>
      <c r="Q311" s="945"/>
      <c r="R311" s="945"/>
      <c r="S311" s="945"/>
      <c r="T311" s="945"/>
      <c r="U311" s="945"/>
      <c r="V311" s="945"/>
      <c r="W311" s="293"/>
    </row>
    <row r="312" spans="1:23" ht="15.75" customHeight="1" x14ac:dyDescent="0.25">
      <c r="A312" s="544" t="str">
        <f>IF(COUNT('Séries-16x50'!$A$11:$A$50)&gt;'Etiquette 16x50'!N345,"X","")</f>
        <v>X</v>
      </c>
      <c r="B312" s="291"/>
      <c r="C312" s="1078" t="s">
        <v>276</v>
      </c>
      <c r="D312" s="1074">
        <v>1</v>
      </c>
      <c r="E312" s="1074">
        <f>D312+1</f>
        <v>2</v>
      </c>
      <c r="F312" s="1074">
        <f>E312+1</f>
        <v>3</v>
      </c>
      <c r="G312" s="1074">
        <f t="shared" ref="G312:J312" si="24">F312+1</f>
        <v>4</v>
      </c>
      <c r="H312" s="1074">
        <f t="shared" si="24"/>
        <v>5</v>
      </c>
      <c r="I312" s="1074">
        <f t="shared" si="24"/>
        <v>6</v>
      </c>
      <c r="J312" s="1075">
        <f t="shared" si="24"/>
        <v>7</v>
      </c>
      <c r="K312" s="293"/>
      <c r="M312" s="521"/>
      <c r="N312" s="291"/>
      <c r="O312" s="1078" t="s">
        <v>276</v>
      </c>
      <c r="P312" s="1074">
        <v>1</v>
      </c>
      <c r="Q312" s="1074">
        <f>P312+1</f>
        <v>2</v>
      </c>
      <c r="R312" s="1074">
        <f>Q312+1</f>
        <v>3</v>
      </c>
      <c r="S312" s="1074">
        <f t="shared" ref="S312:V312" si="25">R312+1</f>
        <v>4</v>
      </c>
      <c r="T312" s="1074">
        <f t="shared" si="25"/>
        <v>5</v>
      </c>
      <c r="U312" s="1074">
        <f t="shared" si="25"/>
        <v>6</v>
      </c>
      <c r="V312" s="1075">
        <f t="shared" si="25"/>
        <v>7</v>
      </c>
      <c r="W312" s="293"/>
    </row>
    <row r="313" spans="1:23" ht="15.75" thickBot="1" x14ac:dyDescent="0.3">
      <c r="A313" s="544" t="str">
        <f>IF(COUNT('Séries-16x50'!$A$11:$A$50)&gt;'Etiquette 16x50'!N345,"X","")</f>
        <v>X</v>
      </c>
      <c r="B313" s="291"/>
      <c r="C313" s="1079"/>
      <c r="D313" s="1070"/>
      <c r="E313" s="1070"/>
      <c r="F313" s="1070"/>
      <c r="G313" s="1070"/>
      <c r="H313" s="1070"/>
      <c r="I313" s="1070"/>
      <c r="J313" s="1072"/>
      <c r="K313" s="293"/>
      <c r="M313" s="521"/>
      <c r="N313" s="291"/>
      <c r="O313" s="1079"/>
      <c r="P313" s="1070"/>
      <c r="Q313" s="1070"/>
      <c r="R313" s="1070"/>
      <c r="S313" s="1070"/>
      <c r="T313" s="1070"/>
      <c r="U313" s="1070"/>
      <c r="V313" s="1072"/>
      <c r="W313" s="293"/>
    </row>
    <row r="314" spans="1:23" ht="15" customHeight="1" x14ac:dyDescent="0.25">
      <c r="A314" s="544" t="str">
        <f>IF(COUNT('Séries-16x50'!$A$11:$A$50)&gt;'Etiquette 16x50'!N345,"X","")</f>
        <v>X</v>
      </c>
      <c r="B314" s="291"/>
      <c r="C314" s="1068">
        <f>J312+1</f>
        <v>8</v>
      </c>
      <c r="D314" s="1070">
        <f>C314+1</f>
        <v>9</v>
      </c>
      <c r="E314" s="1070">
        <f t="shared" ref="E314:J314" si="26">D314+1</f>
        <v>10</v>
      </c>
      <c r="F314" s="1070">
        <f t="shared" si="26"/>
        <v>11</v>
      </c>
      <c r="G314" s="1070">
        <f t="shared" si="26"/>
        <v>12</v>
      </c>
      <c r="H314" s="1070">
        <f t="shared" si="26"/>
        <v>13</v>
      </c>
      <c r="I314" s="1070">
        <f t="shared" si="26"/>
        <v>14</v>
      </c>
      <c r="J314" s="1072">
        <f t="shared" si="26"/>
        <v>15</v>
      </c>
      <c r="K314" s="293"/>
      <c r="M314" s="521"/>
      <c r="N314" s="291"/>
      <c r="O314" s="1068">
        <f>V312+1</f>
        <v>8</v>
      </c>
      <c r="P314" s="1070">
        <f>O314+1</f>
        <v>9</v>
      </c>
      <c r="Q314" s="1070">
        <f t="shared" ref="Q314:V314" si="27">P314+1</f>
        <v>10</v>
      </c>
      <c r="R314" s="1070">
        <f t="shared" si="27"/>
        <v>11</v>
      </c>
      <c r="S314" s="1070">
        <f t="shared" si="27"/>
        <v>12</v>
      </c>
      <c r="T314" s="1070">
        <f t="shared" si="27"/>
        <v>13</v>
      </c>
      <c r="U314" s="1070">
        <f t="shared" si="27"/>
        <v>14</v>
      </c>
      <c r="V314" s="1072">
        <f t="shared" si="27"/>
        <v>15</v>
      </c>
      <c r="W314" s="293"/>
    </row>
    <row r="315" spans="1:23" ht="15.75" thickBot="1" x14ac:dyDescent="0.3">
      <c r="A315" s="544" t="str">
        <f>IF(COUNT('Séries-16x50'!$A$11:$A$50)&gt;'Etiquette 16x50'!N345,"X","")</f>
        <v>X</v>
      </c>
      <c r="B315" s="291"/>
      <c r="C315" s="1069"/>
      <c r="D315" s="1071"/>
      <c r="E315" s="1071"/>
      <c r="F315" s="1071"/>
      <c r="G315" s="1071"/>
      <c r="H315" s="1071"/>
      <c r="I315" s="1071"/>
      <c r="J315" s="1073"/>
      <c r="K315" s="293"/>
      <c r="M315" s="521"/>
      <c r="N315" s="291"/>
      <c r="O315" s="1069"/>
      <c r="P315" s="1071"/>
      <c r="Q315" s="1071"/>
      <c r="R315" s="1071"/>
      <c r="S315" s="1071"/>
      <c r="T315" s="1071"/>
      <c r="U315" s="1071"/>
      <c r="V315" s="1073"/>
      <c r="W315" s="293"/>
    </row>
    <row r="316" spans="1:23" ht="15" customHeight="1" x14ac:dyDescent="0.25">
      <c r="A316" s="544" t="str">
        <f>IF(COUNT('Séries-16x50'!$A$11:$A$50)&gt;'Etiquette 16x50'!N345,"X","")</f>
        <v>X</v>
      </c>
      <c r="B316" s="291"/>
      <c r="C316" s="984" t="s">
        <v>275</v>
      </c>
      <c r="D316" s="985"/>
      <c r="E316" s="1080"/>
      <c r="F316" s="993"/>
      <c r="G316" s="993"/>
      <c r="H316" s="993"/>
      <c r="I316" s="993"/>
      <c r="J316" s="994"/>
      <c r="K316" s="293"/>
      <c r="M316" s="521"/>
      <c r="N316" s="291"/>
      <c r="O316" s="984" t="s">
        <v>275</v>
      </c>
      <c r="P316" s="985"/>
      <c r="Q316" s="1080"/>
      <c r="R316" s="993"/>
      <c r="S316" s="993"/>
      <c r="T316" s="993"/>
      <c r="U316" s="993"/>
      <c r="V316" s="994"/>
      <c r="W316" s="293"/>
    </row>
    <row r="317" spans="1:23" ht="15.75" thickBot="1" x14ac:dyDescent="0.3">
      <c r="A317" s="544" t="str">
        <f>IF(COUNT('Séries-16x50'!$A$11:$A$50)&gt;'Etiquette 16x50'!N345,"X","")</f>
        <v>X</v>
      </c>
      <c r="B317" s="291"/>
      <c r="C317" s="973"/>
      <c r="D317" s="986"/>
      <c r="E317" s="1081"/>
      <c r="F317" s="929"/>
      <c r="G317" s="929"/>
      <c r="H317" s="929"/>
      <c r="I317" s="929"/>
      <c r="J317" s="930"/>
      <c r="K317" s="293"/>
      <c r="M317" s="521"/>
      <c r="N317" s="291"/>
      <c r="O317" s="973"/>
      <c r="P317" s="986"/>
      <c r="Q317" s="1081"/>
      <c r="R317" s="929"/>
      <c r="S317" s="929"/>
      <c r="T317" s="929"/>
      <c r="U317" s="929"/>
      <c r="V317" s="930"/>
      <c r="W317" s="293"/>
    </row>
    <row r="318" spans="1:23" ht="15.75" thickBot="1" x14ac:dyDescent="0.3">
      <c r="A318" s="544" t="str">
        <f>IF(COUNT('Séries-16x50'!$A$11:$A$50)&gt;'Etiquette 16x50'!N345,"X","")</f>
        <v>X</v>
      </c>
      <c r="B318" s="291"/>
      <c r="C318" s="292"/>
      <c r="D318" s="292"/>
      <c r="E318" s="292"/>
      <c r="F318" s="292"/>
      <c r="G318" s="292"/>
      <c r="H318" s="292"/>
      <c r="I318" s="292"/>
      <c r="J318" s="292"/>
      <c r="K318" s="293"/>
      <c r="M318" s="521"/>
      <c r="N318" s="291"/>
      <c r="O318" s="292"/>
      <c r="P318" s="292"/>
      <c r="Q318" s="292"/>
      <c r="R318" s="292"/>
      <c r="S318" s="292"/>
      <c r="T318" s="292"/>
      <c r="U318" s="292"/>
      <c r="V318" s="292"/>
      <c r="W318" s="293"/>
    </row>
    <row r="319" spans="1:23" ht="15" customHeight="1" x14ac:dyDescent="0.25">
      <c r="A319" s="544" t="str">
        <f>IF(COUNT('Séries-16x50'!$A$11:$A$50)&gt;'Etiquette 16x50'!N345,"X","")</f>
        <v>X</v>
      </c>
      <c r="B319" s="291"/>
      <c r="C319" s="894" t="s">
        <v>132</v>
      </c>
      <c r="D319" s="880" t="s">
        <v>133</v>
      </c>
      <c r="E319" s="871"/>
      <c r="F319" s="871"/>
      <c r="G319" s="871"/>
      <c r="H319" s="871"/>
      <c r="I319" s="959"/>
      <c r="J319" s="960"/>
      <c r="K319" s="293"/>
      <c r="M319" s="521"/>
      <c r="N319" s="291"/>
      <c r="O319" s="894" t="s">
        <v>132</v>
      </c>
      <c r="P319" s="880" t="s">
        <v>133</v>
      </c>
      <c r="Q319" s="871"/>
      <c r="R319" s="871"/>
      <c r="S319" s="871"/>
      <c r="T319" s="871"/>
      <c r="U319" s="959"/>
      <c r="V319" s="960"/>
      <c r="W319" s="293"/>
    </row>
    <row r="320" spans="1:23" x14ac:dyDescent="0.25">
      <c r="A320" s="544" t="str">
        <f>IF(COUNT('Séries-16x50'!$A$11:$A$50)&gt;'Etiquette 16x50'!N345,"X","")</f>
        <v>X</v>
      </c>
      <c r="B320" s="291"/>
      <c r="C320" s="895"/>
      <c r="D320" s="859" t="s">
        <v>134</v>
      </c>
      <c r="E320" s="864"/>
      <c r="F320" s="864"/>
      <c r="G320" s="864"/>
      <c r="H320" s="864"/>
      <c r="I320" s="949"/>
      <c r="J320" s="950"/>
      <c r="K320" s="293"/>
      <c r="M320" s="521"/>
      <c r="N320" s="291"/>
      <c r="O320" s="895"/>
      <c r="P320" s="859" t="s">
        <v>134</v>
      </c>
      <c r="Q320" s="864"/>
      <c r="R320" s="864"/>
      <c r="S320" s="864"/>
      <c r="T320" s="864"/>
      <c r="U320" s="949"/>
      <c r="V320" s="950"/>
      <c r="W320" s="293"/>
    </row>
    <row r="321" spans="1:23" x14ac:dyDescent="0.25">
      <c r="A321" s="544" t="str">
        <f>IF(COUNT('Séries-16x50'!$A$11:$A$50)&gt;'Etiquette 16x50'!N345,"X","")</f>
        <v>X</v>
      </c>
      <c r="B321" s="291"/>
      <c r="C321" s="895"/>
      <c r="D321" s="859" t="s">
        <v>135</v>
      </c>
      <c r="E321" s="864"/>
      <c r="F321" s="864"/>
      <c r="G321" s="864"/>
      <c r="H321" s="864"/>
      <c r="I321" s="949"/>
      <c r="J321" s="950"/>
      <c r="K321" s="293"/>
      <c r="M321" s="521"/>
      <c r="N321" s="291"/>
      <c r="O321" s="895"/>
      <c r="P321" s="859" t="s">
        <v>135</v>
      </c>
      <c r="Q321" s="864"/>
      <c r="R321" s="864"/>
      <c r="S321" s="864"/>
      <c r="T321" s="864"/>
      <c r="U321" s="949"/>
      <c r="V321" s="950"/>
      <c r="W321" s="293"/>
    </row>
    <row r="322" spans="1:23" x14ac:dyDescent="0.25">
      <c r="A322" s="544" t="str">
        <f>IF(COUNT('Séries-16x50'!$A$11:$A$50)&gt;'Etiquette 16x50'!N345,"X","")</f>
        <v>X</v>
      </c>
      <c r="B322" s="291"/>
      <c r="C322" s="895"/>
      <c r="D322" s="859" t="s">
        <v>136</v>
      </c>
      <c r="E322" s="864"/>
      <c r="F322" s="864"/>
      <c r="G322" s="864"/>
      <c r="H322" s="864"/>
      <c r="I322" s="949"/>
      <c r="J322" s="950"/>
      <c r="K322" s="293"/>
      <c r="M322" s="521"/>
      <c r="N322" s="291"/>
      <c r="O322" s="895"/>
      <c r="P322" s="859" t="s">
        <v>136</v>
      </c>
      <c r="Q322" s="864"/>
      <c r="R322" s="864"/>
      <c r="S322" s="864"/>
      <c r="T322" s="864"/>
      <c r="U322" s="949"/>
      <c r="V322" s="950"/>
      <c r="W322" s="293"/>
    </row>
    <row r="323" spans="1:23" x14ac:dyDescent="0.25">
      <c r="A323" s="544" t="str">
        <f>IF(COUNT('Séries-16x50'!$A$11:$A$50)&gt;'Etiquette 16x50'!N345,"X","")</f>
        <v>X</v>
      </c>
      <c r="B323" s="291"/>
      <c r="C323" s="895"/>
      <c r="D323" s="859" t="s">
        <v>137</v>
      </c>
      <c r="E323" s="864"/>
      <c r="F323" s="864"/>
      <c r="G323" s="864"/>
      <c r="H323" s="864"/>
      <c r="I323" s="949"/>
      <c r="J323" s="950"/>
      <c r="K323" s="293"/>
      <c r="M323" s="521"/>
      <c r="N323" s="291"/>
      <c r="O323" s="895"/>
      <c r="P323" s="859" t="s">
        <v>137</v>
      </c>
      <c r="Q323" s="864"/>
      <c r="R323" s="864"/>
      <c r="S323" s="864"/>
      <c r="T323" s="864"/>
      <c r="U323" s="949"/>
      <c r="V323" s="950"/>
      <c r="W323" s="293"/>
    </row>
    <row r="324" spans="1:23" x14ac:dyDescent="0.25">
      <c r="A324" s="544" t="str">
        <f>IF(COUNT('Séries-16x50'!$A$11:$A$50)&gt;'Etiquette 16x50'!N345,"X","")</f>
        <v>X</v>
      </c>
      <c r="B324" s="291"/>
      <c r="C324" s="895"/>
      <c r="D324" s="859" t="s">
        <v>138</v>
      </c>
      <c r="E324" s="864"/>
      <c r="F324" s="864"/>
      <c r="G324" s="864"/>
      <c r="H324" s="864"/>
      <c r="I324" s="949"/>
      <c r="J324" s="950"/>
      <c r="K324" s="293"/>
      <c r="M324" s="521"/>
      <c r="N324" s="291"/>
      <c r="O324" s="895"/>
      <c r="P324" s="859" t="s">
        <v>138</v>
      </c>
      <c r="Q324" s="864"/>
      <c r="R324" s="864"/>
      <c r="S324" s="864"/>
      <c r="T324" s="864"/>
      <c r="U324" s="949"/>
      <c r="V324" s="950"/>
      <c r="W324" s="293"/>
    </row>
    <row r="325" spans="1:23" ht="15" customHeight="1" thickBot="1" x14ac:dyDescent="0.3">
      <c r="A325" s="544" t="str">
        <f>IF(COUNT('Séries-16x50'!$A$11:$A$50)&gt;'Etiquette 16x50'!N345,"X","")</f>
        <v>X</v>
      </c>
      <c r="B325" s="291"/>
      <c r="C325" s="896"/>
      <c r="D325" s="862" t="s">
        <v>274</v>
      </c>
      <c r="E325" s="975"/>
      <c r="F325" s="975"/>
      <c r="G325" s="975"/>
      <c r="H325" s="975"/>
      <c r="I325" s="954"/>
      <c r="J325" s="955"/>
      <c r="K325" s="293"/>
      <c r="M325" s="521"/>
      <c r="N325" s="291"/>
      <c r="O325" s="896"/>
      <c r="P325" s="862" t="s">
        <v>274</v>
      </c>
      <c r="Q325" s="975"/>
      <c r="R325" s="975"/>
      <c r="S325" s="975"/>
      <c r="T325" s="975"/>
      <c r="U325" s="954"/>
      <c r="V325" s="955"/>
      <c r="W325" s="293"/>
    </row>
    <row r="326" spans="1:23" x14ac:dyDescent="0.25">
      <c r="A326" s="544" t="str">
        <f>IF(COUNT('Séries-16x50'!$A$11:$A$50)&gt;'Etiquette 16x50'!N345,"X","")</f>
        <v>X</v>
      </c>
      <c r="B326" s="291"/>
      <c r="C326" s="1076" t="s">
        <v>145</v>
      </c>
      <c r="D326" s="963" t="s">
        <v>146</v>
      </c>
      <c r="E326" s="964"/>
      <c r="F326" s="964"/>
      <c r="G326" s="964"/>
      <c r="H326" s="964"/>
      <c r="I326" s="965"/>
      <c r="J326" s="966"/>
      <c r="K326" s="293"/>
      <c r="M326" s="521"/>
      <c r="N326" s="291"/>
      <c r="O326" s="1076" t="s">
        <v>145</v>
      </c>
      <c r="P326" s="963" t="s">
        <v>146</v>
      </c>
      <c r="Q326" s="964"/>
      <c r="R326" s="964"/>
      <c r="S326" s="964"/>
      <c r="T326" s="964"/>
      <c r="U326" s="965"/>
      <c r="V326" s="966"/>
      <c r="W326" s="293"/>
    </row>
    <row r="327" spans="1:23" x14ac:dyDescent="0.25">
      <c r="A327" s="544" t="str">
        <f>IF(COUNT('Séries-16x50'!$A$11:$A$50)&gt;'Etiquette 16x50'!N345,"X","")</f>
        <v>X</v>
      </c>
      <c r="B327" s="291"/>
      <c r="C327" s="1076"/>
      <c r="D327" s="859" t="s">
        <v>147</v>
      </c>
      <c r="E327" s="864"/>
      <c r="F327" s="864"/>
      <c r="G327" s="864"/>
      <c r="H327" s="864"/>
      <c r="I327" s="949"/>
      <c r="J327" s="950"/>
      <c r="K327" s="293"/>
      <c r="M327" s="521"/>
      <c r="N327" s="291"/>
      <c r="O327" s="1076"/>
      <c r="P327" s="859" t="s">
        <v>147</v>
      </c>
      <c r="Q327" s="864"/>
      <c r="R327" s="864"/>
      <c r="S327" s="864"/>
      <c r="T327" s="864"/>
      <c r="U327" s="949"/>
      <c r="V327" s="950"/>
      <c r="W327" s="293"/>
    </row>
    <row r="328" spans="1:23" x14ac:dyDescent="0.25">
      <c r="A328" s="544" t="str">
        <f>IF(COUNT('Séries-16x50'!$A$11:$A$50)&gt;'Etiquette 16x50'!N345,"X","")</f>
        <v>X</v>
      </c>
      <c r="B328" s="291"/>
      <c r="C328" s="1076"/>
      <c r="D328" s="859" t="s">
        <v>148</v>
      </c>
      <c r="E328" s="864"/>
      <c r="F328" s="864"/>
      <c r="G328" s="864"/>
      <c r="H328" s="864"/>
      <c r="I328" s="949"/>
      <c r="J328" s="950"/>
      <c r="K328" s="293"/>
      <c r="M328" s="521"/>
      <c r="N328" s="291"/>
      <c r="O328" s="1076"/>
      <c r="P328" s="859" t="s">
        <v>148</v>
      </c>
      <c r="Q328" s="864"/>
      <c r="R328" s="864"/>
      <c r="S328" s="864"/>
      <c r="T328" s="864"/>
      <c r="U328" s="949"/>
      <c r="V328" s="950"/>
      <c r="W328" s="293"/>
    </row>
    <row r="329" spans="1:23" x14ac:dyDescent="0.25">
      <c r="A329" s="544" t="str">
        <f>IF(COUNT('Séries-16x50'!$A$11:$A$50)&gt;'Etiquette 16x50'!N345,"X","")</f>
        <v>X</v>
      </c>
      <c r="B329" s="291"/>
      <c r="C329" s="1076"/>
      <c r="D329" s="859" t="s">
        <v>149</v>
      </c>
      <c r="E329" s="864"/>
      <c r="F329" s="864"/>
      <c r="G329" s="864"/>
      <c r="H329" s="864"/>
      <c r="I329" s="949"/>
      <c r="J329" s="950"/>
      <c r="K329" s="293"/>
      <c r="M329" s="521"/>
      <c r="N329" s="291"/>
      <c r="O329" s="1076"/>
      <c r="P329" s="859" t="s">
        <v>149</v>
      </c>
      <c r="Q329" s="864"/>
      <c r="R329" s="864"/>
      <c r="S329" s="864"/>
      <c r="T329" s="864"/>
      <c r="U329" s="949"/>
      <c r="V329" s="950"/>
      <c r="W329" s="293"/>
    </row>
    <row r="330" spans="1:23" x14ac:dyDescent="0.25">
      <c r="A330" s="544" t="str">
        <f>IF(COUNT('Séries-16x50'!$A$11:$A$50)&gt;'Etiquette 16x50'!N345,"X","")</f>
        <v>X</v>
      </c>
      <c r="B330" s="291"/>
      <c r="C330" s="1076"/>
      <c r="D330" s="859" t="s">
        <v>150</v>
      </c>
      <c r="E330" s="864"/>
      <c r="F330" s="864"/>
      <c r="G330" s="864"/>
      <c r="H330" s="864"/>
      <c r="I330" s="949"/>
      <c r="J330" s="950"/>
      <c r="K330" s="293"/>
      <c r="M330" s="521"/>
      <c r="N330" s="291"/>
      <c r="O330" s="1076"/>
      <c r="P330" s="859" t="s">
        <v>150</v>
      </c>
      <c r="Q330" s="864"/>
      <c r="R330" s="864"/>
      <c r="S330" s="864"/>
      <c r="T330" s="864"/>
      <c r="U330" s="949"/>
      <c r="V330" s="950"/>
      <c r="W330" s="293"/>
    </row>
    <row r="331" spans="1:23" x14ac:dyDescent="0.25">
      <c r="A331" s="544" t="str">
        <f>IF(COUNT('Séries-16x50'!$A$11:$A$50)&gt;'Etiquette 16x50'!N345,"X","")</f>
        <v>X</v>
      </c>
      <c r="B331" s="291"/>
      <c r="C331" s="1076"/>
      <c r="D331" s="859" t="s">
        <v>151</v>
      </c>
      <c r="E331" s="864"/>
      <c r="F331" s="864"/>
      <c r="G331" s="864"/>
      <c r="H331" s="864"/>
      <c r="I331" s="949"/>
      <c r="J331" s="950"/>
      <c r="K331" s="293"/>
      <c r="M331" s="521"/>
      <c r="N331" s="291"/>
      <c r="O331" s="1076"/>
      <c r="P331" s="859" t="s">
        <v>151</v>
      </c>
      <c r="Q331" s="864"/>
      <c r="R331" s="864"/>
      <c r="S331" s="864"/>
      <c r="T331" s="864"/>
      <c r="U331" s="949"/>
      <c r="V331" s="950"/>
      <c r="W331" s="293"/>
    </row>
    <row r="332" spans="1:23" ht="15" customHeight="1" thickBot="1" x14ac:dyDescent="0.3">
      <c r="A332" s="544" t="str">
        <f>IF(COUNT('Séries-16x50'!$A$11:$A$50)&gt;'Etiquette 16x50'!N345,"X","")</f>
        <v>X</v>
      </c>
      <c r="B332" s="291"/>
      <c r="C332" s="1077"/>
      <c r="D332" s="862" t="s">
        <v>152</v>
      </c>
      <c r="E332" s="975"/>
      <c r="F332" s="975"/>
      <c r="G332" s="975"/>
      <c r="H332" s="975"/>
      <c r="I332" s="954"/>
      <c r="J332" s="955"/>
      <c r="K332" s="293"/>
      <c r="M332" s="521"/>
      <c r="N332" s="291"/>
      <c r="O332" s="1077"/>
      <c r="P332" s="862" t="s">
        <v>152</v>
      </c>
      <c r="Q332" s="975"/>
      <c r="R332" s="975"/>
      <c r="S332" s="975"/>
      <c r="T332" s="975"/>
      <c r="U332" s="954"/>
      <c r="V332" s="955"/>
      <c r="W332" s="293"/>
    </row>
    <row r="333" spans="1:23" x14ac:dyDescent="0.25">
      <c r="A333" s="544" t="str">
        <f>IF(COUNT('Séries-16x50'!$A$11:$A$50)&gt;'Etiquette 16x50'!N345,"X","")</f>
        <v>X</v>
      </c>
      <c r="B333" s="291"/>
      <c r="C333" s="895" t="s">
        <v>126</v>
      </c>
      <c r="D333" s="1051" t="s">
        <v>264</v>
      </c>
      <c r="E333" s="1052"/>
      <c r="F333" s="963"/>
      <c r="G333" s="278" t="s">
        <v>265</v>
      </c>
      <c r="H333" s="278"/>
      <c r="I333" s="965"/>
      <c r="J333" s="966"/>
      <c r="K333" s="293"/>
      <c r="M333" s="521"/>
      <c r="N333" s="291"/>
      <c r="O333" s="895" t="s">
        <v>126</v>
      </c>
      <c r="P333" s="1051" t="s">
        <v>264</v>
      </c>
      <c r="Q333" s="1052"/>
      <c r="R333" s="963"/>
      <c r="S333" s="278" t="s">
        <v>265</v>
      </c>
      <c r="T333" s="278"/>
      <c r="U333" s="965"/>
      <c r="V333" s="966"/>
      <c r="W333" s="293"/>
    </row>
    <row r="334" spans="1:23" x14ac:dyDescent="0.25">
      <c r="A334" s="544" t="str">
        <f>IF(COUNT('Séries-16x50'!$A$11:$A$50)&gt;'Etiquette 16x50'!N345,"X","")</f>
        <v>X</v>
      </c>
      <c r="B334" s="291"/>
      <c r="C334" s="895"/>
      <c r="D334" s="511" t="s">
        <v>267</v>
      </c>
      <c r="E334" s="513"/>
      <c r="F334" s="513"/>
      <c r="G334" s="110" t="s">
        <v>164</v>
      </c>
      <c r="H334" s="110"/>
      <c r="I334" s="949"/>
      <c r="J334" s="950"/>
      <c r="K334" s="293"/>
      <c r="M334" s="521"/>
      <c r="N334" s="291"/>
      <c r="O334" s="895"/>
      <c r="P334" s="511" t="s">
        <v>267</v>
      </c>
      <c r="Q334" s="513"/>
      <c r="R334" s="513"/>
      <c r="S334" s="110" t="s">
        <v>164</v>
      </c>
      <c r="T334" s="110"/>
      <c r="U334" s="949"/>
      <c r="V334" s="950"/>
      <c r="W334" s="293"/>
    </row>
    <row r="335" spans="1:23" ht="15.75" thickBot="1" x14ac:dyDescent="0.3">
      <c r="A335" s="544" t="str">
        <f>IF(COUNT('Séries-16x50'!$A$11:$A$50)&gt;'Etiquette 16x50'!N345,"X","")</f>
        <v>X</v>
      </c>
      <c r="B335" s="291"/>
      <c r="C335" s="896"/>
      <c r="D335" s="512" t="s">
        <v>268</v>
      </c>
      <c r="E335" s="517"/>
      <c r="F335" s="517"/>
      <c r="G335" s="3" t="s">
        <v>164</v>
      </c>
      <c r="H335" s="3"/>
      <c r="I335" s="954"/>
      <c r="J335" s="955"/>
      <c r="K335" s="293"/>
      <c r="M335" s="521"/>
      <c r="N335" s="291"/>
      <c r="O335" s="896"/>
      <c r="P335" s="512" t="s">
        <v>268</v>
      </c>
      <c r="Q335" s="517"/>
      <c r="R335" s="517"/>
      <c r="S335" s="3" t="s">
        <v>164</v>
      </c>
      <c r="T335" s="3"/>
      <c r="U335" s="954"/>
      <c r="V335" s="955"/>
      <c r="W335" s="293"/>
    </row>
    <row r="336" spans="1:23" ht="15.75" thickBot="1" x14ac:dyDescent="0.3">
      <c r="A336" s="544" t="str">
        <f>IF(COUNT('Séries-16x50'!$A$11:$A$50)&gt;'Etiquette 16x50'!N345,"X","")</f>
        <v>X</v>
      </c>
      <c r="B336" s="291"/>
      <c r="C336" s="292"/>
      <c r="D336" s="292"/>
      <c r="E336" s="292"/>
      <c r="F336" s="292"/>
      <c r="G336" s="292"/>
      <c r="H336" s="292"/>
      <c r="I336" s="292"/>
      <c r="J336" s="292"/>
      <c r="K336" s="293"/>
      <c r="M336" s="521"/>
      <c r="N336" s="291"/>
      <c r="O336" s="292"/>
      <c r="P336" s="292"/>
      <c r="Q336" s="292"/>
      <c r="R336" s="292"/>
      <c r="S336" s="292"/>
      <c r="T336" s="292"/>
      <c r="U336" s="292"/>
      <c r="V336" s="292"/>
      <c r="W336" s="293"/>
    </row>
    <row r="337" spans="1:23" ht="18.75" x14ac:dyDescent="0.3">
      <c r="A337" s="544" t="str">
        <f>IF(COUNT('Séries-16x50'!$A$11:$A$50)&gt;'Etiquette 16x50'!N345,"X","")</f>
        <v>X</v>
      </c>
      <c r="B337" s="291"/>
      <c r="C337" s="901" t="s">
        <v>269</v>
      </c>
      <c r="D337" s="902"/>
      <c r="E337" s="902"/>
      <c r="F337" s="902"/>
      <c r="G337" s="902"/>
      <c r="H337" s="902"/>
      <c r="I337" s="902"/>
      <c r="J337" s="903"/>
      <c r="K337" s="293"/>
      <c r="M337" s="521"/>
      <c r="N337" s="291"/>
      <c r="O337" s="901" t="s">
        <v>269</v>
      </c>
      <c r="P337" s="902"/>
      <c r="Q337" s="902"/>
      <c r="R337" s="902"/>
      <c r="S337" s="902"/>
      <c r="T337" s="902"/>
      <c r="U337" s="902"/>
      <c r="V337" s="903"/>
      <c r="W337" s="293"/>
    </row>
    <row r="338" spans="1:23" x14ac:dyDescent="0.25">
      <c r="A338" s="544" t="str">
        <f>IF(COUNT('Séries-16x50'!$A$11:$A$50)&gt;'Etiquette 16x50'!N345,"X","")</f>
        <v>X</v>
      </c>
      <c r="B338" s="291"/>
      <c r="C338" s="904"/>
      <c r="D338" s="905"/>
      <c r="E338" s="905"/>
      <c r="F338" s="905"/>
      <c r="G338" s="905"/>
      <c r="H338" s="905"/>
      <c r="I338" s="905"/>
      <c r="J338" s="906"/>
      <c r="K338" s="293"/>
      <c r="M338" s="521"/>
      <c r="N338" s="291"/>
      <c r="O338" s="904"/>
      <c r="P338" s="905"/>
      <c r="Q338" s="905"/>
      <c r="R338" s="905"/>
      <c r="S338" s="905"/>
      <c r="T338" s="905"/>
      <c r="U338" s="905"/>
      <c r="V338" s="906"/>
      <c r="W338" s="293"/>
    </row>
    <row r="339" spans="1:23" x14ac:dyDescent="0.25">
      <c r="A339" s="544" t="str">
        <f>IF(COUNT('Séries-16x50'!$A$11:$A$50)&gt;'Etiquette 16x50'!N345,"X","")</f>
        <v>X</v>
      </c>
      <c r="B339" s="291"/>
      <c r="C339" s="907"/>
      <c r="D339" s="908"/>
      <c r="E339" s="908"/>
      <c r="F339" s="908"/>
      <c r="G339" s="908"/>
      <c r="H339" s="908"/>
      <c r="I339" s="908"/>
      <c r="J339" s="909"/>
      <c r="K339" s="293"/>
      <c r="M339" s="521"/>
      <c r="N339" s="291"/>
      <c r="O339" s="907"/>
      <c r="P339" s="908"/>
      <c r="Q339" s="908"/>
      <c r="R339" s="908"/>
      <c r="S339" s="908"/>
      <c r="T339" s="908"/>
      <c r="U339" s="908"/>
      <c r="V339" s="909"/>
      <c r="W339" s="293"/>
    </row>
    <row r="340" spans="1:23" x14ac:dyDescent="0.25">
      <c r="A340" s="544" t="str">
        <f>IF(COUNT('Séries-16x50'!$A$11:$A$50)&gt;'Etiquette 16x50'!N345,"X","")</f>
        <v>X</v>
      </c>
      <c r="B340" s="291"/>
      <c r="C340" s="907"/>
      <c r="D340" s="908"/>
      <c r="E340" s="908"/>
      <c r="F340" s="908"/>
      <c r="G340" s="908"/>
      <c r="H340" s="908"/>
      <c r="I340" s="908"/>
      <c r="J340" s="909"/>
      <c r="K340" s="293"/>
      <c r="M340" s="521"/>
      <c r="N340" s="291"/>
      <c r="O340" s="907"/>
      <c r="P340" s="908"/>
      <c r="Q340" s="908"/>
      <c r="R340" s="908"/>
      <c r="S340" s="908"/>
      <c r="T340" s="908"/>
      <c r="U340" s="908"/>
      <c r="V340" s="909"/>
      <c r="W340" s="293"/>
    </row>
    <row r="341" spans="1:23" ht="15.75" thickBot="1" x14ac:dyDescent="0.3">
      <c r="A341" s="544" t="str">
        <f>IF(COUNT('Séries-16x50'!$A$11:$A$50)&gt;'Etiquette 16x50'!N345,"X","")</f>
        <v>X</v>
      </c>
      <c r="B341" s="291"/>
      <c r="C341" s="910"/>
      <c r="D341" s="911"/>
      <c r="E341" s="911"/>
      <c r="F341" s="911"/>
      <c r="G341" s="911"/>
      <c r="H341" s="911"/>
      <c r="I341" s="911"/>
      <c r="J341" s="912"/>
      <c r="K341" s="293"/>
      <c r="M341" s="521"/>
      <c r="N341" s="291"/>
      <c r="O341" s="910"/>
      <c r="P341" s="911"/>
      <c r="Q341" s="911"/>
      <c r="R341" s="911"/>
      <c r="S341" s="911"/>
      <c r="T341" s="911"/>
      <c r="U341" s="911"/>
      <c r="V341" s="912"/>
      <c r="W341" s="293"/>
    </row>
    <row r="342" spans="1:23" ht="15.75" thickBot="1" x14ac:dyDescent="0.3">
      <c r="A342" s="544" t="str">
        <f>IF(COUNT('Séries-16x50'!$A$11:$A$50)&gt;'Etiquette 16x50'!N345,"X","")</f>
        <v>X</v>
      </c>
      <c r="B342" s="294"/>
      <c r="C342" s="295"/>
      <c r="D342" s="295"/>
      <c r="E342" s="295"/>
      <c r="F342" s="295"/>
      <c r="G342" s="295"/>
      <c r="H342" s="295"/>
      <c r="I342" s="295"/>
      <c r="J342" s="295"/>
      <c r="K342" s="296"/>
      <c r="M342" s="521"/>
      <c r="N342" s="294"/>
      <c r="O342" s="295"/>
      <c r="P342" s="295"/>
      <c r="Q342" s="295"/>
      <c r="R342" s="295"/>
      <c r="S342" s="295"/>
      <c r="T342" s="295"/>
      <c r="U342" s="295"/>
      <c r="V342" s="295"/>
      <c r="W342" s="296"/>
    </row>
    <row r="343" spans="1:23" ht="15" customHeight="1" x14ac:dyDescent="0.25">
      <c r="A343" s="544" t="str">
        <f>IF(COUNT('Séries-16x50'!$A$11:$A$50)&gt;'Etiquette 16x50'!N345,"X","")</f>
        <v>X</v>
      </c>
      <c r="B343" s="522"/>
      <c r="C343" s="522"/>
      <c r="D343" s="522"/>
      <c r="E343" s="522"/>
      <c r="F343" s="522"/>
      <c r="G343" s="522"/>
      <c r="H343" s="522"/>
      <c r="I343" s="522"/>
      <c r="J343" s="522"/>
      <c r="K343" s="522"/>
      <c r="L343" s="522"/>
      <c r="M343" s="523"/>
      <c r="N343" s="522"/>
      <c r="O343" s="522"/>
      <c r="P343" s="522"/>
      <c r="Q343" s="522"/>
      <c r="R343" s="522"/>
      <c r="S343" s="522"/>
      <c r="T343" s="522"/>
      <c r="U343" s="522"/>
      <c r="V343" s="522"/>
      <c r="W343" s="522"/>
    </row>
    <row r="344" spans="1:23" ht="15" customHeight="1" thickBot="1" x14ac:dyDescent="0.3">
      <c r="A344" s="544" t="str">
        <f>IF(COUNT('Séries-16x50'!$A$11:$A$50)&gt;'Etiquette 16x50'!N345,"X","")</f>
        <v>X</v>
      </c>
      <c r="M344" s="521"/>
    </row>
    <row r="345" spans="1:23" x14ac:dyDescent="0.25">
      <c r="A345" s="544" t="str">
        <f>IF(COUNT('Séries-16x50'!$A$11:$A$50)&gt;'Etiquette 16x50'!N345,"X","")</f>
        <v>X</v>
      </c>
      <c r="B345" s="137">
        <f>N296+1</f>
        <v>14</v>
      </c>
      <c r="C345" s="289"/>
      <c r="D345" s="289"/>
      <c r="E345" s="289"/>
      <c r="F345" s="289"/>
      <c r="G345" s="289"/>
      <c r="H345" s="289"/>
      <c r="I345" s="289"/>
      <c r="J345" s="289"/>
      <c r="K345" s="290"/>
      <c r="M345" s="521"/>
      <c r="N345" s="137">
        <f>B345+1</f>
        <v>15</v>
      </c>
      <c r="O345" s="289"/>
      <c r="P345" s="289"/>
      <c r="Q345" s="289"/>
      <c r="R345" s="289"/>
      <c r="S345" s="289"/>
      <c r="T345" s="289"/>
      <c r="U345" s="289"/>
      <c r="V345" s="289"/>
      <c r="W345" s="290"/>
    </row>
    <row r="346" spans="1:23" ht="23.25" x14ac:dyDescent="0.35">
      <c r="A346" s="544" t="str">
        <f>IF(COUNT('Séries-16x50'!$A$11:$A$50)&gt;'Etiquette 16x50'!N345,"X","")</f>
        <v>X</v>
      </c>
      <c r="B346" s="291"/>
      <c r="C346" s="931" t="s">
        <v>246</v>
      </c>
      <c r="D346" s="931"/>
      <c r="E346" s="953" t="str">
        <f ca="1">OFFSET('Séries-16x50'!$A$11,B345,13)</f>
        <v>16*50</v>
      </c>
      <c r="F346" s="953"/>
      <c r="G346" s="953"/>
      <c r="H346" s="953"/>
      <c r="I346" s="953"/>
      <c r="J346" s="953"/>
      <c r="K346" s="293"/>
      <c r="M346" s="521"/>
      <c r="N346" s="291"/>
      <c r="O346" s="931" t="s">
        <v>246</v>
      </c>
      <c r="P346" s="931"/>
      <c r="Q346" s="953" t="str">
        <f ca="1">OFFSET('Séries-16x50'!$A$11,N345,13)</f>
        <v>16*50</v>
      </c>
      <c r="R346" s="953"/>
      <c r="S346" s="953"/>
      <c r="T346" s="953"/>
      <c r="U346" s="953"/>
      <c r="V346" s="953"/>
      <c r="W346" s="293"/>
    </row>
    <row r="347" spans="1:23" x14ac:dyDescent="0.25">
      <c r="A347" s="544" t="str">
        <f>IF(COUNT('Séries-16x50'!$A$11:$A$50)&gt;'Etiquette 16x50'!N345,"X","")</f>
        <v>X</v>
      </c>
      <c r="B347" s="291"/>
      <c r="C347" s="945"/>
      <c r="D347" s="945"/>
      <c r="E347" s="945"/>
      <c r="F347" s="945"/>
      <c r="G347" s="945"/>
      <c r="H347" s="945"/>
      <c r="I347" s="945"/>
      <c r="J347" s="945"/>
      <c r="K347" s="293"/>
      <c r="M347" s="521"/>
      <c r="N347" s="291"/>
      <c r="O347" s="945"/>
      <c r="P347" s="945"/>
      <c r="Q347" s="945"/>
      <c r="R347" s="945"/>
      <c r="S347" s="945"/>
      <c r="T347" s="945"/>
      <c r="U347" s="945"/>
      <c r="V347" s="945"/>
      <c r="W347" s="293"/>
    </row>
    <row r="348" spans="1:23" ht="21" x14ac:dyDescent="0.35">
      <c r="A348" s="544" t="str">
        <f>IF(COUNT('Séries-16x50'!$A$11:$A$50)&gt;'Etiquette 16x50'!N345,"X","")</f>
        <v>X</v>
      </c>
      <c r="B348" s="291"/>
      <c r="C348" s="931" t="s">
        <v>39</v>
      </c>
      <c r="D348" s="931"/>
      <c r="E348" s="932">
        <f ca="1">OFFSET('Séries-16x50'!$A$11,B345,0)</f>
        <v>3</v>
      </c>
      <c r="F348" s="932"/>
      <c r="G348" s="948" t="s">
        <v>67</v>
      </c>
      <c r="H348" s="948"/>
      <c r="I348" s="932">
        <f ca="1">OFFSET('Séries-16x50'!$A$11,B345,6)</f>
        <v>5</v>
      </c>
      <c r="J348" s="932"/>
      <c r="K348" s="293"/>
      <c r="M348" s="521"/>
      <c r="N348" s="291"/>
      <c r="O348" s="931" t="s">
        <v>39</v>
      </c>
      <c r="P348" s="931"/>
      <c r="Q348" s="932">
        <f ca="1">OFFSET('Séries-16x50'!$A$11,N345,0)</f>
        <v>4</v>
      </c>
      <c r="R348" s="932"/>
      <c r="S348" s="948" t="s">
        <v>67</v>
      </c>
      <c r="T348" s="948"/>
      <c r="U348" s="932">
        <f ca="1">OFFSET('Séries-16x50'!$A$11,N345,6)</f>
        <v>1</v>
      </c>
      <c r="V348" s="932"/>
      <c r="W348" s="293"/>
    </row>
    <row r="349" spans="1:23" ht="23.25" x14ac:dyDescent="0.35">
      <c r="A349" s="544" t="str">
        <f>IF(COUNT('Séries-16x50'!$A$11:$A$50)&gt;'Etiquette 16x50'!N345,"X","")</f>
        <v>X</v>
      </c>
      <c r="B349" s="291"/>
      <c r="C349" s="931" t="s">
        <v>1</v>
      </c>
      <c r="D349" s="931"/>
      <c r="E349" s="953" t="str">
        <f ca="1">OFFSET('Séries-16x50'!$A$11,B345,9)</f>
        <v>LEITNER</v>
      </c>
      <c r="F349" s="953"/>
      <c r="G349" s="948" t="s">
        <v>2</v>
      </c>
      <c r="H349" s="948"/>
      <c r="I349" s="932" t="str">
        <f ca="1">OFFSET('Séries-16x50'!$A$11,B345,10)</f>
        <v>Rachel</v>
      </c>
      <c r="J349" s="932"/>
      <c r="K349" s="293"/>
      <c r="M349" s="521"/>
      <c r="N349" s="291"/>
      <c r="O349" s="931" t="s">
        <v>1</v>
      </c>
      <c r="P349" s="931"/>
      <c r="Q349" s="953" t="str">
        <f ca="1">OFFSET('Séries-16x50'!$A$11,N345,9)</f>
        <v>ELU</v>
      </c>
      <c r="R349" s="953"/>
      <c r="S349" s="948" t="s">
        <v>2</v>
      </c>
      <c r="T349" s="948"/>
      <c r="U349" s="932" t="str">
        <f ca="1">OFFSET('Séries-16x50'!$A$11,N345,10)</f>
        <v>Olivier</v>
      </c>
      <c r="V349" s="932"/>
      <c r="W349" s="293"/>
    </row>
    <row r="350" spans="1:23" ht="21" x14ac:dyDescent="0.35">
      <c r="A350" s="544" t="str">
        <f>IF(COUNT('Séries-16x50'!$A$11:$A$50)&gt;'Etiquette 16x50'!N345,"X","")</f>
        <v>X</v>
      </c>
      <c r="B350" s="291"/>
      <c r="C350" s="520" t="s">
        <v>258</v>
      </c>
      <c r="D350" s="520"/>
      <c r="E350" s="527" t="str">
        <f ca="1">OFFSET('Séries-16x50'!$A$11,B345,11)</f>
        <v>FEMME</v>
      </c>
      <c r="F350" s="525"/>
      <c r="G350" s="866" t="s">
        <v>270</v>
      </c>
      <c r="H350" s="866"/>
      <c r="I350" s="527" t="str">
        <f ca="1">OFFSET('Séries-16x50'!$A$11,B345,8)</f>
        <v>N°1 Capitaine</v>
      </c>
      <c r="J350" s="527"/>
      <c r="K350" s="293"/>
      <c r="M350" s="521"/>
      <c r="N350" s="291"/>
      <c r="O350" s="520" t="s">
        <v>258</v>
      </c>
      <c r="P350" s="520"/>
      <c r="Q350" s="527" t="str">
        <f ca="1">OFFSET('Séries-16x50'!$A$11,N345,11)</f>
        <v>Homme</v>
      </c>
      <c r="R350" s="525"/>
      <c r="S350" s="866" t="s">
        <v>270</v>
      </c>
      <c r="T350" s="866"/>
      <c r="U350" s="527" t="str">
        <f ca="1">OFFSET('Séries-16x50'!$A$11,N345,8)</f>
        <v xml:space="preserve">N°3 </v>
      </c>
      <c r="V350" s="527"/>
      <c r="W350" s="293"/>
    </row>
    <row r="351" spans="1:23" ht="18.75" x14ac:dyDescent="0.3">
      <c r="A351" s="544" t="str">
        <f>IF(COUNT('Séries-16x50'!$A$11:$A$50)&gt;'Etiquette 16x50'!N345,"X","")</f>
        <v>X</v>
      </c>
      <c r="B351" s="291"/>
      <c r="C351" s="952" t="s">
        <v>68</v>
      </c>
      <c r="D351" s="952"/>
      <c r="E351" s="866" t="s">
        <v>69</v>
      </c>
      <c r="F351" s="866"/>
      <c r="G351" s="951">
        <f ca="1">OFFSET('Séries-16x50'!$A$11,B345,2)</f>
        <v>0.65763888888888866</v>
      </c>
      <c r="H351" s="951"/>
      <c r="I351" s="951"/>
      <c r="J351" s="951"/>
      <c r="K351" s="293"/>
      <c r="M351" s="521"/>
      <c r="N351" s="291"/>
      <c r="O351" s="952" t="s">
        <v>68</v>
      </c>
      <c r="P351" s="952"/>
      <c r="Q351" s="866" t="s">
        <v>69</v>
      </c>
      <c r="R351" s="866"/>
      <c r="S351" s="951">
        <f ca="1">OFFSET('Séries-16x50'!$A$11,N345,2)</f>
        <v>0.67361111111111094</v>
      </c>
      <c r="T351" s="951"/>
      <c r="U351" s="951"/>
      <c r="V351" s="951"/>
      <c r="W351" s="293"/>
    </row>
    <row r="352" spans="1:23" ht="18.75" x14ac:dyDescent="0.3">
      <c r="A352" s="544" t="str">
        <f>IF(COUNT('Séries-16x50'!$A$11:$A$50)&gt;'Etiquette 16x50'!N345,"X","")</f>
        <v>X</v>
      </c>
      <c r="B352" s="291"/>
      <c r="C352" s="952"/>
      <c r="D352" s="952"/>
      <c r="E352" s="866" t="s">
        <v>70</v>
      </c>
      <c r="F352" s="866"/>
      <c r="G352" s="951">
        <f ca="1">OFFSET('Séries-16x50'!$A$11,B345,3)</f>
        <v>0.67847222222222203</v>
      </c>
      <c r="H352" s="951"/>
      <c r="I352" s="951"/>
      <c r="J352" s="951"/>
      <c r="K352" s="293"/>
      <c r="M352" s="521"/>
      <c r="N352" s="291"/>
      <c r="O352" s="952"/>
      <c r="P352" s="952"/>
      <c r="Q352" s="866" t="s">
        <v>70</v>
      </c>
      <c r="R352" s="866"/>
      <c r="S352" s="951">
        <f ca="1">OFFSET('Séries-16x50'!$A$11,N345,3)</f>
        <v>0.69444444444444431</v>
      </c>
      <c r="T352" s="951"/>
      <c r="U352" s="951"/>
      <c r="V352" s="951"/>
      <c r="W352" s="293"/>
    </row>
    <row r="353" spans="1:23" ht="18.75" x14ac:dyDescent="0.3">
      <c r="A353" s="544" t="str">
        <f>IF(COUNT('Séries-16x50'!$A$11:$A$50)&gt;'Etiquette 16x50'!N345,"X","")</f>
        <v>X</v>
      </c>
      <c r="B353" s="291"/>
      <c r="C353" s="952"/>
      <c r="D353" s="952"/>
      <c r="E353" s="866" t="s">
        <v>257</v>
      </c>
      <c r="F353" s="866"/>
      <c r="G353" s="951">
        <f ca="1">OFFSET('Séries-16x50'!$A$11,B345,4)</f>
        <v>0.67916666666666647</v>
      </c>
      <c r="H353" s="951"/>
      <c r="I353" s="951"/>
      <c r="J353" s="951"/>
      <c r="K353" s="293"/>
      <c r="M353" s="521"/>
      <c r="N353" s="291"/>
      <c r="O353" s="952"/>
      <c r="P353" s="952"/>
      <c r="Q353" s="866" t="s">
        <v>257</v>
      </c>
      <c r="R353" s="866"/>
      <c r="S353" s="951">
        <f ca="1">OFFSET('Séries-16x50'!$A$11,N345,4)</f>
        <v>0.69513888888888875</v>
      </c>
      <c r="T353" s="951"/>
      <c r="U353" s="951"/>
      <c r="V353" s="951"/>
      <c r="W353" s="293"/>
    </row>
    <row r="354" spans="1:23" ht="21" x14ac:dyDescent="0.35">
      <c r="A354" s="544" t="str">
        <f>IF(COUNT('Séries-16x50'!$A$11:$A$50)&gt;'Etiquette 16x50'!N345,"X","")</f>
        <v>X</v>
      </c>
      <c r="B354" s="291"/>
      <c r="C354" s="952"/>
      <c r="D354" s="952"/>
      <c r="E354" s="866" t="s">
        <v>71</v>
      </c>
      <c r="F354" s="866"/>
      <c r="G354" s="947">
        <f ca="1">OFFSET('Séries-16x50'!$A$11,B345,5)</f>
        <v>0.68055555555555536</v>
      </c>
      <c r="H354" s="947"/>
      <c r="I354" s="947"/>
      <c r="J354" s="947"/>
      <c r="K354" s="293"/>
      <c r="M354" s="521"/>
      <c r="N354" s="291"/>
      <c r="O354" s="952"/>
      <c r="P354" s="952"/>
      <c r="Q354" s="866" t="s">
        <v>71</v>
      </c>
      <c r="R354" s="866"/>
      <c r="S354" s="947">
        <f ca="1">OFFSET('Séries-16x50'!$A$11,N345,5)</f>
        <v>0.69652777777777763</v>
      </c>
      <c r="T354" s="947"/>
      <c r="U354" s="947"/>
      <c r="V354" s="947"/>
      <c r="W354" s="293"/>
    </row>
    <row r="355" spans="1:23" ht="21" x14ac:dyDescent="0.35">
      <c r="A355" s="544" t="str">
        <f>IF(COUNT('Séries-16x50'!$A$11:$A$50)&gt;'Etiquette 16x50'!N345,"X","")</f>
        <v>X</v>
      </c>
      <c r="B355" s="291"/>
      <c r="C355" s="931" t="s">
        <v>248</v>
      </c>
      <c r="D355" s="931"/>
      <c r="E355" s="948" t="str">
        <f ca="1">IF(E346="","",IF(OR(E346="DWF",E346="DNF"),"Distance","Temps"))</f>
        <v>Temps</v>
      </c>
      <c r="F355" s="948"/>
      <c r="G355" s="525">
        <f ca="1">OFFSET('Séries-16x50'!$A$11,B345,18)</f>
        <v>16</v>
      </c>
      <c r="H355" s="524" t="str">
        <f ca="1">OFFSET('Séries-16x50'!$A$11,B345,19)</f>
        <v>mn</v>
      </c>
      <c r="I355" s="526">
        <f ca="1">OFFSET('Séries-16x50'!$A$11,B345,20)</f>
        <v>30</v>
      </c>
      <c r="J355" s="524" t="str">
        <f ca="1">OFFSET('Séries-16x50'!$A$11,B345,21)</f>
        <v>s</v>
      </c>
      <c r="K355" s="293"/>
      <c r="M355" s="521"/>
      <c r="N355" s="291"/>
      <c r="O355" s="931" t="s">
        <v>248</v>
      </c>
      <c r="P355" s="931"/>
      <c r="Q355" s="948" t="str">
        <f ca="1">IF(Q346="","",IF(OR(Q346="DWF",Q346="DNF"),"Distance","Temps"))</f>
        <v>Temps</v>
      </c>
      <c r="R355" s="948"/>
      <c r="S355" s="525">
        <f ca="1">OFFSET('Séries-16x50'!$A$11,N345,18)</f>
        <v>16</v>
      </c>
      <c r="T355" s="524" t="str">
        <f ca="1">OFFSET('Séries-16x50'!$A$11,N345,19)</f>
        <v>mn</v>
      </c>
      <c r="U355" s="526">
        <f ca="1">OFFSET('Séries-16x50'!$A$11,N345,20)</f>
        <v>0</v>
      </c>
      <c r="V355" s="524" t="str">
        <f ca="1">OFFSET('Séries-16x50'!$A$11,N345,21)</f>
        <v>s</v>
      </c>
      <c r="W355" s="293"/>
    </row>
    <row r="356" spans="1:23" ht="18.75" x14ac:dyDescent="0.3">
      <c r="A356" s="544" t="str">
        <f>IF(COUNT('Séries-16x50'!$A$11:$A$50)&gt;'Etiquette 16x50'!N345,"X","")</f>
        <v>X</v>
      </c>
      <c r="B356" s="291"/>
      <c r="C356" s="931"/>
      <c r="D356" s="931"/>
      <c r="E356" s="933" t="s">
        <v>273</v>
      </c>
      <c r="F356" s="514" t="s">
        <v>271</v>
      </c>
      <c r="G356" s="528" t="str">
        <f ca="1">OFFSET('Séries-16x50'!$A$11,B345,14)</f>
        <v>16</v>
      </c>
      <c r="H356" s="529" t="str">
        <f ca="1">OFFSET('Séries-16x50'!$A$11,B345,15)</f>
        <v>mn</v>
      </c>
      <c r="I356" s="528" t="str">
        <f ca="1">OFFSET('Séries-16x50'!$A$11,B345,16)</f>
        <v>0</v>
      </c>
      <c r="J356" s="529" t="str">
        <f ca="1">OFFSET('Séries-16x50'!$A$11,B345,17)</f>
        <v>s</v>
      </c>
      <c r="K356" s="293"/>
      <c r="M356" s="521"/>
      <c r="N356" s="291"/>
      <c r="O356" s="931"/>
      <c r="P356" s="931"/>
      <c r="Q356" s="933" t="s">
        <v>273</v>
      </c>
      <c r="R356" s="514" t="s">
        <v>271</v>
      </c>
      <c r="S356" s="528" t="str">
        <f ca="1">OFFSET('Séries-16x50'!$A$11,N345,14)</f>
        <v>15</v>
      </c>
      <c r="T356" s="529" t="str">
        <f ca="1">OFFSET('Séries-16x50'!$A$11,N345,15)</f>
        <v>mn</v>
      </c>
      <c r="U356" s="528" t="str">
        <f ca="1">OFFSET('Séries-16x50'!$A$11,N345,16)</f>
        <v>30</v>
      </c>
      <c r="V356" s="529" t="str">
        <f ca="1">OFFSET('Séries-16x50'!$A$11,N345,17)</f>
        <v>s</v>
      </c>
      <c r="W356" s="293"/>
    </row>
    <row r="357" spans="1:23" ht="18.75" x14ac:dyDescent="0.3">
      <c r="A357" s="544" t="str">
        <f>IF(COUNT('Séries-16x50'!$A$11:$A$50)&gt;'Etiquette 16x50'!N345,"X","")</f>
        <v>X</v>
      </c>
      <c r="B357" s="291"/>
      <c r="C357" s="931"/>
      <c r="D357" s="931"/>
      <c r="E357" s="933"/>
      <c r="F357" s="514" t="s">
        <v>272</v>
      </c>
      <c r="G357" s="528" t="str">
        <f ca="1">OFFSET('Séries-16x50'!$A$11,B345,22)</f>
        <v>17</v>
      </c>
      <c r="H357" s="529" t="str">
        <f ca="1">OFFSET('Séries-16x50'!$A$11,B345,23)</f>
        <v>mn</v>
      </c>
      <c r="I357" s="528" t="str">
        <f ca="1">OFFSET('Séries-16x50'!$A$11,B345,24)</f>
        <v>30</v>
      </c>
      <c r="J357" s="529" t="str">
        <f ca="1">OFFSET('Séries-16x50'!$A$11,B345,25)</f>
        <v>s</v>
      </c>
      <c r="K357" s="293"/>
      <c r="M357" s="521"/>
      <c r="N357" s="291"/>
      <c r="O357" s="931"/>
      <c r="P357" s="931"/>
      <c r="Q357" s="933"/>
      <c r="R357" s="514" t="s">
        <v>272</v>
      </c>
      <c r="S357" s="528" t="str">
        <f ca="1">OFFSET('Séries-16x50'!$A$11,N345,22)</f>
        <v>17</v>
      </c>
      <c r="T357" s="529" t="str">
        <f ca="1">OFFSET('Séries-16x50'!$A$11,N345,23)</f>
        <v>mn</v>
      </c>
      <c r="U357" s="528">
        <f ca="1">OFFSET('Séries-16x50'!$A$11,N345,24)</f>
        <v>0</v>
      </c>
      <c r="V357" s="529" t="str">
        <f ca="1">OFFSET('Séries-16x50'!$A$11,N345,25)</f>
        <v>s</v>
      </c>
      <c r="W357" s="293"/>
    </row>
    <row r="358" spans="1:23" x14ac:dyDescent="0.25">
      <c r="A358" s="544" t="str">
        <f>IF(COUNT('Séries-16x50'!$A$11:$A$50)&gt;'Etiquette 16x50'!N345,"X","")</f>
        <v>X</v>
      </c>
      <c r="B358" s="291"/>
      <c r="C358" s="945"/>
      <c r="D358" s="945"/>
      <c r="E358" s="945"/>
      <c r="F358" s="945"/>
      <c r="G358" s="945"/>
      <c r="H358" s="945"/>
      <c r="I358" s="945"/>
      <c r="J358" s="945"/>
      <c r="K358" s="293"/>
      <c r="M358" s="521"/>
      <c r="N358" s="291"/>
      <c r="O358" s="945"/>
      <c r="P358" s="945"/>
      <c r="Q358" s="945"/>
      <c r="R358" s="945"/>
      <c r="S358" s="945"/>
      <c r="T358" s="945"/>
      <c r="U358" s="945"/>
      <c r="V358" s="945"/>
      <c r="W358" s="293"/>
    </row>
    <row r="359" spans="1:23" ht="18.75" x14ac:dyDescent="0.3">
      <c r="A359" s="544" t="str">
        <f>IF(COUNT('Séries-16x50'!$A$11:$A$50)&gt;'Etiquette 16x50'!N345,"X","")</f>
        <v>X</v>
      </c>
      <c r="B359" s="291"/>
      <c r="C359" s="946" t="s">
        <v>259</v>
      </c>
      <c r="D359" s="946"/>
      <c r="E359" s="946"/>
      <c r="F359" s="946"/>
      <c r="G359" s="946"/>
      <c r="H359" s="946"/>
      <c r="I359" s="946"/>
      <c r="J359" s="946"/>
      <c r="K359" s="293"/>
      <c r="M359" s="521"/>
      <c r="N359" s="291"/>
      <c r="O359" s="946" t="s">
        <v>259</v>
      </c>
      <c r="P359" s="946"/>
      <c r="Q359" s="946"/>
      <c r="R359" s="946"/>
      <c r="S359" s="946"/>
      <c r="T359" s="946"/>
      <c r="U359" s="946"/>
      <c r="V359" s="946"/>
      <c r="W359" s="293"/>
    </row>
    <row r="360" spans="1:23" ht="15.75" thickBot="1" x14ac:dyDescent="0.3">
      <c r="A360" s="544" t="str">
        <f>IF(COUNT('Séries-16x50'!$A$11:$A$50)&gt;'Etiquette 16x50'!N345,"X","")</f>
        <v>X</v>
      </c>
      <c r="B360" s="291"/>
      <c r="C360" s="945"/>
      <c r="D360" s="945"/>
      <c r="E360" s="945"/>
      <c r="F360" s="945"/>
      <c r="G360" s="945"/>
      <c r="H360" s="945"/>
      <c r="I360" s="945"/>
      <c r="J360" s="945"/>
      <c r="K360" s="293"/>
      <c r="M360" s="521"/>
      <c r="N360" s="291"/>
      <c r="O360" s="945"/>
      <c r="P360" s="945"/>
      <c r="Q360" s="945"/>
      <c r="R360" s="945"/>
      <c r="S360" s="945"/>
      <c r="T360" s="945"/>
      <c r="U360" s="945"/>
      <c r="V360" s="945"/>
      <c r="W360" s="293"/>
    </row>
    <row r="361" spans="1:23" ht="15.75" customHeight="1" x14ac:dyDescent="0.25">
      <c r="A361" s="544" t="str">
        <f>IF(COUNT('Séries-16x50'!$A$11:$A$50)&gt;'Etiquette 16x50'!N345,"X","")</f>
        <v>X</v>
      </c>
      <c r="B361" s="291"/>
      <c r="C361" s="1078" t="s">
        <v>276</v>
      </c>
      <c r="D361" s="1074">
        <v>1</v>
      </c>
      <c r="E361" s="1074">
        <f>D361+1</f>
        <v>2</v>
      </c>
      <c r="F361" s="1074">
        <f>E361+1</f>
        <v>3</v>
      </c>
      <c r="G361" s="1074">
        <f t="shared" ref="G361:J361" si="28">F361+1</f>
        <v>4</v>
      </c>
      <c r="H361" s="1074">
        <f t="shared" si="28"/>
        <v>5</v>
      </c>
      <c r="I361" s="1074">
        <f t="shared" si="28"/>
        <v>6</v>
      </c>
      <c r="J361" s="1075">
        <f t="shared" si="28"/>
        <v>7</v>
      </c>
      <c r="K361" s="293"/>
      <c r="M361" s="521"/>
      <c r="N361" s="291"/>
      <c r="O361" s="1078" t="s">
        <v>276</v>
      </c>
      <c r="P361" s="1074">
        <v>1</v>
      </c>
      <c r="Q361" s="1074">
        <f>P361+1</f>
        <v>2</v>
      </c>
      <c r="R361" s="1074">
        <f>Q361+1</f>
        <v>3</v>
      </c>
      <c r="S361" s="1074">
        <f t="shared" ref="S361:V361" si="29">R361+1</f>
        <v>4</v>
      </c>
      <c r="T361" s="1074">
        <f t="shared" si="29"/>
        <v>5</v>
      </c>
      <c r="U361" s="1074">
        <f t="shared" si="29"/>
        <v>6</v>
      </c>
      <c r="V361" s="1075">
        <f t="shared" si="29"/>
        <v>7</v>
      </c>
      <c r="W361" s="293"/>
    </row>
    <row r="362" spans="1:23" ht="15.75" thickBot="1" x14ac:dyDescent="0.3">
      <c r="A362" s="544" t="str">
        <f>IF(COUNT('Séries-16x50'!$A$11:$A$50)&gt;'Etiquette 16x50'!N345,"X","")</f>
        <v>X</v>
      </c>
      <c r="B362" s="291"/>
      <c r="C362" s="1079"/>
      <c r="D362" s="1070"/>
      <c r="E362" s="1070"/>
      <c r="F362" s="1070"/>
      <c r="G362" s="1070"/>
      <c r="H362" s="1070"/>
      <c r="I362" s="1070"/>
      <c r="J362" s="1072"/>
      <c r="K362" s="293"/>
      <c r="M362" s="521"/>
      <c r="N362" s="291"/>
      <c r="O362" s="1079"/>
      <c r="P362" s="1070"/>
      <c r="Q362" s="1070"/>
      <c r="R362" s="1070"/>
      <c r="S362" s="1070"/>
      <c r="T362" s="1070"/>
      <c r="U362" s="1070"/>
      <c r="V362" s="1072"/>
      <c r="W362" s="293"/>
    </row>
    <row r="363" spans="1:23" ht="15" customHeight="1" x14ac:dyDescent="0.25">
      <c r="A363" s="544" t="str">
        <f>IF(COUNT('Séries-16x50'!$A$11:$A$50)&gt;'Etiquette 16x50'!N345,"X","")</f>
        <v>X</v>
      </c>
      <c r="B363" s="291"/>
      <c r="C363" s="1068">
        <f>J361+1</f>
        <v>8</v>
      </c>
      <c r="D363" s="1070">
        <f>C363+1</f>
        <v>9</v>
      </c>
      <c r="E363" s="1070">
        <f t="shared" ref="E363:J363" si="30">D363+1</f>
        <v>10</v>
      </c>
      <c r="F363" s="1070">
        <f t="shared" si="30"/>
        <v>11</v>
      </c>
      <c r="G363" s="1070">
        <f t="shared" si="30"/>
        <v>12</v>
      </c>
      <c r="H363" s="1070">
        <f t="shared" si="30"/>
        <v>13</v>
      </c>
      <c r="I363" s="1070">
        <f t="shared" si="30"/>
        <v>14</v>
      </c>
      <c r="J363" s="1072">
        <f t="shared" si="30"/>
        <v>15</v>
      </c>
      <c r="K363" s="293"/>
      <c r="M363" s="521"/>
      <c r="N363" s="291"/>
      <c r="O363" s="1068">
        <f>V361+1</f>
        <v>8</v>
      </c>
      <c r="P363" s="1070">
        <f>O363+1</f>
        <v>9</v>
      </c>
      <c r="Q363" s="1070">
        <f t="shared" ref="Q363:V363" si="31">P363+1</f>
        <v>10</v>
      </c>
      <c r="R363" s="1070">
        <f t="shared" si="31"/>
        <v>11</v>
      </c>
      <c r="S363" s="1070">
        <f t="shared" si="31"/>
        <v>12</v>
      </c>
      <c r="T363" s="1070">
        <f t="shared" si="31"/>
        <v>13</v>
      </c>
      <c r="U363" s="1070">
        <f t="shared" si="31"/>
        <v>14</v>
      </c>
      <c r="V363" s="1072">
        <f t="shared" si="31"/>
        <v>15</v>
      </c>
      <c r="W363" s="293"/>
    </row>
    <row r="364" spans="1:23" ht="15.75" thickBot="1" x14ac:dyDescent="0.3">
      <c r="A364" s="544" t="str">
        <f>IF(COUNT('Séries-16x50'!$A$11:$A$50)&gt;'Etiquette 16x50'!N345,"X","")</f>
        <v>X</v>
      </c>
      <c r="B364" s="291"/>
      <c r="C364" s="1069"/>
      <c r="D364" s="1071"/>
      <c r="E364" s="1071"/>
      <c r="F364" s="1071"/>
      <c r="G364" s="1071"/>
      <c r="H364" s="1071"/>
      <c r="I364" s="1071"/>
      <c r="J364" s="1073"/>
      <c r="K364" s="293"/>
      <c r="M364" s="521"/>
      <c r="N364" s="291"/>
      <c r="O364" s="1069"/>
      <c r="P364" s="1071"/>
      <c r="Q364" s="1071"/>
      <c r="R364" s="1071"/>
      <c r="S364" s="1071"/>
      <c r="T364" s="1071"/>
      <c r="U364" s="1071"/>
      <c r="V364" s="1073"/>
      <c r="W364" s="293"/>
    </row>
    <row r="365" spans="1:23" ht="15" customHeight="1" x14ac:dyDescent="0.25">
      <c r="A365" s="544" t="str">
        <f>IF(COUNT('Séries-16x50'!$A$11:$A$50)&gt;'Etiquette 16x50'!N345,"X","")</f>
        <v>X</v>
      </c>
      <c r="B365" s="291"/>
      <c r="C365" s="984" t="s">
        <v>275</v>
      </c>
      <c r="D365" s="985"/>
      <c r="E365" s="1080"/>
      <c r="F365" s="993"/>
      <c r="G365" s="993"/>
      <c r="H365" s="993"/>
      <c r="I365" s="993"/>
      <c r="J365" s="994"/>
      <c r="K365" s="293"/>
      <c r="M365" s="521"/>
      <c r="N365" s="291"/>
      <c r="O365" s="984" t="s">
        <v>275</v>
      </c>
      <c r="P365" s="985"/>
      <c r="Q365" s="1080"/>
      <c r="R365" s="993"/>
      <c r="S365" s="993"/>
      <c r="T365" s="993"/>
      <c r="U365" s="993"/>
      <c r="V365" s="994"/>
      <c r="W365" s="293"/>
    </row>
    <row r="366" spans="1:23" ht="15.75" thickBot="1" x14ac:dyDescent="0.3">
      <c r="A366" s="544" t="str">
        <f>IF(COUNT('Séries-16x50'!$A$11:$A$50)&gt;'Etiquette 16x50'!N345,"X","")</f>
        <v>X</v>
      </c>
      <c r="B366" s="291"/>
      <c r="C366" s="973"/>
      <c r="D366" s="986"/>
      <c r="E366" s="1081"/>
      <c r="F366" s="929"/>
      <c r="G366" s="929"/>
      <c r="H366" s="929"/>
      <c r="I366" s="929"/>
      <c r="J366" s="930"/>
      <c r="K366" s="293"/>
      <c r="M366" s="521"/>
      <c r="N366" s="291"/>
      <c r="O366" s="973"/>
      <c r="P366" s="986"/>
      <c r="Q366" s="1081"/>
      <c r="R366" s="929"/>
      <c r="S366" s="929"/>
      <c r="T366" s="929"/>
      <c r="U366" s="929"/>
      <c r="V366" s="930"/>
      <c r="W366" s="293"/>
    </row>
    <row r="367" spans="1:23" ht="15.75" thickBot="1" x14ac:dyDescent="0.3">
      <c r="A367" s="544" t="str">
        <f>IF(COUNT('Séries-16x50'!$A$11:$A$50)&gt;'Etiquette 16x50'!N345,"X","")</f>
        <v>X</v>
      </c>
      <c r="B367" s="291"/>
      <c r="C367" s="292"/>
      <c r="D367" s="292"/>
      <c r="E367" s="292"/>
      <c r="F367" s="292"/>
      <c r="G367" s="292"/>
      <c r="H367" s="292"/>
      <c r="I367" s="292"/>
      <c r="J367" s="292"/>
      <c r="K367" s="293"/>
      <c r="M367" s="521"/>
      <c r="N367" s="291"/>
      <c r="O367" s="292"/>
      <c r="P367" s="292"/>
      <c r="Q367" s="292"/>
      <c r="R367" s="292"/>
      <c r="S367" s="292"/>
      <c r="T367" s="292"/>
      <c r="U367" s="292"/>
      <c r="V367" s="292"/>
      <c r="W367" s="293"/>
    </row>
    <row r="368" spans="1:23" ht="15" customHeight="1" x14ac:dyDescent="0.25">
      <c r="A368" s="544" t="str">
        <f>IF(COUNT('Séries-16x50'!$A$11:$A$50)&gt;'Etiquette 16x50'!N345,"X","")</f>
        <v>X</v>
      </c>
      <c r="B368" s="291"/>
      <c r="C368" s="894" t="s">
        <v>132</v>
      </c>
      <c r="D368" s="880" t="s">
        <v>133</v>
      </c>
      <c r="E368" s="871"/>
      <c r="F368" s="871"/>
      <c r="G368" s="871"/>
      <c r="H368" s="871"/>
      <c r="I368" s="959"/>
      <c r="J368" s="960"/>
      <c r="K368" s="293"/>
      <c r="M368" s="521"/>
      <c r="N368" s="291"/>
      <c r="O368" s="894" t="s">
        <v>132</v>
      </c>
      <c r="P368" s="880" t="s">
        <v>133</v>
      </c>
      <c r="Q368" s="871"/>
      <c r="R368" s="871"/>
      <c r="S368" s="871"/>
      <c r="T368" s="871"/>
      <c r="U368" s="959"/>
      <c r="V368" s="960"/>
      <c r="W368" s="293"/>
    </row>
    <row r="369" spans="1:23" x14ac:dyDescent="0.25">
      <c r="A369" s="544" t="str">
        <f>IF(COUNT('Séries-16x50'!$A$11:$A$50)&gt;'Etiquette 16x50'!N345,"X","")</f>
        <v>X</v>
      </c>
      <c r="B369" s="291"/>
      <c r="C369" s="895"/>
      <c r="D369" s="859" t="s">
        <v>134</v>
      </c>
      <c r="E369" s="864"/>
      <c r="F369" s="864"/>
      <c r="G369" s="864"/>
      <c r="H369" s="864"/>
      <c r="I369" s="949"/>
      <c r="J369" s="950"/>
      <c r="K369" s="293"/>
      <c r="M369" s="521"/>
      <c r="N369" s="291"/>
      <c r="O369" s="895"/>
      <c r="P369" s="859" t="s">
        <v>134</v>
      </c>
      <c r="Q369" s="864"/>
      <c r="R369" s="864"/>
      <c r="S369" s="864"/>
      <c r="T369" s="864"/>
      <c r="U369" s="949"/>
      <c r="V369" s="950"/>
      <c r="W369" s="293"/>
    </row>
    <row r="370" spans="1:23" x14ac:dyDescent="0.25">
      <c r="A370" s="544" t="str">
        <f>IF(COUNT('Séries-16x50'!$A$11:$A$50)&gt;'Etiquette 16x50'!N345,"X","")</f>
        <v>X</v>
      </c>
      <c r="B370" s="291"/>
      <c r="C370" s="895"/>
      <c r="D370" s="859" t="s">
        <v>135</v>
      </c>
      <c r="E370" s="864"/>
      <c r="F370" s="864"/>
      <c r="G370" s="864"/>
      <c r="H370" s="864"/>
      <c r="I370" s="949"/>
      <c r="J370" s="950"/>
      <c r="K370" s="293"/>
      <c r="M370" s="521"/>
      <c r="N370" s="291"/>
      <c r="O370" s="895"/>
      <c r="P370" s="859" t="s">
        <v>135</v>
      </c>
      <c r="Q370" s="864"/>
      <c r="R370" s="864"/>
      <c r="S370" s="864"/>
      <c r="T370" s="864"/>
      <c r="U370" s="949"/>
      <c r="V370" s="950"/>
      <c r="W370" s="293"/>
    </row>
    <row r="371" spans="1:23" x14ac:dyDescent="0.25">
      <c r="A371" s="544" t="str">
        <f>IF(COUNT('Séries-16x50'!$A$11:$A$50)&gt;'Etiquette 16x50'!N345,"X","")</f>
        <v>X</v>
      </c>
      <c r="B371" s="291"/>
      <c r="C371" s="895"/>
      <c r="D371" s="859" t="s">
        <v>136</v>
      </c>
      <c r="E371" s="864"/>
      <c r="F371" s="864"/>
      <c r="G371" s="864"/>
      <c r="H371" s="864"/>
      <c r="I371" s="949"/>
      <c r="J371" s="950"/>
      <c r="K371" s="293"/>
      <c r="M371" s="521"/>
      <c r="N371" s="291"/>
      <c r="O371" s="895"/>
      <c r="P371" s="859" t="s">
        <v>136</v>
      </c>
      <c r="Q371" s="864"/>
      <c r="R371" s="864"/>
      <c r="S371" s="864"/>
      <c r="T371" s="864"/>
      <c r="U371" s="949"/>
      <c r="V371" s="950"/>
      <c r="W371" s="293"/>
    </row>
    <row r="372" spans="1:23" x14ac:dyDescent="0.25">
      <c r="A372" s="544" t="str">
        <f>IF(COUNT('Séries-16x50'!$A$11:$A$50)&gt;'Etiquette 16x50'!N345,"X","")</f>
        <v>X</v>
      </c>
      <c r="B372" s="291"/>
      <c r="C372" s="895"/>
      <c r="D372" s="859" t="s">
        <v>137</v>
      </c>
      <c r="E372" s="864"/>
      <c r="F372" s="864"/>
      <c r="G372" s="864"/>
      <c r="H372" s="864"/>
      <c r="I372" s="949"/>
      <c r="J372" s="950"/>
      <c r="K372" s="293"/>
      <c r="M372" s="521"/>
      <c r="N372" s="291"/>
      <c r="O372" s="895"/>
      <c r="P372" s="859" t="s">
        <v>137</v>
      </c>
      <c r="Q372" s="864"/>
      <c r="R372" s="864"/>
      <c r="S372" s="864"/>
      <c r="T372" s="864"/>
      <c r="U372" s="949"/>
      <c r="V372" s="950"/>
      <c r="W372" s="293"/>
    </row>
    <row r="373" spans="1:23" x14ac:dyDescent="0.25">
      <c r="A373" s="544" t="str">
        <f>IF(COUNT('Séries-16x50'!$A$11:$A$50)&gt;'Etiquette 16x50'!N345,"X","")</f>
        <v>X</v>
      </c>
      <c r="B373" s="291"/>
      <c r="C373" s="895"/>
      <c r="D373" s="859" t="s">
        <v>138</v>
      </c>
      <c r="E373" s="864"/>
      <c r="F373" s="864"/>
      <c r="G373" s="864"/>
      <c r="H373" s="864"/>
      <c r="I373" s="949"/>
      <c r="J373" s="950"/>
      <c r="K373" s="293"/>
      <c r="M373" s="521"/>
      <c r="N373" s="291"/>
      <c r="O373" s="895"/>
      <c r="P373" s="859" t="s">
        <v>138</v>
      </c>
      <c r="Q373" s="864"/>
      <c r="R373" s="864"/>
      <c r="S373" s="864"/>
      <c r="T373" s="864"/>
      <c r="U373" s="949"/>
      <c r="V373" s="950"/>
      <c r="W373" s="293"/>
    </row>
    <row r="374" spans="1:23" ht="15" customHeight="1" thickBot="1" x14ac:dyDescent="0.3">
      <c r="A374" s="544" t="str">
        <f>IF(COUNT('Séries-16x50'!$A$11:$A$50)&gt;'Etiquette 16x50'!N345,"X","")</f>
        <v>X</v>
      </c>
      <c r="B374" s="291"/>
      <c r="C374" s="896"/>
      <c r="D374" s="862" t="s">
        <v>274</v>
      </c>
      <c r="E374" s="975"/>
      <c r="F374" s="975"/>
      <c r="G374" s="975"/>
      <c r="H374" s="975"/>
      <c r="I374" s="954"/>
      <c r="J374" s="955"/>
      <c r="K374" s="293"/>
      <c r="M374" s="521"/>
      <c r="N374" s="291"/>
      <c r="O374" s="896"/>
      <c r="P374" s="862" t="s">
        <v>274</v>
      </c>
      <c r="Q374" s="975"/>
      <c r="R374" s="975"/>
      <c r="S374" s="975"/>
      <c r="T374" s="975"/>
      <c r="U374" s="954"/>
      <c r="V374" s="955"/>
      <c r="W374" s="293"/>
    </row>
    <row r="375" spans="1:23" x14ac:dyDescent="0.25">
      <c r="A375" s="544" t="str">
        <f>IF(COUNT('Séries-16x50'!$A$11:$A$50)&gt;'Etiquette 16x50'!N345,"X","")</f>
        <v>X</v>
      </c>
      <c r="B375" s="291"/>
      <c r="C375" s="1076" t="s">
        <v>145</v>
      </c>
      <c r="D375" s="963" t="s">
        <v>146</v>
      </c>
      <c r="E375" s="964"/>
      <c r="F375" s="964"/>
      <c r="G375" s="964"/>
      <c r="H375" s="964"/>
      <c r="I375" s="965"/>
      <c r="J375" s="966"/>
      <c r="K375" s="293"/>
      <c r="M375" s="521"/>
      <c r="N375" s="291"/>
      <c r="O375" s="1076" t="s">
        <v>145</v>
      </c>
      <c r="P375" s="963" t="s">
        <v>146</v>
      </c>
      <c r="Q375" s="964"/>
      <c r="R375" s="964"/>
      <c r="S375" s="964"/>
      <c r="T375" s="964"/>
      <c r="U375" s="965"/>
      <c r="V375" s="966"/>
      <c r="W375" s="293"/>
    </row>
    <row r="376" spans="1:23" x14ac:dyDescent="0.25">
      <c r="A376" s="544" t="str">
        <f>IF(COUNT('Séries-16x50'!$A$11:$A$50)&gt;'Etiquette 16x50'!N345,"X","")</f>
        <v>X</v>
      </c>
      <c r="B376" s="291"/>
      <c r="C376" s="1076"/>
      <c r="D376" s="859" t="s">
        <v>147</v>
      </c>
      <c r="E376" s="864"/>
      <c r="F376" s="864"/>
      <c r="G376" s="864"/>
      <c r="H376" s="864"/>
      <c r="I376" s="949"/>
      <c r="J376" s="950"/>
      <c r="K376" s="293"/>
      <c r="M376" s="521"/>
      <c r="N376" s="291"/>
      <c r="O376" s="1076"/>
      <c r="P376" s="859" t="s">
        <v>147</v>
      </c>
      <c r="Q376" s="864"/>
      <c r="R376" s="864"/>
      <c r="S376" s="864"/>
      <c r="T376" s="864"/>
      <c r="U376" s="949"/>
      <c r="V376" s="950"/>
      <c r="W376" s="293"/>
    </row>
    <row r="377" spans="1:23" x14ac:dyDescent="0.25">
      <c r="A377" s="544" t="str">
        <f>IF(COUNT('Séries-16x50'!$A$11:$A$50)&gt;'Etiquette 16x50'!N345,"X","")</f>
        <v>X</v>
      </c>
      <c r="B377" s="291"/>
      <c r="C377" s="1076"/>
      <c r="D377" s="859" t="s">
        <v>148</v>
      </c>
      <c r="E377" s="864"/>
      <c r="F377" s="864"/>
      <c r="G377" s="864"/>
      <c r="H377" s="864"/>
      <c r="I377" s="949"/>
      <c r="J377" s="950"/>
      <c r="K377" s="293"/>
      <c r="M377" s="521"/>
      <c r="N377" s="291"/>
      <c r="O377" s="1076"/>
      <c r="P377" s="859" t="s">
        <v>148</v>
      </c>
      <c r="Q377" s="864"/>
      <c r="R377" s="864"/>
      <c r="S377" s="864"/>
      <c r="T377" s="864"/>
      <c r="U377" s="949"/>
      <c r="V377" s="950"/>
      <c r="W377" s="293"/>
    </row>
    <row r="378" spans="1:23" x14ac:dyDescent="0.25">
      <c r="A378" s="544" t="str">
        <f>IF(COUNT('Séries-16x50'!$A$11:$A$50)&gt;'Etiquette 16x50'!N345,"X","")</f>
        <v>X</v>
      </c>
      <c r="B378" s="291"/>
      <c r="C378" s="1076"/>
      <c r="D378" s="859" t="s">
        <v>149</v>
      </c>
      <c r="E378" s="864"/>
      <c r="F378" s="864"/>
      <c r="G378" s="864"/>
      <c r="H378" s="864"/>
      <c r="I378" s="949"/>
      <c r="J378" s="950"/>
      <c r="K378" s="293"/>
      <c r="M378" s="521"/>
      <c r="N378" s="291"/>
      <c r="O378" s="1076"/>
      <c r="P378" s="859" t="s">
        <v>149</v>
      </c>
      <c r="Q378" s="864"/>
      <c r="R378" s="864"/>
      <c r="S378" s="864"/>
      <c r="T378" s="864"/>
      <c r="U378" s="949"/>
      <c r="V378" s="950"/>
      <c r="W378" s="293"/>
    </row>
    <row r="379" spans="1:23" x14ac:dyDescent="0.25">
      <c r="A379" s="544" t="str">
        <f>IF(COUNT('Séries-16x50'!$A$11:$A$50)&gt;'Etiquette 16x50'!N345,"X","")</f>
        <v>X</v>
      </c>
      <c r="B379" s="291"/>
      <c r="C379" s="1076"/>
      <c r="D379" s="859" t="s">
        <v>150</v>
      </c>
      <c r="E379" s="864"/>
      <c r="F379" s="864"/>
      <c r="G379" s="864"/>
      <c r="H379" s="864"/>
      <c r="I379" s="949"/>
      <c r="J379" s="950"/>
      <c r="K379" s="293"/>
      <c r="M379" s="521"/>
      <c r="N379" s="291"/>
      <c r="O379" s="1076"/>
      <c r="P379" s="859" t="s">
        <v>150</v>
      </c>
      <c r="Q379" s="864"/>
      <c r="R379" s="864"/>
      <c r="S379" s="864"/>
      <c r="T379" s="864"/>
      <c r="U379" s="949"/>
      <c r="V379" s="950"/>
      <c r="W379" s="293"/>
    </row>
    <row r="380" spans="1:23" x14ac:dyDescent="0.25">
      <c r="A380" s="544" t="str">
        <f>IF(COUNT('Séries-16x50'!$A$11:$A$50)&gt;'Etiquette 16x50'!N345,"X","")</f>
        <v>X</v>
      </c>
      <c r="B380" s="291"/>
      <c r="C380" s="1076"/>
      <c r="D380" s="859" t="s">
        <v>151</v>
      </c>
      <c r="E380" s="864"/>
      <c r="F380" s="864"/>
      <c r="G380" s="864"/>
      <c r="H380" s="864"/>
      <c r="I380" s="949"/>
      <c r="J380" s="950"/>
      <c r="K380" s="293"/>
      <c r="M380" s="521"/>
      <c r="N380" s="291"/>
      <c r="O380" s="1076"/>
      <c r="P380" s="859" t="s">
        <v>151</v>
      </c>
      <c r="Q380" s="864"/>
      <c r="R380" s="864"/>
      <c r="S380" s="864"/>
      <c r="T380" s="864"/>
      <c r="U380" s="949"/>
      <c r="V380" s="950"/>
      <c r="W380" s="293"/>
    </row>
    <row r="381" spans="1:23" ht="15" customHeight="1" thickBot="1" x14ac:dyDescent="0.3">
      <c r="A381" s="544" t="str">
        <f>IF(COUNT('Séries-16x50'!$A$11:$A$50)&gt;'Etiquette 16x50'!N345,"X","")</f>
        <v>X</v>
      </c>
      <c r="B381" s="291"/>
      <c r="C381" s="1077"/>
      <c r="D381" s="862" t="s">
        <v>152</v>
      </c>
      <c r="E381" s="975"/>
      <c r="F381" s="975"/>
      <c r="G381" s="975"/>
      <c r="H381" s="975"/>
      <c r="I381" s="954"/>
      <c r="J381" s="955"/>
      <c r="K381" s="293"/>
      <c r="M381" s="521"/>
      <c r="N381" s="291"/>
      <c r="O381" s="1077"/>
      <c r="P381" s="862" t="s">
        <v>152</v>
      </c>
      <c r="Q381" s="975"/>
      <c r="R381" s="975"/>
      <c r="S381" s="975"/>
      <c r="T381" s="975"/>
      <c r="U381" s="954"/>
      <c r="V381" s="955"/>
      <c r="W381" s="293"/>
    </row>
    <row r="382" spans="1:23" x14ac:dyDescent="0.25">
      <c r="A382" s="544" t="str">
        <f>IF(COUNT('Séries-16x50'!$A$11:$A$50)&gt;'Etiquette 16x50'!N345,"X","")</f>
        <v>X</v>
      </c>
      <c r="B382" s="291"/>
      <c r="C382" s="895" t="s">
        <v>126</v>
      </c>
      <c r="D382" s="1051" t="s">
        <v>264</v>
      </c>
      <c r="E382" s="1052"/>
      <c r="F382" s="963"/>
      <c r="G382" s="278" t="s">
        <v>265</v>
      </c>
      <c r="H382" s="278"/>
      <c r="I382" s="965"/>
      <c r="J382" s="966"/>
      <c r="K382" s="293"/>
      <c r="M382" s="521"/>
      <c r="N382" s="291"/>
      <c r="O382" s="895" t="s">
        <v>126</v>
      </c>
      <c r="P382" s="1051" t="s">
        <v>264</v>
      </c>
      <c r="Q382" s="1052"/>
      <c r="R382" s="963"/>
      <c r="S382" s="278" t="s">
        <v>265</v>
      </c>
      <c r="T382" s="278"/>
      <c r="U382" s="965"/>
      <c r="V382" s="966"/>
      <c r="W382" s="293"/>
    </row>
    <row r="383" spans="1:23" x14ac:dyDescent="0.25">
      <c r="A383" s="544" t="str">
        <f>IF(COUNT('Séries-16x50'!$A$11:$A$50)&gt;'Etiquette 16x50'!N345,"X","")</f>
        <v>X</v>
      </c>
      <c r="B383" s="291"/>
      <c r="C383" s="895"/>
      <c r="D383" s="511" t="s">
        <v>267</v>
      </c>
      <c r="E383" s="513"/>
      <c r="F383" s="513"/>
      <c r="G383" s="110" t="s">
        <v>164</v>
      </c>
      <c r="H383" s="110"/>
      <c r="I383" s="949"/>
      <c r="J383" s="950"/>
      <c r="K383" s="293"/>
      <c r="M383" s="521"/>
      <c r="N383" s="291"/>
      <c r="O383" s="895"/>
      <c r="P383" s="511" t="s">
        <v>267</v>
      </c>
      <c r="Q383" s="513"/>
      <c r="R383" s="513"/>
      <c r="S383" s="110" t="s">
        <v>164</v>
      </c>
      <c r="T383" s="110"/>
      <c r="U383" s="949"/>
      <c r="V383" s="950"/>
      <c r="W383" s="293"/>
    </row>
    <row r="384" spans="1:23" ht="15.75" thickBot="1" x14ac:dyDescent="0.3">
      <c r="A384" s="544" t="str">
        <f>IF(COUNT('Séries-16x50'!$A$11:$A$50)&gt;'Etiquette 16x50'!N345,"X","")</f>
        <v>X</v>
      </c>
      <c r="B384" s="291"/>
      <c r="C384" s="896"/>
      <c r="D384" s="512" t="s">
        <v>268</v>
      </c>
      <c r="E384" s="517"/>
      <c r="F384" s="517"/>
      <c r="G384" s="3" t="s">
        <v>164</v>
      </c>
      <c r="H384" s="3"/>
      <c r="I384" s="954"/>
      <c r="J384" s="955"/>
      <c r="K384" s="293"/>
      <c r="M384" s="521"/>
      <c r="N384" s="291"/>
      <c r="O384" s="896"/>
      <c r="P384" s="512" t="s">
        <v>268</v>
      </c>
      <c r="Q384" s="517"/>
      <c r="R384" s="517"/>
      <c r="S384" s="3" t="s">
        <v>164</v>
      </c>
      <c r="T384" s="3"/>
      <c r="U384" s="954"/>
      <c r="V384" s="955"/>
      <c r="W384" s="293"/>
    </row>
    <row r="385" spans="1:23" ht="15.75" thickBot="1" x14ac:dyDescent="0.3">
      <c r="A385" s="544" t="str">
        <f>IF(COUNT('Séries-16x50'!$A$11:$A$50)&gt;'Etiquette 16x50'!N345,"X","")</f>
        <v>X</v>
      </c>
      <c r="B385" s="291"/>
      <c r="C385" s="292"/>
      <c r="D385" s="292"/>
      <c r="E385" s="292"/>
      <c r="F385" s="292"/>
      <c r="G385" s="292"/>
      <c r="H385" s="292"/>
      <c r="I385" s="292"/>
      <c r="J385" s="292"/>
      <c r="K385" s="293"/>
      <c r="M385" s="521"/>
      <c r="N385" s="291"/>
      <c r="O385" s="292"/>
      <c r="P385" s="292"/>
      <c r="Q385" s="292"/>
      <c r="R385" s="292"/>
      <c r="S385" s="292"/>
      <c r="T385" s="292"/>
      <c r="U385" s="292"/>
      <c r="V385" s="292"/>
      <c r="W385" s="293"/>
    </row>
    <row r="386" spans="1:23" ht="18.75" x14ac:dyDescent="0.3">
      <c r="A386" s="544" t="str">
        <f>IF(COUNT('Séries-16x50'!$A$11:$A$50)&gt;'Etiquette 16x50'!N345,"X","")</f>
        <v>X</v>
      </c>
      <c r="B386" s="291"/>
      <c r="C386" s="901" t="s">
        <v>269</v>
      </c>
      <c r="D386" s="902"/>
      <c r="E386" s="902"/>
      <c r="F386" s="902"/>
      <c r="G386" s="902"/>
      <c r="H386" s="902"/>
      <c r="I386" s="902"/>
      <c r="J386" s="903"/>
      <c r="K386" s="293"/>
      <c r="M386" s="521"/>
      <c r="N386" s="291"/>
      <c r="O386" s="901" t="s">
        <v>269</v>
      </c>
      <c r="P386" s="902"/>
      <c r="Q386" s="902"/>
      <c r="R386" s="902"/>
      <c r="S386" s="902"/>
      <c r="T386" s="902"/>
      <c r="U386" s="902"/>
      <c r="V386" s="903"/>
      <c r="W386" s="293"/>
    </row>
    <row r="387" spans="1:23" x14ac:dyDescent="0.25">
      <c r="A387" s="544" t="str">
        <f>IF(COUNT('Séries-16x50'!$A$11:$A$50)&gt;'Etiquette 16x50'!N345,"X","")</f>
        <v>X</v>
      </c>
      <c r="B387" s="291"/>
      <c r="C387" s="904"/>
      <c r="D387" s="905"/>
      <c r="E387" s="905"/>
      <c r="F387" s="905"/>
      <c r="G387" s="905"/>
      <c r="H387" s="905"/>
      <c r="I387" s="905"/>
      <c r="J387" s="906"/>
      <c r="K387" s="293"/>
      <c r="M387" s="521"/>
      <c r="N387" s="291"/>
      <c r="O387" s="904"/>
      <c r="P387" s="905"/>
      <c r="Q387" s="905"/>
      <c r="R387" s="905"/>
      <c r="S387" s="905"/>
      <c r="T387" s="905"/>
      <c r="U387" s="905"/>
      <c r="V387" s="906"/>
      <c r="W387" s="293"/>
    </row>
    <row r="388" spans="1:23" x14ac:dyDescent="0.25">
      <c r="A388" s="544" t="str">
        <f>IF(COUNT('Séries-16x50'!$A$11:$A$50)&gt;'Etiquette 16x50'!N345,"X","")</f>
        <v>X</v>
      </c>
      <c r="B388" s="291"/>
      <c r="C388" s="907"/>
      <c r="D388" s="908"/>
      <c r="E388" s="908"/>
      <c r="F388" s="908"/>
      <c r="G388" s="908"/>
      <c r="H388" s="908"/>
      <c r="I388" s="908"/>
      <c r="J388" s="909"/>
      <c r="K388" s="293"/>
      <c r="M388" s="521"/>
      <c r="N388" s="291"/>
      <c r="O388" s="907"/>
      <c r="P388" s="908"/>
      <c r="Q388" s="908"/>
      <c r="R388" s="908"/>
      <c r="S388" s="908"/>
      <c r="T388" s="908"/>
      <c r="U388" s="908"/>
      <c r="V388" s="909"/>
      <c r="W388" s="293"/>
    </row>
    <row r="389" spans="1:23" x14ac:dyDescent="0.25">
      <c r="A389" s="544" t="str">
        <f>IF(COUNT('Séries-16x50'!$A$11:$A$50)&gt;'Etiquette 16x50'!N345,"X","")</f>
        <v>X</v>
      </c>
      <c r="B389" s="291"/>
      <c r="C389" s="907"/>
      <c r="D389" s="908"/>
      <c r="E389" s="908"/>
      <c r="F389" s="908"/>
      <c r="G389" s="908"/>
      <c r="H389" s="908"/>
      <c r="I389" s="908"/>
      <c r="J389" s="909"/>
      <c r="K389" s="293"/>
      <c r="M389" s="521"/>
      <c r="N389" s="291"/>
      <c r="O389" s="907"/>
      <c r="P389" s="908"/>
      <c r="Q389" s="908"/>
      <c r="R389" s="908"/>
      <c r="S389" s="908"/>
      <c r="T389" s="908"/>
      <c r="U389" s="908"/>
      <c r="V389" s="909"/>
      <c r="W389" s="293"/>
    </row>
    <row r="390" spans="1:23" ht="15.75" thickBot="1" x14ac:dyDescent="0.3">
      <c r="A390" s="544" t="str">
        <f>IF(COUNT('Séries-16x50'!$A$11:$A$50)&gt;'Etiquette 16x50'!N345,"X","")</f>
        <v>X</v>
      </c>
      <c r="B390" s="291"/>
      <c r="C390" s="910"/>
      <c r="D390" s="911"/>
      <c r="E390" s="911"/>
      <c r="F390" s="911"/>
      <c r="G390" s="911"/>
      <c r="H390" s="911"/>
      <c r="I390" s="911"/>
      <c r="J390" s="912"/>
      <c r="K390" s="293"/>
      <c r="M390" s="521"/>
      <c r="N390" s="291"/>
      <c r="O390" s="910"/>
      <c r="P390" s="911"/>
      <c r="Q390" s="911"/>
      <c r="R390" s="911"/>
      <c r="S390" s="911"/>
      <c r="T390" s="911"/>
      <c r="U390" s="911"/>
      <c r="V390" s="912"/>
      <c r="W390" s="293"/>
    </row>
    <row r="391" spans="1:23" ht="15.75" thickBot="1" x14ac:dyDescent="0.3">
      <c r="A391" s="544" t="str">
        <f>IF(COUNT('Séries-16x50'!$A$11:$A$50)&gt;'Etiquette 16x50'!N345,"X","")</f>
        <v>X</v>
      </c>
      <c r="B391" s="294"/>
      <c r="C391" s="295"/>
      <c r="D391" s="295"/>
      <c r="E391" s="295"/>
      <c r="F391" s="295"/>
      <c r="G391" s="295"/>
      <c r="H391" s="295"/>
      <c r="I391" s="295"/>
      <c r="J391" s="295"/>
      <c r="K391" s="296"/>
      <c r="M391" s="521"/>
      <c r="N391" s="294"/>
      <c r="O391" s="295"/>
      <c r="P391" s="295"/>
      <c r="Q391" s="295"/>
      <c r="R391" s="295"/>
      <c r="S391" s="295"/>
      <c r="T391" s="295"/>
      <c r="U391" s="295"/>
      <c r="V391" s="295"/>
      <c r="W391" s="296"/>
    </row>
    <row r="392" spans="1:23" ht="15" customHeight="1" x14ac:dyDescent="0.25">
      <c r="A392" s="544" t="str">
        <f>IF(COUNT('Séries-16x50'!$A$11:$A$50)&gt;'Etiquette 16x50'!N345,"X","")</f>
        <v>X</v>
      </c>
      <c r="B392" s="522"/>
      <c r="C392" s="522"/>
      <c r="D392" s="522"/>
      <c r="E392" s="522"/>
      <c r="F392" s="522"/>
      <c r="G392" s="522"/>
      <c r="H392" s="522"/>
      <c r="I392" s="522"/>
      <c r="J392" s="522"/>
      <c r="K392" s="522"/>
      <c r="L392" s="522"/>
      <c r="M392" s="523"/>
      <c r="N392" s="522"/>
      <c r="O392" s="522"/>
      <c r="P392" s="522"/>
      <c r="Q392" s="522"/>
      <c r="R392" s="522"/>
      <c r="S392" s="522"/>
      <c r="T392" s="522"/>
      <c r="U392" s="522"/>
      <c r="V392" s="522"/>
      <c r="W392" s="522"/>
    </row>
    <row r="393" spans="1:23" ht="15" customHeight="1" thickBot="1" x14ac:dyDescent="0.3">
      <c r="A393" s="544" t="str">
        <f>IF(COUNT('Séries-16x50'!$A$11:$A$50)&gt;'Etiquette 16x50'!N443,"X","")</f>
        <v/>
      </c>
      <c r="M393" s="521"/>
    </row>
    <row r="394" spans="1:23" x14ac:dyDescent="0.25">
      <c r="A394" s="544" t="str">
        <f>IF(COUNT('Séries-16x50'!$A$11:$A$50)&gt;'Etiquette 16x50'!N443,"X","")</f>
        <v/>
      </c>
      <c r="B394" s="137">
        <f>N345+1</f>
        <v>16</v>
      </c>
      <c r="C394" s="289"/>
      <c r="D394" s="289"/>
      <c r="E394" s="289"/>
      <c r="F394" s="289"/>
      <c r="G394" s="289"/>
      <c r="H394" s="289"/>
      <c r="I394" s="289"/>
      <c r="J394" s="289"/>
      <c r="K394" s="290"/>
      <c r="M394" s="521"/>
      <c r="N394" s="137">
        <f>B394+1</f>
        <v>17</v>
      </c>
      <c r="O394" s="289"/>
      <c r="P394" s="289"/>
      <c r="Q394" s="289"/>
      <c r="R394" s="289"/>
      <c r="S394" s="289"/>
      <c r="T394" s="289"/>
      <c r="U394" s="289"/>
      <c r="V394" s="289"/>
      <c r="W394" s="290"/>
    </row>
    <row r="395" spans="1:23" ht="23.25" x14ac:dyDescent="0.35">
      <c r="B395" s="291"/>
      <c r="C395" s="931" t="s">
        <v>246</v>
      </c>
      <c r="D395" s="931"/>
      <c r="E395" s="953" t="str">
        <f ca="1">OFFSET('Séries-16x50'!$A$11,B394,13)</f>
        <v>16*50</v>
      </c>
      <c r="F395" s="953"/>
      <c r="G395" s="953"/>
      <c r="H395" s="953"/>
      <c r="I395" s="953"/>
      <c r="J395" s="953"/>
      <c r="K395" s="293"/>
      <c r="M395" s="521"/>
      <c r="N395" s="291"/>
      <c r="O395" s="931" t="s">
        <v>246</v>
      </c>
      <c r="P395" s="931"/>
      <c r="Q395" s="953" t="str">
        <f ca="1">OFFSET('Séries-16x50'!$A$11,N394,13)</f>
        <v>16*50</v>
      </c>
      <c r="R395" s="953"/>
      <c r="S395" s="953"/>
      <c r="T395" s="953"/>
      <c r="U395" s="953"/>
      <c r="V395" s="953"/>
      <c r="W395" s="293"/>
    </row>
    <row r="396" spans="1:23" x14ac:dyDescent="0.25">
      <c r="A396" s="544" t="str">
        <f>IF(COUNT('Séries-16x50'!$A$11:$A$50)&gt;'Etiquette 16x50'!N443,"X","")</f>
        <v/>
      </c>
      <c r="B396" s="291"/>
      <c r="C396" s="945"/>
      <c r="D396" s="945"/>
      <c r="E396" s="945"/>
      <c r="F396" s="945"/>
      <c r="G396" s="945"/>
      <c r="H396" s="945"/>
      <c r="I396" s="945"/>
      <c r="J396" s="945"/>
      <c r="K396" s="293"/>
      <c r="M396" s="521"/>
      <c r="N396" s="291"/>
      <c r="O396" s="945"/>
      <c r="P396" s="945"/>
      <c r="Q396" s="945"/>
      <c r="R396" s="945"/>
      <c r="S396" s="945"/>
      <c r="T396" s="945"/>
      <c r="U396" s="945"/>
      <c r="V396" s="945"/>
      <c r="W396" s="293"/>
    </row>
    <row r="397" spans="1:23" ht="21" x14ac:dyDescent="0.35">
      <c r="A397" s="544" t="str">
        <f>IF(COUNT('Séries-16x50'!$A$11:$A$50)&gt;'Etiquette 16x50'!N443,"X","")</f>
        <v/>
      </c>
      <c r="B397" s="291"/>
      <c r="C397" s="931" t="s">
        <v>39</v>
      </c>
      <c r="D397" s="931"/>
      <c r="E397" s="932">
        <f ca="1">OFFSET('Séries-16x50'!$A$11,B394,0)</f>
        <v>4</v>
      </c>
      <c r="F397" s="932"/>
      <c r="G397" s="948" t="s">
        <v>67</v>
      </c>
      <c r="H397" s="948"/>
      <c r="I397" s="932">
        <f ca="1">OFFSET('Séries-16x50'!$A$11,B394,6)</f>
        <v>2</v>
      </c>
      <c r="J397" s="932"/>
      <c r="K397" s="293"/>
      <c r="M397" s="521"/>
      <c r="N397" s="291"/>
      <c r="O397" s="931" t="s">
        <v>39</v>
      </c>
      <c r="P397" s="931"/>
      <c r="Q397" s="932">
        <f ca="1">OFFSET('Séries-16x50'!$A$11,N394,0)</f>
        <v>4</v>
      </c>
      <c r="R397" s="932"/>
      <c r="S397" s="948" t="s">
        <v>67</v>
      </c>
      <c r="T397" s="948"/>
      <c r="U397" s="932">
        <f ca="1">OFFSET('Séries-16x50'!$A$11,N394,6)</f>
        <v>3</v>
      </c>
      <c r="V397" s="932"/>
      <c r="W397" s="293"/>
    </row>
    <row r="398" spans="1:23" ht="23.25" x14ac:dyDescent="0.35">
      <c r="A398" s="544" t="str">
        <f>IF(COUNT('Séries-16x50'!$A$11:$A$50)&gt;'Etiquette 16x50'!N443,"X","")</f>
        <v/>
      </c>
      <c r="B398" s="291"/>
      <c r="C398" s="931" t="s">
        <v>1</v>
      </c>
      <c r="D398" s="931"/>
      <c r="E398" s="953" t="str">
        <f ca="1">OFFSET('Séries-16x50'!$A$11,B394,9)</f>
        <v>SVADLENKA</v>
      </c>
      <c r="F398" s="953"/>
      <c r="G398" s="948" t="s">
        <v>2</v>
      </c>
      <c r="H398" s="948"/>
      <c r="I398" s="932" t="str">
        <f ca="1">OFFSET('Séries-16x50'!$A$11,B394,10)</f>
        <v>Michal</v>
      </c>
      <c r="J398" s="932"/>
      <c r="K398" s="293"/>
      <c r="M398" s="521"/>
      <c r="N398" s="291"/>
      <c r="O398" s="931" t="s">
        <v>1</v>
      </c>
      <c r="P398" s="931"/>
      <c r="Q398" s="953" t="str">
        <f ca="1">OFFSET('Séries-16x50'!$A$11,N394,9)</f>
        <v>OLLIVO</v>
      </c>
      <c r="R398" s="953"/>
      <c r="S398" s="948" t="s">
        <v>2</v>
      </c>
      <c r="T398" s="948"/>
      <c r="U398" s="932" t="str">
        <f ca="1">OFFSET('Séries-16x50'!$A$11,N394,10)</f>
        <v>Kevin</v>
      </c>
      <c r="V398" s="932"/>
      <c r="W398" s="293"/>
    </row>
    <row r="399" spans="1:23" ht="21" x14ac:dyDescent="0.35">
      <c r="A399" s="544" t="str">
        <f>IF(COUNT('Séries-16x50'!$A$11:$A$50)&gt;'Etiquette 16x50'!N443,"X","")</f>
        <v/>
      </c>
      <c r="B399" s="291"/>
      <c r="C399" s="520" t="s">
        <v>258</v>
      </c>
      <c r="D399" s="520"/>
      <c r="E399" s="527" t="str">
        <f ca="1">OFFSET('Séries-16x50'!$A$11,B394,11)</f>
        <v>Homme</v>
      </c>
      <c r="F399" s="525"/>
      <c r="G399" s="866" t="s">
        <v>270</v>
      </c>
      <c r="H399" s="866"/>
      <c r="I399" s="527" t="str">
        <f ca="1">OFFSET('Séries-16x50'!$A$11,B394,8)</f>
        <v xml:space="preserve">N°3 </v>
      </c>
      <c r="J399" s="527"/>
      <c r="K399" s="293"/>
      <c r="M399" s="521"/>
      <c r="N399" s="291"/>
      <c r="O399" s="520" t="s">
        <v>258</v>
      </c>
      <c r="P399" s="520"/>
      <c r="Q399" s="527" t="str">
        <f ca="1">OFFSET('Séries-16x50'!$A$11,N394,11)</f>
        <v>Homme</v>
      </c>
      <c r="R399" s="525"/>
      <c r="S399" s="866" t="s">
        <v>270</v>
      </c>
      <c r="T399" s="866"/>
      <c r="U399" s="527" t="str">
        <f ca="1">OFFSET('Séries-16x50'!$A$11,N394,8)</f>
        <v xml:space="preserve">N°3 </v>
      </c>
      <c r="V399" s="527"/>
      <c r="W399" s="293"/>
    </row>
    <row r="400" spans="1:23" ht="18.75" x14ac:dyDescent="0.3">
      <c r="A400" s="544" t="str">
        <f>IF(COUNT('Séries-16x50'!$A$11:$A$50)&gt;'Etiquette 16x50'!N443,"X","")</f>
        <v/>
      </c>
      <c r="B400" s="291"/>
      <c r="C400" s="952" t="s">
        <v>68</v>
      </c>
      <c r="D400" s="952"/>
      <c r="E400" s="866" t="s">
        <v>69</v>
      </c>
      <c r="F400" s="866"/>
      <c r="G400" s="951">
        <f ca="1">OFFSET('Séries-16x50'!$A$11,B394,2)</f>
        <v>0.67361111111111094</v>
      </c>
      <c r="H400" s="951"/>
      <c r="I400" s="951"/>
      <c r="J400" s="951"/>
      <c r="K400" s="293"/>
      <c r="M400" s="521"/>
      <c r="N400" s="291"/>
      <c r="O400" s="952" t="s">
        <v>68</v>
      </c>
      <c r="P400" s="952"/>
      <c r="Q400" s="866" t="s">
        <v>69</v>
      </c>
      <c r="R400" s="866"/>
      <c r="S400" s="951">
        <f ca="1">OFFSET('Séries-16x50'!$A$11,N394,2)</f>
        <v>0.67361111111111094</v>
      </c>
      <c r="T400" s="951"/>
      <c r="U400" s="951"/>
      <c r="V400" s="951"/>
      <c r="W400" s="293"/>
    </row>
    <row r="401" spans="1:23" ht="18.75" x14ac:dyDescent="0.3">
      <c r="A401" s="544" t="str">
        <f>IF(COUNT('Séries-16x50'!$A$11:$A$50)&gt;'Etiquette 16x50'!N443,"X","")</f>
        <v/>
      </c>
      <c r="B401" s="291"/>
      <c r="C401" s="952"/>
      <c r="D401" s="952"/>
      <c r="E401" s="866" t="s">
        <v>70</v>
      </c>
      <c r="F401" s="866"/>
      <c r="G401" s="951">
        <f ca="1">OFFSET('Séries-16x50'!$A$11,B394,3)</f>
        <v>0.69444444444444431</v>
      </c>
      <c r="H401" s="951"/>
      <c r="I401" s="951"/>
      <c r="J401" s="951"/>
      <c r="K401" s="293"/>
      <c r="M401" s="521"/>
      <c r="N401" s="291"/>
      <c r="O401" s="952"/>
      <c r="P401" s="952"/>
      <c r="Q401" s="866" t="s">
        <v>70</v>
      </c>
      <c r="R401" s="866"/>
      <c r="S401" s="951">
        <f ca="1">OFFSET('Séries-16x50'!$A$11,N394,3)</f>
        <v>0.69444444444444431</v>
      </c>
      <c r="T401" s="951"/>
      <c r="U401" s="951"/>
      <c r="V401" s="951"/>
      <c r="W401" s="293"/>
    </row>
    <row r="402" spans="1:23" ht="18.75" x14ac:dyDescent="0.3">
      <c r="A402" s="544" t="str">
        <f>IF(COUNT('Séries-16x50'!$A$11:$A$50)&gt;'Etiquette 16x50'!N443,"X","")</f>
        <v/>
      </c>
      <c r="B402" s="291"/>
      <c r="C402" s="952"/>
      <c r="D402" s="952"/>
      <c r="E402" s="866" t="s">
        <v>257</v>
      </c>
      <c r="F402" s="866"/>
      <c r="G402" s="951">
        <f ca="1">OFFSET('Séries-16x50'!$A$11,B394,4)</f>
        <v>0.69513888888888875</v>
      </c>
      <c r="H402" s="951"/>
      <c r="I402" s="951"/>
      <c r="J402" s="951"/>
      <c r="K402" s="293"/>
      <c r="M402" s="521"/>
      <c r="N402" s="291"/>
      <c r="O402" s="952"/>
      <c r="P402" s="952"/>
      <c r="Q402" s="866" t="s">
        <v>257</v>
      </c>
      <c r="R402" s="866"/>
      <c r="S402" s="951">
        <f ca="1">OFFSET('Séries-16x50'!$A$11,N394,4)</f>
        <v>0.69513888888888875</v>
      </c>
      <c r="T402" s="951"/>
      <c r="U402" s="951"/>
      <c r="V402" s="951"/>
      <c r="W402" s="293"/>
    </row>
    <row r="403" spans="1:23" ht="21" x14ac:dyDescent="0.35">
      <c r="A403" s="544" t="str">
        <f>IF(COUNT('Séries-16x50'!$A$11:$A$50)&gt;'Etiquette 16x50'!N443,"X","")</f>
        <v/>
      </c>
      <c r="B403" s="291"/>
      <c r="C403" s="952"/>
      <c r="D403" s="952"/>
      <c r="E403" s="866" t="s">
        <v>71</v>
      </c>
      <c r="F403" s="866"/>
      <c r="G403" s="947">
        <f ca="1">OFFSET('Séries-16x50'!$A$11,B394,5)</f>
        <v>0.69652777777777763</v>
      </c>
      <c r="H403" s="947"/>
      <c r="I403" s="947"/>
      <c r="J403" s="947"/>
      <c r="K403" s="293"/>
      <c r="M403" s="521"/>
      <c r="N403" s="291"/>
      <c r="O403" s="952"/>
      <c r="P403" s="952"/>
      <c r="Q403" s="866" t="s">
        <v>71</v>
      </c>
      <c r="R403" s="866"/>
      <c r="S403" s="947">
        <f ca="1">OFFSET('Séries-16x50'!$A$11,N394,5)</f>
        <v>0.69652777777777763</v>
      </c>
      <c r="T403" s="947"/>
      <c r="U403" s="947"/>
      <c r="V403" s="947"/>
      <c r="W403" s="293"/>
    </row>
    <row r="404" spans="1:23" ht="21" x14ac:dyDescent="0.35">
      <c r="A404" s="544" t="str">
        <f>IF(COUNT('Séries-16x50'!$A$11:$A$50)&gt;'Etiquette 16x50'!N443,"X","")</f>
        <v/>
      </c>
      <c r="B404" s="291"/>
      <c r="C404" s="931" t="s">
        <v>248</v>
      </c>
      <c r="D404" s="931"/>
      <c r="E404" s="948" t="str">
        <f ca="1">IF(E395="","",IF(OR(E395="DWF",E395="DNF"),"Distance","Temps"))</f>
        <v>Temps</v>
      </c>
      <c r="F404" s="948"/>
      <c r="G404" s="525">
        <f ca="1">OFFSET('Séries-16x50'!$A$11,B394,18)</f>
        <v>14</v>
      </c>
      <c r="H404" s="524" t="str">
        <f ca="1">OFFSET('Séries-16x50'!$A$11,B394,19)</f>
        <v>mn</v>
      </c>
      <c r="I404" s="526">
        <f ca="1">OFFSET('Séries-16x50'!$A$11,B394,20)</f>
        <v>50</v>
      </c>
      <c r="J404" s="524" t="str">
        <f ca="1">OFFSET('Séries-16x50'!$A$11,B394,21)</f>
        <v>s</v>
      </c>
      <c r="K404" s="293"/>
      <c r="M404" s="521"/>
      <c r="N404" s="291"/>
      <c r="O404" s="931" t="s">
        <v>248</v>
      </c>
      <c r="P404" s="931"/>
      <c r="Q404" s="948" t="str">
        <f ca="1">IF(Q395="","",IF(OR(Q395="DWF",Q395="DNF"),"Distance","Temps"))</f>
        <v>Temps</v>
      </c>
      <c r="R404" s="948"/>
      <c r="S404" s="525">
        <f ca="1">OFFSET('Séries-16x50'!$A$11,N394,18)</f>
        <v>13</v>
      </c>
      <c r="T404" s="524" t="str">
        <f ca="1">OFFSET('Séries-16x50'!$A$11,N394,19)</f>
        <v>mn</v>
      </c>
      <c r="U404" s="526">
        <f ca="1">OFFSET('Séries-16x50'!$A$11,N394,20)</f>
        <v>15</v>
      </c>
      <c r="V404" s="524" t="str">
        <f ca="1">OFFSET('Séries-16x50'!$A$11,N394,21)</f>
        <v>s</v>
      </c>
      <c r="W404" s="293"/>
    </row>
    <row r="405" spans="1:23" ht="18.75" x14ac:dyDescent="0.3">
      <c r="A405" s="544" t="str">
        <f>IF(COUNT('Séries-16x50'!$A$11:$A$50)&gt;'Etiquette 16x50'!N443,"X","")</f>
        <v/>
      </c>
      <c r="B405" s="291"/>
      <c r="C405" s="931"/>
      <c r="D405" s="931"/>
      <c r="E405" s="933" t="s">
        <v>273</v>
      </c>
      <c r="F405" s="514" t="s">
        <v>271</v>
      </c>
      <c r="G405" s="528" t="str">
        <f ca="1">OFFSET('Séries-16x50'!$A$11,B394,14)</f>
        <v>14</v>
      </c>
      <c r="H405" s="529" t="str">
        <f ca="1">OFFSET('Séries-16x50'!$A$11,B394,15)</f>
        <v>mn</v>
      </c>
      <c r="I405" s="528" t="str">
        <f ca="1">OFFSET('Séries-16x50'!$A$11,B394,16)</f>
        <v>20</v>
      </c>
      <c r="J405" s="529" t="str">
        <f ca="1">OFFSET('Séries-16x50'!$A$11,B394,17)</f>
        <v>s</v>
      </c>
      <c r="K405" s="293"/>
      <c r="M405" s="521"/>
      <c r="N405" s="291"/>
      <c r="O405" s="931"/>
      <c r="P405" s="931"/>
      <c r="Q405" s="933" t="s">
        <v>273</v>
      </c>
      <c r="R405" s="514" t="s">
        <v>271</v>
      </c>
      <c r="S405" s="528" t="str">
        <f ca="1">OFFSET('Séries-16x50'!$A$11,N394,14)</f>
        <v>12</v>
      </c>
      <c r="T405" s="529" t="str">
        <f ca="1">OFFSET('Séries-16x50'!$A$11,N394,15)</f>
        <v>mn</v>
      </c>
      <c r="U405" s="528" t="str">
        <f ca="1">OFFSET('Séries-16x50'!$A$11,N394,16)</f>
        <v>45</v>
      </c>
      <c r="V405" s="529" t="str">
        <f ca="1">OFFSET('Séries-16x50'!$A$11,N394,17)</f>
        <v>s</v>
      </c>
      <c r="W405" s="293"/>
    </row>
    <row r="406" spans="1:23" ht="18.75" x14ac:dyDescent="0.3">
      <c r="A406" s="544" t="str">
        <f>IF(COUNT('Séries-16x50'!$A$11:$A$50)&gt;'Etiquette 16x50'!N443,"X","")</f>
        <v/>
      </c>
      <c r="B406" s="291"/>
      <c r="C406" s="931"/>
      <c r="D406" s="931"/>
      <c r="E406" s="933"/>
      <c r="F406" s="514" t="s">
        <v>272</v>
      </c>
      <c r="G406" s="528" t="str">
        <f ca="1">OFFSET('Séries-16x50'!$A$11,B394,22)</f>
        <v>15</v>
      </c>
      <c r="H406" s="529" t="str">
        <f ca="1">OFFSET('Séries-16x50'!$A$11,B394,23)</f>
        <v>mn</v>
      </c>
      <c r="I406" s="528" t="str">
        <f ca="1">OFFSET('Séries-16x50'!$A$11,B394,24)</f>
        <v>50</v>
      </c>
      <c r="J406" s="529" t="str">
        <f ca="1">OFFSET('Séries-16x50'!$A$11,B394,25)</f>
        <v>s</v>
      </c>
      <c r="K406" s="293"/>
      <c r="M406" s="521"/>
      <c r="N406" s="291"/>
      <c r="O406" s="931"/>
      <c r="P406" s="931"/>
      <c r="Q406" s="933"/>
      <c r="R406" s="514" t="s">
        <v>272</v>
      </c>
      <c r="S406" s="528" t="str">
        <f ca="1">OFFSET('Séries-16x50'!$A$11,N394,22)</f>
        <v>14</v>
      </c>
      <c r="T406" s="529" t="str">
        <f ca="1">OFFSET('Séries-16x50'!$A$11,N394,23)</f>
        <v>mn</v>
      </c>
      <c r="U406" s="528" t="str">
        <f ca="1">OFFSET('Séries-16x50'!$A$11,N394,24)</f>
        <v>15</v>
      </c>
      <c r="V406" s="529" t="str">
        <f ca="1">OFFSET('Séries-16x50'!$A$11,N394,25)</f>
        <v>s</v>
      </c>
      <c r="W406" s="293"/>
    </row>
    <row r="407" spans="1:23" x14ac:dyDescent="0.25">
      <c r="A407" s="544" t="str">
        <f>IF(COUNT('Séries-16x50'!$A$11:$A$50)&gt;'Etiquette 16x50'!N443,"X","")</f>
        <v/>
      </c>
      <c r="B407" s="291"/>
      <c r="C407" s="945"/>
      <c r="D407" s="945"/>
      <c r="E407" s="945"/>
      <c r="F407" s="945"/>
      <c r="G407" s="945"/>
      <c r="H407" s="945"/>
      <c r="I407" s="945"/>
      <c r="J407" s="945"/>
      <c r="K407" s="293"/>
      <c r="M407" s="521"/>
      <c r="N407" s="291"/>
      <c r="O407" s="945"/>
      <c r="P407" s="945"/>
      <c r="Q407" s="945"/>
      <c r="R407" s="945"/>
      <c r="S407" s="945"/>
      <c r="T407" s="945"/>
      <c r="U407" s="945"/>
      <c r="V407" s="945"/>
      <c r="W407" s="293"/>
    </row>
    <row r="408" spans="1:23" ht="18.75" x14ac:dyDescent="0.3">
      <c r="A408" s="544" t="str">
        <f>IF(COUNT('Séries-16x50'!$A$11:$A$50)&gt;'Etiquette 16x50'!N443,"X","")</f>
        <v/>
      </c>
      <c r="B408" s="291"/>
      <c r="C408" s="946" t="s">
        <v>259</v>
      </c>
      <c r="D408" s="946"/>
      <c r="E408" s="946"/>
      <c r="F408" s="946"/>
      <c r="G408" s="946"/>
      <c r="H408" s="946"/>
      <c r="I408" s="946"/>
      <c r="J408" s="946"/>
      <c r="K408" s="293"/>
      <c r="M408" s="521"/>
      <c r="N408" s="291"/>
      <c r="O408" s="946" t="s">
        <v>259</v>
      </c>
      <c r="P408" s="946"/>
      <c r="Q408" s="946"/>
      <c r="R408" s="946"/>
      <c r="S408" s="946"/>
      <c r="T408" s="946"/>
      <c r="U408" s="946"/>
      <c r="V408" s="946"/>
      <c r="W408" s="293"/>
    </row>
    <row r="409" spans="1:23" ht="15.75" thickBot="1" x14ac:dyDescent="0.3">
      <c r="A409" s="544" t="str">
        <f>IF(COUNT('Séries-16x50'!$A$11:$A$50)&gt;'Etiquette 16x50'!N443,"X","")</f>
        <v/>
      </c>
      <c r="B409" s="291"/>
      <c r="C409" s="945"/>
      <c r="D409" s="945"/>
      <c r="E409" s="945"/>
      <c r="F409" s="945"/>
      <c r="G409" s="945"/>
      <c r="H409" s="945"/>
      <c r="I409" s="945"/>
      <c r="J409" s="945"/>
      <c r="K409" s="293"/>
      <c r="M409" s="521"/>
      <c r="N409" s="291"/>
      <c r="O409" s="945"/>
      <c r="P409" s="945"/>
      <c r="Q409" s="945"/>
      <c r="R409" s="945"/>
      <c r="S409" s="945"/>
      <c r="T409" s="945"/>
      <c r="U409" s="945"/>
      <c r="V409" s="945"/>
      <c r="W409" s="293"/>
    </row>
    <row r="410" spans="1:23" ht="15.75" customHeight="1" x14ac:dyDescent="0.25">
      <c r="A410" s="544" t="str">
        <f>IF(COUNT('Séries-16x50'!$A$11:$A$50)&gt;'Etiquette 16x50'!N443,"X","")</f>
        <v/>
      </c>
      <c r="B410" s="291"/>
      <c r="C410" s="1078" t="s">
        <v>276</v>
      </c>
      <c r="D410" s="1074">
        <v>1</v>
      </c>
      <c r="E410" s="1074">
        <f>D410+1</f>
        <v>2</v>
      </c>
      <c r="F410" s="1074">
        <f>E410+1</f>
        <v>3</v>
      </c>
      <c r="G410" s="1074">
        <f t="shared" ref="G410:J410" si="32">F410+1</f>
        <v>4</v>
      </c>
      <c r="H410" s="1074">
        <f t="shared" si="32"/>
        <v>5</v>
      </c>
      <c r="I410" s="1074">
        <f t="shared" si="32"/>
        <v>6</v>
      </c>
      <c r="J410" s="1075">
        <f t="shared" si="32"/>
        <v>7</v>
      </c>
      <c r="K410" s="293"/>
      <c r="M410" s="521"/>
      <c r="N410" s="291"/>
      <c r="O410" s="1078" t="s">
        <v>276</v>
      </c>
      <c r="P410" s="1074">
        <v>1</v>
      </c>
      <c r="Q410" s="1074">
        <f>P410+1</f>
        <v>2</v>
      </c>
      <c r="R410" s="1074">
        <f>Q410+1</f>
        <v>3</v>
      </c>
      <c r="S410" s="1074">
        <f t="shared" ref="S410:V410" si="33">R410+1</f>
        <v>4</v>
      </c>
      <c r="T410" s="1074">
        <f t="shared" si="33"/>
        <v>5</v>
      </c>
      <c r="U410" s="1074">
        <f t="shared" si="33"/>
        <v>6</v>
      </c>
      <c r="V410" s="1075">
        <f t="shared" si="33"/>
        <v>7</v>
      </c>
      <c r="W410" s="293"/>
    </row>
    <row r="411" spans="1:23" ht="15.75" thickBot="1" x14ac:dyDescent="0.3">
      <c r="A411" s="544" t="str">
        <f>IF(COUNT('Séries-16x50'!$A$11:$A$50)&gt;'Etiquette 16x50'!N443,"X","")</f>
        <v/>
      </c>
      <c r="B411" s="291"/>
      <c r="C411" s="1079"/>
      <c r="D411" s="1070"/>
      <c r="E411" s="1070"/>
      <c r="F411" s="1070"/>
      <c r="G411" s="1070"/>
      <c r="H411" s="1070"/>
      <c r="I411" s="1070"/>
      <c r="J411" s="1072"/>
      <c r="K411" s="293"/>
      <c r="M411" s="521"/>
      <c r="N411" s="291"/>
      <c r="O411" s="1079"/>
      <c r="P411" s="1070"/>
      <c r="Q411" s="1070"/>
      <c r="R411" s="1070"/>
      <c r="S411" s="1070"/>
      <c r="T411" s="1070"/>
      <c r="U411" s="1070"/>
      <c r="V411" s="1072"/>
      <c r="W411" s="293"/>
    </row>
    <row r="412" spans="1:23" ht="15" customHeight="1" x14ac:dyDescent="0.25">
      <c r="A412" s="544" t="str">
        <f>IF(COUNT('Séries-16x50'!$A$11:$A$50)&gt;'Etiquette 16x50'!N443,"X","")</f>
        <v/>
      </c>
      <c r="B412" s="291"/>
      <c r="C412" s="1068">
        <f>J410+1</f>
        <v>8</v>
      </c>
      <c r="D412" s="1070">
        <f>C412+1</f>
        <v>9</v>
      </c>
      <c r="E412" s="1070">
        <f t="shared" ref="E412:J412" si="34">D412+1</f>
        <v>10</v>
      </c>
      <c r="F412" s="1070">
        <f t="shared" si="34"/>
        <v>11</v>
      </c>
      <c r="G412" s="1070">
        <f t="shared" si="34"/>
        <v>12</v>
      </c>
      <c r="H412" s="1070">
        <f t="shared" si="34"/>
        <v>13</v>
      </c>
      <c r="I412" s="1070">
        <f t="shared" si="34"/>
        <v>14</v>
      </c>
      <c r="J412" s="1072">
        <f t="shared" si="34"/>
        <v>15</v>
      </c>
      <c r="K412" s="293"/>
      <c r="M412" s="521"/>
      <c r="N412" s="291"/>
      <c r="O412" s="1068">
        <f>V410+1</f>
        <v>8</v>
      </c>
      <c r="P412" s="1070">
        <f>O412+1</f>
        <v>9</v>
      </c>
      <c r="Q412" s="1070">
        <f t="shared" ref="Q412:V412" si="35">P412+1</f>
        <v>10</v>
      </c>
      <c r="R412" s="1070">
        <f t="shared" si="35"/>
        <v>11</v>
      </c>
      <c r="S412" s="1070">
        <f t="shared" si="35"/>
        <v>12</v>
      </c>
      <c r="T412" s="1070">
        <f t="shared" si="35"/>
        <v>13</v>
      </c>
      <c r="U412" s="1070">
        <f t="shared" si="35"/>
        <v>14</v>
      </c>
      <c r="V412" s="1072">
        <f t="shared" si="35"/>
        <v>15</v>
      </c>
      <c r="W412" s="293"/>
    </row>
    <row r="413" spans="1:23" ht="15.75" thickBot="1" x14ac:dyDescent="0.3">
      <c r="A413" s="544" t="str">
        <f>IF(COUNT('Séries-16x50'!$A$11:$A$50)&gt;'Etiquette 16x50'!N443,"X","")</f>
        <v/>
      </c>
      <c r="B413" s="291"/>
      <c r="C413" s="1069"/>
      <c r="D413" s="1071"/>
      <c r="E413" s="1071"/>
      <c r="F413" s="1071"/>
      <c r="G413" s="1071"/>
      <c r="H413" s="1071"/>
      <c r="I413" s="1071"/>
      <c r="J413" s="1073"/>
      <c r="K413" s="293"/>
      <c r="M413" s="521"/>
      <c r="N413" s="291"/>
      <c r="O413" s="1069"/>
      <c r="P413" s="1071"/>
      <c r="Q413" s="1071"/>
      <c r="R413" s="1071"/>
      <c r="S413" s="1071"/>
      <c r="T413" s="1071"/>
      <c r="U413" s="1071"/>
      <c r="V413" s="1073"/>
      <c r="W413" s="293"/>
    </row>
    <row r="414" spans="1:23" ht="15" customHeight="1" x14ac:dyDescent="0.25">
      <c r="A414" s="544" t="str">
        <f>IF(COUNT('Séries-16x50'!$A$11:$A$50)&gt;'Etiquette 16x50'!N443,"X","")</f>
        <v/>
      </c>
      <c r="B414" s="291"/>
      <c r="C414" s="984" t="s">
        <v>275</v>
      </c>
      <c r="D414" s="985"/>
      <c r="E414" s="1080"/>
      <c r="F414" s="993"/>
      <c r="G414" s="993"/>
      <c r="H414" s="993"/>
      <c r="I414" s="993"/>
      <c r="J414" s="994"/>
      <c r="K414" s="293"/>
      <c r="M414" s="521"/>
      <c r="N414" s="291"/>
      <c r="O414" s="984" t="s">
        <v>275</v>
      </c>
      <c r="P414" s="985"/>
      <c r="Q414" s="1080"/>
      <c r="R414" s="993"/>
      <c r="S414" s="993"/>
      <c r="T414" s="993"/>
      <c r="U414" s="993"/>
      <c r="V414" s="994"/>
      <c r="W414" s="293"/>
    </row>
    <row r="415" spans="1:23" ht="15.75" thickBot="1" x14ac:dyDescent="0.3">
      <c r="A415" s="544" t="str">
        <f>IF(COUNT('Séries-16x50'!$A$11:$A$50)&gt;'Etiquette 16x50'!N443,"X","")</f>
        <v/>
      </c>
      <c r="B415" s="291"/>
      <c r="C415" s="973"/>
      <c r="D415" s="986"/>
      <c r="E415" s="1081"/>
      <c r="F415" s="929"/>
      <c r="G415" s="929"/>
      <c r="H415" s="929"/>
      <c r="I415" s="929"/>
      <c r="J415" s="930"/>
      <c r="K415" s="293"/>
      <c r="M415" s="521"/>
      <c r="N415" s="291"/>
      <c r="O415" s="973"/>
      <c r="P415" s="986"/>
      <c r="Q415" s="1081"/>
      <c r="R415" s="929"/>
      <c r="S415" s="929"/>
      <c r="T415" s="929"/>
      <c r="U415" s="929"/>
      <c r="V415" s="930"/>
      <c r="W415" s="293"/>
    </row>
    <row r="416" spans="1:23" ht="15.75" thickBot="1" x14ac:dyDescent="0.3">
      <c r="A416" s="544" t="str">
        <f>IF(COUNT('Séries-16x50'!$A$11:$A$50)&gt;'Etiquette 16x50'!N443,"X","")</f>
        <v/>
      </c>
      <c r="B416" s="291"/>
      <c r="C416" s="292"/>
      <c r="D416" s="292"/>
      <c r="E416" s="292"/>
      <c r="F416" s="292"/>
      <c r="G416" s="292"/>
      <c r="H416" s="292"/>
      <c r="I416" s="292"/>
      <c r="J416" s="292"/>
      <c r="K416" s="293"/>
      <c r="M416" s="521"/>
      <c r="N416" s="291"/>
      <c r="O416" s="292"/>
      <c r="P416" s="292"/>
      <c r="Q416" s="292"/>
      <c r="R416" s="292"/>
      <c r="S416" s="292"/>
      <c r="T416" s="292"/>
      <c r="U416" s="292"/>
      <c r="V416" s="292"/>
      <c r="W416" s="293"/>
    </row>
    <row r="417" spans="1:23" ht="15" customHeight="1" x14ac:dyDescent="0.25">
      <c r="A417" s="544" t="str">
        <f>IF(COUNT('Séries-16x50'!$A$11:$A$50)&gt;'Etiquette 16x50'!N443,"X","")</f>
        <v/>
      </c>
      <c r="B417" s="291"/>
      <c r="C417" s="894" t="s">
        <v>132</v>
      </c>
      <c r="D417" s="880" t="s">
        <v>133</v>
      </c>
      <c r="E417" s="871"/>
      <c r="F417" s="871"/>
      <c r="G417" s="871"/>
      <c r="H417" s="871"/>
      <c r="I417" s="959"/>
      <c r="J417" s="960"/>
      <c r="K417" s="293"/>
      <c r="M417" s="521"/>
      <c r="N417" s="291"/>
      <c r="O417" s="894" t="s">
        <v>132</v>
      </c>
      <c r="P417" s="880" t="s">
        <v>133</v>
      </c>
      <c r="Q417" s="871"/>
      <c r="R417" s="871"/>
      <c r="S417" s="871"/>
      <c r="T417" s="871"/>
      <c r="U417" s="959"/>
      <c r="V417" s="960"/>
      <c r="W417" s="293"/>
    </row>
    <row r="418" spans="1:23" x14ac:dyDescent="0.25">
      <c r="A418" s="544" t="str">
        <f>IF(COUNT('Séries-16x50'!$A$11:$A$50)&gt;'Etiquette 16x50'!N443,"X","")</f>
        <v/>
      </c>
      <c r="B418" s="291"/>
      <c r="C418" s="895"/>
      <c r="D418" s="859" t="s">
        <v>134</v>
      </c>
      <c r="E418" s="864"/>
      <c r="F418" s="864"/>
      <c r="G418" s="864"/>
      <c r="H418" s="864"/>
      <c r="I418" s="949"/>
      <c r="J418" s="950"/>
      <c r="K418" s="293"/>
      <c r="M418" s="521"/>
      <c r="N418" s="291"/>
      <c r="O418" s="895"/>
      <c r="P418" s="859" t="s">
        <v>134</v>
      </c>
      <c r="Q418" s="864"/>
      <c r="R418" s="864"/>
      <c r="S418" s="864"/>
      <c r="T418" s="864"/>
      <c r="U418" s="949"/>
      <c r="V418" s="950"/>
      <c r="W418" s="293"/>
    </row>
    <row r="419" spans="1:23" x14ac:dyDescent="0.25">
      <c r="A419" s="544" t="str">
        <f>IF(COUNT('Séries-16x50'!$A$11:$A$50)&gt;'Etiquette 16x50'!N443,"X","")</f>
        <v/>
      </c>
      <c r="B419" s="291"/>
      <c r="C419" s="895"/>
      <c r="D419" s="859" t="s">
        <v>135</v>
      </c>
      <c r="E419" s="864"/>
      <c r="F419" s="864"/>
      <c r="G419" s="864"/>
      <c r="H419" s="864"/>
      <c r="I419" s="949"/>
      <c r="J419" s="950"/>
      <c r="K419" s="293"/>
      <c r="M419" s="521"/>
      <c r="N419" s="291"/>
      <c r="O419" s="895"/>
      <c r="P419" s="859" t="s">
        <v>135</v>
      </c>
      <c r="Q419" s="864"/>
      <c r="R419" s="864"/>
      <c r="S419" s="864"/>
      <c r="T419" s="864"/>
      <c r="U419" s="949"/>
      <c r="V419" s="950"/>
      <c r="W419" s="293"/>
    </row>
    <row r="420" spans="1:23" x14ac:dyDescent="0.25">
      <c r="A420" s="544" t="str">
        <f>IF(COUNT('Séries-16x50'!$A$11:$A$50)&gt;'Etiquette 16x50'!N443,"X","")</f>
        <v/>
      </c>
      <c r="B420" s="291"/>
      <c r="C420" s="895"/>
      <c r="D420" s="859" t="s">
        <v>136</v>
      </c>
      <c r="E420" s="864"/>
      <c r="F420" s="864"/>
      <c r="G420" s="864"/>
      <c r="H420" s="864"/>
      <c r="I420" s="949"/>
      <c r="J420" s="950"/>
      <c r="K420" s="293"/>
      <c r="M420" s="521"/>
      <c r="N420" s="291"/>
      <c r="O420" s="895"/>
      <c r="P420" s="859" t="s">
        <v>136</v>
      </c>
      <c r="Q420" s="864"/>
      <c r="R420" s="864"/>
      <c r="S420" s="864"/>
      <c r="T420" s="864"/>
      <c r="U420" s="949"/>
      <c r="V420" s="950"/>
      <c r="W420" s="293"/>
    </row>
    <row r="421" spans="1:23" x14ac:dyDescent="0.25">
      <c r="A421" s="544" t="str">
        <f>IF(COUNT('Séries-16x50'!$A$11:$A$50)&gt;'Etiquette 16x50'!N443,"X","")</f>
        <v/>
      </c>
      <c r="B421" s="291"/>
      <c r="C421" s="895"/>
      <c r="D421" s="859" t="s">
        <v>137</v>
      </c>
      <c r="E421" s="864"/>
      <c r="F421" s="864"/>
      <c r="G421" s="864"/>
      <c r="H421" s="864"/>
      <c r="I421" s="949"/>
      <c r="J421" s="950"/>
      <c r="K421" s="293"/>
      <c r="M421" s="521"/>
      <c r="N421" s="291"/>
      <c r="O421" s="895"/>
      <c r="P421" s="859" t="s">
        <v>137</v>
      </c>
      <c r="Q421" s="864"/>
      <c r="R421" s="864"/>
      <c r="S421" s="864"/>
      <c r="T421" s="864"/>
      <c r="U421" s="949"/>
      <c r="V421" s="950"/>
      <c r="W421" s="293"/>
    </row>
    <row r="422" spans="1:23" x14ac:dyDescent="0.25">
      <c r="A422" s="544" t="str">
        <f>IF(COUNT('Séries-16x50'!$A$11:$A$50)&gt;'Etiquette 16x50'!N443,"X","")</f>
        <v/>
      </c>
      <c r="B422" s="291"/>
      <c r="C422" s="895"/>
      <c r="D422" s="859" t="s">
        <v>138</v>
      </c>
      <c r="E422" s="864"/>
      <c r="F422" s="864"/>
      <c r="G422" s="864"/>
      <c r="H422" s="864"/>
      <c r="I422" s="949"/>
      <c r="J422" s="950"/>
      <c r="K422" s="293"/>
      <c r="M422" s="521"/>
      <c r="N422" s="291"/>
      <c r="O422" s="895"/>
      <c r="P422" s="859" t="s">
        <v>138</v>
      </c>
      <c r="Q422" s="864"/>
      <c r="R422" s="864"/>
      <c r="S422" s="864"/>
      <c r="T422" s="864"/>
      <c r="U422" s="949"/>
      <c r="V422" s="950"/>
      <c r="W422" s="293"/>
    </row>
    <row r="423" spans="1:23" ht="15" customHeight="1" thickBot="1" x14ac:dyDescent="0.3">
      <c r="A423" s="544" t="str">
        <f>IF(COUNT('Séries-16x50'!$A$11:$A$50)&gt;'Etiquette 16x50'!N443,"X","")</f>
        <v/>
      </c>
      <c r="B423" s="291"/>
      <c r="C423" s="896"/>
      <c r="D423" s="862" t="s">
        <v>274</v>
      </c>
      <c r="E423" s="975"/>
      <c r="F423" s="975"/>
      <c r="G423" s="975"/>
      <c r="H423" s="975"/>
      <c r="I423" s="954"/>
      <c r="J423" s="955"/>
      <c r="K423" s="293"/>
      <c r="M423" s="521"/>
      <c r="N423" s="291"/>
      <c r="O423" s="896"/>
      <c r="P423" s="862" t="s">
        <v>274</v>
      </c>
      <c r="Q423" s="975"/>
      <c r="R423" s="975"/>
      <c r="S423" s="975"/>
      <c r="T423" s="975"/>
      <c r="U423" s="954"/>
      <c r="V423" s="955"/>
      <c r="W423" s="293"/>
    </row>
    <row r="424" spans="1:23" x14ac:dyDescent="0.25">
      <c r="A424" s="544" t="str">
        <f>IF(COUNT('Séries-16x50'!$A$11:$A$50)&gt;'Etiquette 16x50'!N443,"X","")</f>
        <v/>
      </c>
      <c r="B424" s="291"/>
      <c r="C424" s="1076" t="s">
        <v>145</v>
      </c>
      <c r="D424" s="963" t="s">
        <v>146</v>
      </c>
      <c r="E424" s="964"/>
      <c r="F424" s="964"/>
      <c r="G424" s="964"/>
      <c r="H424" s="964"/>
      <c r="I424" s="965"/>
      <c r="J424" s="966"/>
      <c r="K424" s="293"/>
      <c r="M424" s="521"/>
      <c r="N424" s="291"/>
      <c r="O424" s="1076" t="s">
        <v>145</v>
      </c>
      <c r="P424" s="963" t="s">
        <v>146</v>
      </c>
      <c r="Q424" s="964"/>
      <c r="R424" s="964"/>
      <c r="S424" s="964"/>
      <c r="T424" s="964"/>
      <c r="U424" s="965"/>
      <c r="V424" s="966"/>
      <c r="W424" s="293"/>
    </row>
    <row r="425" spans="1:23" x14ac:dyDescent="0.25">
      <c r="A425" s="544" t="str">
        <f>IF(COUNT('Séries-16x50'!$A$11:$A$50)&gt;'Etiquette 16x50'!N443,"X","")</f>
        <v/>
      </c>
      <c r="B425" s="291"/>
      <c r="C425" s="1076"/>
      <c r="D425" s="859" t="s">
        <v>147</v>
      </c>
      <c r="E425" s="864"/>
      <c r="F425" s="864"/>
      <c r="G425" s="864"/>
      <c r="H425" s="864"/>
      <c r="I425" s="949"/>
      <c r="J425" s="950"/>
      <c r="K425" s="293"/>
      <c r="M425" s="521"/>
      <c r="N425" s="291"/>
      <c r="O425" s="1076"/>
      <c r="P425" s="859" t="s">
        <v>147</v>
      </c>
      <c r="Q425" s="864"/>
      <c r="R425" s="864"/>
      <c r="S425" s="864"/>
      <c r="T425" s="864"/>
      <c r="U425" s="949"/>
      <c r="V425" s="950"/>
      <c r="W425" s="293"/>
    </row>
    <row r="426" spans="1:23" x14ac:dyDescent="0.25">
      <c r="A426" s="544" t="str">
        <f>IF(COUNT('Séries-16x50'!$A$11:$A$50)&gt;'Etiquette 16x50'!N443,"X","")</f>
        <v/>
      </c>
      <c r="B426" s="291"/>
      <c r="C426" s="1076"/>
      <c r="D426" s="859" t="s">
        <v>148</v>
      </c>
      <c r="E426" s="864"/>
      <c r="F426" s="864"/>
      <c r="G426" s="864"/>
      <c r="H426" s="864"/>
      <c r="I426" s="949"/>
      <c r="J426" s="950"/>
      <c r="K426" s="293"/>
      <c r="M426" s="521"/>
      <c r="N426" s="291"/>
      <c r="O426" s="1076"/>
      <c r="P426" s="859" t="s">
        <v>148</v>
      </c>
      <c r="Q426" s="864"/>
      <c r="R426" s="864"/>
      <c r="S426" s="864"/>
      <c r="T426" s="864"/>
      <c r="U426" s="949"/>
      <c r="V426" s="950"/>
      <c r="W426" s="293"/>
    </row>
    <row r="427" spans="1:23" x14ac:dyDescent="0.25">
      <c r="A427" s="544" t="str">
        <f>IF(COUNT('Séries-16x50'!$A$11:$A$50)&gt;'Etiquette 16x50'!N443,"X","")</f>
        <v/>
      </c>
      <c r="B427" s="291"/>
      <c r="C427" s="1076"/>
      <c r="D427" s="859" t="s">
        <v>149</v>
      </c>
      <c r="E427" s="864"/>
      <c r="F427" s="864"/>
      <c r="G427" s="864"/>
      <c r="H427" s="864"/>
      <c r="I427" s="949"/>
      <c r="J427" s="950"/>
      <c r="K427" s="293"/>
      <c r="M427" s="521"/>
      <c r="N427" s="291"/>
      <c r="O427" s="1076"/>
      <c r="P427" s="859" t="s">
        <v>149</v>
      </c>
      <c r="Q427" s="864"/>
      <c r="R427" s="864"/>
      <c r="S427" s="864"/>
      <c r="T427" s="864"/>
      <c r="U427" s="949"/>
      <c r="V427" s="950"/>
      <c r="W427" s="293"/>
    </row>
    <row r="428" spans="1:23" x14ac:dyDescent="0.25">
      <c r="A428" s="544" t="str">
        <f>IF(COUNT('Séries-16x50'!$A$11:$A$50)&gt;'Etiquette 16x50'!N443,"X","")</f>
        <v/>
      </c>
      <c r="B428" s="291"/>
      <c r="C428" s="1076"/>
      <c r="D428" s="859" t="s">
        <v>150</v>
      </c>
      <c r="E428" s="864"/>
      <c r="F428" s="864"/>
      <c r="G428" s="864"/>
      <c r="H428" s="864"/>
      <c r="I428" s="949"/>
      <c r="J428" s="950"/>
      <c r="K428" s="293"/>
      <c r="M428" s="521"/>
      <c r="N428" s="291"/>
      <c r="O428" s="1076"/>
      <c r="P428" s="859" t="s">
        <v>150</v>
      </c>
      <c r="Q428" s="864"/>
      <c r="R428" s="864"/>
      <c r="S428" s="864"/>
      <c r="T428" s="864"/>
      <c r="U428" s="949"/>
      <c r="V428" s="950"/>
      <c r="W428" s="293"/>
    </row>
    <row r="429" spans="1:23" x14ac:dyDescent="0.25">
      <c r="A429" s="544" t="str">
        <f>IF(COUNT('Séries-16x50'!$A$11:$A$50)&gt;'Etiquette 16x50'!N443,"X","")</f>
        <v/>
      </c>
      <c r="B429" s="291"/>
      <c r="C429" s="1076"/>
      <c r="D429" s="859" t="s">
        <v>151</v>
      </c>
      <c r="E429" s="864"/>
      <c r="F429" s="864"/>
      <c r="G429" s="864"/>
      <c r="H429" s="864"/>
      <c r="I429" s="949"/>
      <c r="J429" s="950"/>
      <c r="K429" s="293"/>
      <c r="M429" s="521"/>
      <c r="N429" s="291"/>
      <c r="O429" s="1076"/>
      <c r="P429" s="859" t="s">
        <v>151</v>
      </c>
      <c r="Q429" s="864"/>
      <c r="R429" s="864"/>
      <c r="S429" s="864"/>
      <c r="T429" s="864"/>
      <c r="U429" s="949"/>
      <c r="V429" s="950"/>
      <c r="W429" s="293"/>
    </row>
    <row r="430" spans="1:23" ht="15" customHeight="1" thickBot="1" x14ac:dyDescent="0.3">
      <c r="A430" s="544" t="str">
        <f>IF(COUNT('Séries-16x50'!$A$11:$A$50)&gt;'Etiquette 16x50'!N443,"X","")</f>
        <v/>
      </c>
      <c r="B430" s="291"/>
      <c r="C430" s="1077"/>
      <c r="D430" s="862" t="s">
        <v>152</v>
      </c>
      <c r="E430" s="975"/>
      <c r="F430" s="975"/>
      <c r="G430" s="975"/>
      <c r="H430" s="975"/>
      <c r="I430" s="954"/>
      <c r="J430" s="955"/>
      <c r="K430" s="293"/>
      <c r="M430" s="521"/>
      <c r="N430" s="291"/>
      <c r="O430" s="1077"/>
      <c r="P430" s="862" t="s">
        <v>152</v>
      </c>
      <c r="Q430" s="975"/>
      <c r="R430" s="975"/>
      <c r="S430" s="975"/>
      <c r="T430" s="975"/>
      <c r="U430" s="954"/>
      <c r="V430" s="955"/>
      <c r="W430" s="293"/>
    </row>
    <row r="431" spans="1:23" x14ac:dyDescent="0.25">
      <c r="A431" s="544" t="str">
        <f>IF(COUNT('Séries-16x50'!$A$11:$A$50)&gt;'Etiquette 16x50'!N443,"X","")</f>
        <v/>
      </c>
      <c r="B431" s="291"/>
      <c r="C431" s="895" t="s">
        <v>126</v>
      </c>
      <c r="D431" s="1051" t="s">
        <v>264</v>
      </c>
      <c r="E431" s="1052"/>
      <c r="F431" s="963"/>
      <c r="G431" s="278" t="s">
        <v>265</v>
      </c>
      <c r="H431" s="278"/>
      <c r="I431" s="965"/>
      <c r="J431" s="966"/>
      <c r="K431" s="293"/>
      <c r="M431" s="521"/>
      <c r="N431" s="291"/>
      <c r="O431" s="895" t="s">
        <v>126</v>
      </c>
      <c r="P431" s="1051" t="s">
        <v>264</v>
      </c>
      <c r="Q431" s="1052"/>
      <c r="R431" s="963"/>
      <c r="S431" s="278" t="s">
        <v>265</v>
      </c>
      <c r="T431" s="278"/>
      <c r="U431" s="965"/>
      <c r="V431" s="966"/>
      <c r="W431" s="293"/>
    </row>
    <row r="432" spans="1:23" x14ac:dyDescent="0.25">
      <c r="A432" s="544" t="str">
        <f>IF(COUNT('Séries-16x50'!$A$11:$A$50)&gt;'Etiquette 16x50'!N443,"X","")</f>
        <v/>
      </c>
      <c r="B432" s="291"/>
      <c r="C432" s="895"/>
      <c r="D432" s="511" t="s">
        <v>267</v>
      </c>
      <c r="E432" s="513"/>
      <c r="F432" s="513"/>
      <c r="G432" s="110" t="s">
        <v>164</v>
      </c>
      <c r="H432" s="110"/>
      <c r="I432" s="949"/>
      <c r="J432" s="950"/>
      <c r="K432" s="293"/>
      <c r="M432" s="521"/>
      <c r="N432" s="291"/>
      <c r="O432" s="895"/>
      <c r="P432" s="511" t="s">
        <v>267</v>
      </c>
      <c r="Q432" s="513"/>
      <c r="R432" s="513"/>
      <c r="S432" s="110" t="s">
        <v>164</v>
      </c>
      <c r="T432" s="110"/>
      <c r="U432" s="949"/>
      <c r="V432" s="950"/>
      <c r="W432" s="293"/>
    </row>
    <row r="433" spans="1:23" ht="15.75" thickBot="1" x14ac:dyDescent="0.3">
      <c r="A433" s="544" t="str">
        <f>IF(COUNT('Séries-16x50'!$A$11:$A$50)&gt;'Etiquette 16x50'!N443,"X","")</f>
        <v/>
      </c>
      <c r="B433" s="291"/>
      <c r="C433" s="896"/>
      <c r="D433" s="512" t="s">
        <v>268</v>
      </c>
      <c r="E433" s="517"/>
      <c r="F433" s="517"/>
      <c r="G433" s="3" t="s">
        <v>164</v>
      </c>
      <c r="H433" s="3"/>
      <c r="I433" s="954"/>
      <c r="J433" s="955"/>
      <c r="K433" s="293"/>
      <c r="M433" s="521"/>
      <c r="N433" s="291"/>
      <c r="O433" s="896"/>
      <c r="P433" s="512" t="s">
        <v>268</v>
      </c>
      <c r="Q433" s="517"/>
      <c r="R433" s="517"/>
      <c r="S433" s="3" t="s">
        <v>164</v>
      </c>
      <c r="T433" s="3"/>
      <c r="U433" s="954"/>
      <c r="V433" s="955"/>
      <c r="W433" s="293"/>
    </row>
    <row r="434" spans="1:23" ht="15.75" thickBot="1" x14ac:dyDescent="0.3">
      <c r="A434" s="544" t="str">
        <f>IF(COUNT('Séries-16x50'!$A$11:$A$50)&gt;'Etiquette 16x50'!N443,"X","")</f>
        <v/>
      </c>
      <c r="B434" s="291"/>
      <c r="C434" s="292"/>
      <c r="D434" s="292"/>
      <c r="E434" s="292"/>
      <c r="F434" s="292"/>
      <c r="G434" s="292"/>
      <c r="H434" s="292"/>
      <c r="I434" s="292"/>
      <c r="J434" s="292"/>
      <c r="K434" s="293"/>
      <c r="M434" s="521"/>
      <c r="N434" s="291"/>
      <c r="O434" s="292"/>
      <c r="P434" s="292"/>
      <c r="Q434" s="292"/>
      <c r="R434" s="292"/>
      <c r="S434" s="292"/>
      <c r="T434" s="292"/>
      <c r="U434" s="292"/>
      <c r="V434" s="292"/>
      <c r="W434" s="293"/>
    </row>
    <row r="435" spans="1:23" ht="18.75" x14ac:dyDescent="0.3">
      <c r="A435" s="544" t="str">
        <f>IF(COUNT('Séries-16x50'!$A$11:$A$50)&gt;'Etiquette 16x50'!N443,"X","")</f>
        <v/>
      </c>
      <c r="B435" s="291"/>
      <c r="C435" s="901" t="s">
        <v>269</v>
      </c>
      <c r="D435" s="902"/>
      <c r="E435" s="902"/>
      <c r="F435" s="902"/>
      <c r="G435" s="902"/>
      <c r="H435" s="902"/>
      <c r="I435" s="902"/>
      <c r="J435" s="903"/>
      <c r="K435" s="293"/>
      <c r="M435" s="521"/>
      <c r="N435" s="291"/>
      <c r="O435" s="901" t="s">
        <v>269</v>
      </c>
      <c r="P435" s="902"/>
      <c r="Q435" s="902"/>
      <c r="R435" s="902"/>
      <c r="S435" s="902"/>
      <c r="T435" s="902"/>
      <c r="U435" s="902"/>
      <c r="V435" s="903"/>
      <c r="W435" s="293"/>
    </row>
    <row r="436" spans="1:23" x14ac:dyDescent="0.25">
      <c r="A436" s="544" t="str">
        <f>IF(COUNT('Séries-16x50'!$A$11:$A$50)&gt;'Etiquette 16x50'!N443,"X","")</f>
        <v/>
      </c>
      <c r="B436" s="291"/>
      <c r="C436" s="904"/>
      <c r="D436" s="905"/>
      <c r="E436" s="905"/>
      <c r="F436" s="905"/>
      <c r="G436" s="905"/>
      <c r="H436" s="905"/>
      <c r="I436" s="905"/>
      <c r="J436" s="906"/>
      <c r="K436" s="293"/>
      <c r="M436" s="521"/>
      <c r="N436" s="291"/>
      <c r="O436" s="904"/>
      <c r="P436" s="905"/>
      <c r="Q436" s="905"/>
      <c r="R436" s="905"/>
      <c r="S436" s="905"/>
      <c r="T436" s="905"/>
      <c r="U436" s="905"/>
      <c r="V436" s="906"/>
      <c r="W436" s="293"/>
    </row>
    <row r="437" spans="1:23" x14ac:dyDescent="0.25">
      <c r="A437" s="544" t="str">
        <f>IF(COUNT('Séries-16x50'!$A$11:$A$50)&gt;'Etiquette 16x50'!N443,"X","")</f>
        <v/>
      </c>
      <c r="B437" s="291"/>
      <c r="C437" s="907"/>
      <c r="D437" s="908"/>
      <c r="E437" s="908"/>
      <c r="F437" s="908"/>
      <c r="G437" s="908"/>
      <c r="H437" s="908"/>
      <c r="I437" s="908"/>
      <c r="J437" s="909"/>
      <c r="K437" s="293"/>
      <c r="M437" s="521"/>
      <c r="N437" s="291"/>
      <c r="O437" s="907"/>
      <c r="P437" s="908"/>
      <c r="Q437" s="908"/>
      <c r="R437" s="908"/>
      <c r="S437" s="908"/>
      <c r="T437" s="908"/>
      <c r="U437" s="908"/>
      <c r="V437" s="909"/>
      <c r="W437" s="293"/>
    </row>
    <row r="438" spans="1:23" x14ac:dyDescent="0.25">
      <c r="A438" s="544" t="str">
        <f>IF(COUNT('Séries-16x50'!$A$11:$A$50)&gt;'Etiquette 16x50'!N443,"X","")</f>
        <v/>
      </c>
      <c r="B438" s="291"/>
      <c r="C438" s="907"/>
      <c r="D438" s="908"/>
      <c r="E438" s="908"/>
      <c r="F438" s="908"/>
      <c r="G438" s="908"/>
      <c r="H438" s="908"/>
      <c r="I438" s="908"/>
      <c r="J438" s="909"/>
      <c r="K438" s="293"/>
      <c r="M438" s="521"/>
      <c r="N438" s="291"/>
      <c r="O438" s="907"/>
      <c r="P438" s="908"/>
      <c r="Q438" s="908"/>
      <c r="R438" s="908"/>
      <c r="S438" s="908"/>
      <c r="T438" s="908"/>
      <c r="U438" s="908"/>
      <c r="V438" s="909"/>
      <c r="W438" s="293"/>
    </row>
    <row r="439" spans="1:23" ht="15.75" thickBot="1" x14ac:dyDescent="0.3">
      <c r="A439" s="544" t="str">
        <f>IF(COUNT('Séries-16x50'!$A$11:$A$50)&gt;'Etiquette 16x50'!N443,"X","")</f>
        <v/>
      </c>
      <c r="B439" s="291"/>
      <c r="C439" s="910"/>
      <c r="D439" s="911"/>
      <c r="E439" s="911"/>
      <c r="F439" s="911"/>
      <c r="G439" s="911"/>
      <c r="H439" s="911"/>
      <c r="I439" s="911"/>
      <c r="J439" s="912"/>
      <c r="K439" s="293"/>
      <c r="M439" s="521"/>
      <c r="N439" s="291"/>
      <c r="O439" s="910"/>
      <c r="P439" s="911"/>
      <c r="Q439" s="911"/>
      <c r="R439" s="911"/>
      <c r="S439" s="911"/>
      <c r="T439" s="911"/>
      <c r="U439" s="911"/>
      <c r="V439" s="912"/>
      <c r="W439" s="293"/>
    </row>
    <row r="440" spans="1:23" ht="15.75" thickBot="1" x14ac:dyDescent="0.3">
      <c r="A440" s="544" t="str">
        <f>IF(COUNT('Séries-16x50'!$A$11:$A$50)&gt;'Etiquette 16x50'!N443,"X","")</f>
        <v/>
      </c>
      <c r="B440" s="294"/>
      <c r="C440" s="295"/>
      <c r="D440" s="295"/>
      <c r="E440" s="295"/>
      <c r="F440" s="295"/>
      <c r="G440" s="295"/>
      <c r="H440" s="295"/>
      <c r="I440" s="295"/>
      <c r="J440" s="295"/>
      <c r="K440" s="296"/>
      <c r="M440" s="521"/>
      <c r="N440" s="294"/>
      <c r="O440" s="295"/>
      <c r="P440" s="295"/>
      <c r="Q440" s="295"/>
      <c r="R440" s="295"/>
      <c r="S440" s="295"/>
      <c r="T440" s="295"/>
      <c r="U440" s="295"/>
      <c r="V440" s="295"/>
      <c r="W440" s="296"/>
    </row>
    <row r="441" spans="1:23" ht="15" customHeight="1" x14ac:dyDescent="0.25">
      <c r="A441" s="544" t="str">
        <f>IF(COUNT('Séries-16x50'!$A$11:$A$50)&gt;'Etiquette 16x50'!N443,"X","")</f>
        <v/>
      </c>
      <c r="B441" s="522"/>
      <c r="C441" s="522"/>
      <c r="D441" s="522"/>
      <c r="E441" s="522"/>
      <c r="F441" s="522"/>
      <c r="G441" s="522"/>
      <c r="H441" s="522"/>
      <c r="I441" s="522"/>
      <c r="J441" s="522"/>
      <c r="K441" s="522"/>
      <c r="L441" s="522"/>
      <c r="M441" s="523"/>
      <c r="N441" s="522"/>
      <c r="O441" s="522"/>
      <c r="P441" s="522"/>
      <c r="Q441" s="522"/>
      <c r="R441" s="522"/>
      <c r="S441" s="522"/>
      <c r="T441" s="522"/>
      <c r="U441" s="522"/>
      <c r="V441" s="522"/>
      <c r="W441" s="522"/>
    </row>
    <row r="442" spans="1:23" ht="15" customHeight="1" thickBot="1" x14ac:dyDescent="0.3">
      <c r="A442" s="544" t="str">
        <f>IF(COUNT('Séries-16x50'!$A$11:$A$50)&gt;'Etiquette 16x50'!N443,"X","")</f>
        <v/>
      </c>
      <c r="M442" s="521"/>
    </row>
    <row r="443" spans="1:23" x14ac:dyDescent="0.25">
      <c r="A443" s="544" t="str">
        <f>IF(COUNT('Séries-16x50'!$A$11:$A$50)&gt;'Etiquette 16x50'!N443,"X","")</f>
        <v/>
      </c>
      <c r="B443" s="137">
        <f>N394+1</f>
        <v>18</v>
      </c>
      <c r="C443" s="289"/>
      <c r="D443" s="289"/>
      <c r="E443" s="289"/>
      <c r="F443" s="289"/>
      <c r="G443" s="289"/>
      <c r="H443" s="289"/>
      <c r="I443" s="289"/>
      <c r="J443" s="289"/>
      <c r="K443" s="290"/>
      <c r="M443" s="521"/>
      <c r="N443" s="137">
        <f>B443+1</f>
        <v>19</v>
      </c>
      <c r="O443" s="289"/>
      <c r="P443" s="289"/>
      <c r="Q443" s="289"/>
      <c r="R443" s="289"/>
      <c r="S443" s="289"/>
      <c r="T443" s="289"/>
      <c r="U443" s="289"/>
      <c r="V443" s="289"/>
      <c r="W443" s="290"/>
    </row>
    <row r="444" spans="1:23" ht="23.25" x14ac:dyDescent="0.35">
      <c r="A444" s="544" t="str">
        <f>IF(COUNT('Séries-16x50'!$A$11:$A$50)&gt;'Etiquette 16x50'!N443,"X","")</f>
        <v/>
      </c>
      <c r="B444" s="291"/>
      <c r="C444" s="931" t="s">
        <v>246</v>
      </c>
      <c r="D444" s="931"/>
      <c r="E444" s="953" t="str">
        <f ca="1">OFFSET('Séries-16x50'!$A$11,B443,13)</f>
        <v/>
      </c>
      <c r="F444" s="953"/>
      <c r="G444" s="953"/>
      <c r="H444" s="953"/>
      <c r="I444" s="953"/>
      <c r="J444" s="953"/>
      <c r="K444" s="293"/>
      <c r="M444" s="521"/>
      <c r="N444" s="291"/>
      <c r="O444" s="931" t="s">
        <v>246</v>
      </c>
      <c r="P444" s="931"/>
      <c r="Q444" s="953" t="str">
        <f ca="1">OFFSET('Séries-16x50'!$A$11,N443,13)</f>
        <v/>
      </c>
      <c r="R444" s="953"/>
      <c r="S444" s="953"/>
      <c r="T444" s="953"/>
      <c r="U444" s="953"/>
      <c r="V444" s="953"/>
      <c r="W444" s="293"/>
    </row>
    <row r="445" spans="1:23" x14ac:dyDescent="0.25">
      <c r="A445" s="544" t="str">
        <f>IF(COUNT('Séries-16x50'!$A$11:$A$50)&gt;'Etiquette 16x50'!N443,"X","")</f>
        <v/>
      </c>
      <c r="B445" s="291"/>
      <c r="C445" s="945"/>
      <c r="D445" s="945"/>
      <c r="E445" s="945"/>
      <c r="F445" s="945"/>
      <c r="G445" s="945"/>
      <c r="H445" s="945"/>
      <c r="I445" s="945"/>
      <c r="J445" s="945"/>
      <c r="K445" s="293"/>
      <c r="M445" s="521"/>
      <c r="N445" s="291"/>
      <c r="O445" s="945"/>
      <c r="P445" s="945"/>
      <c r="Q445" s="945"/>
      <c r="R445" s="945"/>
      <c r="S445" s="945"/>
      <c r="T445" s="945"/>
      <c r="U445" s="945"/>
      <c r="V445" s="945"/>
      <c r="W445" s="293"/>
    </row>
    <row r="446" spans="1:23" ht="21" x14ac:dyDescent="0.35">
      <c r="A446" s="544" t="str">
        <f>IF(COUNT('Séries-16x50'!$A$11:$A$50)&gt;'Etiquette 16x50'!N443,"X","")</f>
        <v/>
      </c>
      <c r="B446" s="291"/>
      <c r="C446" s="931" t="s">
        <v>39</v>
      </c>
      <c r="D446" s="931"/>
      <c r="E446" s="932" t="str">
        <f ca="1">OFFSET('Séries-16x50'!$A$11,B443,0)</f>
        <v/>
      </c>
      <c r="F446" s="932"/>
      <c r="G446" s="948" t="s">
        <v>67</v>
      </c>
      <c r="H446" s="948"/>
      <c r="I446" s="932" t="str">
        <f ca="1">OFFSET('Séries-16x50'!$A$11,B443,6)</f>
        <v/>
      </c>
      <c r="J446" s="932"/>
      <c r="K446" s="293"/>
      <c r="M446" s="521"/>
      <c r="N446" s="291"/>
      <c r="O446" s="931" t="s">
        <v>39</v>
      </c>
      <c r="P446" s="931"/>
      <c r="Q446" s="932" t="str">
        <f ca="1">OFFSET('Séries-16x50'!$A$11,N443,0)</f>
        <v/>
      </c>
      <c r="R446" s="932"/>
      <c r="S446" s="948" t="s">
        <v>67</v>
      </c>
      <c r="T446" s="948"/>
      <c r="U446" s="932" t="str">
        <f ca="1">OFFSET('Séries-16x50'!$A$11,N443,6)</f>
        <v/>
      </c>
      <c r="V446" s="932"/>
      <c r="W446" s="293"/>
    </row>
    <row r="447" spans="1:23" ht="23.25" x14ac:dyDescent="0.35">
      <c r="A447" s="544" t="str">
        <f>IF(COUNT('Séries-16x50'!$A$11:$A$50)&gt;'Etiquette 16x50'!N443,"X","")</f>
        <v/>
      </c>
      <c r="B447" s="291"/>
      <c r="C447" s="931" t="s">
        <v>1</v>
      </c>
      <c r="D447" s="931"/>
      <c r="E447" s="953" t="str">
        <f ca="1">OFFSET('Séries-16x50'!$A$11,B443,9)</f>
        <v/>
      </c>
      <c r="F447" s="953"/>
      <c r="G447" s="948" t="s">
        <v>2</v>
      </c>
      <c r="H447" s="948"/>
      <c r="I447" s="932" t="str">
        <f ca="1">OFFSET('Séries-16x50'!$A$11,B443,10)</f>
        <v/>
      </c>
      <c r="J447" s="932"/>
      <c r="K447" s="293"/>
      <c r="M447" s="521"/>
      <c r="N447" s="291"/>
      <c r="O447" s="931" t="s">
        <v>1</v>
      </c>
      <c r="P447" s="931"/>
      <c r="Q447" s="953" t="str">
        <f ca="1">OFFSET('Séries-16x50'!$A$11,N443,9)</f>
        <v/>
      </c>
      <c r="R447" s="953"/>
      <c r="S447" s="948" t="s">
        <v>2</v>
      </c>
      <c r="T447" s="948"/>
      <c r="U447" s="932" t="str">
        <f ca="1">OFFSET('Séries-16x50'!$A$11,N443,10)</f>
        <v/>
      </c>
      <c r="V447" s="932"/>
      <c r="W447" s="293"/>
    </row>
    <row r="448" spans="1:23" ht="21" x14ac:dyDescent="0.35">
      <c r="A448" s="544" t="str">
        <f>IF(COUNT('Séries-16x50'!$A$11:$A$50)&gt;'Etiquette 16x50'!N443,"X","")</f>
        <v/>
      </c>
      <c r="B448" s="291"/>
      <c r="C448" s="520" t="s">
        <v>258</v>
      </c>
      <c r="D448" s="520"/>
      <c r="E448" s="527" t="str">
        <f ca="1">OFFSET('Séries-16x50'!$A$11,B443,11)</f>
        <v/>
      </c>
      <c r="F448" s="525"/>
      <c r="G448" s="866" t="s">
        <v>270</v>
      </c>
      <c r="H448" s="866"/>
      <c r="I448" s="527" t="str">
        <f ca="1">OFFSET('Séries-16x50'!$A$11,B443,8)</f>
        <v/>
      </c>
      <c r="J448" s="527"/>
      <c r="K448" s="293"/>
      <c r="M448" s="521"/>
      <c r="N448" s="291"/>
      <c r="O448" s="520" t="s">
        <v>258</v>
      </c>
      <c r="P448" s="520"/>
      <c r="Q448" s="527" t="str">
        <f ca="1">OFFSET('Séries-16x50'!$A$11,N443,11)</f>
        <v/>
      </c>
      <c r="R448" s="525"/>
      <c r="S448" s="866" t="s">
        <v>270</v>
      </c>
      <c r="T448" s="866"/>
      <c r="U448" s="527" t="str">
        <f ca="1">OFFSET('Séries-16x50'!$A$11,N443,8)</f>
        <v/>
      </c>
      <c r="V448" s="527"/>
      <c r="W448" s="293"/>
    </row>
    <row r="449" spans="1:23" ht="18.75" x14ac:dyDescent="0.3">
      <c r="A449" s="544" t="str">
        <f>IF(COUNT('Séries-16x50'!$A$11:$A$50)&gt;'Etiquette 16x50'!N443,"X","")</f>
        <v/>
      </c>
      <c r="B449" s="291"/>
      <c r="C449" s="952" t="s">
        <v>68</v>
      </c>
      <c r="D449" s="952"/>
      <c r="E449" s="866" t="s">
        <v>69</v>
      </c>
      <c r="F449" s="866"/>
      <c r="G449" s="951" t="str">
        <f ca="1">OFFSET('Séries-16x50'!$A$11,B443,2)</f>
        <v/>
      </c>
      <c r="H449" s="951"/>
      <c r="I449" s="951"/>
      <c r="J449" s="951"/>
      <c r="K449" s="293"/>
      <c r="M449" s="521"/>
      <c r="N449" s="291"/>
      <c r="O449" s="952" t="s">
        <v>68</v>
      </c>
      <c r="P449" s="952"/>
      <c r="Q449" s="866" t="s">
        <v>69</v>
      </c>
      <c r="R449" s="866"/>
      <c r="S449" s="951" t="str">
        <f ca="1">OFFSET('Séries-16x50'!$A$11,N443,2)</f>
        <v/>
      </c>
      <c r="T449" s="951"/>
      <c r="U449" s="951"/>
      <c r="V449" s="951"/>
      <c r="W449" s="293"/>
    </row>
    <row r="450" spans="1:23" ht="18.75" x14ac:dyDescent="0.3">
      <c r="A450" s="544" t="str">
        <f>IF(COUNT('Séries-16x50'!$A$11:$A$50)&gt;'Etiquette 16x50'!N443,"X","")</f>
        <v/>
      </c>
      <c r="B450" s="291"/>
      <c r="C450" s="952"/>
      <c r="D450" s="952"/>
      <c r="E450" s="866" t="s">
        <v>70</v>
      </c>
      <c r="F450" s="866"/>
      <c r="G450" s="951" t="str">
        <f ca="1">OFFSET('Séries-16x50'!$A$11,B443,3)</f>
        <v/>
      </c>
      <c r="H450" s="951"/>
      <c r="I450" s="951"/>
      <c r="J450" s="951"/>
      <c r="K450" s="293"/>
      <c r="M450" s="521"/>
      <c r="N450" s="291"/>
      <c r="O450" s="952"/>
      <c r="P450" s="952"/>
      <c r="Q450" s="866" t="s">
        <v>70</v>
      </c>
      <c r="R450" s="866"/>
      <c r="S450" s="951" t="str">
        <f ca="1">OFFSET('Séries-16x50'!$A$11,N443,3)</f>
        <v/>
      </c>
      <c r="T450" s="951"/>
      <c r="U450" s="951"/>
      <c r="V450" s="951"/>
      <c r="W450" s="293"/>
    </row>
    <row r="451" spans="1:23" ht="18.75" x14ac:dyDescent="0.3">
      <c r="A451" s="544" t="str">
        <f>IF(COUNT('Séries-16x50'!$A$11:$A$50)&gt;'Etiquette 16x50'!N443,"X","")</f>
        <v/>
      </c>
      <c r="B451" s="291"/>
      <c r="C451" s="952"/>
      <c r="D451" s="952"/>
      <c r="E451" s="866" t="s">
        <v>257</v>
      </c>
      <c r="F451" s="866"/>
      <c r="G451" s="951" t="str">
        <f ca="1">OFFSET('Séries-16x50'!$A$11,B443,4)</f>
        <v/>
      </c>
      <c r="H451" s="951"/>
      <c r="I451" s="951"/>
      <c r="J451" s="951"/>
      <c r="K451" s="293"/>
      <c r="M451" s="521"/>
      <c r="N451" s="291"/>
      <c r="O451" s="952"/>
      <c r="P451" s="952"/>
      <c r="Q451" s="866" t="s">
        <v>257</v>
      </c>
      <c r="R451" s="866"/>
      <c r="S451" s="951" t="str">
        <f ca="1">OFFSET('Séries-16x50'!$A$11,N443,4)</f>
        <v/>
      </c>
      <c r="T451" s="951"/>
      <c r="U451" s="951"/>
      <c r="V451" s="951"/>
      <c r="W451" s="293"/>
    </row>
    <row r="452" spans="1:23" ht="21" x14ac:dyDescent="0.35">
      <c r="A452" s="544" t="str">
        <f>IF(COUNT('Séries-16x50'!$A$11:$A$50)&gt;'Etiquette 16x50'!N443,"X","")</f>
        <v/>
      </c>
      <c r="B452" s="291"/>
      <c r="C452" s="952"/>
      <c r="D452" s="952"/>
      <c r="E452" s="866" t="s">
        <v>71</v>
      </c>
      <c r="F452" s="866"/>
      <c r="G452" s="947" t="str">
        <f ca="1">OFFSET('Séries-16x50'!$A$11,B443,5)</f>
        <v/>
      </c>
      <c r="H452" s="947"/>
      <c r="I452" s="947"/>
      <c r="J452" s="947"/>
      <c r="K452" s="293"/>
      <c r="M452" s="521"/>
      <c r="N452" s="291"/>
      <c r="O452" s="952"/>
      <c r="P452" s="952"/>
      <c r="Q452" s="866" t="s">
        <v>71</v>
      </c>
      <c r="R452" s="866"/>
      <c r="S452" s="947" t="str">
        <f ca="1">OFFSET('Séries-16x50'!$A$11,N443,5)</f>
        <v/>
      </c>
      <c r="T452" s="947"/>
      <c r="U452" s="947"/>
      <c r="V452" s="947"/>
      <c r="W452" s="293"/>
    </row>
    <row r="453" spans="1:23" ht="21" x14ac:dyDescent="0.35">
      <c r="A453" s="544" t="str">
        <f>IF(COUNT('Séries-16x50'!$A$11:$A$50)&gt;'Etiquette 16x50'!N443,"X","")</f>
        <v/>
      </c>
      <c r="B453" s="291"/>
      <c r="C453" s="931" t="s">
        <v>248</v>
      </c>
      <c r="D453" s="931"/>
      <c r="E453" s="948" t="str">
        <f ca="1">IF(E444="","",IF(OR(E444="DWF",E444="DNF"),"Distance","Temps"))</f>
        <v/>
      </c>
      <c r="F453" s="948"/>
      <c r="G453" s="525" t="str">
        <f ca="1">OFFSET('Séries-16x50'!$A$11,B443,18)</f>
        <v/>
      </c>
      <c r="H453" s="524" t="str">
        <f ca="1">OFFSET('Séries-16x50'!$A$11,B443,19)</f>
        <v/>
      </c>
      <c r="I453" s="526" t="str">
        <f ca="1">OFFSET('Séries-16x50'!$A$11,B443,20)</f>
        <v/>
      </c>
      <c r="J453" s="524" t="str">
        <f ca="1">OFFSET('Séries-16x50'!$A$11,B443,21)</f>
        <v/>
      </c>
      <c r="K453" s="293"/>
      <c r="M453" s="521"/>
      <c r="N453" s="291"/>
      <c r="O453" s="931" t="s">
        <v>248</v>
      </c>
      <c r="P453" s="931"/>
      <c r="Q453" s="948" t="str">
        <f ca="1">IF(Q444="","",IF(OR(Q444="DWF",Q444="DNF"),"Distance","Temps"))</f>
        <v/>
      </c>
      <c r="R453" s="948"/>
      <c r="S453" s="525" t="str">
        <f ca="1">OFFSET('Séries-16x50'!$A$11,N443,18)</f>
        <v/>
      </c>
      <c r="T453" s="524" t="str">
        <f ca="1">OFFSET('Séries-16x50'!$A$11,N443,19)</f>
        <v/>
      </c>
      <c r="U453" s="526" t="str">
        <f ca="1">OFFSET('Séries-16x50'!$A$11,N443,20)</f>
        <v/>
      </c>
      <c r="V453" s="524" t="str">
        <f ca="1">OFFSET('Séries-16x50'!$A$11,N443,21)</f>
        <v/>
      </c>
      <c r="W453" s="293"/>
    </row>
    <row r="454" spans="1:23" ht="18.75" x14ac:dyDescent="0.3">
      <c r="A454" s="544" t="str">
        <f>IF(COUNT('Séries-16x50'!$A$11:$A$50)&gt;'Etiquette 16x50'!N443,"X","")</f>
        <v/>
      </c>
      <c r="B454" s="291"/>
      <c r="C454" s="931"/>
      <c r="D454" s="931"/>
      <c r="E454" s="933" t="s">
        <v>273</v>
      </c>
      <c r="F454" s="514" t="s">
        <v>271</v>
      </c>
      <c r="G454" s="528" t="str">
        <f ca="1">OFFSET('Séries-16x50'!$A$11,B443,14)</f>
        <v/>
      </c>
      <c r="H454" s="529" t="str">
        <f ca="1">OFFSET('Séries-16x50'!$A$11,B443,15)</f>
        <v/>
      </c>
      <c r="I454" s="528" t="str">
        <f ca="1">OFFSET('Séries-16x50'!$A$11,B443,16)</f>
        <v/>
      </c>
      <c r="J454" s="529" t="str">
        <f ca="1">OFFSET('Séries-16x50'!$A$11,B443,17)</f>
        <v/>
      </c>
      <c r="K454" s="293"/>
      <c r="M454" s="521"/>
      <c r="N454" s="291"/>
      <c r="O454" s="931"/>
      <c r="P454" s="931"/>
      <c r="Q454" s="933" t="s">
        <v>273</v>
      </c>
      <c r="R454" s="514" t="s">
        <v>271</v>
      </c>
      <c r="S454" s="528" t="str">
        <f ca="1">OFFSET('Séries-16x50'!$A$11,N443,14)</f>
        <v/>
      </c>
      <c r="T454" s="529" t="str">
        <f ca="1">OFFSET('Séries-16x50'!$A$11,N443,15)</f>
        <v/>
      </c>
      <c r="U454" s="528" t="str">
        <f ca="1">OFFSET('Séries-16x50'!$A$11,N443,16)</f>
        <v/>
      </c>
      <c r="V454" s="529" t="str">
        <f ca="1">OFFSET('Séries-16x50'!$A$11,N443,17)</f>
        <v/>
      </c>
      <c r="W454" s="293"/>
    </row>
    <row r="455" spans="1:23" ht="18.75" x14ac:dyDescent="0.3">
      <c r="A455" s="544" t="str">
        <f>IF(COUNT('Séries-16x50'!$A$11:$A$50)&gt;'Etiquette 16x50'!N443,"X","")</f>
        <v/>
      </c>
      <c r="B455" s="291"/>
      <c r="C455" s="931"/>
      <c r="D455" s="931"/>
      <c r="E455" s="933"/>
      <c r="F455" s="514" t="s">
        <v>272</v>
      </c>
      <c r="G455" s="528" t="str">
        <f ca="1">OFFSET('Séries-16x50'!$A$11,B443,22)</f>
        <v/>
      </c>
      <c r="H455" s="529" t="str">
        <f ca="1">OFFSET('Séries-16x50'!$A$11,B443,23)</f>
        <v/>
      </c>
      <c r="I455" s="528" t="str">
        <f ca="1">OFFSET('Séries-16x50'!$A$11,B443,24)</f>
        <v/>
      </c>
      <c r="J455" s="529" t="str">
        <f ca="1">OFFSET('Séries-16x50'!$A$11,B443,25)</f>
        <v/>
      </c>
      <c r="K455" s="293"/>
      <c r="M455" s="521"/>
      <c r="N455" s="291"/>
      <c r="O455" s="931"/>
      <c r="P455" s="931"/>
      <c r="Q455" s="933"/>
      <c r="R455" s="514" t="s">
        <v>272</v>
      </c>
      <c r="S455" s="528" t="str">
        <f ca="1">OFFSET('Séries-16x50'!$A$11,N443,22)</f>
        <v/>
      </c>
      <c r="T455" s="529" t="str">
        <f ca="1">OFFSET('Séries-16x50'!$A$11,N443,23)</f>
        <v/>
      </c>
      <c r="U455" s="528" t="str">
        <f ca="1">OFFSET('Séries-16x50'!$A$11,N443,24)</f>
        <v/>
      </c>
      <c r="V455" s="529" t="str">
        <f ca="1">OFFSET('Séries-16x50'!$A$11,N443,25)</f>
        <v/>
      </c>
      <c r="W455" s="293"/>
    </row>
    <row r="456" spans="1:23" x14ac:dyDescent="0.25">
      <c r="A456" s="544" t="str">
        <f>IF(COUNT('Séries-16x50'!$A$11:$A$50)&gt;'Etiquette 16x50'!N443,"X","")</f>
        <v/>
      </c>
      <c r="B456" s="291"/>
      <c r="C456" s="945"/>
      <c r="D456" s="945"/>
      <c r="E456" s="945"/>
      <c r="F456" s="945"/>
      <c r="G456" s="945"/>
      <c r="H456" s="945"/>
      <c r="I456" s="945"/>
      <c r="J456" s="945"/>
      <c r="K456" s="293"/>
      <c r="M456" s="521"/>
      <c r="N456" s="291"/>
      <c r="O456" s="945"/>
      <c r="P456" s="945"/>
      <c r="Q456" s="945"/>
      <c r="R456" s="945"/>
      <c r="S456" s="945"/>
      <c r="T456" s="945"/>
      <c r="U456" s="945"/>
      <c r="V456" s="945"/>
      <c r="W456" s="293"/>
    </row>
    <row r="457" spans="1:23" ht="18.75" x14ac:dyDescent="0.3">
      <c r="A457" s="544" t="str">
        <f>IF(COUNT('Séries-16x50'!$A$11:$A$50)&gt;'Etiquette 16x50'!N443,"X","")</f>
        <v/>
      </c>
      <c r="B457" s="291"/>
      <c r="C457" s="946" t="s">
        <v>259</v>
      </c>
      <c r="D457" s="946"/>
      <c r="E457" s="946"/>
      <c r="F457" s="946"/>
      <c r="G457" s="946"/>
      <c r="H457" s="946"/>
      <c r="I457" s="946"/>
      <c r="J457" s="946"/>
      <c r="K457" s="293"/>
      <c r="M457" s="521"/>
      <c r="N457" s="291"/>
      <c r="O457" s="946" t="s">
        <v>259</v>
      </c>
      <c r="P457" s="946"/>
      <c r="Q457" s="946"/>
      <c r="R457" s="946"/>
      <c r="S457" s="946"/>
      <c r="T457" s="946"/>
      <c r="U457" s="946"/>
      <c r="V457" s="946"/>
      <c r="W457" s="293"/>
    </row>
    <row r="458" spans="1:23" ht="15.75" thickBot="1" x14ac:dyDescent="0.3">
      <c r="A458" s="544" t="str">
        <f>IF(COUNT('Séries-16x50'!$A$11:$A$50)&gt;'Etiquette 16x50'!N443,"X","")</f>
        <v/>
      </c>
      <c r="B458" s="291"/>
      <c r="C458" s="945"/>
      <c r="D458" s="945"/>
      <c r="E458" s="945"/>
      <c r="F458" s="945"/>
      <c r="G458" s="945"/>
      <c r="H458" s="945"/>
      <c r="I458" s="945"/>
      <c r="J458" s="945"/>
      <c r="K458" s="293"/>
      <c r="M458" s="521"/>
      <c r="N458" s="291"/>
      <c r="O458" s="945"/>
      <c r="P458" s="945"/>
      <c r="Q458" s="945"/>
      <c r="R458" s="945"/>
      <c r="S458" s="945"/>
      <c r="T458" s="945"/>
      <c r="U458" s="945"/>
      <c r="V458" s="945"/>
      <c r="W458" s="293"/>
    </row>
    <row r="459" spans="1:23" ht="15.75" customHeight="1" x14ac:dyDescent="0.25">
      <c r="A459" s="544" t="str">
        <f>IF(COUNT('Séries-16x50'!$A$11:$A$50)&gt;'Etiquette 16x50'!N443,"X","")</f>
        <v/>
      </c>
      <c r="B459" s="291"/>
      <c r="C459" s="1078" t="s">
        <v>276</v>
      </c>
      <c r="D459" s="1074">
        <v>1</v>
      </c>
      <c r="E459" s="1074">
        <f>D459+1</f>
        <v>2</v>
      </c>
      <c r="F459" s="1074">
        <f>E459+1</f>
        <v>3</v>
      </c>
      <c r="G459" s="1074">
        <f t="shared" ref="G459:J459" si="36">F459+1</f>
        <v>4</v>
      </c>
      <c r="H459" s="1074">
        <f t="shared" si="36"/>
        <v>5</v>
      </c>
      <c r="I459" s="1074">
        <f t="shared" si="36"/>
        <v>6</v>
      </c>
      <c r="J459" s="1075">
        <f t="shared" si="36"/>
        <v>7</v>
      </c>
      <c r="K459" s="293"/>
      <c r="M459" s="521"/>
      <c r="N459" s="291"/>
      <c r="O459" s="1078" t="s">
        <v>276</v>
      </c>
      <c r="P459" s="1074">
        <v>1</v>
      </c>
      <c r="Q459" s="1074">
        <f>P459+1</f>
        <v>2</v>
      </c>
      <c r="R459" s="1074">
        <f>Q459+1</f>
        <v>3</v>
      </c>
      <c r="S459" s="1074">
        <f t="shared" ref="S459:V459" si="37">R459+1</f>
        <v>4</v>
      </c>
      <c r="T459" s="1074">
        <f t="shared" si="37"/>
        <v>5</v>
      </c>
      <c r="U459" s="1074">
        <f t="shared" si="37"/>
        <v>6</v>
      </c>
      <c r="V459" s="1075">
        <f t="shared" si="37"/>
        <v>7</v>
      </c>
      <c r="W459" s="293"/>
    </row>
    <row r="460" spans="1:23" ht="15.75" thickBot="1" x14ac:dyDescent="0.3">
      <c r="A460" s="544" t="str">
        <f>IF(COUNT('Séries-16x50'!$A$11:$A$50)&gt;'Etiquette 16x50'!N443,"X","")</f>
        <v/>
      </c>
      <c r="B460" s="291"/>
      <c r="C460" s="1079"/>
      <c r="D460" s="1070"/>
      <c r="E460" s="1070"/>
      <c r="F460" s="1070"/>
      <c r="G460" s="1070"/>
      <c r="H460" s="1070"/>
      <c r="I460" s="1070"/>
      <c r="J460" s="1072"/>
      <c r="K460" s="293"/>
      <c r="M460" s="521"/>
      <c r="N460" s="291"/>
      <c r="O460" s="1079"/>
      <c r="P460" s="1070"/>
      <c r="Q460" s="1070"/>
      <c r="R460" s="1070"/>
      <c r="S460" s="1070"/>
      <c r="T460" s="1070"/>
      <c r="U460" s="1070"/>
      <c r="V460" s="1072"/>
      <c r="W460" s="293"/>
    </row>
    <row r="461" spans="1:23" ht="15" customHeight="1" x14ac:dyDescent="0.25">
      <c r="A461" s="544" t="str">
        <f>IF(COUNT('Séries-16x50'!$A$11:$A$50)&gt;'Etiquette 16x50'!N443,"X","")</f>
        <v/>
      </c>
      <c r="B461" s="291"/>
      <c r="C461" s="1068">
        <f>J459+1</f>
        <v>8</v>
      </c>
      <c r="D461" s="1070">
        <f>C461+1</f>
        <v>9</v>
      </c>
      <c r="E461" s="1070">
        <f t="shared" ref="E461:J461" si="38">D461+1</f>
        <v>10</v>
      </c>
      <c r="F461" s="1070">
        <f t="shared" si="38"/>
        <v>11</v>
      </c>
      <c r="G461" s="1070">
        <f t="shared" si="38"/>
        <v>12</v>
      </c>
      <c r="H461" s="1070">
        <f t="shared" si="38"/>
        <v>13</v>
      </c>
      <c r="I461" s="1070">
        <f t="shared" si="38"/>
        <v>14</v>
      </c>
      <c r="J461" s="1072">
        <f t="shared" si="38"/>
        <v>15</v>
      </c>
      <c r="K461" s="293"/>
      <c r="M461" s="521"/>
      <c r="N461" s="291"/>
      <c r="O461" s="1068">
        <f>V459+1</f>
        <v>8</v>
      </c>
      <c r="P461" s="1070">
        <f>O461+1</f>
        <v>9</v>
      </c>
      <c r="Q461" s="1070">
        <f t="shared" ref="Q461:V461" si="39">P461+1</f>
        <v>10</v>
      </c>
      <c r="R461" s="1070">
        <f t="shared" si="39"/>
        <v>11</v>
      </c>
      <c r="S461" s="1070">
        <f t="shared" si="39"/>
        <v>12</v>
      </c>
      <c r="T461" s="1070">
        <f t="shared" si="39"/>
        <v>13</v>
      </c>
      <c r="U461" s="1070">
        <f t="shared" si="39"/>
        <v>14</v>
      </c>
      <c r="V461" s="1072">
        <f t="shared" si="39"/>
        <v>15</v>
      </c>
      <c r="W461" s="293"/>
    </row>
    <row r="462" spans="1:23" ht="15.75" thickBot="1" x14ac:dyDescent="0.3">
      <c r="A462" s="544" t="str">
        <f>IF(COUNT('Séries-16x50'!$A$11:$A$50)&gt;'Etiquette 16x50'!N443,"X","")</f>
        <v/>
      </c>
      <c r="B462" s="291"/>
      <c r="C462" s="1069"/>
      <c r="D462" s="1071"/>
      <c r="E462" s="1071"/>
      <c r="F462" s="1071"/>
      <c r="G462" s="1071"/>
      <c r="H462" s="1071"/>
      <c r="I462" s="1071"/>
      <c r="J462" s="1073"/>
      <c r="K462" s="293"/>
      <c r="M462" s="521"/>
      <c r="N462" s="291"/>
      <c r="O462" s="1069"/>
      <c r="P462" s="1071"/>
      <c r="Q462" s="1071"/>
      <c r="R462" s="1071"/>
      <c r="S462" s="1071"/>
      <c r="T462" s="1071"/>
      <c r="U462" s="1071"/>
      <c r="V462" s="1073"/>
      <c r="W462" s="293"/>
    </row>
    <row r="463" spans="1:23" ht="15" customHeight="1" x14ac:dyDescent="0.25">
      <c r="A463" s="544" t="str">
        <f>IF(COUNT('Séries-16x50'!$A$11:$A$50)&gt;'Etiquette 16x50'!N443,"X","")</f>
        <v/>
      </c>
      <c r="B463" s="291"/>
      <c r="C463" s="984" t="s">
        <v>275</v>
      </c>
      <c r="D463" s="985"/>
      <c r="E463" s="1080"/>
      <c r="F463" s="993"/>
      <c r="G463" s="993"/>
      <c r="H463" s="993"/>
      <c r="I463" s="993"/>
      <c r="J463" s="994"/>
      <c r="K463" s="293"/>
      <c r="M463" s="521"/>
      <c r="N463" s="291"/>
      <c r="O463" s="984" t="s">
        <v>275</v>
      </c>
      <c r="P463" s="985"/>
      <c r="Q463" s="1080"/>
      <c r="R463" s="993"/>
      <c r="S463" s="993"/>
      <c r="T463" s="993"/>
      <c r="U463" s="993"/>
      <c r="V463" s="994"/>
      <c r="W463" s="293"/>
    </row>
    <row r="464" spans="1:23" ht="15.75" thickBot="1" x14ac:dyDescent="0.3">
      <c r="A464" s="544" t="str">
        <f>IF(COUNT('Séries-16x50'!$A$11:$A$50)&gt;'Etiquette 16x50'!N443,"X","")</f>
        <v/>
      </c>
      <c r="B464" s="291"/>
      <c r="C464" s="973"/>
      <c r="D464" s="986"/>
      <c r="E464" s="1081"/>
      <c r="F464" s="929"/>
      <c r="G464" s="929"/>
      <c r="H464" s="929"/>
      <c r="I464" s="929"/>
      <c r="J464" s="930"/>
      <c r="K464" s="293"/>
      <c r="M464" s="521"/>
      <c r="N464" s="291"/>
      <c r="O464" s="973"/>
      <c r="P464" s="986"/>
      <c r="Q464" s="1081"/>
      <c r="R464" s="929"/>
      <c r="S464" s="929"/>
      <c r="T464" s="929"/>
      <c r="U464" s="929"/>
      <c r="V464" s="930"/>
      <c r="W464" s="293"/>
    </row>
    <row r="465" spans="1:23" ht="15.75" thickBot="1" x14ac:dyDescent="0.3">
      <c r="A465" s="544" t="str">
        <f>IF(COUNT('Séries-16x50'!$A$11:$A$50)&gt;'Etiquette 16x50'!N443,"X","")</f>
        <v/>
      </c>
      <c r="B465" s="291"/>
      <c r="C465" s="292"/>
      <c r="D465" s="292"/>
      <c r="E465" s="292"/>
      <c r="F465" s="292"/>
      <c r="G465" s="292"/>
      <c r="H465" s="292"/>
      <c r="I465" s="292"/>
      <c r="J465" s="292"/>
      <c r="K465" s="293"/>
      <c r="M465" s="521"/>
      <c r="N465" s="291"/>
      <c r="O465" s="292"/>
      <c r="P465" s="292"/>
      <c r="Q465" s="292"/>
      <c r="R465" s="292"/>
      <c r="S465" s="292"/>
      <c r="T465" s="292"/>
      <c r="U465" s="292"/>
      <c r="V465" s="292"/>
      <c r="W465" s="293"/>
    </row>
    <row r="466" spans="1:23" ht="15" customHeight="1" x14ac:dyDescent="0.25">
      <c r="A466" s="544" t="str">
        <f>IF(COUNT('Séries-16x50'!$A$11:$A$50)&gt;'Etiquette 16x50'!N443,"X","")</f>
        <v/>
      </c>
      <c r="B466" s="291"/>
      <c r="C466" s="894" t="s">
        <v>132</v>
      </c>
      <c r="D466" s="880" t="s">
        <v>133</v>
      </c>
      <c r="E466" s="871"/>
      <c r="F466" s="871"/>
      <c r="G466" s="871"/>
      <c r="H466" s="871"/>
      <c r="I466" s="959"/>
      <c r="J466" s="960"/>
      <c r="K466" s="293"/>
      <c r="M466" s="521"/>
      <c r="N466" s="291"/>
      <c r="O466" s="894" t="s">
        <v>132</v>
      </c>
      <c r="P466" s="880" t="s">
        <v>133</v>
      </c>
      <c r="Q466" s="871"/>
      <c r="R466" s="871"/>
      <c r="S466" s="871"/>
      <c r="T466" s="871"/>
      <c r="U466" s="959"/>
      <c r="V466" s="960"/>
      <c r="W466" s="293"/>
    </row>
    <row r="467" spans="1:23" x14ac:dyDescent="0.25">
      <c r="A467" s="544" t="str">
        <f>IF(COUNT('Séries-16x50'!$A$11:$A$50)&gt;'Etiquette 16x50'!N443,"X","")</f>
        <v/>
      </c>
      <c r="B467" s="291"/>
      <c r="C467" s="895"/>
      <c r="D467" s="859" t="s">
        <v>134</v>
      </c>
      <c r="E467" s="864"/>
      <c r="F467" s="864"/>
      <c r="G467" s="864"/>
      <c r="H467" s="864"/>
      <c r="I467" s="949"/>
      <c r="J467" s="950"/>
      <c r="K467" s="293"/>
      <c r="M467" s="521"/>
      <c r="N467" s="291"/>
      <c r="O467" s="895"/>
      <c r="P467" s="859" t="s">
        <v>134</v>
      </c>
      <c r="Q467" s="864"/>
      <c r="R467" s="864"/>
      <c r="S467" s="864"/>
      <c r="T467" s="864"/>
      <c r="U467" s="949"/>
      <c r="V467" s="950"/>
      <c r="W467" s="293"/>
    </row>
    <row r="468" spans="1:23" x14ac:dyDescent="0.25">
      <c r="A468" s="544" t="str">
        <f>IF(COUNT('Séries-16x50'!$A$11:$A$50)&gt;'Etiquette 16x50'!N443,"X","")</f>
        <v/>
      </c>
      <c r="B468" s="291"/>
      <c r="C468" s="895"/>
      <c r="D468" s="859" t="s">
        <v>135</v>
      </c>
      <c r="E468" s="864"/>
      <c r="F468" s="864"/>
      <c r="G468" s="864"/>
      <c r="H468" s="864"/>
      <c r="I468" s="949"/>
      <c r="J468" s="950"/>
      <c r="K468" s="293"/>
      <c r="M468" s="521"/>
      <c r="N468" s="291"/>
      <c r="O468" s="895"/>
      <c r="P468" s="859" t="s">
        <v>135</v>
      </c>
      <c r="Q468" s="864"/>
      <c r="R468" s="864"/>
      <c r="S468" s="864"/>
      <c r="T468" s="864"/>
      <c r="U468" s="949"/>
      <c r="V468" s="950"/>
      <c r="W468" s="293"/>
    </row>
    <row r="469" spans="1:23" x14ac:dyDescent="0.25">
      <c r="A469" s="544" t="str">
        <f>IF(COUNT('Séries-16x50'!$A$11:$A$50)&gt;'Etiquette 16x50'!N443,"X","")</f>
        <v/>
      </c>
      <c r="B469" s="291"/>
      <c r="C469" s="895"/>
      <c r="D469" s="859" t="s">
        <v>136</v>
      </c>
      <c r="E469" s="864"/>
      <c r="F469" s="864"/>
      <c r="G469" s="864"/>
      <c r="H469" s="864"/>
      <c r="I469" s="949"/>
      <c r="J469" s="950"/>
      <c r="K469" s="293"/>
      <c r="M469" s="521"/>
      <c r="N469" s="291"/>
      <c r="O469" s="895"/>
      <c r="P469" s="859" t="s">
        <v>136</v>
      </c>
      <c r="Q469" s="864"/>
      <c r="R469" s="864"/>
      <c r="S469" s="864"/>
      <c r="T469" s="864"/>
      <c r="U469" s="949"/>
      <c r="V469" s="950"/>
      <c r="W469" s="293"/>
    </row>
    <row r="470" spans="1:23" x14ac:dyDescent="0.25">
      <c r="A470" s="544" t="str">
        <f>IF(COUNT('Séries-16x50'!$A$11:$A$50)&gt;'Etiquette 16x50'!N443,"X","")</f>
        <v/>
      </c>
      <c r="B470" s="291"/>
      <c r="C470" s="895"/>
      <c r="D470" s="859" t="s">
        <v>137</v>
      </c>
      <c r="E470" s="864"/>
      <c r="F470" s="864"/>
      <c r="G470" s="864"/>
      <c r="H470" s="864"/>
      <c r="I470" s="949"/>
      <c r="J470" s="950"/>
      <c r="K470" s="293"/>
      <c r="M470" s="521"/>
      <c r="N470" s="291"/>
      <c r="O470" s="895"/>
      <c r="P470" s="859" t="s">
        <v>137</v>
      </c>
      <c r="Q470" s="864"/>
      <c r="R470" s="864"/>
      <c r="S470" s="864"/>
      <c r="T470" s="864"/>
      <c r="U470" s="949"/>
      <c r="V470" s="950"/>
      <c r="W470" s="293"/>
    </row>
    <row r="471" spans="1:23" x14ac:dyDescent="0.25">
      <c r="A471" s="544" t="str">
        <f>IF(COUNT('Séries-16x50'!$A$11:$A$50)&gt;'Etiquette 16x50'!N443,"X","")</f>
        <v/>
      </c>
      <c r="B471" s="291"/>
      <c r="C471" s="895"/>
      <c r="D471" s="859" t="s">
        <v>138</v>
      </c>
      <c r="E471" s="864"/>
      <c r="F471" s="864"/>
      <c r="G471" s="864"/>
      <c r="H471" s="864"/>
      <c r="I471" s="949"/>
      <c r="J471" s="950"/>
      <c r="K471" s="293"/>
      <c r="M471" s="521"/>
      <c r="N471" s="291"/>
      <c r="O471" s="895"/>
      <c r="P471" s="859" t="s">
        <v>138</v>
      </c>
      <c r="Q471" s="864"/>
      <c r="R471" s="864"/>
      <c r="S471" s="864"/>
      <c r="T471" s="864"/>
      <c r="U471" s="949"/>
      <c r="V471" s="950"/>
      <c r="W471" s="293"/>
    </row>
    <row r="472" spans="1:23" ht="15" customHeight="1" thickBot="1" x14ac:dyDescent="0.3">
      <c r="A472" s="544" t="str">
        <f>IF(COUNT('Séries-16x50'!$A$11:$A$50)&gt;'Etiquette 16x50'!N443,"X","")</f>
        <v/>
      </c>
      <c r="B472" s="291"/>
      <c r="C472" s="896"/>
      <c r="D472" s="862" t="s">
        <v>274</v>
      </c>
      <c r="E472" s="975"/>
      <c r="F472" s="975"/>
      <c r="G472" s="975"/>
      <c r="H472" s="975"/>
      <c r="I472" s="954"/>
      <c r="J472" s="955"/>
      <c r="K472" s="293"/>
      <c r="M472" s="521"/>
      <c r="N472" s="291"/>
      <c r="O472" s="896"/>
      <c r="P472" s="862" t="s">
        <v>274</v>
      </c>
      <c r="Q472" s="975"/>
      <c r="R472" s="975"/>
      <c r="S472" s="975"/>
      <c r="T472" s="975"/>
      <c r="U472" s="954"/>
      <c r="V472" s="955"/>
      <c r="W472" s="293"/>
    </row>
    <row r="473" spans="1:23" x14ac:dyDescent="0.25">
      <c r="A473" s="544" t="str">
        <f>IF(COUNT('Séries-16x50'!$A$11:$A$50)&gt;'Etiquette 16x50'!N443,"X","")</f>
        <v/>
      </c>
      <c r="B473" s="291"/>
      <c r="C473" s="1076" t="s">
        <v>145</v>
      </c>
      <c r="D473" s="963" t="s">
        <v>146</v>
      </c>
      <c r="E473" s="964"/>
      <c r="F473" s="964"/>
      <c r="G473" s="964"/>
      <c r="H473" s="964"/>
      <c r="I473" s="965"/>
      <c r="J473" s="966"/>
      <c r="K473" s="293"/>
      <c r="M473" s="521"/>
      <c r="N473" s="291"/>
      <c r="O473" s="1076" t="s">
        <v>145</v>
      </c>
      <c r="P473" s="963" t="s">
        <v>146</v>
      </c>
      <c r="Q473" s="964"/>
      <c r="R473" s="964"/>
      <c r="S473" s="964"/>
      <c r="T473" s="964"/>
      <c r="U473" s="965"/>
      <c r="V473" s="966"/>
      <c r="W473" s="293"/>
    </row>
    <row r="474" spans="1:23" x14ac:dyDescent="0.25">
      <c r="A474" s="544" t="str">
        <f>IF(COUNT('Séries-16x50'!$A$11:$A$50)&gt;'Etiquette 16x50'!N443,"X","")</f>
        <v/>
      </c>
      <c r="B474" s="291"/>
      <c r="C474" s="1076"/>
      <c r="D474" s="859" t="s">
        <v>147</v>
      </c>
      <c r="E474" s="864"/>
      <c r="F474" s="864"/>
      <c r="G474" s="864"/>
      <c r="H474" s="864"/>
      <c r="I474" s="949"/>
      <c r="J474" s="950"/>
      <c r="K474" s="293"/>
      <c r="M474" s="521"/>
      <c r="N474" s="291"/>
      <c r="O474" s="1076"/>
      <c r="P474" s="859" t="s">
        <v>147</v>
      </c>
      <c r="Q474" s="864"/>
      <c r="R474" s="864"/>
      <c r="S474" s="864"/>
      <c r="T474" s="864"/>
      <c r="U474" s="949"/>
      <c r="V474" s="950"/>
      <c r="W474" s="293"/>
    </row>
    <row r="475" spans="1:23" x14ac:dyDescent="0.25">
      <c r="A475" s="544" t="str">
        <f>IF(COUNT('Séries-16x50'!$A$11:$A$50)&gt;'Etiquette 16x50'!N443,"X","")</f>
        <v/>
      </c>
      <c r="B475" s="291"/>
      <c r="C475" s="1076"/>
      <c r="D475" s="859" t="s">
        <v>148</v>
      </c>
      <c r="E475" s="864"/>
      <c r="F475" s="864"/>
      <c r="G475" s="864"/>
      <c r="H475" s="864"/>
      <c r="I475" s="949"/>
      <c r="J475" s="950"/>
      <c r="K475" s="293"/>
      <c r="M475" s="521"/>
      <c r="N475" s="291"/>
      <c r="O475" s="1076"/>
      <c r="P475" s="859" t="s">
        <v>148</v>
      </c>
      <c r="Q475" s="864"/>
      <c r="R475" s="864"/>
      <c r="S475" s="864"/>
      <c r="T475" s="864"/>
      <c r="U475" s="949"/>
      <c r="V475" s="950"/>
      <c r="W475" s="293"/>
    </row>
    <row r="476" spans="1:23" x14ac:dyDescent="0.25">
      <c r="A476" s="544" t="str">
        <f>IF(COUNT('Séries-16x50'!$A$11:$A$50)&gt;'Etiquette 16x50'!N443,"X","")</f>
        <v/>
      </c>
      <c r="B476" s="291"/>
      <c r="C476" s="1076"/>
      <c r="D476" s="859" t="s">
        <v>149</v>
      </c>
      <c r="E476" s="864"/>
      <c r="F476" s="864"/>
      <c r="G476" s="864"/>
      <c r="H476" s="864"/>
      <c r="I476" s="949"/>
      <c r="J476" s="950"/>
      <c r="K476" s="293"/>
      <c r="M476" s="521"/>
      <c r="N476" s="291"/>
      <c r="O476" s="1076"/>
      <c r="P476" s="859" t="s">
        <v>149</v>
      </c>
      <c r="Q476" s="864"/>
      <c r="R476" s="864"/>
      <c r="S476" s="864"/>
      <c r="T476" s="864"/>
      <c r="U476" s="949"/>
      <c r="V476" s="950"/>
      <c r="W476" s="293"/>
    </row>
    <row r="477" spans="1:23" x14ac:dyDescent="0.25">
      <c r="A477" s="544" t="str">
        <f>IF(COUNT('Séries-16x50'!$A$11:$A$50)&gt;'Etiquette 16x50'!N443,"X","")</f>
        <v/>
      </c>
      <c r="B477" s="291"/>
      <c r="C477" s="1076"/>
      <c r="D477" s="859" t="s">
        <v>150</v>
      </c>
      <c r="E477" s="864"/>
      <c r="F477" s="864"/>
      <c r="G477" s="864"/>
      <c r="H477" s="864"/>
      <c r="I477" s="949"/>
      <c r="J477" s="950"/>
      <c r="K477" s="293"/>
      <c r="M477" s="521"/>
      <c r="N477" s="291"/>
      <c r="O477" s="1076"/>
      <c r="P477" s="859" t="s">
        <v>150</v>
      </c>
      <c r="Q477" s="864"/>
      <c r="R477" s="864"/>
      <c r="S477" s="864"/>
      <c r="T477" s="864"/>
      <c r="U477" s="949"/>
      <c r="V477" s="950"/>
      <c r="W477" s="293"/>
    </row>
    <row r="478" spans="1:23" x14ac:dyDescent="0.25">
      <c r="A478" s="544" t="str">
        <f>IF(COUNT('Séries-16x50'!$A$11:$A$50)&gt;'Etiquette 16x50'!N443,"X","")</f>
        <v/>
      </c>
      <c r="B478" s="291"/>
      <c r="C478" s="1076"/>
      <c r="D478" s="859" t="s">
        <v>151</v>
      </c>
      <c r="E478" s="864"/>
      <c r="F478" s="864"/>
      <c r="G478" s="864"/>
      <c r="H478" s="864"/>
      <c r="I478" s="949"/>
      <c r="J478" s="950"/>
      <c r="K478" s="293"/>
      <c r="M478" s="521"/>
      <c r="N478" s="291"/>
      <c r="O478" s="1076"/>
      <c r="P478" s="859" t="s">
        <v>151</v>
      </c>
      <c r="Q478" s="864"/>
      <c r="R478" s="864"/>
      <c r="S478" s="864"/>
      <c r="T478" s="864"/>
      <c r="U478" s="949"/>
      <c r="V478" s="950"/>
      <c r="W478" s="293"/>
    </row>
    <row r="479" spans="1:23" ht="15" customHeight="1" thickBot="1" x14ac:dyDescent="0.3">
      <c r="A479" s="544" t="str">
        <f>IF(COUNT('Séries-16x50'!$A$11:$A$50)&gt;'Etiquette 16x50'!N443,"X","")</f>
        <v/>
      </c>
      <c r="B479" s="291"/>
      <c r="C479" s="1077"/>
      <c r="D479" s="862" t="s">
        <v>152</v>
      </c>
      <c r="E479" s="975"/>
      <c r="F479" s="975"/>
      <c r="G479" s="975"/>
      <c r="H479" s="975"/>
      <c r="I479" s="954"/>
      <c r="J479" s="955"/>
      <c r="K479" s="293"/>
      <c r="M479" s="521"/>
      <c r="N479" s="291"/>
      <c r="O479" s="1077"/>
      <c r="P479" s="862" t="s">
        <v>152</v>
      </c>
      <c r="Q479" s="975"/>
      <c r="R479" s="975"/>
      <c r="S479" s="975"/>
      <c r="T479" s="975"/>
      <c r="U479" s="954"/>
      <c r="V479" s="955"/>
      <c r="W479" s="293"/>
    </row>
    <row r="480" spans="1:23" x14ac:dyDescent="0.25">
      <c r="A480" s="544" t="str">
        <f>IF(COUNT('Séries-16x50'!$A$11:$A$50)&gt;'Etiquette 16x50'!N443,"X","")</f>
        <v/>
      </c>
      <c r="B480" s="291"/>
      <c r="C480" s="895" t="s">
        <v>126</v>
      </c>
      <c r="D480" s="1051" t="s">
        <v>264</v>
      </c>
      <c r="E480" s="1052"/>
      <c r="F480" s="963"/>
      <c r="G480" s="278" t="s">
        <v>265</v>
      </c>
      <c r="H480" s="278"/>
      <c r="I480" s="965"/>
      <c r="J480" s="966"/>
      <c r="K480" s="293"/>
      <c r="M480" s="521"/>
      <c r="N480" s="291"/>
      <c r="O480" s="895" t="s">
        <v>126</v>
      </c>
      <c r="P480" s="1051" t="s">
        <v>264</v>
      </c>
      <c r="Q480" s="1052"/>
      <c r="R480" s="963"/>
      <c r="S480" s="278" t="s">
        <v>265</v>
      </c>
      <c r="T480" s="278"/>
      <c r="U480" s="965"/>
      <c r="V480" s="966"/>
      <c r="W480" s="293"/>
    </row>
    <row r="481" spans="1:23" x14ac:dyDescent="0.25">
      <c r="A481" s="544" t="str">
        <f>IF(COUNT('Séries-16x50'!$A$11:$A$50)&gt;'Etiquette 16x50'!N443,"X","")</f>
        <v/>
      </c>
      <c r="B481" s="291"/>
      <c r="C481" s="895"/>
      <c r="D481" s="511" t="s">
        <v>267</v>
      </c>
      <c r="E481" s="513"/>
      <c r="F481" s="513"/>
      <c r="G481" s="110" t="s">
        <v>164</v>
      </c>
      <c r="H481" s="110"/>
      <c r="I481" s="949"/>
      <c r="J481" s="950"/>
      <c r="K481" s="293"/>
      <c r="M481" s="521"/>
      <c r="N481" s="291"/>
      <c r="O481" s="895"/>
      <c r="P481" s="511" t="s">
        <v>267</v>
      </c>
      <c r="Q481" s="513"/>
      <c r="R481" s="513"/>
      <c r="S481" s="110" t="s">
        <v>164</v>
      </c>
      <c r="T481" s="110"/>
      <c r="U481" s="949"/>
      <c r="V481" s="950"/>
      <c r="W481" s="293"/>
    </row>
    <row r="482" spans="1:23" ht="15.75" thickBot="1" x14ac:dyDescent="0.3">
      <c r="A482" s="544" t="str">
        <f>IF(COUNT('Séries-16x50'!$A$11:$A$50)&gt;'Etiquette 16x50'!N443,"X","")</f>
        <v/>
      </c>
      <c r="B482" s="291"/>
      <c r="C482" s="896"/>
      <c r="D482" s="512" t="s">
        <v>268</v>
      </c>
      <c r="E482" s="517"/>
      <c r="F482" s="517"/>
      <c r="G482" s="3" t="s">
        <v>164</v>
      </c>
      <c r="H482" s="3"/>
      <c r="I482" s="954"/>
      <c r="J482" s="955"/>
      <c r="K482" s="293"/>
      <c r="M482" s="521"/>
      <c r="N482" s="291"/>
      <c r="O482" s="896"/>
      <c r="P482" s="512" t="s">
        <v>268</v>
      </c>
      <c r="Q482" s="517"/>
      <c r="R482" s="517"/>
      <c r="S482" s="3" t="s">
        <v>164</v>
      </c>
      <c r="T482" s="3"/>
      <c r="U482" s="954"/>
      <c r="V482" s="955"/>
      <c r="W482" s="293"/>
    </row>
    <row r="483" spans="1:23" ht="15.75" thickBot="1" x14ac:dyDescent="0.3">
      <c r="A483" s="544" t="str">
        <f>IF(COUNT('Séries-16x50'!$A$11:$A$50)&gt;'Etiquette 16x50'!N443,"X","")</f>
        <v/>
      </c>
      <c r="B483" s="291"/>
      <c r="C483" s="292"/>
      <c r="D483" s="292"/>
      <c r="E483" s="292"/>
      <c r="F483" s="292"/>
      <c r="G483" s="292"/>
      <c r="H483" s="292"/>
      <c r="I483" s="292"/>
      <c r="J483" s="292"/>
      <c r="K483" s="293"/>
      <c r="M483" s="521"/>
      <c r="N483" s="291"/>
      <c r="O483" s="292"/>
      <c r="P483" s="292"/>
      <c r="Q483" s="292"/>
      <c r="R483" s="292"/>
      <c r="S483" s="292"/>
      <c r="T483" s="292"/>
      <c r="U483" s="292"/>
      <c r="V483" s="292"/>
      <c r="W483" s="293"/>
    </row>
    <row r="484" spans="1:23" ht="18.75" x14ac:dyDescent="0.3">
      <c r="A484" s="544" t="str">
        <f>IF(COUNT('Séries-16x50'!$A$11:$A$50)&gt;'Etiquette 16x50'!N443,"X","")</f>
        <v/>
      </c>
      <c r="B484" s="291"/>
      <c r="C484" s="901" t="s">
        <v>269</v>
      </c>
      <c r="D484" s="902"/>
      <c r="E484" s="902"/>
      <c r="F484" s="902"/>
      <c r="G484" s="902"/>
      <c r="H484" s="902"/>
      <c r="I484" s="902"/>
      <c r="J484" s="903"/>
      <c r="K484" s="293"/>
      <c r="M484" s="521"/>
      <c r="N484" s="291"/>
      <c r="O484" s="901" t="s">
        <v>269</v>
      </c>
      <c r="P484" s="902"/>
      <c r="Q484" s="902"/>
      <c r="R484" s="902"/>
      <c r="S484" s="902"/>
      <c r="T484" s="902"/>
      <c r="U484" s="902"/>
      <c r="V484" s="903"/>
      <c r="W484" s="293"/>
    </row>
    <row r="485" spans="1:23" x14ac:dyDescent="0.25">
      <c r="A485" s="544" t="str">
        <f>IF(COUNT('Séries-16x50'!$A$11:$A$50)&gt;'Etiquette 16x50'!N443,"X","")</f>
        <v/>
      </c>
      <c r="B485" s="291"/>
      <c r="C485" s="904"/>
      <c r="D485" s="905"/>
      <c r="E485" s="905"/>
      <c r="F485" s="905"/>
      <c r="G485" s="905"/>
      <c r="H485" s="905"/>
      <c r="I485" s="905"/>
      <c r="J485" s="906"/>
      <c r="K485" s="293"/>
      <c r="M485" s="521"/>
      <c r="N485" s="291"/>
      <c r="O485" s="904"/>
      <c r="P485" s="905"/>
      <c r="Q485" s="905"/>
      <c r="R485" s="905"/>
      <c r="S485" s="905"/>
      <c r="T485" s="905"/>
      <c r="U485" s="905"/>
      <c r="V485" s="906"/>
      <c r="W485" s="293"/>
    </row>
    <row r="486" spans="1:23" x14ac:dyDescent="0.25">
      <c r="A486" s="544" t="str">
        <f>IF(COUNT('Séries-16x50'!$A$11:$A$50)&gt;'Etiquette 16x50'!N443,"X","")</f>
        <v/>
      </c>
      <c r="B486" s="291"/>
      <c r="C486" s="907"/>
      <c r="D486" s="908"/>
      <c r="E486" s="908"/>
      <c r="F486" s="908"/>
      <c r="G486" s="908"/>
      <c r="H486" s="908"/>
      <c r="I486" s="908"/>
      <c r="J486" s="909"/>
      <c r="K486" s="293"/>
      <c r="M486" s="521"/>
      <c r="N486" s="291"/>
      <c r="O486" s="907"/>
      <c r="P486" s="908"/>
      <c r="Q486" s="908"/>
      <c r="R486" s="908"/>
      <c r="S486" s="908"/>
      <c r="T486" s="908"/>
      <c r="U486" s="908"/>
      <c r="V486" s="909"/>
      <c r="W486" s="293"/>
    </row>
    <row r="487" spans="1:23" x14ac:dyDescent="0.25">
      <c r="A487" s="544" t="str">
        <f>IF(COUNT('Séries-16x50'!$A$11:$A$50)&gt;'Etiquette 16x50'!N443,"X","")</f>
        <v/>
      </c>
      <c r="B487" s="291"/>
      <c r="C487" s="907"/>
      <c r="D487" s="908"/>
      <c r="E487" s="908"/>
      <c r="F487" s="908"/>
      <c r="G487" s="908"/>
      <c r="H487" s="908"/>
      <c r="I487" s="908"/>
      <c r="J487" s="909"/>
      <c r="K487" s="293"/>
      <c r="M487" s="521"/>
      <c r="N487" s="291"/>
      <c r="O487" s="907"/>
      <c r="P487" s="908"/>
      <c r="Q487" s="908"/>
      <c r="R487" s="908"/>
      <c r="S487" s="908"/>
      <c r="T487" s="908"/>
      <c r="U487" s="908"/>
      <c r="V487" s="909"/>
      <c r="W487" s="293"/>
    </row>
    <row r="488" spans="1:23" ht="15.75" thickBot="1" x14ac:dyDescent="0.3">
      <c r="A488" s="544" t="str">
        <f>IF(COUNT('Séries-16x50'!$A$11:$A$50)&gt;'Etiquette 16x50'!N443,"X","")</f>
        <v/>
      </c>
      <c r="B488" s="291"/>
      <c r="C488" s="910"/>
      <c r="D488" s="911"/>
      <c r="E488" s="911"/>
      <c r="F488" s="911"/>
      <c r="G488" s="911"/>
      <c r="H488" s="911"/>
      <c r="I488" s="911"/>
      <c r="J488" s="912"/>
      <c r="K488" s="293"/>
      <c r="M488" s="521"/>
      <c r="N488" s="291"/>
      <c r="O488" s="910"/>
      <c r="P488" s="911"/>
      <c r="Q488" s="911"/>
      <c r="R488" s="911"/>
      <c r="S488" s="911"/>
      <c r="T488" s="911"/>
      <c r="U488" s="911"/>
      <c r="V488" s="912"/>
      <c r="W488" s="293"/>
    </row>
    <row r="489" spans="1:23" ht="15.75" thickBot="1" x14ac:dyDescent="0.3">
      <c r="A489" s="544" t="str">
        <f>IF(COUNT('Séries-16x50'!$A$11:$A$50)&gt;'Etiquette 16x50'!N443,"X","")</f>
        <v/>
      </c>
      <c r="B489" s="294"/>
      <c r="C489" s="295"/>
      <c r="D489" s="295"/>
      <c r="E489" s="295"/>
      <c r="F489" s="295"/>
      <c r="G489" s="295"/>
      <c r="H489" s="295"/>
      <c r="I489" s="295"/>
      <c r="J489" s="295"/>
      <c r="K489" s="296"/>
      <c r="M489" s="521"/>
      <c r="N489" s="294"/>
      <c r="O489" s="295"/>
      <c r="P489" s="295"/>
      <c r="Q489" s="295"/>
      <c r="R489" s="295"/>
      <c r="S489" s="295"/>
      <c r="T489" s="295"/>
      <c r="U489" s="295"/>
      <c r="V489" s="295"/>
      <c r="W489" s="296"/>
    </row>
    <row r="490" spans="1:23" ht="15" customHeight="1" x14ac:dyDescent="0.25">
      <c r="A490" s="544" t="str">
        <f>IF(COUNT('Séries-16x50'!$A$11:$A$50)&gt;'Etiquette 16x50'!N443,"X","")</f>
        <v/>
      </c>
      <c r="B490" s="522"/>
      <c r="C490" s="522"/>
      <c r="D490" s="522"/>
      <c r="E490" s="522"/>
      <c r="F490" s="522"/>
      <c r="G490" s="522"/>
      <c r="H490" s="522"/>
      <c r="I490" s="522"/>
      <c r="J490" s="522"/>
      <c r="K490" s="522"/>
      <c r="L490" s="522"/>
      <c r="M490" s="523"/>
      <c r="N490" s="522"/>
      <c r="O490" s="522"/>
      <c r="P490" s="522"/>
      <c r="Q490" s="522"/>
      <c r="R490" s="522"/>
      <c r="S490" s="522"/>
      <c r="T490" s="522"/>
      <c r="U490" s="522"/>
      <c r="V490" s="522"/>
      <c r="W490" s="522"/>
    </row>
    <row r="491" spans="1:23" ht="15" customHeight="1" thickBot="1" x14ac:dyDescent="0.3">
      <c r="A491" s="544" t="str">
        <f>IF(COUNT('Séries-16x50'!$A$11:$A$50)&gt;'Etiquette 16x50'!N541,"X","")</f>
        <v/>
      </c>
      <c r="M491" s="521"/>
    </row>
    <row r="492" spans="1:23" x14ac:dyDescent="0.25">
      <c r="A492" s="544" t="str">
        <f>IF(COUNT('Séries-16x50'!$A$11:$A$50)&gt;'Etiquette 16x50'!N541,"X","")</f>
        <v/>
      </c>
      <c r="B492" s="137">
        <f>N443+1</f>
        <v>20</v>
      </c>
      <c r="C492" s="289"/>
      <c r="D492" s="289"/>
      <c r="E492" s="289"/>
      <c r="F492" s="289"/>
      <c r="G492" s="289"/>
      <c r="H492" s="289"/>
      <c r="I492" s="289"/>
      <c r="J492" s="289"/>
      <c r="K492" s="290"/>
      <c r="M492" s="521"/>
      <c r="N492" s="137">
        <f>B492+1</f>
        <v>21</v>
      </c>
      <c r="O492" s="289"/>
      <c r="P492" s="289"/>
      <c r="Q492" s="289"/>
      <c r="R492" s="289"/>
      <c r="S492" s="289"/>
      <c r="T492" s="289"/>
      <c r="U492" s="289"/>
      <c r="V492" s="289"/>
      <c r="W492" s="290"/>
    </row>
    <row r="493" spans="1:23" ht="23.25" x14ac:dyDescent="0.35">
      <c r="B493" s="291"/>
      <c r="C493" s="931" t="s">
        <v>246</v>
      </c>
      <c r="D493" s="931"/>
      <c r="E493" s="953" t="str">
        <f ca="1">OFFSET('Séries-16x50'!$A$11,B492,13)</f>
        <v/>
      </c>
      <c r="F493" s="953"/>
      <c r="G493" s="953"/>
      <c r="H493" s="953"/>
      <c r="I493" s="953"/>
      <c r="J493" s="953"/>
      <c r="K493" s="293"/>
      <c r="M493" s="521"/>
      <c r="N493" s="291"/>
      <c r="O493" s="931" t="s">
        <v>246</v>
      </c>
      <c r="P493" s="931"/>
      <c r="Q493" s="953" t="str">
        <f ca="1">OFFSET('Séries-16x50'!$A$11,N492,13)</f>
        <v/>
      </c>
      <c r="R493" s="953"/>
      <c r="S493" s="953"/>
      <c r="T493" s="953"/>
      <c r="U493" s="953"/>
      <c r="V493" s="953"/>
      <c r="W493" s="293"/>
    </row>
    <row r="494" spans="1:23" x14ac:dyDescent="0.25">
      <c r="A494" s="544" t="str">
        <f>IF(COUNT('Séries-16x50'!$A$11:$A$50)&gt;'Etiquette 16x50'!N541,"X","")</f>
        <v/>
      </c>
      <c r="B494" s="291"/>
      <c r="C494" s="945"/>
      <c r="D494" s="945"/>
      <c r="E494" s="945"/>
      <c r="F494" s="945"/>
      <c r="G494" s="945"/>
      <c r="H494" s="945"/>
      <c r="I494" s="945"/>
      <c r="J494" s="945"/>
      <c r="K494" s="293"/>
      <c r="M494" s="521"/>
      <c r="N494" s="291"/>
      <c r="O494" s="945"/>
      <c r="P494" s="945"/>
      <c r="Q494" s="945"/>
      <c r="R494" s="945"/>
      <c r="S494" s="945"/>
      <c r="T494" s="945"/>
      <c r="U494" s="945"/>
      <c r="V494" s="945"/>
      <c r="W494" s="293"/>
    </row>
    <row r="495" spans="1:23" ht="21" x14ac:dyDescent="0.35">
      <c r="A495" s="544" t="str">
        <f>IF(COUNT('Séries-16x50'!$A$11:$A$50)&gt;'Etiquette 16x50'!N541,"X","")</f>
        <v/>
      </c>
      <c r="B495" s="291"/>
      <c r="C495" s="931" t="s">
        <v>39</v>
      </c>
      <c r="D495" s="931"/>
      <c r="E495" s="932" t="str">
        <f ca="1">OFFSET('Séries-16x50'!$A$11,B492,0)</f>
        <v/>
      </c>
      <c r="F495" s="932"/>
      <c r="G495" s="948" t="s">
        <v>67</v>
      </c>
      <c r="H495" s="948"/>
      <c r="I495" s="932" t="str">
        <f ca="1">OFFSET('Séries-16x50'!$A$11,B492,6)</f>
        <v/>
      </c>
      <c r="J495" s="932"/>
      <c r="K495" s="293"/>
      <c r="M495" s="521"/>
      <c r="N495" s="291"/>
      <c r="O495" s="931" t="s">
        <v>39</v>
      </c>
      <c r="P495" s="931"/>
      <c r="Q495" s="932" t="str">
        <f ca="1">OFFSET('Séries-16x50'!$A$11,N492,0)</f>
        <v/>
      </c>
      <c r="R495" s="932"/>
      <c r="S495" s="948" t="s">
        <v>67</v>
      </c>
      <c r="T495" s="948"/>
      <c r="U495" s="932" t="str">
        <f ca="1">OFFSET('Séries-16x50'!$A$11,N492,6)</f>
        <v/>
      </c>
      <c r="V495" s="932"/>
      <c r="W495" s="293"/>
    </row>
    <row r="496" spans="1:23" ht="23.25" x14ac:dyDescent="0.35">
      <c r="A496" s="544" t="str">
        <f>IF(COUNT('Séries-16x50'!$A$11:$A$50)&gt;'Etiquette 16x50'!N541,"X","")</f>
        <v/>
      </c>
      <c r="B496" s="291"/>
      <c r="C496" s="931" t="s">
        <v>1</v>
      </c>
      <c r="D496" s="931"/>
      <c r="E496" s="953" t="str">
        <f ca="1">OFFSET('Séries-16x50'!$A$11,B492,9)</f>
        <v/>
      </c>
      <c r="F496" s="953"/>
      <c r="G496" s="948" t="s">
        <v>2</v>
      </c>
      <c r="H496" s="948"/>
      <c r="I496" s="932" t="str">
        <f ca="1">OFFSET('Séries-16x50'!$A$11,B492,10)</f>
        <v/>
      </c>
      <c r="J496" s="932"/>
      <c r="K496" s="293"/>
      <c r="M496" s="521"/>
      <c r="N496" s="291"/>
      <c r="O496" s="931" t="s">
        <v>1</v>
      </c>
      <c r="P496" s="931"/>
      <c r="Q496" s="953" t="str">
        <f ca="1">OFFSET('Séries-16x50'!$A$11,N492,9)</f>
        <v/>
      </c>
      <c r="R496" s="953"/>
      <c r="S496" s="948" t="s">
        <v>2</v>
      </c>
      <c r="T496" s="948"/>
      <c r="U496" s="932" t="str">
        <f ca="1">OFFSET('Séries-16x50'!$A$11,N492,10)</f>
        <v/>
      </c>
      <c r="V496" s="932"/>
      <c r="W496" s="293"/>
    </row>
    <row r="497" spans="1:23" ht="21" x14ac:dyDescent="0.35">
      <c r="A497" s="544" t="str">
        <f>IF(COUNT('Séries-16x50'!$A$11:$A$50)&gt;'Etiquette 16x50'!N541,"X","")</f>
        <v/>
      </c>
      <c r="B497" s="291"/>
      <c r="C497" s="520" t="s">
        <v>258</v>
      </c>
      <c r="D497" s="520"/>
      <c r="E497" s="527" t="str">
        <f ca="1">OFFSET('Séries-16x50'!$A$11,B492,11)</f>
        <v/>
      </c>
      <c r="F497" s="525"/>
      <c r="G497" s="866" t="s">
        <v>270</v>
      </c>
      <c r="H497" s="866"/>
      <c r="I497" s="527" t="str">
        <f ca="1">OFFSET('Séries-16x50'!$A$11,B492,8)</f>
        <v/>
      </c>
      <c r="J497" s="527"/>
      <c r="K497" s="293"/>
      <c r="M497" s="521"/>
      <c r="N497" s="291"/>
      <c r="O497" s="520" t="s">
        <v>258</v>
      </c>
      <c r="P497" s="520"/>
      <c r="Q497" s="527" t="str">
        <f ca="1">OFFSET('Séries-16x50'!$A$11,N492,11)</f>
        <v/>
      </c>
      <c r="R497" s="525"/>
      <c r="S497" s="866" t="s">
        <v>270</v>
      </c>
      <c r="T497" s="866"/>
      <c r="U497" s="527" t="str">
        <f ca="1">OFFSET('Séries-16x50'!$A$11,N492,8)</f>
        <v/>
      </c>
      <c r="V497" s="527"/>
      <c r="W497" s="293"/>
    </row>
    <row r="498" spans="1:23" ht="18.75" x14ac:dyDescent="0.3">
      <c r="A498" s="544" t="str">
        <f>IF(COUNT('Séries-16x50'!$A$11:$A$50)&gt;'Etiquette 16x50'!N541,"X","")</f>
        <v/>
      </c>
      <c r="B498" s="291"/>
      <c r="C498" s="952" t="s">
        <v>68</v>
      </c>
      <c r="D498" s="952"/>
      <c r="E498" s="866" t="s">
        <v>69</v>
      </c>
      <c r="F498" s="866"/>
      <c r="G498" s="951" t="str">
        <f ca="1">OFFSET('Séries-16x50'!$A$11,B492,2)</f>
        <v/>
      </c>
      <c r="H498" s="951"/>
      <c r="I498" s="951"/>
      <c r="J498" s="951"/>
      <c r="K498" s="293"/>
      <c r="M498" s="521"/>
      <c r="N498" s="291"/>
      <c r="O498" s="952" t="s">
        <v>68</v>
      </c>
      <c r="P498" s="952"/>
      <c r="Q498" s="866" t="s">
        <v>69</v>
      </c>
      <c r="R498" s="866"/>
      <c r="S498" s="951" t="str">
        <f ca="1">OFFSET('Séries-16x50'!$A$11,N492,2)</f>
        <v/>
      </c>
      <c r="T498" s="951"/>
      <c r="U498" s="951"/>
      <c r="V498" s="951"/>
      <c r="W498" s="293"/>
    </row>
    <row r="499" spans="1:23" ht="18.75" x14ac:dyDescent="0.3">
      <c r="A499" s="544" t="str">
        <f>IF(COUNT('Séries-16x50'!$A$11:$A$50)&gt;'Etiquette 16x50'!N541,"X","")</f>
        <v/>
      </c>
      <c r="B499" s="291"/>
      <c r="C499" s="952"/>
      <c r="D499" s="952"/>
      <c r="E499" s="866" t="s">
        <v>70</v>
      </c>
      <c r="F499" s="866"/>
      <c r="G499" s="951" t="str">
        <f ca="1">OFFSET('Séries-16x50'!$A$11,B492,3)</f>
        <v/>
      </c>
      <c r="H499" s="951"/>
      <c r="I499" s="951"/>
      <c r="J499" s="951"/>
      <c r="K499" s="293"/>
      <c r="M499" s="521"/>
      <c r="N499" s="291"/>
      <c r="O499" s="952"/>
      <c r="P499" s="952"/>
      <c r="Q499" s="866" t="s">
        <v>70</v>
      </c>
      <c r="R499" s="866"/>
      <c r="S499" s="951" t="str">
        <f ca="1">OFFSET('Séries-16x50'!$A$11,N492,3)</f>
        <v/>
      </c>
      <c r="T499" s="951"/>
      <c r="U499" s="951"/>
      <c r="V499" s="951"/>
      <c r="W499" s="293"/>
    </row>
    <row r="500" spans="1:23" ht="18.75" x14ac:dyDescent="0.3">
      <c r="A500" s="544" t="str">
        <f>IF(COUNT('Séries-16x50'!$A$11:$A$50)&gt;'Etiquette 16x50'!N541,"X","")</f>
        <v/>
      </c>
      <c r="B500" s="291"/>
      <c r="C500" s="952"/>
      <c r="D500" s="952"/>
      <c r="E500" s="866" t="s">
        <v>257</v>
      </c>
      <c r="F500" s="866"/>
      <c r="G500" s="951" t="str">
        <f ca="1">OFFSET('Séries-16x50'!$A$11,B492,4)</f>
        <v/>
      </c>
      <c r="H500" s="951"/>
      <c r="I500" s="951"/>
      <c r="J500" s="951"/>
      <c r="K500" s="293"/>
      <c r="M500" s="521"/>
      <c r="N500" s="291"/>
      <c r="O500" s="952"/>
      <c r="P500" s="952"/>
      <c r="Q500" s="866" t="s">
        <v>257</v>
      </c>
      <c r="R500" s="866"/>
      <c r="S500" s="951" t="str">
        <f ca="1">OFFSET('Séries-16x50'!$A$11,N492,4)</f>
        <v/>
      </c>
      <c r="T500" s="951"/>
      <c r="U500" s="951"/>
      <c r="V500" s="951"/>
      <c r="W500" s="293"/>
    </row>
    <row r="501" spans="1:23" ht="21" x14ac:dyDescent="0.35">
      <c r="A501" s="544" t="str">
        <f>IF(COUNT('Séries-16x50'!$A$11:$A$50)&gt;'Etiquette 16x50'!N541,"X","")</f>
        <v/>
      </c>
      <c r="B501" s="291"/>
      <c r="C501" s="952"/>
      <c r="D501" s="952"/>
      <c r="E501" s="866" t="s">
        <v>71</v>
      </c>
      <c r="F501" s="866"/>
      <c r="G501" s="947" t="str">
        <f ca="1">OFFSET('Séries-16x50'!$A$11,B492,5)</f>
        <v/>
      </c>
      <c r="H501" s="947"/>
      <c r="I501" s="947"/>
      <c r="J501" s="947"/>
      <c r="K501" s="293"/>
      <c r="M501" s="521"/>
      <c r="N501" s="291"/>
      <c r="O501" s="952"/>
      <c r="P501" s="952"/>
      <c r="Q501" s="866" t="s">
        <v>71</v>
      </c>
      <c r="R501" s="866"/>
      <c r="S501" s="947" t="str">
        <f ca="1">OFFSET('Séries-16x50'!$A$11,N492,5)</f>
        <v/>
      </c>
      <c r="T501" s="947"/>
      <c r="U501" s="947"/>
      <c r="V501" s="947"/>
      <c r="W501" s="293"/>
    </row>
    <row r="502" spans="1:23" ht="21" x14ac:dyDescent="0.35">
      <c r="A502" s="544" t="str">
        <f>IF(COUNT('Séries-16x50'!$A$11:$A$50)&gt;'Etiquette 16x50'!N541,"X","")</f>
        <v/>
      </c>
      <c r="B502" s="291"/>
      <c r="C502" s="931" t="s">
        <v>248</v>
      </c>
      <c r="D502" s="931"/>
      <c r="E502" s="948" t="str">
        <f ca="1">IF(E493="","",IF(OR(E493="DWF",E493="DNF"),"Distance","Temps"))</f>
        <v/>
      </c>
      <c r="F502" s="948"/>
      <c r="G502" s="525" t="str">
        <f ca="1">OFFSET('Séries-16x50'!$A$11,B492,18)</f>
        <v/>
      </c>
      <c r="H502" s="524" t="str">
        <f ca="1">OFFSET('Séries-16x50'!$A$11,B492,19)</f>
        <v/>
      </c>
      <c r="I502" s="526" t="str">
        <f ca="1">OFFSET('Séries-16x50'!$A$11,B492,20)</f>
        <v/>
      </c>
      <c r="J502" s="524" t="str">
        <f ca="1">OFFSET('Séries-16x50'!$A$11,B492,21)</f>
        <v/>
      </c>
      <c r="K502" s="293"/>
      <c r="M502" s="521"/>
      <c r="N502" s="291"/>
      <c r="O502" s="931" t="s">
        <v>248</v>
      </c>
      <c r="P502" s="931"/>
      <c r="Q502" s="948" t="str">
        <f ca="1">IF(Q493="","",IF(OR(Q493="DWF",Q493="DNF"),"Distance","Temps"))</f>
        <v/>
      </c>
      <c r="R502" s="948"/>
      <c r="S502" s="525" t="str">
        <f ca="1">OFFSET('Séries-16x50'!$A$11,N492,18)</f>
        <v/>
      </c>
      <c r="T502" s="524" t="str">
        <f ca="1">OFFSET('Séries-16x50'!$A$11,N492,19)</f>
        <v/>
      </c>
      <c r="U502" s="526" t="str">
        <f ca="1">OFFSET('Séries-16x50'!$A$11,N492,20)</f>
        <v/>
      </c>
      <c r="V502" s="524" t="str">
        <f ca="1">OFFSET('Séries-16x50'!$A$11,N492,21)</f>
        <v/>
      </c>
      <c r="W502" s="293"/>
    </row>
    <row r="503" spans="1:23" ht="18.75" x14ac:dyDescent="0.3">
      <c r="A503" s="544" t="str">
        <f>IF(COUNT('Séries-16x50'!$A$11:$A$50)&gt;'Etiquette 16x50'!N541,"X","")</f>
        <v/>
      </c>
      <c r="B503" s="291"/>
      <c r="C503" s="931"/>
      <c r="D503" s="931"/>
      <c r="E503" s="933" t="s">
        <v>273</v>
      </c>
      <c r="F503" s="514" t="s">
        <v>271</v>
      </c>
      <c r="G503" s="528" t="str">
        <f ca="1">OFFSET('Séries-16x50'!$A$11,B492,14)</f>
        <v/>
      </c>
      <c r="H503" s="529" t="str">
        <f ca="1">OFFSET('Séries-16x50'!$A$11,B492,15)</f>
        <v/>
      </c>
      <c r="I503" s="528" t="str">
        <f ca="1">OFFSET('Séries-16x50'!$A$11,B492,16)</f>
        <v/>
      </c>
      <c r="J503" s="529" t="str">
        <f ca="1">OFFSET('Séries-16x50'!$A$11,B492,17)</f>
        <v/>
      </c>
      <c r="K503" s="293"/>
      <c r="M503" s="521"/>
      <c r="N503" s="291"/>
      <c r="O503" s="931"/>
      <c r="P503" s="931"/>
      <c r="Q503" s="933" t="s">
        <v>273</v>
      </c>
      <c r="R503" s="514" t="s">
        <v>271</v>
      </c>
      <c r="S503" s="528" t="str">
        <f ca="1">OFFSET('Séries-16x50'!$A$11,N492,14)</f>
        <v/>
      </c>
      <c r="T503" s="529" t="str">
        <f ca="1">OFFSET('Séries-16x50'!$A$11,N492,15)</f>
        <v/>
      </c>
      <c r="U503" s="528" t="str">
        <f ca="1">OFFSET('Séries-16x50'!$A$11,N492,16)</f>
        <v/>
      </c>
      <c r="V503" s="529" t="str">
        <f ca="1">OFFSET('Séries-16x50'!$A$11,N492,17)</f>
        <v/>
      </c>
      <c r="W503" s="293"/>
    </row>
    <row r="504" spans="1:23" ht="18.75" x14ac:dyDescent="0.3">
      <c r="A504" s="544" t="str">
        <f>IF(COUNT('Séries-16x50'!$A$11:$A$50)&gt;'Etiquette 16x50'!N541,"X","")</f>
        <v/>
      </c>
      <c r="B504" s="291"/>
      <c r="C504" s="931"/>
      <c r="D504" s="931"/>
      <c r="E504" s="933"/>
      <c r="F504" s="514" t="s">
        <v>272</v>
      </c>
      <c r="G504" s="528" t="str">
        <f ca="1">OFFSET('Séries-16x50'!$A$11,B492,22)</f>
        <v/>
      </c>
      <c r="H504" s="529" t="str">
        <f ca="1">OFFSET('Séries-16x50'!$A$11,B492,23)</f>
        <v/>
      </c>
      <c r="I504" s="528" t="str">
        <f ca="1">OFFSET('Séries-16x50'!$A$11,B492,24)</f>
        <v/>
      </c>
      <c r="J504" s="529" t="str">
        <f ca="1">OFFSET('Séries-16x50'!$A$11,B492,25)</f>
        <v/>
      </c>
      <c r="K504" s="293"/>
      <c r="M504" s="521"/>
      <c r="N504" s="291"/>
      <c r="O504" s="931"/>
      <c r="P504" s="931"/>
      <c r="Q504" s="933"/>
      <c r="R504" s="514" t="s">
        <v>272</v>
      </c>
      <c r="S504" s="528" t="str">
        <f ca="1">OFFSET('Séries-16x50'!$A$11,N492,22)</f>
        <v/>
      </c>
      <c r="T504" s="529" t="str">
        <f ca="1">OFFSET('Séries-16x50'!$A$11,N492,23)</f>
        <v/>
      </c>
      <c r="U504" s="528" t="str">
        <f ca="1">OFFSET('Séries-16x50'!$A$11,N492,24)</f>
        <v/>
      </c>
      <c r="V504" s="529" t="str">
        <f ca="1">OFFSET('Séries-16x50'!$A$11,N492,25)</f>
        <v/>
      </c>
      <c r="W504" s="293"/>
    </row>
    <row r="505" spans="1:23" x14ac:dyDescent="0.25">
      <c r="A505" s="544" t="str">
        <f>IF(COUNT('Séries-16x50'!$A$11:$A$50)&gt;'Etiquette 16x50'!N541,"X","")</f>
        <v/>
      </c>
      <c r="B505" s="291"/>
      <c r="C505" s="945"/>
      <c r="D505" s="945"/>
      <c r="E505" s="945"/>
      <c r="F505" s="945"/>
      <c r="G505" s="945"/>
      <c r="H505" s="945"/>
      <c r="I505" s="945"/>
      <c r="J505" s="945"/>
      <c r="K505" s="293"/>
      <c r="M505" s="521"/>
      <c r="N505" s="291"/>
      <c r="O505" s="945"/>
      <c r="P505" s="945"/>
      <c r="Q505" s="945"/>
      <c r="R505" s="945"/>
      <c r="S505" s="945"/>
      <c r="T505" s="945"/>
      <c r="U505" s="945"/>
      <c r="V505" s="945"/>
      <c r="W505" s="293"/>
    </row>
    <row r="506" spans="1:23" ht="18.75" x14ac:dyDescent="0.3">
      <c r="A506" s="544" t="str">
        <f>IF(COUNT('Séries-16x50'!$A$11:$A$50)&gt;'Etiquette 16x50'!N541,"X","")</f>
        <v/>
      </c>
      <c r="B506" s="291"/>
      <c r="C506" s="946" t="s">
        <v>259</v>
      </c>
      <c r="D506" s="946"/>
      <c r="E506" s="946"/>
      <c r="F506" s="946"/>
      <c r="G506" s="946"/>
      <c r="H506" s="946"/>
      <c r="I506" s="946"/>
      <c r="J506" s="946"/>
      <c r="K506" s="293"/>
      <c r="M506" s="521"/>
      <c r="N506" s="291"/>
      <c r="O506" s="946" t="s">
        <v>259</v>
      </c>
      <c r="P506" s="946"/>
      <c r="Q506" s="946"/>
      <c r="R506" s="946"/>
      <c r="S506" s="946"/>
      <c r="T506" s="946"/>
      <c r="U506" s="946"/>
      <c r="V506" s="946"/>
      <c r="W506" s="293"/>
    </row>
    <row r="507" spans="1:23" ht="15.75" thickBot="1" x14ac:dyDescent="0.3">
      <c r="A507" s="544" t="str">
        <f>IF(COUNT('Séries-16x50'!$A$11:$A$50)&gt;'Etiquette 16x50'!N541,"X","")</f>
        <v/>
      </c>
      <c r="B507" s="291"/>
      <c r="C507" s="945"/>
      <c r="D507" s="945"/>
      <c r="E507" s="945"/>
      <c r="F507" s="945"/>
      <c r="G507" s="945"/>
      <c r="H507" s="945"/>
      <c r="I507" s="945"/>
      <c r="J507" s="945"/>
      <c r="K507" s="293"/>
      <c r="M507" s="521"/>
      <c r="N507" s="291"/>
      <c r="O507" s="945"/>
      <c r="P507" s="945"/>
      <c r="Q507" s="945"/>
      <c r="R507" s="945"/>
      <c r="S507" s="945"/>
      <c r="T507" s="945"/>
      <c r="U507" s="945"/>
      <c r="V507" s="945"/>
      <c r="W507" s="293"/>
    </row>
    <row r="508" spans="1:23" ht="15.75" customHeight="1" x14ac:dyDescent="0.25">
      <c r="A508" s="544" t="str">
        <f>IF(COUNT('Séries-16x50'!$A$11:$A$50)&gt;'Etiquette 16x50'!N541,"X","")</f>
        <v/>
      </c>
      <c r="B508" s="291"/>
      <c r="C508" s="1078" t="s">
        <v>276</v>
      </c>
      <c r="D508" s="1074">
        <v>1</v>
      </c>
      <c r="E508" s="1074">
        <f>D508+1</f>
        <v>2</v>
      </c>
      <c r="F508" s="1074">
        <f>E508+1</f>
        <v>3</v>
      </c>
      <c r="G508" s="1074">
        <f t="shared" ref="G508:J508" si="40">F508+1</f>
        <v>4</v>
      </c>
      <c r="H508" s="1074">
        <f t="shared" si="40"/>
        <v>5</v>
      </c>
      <c r="I508" s="1074">
        <f t="shared" si="40"/>
        <v>6</v>
      </c>
      <c r="J508" s="1075">
        <f t="shared" si="40"/>
        <v>7</v>
      </c>
      <c r="K508" s="293"/>
      <c r="M508" s="521"/>
      <c r="N508" s="291"/>
      <c r="O508" s="1078" t="s">
        <v>276</v>
      </c>
      <c r="P508" s="1074">
        <v>1</v>
      </c>
      <c r="Q508" s="1074">
        <f>P508+1</f>
        <v>2</v>
      </c>
      <c r="R508" s="1074">
        <f>Q508+1</f>
        <v>3</v>
      </c>
      <c r="S508" s="1074">
        <f t="shared" ref="S508:V508" si="41">R508+1</f>
        <v>4</v>
      </c>
      <c r="T508" s="1074">
        <f t="shared" si="41"/>
        <v>5</v>
      </c>
      <c r="U508" s="1074">
        <f t="shared" si="41"/>
        <v>6</v>
      </c>
      <c r="V508" s="1075">
        <f t="shared" si="41"/>
        <v>7</v>
      </c>
      <c r="W508" s="293"/>
    </row>
    <row r="509" spans="1:23" ht="15.75" thickBot="1" x14ac:dyDescent="0.3">
      <c r="A509" s="544" t="str">
        <f>IF(COUNT('Séries-16x50'!$A$11:$A$50)&gt;'Etiquette 16x50'!N541,"X","")</f>
        <v/>
      </c>
      <c r="B509" s="291"/>
      <c r="C509" s="1079"/>
      <c r="D509" s="1070"/>
      <c r="E509" s="1070"/>
      <c r="F509" s="1070"/>
      <c r="G509" s="1070"/>
      <c r="H509" s="1070"/>
      <c r="I509" s="1070"/>
      <c r="J509" s="1072"/>
      <c r="K509" s="293"/>
      <c r="M509" s="521"/>
      <c r="N509" s="291"/>
      <c r="O509" s="1079"/>
      <c r="P509" s="1070"/>
      <c r="Q509" s="1070"/>
      <c r="R509" s="1070"/>
      <c r="S509" s="1070"/>
      <c r="T509" s="1070"/>
      <c r="U509" s="1070"/>
      <c r="V509" s="1072"/>
      <c r="W509" s="293"/>
    </row>
    <row r="510" spans="1:23" ht="15" customHeight="1" x14ac:dyDescent="0.25">
      <c r="A510" s="544" t="str">
        <f>IF(COUNT('Séries-16x50'!$A$11:$A$50)&gt;'Etiquette 16x50'!N541,"X","")</f>
        <v/>
      </c>
      <c r="B510" s="291"/>
      <c r="C510" s="1068">
        <f>J508+1</f>
        <v>8</v>
      </c>
      <c r="D510" s="1070">
        <f>C510+1</f>
        <v>9</v>
      </c>
      <c r="E510" s="1070">
        <f t="shared" ref="E510:J510" si="42">D510+1</f>
        <v>10</v>
      </c>
      <c r="F510" s="1070">
        <f t="shared" si="42"/>
        <v>11</v>
      </c>
      <c r="G510" s="1070">
        <f t="shared" si="42"/>
        <v>12</v>
      </c>
      <c r="H510" s="1070">
        <f t="shared" si="42"/>
        <v>13</v>
      </c>
      <c r="I510" s="1070">
        <f t="shared" si="42"/>
        <v>14</v>
      </c>
      <c r="J510" s="1072">
        <f t="shared" si="42"/>
        <v>15</v>
      </c>
      <c r="K510" s="293"/>
      <c r="M510" s="521"/>
      <c r="N510" s="291"/>
      <c r="O510" s="1068">
        <f>V508+1</f>
        <v>8</v>
      </c>
      <c r="P510" s="1070">
        <f>O510+1</f>
        <v>9</v>
      </c>
      <c r="Q510" s="1070">
        <f t="shared" ref="Q510:V510" si="43">P510+1</f>
        <v>10</v>
      </c>
      <c r="R510" s="1070">
        <f t="shared" si="43"/>
        <v>11</v>
      </c>
      <c r="S510" s="1070">
        <f t="shared" si="43"/>
        <v>12</v>
      </c>
      <c r="T510" s="1070">
        <f t="shared" si="43"/>
        <v>13</v>
      </c>
      <c r="U510" s="1070">
        <f t="shared" si="43"/>
        <v>14</v>
      </c>
      <c r="V510" s="1072">
        <f t="shared" si="43"/>
        <v>15</v>
      </c>
      <c r="W510" s="293"/>
    </row>
    <row r="511" spans="1:23" ht="15.75" thickBot="1" x14ac:dyDescent="0.3">
      <c r="A511" s="544" t="str">
        <f>IF(COUNT('Séries-16x50'!$A$11:$A$50)&gt;'Etiquette 16x50'!N541,"X","")</f>
        <v/>
      </c>
      <c r="B511" s="291"/>
      <c r="C511" s="1069"/>
      <c r="D511" s="1071"/>
      <c r="E511" s="1071"/>
      <c r="F511" s="1071"/>
      <c r="G511" s="1071"/>
      <c r="H511" s="1071"/>
      <c r="I511" s="1071"/>
      <c r="J511" s="1073"/>
      <c r="K511" s="293"/>
      <c r="M511" s="521"/>
      <c r="N511" s="291"/>
      <c r="O511" s="1069"/>
      <c r="P511" s="1071"/>
      <c r="Q511" s="1071"/>
      <c r="R511" s="1071"/>
      <c r="S511" s="1071"/>
      <c r="T511" s="1071"/>
      <c r="U511" s="1071"/>
      <c r="V511" s="1073"/>
      <c r="W511" s="293"/>
    </row>
    <row r="512" spans="1:23" ht="15" customHeight="1" x14ac:dyDescent="0.25">
      <c r="A512" s="544" t="str">
        <f>IF(COUNT('Séries-16x50'!$A$11:$A$50)&gt;'Etiquette 16x50'!N541,"X","")</f>
        <v/>
      </c>
      <c r="B512" s="291"/>
      <c r="C512" s="984" t="s">
        <v>275</v>
      </c>
      <c r="D512" s="985"/>
      <c r="E512" s="1080"/>
      <c r="F512" s="993"/>
      <c r="G512" s="993"/>
      <c r="H512" s="993"/>
      <c r="I512" s="993"/>
      <c r="J512" s="994"/>
      <c r="K512" s="293"/>
      <c r="M512" s="521"/>
      <c r="N512" s="291"/>
      <c r="O512" s="984" t="s">
        <v>275</v>
      </c>
      <c r="P512" s="985"/>
      <c r="Q512" s="1080"/>
      <c r="R512" s="993"/>
      <c r="S512" s="993"/>
      <c r="T512" s="993"/>
      <c r="U512" s="993"/>
      <c r="V512" s="994"/>
      <c r="W512" s="293"/>
    </row>
    <row r="513" spans="1:23" ht="15.75" thickBot="1" x14ac:dyDescent="0.3">
      <c r="A513" s="544" t="str">
        <f>IF(COUNT('Séries-16x50'!$A$11:$A$50)&gt;'Etiquette 16x50'!N541,"X","")</f>
        <v/>
      </c>
      <c r="B513" s="291"/>
      <c r="C513" s="973"/>
      <c r="D513" s="986"/>
      <c r="E513" s="1081"/>
      <c r="F513" s="929"/>
      <c r="G513" s="929"/>
      <c r="H513" s="929"/>
      <c r="I513" s="929"/>
      <c r="J513" s="930"/>
      <c r="K513" s="293"/>
      <c r="M513" s="521"/>
      <c r="N513" s="291"/>
      <c r="O513" s="973"/>
      <c r="P513" s="986"/>
      <c r="Q513" s="1081"/>
      <c r="R513" s="929"/>
      <c r="S513" s="929"/>
      <c r="T513" s="929"/>
      <c r="U513" s="929"/>
      <c r="V513" s="930"/>
      <c r="W513" s="293"/>
    </row>
    <row r="514" spans="1:23" ht="15.75" thickBot="1" x14ac:dyDescent="0.3">
      <c r="A514" s="544" t="str">
        <f>IF(COUNT('Séries-16x50'!$A$11:$A$50)&gt;'Etiquette 16x50'!N541,"X","")</f>
        <v/>
      </c>
      <c r="B514" s="291"/>
      <c r="C514" s="292"/>
      <c r="D514" s="292"/>
      <c r="E514" s="292"/>
      <c r="F514" s="292"/>
      <c r="G514" s="292"/>
      <c r="H514" s="292"/>
      <c r="I514" s="292"/>
      <c r="J514" s="292"/>
      <c r="K514" s="293"/>
      <c r="M514" s="521"/>
      <c r="N514" s="291"/>
      <c r="O514" s="292"/>
      <c r="P514" s="292"/>
      <c r="Q514" s="292"/>
      <c r="R514" s="292"/>
      <c r="S514" s="292"/>
      <c r="T514" s="292"/>
      <c r="U514" s="292"/>
      <c r="V514" s="292"/>
      <c r="W514" s="293"/>
    </row>
    <row r="515" spans="1:23" ht="15" customHeight="1" x14ac:dyDescent="0.25">
      <c r="A515" s="544" t="str">
        <f>IF(COUNT('Séries-16x50'!$A$11:$A$50)&gt;'Etiquette 16x50'!N541,"X","")</f>
        <v/>
      </c>
      <c r="B515" s="291"/>
      <c r="C515" s="894" t="s">
        <v>132</v>
      </c>
      <c r="D515" s="880" t="s">
        <v>133</v>
      </c>
      <c r="E515" s="871"/>
      <c r="F515" s="871"/>
      <c r="G515" s="871"/>
      <c r="H515" s="871"/>
      <c r="I515" s="959"/>
      <c r="J515" s="960"/>
      <c r="K515" s="293"/>
      <c r="M515" s="521"/>
      <c r="N515" s="291"/>
      <c r="O515" s="894" t="s">
        <v>132</v>
      </c>
      <c r="P515" s="880" t="s">
        <v>133</v>
      </c>
      <c r="Q515" s="871"/>
      <c r="R515" s="871"/>
      <c r="S515" s="871"/>
      <c r="T515" s="871"/>
      <c r="U515" s="959"/>
      <c r="V515" s="960"/>
      <c r="W515" s="293"/>
    </row>
    <row r="516" spans="1:23" x14ac:dyDescent="0.25">
      <c r="A516" s="544" t="str">
        <f>IF(COUNT('Séries-16x50'!$A$11:$A$50)&gt;'Etiquette 16x50'!N541,"X","")</f>
        <v/>
      </c>
      <c r="B516" s="291"/>
      <c r="C516" s="895"/>
      <c r="D516" s="859" t="s">
        <v>134</v>
      </c>
      <c r="E516" s="864"/>
      <c r="F516" s="864"/>
      <c r="G516" s="864"/>
      <c r="H516" s="864"/>
      <c r="I516" s="949"/>
      <c r="J516" s="950"/>
      <c r="K516" s="293"/>
      <c r="M516" s="521"/>
      <c r="N516" s="291"/>
      <c r="O516" s="895"/>
      <c r="P516" s="859" t="s">
        <v>134</v>
      </c>
      <c r="Q516" s="864"/>
      <c r="R516" s="864"/>
      <c r="S516" s="864"/>
      <c r="T516" s="864"/>
      <c r="U516" s="949"/>
      <c r="V516" s="950"/>
      <c r="W516" s="293"/>
    </row>
    <row r="517" spans="1:23" x14ac:dyDescent="0.25">
      <c r="A517" s="544" t="str">
        <f>IF(COUNT('Séries-16x50'!$A$11:$A$50)&gt;'Etiquette 16x50'!N541,"X","")</f>
        <v/>
      </c>
      <c r="B517" s="291"/>
      <c r="C517" s="895"/>
      <c r="D517" s="859" t="s">
        <v>135</v>
      </c>
      <c r="E517" s="864"/>
      <c r="F517" s="864"/>
      <c r="G517" s="864"/>
      <c r="H517" s="864"/>
      <c r="I517" s="949"/>
      <c r="J517" s="950"/>
      <c r="K517" s="293"/>
      <c r="M517" s="521"/>
      <c r="N517" s="291"/>
      <c r="O517" s="895"/>
      <c r="P517" s="859" t="s">
        <v>135</v>
      </c>
      <c r="Q517" s="864"/>
      <c r="R517" s="864"/>
      <c r="S517" s="864"/>
      <c r="T517" s="864"/>
      <c r="U517" s="949"/>
      <c r="V517" s="950"/>
      <c r="W517" s="293"/>
    </row>
    <row r="518" spans="1:23" x14ac:dyDescent="0.25">
      <c r="A518" s="544" t="str">
        <f>IF(COUNT('Séries-16x50'!$A$11:$A$50)&gt;'Etiquette 16x50'!N541,"X","")</f>
        <v/>
      </c>
      <c r="B518" s="291"/>
      <c r="C518" s="895"/>
      <c r="D518" s="859" t="s">
        <v>136</v>
      </c>
      <c r="E518" s="864"/>
      <c r="F518" s="864"/>
      <c r="G518" s="864"/>
      <c r="H518" s="864"/>
      <c r="I518" s="949"/>
      <c r="J518" s="950"/>
      <c r="K518" s="293"/>
      <c r="M518" s="521"/>
      <c r="N518" s="291"/>
      <c r="O518" s="895"/>
      <c r="P518" s="859" t="s">
        <v>136</v>
      </c>
      <c r="Q518" s="864"/>
      <c r="R518" s="864"/>
      <c r="S518" s="864"/>
      <c r="T518" s="864"/>
      <c r="U518" s="949"/>
      <c r="V518" s="950"/>
      <c r="W518" s="293"/>
    </row>
    <row r="519" spans="1:23" x14ac:dyDescent="0.25">
      <c r="A519" s="544" t="str">
        <f>IF(COUNT('Séries-16x50'!$A$11:$A$50)&gt;'Etiquette 16x50'!N541,"X","")</f>
        <v/>
      </c>
      <c r="B519" s="291"/>
      <c r="C519" s="895"/>
      <c r="D519" s="859" t="s">
        <v>137</v>
      </c>
      <c r="E519" s="864"/>
      <c r="F519" s="864"/>
      <c r="G519" s="864"/>
      <c r="H519" s="864"/>
      <c r="I519" s="949"/>
      <c r="J519" s="950"/>
      <c r="K519" s="293"/>
      <c r="M519" s="521"/>
      <c r="N519" s="291"/>
      <c r="O519" s="895"/>
      <c r="P519" s="859" t="s">
        <v>137</v>
      </c>
      <c r="Q519" s="864"/>
      <c r="R519" s="864"/>
      <c r="S519" s="864"/>
      <c r="T519" s="864"/>
      <c r="U519" s="949"/>
      <c r="V519" s="950"/>
      <c r="W519" s="293"/>
    </row>
    <row r="520" spans="1:23" x14ac:dyDescent="0.25">
      <c r="A520" s="544" t="str">
        <f>IF(COUNT('Séries-16x50'!$A$11:$A$50)&gt;'Etiquette 16x50'!N541,"X","")</f>
        <v/>
      </c>
      <c r="B520" s="291"/>
      <c r="C520" s="895"/>
      <c r="D520" s="859" t="s">
        <v>138</v>
      </c>
      <c r="E520" s="864"/>
      <c r="F520" s="864"/>
      <c r="G520" s="864"/>
      <c r="H520" s="864"/>
      <c r="I520" s="949"/>
      <c r="J520" s="950"/>
      <c r="K520" s="293"/>
      <c r="M520" s="521"/>
      <c r="N520" s="291"/>
      <c r="O520" s="895"/>
      <c r="P520" s="859" t="s">
        <v>138</v>
      </c>
      <c r="Q520" s="864"/>
      <c r="R520" s="864"/>
      <c r="S520" s="864"/>
      <c r="T520" s="864"/>
      <c r="U520" s="949"/>
      <c r="V520" s="950"/>
      <c r="W520" s="293"/>
    </row>
    <row r="521" spans="1:23" ht="15" customHeight="1" thickBot="1" x14ac:dyDescent="0.3">
      <c r="A521" s="544" t="str">
        <f>IF(COUNT('Séries-16x50'!$A$11:$A$50)&gt;'Etiquette 16x50'!N541,"X","")</f>
        <v/>
      </c>
      <c r="B521" s="291"/>
      <c r="C521" s="896"/>
      <c r="D521" s="862" t="s">
        <v>274</v>
      </c>
      <c r="E521" s="975"/>
      <c r="F521" s="975"/>
      <c r="G521" s="975"/>
      <c r="H521" s="975"/>
      <c r="I521" s="954"/>
      <c r="J521" s="955"/>
      <c r="K521" s="293"/>
      <c r="M521" s="521"/>
      <c r="N521" s="291"/>
      <c r="O521" s="896"/>
      <c r="P521" s="862" t="s">
        <v>274</v>
      </c>
      <c r="Q521" s="975"/>
      <c r="R521" s="975"/>
      <c r="S521" s="975"/>
      <c r="T521" s="975"/>
      <c r="U521" s="954"/>
      <c r="V521" s="955"/>
      <c r="W521" s="293"/>
    </row>
    <row r="522" spans="1:23" x14ac:dyDescent="0.25">
      <c r="A522" s="544" t="str">
        <f>IF(COUNT('Séries-16x50'!$A$11:$A$50)&gt;'Etiquette 16x50'!N541,"X","")</f>
        <v/>
      </c>
      <c r="B522" s="291"/>
      <c r="C522" s="1076" t="s">
        <v>145</v>
      </c>
      <c r="D522" s="963" t="s">
        <v>146</v>
      </c>
      <c r="E522" s="964"/>
      <c r="F522" s="964"/>
      <c r="G522" s="964"/>
      <c r="H522" s="964"/>
      <c r="I522" s="965"/>
      <c r="J522" s="966"/>
      <c r="K522" s="293"/>
      <c r="M522" s="521"/>
      <c r="N522" s="291"/>
      <c r="O522" s="1076" t="s">
        <v>145</v>
      </c>
      <c r="P522" s="963" t="s">
        <v>146</v>
      </c>
      <c r="Q522" s="964"/>
      <c r="R522" s="964"/>
      <c r="S522" s="964"/>
      <c r="T522" s="964"/>
      <c r="U522" s="965"/>
      <c r="V522" s="966"/>
      <c r="W522" s="293"/>
    </row>
    <row r="523" spans="1:23" x14ac:dyDescent="0.25">
      <c r="A523" s="544" t="str">
        <f>IF(COUNT('Séries-16x50'!$A$11:$A$50)&gt;'Etiquette 16x50'!N541,"X","")</f>
        <v/>
      </c>
      <c r="B523" s="291"/>
      <c r="C523" s="1076"/>
      <c r="D523" s="859" t="s">
        <v>147</v>
      </c>
      <c r="E523" s="864"/>
      <c r="F523" s="864"/>
      <c r="G523" s="864"/>
      <c r="H523" s="864"/>
      <c r="I523" s="949"/>
      <c r="J523" s="950"/>
      <c r="K523" s="293"/>
      <c r="M523" s="521"/>
      <c r="N523" s="291"/>
      <c r="O523" s="1076"/>
      <c r="P523" s="859" t="s">
        <v>147</v>
      </c>
      <c r="Q523" s="864"/>
      <c r="R523" s="864"/>
      <c r="S523" s="864"/>
      <c r="T523" s="864"/>
      <c r="U523" s="949"/>
      <c r="V523" s="950"/>
      <c r="W523" s="293"/>
    </row>
    <row r="524" spans="1:23" x14ac:dyDescent="0.25">
      <c r="A524" s="544" t="str">
        <f>IF(COUNT('Séries-16x50'!$A$11:$A$50)&gt;'Etiquette 16x50'!N541,"X","")</f>
        <v/>
      </c>
      <c r="B524" s="291"/>
      <c r="C524" s="1076"/>
      <c r="D524" s="859" t="s">
        <v>148</v>
      </c>
      <c r="E524" s="864"/>
      <c r="F524" s="864"/>
      <c r="G524" s="864"/>
      <c r="H524" s="864"/>
      <c r="I524" s="949"/>
      <c r="J524" s="950"/>
      <c r="K524" s="293"/>
      <c r="M524" s="521"/>
      <c r="N524" s="291"/>
      <c r="O524" s="1076"/>
      <c r="P524" s="859" t="s">
        <v>148</v>
      </c>
      <c r="Q524" s="864"/>
      <c r="R524" s="864"/>
      <c r="S524" s="864"/>
      <c r="T524" s="864"/>
      <c r="U524" s="949"/>
      <c r="V524" s="950"/>
      <c r="W524" s="293"/>
    </row>
    <row r="525" spans="1:23" x14ac:dyDescent="0.25">
      <c r="A525" s="544" t="str">
        <f>IF(COUNT('Séries-16x50'!$A$11:$A$50)&gt;'Etiquette 16x50'!N541,"X","")</f>
        <v/>
      </c>
      <c r="B525" s="291"/>
      <c r="C525" s="1076"/>
      <c r="D525" s="859" t="s">
        <v>149</v>
      </c>
      <c r="E525" s="864"/>
      <c r="F525" s="864"/>
      <c r="G525" s="864"/>
      <c r="H525" s="864"/>
      <c r="I525" s="949"/>
      <c r="J525" s="950"/>
      <c r="K525" s="293"/>
      <c r="M525" s="521"/>
      <c r="N525" s="291"/>
      <c r="O525" s="1076"/>
      <c r="P525" s="859" t="s">
        <v>149</v>
      </c>
      <c r="Q525" s="864"/>
      <c r="R525" s="864"/>
      <c r="S525" s="864"/>
      <c r="T525" s="864"/>
      <c r="U525" s="949"/>
      <c r="V525" s="950"/>
      <c r="W525" s="293"/>
    </row>
    <row r="526" spans="1:23" x14ac:dyDescent="0.25">
      <c r="A526" s="544" t="str">
        <f>IF(COUNT('Séries-16x50'!$A$11:$A$50)&gt;'Etiquette 16x50'!N541,"X","")</f>
        <v/>
      </c>
      <c r="B526" s="291"/>
      <c r="C526" s="1076"/>
      <c r="D526" s="859" t="s">
        <v>150</v>
      </c>
      <c r="E526" s="864"/>
      <c r="F526" s="864"/>
      <c r="G526" s="864"/>
      <c r="H526" s="864"/>
      <c r="I526" s="949"/>
      <c r="J526" s="950"/>
      <c r="K526" s="293"/>
      <c r="M526" s="521"/>
      <c r="N526" s="291"/>
      <c r="O526" s="1076"/>
      <c r="P526" s="859" t="s">
        <v>150</v>
      </c>
      <c r="Q526" s="864"/>
      <c r="R526" s="864"/>
      <c r="S526" s="864"/>
      <c r="T526" s="864"/>
      <c r="U526" s="949"/>
      <c r="V526" s="950"/>
      <c r="W526" s="293"/>
    </row>
    <row r="527" spans="1:23" x14ac:dyDescent="0.25">
      <c r="A527" s="544" t="str">
        <f>IF(COUNT('Séries-16x50'!$A$11:$A$50)&gt;'Etiquette 16x50'!N541,"X","")</f>
        <v/>
      </c>
      <c r="B527" s="291"/>
      <c r="C527" s="1076"/>
      <c r="D527" s="859" t="s">
        <v>151</v>
      </c>
      <c r="E527" s="864"/>
      <c r="F527" s="864"/>
      <c r="G527" s="864"/>
      <c r="H527" s="864"/>
      <c r="I527" s="949"/>
      <c r="J527" s="950"/>
      <c r="K527" s="293"/>
      <c r="M527" s="521"/>
      <c r="N527" s="291"/>
      <c r="O527" s="1076"/>
      <c r="P527" s="859" t="s">
        <v>151</v>
      </c>
      <c r="Q527" s="864"/>
      <c r="R527" s="864"/>
      <c r="S527" s="864"/>
      <c r="T527" s="864"/>
      <c r="U527" s="949"/>
      <c r="V527" s="950"/>
      <c r="W527" s="293"/>
    </row>
    <row r="528" spans="1:23" ht="15" customHeight="1" thickBot="1" x14ac:dyDescent="0.3">
      <c r="A528" s="544" t="str">
        <f>IF(COUNT('Séries-16x50'!$A$11:$A$50)&gt;'Etiquette 16x50'!N541,"X","")</f>
        <v/>
      </c>
      <c r="B528" s="291"/>
      <c r="C528" s="1077"/>
      <c r="D528" s="862" t="s">
        <v>152</v>
      </c>
      <c r="E528" s="975"/>
      <c r="F528" s="975"/>
      <c r="G528" s="975"/>
      <c r="H528" s="975"/>
      <c r="I528" s="954"/>
      <c r="J528" s="955"/>
      <c r="K528" s="293"/>
      <c r="M528" s="521"/>
      <c r="N528" s="291"/>
      <c r="O528" s="1077"/>
      <c r="P528" s="862" t="s">
        <v>152</v>
      </c>
      <c r="Q528" s="975"/>
      <c r="R528" s="975"/>
      <c r="S528" s="975"/>
      <c r="T528" s="975"/>
      <c r="U528" s="954"/>
      <c r="V528" s="955"/>
      <c r="W528" s="293"/>
    </row>
    <row r="529" spans="1:23" x14ac:dyDescent="0.25">
      <c r="A529" s="544" t="str">
        <f>IF(COUNT('Séries-16x50'!$A$11:$A$50)&gt;'Etiquette 16x50'!N541,"X","")</f>
        <v/>
      </c>
      <c r="B529" s="291"/>
      <c r="C529" s="895" t="s">
        <v>126</v>
      </c>
      <c r="D529" s="1051" t="s">
        <v>264</v>
      </c>
      <c r="E529" s="1052"/>
      <c r="F529" s="963"/>
      <c r="G529" s="278" t="s">
        <v>265</v>
      </c>
      <c r="H529" s="278"/>
      <c r="I529" s="965"/>
      <c r="J529" s="966"/>
      <c r="K529" s="293"/>
      <c r="M529" s="521"/>
      <c r="N529" s="291"/>
      <c r="O529" s="895" t="s">
        <v>126</v>
      </c>
      <c r="P529" s="1051" t="s">
        <v>264</v>
      </c>
      <c r="Q529" s="1052"/>
      <c r="R529" s="963"/>
      <c r="S529" s="278" t="s">
        <v>265</v>
      </c>
      <c r="T529" s="278"/>
      <c r="U529" s="965"/>
      <c r="V529" s="966"/>
      <c r="W529" s="293"/>
    </row>
    <row r="530" spans="1:23" x14ac:dyDescent="0.25">
      <c r="A530" s="544" t="str">
        <f>IF(COUNT('Séries-16x50'!$A$11:$A$50)&gt;'Etiquette 16x50'!N541,"X","")</f>
        <v/>
      </c>
      <c r="B530" s="291"/>
      <c r="C530" s="895"/>
      <c r="D530" s="511" t="s">
        <v>267</v>
      </c>
      <c r="E530" s="513"/>
      <c r="F530" s="513"/>
      <c r="G530" s="110" t="s">
        <v>164</v>
      </c>
      <c r="H530" s="110"/>
      <c r="I530" s="949"/>
      <c r="J530" s="950"/>
      <c r="K530" s="293"/>
      <c r="M530" s="521"/>
      <c r="N530" s="291"/>
      <c r="O530" s="895"/>
      <c r="P530" s="511" t="s">
        <v>267</v>
      </c>
      <c r="Q530" s="513"/>
      <c r="R530" s="513"/>
      <c r="S530" s="110" t="s">
        <v>164</v>
      </c>
      <c r="T530" s="110"/>
      <c r="U530" s="949"/>
      <c r="V530" s="950"/>
      <c r="W530" s="293"/>
    </row>
    <row r="531" spans="1:23" ht="15.75" thickBot="1" x14ac:dyDescent="0.3">
      <c r="A531" s="544" t="str">
        <f>IF(COUNT('Séries-16x50'!$A$11:$A$50)&gt;'Etiquette 16x50'!N541,"X","")</f>
        <v/>
      </c>
      <c r="B531" s="291"/>
      <c r="C531" s="896"/>
      <c r="D531" s="512" t="s">
        <v>268</v>
      </c>
      <c r="E531" s="517"/>
      <c r="F531" s="517"/>
      <c r="G531" s="3" t="s">
        <v>164</v>
      </c>
      <c r="H531" s="3"/>
      <c r="I531" s="954"/>
      <c r="J531" s="955"/>
      <c r="K531" s="293"/>
      <c r="M531" s="521"/>
      <c r="N531" s="291"/>
      <c r="O531" s="896"/>
      <c r="P531" s="512" t="s">
        <v>268</v>
      </c>
      <c r="Q531" s="517"/>
      <c r="R531" s="517"/>
      <c r="S531" s="3" t="s">
        <v>164</v>
      </c>
      <c r="T531" s="3"/>
      <c r="U531" s="954"/>
      <c r="V531" s="955"/>
      <c r="W531" s="293"/>
    </row>
    <row r="532" spans="1:23" ht="15.75" thickBot="1" x14ac:dyDescent="0.3">
      <c r="A532" s="544" t="str">
        <f>IF(COUNT('Séries-16x50'!$A$11:$A$50)&gt;'Etiquette 16x50'!N541,"X","")</f>
        <v/>
      </c>
      <c r="B532" s="291"/>
      <c r="C532" s="292"/>
      <c r="D532" s="292"/>
      <c r="E532" s="292"/>
      <c r="F532" s="292"/>
      <c r="G532" s="292"/>
      <c r="H532" s="292"/>
      <c r="I532" s="292"/>
      <c r="J532" s="292"/>
      <c r="K532" s="293"/>
      <c r="M532" s="521"/>
      <c r="N532" s="291"/>
      <c r="O532" s="292"/>
      <c r="P532" s="292"/>
      <c r="Q532" s="292"/>
      <c r="R532" s="292"/>
      <c r="S532" s="292"/>
      <c r="T532" s="292"/>
      <c r="U532" s="292"/>
      <c r="V532" s="292"/>
      <c r="W532" s="293"/>
    </row>
    <row r="533" spans="1:23" ht="18.75" x14ac:dyDescent="0.3">
      <c r="A533" s="544" t="str">
        <f>IF(COUNT('Séries-16x50'!$A$11:$A$50)&gt;'Etiquette 16x50'!N541,"X","")</f>
        <v/>
      </c>
      <c r="B533" s="291"/>
      <c r="C533" s="901" t="s">
        <v>269</v>
      </c>
      <c r="D533" s="902"/>
      <c r="E533" s="902"/>
      <c r="F533" s="902"/>
      <c r="G533" s="902"/>
      <c r="H533" s="902"/>
      <c r="I533" s="902"/>
      <c r="J533" s="903"/>
      <c r="K533" s="293"/>
      <c r="M533" s="521"/>
      <c r="N533" s="291"/>
      <c r="O533" s="901" t="s">
        <v>269</v>
      </c>
      <c r="P533" s="902"/>
      <c r="Q533" s="902"/>
      <c r="R533" s="902"/>
      <c r="S533" s="902"/>
      <c r="T533" s="902"/>
      <c r="U533" s="902"/>
      <c r="V533" s="903"/>
      <c r="W533" s="293"/>
    </row>
    <row r="534" spans="1:23" x14ac:dyDescent="0.25">
      <c r="A534" s="544" t="str">
        <f>IF(COUNT('Séries-16x50'!$A$11:$A$50)&gt;'Etiquette 16x50'!N541,"X","")</f>
        <v/>
      </c>
      <c r="B534" s="291"/>
      <c r="C534" s="904"/>
      <c r="D534" s="905"/>
      <c r="E534" s="905"/>
      <c r="F534" s="905"/>
      <c r="G534" s="905"/>
      <c r="H534" s="905"/>
      <c r="I534" s="905"/>
      <c r="J534" s="906"/>
      <c r="K534" s="293"/>
      <c r="M534" s="521"/>
      <c r="N534" s="291"/>
      <c r="O534" s="904"/>
      <c r="P534" s="905"/>
      <c r="Q534" s="905"/>
      <c r="R534" s="905"/>
      <c r="S534" s="905"/>
      <c r="T534" s="905"/>
      <c r="U534" s="905"/>
      <c r="V534" s="906"/>
      <c r="W534" s="293"/>
    </row>
    <row r="535" spans="1:23" x14ac:dyDescent="0.25">
      <c r="A535" s="544" t="str">
        <f>IF(COUNT('Séries-16x50'!$A$11:$A$50)&gt;'Etiquette 16x50'!N541,"X","")</f>
        <v/>
      </c>
      <c r="B535" s="291"/>
      <c r="C535" s="907"/>
      <c r="D535" s="908"/>
      <c r="E535" s="908"/>
      <c r="F535" s="908"/>
      <c r="G535" s="908"/>
      <c r="H535" s="908"/>
      <c r="I535" s="908"/>
      <c r="J535" s="909"/>
      <c r="K535" s="293"/>
      <c r="M535" s="521"/>
      <c r="N535" s="291"/>
      <c r="O535" s="907"/>
      <c r="P535" s="908"/>
      <c r="Q535" s="908"/>
      <c r="R535" s="908"/>
      <c r="S535" s="908"/>
      <c r="T535" s="908"/>
      <c r="U535" s="908"/>
      <c r="V535" s="909"/>
      <c r="W535" s="293"/>
    </row>
    <row r="536" spans="1:23" x14ac:dyDescent="0.25">
      <c r="A536" s="544" t="str">
        <f>IF(COUNT('Séries-16x50'!$A$11:$A$50)&gt;'Etiquette 16x50'!N541,"X","")</f>
        <v/>
      </c>
      <c r="B536" s="291"/>
      <c r="C536" s="907"/>
      <c r="D536" s="908"/>
      <c r="E536" s="908"/>
      <c r="F536" s="908"/>
      <c r="G536" s="908"/>
      <c r="H536" s="908"/>
      <c r="I536" s="908"/>
      <c r="J536" s="909"/>
      <c r="K536" s="293"/>
      <c r="M536" s="521"/>
      <c r="N536" s="291"/>
      <c r="O536" s="907"/>
      <c r="P536" s="908"/>
      <c r="Q536" s="908"/>
      <c r="R536" s="908"/>
      <c r="S536" s="908"/>
      <c r="T536" s="908"/>
      <c r="U536" s="908"/>
      <c r="V536" s="909"/>
      <c r="W536" s="293"/>
    </row>
    <row r="537" spans="1:23" ht="15.75" thickBot="1" x14ac:dyDescent="0.3">
      <c r="A537" s="544" t="str">
        <f>IF(COUNT('Séries-16x50'!$A$11:$A$50)&gt;'Etiquette 16x50'!N541,"X","")</f>
        <v/>
      </c>
      <c r="B537" s="291"/>
      <c r="C537" s="910"/>
      <c r="D537" s="911"/>
      <c r="E537" s="911"/>
      <c r="F537" s="911"/>
      <c r="G537" s="911"/>
      <c r="H537" s="911"/>
      <c r="I537" s="911"/>
      <c r="J537" s="912"/>
      <c r="K537" s="293"/>
      <c r="M537" s="521"/>
      <c r="N537" s="291"/>
      <c r="O537" s="910"/>
      <c r="P537" s="911"/>
      <c r="Q537" s="911"/>
      <c r="R537" s="911"/>
      <c r="S537" s="911"/>
      <c r="T537" s="911"/>
      <c r="U537" s="911"/>
      <c r="V537" s="912"/>
      <c r="W537" s="293"/>
    </row>
    <row r="538" spans="1:23" ht="15.75" thickBot="1" x14ac:dyDescent="0.3">
      <c r="A538" s="544" t="str">
        <f>IF(COUNT('Séries-16x50'!$A$11:$A$50)&gt;'Etiquette 16x50'!N541,"X","")</f>
        <v/>
      </c>
      <c r="B538" s="294"/>
      <c r="C538" s="295"/>
      <c r="D538" s="295"/>
      <c r="E538" s="295"/>
      <c r="F538" s="295"/>
      <c r="G538" s="295"/>
      <c r="H538" s="295"/>
      <c r="I538" s="295"/>
      <c r="J538" s="295"/>
      <c r="K538" s="296"/>
      <c r="M538" s="521"/>
      <c r="N538" s="294"/>
      <c r="O538" s="295"/>
      <c r="P538" s="295"/>
      <c r="Q538" s="295"/>
      <c r="R538" s="295"/>
      <c r="S538" s="295"/>
      <c r="T538" s="295"/>
      <c r="U538" s="295"/>
      <c r="V538" s="295"/>
      <c r="W538" s="296"/>
    </row>
    <row r="539" spans="1:23" ht="15" customHeight="1" x14ac:dyDescent="0.25">
      <c r="A539" s="544" t="str">
        <f>IF(COUNT('Séries-16x50'!$A$11:$A$50)&gt;'Etiquette 16x50'!N541,"X","")</f>
        <v/>
      </c>
      <c r="B539" s="522"/>
      <c r="C539" s="522"/>
      <c r="D539" s="522"/>
      <c r="E539" s="522"/>
      <c r="F539" s="522"/>
      <c r="G539" s="522"/>
      <c r="H539" s="522"/>
      <c r="I539" s="522"/>
      <c r="J539" s="522"/>
      <c r="K539" s="522"/>
      <c r="L539" s="522"/>
      <c r="M539" s="523"/>
      <c r="N539" s="522"/>
      <c r="O539" s="522"/>
      <c r="P539" s="522"/>
      <c r="Q539" s="522"/>
      <c r="R539" s="522"/>
      <c r="S539" s="522"/>
      <c r="T539" s="522"/>
      <c r="U539" s="522"/>
      <c r="V539" s="522"/>
      <c r="W539" s="522"/>
    </row>
    <row r="540" spans="1:23" ht="15" customHeight="1" thickBot="1" x14ac:dyDescent="0.3">
      <c r="A540" s="544" t="str">
        <f>IF(COUNT('Séries-16x50'!$A$11:$A$50)&gt;'Etiquette 16x50'!N541,"X","")</f>
        <v/>
      </c>
      <c r="M540" s="521"/>
    </row>
    <row r="541" spans="1:23" x14ac:dyDescent="0.25">
      <c r="A541" s="544" t="str">
        <f>IF(COUNT('Séries-16x50'!$A$11:$A$50)&gt;'Etiquette 16x50'!N541,"X","")</f>
        <v/>
      </c>
      <c r="B541" s="137">
        <f>N492+1</f>
        <v>22</v>
      </c>
      <c r="C541" s="289"/>
      <c r="D541" s="289"/>
      <c r="E541" s="289"/>
      <c r="F541" s="289"/>
      <c r="G541" s="289"/>
      <c r="H541" s="289"/>
      <c r="I541" s="289"/>
      <c r="J541" s="289"/>
      <c r="K541" s="290"/>
      <c r="M541" s="521"/>
      <c r="N541" s="137">
        <f>B541+1</f>
        <v>23</v>
      </c>
      <c r="O541" s="289"/>
      <c r="P541" s="289"/>
      <c r="Q541" s="289"/>
      <c r="R541" s="289"/>
      <c r="S541" s="289"/>
      <c r="T541" s="289"/>
      <c r="U541" s="289"/>
      <c r="V541" s="289"/>
      <c r="W541" s="290"/>
    </row>
    <row r="542" spans="1:23" ht="23.25" x14ac:dyDescent="0.35">
      <c r="A542" s="544" t="str">
        <f>IF(COUNT('Séries-16x50'!$A$11:$A$50)&gt;'Etiquette 16x50'!N541,"X","")</f>
        <v/>
      </c>
      <c r="B542" s="291"/>
      <c r="C542" s="931" t="s">
        <v>246</v>
      </c>
      <c r="D542" s="931"/>
      <c r="E542" s="953" t="str">
        <f ca="1">OFFSET('Séries-16x50'!$A$11,B541,13)</f>
        <v/>
      </c>
      <c r="F542" s="953"/>
      <c r="G542" s="953"/>
      <c r="H542" s="953"/>
      <c r="I542" s="953"/>
      <c r="J542" s="953"/>
      <c r="K542" s="293"/>
      <c r="M542" s="521"/>
      <c r="N542" s="291"/>
      <c r="O542" s="931" t="s">
        <v>246</v>
      </c>
      <c r="P542" s="931"/>
      <c r="Q542" s="953" t="str">
        <f ca="1">OFFSET('Séries-16x50'!$A$11,N541,13)</f>
        <v/>
      </c>
      <c r="R542" s="953"/>
      <c r="S542" s="953"/>
      <c r="T542" s="953"/>
      <c r="U542" s="953"/>
      <c r="V542" s="953"/>
      <c r="W542" s="293"/>
    </row>
    <row r="543" spans="1:23" x14ac:dyDescent="0.25">
      <c r="A543" s="544" t="str">
        <f>IF(COUNT('Séries-16x50'!$A$11:$A$50)&gt;'Etiquette 16x50'!N541,"X","")</f>
        <v/>
      </c>
      <c r="B543" s="291"/>
      <c r="C543" s="945"/>
      <c r="D543" s="945"/>
      <c r="E543" s="945"/>
      <c r="F543" s="945"/>
      <c r="G543" s="945"/>
      <c r="H543" s="945"/>
      <c r="I543" s="945"/>
      <c r="J543" s="945"/>
      <c r="K543" s="293"/>
      <c r="M543" s="521"/>
      <c r="N543" s="291"/>
      <c r="O543" s="945"/>
      <c r="P543" s="945"/>
      <c r="Q543" s="945"/>
      <c r="R543" s="945"/>
      <c r="S543" s="945"/>
      <c r="T543" s="945"/>
      <c r="U543" s="945"/>
      <c r="V543" s="945"/>
      <c r="W543" s="293"/>
    </row>
    <row r="544" spans="1:23" ht="21" x14ac:dyDescent="0.35">
      <c r="A544" s="544" t="str">
        <f>IF(COUNT('Séries-16x50'!$A$11:$A$50)&gt;'Etiquette 16x50'!N541,"X","")</f>
        <v/>
      </c>
      <c r="B544" s="291"/>
      <c r="C544" s="931" t="s">
        <v>39</v>
      </c>
      <c r="D544" s="931"/>
      <c r="E544" s="932" t="str">
        <f ca="1">OFFSET('Séries-16x50'!$A$11,B541,0)</f>
        <v/>
      </c>
      <c r="F544" s="932"/>
      <c r="G544" s="948" t="s">
        <v>67</v>
      </c>
      <c r="H544" s="948"/>
      <c r="I544" s="932" t="str">
        <f ca="1">OFFSET('Séries-16x50'!$A$11,B541,6)</f>
        <v/>
      </c>
      <c r="J544" s="932"/>
      <c r="K544" s="293"/>
      <c r="M544" s="521"/>
      <c r="N544" s="291"/>
      <c r="O544" s="931" t="s">
        <v>39</v>
      </c>
      <c r="P544" s="931"/>
      <c r="Q544" s="932" t="str">
        <f ca="1">OFFSET('Séries-16x50'!$A$11,N541,0)</f>
        <v/>
      </c>
      <c r="R544" s="932"/>
      <c r="S544" s="948" t="s">
        <v>67</v>
      </c>
      <c r="T544" s="948"/>
      <c r="U544" s="932" t="str">
        <f ca="1">OFFSET('Séries-16x50'!$A$11,N541,6)</f>
        <v/>
      </c>
      <c r="V544" s="932"/>
      <c r="W544" s="293"/>
    </row>
    <row r="545" spans="1:23" ht="23.25" x14ac:dyDescent="0.35">
      <c r="A545" s="544" t="str">
        <f>IF(COUNT('Séries-16x50'!$A$11:$A$50)&gt;'Etiquette 16x50'!N541,"X","")</f>
        <v/>
      </c>
      <c r="B545" s="291"/>
      <c r="C545" s="931" t="s">
        <v>1</v>
      </c>
      <c r="D545" s="931"/>
      <c r="E545" s="953" t="str">
        <f ca="1">OFFSET('Séries-16x50'!$A$11,B541,9)</f>
        <v/>
      </c>
      <c r="F545" s="953"/>
      <c r="G545" s="948" t="s">
        <v>2</v>
      </c>
      <c r="H545" s="948"/>
      <c r="I545" s="932" t="str">
        <f ca="1">OFFSET('Séries-16x50'!$A$11,B541,10)</f>
        <v/>
      </c>
      <c r="J545" s="932"/>
      <c r="K545" s="293"/>
      <c r="M545" s="521"/>
      <c r="N545" s="291"/>
      <c r="O545" s="931" t="s">
        <v>1</v>
      </c>
      <c r="P545" s="931"/>
      <c r="Q545" s="953" t="str">
        <f ca="1">OFFSET('Séries-16x50'!$A$11,N541,9)</f>
        <v/>
      </c>
      <c r="R545" s="953"/>
      <c r="S545" s="948" t="s">
        <v>2</v>
      </c>
      <c r="T545" s="948"/>
      <c r="U545" s="932" t="str">
        <f ca="1">OFFSET('Séries-16x50'!$A$11,N541,10)</f>
        <v/>
      </c>
      <c r="V545" s="932"/>
      <c r="W545" s="293"/>
    </row>
    <row r="546" spans="1:23" ht="21" x14ac:dyDescent="0.35">
      <c r="A546" s="544" t="str">
        <f>IF(COUNT('Séries-16x50'!$A$11:$A$50)&gt;'Etiquette 16x50'!N541,"X","")</f>
        <v/>
      </c>
      <c r="B546" s="291"/>
      <c r="C546" s="520" t="s">
        <v>258</v>
      </c>
      <c r="D546" s="520"/>
      <c r="E546" s="527" t="str">
        <f ca="1">OFFSET('Séries-16x50'!$A$11,B541,11)</f>
        <v/>
      </c>
      <c r="F546" s="525"/>
      <c r="G546" s="866" t="s">
        <v>270</v>
      </c>
      <c r="H546" s="866"/>
      <c r="I546" s="527" t="str">
        <f ca="1">OFFSET('Séries-16x50'!$A$11,B541,8)</f>
        <v/>
      </c>
      <c r="J546" s="527"/>
      <c r="K546" s="293"/>
      <c r="M546" s="521"/>
      <c r="N546" s="291"/>
      <c r="O546" s="520" t="s">
        <v>258</v>
      </c>
      <c r="P546" s="520"/>
      <c r="Q546" s="527" t="str">
        <f ca="1">OFFSET('Séries-16x50'!$A$11,N541,11)</f>
        <v/>
      </c>
      <c r="R546" s="525"/>
      <c r="S546" s="866" t="s">
        <v>270</v>
      </c>
      <c r="T546" s="866"/>
      <c r="U546" s="527" t="str">
        <f ca="1">OFFSET('Séries-16x50'!$A$11,N541,8)</f>
        <v/>
      </c>
      <c r="V546" s="527"/>
      <c r="W546" s="293"/>
    </row>
    <row r="547" spans="1:23" ht="18.75" x14ac:dyDescent="0.3">
      <c r="A547" s="544" t="str">
        <f>IF(COUNT('Séries-16x50'!$A$11:$A$50)&gt;'Etiquette 16x50'!N541,"X","")</f>
        <v/>
      </c>
      <c r="B547" s="291"/>
      <c r="C547" s="952" t="s">
        <v>68</v>
      </c>
      <c r="D547" s="952"/>
      <c r="E547" s="866" t="s">
        <v>69</v>
      </c>
      <c r="F547" s="866"/>
      <c r="G547" s="951" t="str">
        <f ca="1">OFFSET('Séries-16x50'!$A$11,B541,2)</f>
        <v/>
      </c>
      <c r="H547" s="951"/>
      <c r="I547" s="951"/>
      <c r="J547" s="951"/>
      <c r="K547" s="293"/>
      <c r="M547" s="521"/>
      <c r="N547" s="291"/>
      <c r="O547" s="952" t="s">
        <v>68</v>
      </c>
      <c r="P547" s="952"/>
      <c r="Q547" s="866" t="s">
        <v>69</v>
      </c>
      <c r="R547" s="866"/>
      <c r="S547" s="951" t="str">
        <f ca="1">OFFSET('Séries-16x50'!$A$11,N541,2)</f>
        <v/>
      </c>
      <c r="T547" s="951"/>
      <c r="U547" s="951"/>
      <c r="V547" s="951"/>
      <c r="W547" s="293"/>
    </row>
    <row r="548" spans="1:23" ht="18.75" x14ac:dyDescent="0.3">
      <c r="A548" s="544" t="str">
        <f>IF(COUNT('Séries-16x50'!$A$11:$A$50)&gt;'Etiquette 16x50'!N541,"X","")</f>
        <v/>
      </c>
      <c r="B548" s="291"/>
      <c r="C548" s="952"/>
      <c r="D548" s="952"/>
      <c r="E548" s="866" t="s">
        <v>70</v>
      </c>
      <c r="F548" s="866"/>
      <c r="G548" s="951" t="str">
        <f ca="1">OFFSET('Séries-16x50'!$A$11,B541,3)</f>
        <v/>
      </c>
      <c r="H548" s="951"/>
      <c r="I548" s="951"/>
      <c r="J548" s="951"/>
      <c r="K548" s="293"/>
      <c r="M548" s="521"/>
      <c r="N548" s="291"/>
      <c r="O548" s="952"/>
      <c r="P548" s="952"/>
      <c r="Q548" s="866" t="s">
        <v>70</v>
      </c>
      <c r="R548" s="866"/>
      <c r="S548" s="951" t="str">
        <f ca="1">OFFSET('Séries-16x50'!$A$11,N541,3)</f>
        <v/>
      </c>
      <c r="T548" s="951"/>
      <c r="U548" s="951"/>
      <c r="V548" s="951"/>
      <c r="W548" s="293"/>
    </row>
    <row r="549" spans="1:23" ht="18.75" x14ac:dyDescent="0.3">
      <c r="A549" s="544" t="str">
        <f>IF(COUNT('Séries-16x50'!$A$11:$A$50)&gt;'Etiquette 16x50'!N541,"X","")</f>
        <v/>
      </c>
      <c r="B549" s="291"/>
      <c r="C549" s="952"/>
      <c r="D549" s="952"/>
      <c r="E549" s="866" t="s">
        <v>257</v>
      </c>
      <c r="F549" s="866"/>
      <c r="G549" s="951" t="str">
        <f ca="1">OFFSET('Séries-16x50'!$A$11,B541,4)</f>
        <v/>
      </c>
      <c r="H549" s="951"/>
      <c r="I549" s="951"/>
      <c r="J549" s="951"/>
      <c r="K549" s="293"/>
      <c r="M549" s="521"/>
      <c r="N549" s="291"/>
      <c r="O549" s="952"/>
      <c r="P549" s="952"/>
      <c r="Q549" s="866" t="s">
        <v>257</v>
      </c>
      <c r="R549" s="866"/>
      <c r="S549" s="951" t="str">
        <f ca="1">OFFSET('Séries-16x50'!$A$11,N541,4)</f>
        <v/>
      </c>
      <c r="T549" s="951"/>
      <c r="U549" s="951"/>
      <c r="V549" s="951"/>
      <c r="W549" s="293"/>
    </row>
    <row r="550" spans="1:23" ht="21" x14ac:dyDescent="0.35">
      <c r="A550" s="544" t="str">
        <f>IF(COUNT('Séries-16x50'!$A$11:$A$50)&gt;'Etiquette 16x50'!N541,"X","")</f>
        <v/>
      </c>
      <c r="B550" s="291"/>
      <c r="C550" s="952"/>
      <c r="D550" s="952"/>
      <c r="E550" s="866" t="s">
        <v>71</v>
      </c>
      <c r="F550" s="866"/>
      <c r="G550" s="947" t="str">
        <f ca="1">OFFSET('Séries-16x50'!$A$11,B541,5)</f>
        <v/>
      </c>
      <c r="H550" s="947"/>
      <c r="I550" s="947"/>
      <c r="J550" s="947"/>
      <c r="K550" s="293"/>
      <c r="M550" s="521"/>
      <c r="N550" s="291"/>
      <c r="O550" s="952"/>
      <c r="P550" s="952"/>
      <c r="Q550" s="866" t="s">
        <v>71</v>
      </c>
      <c r="R550" s="866"/>
      <c r="S550" s="947" t="str">
        <f ca="1">OFFSET('Séries-16x50'!$A$11,N541,5)</f>
        <v/>
      </c>
      <c r="T550" s="947"/>
      <c r="U550" s="947"/>
      <c r="V550" s="947"/>
      <c r="W550" s="293"/>
    </row>
    <row r="551" spans="1:23" ht="21" x14ac:dyDescent="0.35">
      <c r="A551" s="544" t="str">
        <f>IF(COUNT('Séries-16x50'!$A$11:$A$50)&gt;'Etiquette 16x50'!N541,"X","")</f>
        <v/>
      </c>
      <c r="B551" s="291"/>
      <c r="C551" s="931" t="s">
        <v>248</v>
      </c>
      <c r="D551" s="931"/>
      <c r="E551" s="948" t="str">
        <f ca="1">IF(E542="","",IF(OR(E542="DWF",E542="DNF"),"Distance","Temps"))</f>
        <v/>
      </c>
      <c r="F551" s="948"/>
      <c r="G551" s="525" t="str">
        <f ca="1">OFFSET('Séries-16x50'!$A$11,B541,18)</f>
        <v/>
      </c>
      <c r="H551" s="524" t="str">
        <f ca="1">OFFSET('Séries-16x50'!$A$11,B541,19)</f>
        <v/>
      </c>
      <c r="I551" s="526" t="str">
        <f ca="1">OFFSET('Séries-16x50'!$A$11,B541,20)</f>
        <v/>
      </c>
      <c r="J551" s="524" t="str">
        <f ca="1">OFFSET('Séries-16x50'!$A$11,B541,21)</f>
        <v/>
      </c>
      <c r="K551" s="293"/>
      <c r="M551" s="521"/>
      <c r="N551" s="291"/>
      <c r="O551" s="931" t="s">
        <v>248</v>
      </c>
      <c r="P551" s="931"/>
      <c r="Q551" s="948" t="str">
        <f ca="1">IF(Q542="","",IF(OR(Q542="DWF",Q542="DNF"),"Distance","Temps"))</f>
        <v/>
      </c>
      <c r="R551" s="948"/>
      <c r="S551" s="525" t="str">
        <f ca="1">OFFSET('Séries-16x50'!$A$11,N541,18)</f>
        <v/>
      </c>
      <c r="T551" s="524" t="str">
        <f ca="1">OFFSET('Séries-16x50'!$A$11,N541,19)</f>
        <v/>
      </c>
      <c r="U551" s="526" t="str">
        <f ca="1">OFFSET('Séries-16x50'!$A$11,N541,20)</f>
        <v/>
      </c>
      <c r="V551" s="524" t="str">
        <f ca="1">OFFSET('Séries-16x50'!$A$11,N541,21)</f>
        <v/>
      </c>
      <c r="W551" s="293"/>
    </row>
    <row r="552" spans="1:23" ht="18.75" x14ac:dyDescent="0.3">
      <c r="A552" s="544" t="str">
        <f>IF(COUNT('Séries-16x50'!$A$11:$A$50)&gt;'Etiquette 16x50'!N541,"X","")</f>
        <v/>
      </c>
      <c r="B552" s="291"/>
      <c r="C552" s="931"/>
      <c r="D552" s="931"/>
      <c r="E552" s="933" t="s">
        <v>273</v>
      </c>
      <c r="F552" s="514" t="s">
        <v>271</v>
      </c>
      <c r="G552" s="528" t="str">
        <f ca="1">OFFSET('Séries-16x50'!$A$11,B541,14)</f>
        <v/>
      </c>
      <c r="H552" s="529" t="str">
        <f ca="1">OFFSET('Séries-16x50'!$A$11,B541,15)</f>
        <v/>
      </c>
      <c r="I552" s="528" t="str">
        <f ca="1">OFFSET('Séries-16x50'!$A$11,B541,16)</f>
        <v/>
      </c>
      <c r="J552" s="529" t="str">
        <f ca="1">OFFSET('Séries-16x50'!$A$11,B541,17)</f>
        <v/>
      </c>
      <c r="K552" s="293"/>
      <c r="M552" s="521"/>
      <c r="N552" s="291"/>
      <c r="O552" s="931"/>
      <c r="P552" s="931"/>
      <c r="Q552" s="933" t="s">
        <v>273</v>
      </c>
      <c r="R552" s="514" t="s">
        <v>271</v>
      </c>
      <c r="S552" s="528" t="str">
        <f ca="1">OFFSET('Séries-16x50'!$A$11,N541,14)</f>
        <v/>
      </c>
      <c r="T552" s="529" t="str">
        <f ca="1">OFFSET('Séries-16x50'!$A$11,N541,15)</f>
        <v/>
      </c>
      <c r="U552" s="528" t="str">
        <f ca="1">OFFSET('Séries-16x50'!$A$11,N541,16)</f>
        <v/>
      </c>
      <c r="V552" s="529" t="str">
        <f ca="1">OFFSET('Séries-16x50'!$A$11,N541,17)</f>
        <v/>
      </c>
      <c r="W552" s="293"/>
    </row>
    <row r="553" spans="1:23" ht="18.75" x14ac:dyDescent="0.3">
      <c r="A553" s="544" t="str">
        <f>IF(COUNT('Séries-16x50'!$A$11:$A$50)&gt;'Etiquette 16x50'!N541,"X","")</f>
        <v/>
      </c>
      <c r="B553" s="291"/>
      <c r="C553" s="931"/>
      <c r="D553" s="931"/>
      <c r="E553" s="933"/>
      <c r="F553" s="514" t="s">
        <v>272</v>
      </c>
      <c r="G553" s="528" t="str">
        <f ca="1">OFFSET('Séries-16x50'!$A$11,B541,22)</f>
        <v/>
      </c>
      <c r="H553" s="529" t="str">
        <f ca="1">OFFSET('Séries-16x50'!$A$11,B541,23)</f>
        <v/>
      </c>
      <c r="I553" s="528" t="str">
        <f ca="1">OFFSET('Séries-16x50'!$A$11,B541,24)</f>
        <v/>
      </c>
      <c r="J553" s="529" t="str">
        <f ca="1">OFFSET('Séries-16x50'!$A$11,B541,25)</f>
        <v/>
      </c>
      <c r="K553" s="293"/>
      <c r="M553" s="521"/>
      <c r="N553" s="291"/>
      <c r="O553" s="931"/>
      <c r="P553" s="931"/>
      <c r="Q553" s="933"/>
      <c r="R553" s="514" t="s">
        <v>272</v>
      </c>
      <c r="S553" s="528" t="str">
        <f ca="1">OFFSET('Séries-16x50'!$A$11,N541,22)</f>
        <v/>
      </c>
      <c r="T553" s="529" t="str">
        <f ca="1">OFFSET('Séries-16x50'!$A$11,N541,23)</f>
        <v/>
      </c>
      <c r="U553" s="528" t="str">
        <f ca="1">OFFSET('Séries-16x50'!$A$11,N541,24)</f>
        <v/>
      </c>
      <c r="V553" s="529" t="str">
        <f ca="1">OFFSET('Séries-16x50'!$A$11,N541,25)</f>
        <v/>
      </c>
      <c r="W553" s="293"/>
    </row>
    <row r="554" spans="1:23" x14ac:dyDescent="0.25">
      <c r="A554" s="544" t="str">
        <f>IF(COUNT('Séries-16x50'!$A$11:$A$50)&gt;'Etiquette 16x50'!N541,"X","")</f>
        <v/>
      </c>
      <c r="B554" s="291"/>
      <c r="C554" s="945"/>
      <c r="D554" s="945"/>
      <c r="E554" s="945"/>
      <c r="F554" s="945"/>
      <c r="G554" s="945"/>
      <c r="H554" s="945"/>
      <c r="I554" s="945"/>
      <c r="J554" s="945"/>
      <c r="K554" s="293"/>
      <c r="M554" s="521"/>
      <c r="N554" s="291"/>
      <c r="O554" s="945"/>
      <c r="P554" s="945"/>
      <c r="Q554" s="945"/>
      <c r="R554" s="945"/>
      <c r="S554" s="945"/>
      <c r="T554" s="945"/>
      <c r="U554" s="945"/>
      <c r="V554" s="945"/>
      <c r="W554" s="293"/>
    </row>
    <row r="555" spans="1:23" ht="18.75" x14ac:dyDescent="0.3">
      <c r="A555" s="544" t="str">
        <f>IF(COUNT('Séries-16x50'!$A$11:$A$50)&gt;'Etiquette 16x50'!N541,"X","")</f>
        <v/>
      </c>
      <c r="B555" s="291"/>
      <c r="C555" s="946" t="s">
        <v>259</v>
      </c>
      <c r="D555" s="946"/>
      <c r="E555" s="946"/>
      <c r="F555" s="946"/>
      <c r="G555" s="946"/>
      <c r="H555" s="946"/>
      <c r="I555" s="946"/>
      <c r="J555" s="946"/>
      <c r="K555" s="293"/>
      <c r="M555" s="521"/>
      <c r="N555" s="291"/>
      <c r="O555" s="946" t="s">
        <v>259</v>
      </c>
      <c r="P555" s="946"/>
      <c r="Q555" s="946"/>
      <c r="R555" s="946"/>
      <c r="S555" s="946"/>
      <c r="T555" s="946"/>
      <c r="U555" s="946"/>
      <c r="V555" s="946"/>
      <c r="W555" s="293"/>
    </row>
    <row r="556" spans="1:23" ht="15.75" thickBot="1" x14ac:dyDescent="0.3">
      <c r="A556" s="544" t="str">
        <f>IF(COUNT('Séries-16x50'!$A$11:$A$50)&gt;'Etiquette 16x50'!N541,"X","")</f>
        <v/>
      </c>
      <c r="B556" s="291"/>
      <c r="C556" s="945"/>
      <c r="D556" s="945"/>
      <c r="E556" s="945"/>
      <c r="F556" s="945"/>
      <c r="G556" s="945"/>
      <c r="H556" s="945"/>
      <c r="I556" s="945"/>
      <c r="J556" s="945"/>
      <c r="K556" s="293"/>
      <c r="M556" s="521"/>
      <c r="N556" s="291"/>
      <c r="O556" s="945"/>
      <c r="P556" s="945"/>
      <c r="Q556" s="945"/>
      <c r="R556" s="945"/>
      <c r="S556" s="945"/>
      <c r="T556" s="945"/>
      <c r="U556" s="945"/>
      <c r="V556" s="945"/>
      <c r="W556" s="293"/>
    </row>
    <row r="557" spans="1:23" ht="15.75" customHeight="1" x14ac:dyDescent="0.25">
      <c r="A557" s="544" t="str">
        <f>IF(COUNT('Séries-16x50'!$A$11:$A$50)&gt;'Etiquette 16x50'!N541,"X","")</f>
        <v/>
      </c>
      <c r="B557" s="291"/>
      <c r="C557" s="1078" t="s">
        <v>276</v>
      </c>
      <c r="D557" s="1074">
        <v>1</v>
      </c>
      <c r="E557" s="1074">
        <f>D557+1</f>
        <v>2</v>
      </c>
      <c r="F557" s="1074">
        <f>E557+1</f>
        <v>3</v>
      </c>
      <c r="G557" s="1074">
        <f t="shared" ref="G557:J557" si="44">F557+1</f>
        <v>4</v>
      </c>
      <c r="H557" s="1074">
        <f t="shared" si="44"/>
        <v>5</v>
      </c>
      <c r="I557" s="1074">
        <f t="shared" si="44"/>
        <v>6</v>
      </c>
      <c r="J557" s="1075">
        <f t="shared" si="44"/>
        <v>7</v>
      </c>
      <c r="K557" s="293"/>
      <c r="M557" s="521"/>
      <c r="N557" s="291"/>
      <c r="O557" s="1078" t="s">
        <v>276</v>
      </c>
      <c r="P557" s="1074">
        <v>1</v>
      </c>
      <c r="Q557" s="1074">
        <f>P557+1</f>
        <v>2</v>
      </c>
      <c r="R557" s="1074">
        <f>Q557+1</f>
        <v>3</v>
      </c>
      <c r="S557" s="1074">
        <f t="shared" ref="S557:V557" si="45">R557+1</f>
        <v>4</v>
      </c>
      <c r="T557" s="1074">
        <f t="shared" si="45"/>
        <v>5</v>
      </c>
      <c r="U557" s="1074">
        <f t="shared" si="45"/>
        <v>6</v>
      </c>
      <c r="V557" s="1075">
        <f t="shared" si="45"/>
        <v>7</v>
      </c>
      <c r="W557" s="293"/>
    </row>
    <row r="558" spans="1:23" ht="15.75" thickBot="1" x14ac:dyDescent="0.3">
      <c r="A558" s="544" t="str">
        <f>IF(COUNT('Séries-16x50'!$A$11:$A$50)&gt;'Etiquette 16x50'!N541,"X","")</f>
        <v/>
      </c>
      <c r="B558" s="291"/>
      <c r="C558" s="1079"/>
      <c r="D558" s="1070"/>
      <c r="E558" s="1070"/>
      <c r="F558" s="1070"/>
      <c r="G558" s="1070"/>
      <c r="H558" s="1070"/>
      <c r="I558" s="1070"/>
      <c r="J558" s="1072"/>
      <c r="K558" s="293"/>
      <c r="M558" s="521"/>
      <c r="N558" s="291"/>
      <c r="O558" s="1079"/>
      <c r="P558" s="1070"/>
      <c r="Q558" s="1070"/>
      <c r="R558" s="1070"/>
      <c r="S558" s="1070"/>
      <c r="T558" s="1070"/>
      <c r="U558" s="1070"/>
      <c r="V558" s="1072"/>
      <c r="W558" s="293"/>
    </row>
    <row r="559" spans="1:23" ht="15" customHeight="1" x14ac:dyDescent="0.25">
      <c r="A559" s="544" t="str">
        <f>IF(COUNT('Séries-16x50'!$A$11:$A$50)&gt;'Etiquette 16x50'!N541,"X","")</f>
        <v/>
      </c>
      <c r="B559" s="291"/>
      <c r="C559" s="1068">
        <f>J557+1</f>
        <v>8</v>
      </c>
      <c r="D559" s="1070">
        <f>C559+1</f>
        <v>9</v>
      </c>
      <c r="E559" s="1070">
        <f t="shared" ref="E559:J559" si="46">D559+1</f>
        <v>10</v>
      </c>
      <c r="F559" s="1070">
        <f t="shared" si="46"/>
        <v>11</v>
      </c>
      <c r="G559" s="1070">
        <f t="shared" si="46"/>
        <v>12</v>
      </c>
      <c r="H559" s="1070">
        <f t="shared" si="46"/>
        <v>13</v>
      </c>
      <c r="I559" s="1070">
        <f t="shared" si="46"/>
        <v>14</v>
      </c>
      <c r="J559" s="1072">
        <f t="shared" si="46"/>
        <v>15</v>
      </c>
      <c r="K559" s="293"/>
      <c r="M559" s="521"/>
      <c r="N559" s="291"/>
      <c r="O559" s="1068">
        <f>V557+1</f>
        <v>8</v>
      </c>
      <c r="P559" s="1070">
        <f>O559+1</f>
        <v>9</v>
      </c>
      <c r="Q559" s="1070">
        <f t="shared" ref="Q559:V559" si="47">P559+1</f>
        <v>10</v>
      </c>
      <c r="R559" s="1070">
        <f t="shared" si="47"/>
        <v>11</v>
      </c>
      <c r="S559" s="1070">
        <f t="shared" si="47"/>
        <v>12</v>
      </c>
      <c r="T559" s="1070">
        <f t="shared" si="47"/>
        <v>13</v>
      </c>
      <c r="U559" s="1070">
        <f t="shared" si="47"/>
        <v>14</v>
      </c>
      <c r="V559" s="1072">
        <f t="shared" si="47"/>
        <v>15</v>
      </c>
      <c r="W559" s="293"/>
    </row>
    <row r="560" spans="1:23" ht="15.75" thickBot="1" x14ac:dyDescent="0.3">
      <c r="A560" s="544" t="str">
        <f>IF(COUNT('Séries-16x50'!$A$11:$A$50)&gt;'Etiquette 16x50'!N541,"X","")</f>
        <v/>
      </c>
      <c r="B560" s="291"/>
      <c r="C560" s="1069"/>
      <c r="D560" s="1071"/>
      <c r="E560" s="1071"/>
      <c r="F560" s="1071"/>
      <c r="G560" s="1071"/>
      <c r="H560" s="1071"/>
      <c r="I560" s="1071"/>
      <c r="J560" s="1073"/>
      <c r="K560" s="293"/>
      <c r="M560" s="521"/>
      <c r="N560" s="291"/>
      <c r="O560" s="1069"/>
      <c r="P560" s="1071"/>
      <c r="Q560" s="1071"/>
      <c r="R560" s="1071"/>
      <c r="S560" s="1071"/>
      <c r="T560" s="1071"/>
      <c r="U560" s="1071"/>
      <c r="V560" s="1073"/>
      <c r="W560" s="293"/>
    </row>
    <row r="561" spans="1:23" ht="15" customHeight="1" x14ac:dyDescent="0.25">
      <c r="A561" s="544" t="str">
        <f>IF(COUNT('Séries-16x50'!$A$11:$A$50)&gt;'Etiquette 16x50'!N541,"X","")</f>
        <v/>
      </c>
      <c r="B561" s="291"/>
      <c r="C561" s="984" t="s">
        <v>275</v>
      </c>
      <c r="D561" s="985"/>
      <c r="E561" s="1080"/>
      <c r="F561" s="993"/>
      <c r="G561" s="993"/>
      <c r="H561" s="993"/>
      <c r="I561" s="993"/>
      <c r="J561" s="994"/>
      <c r="K561" s="293"/>
      <c r="M561" s="521"/>
      <c r="N561" s="291"/>
      <c r="O561" s="984" t="s">
        <v>275</v>
      </c>
      <c r="P561" s="985"/>
      <c r="Q561" s="1080"/>
      <c r="R561" s="993"/>
      <c r="S561" s="993"/>
      <c r="T561" s="993"/>
      <c r="U561" s="993"/>
      <c r="V561" s="994"/>
      <c r="W561" s="293"/>
    </row>
    <row r="562" spans="1:23" ht="15.75" thickBot="1" x14ac:dyDescent="0.3">
      <c r="A562" s="544" t="str">
        <f>IF(COUNT('Séries-16x50'!$A$11:$A$50)&gt;'Etiquette 16x50'!N541,"X","")</f>
        <v/>
      </c>
      <c r="B562" s="291"/>
      <c r="C562" s="973"/>
      <c r="D562" s="986"/>
      <c r="E562" s="1081"/>
      <c r="F562" s="929"/>
      <c r="G562" s="929"/>
      <c r="H562" s="929"/>
      <c r="I562" s="929"/>
      <c r="J562" s="930"/>
      <c r="K562" s="293"/>
      <c r="M562" s="521"/>
      <c r="N562" s="291"/>
      <c r="O562" s="973"/>
      <c r="P562" s="986"/>
      <c r="Q562" s="1081"/>
      <c r="R562" s="929"/>
      <c r="S562" s="929"/>
      <c r="T562" s="929"/>
      <c r="U562" s="929"/>
      <c r="V562" s="930"/>
      <c r="W562" s="293"/>
    </row>
    <row r="563" spans="1:23" ht="15.75" thickBot="1" x14ac:dyDescent="0.3">
      <c r="A563" s="544" t="str">
        <f>IF(COUNT('Séries-16x50'!$A$11:$A$50)&gt;'Etiquette 16x50'!N541,"X","")</f>
        <v/>
      </c>
      <c r="B563" s="291"/>
      <c r="C563" s="292"/>
      <c r="D563" s="292"/>
      <c r="E563" s="292"/>
      <c r="F563" s="292"/>
      <c r="G563" s="292"/>
      <c r="H563" s="292"/>
      <c r="I563" s="292"/>
      <c r="J563" s="292"/>
      <c r="K563" s="293"/>
      <c r="M563" s="521"/>
      <c r="N563" s="291"/>
      <c r="O563" s="292"/>
      <c r="P563" s="292"/>
      <c r="Q563" s="292"/>
      <c r="R563" s="292"/>
      <c r="S563" s="292"/>
      <c r="T563" s="292"/>
      <c r="U563" s="292"/>
      <c r="V563" s="292"/>
      <c r="W563" s="293"/>
    </row>
    <row r="564" spans="1:23" ht="15" customHeight="1" x14ac:dyDescent="0.25">
      <c r="A564" s="544" t="str">
        <f>IF(COUNT('Séries-16x50'!$A$11:$A$50)&gt;'Etiquette 16x50'!N541,"X","")</f>
        <v/>
      </c>
      <c r="B564" s="291"/>
      <c r="C564" s="894" t="s">
        <v>132</v>
      </c>
      <c r="D564" s="880" t="s">
        <v>133</v>
      </c>
      <c r="E564" s="871"/>
      <c r="F564" s="871"/>
      <c r="G564" s="871"/>
      <c r="H564" s="871"/>
      <c r="I564" s="959"/>
      <c r="J564" s="960"/>
      <c r="K564" s="293"/>
      <c r="M564" s="521"/>
      <c r="N564" s="291"/>
      <c r="O564" s="894" t="s">
        <v>132</v>
      </c>
      <c r="P564" s="880" t="s">
        <v>133</v>
      </c>
      <c r="Q564" s="871"/>
      <c r="R564" s="871"/>
      <c r="S564" s="871"/>
      <c r="T564" s="871"/>
      <c r="U564" s="959"/>
      <c r="V564" s="960"/>
      <c r="W564" s="293"/>
    </row>
    <row r="565" spans="1:23" x14ac:dyDescent="0.25">
      <c r="A565" s="544" t="str">
        <f>IF(COUNT('Séries-16x50'!$A$11:$A$50)&gt;'Etiquette 16x50'!N541,"X","")</f>
        <v/>
      </c>
      <c r="B565" s="291"/>
      <c r="C565" s="895"/>
      <c r="D565" s="859" t="s">
        <v>134</v>
      </c>
      <c r="E565" s="864"/>
      <c r="F565" s="864"/>
      <c r="G565" s="864"/>
      <c r="H565" s="864"/>
      <c r="I565" s="949"/>
      <c r="J565" s="950"/>
      <c r="K565" s="293"/>
      <c r="M565" s="521"/>
      <c r="N565" s="291"/>
      <c r="O565" s="895"/>
      <c r="P565" s="859" t="s">
        <v>134</v>
      </c>
      <c r="Q565" s="864"/>
      <c r="R565" s="864"/>
      <c r="S565" s="864"/>
      <c r="T565" s="864"/>
      <c r="U565" s="949"/>
      <c r="V565" s="950"/>
      <c r="W565" s="293"/>
    </row>
    <row r="566" spans="1:23" x14ac:dyDescent="0.25">
      <c r="A566" s="544" t="str">
        <f>IF(COUNT('Séries-16x50'!$A$11:$A$50)&gt;'Etiquette 16x50'!N541,"X","")</f>
        <v/>
      </c>
      <c r="B566" s="291"/>
      <c r="C566" s="895"/>
      <c r="D566" s="859" t="s">
        <v>135</v>
      </c>
      <c r="E566" s="864"/>
      <c r="F566" s="864"/>
      <c r="G566" s="864"/>
      <c r="H566" s="864"/>
      <c r="I566" s="949"/>
      <c r="J566" s="950"/>
      <c r="K566" s="293"/>
      <c r="M566" s="521"/>
      <c r="N566" s="291"/>
      <c r="O566" s="895"/>
      <c r="P566" s="859" t="s">
        <v>135</v>
      </c>
      <c r="Q566" s="864"/>
      <c r="R566" s="864"/>
      <c r="S566" s="864"/>
      <c r="T566" s="864"/>
      <c r="U566" s="949"/>
      <c r="V566" s="950"/>
      <c r="W566" s="293"/>
    </row>
    <row r="567" spans="1:23" x14ac:dyDescent="0.25">
      <c r="A567" s="544" t="str">
        <f>IF(COUNT('Séries-16x50'!$A$11:$A$50)&gt;'Etiquette 16x50'!N541,"X","")</f>
        <v/>
      </c>
      <c r="B567" s="291"/>
      <c r="C567" s="895"/>
      <c r="D567" s="859" t="s">
        <v>136</v>
      </c>
      <c r="E567" s="864"/>
      <c r="F567" s="864"/>
      <c r="G567" s="864"/>
      <c r="H567" s="864"/>
      <c r="I567" s="949"/>
      <c r="J567" s="950"/>
      <c r="K567" s="293"/>
      <c r="M567" s="521"/>
      <c r="N567" s="291"/>
      <c r="O567" s="895"/>
      <c r="P567" s="859" t="s">
        <v>136</v>
      </c>
      <c r="Q567" s="864"/>
      <c r="R567" s="864"/>
      <c r="S567" s="864"/>
      <c r="T567" s="864"/>
      <c r="U567" s="949"/>
      <c r="V567" s="950"/>
      <c r="W567" s="293"/>
    </row>
    <row r="568" spans="1:23" x14ac:dyDescent="0.25">
      <c r="A568" s="544" t="str">
        <f>IF(COUNT('Séries-16x50'!$A$11:$A$50)&gt;'Etiquette 16x50'!N541,"X","")</f>
        <v/>
      </c>
      <c r="B568" s="291"/>
      <c r="C568" s="895"/>
      <c r="D568" s="859" t="s">
        <v>137</v>
      </c>
      <c r="E568" s="864"/>
      <c r="F568" s="864"/>
      <c r="G568" s="864"/>
      <c r="H568" s="864"/>
      <c r="I568" s="949"/>
      <c r="J568" s="950"/>
      <c r="K568" s="293"/>
      <c r="M568" s="521"/>
      <c r="N568" s="291"/>
      <c r="O568" s="895"/>
      <c r="P568" s="859" t="s">
        <v>137</v>
      </c>
      <c r="Q568" s="864"/>
      <c r="R568" s="864"/>
      <c r="S568" s="864"/>
      <c r="T568" s="864"/>
      <c r="U568" s="949"/>
      <c r="V568" s="950"/>
      <c r="W568" s="293"/>
    </row>
    <row r="569" spans="1:23" x14ac:dyDescent="0.25">
      <c r="A569" s="544" t="str">
        <f>IF(COUNT('Séries-16x50'!$A$11:$A$50)&gt;'Etiquette 16x50'!N541,"X","")</f>
        <v/>
      </c>
      <c r="B569" s="291"/>
      <c r="C569" s="895"/>
      <c r="D569" s="859" t="s">
        <v>138</v>
      </c>
      <c r="E569" s="864"/>
      <c r="F569" s="864"/>
      <c r="G569" s="864"/>
      <c r="H569" s="864"/>
      <c r="I569" s="949"/>
      <c r="J569" s="950"/>
      <c r="K569" s="293"/>
      <c r="M569" s="521"/>
      <c r="N569" s="291"/>
      <c r="O569" s="895"/>
      <c r="P569" s="859" t="s">
        <v>138</v>
      </c>
      <c r="Q569" s="864"/>
      <c r="R569" s="864"/>
      <c r="S569" s="864"/>
      <c r="T569" s="864"/>
      <c r="U569" s="949"/>
      <c r="V569" s="950"/>
      <c r="W569" s="293"/>
    </row>
    <row r="570" spans="1:23" ht="15" customHeight="1" thickBot="1" x14ac:dyDescent="0.3">
      <c r="A570" s="544" t="str">
        <f>IF(COUNT('Séries-16x50'!$A$11:$A$50)&gt;'Etiquette 16x50'!N541,"X","")</f>
        <v/>
      </c>
      <c r="B570" s="291"/>
      <c r="C570" s="896"/>
      <c r="D570" s="862" t="s">
        <v>274</v>
      </c>
      <c r="E570" s="975"/>
      <c r="F570" s="975"/>
      <c r="G570" s="975"/>
      <c r="H570" s="975"/>
      <c r="I570" s="954"/>
      <c r="J570" s="955"/>
      <c r="K570" s="293"/>
      <c r="M570" s="521"/>
      <c r="N570" s="291"/>
      <c r="O570" s="896"/>
      <c r="P570" s="862" t="s">
        <v>274</v>
      </c>
      <c r="Q570" s="975"/>
      <c r="R570" s="975"/>
      <c r="S570" s="975"/>
      <c r="T570" s="975"/>
      <c r="U570" s="954"/>
      <c r="V570" s="955"/>
      <c r="W570" s="293"/>
    </row>
    <row r="571" spans="1:23" x14ac:dyDescent="0.25">
      <c r="A571" s="544" t="str">
        <f>IF(COUNT('Séries-16x50'!$A$11:$A$50)&gt;'Etiquette 16x50'!N541,"X","")</f>
        <v/>
      </c>
      <c r="B571" s="291"/>
      <c r="C571" s="1076" t="s">
        <v>145</v>
      </c>
      <c r="D571" s="963" t="s">
        <v>146</v>
      </c>
      <c r="E571" s="964"/>
      <c r="F571" s="964"/>
      <c r="G571" s="964"/>
      <c r="H571" s="964"/>
      <c r="I571" s="965"/>
      <c r="J571" s="966"/>
      <c r="K571" s="293"/>
      <c r="M571" s="521"/>
      <c r="N571" s="291"/>
      <c r="O571" s="1076" t="s">
        <v>145</v>
      </c>
      <c r="P571" s="963" t="s">
        <v>146</v>
      </c>
      <c r="Q571" s="964"/>
      <c r="R571" s="964"/>
      <c r="S571" s="964"/>
      <c r="T571" s="964"/>
      <c r="U571" s="965"/>
      <c r="V571" s="966"/>
      <c r="W571" s="293"/>
    </row>
    <row r="572" spans="1:23" x14ac:dyDescent="0.25">
      <c r="A572" s="544" t="str">
        <f>IF(COUNT('Séries-16x50'!$A$11:$A$50)&gt;'Etiquette 16x50'!N541,"X","")</f>
        <v/>
      </c>
      <c r="B572" s="291"/>
      <c r="C572" s="1076"/>
      <c r="D572" s="859" t="s">
        <v>147</v>
      </c>
      <c r="E572" s="864"/>
      <c r="F572" s="864"/>
      <c r="G572" s="864"/>
      <c r="H572" s="864"/>
      <c r="I572" s="949"/>
      <c r="J572" s="950"/>
      <c r="K572" s="293"/>
      <c r="M572" s="521"/>
      <c r="N572" s="291"/>
      <c r="O572" s="1076"/>
      <c r="P572" s="859" t="s">
        <v>147</v>
      </c>
      <c r="Q572" s="864"/>
      <c r="R572" s="864"/>
      <c r="S572" s="864"/>
      <c r="T572" s="864"/>
      <c r="U572" s="949"/>
      <c r="V572" s="950"/>
      <c r="W572" s="293"/>
    </row>
    <row r="573" spans="1:23" x14ac:dyDescent="0.25">
      <c r="A573" s="544" t="str">
        <f>IF(COUNT('Séries-16x50'!$A$11:$A$50)&gt;'Etiquette 16x50'!N541,"X","")</f>
        <v/>
      </c>
      <c r="B573" s="291"/>
      <c r="C573" s="1076"/>
      <c r="D573" s="859" t="s">
        <v>148</v>
      </c>
      <c r="E573" s="864"/>
      <c r="F573" s="864"/>
      <c r="G573" s="864"/>
      <c r="H573" s="864"/>
      <c r="I573" s="949"/>
      <c r="J573" s="950"/>
      <c r="K573" s="293"/>
      <c r="M573" s="521"/>
      <c r="N573" s="291"/>
      <c r="O573" s="1076"/>
      <c r="P573" s="859" t="s">
        <v>148</v>
      </c>
      <c r="Q573" s="864"/>
      <c r="R573" s="864"/>
      <c r="S573" s="864"/>
      <c r="T573" s="864"/>
      <c r="U573" s="949"/>
      <c r="V573" s="950"/>
      <c r="W573" s="293"/>
    </row>
    <row r="574" spans="1:23" x14ac:dyDescent="0.25">
      <c r="A574" s="544" t="str">
        <f>IF(COUNT('Séries-16x50'!$A$11:$A$50)&gt;'Etiquette 16x50'!N541,"X","")</f>
        <v/>
      </c>
      <c r="B574" s="291"/>
      <c r="C574" s="1076"/>
      <c r="D574" s="859" t="s">
        <v>149</v>
      </c>
      <c r="E574" s="864"/>
      <c r="F574" s="864"/>
      <c r="G574" s="864"/>
      <c r="H574" s="864"/>
      <c r="I574" s="949"/>
      <c r="J574" s="950"/>
      <c r="K574" s="293"/>
      <c r="M574" s="521"/>
      <c r="N574" s="291"/>
      <c r="O574" s="1076"/>
      <c r="P574" s="859" t="s">
        <v>149</v>
      </c>
      <c r="Q574" s="864"/>
      <c r="R574" s="864"/>
      <c r="S574" s="864"/>
      <c r="T574" s="864"/>
      <c r="U574" s="949"/>
      <c r="V574" s="950"/>
      <c r="W574" s="293"/>
    </row>
    <row r="575" spans="1:23" x14ac:dyDescent="0.25">
      <c r="A575" s="544" t="str">
        <f>IF(COUNT('Séries-16x50'!$A$11:$A$50)&gt;'Etiquette 16x50'!N541,"X","")</f>
        <v/>
      </c>
      <c r="B575" s="291"/>
      <c r="C575" s="1076"/>
      <c r="D575" s="859" t="s">
        <v>150</v>
      </c>
      <c r="E575" s="864"/>
      <c r="F575" s="864"/>
      <c r="G575" s="864"/>
      <c r="H575" s="864"/>
      <c r="I575" s="949"/>
      <c r="J575" s="950"/>
      <c r="K575" s="293"/>
      <c r="M575" s="521"/>
      <c r="N575" s="291"/>
      <c r="O575" s="1076"/>
      <c r="P575" s="859" t="s">
        <v>150</v>
      </c>
      <c r="Q575" s="864"/>
      <c r="R575" s="864"/>
      <c r="S575" s="864"/>
      <c r="T575" s="864"/>
      <c r="U575" s="949"/>
      <c r="V575" s="950"/>
      <c r="W575" s="293"/>
    </row>
    <row r="576" spans="1:23" x14ac:dyDescent="0.25">
      <c r="A576" s="544" t="str">
        <f>IF(COUNT('Séries-16x50'!$A$11:$A$50)&gt;'Etiquette 16x50'!N541,"X","")</f>
        <v/>
      </c>
      <c r="B576" s="291"/>
      <c r="C576" s="1076"/>
      <c r="D576" s="859" t="s">
        <v>151</v>
      </c>
      <c r="E576" s="864"/>
      <c r="F576" s="864"/>
      <c r="G576" s="864"/>
      <c r="H576" s="864"/>
      <c r="I576" s="949"/>
      <c r="J576" s="950"/>
      <c r="K576" s="293"/>
      <c r="M576" s="521"/>
      <c r="N576" s="291"/>
      <c r="O576" s="1076"/>
      <c r="P576" s="859" t="s">
        <v>151</v>
      </c>
      <c r="Q576" s="864"/>
      <c r="R576" s="864"/>
      <c r="S576" s="864"/>
      <c r="T576" s="864"/>
      <c r="U576" s="949"/>
      <c r="V576" s="950"/>
      <c r="W576" s="293"/>
    </row>
    <row r="577" spans="1:23" ht="15" customHeight="1" thickBot="1" x14ac:dyDescent="0.3">
      <c r="A577" s="544" t="str">
        <f>IF(COUNT('Séries-16x50'!$A$11:$A$50)&gt;'Etiquette 16x50'!N541,"X","")</f>
        <v/>
      </c>
      <c r="B577" s="291"/>
      <c r="C577" s="1077"/>
      <c r="D577" s="862" t="s">
        <v>152</v>
      </c>
      <c r="E577" s="975"/>
      <c r="F577" s="975"/>
      <c r="G577" s="975"/>
      <c r="H577" s="975"/>
      <c r="I577" s="954"/>
      <c r="J577" s="955"/>
      <c r="K577" s="293"/>
      <c r="M577" s="521"/>
      <c r="N577" s="291"/>
      <c r="O577" s="1077"/>
      <c r="P577" s="862" t="s">
        <v>152</v>
      </c>
      <c r="Q577" s="975"/>
      <c r="R577" s="975"/>
      <c r="S577" s="975"/>
      <c r="T577" s="975"/>
      <c r="U577" s="954"/>
      <c r="V577" s="955"/>
      <c r="W577" s="293"/>
    </row>
    <row r="578" spans="1:23" x14ac:dyDescent="0.25">
      <c r="A578" s="544" t="str">
        <f>IF(COUNT('Séries-16x50'!$A$11:$A$50)&gt;'Etiquette 16x50'!N541,"X","")</f>
        <v/>
      </c>
      <c r="B578" s="291"/>
      <c r="C578" s="895" t="s">
        <v>126</v>
      </c>
      <c r="D578" s="1051" t="s">
        <v>264</v>
      </c>
      <c r="E578" s="1052"/>
      <c r="F578" s="963"/>
      <c r="G578" s="278" t="s">
        <v>265</v>
      </c>
      <c r="H578" s="278"/>
      <c r="I578" s="965"/>
      <c r="J578" s="966"/>
      <c r="K578" s="293"/>
      <c r="M578" s="521"/>
      <c r="N578" s="291"/>
      <c r="O578" s="895" t="s">
        <v>126</v>
      </c>
      <c r="P578" s="1051" t="s">
        <v>264</v>
      </c>
      <c r="Q578" s="1052"/>
      <c r="R578" s="963"/>
      <c r="S578" s="278" t="s">
        <v>265</v>
      </c>
      <c r="T578" s="278"/>
      <c r="U578" s="965"/>
      <c r="V578" s="966"/>
      <c r="W578" s="293"/>
    </row>
    <row r="579" spans="1:23" x14ac:dyDescent="0.25">
      <c r="A579" s="544" t="str">
        <f>IF(COUNT('Séries-16x50'!$A$11:$A$50)&gt;'Etiquette 16x50'!N541,"X","")</f>
        <v/>
      </c>
      <c r="B579" s="291"/>
      <c r="C579" s="895"/>
      <c r="D579" s="511" t="s">
        <v>267</v>
      </c>
      <c r="E579" s="513"/>
      <c r="F579" s="513"/>
      <c r="G579" s="110" t="s">
        <v>164</v>
      </c>
      <c r="H579" s="110"/>
      <c r="I579" s="949"/>
      <c r="J579" s="950"/>
      <c r="K579" s="293"/>
      <c r="M579" s="521"/>
      <c r="N579" s="291"/>
      <c r="O579" s="895"/>
      <c r="P579" s="511" t="s">
        <v>267</v>
      </c>
      <c r="Q579" s="513"/>
      <c r="R579" s="513"/>
      <c r="S579" s="110" t="s">
        <v>164</v>
      </c>
      <c r="T579" s="110"/>
      <c r="U579" s="949"/>
      <c r="V579" s="950"/>
      <c r="W579" s="293"/>
    </row>
    <row r="580" spans="1:23" ht="15.75" thickBot="1" x14ac:dyDescent="0.3">
      <c r="A580" s="544" t="str">
        <f>IF(COUNT('Séries-16x50'!$A$11:$A$50)&gt;'Etiquette 16x50'!N541,"X","")</f>
        <v/>
      </c>
      <c r="B580" s="291"/>
      <c r="C580" s="896"/>
      <c r="D580" s="512" t="s">
        <v>268</v>
      </c>
      <c r="E580" s="517"/>
      <c r="F580" s="517"/>
      <c r="G580" s="3" t="s">
        <v>164</v>
      </c>
      <c r="H580" s="3"/>
      <c r="I580" s="954"/>
      <c r="J580" s="955"/>
      <c r="K580" s="293"/>
      <c r="M580" s="521"/>
      <c r="N580" s="291"/>
      <c r="O580" s="896"/>
      <c r="P580" s="512" t="s">
        <v>268</v>
      </c>
      <c r="Q580" s="517"/>
      <c r="R580" s="517"/>
      <c r="S580" s="3" t="s">
        <v>164</v>
      </c>
      <c r="T580" s="3"/>
      <c r="U580" s="954"/>
      <c r="V580" s="955"/>
      <c r="W580" s="293"/>
    </row>
    <row r="581" spans="1:23" ht="15.75" thickBot="1" x14ac:dyDescent="0.3">
      <c r="A581" s="544" t="str">
        <f>IF(COUNT('Séries-16x50'!$A$11:$A$50)&gt;'Etiquette 16x50'!N541,"X","")</f>
        <v/>
      </c>
      <c r="B581" s="291"/>
      <c r="C581" s="292"/>
      <c r="D581" s="292"/>
      <c r="E581" s="292"/>
      <c r="F581" s="292"/>
      <c r="G581" s="292"/>
      <c r="H581" s="292"/>
      <c r="I581" s="292"/>
      <c r="J581" s="292"/>
      <c r="K581" s="293"/>
      <c r="M581" s="521"/>
      <c r="N581" s="291"/>
      <c r="O581" s="292"/>
      <c r="P581" s="292"/>
      <c r="Q581" s="292"/>
      <c r="R581" s="292"/>
      <c r="S581" s="292"/>
      <c r="T581" s="292"/>
      <c r="U581" s="292"/>
      <c r="V581" s="292"/>
      <c r="W581" s="293"/>
    </row>
    <row r="582" spans="1:23" ht="18.75" x14ac:dyDescent="0.3">
      <c r="A582" s="544" t="str">
        <f>IF(COUNT('Séries-16x50'!$A$11:$A$50)&gt;'Etiquette 16x50'!N541,"X","")</f>
        <v/>
      </c>
      <c r="B582" s="291"/>
      <c r="C582" s="901" t="s">
        <v>269</v>
      </c>
      <c r="D582" s="902"/>
      <c r="E582" s="902"/>
      <c r="F582" s="902"/>
      <c r="G582" s="902"/>
      <c r="H582" s="902"/>
      <c r="I582" s="902"/>
      <c r="J582" s="903"/>
      <c r="K582" s="293"/>
      <c r="M582" s="521"/>
      <c r="N582" s="291"/>
      <c r="O582" s="901" t="s">
        <v>269</v>
      </c>
      <c r="P582" s="902"/>
      <c r="Q582" s="902"/>
      <c r="R582" s="902"/>
      <c r="S582" s="902"/>
      <c r="T582" s="902"/>
      <c r="U582" s="902"/>
      <c r="V582" s="903"/>
      <c r="W582" s="293"/>
    </row>
    <row r="583" spans="1:23" x14ac:dyDescent="0.25">
      <c r="A583" s="544" t="str">
        <f>IF(COUNT('Séries-16x50'!$A$11:$A$50)&gt;'Etiquette 16x50'!N541,"X","")</f>
        <v/>
      </c>
      <c r="B583" s="291"/>
      <c r="C583" s="904"/>
      <c r="D583" s="905"/>
      <c r="E583" s="905"/>
      <c r="F583" s="905"/>
      <c r="G583" s="905"/>
      <c r="H583" s="905"/>
      <c r="I583" s="905"/>
      <c r="J583" s="906"/>
      <c r="K583" s="293"/>
      <c r="M583" s="521"/>
      <c r="N583" s="291"/>
      <c r="O583" s="904"/>
      <c r="P583" s="905"/>
      <c r="Q583" s="905"/>
      <c r="R583" s="905"/>
      <c r="S583" s="905"/>
      <c r="T583" s="905"/>
      <c r="U583" s="905"/>
      <c r="V583" s="906"/>
      <c r="W583" s="293"/>
    </row>
    <row r="584" spans="1:23" x14ac:dyDescent="0.25">
      <c r="A584" s="544" t="str">
        <f>IF(COUNT('Séries-16x50'!$A$11:$A$50)&gt;'Etiquette 16x50'!N541,"X","")</f>
        <v/>
      </c>
      <c r="B584" s="291"/>
      <c r="C584" s="907"/>
      <c r="D584" s="908"/>
      <c r="E584" s="908"/>
      <c r="F584" s="908"/>
      <c r="G584" s="908"/>
      <c r="H584" s="908"/>
      <c r="I584" s="908"/>
      <c r="J584" s="909"/>
      <c r="K584" s="293"/>
      <c r="M584" s="521"/>
      <c r="N584" s="291"/>
      <c r="O584" s="907"/>
      <c r="P584" s="908"/>
      <c r="Q584" s="908"/>
      <c r="R584" s="908"/>
      <c r="S584" s="908"/>
      <c r="T584" s="908"/>
      <c r="U584" s="908"/>
      <c r="V584" s="909"/>
      <c r="W584" s="293"/>
    </row>
    <row r="585" spans="1:23" x14ac:dyDescent="0.25">
      <c r="A585" s="544" t="str">
        <f>IF(COUNT('Séries-16x50'!$A$11:$A$50)&gt;'Etiquette 16x50'!N541,"X","")</f>
        <v/>
      </c>
      <c r="B585" s="291"/>
      <c r="C585" s="907"/>
      <c r="D585" s="908"/>
      <c r="E585" s="908"/>
      <c r="F585" s="908"/>
      <c r="G585" s="908"/>
      <c r="H585" s="908"/>
      <c r="I585" s="908"/>
      <c r="J585" s="909"/>
      <c r="K585" s="293"/>
      <c r="M585" s="521"/>
      <c r="N585" s="291"/>
      <c r="O585" s="907"/>
      <c r="P585" s="908"/>
      <c r="Q585" s="908"/>
      <c r="R585" s="908"/>
      <c r="S585" s="908"/>
      <c r="T585" s="908"/>
      <c r="U585" s="908"/>
      <c r="V585" s="909"/>
      <c r="W585" s="293"/>
    </row>
    <row r="586" spans="1:23" ht="15.75" thickBot="1" x14ac:dyDescent="0.3">
      <c r="A586" s="544" t="str">
        <f>IF(COUNT('Séries-16x50'!$A$11:$A$50)&gt;'Etiquette 16x50'!N541,"X","")</f>
        <v/>
      </c>
      <c r="B586" s="291"/>
      <c r="C586" s="910"/>
      <c r="D586" s="911"/>
      <c r="E586" s="911"/>
      <c r="F586" s="911"/>
      <c r="G586" s="911"/>
      <c r="H586" s="911"/>
      <c r="I586" s="911"/>
      <c r="J586" s="912"/>
      <c r="K586" s="293"/>
      <c r="M586" s="521"/>
      <c r="N586" s="291"/>
      <c r="O586" s="910"/>
      <c r="P586" s="911"/>
      <c r="Q586" s="911"/>
      <c r="R586" s="911"/>
      <c r="S586" s="911"/>
      <c r="T586" s="911"/>
      <c r="U586" s="911"/>
      <c r="V586" s="912"/>
      <c r="W586" s="293"/>
    </row>
    <row r="587" spans="1:23" ht="15.75" thickBot="1" x14ac:dyDescent="0.3">
      <c r="A587" s="544" t="str">
        <f>IF(COUNT('Séries-16x50'!$A$11:$A$50)&gt;'Etiquette 16x50'!N541,"X","")</f>
        <v/>
      </c>
      <c r="B587" s="294"/>
      <c r="C587" s="295"/>
      <c r="D587" s="295"/>
      <c r="E587" s="295"/>
      <c r="F587" s="295"/>
      <c r="G587" s="295"/>
      <c r="H587" s="295"/>
      <c r="I587" s="295"/>
      <c r="J587" s="295"/>
      <c r="K587" s="296"/>
      <c r="M587" s="521"/>
      <c r="N587" s="294"/>
      <c r="O587" s="295"/>
      <c r="P587" s="295"/>
      <c r="Q587" s="295"/>
      <c r="R587" s="295"/>
      <c r="S587" s="295"/>
      <c r="T587" s="295"/>
      <c r="U587" s="295"/>
      <c r="V587" s="295"/>
      <c r="W587" s="296"/>
    </row>
    <row r="588" spans="1:23" ht="15" customHeight="1" x14ac:dyDescent="0.25">
      <c r="A588" s="544" t="str">
        <f>IF(COUNT('Séries-16x50'!$A$11:$A$50)&gt;'Etiquette 16x50'!N541,"X","")</f>
        <v/>
      </c>
      <c r="B588" s="522"/>
      <c r="C588" s="522"/>
      <c r="D588" s="522"/>
      <c r="E588" s="522"/>
      <c r="F588" s="522"/>
      <c r="G588" s="522"/>
      <c r="H588" s="522"/>
      <c r="I588" s="522"/>
      <c r="J588" s="522"/>
      <c r="K588" s="522"/>
      <c r="L588" s="522"/>
      <c r="M588" s="523"/>
      <c r="N588" s="522"/>
      <c r="O588" s="522"/>
      <c r="P588" s="522"/>
      <c r="Q588" s="522"/>
      <c r="R588" s="522"/>
      <c r="S588" s="522"/>
      <c r="T588" s="522"/>
      <c r="U588" s="522"/>
      <c r="V588" s="522"/>
      <c r="W588" s="522"/>
    </row>
    <row r="589" spans="1:23" ht="15" customHeight="1" thickBot="1" x14ac:dyDescent="0.3">
      <c r="A589" s="544" t="str">
        <f>IF(COUNT('Séries-16x50'!$A$11:$A$50)&gt;'Etiquette 16x50'!N639,"X","")</f>
        <v/>
      </c>
      <c r="M589" s="521"/>
    </row>
    <row r="590" spans="1:23" x14ac:dyDescent="0.25">
      <c r="A590" s="544" t="str">
        <f>IF(COUNT('Séries-16x50'!$A$11:$A$50)&gt;'Etiquette 16x50'!N639,"X","")</f>
        <v/>
      </c>
      <c r="B590" s="137">
        <f>N541+1</f>
        <v>24</v>
      </c>
      <c r="C590" s="289"/>
      <c r="D590" s="289"/>
      <c r="E590" s="289"/>
      <c r="F590" s="289"/>
      <c r="G590" s="289"/>
      <c r="H590" s="289"/>
      <c r="I590" s="289"/>
      <c r="J590" s="289"/>
      <c r="K590" s="290"/>
      <c r="M590" s="521"/>
      <c r="N590" s="137">
        <f>B590+1</f>
        <v>25</v>
      </c>
      <c r="O590" s="289"/>
      <c r="P590" s="289"/>
      <c r="Q590" s="289"/>
      <c r="R590" s="289"/>
      <c r="S590" s="289"/>
      <c r="T590" s="289"/>
      <c r="U590" s="289"/>
      <c r="V590" s="289"/>
      <c r="W590" s="290"/>
    </row>
    <row r="591" spans="1:23" ht="23.25" x14ac:dyDescent="0.35">
      <c r="B591" s="291"/>
      <c r="C591" s="931" t="s">
        <v>246</v>
      </c>
      <c r="D591" s="931"/>
      <c r="E591" s="953" t="str">
        <f ca="1">OFFSET('Séries-16x50'!$A$11,B590,13)</f>
        <v/>
      </c>
      <c r="F591" s="953"/>
      <c r="G591" s="953"/>
      <c r="H591" s="953"/>
      <c r="I591" s="953"/>
      <c r="J591" s="953"/>
      <c r="K591" s="293"/>
      <c r="M591" s="521"/>
      <c r="N591" s="291"/>
      <c r="O591" s="931" t="s">
        <v>246</v>
      </c>
      <c r="P591" s="931"/>
      <c r="Q591" s="953" t="str">
        <f ca="1">OFFSET('Séries-16x50'!$A$11,N590,13)</f>
        <v/>
      </c>
      <c r="R591" s="953"/>
      <c r="S591" s="953"/>
      <c r="T591" s="953"/>
      <c r="U591" s="953"/>
      <c r="V591" s="953"/>
      <c r="W591" s="293"/>
    </row>
    <row r="592" spans="1:23" x14ac:dyDescent="0.25">
      <c r="A592" s="544" t="str">
        <f>IF(COUNT('Séries-16x50'!$A$11:$A$50)&gt;'Etiquette 16x50'!N639,"X","")</f>
        <v/>
      </c>
      <c r="B592" s="291"/>
      <c r="C592" s="945"/>
      <c r="D592" s="945"/>
      <c r="E592" s="945"/>
      <c r="F592" s="945"/>
      <c r="G592" s="945"/>
      <c r="H592" s="945"/>
      <c r="I592" s="945"/>
      <c r="J592" s="945"/>
      <c r="K592" s="293"/>
      <c r="M592" s="521"/>
      <c r="N592" s="291"/>
      <c r="O592" s="945"/>
      <c r="P592" s="945"/>
      <c r="Q592" s="945"/>
      <c r="R592" s="945"/>
      <c r="S592" s="945"/>
      <c r="T592" s="945"/>
      <c r="U592" s="945"/>
      <c r="V592" s="945"/>
      <c r="W592" s="293"/>
    </row>
    <row r="593" spans="1:23" ht="21" x14ac:dyDescent="0.35">
      <c r="A593" s="544" t="str">
        <f>IF(COUNT('Séries-16x50'!$A$11:$A$50)&gt;'Etiquette 16x50'!N639,"X","")</f>
        <v/>
      </c>
      <c r="B593" s="291"/>
      <c r="C593" s="931" t="s">
        <v>39</v>
      </c>
      <c r="D593" s="931"/>
      <c r="E593" s="932" t="str">
        <f ca="1">OFFSET('Séries-16x50'!$A$11,B590,0)</f>
        <v/>
      </c>
      <c r="F593" s="932"/>
      <c r="G593" s="948" t="s">
        <v>67</v>
      </c>
      <c r="H593" s="948"/>
      <c r="I593" s="932" t="str">
        <f ca="1">OFFSET('Séries-16x50'!$A$11,B590,6)</f>
        <v/>
      </c>
      <c r="J593" s="932"/>
      <c r="K593" s="293"/>
      <c r="M593" s="521"/>
      <c r="N593" s="291"/>
      <c r="O593" s="931" t="s">
        <v>39</v>
      </c>
      <c r="P593" s="931"/>
      <c r="Q593" s="932" t="str">
        <f ca="1">OFFSET('Séries-16x50'!$A$11,N590,0)</f>
        <v/>
      </c>
      <c r="R593" s="932"/>
      <c r="S593" s="948" t="s">
        <v>67</v>
      </c>
      <c r="T593" s="948"/>
      <c r="U593" s="932" t="str">
        <f ca="1">OFFSET('Séries-16x50'!$A$11,N590,6)</f>
        <v/>
      </c>
      <c r="V593" s="932"/>
      <c r="W593" s="293"/>
    </row>
    <row r="594" spans="1:23" ht="23.25" x14ac:dyDescent="0.35">
      <c r="A594" s="544" t="str">
        <f>IF(COUNT('Séries-16x50'!$A$11:$A$50)&gt;'Etiquette 16x50'!N639,"X","")</f>
        <v/>
      </c>
      <c r="B594" s="291"/>
      <c r="C594" s="931" t="s">
        <v>1</v>
      </c>
      <c r="D594" s="931"/>
      <c r="E594" s="953" t="str">
        <f ca="1">OFFSET('Séries-16x50'!$A$11,B590,9)</f>
        <v/>
      </c>
      <c r="F594" s="953"/>
      <c r="G594" s="948" t="s">
        <v>2</v>
      </c>
      <c r="H594" s="948"/>
      <c r="I594" s="932" t="str">
        <f ca="1">OFFSET('Séries-16x50'!$A$11,B590,10)</f>
        <v/>
      </c>
      <c r="J594" s="932"/>
      <c r="K594" s="293"/>
      <c r="M594" s="521"/>
      <c r="N594" s="291"/>
      <c r="O594" s="931" t="s">
        <v>1</v>
      </c>
      <c r="P594" s="931"/>
      <c r="Q594" s="953" t="str">
        <f ca="1">OFFSET('Séries-16x50'!$A$11,N590,9)</f>
        <v/>
      </c>
      <c r="R594" s="953"/>
      <c r="S594" s="948" t="s">
        <v>2</v>
      </c>
      <c r="T594" s="948"/>
      <c r="U594" s="932" t="str">
        <f ca="1">OFFSET('Séries-16x50'!$A$11,N590,10)</f>
        <v/>
      </c>
      <c r="V594" s="932"/>
      <c r="W594" s="293"/>
    </row>
    <row r="595" spans="1:23" ht="21" x14ac:dyDescent="0.35">
      <c r="A595" s="544" t="str">
        <f>IF(COUNT('Séries-16x50'!$A$11:$A$50)&gt;'Etiquette 16x50'!N639,"X","")</f>
        <v/>
      </c>
      <c r="B595" s="291"/>
      <c r="C595" s="520" t="s">
        <v>258</v>
      </c>
      <c r="D595" s="520"/>
      <c r="E595" s="527" t="str">
        <f ca="1">OFFSET('Séries-16x50'!$A$11,B590,11)</f>
        <v/>
      </c>
      <c r="F595" s="525"/>
      <c r="G595" s="866" t="s">
        <v>270</v>
      </c>
      <c r="H595" s="866"/>
      <c r="I595" s="527" t="str">
        <f ca="1">OFFSET('Séries-16x50'!$A$11,B590,8)</f>
        <v/>
      </c>
      <c r="J595" s="527"/>
      <c r="K595" s="293"/>
      <c r="M595" s="521"/>
      <c r="N595" s="291"/>
      <c r="O595" s="520" t="s">
        <v>258</v>
      </c>
      <c r="P595" s="520"/>
      <c r="Q595" s="527" t="str">
        <f ca="1">OFFSET('Séries-16x50'!$A$11,N590,11)</f>
        <v/>
      </c>
      <c r="R595" s="525"/>
      <c r="S595" s="866" t="s">
        <v>270</v>
      </c>
      <c r="T595" s="866"/>
      <c r="U595" s="527" t="str">
        <f ca="1">OFFSET('Séries-16x50'!$A$11,N590,8)</f>
        <v/>
      </c>
      <c r="V595" s="527"/>
      <c r="W595" s="293"/>
    </row>
    <row r="596" spans="1:23" ht="18.75" x14ac:dyDescent="0.3">
      <c r="A596" s="544" t="str">
        <f>IF(COUNT('Séries-16x50'!$A$11:$A$50)&gt;'Etiquette 16x50'!N639,"X","")</f>
        <v/>
      </c>
      <c r="B596" s="291"/>
      <c r="C596" s="952" t="s">
        <v>68</v>
      </c>
      <c r="D596" s="952"/>
      <c r="E596" s="866" t="s">
        <v>69</v>
      </c>
      <c r="F596" s="866"/>
      <c r="G596" s="951" t="str">
        <f ca="1">OFFSET('Séries-16x50'!$A$11,B590,2)</f>
        <v/>
      </c>
      <c r="H596" s="951"/>
      <c r="I596" s="951"/>
      <c r="J596" s="951"/>
      <c r="K596" s="293"/>
      <c r="M596" s="521"/>
      <c r="N596" s="291"/>
      <c r="O596" s="952" t="s">
        <v>68</v>
      </c>
      <c r="P596" s="952"/>
      <c r="Q596" s="866" t="s">
        <v>69</v>
      </c>
      <c r="R596" s="866"/>
      <c r="S596" s="951" t="str">
        <f ca="1">OFFSET('Séries-16x50'!$A$11,N590,2)</f>
        <v/>
      </c>
      <c r="T596" s="951"/>
      <c r="U596" s="951"/>
      <c r="V596" s="951"/>
      <c r="W596" s="293"/>
    </row>
    <row r="597" spans="1:23" ht="18.75" x14ac:dyDescent="0.3">
      <c r="A597" s="544" t="str">
        <f>IF(COUNT('Séries-16x50'!$A$11:$A$50)&gt;'Etiquette 16x50'!N639,"X","")</f>
        <v/>
      </c>
      <c r="B597" s="291"/>
      <c r="C597" s="952"/>
      <c r="D597" s="952"/>
      <c r="E597" s="866" t="s">
        <v>70</v>
      </c>
      <c r="F597" s="866"/>
      <c r="G597" s="951" t="str">
        <f ca="1">OFFSET('Séries-16x50'!$A$11,B590,3)</f>
        <v/>
      </c>
      <c r="H597" s="951"/>
      <c r="I597" s="951"/>
      <c r="J597" s="951"/>
      <c r="K597" s="293"/>
      <c r="M597" s="521"/>
      <c r="N597" s="291"/>
      <c r="O597" s="952"/>
      <c r="P597" s="952"/>
      <c r="Q597" s="866" t="s">
        <v>70</v>
      </c>
      <c r="R597" s="866"/>
      <c r="S597" s="951" t="str">
        <f ca="1">OFFSET('Séries-16x50'!$A$11,N590,3)</f>
        <v/>
      </c>
      <c r="T597" s="951"/>
      <c r="U597" s="951"/>
      <c r="V597" s="951"/>
      <c r="W597" s="293"/>
    </row>
    <row r="598" spans="1:23" ht="18.75" x14ac:dyDescent="0.3">
      <c r="A598" s="544" t="str">
        <f>IF(COUNT('Séries-16x50'!$A$11:$A$50)&gt;'Etiquette 16x50'!N639,"X","")</f>
        <v/>
      </c>
      <c r="B598" s="291"/>
      <c r="C598" s="952"/>
      <c r="D598" s="952"/>
      <c r="E598" s="866" t="s">
        <v>257</v>
      </c>
      <c r="F598" s="866"/>
      <c r="G598" s="951" t="str">
        <f ca="1">OFFSET('Séries-16x50'!$A$11,B590,4)</f>
        <v/>
      </c>
      <c r="H598" s="951"/>
      <c r="I598" s="951"/>
      <c r="J598" s="951"/>
      <c r="K598" s="293"/>
      <c r="M598" s="521"/>
      <c r="N598" s="291"/>
      <c r="O598" s="952"/>
      <c r="P598" s="952"/>
      <c r="Q598" s="866" t="s">
        <v>257</v>
      </c>
      <c r="R598" s="866"/>
      <c r="S598" s="951" t="str">
        <f ca="1">OFFSET('Séries-16x50'!$A$11,N590,4)</f>
        <v/>
      </c>
      <c r="T598" s="951"/>
      <c r="U598" s="951"/>
      <c r="V598" s="951"/>
      <c r="W598" s="293"/>
    </row>
    <row r="599" spans="1:23" ht="21" x14ac:dyDescent="0.35">
      <c r="A599" s="544" t="str">
        <f>IF(COUNT('Séries-16x50'!$A$11:$A$50)&gt;'Etiquette 16x50'!N639,"X","")</f>
        <v/>
      </c>
      <c r="B599" s="291"/>
      <c r="C599" s="952"/>
      <c r="D599" s="952"/>
      <c r="E599" s="866" t="s">
        <v>71</v>
      </c>
      <c r="F599" s="866"/>
      <c r="G599" s="947" t="str">
        <f ca="1">OFFSET('Séries-16x50'!$A$11,B590,5)</f>
        <v/>
      </c>
      <c r="H599" s="947"/>
      <c r="I599" s="947"/>
      <c r="J599" s="947"/>
      <c r="K599" s="293"/>
      <c r="M599" s="521"/>
      <c r="N599" s="291"/>
      <c r="O599" s="952"/>
      <c r="P599" s="952"/>
      <c r="Q599" s="866" t="s">
        <v>71</v>
      </c>
      <c r="R599" s="866"/>
      <c r="S599" s="947" t="str">
        <f ca="1">OFFSET('Séries-16x50'!$A$11,N590,5)</f>
        <v/>
      </c>
      <c r="T599" s="947"/>
      <c r="U599" s="947"/>
      <c r="V599" s="947"/>
      <c r="W599" s="293"/>
    </row>
    <row r="600" spans="1:23" ht="21" x14ac:dyDescent="0.35">
      <c r="A600" s="544" t="str">
        <f>IF(COUNT('Séries-16x50'!$A$11:$A$50)&gt;'Etiquette 16x50'!N639,"X","")</f>
        <v/>
      </c>
      <c r="B600" s="291"/>
      <c r="C600" s="931" t="s">
        <v>248</v>
      </c>
      <c r="D600" s="931"/>
      <c r="E600" s="948" t="str">
        <f ca="1">IF(E591="","",IF(OR(E591="DWF",E591="DNF"),"Distance","Temps"))</f>
        <v/>
      </c>
      <c r="F600" s="948"/>
      <c r="G600" s="525" t="str">
        <f ca="1">OFFSET('Séries-16x50'!$A$11,B590,18)</f>
        <v/>
      </c>
      <c r="H600" s="524" t="str">
        <f ca="1">OFFSET('Séries-16x50'!$A$11,B590,19)</f>
        <v/>
      </c>
      <c r="I600" s="526" t="str">
        <f ca="1">OFFSET('Séries-16x50'!$A$11,B590,20)</f>
        <v/>
      </c>
      <c r="J600" s="524" t="str">
        <f ca="1">OFFSET('Séries-16x50'!$A$11,B590,21)</f>
        <v/>
      </c>
      <c r="K600" s="293"/>
      <c r="M600" s="521"/>
      <c r="N600" s="291"/>
      <c r="O600" s="931" t="s">
        <v>248</v>
      </c>
      <c r="P600" s="931"/>
      <c r="Q600" s="948" t="str">
        <f ca="1">IF(Q591="","",IF(OR(Q591="DWF",Q591="DNF"),"Distance","Temps"))</f>
        <v/>
      </c>
      <c r="R600" s="948"/>
      <c r="S600" s="525" t="str">
        <f ca="1">OFFSET('Séries-16x50'!$A$11,N590,18)</f>
        <v/>
      </c>
      <c r="T600" s="524" t="str">
        <f ca="1">OFFSET('Séries-16x50'!$A$11,N590,19)</f>
        <v/>
      </c>
      <c r="U600" s="526" t="str">
        <f ca="1">OFFSET('Séries-16x50'!$A$11,N590,20)</f>
        <v/>
      </c>
      <c r="V600" s="524" t="str">
        <f ca="1">OFFSET('Séries-16x50'!$A$11,N590,21)</f>
        <v/>
      </c>
      <c r="W600" s="293"/>
    </row>
    <row r="601" spans="1:23" ht="18.75" x14ac:dyDescent="0.3">
      <c r="A601" s="544" t="str">
        <f>IF(COUNT('Séries-16x50'!$A$11:$A$50)&gt;'Etiquette 16x50'!N639,"X","")</f>
        <v/>
      </c>
      <c r="B601" s="291"/>
      <c r="C601" s="931"/>
      <c r="D601" s="931"/>
      <c r="E601" s="933" t="s">
        <v>273</v>
      </c>
      <c r="F601" s="514" t="s">
        <v>271</v>
      </c>
      <c r="G601" s="528" t="str">
        <f ca="1">OFFSET('Séries-16x50'!$A$11,B590,14)</f>
        <v/>
      </c>
      <c r="H601" s="529" t="str">
        <f ca="1">OFFSET('Séries-16x50'!$A$11,B590,15)</f>
        <v/>
      </c>
      <c r="I601" s="528" t="str">
        <f ca="1">OFFSET('Séries-16x50'!$A$11,B590,16)</f>
        <v/>
      </c>
      <c r="J601" s="529" t="str">
        <f ca="1">OFFSET('Séries-16x50'!$A$11,B590,17)</f>
        <v/>
      </c>
      <c r="K601" s="293"/>
      <c r="M601" s="521"/>
      <c r="N601" s="291"/>
      <c r="O601" s="931"/>
      <c r="P601" s="931"/>
      <c r="Q601" s="933" t="s">
        <v>273</v>
      </c>
      <c r="R601" s="514" t="s">
        <v>271</v>
      </c>
      <c r="S601" s="528" t="str">
        <f ca="1">OFFSET('Séries-16x50'!$A$11,N590,14)</f>
        <v/>
      </c>
      <c r="T601" s="529" t="str">
        <f ca="1">OFFSET('Séries-16x50'!$A$11,N590,15)</f>
        <v/>
      </c>
      <c r="U601" s="528" t="str">
        <f ca="1">OFFSET('Séries-16x50'!$A$11,N590,16)</f>
        <v/>
      </c>
      <c r="V601" s="529" t="str">
        <f ca="1">OFFSET('Séries-16x50'!$A$11,N590,17)</f>
        <v/>
      </c>
      <c r="W601" s="293"/>
    </row>
    <row r="602" spans="1:23" ht="18.75" x14ac:dyDescent="0.3">
      <c r="A602" s="544" t="str">
        <f>IF(COUNT('Séries-16x50'!$A$11:$A$50)&gt;'Etiquette 16x50'!N639,"X","")</f>
        <v/>
      </c>
      <c r="B602" s="291"/>
      <c r="C602" s="931"/>
      <c r="D602" s="931"/>
      <c r="E602" s="933"/>
      <c r="F602" s="514" t="s">
        <v>272</v>
      </c>
      <c r="G602" s="528" t="str">
        <f ca="1">OFFSET('Séries-16x50'!$A$11,B590,22)</f>
        <v/>
      </c>
      <c r="H602" s="529" t="str">
        <f ca="1">OFFSET('Séries-16x50'!$A$11,B590,23)</f>
        <v/>
      </c>
      <c r="I602" s="528" t="str">
        <f ca="1">OFFSET('Séries-16x50'!$A$11,B590,24)</f>
        <v/>
      </c>
      <c r="J602" s="529" t="str">
        <f ca="1">OFFSET('Séries-16x50'!$A$11,B590,25)</f>
        <v/>
      </c>
      <c r="K602" s="293"/>
      <c r="M602" s="521"/>
      <c r="N602" s="291"/>
      <c r="O602" s="931"/>
      <c r="P602" s="931"/>
      <c r="Q602" s="933"/>
      <c r="R602" s="514" t="s">
        <v>272</v>
      </c>
      <c r="S602" s="528" t="str">
        <f ca="1">OFFSET('Séries-16x50'!$A$11,N590,22)</f>
        <v/>
      </c>
      <c r="T602" s="529" t="str">
        <f ca="1">OFFSET('Séries-16x50'!$A$11,N590,23)</f>
        <v/>
      </c>
      <c r="U602" s="528" t="str">
        <f ca="1">OFFSET('Séries-16x50'!$A$11,N590,24)</f>
        <v/>
      </c>
      <c r="V602" s="529" t="str">
        <f ca="1">OFFSET('Séries-16x50'!$A$11,N590,25)</f>
        <v/>
      </c>
      <c r="W602" s="293"/>
    </row>
    <row r="603" spans="1:23" x14ac:dyDescent="0.25">
      <c r="A603" s="544" t="str">
        <f>IF(COUNT('Séries-16x50'!$A$11:$A$50)&gt;'Etiquette 16x50'!N639,"X","")</f>
        <v/>
      </c>
      <c r="B603" s="291"/>
      <c r="C603" s="945"/>
      <c r="D603" s="945"/>
      <c r="E603" s="945"/>
      <c r="F603" s="945"/>
      <c r="G603" s="945"/>
      <c r="H603" s="945"/>
      <c r="I603" s="945"/>
      <c r="J603" s="945"/>
      <c r="K603" s="293"/>
      <c r="M603" s="521"/>
      <c r="N603" s="291"/>
      <c r="O603" s="945"/>
      <c r="P603" s="945"/>
      <c r="Q603" s="945"/>
      <c r="R603" s="945"/>
      <c r="S603" s="945"/>
      <c r="T603" s="945"/>
      <c r="U603" s="945"/>
      <c r="V603" s="945"/>
      <c r="W603" s="293"/>
    </row>
    <row r="604" spans="1:23" ht="18.75" x14ac:dyDescent="0.3">
      <c r="A604" s="544" t="str">
        <f>IF(COUNT('Séries-16x50'!$A$11:$A$50)&gt;'Etiquette 16x50'!N639,"X","")</f>
        <v/>
      </c>
      <c r="B604" s="291"/>
      <c r="C604" s="946" t="s">
        <v>259</v>
      </c>
      <c r="D604" s="946"/>
      <c r="E604" s="946"/>
      <c r="F604" s="946"/>
      <c r="G604" s="946"/>
      <c r="H604" s="946"/>
      <c r="I604" s="946"/>
      <c r="J604" s="946"/>
      <c r="K604" s="293"/>
      <c r="M604" s="521"/>
      <c r="N604" s="291"/>
      <c r="O604" s="946" t="s">
        <v>259</v>
      </c>
      <c r="P604" s="946"/>
      <c r="Q604" s="946"/>
      <c r="R604" s="946"/>
      <c r="S604" s="946"/>
      <c r="T604" s="946"/>
      <c r="U604" s="946"/>
      <c r="V604" s="946"/>
      <c r="W604" s="293"/>
    </row>
    <row r="605" spans="1:23" ht="15.75" thickBot="1" x14ac:dyDescent="0.3">
      <c r="A605" s="544" t="str">
        <f>IF(COUNT('Séries-16x50'!$A$11:$A$50)&gt;'Etiquette 16x50'!N639,"X","")</f>
        <v/>
      </c>
      <c r="B605" s="291"/>
      <c r="C605" s="945"/>
      <c r="D605" s="945"/>
      <c r="E605" s="945"/>
      <c r="F605" s="945"/>
      <c r="G605" s="945"/>
      <c r="H605" s="945"/>
      <c r="I605" s="945"/>
      <c r="J605" s="945"/>
      <c r="K605" s="293"/>
      <c r="M605" s="521"/>
      <c r="N605" s="291"/>
      <c r="O605" s="945"/>
      <c r="P605" s="945"/>
      <c r="Q605" s="945"/>
      <c r="R605" s="945"/>
      <c r="S605" s="945"/>
      <c r="T605" s="945"/>
      <c r="U605" s="945"/>
      <c r="V605" s="945"/>
      <c r="W605" s="293"/>
    </row>
    <row r="606" spans="1:23" ht="15.75" customHeight="1" x14ac:dyDescent="0.25">
      <c r="A606" s="544" t="str">
        <f>IF(COUNT('Séries-16x50'!$A$11:$A$50)&gt;'Etiquette 16x50'!N639,"X","")</f>
        <v/>
      </c>
      <c r="B606" s="291"/>
      <c r="C606" s="1078" t="s">
        <v>276</v>
      </c>
      <c r="D606" s="1074">
        <v>1</v>
      </c>
      <c r="E606" s="1074">
        <f>D606+1</f>
        <v>2</v>
      </c>
      <c r="F606" s="1074">
        <f>E606+1</f>
        <v>3</v>
      </c>
      <c r="G606" s="1074">
        <f t="shared" ref="G606:J606" si="48">F606+1</f>
        <v>4</v>
      </c>
      <c r="H606" s="1074">
        <f t="shared" si="48"/>
        <v>5</v>
      </c>
      <c r="I606" s="1074">
        <f t="shared" si="48"/>
        <v>6</v>
      </c>
      <c r="J606" s="1075">
        <f t="shared" si="48"/>
        <v>7</v>
      </c>
      <c r="K606" s="293"/>
      <c r="M606" s="521"/>
      <c r="N606" s="291"/>
      <c r="O606" s="1078" t="s">
        <v>276</v>
      </c>
      <c r="P606" s="1074">
        <v>1</v>
      </c>
      <c r="Q606" s="1074">
        <f>P606+1</f>
        <v>2</v>
      </c>
      <c r="R606" s="1074">
        <f>Q606+1</f>
        <v>3</v>
      </c>
      <c r="S606" s="1074">
        <f t="shared" ref="S606:V606" si="49">R606+1</f>
        <v>4</v>
      </c>
      <c r="T606" s="1074">
        <f t="shared" si="49"/>
        <v>5</v>
      </c>
      <c r="U606" s="1074">
        <f t="shared" si="49"/>
        <v>6</v>
      </c>
      <c r="V606" s="1075">
        <f t="shared" si="49"/>
        <v>7</v>
      </c>
      <c r="W606" s="293"/>
    </row>
    <row r="607" spans="1:23" ht="15.75" thickBot="1" x14ac:dyDescent="0.3">
      <c r="A607" s="544" t="str">
        <f>IF(COUNT('Séries-16x50'!$A$11:$A$50)&gt;'Etiquette 16x50'!N639,"X","")</f>
        <v/>
      </c>
      <c r="B607" s="291"/>
      <c r="C607" s="1079"/>
      <c r="D607" s="1070"/>
      <c r="E607" s="1070"/>
      <c r="F607" s="1070"/>
      <c r="G607" s="1070"/>
      <c r="H607" s="1070"/>
      <c r="I607" s="1070"/>
      <c r="J607" s="1072"/>
      <c r="K607" s="293"/>
      <c r="M607" s="521"/>
      <c r="N607" s="291"/>
      <c r="O607" s="1079"/>
      <c r="P607" s="1070"/>
      <c r="Q607" s="1070"/>
      <c r="R607" s="1070"/>
      <c r="S607" s="1070"/>
      <c r="T607" s="1070"/>
      <c r="U607" s="1070"/>
      <c r="V607" s="1072"/>
      <c r="W607" s="293"/>
    </row>
    <row r="608" spans="1:23" ht="15" customHeight="1" x14ac:dyDescent="0.25">
      <c r="A608" s="544" t="str">
        <f>IF(COUNT('Séries-16x50'!$A$11:$A$50)&gt;'Etiquette 16x50'!N639,"X","")</f>
        <v/>
      </c>
      <c r="B608" s="291"/>
      <c r="C608" s="1068">
        <f>J606+1</f>
        <v>8</v>
      </c>
      <c r="D608" s="1070">
        <f>C608+1</f>
        <v>9</v>
      </c>
      <c r="E608" s="1070">
        <f t="shared" ref="E608:J608" si="50">D608+1</f>
        <v>10</v>
      </c>
      <c r="F608" s="1070">
        <f t="shared" si="50"/>
        <v>11</v>
      </c>
      <c r="G608" s="1070">
        <f t="shared" si="50"/>
        <v>12</v>
      </c>
      <c r="H608" s="1070">
        <f t="shared" si="50"/>
        <v>13</v>
      </c>
      <c r="I608" s="1070">
        <f t="shared" si="50"/>
        <v>14</v>
      </c>
      <c r="J608" s="1072">
        <f t="shared" si="50"/>
        <v>15</v>
      </c>
      <c r="K608" s="293"/>
      <c r="M608" s="521"/>
      <c r="N608" s="291"/>
      <c r="O608" s="1068">
        <f>V606+1</f>
        <v>8</v>
      </c>
      <c r="P608" s="1070">
        <f>O608+1</f>
        <v>9</v>
      </c>
      <c r="Q608" s="1070">
        <f t="shared" ref="Q608:V608" si="51">P608+1</f>
        <v>10</v>
      </c>
      <c r="R608" s="1070">
        <f t="shared" si="51"/>
        <v>11</v>
      </c>
      <c r="S608" s="1070">
        <f t="shared" si="51"/>
        <v>12</v>
      </c>
      <c r="T608" s="1070">
        <f t="shared" si="51"/>
        <v>13</v>
      </c>
      <c r="U608" s="1070">
        <f t="shared" si="51"/>
        <v>14</v>
      </c>
      <c r="V608" s="1072">
        <f t="shared" si="51"/>
        <v>15</v>
      </c>
      <c r="W608" s="293"/>
    </row>
    <row r="609" spans="1:23" ht="15.75" thickBot="1" x14ac:dyDescent="0.3">
      <c r="A609" s="544" t="str">
        <f>IF(COUNT('Séries-16x50'!$A$11:$A$50)&gt;'Etiquette 16x50'!N639,"X","")</f>
        <v/>
      </c>
      <c r="B609" s="291"/>
      <c r="C609" s="1069"/>
      <c r="D609" s="1071"/>
      <c r="E609" s="1071"/>
      <c r="F609" s="1071"/>
      <c r="G609" s="1071"/>
      <c r="H609" s="1071"/>
      <c r="I609" s="1071"/>
      <c r="J609" s="1073"/>
      <c r="K609" s="293"/>
      <c r="M609" s="521"/>
      <c r="N609" s="291"/>
      <c r="O609" s="1069"/>
      <c r="P609" s="1071"/>
      <c r="Q609" s="1071"/>
      <c r="R609" s="1071"/>
      <c r="S609" s="1071"/>
      <c r="T609" s="1071"/>
      <c r="U609" s="1071"/>
      <c r="V609" s="1073"/>
      <c r="W609" s="293"/>
    </row>
    <row r="610" spans="1:23" ht="15" customHeight="1" x14ac:dyDescent="0.25">
      <c r="A610" s="544" t="str">
        <f>IF(COUNT('Séries-16x50'!$A$11:$A$50)&gt;'Etiquette 16x50'!N639,"X","")</f>
        <v/>
      </c>
      <c r="B610" s="291"/>
      <c r="C610" s="984" t="s">
        <v>275</v>
      </c>
      <c r="D610" s="985"/>
      <c r="E610" s="1080"/>
      <c r="F610" s="993"/>
      <c r="G610" s="993"/>
      <c r="H610" s="993"/>
      <c r="I610" s="993"/>
      <c r="J610" s="994"/>
      <c r="K610" s="293"/>
      <c r="M610" s="521"/>
      <c r="N610" s="291"/>
      <c r="O610" s="984" t="s">
        <v>275</v>
      </c>
      <c r="P610" s="985"/>
      <c r="Q610" s="1080"/>
      <c r="R610" s="993"/>
      <c r="S610" s="993"/>
      <c r="T610" s="993"/>
      <c r="U610" s="993"/>
      <c r="V610" s="994"/>
      <c r="W610" s="293"/>
    </row>
    <row r="611" spans="1:23" ht="15.75" thickBot="1" x14ac:dyDescent="0.3">
      <c r="A611" s="544" t="str">
        <f>IF(COUNT('Séries-16x50'!$A$11:$A$50)&gt;'Etiquette 16x50'!N639,"X","")</f>
        <v/>
      </c>
      <c r="B611" s="291"/>
      <c r="C611" s="973"/>
      <c r="D611" s="986"/>
      <c r="E611" s="1081"/>
      <c r="F611" s="929"/>
      <c r="G611" s="929"/>
      <c r="H611" s="929"/>
      <c r="I611" s="929"/>
      <c r="J611" s="930"/>
      <c r="K611" s="293"/>
      <c r="M611" s="521"/>
      <c r="N611" s="291"/>
      <c r="O611" s="973"/>
      <c r="P611" s="986"/>
      <c r="Q611" s="1081"/>
      <c r="R611" s="929"/>
      <c r="S611" s="929"/>
      <c r="T611" s="929"/>
      <c r="U611" s="929"/>
      <c r="V611" s="930"/>
      <c r="W611" s="293"/>
    </row>
    <row r="612" spans="1:23" ht="15.75" thickBot="1" x14ac:dyDescent="0.3">
      <c r="A612" s="544" t="str">
        <f>IF(COUNT('Séries-16x50'!$A$11:$A$50)&gt;'Etiquette 16x50'!N639,"X","")</f>
        <v/>
      </c>
      <c r="B612" s="291"/>
      <c r="C612" s="292"/>
      <c r="D612" s="292"/>
      <c r="E612" s="292"/>
      <c r="F612" s="292"/>
      <c r="G612" s="292"/>
      <c r="H612" s="292"/>
      <c r="I612" s="292"/>
      <c r="J612" s="292"/>
      <c r="K612" s="293"/>
      <c r="M612" s="521"/>
      <c r="N612" s="291"/>
      <c r="O612" s="292"/>
      <c r="P612" s="292"/>
      <c r="Q612" s="292"/>
      <c r="R612" s="292"/>
      <c r="S612" s="292"/>
      <c r="T612" s="292"/>
      <c r="U612" s="292"/>
      <c r="V612" s="292"/>
      <c r="W612" s="293"/>
    </row>
    <row r="613" spans="1:23" ht="15" customHeight="1" x14ac:dyDescent="0.25">
      <c r="A613" s="544" t="str">
        <f>IF(COUNT('Séries-16x50'!$A$11:$A$50)&gt;'Etiquette 16x50'!N639,"X","")</f>
        <v/>
      </c>
      <c r="B613" s="291"/>
      <c r="C613" s="894" t="s">
        <v>132</v>
      </c>
      <c r="D613" s="880" t="s">
        <v>133</v>
      </c>
      <c r="E613" s="871"/>
      <c r="F613" s="871"/>
      <c r="G613" s="871"/>
      <c r="H613" s="871"/>
      <c r="I613" s="959"/>
      <c r="J613" s="960"/>
      <c r="K613" s="293"/>
      <c r="M613" s="521"/>
      <c r="N613" s="291"/>
      <c r="O613" s="894" t="s">
        <v>132</v>
      </c>
      <c r="P613" s="880" t="s">
        <v>133</v>
      </c>
      <c r="Q613" s="871"/>
      <c r="R613" s="871"/>
      <c r="S613" s="871"/>
      <c r="T613" s="871"/>
      <c r="U613" s="959"/>
      <c r="V613" s="960"/>
      <c r="W613" s="293"/>
    </row>
    <row r="614" spans="1:23" x14ac:dyDescent="0.25">
      <c r="A614" s="544" t="str">
        <f>IF(COUNT('Séries-16x50'!$A$11:$A$50)&gt;'Etiquette 16x50'!N639,"X","")</f>
        <v/>
      </c>
      <c r="B614" s="291"/>
      <c r="C614" s="895"/>
      <c r="D614" s="859" t="s">
        <v>134</v>
      </c>
      <c r="E614" s="864"/>
      <c r="F614" s="864"/>
      <c r="G614" s="864"/>
      <c r="H614" s="864"/>
      <c r="I614" s="949"/>
      <c r="J614" s="950"/>
      <c r="K614" s="293"/>
      <c r="M614" s="521"/>
      <c r="N614" s="291"/>
      <c r="O614" s="895"/>
      <c r="P614" s="859" t="s">
        <v>134</v>
      </c>
      <c r="Q614" s="864"/>
      <c r="R614" s="864"/>
      <c r="S614" s="864"/>
      <c r="T614" s="864"/>
      <c r="U614" s="949"/>
      <c r="V614" s="950"/>
      <c r="W614" s="293"/>
    </row>
    <row r="615" spans="1:23" x14ac:dyDescent="0.25">
      <c r="A615" s="544" t="str">
        <f>IF(COUNT('Séries-16x50'!$A$11:$A$50)&gt;'Etiquette 16x50'!N639,"X","")</f>
        <v/>
      </c>
      <c r="B615" s="291"/>
      <c r="C615" s="895"/>
      <c r="D615" s="859" t="s">
        <v>135</v>
      </c>
      <c r="E615" s="864"/>
      <c r="F615" s="864"/>
      <c r="G615" s="864"/>
      <c r="H615" s="864"/>
      <c r="I615" s="949"/>
      <c r="J615" s="950"/>
      <c r="K615" s="293"/>
      <c r="M615" s="521"/>
      <c r="N615" s="291"/>
      <c r="O615" s="895"/>
      <c r="P615" s="859" t="s">
        <v>135</v>
      </c>
      <c r="Q615" s="864"/>
      <c r="R615" s="864"/>
      <c r="S615" s="864"/>
      <c r="T615" s="864"/>
      <c r="U615" s="949"/>
      <c r="V615" s="950"/>
      <c r="W615" s="293"/>
    </row>
    <row r="616" spans="1:23" x14ac:dyDescent="0.25">
      <c r="A616" s="544" t="str">
        <f>IF(COUNT('Séries-16x50'!$A$11:$A$50)&gt;'Etiquette 16x50'!N639,"X","")</f>
        <v/>
      </c>
      <c r="B616" s="291"/>
      <c r="C616" s="895"/>
      <c r="D616" s="859" t="s">
        <v>136</v>
      </c>
      <c r="E616" s="864"/>
      <c r="F616" s="864"/>
      <c r="G616" s="864"/>
      <c r="H616" s="864"/>
      <c r="I616" s="949"/>
      <c r="J616" s="950"/>
      <c r="K616" s="293"/>
      <c r="M616" s="521"/>
      <c r="N616" s="291"/>
      <c r="O616" s="895"/>
      <c r="P616" s="859" t="s">
        <v>136</v>
      </c>
      <c r="Q616" s="864"/>
      <c r="R616" s="864"/>
      <c r="S616" s="864"/>
      <c r="T616" s="864"/>
      <c r="U616" s="949"/>
      <c r="V616" s="950"/>
      <c r="W616" s="293"/>
    </row>
    <row r="617" spans="1:23" x14ac:dyDescent="0.25">
      <c r="A617" s="544" t="str">
        <f>IF(COUNT('Séries-16x50'!$A$11:$A$50)&gt;'Etiquette 16x50'!N639,"X","")</f>
        <v/>
      </c>
      <c r="B617" s="291"/>
      <c r="C617" s="895"/>
      <c r="D617" s="859" t="s">
        <v>137</v>
      </c>
      <c r="E617" s="864"/>
      <c r="F617" s="864"/>
      <c r="G617" s="864"/>
      <c r="H617" s="864"/>
      <c r="I617" s="949"/>
      <c r="J617" s="950"/>
      <c r="K617" s="293"/>
      <c r="M617" s="521"/>
      <c r="N617" s="291"/>
      <c r="O617" s="895"/>
      <c r="P617" s="859" t="s">
        <v>137</v>
      </c>
      <c r="Q617" s="864"/>
      <c r="R617" s="864"/>
      <c r="S617" s="864"/>
      <c r="T617" s="864"/>
      <c r="U617" s="949"/>
      <c r="V617" s="950"/>
      <c r="W617" s="293"/>
    </row>
    <row r="618" spans="1:23" x14ac:dyDescent="0.25">
      <c r="A618" s="544" t="str">
        <f>IF(COUNT('Séries-16x50'!$A$11:$A$50)&gt;'Etiquette 16x50'!N639,"X","")</f>
        <v/>
      </c>
      <c r="B618" s="291"/>
      <c r="C618" s="895"/>
      <c r="D618" s="859" t="s">
        <v>138</v>
      </c>
      <c r="E618" s="864"/>
      <c r="F618" s="864"/>
      <c r="G618" s="864"/>
      <c r="H618" s="864"/>
      <c r="I618" s="949"/>
      <c r="J618" s="950"/>
      <c r="K618" s="293"/>
      <c r="M618" s="521"/>
      <c r="N618" s="291"/>
      <c r="O618" s="895"/>
      <c r="P618" s="859" t="s">
        <v>138</v>
      </c>
      <c r="Q618" s="864"/>
      <c r="R618" s="864"/>
      <c r="S618" s="864"/>
      <c r="T618" s="864"/>
      <c r="U618" s="949"/>
      <c r="V618" s="950"/>
      <c r="W618" s="293"/>
    </row>
    <row r="619" spans="1:23" ht="15" customHeight="1" thickBot="1" x14ac:dyDescent="0.3">
      <c r="A619" s="544" t="str">
        <f>IF(COUNT('Séries-16x50'!$A$11:$A$50)&gt;'Etiquette 16x50'!N639,"X","")</f>
        <v/>
      </c>
      <c r="B619" s="291"/>
      <c r="C619" s="896"/>
      <c r="D619" s="862" t="s">
        <v>274</v>
      </c>
      <c r="E619" s="975"/>
      <c r="F619" s="975"/>
      <c r="G619" s="975"/>
      <c r="H619" s="975"/>
      <c r="I619" s="954"/>
      <c r="J619" s="955"/>
      <c r="K619" s="293"/>
      <c r="M619" s="521"/>
      <c r="N619" s="291"/>
      <c r="O619" s="896"/>
      <c r="P619" s="862" t="s">
        <v>274</v>
      </c>
      <c r="Q619" s="975"/>
      <c r="R619" s="975"/>
      <c r="S619" s="975"/>
      <c r="T619" s="975"/>
      <c r="U619" s="954"/>
      <c r="V619" s="955"/>
      <c r="W619" s="293"/>
    </row>
    <row r="620" spans="1:23" x14ac:dyDescent="0.25">
      <c r="A620" s="544" t="str">
        <f>IF(COUNT('Séries-16x50'!$A$11:$A$50)&gt;'Etiquette 16x50'!N639,"X","")</f>
        <v/>
      </c>
      <c r="B620" s="291"/>
      <c r="C620" s="1076" t="s">
        <v>145</v>
      </c>
      <c r="D620" s="963" t="s">
        <v>146</v>
      </c>
      <c r="E620" s="964"/>
      <c r="F620" s="964"/>
      <c r="G620" s="964"/>
      <c r="H620" s="964"/>
      <c r="I620" s="965"/>
      <c r="J620" s="966"/>
      <c r="K620" s="293"/>
      <c r="M620" s="521"/>
      <c r="N620" s="291"/>
      <c r="O620" s="1076" t="s">
        <v>145</v>
      </c>
      <c r="P620" s="963" t="s">
        <v>146</v>
      </c>
      <c r="Q620" s="964"/>
      <c r="R620" s="964"/>
      <c r="S620" s="964"/>
      <c r="T620" s="964"/>
      <c r="U620" s="965"/>
      <c r="V620" s="966"/>
      <c r="W620" s="293"/>
    </row>
    <row r="621" spans="1:23" x14ac:dyDescent="0.25">
      <c r="A621" s="544" t="str">
        <f>IF(COUNT('Séries-16x50'!$A$11:$A$50)&gt;'Etiquette 16x50'!N639,"X","")</f>
        <v/>
      </c>
      <c r="B621" s="291"/>
      <c r="C621" s="1076"/>
      <c r="D621" s="859" t="s">
        <v>147</v>
      </c>
      <c r="E621" s="864"/>
      <c r="F621" s="864"/>
      <c r="G621" s="864"/>
      <c r="H621" s="864"/>
      <c r="I621" s="949"/>
      <c r="J621" s="950"/>
      <c r="K621" s="293"/>
      <c r="M621" s="521"/>
      <c r="N621" s="291"/>
      <c r="O621" s="1076"/>
      <c r="P621" s="859" t="s">
        <v>147</v>
      </c>
      <c r="Q621" s="864"/>
      <c r="R621" s="864"/>
      <c r="S621" s="864"/>
      <c r="T621" s="864"/>
      <c r="U621" s="949"/>
      <c r="V621" s="950"/>
      <c r="W621" s="293"/>
    </row>
    <row r="622" spans="1:23" x14ac:dyDescent="0.25">
      <c r="A622" s="544" t="str">
        <f>IF(COUNT('Séries-16x50'!$A$11:$A$50)&gt;'Etiquette 16x50'!N639,"X","")</f>
        <v/>
      </c>
      <c r="B622" s="291"/>
      <c r="C622" s="1076"/>
      <c r="D622" s="859" t="s">
        <v>148</v>
      </c>
      <c r="E622" s="864"/>
      <c r="F622" s="864"/>
      <c r="G622" s="864"/>
      <c r="H622" s="864"/>
      <c r="I622" s="949"/>
      <c r="J622" s="950"/>
      <c r="K622" s="293"/>
      <c r="M622" s="521"/>
      <c r="N622" s="291"/>
      <c r="O622" s="1076"/>
      <c r="P622" s="859" t="s">
        <v>148</v>
      </c>
      <c r="Q622" s="864"/>
      <c r="R622" s="864"/>
      <c r="S622" s="864"/>
      <c r="T622" s="864"/>
      <c r="U622" s="949"/>
      <c r="V622" s="950"/>
      <c r="W622" s="293"/>
    </row>
    <row r="623" spans="1:23" x14ac:dyDescent="0.25">
      <c r="A623" s="544" t="str">
        <f>IF(COUNT('Séries-16x50'!$A$11:$A$50)&gt;'Etiquette 16x50'!N639,"X","")</f>
        <v/>
      </c>
      <c r="B623" s="291"/>
      <c r="C623" s="1076"/>
      <c r="D623" s="859" t="s">
        <v>149</v>
      </c>
      <c r="E623" s="864"/>
      <c r="F623" s="864"/>
      <c r="G623" s="864"/>
      <c r="H623" s="864"/>
      <c r="I623" s="949"/>
      <c r="J623" s="950"/>
      <c r="K623" s="293"/>
      <c r="M623" s="521"/>
      <c r="N623" s="291"/>
      <c r="O623" s="1076"/>
      <c r="P623" s="859" t="s">
        <v>149</v>
      </c>
      <c r="Q623" s="864"/>
      <c r="R623" s="864"/>
      <c r="S623" s="864"/>
      <c r="T623" s="864"/>
      <c r="U623" s="949"/>
      <c r="V623" s="950"/>
      <c r="W623" s="293"/>
    </row>
    <row r="624" spans="1:23" x14ac:dyDescent="0.25">
      <c r="A624" s="544" t="str">
        <f>IF(COUNT('Séries-16x50'!$A$11:$A$50)&gt;'Etiquette 16x50'!N639,"X","")</f>
        <v/>
      </c>
      <c r="B624" s="291"/>
      <c r="C624" s="1076"/>
      <c r="D624" s="859" t="s">
        <v>150</v>
      </c>
      <c r="E624" s="864"/>
      <c r="F624" s="864"/>
      <c r="G624" s="864"/>
      <c r="H624" s="864"/>
      <c r="I624" s="949"/>
      <c r="J624" s="950"/>
      <c r="K624" s="293"/>
      <c r="M624" s="521"/>
      <c r="N624" s="291"/>
      <c r="O624" s="1076"/>
      <c r="P624" s="859" t="s">
        <v>150</v>
      </c>
      <c r="Q624" s="864"/>
      <c r="R624" s="864"/>
      <c r="S624" s="864"/>
      <c r="T624" s="864"/>
      <c r="U624" s="949"/>
      <c r="V624" s="950"/>
      <c r="W624" s="293"/>
    </row>
    <row r="625" spans="1:23" x14ac:dyDescent="0.25">
      <c r="A625" s="544" t="str">
        <f>IF(COUNT('Séries-16x50'!$A$11:$A$50)&gt;'Etiquette 16x50'!N639,"X","")</f>
        <v/>
      </c>
      <c r="B625" s="291"/>
      <c r="C625" s="1076"/>
      <c r="D625" s="859" t="s">
        <v>151</v>
      </c>
      <c r="E625" s="864"/>
      <c r="F625" s="864"/>
      <c r="G625" s="864"/>
      <c r="H625" s="864"/>
      <c r="I625" s="949"/>
      <c r="J625" s="950"/>
      <c r="K625" s="293"/>
      <c r="M625" s="521"/>
      <c r="N625" s="291"/>
      <c r="O625" s="1076"/>
      <c r="P625" s="859" t="s">
        <v>151</v>
      </c>
      <c r="Q625" s="864"/>
      <c r="R625" s="864"/>
      <c r="S625" s="864"/>
      <c r="T625" s="864"/>
      <c r="U625" s="949"/>
      <c r="V625" s="950"/>
      <c r="W625" s="293"/>
    </row>
    <row r="626" spans="1:23" ht="15" customHeight="1" thickBot="1" x14ac:dyDescent="0.3">
      <c r="A626" s="544" t="str">
        <f>IF(COUNT('Séries-16x50'!$A$11:$A$50)&gt;'Etiquette 16x50'!N639,"X","")</f>
        <v/>
      </c>
      <c r="B626" s="291"/>
      <c r="C626" s="1077"/>
      <c r="D626" s="862" t="s">
        <v>152</v>
      </c>
      <c r="E626" s="975"/>
      <c r="F626" s="975"/>
      <c r="G626" s="975"/>
      <c r="H626" s="975"/>
      <c r="I626" s="954"/>
      <c r="J626" s="955"/>
      <c r="K626" s="293"/>
      <c r="M626" s="521"/>
      <c r="N626" s="291"/>
      <c r="O626" s="1077"/>
      <c r="P626" s="862" t="s">
        <v>152</v>
      </c>
      <c r="Q626" s="975"/>
      <c r="R626" s="975"/>
      <c r="S626" s="975"/>
      <c r="T626" s="975"/>
      <c r="U626" s="954"/>
      <c r="V626" s="955"/>
      <c r="W626" s="293"/>
    </row>
    <row r="627" spans="1:23" x14ac:dyDescent="0.25">
      <c r="A627" s="544" t="str">
        <f>IF(COUNT('Séries-16x50'!$A$11:$A$50)&gt;'Etiquette 16x50'!N639,"X","")</f>
        <v/>
      </c>
      <c r="B627" s="291"/>
      <c r="C627" s="895" t="s">
        <v>126</v>
      </c>
      <c r="D627" s="1051" t="s">
        <v>264</v>
      </c>
      <c r="E627" s="1052"/>
      <c r="F627" s="963"/>
      <c r="G627" s="278" t="s">
        <v>265</v>
      </c>
      <c r="H627" s="278"/>
      <c r="I627" s="965"/>
      <c r="J627" s="966"/>
      <c r="K627" s="293"/>
      <c r="M627" s="521"/>
      <c r="N627" s="291"/>
      <c r="O627" s="895" t="s">
        <v>126</v>
      </c>
      <c r="P627" s="1051" t="s">
        <v>264</v>
      </c>
      <c r="Q627" s="1052"/>
      <c r="R627" s="963"/>
      <c r="S627" s="278" t="s">
        <v>265</v>
      </c>
      <c r="T627" s="278"/>
      <c r="U627" s="965"/>
      <c r="V627" s="966"/>
      <c r="W627" s="293"/>
    </row>
    <row r="628" spans="1:23" x14ac:dyDescent="0.25">
      <c r="A628" s="544" t="str">
        <f>IF(COUNT('Séries-16x50'!$A$11:$A$50)&gt;'Etiquette 16x50'!N639,"X","")</f>
        <v/>
      </c>
      <c r="B628" s="291"/>
      <c r="C628" s="895"/>
      <c r="D628" s="511" t="s">
        <v>267</v>
      </c>
      <c r="E628" s="513"/>
      <c r="F628" s="513"/>
      <c r="G628" s="110" t="s">
        <v>164</v>
      </c>
      <c r="H628" s="110"/>
      <c r="I628" s="949"/>
      <c r="J628" s="950"/>
      <c r="K628" s="293"/>
      <c r="M628" s="521"/>
      <c r="N628" s="291"/>
      <c r="O628" s="895"/>
      <c r="P628" s="511" t="s">
        <v>267</v>
      </c>
      <c r="Q628" s="513"/>
      <c r="R628" s="513"/>
      <c r="S628" s="110" t="s">
        <v>164</v>
      </c>
      <c r="T628" s="110"/>
      <c r="U628" s="949"/>
      <c r="V628" s="950"/>
      <c r="W628" s="293"/>
    </row>
    <row r="629" spans="1:23" ht="15.75" thickBot="1" x14ac:dyDescent="0.3">
      <c r="A629" s="544" t="str">
        <f>IF(COUNT('Séries-16x50'!$A$11:$A$50)&gt;'Etiquette 16x50'!N639,"X","")</f>
        <v/>
      </c>
      <c r="B629" s="291"/>
      <c r="C629" s="896"/>
      <c r="D629" s="512" t="s">
        <v>268</v>
      </c>
      <c r="E629" s="517"/>
      <c r="F629" s="517"/>
      <c r="G629" s="3" t="s">
        <v>164</v>
      </c>
      <c r="H629" s="3"/>
      <c r="I629" s="954"/>
      <c r="J629" s="955"/>
      <c r="K629" s="293"/>
      <c r="M629" s="521"/>
      <c r="N629" s="291"/>
      <c r="O629" s="896"/>
      <c r="P629" s="512" t="s">
        <v>268</v>
      </c>
      <c r="Q629" s="517"/>
      <c r="R629" s="517"/>
      <c r="S629" s="3" t="s">
        <v>164</v>
      </c>
      <c r="T629" s="3"/>
      <c r="U629" s="954"/>
      <c r="V629" s="955"/>
      <c r="W629" s="293"/>
    </row>
    <row r="630" spans="1:23" ht="15.75" thickBot="1" x14ac:dyDescent="0.3">
      <c r="A630" s="544" t="str">
        <f>IF(COUNT('Séries-16x50'!$A$11:$A$50)&gt;'Etiquette 16x50'!N639,"X","")</f>
        <v/>
      </c>
      <c r="B630" s="291"/>
      <c r="C630" s="292"/>
      <c r="D630" s="292"/>
      <c r="E630" s="292"/>
      <c r="F630" s="292"/>
      <c r="G630" s="292"/>
      <c r="H630" s="292"/>
      <c r="I630" s="292"/>
      <c r="J630" s="292"/>
      <c r="K630" s="293"/>
      <c r="M630" s="521"/>
      <c r="N630" s="291"/>
      <c r="O630" s="292"/>
      <c r="P630" s="292"/>
      <c r="Q630" s="292"/>
      <c r="R630" s="292"/>
      <c r="S630" s="292"/>
      <c r="T630" s="292"/>
      <c r="U630" s="292"/>
      <c r="V630" s="292"/>
      <c r="W630" s="293"/>
    </row>
    <row r="631" spans="1:23" ht="18.75" x14ac:dyDescent="0.3">
      <c r="A631" s="544" t="str">
        <f>IF(COUNT('Séries-16x50'!$A$11:$A$50)&gt;'Etiquette 16x50'!N639,"X","")</f>
        <v/>
      </c>
      <c r="B631" s="291"/>
      <c r="C631" s="901" t="s">
        <v>269</v>
      </c>
      <c r="D631" s="902"/>
      <c r="E631" s="902"/>
      <c r="F631" s="902"/>
      <c r="G631" s="902"/>
      <c r="H631" s="902"/>
      <c r="I631" s="902"/>
      <c r="J631" s="903"/>
      <c r="K631" s="293"/>
      <c r="M631" s="521"/>
      <c r="N631" s="291"/>
      <c r="O631" s="901" t="s">
        <v>269</v>
      </c>
      <c r="P631" s="902"/>
      <c r="Q631" s="902"/>
      <c r="R631" s="902"/>
      <c r="S631" s="902"/>
      <c r="T631" s="902"/>
      <c r="U631" s="902"/>
      <c r="V631" s="903"/>
      <c r="W631" s="293"/>
    </row>
    <row r="632" spans="1:23" x14ac:dyDescent="0.25">
      <c r="A632" s="544" t="str">
        <f>IF(COUNT('Séries-16x50'!$A$11:$A$50)&gt;'Etiquette 16x50'!N639,"X","")</f>
        <v/>
      </c>
      <c r="B632" s="291"/>
      <c r="C632" s="904"/>
      <c r="D632" s="905"/>
      <c r="E632" s="905"/>
      <c r="F632" s="905"/>
      <c r="G632" s="905"/>
      <c r="H632" s="905"/>
      <c r="I632" s="905"/>
      <c r="J632" s="906"/>
      <c r="K632" s="293"/>
      <c r="M632" s="521"/>
      <c r="N632" s="291"/>
      <c r="O632" s="904"/>
      <c r="P632" s="905"/>
      <c r="Q632" s="905"/>
      <c r="R632" s="905"/>
      <c r="S632" s="905"/>
      <c r="T632" s="905"/>
      <c r="U632" s="905"/>
      <c r="V632" s="906"/>
      <c r="W632" s="293"/>
    </row>
    <row r="633" spans="1:23" x14ac:dyDescent="0.25">
      <c r="A633" s="544" t="str">
        <f>IF(COUNT('Séries-16x50'!$A$11:$A$50)&gt;'Etiquette 16x50'!N639,"X","")</f>
        <v/>
      </c>
      <c r="B633" s="291"/>
      <c r="C633" s="907"/>
      <c r="D633" s="908"/>
      <c r="E633" s="908"/>
      <c r="F633" s="908"/>
      <c r="G633" s="908"/>
      <c r="H633" s="908"/>
      <c r="I633" s="908"/>
      <c r="J633" s="909"/>
      <c r="K633" s="293"/>
      <c r="M633" s="521"/>
      <c r="N633" s="291"/>
      <c r="O633" s="907"/>
      <c r="P633" s="908"/>
      <c r="Q633" s="908"/>
      <c r="R633" s="908"/>
      <c r="S633" s="908"/>
      <c r="T633" s="908"/>
      <c r="U633" s="908"/>
      <c r="V633" s="909"/>
      <c r="W633" s="293"/>
    </row>
    <row r="634" spans="1:23" x14ac:dyDescent="0.25">
      <c r="A634" s="544" t="str">
        <f>IF(COUNT('Séries-16x50'!$A$11:$A$50)&gt;'Etiquette 16x50'!N639,"X","")</f>
        <v/>
      </c>
      <c r="B634" s="291"/>
      <c r="C634" s="907"/>
      <c r="D634" s="908"/>
      <c r="E634" s="908"/>
      <c r="F634" s="908"/>
      <c r="G634" s="908"/>
      <c r="H634" s="908"/>
      <c r="I634" s="908"/>
      <c r="J634" s="909"/>
      <c r="K634" s="293"/>
      <c r="M634" s="521"/>
      <c r="N634" s="291"/>
      <c r="O634" s="907"/>
      <c r="P634" s="908"/>
      <c r="Q634" s="908"/>
      <c r="R634" s="908"/>
      <c r="S634" s="908"/>
      <c r="T634" s="908"/>
      <c r="U634" s="908"/>
      <c r="V634" s="909"/>
      <c r="W634" s="293"/>
    </row>
    <row r="635" spans="1:23" ht="15.75" thickBot="1" x14ac:dyDescent="0.3">
      <c r="A635" s="544" t="str">
        <f>IF(COUNT('Séries-16x50'!$A$11:$A$50)&gt;'Etiquette 16x50'!N639,"X","")</f>
        <v/>
      </c>
      <c r="B635" s="291"/>
      <c r="C635" s="910"/>
      <c r="D635" s="911"/>
      <c r="E635" s="911"/>
      <c r="F635" s="911"/>
      <c r="G635" s="911"/>
      <c r="H635" s="911"/>
      <c r="I635" s="911"/>
      <c r="J635" s="912"/>
      <c r="K635" s="293"/>
      <c r="M635" s="521"/>
      <c r="N635" s="291"/>
      <c r="O635" s="910"/>
      <c r="P635" s="911"/>
      <c r="Q635" s="911"/>
      <c r="R635" s="911"/>
      <c r="S635" s="911"/>
      <c r="T635" s="911"/>
      <c r="U635" s="911"/>
      <c r="V635" s="912"/>
      <c r="W635" s="293"/>
    </row>
    <row r="636" spans="1:23" ht="15.75" thickBot="1" x14ac:dyDescent="0.3">
      <c r="A636" s="544" t="str">
        <f>IF(COUNT('Séries-16x50'!$A$11:$A$50)&gt;'Etiquette 16x50'!N639,"X","")</f>
        <v/>
      </c>
      <c r="B636" s="294"/>
      <c r="C636" s="295"/>
      <c r="D636" s="295"/>
      <c r="E636" s="295"/>
      <c r="F636" s="295"/>
      <c r="G636" s="295"/>
      <c r="H636" s="295"/>
      <c r="I636" s="295"/>
      <c r="J636" s="295"/>
      <c r="K636" s="296"/>
      <c r="M636" s="521"/>
      <c r="N636" s="294"/>
      <c r="O636" s="295"/>
      <c r="P636" s="295"/>
      <c r="Q636" s="295"/>
      <c r="R636" s="295"/>
      <c r="S636" s="295"/>
      <c r="T636" s="295"/>
      <c r="U636" s="295"/>
      <c r="V636" s="295"/>
      <c r="W636" s="296"/>
    </row>
    <row r="637" spans="1:23" ht="15" customHeight="1" x14ac:dyDescent="0.25">
      <c r="A637" s="544" t="str">
        <f>IF(COUNT('Séries-16x50'!$A$11:$A$50)&gt;'Etiquette 16x50'!N639,"X","")</f>
        <v/>
      </c>
      <c r="B637" s="522"/>
      <c r="C637" s="522"/>
      <c r="D637" s="522"/>
      <c r="E637" s="522"/>
      <c r="F637" s="522"/>
      <c r="G637" s="522"/>
      <c r="H637" s="522"/>
      <c r="I637" s="522"/>
      <c r="J637" s="522"/>
      <c r="K637" s="522"/>
      <c r="L637" s="522"/>
      <c r="M637" s="523"/>
      <c r="N637" s="522"/>
      <c r="O637" s="522"/>
      <c r="P637" s="522"/>
      <c r="Q637" s="522"/>
      <c r="R637" s="522"/>
      <c r="S637" s="522"/>
      <c r="T637" s="522"/>
      <c r="U637" s="522"/>
      <c r="V637" s="522"/>
      <c r="W637" s="522"/>
    </row>
    <row r="638" spans="1:23" ht="15" customHeight="1" thickBot="1" x14ac:dyDescent="0.3">
      <c r="A638" s="544" t="str">
        <f>IF(COUNT('Séries-16x50'!$A$11:$A$50)&gt;'Etiquette 16x50'!N639,"X","")</f>
        <v/>
      </c>
      <c r="M638" s="521"/>
    </row>
    <row r="639" spans="1:23" x14ac:dyDescent="0.25">
      <c r="A639" s="544" t="str">
        <f>IF(COUNT('Séries-16x50'!$A$11:$A$50)&gt;'Etiquette 16x50'!N639,"X","")</f>
        <v/>
      </c>
      <c r="B639" s="137">
        <f>N590+1</f>
        <v>26</v>
      </c>
      <c r="C639" s="289"/>
      <c r="D639" s="289"/>
      <c r="E639" s="289"/>
      <c r="F639" s="289"/>
      <c r="G639" s="289"/>
      <c r="H639" s="289"/>
      <c r="I639" s="289"/>
      <c r="J639" s="289"/>
      <c r="K639" s="290"/>
      <c r="M639" s="521"/>
      <c r="N639" s="137">
        <f>B639+1</f>
        <v>27</v>
      </c>
      <c r="O639" s="289"/>
      <c r="P639" s="289"/>
      <c r="Q639" s="289"/>
      <c r="R639" s="289"/>
      <c r="S639" s="289"/>
      <c r="T639" s="289"/>
      <c r="U639" s="289"/>
      <c r="V639" s="289"/>
      <c r="W639" s="290"/>
    </row>
    <row r="640" spans="1:23" ht="23.25" x14ac:dyDescent="0.35">
      <c r="A640" s="544" t="str">
        <f>IF(COUNT('Séries-16x50'!$A$11:$A$50)&gt;'Etiquette 16x50'!N639,"X","")</f>
        <v/>
      </c>
      <c r="B640" s="291"/>
      <c r="C640" s="931" t="s">
        <v>246</v>
      </c>
      <c r="D640" s="931"/>
      <c r="E640" s="953" t="str">
        <f ca="1">OFFSET('Séries-16x50'!$A$11,B639,13)</f>
        <v/>
      </c>
      <c r="F640" s="953"/>
      <c r="G640" s="953"/>
      <c r="H640" s="953"/>
      <c r="I640" s="953"/>
      <c r="J640" s="953"/>
      <c r="K640" s="293"/>
      <c r="M640" s="521"/>
      <c r="N640" s="291"/>
      <c r="O640" s="931" t="s">
        <v>246</v>
      </c>
      <c r="P640" s="931"/>
      <c r="Q640" s="953" t="str">
        <f ca="1">OFFSET('Séries-16x50'!$A$11,N639,13)</f>
        <v/>
      </c>
      <c r="R640" s="953"/>
      <c r="S640" s="953"/>
      <c r="T640" s="953"/>
      <c r="U640" s="953"/>
      <c r="V640" s="953"/>
      <c r="W640" s="293"/>
    </row>
    <row r="641" spans="1:23" x14ac:dyDescent="0.25">
      <c r="A641" s="544" t="str">
        <f>IF(COUNT('Séries-16x50'!$A$11:$A$50)&gt;'Etiquette 16x50'!N639,"X","")</f>
        <v/>
      </c>
      <c r="B641" s="291"/>
      <c r="C641" s="945"/>
      <c r="D641" s="945"/>
      <c r="E641" s="945"/>
      <c r="F641" s="945"/>
      <c r="G641" s="945"/>
      <c r="H641" s="945"/>
      <c r="I641" s="945"/>
      <c r="J641" s="945"/>
      <c r="K641" s="293"/>
      <c r="M641" s="521"/>
      <c r="N641" s="291"/>
      <c r="O641" s="945"/>
      <c r="P641" s="945"/>
      <c r="Q641" s="945"/>
      <c r="R641" s="945"/>
      <c r="S641" s="945"/>
      <c r="T641" s="945"/>
      <c r="U641" s="945"/>
      <c r="V641" s="945"/>
      <c r="W641" s="293"/>
    </row>
    <row r="642" spans="1:23" ht="21" x14ac:dyDescent="0.35">
      <c r="A642" s="544" t="str">
        <f>IF(COUNT('Séries-16x50'!$A$11:$A$50)&gt;'Etiquette 16x50'!N639,"X","")</f>
        <v/>
      </c>
      <c r="B642" s="291"/>
      <c r="C642" s="931" t="s">
        <v>39</v>
      </c>
      <c r="D642" s="931"/>
      <c r="E642" s="932" t="str">
        <f ca="1">OFFSET('Séries-16x50'!$A$11,B639,0)</f>
        <v/>
      </c>
      <c r="F642" s="932"/>
      <c r="G642" s="948" t="s">
        <v>67</v>
      </c>
      <c r="H642" s="948"/>
      <c r="I642" s="932" t="str">
        <f ca="1">OFFSET('Séries-16x50'!$A$11,B639,6)</f>
        <v/>
      </c>
      <c r="J642" s="932"/>
      <c r="K642" s="293"/>
      <c r="M642" s="521"/>
      <c r="N642" s="291"/>
      <c r="O642" s="931" t="s">
        <v>39</v>
      </c>
      <c r="P642" s="931"/>
      <c r="Q642" s="932" t="str">
        <f ca="1">OFFSET('Séries-16x50'!$A$11,N639,0)</f>
        <v/>
      </c>
      <c r="R642" s="932"/>
      <c r="S642" s="948" t="s">
        <v>67</v>
      </c>
      <c r="T642" s="948"/>
      <c r="U642" s="932" t="str">
        <f ca="1">OFFSET('Séries-16x50'!$A$11,N639,6)</f>
        <v/>
      </c>
      <c r="V642" s="932"/>
      <c r="W642" s="293"/>
    </row>
    <row r="643" spans="1:23" ht="23.25" x14ac:dyDescent="0.35">
      <c r="A643" s="544" t="str">
        <f>IF(COUNT('Séries-16x50'!$A$11:$A$50)&gt;'Etiquette 16x50'!N639,"X","")</f>
        <v/>
      </c>
      <c r="B643" s="291"/>
      <c r="C643" s="931" t="s">
        <v>1</v>
      </c>
      <c r="D643" s="931"/>
      <c r="E643" s="953" t="str">
        <f ca="1">OFFSET('Séries-16x50'!$A$11,B639,9)</f>
        <v/>
      </c>
      <c r="F643" s="953"/>
      <c r="G643" s="948" t="s">
        <v>2</v>
      </c>
      <c r="H643" s="948"/>
      <c r="I643" s="932" t="str">
        <f ca="1">OFFSET('Séries-16x50'!$A$11,B639,10)</f>
        <v/>
      </c>
      <c r="J643" s="932"/>
      <c r="K643" s="293"/>
      <c r="M643" s="521"/>
      <c r="N643" s="291"/>
      <c r="O643" s="931" t="s">
        <v>1</v>
      </c>
      <c r="P643" s="931"/>
      <c r="Q643" s="953" t="str">
        <f ca="1">OFFSET('Séries-16x50'!$A$11,N639,9)</f>
        <v/>
      </c>
      <c r="R643" s="953"/>
      <c r="S643" s="948" t="s">
        <v>2</v>
      </c>
      <c r="T643" s="948"/>
      <c r="U643" s="932" t="str">
        <f ca="1">OFFSET('Séries-16x50'!$A$11,N639,10)</f>
        <v/>
      </c>
      <c r="V643" s="932"/>
      <c r="W643" s="293"/>
    </row>
    <row r="644" spans="1:23" ht="21" x14ac:dyDescent="0.35">
      <c r="A644" s="544" t="str">
        <f>IF(COUNT('Séries-16x50'!$A$11:$A$50)&gt;'Etiquette 16x50'!N639,"X","")</f>
        <v/>
      </c>
      <c r="B644" s="291"/>
      <c r="C644" s="520" t="s">
        <v>258</v>
      </c>
      <c r="D644" s="520"/>
      <c r="E644" s="527" t="str">
        <f ca="1">OFFSET('Séries-16x50'!$A$11,B639,11)</f>
        <v/>
      </c>
      <c r="F644" s="525"/>
      <c r="G644" s="866" t="s">
        <v>270</v>
      </c>
      <c r="H644" s="866"/>
      <c r="I644" s="527" t="str">
        <f ca="1">OFFSET('Séries-16x50'!$A$11,B639,8)</f>
        <v/>
      </c>
      <c r="J644" s="527"/>
      <c r="K644" s="293"/>
      <c r="M644" s="521"/>
      <c r="N644" s="291"/>
      <c r="O644" s="520" t="s">
        <v>258</v>
      </c>
      <c r="P644" s="520"/>
      <c r="Q644" s="527" t="str">
        <f ca="1">OFFSET('Séries-16x50'!$A$11,N639,11)</f>
        <v/>
      </c>
      <c r="R644" s="525"/>
      <c r="S644" s="866" t="s">
        <v>270</v>
      </c>
      <c r="T644" s="866"/>
      <c r="U644" s="527" t="str">
        <f ca="1">OFFSET('Séries-16x50'!$A$11,N639,8)</f>
        <v/>
      </c>
      <c r="V644" s="527"/>
      <c r="W644" s="293"/>
    </row>
    <row r="645" spans="1:23" ht="18.75" x14ac:dyDescent="0.3">
      <c r="A645" s="544" t="str">
        <f>IF(COUNT('Séries-16x50'!$A$11:$A$50)&gt;'Etiquette 16x50'!N639,"X","")</f>
        <v/>
      </c>
      <c r="B645" s="291"/>
      <c r="C645" s="952" t="s">
        <v>68</v>
      </c>
      <c r="D645" s="952"/>
      <c r="E645" s="866" t="s">
        <v>69</v>
      </c>
      <c r="F645" s="866"/>
      <c r="G645" s="951" t="str">
        <f ca="1">OFFSET('Séries-16x50'!$A$11,B639,2)</f>
        <v/>
      </c>
      <c r="H645" s="951"/>
      <c r="I645" s="951"/>
      <c r="J645" s="951"/>
      <c r="K645" s="293"/>
      <c r="M645" s="521"/>
      <c r="N645" s="291"/>
      <c r="O645" s="952" t="s">
        <v>68</v>
      </c>
      <c r="P645" s="952"/>
      <c r="Q645" s="866" t="s">
        <v>69</v>
      </c>
      <c r="R645" s="866"/>
      <c r="S645" s="951" t="str">
        <f ca="1">OFFSET('Séries-16x50'!$A$11,N639,2)</f>
        <v/>
      </c>
      <c r="T645" s="951"/>
      <c r="U645" s="951"/>
      <c r="V645" s="951"/>
      <c r="W645" s="293"/>
    </row>
    <row r="646" spans="1:23" ht="18.75" x14ac:dyDescent="0.3">
      <c r="A646" s="544" t="str">
        <f>IF(COUNT('Séries-16x50'!$A$11:$A$50)&gt;'Etiquette 16x50'!N639,"X","")</f>
        <v/>
      </c>
      <c r="B646" s="291"/>
      <c r="C646" s="952"/>
      <c r="D646" s="952"/>
      <c r="E646" s="866" t="s">
        <v>70</v>
      </c>
      <c r="F646" s="866"/>
      <c r="G646" s="951" t="str">
        <f ca="1">OFFSET('Séries-16x50'!$A$11,B639,3)</f>
        <v/>
      </c>
      <c r="H646" s="951"/>
      <c r="I646" s="951"/>
      <c r="J646" s="951"/>
      <c r="K646" s="293"/>
      <c r="M646" s="521"/>
      <c r="N646" s="291"/>
      <c r="O646" s="952"/>
      <c r="P646" s="952"/>
      <c r="Q646" s="866" t="s">
        <v>70</v>
      </c>
      <c r="R646" s="866"/>
      <c r="S646" s="951" t="str">
        <f ca="1">OFFSET('Séries-16x50'!$A$11,N639,3)</f>
        <v/>
      </c>
      <c r="T646" s="951"/>
      <c r="U646" s="951"/>
      <c r="V646" s="951"/>
      <c r="W646" s="293"/>
    </row>
    <row r="647" spans="1:23" ht="18.75" x14ac:dyDescent="0.3">
      <c r="A647" s="544" t="str">
        <f>IF(COUNT('Séries-16x50'!$A$11:$A$50)&gt;'Etiquette 16x50'!N639,"X","")</f>
        <v/>
      </c>
      <c r="B647" s="291"/>
      <c r="C647" s="952"/>
      <c r="D647" s="952"/>
      <c r="E647" s="866" t="s">
        <v>257</v>
      </c>
      <c r="F647" s="866"/>
      <c r="G647" s="951" t="str">
        <f ca="1">OFFSET('Séries-16x50'!$A$11,B639,4)</f>
        <v/>
      </c>
      <c r="H647" s="951"/>
      <c r="I647" s="951"/>
      <c r="J647" s="951"/>
      <c r="K647" s="293"/>
      <c r="M647" s="521"/>
      <c r="N647" s="291"/>
      <c r="O647" s="952"/>
      <c r="P647" s="952"/>
      <c r="Q647" s="866" t="s">
        <v>257</v>
      </c>
      <c r="R647" s="866"/>
      <c r="S647" s="951" t="str">
        <f ca="1">OFFSET('Séries-16x50'!$A$11,N639,4)</f>
        <v/>
      </c>
      <c r="T647" s="951"/>
      <c r="U647" s="951"/>
      <c r="V647" s="951"/>
      <c r="W647" s="293"/>
    </row>
    <row r="648" spans="1:23" ht="21" x14ac:dyDescent="0.35">
      <c r="A648" s="544" t="str">
        <f>IF(COUNT('Séries-16x50'!$A$11:$A$50)&gt;'Etiquette 16x50'!N639,"X","")</f>
        <v/>
      </c>
      <c r="B648" s="291"/>
      <c r="C648" s="952"/>
      <c r="D648" s="952"/>
      <c r="E648" s="866" t="s">
        <v>71</v>
      </c>
      <c r="F648" s="866"/>
      <c r="G648" s="947" t="str">
        <f ca="1">OFFSET('Séries-16x50'!$A$11,B639,5)</f>
        <v/>
      </c>
      <c r="H648" s="947"/>
      <c r="I648" s="947"/>
      <c r="J648" s="947"/>
      <c r="K648" s="293"/>
      <c r="M648" s="521"/>
      <c r="N648" s="291"/>
      <c r="O648" s="952"/>
      <c r="P648" s="952"/>
      <c r="Q648" s="866" t="s">
        <v>71</v>
      </c>
      <c r="R648" s="866"/>
      <c r="S648" s="947" t="str">
        <f ca="1">OFFSET('Séries-16x50'!$A$11,N639,5)</f>
        <v/>
      </c>
      <c r="T648" s="947"/>
      <c r="U648" s="947"/>
      <c r="V648" s="947"/>
      <c r="W648" s="293"/>
    </row>
    <row r="649" spans="1:23" ht="21" x14ac:dyDescent="0.35">
      <c r="A649" s="544" t="str">
        <f>IF(COUNT('Séries-16x50'!$A$11:$A$50)&gt;'Etiquette 16x50'!N639,"X","")</f>
        <v/>
      </c>
      <c r="B649" s="291"/>
      <c r="C649" s="931" t="s">
        <v>248</v>
      </c>
      <c r="D649" s="931"/>
      <c r="E649" s="948" t="str">
        <f ca="1">IF(E640="","",IF(OR(E640="DWF",E640="DNF"),"Distance","Temps"))</f>
        <v/>
      </c>
      <c r="F649" s="948"/>
      <c r="G649" s="525" t="str">
        <f ca="1">OFFSET('Séries-16x50'!$A$11,B639,18)</f>
        <v/>
      </c>
      <c r="H649" s="524" t="str">
        <f ca="1">OFFSET('Séries-16x50'!$A$11,B639,19)</f>
        <v/>
      </c>
      <c r="I649" s="526" t="str">
        <f ca="1">OFFSET('Séries-16x50'!$A$11,B639,20)</f>
        <v/>
      </c>
      <c r="J649" s="524" t="str">
        <f ca="1">OFFSET('Séries-16x50'!$A$11,B639,21)</f>
        <v/>
      </c>
      <c r="K649" s="293"/>
      <c r="M649" s="521"/>
      <c r="N649" s="291"/>
      <c r="O649" s="931" t="s">
        <v>248</v>
      </c>
      <c r="P649" s="931"/>
      <c r="Q649" s="948" t="str">
        <f ca="1">IF(Q640="","",IF(OR(Q640="DWF",Q640="DNF"),"Distance","Temps"))</f>
        <v/>
      </c>
      <c r="R649" s="948"/>
      <c r="S649" s="525" t="str">
        <f ca="1">OFFSET('Séries-16x50'!$A$11,N639,18)</f>
        <v/>
      </c>
      <c r="T649" s="524" t="str">
        <f ca="1">OFFSET('Séries-16x50'!$A$11,N639,19)</f>
        <v/>
      </c>
      <c r="U649" s="526" t="str">
        <f ca="1">OFFSET('Séries-16x50'!$A$11,N639,20)</f>
        <v/>
      </c>
      <c r="V649" s="524" t="str">
        <f ca="1">OFFSET('Séries-16x50'!$A$11,N639,21)</f>
        <v/>
      </c>
      <c r="W649" s="293"/>
    </row>
    <row r="650" spans="1:23" ht="18.75" x14ac:dyDescent="0.3">
      <c r="A650" s="544" t="str">
        <f>IF(COUNT('Séries-16x50'!$A$11:$A$50)&gt;'Etiquette 16x50'!N639,"X","")</f>
        <v/>
      </c>
      <c r="B650" s="291"/>
      <c r="C650" s="931"/>
      <c r="D650" s="931"/>
      <c r="E650" s="933" t="s">
        <v>273</v>
      </c>
      <c r="F650" s="514" t="s">
        <v>271</v>
      </c>
      <c r="G650" s="528" t="str">
        <f ca="1">OFFSET('Séries-16x50'!$A$11,B639,14)</f>
        <v/>
      </c>
      <c r="H650" s="529" t="str">
        <f ca="1">OFFSET('Séries-16x50'!$A$11,B639,15)</f>
        <v/>
      </c>
      <c r="I650" s="528" t="str">
        <f ca="1">OFFSET('Séries-16x50'!$A$11,B639,16)</f>
        <v/>
      </c>
      <c r="J650" s="529" t="str">
        <f ca="1">OFFSET('Séries-16x50'!$A$11,B639,17)</f>
        <v/>
      </c>
      <c r="K650" s="293"/>
      <c r="M650" s="521"/>
      <c r="N650" s="291"/>
      <c r="O650" s="931"/>
      <c r="P650" s="931"/>
      <c r="Q650" s="933" t="s">
        <v>273</v>
      </c>
      <c r="R650" s="514" t="s">
        <v>271</v>
      </c>
      <c r="S650" s="528" t="str">
        <f ca="1">OFFSET('Séries-16x50'!$A$11,N639,14)</f>
        <v/>
      </c>
      <c r="T650" s="529" t="str">
        <f ca="1">OFFSET('Séries-16x50'!$A$11,N639,15)</f>
        <v/>
      </c>
      <c r="U650" s="528" t="str">
        <f ca="1">OFFSET('Séries-16x50'!$A$11,N639,16)</f>
        <v/>
      </c>
      <c r="V650" s="529" t="str">
        <f ca="1">OFFSET('Séries-16x50'!$A$11,N639,17)</f>
        <v/>
      </c>
      <c r="W650" s="293"/>
    </row>
    <row r="651" spans="1:23" ht="18.75" x14ac:dyDescent="0.3">
      <c r="A651" s="544" t="str">
        <f>IF(COUNT('Séries-16x50'!$A$11:$A$50)&gt;'Etiquette 16x50'!N639,"X","")</f>
        <v/>
      </c>
      <c r="B651" s="291"/>
      <c r="C651" s="931"/>
      <c r="D651" s="931"/>
      <c r="E651" s="933"/>
      <c r="F651" s="514" t="s">
        <v>272</v>
      </c>
      <c r="G651" s="528" t="str">
        <f ca="1">OFFSET('Séries-16x50'!$A$11,B639,22)</f>
        <v/>
      </c>
      <c r="H651" s="529" t="str">
        <f ca="1">OFFSET('Séries-16x50'!$A$11,B639,23)</f>
        <v/>
      </c>
      <c r="I651" s="528" t="str">
        <f ca="1">OFFSET('Séries-16x50'!$A$11,B639,24)</f>
        <v/>
      </c>
      <c r="J651" s="529" t="str">
        <f ca="1">OFFSET('Séries-16x50'!$A$11,B639,25)</f>
        <v/>
      </c>
      <c r="K651" s="293"/>
      <c r="M651" s="521"/>
      <c r="N651" s="291"/>
      <c r="O651" s="931"/>
      <c r="P651" s="931"/>
      <c r="Q651" s="933"/>
      <c r="R651" s="514" t="s">
        <v>272</v>
      </c>
      <c r="S651" s="528" t="str">
        <f ca="1">OFFSET('Séries-16x50'!$A$11,N639,22)</f>
        <v/>
      </c>
      <c r="T651" s="529" t="str">
        <f ca="1">OFFSET('Séries-16x50'!$A$11,N639,23)</f>
        <v/>
      </c>
      <c r="U651" s="528" t="str">
        <f ca="1">OFFSET('Séries-16x50'!$A$11,N639,24)</f>
        <v/>
      </c>
      <c r="V651" s="529" t="str">
        <f ca="1">OFFSET('Séries-16x50'!$A$11,N639,25)</f>
        <v/>
      </c>
      <c r="W651" s="293"/>
    </row>
    <row r="652" spans="1:23" x14ac:dyDescent="0.25">
      <c r="A652" s="544" t="str">
        <f>IF(COUNT('Séries-16x50'!$A$11:$A$50)&gt;'Etiquette 16x50'!N639,"X","")</f>
        <v/>
      </c>
      <c r="B652" s="291"/>
      <c r="C652" s="945"/>
      <c r="D652" s="945"/>
      <c r="E652" s="945"/>
      <c r="F652" s="945"/>
      <c r="G652" s="945"/>
      <c r="H652" s="945"/>
      <c r="I652" s="945"/>
      <c r="J652" s="945"/>
      <c r="K652" s="293"/>
      <c r="M652" s="521"/>
      <c r="N652" s="291"/>
      <c r="O652" s="945"/>
      <c r="P652" s="945"/>
      <c r="Q652" s="945"/>
      <c r="R652" s="945"/>
      <c r="S652" s="945"/>
      <c r="T652" s="945"/>
      <c r="U652" s="945"/>
      <c r="V652" s="945"/>
      <c r="W652" s="293"/>
    </row>
    <row r="653" spans="1:23" ht="18.75" x14ac:dyDescent="0.3">
      <c r="A653" s="544" t="str">
        <f>IF(COUNT('Séries-16x50'!$A$11:$A$50)&gt;'Etiquette 16x50'!N639,"X","")</f>
        <v/>
      </c>
      <c r="B653" s="291"/>
      <c r="C653" s="946" t="s">
        <v>259</v>
      </c>
      <c r="D653" s="946"/>
      <c r="E653" s="946"/>
      <c r="F653" s="946"/>
      <c r="G653" s="946"/>
      <c r="H653" s="946"/>
      <c r="I653" s="946"/>
      <c r="J653" s="946"/>
      <c r="K653" s="293"/>
      <c r="M653" s="521"/>
      <c r="N653" s="291"/>
      <c r="O653" s="946" t="s">
        <v>259</v>
      </c>
      <c r="P653" s="946"/>
      <c r="Q653" s="946"/>
      <c r="R653" s="946"/>
      <c r="S653" s="946"/>
      <c r="T653" s="946"/>
      <c r="U653" s="946"/>
      <c r="V653" s="946"/>
      <c r="W653" s="293"/>
    </row>
    <row r="654" spans="1:23" ht="15.75" thickBot="1" x14ac:dyDescent="0.3">
      <c r="A654" s="544" t="str">
        <f>IF(COUNT('Séries-16x50'!$A$11:$A$50)&gt;'Etiquette 16x50'!N639,"X","")</f>
        <v/>
      </c>
      <c r="B654" s="291"/>
      <c r="C654" s="945"/>
      <c r="D654" s="945"/>
      <c r="E654" s="945"/>
      <c r="F654" s="945"/>
      <c r="G654" s="945"/>
      <c r="H654" s="945"/>
      <c r="I654" s="945"/>
      <c r="J654" s="945"/>
      <c r="K654" s="293"/>
      <c r="M654" s="521"/>
      <c r="N654" s="291"/>
      <c r="O654" s="945"/>
      <c r="P654" s="945"/>
      <c r="Q654" s="945"/>
      <c r="R654" s="945"/>
      <c r="S654" s="945"/>
      <c r="T654" s="945"/>
      <c r="U654" s="945"/>
      <c r="V654" s="945"/>
      <c r="W654" s="293"/>
    </row>
    <row r="655" spans="1:23" ht="15.75" customHeight="1" x14ac:dyDescent="0.25">
      <c r="A655" s="544" t="str">
        <f>IF(COUNT('Séries-16x50'!$A$11:$A$50)&gt;'Etiquette 16x50'!N639,"X","")</f>
        <v/>
      </c>
      <c r="B655" s="291"/>
      <c r="C655" s="1078" t="s">
        <v>276</v>
      </c>
      <c r="D655" s="1074">
        <v>1</v>
      </c>
      <c r="E655" s="1074">
        <f>D655+1</f>
        <v>2</v>
      </c>
      <c r="F655" s="1074">
        <f>E655+1</f>
        <v>3</v>
      </c>
      <c r="G655" s="1074">
        <f t="shared" ref="G655:J655" si="52">F655+1</f>
        <v>4</v>
      </c>
      <c r="H655" s="1074">
        <f t="shared" si="52"/>
        <v>5</v>
      </c>
      <c r="I655" s="1074">
        <f t="shared" si="52"/>
        <v>6</v>
      </c>
      <c r="J655" s="1075">
        <f t="shared" si="52"/>
        <v>7</v>
      </c>
      <c r="K655" s="293"/>
      <c r="M655" s="521"/>
      <c r="N655" s="291"/>
      <c r="O655" s="1078" t="s">
        <v>276</v>
      </c>
      <c r="P655" s="1074">
        <v>1</v>
      </c>
      <c r="Q655" s="1074">
        <f>P655+1</f>
        <v>2</v>
      </c>
      <c r="R655" s="1074">
        <f>Q655+1</f>
        <v>3</v>
      </c>
      <c r="S655" s="1074">
        <f t="shared" ref="S655:V655" si="53">R655+1</f>
        <v>4</v>
      </c>
      <c r="T655" s="1074">
        <f t="shared" si="53"/>
        <v>5</v>
      </c>
      <c r="U655" s="1074">
        <f t="shared" si="53"/>
        <v>6</v>
      </c>
      <c r="V655" s="1075">
        <f t="shared" si="53"/>
        <v>7</v>
      </c>
      <c r="W655" s="293"/>
    </row>
    <row r="656" spans="1:23" ht="15.75" thickBot="1" x14ac:dyDescent="0.3">
      <c r="A656" s="544" t="str">
        <f>IF(COUNT('Séries-16x50'!$A$11:$A$50)&gt;'Etiquette 16x50'!N639,"X","")</f>
        <v/>
      </c>
      <c r="B656" s="291"/>
      <c r="C656" s="1079"/>
      <c r="D656" s="1070"/>
      <c r="E656" s="1070"/>
      <c r="F656" s="1070"/>
      <c r="G656" s="1070"/>
      <c r="H656" s="1070"/>
      <c r="I656" s="1070"/>
      <c r="J656" s="1072"/>
      <c r="K656" s="293"/>
      <c r="M656" s="521"/>
      <c r="N656" s="291"/>
      <c r="O656" s="1079"/>
      <c r="P656" s="1070"/>
      <c r="Q656" s="1070"/>
      <c r="R656" s="1070"/>
      <c r="S656" s="1070"/>
      <c r="T656" s="1070"/>
      <c r="U656" s="1070"/>
      <c r="V656" s="1072"/>
      <c r="W656" s="293"/>
    </row>
    <row r="657" spans="1:23" ht="15" customHeight="1" x14ac:dyDescent="0.25">
      <c r="A657" s="544" t="str">
        <f>IF(COUNT('Séries-16x50'!$A$11:$A$50)&gt;'Etiquette 16x50'!N639,"X","")</f>
        <v/>
      </c>
      <c r="B657" s="291"/>
      <c r="C657" s="1068">
        <f>J655+1</f>
        <v>8</v>
      </c>
      <c r="D657" s="1070">
        <f>C657+1</f>
        <v>9</v>
      </c>
      <c r="E657" s="1070">
        <f t="shared" ref="E657:J657" si="54">D657+1</f>
        <v>10</v>
      </c>
      <c r="F657" s="1070">
        <f t="shared" si="54"/>
        <v>11</v>
      </c>
      <c r="G657" s="1070">
        <f t="shared" si="54"/>
        <v>12</v>
      </c>
      <c r="H657" s="1070">
        <f t="shared" si="54"/>
        <v>13</v>
      </c>
      <c r="I657" s="1070">
        <f t="shared" si="54"/>
        <v>14</v>
      </c>
      <c r="J657" s="1072">
        <f t="shared" si="54"/>
        <v>15</v>
      </c>
      <c r="K657" s="293"/>
      <c r="M657" s="521"/>
      <c r="N657" s="291"/>
      <c r="O657" s="1068">
        <f>V655+1</f>
        <v>8</v>
      </c>
      <c r="P657" s="1070">
        <f>O657+1</f>
        <v>9</v>
      </c>
      <c r="Q657" s="1070">
        <f t="shared" ref="Q657:V657" si="55">P657+1</f>
        <v>10</v>
      </c>
      <c r="R657" s="1070">
        <f t="shared" si="55"/>
        <v>11</v>
      </c>
      <c r="S657" s="1070">
        <f t="shared" si="55"/>
        <v>12</v>
      </c>
      <c r="T657" s="1070">
        <f t="shared" si="55"/>
        <v>13</v>
      </c>
      <c r="U657" s="1070">
        <f t="shared" si="55"/>
        <v>14</v>
      </c>
      <c r="V657" s="1072">
        <f t="shared" si="55"/>
        <v>15</v>
      </c>
      <c r="W657" s="293"/>
    </row>
    <row r="658" spans="1:23" ht="15.75" thickBot="1" x14ac:dyDescent="0.3">
      <c r="A658" s="544" t="str">
        <f>IF(COUNT('Séries-16x50'!$A$11:$A$50)&gt;'Etiquette 16x50'!N639,"X","")</f>
        <v/>
      </c>
      <c r="B658" s="291"/>
      <c r="C658" s="1069"/>
      <c r="D658" s="1071"/>
      <c r="E658" s="1071"/>
      <c r="F658" s="1071"/>
      <c r="G658" s="1071"/>
      <c r="H658" s="1071"/>
      <c r="I658" s="1071"/>
      <c r="J658" s="1073"/>
      <c r="K658" s="293"/>
      <c r="M658" s="521"/>
      <c r="N658" s="291"/>
      <c r="O658" s="1069"/>
      <c r="P658" s="1071"/>
      <c r="Q658" s="1071"/>
      <c r="R658" s="1071"/>
      <c r="S658" s="1071"/>
      <c r="T658" s="1071"/>
      <c r="U658" s="1071"/>
      <c r="V658" s="1073"/>
      <c r="W658" s="293"/>
    </row>
    <row r="659" spans="1:23" ht="15" customHeight="1" x14ac:dyDescent="0.25">
      <c r="A659" s="544" t="str">
        <f>IF(COUNT('Séries-16x50'!$A$11:$A$50)&gt;'Etiquette 16x50'!N639,"X","")</f>
        <v/>
      </c>
      <c r="B659" s="291"/>
      <c r="C659" s="984" t="s">
        <v>275</v>
      </c>
      <c r="D659" s="985"/>
      <c r="E659" s="1080"/>
      <c r="F659" s="993"/>
      <c r="G659" s="993"/>
      <c r="H659" s="993"/>
      <c r="I659" s="993"/>
      <c r="J659" s="994"/>
      <c r="K659" s="293"/>
      <c r="M659" s="521"/>
      <c r="N659" s="291"/>
      <c r="O659" s="984" t="s">
        <v>275</v>
      </c>
      <c r="P659" s="985"/>
      <c r="Q659" s="1080"/>
      <c r="R659" s="993"/>
      <c r="S659" s="993"/>
      <c r="T659" s="993"/>
      <c r="U659" s="993"/>
      <c r="V659" s="994"/>
      <c r="W659" s="293"/>
    </row>
    <row r="660" spans="1:23" ht="15.75" thickBot="1" x14ac:dyDescent="0.3">
      <c r="A660" s="544" t="str">
        <f>IF(COUNT('Séries-16x50'!$A$11:$A$50)&gt;'Etiquette 16x50'!N639,"X","")</f>
        <v/>
      </c>
      <c r="B660" s="291"/>
      <c r="C660" s="973"/>
      <c r="D660" s="986"/>
      <c r="E660" s="1081"/>
      <c r="F660" s="929"/>
      <c r="G660" s="929"/>
      <c r="H660" s="929"/>
      <c r="I660" s="929"/>
      <c r="J660" s="930"/>
      <c r="K660" s="293"/>
      <c r="M660" s="521"/>
      <c r="N660" s="291"/>
      <c r="O660" s="973"/>
      <c r="P660" s="986"/>
      <c r="Q660" s="1081"/>
      <c r="R660" s="929"/>
      <c r="S660" s="929"/>
      <c r="T660" s="929"/>
      <c r="U660" s="929"/>
      <c r="V660" s="930"/>
      <c r="W660" s="293"/>
    </row>
    <row r="661" spans="1:23" ht="15.75" thickBot="1" x14ac:dyDescent="0.3">
      <c r="A661" s="544" t="str">
        <f>IF(COUNT('Séries-16x50'!$A$11:$A$50)&gt;'Etiquette 16x50'!N639,"X","")</f>
        <v/>
      </c>
      <c r="B661" s="291"/>
      <c r="C661" s="292"/>
      <c r="D661" s="292"/>
      <c r="E661" s="292"/>
      <c r="F661" s="292"/>
      <c r="G661" s="292"/>
      <c r="H661" s="292"/>
      <c r="I661" s="292"/>
      <c r="J661" s="292"/>
      <c r="K661" s="293"/>
      <c r="M661" s="521"/>
      <c r="N661" s="291"/>
      <c r="O661" s="292"/>
      <c r="P661" s="292"/>
      <c r="Q661" s="292"/>
      <c r="R661" s="292"/>
      <c r="S661" s="292"/>
      <c r="T661" s="292"/>
      <c r="U661" s="292"/>
      <c r="V661" s="292"/>
      <c r="W661" s="293"/>
    </row>
    <row r="662" spans="1:23" ht="15" customHeight="1" x14ac:dyDescent="0.25">
      <c r="A662" s="544" t="str">
        <f>IF(COUNT('Séries-16x50'!$A$11:$A$50)&gt;'Etiquette 16x50'!N639,"X","")</f>
        <v/>
      </c>
      <c r="B662" s="291"/>
      <c r="C662" s="894" t="s">
        <v>132</v>
      </c>
      <c r="D662" s="880" t="s">
        <v>133</v>
      </c>
      <c r="E662" s="871"/>
      <c r="F662" s="871"/>
      <c r="G662" s="871"/>
      <c r="H662" s="871"/>
      <c r="I662" s="959"/>
      <c r="J662" s="960"/>
      <c r="K662" s="293"/>
      <c r="M662" s="521"/>
      <c r="N662" s="291"/>
      <c r="O662" s="894" t="s">
        <v>132</v>
      </c>
      <c r="P662" s="880" t="s">
        <v>133</v>
      </c>
      <c r="Q662" s="871"/>
      <c r="R662" s="871"/>
      <c r="S662" s="871"/>
      <c r="T662" s="871"/>
      <c r="U662" s="959"/>
      <c r="V662" s="960"/>
      <c r="W662" s="293"/>
    </row>
    <row r="663" spans="1:23" x14ac:dyDescent="0.25">
      <c r="A663" s="544" t="str">
        <f>IF(COUNT('Séries-16x50'!$A$11:$A$50)&gt;'Etiquette 16x50'!N639,"X","")</f>
        <v/>
      </c>
      <c r="B663" s="291"/>
      <c r="C663" s="895"/>
      <c r="D663" s="859" t="s">
        <v>134</v>
      </c>
      <c r="E663" s="864"/>
      <c r="F663" s="864"/>
      <c r="G663" s="864"/>
      <c r="H663" s="864"/>
      <c r="I663" s="949"/>
      <c r="J663" s="950"/>
      <c r="K663" s="293"/>
      <c r="M663" s="521"/>
      <c r="N663" s="291"/>
      <c r="O663" s="895"/>
      <c r="P663" s="859" t="s">
        <v>134</v>
      </c>
      <c r="Q663" s="864"/>
      <c r="R663" s="864"/>
      <c r="S663" s="864"/>
      <c r="T663" s="864"/>
      <c r="U663" s="949"/>
      <c r="V663" s="950"/>
      <c r="W663" s="293"/>
    </row>
    <row r="664" spans="1:23" x14ac:dyDescent="0.25">
      <c r="A664" s="544" t="str">
        <f>IF(COUNT('Séries-16x50'!$A$11:$A$50)&gt;'Etiquette 16x50'!N639,"X","")</f>
        <v/>
      </c>
      <c r="B664" s="291"/>
      <c r="C664" s="895"/>
      <c r="D664" s="859" t="s">
        <v>135</v>
      </c>
      <c r="E664" s="864"/>
      <c r="F664" s="864"/>
      <c r="G664" s="864"/>
      <c r="H664" s="864"/>
      <c r="I664" s="949"/>
      <c r="J664" s="950"/>
      <c r="K664" s="293"/>
      <c r="M664" s="521"/>
      <c r="N664" s="291"/>
      <c r="O664" s="895"/>
      <c r="P664" s="859" t="s">
        <v>135</v>
      </c>
      <c r="Q664" s="864"/>
      <c r="R664" s="864"/>
      <c r="S664" s="864"/>
      <c r="T664" s="864"/>
      <c r="U664" s="949"/>
      <c r="V664" s="950"/>
      <c r="W664" s="293"/>
    </row>
    <row r="665" spans="1:23" x14ac:dyDescent="0.25">
      <c r="A665" s="544" t="str">
        <f>IF(COUNT('Séries-16x50'!$A$11:$A$50)&gt;'Etiquette 16x50'!N639,"X","")</f>
        <v/>
      </c>
      <c r="B665" s="291"/>
      <c r="C665" s="895"/>
      <c r="D665" s="859" t="s">
        <v>136</v>
      </c>
      <c r="E665" s="864"/>
      <c r="F665" s="864"/>
      <c r="G665" s="864"/>
      <c r="H665" s="864"/>
      <c r="I665" s="949"/>
      <c r="J665" s="950"/>
      <c r="K665" s="293"/>
      <c r="M665" s="521"/>
      <c r="N665" s="291"/>
      <c r="O665" s="895"/>
      <c r="P665" s="859" t="s">
        <v>136</v>
      </c>
      <c r="Q665" s="864"/>
      <c r="R665" s="864"/>
      <c r="S665" s="864"/>
      <c r="T665" s="864"/>
      <c r="U665" s="949"/>
      <c r="V665" s="950"/>
      <c r="W665" s="293"/>
    </row>
    <row r="666" spans="1:23" x14ac:dyDescent="0.25">
      <c r="A666" s="544" t="str">
        <f>IF(COUNT('Séries-16x50'!$A$11:$A$50)&gt;'Etiquette 16x50'!N639,"X","")</f>
        <v/>
      </c>
      <c r="B666" s="291"/>
      <c r="C666" s="895"/>
      <c r="D666" s="859" t="s">
        <v>137</v>
      </c>
      <c r="E666" s="864"/>
      <c r="F666" s="864"/>
      <c r="G666" s="864"/>
      <c r="H666" s="864"/>
      <c r="I666" s="949"/>
      <c r="J666" s="950"/>
      <c r="K666" s="293"/>
      <c r="M666" s="521"/>
      <c r="N666" s="291"/>
      <c r="O666" s="895"/>
      <c r="P666" s="859" t="s">
        <v>137</v>
      </c>
      <c r="Q666" s="864"/>
      <c r="R666" s="864"/>
      <c r="S666" s="864"/>
      <c r="T666" s="864"/>
      <c r="U666" s="949"/>
      <c r="V666" s="950"/>
      <c r="W666" s="293"/>
    </row>
    <row r="667" spans="1:23" x14ac:dyDescent="0.25">
      <c r="A667" s="544" t="str">
        <f>IF(COUNT('Séries-16x50'!$A$11:$A$50)&gt;'Etiquette 16x50'!N639,"X","")</f>
        <v/>
      </c>
      <c r="B667" s="291"/>
      <c r="C667" s="895"/>
      <c r="D667" s="859" t="s">
        <v>138</v>
      </c>
      <c r="E667" s="864"/>
      <c r="F667" s="864"/>
      <c r="G667" s="864"/>
      <c r="H667" s="864"/>
      <c r="I667" s="949"/>
      <c r="J667" s="950"/>
      <c r="K667" s="293"/>
      <c r="M667" s="521"/>
      <c r="N667" s="291"/>
      <c r="O667" s="895"/>
      <c r="P667" s="859" t="s">
        <v>138</v>
      </c>
      <c r="Q667" s="864"/>
      <c r="R667" s="864"/>
      <c r="S667" s="864"/>
      <c r="T667" s="864"/>
      <c r="U667" s="949"/>
      <c r="V667" s="950"/>
      <c r="W667" s="293"/>
    </row>
    <row r="668" spans="1:23" ht="15" customHeight="1" thickBot="1" x14ac:dyDescent="0.3">
      <c r="A668" s="544" t="str">
        <f>IF(COUNT('Séries-16x50'!$A$11:$A$50)&gt;'Etiquette 16x50'!N639,"X","")</f>
        <v/>
      </c>
      <c r="B668" s="291"/>
      <c r="C668" s="896"/>
      <c r="D668" s="862" t="s">
        <v>274</v>
      </c>
      <c r="E668" s="975"/>
      <c r="F668" s="975"/>
      <c r="G668" s="975"/>
      <c r="H668" s="975"/>
      <c r="I668" s="954"/>
      <c r="J668" s="955"/>
      <c r="K668" s="293"/>
      <c r="M668" s="521"/>
      <c r="N668" s="291"/>
      <c r="O668" s="896"/>
      <c r="P668" s="862" t="s">
        <v>274</v>
      </c>
      <c r="Q668" s="975"/>
      <c r="R668" s="975"/>
      <c r="S668" s="975"/>
      <c r="T668" s="975"/>
      <c r="U668" s="954"/>
      <c r="V668" s="955"/>
      <c r="W668" s="293"/>
    </row>
    <row r="669" spans="1:23" x14ac:dyDescent="0.25">
      <c r="A669" s="544" t="str">
        <f>IF(COUNT('Séries-16x50'!$A$11:$A$50)&gt;'Etiquette 16x50'!N639,"X","")</f>
        <v/>
      </c>
      <c r="B669" s="291"/>
      <c r="C669" s="1076" t="s">
        <v>145</v>
      </c>
      <c r="D669" s="963" t="s">
        <v>146</v>
      </c>
      <c r="E669" s="964"/>
      <c r="F669" s="964"/>
      <c r="G669" s="964"/>
      <c r="H669" s="964"/>
      <c r="I669" s="965"/>
      <c r="J669" s="966"/>
      <c r="K669" s="293"/>
      <c r="M669" s="521"/>
      <c r="N669" s="291"/>
      <c r="O669" s="1076" t="s">
        <v>145</v>
      </c>
      <c r="P669" s="963" t="s">
        <v>146</v>
      </c>
      <c r="Q669" s="964"/>
      <c r="R669" s="964"/>
      <c r="S669" s="964"/>
      <c r="T669" s="964"/>
      <c r="U669" s="965"/>
      <c r="V669" s="966"/>
      <c r="W669" s="293"/>
    </row>
    <row r="670" spans="1:23" x14ac:dyDescent="0.25">
      <c r="A670" s="544" t="str">
        <f>IF(COUNT('Séries-16x50'!$A$11:$A$50)&gt;'Etiquette 16x50'!N639,"X","")</f>
        <v/>
      </c>
      <c r="B670" s="291"/>
      <c r="C670" s="1076"/>
      <c r="D670" s="859" t="s">
        <v>147</v>
      </c>
      <c r="E670" s="864"/>
      <c r="F670" s="864"/>
      <c r="G670" s="864"/>
      <c r="H670" s="864"/>
      <c r="I670" s="949"/>
      <c r="J670" s="950"/>
      <c r="K670" s="293"/>
      <c r="M670" s="521"/>
      <c r="N670" s="291"/>
      <c r="O670" s="1076"/>
      <c r="P670" s="859" t="s">
        <v>147</v>
      </c>
      <c r="Q670" s="864"/>
      <c r="R670" s="864"/>
      <c r="S670" s="864"/>
      <c r="T670" s="864"/>
      <c r="U670" s="949"/>
      <c r="V670" s="950"/>
      <c r="W670" s="293"/>
    </row>
    <row r="671" spans="1:23" x14ac:dyDescent="0.25">
      <c r="A671" s="544" t="str">
        <f>IF(COUNT('Séries-16x50'!$A$11:$A$50)&gt;'Etiquette 16x50'!N639,"X","")</f>
        <v/>
      </c>
      <c r="B671" s="291"/>
      <c r="C671" s="1076"/>
      <c r="D671" s="859" t="s">
        <v>148</v>
      </c>
      <c r="E671" s="864"/>
      <c r="F671" s="864"/>
      <c r="G671" s="864"/>
      <c r="H671" s="864"/>
      <c r="I671" s="949"/>
      <c r="J671" s="950"/>
      <c r="K671" s="293"/>
      <c r="M671" s="521"/>
      <c r="N671" s="291"/>
      <c r="O671" s="1076"/>
      <c r="P671" s="859" t="s">
        <v>148</v>
      </c>
      <c r="Q671" s="864"/>
      <c r="R671" s="864"/>
      <c r="S671" s="864"/>
      <c r="T671" s="864"/>
      <c r="U671" s="949"/>
      <c r="V671" s="950"/>
      <c r="W671" s="293"/>
    </row>
    <row r="672" spans="1:23" x14ac:dyDescent="0.25">
      <c r="A672" s="544" t="str">
        <f>IF(COUNT('Séries-16x50'!$A$11:$A$50)&gt;'Etiquette 16x50'!N639,"X","")</f>
        <v/>
      </c>
      <c r="B672" s="291"/>
      <c r="C672" s="1076"/>
      <c r="D672" s="859" t="s">
        <v>149</v>
      </c>
      <c r="E672" s="864"/>
      <c r="F672" s="864"/>
      <c r="G672" s="864"/>
      <c r="H672" s="864"/>
      <c r="I672" s="949"/>
      <c r="J672" s="950"/>
      <c r="K672" s="293"/>
      <c r="M672" s="521"/>
      <c r="N672" s="291"/>
      <c r="O672" s="1076"/>
      <c r="P672" s="859" t="s">
        <v>149</v>
      </c>
      <c r="Q672" s="864"/>
      <c r="R672" s="864"/>
      <c r="S672" s="864"/>
      <c r="T672" s="864"/>
      <c r="U672" s="949"/>
      <c r="V672" s="950"/>
      <c r="W672" s="293"/>
    </row>
    <row r="673" spans="1:23" x14ac:dyDescent="0.25">
      <c r="A673" s="544" t="str">
        <f>IF(COUNT('Séries-16x50'!$A$11:$A$50)&gt;'Etiquette 16x50'!N639,"X","")</f>
        <v/>
      </c>
      <c r="B673" s="291"/>
      <c r="C673" s="1076"/>
      <c r="D673" s="859" t="s">
        <v>150</v>
      </c>
      <c r="E673" s="864"/>
      <c r="F673" s="864"/>
      <c r="G673" s="864"/>
      <c r="H673" s="864"/>
      <c r="I673" s="949"/>
      <c r="J673" s="950"/>
      <c r="K673" s="293"/>
      <c r="M673" s="521"/>
      <c r="N673" s="291"/>
      <c r="O673" s="1076"/>
      <c r="P673" s="859" t="s">
        <v>150</v>
      </c>
      <c r="Q673" s="864"/>
      <c r="R673" s="864"/>
      <c r="S673" s="864"/>
      <c r="T673" s="864"/>
      <c r="U673" s="949"/>
      <c r="V673" s="950"/>
      <c r="W673" s="293"/>
    </row>
    <row r="674" spans="1:23" x14ac:dyDescent="0.25">
      <c r="A674" s="544" t="str">
        <f>IF(COUNT('Séries-16x50'!$A$11:$A$50)&gt;'Etiquette 16x50'!N639,"X","")</f>
        <v/>
      </c>
      <c r="B674" s="291"/>
      <c r="C674" s="1076"/>
      <c r="D674" s="859" t="s">
        <v>151</v>
      </c>
      <c r="E674" s="864"/>
      <c r="F674" s="864"/>
      <c r="G674" s="864"/>
      <c r="H674" s="864"/>
      <c r="I674" s="949"/>
      <c r="J674" s="950"/>
      <c r="K674" s="293"/>
      <c r="M674" s="521"/>
      <c r="N674" s="291"/>
      <c r="O674" s="1076"/>
      <c r="P674" s="859" t="s">
        <v>151</v>
      </c>
      <c r="Q674" s="864"/>
      <c r="R674" s="864"/>
      <c r="S674" s="864"/>
      <c r="T674" s="864"/>
      <c r="U674" s="949"/>
      <c r="V674" s="950"/>
      <c r="W674" s="293"/>
    </row>
    <row r="675" spans="1:23" ht="15" customHeight="1" thickBot="1" x14ac:dyDescent="0.3">
      <c r="A675" s="544" t="str">
        <f>IF(COUNT('Séries-16x50'!$A$11:$A$50)&gt;'Etiquette 16x50'!N639,"X","")</f>
        <v/>
      </c>
      <c r="B675" s="291"/>
      <c r="C675" s="1077"/>
      <c r="D675" s="862" t="s">
        <v>152</v>
      </c>
      <c r="E675" s="975"/>
      <c r="F675" s="975"/>
      <c r="G675" s="975"/>
      <c r="H675" s="975"/>
      <c r="I675" s="954"/>
      <c r="J675" s="955"/>
      <c r="K675" s="293"/>
      <c r="M675" s="521"/>
      <c r="N675" s="291"/>
      <c r="O675" s="1077"/>
      <c r="P675" s="862" t="s">
        <v>152</v>
      </c>
      <c r="Q675" s="975"/>
      <c r="R675" s="975"/>
      <c r="S675" s="975"/>
      <c r="T675" s="975"/>
      <c r="U675" s="954"/>
      <c r="V675" s="955"/>
      <c r="W675" s="293"/>
    </row>
    <row r="676" spans="1:23" x14ac:dyDescent="0.25">
      <c r="A676" s="544" t="str">
        <f>IF(COUNT('Séries-16x50'!$A$11:$A$50)&gt;'Etiquette 16x50'!N639,"X","")</f>
        <v/>
      </c>
      <c r="B676" s="291"/>
      <c r="C676" s="895" t="s">
        <v>126</v>
      </c>
      <c r="D676" s="1051" t="s">
        <v>264</v>
      </c>
      <c r="E676" s="1052"/>
      <c r="F676" s="963"/>
      <c r="G676" s="278" t="s">
        <v>265</v>
      </c>
      <c r="H676" s="278"/>
      <c r="I676" s="965"/>
      <c r="J676" s="966"/>
      <c r="K676" s="293"/>
      <c r="M676" s="521"/>
      <c r="N676" s="291"/>
      <c r="O676" s="895" t="s">
        <v>126</v>
      </c>
      <c r="P676" s="1051" t="s">
        <v>264</v>
      </c>
      <c r="Q676" s="1052"/>
      <c r="R676" s="963"/>
      <c r="S676" s="278" t="s">
        <v>265</v>
      </c>
      <c r="T676" s="278"/>
      <c r="U676" s="965"/>
      <c r="V676" s="966"/>
      <c r="W676" s="293"/>
    </row>
    <row r="677" spans="1:23" x14ac:dyDescent="0.25">
      <c r="A677" s="544" t="str">
        <f>IF(COUNT('Séries-16x50'!$A$11:$A$50)&gt;'Etiquette 16x50'!N639,"X","")</f>
        <v/>
      </c>
      <c r="B677" s="291"/>
      <c r="C677" s="895"/>
      <c r="D677" s="511" t="s">
        <v>267</v>
      </c>
      <c r="E677" s="513"/>
      <c r="F677" s="513"/>
      <c r="G677" s="110" t="s">
        <v>164</v>
      </c>
      <c r="H677" s="110"/>
      <c r="I677" s="949"/>
      <c r="J677" s="950"/>
      <c r="K677" s="293"/>
      <c r="M677" s="521"/>
      <c r="N677" s="291"/>
      <c r="O677" s="895"/>
      <c r="P677" s="511" t="s">
        <v>267</v>
      </c>
      <c r="Q677" s="513"/>
      <c r="R677" s="513"/>
      <c r="S677" s="110" t="s">
        <v>164</v>
      </c>
      <c r="T677" s="110"/>
      <c r="U677" s="949"/>
      <c r="V677" s="950"/>
      <c r="W677" s="293"/>
    </row>
    <row r="678" spans="1:23" ht="15.75" thickBot="1" x14ac:dyDescent="0.3">
      <c r="A678" s="544" t="str">
        <f>IF(COUNT('Séries-16x50'!$A$11:$A$50)&gt;'Etiquette 16x50'!N639,"X","")</f>
        <v/>
      </c>
      <c r="B678" s="291"/>
      <c r="C678" s="896"/>
      <c r="D678" s="512" t="s">
        <v>268</v>
      </c>
      <c r="E678" s="517"/>
      <c r="F678" s="517"/>
      <c r="G678" s="3" t="s">
        <v>164</v>
      </c>
      <c r="H678" s="3"/>
      <c r="I678" s="954"/>
      <c r="J678" s="955"/>
      <c r="K678" s="293"/>
      <c r="M678" s="521"/>
      <c r="N678" s="291"/>
      <c r="O678" s="896"/>
      <c r="P678" s="512" t="s">
        <v>268</v>
      </c>
      <c r="Q678" s="517"/>
      <c r="R678" s="517"/>
      <c r="S678" s="3" t="s">
        <v>164</v>
      </c>
      <c r="T678" s="3"/>
      <c r="U678" s="954"/>
      <c r="V678" s="955"/>
      <c r="W678" s="293"/>
    </row>
    <row r="679" spans="1:23" ht="15.75" thickBot="1" x14ac:dyDescent="0.3">
      <c r="A679" s="544" t="str">
        <f>IF(COUNT('Séries-16x50'!$A$11:$A$50)&gt;'Etiquette 16x50'!N639,"X","")</f>
        <v/>
      </c>
      <c r="B679" s="291"/>
      <c r="C679" s="292"/>
      <c r="D679" s="292"/>
      <c r="E679" s="292"/>
      <c r="F679" s="292"/>
      <c r="G679" s="292"/>
      <c r="H679" s="292"/>
      <c r="I679" s="292"/>
      <c r="J679" s="292"/>
      <c r="K679" s="293"/>
      <c r="M679" s="521"/>
      <c r="N679" s="291"/>
      <c r="O679" s="292"/>
      <c r="P679" s="292"/>
      <c r="Q679" s="292"/>
      <c r="R679" s="292"/>
      <c r="S679" s="292"/>
      <c r="T679" s="292"/>
      <c r="U679" s="292"/>
      <c r="V679" s="292"/>
      <c r="W679" s="293"/>
    </row>
    <row r="680" spans="1:23" ht="18.75" x14ac:dyDescent="0.3">
      <c r="A680" s="544" t="str">
        <f>IF(COUNT('Séries-16x50'!$A$11:$A$50)&gt;'Etiquette 16x50'!N639,"X","")</f>
        <v/>
      </c>
      <c r="B680" s="291"/>
      <c r="C680" s="901" t="s">
        <v>269</v>
      </c>
      <c r="D680" s="902"/>
      <c r="E680" s="902"/>
      <c r="F680" s="902"/>
      <c r="G680" s="902"/>
      <c r="H680" s="902"/>
      <c r="I680" s="902"/>
      <c r="J680" s="903"/>
      <c r="K680" s="293"/>
      <c r="M680" s="521"/>
      <c r="N680" s="291"/>
      <c r="O680" s="901" t="s">
        <v>269</v>
      </c>
      <c r="P680" s="902"/>
      <c r="Q680" s="902"/>
      <c r="R680" s="902"/>
      <c r="S680" s="902"/>
      <c r="T680" s="902"/>
      <c r="U680" s="902"/>
      <c r="V680" s="903"/>
      <c r="W680" s="293"/>
    </row>
    <row r="681" spans="1:23" x14ac:dyDescent="0.25">
      <c r="A681" s="544" t="str">
        <f>IF(COUNT('Séries-16x50'!$A$11:$A$50)&gt;'Etiquette 16x50'!N639,"X","")</f>
        <v/>
      </c>
      <c r="B681" s="291"/>
      <c r="C681" s="904"/>
      <c r="D681" s="905"/>
      <c r="E681" s="905"/>
      <c r="F681" s="905"/>
      <c r="G681" s="905"/>
      <c r="H681" s="905"/>
      <c r="I681" s="905"/>
      <c r="J681" s="906"/>
      <c r="K681" s="293"/>
      <c r="M681" s="521"/>
      <c r="N681" s="291"/>
      <c r="O681" s="904"/>
      <c r="P681" s="905"/>
      <c r="Q681" s="905"/>
      <c r="R681" s="905"/>
      <c r="S681" s="905"/>
      <c r="T681" s="905"/>
      <c r="U681" s="905"/>
      <c r="V681" s="906"/>
      <c r="W681" s="293"/>
    </row>
    <row r="682" spans="1:23" x14ac:dyDescent="0.25">
      <c r="A682" s="544" t="str">
        <f>IF(COUNT('Séries-16x50'!$A$11:$A$50)&gt;'Etiquette 16x50'!N639,"X","")</f>
        <v/>
      </c>
      <c r="B682" s="291"/>
      <c r="C682" s="907"/>
      <c r="D682" s="908"/>
      <c r="E682" s="908"/>
      <c r="F682" s="908"/>
      <c r="G682" s="908"/>
      <c r="H682" s="908"/>
      <c r="I682" s="908"/>
      <c r="J682" s="909"/>
      <c r="K682" s="293"/>
      <c r="M682" s="521"/>
      <c r="N682" s="291"/>
      <c r="O682" s="907"/>
      <c r="P682" s="908"/>
      <c r="Q682" s="908"/>
      <c r="R682" s="908"/>
      <c r="S682" s="908"/>
      <c r="T682" s="908"/>
      <c r="U682" s="908"/>
      <c r="V682" s="909"/>
      <c r="W682" s="293"/>
    </row>
    <row r="683" spans="1:23" x14ac:dyDescent="0.25">
      <c r="A683" s="544" t="str">
        <f>IF(COUNT('Séries-16x50'!$A$11:$A$50)&gt;'Etiquette 16x50'!N639,"X","")</f>
        <v/>
      </c>
      <c r="B683" s="291"/>
      <c r="C683" s="907"/>
      <c r="D683" s="908"/>
      <c r="E683" s="908"/>
      <c r="F683" s="908"/>
      <c r="G683" s="908"/>
      <c r="H683" s="908"/>
      <c r="I683" s="908"/>
      <c r="J683" s="909"/>
      <c r="K683" s="293"/>
      <c r="M683" s="521"/>
      <c r="N683" s="291"/>
      <c r="O683" s="907"/>
      <c r="P683" s="908"/>
      <c r="Q683" s="908"/>
      <c r="R683" s="908"/>
      <c r="S683" s="908"/>
      <c r="T683" s="908"/>
      <c r="U683" s="908"/>
      <c r="V683" s="909"/>
      <c r="W683" s="293"/>
    </row>
    <row r="684" spans="1:23" ht="15.75" thickBot="1" x14ac:dyDescent="0.3">
      <c r="A684" s="544" t="str">
        <f>IF(COUNT('Séries-16x50'!$A$11:$A$50)&gt;'Etiquette 16x50'!N639,"X","")</f>
        <v/>
      </c>
      <c r="B684" s="291"/>
      <c r="C684" s="910"/>
      <c r="D684" s="911"/>
      <c r="E684" s="911"/>
      <c r="F684" s="911"/>
      <c r="G684" s="911"/>
      <c r="H684" s="911"/>
      <c r="I684" s="911"/>
      <c r="J684" s="912"/>
      <c r="K684" s="293"/>
      <c r="M684" s="521"/>
      <c r="N684" s="291"/>
      <c r="O684" s="910"/>
      <c r="P684" s="911"/>
      <c r="Q684" s="911"/>
      <c r="R684" s="911"/>
      <c r="S684" s="911"/>
      <c r="T684" s="911"/>
      <c r="U684" s="911"/>
      <c r="V684" s="912"/>
      <c r="W684" s="293"/>
    </row>
    <row r="685" spans="1:23" ht="15.75" thickBot="1" x14ac:dyDescent="0.3">
      <c r="A685" s="544" t="str">
        <f>IF(COUNT('Séries-16x50'!$A$11:$A$50)&gt;'Etiquette 16x50'!N639,"X","")</f>
        <v/>
      </c>
      <c r="B685" s="294"/>
      <c r="C685" s="295"/>
      <c r="D685" s="295"/>
      <c r="E685" s="295"/>
      <c r="F685" s="295"/>
      <c r="G685" s="295"/>
      <c r="H685" s="295"/>
      <c r="I685" s="295"/>
      <c r="J685" s="295"/>
      <c r="K685" s="296"/>
      <c r="M685" s="521"/>
      <c r="N685" s="294"/>
      <c r="O685" s="295"/>
      <c r="P685" s="295"/>
      <c r="Q685" s="295"/>
      <c r="R685" s="295"/>
      <c r="S685" s="295"/>
      <c r="T685" s="295"/>
      <c r="U685" s="295"/>
      <c r="V685" s="295"/>
      <c r="W685" s="296"/>
    </row>
    <row r="686" spans="1:23" ht="15" customHeight="1" x14ac:dyDescent="0.25">
      <c r="A686" s="544" t="str">
        <f>IF(COUNT('Séries-16x50'!$A$11:$A$50)&gt;'Etiquette 16x50'!N639,"X","")</f>
        <v/>
      </c>
      <c r="B686" s="522"/>
      <c r="C686" s="522"/>
      <c r="D686" s="522"/>
      <c r="E686" s="522"/>
      <c r="F686" s="522"/>
      <c r="G686" s="522"/>
      <c r="H686" s="522"/>
      <c r="I686" s="522"/>
      <c r="J686" s="522"/>
      <c r="K686" s="522"/>
      <c r="L686" s="522"/>
      <c r="M686" s="523"/>
      <c r="N686" s="522"/>
      <c r="O686" s="522"/>
      <c r="P686" s="522"/>
      <c r="Q686" s="522"/>
      <c r="R686" s="522"/>
      <c r="S686" s="522"/>
      <c r="T686" s="522"/>
      <c r="U686" s="522"/>
      <c r="V686" s="522"/>
      <c r="W686" s="522"/>
    </row>
    <row r="687" spans="1:23" ht="15" customHeight="1" thickBot="1" x14ac:dyDescent="0.3">
      <c r="A687" s="544" t="str">
        <f>IF(COUNT('Séries-16x50'!$A$11:$A$50)&gt;'Etiquette 16x50'!N737,"X","")</f>
        <v/>
      </c>
      <c r="M687" s="521"/>
    </row>
    <row r="688" spans="1:23" x14ac:dyDescent="0.25">
      <c r="A688" s="544" t="str">
        <f>IF(COUNT('Séries-16x50'!$A$11:$A$50)&gt;'Etiquette 16x50'!N737,"X","")</f>
        <v/>
      </c>
      <c r="B688" s="137">
        <f>N639+1</f>
        <v>28</v>
      </c>
      <c r="C688" s="289"/>
      <c r="D688" s="289"/>
      <c r="E688" s="289"/>
      <c r="F688" s="289"/>
      <c r="G688" s="289"/>
      <c r="H688" s="289"/>
      <c r="I688" s="289"/>
      <c r="J688" s="289"/>
      <c r="K688" s="290"/>
      <c r="M688" s="521"/>
      <c r="N688" s="137">
        <f>B688+1</f>
        <v>29</v>
      </c>
      <c r="O688" s="289"/>
      <c r="P688" s="289"/>
      <c r="Q688" s="289"/>
      <c r="R688" s="289"/>
      <c r="S688" s="289"/>
      <c r="T688" s="289"/>
      <c r="U688" s="289"/>
      <c r="V688" s="289"/>
      <c r="W688" s="290"/>
    </row>
    <row r="689" spans="1:23" ht="23.25" x14ac:dyDescent="0.35">
      <c r="B689" s="291"/>
      <c r="C689" s="931" t="s">
        <v>246</v>
      </c>
      <c r="D689" s="931"/>
      <c r="E689" s="953" t="str">
        <f ca="1">OFFSET('Séries-16x50'!$A$11,B688,13)</f>
        <v/>
      </c>
      <c r="F689" s="953"/>
      <c r="G689" s="953"/>
      <c r="H689" s="953"/>
      <c r="I689" s="953"/>
      <c r="J689" s="953"/>
      <c r="K689" s="293"/>
      <c r="M689" s="521"/>
      <c r="N689" s="291"/>
      <c r="O689" s="931" t="s">
        <v>246</v>
      </c>
      <c r="P689" s="931"/>
      <c r="Q689" s="953" t="str">
        <f ca="1">OFFSET('Séries-16x50'!$A$11,N688,13)</f>
        <v/>
      </c>
      <c r="R689" s="953"/>
      <c r="S689" s="953"/>
      <c r="T689" s="953"/>
      <c r="U689" s="953"/>
      <c r="V689" s="953"/>
      <c r="W689" s="293"/>
    </row>
    <row r="690" spans="1:23" x14ac:dyDescent="0.25">
      <c r="A690" s="544" t="str">
        <f>IF(COUNT('Séries-16x50'!$A$11:$A$50)&gt;'Etiquette 16x50'!N737,"X","")</f>
        <v/>
      </c>
      <c r="B690" s="291"/>
      <c r="C690" s="945"/>
      <c r="D690" s="945"/>
      <c r="E690" s="945"/>
      <c r="F690" s="945"/>
      <c r="G690" s="945"/>
      <c r="H690" s="945"/>
      <c r="I690" s="945"/>
      <c r="J690" s="945"/>
      <c r="K690" s="293"/>
      <c r="M690" s="521"/>
      <c r="N690" s="291"/>
      <c r="O690" s="945"/>
      <c r="P690" s="945"/>
      <c r="Q690" s="945"/>
      <c r="R690" s="945"/>
      <c r="S690" s="945"/>
      <c r="T690" s="945"/>
      <c r="U690" s="945"/>
      <c r="V690" s="945"/>
      <c r="W690" s="293"/>
    </row>
    <row r="691" spans="1:23" ht="21" x14ac:dyDescent="0.35">
      <c r="A691" s="544" t="str">
        <f>IF(COUNT('Séries-16x50'!$A$11:$A$50)&gt;'Etiquette 16x50'!N737,"X","")</f>
        <v/>
      </c>
      <c r="B691" s="291"/>
      <c r="C691" s="931" t="s">
        <v>39</v>
      </c>
      <c r="D691" s="931"/>
      <c r="E691" s="932" t="str">
        <f ca="1">OFFSET('Séries-16x50'!$A$11,B688,0)</f>
        <v/>
      </c>
      <c r="F691" s="932"/>
      <c r="G691" s="948" t="s">
        <v>67</v>
      </c>
      <c r="H691" s="948"/>
      <c r="I691" s="932" t="str">
        <f ca="1">OFFSET('Séries-16x50'!$A$11,B688,6)</f>
        <v/>
      </c>
      <c r="J691" s="932"/>
      <c r="K691" s="293"/>
      <c r="M691" s="521"/>
      <c r="N691" s="291"/>
      <c r="O691" s="931" t="s">
        <v>39</v>
      </c>
      <c r="P691" s="931"/>
      <c r="Q691" s="932" t="str">
        <f ca="1">OFFSET('Séries-16x50'!$A$11,N688,0)</f>
        <v/>
      </c>
      <c r="R691" s="932"/>
      <c r="S691" s="948" t="s">
        <v>67</v>
      </c>
      <c r="T691" s="948"/>
      <c r="U691" s="932" t="str">
        <f ca="1">OFFSET('Séries-16x50'!$A$11,N688,6)</f>
        <v/>
      </c>
      <c r="V691" s="932"/>
      <c r="W691" s="293"/>
    </row>
    <row r="692" spans="1:23" ht="23.25" x14ac:dyDescent="0.35">
      <c r="A692" s="544" t="str">
        <f>IF(COUNT('Séries-16x50'!$A$11:$A$50)&gt;'Etiquette 16x50'!N737,"X","")</f>
        <v/>
      </c>
      <c r="B692" s="291"/>
      <c r="C692" s="931" t="s">
        <v>1</v>
      </c>
      <c r="D692" s="931"/>
      <c r="E692" s="953" t="str">
        <f ca="1">OFFSET('Séries-16x50'!$A$11,B688,9)</f>
        <v/>
      </c>
      <c r="F692" s="953"/>
      <c r="G692" s="948" t="s">
        <v>2</v>
      </c>
      <c r="H692" s="948"/>
      <c r="I692" s="932" t="str">
        <f ca="1">OFFSET('Séries-16x50'!$A$11,B688,10)</f>
        <v/>
      </c>
      <c r="J692" s="932"/>
      <c r="K692" s="293"/>
      <c r="M692" s="521"/>
      <c r="N692" s="291"/>
      <c r="O692" s="931" t="s">
        <v>1</v>
      </c>
      <c r="P692" s="931"/>
      <c r="Q692" s="953" t="str">
        <f ca="1">OFFSET('Séries-16x50'!$A$11,N688,9)</f>
        <v/>
      </c>
      <c r="R692" s="953"/>
      <c r="S692" s="948" t="s">
        <v>2</v>
      </c>
      <c r="T692" s="948"/>
      <c r="U692" s="932" t="str">
        <f ca="1">OFFSET('Séries-16x50'!$A$11,N688,10)</f>
        <v/>
      </c>
      <c r="V692" s="932"/>
      <c r="W692" s="293"/>
    </row>
    <row r="693" spans="1:23" ht="21" x14ac:dyDescent="0.35">
      <c r="A693" s="544" t="str">
        <f>IF(COUNT('Séries-16x50'!$A$11:$A$50)&gt;'Etiquette 16x50'!N737,"X","")</f>
        <v/>
      </c>
      <c r="B693" s="291"/>
      <c r="C693" s="520" t="s">
        <v>258</v>
      </c>
      <c r="D693" s="520"/>
      <c r="E693" s="527" t="str">
        <f ca="1">OFFSET('Séries-16x50'!$A$11,B688,11)</f>
        <v/>
      </c>
      <c r="F693" s="525"/>
      <c r="G693" s="866" t="s">
        <v>270</v>
      </c>
      <c r="H693" s="866"/>
      <c r="I693" s="527" t="str">
        <f ca="1">OFFSET('Séries-16x50'!$A$11,B688,8)</f>
        <v/>
      </c>
      <c r="J693" s="527"/>
      <c r="K693" s="293"/>
      <c r="M693" s="521"/>
      <c r="N693" s="291"/>
      <c r="O693" s="520" t="s">
        <v>258</v>
      </c>
      <c r="P693" s="520"/>
      <c r="Q693" s="527" t="str">
        <f ca="1">OFFSET('Séries-16x50'!$A$11,N688,11)</f>
        <v/>
      </c>
      <c r="R693" s="525"/>
      <c r="S693" s="866" t="s">
        <v>270</v>
      </c>
      <c r="T693" s="866"/>
      <c r="U693" s="527" t="str">
        <f ca="1">OFFSET('Séries-16x50'!$A$11,N688,8)</f>
        <v/>
      </c>
      <c r="V693" s="527"/>
      <c r="W693" s="293"/>
    </row>
    <row r="694" spans="1:23" ht="18.75" x14ac:dyDescent="0.3">
      <c r="A694" s="544" t="str">
        <f>IF(COUNT('Séries-16x50'!$A$11:$A$50)&gt;'Etiquette 16x50'!N737,"X","")</f>
        <v/>
      </c>
      <c r="B694" s="291"/>
      <c r="C694" s="952" t="s">
        <v>68</v>
      </c>
      <c r="D694" s="952"/>
      <c r="E694" s="866" t="s">
        <v>69</v>
      </c>
      <c r="F694" s="866"/>
      <c r="G694" s="951" t="str">
        <f ca="1">OFFSET('Séries-16x50'!$A$11,B688,2)</f>
        <v/>
      </c>
      <c r="H694" s="951"/>
      <c r="I694" s="951"/>
      <c r="J694" s="951"/>
      <c r="K694" s="293"/>
      <c r="M694" s="521"/>
      <c r="N694" s="291"/>
      <c r="O694" s="952" t="s">
        <v>68</v>
      </c>
      <c r="P694" s="952"/>
      <c r="Q694" s="866" t="s">
        <v>69</v>
      </c>
      <c r="R694" s="866"/>
      <c r="S694" s="951" t="str">
        <f ca="1">OFFSET('Séries-16x50'!$A$11,N688,2)</f>
        <v/>
      </c>
      <c r="T694" s="951"/>
      <c r="U694" s="951"/>
      <c r="V694" s="951"/>
      <c r="W694" s="293"/>
    </row>
    <row r="695" spans="1:23" ht="18.75" x14ac:dyDescent="0.3">
      <c r="A695" s="544" t="str">
        <f>IF(COUNT('Séries-16x50'!$A$11:$A$50)&gt;'Etiquette 16x50'!N737,"X","")</f>
        <v/>
      </c>
      <c r="B695" s="291"/>
      <c r="C695" s="952"/>
      <c r="D695" s="952"/>
      <c r="E695" s="866" t="s">
        <v>70</v>
      </c>
      <c r="F695" s="866"/>
      <c r="G695" s="951" t="str">
        <f ca="1">OFFSET('Séries-16x50'!$A$11,B688,3)</f>
        <v/>
      </c>
      <c r="H695" s="951"/>
      <c r="I695" s="951"/>
      <c r="J695" s="951"/>
      <c r="K695" s="293"/>
      <c r="M695" s="521"/>
      <c r="N695" s="291"/>
      <c r="O695" s="952"/>
      <c r="P695" s="952"/>
      <c r="Q695" s="866" t="s">
        <v>70</v>
      </c>
      <c r="R695" s="866"/>
      <c r="S695" s="951" t="str">
        <f ca="1">OFFSET('Séries-16x50'!$A$11,N688,3)</f>
        <v/>
      </c>
      <c r="T695" s="951"/>
      <c r="U695" s="951"/>
      <c r="V695" s="951"/>
      <c r="W695" s="293"/>
    </row>
    <row r="696" spans="1:23" ht="18.75" x14ac:dyDescent="0.3">
      <c r="A696" s="544" t="str">
        <f>IF(COUNT('Séries-16x50'!$A$11:$A$50)&gt;'Etiquette 16x50'!N737,"X","")</f>
        <v/>
      </c>
      <c r="B696" s="291"/>
      <c r="C696" s="952"/>
      <c r="D696" s="952"/>
      <c r="E696" s="866" t="s">
        <v>257</v>
      </c>
      <c r="F696" s="866"/>
      <c r="G696" s="951" t="str">
        <f ca="1">OFFSET('Séries-16x50'!$A$11,B688,4)</f>
        <v/>
      </c>
      <c r="H696" s="951"/>
      <c r="I696" s="951"/>
      <c r="J696" s="951"/>
      <c r="K696" s="293"/>
      <c r="M696" s="521"/>
      <c r="N696" s="291"/>
      <c r="O696" s="952"/>
      <c r="P696" s="952"/>
      <c r="Q696" s="866" t="s">
        <v>257</v>
      </c>
      <c r="R696" s="866"/>
      <c r="S696" s="951" t="str">
        <f ca="1">OFFSET('Séries-16x50'!$A$11,N688,4)</f>
        <v/>
      </c>
      <c r="T696" s="951"/>
      <c r="U696" s="951"/>
      <c r="V696" s="951"/>
      <c r="W696" s="293"/>
    </row>
    <row r="697" spans="1:23" ht="21" x14ac:dyDescent="0.35">
      <c r="A697" s="544" t="str">
        <f>IF(COUNT('Séries-16x50'!$A$11:$A$50)&gt;'Etiquette 16x50'!N737,"X","")</f>
        <v/>
      </c>
      <c r="B697" s="291"/>
      <c r="C697" s="952"/>
      <c r="D697" s="952"/>
      <c r="E697" s="866" t="s">
        <v>71</v>
      </c>
      <c r="F697" s="866"/>
      <c r="G697" s="947" t="str">
        <f ca="1">OFFSET('Séries-16x50'!$A$11,B688,5)</f>
        <v/>
      </c>
      <c r="H697" s="947"/>
      <c r="I697" s="947"/>
      <c r="J697" s="947"/>
      <c r="K697" s="293"/>
      <c r="M697" s="521"/>
      <c r="N697" s="291"/>
      <c r="O697" s="952"/>
      <c r="P697" s="952"/>
      <c r="Q697" s="866" t="s">
        <v>71</v>
      </c>
      <c r="R697" s="866"/>
      <c r="S697" s="947" t="str">
        <f ca="1">OFFSET('Séries-16x50'!$A$11,N688,5)</f>
        <v/>
      </c>
      <c r="T697" s="947"/>
      <c r="U697" s="947"/>
      <c r="V697" s="947"/>
      <c r="W697" s="293"/>
    </row>
    <row r="698" spans="1:23" ht="21" x14ac:dyDescent="0.35">
      <c r="A698" s="544" t="str">
        <f>IF(COUNT('Séries-16x50'!$A$11:$A$50)&gt;'Etiquette 16x50'!N737,"X","")</f>
        <v/>
      </c>
      <c r="B698" s="291"/>
      <c r="C698" s="931" t="s">
        <v>248</v>
      </c>
      <c r="D698" s="931"/>
      <c r="E698" s="948" t="str">
        <f ca="1">IF(E689="","",IF(OR(E689="DWF",E689="DNF"),"Distance","Temps"))</f>
        <v/>
      </c>
      <c r="F698" s="948"/>
      <c r="G698" s="525" t="str">
        <f ca="1">OFFSET('Séries-16x50'!$A$11,B688,18)</f>
        <v/>
      </c>
      <c r="H698" s="524" t="str">
        <f ca="1">OFFSET('Séries-16x50'!$A$11,B688,19)</f>
        <v/>
      </c>
      <c r="I698" s="526" t="str">
        <f ca="1">OFFSET('Séries-16x50'!$A$11,B688,20)</f>
        <v/>
      </c>
      <c r="J698" s="524" t="str">
        <f ca="1">OFFSET('Séries-16x50'!$A$11,B688,21)</f>
        <v/>
      </c>
      <c r="K698" s="293"/>
      <c r="M698" s="521"/>
      <c r="N698" s="291"/>
      <c r="O698" s="931" t="s">
        <v>248</v>
      </c>
      <c r="P698" s="931"/>
      <c r="Q698" s="948" t="str">
        <f ca="1">IF(Q689="","",IF(OR(Q689="DWF",Q689="DNF"),"Distance","Temps"))</f>
        <v/>
      </c>
      <c r="R698" s="948"/>
      <c r="S698" s="525" t="str">
        <f ca="1">OFFSET('Séries-16x50'!$A$11,N688,18)</f>
        <v/>
      </c>
      <c r="T698" s="524" t="str">
        <f ca="1">OFFSET('Séries-16x50'!$A$11,N688,19)</f>
        <v/>
      </c>
      <c r="U698" s="526" t="str">
        <f ca="1">OFFSET('Séries-16x50'!$A$11,N688,20)</f>
        <v/>
      </c>
      <c r="V698" s="524" t="str">
        <f ca="1">OFFSET('Séries-16x50'!$A$11,N688,21)</f>
        <v/>
      </c>
      <c r="W698" s="293"/>
    </row>
    <row r="699" spans="1:23" ht="18.75" x14ac:dyDescent="0.3">
      <c r="A699" s="544" t="str">
        <f>IF(COUNT('Séries-16x50'!$A$11:$A$50)&gt;'Etiquette 16x50'!N737,"X","")</f>
        <v/>
      </c>
      <c r="B699" s="291"/>
      <c r="C699" s="931"/>
      <c r="D699" s="931"/>
      <c r="E699" s="933" t="s">
        <v>273</v>
      </c>
      <c r="F699" s="514" t="s">
        <v>271</v>
      </c>
      <c r="G699" s="528" t="str">
        <f ca="1">OFFSET('Séries-16x50'!$A$11,B688,14)</f>
        <v/>
      </c>
      <c r="H699" s="529" t="str">
        <f ca="1">OFFSET('Séries-16x50'!$A$11,B688,15)</f>
        <v/>
      </c>
      <c r="I699" s="528" t="str">
        <f ca="1">OFFSET('Séries-16x50'!$A$11,B688,16)</f>
        <v/>
      </c>
      <c r="J699" s="529" t="str">
        <f ca="1">OFFSET('Séries-16x50'!$A$11,B688,17)</f>
        <v/>
      </c>
      <c r="K699" s="293"/>
      <c r="M699" s="521"/>
      <c r="N699" s="291"/>
      <c r="O699" s="931"/>
      <c r="P699" s="931"/>
      <c r="Q699" s="933" t="s">
        <v>273</v>
      </c>
      <c r="R699" s="514" t="s">
        <v>271</v>
      </c>
      <c r="S699" s="528" t="str">
        <f ca="1">OFFSET('Séries-16x50'!$A$11,N688,14)</f>
        <v/>
      </c>
      <c r="T699" s="529" t="str">
        <f ca="1">OFFSET('Séries-16x50'!$A$11,N688,15)</f>
        <v/>
      </c>
      <c r="U699" s="528" t="str">
        <f ca="1">OFFSET('Séries-16x50'!$A$11,N688,16)</f>
        <v/>
      </c>
      <c r="V699" s="529" t="str">
        <f ca="1">OFFSET('Séries-16x50'!$A$11,N688,17)</f>
        <v/>
      </c>
      <c r="W699" s="293"/>
    </row>
    <row r="700" spans="1:23" ht="18.75" x14ac:dyDescent="0.3">
      <c r="A700" s="544" t="str">
        <f>IF(COUNT('Séries-16x50'!$A$11:$A$50)&gt;'Etiquette 16x50'!N737,"X","")</f>
        <v/>
      </c>
      <c r="B700" s="291"/>
      <c r="C700" s="931"/>
      <c r="D700" s="931"/>
      <c r="E700" s="933"/>
      <c r="F700" s="514" t="s">
        <v>272</v>
      </c>
      <c r="G700" s="528" t="str">
        <f ca="1">OFFSET('Séries-16x50'!$A$11,B688,22)</f>
        <v/>
      </c>
      <c r="H700" s="529" t="str">
        <f ca="1">OFFSET('Séries-16x50'!$A$11,B688,23)</f>
        <v/>
      </c>
      <c r="I700" s="528" t="str">
        <f ca="1">OFFSET('Séries-16x50'!$A$11,B688,24)</f>
        <v/>
      </c>
      <c r="J700" s="529" t="str">
        <f ca="1">OFFSET('Séries-16x50'!$A$11,B688,25)</f>
        <v/>
      </c>
      <c r="K700" s="293"/>
      <c r="M700" s="521"/>
      <c r="N700" s="291"/>
      <c r="O700" s="931"/>
      <c r="P700" s="931"/>
      <c r="Q700" s="933"/>
      <c r="R700" s="514" t="s">
        <v>272</v>
      </c>
      <c r="S700" s="528" t="str">
        <f ca="1">OFFSET('Séries-16x50'!$A$11,N688,22)</f>
        <v/>
      </c>
      <c r="T700" s="529" t="str">
        <f ca="1">OFFSET('Séries-16x50'!$A$11,N688,23)</f>
        <v/>
      </c>
      <c r="U700" s="528" t="str">
        <f ca="1">OFFSET('Séries-16x50'!$A$11,N688,24)</f>
        <v/>
      </c>
      <c r="V700" s="529" t="str">
        <f ca="1">OFFSET('Séries-16x50'!$A$11,N688,25)</f>
        <v/>
      </c>
      <c r="W700" s="293"/>
    </row>
    <row r="701" spans="1:23" x14ac:dyDescent="0.25">
      <c r="A701" s="544" t="str">
        <f>IF(COUNT('Séries-16x50'!$A$11:$A$50)&gt;'Etiquette 16x50'!N737,"X","")</f>
        <v/>
      </c>
      <c r="B701" s="291"/>
      <c r="C701" s="945"/>
      <c r="D701" s="945"/>
      <c r="E701" s="945"/>
      <c r="F701" s="945"/>
      <c r="G701" s="945"/>
      <c r="H701" s="945"/>
      <c r="I701" s="945"/>
      <c r="J701" s="945"/>
      <c r="K701" s="293"/>
      <c r="M701" s="521"/>
      <c r="N701" s="291"/>
      <c r="O701" s="945"/>
      <c r="P701" s="945"/>
      <c r="Q701" s="945"/>
      <c r="R701" s="945"/>
      <c r="S701" s="945"/>
      <c r="T701" s="945"/>
      <c r="U701" s="945"/>
      <c r="V701" s="945"/>
      <c r="W701" s="293"/>
    </row>
    <row r="702" spans="1:23" ht="18.75" x14ac:dyDescent="0.3">
      <c r="A702" s="544" t="str">
        <f>IF(COUNT('Séries-16x50'!$A$11:$A$50)&gt;'Etiquette 16x50'!N737,"X","")</f>
        <v/>
      </c>
      <c r="B702" s="291"/>
      <c r="C702" s="946" t="s">
        <v>259</v>
      </c>
      <c r="D702" s="946"/>
      <c r="E702" s="946"/>
      <c r="F702" s="946"/>
      <c r="G702" s="946"/>
      <c r="H702" s="946"/>
      <c r="I702" s="946"/>
      <c r="J702" s="946"/>
      <c r="K702" s="293"/>
      <c r="M702" s="521"/>
      <c r="N702" s="291"/>
      <c r="O702" s="946" t="s">
        <v>259</v>
      </c>
      <c r="P702" s="946"/>
      <c r="Q702" s="946"/>
      <c r="R702" s="946"/>
      <c r="S702" s="946"/>
      <c r="T702" s="946"/>
      <c r="U702" s="946"/>
      <c r="V702" s="946"/>
      <c r="W702" s="293"/>
    </row>
    <row r="703" spans="1:23" ht="15.75" thickBot="1" x14ac:dyDescent="0.3">
      <c r="A703" s="544" t="str">
        <f>IF(COUNT('Séries-16x50'!$A$11:$A$50)&gt;'Etiquette 16x50'!N737,"X","")</f>
        <v/>
      </c>
      <c r="B703" s="291"/>
      <c r="C703" s="945"/>
      <c r="D703" s="945"/>
      <c r="E703" s="945"/>
      <c r="F703" s="945"/>
      <c r="G703" s="945"/>
      <c r="H703" s="945"/>
      <c r="I703" s="945"/>
      <c r="J703" s="945"/>
      <c r="K703" s="293"/>
      <c r="M703" s="521"/>
      <c r="N703" s="291"/>
      <c r="O703" s="945"/>
      <c r="P703" s="945"/>
      <c r="Q703" s="945"/>
      <c r="R703" s="945"/>
      <c r="S703" s="945"/>
      <c r="T703" s="945"/>
      <c r="U703" s="945"/>
      <c r="V703" s="945"/>
      <c r="W703" s="293"/>
    </row>
    <row r="704" spans="1:23" ht="15.75" customHeight="1" x14ac:dyDescent="0.25">
      <c r="A704" s="544" t="str">
        <f>IF(COUNT('Séries-16x50'!$A$11:$A$50)&gt;'Etiquette 16x50'!N737,"X","")</f>
        <v/>
      </c>
      <c r="B704" s="291"/>
      <c r="C704" s="1078" t="s">
        <v>276</v>
      </c>
      <c r="D704" s="1074">
        <v>1</v>
      </c>
      <c r="E704" s="1074">
        <f>D704+1</f>
        <v>2</v>
      </c>
      <c r="F704" s="1074">
        <f>E704+1</f>
        <v>3</v>
      </c>
      <c r="G704" s="1074">
        <f t="shared" ref="G704:J704" si="56">F704+1</f>
        <v>4</v>
      </c>
      <c r="H704" s="1074">
        <f t="shared" si="56"/>
        <v>5</v>
      </c>
      <c r="I704" s="1074">
        <f t="shared" si="56"/>
        <v>6</v>
      </c>
      <c r="J704" s="1075">
        <f t="shared" si="56"/>
        <v>7</v>
      </c>
      <c r="K704" s="293"/>
      <c r="M704" s="521"/>
      <c r="N704" s="291"/>
      <c r="O704" s="1078" t="s">
        <v>276</v>
      </c>
      <c r="P704" s="1074">
        <v>1</v>
      </c>
      <c r="Q704" s="1074">
        <f>P704+1</f>
        <v>2</v>
      </c>
      <c r="R704" s="1074">
        <f>Q704+1</f>
        <v>3</v>
      </c>
      <c r="S704" s="1074">
        <f t="shared" ref="S704:V704" si="57">R704+1</f>
        <v>4</v>
      </c>
      <c r="T704" s="1074">
        <f t="shared" si="57"/>
        <v>5</v>
      </c>
      <c r="U704" s="1074">
        <f t="shared" si="57"/>
        <v>6</v>
      </c>
      <c r="V704" s="1075">
        <f t="shared" si="57"/>
        <v>7</v>
      </c>
      <c r="W704" s="293"/>
    </row>
    <row r="705" spans="1:23" ht="15.75" thickBot="1" x14ac:dyDescent="0.3">
      <c r="A705" s="544" t="str">
        <f>IF(COUNT('Séries-16x50'!$A$11:$A$50)&gt;'Etiquette 16x50'!N737,"X","")</f>
        <v/>
      </c>
      <c r="B705" s="291"/>
      <c r="C705" s="1079"/>
      <c r="D705" s="1070"/>
      <c r="E705" s="1070"/>
      <c r="F705" s="1070"/>
      <c r="G705" s="1070"/>
      <c r="H705" s="1070"/>
      <c r="I705" s="1070"/>
      <c r="J705" s="1072"/>
      <c r="K705" s="293"/>
      <c r="M705" s="521"/>
      <c r="N705" s="291"/>
      <c r="O705" s="1079"/>
      <c r="P705" s="1070"/>
      <c r="Q705" s="1070"/>
      <c r="R705" s="1070"/>
      <c r="S705" s="1070"/>
      <c r="T705" s="1070"/>
      <c r="U705" s="1070"/>
      <c r="V705" s="1072"/>
      <c r="W705" s="293"/>
    </row>
    <row r="706" spans="1:23" ht="15" customHeight="1" x14ac:dyDescent="0.25">
      <c r="A706" s="544" t="str">
        <f>IF(COUNT('Séries-16x50'!$A$11:$A$50)&gt;'Etiquette 16x50'!N737,"X","")</f>
        <v/>
      </c>
      <c r="B706" s="291"/>
      <c r="C706" s="1068">
        <f>J704+1</f>
        <v>8</v>
      </c>
      <c r="D706" s="1070">
        <f>C706+1</f>
        <v>9</v>
      </c>
      <c r="E706" s="1070">
        <f t="shared" ref="E706:J706" si="58">D706+1</f>
        <v>10</v>
      </c>
      <c r="F706" s="1070">
        <f t="shared" si="58"/>
        <v>11</v>
      </c>
      <c r="G706" s="1070">
        <f t="shared" si="58"/>
        <v>12</v>
      </c>
      <c r="H706" s="1070">
        <f t="shared" si="58"/>
        <v>13</v>
      </c>
      <c r="I706" s="1070">
        <f t="shared" si="58"/>
        <v>14</v>
      </c>
      <c r="J706" s="1072">
        <f t="shared" si="58"/>
        <v>15</v>
      </c>
      <c r="K706" s="293"/>
      <c r="M706" s="521"/>
      <c r="N706" s="291"/>
      <c r="O706" s="1068">
        <f>V704+1</f>
        <v>8</v>
      </c>
      <c r="P706" s="1070">
        <f>O706+1</f>
        <v>9</v>
      </c>
      <c r="Q706" s="1070">
        <f t="shared" ref="Q706:V706" si="59">P706+1</f>
        <v>10</v>
      </c>
      <c r="R706" s="1070">
        <f t="shared" si="59"/>
        <v>11</v>
      </c>
      <c r="S706" s="1070">
        <f t="shared" si="59"/>
        <v>12</v>
      </c>
      <c r="T706" s="1070">
        <f t="shared" si="59"/>
        <v>13</v>
      </c>
      <c r="U706" s="1070">
        <f t="shared" si="59"/>
        <v>14</v>
      </c>
      <c r="V706" s="1072">
        <f t="shared" si="59"/>
        <v>15</v>
      </c>
      <c r="W706" s="293"/>
    </row>
    <row r="707" spans="1:23" ht="15.75" thickBot="1" x14ac:dyDescent="0.3">
      <c r="A707" s="544" t="str">
        <f>IF(COUNT('Séries-16x50'!$A$11:$A$50)&gt;'Etiquette 16x50'!N737,"X","")</f>
        <v/>
      </c>
      <c r="B707" s="291"/>
      <c r="C707" s="1069"/>
      <c r="D707" s="1071"/>
      <c r="E707" s="1071"/>
      <c r="F707" s="1071"/>
      <c r="G707" s="1071"/>
      <c r="H707" s="1071"/>
      <c r="I707" s="1071"/>
      <c r="J707" s="1073"/>
      <c r="K707" s="293"/>
      <c r="M707" s="521"/>
      <c r="N707" s="291"/>
      <c r="O707" s="1069"/>
      <c r="P707" s="1071"/>
      <c r="Q707" s="1071"/>
      <c r="R707" s="1071"/>
      <c r="S707" s="1071"/>
      <c r="T707" s="1071"/>
      <c r="U707" s="1071"/>
      <c r="V707" s="1073"/>
      <c r="W707" s="293"/>
    </row>
    <row r="708" spans="1:23" ht="15" customHeight="1" x14ac:dyDescent="0.25">
      <c r="A708" s="544" t="str">
        <f>IF(COUNT('Séries-16x50'!$A$11:$A$50)&gt;'Etiquette 16x50'!N737,"X","")</f>
        <v/>
      </c>
      <c r="B708" s="291"/>
      <c r="C708" s="984" t="s">
        <v>275</v>
      </c>
      <c r="D708" s="985"/>
      <c r="E708" s="1080"/>
      <c r="F708" s="993"/>
      <c r="G708" s="993"/>
      <c r="H708" s="993"/>
      <c r="I708" s="993"/>
      <c r="J708" s="994"/>
      <c r="K708" s="293"/>
      <c r="M708" s="521"/>
      <c r="N708" s="291"/>
      <c r="O708" s="984" t="s">
        <v>275</v>
      </c>
      <c r="P708" s="985"/>
      <c r="Q708" s="1080"/>
      <c r="R708" s="993"/>
      <c r="S708" s="993"/>
      <c r="T708" s="993"/>
      <c r="U708" s="993"/>
      <c r="V708" s="994"/>
      <c r="W708" s="293"/>
    </row>
    <row r="709" spans="1:23" ht="15.75" thickBot="1" x14ac:dyDescent="0.3">
      <c r="A709" s="544" t="str">
        <f>IF(COUNT('Séries-16x50'!$A$11:$A$50)&gt;'Etiquette 16x50'!N737,"X","")</f>
        <v/>
      </c>
      <c r="B709" s="291"/>
      <c r="C709" s="973"/>
      <c r="D709" s="986"/>
      <c r="E709" s="1081"/>
      <c r="F709" s="929"/>
      <c r="G709" s="929"/>
      <c r="H709" s="929"/>
      <c r="I709" s="929"/>
      <c r="J709" s="930"/>
      <c r="K709" s="293"/>
      <c r="M709" s="521"/>
      <c r="N709" s="291"/>
      <c r="O709" s="973"/>
      <c r="P709" s="986"/>
      <c r="Q709" s="1081"/>
      <c r="R709" s="929"/>
      <c r="S709" s="929"/>
      <c r="T709" s="929"/>
      <c r="U709" s="929"/>
      <c r="V709" s="930"/>
      <c r="W709" s="293"/>
    </row>
    <row r="710" spans="1:23" ht="15.75" thickBot="1" x14ac:dyDescent="0.3">
      <c r="A710" s="544" t="str">
        <f>IF(COUNT('Séries-16x50'!$A$11:$A$50)&gt;'Etiquette 16x50'!N737,"X","")</f>
        <v/>
      </c>
      <c r="B710" s="291"/>
      <c r="C710" s="292"/>
      <c r="D710" s="292"/>
      <c r="E710" s="292"/>
      <c r="F710" s="292"/>
      <c r="G710" s="292"/>
      <c r="H710" s="292"/>
      <c r="I710" s="292"/>
      <c r="J710" s="292"/>
      <c r="K710" s="293"/>
      <c r="M710" s="521"/>
      <c r="N710" s="291"/>
      <c r="O710" s="292"/>
      <c r="P710" s="292"/>
      <c r="Q710" s="292"/>
      <c r="R710" s="292"/>
      <c r="S710" s="292"/>
      <c r="T710" s="292"/>
      <c r="U710" s="292"/>
      <c r="V710" s="292"/>
      <c r="W710" s="293"/>
    </row>
    <row r="711" spans="1:23" ht="15" customHeight="1" x14ac:dyDescent="0.25">
      <c r="A711" s="544" t="str">
        <f>IF(COUNT('Séries-16x50'!$A$11:$A$50)&gt;'Etiquette 16x50'!N737,"X","")</f>
        <v/>
      </c>
      <c r="B711" s="291"/>
      <c r="C711" s="894" t="s">
        <v>132</v>
      </c>
      <c r="D711" s="880" t="s">
        <v>133</v>
      </c>
      <c r="E711" s="871"/>
      <c r="F711" s="871"/>
      <c r="G711" s="871"/>
      <c r="H711" s="871"/>
      <c r="I711" s="959"/>
      <c r="J711" s="960"/>
      <c r="K711" s="293"/>
      <c r="M711" s="521"/>
      <c r="N711" s="291"/>
      <c r="O711" s="894" t="s">
        <v>132</v>
      </c>
      <c r="P711" s="880" t="s">
        <v>133</v>
      </c>
      <c r="Q711" s="871"/>
      <c r="R711" s="871"/>
      <c r="S711" s="871"/>
      <c r="T711" s="871"/>
      <c r="U711" s="959"/>
      <c r="V711" s="960"/>
      <c r="W711" s="293"/>
    </row>
    <row r="712" spans="1:23" x14ac:dyDescent="0.25">
      <c r="A712" s="544" t="str">
        <f>IF(COUNT('Séries-16x50'!$A$11:$A$50)&gt;'Etiquette 16x50'!N737,"X","")</f>
        <v/>
      </c>
      <c r="B712" s="291"/>
      <c r="C712" s="895"/>
      <c r="D712" s="859" t="s">
        <v>134</v>
      </c>
      <c r="E712" s="864"/>
      <c r="F712" s="864"/>
      <c r="G712" s="864"/>
      <c r="H712" s="864"/>
      <c r="I712" s="949"/>
      <c r="J712" s="950"/>
      <c r="K712" s="293"/>
      <c r="M712" s="521"/>
      <c r="N712" s="291"/>
      <c r="O712" s="895"/>
      <c r="P712" s="859" t="s">
        <v>134</v>
      </c>
      <c r="Q712" s="864"/>
      <c r="R712" s="864"/>
      <c r="S712" s="864"/>
      <c r="T712" s="864"/>
      <c r="U712" s="949"/>
      <c r="V712" s="950"/>
      <c r="W712" s="293"/>
    </row>
    <row r="713" spans="1:23" x14ac:dyDescent="0.25">
      <c r="A713" s="544" t="str">
        <f>IF(COUNT('Séries-16x50'!$A$11:$A$50)&gt;'Etiquette 16x50'!N737,"X","")</f>
        <v/>
      </c>
      <c r="B713" s="291"/>
      <c r="C713" s="895"/>
      <c r="D713" s="859" t="s">
        <v>135</v>
      </c>
      <c r="E713" s="864"/>
      <c r="F713" s="864"/>
      <c r="G713" s="864"/>
      <c r="H713" s="864"/>
      <c r="I713" s="949"/>
      <c r="J713" s="950"/>
      <c r="K713" s="293"/>
      <c r="M713" s="521"/>
      <c r="N713" s="291"/>
      <c r="O713" s="895"/>
      <c r="P713" s="859" t="s">
        <v>135</v>
      </c>
      <c r="Q713" s="864"/>
      <c r="R713" s="864"/>
      <c r="S713" s="864"/>
      <c r="T713" s="864"/>
      <c r="U713" s="949"/>
      <c r="V713" s="950"/>
      <c r="W713" s="293"/>
    </row>
    <row r="714" spans="1:23" x14ac:dyDescent="0.25">
      <c r="A714" s="544" t="str">
        <f>IF(COUNT('Séries-16x50'!$A$11:$A$50)&gt;'Etiquette 16x50'!N737,"X","")</f>
        <v/>
      </c>
      <c r="B714" s="291"/>
      <c r="C714" s="895"/>
      <c r="D714" s="859" t="s">
        <v>136</v>
      </c>
      <c r="E714" s="864"/>
      <c r="F714" s="864"/>
      <c r="G714" s="864"/>
      <c r="H714" s="864"/>
      <c r="I714" s="949"/>
      <c r="J714" s="950"/>
      <c r="K714" s="293"/>
      <c r="M714" s="521"/>
      <c r="N714" s="291"/>
      <c r="O714" s="895"/>
      <c r="P714" s="859" t="s">
        <v>136</v>
      </c>
      <c r="Q714" s="864"/>
      <c r="R714" s="864"/>
      <c r="S714" s="864"/>
      <c r="T714" s="864"/>
      <c r="U714" s="949"/>
      <c r="V714" s="950"/>
      <c r="W714" s="293"/>
    </row>
    <row r="715" spans="1:23" x14ac:dyDescent="0.25">
      <c r="A715" s="544" t="str">
        <f>IF(COUNT('Séries-16x50'!$A$11:$A$50)&gt;'Etiquette 16x50'!N737,"X","")</f>
        <v/>
      </c>
      <c r="B715" s="291"/>
      <c r="C715" s="895"/>
      <c r="D715" s="859" t="s">
        <v>137</v>
      </c>
      <c r="E715" s="864"/>
      <c r="F715" s="864"/>
      <c r="G715" s="864"/>
      <c r="H715" s="864"/>
      <c r="I715" s="949"/>
      <c r="J715" s="950"/>
      <c r="K715" s="293"/>
      <c r="M715" s="521"/>
      <c r="N715" s="291"/>
      <c r="O715" s="895"/>
      <c r="P715" s="859" t="s">
        <v>137</v>
      </c>
      <c r="Q715" s="864"/>
      <c r="R715" s="864"/>
      <c r="S715" s="864"/>
      <c r="T715" s="864"/>
      <c r="U715" s="949"/>
      <c r="V715" s="950"/>
      <c r="W715" s="293"/>
    </row>
    <row r="716" spans="1:23" x14ac:dyDescent="0.25">
      <c r="A716" s="544" t="str">
        <f>IF(COUNT('Séries-16x50'!$A$11:$A$50)&gt;'Etiquette 16x50'!N737,"X","")</f>
        <v/>
      </c>
      <c r="B716" s="291"/>
      <c r="C716" s="895"/>
      <c r="D716" s="859" t="s">
        <v>138</v>
      </c>
      <c r="E716" s="864"/>
      <c r="F716" s="864"/>
      <c r="G716" s="864"/>
      <c r="H716" s="864"/>
      <c r="I716" s="949"/>
      <c r="J716" s="950"/>
      <c r="K716" s="293"/>
      <c r="M716" s="521"/>
      <c r="N716" s="291"/>
      <c r="O716" s="895"/>
      <c r="P716" s="859" t="s">
        <v>138</v>
      </c>
      <c r="Q716" s="864"/>
      <c r="R716" s="864"/>
      <c r="S716" s="864"/>
      <c r="T716" s="864"/>
      <c r="U716" s="949"/>
      <c r="V716" s="950"/>
      <c r="W716" s="293"/>
    </row>
    <row r="717" spans="1:23" ht="15" customHeight="1" thickBot="1" x14ac:dyDescent="0.3">
      <c r="A717" s="544" t="str">
        <f>IF(COUNT('Séries-16x50'!$A$11:$A$50)&gt;'Etiquette 16x50'!N737,"X","")</f>
        <v/>
      </c>
      <c r="B717" s="291"/>
      <c r="C717" s="896"/>
      <c r="D717" s="862" t="s">
        <v>274</v>
      </c>
      <c r="E717" s="975"/>
      <c r="F717" s="975"/>
      <c r="G717" s="975"/>
      <c r="H717" s="975"/>
      <c r="I717" s="954"/>
      <c r="J717" s="955"/>
      <c r="K717" s="293"/>
      <c r="M717" s="521"/>
      <c r="N717" s="291"/>
      <c r="O717" s="896"/>
      <c r="P717" s="862" t="s">
        <v>274</v>
      </c>
      <c r="Q717" s="975"/>
      <c r="R717" s="975"/>
      <c r="S717" s="975"/>
      <c r="T717" s="975"/>
      <c r="U717" s="954"/>
      <c r="V717" s="955"/>
      <c r="W717" s="293"/>
    </row>
    <row r="718" spans="1:23" x14ac:dyDescent="0.25">
      <c r="A718" s="544" t="str">
        <f>IF(COUNT('Séries-16x50'!$A$11:$A$50)&gt;'Etiquette 16x50'!N737,"X","")</f>
        <v/>
      </c>
      <c r="B718" s="291"/>
      <c r="C718" s="1076" t="s">
        <v>145</v>
      </c>
      <c r="D718" s="963" t="s">
        <v>146</v>
      </c>
      <c r="E718" s="964"/>
      <c r="F718" s="964"/>
      <c r="G718" s="964"/>
      <c r="H718" s="964"/>
      <c r="I718" s="965"/>
      <c r="J718" s="966"/>
      <c r="K718" s="293"/>
      <c r="M718" s="521"/>
      <c r="N718" s="291"/>
      <c r="O718" s="1076" t="s">
        <v>145</v>
      </c>
      <c r="P718" s="963" t="s">
        <v>146</v>
      </c>
      <c r="Q718" s="964"/>
      <c r="R718" s="964"/>
      <c r="S718" s="964"/>
      <c r="T718" s="964"/>
      <c r="U718" s="965"/>
      <c r="V718" s="966"/>
      <c r="W718" s="293"/>
    </row>
    <row r="719" spans="1:23" x14ac:dyDescent="0.25">
      <c r="A719" s="544" t="str">
        <f>IF(COUNT('Séries-16x50'!$A$11:$A$50)&gt;'Etiquette 16x50'!N737,"X","")</f>
        <v/>
      </c>
      <c r="B719" s="291"/>
      <c r="C719" s="1076"/>
      <c r="D719" s="859" t="s">
        <v>147</v>
      </c>
      <c r="E719" s="864"/>
      <c r="F719" s="864"/>
      <c r="G719" s="864"/>
      <c r="H719" s="864"/>
      <c r="I719" s="949"/>
      <c r="J719" s="950"/>
      <c r="K719" s="293"/>
      <c r="M719" s="521"/>
      <c r="N719" s="291"/>
      <c r="O719" s="1076"/>
      <c r="P719" s="859" t="s">
        <v>147</v>
      </c>
      <c r="Q719" s="864"/>
      <c r="R719" s="864"/>
      <c r="S719" s="864"/>
      <c r="T719" s="864"/>
      <c r="U719" s="949"/>
      <c r="V719" s="950"/>
      <c r="W719" s="293"/>
    </row>
    <row r="720" spans="1:23" x14ac:dyDescent="0.25">
      <c r="A720" s="544" t="str">
        <f>IF(COUNT('Séries-16x50'!$A$11:$A$50)&gt;'Etiquette 16x50'!N737,"X","")</f>
        <v/>
      </c>
      <c r="B720" s="291"/>
      <c r="C720" s="1076"/>
      <c r="D720" s="859" t="s">
        <v>148</v>
      </c>
      <c r="E720" s="864"/>
      <c r="F720" s="864"/>
      <c r="G720" s="864"/>
      <c r="H720" s="864"/>
      <c r="I720" s="949"/>
      <c r="J720" s="950"/>
      <c r="K720" s="293"/>
      <c r="M720" s="521"/>
      <c r="N720" s="291"/>
      <c r="O720" s="1076"/>
      <c r="P720" s="859" t="s">
        <v>148</v>
      </c>
      <c r="Q720" s="864"/>
      <c r="R720" s="864"/>
      <c r="S720" s="864"/>
      <c r="T720" s="864"/>
      <c r="U720" s="949"/>
      <c r="V720" s="950"/>
      <c r="W720" s="293"/>
    </row>
    <row r="721" spans="1:23" x14ac:dyDescent="0.25">
      <c r="A721" s="544" t="str">
        <f>IF(COUNT('Séries-16x50'!$A$11:$A$50)&gt;'Etiquette 16x50'!N737,"X","")</f>
        <v/>
      </c>
      <c r="B721" s="291"/>
      <c r="C721" s="1076"/>
      <c r="D721" s="859" t="s">
        <v>149</v>
      </c>
      <c r="E721" s="864"/>
      <c r="F721" s="864"/>
      <c r="G721" s="864"/>
      <c r="H721" s="864"/>
      <c r="I721" s="949"/>
      <c r="J721" s="950"/>
      <c r="K721" s="293"/>
      <c r="M721" s="521"/>
      <c r="N721" s="291"/>
      <c r="O721" s="1076"/>
      <c r="P721" s="859" t="s">
        <v>149</v>
      </c>
      <c r="Q721" s="864"/>
      <c r="R721" s="864"/>
      <c r="S721" s="864"/>
      <c r="T721" s="864"/>
      <c r="U721" s="949"/>
      <c r="V721" s="950"/>
      <c r="W721" s="293"/>
    </row>
    <row r="722" spans="1:23" x14ac:dyDescent="0.25">
      <c r="A722" s="544" t="str">
        <f>IF(COUNT('Séries-16x50'!$A$11:$A$50)&gt;'Etiquette 16x50'!N737,"X","")</f>
        <v/>
      </c>
      <c r="B722" s="291"/>
      <c r="C722" s="1076"/>
      <c r="D722" s="859" t="s">
        <v>150</v>
      </c>
      <c r="E722" s="864"/>
      <c r="F722" s="864"/>
      <c r="G722" s="864"/>
      <c r="H722" s="864"/>
      <c r="I722" s="949"/>
      <c r="J722" s="950"/>
      <c r="K722" s="293"/>
      <c r="M722" s="521"/>
      <c r="N722" s="291"/>
      <c r="O722" s="1076"/>
      <c r="P722" s="859" t="s">
        <v>150</v>
      </c>
      <c r="Q722" s="864"/>
      <c r="R722" s="864"/>
      <c r="S722" s="864"/>
      <c r="T722" s="864"/>
      <c r="U722" s="949"/>
      <c r="V722" s="950"/>
      <c r="W722" s="293"/>
    </row>
    <row r="723" spans="1:23" x14ac:dyDescent="0.25">
      <c r="A723" s="544" t="str">
        <f>IF(COUNT('Séries-16x50'!$A$11:$A$50)&gt;'Etiquette 16x50'!N737,"X","")</f>
        <v/>
      </c>
      <c r="B723" s="291"/>
      <c r="C723" s="1076"/>
      <c r="D723" s="859" t="s">
        <v>151</v>
      </c>
      <c r="E723" s="864"/>
      <c r="F723" s="864"/>
      <c r="G723" s="864"/>
      <c r="H723" s="864"/>
      <c r="I723" s="949"/>
      <c r="J723" s="950"/>
      <c r="K723" s="293"/>
      <c r="M723" s="521"/>
      <c r="N723" s="291"/>
      <c r="O723" s="1076"/>
      <c r="P723" s="859" t="s">
        <v>151</v>
      </c>
      <c r="Q723" s="864"/>
      <c r="R723" s="864"/>
      <c r="S723" s="864"/>
      <c r="T723" s="864"/>
      <c r="U723" s="949"/>
      <c r="V723" s="950"/>
      <c r="W723" s="293"/>
    </row>
    <row r="724" spans="1:23" ht="15" customHeight="1" thickBot="1" x14ac:dyDescent="0.3">
      <c r="A724" s="544" t="str">
        <f>IF(COUNT('Séries-16x50'!$A$11:$A$50)&gt;'Etiquette 16x50'!N737,"X","")</f>
        <v/>
      </c>
      <c r="B724" s="291"/>
      <c r="C724" s="1077"/>
      <c r="D724" s="862" t="s">
        <v>152</v>
      </c>
      <c r="E724" s="975"/>
      <c r="F724" s="975"/>
      <c r="G724" s="975"/>
      <c r="H724" s="975"/>
      <c r="I724" s="954"/>
      <c r="J724" s="955"/>
      <c r="K724" s="293"/>
      <c r="M724" s="521"/>
      <c r="N724" s="291"/>
      <c r="O724" s="1077"/>
      <c r="P724" s="862" t="s">
        <v>152</v>
      </c>
      <c r="Q724" s="975"/>
      <c r="R724" s="975"/>
      <c r="S724" s="975"/>
      <c r="T724" s="975"/>
      <c r="U724" s="954"/>
      <c r="V724" s="955"/>
      <c r="W724" s="293"/>
    </row>
    <row r="725" spans="1:23" x14ac:dyDescent="0.25">
      <c r="A725" s="544" t="str">
        <f>IF(COUNT('Séries-16x50'!$A$11:$A$50)&gt;'Etiquette 16x50'!N737,"X","")</f>
        <v/>
      </c>
      <c r="B725" s="291"/>
      <c r="C725" s="895" t="s">
        <v>126</v>
      </c>
      <c r="D725" s="1051" t="s">
        <v>264</v>
      </c>
      <c r="E725" s="1052"/>
      <c r="F725" s="963"/>
      <c r="G725" s="278" t="s">
        <v>265</v>
      </c>
      <c r="H725" s="278"/>
      <c r="I725" s="965"/>
      <c r="J725" s="966"/>
      <c r="K725" s="293"/>
      <c r="M725" s="521"/>
      <c r="N725" s="291"/>
      <c r="O725" s="895" t="s">
        <v>126</v>
      </c>
      <c r="P725" s="1051" t="s">
        <v>264</v>
      </c>
      <c r="Q725" s="1052"/>
      <c r="R725" s="963"/>
      <c r="S725" s="278" t="s">
        <v>265</v>
      </c>
      <c r="T725" s="278"/>
      <c r="U725" s="965"/>
      <c r="V725" s="966"/>
      <c r="W725" s="293"/>
    </row>
    <row r="726" spans="1:23" x14ac:dyDescent="0.25">
      <c r="A726" s="544" t="str">
        <f>IF(COUNT('Séries-16x50'!$A$11:$A$50)&gt;'Etiquette 16x50'!N737,"X","")</f>
        <v/>
      </c>
      <c r="B726" s="291"/>
      <c r="C726" s="895"/>
      <c r="D726" s="511" t="s">
        <v>267</v>
      </c>
      <c r="E726" s="513"/>
      <c r="F726" s="513"/>
      <c r="G726" s="110" t="s">
        <v>164</v>
      </c>
      <c r="H726" s="110"/>
      <c r="I726" s="949"/>
      <c r="J726" s="950"/>
      <c r="K726" s="293"/>
      <c r="M726" s="521"/>
      <c r="N726" s="291"/>
      <c r="O726" s="895"/>
      <c r="P726" s="511" t="s">
        <v>267</v>
      </c>
      <c r="Q726" s="513"/>
      <c r="R726" s="513"/>
      <c r="S726" s="110" t="s">
        <v>164</v>
      </c>
      <c r="T726" s="110"/>
      <c r="U726" s="949"/>
      <c r="V726" s="950"/>
      <c r="W726" s="293"/>
    </row>
    <row r="727" spans="1:23" ht="15.75" thickBot="1" x14ac:dyDescent="0.3">
      <c r="A727" s="544" t="str">
        <f>IF(COUNT('Séries-16x50'!$A$11:$A$50)&gt;'Etiquette 16x50'!N737,"X","")</f>
        <v/>
      </c>
      <c r="B727" s="291"/>
      <c r="C727" s="896"/>
      <c r="D727" s="512" t="s">
        <v>268</v>
      </c>
      <c r="E727" s="517"/>
      <c r="F727" s="517"/>
      <c r="G727" s="3" t="s">
        <v>164</v>
      </c>
      <c r="H727" s="3"/>
      <c r="I727" s="954"/>
      <c r="J727" s="955"/>
      <c r="K727" s="293"/>
      <c r="M727" s="521"/>
      <c r="N727" s="291"/>
      <c r="O727" s="896"/>
      <c r="P727" s="512" t="s">
        <v>268</v>
      </c>
      <c r="Q727" s="517"/>
      <c r="R727" s="517"/>
      <c r="S727" s="3" t="s">
        <v>164</v>
      </c>
      <c r="T727" s="3"/>
      <c r="U727" s="954"/>
      <c r="V727" s="955"/>
      <c r="W727" s="293"/>
    </row>
    <row r="728" spans="1:23" ht="15.75" thickBot="1" x14ac:dyDescent="0.3">
      <c r="A728" s="544" t="str">
        <f>IF(COUNT('Séries-16x50'!$A$11:$A$50)&gt;'Etiquette 16x50'!N737,"X","")</f>
        <v/>
      </c>
      <c r="B728" s="291"/>
      <c r="C728" s="292"/>
      <c r="D728" s="292"/>
      <c r="E728" s="292"/>
      <c r="F728" s="292"/>
      <c r="G728" s="292"/>
      <c r="H728" s="292"/>
      <c r="I728" s="292"/>
      <c r="J728" s="292"/>
      <c r="K728" s="293"/>
      <c r="M728" s="521"/>
      <c r="N728" s="291"/>
      <c r="O728" s="292"/>
      <c r="P728" s="292"/>
      <c r="Q728" s="292"/>
      <c r="R728" s="292"/>
      <c r="S728" s="292"/>
      <c r="T728" s="292"/>
      <c r="U728" s="292"/>
      <c r="V728" s="292"/>
      <c r="W728" s="293"/>
    </row>
    <row r="729" spans="1:23" ht="18.75" x14ac:dyDescent="0.3">
      <c r="A729" s="544" t="str">
        <f>IF(COUNT('Séries-16x50'!$A$11:$A$50)&gt;'Etiquette 16x50'!N737,"X","")</f>
        <v/>
      </c>
      <c r="B729" s="291"/>
      <c r="C729" s="901" t="s">
        <v>269</v>
      </c>
      <c r="D729" s="902"/>
      <c r="E729" s="902"/>
      <c r="F729" s="902"/>
      <c r="G729" s="902"/>
      <c r="H729" s="902"/>
      <c r="I729" s="902"/>
      <c r="J729" s="903"/>
      <c r="K729" s="293"/>
      <c r="M729" s="521"/>
      <c r="N729" s="291"/>
      <c r="O729" s="901" t="s">
        <v>269</v>
      </c>
      <c r="P729" s="902"/>
      <c r="Q729" s="902"/>
      <c r="R729" s="902"/>
      <c r="S729" s="902"/>
      <c r="T729" s="902"/>
      <c r="U729" s="902"/>
      <c r="V729" s="903"/>
      <c r="W729" s="293"/>
    </row>
    <row r="730" spans="1:23" x14ac:dyDescent="0.25">
      <c r="A730" s="544" t="str">
        <f>IF(COUNT('Séries-16x50'!$A$11:$A$50)&gt;'Etiquette 16x50'!N737,"X","")</f>
        <v/>
      </c>
      <c r="B730" s="291"/>
      <c r="C730" s="904"/>
      <c r="D730" s="905"/>
      <c r="E730" s="905"/>
      <c r="F730" s="905"/>
      <c r="G730" s="905"/>
      <c r="H730" s="905"/>
      <c r="I730" s="905"/>
      <c r="J730" s="906"/>
      <c r="K730" s="293"/>
      <c r="M730" s="521"/>
      <c r="N730" s="291"/>
      <c r="O730" s="904"/>
      <c r="P730" s="905"/>
      <c r="Q730" s="905"/>
      <c r="R730" s="905"/>
      <c r="S730" s="905"/>
      <c r="T730" s="905"/>
      <c r="U730" s="905"/>
      <c r="V730" s="906"/>
      <c r="W730" s="293"/>
    </row>
    <row r="731" spans="1:23" x14ac:dyDescent="0.25">
      <c r="A731" s="544" t="str">
        <f>IF(COUNT('Séries-16x50'!$A$11:$A$50)&gt;'Etiquette 16x50'!N737,"X","")</f>
        <v/>
      </c>
      <c r="B731" s="291"/>
      <c r="C731" s="907"/>
      <c r="D731" s="908"/>
      <c r="E731" s="908"/>
      <c r="F731" s="908"/>
      <c r="G731" s="908"/>
      <c r="H731" s="908"/>
      <c r="I731" s="908"/>
      <c r="J731" s="909"/>
      <c r="K731" s="293"/>
      <c r="M731" s="521"/>
      <c r="N731" s="291"/>
      <c r="O731" s="907"/>
      <c r="P731" s="908"/>
      <c r="Q731" s="908"/>
      <c r="R731" s="908"/>
      <c r="S731" s="908"/>
      <c r="T731" s="908"/>
      <c r="U731" s="908"/>
      <c r="V731" s="909"/>
      <c r="W731" s="293"/>
    </row>
    <row r="732" spans="1:23" x14ac:dyDescent="0.25">
      <c r="A732" s="544" t="str">
        <f>IF(COUNT('Séries-16x50'!$A$11:$A$50)&gt;'Etiquette 16x50'!N737,"X","")</f>
        <v/>
      </c>
      <c r="B732" s="291"/>
      <c r="C732" s="907"/>
      <c r="D732" s="908"/>
      <c r="E732" s="908"/>
      <c r="F732" s="908"/>
      <c r="G732" s="908"/>
      <c r="H732" s="908"/>
      <c r="I732" s="908"/>
      <c r="J732" s="909"/>
      <c r="K732" s="293"/>
      <c r="M732" s="521"/>
      <c r="N732" s="291"/>
      <c r="O732" s="907"/>
      <c r="P732" s="908"/>
      <c r="Q732" s="908"/>
      <c r="R732" s="908"/>
      <c r="S732" s="908"/>
      <c r="T732" s="908"/>
      <c r="U732" s="908"/>
      <c r="V732" s="909"/>
      <c r="W732" s="293"/>
    </row>
    <row r="733" spans="1:23" ht="15.75" thickBot="1" x14ac:dyDescent="0.3">
      <c r="A733" s="544" t="str">
        <f>IF(COUNT('Séries-16x50'!$A$11:$A$50)&gt;'Etiquette 16x50'!N737,"X","")</f>
        <v/>
      </c>
      <c r="B733" s="291"/>
      <c r="C733" s="910"/>
      <c r="D733" s="911"/>
      <c r="E733" s="911"/>
      <c r="F733" s="911"/>
      <c r="G733" s="911"/>
      <c r="H733" s="911"/>
      <c r="I733" s="911"/>
      <c r="J733" s="912"/>
      <c r="K733" s="293"/>
      <c r="M733" s="521"/>
      <c r="N733" s="291"/>
      <c r="O733" s="910"/>
      <c r="P733" s="911"/>
      <c r="Q733" s="911"/>
      <c r="R733" s="911"/>
      <c r="S733" s="911"/>
      <c r="T733" s="911"/>
      <c r="U733" s="911"/>
      <c r="V733" s="912"/>
      <c r="W733" s="293"/>
    </row>
    <row r="734" spans="1:23" ht="15.75" thickBot="1" x14ac:dyDescent="0.3">
      <c r="A734" s="544" t="str">
        <f>IF(COUNT('Séries-16x50'!$A$11:$A$50)&gt;'Etiquette 16x50'!N737,"X","")</f>
        <v/>
      </c>
      <c r="B734" s="294"/>
      <c r="C734" s="295"/>
      <c r="D734" s="295"/>
      <c r="E734" s="295"/>
      <c r="F734" s="295"/>
      <c r="G734" s="295"/>
      <c r="H734" s="295"/>
      <c r="I734" s="295"/>
      <c r="J734" s="295"/>
      <c r="K734" s="296"/>
      <c r="M734" s="521"/>
      <c r="N734" s="294"/>
      <c r="O734" s="295"/>
      <c r="P734" s="295"/>
      <c r="Q734" s="295"/>
      <c r="R734" s="295"/>
      <c r="S734" s="295"/>
      <c r="T734" s="295"/>
      <c r="U734" s="295"/>
      <c r="V734" s="295"/>
      <c r="W734" s="296"/>
    </row>
    <row r="735" spans="1:23" ht="15" customHeight="1" x14ac:dyDescent="0.25">
      <c r="A735" s="544" t="str">
        <f>IF(COUNT('Séries-16x50'!$A$11:$A$50)&gt;'Etiquette 16x50'!N737,"X","")</f>
        <v/>
      </c>
      <c r="B735" s="522"/>
      <c r="C735" s="522"/>
      <c r="D735" s="522"/>
      <c r="E735" s="522"/>
      <c r="F735" s="522"/>
      <c r="G735" s="522"/>
      <c r="H735" s="522"/>
      <c r="I735" s="522"/>
      <c r="J735" s="522"/>
      <c r="K735" s="522"/>
      <c r="L735" s="522"/>
      <c r="M735" s="523"/>
      <c r="N735" s="522"/>
      <c r="O735" s="522"/>
      <c r="P735" s="522"/>
      <c r="Q735" s="522"/>
      <c r="R735" s="522"/>
      <c r="S735" s="522"/>
      <c r="T735" s="522"/>
      <c r="U735" s="522"/>
      <c r="V735" s="522"/>
      <c r="W735" s="522"/>
    </row>
    <row r="736" spans="1:23" ht="15" customHeight="1" thickBot="1" x14ac:dyDescent="0.3">
      <c r="A736" s="544" t="str">
        <f>IF(COUNT('Séries-16x50'!$A$11:$A$50)&gt;'Etiquette 16x50'!N737,"X","")</f>
        <v/>
      </c>
      <c r="M736" s="521"/>
    </row>
    <row r="737" spans="1:23" x14ac:dyDescent="0.25">
      <c r="A737" s="544" t="str">
        <f>IF(COUNT('Séries-16x50'!$A$11:$A$50)&gt;'Etiquette 16x50'!N737,"X","")</f>
        <v/>
      </c>
      <c r="B737" s="137">
        <f>N688+1</f>
        <v>30</v>
      </c>
      <c r="C737" s="289"/>
      <c r="D737" s="289"/>
      <c r="E737" s="289"/>
      <c r="F737" s="289"/>
      <c r="G737" s="289"/>
      <c r="H737" s="289"/>
      <c r="I737" s="289"/>
      <c r="J737" s="289"/>
      <c r="K737" s="290"/>
      <c r="M737" s="521"/>
      <c r="N737" s="137">
        <f>B737+1</f>
        <v>31</v>
      </c>
      <c r="O737" s="289"/>
      <c r="P737" s="289"/>
      <c r="Q737" s="289"/>
      <c r="R737" s="289"/>
      <c r="S737" s="289"/>
      <c r="T737" s="289"/>
      <c r="U737" s="289"/>
      <c r="V737" s="289"/>
      <c r="W737" s="290"/>
    </row>
    <row r="738" spans="1:23" ht="23.25" x14ac:dyDescent="0.35">
      <c r="A738" s="544" t="str">
        <f>IF(COUNT('Séries-16x50'!$A$11:$A$50)&gt;'Etiquette 16x50'!N737,"X","")</f>
        <v/>
      </c>
      <c r="B738" s="291"/>
      <c r="C738" s="931" t="s">
        <v>246</v>
      </c>
      <c r="D738" s="931"/>
      <c r="E738" s="953" t="str">
        <f ca="1">OFFSET('Séries-16x50'!$A$11,B737,13)</f>
        <v/>
      </c>
      <c r="F738" s="953"/>
      <c r="G738" s="953"/>
      <c r="H738" s="953"/>
      <c r="I738" s="953"/>
      <c r="J738" s="953"/>
      <c r="K738" s="293"/>
      <c r="M738" s="521"/>
      <c r="N738" s="291"/>
      <c r="O738" s="931" t="s">
        <v>246</v>
      </c>
      <c r="P738" s="931"/>
      <c r="Q738" s="953" t="str">
        <f ca="1">OFFSET('Séries-16x50'!$A$11,N737,13)</f>
        <v/>
      </c>
      <c r="R738" s="953"/>
      <c r="S738" s="953"/>
      <c r="T738" s="953"/>
      <c r="U738" s="953"/>
      <c r="V738" s="953"/>
      <c r="W738" s="293"/>
    </row>
    <row r="739" spans="1:23" x14ac:dyDescent="0.25">
      <c r="A739" s="544" t="str">
        <f>IF(COUNT('Séries-16x50'!$A$11:$A$50)&gt;'Etiquette 16x50'!N737,"X","")</f>
        <v/>
      </c>
      <c r="B739" s="291"/>
      <c r="C739" s="945"/>
      <c r="D739" s="945"/>
      <c r="E739" s="945"/>
      <c r="F739" s="945"/>
      <c r="G739" s="945"/>
      <c r="H739" s="945"/>
      <c r="I739" s="945"/>
      <c r="J739" s="945"/>
      <c r="K739" s="293"/>
      <c r="M739" s="521"/>
      <c r="N739" s="291"/>
      <c r="O739" s="945"/>
      <c r="P739" s="945"/>
      <c r="Q739" s="945"/>
      <c r="R739" s="945"/>
      <c r="S739" s="945"/>
      <c r="T739" s="945"/>
      <c r="U739" s="945"/>
      <c r="V739" s="945"/>
      <c r="W739" s="293"/>
    </row>
    <row r="740" spans="1:23" ht="21" x14ac:dyDescent="0.35">
      <c r="A740" s="544" t="str">
        <f>IF(COUNT('Séries-16x50'!$A$11:$A$50)&gt;'Etiquette 16x50'!N737,"X","")</f>
        <v/>
      </c>
      <c r="B740" s="291"/>
      <c r="C740" s="931" t="s">
        <v>39</v>
      </c>
      <c r="D740" s="931"/>
      <c r="E740" s="932" t="str">
        <f ca="1">OFFSET('Séries-16x50'!$A$11,B737,0)</f>
        <v/>
      </c>
      <c r="F740" s="932"/>
      <c r="G740" s="948" t="s">
        <v>67</v>
      </c>
      <c r="H740" s="948"/>
      <c r="I740" s="932" t="str">
        <f ca="1">OFFSET('Séries-16x50'!$A$11,B737,6)</f>
        <v/>
      </c>
      <c r="J740" s="932"/>
      <c r="K740" s="293"/>
      <c r="M740" s="521"/>
      <c r="N740" s="291"/>
      <c r="O740" s="931" t="s">
        <v>39</v>
      </c>
      <c r="P740" s="931"/>
      <c r="Q740" s="932" t="str">
        <f ca="1">OFFSET('Séries-16x50'!$A$11,N737,0)</f>
        <v/>
      </c>
      <c r="R740" s="932"/>
      <c r="S740" s="948" t="s">
        <v>67</v>
      </c>
      <c r="T740" s="948"/>
      <c r="U740" s="932" t="str">
        <f ca="1">OFFSET('Séries-16x50'!$A$11,N737,6)</f>
        <v/>
      </c>
      <c r="V740" s="932"/>
      <c r="W740" s="293"/>
    </row>
    <row r="741" spans="1:23" ht="23.25" x14ac:dyDescent="0.35">
      <c r="A741" s="544" t="str">
        <f>IF(COUNT('Séries-16x50'!$A$11:$A$50)&gt;'Etiquette 16x50'!N737,"X","")</f>
        <v/>
      </c>
      <c r="B741" s="291"/>
      <c r="C741" s="931" t="s">
        <v>1</v>
      </c>
      <c r="D741" s="931"/>
      <c r="E741" s="953" t="str">
        <f ca="1">OFFSET('Séries-16x50'!$A$11,B737,9)</f>
        <v/>
      </c>
      <c r="F741" s="953"/>
      <c r="G741" s="948" t="s">
        <v>2</v>
      </c>
      <c r="H741" s="948"/>
      <c r="I741" s="932" t="str">
        <f ca="1">OFFSET('Séries-16x50'!$A$11,B737,10)</f>
        <v/>
      </c>
      <c r="J741" s="932"/>
      <c r="K741" s="293"/>
      <c r="M741" s="521"/>
      <c r="N741" s="291"/>
      <c r="O741" s="931" t="s">
        <v>1</v>
      </c>
      <c r="P741" s="931"/>
      <c r="Q741" s="953" t="str">
        <f ca="1">OFFSET('Séries-16x50'!$A$11,N737,9)</f>
        <v/>
      </c>
      <c r="R741" s="953"/>
      <c r="S741" s="948" t="s">
        <v>2</v>
      </c>
      <c r="T741" s="948"/>
      <c r="U741" s="932" t="str">
        <f ca="1">OFFSET('Séries-16x50'!$A$11,N737,10)</f>
        <v/>
      </c>
      <c r="V741" s="932"/>
      <c r="W741" s="293"/>
    </row>
    <row r="742" spans="1:23" ht="21" x14ac:dyDescent="0.35">
      <c r="A742" s="544" t="str">
        <f>IF(COUNT('Séries-16x50'!$A$11:$A$50)&gt;'Etiquette 16x50'!N737,"X","")</f>
        <v/>
      </c>
      <c r="B742" s="291"/>
      <c r="C742" s="520" t="s">
        <v>258</v>
      </c>
      <c r="D742" s="520"/>
      <c r="E742" s="527" t="str">
        <f ca="1">OFFSET('Séries-16x50'!$A$11,B737,11)</f>
        <v/>
      </c>
      <c r="F742" s="525"/>
      <c r="G742" s="866" t="s">
        <v>270</v>
      </c>
      <c r="H742" s="866"/>
      <c r="I742" s="527" t="str">
        <f ca="1">OFFSET('Séries-16x50'!$A$11,B737,8)</f>
        <v/>
      </c>
      <c r="J742" s="527"/>
      <c r="K742" s="293"/>
      <c r="M742" s="521"/>
      <c r="N742" s="291"/>
      <c r="O742" s="520" t="s">
        <v>258</v>
      </c>
      <c r="P742" s="520"/>
      <c r="Q742" s="527" t="str">
        <f ca="1">OFFSET('Séries-16x50'!$A$11,N737,11)</f>
        <v/>
      </c>
      <c r="R742" s="525"/>
      <c r="S742" s="866" t="s">
        <v>270</v>
      </c>
      <c r="T742" s="866"/>
      <c r="U742" s="527" t="str">
        <f ca="1">OFFSET('Séries-16x50'!$A$11,N737,8)</f>
        <v/>
      </c>
      <c r="V742" s="527"/>
      <c r="W742" s="293"/>
    </row>
    <row r="743" spans="1:23" ht="18.75" x14ac:dyDescent="0.3">
      <c r="A743" s="544" t="str">
        <f>IF(COUNT('Séries-16x50'!$A$11:$A$50)&gt;'Etiquette 16x50'!N737,"X","")</f>
        <v/>
      </c>
      <c r="B743" s="291"/>
      <c r="C743" s="952" t="s">
        <v>68</v>
      </c>
      <c r="D743" s="952"/>
      <c r="E743" s="866" t="s">
        <v>69</v>
      </c>
      <c r="F743" s="866"/>
      <c r="G743" s="951" t="str">
        <f ca="1">OFFSET('Séries-16x50'!$A$11,B737,2)</f>
        <v/>
      </c>
      <c r="H743" s="951"/>
      <c r="I743" s="951"/>
      <c r="J743" s="951"/>
      <c r="K743" s="293"/>
      <c r="M743" s="521"/>
      <c r="N743" s="291"/>
      <c r="O743" s="952" t="s">
        <v>68</v>
      </c>
      <c r="P743" s="952"/>
      <c r="Q743" s="866" t="s">
        <v>69</v>
      </c>
      <c r="R743" s="866"/>
      <c r="S743" s="951" t="str">
        <f ca="1">OFFSET('Séries-16x50'!$A$11,N737,2)</f>
        <v/>
      </c>
      <c r="T743" s="951"/>
      <c r="U743" s="951"/>
      <c r="V743" s="951"/>
      <c r="W743" s="293"/>
    </row>
    <row r="744" spans="1:23" ht="18.75" x14ac:dyDescent="0.3">
      <c r="A744" s="544" t="str">
        <f>IF(COUNT('Séries-16x50'!$A$11:$A$50)&gt;'Etiquette 16x50'!N737,"X","")</f>
        <v/>
      </c>
      <c r="B744" s="291"/>
      <c r="C744" s="952"/>
      <c r="D744" s="952"/>
      <c r="E744" s="866" t="s">
        <v>70</v>
      </c>
      <c r="F744" s="866"/>
      <c r="G744" s="951" t="str">
        <f ca="1">OFFSET('Séries-16x50'!$A$11,B737,3)</f>
        <v/>
      </c>
      <c r="H744" s="951"/>
      <c r="I744" s="951"/>
      <c r="J744" s="951"/>
      <c r="K744" s="293"/>
      <c r="M744" s="521"/>
      <c r="N744" s="291"/>
      <c r="O744" s="952"/>
      <c r="P744" s="952"/>
      <c r="Q744" s="866" t="s">
        <v>70</v>
      </c>
      <c r="R744" s="866"/>
      <c r="S744" s="951" t="str">
        <f ca="1">OFFSET('Séries-16x50'!$A$11,N737,3)</f>
        <v/>
      </c>
      <c r="T744" s="951"/>
      <c r="U744" s="951"/>
      <c r="V744" s="951"/>
      <c r="W744" s="293"/>
    </row>
    <row r="745" spans="1:23" ht="18.75" x14ac:dyDescent="0.3">
      <c r="A745" s="544" t="str">
        <f>IF(COUNT('Séries-16x50'!$A$11:$A$50)&gt;'Etiquette 16x50'!N737,"X","")</f>
        <v/>
      </c>
      <c r="B745" s="291"/>
      <c r="C745" s="952"/>
      <c r="D745" s="952"/>
      <c r="E745" s="866" t="s">
        <v>257</v>
      </c>
      <c r="F745" s="866"/>
      <c r="G745" s="951" t="str">
        <f ca="1">OFFSET('Séries-16x50'!$A$11,B737,4)</f>
        <v/>
      </c>
      <c r="H745" s="951"/>
      <c r="I745" s="951"/>
      <c r="J745" s="951"/>
      <c r="K745" s="293"/>
      <c r="M745" s="521"/>
      <c r="N745" s="291"/>
      <c r="O745" s="952"/>
      <c r="P745" s="952"/>
      <c r="Q745" s="866" t="s">
        <v>257</v>
      </c>
      <c r="R745" s="866"/>
      <c r="S745" s="951" t="str">
        <f ca="1">OFFSET('Séries-16x50'!$A$11,N737,4)</f>
        <v/>
      </c>
      <c r="T745" s="951"/>
      <c r="U745" s="951"/>
      <c r="V745" s="951"/>
      <c r="W745" s="293"/>
    </row>
    <row r="746" spans="1:23" ht="21" x14ac:dyDescent="0.35">
      <c r="A746" s="544" t="str">
        <f>IF(COUNT('Séries-16x50'!$A$11:$A$50)&gt;'Etiquette 16x50'!N737,"X","")</f>
        <v/>
      </c>
      <c r="B746" s="291"/>
      <c r="C746" s="952"/>
      <c r="D746" s="952"/>
      <c r="E746" s="866" t="s">
        <v>71</v>
      </c>
      <c r="F746" s="866"/>
      <c r="G746" s="947" t="str">
        <f ca="1">OFFSET('Séries-16x50'!$A$11,B737,5)</f>
        <v/>
      </c>
      <c r="H746" s="947"/>
      <c r="I746" s="947"/>
      <c r="J746" s="947"/>
      <c r="K746" s="293"/>
      <c r="M746" s="521"/>
      <c r="N746" s="291"/>
      <c r="O746" s="952"/>
      <c r="P746" s="952"/>
      <c r="Q746" s="866" t="s">
        <v>71</v>
      </c>
      <c r="R746" s="866"/>
      <c r="S746" s="947" t="str">
        <f ca="1">OFFSET('Séries-16x50'!$A$11,N737,5)</f>
        <v/>
      </c>
      <c r="T746" s="947"/>
      <c r="U746" s="947"/>
      <c r="V746" s="947"/>
      <c r="W746" s="293"/>
    </row>
    <row r="747" spans="1:23" ht="21" x14ac:dyDescent="0.35">
      <c r="A747" s="544" t="str">
        <f>IF(COUNT('Séries-16x50'!$A$11:$A$50)&gt;'Etiquette 16x50'!N737,"X","")</f>
        <v/>
      </c>
      <c r="B747" s="291"/>
      <c r="C747" s="931" t="s">
        <v>248</v>
      </c>
      <c r="D747" s="931"/>
      <c r="E747" s="948" t="str">
        <f ca="1">IF(E738="","",IF(OR(E738="DWF",E738="DNF"),"Distance","Temps"))</f>
        <v/>
      </c>
      <c r="F747" s="948"/>
      <c r="G747" s="525" t="str">
        <f ca="1">OFFSET('Séries-16x50'!$A$11,B737,18)</f>
        <v/>
      </c>
      <c r="H747" s="524" t="str">
        <f ca="1">OFFSET('Séries-16x50'!$A$11,B737,19)</f>
        <v/>
      </c>
      <c r="I747" s="526" t="str">
        <f ca="1">OFFSET('Séries-16x50'!$A$11,B737,20)</f>
        <v/>
      </c>
      <c r="J747" s="524" t="str">
        <f ca="1">OFFSET('Séries-16x50'!$A$11,B737,21)</f>
        <v/>
      </c>
      <c r="K747" s="293"/>
      <c r="M747" s="521"/>
      <c r="N747" s="291"/>
      <c r="O747" s="931" t="s">
        <v>248</v>
      </c>
      <c r="P747" s="931"/>
      <c r="Q747" s="948" t="str">
        <f ca="1">IF(Q738="","",IF(OR(Q738="DWF",Q738="DNF"),"Distance","Temps"))</f>
        <v/>
      </c>
      <c r="R747" s="948"/>
      <c r="S747" s="525" t="str">
        <f ca="1">OFFSET('Séries-16x50'!$A$11,N737,18)</f>
        <v/>
      </c>
      <c r="T747" s="524" t="str">
        <f ca="1">OFFSET('Séries-16x50'!$A$11,N737,19)</f>
        <v/>
      </c>
      <c r="U747" s="526" t="str">
        <f ca="1">OFFSET('Séries-16x50'!$A$11,N737,20)</f>
        <v/>
      </c>
      <c r="V747" s="524" t="str">
        <f ca="1">OFFSET('Séries-16x50'!$A$11,N737,21)</f>
        <v/>
      </c>
      <c r="W747" s="293"/>
    </row>
    <row r="748" spans="1:23" ht="18.75" x14ac:dyDescent="0.3">
      <c r="A748" s="544" t="str">
        <f>IF(COUNT('Séries-16x50'!$A$11:$A$50)&gt;'Etiquette 16x50'!N737,"X","")</f>
        <v/>
      </c>
      <c r="B748" s="291"/>
      <c r="C748" s="931"/>
      <c r="D748" s="931"/>
      <c r="E748" s="933" t="s">
        <v>273</v>
      </c>
      <c r="F748" s="514" t="s">
        <v>271</v>
      </c>
      <c r="G748" s="528" t="str">
        <f ca="1">OFFSET('Séries-16x50'!$A$11,B737,14)</f>
        <v/>
      </c>
      <c r="H748" s="529" t="str">
        <f ca="1">OFFSET('Séries-16x50'!$A$11,B737,15)</f>
        <v/>
      </c>
      <c r="I748" s="528" t="str">
        <f ca="1">OFFSET('Séries-16x50'!$A$11,B737,16)</f>
        <v/>
      </c>
      <c r="J748" s="529" t="str">
        <f ca="1">OFFSET('Séries-16x50'!$A$11,B737,17)</f>
        <v/>
      </c>
      <c r="K748" s="293"/>
      <c r="M748" s="521"/>
      <c r="N748" s="291"/>
      <c r="O748" s="931"/>
      <c r="P748" s="931"/>
      <c r="Q748" s="933" t="s">
        <v>273</v>
      </c>
      <c r="R748" s="514" t="s">
        <v>271</v>
      </c>
      <c r="S748" s="528" t="str">
        <f ca="1">OFFSET('Séries-16x50'!$A$11,N737,14)</f>
        <v/>
      </c>
      <c r="T748" s="529" t="str">
        <f ca="1">OFFSET('Séries-16x50'!$A$11,N737,15)</f>
        <v/>
      </c>
      <c r="U748" s="528" t="str">
        <f ca="1">OFFSET('Séries-16x50'!$A$11,N737,16)</f>
        <v/>
      </c>
      <c r="V748" s="529" t="str">
        <f ca="1">OFFSET('Séries-16x50'!$A$11,N737,17)</f>
        <v/>
      </c>
      <c r="W748" s="293"/>
    </row>
    <row r="749" spans="1:23" ht="18.75" x14ac:dyDescent="0.3">
      <c r="A749" s="544" t="str">
        <f>IF(COUNT('Séries-16x50'!$A$11:$A$50)&gt;'Etiquette 16x50'!N737,"X","")</f>
        <v/>
      </c>
      <c r="B749" s="291"/>
      <c r="C749" s="931"/>
      <c r="D749" s="931"/>
      <c r="E749" s="933"/>
      <c r="F749" s="514" t="s">
        <v>272</v>
      </c>
      <c r="G749" s="528" t="str">
        <f ca="1">OFFSET('Séries-16x50'!$A$11,B737,22)</f>
        <v/>
      </c>
      <c r="H749" s="529" t="str">
        <f ca="1">OFFSET('Séries-16x50'!$A$11,B737,23)</f>
        <v/>
      </c>
      <c r="I749" s="528" t="str">
        <f ca="1">OFFSET('Séries-16x50'!$A$11,B737,24)</f>
        <v/>
      </c>
      <c r="J749" s="529" t="str">
        <f ca="1">OFFSET('Séries-16x50'!$A$11,B737,25)</f>
        <v/>
      </c>
      <c r="K749" s="293"/>
      <c r="M749" s="521"/>
      <c r="N749" s="291"/>
      <c r="O749" s="931"/>
      <c r="P749" s="931"/>
      <c r="Q749" s="933"/>
      <c r="R749" s="514" t="s">
        <v>272</v>
      </c>
      <c r="S749" s="528" t="str">
        <f ca="1">OFFSET('Séries-16x50'!$A$11,N737,22)</f>
        <v/>
      </c>
      <c r="T749" s="529" t="str">
        <f ca="1">OFFSET('Séries-16x50'!$A$11,N737,23)</f>
        <v/>
      </c>
      <c r="U749" s="528" t="str">
        <f ca="1">OFFSET('Séries-16x50'!$A$11,N737,24)</f>
        <v/>
      </c>
      <c r="V749" s="529" t="str">
        <f ca="1">OFFSET('Séries-16x50'!$A$11,N737,25)</f>
        <v/>
      </c>
      <c r="W749" s="293"/>
    </row>
    <row r="750" spans="1:23" x14ac:dyDescent="0.25">
      <c r="A750" s="544" t="str">
        <f>IF(COUNT('Séries-16x50'!$A$11:$A$50)&gt;'Etiquette 16x50'!N737,"X","")</f>
        <v/>
      </c>
      <c r="B750" s="291"/>
      <c r="C750" s="945"/>
      <c r="D750" s="945"/>
      <c r="E750" s="945"/>
      <c r="F750" s="945"/>
      <c r="G750" s="945"/>
      <c r="H750" s="945"/>
      <c r="I750" s="945"/>
      <c r="J750" s="945"/>
      <c r="K750" s="293"/>
      <c r="M750" s="521"/>
      <c r="N750" s="291"/>
      <c r="O750" s="945"/>
      <c r="P750" s="945"/>
      <c r="Q750" s="945"/>
      <c r="R750" s="945"/>
      <c r="S750" s="945"/>
      <c r="T750" s="945"/>
      <c r="U750" s="945"/>
      <c r="V750" s="945"/>
      <c r="W750" s="293"/>
    </row>
    <row r="751" spans="1:23" ht="18.75" x14ac:dyDescent="0.3">
      <c r="A751" s="544" t="str">
        <f>IF(COUNT('Séries-16x50'!$A$11:$A$50)&gt;'Etiquette 16x50'!N737,"X","")</f>
        <v/>
      </c>
      <c r="B751" s="291"/>
      <c r="C751" s="946" t="s">
        <v>259</v>
      </c>
      <c r="D751" s="946"/>
      <c r="E751" s="946"/>
      <c r="F751" s="946"/>
      <c r="G751" s="946"/>
      <c r="H751" s="946"/>
      <c r="I751" s="946"/>
      <c r="J751" s="946"/>
      <c r="K751" s="293"/>
      <c r="M751" s="521"/>
      <c r="N751" s="291"/>
      <c r="O751" s="946" t="s">
        <v>259</v>
      </c>
      <c r="P751" s="946"/>
      <c r="Q751" s="946"/>
      <c r="R751" s="946"/>
      <c r="S751" s="946"/>
      <c r="T751" s="946"/>
      <c r="U751" s="946"/>
      <c r="V751" s="946"/>
      <c r="W751" s="293"/>
    </row>
    <row r="752" spans="1:23" ht="15.75" thickBot="1" x14ac:dyDescent="0.3">
      <c r="A752" s="544" t="str">
        <f>IF(COUNT('Séries-16x50'!$A$11:$A$50)&gt;'Etiquette 16x50'!N737,"X","")</f>
        <v/>
      </c>
      <c r="B752" s="291"/>
      <c r="C752" s="945"/>
      <c r="D752" s="945"/>
      <c r="E752" s="945"/>
      <c r="F752" s="945"/>
      <c r="G752" s="945"/>
      <c r="H752" s="945"/>
      <c r="I752" s="945"/>
      <c r="J752" s="945"/>
      <c r="K752" s="293"/>
      <c r="M752" s="521"/>
      <c r="N752" s="291"/>
      <c r="O752" s="945"/>
      <c r="P752" s="945"/>
      <c r="Q752" s="945"/>
      <c r="R752" s="945"/>
      <c r="S752" s="945"/>
      <c r="T752" s="945"/>
      <c r="U752" s="945"/>
      <c r="V752" s="945"/>
      <c r="W752" s="293"/>
    </row>
    <row r="753" spans="1:23" ht="15.75" customHeight="1" x14ac:dyDescent="0.25">
      <c r="A753" s="544" t="str">
        <f>IF(COUNT('Séries-16x50'!$A$11:$A$50)&gt;'Etiquette 16x50'!N737,"X","")</f>
        <v/>
      </c>
      <c r="B753" s="291"/>
      <c r="C753" s="1078" t="s">
        <v>276</v>
      </c>
      <c r="D753" s="1074">
        <v>1</v>
      </c>
      <c r="E753" s="1074">
        <f>D753+1</f>
        <v>2</v>
      </c>
      <c r="F753" s="1074">
        <f>E753+1</f>
        <v>3</v>
      </c>
      <c r="G753" s="1074">
        <f t="shared" ref="G753:J753" si="60">F753+1</f>
        <v>4</v>
      </c>
      <c r="H753" s="1074">
        <f t="shared" si="60"/>
        <v>5</v>
      </c>
      <c r="I753" s="1074">
        <f t="shared" si="60"/>
        <v>6</v>
      </c>
      <c r="J753" s="1075">
        <f t="shared" si="60"/>
        <v>7</v>
      </c>
      <c r="K753" s="293"/>
      <c r="M753" s="521"/>
      <c r="N753" s="291"/>
      <c r="O753" s="1078" t="s">
        <v>276</v>
      </c>
      <c r="P753" s="1074">
        <v>1</v>
      </c>
      <c r="Q753" s="1074">
        <f>P753+1</f>
        <v>2</v>
      </c>
      <c r="R753" s="1074">
        <f>Q753+1</f>
        <v>3</v>
      </c>
      <c r="S753" s="1074">
        <f t="shared" ref="S753:V753" si="61">R753+1</f>
        <v>4</v>
      </c>
      <c r="T753" s="1074">
        <f t="shared" si="61"/>
        <v>5</v>
      </c>
      <c r="U753" s="1074">
        <f t="shared" si="61"/>
        <v>6</v>
      </c>
      <c r="V753" s="1075">
        <f t="shared" si="61"/>
        <v>7</v>
      </c>
      <c r="W753" s="293"/>
    </row>
    <row r="754" spans="1:23" ht="15.75" thickBot="1" x14ac:dyDescent="0.3">
      <c r="A754" s="544" t="str">
        <f>IF(COUNT('Séries-16x50'!$A$11:$A$50)&gt;'Etiquette 16x50'!N737,"X","")</f>
        <v/>
      </c>
      <c r="B754" s="291"/>
      <c r="C754" s="1079"/>
      <c r="D754" s="1070"/>
      <c r="E754" s="1070"/>
      <c r="F754" s="1070"/>
      <c r="G754" s="1070"/>
      <c r="H754" s="1070"/>
      <c r="I754" s="1070"/>
      <c r="J754" s="1072"/>
      <c r="K754" s="293"/>
      <c r="M754" s="521"/>
      <c r="N754" s="291"/>
      <c r="O754" s="1079"/>
      <c r="P754" s="1070"/>
      <c r="Q754" s="1070"/>
      <c r="R754" s="1070"/>
      <c r="S754" s="1070"/>
      <c r="T754" s="1070"/>
      <c r="U754" s="1070"/>
      <c r="V754" s="1072"/>
      <c r="W754" s="293"/>
    </row>
    <row r="755" spans="1:23" ht="15" customHeight="1" x14ac:dyDescent="0.25">
      <c r="A755" s="544" t="str">
        <f>IF(COUNT('Séries-16x50'!$A$11:$A$50)&gt;'Etiquette 16x50'!N737,"X","")</f>
        <v/>
      </c>
      <c r="B755" s="291"/>
      <c r="C755" s="1068">
        <f>J753+1</f>
        <v>8</v>
      </c>
      <c r="D755" s="1070">
        <f>C755+1</f>
        <v>9</v>
      </c>
      <c r="E755" s="1070">
        <f t="shared" ref="E755:J755" si="62">D755+1</f>
        <v>10</v>
      </c>
      <c r="F755" s="1070">
        <f t="shared" si="62"/>
        <v>11</v>
      </c>
      <c r="G755" s="1070">
        <f t="shared" si="62"/>
        <v>12</v>
      </c>
      <c r="H755" s="1070">
        <f t="shared" si="62"/>
        <v>13</v>
      </c>
      <c r="I755" s="1070">
        <f t="shared" si="62"/>
        <v>14</v>
      </c>
      <c r="J755" s="1072">
        <f t="shared" si="62"/>
        <v>15</v>
      </c>
      <c r="K755" s="293"/>
      <c r="M755" s="521"/>
      <c r="N755" s="291"/>
      <c r="O755" s="1068">
        <f>V753+1</f>
        <v>8</v>
      </c>
      <c r="P755" s="1070">
        <f>O755+1</f>
        <v>9</v>
      </c>
      <c r="Q755" s="1070">
        <f t="shared" ref="Q755:V755" si="63">P755+1</f>
        <v>10</v>
      </c>
      <c r="R755" s="1070">
        <f t="shared" si="63"/>
        <v>11</v>
      </c>
      <c r="S755" s="1070">
        <f t="shared" si="63"/>
        <v>12</v>
      </c>
      <c r="T755" s="1070">
        <f t="shared" si="63"/>
        <v>13</v>
      </c>
      <c r="U755" s="1070">
        <f t="shared" si="63"/>
        <v>14</v>
      </c>
      <c r="V755" s="1072">
        <f t="shared" si="63"/>
        <v>15</v>
      </c>
      <c r="W755" s="293"/>
    </row>
    <row r="756" spans="1:23" ht="15.75" thickBot="1" x14ac:dyDescent="0.3">
      <c r="A756" s="544" t="str">
        <f>IF(COUNT('Séries-16x50'!$A$11:$A$50)&gt;'Etiquette 16x50'!N737,"X","")</f>
        <v/>
      </c>
      <c r="B756" s="291"/>
      <c r="C756" s="1069"/>
      <c r="D756" s="1071"/>
      <c r="E756" s="1071"/>
      <c r="F756" s="1071"/>
      <c r="G756" s="1071"/>
      <c r="H756" s="1071"/>
      <c r="I756" s="1071"/>
      <c r="J756" s="1073"/>
      <c r="K756" s="293"/>
      <c r="M756" s="521"/>
      <c r="N756" s="291"/>
      <c r="O756" s="1069"/>
      <c r="P756" s="1071"/>
      <c r="Q756" s="1071"/>
      <c r="R756" s="1071"/>
      <c r="S756" s="1071"/>
      <c r="T756" s="1071"/>
      <c r="U756" s="1071"/>
      <c r="V756" s="1073"/>
      <c r="W756" s="293"/>
    </row>
    <row r="757" spans="1:23" ht="15" customHeight="1" x14ac:dyDescent="0.25">
      <c r="A757" s="544" t="str">
        <f>IF(COUNT('Séries-16x50'!$A$11:$A$50)&gt;'Etiquette 16x50'!N737,"X","")</f>
        <v/>
      </c>
      <c r="B757" s="291"/>
      <c r="C757" s="984" t="s">
        <v>275</v>
      </c>
      <c r="D757" s="985"/>
      <c r="E757" s="1080"/>
      <c r="F757" s="993"/>
      <c r="G757" s="993"/>
      <c r="H757" s="993"/>
      <c r="I757" s="993"/>
      <c r="J757" s="994"/>
      <c r="K757" s="293"/>
      <c r="M757" s="521"/>
      <c r="N757" s="291"/>
      <c r="O757" s="984" t="s">
        <v>275</v>
      </c>
      <c r="P757" s="985"/>
      <c r="Q757" s="1080"/>
      <c r="R757" s="993"/>
      <c r="S757" s="993"/>
      <c r="T757" s="993"/>
      <c r="U757" s="993"/>
      <c r="V757" s="994"/>
      <c r="W757" s="293"/>
    </row>
    <row r="758" spans="1:23" ht="15.75" thickBot="1" x14ac:dyDescent="0.3">
      <c r="A758" s="544" t="str">
        <f>IF(COUNT('Séries-16x50'!$A$11:$A$50)&gt;'Etiquette 16x50'!N737,"X","")</f>
        <v/>
      </c>
      <c r="B758" s="291"/>
      <c r="C758" s="973"/>
      <c r="D758" s="986"/>
      <c r="E758" s="1081"/>
      <c r="F758" s="929"/>
      <c r="G758" s="929"/>
      <c r="H758" s="929"/>
      <c r="I758" s="929"/>
      <c r="J758" s="930"/>
      <c r="K758" s="293"/>
      <c r="M758" s="521"/>
      <c r="N758" s="291"/>
      <c r="O758" s="973"/>
      <c r="P758" s="986"/>
      <c r="Q758" s="1081"/>
      <c r="R758" s="929"/>
      <c r="S758" s="929"/>
      <c r="T758" s="929"/>
      <c r="U758" s="929"/>
      <c r="V758" s="930"/>
      <c r="W758" s="293"/>
    </row>
    <row r="759" spans="1:23" ht="15.75" thickBot="1" x14ac:dyDescent="0.3">
      <c r="A759" s="544" t="str">
        <f>IF(COUNT('Séries-16x50'!$A$11:$A$50)&gt;'Etiquette 16x50'!N737,"X","")</f>
        <v/>
      </c>
      <c r="B759" s="291"/>
      <c r="C759" s="292"/>
      <c r="D759" s="292"/>
      <c r="E759" s="292"/>
      <c r="F759" s="292"/>
      <c r="G759" s="292"/>
      <c r="H759" s="292"/>
      <c r="I759" s="292"/>
      <c r="J759" s="292"/>
      <c r="K759" s="293"/>
      <c r="M759" s="521"/>
      <c r="N759" s="291"/>
      <c r="O759" s="292"/>
      <c r="P759" s="292"/>
      <c r="Q759" s="292"/>
      <c r="R759" s="292"/>
      <c r="S759" s="292"/>
      <c r="T759" s="292"/>
      <c r="U759" s="292"/>
      <c r="V759" s="292"/>
      <c r="W759" s="293"/>
    </row>
    <row r="760" spans="1:23" ht="15" customHeight="1" x14ac:dyDescent="0.25">
      <c r="A760" s="544" t="str">
        <f>IF(COUNT('Séries-16x50'!$A$11:$A$50)&gt;'Etiquette 16x50'!N737,"X","")</f>
        <v/>
      </c>
      <c r="B760" s="291"/>
      <c r="C760" s="894" t="s">
        <v>132</v>
      </c>
      <c r="D760" s="880" t="s">
        <v>133</v>
      </c>
      <c r="E760" s="871"/>
      <c r="F760" s="871"/>
      <c r="G760" s="871"/>
      <c r="H760" s="871"/>
      <c r="I760" s="959"/>
      <c r="J760" s="960"/>
      <c r="K760" s="293"/>
      <c r="M760" s="521"/>
      <c r="N760" s="291"/>
      <c r="O760" s="894" t="s">
        <v>132</v>
      </c>
      <c r="P760" s="880" t="s">
        <v>133</v>
      </c>
      <c r="Q760" s="871"/>
      <c r="R760" s="871"/>
      <c r="S760" s="871"/>
      <c r="T760" s="871"/>
      <c r="U760" s="959"/>
      <c r="V760" s="960"/>
      <c r="W760" s="293"/>
    </row>
    <row r="761" spans="1:23" x14ac:dyDescent="0.25">
      <c r="A761" s="544" t="str">
        <f>IF(COUNT('Séries-16x50'!$A$11:$A$50)&gt;'Etiquette 16x50'!N737,"X","")</f>
        <v/>
      </c>
      <c r="B761" s="291"/>
      <c r="C761" s="895"/>
      <c r="D761" s="859" t="s">
        <v>134</v>
      </c>
      <c r="E761" s="864"/>
      <c r="F761" s="864"/>
      <c r="G761" s="864"/>
      <c r="H761" s="864"/>
      <c r="I761" s="949"/>
      <c r="J761" s="950"/>
      <c r="K761" s="293"/>
      <c r="M761" s="521"/>
      <c r="N761" s="291"/>
      <c r="O761" s="895"/>
      <c r="P761" s="859" t="s">
        <v>134</v>
      </c>
      <c r="Q761" s="864"/>
      <c r="R761" s="864"/>
      <c r="S761" s="864"/>
      <c r="T761" s="864"/>
      <c r="U761" s="949"/>
      <c r="V761" s="950"/>
      <c r="W761" s="293"/>
    </row>
    <row r="762" spans="1:23" x14ac:dyDescent="0.25">
      <c r="A762" s="544" t="str">
        <f>IF(COUNT('Séries-16x50'!$A$11:$A$50)&gt;'Etiquette 16x50'!N737,"X","")</f>
        <v/>
      </c>
      <c r="B762" s="291"/>
      <c r="C762" s="895"/>
      <c r="D762" s="859" t="s">
        <v>135</v>
      </c>
      <c r="E762" s="864"/>
      <c r="F762" s="864"/>
      <c r="G762" s="864"/>
      <c r="H762" s="864"/>
      <c r="I762" s="949"/>
      <c r="J762" s="950"/>
      <c r="K762" s="293"/>
      <c r="M762" s="521"/>
      <c r="N762" s="291"/>
      <c r="O762" s="895"/>
      <c r="P762" s="859" t="s">
        <v>135</v>
      </c>
      <c r="Q762" s="864"/>
      <c r="R762" s="864"/>
      <c r="S762" s="864"/>
      <c r="T762" s="864"/>
      <c r="U762" s="949"/>
      <c r="V762" s="950"/>
      <c r="W762" s="293"/>
    </row>
    <row r="763" spans="1:23" x14ac:dyDescent="0.25">
      <c r="A763" s="544" t="str">
        <f>IF(COUNT('Séries-16x50'!$A$11:$A$50)&gt;'Etiquette 16x50'!N737,"X","")</f>
        <v/>
      </c>
      <c r="B763" s="291"/>
      <c r="C763" s="895"/>
      <c r="D763" s="859" t="s">
        <v>136</v>
      </c>
      <c r="E763" s="864"/>
      <c r="F763" s="864"/>
      <c r="G763" s="864"/>
      <c r="H763" s="864"/>
      <c r="I763" s="949"/>
      <c r="J763" s="950"/>
      <c r="K763" s="293"/>
      <c r="M763" s="521"/>
      <c r="N763" s="291"/>
      <c r="O763" s="895"/>
      <c r="P763" s="859" t="s">
        <v>136</v>
      </c>
      <c r="Q763" s="864"/>
      <c r="R763" s="864"/>
      <c r="S763" s="864"/>
      <c r="T763" s="864"/>
      <c r="U763" s="949"/>
      <c r="V763" s="950"/>
      <c r="W763" s="293"/>
    </row>
    <row r="764" spans="1:23" x14ac:dyDescent="0.25">
      <c r="A764" s="544" t="str">
        <f>IF(COUNT('Séries-16x50'!$A$11:$A$50)&gt;'Etiquette 16x50'!N737,"X","")</f>
        <v/>
      </c>
      <c r="B764" s="291"/>
      <c r="C764" s="895"/>
      <c r="D764" s="859" t="s">
        <v>137</v>
      </c>
      <c r="E764" s="864"/>
      <c r="F764" s="864"/>
      <c r="G764" s="864"/>
      <c r="H764" s="864"/>
      <c r="I764" s="949"/>
      <c r="J764" s="950"/>
      <c r="K764" s="293"/>
      <c r="M764" s="521"/>
      <c r="N764" s="291"/>
      <c r="O764" s="895"/>
      <c r="P764" s="859" t="s">
        <v>137</v>
      </c>
      <c r="Q764" s="864"/>
      <c r="R764" s="864"/>
      <c r="S764" s="864"/>
      <c r="T764" s="864"/>
      <c r="U764" s="949"/>
      <c r="V764" s="950"/>
      <c r="W764" s="293"/>
    </row>
    <row r="765" spans="1:23" x14ac:dyDescent="0.25">
      <c r="A765" s="544" t="str">
        <f>IF(COUNT('Séries-16x50'!$A$11:$A$50)&gt;'Etiquette 16x50'!N737,"X","")</f>
        <v/>
      </c>
      <c r="B765" s="291"/>
      <c r="C765" s="895"/>
      <c r="D765" s="859" t="s">
        <v>138</v>
      </c>
      <c r="E765" s="864"/>
      <c r="F765" s="864"/>
      <c r="G765" s="864"/>
      <c r="H765" s="864"/>
      <c r="I765" s="949"/>
      <c r="J765" s="950"/>
      <c r="K765" s="293"/>
      <c r="M765" s="521"/>
      <c r="N765" s="291"/>
      <c r="O765" s="895"/>
      <c r="P765" s="859" t="s">
        <v>138</v>
      </c>
      <c r="Q765" s="864"/>
      <c r="R765" s="864"/>
      <c r="S765" s="864"/>
      <c r="T765" s="864"/>
      <c r="U765" s="949"/>
      <c r="V765" s="950"/>
      <c r="W765" s="293"/>
    </row>
    <row r="766" spans="1:23" ht="15" customHeight="1" thickBot="1" x14ac:dyDescent="0.3">
      <c r="A766" s="544" t="str">
        <f>IF(COUNT('Séries-16x50'!$A$11:$A$50)&gt;'Etiquette 16x50'!N737,"X","")</f>
        <v/>
      </c>
      <c r="B766" s="291"/>
      <c r="C766" s="896"/>
      <c r="D766" s="862" t="s">
        <v>274</v>
      </c>
      <c r="E766" s="975"/>
      <c r="F766" s="975"/>
      <c r="G766" s="975"/>
      <c r="H766" s="975"/>
      <c r="I766" s="954"/>
      <c r="J766" s="955"/>
      <c r="K766" s="293"/>
      <c r="M766" s="521"/>
      <c r="N766" s="291"/>
      <c r="O766" s="896"/>
      <c r="P766" s="862" t="s">
        <v>274</v>
      </c>
      <c r="Q766" s="975"/>
      <c r="R766" s="975"/>
      <c r="S766" s="975"/>
      <c r="T766" s="975"/>
      <c r="U766" s="954"/>
      <c r="V766" s="955"/>
      <c r="W766" s="293"/>
    </row>
    <row r="767" spans="1:23" ht="15" customHeight="1" x14ac:dyDescent="0.25">
      <c r="A767" s="544" t="str">
        <f>IF(COUNT('Séries-16x50'!$A$11:$A$50)&gt;'Etiquette 16x50'!N737,"X","")</f>
        <v/>
      </c>
      <c r="B767" s="291"/>
      <c r="C767" s="1076" t="s">
        <v>145</v>
      </c>
      <c r="D767" s="963" t="s">
        <v>146</v>
      </c>
      <c r="E767" s="964"/>
      <c r="F767" s="964"/>
      <c r="G767" s="964"/>
      <c r="H767" s="964"/>
      <c r="I767" s="965"/>
      <c r="J767" s="966"/>
      <c r="K767" s="293"/>
      <c r="M767" s="521"/>
      <c r="N767" s="291"/>
      <c r="O767" s="1076" t="s">
        <v>145</v>
      </c>
      <c r="P767" s="963" t="s">
        <v>146</v>
      </c>
      <c r="Q767" s="964"/>
      <c r="R767" s="964"/>
      <c r="S767" s="964"/>
      <c r="T767" s="964"/>
      <c r="U767" s="965"/>
      <c r="V767" s="966"/>
      <c r="W767" s="293"/>
    </row>
    <row r="768" spans="1:23" x14ac:dyDescent="0.25">
      <c r="A768" s="544" t="str">
        <f>IF(COUNT('Séries-16x50'!$A$11:$A$50)&gt;'Etiquette 16x50'!N737,"X","")</f>
        <v/>
      </c>
      <c r="B768" s="291"/>
      <c r="C768" s="1076"/>
      <c r="D768" s="859" t="s">
        <v>147</v>
      </c>
      <c r="E768" s="864"/>
      <c r="F768" s="864"/>
      <c r="G768" s="864"/>
      <c r="H768" s="864"/>
      <c r="I768" s="949"/>
      <c r="J768" s="950"/>
      <c r="K768" s="293"/>
      <c r="M768" s="521"/>
      <c r="N768" s="291"/>
      <c r="O768" s="1076"/>
      <c r="P768" s="859" t="s">
        <v>147</v>
      </c>
      <c r="Q768" s="864"/>
      <c r="R768" s="864"/>
      <c r="S768" s="864"/>
      <c r="T768" s="864"/>
      <c r="U768" s="949"/>
      <c r="V768" s="950"/>
      <c r="W768" s="293"/>
    </row>
    <row r="769" spans="1:23" x14ac:dyDescent="0.25">
      <c r="A769" s="544" t="str">
        <f>IF(COUNT('Séries-16x50'!$A$11:$A$50)&gt;'Etiquette 16x50'!N737,"X","")</f>
        <v/>
      </c>
      <c r="B769" s="291"/>
      <c r="C769" s="1076"/>
      <c r="D769" s="859" t="s">
        <v>148</v>
      </c>
      <c r="E769" s="864"/>
      <c r="F769" s="864"/>
      <c r="G769" s="864"/>
      <c r="H769" s="864"/>
      <c r="I769" s="949"/>
      <c r="J769" s="950"/>
      <c r="K769" s="293"/>
      <c r="M769" s="521"/>
      <c r="N769" s="291"/>
      <c r="O769" s="1076"/>
      <c r="P769" s="859" t="s">
        <v>148</v>
      </c>
      <c r="Q769" s="864"/>
      <c r="R769" s="864"/>
      <c r="S769" s="864"/>
      <c r="T769" s="864"/>
      <c r="U769" s="949"/>
      <c r="V769" s="950"/>
      <c r="W769" s="293"/>
    </row>
    <row r="770" spans="1:23" x14ac:dyDescent="0.25">
      <c r="A770" s="544" t="str">
        <f>IF(COUNT('Séries-16x50'!$A$11:$A$50)&gt;'Etiquette 16x50'!N737,"X","")</f>
        <v/>
      </c>
      <c r="B770" s="291"/>
      <c r="C770" s="1076"/>
      <c r="D770" s="859" t="s">
        <v>149</v>
      </c>
      <c r="E770" s="864"/>
      <c r="F770" s="864"/>
      <c r="G770" s="864"/>
      <c r="H770" s="864"/>
      <c r="I770" s="949"/>
      <c r="J770" s="950"/>
      <c r="K770" s="293"/>
      <c r="M770" s="521"/>
      <c r="N770" s="291"/>
      <c r="O770" s="1076"/>
      <c r="P770" s="859" t="s">
        <v>149</v>
      </c>
      <c r="Q770" s="864"/>
      <c r="R770" s="864"/>
      <c r="S770" s="864"/>
      <c r="T770" s="864"/>
      <c r="U770" s="949"/>
      <c r="V770" s="950"/>
      <c r="W770" s="293"/>
    </row>
    <row r="771" spans="1:23" x14ac:dyDescent="0.25">
      <c r="A771" s="544" t="str">
        <f>IF(COUNT('Séries-16x50'!$A$11:$A$50)&gt;'Etiquette 16x50'!N737,"X","")</f>
        <v/>
      </c>
      <c r="B771" s="291"/>
      <c r="C771" s="1076"/>
      <c r="D771" s="859" t="s">
        <v>150</v>
      </c>
      <c r="E771" s="864"/>
      <c r="F771" s="864"/>
      <c r="G771" s="864"/>
      <c r="H771" s="864"/>
      <c r="I771" s="949"/>
      <c r="J771" s="950"/>
      <c r="K771" s="293"/>
      <c r="M771" s="521"/>
      <c r="N771" s="291"/>
      <c r="O771" s="1076"/>
      <c r="P771" s="859" t="s">
        <v>150</v>
      </c>
      <c r="Q771" s="864"/>
      <c r="R771" s="864"/>
      <c r="S771" s="864"/>
      <c r="T771" s="864"/>
      <c r="U771" s="949"/>
      <c r="V771" s="950"/>
      <c r="W771" s="293"/>
    </row>
    <row r="772" spans="1:23" x14ac:dyDescent="0.25">
      <c r="A772" s="544" t="str">
        <f>IF(COUNT('Séries-16x50'!$A$11:$A$50)&gt;'Etiquette 16x50'!N737,"X","")</f>
        <v/>
      </c>
      <c r="B772" s="291"/>
      <c r="C772" s="1076"/>
      <c r="D772" s="859" t="s">
        <v>151</v>
      </c>
      <c r="E772" s="864"/>
      <c r="F772" s="864"/>
      <c r="G772" s="864"/>
      <c r="H772" s="864"/>
      <c r="I772" s="949"/>
      <c r="J772" s="950"/>
      <c r="K772" s="293"/>
      <c r="M772" s="521"/>
      <c r="N772" s="291"/>
      <c r="O772" s="1076"/>
      <c r="P772" s="859" t="s">
        <v>151</v>
      </c>
      <c r="Q772" s="864"/>
      <c r="R772" s="864"/>
      <c r="S772" s="864"/>
      <c r="T772" s="864"/>
      <c r="U772" s="949"/>
      <c r="V772" s="950"/>
      <c r="W772" s="293"/>
    </row>
    <row r="773" spans="1:23" ht="15" customHeight="1" thickBot="1" x14ac:dyDescent="0.3">
      <c r="A773" s="544" t="str">
        <f>IF(COUNT('Séries-16x50'!$A$11:$A$50)&gt;'Etiquette 16x50'!N737,"X","")</f>
        <v/>
      </c>
      <c r="B773" s="291"/>
      <c r="C773" s="1077"/>
      <c r="D773" s="862" t="s">
        <v>152</v>
      </c>
      <c r="E773" s="975"/>
      <c r="F773" s="975"/>
      <c r="G773" s="975"/>
      <c r="H773" s="975"/>
      <c r="I773" s="954"/>
      <c r="J773" s="955"/>
      <c r="K773" s="293"/>
      <c r="M773" s="521"/>
      <c r="N773" s="291"/>
      <c r="O773" s="1077"/>
      <c r="P773" s="862" t="s">
        <v>152</v>
      </c>
      <c r="Q773" s="975"/>
      <c r="R773" s="975"/>
      <c r="S773" s="975"/>
      <c r="T773" s="975"/>
      <c r="U773" s="954"/>
      <c r="V773" s="955"/>
      <c r="W773" s="293"/>
    </row>
    <row r="774" spans="1:23" ht="15" customHeight="1" x14ac:dyDescent="0.25">
      <c r="A774" s="544" t="str">
        <f>IF(COUNT('Séries-16x50'!$A$11:$A$50)&gt;'Etiquette 16x50'!N737,"X","")</f>
        <v/>
      </c>
      <c r="B774" s="291"/>
      <c r="C774" s="895" t="s">
        <v>126</v>
      </c>
      <c r="D774" s="1051" t="s">
        <v>264</v>
      </c>
      <c r="E774" s="1052"/>
      <c r="F774" s="963"/>
      <c r="G774" s="278" t="s">
        <v>265</v>
      </c>
      <c r="H774" s="278"/>
      <c r="I774" s="965"/>
      <c r="J774" s="966"/>
      <c r="K774" s="293"/>
      <c r="M774" s="521"/>
      <c r="N774" s="291"/>
      <c r="O774" s="895" t="s">
        <v>126</v>
      </c>
      <c r="P774" s="1051" t="s">
        <v>264</v>
      </c>
      <c r="Q774" s="1052"/>
      <c r="R774" s="963"/>
      <c r="S774" s="278" t="s">
        <v>265</v>
      </c>
      <c r="T774" s="278"/>
      <c r="U774" s="965"/>
      <c r="V774" s="966"/>
      <c r="W774" s="293"/>
    </row>
    <row r="775" spans="1:23" x14ac:dyDescent="0.25">
      <c r="A775" s="544" t="str">
        <f>IF(COUNT('Séries-16x50'!$A$11:$A$50)&gt;'Etiquette 16x50'!N737,"X","")</f>
        <v/>
      </c>
      <c r="B775" s="291"/>
      <c r="C775" s="895"/>
      <c r="D775" s="511" t="s">
        <v>267</v>
      </c>
      <c r="E775" s="513"/>
      <c r="F775" s="513"/>
      <c r="G775" s="110" t="s">
        <v>164</v>
      </c>
      <c r="H775" s="110"/>
      <c r="I775" s="949"/>
      <c r="J775" s="950"/>
      <c r="K775" s="293"/>
      <c r="M775" s="521"/>
      <c r="N775" s="291"/>
      <c r="O775" s="895"/>
      <c r="P775" s="511" t="s">
        <v>267</v>
      </c>
      <c r="Q775" s="513"/>
      <c r="R775" s="513"/>
      <c r="S775" s="110" t="s">
        <v>164</v>
      </c>
      <c r="T775" s="110"/>
      <c r="U775" s="949"/>
      <c r="V775" s="950"/>
      <c r="W775" s="293"/>
    </row>
    <row r="776" spans="1:23" ht="15.75" thickBot="1" x14ac:dyDescent="0.3">
      <c r="A776" s="544" t="str">
        <f>IF(COUNT('Séries-16x50'!$A$11:$A$50)&gt;'Etiquette 16x50'!N737,"X","")</f>
        <v/>
      </c>
      <c r="B776" s="291"/>
      <c r="C776" s="896"/>
      <c r="D776" s="512" t="s">
        <v>268</v>
      </c>
      <c r="E776" s="517"/>
      <c r="F776" s="517"/>
      <c r="G776" s="3" t="s">
        <v>164</v>
      </c>
      <c r="H776" s="3"/>
      <c r="I776" s="954"/>
      <c r="J776" s="955"/>
      <c r="K776" s="293"/>
      <c r="M776" s="521"/>
      <c r="N776" s="291"/>
      <c r="O776" s="896"/>
      <c r="P776" s="512" t="s">
        <v>268</v>
      </c>
      <c r="Q776" s="517"/>
      <c r="R776" s="517"/>
      <c r="S776" s="3" t="s">
        <v>164</v>
      </c>
      <c r="T776" s="3"/>
      <c r="U776" s="954"/>
      <c r="V776" s="955"/>
      <c r="W776" s="293"/>
    </row>
    <row r="777" spans="1:23" ht="15.75" thickBot="1" x14ac:dyDescent="0.3">
      <c r="A777" s="544" t="str">
        <f>IF(COUNT('Séries-16x50'!$A$11:$A$50)&gt;'Etiquette 16x50'!N737,"X","")</f>
        <v/>
      </c>
      <c r="B777" s="291"/>
      <c r="C777" s="292"/>
      <c r="D777" s="292"/>
      <c r="E777" s="292"/>
      <c r="F777" s="292"/>
      <c r="G777" s="292"/>
      <c r="H777" s="292"/>
      <c r="I777" s="292"/>
      <c r="J777" s="292"/>
      <c r="K777" s="293"/>
      <c r="M777" s="521"/>
      <c r="N777" s="291"/>
      <c r="O777" s="292"/>
      <c r="P777" s="292"/>
      <c r="Q777" s="292"/>
      <c r="R777" s="292"/>
      <c r="S777" s="292"/>
      <c r="T777" s="292"/>
      <c r="U777" s="292"/>
      <c r="V777" s="292"/>
      <c r="W777" s="293"/>
    </row>
    <row r="778" spans="1:23" ht="18.75" x14ac:dyDescent="0.3">
      <c r="A778" s="544" t="str">
        <f>IF(COUNT('Séries-16x50'!$A$11:$A$50)&gt;'Etiquette 16x50'!N737,"X","")</f>
        <v/>
      </c>
      <c r="B778" s="291"/>
      <c r="C778" s="901" t="s">
        <v>269</v>
      </c>
      <c r="D778" s="902"/>
      <c r="E778" s="902"/>
      <c r="F778" s="902"/>
      <c r="G778" s="902"/>
      <c r="H778" s="902"/>
      <c r="I778" s="902"/>
      <c r="J778" s="903"/>
      <c r="K778" s="293"/>
      <c r="M778" s="521"/>
      <c r="N778" s="291"/>
      <c r="O778" s="901" t="s">
        <v>269</v>
      </c>
      <c r="P778" s="902"/>
      <c r="Q778" s="902"/>
      <c r="R778" s="902"/>
      <c r="S778" s="902"/>
      <c r="T778" s="902"/>
      <c r="U778" s="902"/>
      <c r="V778" s="903"/>
      <c r="W778" s="293"/>
    </row>
    <row r="779" spans="1:23" x14ac:dyDescent="0.25">
      <c r="A779" s="544" t="str">
        <f>IF(COUNT('Séries-16x50'!$A$11:$A$50)&gt;'Etiquette 16x50'!N737,"X","")</f>
        <v/>
      </c>
      <c r="B779" s="291"/>
      <c r="C779" s="904"/>
      <c r="D779" s="905"/>
      <c r="E779" s="905"/>
      <c r="F779" s="905"/>
      <c r="G779" s="905"/>
      <c r="H779" s="905"/>
      <c r="I779" s="905"/>
      <c r="J779" s="906"/>
      <c r="K779" s="293"/>
      <c r="M779" s="521"/>
      <c r="N779" s="291"/>
      <c r="O779" s="904"/>
      <c r="P779" s="905"/>
      <c r="Q779" s="905"/>
      <c r="R779" s="905"/>
      <c r="S779" s="905"/>
      <c r="T779" s="905"/>
      <c r="U779" s="905"/>
      <c r="V779" s="906"/>
      <c r="W779" s="293"/>
    </row>
    <row r="780" spans="1:23" x14ac:dyDescent="0.25">
      <c r="A780" s="544" t="str">
        <f>IF(COUNT('Séries-16x50'!$A$11:$A$50)&gt;'Etiquette 16x50'!N737,"X","")</f>
        <v/>
      </c>
      <c r="B780" s="291"/>
      <c r="C780" s="907"/>
      <c r="D780" s="908"/>
      <c r="E780" s="908"/>
      <c r="F780" s="908"/>
      <c r="G780" s="908"/>
      <c r="H780" s="908"/>
      <c r="I780" s="908"/>
      <c r="J780" s="909"/>
      <c r="K780" s="293"/>
      <c r="M780" s="521"/>
      <c r="N780" s="291"/>
      <c r="O780" s="907"/>
      <c r="P780" s="908"/>
      <c r="Q780" s="908"/>
      <c r="R780" s="908"/>
      <c r="S780" s="908"/>
      <c r="T780" s="908"/>
      <c r="U780" s="908"/>
      <c r="V780" s="909"/>
      <c r="W780" s="293"/>
    </row>
    <row r="781" spans="1:23" x14ac:dyDescent="0.25">
      <c r="A781" s="544" t="str">
        <f>IF(COUNT('Séries-16x50'!$A$11:$A$50)&gt;'Etiquette 16x50'!N737,"X","")</f>
        <v/>
      </c>
      <c r="B781" s="291"/>
      <c r="C781" s="907"/>
      <c r="D781" s="908"/>
      <c r="E781" s="908"/>
      <c r="F781" s="908"/>
      <c r="G781" s="908"/>
      <c r="H781" s="908"/>
      <c r="I781" s="908"/>
      <c r="J781" s="909"/>
      <c r="K781" s="293"/>
      <c r="M781" s="521"/>
      <c r="N781" s="291"/>
      <c r="O781" s="907"/>
      <c r="P781" s="908"/>
      <c r="Q781" s="908"/>
      <c r="R781" s="908"/>
      <c r="S781" s="908"/>
      <c r="T781" s="908"/>
      <c r="U781" s="908"/>
      <c r="V781" s="909"/>
      <c r="W781" s="293"/>
    </row>
    <row r="782" spans="1:23" ht="15.75" thickBot="1" x14ac:dyDescent="0.3">
      <c r="A782" s="544" t="str">
        <f>IF(COUNT('Séries-16x50'!$A$11:$A$50)&gt;'Etiquette 16x50'!N737,"X","")</f>
        <v/>
      </c>
      <c r="B782" s="291"/>
      <c r="C782" s="910"/>
      <c r="D782" s="911"/>
      <c r="E782" s="911"/>
      <c r="F782" s="911"/>
      <c r="G782" s="911"/>
      <c r="H782" s="911"/>
      <c r="I782" s="911"/>
      <c r="J782" s="912"/>
      <c r="K782" s="293"/>
      <c r="M782" s="521"/>
      <c r="N782" s="291"/>
      <c r="O782" s="910"/>
      <c r="P782" s="911"/>
      <c r="Q782" s="911"/>
      <c r="R782" s="911"/>
      <c r="S782" s="911"/>
      <c r="T782" s="911"/>
      <c r="U782" s="911"/>
      <c r="V782" s="912"/>
      <c r="W782" s="293"/>
    </row>
    <row r="783" spans="1:23" ht="15.75" thickBot="1" x14ac:dyDescent="0.3">
      <c r="A783" s="544" t="str">
        <f>IF(COUNT('Séries-16x50'!$A$11:$A$50)&gt;'Etiquette 16x50'!N737,"X","")</f>
        <v/>
      </c>
      <c r="B783" s="294"/>
      <c r="C783" s="295"/>
      <c r="D783" s="295"/>
      <c r="E783" s="295"/>
      <c r="F783" s="295"/>
      <c r="G783" s="295"/>
      <c r="H783" s="295"/>
      <c r="I783" s="295"/>
      <c r="J783" s="295"/>
      <c r="K783" s="296"/>
      <c r="M783" s="521"/>
      <c r="N783" s="294"/>
      <c r="O783" s="295"/>
      <c r="P783" s="295"/>
      <c r="Q783" s="295"/>
      <c r="R783" s="295"/>
      <c r="S783" s="295"/>
      <c r="T783" s="295"/>
      <c r="U783" s="295"/>
      <c r="V783" s="295"/>
      <c r="W783" s="296"/>
    </row>
    <row r="784" spans="1:23" ht="15" customHeight="1" x14ac:dyDescent="0.25">
      <c r="A784" s="544" t="str">
        <f>IF(COUNT('Séries-16x50'!$A$11:$A$50)&gt;'Etiquette 16x50'!N737,"X","")</f>
        <v/>
      </c>
      <c r="B784" s="522"/>
      <c r="C784" s="522"/>
      <c r="D784" s="522"/>
      <c r="E784" s="522"/>
      <c r="F784" s="522"/>
      <c r="G784" s="522"/>
      <c r="H784" s="522"/>
      <c r="I784" s="522"/>
      <c r="J784" s="522"/>
      <c r="K784" s="522"/>
      <c r="L784" s="522"/>
      <c r="M784" s="523"/>
      <c r="N784" s="522"/>
      <c r="O784" s="522"/>
      <c r="P784" s="522"/>
      <c r="Q784" s="522"/>
      <c r="R784" s="522"/>
      <c r="S784" s="522"/>
      <c r="T784" s="522"/>
      <c r="U784" s="522"/>
      <c r="V784" s="522"/>
      <c r="W784" s="522"/>
    </row>
    <row r="785" spans="1:23" ht="15" customHeight="1" thickBot="1" x14ac:dyDescent="0.3">
      <c r="A785" s="544" t="str">
        <f>IF(COUNT('Séries-16x50'!$A$11:$A$50)&gt;'Etiquette 16x50'!N835,"X","")</f>
        <v/>
      </c>
      <c r="M785" s="521"/>
    </row>
    <row r="786" spans="1:23" x14ac:dyDescent="0.25">
      <c r="A786" s="544" t="str">
        <f>IF(COUNT('Séries-16x50'!$A$11:$A$50)&gt;'Etiquette 16x50'!N835,"X","")</f>
        <v/>
      </c>
      <c r="B786" s="137">
        <f>N737+1</f>
        <v>32</v>
      </c>
      <c r="C786" s="289"/>
      <c r="D786" s="289"/>
      <c r="E786" s="289"/>
      <c r="F786" s="289"/>
      <c r="G786" s="289"/>
      <c r="H786" s="289"/>
      <c r="I786" s="289"/>
      <c r="J786" s="289"/>
      <c r="K786" s="290"/>
      <c r="M786" s="521"/>
      <c r="N786" s="137">
        <f>B786+1</f>
        <v>33</v>
      </c>
      <c r="O786" s="289"/>
      <c r="P786" s="289"/>
      <c r="Q786" s="289"/>
      <c r="R786" s="289"/>
      <c r="S786" s="289"/>
      <c r="T786" s="289"/>
      <c r="U786" s="289"/>
      <c r="V786" s="289"/>
      <c r="W786" s="290"/>
    </row>
    <row r="787" spans="1:23" ht="23.25" x14ac:dyDescent="0.35">
      <c r="B787" s="291"/>
      <c r="C787" s="931" t="s">
        <v>246</v>
      </c>
      <c r="D787" s="931"/>
      <c r="E787" s="953" t="str">
        <f ca="1">OFFSET('Séries-16x50'!$A$11,B786,13)</f>
        <v/>
      </c>
      <c r="F787" s="953"/>
      <c r="G787" s="953"/>
      <c r="H787" s="953"/>
      <c r="I787" s="953"/>
      <c r="J787" s="953"/>
      <c r="K787" s="293"/>
      <c r="M787" s="521"/>
      <c r="N787" s="291"/>
      <c r="O787" s="931" t="s">
        <v>246</v>
      </c>
      <c r="P787" s="931"/>
      <c r="Q787" s="953" t="str">
        <f ca="1">OFFSET('Séries-16x50'!$A$11,N786,13)</f>
        <v/>
      </c>
      <c r="R787" s="953"/>
      <c r="S787" s="953"/>
      <c r="T787" s="953"/>
      <c r="U787" s="953"/>
      <c r="V787" s="953"/>
      <c r="W787" s="293"/>
    </row>
    <row r="788" spans="1:23" x14ac:dyDescent="0.25">
      <c r="A788" s="544" t="str">
        <f>IF(COUNT('Séries-16x50'!$A$11:$A$50)&gt;'Etiquette 16x50'!N835,"X","")</f>
        <v/>
      </c>
      <c r="B788" s="291"/>
      <c r="C788" s="945"/>
      <c r="D788" s="945"/>
      <c r="E788" s="945"/>
      <c r="F788" s="945"/>
      <c r="G788" s="945"/>
      <c r="H788" s="945"/>
      <c r="I788" s="945"/>
      <c r="J788" s="945"/>
      <c r="K788" s="293"/>
      <c r="M788" s="521"/>
      <c r="N788" s="291"/>
      <c r="O788" s="945"/>
      <c r="P788" s="945"/>
      <c r="Q788" s="945"/>
      <c r="R788" s="945"/>
      <c r="S788" s="945"/>
      <c r="T788" s="945"/>
      <c r="U788" s="945"/>
      <c r="V788" s="945"/>
      <c r="W788" s="293"/>
    </row>
    <row r="789" spans="1:23" ht="21" x14ac:dyDescent="0.35">
      <c r="A789" s="544" t="str">
        <f>IF(COUNT('Séries-16x50'!$A$11:$A$50)&gt;'Etiquette 16x50'!N835,"X","")</f>
        <v/>
      </c>
      <c r="B789" s="291"/>
      <c r="C789" s="931" t="s">
        <v>39</v>
      </c>
      <c r="D789" s="931"/>
      <c r="E789" s="932" t="str">
        <f ca="1">OFFSET('Séries-16x50'!$A$11,B786,0)</f>
        <v/>
      </c>
      <c r="F789" s="932"/>
      <c r="G789" s="948" t="s">
        <v>67</v>
      </c>
      <c r="H789" s="948"/>
      <c r="I789" s="932" t="str">
        <f ca="1">OFFSET('Séries-16x50'!$A$11,B786,6)</f>
        <v/>
      </c>
      <c r="J789" s="932"/>
      <c r="K789" s="293"/>
      <c r="M789" s="521"/>
      <c r="N789" s="291"/>
      <c r="O789" s="931" t="s">
        <v>39</v>
      </c>
      <c r="P789" s="931"/>
      <c r="Q789" s="932" t="str">
        <f ca="1">OFFSET('Séries-16x50'!$A$11,N786,0)</f>
        <v/>
      </c>
      <c r="R789" s="932"/>
      <c r="S789" s="948" t="s">
        <v>67</v>
      </c>
      <c r="T789" s="948"/>
      <c r="U789" s="932" t="str">
        <f ca="1">OFFSET('Séries-16x50'!$A$11,N786,6)</f>
        <v/>
      </c>
      <c r="V789" s="932"/>
      <c r="W789" s="293"/>
    </row>
    <row r="790" spans="1:23" ht="23.25" x14ac:dyDescent="0.35">
      <c r="A790" s="544" t="str">
        <f>IF(COUNT('Séries-16x50'!$A$11:$A$50)&gt;'Etiquette 16x50'!N835,"X","")</f>
        <v/>
      </c>
      <c r="B790" s="291"/>
      <c r="C790" s="931" t="s">
        <v>1</v>
      </c>
      <c r="D790" s="931"/>
      <c r="E790" s="953" t="str">
        <f ca="1">OFFSET('Séries-16x50'!$A$11,B786,9)</f>
        <v/>
      </c>
      <c r="F790" s="953"/>
      <c r="G790" s="948" t="s">
        <v>2</v>
      </c>
      <c r="H790" s="948"/>
      <c r="I790" s="932" t="str">
        <f ca="1">OFFSET('Séries-16x50'!$A$11,B786,10)</f>
        <v/>
      </c>
      <c r="J790" s="932"/>
      <c r="K790" s="293"/>
      <c r="M790" s="521"/>
      <c r="N790" s="291"/>
      <c r="O790" s="931" t="s">
        <v>1</v>
      </c>
      <c r="P790" s="931"/>
      <c r="Q790" s="953" t="str">
        <f ca="1">OFFSET('Séries-16x50'!$A$11,N786,9)</f>
        <v/>
      </c>
      <c r="R790" s="953"/>
      <c r="S790" s="948" t="s">
        <v>2</v>
      </c>
      <c r="T790" s="948"/>
      <c r="U790" s="932" t="str">
        <f ca="1">OFFSET('Séries-16x50'!$A$11,N786,10)</f>
        <v/>
      </c>
      <c r="V790" s="932"/>
      <c r="W790" s="293"/>
    </row>
    <row r="791" spans="1:23" ht="21" x14ac:dyDescent="0.35">
      <c r="A791" s="544" t="str">
        <f>IF(COUNT('Séries-16x50'!$A$11:$A$50)&gt;'Etiquette 16x50'!N835,"X","")</f>
        <v/>
      </c>
      <c r="B791" s="291"/>
      <c r="C791" s="520" t="s">
        <v>258</v>
      </c>
      <c r="D791" s="520"/>
      <c r="E791" s="527" t="str">
        <f ca="1">OFFSET('Séries-16x50'!$A$11,B786,11)</f>
        <v/>
      </c>
      <c r="F791" s="525"/>
      <c r="G791" s="866" t="s">
        <v>270</v>
      </c>
      <c r="H791" s="866"/>
      <c r="I791" s="527" t="str">
        <f ca="1">OFFSET('Séries-16x50'!$A$11,B786,8)</f>
        <v/>
      </c>
      <c r="J791" s="527"/>
      <c r="K791" s="293"/>
      <c r="M791" s="521"/>
      <c r="N791" s="291"/>
      <c r="O791" s="520" t="s">
        <v>258</v>
      </c>
      <c r="P791" s="520"/>
      <c r="Q791" s="527" t="str">
        <f ca="1">OFFSET('Séries-16x50'!$A$11,N786,11)</f>
        <v/>
      </c>
      <c r="R791" s="525"/>
      <c r="S791" s="866" t="s">
        <v>270</v>
      </c>
      <c r="T791" s="866"/>
      <c r="U791" s="527" t="str">
        <f ca="1">OFFSET('Séries-16x50'!$A$11,N786,8)</f>
        <v/>
      </c>
      <c r="V791" s="527"/>
      <c r="W791" s="293"/>
    </row>
    <row r="792" spans="1:23" ht="18.75" x14ac:dyDescent="0.3">
      <c r="A792" s="544" t="str">
        <f>IF(COUNT('Séries-16x50'!$A$11:$A$50)&gt;'Etiquette 16x50'!N835,"X","")</f>
        <v/>
      </c>
      <c r="B792" s="291"/>
      <c r="C792" s="952" t="s">
        <v>68</v>
      </c>
      <c r="D792" s="952"/>
      <c r="E792" s="866" t="s">
        <v>69</v>
      </c>
      <c r="F792" s="866"/>
      <c r="G792" s="951" t="str">
        <f ca="1">OFFSET('Séries-16x50'!$A$11,B786,2)</f>
        <v/>
      </c>
      <c r="H792" s="951"/>
      <c r="I792" s="951"/>
      <c r="J792" s="951"/>
      <c r="K792" s="293"/>
      <c r="M792" s="521"/>
      <c r="N792" s="291"/>
      <c r="O792" s="952" t="s">
        <v>68</v>
      </c>
      <c r="P792" s="952"/>
      <c r="Q792" s="866" t="s">
        <v>69</v>
      </c>
      <c r="R792" s="866"/>
      <c r="S792" s="951" t="str">
        <f ca="1">OFFSET('Séries-16x50'!$A$11,N786,2)</f>
        <v/>
      </c>
      <c r="T792" s="951"/>
      <c r="U792" s="951"/>
      <c r="V792" s="951"/>
      <c r="W792" s="293"/>
    </row>
    <row r="793" spans="1:23" ht="18.75" x14ac:dyDescent="0.3">
      <c r="A793" s="544" t="str">
        <f>IF(COUNT('Séries-16x50'!$A$11:$A$50)&gt;'Etiquette 16x50'!N835,"X","")</f>
        <v/>
      </c>
      <c r="B793" s="291"/>
      <c r="C793" s="952"/>
      <c r="D793" s="952"/>
      <c r="E793" s="866" t="s">
        <v>70</v>
      </c>
      <c r="F793" s="866"/>
      <c r="G793" s="951" t="str">
        <f ca="1">OFFSET('Séries-16x50'!$A$11,B786,3)</f>
        <v/>
      </c>
      <c r="H793" s="951"/>
      <c r="I793" s="951"/>
      <c r="J793" s="951"/>
      <c r="K793" s="293"/>
      <c r="M793" s="521"/>
      <c r="N793" s="291"/>
      <c r="O793" s="952"/>
      <c r="P793" s="952"/>
      <c r="Q793" s="866" t="s">
        <v>70</v>
      </c>
      <c r="R793" s="866"/>
      <c r="S793" s="951" t="str">
        <f ca="1">OFFSET('Séries-16x50'!$A$11,N786,3)</f>
        <v/>
      </c>
      <c r="T793" s="951"/>
      <c r="U793" s="951"/>
      <c r="V793" s="951"/>
      <c r="W793" s="293"/>
    </row>
    <row r="794" spans="1:23" ht="18.75" x14ac:dyDescent="0.3">
      <c r="A794" s="544" t="str">
        <f>IF(COUNT('Séries-16x50'!$A$11:$A$50)&gt;'Etiquette 16x50'!N835,"X","")</f>
        <v/>
      </c>
      <c r="B794" s="291"/>
      <c r="C794" s="952"/>
      <c r="D794" s="952"/>
      <c r="E794" s="866" t="s">
        <v>257</v>
      </c>
      <c r="F794" s="866"/>
      <c r="G794" s="951" t="str">
        <f ca="1">OFFSET('Séries-16x50'!$A$11,B786,4)</f>
        <v/>
      </c>
      <c r="H794" s="951"/>
      <c r="I794" s="951"/>
      <c r="J794" s="951"/>
      <c r="K794" s="293"/>
      <c r="M794" s="521"/>
      <c r="N794" s="291"/>
      <c r="O794" s="952"/>
      <c r="P794" s="952"/>
      <c r="Q794" s="866" t="s">
        <v>257</v>
      </c>
      <c r="R794" s="866"/>
      <c r="S794" s="951" t="str">
        <f ca="1">OFFSET('Séries-16x50'!$A$11,N786,4)</f>
        <v/>
      </c>
      <c r="T794" s="951"/>
      <c r="U794" s="951"/>
      <c r="V794" s="951"/>
      <c r="W794" s="293"/>
    </row>
    <row r="795" spans="1:23" ht="21" x14ac:dyDescent="0.35">
      <c r="A795" s="544" t="str">
        <f>IF(COUNT('Séries-16x50'!$A$11:$A$50)&gt;'Etiquette 16x50'!N835,"X","")</f>
        <v/>
      </c>
      <c r="B795" s="291"/>
      <c r="C795" s="952"/>
      <c r="D795" s="952"/>
      <c r="E795" s="866" t="s">
        <v>71</v>
      </c>
      <c r="F795" s="866"/>
      <c r="G795" s="947" t="str">
        <f ca="1">OFFSET('Séries-16x50'!$A$11,B786,5)</f>
        <v/>
      </c>
      <c r="H795" s="947"/>
      <c r="I795" s="947"/>
      <c r="J795" s="947"/>
      <c r="K795" s="293"/>
      <c r="M795" s="521"/>
      <c r="N795" s="291"/>
      <c r="O795" s="952"/>
      <c r="P795" s="952"/>
      <c r="Q795" s="866" t="s">
        <v>71</v>
      </c>
      <c r="R795" s="866"/>
      <c r="S795" s="947" t="str">
        <f ca="1">OFFSET('Séries-16x50'!$A$11,N786,5)</f>
        <v/>
      </c>
      <c r="T795" s="947"/>
      <c r="U795" s="947"/>
      <c r="V795" s="947"/>
      <c r="W795" s="293"/>
    </row>
    <row r="796" spans="1:23" ht="21" x14ac:dyDescent="0.35">
      <c r="A796" s="544" t="str">
        <f>IF(COUNT('Séries-16x50'!$A$11:$A$50)&gt;'Etiquette 16x50'!N835,"X","")</f>
        <v/>
      </c>
      <c r="B796" s="291"/>
      <c r="C796" s="931" t="s">
        <v>248</v>
      </c>
      <c r="D796" s="931"/>
      <c r="E796" s="948" t="str">
        <f ca="1">IF(E787="","",IF(OR(E787="DWF",E787="DNF"),"Distance","Temps"))</f>
        <v/>
      </c>
      <c r="F796" s="948"/>
      <c r="G796" s="525" t="str">
        <f ca="1">OFFSET('Séries-16x50'!$A$11,B786,18)</f>
        <v/>
      </c>
      <c r="H796" s="524" t="str">
        <f ca="1">OFFSET('Séries-16x50'!$A$11,B786,19)</f>
        <v/>
      </c>
      <c r="I796" s="526" t="str">
        <f ca="1">OFFSET('Séries-16x50'!$A$11,B786,20)</f>
        <v/>
      </c>
      <c r="J796" s="524" t="str">
        <f ca="1">OFFSET('Séries-16x50'!$A$11,B786,21)</f>
        <v/>
      </c>
      <c r="K796" s="293"/>
      <c r="M796" s="521"/>
      <c r="N796" s="291"/>
      <c r="O796" s="931" t="s">
        <v>248</v>
      </c>
      <c r="P796" s="931"/>
      <c r="Q796" s="948" t="str">
        <f ca="1">IF(Q787="","",IF(OR(Q787="DWF",Q787="DNF"),"Distance","Temps"))</f>
        <v/>
      </c>
      <c r="R796" s="948"/>
      <c r="S796" s="525" t="str">
        <f ca="1">OFFSET('Séries-16x50'!$A$11,N786,18)</f>
        <v/>
      </c>
      <c r="T796" s="524" t="str">
        <f ca="1">OFFSET('Séries-16x50'!$A$11,N786,19)</f>
        <v/>
      </c>
      <c r="U796" s="526" t="str">
        <f ca="1">OFFSET('Séries-16x50'!$A$11,N786,20)</f>
        <v/>
      </c>
      <c r="V796" s="524" t="str">
        <f ca="1">OFFSET('Séries-16x50'!$A$11,N786,21)</f>
        <v/>
      </c>
      <c r="W796" s="293"/>
    </row>
    <row r="797" spans="1:23" ht="18.75" x14ac:dyDescent="0.3">
      <c r="A797" s="544" t="str">
        <f>IF(COUNT('Séries-16x50'!$A$11:$A$50)&gt;'Etiquette 16x50'!N835,"X","")</f>
        <v/>
      </c>
      <c r="B797" s="291"/>
      <c r="C797" s="931"/>
      <c r="D797" s="931"/>
      <c r="E797" s="933" t="s">
        <v>273</v>
      </c>
      <c r="F797" s="514" t="s">
        <v>271</v>
      </c>
      <c r="G797" s="528" t="str">
        <f ca="1">OFFSET('Séries-16x50'!$A$11,B786,14)</f>
        <v/>
      </c>
      <c r="H797" s="529" t="str">
        <f ca="1">OFFSET('Séries-16x50'!$A$11,B786,15)</f>
        <v/>
      </c>
      <c r="I797" s="528" t="str">
        <f ca="1">OFFSET('Séries-16x50'!$A$11,B786,16)</f>
        <v/>
      </c>
      <c r="J797" s="529" t="str">
        <f ca="1">OFFSET('Séries-16x50'!$A$11,B786,17)</f>
        <v/>
      </c>
      <c r="K797" s="293"/>
      <c r="M797" s="521"/>
      <c r="N797" s="291"/>
      <c r="O797" s="931"/>
      <c r="P797" s="931"/>
      <c r="Q797" s="933" t="s">
        <v>273</v>
      </c>
      <c r="R797" s="514" t="s">
        <v>271</v>
      </c>
      <c r="S797" s="528" t="str">
        <f ca="1">OFFSET('Séries-16x50'!$A$11,N786,14)</f>
        <v/>
      </c>
      <c r="T797" s="529" t="str">
        <f ca="1">OFFSET('Séries-16x50'!$A$11,N786,15)</f>
        <v/>
      </c>
      <c r="U797" s="528" t="str">
        <f ca="1">OFFSET('Séries-16x50'!$A$11,N786,16)</f>
        <v/>
      </c>
      <c r="V797" s="529" t="str">
        <f ca="1">OFFSET('Séries-16x50'!$A$11,N786,17)</f>
        <v/>
      </c>
      <c r="W797" s="293"/>
    </row>
    <row r="798" spans="1:23" ht="18.75" x14ac:dyDescent="0.3">
      <c r="A798" s="544" t="str">
        <f>IF(COUNT('Séries-16x50'!$A$11:$A$50)&gt;'Etiquette 16x50'!N835,"X","")</f>
        <v/>
      </c>
      <c r="B798" s="291"/>
      <c r="C798" s="931"/>
      <c r="D798" s="931"/>
      <c r="E798" s="933"/>
      <c r="F798" s="514" t="s">
        <v>272</v>
      </c>
      <c r="G798" s="528" t="str">
        <f ca="1">OFFSET('Séries-16x50'!$A$11,B786,22)</f>
        <v/>
      </c>
      <c r="H798" s="529" t="str">
        <f ca="1">OFFSET('Séries-16x50'!$A$11,B786,23)</f>
        <v/>
      </c>
      <c r="I798" s="528" t="str">
        <f ca="1">OFFSET('Séries-16x50'!$A$11,B786,24)</f>
        <v/>
      </c>
      <c r="J798" s="529" t="str">
        <f ca="1">OFFSET('Séries-16x50'!$A$11,B786,25)</f>
        <v/>
      </c>
      <c r="K798" s="293"/>
      <c r="M798" s="521"/>
      <c r="N798" s="291"/>
      <c r="O798" s="931"/>
      <c r="P798" s="931"/>
      <c r="Q798" s="933"/>
      <c r="R798" s="514" t="s">
        <v>272</v>
      </c>
      <c r="S798" s="528" t="str">
        <f ca="1">OFFSET('Séries-16x50'!$A$11,N786,22)</f>
        <v/>
      </c>
      <c r="T798" s="529" t="str">
        <f ca="1">OFFSET('Séries-16x50'!$A$11,N786,23)</f>
        <v/>
      </c>
      <c r="U798" s="528" t="str">
        <f ca="1">OFFSET('Séries-16x50'!$A$11,N786,24)</f>
        <v/>
      </c>
      <c r="V798" s="529" t="str">
        <f ca="1">OFFSET('Séries-16x50'!$A$11,N786,25)</f>
        <v/>
      </c>
      <c r="W798" s="293"/>
    </row>
    <row r="799" spans="1:23" x14ac:dyDescent="0.25">
      <c r="A799" s="544" t="str">
        <f>IF(COUNT('Séries-16x50'!$A$11:$A$50)&gt;'Etiquette 16x50'!N835,"X","")</f>
        <v/>
      </c>
      <c r="B799" s="291"/>
      <c r="C799" s="945"/>
      <c r="D799" s="945"/>
      <c r="E799" s="945"/>
      <c r="F799" s="945"/>
      <c r="G799" s="945"/>
      <c r="H799" s="945"/>
      <c r="I799" s="945"/>
      <c r="J799" s="945"/>
      <c r="K799" s="293"/>
      <c r="M799" s="521"/>
      <c r="N799" s="291"/>
      <c r="O799" s="945"/>
      <c r="P799" s="945"/>
      <c r="Q799" s="945"/>
      <c r="R799" s="945"/>
      <c r="S799" s="945"/>
      <c r="T799" s="945"/>
      <c r="U799" s="945"/>
      <c r="V799" s="945"/>
      <c r="W799" s="293"/>
    </row>
    <row r="800" spans="1:23" ht="18.75" x14ac:dyDescent="0.3">
      <c r="A800" s="544" t="str">
        <f>IF(COUNT('Séries-16x50'!$A$11:$A$50)&gt;'Etiquette 16x50'!N835,"X","")</f>
        <v/>
      </c>
      <c r="B800" s="291"/>
      <c r="C800" s="946" t="s">
        <v>259</v>
      </c>
      <c r="D800" s="946"/>
      <c r="E800" s="946"/>
      <c r="F800" s="946"/>
      <c r="G800" s="946"/>
      <c r="H800" s="946"/>
      <c r="I800" s="946"/>
      <c r="J800" s="946"/>
      <c r="K800" s="293"/>
      <c r="M800" s="521"/>
      <c r="N800" s="291"/>
      <c r="O800" s="946" t="s">
        <v>259</v>
      </c>
      <c r="P800" s="946"/>
      <c r="Q800" s="946"/>
      <c r="R800" s="946"/>
      <c r="S800" s="946"/>
      <c r="T800" s="946"/>
      <c r="U800" s="946"/>
      <c r="V800" s="946"/>
      <c r="W800" s="293"/>
    </row>
    <row r="801" spans="1:23" ht="15.75" thickBot="1" x14ac:dyDescent="0.3">
      <c r="A801" s="544" t="str">
        <f>IF(COUNT('Séries-16x50'!$A$11:$A$50)&gt;'Etiquette 16x50'!N835,"X","")</f>
        <v/>
      </c>
      <c r="B801" s="291"/>
      <c r="C801" s="945"/>
      <c r="D801" s="945"/>
      <c r="E801" s="945"/>
      <c r="F801" s="945"/>
      <c r="G801" s="945"/>
      <c r="H801" s="945"/>
      <c r="I801" s="945"/>
      <c r="J801" s="945"/>
      <c r="K801" s="293"/>
      <c r="M801" s="521"/>
      <c r="N801" s="291"/>
      <c r="O801" s="945"/>
      <c r="P801" s="945"/>
      <c r="Q801" s="945"/>
      <c r="R801" s="945"/>
      <c r="S801" s="945"/>
      <c r="T801" s="945"/>
      <c r="U801" s="945"/>
      <c r="V801" s="945"/>
      <c r="W801" s="293"/>
    </row>
    <row r="802" spans="1:23" ht="15.75" customHeight="1" x14ac:dyDescent="0.25">
      <c r="A802" s="544" t="str">
        <f>IF(COUNT('Séries-16x50'!$A$11:$A$50)&gt;'Etiquette 16x50'!N835,"X","")</f>
        <v/>
      </c>
      <c r="B802" s="291"/>
      <c r="C802" s="1078" t="s">
        <v>276</v>
      </c>
      <c r="D802" s="1074">
        <v>1</v>
      </c>
      <c r="E802" s="1074">
        <f>D802+1</f>
        <v>2</v>
      </c>
      <c r="F802" s="1074">
        <f>E802+1</f>
        <v>3</v>
      </c>
      <c r="G802" s="1074">
        <f t="shared" ref="G802:J802" si="64">F802+1</f>
        <v>4</v>
      </c>
      <c r="H802" s="1074">
        <f t="shared" si="64"/>
        <v>5</v>
      </c>
      <c r="I802" s="1074">
        <f t="shared" si="64"/>
        <v>6</v>
      </c>
      <c r="J802" s="1075">
        <f t="shared" si="64"/>
        <v>7</v>
      </c>
      <c r="K802" s="293"/>
      <c r="M802" s="521"/>
      <c r="N802" s="291"/>
      <c r="O802" s="1078" t="s">
        <v>276</v>
      </c>
      <c r="P802" s="1074">
        <v>1</v>
      </c>
      <c r="Q802" s="1074">
        <f>P802+1</f>
        <v>2</v>
      </c>
      <c r="R802" s="1074">
        <f>Q802+1</f>
        <v>3</v>
      </c>
      <c r="S802" s="1074">
        <f t="shared" ref="S802:V802" si="65">R802+1</f>
        <v>4</v>
      </c>
      <c r="T802" s="1074">
        <f t="shared" si="65"/>
        <v>5</v>
      </c>
      <c r="U802" s="1074">
        <f t="shared" si="65"/>
        <v>6</v>
      </c>
      <c r="V802" s="1075">
        <f t="shared" si="65"/>
        <v>7</v>
      </c>
      <c r="W802" s="293"/>
    </row>
    <row r="803" spans="1:23" ht="15.75" thickBot="1" x14ac:dyDescent="0.3">
      <c r="A803" s="544" t="str">
        <f>IF(COUNT('Séries-16x50'!$A$11:$A$50)&gt;'Etiquette 16x50'!N835,"X","")</f>
        <v/>
      </c>
      <c r="B803" s="291"/>
      <c r="C803" s="1079"/>
      <c r="D803" s="1070"/>
      <c r="E803" s="1070"/>
      <c r="F803" s="1070"/>
      <c r="G803" s="1070"/>
      <c r="H803" s="1070"/>
      <c r="I803" s="1070"/>
      <c r="J803" s="1072"/>
      <c r="K803" s="293"/>
      <c r="M803" s="521"/>
      <c r="N803" s="291"/>
      <c r="O803" s="1079"/>
      <c r="P803" s="1070"/>
      <c r="Q803" s="1070"/>
      <c r="R803" s="1070"/>
      <c r="S803" s="1070"/>
      <c r="T803" s="1070"/>
      <c r="U803" s="1070"/>
      <c r="V803" s="1072"/>
      <c r="W803" s="293"/>
    </row>
    <row r="804" spans="1:23" ht="15" customHeight="1" x14ac:dyDescent="0.25">
      <c r="A804" s="544" t="str">
        <f>IF(COUNT('Séries-16x50'!$A$11:$A$50)&gt;'Etiquette 16x50'!N835,"X","")</f>
        <v/>
      </c>
      <c r="B804" s="291"/>
      <c r="C804" s="1068">
        <f>J802+1</f>
        <v>8</v>
      </c>
      <c r="D804" s="1070">
        <f>C804+1</f>
        <v>9</v>
      </c>
      <c r="E804" s="1070">
        <f t="shared" ref="E804:J804" si="66">D804+1</f>
        <v>10</v>
      </c>
      <c r="F804" s="1070">
        <f t="shared" si="66"/>
        <v>11</v>
      </c>
      <c r="G804" s="1070">
        <f t="shared" si="66"/>
        <v>12</v>
      </c>
      <c r="H804" s="1070">
        <f t="shared" si="66"/>
        <v>13</v>
      </c>
      <c r="I804" s="1070">
        <f t="shared" si="66"/>
        <v>14</v>
      </c>
      <c r="J804" s="1072">
        <f t="shared" si="66"/>
        <v>15</v>
      </c>
      <c r="K804" s="293"/>
      <c r="M804" s="521"/>
      <c r="N804" s="291"/>
      <c r="O804" s="1068">
        <f>V802+1</f>
        <v>8</v>
      </c>
      <c r="P804" s="1070">
        <f>O804+1</f>
        <v>9</v>
      </c>
      <c r="Q804" s="1070">
        <f t="shared" ref="Q804:V804" si="67">P804+1</f>
        <v>10</v>
      </c>
      <c r="R804" s="1070">
        <f t="shared" si="67"/>
        <v>11</v>
      </c>
      <c r="S804" s="1070">
        <f t="shared" si="67"/>
        <v>12</v>
      </c>
      <c r="T804" s="1070">
        <f t="shared" si="67"/>
        <v>13</v>
      </c>
      <c r="U804" s="1070">
        <f t="shared" si="67"/>
        <v>14</v>
      </c>
      <c r="V804" s="1072">
        <f t="shared" si="67"/>
        <v>15</v>
      </c>
      <c r="W804" s="293"/>
    </row>
    <row r="805" spans="1:23" ht="15.75" thickBot="1" x14ac:dyDescent="0.3">
      <c r="A805" s="544" t="str">
        <f>IF(COUNT('Séries-16x50'!$A$11:$A$50)&gt;'Etiquette 16x50'!N835,"X","")</f>
        <v/>
      </c>
      <c r="B805" s="291"/>
      <c r="C805" s="1069"/>
      <c r="D805" s="1071"/>
      <c r="E805" s="1071"/>
      <c r="F805" s="1071"/>
      <c r="G805" s="1071"/>
      <c r="H805" s="1071"/>
      <c r="I805" s="1071"/>
      <c r="J805" s="1073"/>
      <c r="K805" s="293"/>
      <c r="M805" s="521"/>
      <c r="N805" s="291"/>
      <c r="O805" s="1069"/>
      <c r="P805" s="1071"/>
      <c r="Q805" s="1071"/>
      <c r="R805" s="1071"/>
      <c r="S805" s="1071"/>
      <c r="T805" s="1071"/>
      <c r="U805" s="1071"/>
      <c r="V805" s="1073"/>
      <c r="W805" s="293"/>
    </row>
    <row r="806" spans="1:23" ht="15" customHeight="1" x14ac:dyDescent="0.25">
      <c r="A806" s="544" t="str">
        <f>IF(COUNT('Séries-16x50'!$A$11:$A$50)&gt;'Etiquette 16x50'!N835,"X","")</f>
        <v/>
      </c>
      <c r="B806" s="291"/>
      <c r="C806" s="984" t="s">
        <v>275</v>
      </c>
      <c r="D806" s="985"/>
      <c r="E806" s="1080"/>
      <c r="F806" s="993"/>
      <c r="G806" s="993"/>
      <c r="H806" s="993"/>
      <c r="I806" s="993"/>
      <c r="J806" s="994"/>
      <c r="K806" s="293"/>
      <c r="M806" s="521"/>
      <c r="N806" s="291"/>
      <c r="O806" s="984" t="s">
        <v>275</v>
      </c>
      <c r="P806" s="985"/>
      <c r="Q806" s="1080"/>
      <c r="R806" s="993"/>
      <c r="S806" s="993"/>
      <c r="T806" s="993"/>
      <c r="U806" s="993"/>
      <c r="V806" s="994"/>
      <c r="W806" s="293"/>
    </row>
    <row r="807" spans="1:23" ht="15.75" thickBot="1" x14ac:dyDescent="0.3">
      <c r="A807" s="544" t="str">
        <f>IF(COUNT('Séries-16x50'!$A$11:$A$50)&gt;'Etiquette 16x50'!N835,"X","")</f>
        <v/>
      </c>
      <c r="B807" s="291"/>
      <c r="C807" s="973"/>
      <c r="D807" s="986"/>
      <c r="E807" s="1081"/>
      <c r="F807" s="929"/>
      <c r="G807" s="929"/>
      <c r="H807" s="929"/>
      <c r="I807" s="929"/>
      <c r="J807" s="930"/>
      <c r="K807" s="293"/>
      <c r="M807" s="521"/>
      <c r="N807" s="291"/>
      <c r="O807" s="973"/>
      <c r="P807" s="986"/>
      <c r="Q807" s="1081"/>
      <c r="R807" s="929"/>
      <c r="S807" s="929"/>
      <c r="T807" s="929"/>
      <c r="U807" s="929"/>
      <c r="V807" s="930"/>
      <c r="W807" s="293"/>
    </row>
    <row r="808" spans="1:23" ht="15.75" thickBot="1" x14ac:dyDescent="0.3">
      <c r="A808" s="544" t="str">
        <f>IF(COUNT('Séries-16x50'!$A$11:$A$50)&gt;'Etiquette 16x50'!N835,"X","")</f>
        <v/>
      </c>
      <c r="B808" s="291"/>
      <c r="C808" s="292"/>
      <c r="D808" s="292"/>
      <c r="E808" s="292"/>
      <c r="F808" s="292"/>
      <c r="G808" s="292"/>
      <c r="H808" s="292"/>
      <c r="I808" s="292"/>
      <c r="J808" s="292"/>
      <c r="K808" s="293"/>
      <c r="M808" s="521"/>
      <c r="N808" s="291"/>
      <c r="O808" s="292"/>
      <c r="P808" s="292"/>
      <c r="Q808" s="292"/>
      <c r="R808" s="292"/>
      <c r="S808" s="292"/>
      <c r="T808" s="292"/>
      <c r="U808" s="292"/>
      <c r="V808" s="292"/>
      <c r="W808" s="293"/>
    </row>
    <row r="809" spans="1:23" ht="15" customHeight="1" x14ac:dyDescent="0.25">
      <c r="A809" s="544" t="str">
        <f>IF(COUNT('Séries-16x50'!$A$11:$A$50)&gt;'Etiquette 16x50'!N835,"X","")</f>
        <v/>
      </c>
      <c r="B809" s="291"/>
      <c r="C809" s="894" t="s">
        <v>132</v>
      </c>
      <c r="D809" s="880" t="s">
        <v>133</v>
      </c>
      <c r="E809" s="871"/>
      <c r="F809" s="871"/>
      <c r="G809" s="871"/>
      <c r="H809" s="871"/>
      <c r="I809" s="959"/>
      <c r="J809" s="960"/>
      <c r="K809" s="293"/>
      <c r="M809" s="521"/>
      <c r="N809" s="291"/>
      <c r="O809" s="894" t="s">
        <v>132</v>
      </c>
      <c r="P809" s="880" t="s">
        <v>133</v>
      </c>
      <c r="Q809" s="871"/>
      <c r="R809" s="871"/>
      <c r="S809" s="871"/>
      <c r="T809" s="871"/>
      <c r="U809" s="959"/>
      <c r="V809" s="960"/>
      <c r="W809" s="293"/>
    </row>
    <row r="810" spans="1:23" x14ac:dyDescent="0.25">
      <c r="A810" s="544" t="str">
        <f>IF(COUNT('Séries-16x50'!$A$11:$A$50)&gt;'Etiquette 16x50'!N835,"X","")</f>
        <v/>
      </c>
      <c r="B810" s="291"/>
      <c r="C810" s="895"/>
      <c r="D810" s="859" t="s">
        <v>134</v>
      </c>
      <c r="E810" s="864"/>
      <c r="F810" s="864"/>
      <c r="G810" s="864"/>
      <c r="H810" s="864"/>
      <c r="I810" s="949"/>
      <c r="J810" s="950"/>
      <c r="K810" s="293"/>
      <c r="M810" s="521"/>
      <c r="N810" s="291"/>
      <c r="O810" s="895"/>
      <c r="P810" s="859" t="s">
        <v>134</v>
      </c>
      <c r="Q810" s="864"/>
      <c r="R810" s="864"/>
      <c r="S810" s="864"/>
      <c r="T810" s="864"/>
      <c r="U810" s="949"/>
      <c r="V810" s="950"/>
      <c r="W810" s="293"/>
    </row>
    <row r="811" spans="1:23" x14ac:dyDescent="0.25">
      <c r="A811" s="544" t="str">
        <f>IF(COUNT('Séries-16x50'!$A$11:$A$50)&gt;'Etiquette 16x50'!N835,"X","")</f>
        <v/>
      </c>
      <c r="B811" s="291"/>
      <c r="C811" s="895"/>
      <c r="D811" s="859" t="s">
        <v>135</v>
      </c>
      <c r="E811" s="864"/>
      <c r="F811" s="864"/>
      <c r="G811" s="864"/>
      <c r="H811" s="864"/>
      <c r="I811" s="949"/>
      <c r="J811" s="950"/>
      <c r="K811" s="293"/>
      <c r="M811" s="521"/>
      <c r="N811" s="291"/>
      <c r="O811" s="895"/>
      <c r="P811" s="859" t="s">
        <v>135</v>
      </c>
      <c r="Q811" s="864"/>
      <c r="R811" s="864"/>
      <c r="S811" s="864"/>
      <c r="T811" s="864"/>
      <c r="U811" s="949"/>
      <c r="V811" s="950"/>
      <c r="W811" s="293"/>
    </row>
    <row r="812" spans="1:23" x14ac:dyDescent="0.25">
      <c r="A812" s="544" t="str">
        <f>IF(COUNT('Séries-16x50'!$A$11:$A$50)&gt;'Etiquette 16x50'!N835,"X","")</f>
        <v/>
      </c>
      <c r="B812" s="291"/>
      <c r="C812" s="895"/>
      <c r="D812" s="859" t="s">
        <v>136</v>
      </c>
      <c r="E812" s="864"/>
      <c r="F812" s="864"/>
      <c r="G812" s="864"/>
      <c r="H812" s="864"/>
      <c r="I812" s="949"/>
      <c r="J812" s="950"/>
      <c r="K812" s="293"/>
      <c r="M812" s="521"/>
      <c r="N812" s="291"/>
      <c r="O812" s="895"/>
      <c r="P812" s="859" t="s">
        <v>136</v>
      </c>
      <c r="Q812" s="864"/>
      <c r="R812" s="864"/>
      <c r="S812" s="864"/>
      <c r="T812" s="864"/>
      <c r="U812" s="949"/>
      <c r="V812" s="950"/>
      <c r="W812" s="293"/>
    </row>
    <row r="813" spans="1:23" x14ac:dyDescent="0.25">
      <c r="A813" s="544" t="str">
        <f>IF(COUNT('Séries-16x50'!$A$11:$A$50)&gt;'Etiquette 16x50'!N835,"X","")</f>
        <v/>
      </c>
      <c r="B813" s="291"/>
      <c r="C813" s="895"/>
      <c r="D813" s="859" t="s">
        <v>137</v>
      </c>
      <c r="E813" s="864"/>
      <c r="F813" s="864"/>
      <c r="G813" s="864"/>
      <c r="H813" s="864"/>
      <c r="I813" s="949"/>
      <c r="J813" s="950"/>
      <c r="K813" s="293"/>
      <c r="M813" s="521"/>
      <c r="N813" s="291"/>
      <c r="O813" s="895"/>
      <c r="P813" s="859" t="s">
        <v>137</v>
      </c>
      <c r="Q813" s="864"/>
      <c r="R813" s="864"/>
      <c r="S813" s="864"/>
      <c r="T813" s="864"/>
      <c r="U813" s="949"/>
      <c r="V813" s="950"/>
      <c r="W813" s="293"/>
    </row>
    <row r="814" spans="1:23" x14ac:dyDescent="0.25">
      <c r="A814" s="544" t="str">
        <f>IF(COUNT('Séries-16x50'!$A$11:$A$50)&gt;'Etiquette 16x50'!N835,"X","")</f>
        <v/>
      </c>
      <c r="B814" s="291"/>
      <c r="C814" s="895"/>
      <c r="D814" s="859" t="s">
        <v>138</v>
      </c>
      <c r="E814" s="864"/>
      <c r="F814" s="864"/>
      <c r="G814" s="864"/>
      <c r="H814" s="864"/>
      <c r="I814" s="949"/>
      <c r="J814" s="950"/>
      <c r="K814" s="293"/>
      <c r="M814" s="521"/>
      <c r="N814" s="291"/>
      <c r="O814" s="895"/>
      <c r="P814" s="859" t="s">
        <v>138</v>
      </c>
      <c r="Q814" s="864"/>
      <c r="R814" s="864"/>
      <c r="S814" s="864"/>
      <c r="T814" s="864"/>
      <c r="U814" s="949"/>
      <c r="V814" s="950"/>
      <c r="W814" s="293"/>
    </row>
    <row r="815" spans="1:23" ht="15" customHeight="1" thickBot="1" x14ac:dyDescent="0.3">
      <c r="A815" s="544" t="str">
        <f>IF(COUNT('Séries-16x50'!$A$11:$A$50)&gt;'Etiquette 16x50'!N835,"X","")</f>
        <v/>
      </c>
      <c r="B815" s="291"/>
      <c r="C815" s="896"/>
      <c r="D815" s="862" t="s">
        <v>274</v>
      </c>
      <c r="E815" s="975"/>
      <c r="F815" s="975"/>
      <c r="G815" s="975"/>
      <c r="H815" s="975"/>
      <c r="I815" s="954"/>
      <c r="J815" s="955"/>
      <c r="K815" s="293"/>
      <c r="M815" s="521"/>
      <c r="N815" s="291"/>
      <c r="O815" s="896"/>
      <c r="P815" s="862" t="s">
        <v>274</v>
      </c>
      <c r="Q815" s="975"/>
      <c r="R815" s="975"/>
      <c r="S815" s="975"/>
      <c r="T815" s="975"/>
      <c r="U815" s="954"/>
      <c r="V815" s="955"/>
      <c r="W815" s="293"/>
    </row>
    <row r="816" spans="1:23" x14ac:dyDescent="0.25">
      <c r="A816" s="544" t="str">
        <f>IF(COUNT('Séries-16x50'!$A$11:$A$50)&gt;'Etiquette 16x50'!N835,"X","")</f>
        <v/>
      </c>
      <c r="B816" s="291"/>
      <c r="C816" s="1076" t="s">
        <v>145</v>
      </c>
      <c r="D816" s="963" t="s">
        <v>146</v>
      </c>
      <c r="E816" s="964"/>
      <c r="F816" s="964"/>
      <c r="G816" s="964"/>
      <c r="H816" s="964"/>
      <c r="I816" s="965"/>
      <c r="J816" s="966"/>
      <c r="K816" s="293"/>
      <c r="M816" s="521"/>
      <c r="N816" s="291"/>
      <c r="O816" s="1076" t="s">
        <v>145</v>
      </c>
      <c r="P816" s="963" t="s">
        <v>146</v>
      </c>
      <c r="Q816" s="964"/>
      <c r="R816" s="964"/>
      <c r="S816" s="964"/>
      <c r="T816" s="964"/>
      <c r="U816" s="965"/>
      <c r="V816" s="966"/>
      <c r="W816" s="293"/>
    </row>
    <row r="817" spans="1:23" x14ac:dyDescent="0.25">
      <c r="A817" s="544" t="str">
        <f>IF(COUNT('Séries-16x50'!$A$11:$A$50)&gt;'Etiquette 16x50'!N835,"X","")</f>
        <v/>
      </c>
      <c r="B817" s="291"/>
      <c r="C817" s="1076"/>
      <c r="D817" s="859" t="s">
        <v>147</v>
      </c>
      <c r="E817" s="864"/>
      <c r="F817" s="864"/>
      <c r="G817" s="864"/>
      <c r="H817" s="864"/>
      <c r="I817" s="949"/>
      <c r="J817" s="950"/>
      <c r="K817" s="293"/>
      <c r="M817" s="521"/>
      <c r="N817" s="291"/>
      <c r="O817" s="1076"/>
      <c r="P817" s="859" t="s">
        <v>147</v>
      </c>
      <c r="Q817" s="864"/>
      <c r="R817" s="864"/>
      <c r="S817" s="864"/>
      <c r="T817" s="864"/>
      <c r="U817" s="949"/>
      <c r="V817" s="950"/>
      <c r="W817" s="293"/>
    </row>
    <row r="818" spans="1:23" x14ac:dyDescent="0.25">
      <c r="A818" s="544" t="str">
        <f>IF(COUNT('Séries-16x50'!$A$11:$A$50)&gt;'Etiquette 16x50'!N835,"X","")</f>
        <v/>
      </c>
      <c r="B818" s="291"/>
      <c r="C818" s="1076"/>
      <c r="D818" s="859" t="s">
        <v>148</v>
      </c>
      <c r="E818" s="864"/>
      <c r="F818" s="864"/>
      <c r="G818" s="864"/>
      <c r="H818" s="864"/>
      <c r="I818" s="949"/>
      <c r="J818" s="950"/>
      <c r="K818" s="293"/>
      <c r="M818" s="521"/>
      <c r="N818" s="291"/>
      <c r="O818" s="1076"/>
      <c r="P818" s="859" t="s">
        <v>148</v>
      </c>
      <c r="Q818" s="864"/>
      <c r="R818" s="864"/>
      <c r="S818" s="864"/>
      <c r="T818" s="864"/>
      <c r="U818" s="949"/>
      <c r="V818" s="950"/>
      <c r="W818" s="293"/>
    </row>
    <row r="819" spans="1:23" x14ac:dyDescent="0.25">
      <c r="A819" s="544" t="str">
        <f>IF(COUNT('Séries-16x50'!$A$11:$A$50)&gt;'Etiquette 16x50'!N835,"X","")</f>
        <v/>
      </c>
      <c r="B819" s="291"/>
      <c r="C819" s="1076"/>
      <c r="D819" s="859" t="s">
        <v>149</v>
      </c>
      <c r="E819" s="864"/>
      <c r="F819" s="864"/>
      <c r="G819" s="864"/>
      <c r="H819" s="864"/>
      <c r="I819" s="949"/>
      <c r="J819" s="950"/>
      <c r="K819" s="293"/>
      <c r="M819" s="521"/>
      <c r="N819" s="291"/>
      <c r="O819" s="1076"/>
      <c r="P819" s="859" t="s">
        <v>149</v>
      </c>
      <c r="Q819" s="864"/>
      <c r="R819" s="864"/>
      <c r="S819" s="864"/>
      <c r="T819" s="864"/>
      <c r="U819" s="949"/>
      <c r="V819" s="950"/>
      <c r="W819" s="293"/>
    </row>
    <row r="820" spans="1:23" x14ac:dyDescent="0.25">
      <c r="A820" s="544" t="str">
        <f>IF(COUNT('Séries-16x50'!$A$11:$A$50)&gt;'Etiquette 16x50'!N835,"X","")</f>
        <v/>
      </c>
      <c r="B820" s="291"/>
      <c r="C820" s="1076"/>
      <c r="D820" s="859" t="s">
        <v>150</v>
      </c>
      <c r="E820" s="864"/>
      <c r="F820" s="864"/>
      <c r="G820" s="864"/>
      <c r="H820" s="864"/>
      <c r="I820" s="949"/>
      <c r="J820" s="950"/>
      <c r="K820" s="293"/>
      <c r="M820" s="521"/>
      <c r="N820" s="291"/>
      <c r="O820" s="1076"/>
      <c r="P820" s="859" t="s">
        <v>150</v>
      </c>
      <c r="Q820" s="864"/>
      <c r="R820" s="864"/>
      <c r="S820" s="864"/>
      <c r="T820" s="864"/>
      <c r="U820" s="949"/>
      <c r="V820" s="950"/>
      <c r="W820" s="293"/>
    </row>
    <row r="821" spans="1:23" x14ac:dyDescent="0.25">
      <c r="A821" s="544" t="str">
        <f>IF(COUNT('Séries-16x50'!$A$11:$A$50)&gt;'Etiquette 16x50'!N835,"X","")</f>
        <v/>
      </c>
      <c r="B821" s="291"/>
      <c r="C821" s="1076"/>
      <c r="D821" s="859" t="s">
        <v>151</v>
      </c>
      <c r="E821" s="864"/>
      <c r="F821" s="864"/>
      <c r="G821" s="864"/>
      <c r="H821" s="864"/>
      <c r="I821" s="949"/>
      <c r="J821" s="950"/>
      <c r="K821" s="293"/>
      <c r="M821" s="521"/>
      <c r="N821" s="291"/>
      <c r="O821" s="1076"/>
      <c r="P821" s="859" t="s">
        <v>151</v>
      </c>
      <c r="Q821" s="864"/>
      <c r="R821" s="864"/>
      <c r="S821" s="864"/>
      <c r="T821" s="864"/>
      <c r="U821" s="949"/>
      <c r="V821" s="950"/>
      <c r="W821" s="293"/>
    </row>
    <row r="822" spans="1:23" ht="15" customHeight="1" thickBot="1" x14ac:dyDescent="0.3">
      <c r="A822" s="544" t="str">
        <f>IF(COUNT('Séries-16x50'!$A$11:$A$50)&gt;'Etiquette 16x50'!N835,"X","")</f>
        <v/>
      </c>
      <c r="B822" s="291"/>
      <c r="C822" s="1077"/>
      <c r="D822" s="862" t="s">
        <v>152</v>
      </c>
      <c r="E822" s="975"/>
      <c r="F822" s="975"/>
      <c r="G822" s="975"/>
      <c r="H822" s="975"/>
      <c r="I822" s="954"/>
      <c r="J822" s="955"/>
      <c r="K822" s="293"/>
      <c r="M822" s="521"/>
      <c r="N822" s="291"/>
      <c r="O822" s="1077"/>
      <c r="P822" s="862" t="s">
        <v>152</v>
      </c>
      <c r="Q822" s="975"/>
      <c r="R822" s="975"/>
      <c r="S822" s="975"/>
      <c r="T822" s="975"/>
      <c r="U822" s="954"/>
      <c r="V822" s="955"/>
      <c r="W822" s="293"/>
    </row>
    <row r="823" spans="1:23" x14ac:dyDescent="0.25">
      <c r="A823" s="544" t="str">
        <f>IF(COUNT('Séries-16x50'!$A$11:$A$50)&gt;'Etiquette 16x50'!N835,"X","")</f>
        <v/>
      </c>
      <c r="B823" s="291"/>
      <c r="C823" s="895" t="s">
        <v>126</v>
      </c>
      <c r="D823" s="1051" t="s">
        <v>264</v>
      </c>
      <c r="E823" s="1052"/>
      <c r="F823" s="963"/>
      <c r="G823" s="278" t="s">
        <v>265</v>
      </c>
      <c r="H823" s="278"/>
      <c r="I823" s="965"/>
      <c r="J823" s="966"/>
      <c r="K823" s="293"/>
      <c r="M823" s="521"/>
      <c r="N823" s="291"/>
      <c r="O823" s="895" t="s">
        <v>126</v>
      </c>
      <c r="P823" s="1051" t="s">
        <v>264</v>
      </c>
      <c r="Q823" s="1052"/>
      <c r="R823" s="963"/>
      <c r="S823" s="278" t="s">
        <v>265</v>
      </c>
      <c r="T823" s="278"/>
      <c r="U823" s="965"/>
      <c r="V823" s="966"/>
      <c r="W823" s="293"/>
    </row>
    <row r="824" spans="1:23" x14ac:dyDescent="0.25">
      <c r="A824" s="544" t="str">
        <f>IF(COUNT('Séries-16x50'!$A$11:$A$50)&gt;'Etiquette 16x50'!N835,"X","")</f>
        <v/>
      </c>
      <c r="B824" s="291"/>
      <c r="C824" s="895"/>
      <c r="D824" s="511" t="s">
        <v>267</v>
      </c>
      <c r="E824" s="513"/>
      <c r="F824" s="513"/>
      <c r="G824" s="110" t="s">
        <v>164</v>
      </c>
      <c r="H824" s="110"/>
      <c r="I824" s="949"/>
      <c r="J824" s="950"/>
      <c r="K824" s="293"/>
      <c r="M824" s="521"/>
      <c r="N824" s="291"/>
      <c r="O824" s="895"/>
      <c r="P824" s="511" t="s">
        <v>267</v>
      </c>
      <c r="Q824" s="513"/>
      <c r="R824" s="513"/>
      <c r="S824" s="110" t="s">
        <v>164</v>
      </c>
      <c r="T824" s="110"/>
      <c r="U824" s="949"/>
      <c r="V824" s="950"/>
      <c r="W824" s="293"/>
    </row>
    <row r="825" spans="1:23" ht="15.75" thickBot="1" x14ac:dyDescent="0.3">
      <c r="A825" s="544" t="str">
        <f>IF(COUNT('Séries-16x50'!$A$11:$A$50)&gt;'Etiquette 16x50'!N835,"X","")</f>
        <v/>
      </c>
      <c r="B825" s="291"/>
      <c r="C825" s="896"/>
      <c r="D825" s="512" t="s">
        <v>268</v>
      </c>
      <c r="E825" s="517"/>
      <c r="F825" s="517"/>
      <c r="G825" s="3" t="s">
        <v>164</v>
      </c>
      <c r="H825" s="3"/>
      <c r="I825" s="954"/>
      <c r="J825" s="955"/>
      <c r="K825" s="293"/>
      <c r="M825" s="521"/>
      <c r="N825" s="291"/>
      <c r="O825" s="896"/>
      <c r="P825" s="512" t="s">
        <v>268</v>
      </c>
      <c r="Q825" s="517"/>
      <c r="R825" s="517"/>
      <c r="S825" s="3" t="s">
        <v>164</v>
      </c>
      <c r="T825" s="3"/>
      <c r="U825" s="954"/>
      <c r="V825" s="955"/>
      <c r="W825" s="293"/>
    </row>
    <row r="826" spans="1:23" ht="15.75" thickBot="1" x14ac:dyDescent="0.3">
      <c r="A826" s="544" t="str">
        <f>IF(COUNT('Séries-16x50'!$A$11:$A$50)&gt;'Etiquette 16x50'!N835,"X","")</f>
        <v/>
      </c>
      <c r="B826" s="291"/>
      <c r="C826" s="292"/>
      <c r="D826" s="292"/>
      <c r="E826" s="292"/>
      <c r="F826" s="292"/>
      <c r="G826" s="292"/>
      <c r="H826" s="292"/>
      <c r="I826" s="292"/>
      <c r="J826" s="292"/>
      <c r="K826" s="293"/>
      <c r="M826" s="521"/>
      <c r="N826" s="291"/>
      <c r="O826" s="292"/>
      <c r="P826" s="292"/>
      <c r="Q826" s="292"/>
      <c r="R826" s="292"/>
      <c r="S826" s="292"/>
      <c r="T826" s="292"/>
      <c r="U826" s="292"/>
      <c r="V826" s="292"/>
      <c r="W826" s="293"/>
    </row>
    <row r="827" spans="1:23" ht="18.75" x14ac:dyDescent="0.3">
      <c r="A827" s="544" t="str">
        <f>IF(COUNT('Séries-16x50'!$A$11:$A$50)&gt;'Etiquette 16x50'!N835,"X","")</f>
        <v/>
      </c>
      <c r="B827" s="291"/>
      <c r="C827" s="901" t="s">
        <v>269</v>
      </c>
      <c r="D827" s="902"/>
      <c r="E827" s="902"/>
      <c r="F827" s="902"/>
      <c r="G827" s="902"/>
      <c r="H827" s="902"/>
      <c r="I827" s="902"/>
      <c r="J827" s="903"/>
      <c r="K827" s="293"/>
      <c r="M827" s="521"/>
      <c r="N827" s="291"/>
      <c r="O827" s="901" t="s">
        <v>269</v>
      </c>
      <c r="P827" s="902"/>
      <c r="Q827" s="902"/>
      <c r="R827" s="902"/>
      <c r="S827" s="902"/>
      <c r="T827" s="902"/>
      <c r="U827" s="902"/>
      <c r="V827" s="903"/>
      <c r="W827" s="293"/>
    </row>
    <row r="828" spans="1:23" x14ac:dyDescent="0.25">
      <c r="A828" s="544" t="str">
        <f>IF(COUNT('Séries-16x50'!$A$11:$A$50)&gt;'Etiquette 16x50'!N835,"X","")</f>
        <v/>
      </c>
      <c r="B828" s="291"/>
      <c r="C828" s="904"/>
      <c r="D828" s="905"/>
      <c r="E828" s="905"/>
      <c r="F828" s="905"/>
      <c r="G828" s="905"/>
      <c r="H828" s="905"/>
      <c r="I828" s="905"/>
      <c r="J828" s="906"/>
      <c r="K828" s="293"/>
      <c r="M828" s="521"/>
      <c r="N828" s="291"/>
      <c r="O828" s="904"/>
      <c r="P828" s="905"/>
      <c r="Q828" s="905"/>
      <c r="R828" s="905"/>
      <c r="S828" s="905"/>
      <c r="T828" s="905"/>
      <c r="U828" s="905"/>
      <c r="V828" s="906"/>
      <c r="W828" s="293"/>
    </row>
    <row r="829" spans="1:23" x14ac:dyDescent="0.25">
      <c r="A829" s="544" t="str">
        <f>IF(COUNT('Séries-16x50'!$A$11:$A$50)&gt;'Etiquette 16x50'!N835,"X","")</f>
        <v/>
      </c>
      <c r="B829" s="291"/>
      <c r="C829" s="907"/>
      <c r="D829" s="908"/>
      <c r="E829" s="908"/>
      <c r="F829" s="908"/>
      <c r="G829" s="908"/>
      <c r="H829" s="908"/>
      <c r="I829" s="908"/>
      <c r="J829" s="909"/>
      <c r="K829" s="293"/>
      <c r="M829" s="521"/>
      <c r="N829" s="291"/>
      <c r="O829" s="907"/>
      <c r="P829" s="908"/>
      <c r="Q829" s="908"/>
      <c r="R829" s="908"/>
      <c r="S829" s="908"/>
      <c r="T829" s="908"/>
      <c r="U829" s="908"/>
      <c r="V829" s="909"/>
      <c r="W829" s="293"/>
    </row>
    <row r="830" spans="1:23" x14ac:dyDescent="0.25">
      <c r="A830" s="544" t="str">
        <f>IF(COUNT('Séries-16x50'!$A$11:$A$50)&gt;'Etiquette 16x50'!N835,"X","")</f>
        <v/>
      </c>
      <c r="B830" s="291"/>
      <c r="C830" s="907"/>
      <c r="D830" s="908"/>
      <c r="E830" s="908"/>
      <c r="F830" s="908"/>
      <c r="G830" s="908"/>
      <c r="H830" s="908"/>
      <c r="I830" s="908"/>
      <c r="J830" s="909"/>
      <c r="K830" s="293"/>
      <c r="M830" s="521"/>
      <c r="N830" s="291"/>
      <c r="O830" s="907"/>
      <c r="P830" s="908"/>
      <c r="Q830" s="908"/>
      <c r="R830" s="908"/>
      <c r="S830" s="908"/>
      <c r="T830" s="908"/>
      <c r="U830" s="908"/>
      <c r="V830" s="909"/>
      <c r="W830" s="293"/>
    </row>
    <row r="831" spans="1:23" ht="15.75" thickBot="1" x14ac:dyDescent="0.3">
      <c r="A831" s="544" t="str">
        <f>IF(COUNT('Séries-16x50'!$A$11:$A$50)&gt;'Etiquette 16x50'!N835,"X","")</f>
        <v/>
      </c>
      <c r="B831" s="291"/>
      <c r="C831" s="910"/>
      <c r="D831" s="911"/>
      <c r="E831" s="911"/>
      <c r="F831" s="911"/>
      <c r="G831" s="911"/>
      <c r="H831" s="911"/>
      <c r="I831" s="911"/>
      <c r="J831" s="912"/>
      <c r="K831" s="293"/>
      <c r="M831" s="521"/>
      <c r="N831" s="291"/>
      <c r="O831" s="910"/>
      <c r="P831" s="911"/>
      <c r="Q831" s="911"/>
      <c r="R831" s="911"/>
      <c r="S831" s="911"/>
      <c r="T831" s="911"/>
      <c r="U831" s="911"/>
      <c r="V831" s="912"/>
      <c r="W831" s="293"/>
    </row>
    <row r="832" spans="1:23" ht="15.75" thickBot="1" x14ac:dyDescent="0.3">
      <c r="A832" s="544" t="str">
        <f>IF(COUNT('Séries-16x50'!$A$11:$A$50)&gt;'Etiquette 16x50'!N835,"X","")</f>
        <v/>
      </c>
      <c r="B832" s="294"/>
      <c r="C832" s="295"/>
      <c r="D832" s="295"/>
      <c r="E832" s="295"/>
      <c r="F832" s="295"/>
      <c r="G832" s="295"/>
      <c r="H832" s="295"/>
      <c r="I832" s="295"/>
      <c r="J832" s="295"/>
      <c r="K832" s="296"/>
      <c r="M832" s="521"/>
      <c r="N832" s="294"/>
      <c r="O832" s="295"/>
      <c r="P832" s="295"/>
      <c r="Q832" s="295"/>
      <c r="R832" s="295"/>
      <c r="S832" s="295"/>
      <c r="T832" s="295"/>
      <c r="U832" s="295"/>
      <c r="V832" s="295"/>
      <c r="W832" s="296"/>
    </row>
    <row r="833" spans="1:23" ht="15" customHeight="1" x14ac:dyDescent="0.25">
      <c r="A833" s="544" t="str">
        <f>IF(COUNT('Séries-16x50'!$A$11:$A$50)&gt;'Etiquette 16x50'!N835,"X","")</f>
        <v/>
      </c>
      <c r="B833" s="522"/>
      <c r="C833" s="522"/>
      <c r="D833" s="522"/>
      <c r="E833" s="522"/>
      <c r="F833" s="522"/>
      <c r="G833" s="522"/>
      <c r="H833" s="522"/>
      <c r="I833" s="522"/>
      <c r="J833" s="522"/>
      <c r="K833" s="522"/>
      <c r="L833" s="522"/>
      <c r="M833" s="523"/>
      <c r="N833" s="522"/>
      <c r="O833" s="522"/>
      <c r="P833" s="522"/>
      <c r="Q833" s="522"/>
      <c r="R833" s="522"/>
      <c r="S833" s="522"/>
      <c r="T833" s="522"/>
      <c r="U833" s="522"/>
      <c r="V833" s="522"/>
      <c r="W833" s="522"/>
    </row>
    <row r="834" spans="1:23" ht="15" customHeight="1" thickBot="1" x14ac:dyDescent="0.3">
      <c r="A834" s="544" t="str">
        <f>IF(COUNT('Séries-16x50'!$A$11:$A$50)&gt;'Etiquette 16x50'!N835,"X","")</f>
        <v/>
      </c>
      <c r="M834" s="521"/>
    </row>
    <row r="835" spans="1:23" x14ac:dyDescent="0.25">
      <c r="A835" s="544" t="str">
        <f>IF(COUNT('Séries-16x50'!$A$11:$A$50)&gt;'Etiquette 16x50'!N835,"X","")</f>
        <v/>
      </c>
      <c r="B835" s="137">
        <f>N786+1</f>
        <v>34</v>
      </c>
      <c r="C835" s="289"/>
      <c r="D835" s="289"/>
      <c r="E835" s="289"/>
      <c r="F835" s="289"/>
      <c r="G835" s="289"/>
      <c r="H835" s="289"/>
      <c r="I835" s="289"/>
      <c r="J835" s="289"/>
      <c r="K835" s="290"/>
      <c r="M835" s="521"/>
      <c r="N835" s="137">
        <f>B835+1</f>
        <v>35</v>
      </c>
      <c r="O835" s="289"/>
      <c r="P835" s="289"/>
      <c r="Q835" s="289"/>
      <c r="R835" s="289"/>
      <c r="S835" s="289"/>
      <c r="T835" s="289"/>
      <c r="U835" s="289"/>
      <c r="V835" s="289"/>
      <c r="W835" s="290"/>
    </row>
    <row r="836" spans="1:23" ht="23.25" x14ac:dyDescent="0.35">
      <c r="A836" s="544" t="str">
        <f>IF(COUNT('Séries-16x50'!$A$11:$A$50)&gt;'Etiquette 16x50'!N835,"X","")</f>
        <v/>
      </c>
      <c r="B836" s="291"/>
      <c r="C836" s="931" t="s">
        <v>246</v>
      </c>
      <c r="D836" s="931"/>
      <c r="E836" s="953" t="str">
        <f ca="1">OFFSET('Séries-16x50'!$A$11,B835,13)</f>
        <v/>
      </c>
      <c r="F836" s="953"/>
      <c r="G836" s="953"/>
      <c r="H836" s="953"/>
      <c r="I836" s="953"/>
      <c r="J836" s="953"/>
      <c r="K836" s="293"/>
      <c r="M836" s="521"/>
      <c r="N836" s="291"/>
      <c r="O836" s="931" t="s">
        <v>246</v>
      </c>
      <c r="P836" s="931"/>
      <c r="Q836" s="953" t="str">
        <f ca="1">OFFSET('Séries-16x50'!$A$11,N835,13)</f>
        <v/>
      </c>
      <c r="R836" s="953"/>
      <c r="S836" s="953"/>
      <c r="T836" s="953"/>
      <c r="U836" s="953"/>
      <c r="V836" s="953"/>
      <c r="W836" s="293"/>
    </row>
    <row r="837" spans="1:23" x14ac:dyDescent="0.25">
      <c r="A837" s="544" t="str">
        <f>IF(COUNT('Séries-16x50'!$A$11:$A$50)&gt;'Etiquette 16x50'!N835,"X","")</f>
        <v/>
      </c>
      <c r="B837" s="291"/>
      <c r="C837" s="945"/>
      <c r="D837" s="945"/>
      <c r="E837" s="945"/>
      <c r="F837" s="945"/>
      <c r="G837" s="945"/>
      <c r="H837" s="945"/>
      <c r="I837" s="945"/>
      <c r="J837" s="945"/>
      <c r="K837" s="293"/>
      <c r="M837" s="521"/>
      <c r="N837" s="291"/>
      <c r="O837" s="945"/>
      <c r="P837" s="945"/>
      <c r="Q837" s="945"/>
      <c r="R837" s="945"/>
      <c r="S837" s="945"/>
      <c r="T837" s="945"/>
      <c r="U837" s="945"/>
      <c r="V837" s="945"/>
      <c r="W837" s="293"/>
    </row>
    <row r="838" spans="1:23" ht="21" x14ac:dyDescent="0.35">
      <c r="A838" s="544" t="str">
        <f>IF(COUNT('Séries-16x50'!$A$11:$A$50)&gt;'Etiquette 16x50'!N835,"X","")</f>
        <v/>
      </c>
      <c r="B838" s="291"/>
      <c r="C838" s="931" t="s">
        <v>39</v>
      </c>
      <c r="D838" s="931"/>
      <c r="E838" s="932" t="str">
        <f ca="1">OFFSET('Séries-16x50'!$A$11,B835,0)</f>
        <v/>
      </c>
      <c r="F838" s="932"/>
      <c r="G838" s="948" t="s">
        <v>67</v>
      </c>
      <c r="H838" s="948"/>
      <c r="I838" s="932" t="str">
        <f ca="1">OFFSET('Séries-16x50'!$A$11,B835,6)</f>
        <v/>
      </c>
      <c r="J838" s="932"/>
      <c r="K838" s="293"/>
      <c r="M838" s="521"/>
      <c r="N838" s="291"/>
      <c r="O838" s="931" t="s">
        <v>39</v>
      </c>
      <c r="P838" s="931"/>
      <c r="Q838" s="932" t="str">
        <f ca="1">OFFSET('Séries-16x50'!$A$11,N835,0)</f>
        <v/>
      </c>
      <c r="R838" s="932"/>
      <c r="S838" s="948" t="s">
        <v>67</v>
      </c>
      <c r="T838" s="948"/>
      <c r="U838" s="932" t="str">
        <f ca="1">OFFSET('Séries-16x50'!$A$11,N835,6)</f>
        <v/>
      </c>
      <c r="V838" s="932"/>
      <c r="W838" s="293"/>
    </row>
    <row r="839" spans="1:23" ht="23.25" x14ac:dyDescent="0.35">
      <c r="A839" s="544" t="str">
        <f>IF(COUNT('Séries-16x50'!$A$11:$A$50)&gt;'Etiquette 16x50'!N835,"X","")</f>
        <v/>
      </c>
      <c r="B839" s="291"/>
      <c r="C839" s="931" t="s">
        <v>1</v>
      </c>
      <c r="D839" s="931"/>
      <c r="E839" s="953" t="str">
        <f ca="1">OFFSET('Séries-16x50'!$A$11,B835,9)</f>
        <v/>
      </c>
      <c r="F839" s="953"/>
      <c r="G839" s="948" t="s">
        <v>2</v>
      </c>
      <c r="H839" s="948"/>
      <c r="I839" s="932" t="str">
        <f ca="1">OFFSET('Séries-16x50'!$A$11,B835,10)</f>
        <v/>
      </c>
      <c r="J839" s="932"/>
      <c r="K839" s="293"/>
      <c r="M839" s="521"/>
      <c r="N839" s="291"/>
      <c r="O839" s="931" t="s">
        <v>1</v>
      </c>
      <c r="P839" s="931"/>
      <c r="Q839" s="953" t="str">
        <f ca="1">OFFSET('Séries-16x50'!$A$11,N835,9)</f>
        <v/>
      </c>
      <c r="R839" s="953"/>
      <c r="S839" s="948" t="s">
        <v>2</v>
      </c>
      <c r="T839" s="948"/>
      <c r="U839" s="932" t="str">
        <f ca="1">OFFSET('Séries-16x50'!$A$11,N835,10)</f>
        <v/>
      </c>
      <c r="V839" s="932"/>
      <c r="W839" s="293"/>
    </row>
    <row r="840" spans="1:23" ht="21" x14ac:dyDescent="0.35">
      <c r="A840" s="544" t="str">
        <f>IF(COUNT('Séries-16x50'!$A$11:$A$50)&gt;'Etiquette 16x50'!N835,"X","")</f>
        <v/>
      </c>
      <c r="B840" s="291"/>
      <c r="C840" s="520" t="s">
        <v>258</v>
      </c>
      <c r="D840" s="520"/>
      <c r="E840" s="527" t="str">
        <f ca="1">OFFSET('Séries-16x50'!$A$11,B835,11)</f>
        <v/>
      </c>
      <c r="F840" s="525"/>
      <c r="G840" s="866" t="s">
        <v>270</v>
      </c>
      <c r="H840" s="866"/>
      <c r="I840" s="527" t="str">
        <f ca="1">OFFSET('Séries-16x50'!$A$11,B835,8)</f>
        <v/>
      </c>
      <c r="J840" s="527"/>
      <c r="K840" s="293"/>
      <c r="M840" s="521"/>
      <c r="N840" s="291"/>
      <c r="O840" s="520" t="s">
        <v>258</v>
      </c>
      <c r="P840" s="520"/>
      <c r="Q840" s="527" t="str">
        <f ca="1">OFFSET('Séries-16x50'!$A$11,N835,11)</f>
        <v/>
      </c>
      <c r="R840" s="525"/>
      <c r="S840" s="866" t="s">
        <v>270</v>
      </c>
      <c r="T840" s="866"/>
      <c r="U840" s="527" t="str">
        <f ca="1">OFFSET('Séries-16x50'!$A$11,N835,8)</f>
        <v/>
      </c>
      <c r="V840" s="527"/>
      <c r="W840" s="293"/>
    </row>
    <row r="841" spans="1:23" ht="18.75" x14ac:dyDescent="0.3">
      <c r="A841" s="544" t="str">
        <f>IF(COUNT('Séries-16x50'!$A$11:$A$50)&gt;'Etiquette 16x50'!N835,"X","")</f>
        <v/>
      </c>
      <c r="B841" s="291"/>
      <c r="C841" s="952" t="s">
        <v>68</v>
      </c>
      <c r="D841" s="952"/>
      <c r="E841" s="866" t="s">
        <v>69</v>
      </c>
      <c r="F841" s="866"/>
      <c r="G841" s="951" t="str">
        <f ca="1">OFFSET('Séries-16x50'!$A$11,B835,2)</f>
        <v/>
      </c>
      <c r="H841" s="951"/>
      <c r="I841" s="951"/>
      <c r="J841" s="951"/>
      <c r="K841" s="293"/>
      <c r="M841" s="521"/>
      <c r="N841" s="291"/>
      <c r="O841" s="952" t="s">
        <v>68</v>
      </c>
      <c r="P841" s="952"/>
      <c r="Q841" s="866" t="s">
        <v>69</v>
      </c>
      <c r="R841" s="866"/>
      <c r="S841" s="951" t="str">
        <f ca="1">OFFSET('Séries-16x50'!$A$11,N835,2)</f>
        <v/>
      </c>
      <c r="T841" s="951"/>
      <c r="U841" s="951"/>
      <c r="V841" s="951"/>
      <c r="W841" s="293"/>
    </row>
    <row r="842" spans="1:23" ht="18.75" x14ac:dyDescent="0.3">
      <c r="A842" s="544" t="str">
        <f>IF(COUNT('Séries-16x50'!$A$11:$A$50)&gt;'Etiquette 16x50'!N835,"X","")</f>
        <v/>
      </c>
      <c r="B842" s="291"/>
      <c r="C842" s="952"/>
      <c r="D842" s="952"/>
      <c r="E842" s="866" t="s">
        <v>70</v>
      </c>
      <c r="F842" s="866"/>
      <c r="G842" s="951" t="str">
        <f ca="1">OFFSET('Séries-16x50'!$A$11,B835,3)</f>
        <v/>
      </c>
      <c r="H842" s="951"/>
      <c r="I842" s="951"/>
      <c r="J842" s="951"/>
      <c r="K842" s="293"/>
      <c r="M842" s="521"/>
      <c r="N842" s="291"/>
      <c r="O842" s="952"/>
      <c r="P842" s="952"/>
      <c r="Q842" s="866" t="s">
        <v>70</v>
      </c>
      <c r="R842" s="866"/>
      <c r="S842" s="951" t="str">
        <f ca="1">OFFSET('Séries-16x50'!$A$11,N835,3)</f>
        <v/>
      </c>
      <c r="T842" s="951"/>
      <c r="U842" s="951"/>
      <c r="V842" s="951"/>
      <c r="W842" s="293"/>
    </row>
    <row r="843" spans="1:23" ht="18.75" x14ac:dyDescent="0.3">
      <c r="A843" s="544" t="str">
        <f>IF(COUNT('Séries-16x50'!$A$11:$A$50)&gt;'Etiquette 16x50'!N835,"X","")</f>
        <v/>
      </c>
      <c r="B843" s="291"/>
      <c r="C843" s="952"/>
      <c r="D843" s="952"/>
      <c r="E843" s="866" t="s">
        <v>257</v>
      </c>
      <c r="F843" s="866"/>
      <c r="G843" s="951" t="str">
        <f ca="1">OFFSET('Séries-16x50'!$A$11,B835,4)</f>
        <v/>
      </c>
      <c r="H843" s="951"/>
      <c r="I843" s="951"/>
      <c r="J843" s="951"/>
      <c r="K843" s="293"/>
      <c r="M843" s="521"/>
      <c r="N843" s="291"/>
      <c r="O843" s="952"/>
      <c r="P843" s="952"/>
      <c r="Q843" s="866" t="s">
        <v>257</v>
      </c>
      <c r="R843" s="866"/>
      <c r="S843" s="951" t="str">
        <f ca="1">OFFSET('Séries-16x50'!$A$11,N835,4)</f>
        <v/>
      </c>
      <c r="T843" s="951"/>
      <c r="U843" s="951"/>
      <c r="V843" s="951"/>
      <c r="W843" s="293"/>
    </row>
    <row r="844" spans="1:23" ht="21" x14ac:dyDescent="0.35">
      <c r="A844" s="544" t="str">
        <f>IF(COUNT('Séries-16x50'!$A$11:$A$50)&gt;'Etiquette 16x50'!N835,"X","")</f>
        <v/>
      </c>
      <c r="B844" s="291"/>
      <c r="C844" s="952"/>
      <c r="D844" s="952"/>
      <c r="E844" s="866" t="s">
        <v>71</v>
      </c>
      <c r="F844" s="866"/>
      <c r="G844" s="947" t="str">
        <f ca="1">OFFSET('Séries-16x50'!$A$11,B835,5)</f>
        <v/>
      </c>
      <c r="H844" s="947"/>
      <c r="I844" s="947"/>
      <c r="J844" s="947"/>
      <c r="K844" s="293"/>
      <c r="M844" s="521"/>
      <c r="N844" s="291"/>
      <c r="O844" s="952"/>
      <c r="P844" s="952"/>
      <c r="Q844" s="866" t="s">
        <v>71</v>
      </c>
      <c r="R844" s="866"/>
      <c r="S844" s="947" t="str">
        <f ca="1">OFFSET('Séries-16x50'!$A$11,N835,5)</f>
        <v/>
      </c>
      <c r="T844" s="947"/>
      <c r="U844" s="947"/>
      <c r="V844" s="947"/>
      <c r="W844" s="293"/>
    </row>
    <row r="845" spans="1:23" ht="21" x14ac:dyDescent="0.35">
      <c r="A845" s="544" t="str">
        <f>IF(COUNT('Séries-16x50'!$A$11:$A$50)&gt;'Etiquette 16x50'!N835,"X","")</f>
        <v/>
      </c>
      <c r="B845" s="291"/>
      <c r="C845" s="931" t="s">
        <v>248</v>
      </c>
      <c r="D845" s="931"/>
      <c r="E845" s="948" t="str">
        <f ca="1">IF(E836="","",IF(OR(E836="DWF",E836="DNF"),"Distance","Temps"))</f>
        <v/>
      </c>
      <c r="F845" s="948"/>
      <c r="G845" s="525" t="str">
        <f ca="1">OFFSET('Séries-16x50'!$A$11,B835,18)</f>
        <v/>
      </c>
      <c r="H845" s="524" t="str">
        <f ca="1">OFFSET('Séries-16x50'!$A$11,B835,19)</f>
        <v/>
      </c>
      <c r="I845" s="526" t="str">
        <f ca="1">OFFSET('Séries-16x50'!$A$11,B835,20)</f>
        <v/>
      </c>
      <c r="J845" s="524" t="str">
        <f ca="1">OFFSET('Séries-16x50'!$A$11,B835,21)</f>
        <v/>
      </c>
      <c r="K845" s="293"/>
      <c r="M845" s="521"/>
      <c r="N845" s="291"/>
      <c r="O845" s="931" t="s">
        <v>248</v>
      </c>
      <c r="P845" s="931"/>
      <c r="Q845" s="948" t="str">
        <f ca="1">IF(Q836="","",IF(OR(Q836="DWF",Q836="DNF"),"Distance","Temps"))</f>
        <v/>
      </c>
      <c r="R845" s="948"/>
      <c r="S845" s="525" t="str">
        <f ca="1">OFFSET('Séries-16x50'!$A$11,N835,18)</f>
        <v/>
      </c>
      <c r="T845" s="524" t="str">
        <f ca="1">OFFSET('Séries-16x50'!$A$11,N835,19)</f>
        <v/>
      </c>
      <c r="U845" s="526" t="str">
        <f ca="1">OFFSET('Séries-16x50'!$A$11,N835,20)</f>
        <v/>
      </c>
      <c r="V845" s="524" t="str">
        <f ca="1">OFFSET('Séries-16x50'!$A$11,N835,21)</f>
        <v/>
      </c>
      <c r="W845" s="293"/>
    </row>
    <row r="846" spans="1:23" ht="18.75" x14ac:dyDescent="0.3">
      <c r="A846" s="544" t="str">
        <f>IF(COUNT('Séries-16x50'!$A$11:$A$50)&gt;'Etiquette 16x50'!N835,"X","")</f>
        <v/>
      </c>
      <c r="B846" s="291"/>
      <c r="C846" s="931"/>
      <c r="D846" s="931"/>
      <c r="E846" s="933" t="s">
        <v>273</v>
      </c>
      <c r="F846" s="514" t="s">
        <v>271</v>
      </c>
      <c r="G846" s="528" t="str">
        <f ca="1">OFFSET('Séries-16x50'!$A$11,B835,14)</f>
        <v/>
      </c>
      <c r="H846" s="529" t="str">
        <f ca="1">OFFSET('Séries-16x50'!$A$11,B835,15)</f>
        <v/>
      </c>
      <c r="I846" s="528" t="str">
        <f ca="1">OFFSET('Séries-16x50'!$A$11,B835,16)</f>
        <v/>
      </c>
      <c r="J846" s="529" t="str">
        <f ca="1">OFFSET('Séries-16x50'!$A$11,B835,17)</f>
        <v/>
      </c>
      <c r="K846" s="293"/>
      <c r="M846" s="521"/>
      <c r="N846" s="291"/>
      <c r="O846" s="931"/>
      <c r="P846" s="931"/>
      <c r="Q846" s="933" t="s">
        <v>273</v>
      </c>
      <c r="R846" s="514" t="s">
        <v>271</v>
      </c>
      <c r="S846" s="528" t="str">
        <f ca="1">OFFSET('Séries-16x50'!$A$11,N835,14)</f>
        <v/>
      </c>
      <c r="T846" s="529" t="str">
        <f ca="1">OFFSET('Séries-16x50'!$A$11,N835,15)</f>
        <v/>
      </c>
      <c r="U846" s="528" t="str">
        <f ca="1">OFFSET('Séries-16x50'!$A$11,N835,16)</f>
        <v/>
      </c>
      <c r="V846" s="529" t="str">
        <f ca="1">OFFSET('Séries-16x50'!$A$11,N835,17)</f>
        <v/>
      </c>
      <c r="W846" s="293"/>
    </row>
    <row r="847" spans="1:23" ht="18.75" x14ac:dyDescent="0.3">
      <c r="A847" s="544" t="str">
        <f>IF(COUNT('Séries-16x50'!$A$11:$A$50)&gt;'Etiquette 16x50'!N835,"X","")</f>
        <v/>
      </c>
      <c r="B847" s="291"/>
      <c r="C847" s="931"/>
      <c r="D847" s="931"/>
      <c r="E847" s="933"/>
      <c r="F847" s="514" t="s">
        <v>272</v>
      </c>
      <c r="G847" s="528" t="str">
        <f ca="1">OFFSET('Séries-16x50'!$A$11,B835,22)</f>
        <v/>
      </c>
      <c r="H847" s="529" t="str">
        <f ca="1">OFFSET('Séries-16x50'!$A$11,B835,23)</f>
        <v/>
      </c>
      <c r="I847" s="528" t="str">
        <f ca="1">OFFSET('Séries-16x50'!$A$11,B835,24)</f>
        <v/>
      </c>
      <c r="J847" s="529" t="str">
        <f ca="1">OFFSET('Séries-16x50'!$A$11,B835,25)</f>
        <v/>
      </c>
      <c r="K847" s="293"/>
      <c r="M847" s="521"/>
      <c r="N847" s="291"/>
      <c r="O847" s="931"/>
      <c r="P847" s="931"/>
      <c r="Q847" s="933"/>
      <c r="R847" s="514" t="s">
        <v>272</v>
      </c>
      <c r="S847" s="528" t="str">
        <f ca="1">OFFSET('Séries-16x50'!$A$11,N835,22)</f>
        <v/>
      </c>
      <c r="T847" s="529" t="str">
        <f ca="1">OFFSET('Séries-16x50'!$A$11,N835,23)</f>
        <v/>
      </c>
      <c r="U847" s="528" t="str">
        <f ca="1">OFFSET('Séries-16x50'!$A$11,N835,24)</f>
        <v/>
      </c>
      <c r="V847" s="529" t="str">
        <f ca="1">OFFSET('Séries-16x50'!$A$11,N835,25)</f>
        <v/>
      </c>
      <c r="W847" s="293"/>
    </row>
    <row r="848" spans="1:23" x14ac:dyDescent="0.25">
      <c r="A848" s="544" t="str">
        <f>IF(COUNT('Séries-16x50'!$A$11:$A$50)&gt;'Etiquette 16x50'!N835,"X","")</f>
        <v/>
      </c>
      <c r="B848" s="291"/>
      <c r="C848" s="945"/>
      <c r="D848" s="945"/>
      <c r="E848" s="945"/>
      <c r="F848" s="945"/>
      <c r="G848" s="945"/>
      <c r="H848" s="945"/>
      <c r="I848" s="945"/>
      <c r="J848" s="945"/>
      <c r="K848" s="293"/>
      <c r="M848" s="521"/>
      <c r="N848" s="291"/>
      <c r="O848" s="945"/>
      <c r="P848" s="945"/>
      <c r="Q848" s="945"/>
      <c r="R848" s="945"/>
      <c r="S848" s="945"/>
      <c r="T848" s="945"/>
      <c r="U848" s="945"/>
      <c r="V848" s="945"/>
      <c r="W848" s="293"/>
    </row>
    <row r="849" spans="1:23" ht="18.75" x14ac:dyDescent="0.3">
      <c r="A849" s="544" t="str">
        <f>IF(COUNT('Séries-16x50'!$A$11:$A$50)&gt;'Etiquette 16x50'!N835,"X","")</f>
        <v/>
      </c>
      <c r="B849" s="291"/>
      <c r="C849" s="946" t="s">
        <v>259</v>
      </c>
      <c r="D849" s="946"/>
      <c r="E849" s="946"/>
      <c r="F849" s="946"/>
      <c r="G849" s="946"/>
      <c r="H849" s="946"/>
      <c r="I849" s="946"/>
      <c r="J849" s="946"/>
      <c r="K849" s="293"/>
      <c r="M849" s="521"/>
      <c r="N849" s="291"/>
      <c r="O849" s="946" t="s">
        <v>259</v>
      </c>
      <c r="P849" s="946"/>
      <c r="Q849" s="946"/>
      <c r="R849" s="946"/>
      <c r="S849" s="946"/>
      <c r="T849" s="946"/>
      <c r="U849" s="946"/>
      <c r="V849" s="946"/>
      <c r="W849" s="293"/>
    </row>
    <row r="850" spans="1:23" ht="15.75" thickBot="1" x14ac:dyDescent="0.3">
      <c r="A850" s="544" t="str">
        <f>IF(COUNT('Séries-16x50'!$A$11:$A$50)&gt;'Etiquette 16x50'!N835,"X","")</f>
        <v/>
      </c>
      <c r="B850" s="291"/>
      <c r="C850" s="945"/>
      <c r="D850" s="945"/>
      <c r="E850" s="945"/>
      <c r="F850" s="945"/>
      <c r="G850" s="945"/>
      <c r="H850" s="945"/>
      <c r="I850" s="945"/>
      <c r="J850" s="945"/>
      <c r="K850" s="293"/>
      <c r="M850" s="521"/>
      <c r="N850" s="291"/>
      <c r="O850" s="945"/>
      <c r="P850" s="945"/>
      <c r="Q850" s="945"/>
      <c r="R850" s="945"/>
      <c r="S850" s="945"/>
      <c r="T850" s="945"/>
      <c r="U850" s="945"/>
      <c r="V850" s="945"/>
      <c r="W850" s="293"/>
    </row>
    <row r="851" spans="1:23" ht="15.75" customHeight="1" x14ac:dyDescent="0.25">
      <c r="A851" s="544" t="str">
        <f>IF(COUNT('Séries-16x50'!$A$11:$A$50)&gt;'Etiquette 16x50'!N835,"X","")</f>
        <v/>
      </c>
      <c r="B851" s="291"/>
      <c r="C851" s="1078" t="s">
        <v>276</v>
      </c>
      <c r="D851" s="1074">
        <v>1</v>
      </c>
      <c r="E851" s="1074">
        <f>D851+1</f>
        <v>2</v>
      </c>
      <c r="F851" s="1074">
        <f>E851+1</f>
        <v>3</v>
      </c>
      <c r="G851" s="1074">
        <f t="shared" ref="G851:J851" si="68">F851+1</f>
        <v>4</v>
      </c>
      <c r="H851" s="1074">
        <f t="shared" si="68"/>
        <v>5</v>
      </c>
      <c r="I851" s="1074">
        <f t="shared" si="68"/>
        <v>6</v>
      </c>
      <c r="J851" s="1075">
        <f t="shared" si="68"/>
        <v>7</v>
      </c>
      <c r="K851" s="293"/>
      <c r="M851" s="521"/>
      <c r="N851" s="291"/>
      <c r="O851" s="1078" t="s">
        <v>276</v>
      </c>
      <c r="P851" s="1074">
        <v>1</v>
      </c>
      <c r="Q851" s="1074">
        <f>P851+1</f>
        <v>2</v>
      </c>
      <c r="R851" s="1074">
        <f>Q851+1</f>
        <v>3</v>
      </c>
      <c r="S851" s="1074">
        <f t="shared" ref="S851:V851" si="69">R851+1</f>
        <v>4</v>
      </c>
      <c r="T851" s="1074">
        <f t="shared" si="69"/>
        <v>5</v>
      </c>
      <c r="U851" s="1074">
        <f t="shared" si="69"/>
        <v>6</v>
      </c>
      <c r="V851" s="1075">
        <f t="shared" si="69"/>
        <v>7</v>
      </c>
      <c r="W851" s="293"/>
    </row>
    <row r="852" spans="1:23" ht="15.75" thickBot="1" x14ac:dyDescent="0.3">
      <c r="A852" s="544" t="str">
        <f>IF(COUNT('Séries-16x50'!$A$11:$A$50)&gt;'Etiquette 16x50'!N835,"X","")</f>
        <v/>
      </c>
      <c r="B852" s="291"/>
      <c r="C852" s="1079"/>
      <c r="D852" s="1070"/>
      <c r="E852" s="1070"/>
      <c r="F852" s="1070"/>
      <c r="G852" s="1070"/>
      <c r="H852" s="1070"/>
      <c r="I852" s="1070"/>
      <c r="J852" s="1072"/>
      <c r="K852" s="293"/>
      <c r="M852" s="521"/>
      <c r="N852" s="291"/>
      <c r="O852" s="1079"/>
      <c r="P852" s="1070"/>
      <c r="Q852" s="1070"/>
      <c r="R852" s="1070"/>
      <c r="S852" s="1070"/>
      <c r="T852" s="1070"/>
      <c r="U852" s="1070"/>
      <c r="V852" s="1072"/>
      <c r="W852" s="293"/>
    </row>
    <row r="853" spans="1:23" ht="15" customHeight="1" x14ac:dyDescent="0.25">
      <c r="A853" s="544" t="str">
        <f>IF(COUNT('Séries-16x50'!$A$11:$A$50)&gt;'Etiquette 16x50'!N835,"X","")</f>
        <v/>
      </c>
      <c r="B853" s="291"/>
      <c r="C853" s="1068">
        <f>J851+1</f>
        <v>8</v>
      </c>
      <c r="D853" s="1070">
        <f>C853+1</f>
        <v>9</v>
      </c>
      <c r="E853" s="1070">
        <f t="shared" ref="E853:J853" si="70">D853+1</f>
        <v>10</v>
      </c>
      <c r="F853" s="1070">
        <f t="shared" si="70"/>
        <v>11</v>
      </c>
      <c r="G853" s="1070">
        <f t="shared" si="70"/>
        <v>12</v>
      </c>
      <c r="H853" s="1070">
        <f t="shared" si="70"/>
        <v>13</v>
      </c>
      <c r="I853" s="1070">
        <f t="shared" si="70"/>
        <v>14</v>
      </c>
      <c r="J853" s="1072">
        <f t="shared" si="70"/>
        <v>15</v>
      </c>
      <c r="K853" s="293"/>
      <c r="M853" s="521"/>
      <c r="N853" s="291"/>
      <c r="O853" s="1068">
        <f>V851+1</f>
        <v>8</v>
      </c>
      <c r="P853" s="1070">
        <f>O853+1</f>
        <v>9</v>
      </c>
      <c r="Q853" s="1070">
        <f t="shared" ref="Q853:V853" si="71">P853+1</f>
        <v>10</v>
      </c>
      <c r="R853" s="1070">
        <f t="shared" si="71"/>
        <v>11</v>
      </c>
      <c r="S853" s="1070">
        <f t="shared" si="71"/>
        <v>12</v>
      </c>
      <c r="T853" s="1070">
        <f t="shared" si="71"/>
        <v>13</v>
      </c>
      <c r="U853" s="1070">
        <f t="shared" si="71"/>
        <v>14</v>
      </c>
      <c r="V853" s="1072">
        <f t="shared" si="71"/>
        <v>15</v>
      </c>
      <c r="W853" s="293"/>
    </row>
    <row r="854" spans="1:23" ht="15.75" thickBot="1" x14ac:dyDescent="0.3">
      <c r="A854" s="544" t="str">
        <f>IF(COUNT('Séries-16x50'!$A$11:$A$50)&gt;'Etiquette 16x50'!N835,"X","")</f>
        <v/>
      </c>
      <c r="B854" s="291"/>
      <c r="C854" s="1069"/>
      <c r="D854" s="1071"/>
      <c r="E854" s="1071"/>
      <c r="F854" s="1071"/>
      <c r="G854" s="1071"/>
      <c r="H854" s="1071"/>
      <c r="I854" s="1071"/>
      <c r="J854" s="1073"/>
      <c r="K854" s="293"/>
      <c r="M854" s="521"/>
      <c r="N854" s="291"/>
      <c r="O854" s="1069"/>
      <c r="P854" s="1071"/>
      <c r="Q854" s="1071"/>
      <c r="R854" s="1071"/>
      <c r="S854" s="1071"/>
      <c r="T854" s="1071"/>
      <c r="U854" s="1071"/>
      <c r="V854" s="1073"/>
      <c r="W854" s="293"/>
    </row>
    <row r="855" spans="1:23" ht="15" customHeight="1" x14ac:dyDescent="0.25">
      <c r="A855" s="544" t="str">
        <f>IF(COUNT('Séries-16x50'!$A$11:$A$50)&gt;'Etiquette 16x50'!N835,"X","")</f>
        <v/>
      </c>
      <c r="B855" s="291"/>
      <c r="C855" s="984" t="s">
        <v>275</v>
      </c>
      <c r="D855" s="985"/>
      <c r="E855" s="1080"/>
      <c r="F855" s="993"/>
      <c r="G855" s="993"/>
      <c r="H855" s="993"/>
      <c r="I855" s="993"/>
      <c r="J855" s="994"/>
      <c r="K855" s="293"/>
      <c r="M855" s="521"/>
      <c r="N855" s="291"/>
      <c r="O855" s="984" t="s">
        <v>275</v>
      </c>
      <c r="P855" s="985"/>
      <c r="Q855" s="1080"/>
      <c r="R855" s="993"/>
      <c r="S855" s="993"/>
      <c r="T855" s="993"/>
      <c r="U855" s="993"/>
      <c r="V855" s="994"/>
      <c r="W855" s="293"/>
    </row>
    <row r="856" spans="1:23" ht="15.75" thickBot="1" x14ac:dyDescent="0.3">
      <c r="A856" s="544" t="str">
        <f>IF(COUNT('Séries-16x50'!$A$11:$A$50)&gt;'Etiquette 16x50'!N835,"X","")</f>
        <v/>
      </c>
      <c r="B856" s="291"/>
      <c r="C856" s="973"/>
      <c r="D856" s="986"/>
      <c r="E856" s="1081"/>
      <c r="F856" s="929"/>
      <c r="G856" s="929"/>
      <c r="H856" s="929"/>
      <c r="I856" s="929"/>
      <c r="J856" s="930"/>
      <c r="K856" s="293"/>
      <c r="M856" s="521"/>
      <c r="N856" s="291"/>
      <c r="O856" s="973"/>
      <c r="P856" s="986"/>
      <c r="Q856" s="1081"/>
      <c r="R856" s="929"/>
      <c r="S856" s="929"/>
      <c r="T856" s="929"/>
      <c r="U856" s="929"/>
      <c r="V856" s="930"/>
      <c r="W856" s="293"/>
    </row>
    <row r="857" spans="1:23" ht="15.75" thickBot="1" x14ac:dyDescent="0.3">
      <c r="A857" s="544" t="str">
        <f>IF(COUNT('Séries-16x50'!$A$11:$A$50)&gt;'Etiquette 16x50'!N835,"X","")</f>
        <v/>
      </c>
      <c r="B857" s="291"/>
      <c r="C857" s="292"/>
      <c r="D857" s="292"/>
      <c r="E857" s="292"/>
      <c r="F857" s="292"/>
      <c r="G857" s="292"/>
      <c r="H857" s="292"/>
      <c r="I857" s="292"/>
      <c r="J857" s="292"/>
      <c r="K857" s="293"/>
      <c r="M857" s="521"/>
      <c r="N857" s="291"/>
      <c r="O857" s="292"/>
      <c r="P857" s="292"/>
      <c r="Q857" s="292"/>
      <c r="R857" s="292"/>
      <c r="S857" s="292"/>
      <c r="T857" s="292"/>
      <c r="U857" s="292"/>
      <c r="V857" s="292"/>
      <c r="W857" s="293"/>
    </row>
    <row r="858" spans="1:23" ht="15" customHeight="1" x14ac:dyDescent="0.25">
      <c r="A858" s="544" t="str">
        <f>IF(COUNT('Séries-16x50'!$A$11:$A$50)&gt;'Etiquette 16x50'!N835,"X","")</f>
        <v/>
      </c>
      <c r="B858" s="291"/>
      <c r="C858" s="894" t="s">
        <v>132</v>
      </c>
      <c r="D858" s="880" t="s">
        <v>133</v>
      </c>
      <c r="E858" s="871"/>
      <c r="F858" s="871"/>
      <c r="G858" s="871"/>
      <c r="H858" s="871"/>
      <c r="I858" s="959"/>
      <c r="J858" s="960"/>
      <c r="K858" s="293"/>
      <c r="M858" s="521"/>
      <c r="N858" s="291"/>
      <c r="O858" s="894" t="s">
        <v>132</v>
      </c>
      <c r="P858" s="880" t="s">
        <v>133</v>
      </c>
      <c r="Q858" s="871"/>
      <c r="R858" s="871"/>
      <c r="S858" s="871"/>
      <c r="T858" s="871"/>
      <c r="U858" s="959"/>
      <c r="V858" s="960"/>
      <c r="W858" s="293"/>
    </row>
    <row r="859" spans="1:23" x14ac:dyDescent="0.25">
      <c r="A859" s="544" t="str">
        <f>IF(COUNT('Séries-16x50'!$A$11:$A$50)&gt;'Etiquette 16x50'!N835,"X","")</f>
        <v/>
      </c>
      <c r="B859" s="291"/>
      <c r="C859" s="895"/>
      <c r="D859" s="859" t="s">
        <v>134</v>
      </c>
      <c r="E859" s="864"/>
      <c r="F859" s="864"/>
      <c r="G859" s="864"/>
      <c r="H859" s="864"/>
      <c r="I859" s="949"/>
      <c r="J859" s="950"/>
      <c r="K859" s="293"/>
      <c r="M859" s="521"/>
      <c r="N859" s="291"/>
      <c r="O859" s="895"/>
      <c r="P859" s="859" t="s">
        <v>134</v>
      </c>
      <c r="Q859" s="864"/>
      <c r="R859" s="864"/>
      <c r="S859" s="864"/>
      <c r="T859" s="864"/>
      <c r="U859" s="949"/>
      <c r="V859" s="950"/>
      <c r="W859" s="293"/>
    </row>
    <row r="860" spans="1:23" x14ac:dyDescent="0.25">
      <c r="A860" s="544" t="str">
        <f>IF(COUNT('Séries-16x50'!$A$11:$A$50)&gt;'Etiquette 16x50'!N835,"X","")</f>
        <v/>
      </c>
      <c r="B860" s="291"/>
      <c r="C860" s="895"/>
      <c r="D860" s="859" t="s">
        <v>135</v>
      </c>
      <c r="E860" s="864"/>
      <c r="F860" s="864"/>
      <c r="G860" s="864"/>
      <c r="H860" s="864"/>
      <c r="I860" s="949"/>
      <c r="J860" s="950"/>
      <c r="K860" s="293"/>
      <c r="M860" s="521"/>
      <c r="N860" s="291"/>
      <c r="O860" s="895"/>
      <c r="P860" s="859" t="s">
        <v>135</v>
      </c>
      <c r="Q860" s="864"/>
      <c r="R860" s="864"/>
      <c r="S860" s="864"/>
      <c r="T860" s="864"/>
      <c r="U860" s="949"/>
      <c r="V860" s="950"/>
      <c r="W860" s="293"/>
    </row>
    <row r="861" spans="1:23" x14ac:dyDescent="0.25">
      <c r="A861" s="544" t="str">
        <f>IF(COUNT('Séries-16x50'!$A$11:$A$50)&gt;'Etiquette 16x50'!N835,"X","")</f>
        <v/>
      </c>
      <c r="B861" s="291"/>
      <c r="C861" s="895"/>
      <c r="D861" s="859" t="s">
        <v>136</v>
      </c>
      <c r="E861" s="864"/>
      <c r="F861" s="864"/>
      <c r="G861" s="864"/>
      <c r="H861" s="864"/>
      <c r="I861" s="949"/>
      <c r="J861" s="950"/>
      <c r="K861" s="293"/>
      <c r="M861" s="521"/>
      <c r="N861" s="291"/>
      <c r="O861" s="895"/>
      <c r="P861" s="859" t="s">
        <v>136</v>
      </c>
      <c r="Q861" s="864"/>
      <c r="R861" s="864"/>
      <c r="S861" s="864"/>
      <c r="T861" s="864"/>
      <c r="U861" s="949"/>
      <c r="V861" s="950"/>
      <c r="W861" s="293"/>
    </row>
    <row r="862" spans="1:23" x14ac:dyDescent="0.25">
      <c r="A862" s="544" t="str">
        <f>IF(COUNT('Séries-16x50'!$A$11:$A$50)&gt;'Etiquette 16x50'!N835,"X","")</f>
        <v/>
      </c>
      <c r="B862" s="291"/>
      <c r="C862" s="895"/>
      <c r="D862" s="859" t="s">
        <v>137</v>
      </c>
      <c r="E862" s="864"/>
      <c r="F862" s="864"/>
      <c r="G862" s="864"/>
      <c r="H862" s="864"/>
      <c r="I862" s="949"/>
      <c r="J862" s="950"/>
      <c r="K862" s="293"/>
      <c r="M862" s="521"/>
      <c r="N862" s="291"/>
      <c r="O862" s="895"/>
      <c r="P862" s="859" t="s">
        <v>137</v>
      </c>
      <c r="Q862" s="864"/>
      <c r="R862" s="864"/>
      <c r="S862" s="864"/>
      <c r="T862" s="864"/>
      <c r="U862" s="949"/>
      <c r="V862" s="950"/>
      <c r="W862" s="293"/>
    </row>
    <row r="863" spans="1:23" x14ac:dyDescent="0.25">
      <c r="A863" s="544" t="str">
        <f>IF(COUNT('Séries-16x50'!$A$11:$A$50)&gt;'Etiquette 16x50'!N835,"X","")</f>
        <v/>
      </c>
      <c r="B863" s="291"/>
      <c r="C863" s="895"/>
      <c r="D863" s="859" t="s">
        <v>138</v>
      </c>
      <c r="E863" s="864"/>
      <c r="F863" s="864"/>
      <c r="G863" s="864"/>
      <c r="H863" s="864"/>
      <c r="I863" s="949"/>
      <c r="J863" s="950"/>
      <c r="K863" s="293"/>
      <c r="M863" s="521"/>
      <c r="N863" s="291"/>
      <c r="O863" s="895"/>
      <c r="P863" s="859" t="s">
        <v>138</v>
      </c>
      <c r="Q863" s="864"/>
      <c r="R863" s="864"/>
      <c r="S863" s="864"/>
      <c r="T863" s="864"/>
      <c r="U863" s="949"/>
      <c r="V863" s="950"/>
      <c r="W863" s="293"/>
    </row>
    <row r="864" spans="1:23" ht="15" customHeight="1" thickBot="1" x14ac:dyDescent="0.3">
      <c r="A864" s="544" t="str">
        <f>IF(COUNT('Séries-16x50'!$A$11:$A$50)&gt;'Etiquette 16x50'!N835,"X","")</f>
        <v/>
      </c>
      <c r="B864" s="291"/>
      <c r="C864" s="896"/>
      <c r="D864" s="862" t="s">
        <v>274</v>
      </c>
      <c r="E864" s="975"/>
      <c r="F864" s="975"/>
      <c r="G864" s="975"/>
      <c r="H864" s="975"/>
      <c r="I864" s="954"/>
      <c r="J864" s="955"/>
      <c r="K864" s="293"/>
      <c r="M864" s="521"/>
      <c r="N864" s="291"/>
      <c r="O864" s="896"/>
      <c r="P864" s="862" t="s">
        <v>274</v>
      </c>
      <c r="Q864" s="975"/>
      <c r="R864" s="975"/>
      <c r="S864" s="975"/>
      <c r="T864" s="975"/>
      <c r="U864" s="954"/>
      <c r="V864" s="955"/>
      <c r="W864" s="293"/>
    </row>
    <row r="865" spans="1:23" x14ac:dyDescent="0.25">
      <c r="A865" s="544" t="str">
        <f>IF(COUNT('Séries-16x50'!$A$11:$A$50)&gt;'Etiquette 16x50'!N835,"X","")</f>
        <v/>
      </c>
      <c r="B865" s="291"/>
      <c r="C865" s="1076" t="s">
        <v>145</v>
      </c>
      <c r="D865" s="963" t="s">
        <v>146</v>
      </c>
      <c r="E865" s="964"/>
      <c r="F865" s="964"/>
      <c r="G865" s="964"/>
      <c r="H865" s="964"/>
      <c r="I865" s="965"/>
      <c r="J865" s="966"/>
      <c r="K865" s="293"/>
      <c r="M865" s="521"/>
      <c r="N865" s="291"/>
      <c r="O865" s="1076" t="s">
        <v>145</v>
      </c>
      <c r="P865" s="963" t="s">
        <v>146</v>
      </c>
      <c r="Q865" s="964"/>
      <c r="R865" s="964"/>
      <c r="S865" s="964"/>
      <c r="T865" s="964"/>
      <c r="U865" s="965"/>
      <c r="V865" s="966"/>
      <c r="W865" s="293"/>
    </row>
    <row r="866" spans="1:23" x14ac:dyDescent="0.25">
      <c r="A866" s="544" t="str">
        <f>IF(COUNT('Séries-16x50'!$A$11:$A$50)&gt;'Etiquette 16x50'!N835,"X","")</f>
        <v/>
      </c>
      <c r="B866" s="291"/>
      <c r="C866" s="1076"/>
      <c r="D866" s="859" t="s">
        <v>147</v>
      </c>
      <c r="E866" s="864"/>
      <c r="F866" s="864"/>
      <c r="G866" s="864"/>
      <c r="H866" s="864"/>
      <c r="I866" s="949"/>
      <c r="J866" s="950"/>
      <c r="K866" s="293"/>
      <c r="M866" s="521"/>
      <c r="N866" s="291"/>
      <c r="O866" s="1076"/>
      <c r="P866" s="859" t="s">
        <v>147</v>
      </c>
      <c r="Q866" s="864"/>
      <c r="R866" s="864"/>
      <c r="S866" s="864"/>
      <c r="T866" s="864"/>
      <c r="U866" s="949"/>
      <c r="V866" s="950"/>
      <c r="W866" s="293"/>
    </row>
    <row r="867" spans="1:23" x14ac:dyDescent="0.25">
      <c r="A867" s="544" t="str">
        <f>IF(COUNT('Séries-16x50'!$A$11:$A$50)&gt;'Etiquette 16x50'!N835,"X","")</f>
        <v/>
      </c>
      <c r="B867" s="291"/>
      <c r="C867" s="1076"/>
      <c r="D867" s="859" t="s">
        <v>148</v>
      </c>
      <c r="E867" s="864"/>
      <c r="F867" s="864"/>
      <c r="G867" s="864"/>
      <c r="H867" s="864"/>
      <c r="I867" s="949"/>
      <c r="J867" s="950"/>
      <c r="K867" s="293"/>
      <c r="M867" s="521"/>
      <c r="N867" s="291"/>
      <c r="O867" s="1076"/>
      <c r="P867" s="859" t="s">
        <v>148</v>
      </c>
      <c r="Q867" s="864"/>
      <c r="R867" s="864"/>
      <c r="S867" s="864"/>
      <c r="T867" s="864"/>
      <c r="U867" s="949"/>
      <c r="V867" s="950"/>
      <c r="W867" s="293"/>
    </row>
    <row r="868" spans="1:23" x14ac:dyDescent="0.25">
      <c r="A868" s="544" t="str">
        <f>IF(COUNT('Séries-16x50'!$A$11:$A$50)&gt;'Etiquette 16x50'!N835,"X","")</f>
        <v/>
      </c>
      <c r="B868" s="291"/>
      <c r="C868" s="1076"/>
      <c r="D868" s="859" t="s">
        <v>149</v>
      </c>
      <c r="E868" s="864"/>
      <c r="F868" s="864"/>
      <c r="G868" s="864"/>
      <c r="H868" s="864"/>
      <c r="I868" s="949"/>
      <c r="J868" s="950"/>
      <c r="K868" s="293"/>
      <c r="M868" s="521"/>
      <c r="N868" s="291"/>
      <c r="O868" s="1076"/>
      <c r="P868" s="859" t="s">
        <v>149</v>
      </c>
      <c r="Q868" s="864"/>
      <c r="R868" s="864"/>
      <c r="S868" s="864"/>
      <c r="T868" s="864"/>
      <c r="U868" s="949"/>
      <c r="V868" s="950"/>
      <c r="W868" s="293"/>
    </row>
    <row r="869" spans="1:23" x14ac:dyDescent="0.25">
      <c r="A869" s="544" t="str">
        <f>IF(COUNT('Séries-16x50'!$A$11:$A$50)&gt;'Etiquette 16x50'!N835,"X","")</f>
        <v/>
      </c>
      <c r="B869" s="291"/>
      <c r="C869" s="1076"/>
      <c r="D869" s="859" t="s">
        <v>150</v>
      </c>
      <c r="E869" s="864"/>
      <c r="F869" s="864"/>
      <c r="G869" s="864"/>
      <c r="H869" s="864"/>
      <c r="I869" s="949"/>
      <c r="J869" s="950"/>
      <c r="K869" s="293"/>
      <c r="M869" s="521"/>
      <c r="N869" s="291"/>
      <c r="O869" s="1076"/>
      <c r="P869" s="859" t="s">
        <v>150</v>
      </c>
      <c r="Q869" s="864"/>
      <c r="R869" s="864"/>
      <c r="S869" s="864"/>
      <c r="T869" s="864"/>
      <c r="U869" s="949"/>
      <c r="V869" s="950"/>
      <c r="W869" s="293"/>
    </row>
    <row r="870" spans="1:23" x14ac:dyDescent="0.25">
      <c r="A870" s="544" t="str">
        <f>IF(COUNT('Séries-16x50'!$A$11:$A$50)&gt;'Etiquette 16x50'!N835,"X","")</f>
        <v/>
      </c>
      <c r="B870" s="291"/>
      <c r="C870" s="1076"/>
      <c r="D870" s="859" t="s">
        <v>151</v>
      </c>
      <c r="E870" s="864"/>
      <c r="F870" s="864"/>
      <c r="G870" s="864"/>
      <c r="H870" s="864"/>
      <c r="I870" s="949"/>
      <c r="J870" s="950"/>
      <c r="K870" s="293"/>
      <c r="M870" s="521"/>
      <c r="N870" s="291"/>
      <c r="O870" s="1076"/>
      <c r="P870" s="859" t="s">
        <v>151</v>
      </c>
      <c r="Q870" s="864"/>
      <c r="R870" s="864"/>
      <c r="S870" s="864"/>
      <c r="T870" s="864"/>
      <c r="U870" s="949"/>
      <c r="V870" s="950"/>
      <c r="W870" s="293"/>
    </row>
    <row r="871" spans="1:23" ht="15" customHeight="1" thickBot="1" x14ac:dyDescent="0.3">
      <c r="A871" s="544" t="str">
        <f>IF(COUNT('Séries-16x50'!$A$11:$A$50)&gt;'Etiquette 16x50'!N835,"X","")</f>
        <v/>
      </c>
      <c r="B871" s="291"/>
      <c r="C871" s="1077"/>
      <c r="D871" s="862" t="s">
        <v>152</v>
      </c>
      <c r="E871" s="975"/>
      <c r="F871" s="975"/>
      <c r="G871" s="975"/>
      <c r="H871" s="975"/>
      <c r="I871" s="954"/>
      <c r="J871" s="955"/>
      <c r="K871" s="293"/>
      <c r="M871" s="521"/>
      <c r="N871" s="291"/>
      <c r="O871" s="1077"/>
      <c r="P871" s="862" t="s">
        <v>152</v>
      </c>
      <c r="Q871" s="975"/>
      <c r="R871" s="975"/>
      <c r="S871" s="975"/>
      <c r="T871" s="975"/>
      <c r="U871" s="954"/>
      <c r="V871" s="955"/>
      <c r="W871" s="293"/>
    </row>
    <row r="872" spans="1:23" x14ac:dyDescent="0.25">
      <c r="A872" s="544" t="str">
        <f>IF(COUNT('Séries-16x50'!$A$11:$A$50)&gt;'Etiquette 16x50'!N835,"X","")</f>
        <v/>
      </c>
      <c r="B872" s="291"/>
      <c r="C872" s="895" t="s">
        <v>126</v>
      </c>
      <c r="D872" s="1051" t="s">
        <v>264</v>
      </c>
      <c r="E872" s="1052"/>
      <c r="F872" s="963"/>
      <c r="G872" s="278" t="s">
        <v>265</v>
      </c>
      <c r="H872" s="278"/>
      <c r="I872" s="965"/>
      <c r="J872" s="966"/>
      <c r="K872" s="293"/>
      <c r="M872" s="521"/>
      <c r="N872" s="291"/>
      <c r="O872" s="895" t="s">
        <v>126</v>
      </c>
      <c r="P872" s="1051" t="s">
        <v>264</v>
      </c>
      <c r="Q872" s="1052"/>
      <c r="R872" s="963"/>
      <c r="S872" s="278" t="s">
        <v>265</v>
      </c>
      <c r="T872" s="278"/>
      <c r="U872" s="965"/>
      <c r="V872" s="966"/>
      <c r="W872" s="293"/>
    </row>
    <row r="873" spans="1:23" x14ac:dyDescent="0.25">
      <c r="A873" s="544" t="str">
        <f>IF(COUNT('Séries-16x50'!$A$11:$A$50)&gt;'Etiquette 16x50'!N835,"X","")</f>
        <v/>
      </c>
      <c r="B873" s="291"/>
      <c r="C873" s="895"/>
      <c r="D873" s="511" t="s">
        <v>267</v>
      </c>
      <c r="E873" s="513"/>
      <c r="F873" s="513"/>
      <c r="G873" s="110" t="s">
        <v>164</v>
      </c>
      <c r="H873" s="110"/>
      <c r="I873" s="949"/>
      <c r="J873" s="950"/>
      <c r="K873" s="293"/>
      <c r="M873" s="521"/>
      <c r="N873" s="291"/>
      <c r="O873" s="895"/>
      <c r="P873" s="511" t="s">
        <v>267</v>
      </c>
      <c r="Q873" s="513"/>
      <c r="R873" s="513"/>
      <c r="S873" s="110" t="s">
        <v>164</v>
      </c>
      <c r="T873" s="110"/>
      <c r="U873" s="949"/>
      <c r="V873" s="950"/>
      <c r="W873" s="293"/>
    </row>
    <row r="874" spans="1:23" ht="15.75" thickBot="1" x14ac:dyDescent="0.3">
      <c r="A874" s="544" t="str">
        <f>IF(COUNT('Séries-16x50'!$A$11:$A$50)&gt;'Etiquette 16x50'!N835,"X","")</f>
        <v/>
      </c>
      <c r="B874" s="291"/>
      <c r="C874" s="896"/>
      <c r="D874" s="512" t="s">
        <v>268</v>
      </c>
      <c r="E874" s="517"/>
      <c r="F874" s="517"/>
      <c r="G874" s="3" t="s">
        <v>164</v>
      </c>
      <c r="H874" s="3"/>
      <c r="I874" s="954"/>
      <c r="J874" s="955"/>
      <c r="K874" s="293"/>
      <c r="M874" s="521"/>
      <c r="N874" s="291"/>
      <c r="O874" s="896"/>
      <c r="P874" s="512" t="s">
        <v>268</v>
      </c>
      <c r="Q874" s="517"/>
      <c r="R874" s="517"/>
      <c r="S874" s="3" t="s">
        <v>164</v>
      </c>
      <c r="T874" s="3"/>
      <c r="U874" s="954"/>
      <c r="V874" s="955"/>
      <c r="W874" s="293"/>
    </row>
    <row r="875" spans="1:23" ht="15.75" thickBot="1" x14ac:dyDescent="0.3">
      <c r="A875" s="544" t="str">
        <f>IF(COUNT('Séries-16x50'!$A$11:$A$50)&gt;'Etiquette 16x50'!N835,"X","")</f>
        <v/>
      </c>
      <c r="B875" s="291"/>
      <c r="C875" s="292"/>
      <c r="D875" s="292"/>
      <c r="E875" s="292"/>
      <c r="F875" s="292"/>
      <c r="G875" s="292"/>
      <c r="H875" s="292"/>
      <c r="I875" s="292"/>
      <c r="J875" s="292"/>
      <c r="K875" s="293"/>
      <c r="M875" s="521"/>
      <c r="N875" s="291"/>
      <c r="O875" s="292"/>
      <c r="P875" s="292"/>
      <c r="Q875" s="292"/>
      <c r="R875" s="292"/>
      <c r="S875" s="292"/>
      <c r="T875" s="292"/>
      <c r="U875" s="292"/>
      <c r="V875" s="292"/>
      <c r="W875" s="293"/>
    </row>
    <row r="876" spans="1:23" ht="18.75" x14ac:dyDescent="0.3">
      <c r="A876" s="544" t="str">
        <f>IF(COUNT('Séries-16x50'!$A$11:$A$50)&gt;'Etiquette 16x50'!N835,"X","")</f>
        <v/>
      </c>
      <c r="B876" s="291"/>
      <c r="C876" s="901" t="s">
        <v>269</v>
      </c>
      <c r="D876" s="902"/>
      <c r="E876" s="902"/>
      <c r="F876" s="902"/>
      <c r="G876" s="902"/>
      <c r="H876" s="902"/>
      <c r="I876" s="902"/>
      <c r="J876" s="903"/>
      <c r="K876" s="293"/>
      <c r="M876" s="521"/>
      <c r="N876" s="291"/>
      <c r="O876" s="901" t="s">
        <v>269</v>
      </c>
      <c r="P876" s="902"/>
      <c r="Q876" s="902"/>
      <c r="R876" s="902"/>
      <c r="S876" s="902"/>
      <c r="T876" s="902"/>
      <c r="U876" s="902"/>
      <c r="V876" s="903"/>
      <c r="W876" s="293"/>
    </row>
    <row r="877" spans="1:23" x14ac:dyDescent="0.25">
      <c r="A877" s="544" t="str">
        <f>IF(COUNT('Séries-16x50'!$A$11:$A$50)&gt;'Etiquette 16x50'!N835,"X","")</f>
        <v/>
      </c>
      <c r="B877" s="291"/>
      <c r="C877" s="904"/>
      <c r="D877" s="905"/>
      <c r="E877" s="905"/>
      <c r="F877" s="905"/>
      <c r="G877" s="905"/>
      <c r="H877" s="905"/>
      <c r="I877" s="905"/>
      <c r="J877" s="906"/>
      <c r="K877" s="293"/>
      <c r="M877" s="521"/>
      <c r="N877" s="291"/>
      <c r="O877" s="904"/>
      <c r="P877" s="905"/>
      <c r="Q877" s="905"/>
      <c r="R877" s="905"/>
      <c r="S877" s="905"/>
      <c r="T877" s="905"/>
      <c r="U877" s="905"/>
      <c r="V877" s="906"/>
      <c r="W877" s="293"/>
    </row>
    <row r="878" spans="1:23" x14ac:dyDescent="0.25">
      <c r="A878" s="544" t="str">
        <f>IF(COUNT('Séries-16x50'!$A$11:$A$50)&gt;'Etiquette 16x50'!N835,"X","")</f>
        <v/>
      </c>
      <c r="B878" s="291"/>
      <c r="C878" s="907"/>
      <c r="D878" s="908"/>
      <c r="E878" s="908"/>
      <c r="F878" s="908"/>
      <c r="G878" s="908"/>
      <c r="H878" s="908"/>
      <c r="I878" s="908"/>
      <c r="J878" s="909"/>
      <c r="K878" s="293"/>
      <c r="M878" s="521"/>
      <c r="N878" s="291"/>
      <c r="O878" s="907"/>
      <c r="P878" s="908"/>
      <c r="Q878" s="908"/>
      <c r="R878" s="908"/>
      <c r="S878" s="908"/>
      <c r="T878" s="908"/>
      <c r="U878" s="908"/>
      <c r="V878" s="909"/>
      <c r="W878" s="293"/>
    </row>
    <row r="879" spans="1:23" x14ac:dyDescent="0.25">
      <c r="A879" s="544" t="str">
        <f>IF(COUNT('Séries-16x50'!$A$11:$A$50)&gt;'Etiquette 16x50'!N835,"X","")</f>
        <v/>
      </c>
      <c r="B879" s="291"/>
      <c r="C879" s="907"/>
      <c r="D879" s="908"/>
      <c r="E879" s="908"/>
      <c r="F879" s="908"/>
      <c r="G879" s="908"/>
      <c r="H879" s="908"/>
      <c r="I879" s="908"/>
      <c r="J879" s="909"/>
      <c r="K879" s="293"/>
      <c r="M879" s="521"/>
      <c r="N879" s="291"/>
      <c r="O879" s="907"/>
      <c r="P879" s="908"/>
      <c r="Q879" s="908"/>
      <c r="R879" s="908"/>
      <c r="S879" s="908"/>
      <c r="T879" s="908"/>
      <c r="U879" s="908"/>
      <c r="V879" s="909"/>
      <c r="W879" s="293"/>
    </row>
    <row r="880" spans="1:23" ht="15.75" thickBot="1" x14ac:dyDescent="0.3">
      <c r="A880" s="544" t="str">
        <f>IF(COUNT('Séries-16x50'!$A$11:$A$50)&gt;'Etiquette 16x50'!N835,"X","")</f>
        <v/>
      </c>
      <c r="B880" s="291"/>
      <c r="C880" s="910"/>
      <c r="D880" s="911"/>
      <c r="E880" s="911"/>
      <c r="F880" s="911"/>
      <c r="G880" s="911"/>
      <c r="H880" s="911"/>
      <c r="I880" s="911"/>
      <c r="J880" s="912"/>
      <c r="K880" s="293"/>
      <c r="M880" s="521"/>
      <c r="N880" s="291"/>
      <c r="O880" s="910"/>
      <c r="P880" s="911"/>
      <c r="Q880" s="911"/>
      <c r="R880" s="911"/>
      <c r="S880" s="911"/>
      <c r="T880" s="911"/>
      <c r="U880" s="911"/>
      <c r="V880" s="912"/>
      <c r="W880" s="293"/>
    </row>
    <row r="881" spans="1:23" ht="15.75" thickBot="1" x14ac:dyDescent="0.3">
      <c r="A881" s="544" t="str">
        <f>IF(COUNT('Séries-16x50'!$A$11:$A$50)&gt;'Etiquette 16x50'!N835,"X","")</f>
        <v/>
      </c>
      <c r="B881" s="294"/>
      <c r="C881" s="295"/>
      <c r="D881" s="295"/>
      <c r="E881" s="295"/>
      <c r="F881" s="295"/>
      <c r="G881" s="295"/>
      <c r="H881" s="295"/>
      <c r="I881" s="295"/>
      <c r="J881" s="295"/>
      <c r="K881" s="296"/>
      <c r="M881" s="521"/>
      <c r="N881" s="294"/>
      <c r="O881" s="295"/>
      <c r="P881" s="295"/>
      <c r="Q881" s="295"/>
      <c r="R881" s="295"/>
      <c r="S881" s="295"/>
      <c r="T881" s="295"/>
      <c r="U881" s="295"/>
      <c r="V881" s="295"/>
      <c r="W881" s="296"/>
    </row>
    <row r="882" spans="1:23" ht="15" customHeight="1" x14ac:dyDescent="0.25">
      <c r="A882" s="544" t="str">
        <f>IF(COUNT('Séries-16x50'!$A$11:$A$50)&gt;'Etiquette 16x50'!N835,"X","")</f>
        <v/>
      </c>
      <c r="B882" s="522"/>
      <c r="C882" s="522"/>
      <c r="D882" s="522"/>
      <c r="E882" s="522"/>
      <c r="F882" s="522"/>
      <c r="G882" s="522"/>
      <c r="H882" s="522"/>
      <c r="I882" s="522"/>
      <c r="J882" s="522"/>
      <c r="K882" s="522"/>
      <c r="L882" s="522"/>
      <c r="M882" s="523"/>
      <c r="N882" s="522"/>
      <c r="O882" s="522"/>
      <c r="P882" s="522"/>
      <c r="Q882" s="522"/>
      <c r="R882" s="522"/>
      <c r="S882" s="522"/>
      <c r="T882" s="522"/>
      <c r="U882" s="522"/>
      <c r="V882" s="522"/>
      <c r="W882" s="522"/>
    </row>
    <row r="883" spans="1:23" ht="15" customHeight="1" thickBot="1" x14ac:dyDescent="0.3">
      <c r="A883" s="544" t="str">
        <f>IF(COUNT('Séries-16x50'!$A$11:$A$50)&gt;'Etiquette 16x50'!N933,"X","")</f>
        <v/>
      </c>
      <c r="M883" s="521"/>
    </row>
    <row r="884" spans="1:23" x14ac:dyDescent="0.25">
      <c r="A884" s="544" t="str">
        <f>IF(COUNT('Séries-16x50'!$A$11:$A$50)&gt;'Etiquette 16x50'!N933,"X","")</f>
        <v/>
      </c>
      <c r="B884" s="137">
        <f>N835+1</f>
        <v>36</v>
      </c>
      <c r="C884" s="289"/>
      <c r="D884" s="289"/>
      <c r="E884" s="289"/>
      <c r="F884" s="289"/>
      <c r="G884" s="289"/>
      <c r="H884" s="289"/>
      <c r="I884" s="289"/>
      <c r="J884" s="289"/>
      <c r="K884" s="290"/>
      <c r="M884" s="521"/>
      <c r="N884" s="137">
        <f>B884+1</f>
        <v>37</v>
      </c>
      <c r="O884" s="289"/>
      <c r="P884" s="289"/>
      <c r="Q884" s="289"/>
      <c r="R884" s="289"/>
      <c r="S884" s="289"/>
      <c r="T884" s="289"/>
      <c r="U884" s="289"/>
      <c r="V884" s="289"/>
      <c r="W884" s="290"/>
    </row>
    <row r="885" spans="1:23" ht="23.25" x14ac:dyDescent="0.35">
      <c r="B885" s="291"/>
      <c r="C885" s="931" t="s">
        <v>246</v>
      </c>
      <c r="D885" s="931"/>
      <c r="E885" s="953" t="str">
        <f ca="1">OFFSET('Séries-16x50'!$A$11,B884,13)</f>
        <v/>
      </c>
      <c r="F885" s="953"/>
      <c r="G885" s="953"/>
      <c r="H885" s="953"/>
      <c r="I885" s="953"/>
      <c r="J885" s="953"/>
      <c r="K885" s="293"/>
      <c r="M885" s="521"/>
      <c r="N885" s="291"/>
      <c r="O885" s="931" t="s">
        <v>246</v>
      </c>
      <c r="P885" s="931"/>
      <c r="Q885" s="953" t="str">
        <f ca="1">OFFSET('Séries-16x50'!$A$11,N884,13)</f>
        <v/>
      </c>
      <c r="R885" s="953"/>
      <c r="S885" s="953"/>
      <c r="T885" s="953"/>
      <c r="U885" s="953"/>
      <c r="V885" s="953"/>
      <c r="W885" s="293"/>
    </row>
    <row r="886" spans="1:23" x14ac:dyDescent="0.25">
      <c r="A886" s="544" t="str">
        <f>IF(COUNT('Séries-16x50'!$A$11:$A$50)&gt;'Etiquette 16x50'!N933,"X","")</f>
        <v/>
      </c>
      <c r="B886" s="291"/>
      <c r="C886" s="945"/>
      <c r="D886" s="945"/>
      <c r="E886" s="945"/>
      <c r="F886" s="945"/>
      <c r="G886" s="945"/>
      <c r="H886" s="945"/>
      <c r="I886" s="945"/>
      <c r="J886" s="945"/>
      <c r="K886" s="293"/>
      <c r="M886" s="521"/>
      <c r="N886" s="291"/>
      <c r="O886" s="945"/>
      <c r="P886" s="945"/>
      <c r="Q886" s="945"/>
      <c r="R886" s="945"/>
      <c r="S886" s="945"/>
      <c r="T886" s="945"/>
      <c r="U886" s="945"/>
      <c r="V886" s="945"/>
      <c r="W886" s="293"/>
    </row>
    <row r="887" spans="1:23" ht="21" x14ac:dyDescent="0.35">
      <c r="A887" s="544" t="str">
        <f>IF(COUNT('Séries-16x50'!$A$11:$A$50)&gt;'Etiquette 16x50'!N933,"X","")</f>
        <v/>
      </c>
      <c r="B887" s="291"/>
      <c r="C887" s="931" t="s">
        <v>39</v>
      </c>
      <c r="D887" s="931"/>
      <c r="E887" s="932" t="str">
        <f ca="1">OFFSET('Séries-16x50'!$A$11,B884,0)</f>
        <v/>
      </c>
      <c r="F887" s="932"/>
      <c r="G887" s="948" t="s">
        <v>67</v>
      </c>
      <c r="H887" s="948"/>
      <c r="I887" s="932" t="str">
        <f ca="1">OFFSET('Séries-16x50'!$A$11,B884,6)</f>
        <v/>
      </c>
      <c r="J887" s="932"/>
      <c r="K887" s="293"/>
      <c r="M887" s="521"/>
      <c r="N887" s="291"/>
      <c r="O887" s="931" t="s">
        <v>39</v>
      </c>
      <c r="P887" s="931"/>
      <c r="Q887" s="932" t="str">
        <f ca="1">OFFSET('Séries-16x50'!$A$11,N884,0)</f>
        <v/>
      </c>
      <c r="R887" s="932"/>
      <c r="S887" s="948" t="s">
        <v>67</v>
      </c>
      <c r="T887" s="948"/>
      <c r="U887" s="932" t="str">
        <f ca="1">OFFSET('Séries-16x50'!$A$11,N884,6)</f>
        <v/>
      </c>
      <c r="V887" s="932"/>
      <c r="W887" s="293"/>
    </row>
    <row r="888" spans="1:23" ht="23.25" x14ac:dyDescent="0.35">
      <c r="A888" s="544" t="str">
        <f>IF(COUNT('Séries-16x50'!$A$11:$A$50)&gt;'Etiquette 16x50'!N933,"X","")</f>
        <v/>
      </c>
      <c r="B888" s="291"/>
      <c r="C888" s="931" t="s">
        <v>1</v>
      </c>
      <c r="D888" s="931"/>
      <c r="E888" s="953" t="str">
        <f ca="1">OFFSET('Séries-16x50'!$A$11,B884,9)</f>
        <v/>
      </c>
      <c r="F888" s="953"/>
      <c r="G888" s="948" t="s">
        <v>2</v>
      </c>
      <c r="H888" s="948"/>
      <c r="I888" s="932" t="str">
        <f ca="1">OFFSET('Séries-16x50'!$A$11,B884,10)</f>
        <v/>
      </c>
      <c r="J888" s="932"/>
      <c r="K888" s="293"/>
      <c r="M888" s="521"/>
      <c r="N888" s="291"/>
      <c r="O888" s="931" t="s">
        <v>1</v>
      </c>
      <c r="P888" s="931"/>
      <c r="Q888" s="953" t="str">
        <f ca="1">OFFSET('Séries-16x50'!$A$11,N884,9)</f>
        <v/>
      </c>
      <c r="R888" s="953"/>
      <c r="S888" s="948" t="s">
        <v>2</v>
      </c>
      <c r="T888" s="948"/>
      <c r="U888" s="932" t="str">
        <f ca="1">OFFSET('Séries-16x50'!$A$11,N884,10)</f>
        <v/>
      </c>
      <c r="V888" s="932"/>
      <c r="W888" s="293"/>
    </row>
    <row r="889" spans="1:23" ht="21" x14ac:dyDescent="0.35">
      <c r="A889" s="544" t="str">
        <f>IF(COUNT('Séries-16x50'!$A$11:$A$50)&gt;'Etiquette 16x50'!N933,"X","")</f>
        <v/>
      </c>
      <c r="B889" s="291"/>
      <c r="C889" s="520" t="s">
        <v>258</v>
      </c>
      <c r="D889" s="520"/>
      <c r="E889" s="527" t="str">
        <f ca="1">OFFSET('Séries-16x50'!$A$11,B884,11)</f>
        <v/>
      </c>
      <c r="F889" s="525"/>
      <c r="G889" s="866" t="s">
        <v>270</v>
      </c>
      <c r="H889" s="866"/>
      <c r="I889" s="527" t="str">
        <f ca="1">OFFSET('Séries-16x50'!$A$11,B884,8)</f>
        <v/>
      </c>
      <c r="J889" s="527"/>
      <c r="K889" s="293"/>
      <c r="M889" s="521"/>
      <c r="N889" s="291"/>
      <c r="O889" s="520" t="s">
        <v>258</v>
      </c>
      <c r="P889" s="520"/>
      <c r="Q889" s="527" t="str">
        <f ca="1">OFFSET('Séries-16x50'!$A$11,N884,11)</f>
        <v/>
      </c>
      <c r="R889" s="525"/>
      <c r="S889" s="866" t="s">
        <v>270</v>
      </c>
      <c r="T889" s="866"/>
      <c r="U889" s="527" t="str">
        <f ca="1">OFFSET('Séries-16x50'!$A$11,N884,8)</f>
        <v/>
      </c>
      <c r="V889" s="527"/>
      <c r="W889" s="293"/>
    </row>
    <row r="890" spans="1:23" ht="18.75" x14ac:dyDescent="0.3">
      <c r="A890" s="544" t="str">
        <f>IF(COUNT('Séries-16x50'!$A$11:$A$50)&gt;'Etiquette 16x50'!N933,"X","")</f>
        <v/>
      </c>
      <c r="B890" s="291"/>
      <c r="C890" s="952" t="s">
        <v>68</v>
      </c>
      <c r="D890" s="952"/>
      <c r="E890" s="866" t="s">
        <v>69</v>
      </c>
      <c r="F890" s="866"/>
      <c r="G890" s="951" t="str">
        <f ca="1">OFFSET('Séries-16x50'!$A$11,B884,2)</f>
        <v/>
      </c>
      <c r="H890" s="951"/>
      <c r="I890" s="951"/>
      <c r="J890" s="951"/>
      <c r="K890" s="293"/>
      <c r="M890" s="521"/>
      <c r="N890" s="291"/>
      <c r="O890" s="952" t="s">
        <v>68</v>
      </c>
      <c r="P890" s="952"/>
      <c r="Q890" s="866" t="s">
        <v>69</v>
      </c>
      <c r="R890" s="866"/>
      <c r="S890" s="951" t="str">
        <f ca="1">OFFSET('Séries-16x50'!$A$11,N884,2)</f>
        <v/>
      </c>
      <c r="T890" s="951"/>
      <c r="U890" s="951"/>
      <c r="V890" s="951"/>
      <c r="W890" s="293"/>
    </row>
    <row r="891" spans="1:23" ht="18.75" x14ac:dyDescent="0.3">
      <c r="A891" s="544" t="str">
        <f>IF(COUNT('Séries-16x50'!$A$11:$A$50)&gt;'Etiquette 16x50'!N933,"X","")</f>
        <v/>
      </c>
      <c r="B891" s="291"/>
      <c r="C891" s="952"/>
      <c r="D891" s="952"/>
      <c r="E891" s="866" t="s">
        <v>70</v>
      </c>
      <c r="F891" s="866"/>
      <c r="G891" s="951" t="str">
        <f ca="1">OFFSET('Séries-16x50'!$A$11,B884,3)</f>
        <v/>
      </c>
      <c r="H891" s="951"/>
      <c r="I891" s="951"/>
      <c r="J891" s="951"/>
      <c r="K891" s="293"/>
      <c r="M891" s="521"/>
      <c r="N891" s="291"/>
      <c r="O891" s="952"/>
      <c r="P891" s="952"/>
      <c r="Q891" s="866" t="s">
        <v>70</v>
      </c>
      <c r="R891" s="866"/>
      <c r="S891" s="951" t="str">
        <f ca="1">OFFSET('Séries-16x50'!$A$11,N884,3)</f>
        <v/>
      </c>
      <c r="T891" s="951"/>
      <c r="U891" s="951"/>
      <c r="V891" s="951"/>
      <c r="W891" s="293"/>
    </row>
    <row r="892" spans="1:23" ht="18.75" x14ac:dyDescent="0.3">
      <c r="A892" s="544" t="str">
        <f>IF(COUNT('Séries-16x50'!$A$11:$A$50)&gt;'Etiquette 16x50'!N933,"X","")</f>
        <v/>
      </c>
      <c r="B892" s="291"/>
      <c r="C892" s="952"/>
      <c r="D892" s="952"/>
      <c r="E892" s="866" t="s">
        <v>257</v>
      </c>
      <c r="F892" s="866"/>
      <c r="G892" s="951" t="str">
        <f ca="1">OFFSET('Séries-16x50'!$A$11,B884,4)</f>
        <v/>
      </c>
      <c r="H892" s="951"/>
      <c r="I892" s="951"/>
      <c r="J892" s="951"/>
      <c r="K892" s="293"/>
      <c r="M892" s="521"/>
      <c r="N892" s="291"/>
      <c r="O892" s="952"/>
      <c r="P892" s="952"/>
      <c r="Q892" s="866" t="s">
        <v>257</v>
      </c>
      <c r="R892" s="866"/>
      <c r="S892" s="951" t="str">
        <f ca="1">OFFSET('Séries-16x50'!$A$11,N884,4)</f>
        <v/>
      </c>
      <c r="T892" s="951"/>
      <c r="U892" s="951"/>
      <c r="V892" s="951"/>
      <c r="W892" s="293"/>
    </row>
    <row r="893" spans="1:23" ht="21" x14ac:dyDescent="0.35">
      <c r="A893" s="544" t="str">
        <f>IF(COUNT('Séries-16x50'!$A$11:$A$50)&gt;'Etiquette 16x50'!N933,"X","")</f>
        <v/>
      </c>
      <c r="B893" s="291"/>
      <c r="C893" s="952"/>
      <c r="D893" s="952"/>
      <c r="E893" s="866" t="s">
        <v>71</v>
      </c>
      <c r="F893" s="866"/>
      <c r="G893" s="947" t="str">
        <f ca="1">OFFSET('Séries-16x50'!$A$11,B884,5)</f>
        <v/>
      </c>
      <c r="H893" s="947"/>
      <c r="I893" s="947"/>
      <c r="J893" s="947"/>
      <c r="K893" s="293"/>
      <c r="M893" s="521"/>
      <c r="N893" s="291"/>
      <c r="O893" s="952"/>
      <c r="P893" s="952"/>
      <c r="Q893" s="866" t="s">
        <v>71</v>
      </c>
      <c r="R893" s="866"/>
      <c r="S893" s="947" t="str">
        <f ca="1">OFFSET('Séries-16x50'!$A$11,N884,5)</f>
        <v/>
      </c>
      <c r="T893" s="947"/>
      <c r="U893" s="947"/>
      <c r="V893" s="947"/>
      <c r="W893" s="293"/>
    </row>
    <row r="894" spans="1:23" ht="21" x14ac:dyDescent="0.35">
      <c r="A894" s="544" t="str">
        <f>IF(COUNT('Séries-16x50'!$A$11:$A$50)&gt;'Etiquette 16x50'!N933,"X","")</f>
        <v/>
      </c>
      <c r="B894" s="291"/>
      <c r="C894" s="931" t="s">
        <v>248</v>
      </c>
      <c r="D894" s="931"/>
      <c r="E894" s="948" t="str">
        <f ca="1">IF(E885="","",IF(OR(E885="DWF",E885="DNF"),"Distance","Temps"))</f>
        <v/>
      </c>
      <c r="F894" s="948"/>
      <c r="G894" s="525" t="str">
        <f ca="1">OFFSET('Séries-16x50'!$A$11,B884,18)</f>
        <v/>
      </c>
      <c r="H894" s="524" t="str">
        <f ca="1">OFFSET('Séries-16x50'!$A$11,B884,19)</f>
        <v/>
      </c>
      <c r="I894" s="526" t="str">
        <f ca="1">OFFSET('Séries-16x50'!$A$11,B884,20)</f>
        <v/>
      </c>
      <c r="J894" s="524" t="str">
        <f ca="1">OFFSET('Séries-16x50'!$A$11,B884,21)</f>
        <v/>
      </c>
      <c r="K894" s="293"/>
      <c r="M894" s="521"/>
      <c r="N894" s="291"/>
      <c r="O894" s="931" t="s">
        <v>248</v>
      </c>
      <c r="P894" s="931"/>
      <c r="Q894" s="948" t="str">
        <f ca="1">IF(Q885="","",IF(OR(Q885="DWF",Q885="DNF"),"Distance","Temps"))</f>
        <v/>
      </c>
      <c r="R894" s="948"/>
      <c r="S894" s="525" t="str">
        <f ca="1">OFFSET('Séries-16x50'!$A$11,N884,18)</f>
        <v/>
      </c>
      <c r="T894" s="524" t="str">
        <f ca="1">OFFSET('Séries-16x50'!$A$11,N884,19)</f>
        <v/>
      </c>
      <c r="U894" s="526" t="str">
        <f ca="1">OFFSET('Séries-16x50'!$A$11,N884,20)</f>
        <v/>
      </c>
      <c r="V894" s="524" t="str">
        <f ca="1">OFFSET('Séries-16x50'!$A$11,N884,21)</f>
        <v/>
      </c>
      <c r="W894" s="293"/>
    </row>
    <row r="895" spans="1:23" ht="18.75" x14ac:dyDescent="0.3">
      <c r="A895" s="544" t="str">
        <f>IF(COUNT('Séries-16x50'!$A$11:$A$50)&gt;'Etiquette 16x50'!N933,"X","")</f>
        <v/>
      </c>
      <c r="B895" s="291"/>
      <c r="C895" s="931"/>
      <c r="D895" s="931"/>
      <c r="E895" s="933" t="s">
        <v>273</v>
      </c>
      <c r="F895" s="514" t="s">
        <v>271</v>
      </c>
      <c r="G895" s="528" t="str">
        <f ca="1">OFFSET('Séries-16x50'!$A$11,B884,14)</f>
        <v/>
      </c>
      <c r="H895" s="529" t="str">
        <f ca="1">OFFSET('Séries-16x50'!$A$11,B884,15)</f>
        <v/>
      </c>
      <c r="I895" s="528" t="str">
        <f ca="1">OFFSET('Séries-16x50'!$A$11,B884,16)</f>
        <v/>
      </c>
      <c r="J895" s="529" t="str">
        <f ca="1">OFFSET('Séries-16x50'!$A$11,B884,17)</f>
        <v/>
      </c>
      <c r="K895" s="293"/>
      <c r="M895" s="521"/>
      <c r="N895" s="291"/>
      <c r="O895" s="931"/>
      <c r="P895" s="931"/>
      <c r="Q895" s="933" t="s">
        <v>273</v>
      </c>
      <c r="R895" s="514" t="s">
        <v>271</v>
      </c>
      <c r="S895" s="528" t="str">
        <f ca="1">OFFSET('Séries-16x50'!$A$11,N884,14)</f>
        <v/>
      </c>
      <c r="T895" s="529" t="str">
        <f ca="1">OFFSET('Séries-16x50'!$A$11,N884,15)</f>
        <v/>
      </c>
      <c r="U895" s="528" t="str">
        <f ca="1">OFFSET('Séries-16x50'!$A$11,N884,16)</f>
        <v/>
      </c>
      <c r="V895" s="529" t="str">
        <f ca="1">OFFSET('Séries-16x50'!$A$11,N884,17)</f>
        <v/>
      </c>
      <c r="W895" s="293"/>
    </row>
    <row r="896" spans="1:23" ht="18.75" x14ac:dyDescent="0.3">
      <c r="A896" s="544" t="str">
        <f>IF(COUNT('Séries-16x50'!$A$11:$A$50)&gt;'Etiquette 16x50'!N933,"X","")</f>
        <v/>
      </c>
      <c r="B896" s="291"/>
      <c r="C896" s="931"/>
      <c r="D896" s="931"/>
      <c r="E896" s="933"/>
      <c r="F896" s="514" t="s">
        <v>272</v>
      </c>
      <c r="G896" s="528" t="str">
        <f ca="1">OFFSET('Séries-16x50'!$A$11,B884,22)</f>
        <v/>
      </c>
      <c r="H896" s="529" t="str">
        <f ca="1">OFFSET('Séries-16x50'!$A$11,B884,23)</f>
        <v/>
      </c>
      <c r="I896" s="528" t="str">
        <f ca="1">OFFSET('Séries-16x50'!$A$11,B884,24)</f>
        <v/>
      </c>
      <c r="J896" s="529" t="str">
        <f ca="1">OFFSET('Séries-16x50'!$A$11,B884,25)</f>
        <v/>
      </c>
      <c r="K896" s="293"/>
      <c r="M896" s="521"/>
      <c r="N896" s="291"/>
      <c r="O896" s="931"/>
      <c r="P896" s="931"/>
      <c r="Q896" s="933"/>
      <c r="R896" s="514" t="s">
        <v>272</v>
      </c>
      <c r="S896" s="528" t="str">
        <f ca="1">OFFSET('Séries-16x50'!$A$11,N884,22)</f>
        <v/>
      </c>
      <c r="T896" s="529" t="str">
        <f ca="1">OFFSET('Séries-16x50'!$A$11,N884,23)</f>
        <v/>
      </c>
      <c r="U896" s="528" t="str">
        <f ca="1">OFFSET('Séries-16x50'!$A$11,N884,24)</f>
        <v/>
      </c>
      <c r="V896" s="529" t="str">
        <f ca="1">OFFSET('Séries-16x50'!$A$11,N884,25)</f>
        <v/>
      </c>
      <c r="W896" s="293"/>
    </row>
    <row r="897" spans="1:23" x14ac:dyDescent="0.25">
      <c r="A897" s="544" t="str">
        <f>IF(COUNT('Séries-16x50'!$A$11:$A$50)&gt;'Etiquette 16x50'!N933,"X","")</f>
        <v/>
      </c>
      <c r="B897" s="291"/>
      <c r="C897" s="945"/>
      <c r="D897" s="945"/>
      <c r="E897" s="945"/>
      <c r="F897" s="945"/>
      <c r="G897" s="945"/>
      <c r="H897" s="945"/>
      <c r="I897" s="945"/>
      <c r="J897" s="945"/>
      <c r="K897" s="293"/>
      <c r="M897" s="521"/>
      <c r="N897" s="291"/>
      <c r="O897" s="945"/>
      <c r="P897" s="945"/>
      <c r="Q897" s="945"/>
      <c r="R897" s="945"/>
      <c r="S897" s="945"/>
      <c r="T897" s="945"/>
      <c r="U897" s="945"/>
      <c r="V897" s="945"/>
      <c r="W897" s="293"/>
    </row>
    <row r="898" spans="1:23" ht="18.75" x14ac:dyDescent="0.3">
      <c r="A898" s="544" t="str">
        <f>IF(COUNT('Séries-16x50'!$A$11:$A$50)&gt;'Etiquette 16x50'!N933,"X","")</f>
        <v/>
      </c>
      <c r="B898" s="291"/>
      <c r="C898" s="946" t="s">
        <v>259</v>
      </c>
      <c r="D898" s="946"/>
      <c r="E898" s="946"/>
      <c r="F898" s="946"/>
      <c r="G898" s="946"/>
      <c r="H898" s="946"/>
      <c r="I898" s="946"/>
      <c r="J898" s="946"/>
      <c r="K898" s="293"/>
      <c r="M898" s="521"/>
      <c r="N898" s="291"/>
      <c r="O898" s="946" t="s">
        <v>259</v>
      </c>
      <c r="P898" s="946"/>
      <c r="Q898" s="946"/>
      <c r="R898" s="946"/>
      <c r="S898" s="946"/>
      <c r="T898" s="946"/>
      <c r="U898" s="946"/>
      <c r="V898" s="946"/>
      <c r="W898" s="293"/>
    </row>
    <row r="899" spans="1:23" ht="15.75" thickBot="1" x14ac:dyDescent="0.3">
      <c r="A899" s="544" t="str">
        <f>IF(COUNT('Séries-16x50'!$A$11:$A$50)&gt;'Etiquette 16x50'!N933,"X","")</f>
        <v/>
      </c>
      <c r="B899" s="291"/>
      <c r="C899" s="945"/>
      <c r="D899" s="945"/>
      <c r="E899" s="945"/>
      <c r="F899" s="945"/>
      <c r="G899" s="945"/>
      <c r="H899" s="945"/>
      <c r="I899" s="945"/>
      <c r="J899" s="945"/>
      <c r="K899" s="293"/>
      <c r="M899" s="521"/>
      <c r="N899" s="291"/>
      <c r="O899" s="945"/>
      <c r="P899" s="945"/>
      <c r="Q899" s="945"/>
      <c r="R899" s="945"/>
      <c r="S899" s="945"/>
      <c r="T899" s="945"/>
      <c r="U899" s="945"/>
      <c r="V899" s="945"/>
      <c r="W899" s="293"/>
    </row>
    <row r="900" spans="1:23" ht="15.75" customHeight="1" x14ac:dyDescent="0.25">
      <c r="A900" s="544" t="str">
        <f>IF(COUNT('Séries-16x50'!$A$11:$A$50)&gt;'Etiquette 16x50'!N933,"X","")</f>
        <v/>
      </c>
      <c r="B900" s="291"/>
      <c r="C900" s="1078" t="s">
        <v>276</v>
      </c>
      <c r="D900" s="1074">
        <v>1</v>
      </c>
      <c r="E900" s="1074">
        <f>D900+1</f>
        <v>2</v>
      </c>
      <c r="F900" s="1074">
        <f>E900+1</f>
        <v>3</v>
      </c>
      <c r="G900" s="1074">
        <f t="shared" ref="G900:J900" si="72">F900+1</f>
        <v>4</v>
      </c>
      <c r="H900" s="1074">
        <f t="shared" si="72"/>
        <v>5</v>
      </c>
      <c r="I900" s="1074">
        <f t="shared" si="72"/>
        <v>6</v>
      </c>
      <c r="J900" s="1075">
        <f t="shared" si="72"/>
        <v>7</v>
      </c>
      <c r="K900" s="293"/>
      <c r="M900" s="521"/>
      <c r="N900" s="291"/>
      <c r="O900" s="1078" t="s">
        <v>276</v>
      </c>
      <c r="P900" s="1074">
        <v>1</v>
      </c>
      <c r="Q900" s="1074">
        <f>P900+1</f>
        <v>2</v>
      </c>
      <c r="R900" s="1074">
        <f>Q900+1</f>
        <v>3</v>
      </c>
      <c r="S900" s="1074">
        <f t="shared" ref="S900:V900" si="73">R900+1</f>
        <v>4</v>
      </c>
      <c r="T900" s="1074">
        <f t="shared" si="73"/>
        <v>5</v>
      </c>
      <c r="U900" s="1074">
        <f t="shared" si="73"/>
        <v>6</v>
      </c>
      <c r="V900" s="1075">
        <f t="shared" si="73"/>
        <v>7</v>
      </c>
      <c r="W900" s="293"/>
    </row>
    <row r="901" spans="1:23" ht="15.75" thickBot="1" x14ac:dyDescent="0.3">
      <c r="A901" s="544" t="str">
        <f>IF(COUNT('Séries-16x50'!$A$11:$A$50)&gt;'Etiquette 16x50'!N933,"X","")</f>
        <v/>
      </c>
      <c r="B901" s="291"/>
      <c r="C901" s="1079"/>
      <c r="D901" s="1070"/>
      <c r="E901" s="1070"/>
      <c r="F901" s="1070"/>
      <c r="G901" s="1070"/>
      <c r="H901" s="1070"/>
      <c r="I901" s="1070"/>
      <c r="J901" s="1072"/>
      <c r="K901" s="293"/>
      <c r="M901" s="521"/>
      <c r="N901" s="291"/>
      <c r="O901" s="1079"/>
      <c r="P901" s="1070"/>
      <c r="Q901" s="1070"/>
      <c r="R901" s="1070"/>
      <c r="S901" s="1070"/>
      <c r="T901" s="1070"/>
      <c r="U901" s="1070"/>
      <c r="V901" s="1072"/>
      <c r="W901" s="293"/>
    </row>
    <row r="902" spans="1:23" ht="15" customHeight="1" x14ac:dyDescent="0.25">
      <c r="A902" s="544" t="str">
        <f>IF(COUNT('Séries-16x50'!$A$11:$A$50)&gt;'Etiquette 16x50'!N933,"X","")</f>
        <v/>
      </c>
      <c r="B902" s="291"/>
      <c r="C902" s="1068">
        <f>J900+1</f>
        <v>8</v>
      </c>
      <c r="D902" s="1070">
        <f>C902+1</f>
        <v>9</v>
      </c>
      <c r="E902" s="1070">
        <f t="shared" ref="E902:J902" si="74">D902+1</f>
        <v>10</v>
      </c>
      <c r="F902" s="1070">
        <f t="shared" si="74"/>
        <v>11</v>
      </c>
      <c r="G902" s="1070">
        <f t="shared" si="74"/>
        <v>12</v>
      </c>
      <c r="H902" s="1070">
        <f t="shared" si="74"/>
        <v>13</v>
      </c>
      <c r="I902" s="1070">
        <f t="shared" si="74"/>
        <v>14</v>
      </c>
      <c r="J902" s="1072">
        <f t="shared" si="74"/>
        <v>15</v>
      </c>
      <c r="K902" s="293"/>
      <c r="M902" s="521"/>
      <c r="N902" s="291"/>
      <c r="O902" s="1068">
        <f>V900+1</f>
        <v>8</v>
      </c>
      <c r="P902" s="1070">
        <f>O902+1</f>
        <v>9</v>
      </c>
      <c r="Q902" s="1070">
        <f t="shared" ref="Q902:V902" si="75">P902+1</f>
        <v>10</v>
      </c>
      <c r="R902" s="1070">
        <f t="shared" si="75"/>
        <v>11</v>
      </c>
      <c r="S902" s="1070">
        <f t="shared" si="75"/>
        <v>12</v>
      </c>
      <c r="T902" s="1070">
        <f t="shared" si="75"/>
        <v>13</v>
      </c>
      <c r="U902" s="1070">
        <f t="shared" si="75"/>
        <v>14</v>
      </c>
      <c r="V902" s="1072">
        <f t="shared" si="75"/>
        <v>15</v>
      </c>
      <c r="W902" s="293"/>
    </row>
    <row r="903" spans="1:23" ht="15.75" thickBot="1" x14ac:dyDescent="0.3">
      <c r="A903" s="544" t="str">
        <f>IF(COUNT('Séries-16x50'!$A$11:$A$50)&gt;'Etiquette 16x50'!N933,"X","")</f>
        <v/>
      </c>
      <c r="B903" s="291"/>
      <c r="C903" s="1069"/>
      <c r="D903" s="1071"/>
      <c r="E903" s="1071"/>
      <c r="F903" s="1071"/>
      <c r="G903" s="1071"/>
      <c r="H903" s="1071"/>
      <c r="I903" s="1071"/>
      <c r="J903" s="1073"/>
      <c r="K903" s="293"/>
      <c r="M903" s="521"/>
      <c r="N903" s="291"/>
      <c r="O903" s="1069"/>
      <c r="P903" s="1071"/>
      <c r="Q903" s="1071"/>
      <c r="R903" s="1071"/>
      <c r="S903" s="1071"/>
      <c r="T903" s="1071"/>
      <c r="U903" s="1071"/>
      <c r="V903" s="1073"/>
      <c r="W903" s="293"/>
    </row>
    <row r="904" spans="1:23" ht="15" customHeight="1" x14ac:dyDescent="0.25">
      <c r="A904" s="544" t="str">
        <f>IF(COUNT('Séries-16x50'!$A$11:$A$50)&gt;'Etiquette 16x50'!N933,"X","")</f>
        <v/>
      </c>
      <c r="B904" s="291"/>
      <c r="C904" s="984" t="s">
        <v>275</v>
      </c>
      <c r="D904" s="985"/>
      <c r="E904" s="1080"/>
      <c r="F904" s="993"/>
      <c r="G904" s="993"/>
      <c r="H904" s="993"/>
      <c r="I904" s="993"/>
      <c r="J904" s="994"/>
      <c r="K904" s="293"/>
      <c r="M904" s="521"/>
      <c r="N904" s="291"/>
      <c r="O904" s="984" t="s">
        <v>275</v>
      </c>
      <c r="P904" s="985"/>
      <c r="Q904" s="1080"/>
      <c r="R904" s="993"/>
      <c r="S904" s="993"/>
      <c r="T904" s="993"/>
      <c r="U904" s="993"/>
      <c r="V904" s="994"/>
      <c r="W904" s="293"/>
    </row>
    <row r="905" spans="1:23" ht="15.75" thickBot="1" x14ac:dyDescent="0.3">
      <c r="A905" s="544" t="str">
        <f>IF(COUNT('Séries-16x50'!$A$11:$A$50)&gt;'Etiquette 16x50'!N933,"X","")</f>
        <v/>
      </c>
      <c r="B905" s="291"/>
      <c r="C905" s="973"/>
      <c r="D905" s="986"/>
      <c r="E905" s="1081"/>
      <c r="F905" s="929"/>
      <c r="G905" s="929"/>
      <c r="H905" s="929"/>
      <c r="I905" s="929"/>
      <c r="J905" s="930"/>
      <c r="K905" s="293"/>
      <c r="M905" s="521"/>
      <c r="N905" s="291"/>
      <c r="O905" s="973"/>
      <c r="P905" s="986"/>
      <c r="Q905" s="1081"/>
      <c r="R905" s="929"/>
      <c r="S905" s="929"/>
      <c r="T905" s="929"/>
      <c r="U905" s="929"/>
      <c r="V905" s="930"/>
      <c r="W905" s="293"/>
    </row>
    <row r="906" spans="1:23" ht="15.75" thickBot="1" x14ac:dyDescent="0.3">
      <c r="A906" s="544" t="str">
        <f>IF(COUNT('Séries-16x50'!$A$11:$A$50)&gt;'Etiquette 16x50'!N933,"X","")</f>
        <v/>
      </c>
      <c r="B906" s="291"/>
      <c r="C906" s="292"/>
      <c r="D906" s="292"/>
      <c r="E906" s="292"/>
      <c r="F906" s="292"/>
      <c r="G906" s="292"/>
      <c r="H906" s="292"/>
      <c r="I906" s="292"/>
      <c r="J906" s="292"/>
      <c r="K906" s="293"/>
      <c r="M906" s="521"/>
      <c r="N906" s="291"/>
      <c r="O906" s="292"/>
      <c r="P906" s="292"/>
      <c r="Q906" s="292"/>
      <c r="R906" s="292"/>
      <c r="S906" s="292"/>
      <c r="T906" s="292"/>
      <c r="U906" s="292"/>
      <c r="V906" s="292"/>
      <c r="W906" s="293"/>
    </row>
    <row r="907" spans="1:23" ht="15" customHeight="1" x14ac:dyDescent="0.25">
      <c r="A907" s="544" t="str">
        <f>IF(COUNT('Séries-16x50'!$A$11:$A$50)&gt;'Etiquette 16x50'!N933,"X","")</f>
        <v/>
      </c>
      <c r="B907" s="291"/>
      <c r="C907" s="894" t="s">
        <v>132</v>
      </c>
      <c r="D907" s="880" t="s">
        <v>133</v>
      </c>
      <c r="E907" s="871"/>
      <c r="F907" s="871"/>
      <c r="G907" s="871"/>
      <c r="H907" s="871"/>
      <c r="I907" s="959"/>
      <c r="J907" s="960"/>
      <c r="K907" s="293"/>
      <c r="M907" s="521"/>
      <c r="N907" s="291"/>
      <c r="O907" s="894" t="s">
        <v>132</v>
      </c>
      <c r="P907" s="880" t="s">
        <v>133</v>
      </c>
      <c r="Q907" s="871"/>
      <c r="R907" s="871"/>
      <c r="S907" s="871"/>
      <c r="T907" s="871"/>
      <c r="U907" s="959"/>
      <c r="V907" s="960"/>
      <c r="W907" s="293"/>
    </row>
    <row r="908" spans="1:23" x14ac:dyDescent="0.25">
      <c r="A908" s="544" t="str">
        <f>IF(COUNT('Séries-16x50'!$A$11:$A$50)&gt;'Etiquette 16x50'!N933,"X","")</f>
        <v/>
      </c>
      <c r="B908" s="291"/>
      <c r="C908" s="895"/>
      <c r="D908" s="859" t="s">
        <v>134</v>
      </c>
      <c r="E908" s="864"/>
      <c r="F908" s="864"/>
      <c r="G908" s="864"/>
      <c r="H908" s="864"/>
      <c r="I908" s="949"/>
      <c r="J908" s="950"/>
      <c r="K908" s="293"/>
      <c r="M908" s="521"/>
      <c r="N908" s="291"/>
      <c r="O908" s="895"/>
      <c r="P908" s="859" t="s">
        <v>134</v>
      </c>
      <c r="Q908" s="864"/>
      <c r="R908" s="864"/>
      <c r="S908" s="864"/>
      <c r="T908" s="864"/>
      <c r="U908" s="949"/>
      <c r="V908" s="950"/>
      <c r="W908" s="293"/>
    </row>
    <row r="909" spans="1:23" x14ac:dyDescent="0.25">
      <c r="A909" s="544" t="str">
        <f>IF(COUNT('Séries-16x50'!$A$11:$A$50)&gt;'Etiquette 16x50'!N933,"X","")</f>
        <v/>
      </c>
      <c r="B909" s="291"/>
      <c r="C909" s="895"/>
      <c r="D909" s="859" t="s">
        <v>135</v>
      </c>
      <c r="E909" s="864"/>
      <c r="F909" s="864"/>
      <c r="G909" s="864"/>
      <c r="H909" s="864"/>
      <c r="I909" s="949"/>
      <c r="J909" s="950"/>
      <c r="K909" s="293"/>
      <c r="M909" s="521"/>
      <c r="N909" s="291"/>
      <c r="O909" s="895"/>
      <c r="P909" s="859" t="s">
        <v>135</v>
      </c>
      <c r="Q909" s="864"/>
      <c r="R909" s="864"/>
      <c r="S909" s="864"/>
      <c r="T909" s="864"/>
      <c r="U909" s="949"/>
      <c r="V909" s="950"/>
      <c r="W909" s="293"/>
    </row>
    <row r="910" spans="1:23" x14ac:dyDescent="0.25">
      <c r="A910" s="544" t="str">
        <f>IF(COUNT('Séries-16x50'!$A$11:$A$50)&gt;'Etiquette 16x50'!N933,"X","")</f>
        <v/>
      </c>
      <c r="B910" s="291"/>
      <c r="C910" s="895"/>
      <c r="D910" s="859" t="s">
        <v>136</v>
      </c>
      <c r="E910" s="864"/>
      <c r="F910" s="864"/>
      <c r="G910" s="864"/>
      <c r="H910" s="864"/>
      <c r="I910" s="949"/>
      <c r="J910" s="950"/>
      <c r="K910" s="293"/>
      <c r="M910" s="521"/>
      <c r="N910" s="291"/>
      <c r="O910" s="895"/>
      <c r="P910" s="859" t="s">
        <v>136</v>
      </c>
      <c r="Q910" s="864"/>
      <c r="R910" s="864"/>
      <c r="S910" s="864"/>
      <c r="T910" s="864"/>
      <c r="U910" s="949"/>
      <c r="V910" s="950"/>
      <c r="W910" s="293"/>
    </row>
    <row r="911" spans="1:23" x14ac:dyDescent="0.25">
      <c r="A911" s="544" t="str">
        <f>IF(COUNT('Séries-16x50'!$A$11:$A$50)&gt;'Etiquette 16x50'!N933,"X","")</f>
        <v/>
      </c>
      <c r="B911" s="291"/>
      <c r="C911" s="895"/>
      <c r="D911" s="859" t="s">
        <v>137</v>
      </c>
      <c r="E911" s="864"/>
      <c r="F911" s="864"/>
      <c r="G911" s="864"/>
      <c r="H911" s="864"/>
      <c r="I911" s="949"/>
      <c r="J911" s="950"/>
      <c r="K911" s="293"/>
      <c r="M911" s="521"/>
      <c r="N911" s="291"/>
      <c r="O911" s="895"/>
      <c r="P911" s="859" t="s">
        <v>137</v>
      </c>
      <c r="Q911" s="864"/>
      <c r="R911" s="864"/>
      <c r="S911" s="864"/>
      <c r="T911" s="864"/>
      <c r="U911" s="949"/>
      <c r="V911" s="950"/>
      <c r="W911" s="293"/>
    </row>
    <row r="912" spans="1:23" x14ac:dyDescent="0.25">
      <c r="A912" s="544" t="str">
        <f>IF(COUNT('Séries-16x50'!$A$11:$A$50)&gt;'Etiquette 16x50'!N933,"X","")</f>
        <v/>
      </c>
      <c r="B912" s="291"/>
      <c r="C912" s="895"/>
      <c r="D912" s="859" t="s">
        <v>138</v>
      </c>
      <c r="E912" s="864"/>
      <c r="F912" s="864"/>
      <c r="G912" s="864"/>
      <c r="H912" s="864"/>
      <c r="I912" s="949"/>
      <c r="J912" s="950"/>
      <c r="K912" s="293"/>
      <c r="M912" s="521"/>
      <c r="N912" s="291"/>
      <c r="O912" s="895"/>
      <c r="P912" s="859" t="s">
        <v>138</v>
      </c>
      <c r="Q912" s="864"/>
      <c r="R912" s="864"/>
      <c r="S912" s="864"/>
      <c r="T912" s="864"/>
      <c r="U912" s="949"/>
      <c r="V912" s="950"/>
      <c r="W912" s="293"/>
    </row>
    <row r="913" spans="1:23" ht="15" customHeight="1" thickBot="1" x14ac:dyDescent="0.3">
      <c r="A913" s="544" t="str">
        <f>IF(COUNT('Séries-16x50'!$A$11:$A$50)&gt;'Etiquette 16x50'!N933,"X","")</f>
        <v/>
      </c>
      <c r="B913" s="291"/>
      <c r="C913" s="896"/>
      <c r="D913" s="862" t="s">
        <v>274</v>
      </c>
      <c r="E913" s="975"/>
      <c r="F913" s="975"/>
      <c r="G913" s="975"/>
      <c r="H913" s="975"/>
      <c r="I913" s="954"/>
      <c r="J913" s="955"/>
      <c r="K913" s="293"/>
      <c r="M913" s="521"/>
      <c r="N913" s="291"/>
      <c r="O913" s="896"/>
      <c r="P913" s="862" t="s">
        <v>274</v>
      </c>
      <c r="Q913" s="975"/>
      <c r="R913" s="975"/>
      <c r="S913" s="975"/>
      <c r="T913" s="975"/>
      <c r="U913" s="954"/>
      <c r="V913" s="955"/>
      <c r="W913" s="293"/>
    </row>
    <row r="914" spans="1:23" x14ac:dyDescent="0.25">
      <c r="A914" s="544" t="str">
        <f>IF(COUNT('Séries-16x50'!$A$11:$A$50)&gt;'Etiquette 16x50'!N933,"X","")</f>
        <v/>
      </c>
      <c r="B914" s="291"/>
      <c r="C914" s="1076" t="s">
        <v>145</v>
      </c>
      <c r="D914" s="963" t="s">
        <v>146</v>
      </c>
      <c r="E914" s="964"/>
      <c r="F914" s="964"/>
      <c r="G914" s="964"/>
      <c r="H914" s="964"/>
      <c r="I914" s="965"/>
      <c r="J914" s="966"/>
      <c r="K914" s="293"/>
      <c r="M914" s="521"/>
      <c r="N914" s="291"/>
      <c r="O914" s="1076" t="s">
        <v>145</v>
      </c>
      <c r="P914" s="963" t="s">
        <v>146</v>
      </c>
      <c r="Q914" s="964"/>
      <c r="R914" s="964"/>
      <c r="S914" s="964"/>
      <c r="T914" s="964"/>
      <c r="U914" s="965"/>
      <c r="V914" s="966"/>
      <c r="W914" s="293"/>
    </row>
    <row r="915" spans="1:23" x14ac:dyDescent="0.25">
      <c r="A915" s="544" t="str">
        <f>IF(COUNT('Séries-16x50'!$A$11:$A$50)&gt;'Etiquette 16x50'!N933,"X","")</f>
        <v/>
      </c>
      <c r="B915" s="291"/>
      <c r="C915" s="1076"/>
      <c r="D915" s="859" t="s">
        <v>147</v>
      </c>
      <c r="E915" s="864"/>
      <c r="F915" s="864"/>
      <c r="G915" s="864"/>
      <c r="H915" s="864"/>
      <c r="I915" s="949"/>
      <c r="J915" s="950"/>
      <c r="K915" s="293"/>
      <c r="M915" s="521"/>
      <c r="N915" s="291"/>
      <c r="O915" s="1076"/>
      <c r="P915" s="859" t="s">
        <v>147</v>
      </c>
      <c r="Q915" s="864"/>
      <c r="R915" s="864"/>
      <c r="S915" s="864"/>
      <c r="T915" s="864"/>
      <c r="U915" s="949"/>
      <c r="V915" s="950"/>
      <c r="W915" s="293"/>
    </row>
    <row r="916" spans="1:23" x14ac:dyDescent="0.25">
      <c r="A916" s="544" t="str">
        <f>IF(COUNT('Séries-16x50'!$A$11:$A$50)&gt;'Etiquette 16x50'!N933,"X","")</f>
        <v/>
      </c>
      <c r="B916" s="291"/>
      <c r="C916" s="1076"/>
      <c r="D916" s="859" t="s">
        <v>148</v>
      </c>
      <c r="E916" s="864"/>
      <c r="F916" s="864"/>
      <c r="G916" s="864"/>
      <c r="H916" s="864"/>
      <c r="I916" s="949"/>
      <c r="J916" s="950"/>
      <c r="K916" s="293"/>
      <c r="M916" s="521"/>
      <c r="N916" s="291"/>
      <c r="O916" s="1076"/>
      <c r="P916" s="859" t="s">
        <v>148</v>
      </c>
      <c r="Q916" s="864"/>
      <c r="R916" s="864"/>
      <c r="S916" s="864"/>
      <c r="T916" s="864"/>
      <c r="U916" s="949"/>
      <c r="V916" s="950"/>
      <c r="W916" s="293"/>
    </row>
    <row r="917" spans="1:23" x14ac:dyDescent="0.25">
      <c r="A917" s="544" t="str">
        <f>IF(COUNT('Séries-16x50'!$A$11:$A$50)&gt;'Etiquette 16x50'!N933,"X","")</f>
        <v/>
      </c>
      <c r="B917" s="291"/>
      <c r="C917" s="1076"/>
      <c r="D917" s="859" t="s">
        <v>149</v>
      </c>
      <c r="E917" s="864"/>
      <c r="F917" s="864"/>
      <c r="G917" s="864"/>
      <c r="H917" s="864"/>
      <c r="I917" s="949"/>
      <c r="J917" s="950"/>
      <c r="K917" s="293"/>
      <c r="M917" s="521"/>
      <c r="N917" s="291"/>
      <c r="O917" s="1076"/>
      <c r="P917" s="859" t="s">
        <v>149</v>
      </c>
      <c r="Q917" s="864"/>
      <c r="R917" s="864"/>
      <c r="S917" s="864"/>
      <c r="T917" s="864"/>
      <c r="U917" s="949"/>
      <c r="V917" s="950"/>
      <c r="W917" s="293"/>
    </row>
    <row r="918" spans="1:23" x14ac:dyDescent="0.25">
      <c r="A918" s="544" t="str">
        <f>IF(COUNT('Séries-16x50'!$A$11:$A$50)&gt;'Etiquette 16x50'!N933,"X","")</f>
        <v/>
      </c>
      <c r="B918" s="291"/>
      <c r="C918" s="1076"/>
      <c r="D918" s="859" t="s">
        <v>150</v>
      </c>
      <c r="E918" s="864"/>
      <c r="F918" s="864"/>
      <c r="G918" s="864"/>
      <c r="H918" s="864"/>
      <c r="I918" s="949"/>
      <c r="J918" s="950"/>
      <c r="K918" s="293"/>
      <c r="M918" s="521"/>
      <c r="N918" s="291"/>
      <c r="O918" s="1076"/>
      <c r="P918" s="859" t="s">
        <v>150</v>
      </c>
      <c r="Q918" s="864"/>
      <c r="R918" s="864"/>
      <c r="S918" s="864"/>
      <c r="T918" s="864"/>
      <c r="U918" s="949"/>
      <c r="V918" s="950"/>
      <c r="W918" s="293"/>
    </row>
    <row r="919" spans="1:23" x14ac:dyDescent="0.25">
      <c r="A919" s="544" t="str">
        <f>IF(COUNT('Séries-16x50'!$A$11:$A$50)&gt;'Etiquette 16x50'!N933,"X","")</f>
        <v/>
      </c>
      <c r="B919" s="291"/>
      <c r="C919" s="1076"/>
      <c r="D919" s="859" t="s">
        <v>151</v>
      </c>
      <c r="E919" s="864"/>
      <c r="F919" s="864"/>
      <c r="G919" s="864"/>
      <c r="H919" s="864"/>
      <c r="I919" s="949"/>
      <c r="J919" s="950"/>
      <c r="K919" s="293"/>
      <c r="M919" s="521"/>
      <c r="N919" s="291"/>
      <c r="O919" s="1076"/>
      <c r="P919" s="859" t="s">
        <v>151</v>
      </c>
      <c r="Q919" s="864"/>
      <c r="R919" s="864"/>
      <c r="S919" s="864"/>
      <c r="T919" s="864"/>
      <c r="U919" s="949"/>
      <c r="V919" s="950"/>
      <c r="W919" s="293"/>
    </row>
    <row r="920" spans="1:23" ht="15" customHeight="1" thickBot="1" x14ac:dyDescent="0.3">
      <c r="A920" s="544" t="str">
        <f>IF(COUNT('Séries-16x50'!$A$11:$A$50)&gt;'Etiquette 16x50'!N933,"X","")</f>
        <v/>
      </c>
      <c r="B920" s="291"/>
      <c r="C920" s="1077"/>
      <c r="D920" s="862" t="s">
        <v>152</v>
      </c>
      <c r="E920" s="975"/>
      <c r="F920" s="975"/>
      <c r="G920" s="975"/>
      <c r="H920" s="975"/>
      <c r="I920" s="954"/>
      <c r="J920" s="955"/>
      <c r="K920" s="293"/>
      <c r="M920" s="521"/>
      <c r="N920" s="291"/>
      <c r="O920" s="1077"/>
      <c r="P920" s="862" t="s">
        <v>152</v>
      </c>
      <c r="Q920" s="975"/>
      <c r="R920" s="975"/>
      <c r="S920" s="975"/>
      <c r="T920" s="975"/>
      <c r="U920" s="954"/>
      <c r="V920" s="955"/>
      <c r="W920" s="293"/>
    </row>
    <row r="921" spans="1:23" x14ac:dyDescent="0.25">
      <c r="A921" s="544" t="str">
        <f>IF(COUNT('Séries-16x50'!$A$11:$A$50)&gt;'Etiquette 16x50'!N933,"X","")</f>
        <v/>
      </c>
      <c r="B921" s="291"/>
      <c r="C921" s="895" t="s">
        <v>126</v>
      </c>
      <c r="D921" s="1051" t="s">
        <v>264</v>
      </c>
      <c r="E921" s="1052"/>
      <c r="F921" s="963"/>
      <c r="G921" s="278" t="s">
        <v>265</v>
      </c>
      <c r="H921" s="278"/>
      <c r="I921" s="965"/>
      <c r="J921" s="966"/>
      <c r="K921" s="293"/>
      <c r="M921" s="521"/>
      <c r="N921" s="291"/>
      <c r="O921" s="895" t="s">
        <v>126</v>
      </c>
      <c r="P921" s="1051" t="s">
        <v>264</v>
      </c>
      <c r="Q921" s="1052"/>
      <c r="R921" s="963"/>
      <c r="S921" s="278" t="s">
        <v>265</v>
      </c>
      <c r="T921" s="278"/>
      <c r="U921" s="965"/>
      <c r="V921" s="966"/>
      <c r="W921" s="293"/>
    </row>
    <row r="922" spans="1:23" x14ac:dyDescent="0.25">
      <c r="A922" s="544" t="str">
        <f>IF(COUNT('Séries-16x50'!$A$11:$A$50)&gt;'Etiquette 16x50'!N933,"X","")</f>
        <v/>
      </c>
      <c r="B922" s="291"/>
      <c r="C922" s="895"/>
      <c r="D922" s="511" t="s">
        <v>267</v>
      </c>
      <c r="E922" s="513"/>
      <c r="F922" s="513"/>
      <c r="G922" s="110" t="s">
        <v>164</v>
      </c>
      <c r="H922" s="110"/>
      <c r="I922" s="949"/>
      <c r="J922" s="950"/>
      <c r="K922" s="293"/>
      <c r="M922" s="521"/>
      <c r="N922" s="291"/>
      <c r="O922" s="895"/>
      <c r="P922" s="511" t="s">
        <v>267</v>
      </c>
      <c r="Q922" s="513"/>
      <c r="R922" s="513"/>
      <c r="S922" s="110" t="s">
        <v>164</v>
      </c>
      <c r="T922" s="110"/>
      <c r="U922" s="949"/>
      <c r="V922" s="950"/>
      <c r="W922" s="293"/>
    </row>
    <row r="923" spans="1:23" ht="15.75" thickBot="1" x14ac:dyDescent="0.3">
      <c r="A923" s="544" t="str">
        <f>IF(COUNT('Séries-16x50'!$A$11:$A$50)&gt;'Etiquette 16x50'!N933,"X","")</f>
        <v/>
      </c>
      <c r="B923" s="291"/>
      <c r="C923" s="896"/>
      <c r="D923" s="512" t="s">
        <v>268</v>
      </c>
      <c r="E923" s="517"/>
      <c r="F923" s="517"/>
      <c r="G923" s="3" t="s">
        <v>164</v>
      </c>
      <c r="H923" s="3"/>
      <c r="I923" s="954"/>
      <c r="J923" s="955"/>
      <c r="K923" s="293"/>
      <c r="M923" s="521"/>
      <c r="N923" s="291"/>
      <c r="O923" s="896"/>
      <c r="P923" s="512" t="s">
        <v>268</v>
      </c>
      <c r="Q923" s="517"/>
      <c r="R923" s="517"/>
      <c r="S923" s="3" t="s">
        <v>164</v>
      </c>
      <c r="T923" s="3"/>
      <c r="U923" s="954"/>
      <c r="V923" s="955"/>
      <c r="W923" s="293"/>
    </row>
    <row r="924" spans="1:23" ht="15.75" thickBot="1" x14ac:dyDescent="0.3">
      <c r="A924" s="544" t="str">
        <f>IF(COUNT('Séries-16x50'!$A$11:$A$50)&gt;'Etiquette 16x50'!N933,"X","")</f>
        <v/>
      </c>
      <c r="B924" s="291"/>
      <c r="C924" s="292"/>
      <c r="D924" s="292"/>
      <c r="E924" s="292"/>
      <c r="F924" s="292"/>
      <c r="G924" s="292"/>
      <c r="H924" s="292"/>
      <c r="I924" s="292"/>
      <c r="J924" s="292"/>
      <c r="K924" s="293"/>
      <c r="M924" s="521"/>
      <c r="N924" s="291"/>
      <c r="O924" s="292"/>
      <c r="P924" s="292"/>
      <c r="Q924" s="292"/>
      <c r="R924" s="292"/>
      <c r="S924" s="292"/>
      <c r="T924" s="292"/>
      <c r="U924" s="292"/>
      <c r="V924" s="292"/>
      <c r="W924" s="293"/>
    </row>
    <row r="925" spans="1:23" ht="18.75" x14ac:dyDescent="0.3">
      <c r="A925" s="544" t="str">
        <f>IF(COUNT('Séries-16x50'!$A$11:$A$50)&gt;'Etiquette 16x50'!N933,"X","")</f>
        <v/>
      </c>
      <c r="B925" s="291"/>
      <c r="C925" s="901" t="s">
        <v>269</v>
      </c>
      <c r="D925" s="902"/>
      <c r="E925" s="902"/>
      <c r="F925" s="902"/>
      <c r="G925" s="902"/>
      <c r="H925" s="902"/>
      <c r="I925" s="902"/>
      <c r="J925" s="903"/>
      <c r="K925" s="293"/>
      <c r="M925" s="521"/>
      <c r="N925" s="291"/>
      <c r="O925" s="901" t="s">
        <v>269</v>
      </c>
      <c r="P925" s="902"/>
      <c r="Q925" s="902"/>
      <c r="R925" s="902"/>
      <c r="S925" s="902"/>
      <c r="T925" s="902"/>
      <c r="U925" s="902"/>
      <c r="V925" s="903"/>
      <c r="W925" s="293"/>
    </row>
    <row r="926" spans="1:23" x14ac:dyDescent="0.25">
      <c r="A926" s="544" t="str">
        <f>IF(COUNT('Séries-16x50'!$A$11:$A$50)&gt;'Etiquette 16x50'!N933,"X","")</f>
        <v/>
      </c>
      <c r="B926" s="291"/>
      <c r="C926" s="904"/>
      <c r="D926" s="905"/>
      <c r="E926" s="905"/>
      <c r="F926" s="905"/>
      <c r="G926" s="905"/>
      <c r="H926" s="905"/>
      <c r="I926" s="905"/>
      <c r="J926" s="906"/>
      <c r="K926" s="293"/>
      <c r="M926" s="521"/>
      <c r="N926" s="291"/>
      <c r="O926" s="904"/>
      <c r="P926" s="905"/>
      <c r="Q926" s="905"/>
      <c r="R926" s="905"/>
      <c r="S926" s="905"/>
      <c r="T926" s="905"/>
      <c r="U926" s="905"/>
      <c r="V926" s="906"/>
      <c r="W926" s="293"/>
    </row>
    <row r="927" spans="1:23" x14ac:dyDescent="0.25">
      <c r="A927" s="544" t="str">
        <f>IF(COUNT('Séries-16x50'!$A$11:$A$50)&gt;'Etiquette 16x50'!N933,"X","")</f>
        <v/>
      </c>
      <c r="B927" s="291"/>
      <c r="C927" s="907"/>
      <c r="D927" s="908"/>
      <c r="E927" s="908"/>
      <c r="F927" s="908"/>
      <c r="G927" s="908"/>
      <c r="H927" s="908"/>
      <c r="I927" s="908"/>
      <c r="J927" s="909"/>
      <c r="K927" s="293"/>
      <c r="M927" s="521"/>
      <c r="N927" s="291"/>
      <c r="O927" s="907"/>
      <c r="P927" s="908"/>
      <c r="Q927" s="908"/>
      <c r="R927" s="908"/>
      <c r="S927" s="908"/>
      <c r="T927" s="908"/>
      <c r="U927" s="908"/>
      <c r="V927" s="909"/>
      <c r="W927" s="293"/>
    </row>
    <row r="928" spans="1:23" x14ac:dyDescent="0.25">
      <c r="A928" s="544" t="str">
        <f>IF(COUNT('Séries-16x50'!$A$11:$A$50)&gt;'Etiquette 16x50'!N933,"X","")</f>
        <v/>
      </c>
      <c r="B928" s="291"/>
      <c r="C928" s="907"/>
      <c r="D928" s="908"/>
      <c r="E928" s="908"/>
      <c r="F928" s="908"/>
      <c r="G928" s="908"/>
      <c r="H928" s="908"/>
      <c r="I928" s="908"/>
      <c r="J928" s="909"/>
      <c r="K928" s="293"/>
      <c r="M928" s="521"/>
      <c r="N928" s="291"/>
      <c r="O928" s="907"/>
      <c r="P928" s="908"/>
      <c r="Q928" s="908"/>
      <c r="R928" s="908"/>
      <c r="S928" s="908"/>
      <c r="T928" s="908"/>
      <c r="U928" s="908"/>
      <c r="V928" s="909"/>
      <c r="W928" s="293"/>
    </row>
    <row r="929" spans="1:23" ht="15.75" thickBot="1" x14ac:dyDescent="0.3">
      <c r="A929" s="544" t="str">
        <f>IF(COUNT('Séries-16x50'!$A$11:$A$50)&gt;'Etiquette 16x50'!N933,"X","")</f>
        <v/>
      </c>
      <c r="B929" s="291"/>
      <c r="C929" s="910"/>
      <c r="D929" s="911"/>
      <c r="E929" s="911"/>
      <c r="F929" s="911"/>
      <c r="G929" s="911"/>
      <c r="H929" s="911"/>
      <c r="I929" s="911"/>
      <c r="J929" s="912"/>
      <c r="K929" s="293"/>
      <c r="M929" s="521"/>
      <c r="N929" s="291"/>
      <c r="O929" s="910"/>
      <c r="P929" s="911"/>
      <c r="Q929" s="911"/>
      <c r="R929" s="911"/>
      <c r="S929" s="911"/>
      <c r="T929" s="911"/>
      <c r="U929" s="911"/>
      <c r="V929" s="912"/>
      <c r="W929" s="293"/>
    </row>
    <row r="930" spans="1:23" ht="15.75" thickBot="1" x14ac:dyDescent="0.3">
      <c r="A930" s="544" t="str">
        <f>IF(COUNT('Séries-16x50'!$A$11:$A$50)&gt;'Etiquette 16x50'!N933,"X","")</f>
        <v/>
      </c>
      <c r="B930" s="294"/>
      <c r="C930" s="295"/>
      <c r="D930" s="295"/>
      <c r="E930" s="295"/>
      <c r="F930" s="295"/>
      <c r="G930" s="295"/>
      <c r="H930" s="295"/>
      <c r="I930" s="295"/>
      <c r="J930" s="295"/>
      <c r="K930" s="296"/>
      <c r="M930" s="521"/>
      <c r="N930" s="294"/>
      <c r="O930" s="295"/>
      <c r="P930" s="295"/>
      <c r="Q930" s="295"/>
      <c r="R930" s="295"/>
      <c r="S930" s="295"/>
      <c r="T930" s="295"/>
      <c r="U930" s="295"/>
      <c r="V930" s="295"/>
      <c r="W930" s="296"/>
    </row>
    <row r="931" spans="1:23" ht="15" customHeight="1" x14ac:dyDescent="0.25">
      <c r="A931" s="544" t="str">
        <f>IF(COUNT('Séries-16x50'!$A$11:$A$50)&gt;'Etiquette 16x50'!N933,"X","")</f>
        <v/>
      </c>
      <c r="B931" s="522"/>
      <c r="C931" s="522"/>
      <c r="D931" s="522"/>
      <c r="E931" s="522"/>
      <c r="F931" s="522"/>
      <c r="G931" s="522"/>
      <c r="H931" s="522"/>
      <c r="I931" s="522"/>
      <c r="J931" s="522"/>
      <c r="K931" s="522"/>
      <c r="L931" s="522"/>
      <c r="M931" s="523"/>
      <c r="N931" s="522"/>
      <c r="O931" s="522"/>
      <c r="P931" s="522"/>
      <c r="Q931" s="522"/>
      <c r="R931" s="522"/>
      <c r="S931" s="522"/>
      <c r="T931" s="522"/>
      <c r="U931" s="522"/>
      <c r="V931" s="522"/>
      <c r="W931" s="522"/>
    </row>
    <row r="932" spans="1:23" ht="15" customHeight="1" thickBot="1" x14ac:dyDescent="0.3">
      <c r="A932" s="544" t="str">
        <f>IF(COUNT('Séries-16x50'!$A$11:$A$50)&gt;'Etiquette 16x50'!N933,"X","")</f>
        <v/>
      </c>
      <c r="M932" s="521"/>
    </row>
    <row r="933" spans="1:23" x14ac:dyDescent="0.25">
      <c r="A933" s="544" t="str">
        <f>IF(COUNT('Séries-16x50'!$A$11:$A$50)&gt;'Etiquette 16x50'!N933,"X","")</f>
        <v/>
      </c>
      <c r="B933" s="137">
        <f>N884+1</f>
        <v>38</v>
      </c>
      <c r="C933" s="289"/>
      <c r="D933" s="289"/>
      <c r="E933" s="289"/>
      <c r="F933" s="289"/>
      <c r="G933" s="289"/>
      <c r="H933" s="289"/>
      <c r="I933" s="289"/>
      <c r="J933" s="289"/>
      <c r="K933" s="290"/>
      <c r="M933" s="521"/>
      <c r="N933" s="137">
        <f>B933+1</f>
        <v>39</v>
      </c>
      <c r="O933" s="289"/>
      <c r="P933" s="289"/>
      <c r="Q933" s="289"/>
      <c r="R933" s="289"/>
      <c r="S933" s="289"/>
      <c r="T933" s="289"/>
      <c r="U933" s="289"/>
      <c r="V933" s="289"/>
      <c r="W933" s="290"/>
    </row>
    <row r="934" spans="1:23" ht="23.25" x14ac:dyDescent="0.35">
      <c r="A934" s="544" t="str">
        <f>IF(COUNT('Séries-16x50'!$A$11:$A$50)&gt;'Etiquette 16x50'!N933,"X","")</f>
        <v/>
      </c>
      <c r="B934" s="291"/>
      <c r="C934" s="931" t="s">
        <v>246</v>
      </c>
      <c r="D934" s="931"/>
      <c r="E934" s="953" t="str">
        <f ca="1">OFFSET('Séries-16x50'!$A$11,B933,13)</f>
        <v/>
      </c>
      <c r="F934" s="953"/>
      <c r="G934" s="953"/>
      <c r="H934" s="953"/>
      <c r="I934" s="953"/>
      <c r="J934" s="953"/>
      <c r="K934" s="293"/>
      <c r="M934" s="521"/>
      <c r="N934" s="291"/>
      <c r="O934" s="931" t="s">
        <v>246</v>
      </c>
      <c r="P934" s="931"/>
      <c r="Q934" s="953" t="str">
        <f ca="1">OFFSET('Séries-16x50'!$A$11,N933,13)</f>
        <v/>
      </c>
      <c r="R934" s="953"/>
      <c r="S934" s="953"/>
      <c r="T934" s="953"/>
      <c r="U934" s="953"/>
      <c r="V934" s="953"/>
      <c r="W934" s="293"/>
    </row>
    <row r="935" spans="1:23" x14ac:dyDescent="0.25">
      <c r="A935" s="544" t="str">
        <f>IF(COUNT('Séries-16x50'!$A$11:$A$50)&gt;'Etiquette 16x50'!N933,"X","")</f>
        <v/>
      </c>
      <c r="B935" s="291"/>
      <c r="C935" s="945"/>
      <c r="D935" s="945"/>
      <c r="E935" s="945"/>
      <c r="F935" s="945"/>
      <c r="G935" s="945"/>
      <c r="H935" s="945"/>
      <c r="I935" s="945"/>
      <c r="J935" s="945"/>
      <c r="K935" s="293"/>
      <c r="M935" s="521"/>
      <c r="N935" s="291"/>
      <c r="O935" s="945"/>
      <c r="P935" s="945"/>
      <c r="Q935" s="945"/>
      <c r="R935" s="945"/>
      <c r="S935" s="945"/>
      <c r="T935" s="945"/>
      <c r="U935" s="945"/>
      <c r="V935" s="945"/>
      <c r="W935" s="293"/>
    </row>
    <row r="936" spans="1:23" ht="21" x14ac:dyDescent="0.35">
      <c r="A936" s="544" t="str">
        <f>IF(COUNT('Séries-16x50'!$A$11:$A$50)&gt;'Etiquette 16x50'!N933,"X","")</f>
        <v/>
      </c>
      <c r="B936" s="291"/>
      <c r="C936" s="931" t="s">
        <v>39</v>
      </c>
      <c r="D936" s="931"/>
      <c r="E936" s="932" t="str">
        <f ca="1">OFFSET('Séries-16x50'!$A$11,B933,0)</f>
        <v/>
      </c>
      <c r="F936" s="932"/>
      <c r="G936" s="948" t="s">
        <v>67</v>
      </c>
      <c r="H936" s="948"/>
      <c r="I936" s="932" t="str">
        <f ca="1">OFFSET('Séries-16x50'!$A$11,B933,6)</f>
        <v/>
      </c>
      <c r="J936" s="932"/>
      <c r="K936" s="293"/>
      <c r="M936" s="521"/>
      <c r="N936" s="291"/>
      <c r="O936" s="931" t="s">
        <v>39</v>
      </c>
      <c r="P936" s="931"/>
      <c r="Q936" s="932" t="str">
        <f ca="1">OFFSET('Séries-16x50'!$A$11,N933,0)</f>
        <v/>
      </c>
      <c r="R936" s="932"/>
      <c r="S936" s="948" t="s">
        <v>67</v>
      </c>
      <c r="T936" s="948"/>
      <c r="U936" s="932" t="str">
        <f ca="1">OFFSET('Séries-16x50'!$A$11,N933,6)</f>
        <v/>
      </c>
      <c r="V936" s="932"/>
      <c r="W936" s="293"/>
    </row>
    <row r="937" spans="1:23" ht="23.25" x14ac:dyDescent="0.35">
      <c r="A937" s="544" t="str">
        <f>IF(COUNT('Séries-16x50'!$A$11:$A$50)&gt;'Etiquette 16x50'!N933,"X","")</f>
        <v/>
      </c>
      <c r="B937" s="291"/>
      <c r="C937" s="931" t="s">
        <v>1</v>
      </c>
      <c r="D937" s="931"/>
      <c r="E937" s="953" t="str">
        <f ca="1">OFFSET('Séries-16x50'!$A$11,B933,9)</f>
        <v/>
      </c>
      <c r="F937" s="953"/>
      <c r="G937" s="948" t="s">
        <v>2</v>
      </c>
      <c r="H937" s="948"/>
      <c r="I937" s="932" t="str">
        <f ca="1">OFFSET('Séries-16x50'!$A$11,B933,10)</f>
        <v/>
      </c>
      <c r="J937" s="932"/>
      <c r="K937" s="293"/>
      <c r="M937" s="521"/>
      <c r="N937" s="291"/>
      <c r="O937" s="931" t="s">
        <v>1</v>
      </c>
      <c r="P937" s="931"/>
      <c r="Q937" s="953" t="str">
        <f ca="1">OFFSET('Séries-16x50'!$A$11,N933,9)</f>
        <v/>
      </c>
      <c r="R937" s="953"/>
      <c r="S937" s="948" t="s">
        <v>2</v>
      </c>
      <c r="T937" s="948"/>
      <c r="U937" s="932" t="str">
        <f ca="1">OFFSET('Séries-16x50'!$A$11,N933,10)</f>
        <v/>
      </c>
      <c r="V937" s="932"/>
      <c r="W937" s="293"/>
    </row>
    <row r="938" spans="1:23" ht="21" x14ac:dyDescent="0.35">
      <c r="A938" s="544" t="str">
        <f>IF(COUNT('Séries-16x50'!$A$11:$A$50)&gt;'Etiquette 16x50'!N933,"X","")</f>
        <v/>
      </c>
      <c r="B938" s="291"/>
      <c r="C938" s="520" t="s">
        <v>258</v>
      </c>
      <c r="D938" s="520"/>
      <c r="E938" s="527" t="str">
        <f ca="1">OFFSET('Séries-16x50'!$A$11,B933,11)</f>
        <v/>
      </c>
      <c r="F938" s="525"/>
      <c r="G938" s="866" t="s">
        <v>270</v>
      </c>
      <c r="H938" s="866"/>
      <c r="I938" s="527" t="str">
        <f ca="1">OFFSET('Séries-16x50'!$A$11,B933,8)</f>
        <v/>
      </c>
      <c r="J938" s="527"/>
      <c r="K938" s="293"/>
      <c r="M938" s="521"/>
      <c r="N938" s="291"/>
      <c r="O938" s="520" t="s">
        <v>258</v>
      </c>
      <c r="P938" s="520"/>
      <c r="Q938" s="527" t="str">
        <f ca="1">OFFSET('Séries-16x50'!$A$11,N933,11)</f>
        <v/>
      </c>
      <c r="R938" s="525"/>
      <c r="S938" s="866" t="s">
        <v>270</v>
      </c>
      <c r="T938" s="866"/>
      <c r="U938" s="527" t="str">
        <f ca="1">OFFSET('Séries-16x50'!$A$11,N933,8)</f>
        <v/>
      </c>
      <c r="V938" s="527"/>
      <c r="W938" s="293"/>
    </row>
    <row r="939" spans="1:23" ht="18.75" x14ac:dyDescent="0.3">
      <c r="A939" s="544" t="str">
        <f>IF(COUNT('Séries-16x50'!$A$11:$A$50)&gt;'Etiquette 16x50'!N933,"X","")</f>
        <v/>
      </c>
      <c r="B939" s="291"/>
      <c r="C939" s="952" t="s">
        <v>68</v>
      </c>
      <c r="D939" s="952"/>
      <c r="E939" s="866" t="s">
        <v>69</v>
      </c>
      <c r="F939" s="866"/>
      <c r="G939" s="951" t="str">
        <f ca="1">OFFSET('Séries-16x50'!$A$11,B933,2)</f>
        <v/>
      </c>
      <c r="H939" s="951"/>
      <c r="I939" s="951"/>
      <c r="J939" s="951"/>
      <c r="K939" s="293"/>
      <c r="M939" s="521"/>
      <c r="N939" s="291"/>
      <c r="O939" s="952" t="s">
        <v>68</v>
      </c>
      <c r="P939" s="952"/>
      <c r="Q939" s="866" t="s">
        <v>69</v>
      </c>
      <c r="R939" s="866"/>
      <c r="S939" s="951" t="str">
        <f ca="1">OFFSET('Séries-16x50'!$A$11,N933,2)</f>
        <v/>
      </c>
      <c r="T939" s="951"/>
      <c r="U939" s="951"/>
      <c r="V939" s="951"/>
      <c r="W939" s="293"/>
    </row>
    <row r="940" spans="1:23" ht="18.75" x14ac:dyDescent="0.3">
      <c r="A940" s="544" t="str">
        <f>IF(COUNT('Séries-16x50'!$A$11:$A$50)&gt;'Etiquette 16x50'!N933,"X","")</f>
        <v/>
      </c>
      <c r="B940" s="291"/>
      <c r="C940" s="952"/>
      <c r="D940" s="952"/>
      <c r="E940" s="866" t="s">
        <v>70</v>
      </c>
      <c r="F940" s="866"/>
      <c r="G940" s="951" t="str">
        <f ca="1">OFFSET('Séries-16x50'!$A$11,B933,3)</f>
        <v/>
      </c>
      <c r="H940" s="951"/>
      <c r="I940" s="951"/>
      <c r="J940" s="951"/>
      <c r="K940" s="293"/>
      <c r="M940" s="521"/>
      <c r="N940" s="291"/>
      <c r="O940" s="952"/>
      <c r="P940" s="952"/>
      <c r="Q940" s="866" t="s">
        <v>70</v>
      </c>
      <c r="R940" s="866"/>
      <c r="S940" s="951" t="str">
        <f ca="1">OFFSET('Séries-16x50'!$A$11,N933,3)</f>
        <v/>
      </c>
      <c r="T940" s="951"/>
      <c r="U940" s="951"/>
      <c r="V940" s="951"/>
      <c r="W940" s="293"/>
    </row>
    <row r="941" spans="1:23" ht="18.75" x14ac:dyDescent="0.3">
      <c r="A941" s="544" t="str">
        <f>IF(COUNT('Séries-16x50'!$A$11:$A$50)&gt;'Etiquette 16x50'!N933,"X","")</f>
        <v/>
      </c>
      <c r="B941" s="291"/>
      <c r="C941" s="952"/>
      <c r="D941" s="952"/>
      <c r="E941" s="866" t="s">
        <v>257</v>
      </c>
      <c r="F941" s="866"/>
      <c r="G941" s="951" t="str">
        <f ca="1">OFFSET('Séries-16x50'!$A$11,B933,4)</f>
        <v/>
      </c>
      <c r="H941" s="951"/>
      <c r="I941" s="951"/>
      <c r="J941" s="951"/>
      <c r="K941" s="293"/>
      <c r="M941" s="521"/>
      <c r="N941" s="291"/>
      <c r="O941" s="952"/>
      <c r="P941" s="952"/>
      <c r="Q941" s="866" t="s">
        <v>257</v>
      </c>
      <c r="R941" s="866"/>
      <c r="S941" s="951" t="str">
        <f ca="1">OFFSET('Séries-16x50'!$A$11,N933,4)</f>
        <v/>
      </c>
      <c r="T941" s="951"/>
      <c r="U941" s="951"/>
      <c r="V941" s="951"/>
      <c r="W941" s="293"/>
    </row>
    <row r="942" spans="1:23" ht="21" x14ac:dyDescent="0.35">
      <c r="A942" s="544" t="str">
        <f>IF(COUNT('Séries-16x50'!$A$11:$A$50)&gt;'Etiquette 16x50'!N933,"X","")</f>
        <v/>
      </c>
      <c r="B942" s="291"/>
      <c r="C942" s="952"/>
      <c r="D942" s="952"/>
      <c r="E942" s="866" t="s">
        <v>71</v>
      </c>
      <c r="F942" s="866"/>
      <c r="G942" s="947" t="str">
        <f ca="1">OFFSET('Séries-16x50'!$A$11,B933,5)</f>
        <v/>
      </c>
      <c r="H942" s="947"/>
      <c r="I942" s="947"/>
      <c r="J942" s="947"/>
      <c r="K942" s="293"/>
      <c r="M942" s="521"/>
      <c r="N942" s="291"/>
      <c r="O942" s="952"/>
      <c r="P942" s="952"/>
      <c r="Q942" s="866" t="s">
        <v>71</v>
      </c>
      <c r="R942" s="866"/>
      <c r="S942" s="947" t="str">
        <f ca="1">OFFSET('Séries-16x50'!$A$11,N933,5)</f>
        <v/>
      </c>
      <c r="T942" s="947"/>
      <c r="U942" s="947"/>
      <c r="V942" s="947"/>
      <c r="W942" s="293"/>
    </row>
    <row r="943" spans="1:23" ht="21" x14ac:dyDescent="0.35">
      <c r="A943" s="544" t="str">
        <f>IF(COUNT('Séries-16x50'!$A$11:$A$50)&gt;'Etiquette 16x50'!N933,"X","")</f>
        <v/>
      </c>
      <c r="B943" s="291"/>
      <c r="C943" s="931" t="s">
        <v>248</v>
      </c>
      <c r="D943" s="931"/>
      <c r="E943" s="948" t="str">
        <f ca="1">IF(E934="","",IF(OR(E934="DWF",E934="DNF"),"Distance","Temps"))</f>
        <v/>
      </c>
      <c r="F943" s="948"/>
      <c r="G943" s="525" t="str">
        <f ca="1">OFFSET('Séries-16x50'!$A$11,B933,18)</f>
        <v/>
      </c>
      <c r="H943" s="524" t="str">
        <f ca="1">OFFSET('Séries-16x50'!$A$11,B933,19)</f>
        <v/>
      </c>
      <c r="I943" s="526" t="str">
        <f ca="1">OFFSET('Séries-16x50'!$A$11,B933,20)</f>
        <v/>
      </c>
      <c r="J943" s="524" t="str">
        <f ca="1">OFFSET('Séries-16x50'!$A$11,B933,21)</f>
        <v/>
      </c>
      <c r="K943" s="293"/>
      <c r="M943" s="521"/>
      <c r="N943" s="291"/>
      <c r="O943" s="931" t="s">
        <v>248</v>
      </c>
      <c r="P943" s="931"/>
      <c r="Q943" s="948" t="str">
        <f ca="1">IF(Q934="","",IF(OR(Q934="DWF",Q934="DNF"),"Distance","Temps"))</f>
        <v/>
      </c>
      <c r="R943" s="948"/>
      <c r="S943" s="525" t="str">
        <f ca="1">OFFSET('Séries-16x50'!$A$11,N933,18)</f>
        <v/>
      </c>
      <c r="T943" s="524" t="str">
        <f ca="1">OFFSET('Séries-16x50'!$A$11,N933,19)</f>
        <v/>
      </c>
      <c r="U943" s="526" t="str">
        <f ca="1">OFFSET('Séries-16x50'!$A$11,N933,20)</f>
        <v/>
      </c>
      <c r="V943" s="524" t="str">
        <f ca="1">OFFSET('Séries-16x50'!$A$11,N933,21)</f>
        <v/>
      </c>
      <c r="W943" s="293"/>
    </row>
    <row r="944" spans="1:23" ht="18.75" x14ac:dyDescent="0.3">
      <c r="A944" s="544" t="str">
        <f>IF(COUNT('Séries-16x50'!$A$11:$A$50)&gt;'Etiquette 16x50'!N933,"X","")</f>
        <v/>
      </c>
      <c r="B944" s="291"/>
      <c r="C944" s="931"/>
      <c r="D944" s="931"/>
      <c r="E944" s="933" t="s">
        <v>273</v>
      </c>
      <c r="F944" s="514" t="s">
        <v>271</v>
      </c>
      <c r="G944" s="528" t="str">
        <f ca="1">OFFSET('Séries-16x50'!$A$11,B933,14)</f>
        <v/>
      </c>
      <c r="H944" s="529" t="str">
        <f ca="1">OFFSET('Séries-16x50'!$A$11,B933,15)</f>
        <v/>
      </c>
      <c r="I944" s="528" t="str">
        <f ca="1">OFFSET('Séries-16x50'!$A$11,B933,16)</f>
        <v/>
      </c>
      <c r="J944" s="529" t="str">
        <f ca="1">OFFSET('Séries-16x50'!$A$11,B933,17)</f>
        <v/>
      </c>
      <c r="K944" s="293"/>
      <c r="M944" s="521"/>
      <c r="N944" s="291"/>
      <c r="O944" s="931"/>
      <c r="P944" s="931"/>
      <c r="Q944" s="933" t="s">
        <v>273</v>
      </c>
      <c r="R944" s="514" t="s">
        <v>271</v>
      </c>
      <c r="S944" s="528" t="str">
        <f ca="1">OFFSET('Séries-16x50'!$A$11,N933,14)</f>
        <v/>
      </c>
      <c r="T944" s="529" t="str">
        <f ca="1">OFFSET('Séries-16x50'!$A$11,N933,15)</f>
        <v/>
      </c>
      <c r="U944" s="528" t="str">
        <f ca="1">OFFSET('Séries-16x50'!$A$11,N933,16)</f>
        <v/>
      </c>
      <c r="V944" s="529" t="str">
        <f ca="1">OFFSET('Séries-16x50'!$A$11,N933,17)</f>
        <v/>
      </c>
      <c r="W944" s="293"/>
    </row>
    <row r="945" spans="1:23" ht="18.75" x14ac:dyDescent="0.3">
      <c r="A945" s="544" t="str">
        <f>IF(COUNT('Séries-16x50'!$A$11:$A$50)&gt;'Etiquette 16x50'!N933,"X","")</f>
        <v/>
      </c>
      <c r="B945" s="291"/>
      <c r="C945" s="931"/>
      <c r="D945" s="931"/>
      <c r="E945" s="933"/>
      <c r="F945" s="514" t="s">
        <v>272</v>
      </c>
      <c r="G945" s="528" t="str">
        <f ca="1">OFFSET('Séries-16x50'!$A$11,B933,22)</f>
        <v/>
      </c>
      <c r="H945" s="529" t="str">
        <f ca="1">OFFSET('Séries-16x50'!$A$11,B933,23)</f>
        <v/>
      </c>
      <c r="I945" s="528" t="str">
        <f ca="1">OFFSET('Séries-16x50'!$A$11,B933,24)</f>
        <v/>
      </c>
      <c r="J945" s="529" t="str">
        <f ca="1">OFFSET('Séries-16x50'!$A$11,B933,25)</f>
        <v/>
      </c>
      <c r="K945" s="293"/>
      <c r="M945" s="521"/>
      <c r="N945" s="291"/>
      <c r="O945" s="931"/>
      <c r="P945" s="931"/>
      <c r="Q945" s="933"/>
      <c r="R945" s="514" t="s">
        <v>272</v>
      </c>
      <c r="S945" s="528" t="str">
        <f ca="1">OFFSET('Séries-16x50'!$A$11,N933,22)</f>
        <v/>
      </c>
      <c r="T945" s="529" t="str">
        <f ca="1">OFFSET('Séries-16x50'!$A$11,N933,23)</f>
        <v/>
      </c>
      <c r="U945" s="528" t="str">
        <f ca="1">OFFSET('Séries-16x50'!$A$11,N933,24)</f>
        <v/>
      </c>
      <c r="V945" s="529" t="str">
        <f ca="1">OFFSET('Séries-16x50'!$A$11,N933,25)</f>
        <v/>
      </c>
      <c r="W945" s="293"/>
    </row>
    <row r="946" spans="1:23" x14ac:dyDescent="0.25">
      <c r="A946" s="544" t="str">
        <f>IF(COUNT('Séries-16x50'!$A$11:$A$50)&gt;'Etiquette 16x50'!N933,"X","")</f>
        <v/>
      </c>
      <c r="B946" s="291"/>
      <c r="C946" s="945"/>
      <c r="D946" s="945"/>
      <c r="E946" s="945"/>
      <c r="F946" s="945"/>
      <c r="G946" s="945"/>
      <c r="H946" s="945"/>
      <c r="I946" s="945"/>
      <c r="J946" s="945"/>
      <c r="K946" s="293"/>
      <c r="M946" s="521"/>
      <c r="N946" s="291"/>
      <c r="O946" s="945"/>
      <c r="P946" s="945"/>
      <c r="Q946" s="945"/>
      <c r="R946" s="945"/>
      <c r="S946" s="945"/>
      <c r="T946" s="945"/>
      <c r="U946" s="945"/>
      <c r="V946" s="945"/>
      <c r="W946" s="293"/>
    </row>
    <row r="947" spans="1:23" ht="18.75" x14ac:dyDescent="0.3">
      <c r="A947" s="544" t="str">
        <f>IF(COUNT('Séries-16x50'!$A$11:$A$50)&gt;'Etiquette 16x50'!N933,"X","")</f>
        <v/>
      </c>
      <c r="B947" s="291"/>
      <c r="C947" s="946" t="s">
        <v>259</v>
      </c>
      <c r="D947" s="946"/>
      <c r="E947" s="946"/>
      <c r="F947" s="946"/>
      <c r="G947" s="946"/>
      <c r="H947" s="946"/>
      <c r="I947" s="946"/>
      <c r="J947" s="946"/>
      <c r="K947" s="293"/>
      <c r="M947" s="521"/>
      <c r="N947" s="291"/>
      <c r="O947" s="946" t="s">
        <v>259</v>
      </c>
      <c r="P947" s="946"/>
      <c r="Q947" s="946"/>
      <c r="R947" s="946"/>
      <c r="S947" s="946"/>
      <c r="T947" s="946"/>
      <c r="U947" s="946"/>
      <c r="V947" s="946"/>
      <c r="W947" s="293"/>
    </row>
    <row r="948" spans="1:23" ht="15.75" thickBot="1" x14ac:dyDescent="0.3">
      <c r="A948" s="544" t="str">
        <f>IF(COUNT('Séries-16x50'!$A$11:$A$50)&gt;'Etiquette 16x50'!N933,"X","")</f>
        <v/>
      </c>
      <c r="B948" s="291"/>
      <c r="C948" s="945"/>
      <c r="D948" s="945"/>
      <c r="E948" s="945"/>
      <c r="F948" s="945"/>
      <c r="G948" s="945"/>
      <c r="H948" s="945"/>
      <c r="I948" s="945"/>
      <c r="J948" s="945"/>
      <c r="K948" s="293"/>
      <c r="M948" s="521"/>
      <c r="N948" s="291"/>
      <c r="O948" s="945"/>
      <c r="P948" s="945"/>
      <c r="Q948" s="945"/>
      <c r="R948" s="945"/>
      <c r="S948" s="945"/>
      <c r="T948" s="945"/>
      <c r="U948" s="945"/>
      <c r="V948" s="945"/>
      <c r="W948" s="293"/>
    </row>
    <row r="949" spans="1:23" ht="15.75" customHeight="1" x14ac:dyDescent="0.25">
      <c r="A949" s="544" t="str">
        <f>IF(COUNT('Séries-16x50'!$A$11:$A$50)&gt;'Etiquette 16x50'!N933,"X","")</f>
        <v/>
      </c>
      <c r="B949" s="291"/>
      <c r="C949" s="1078" t="s">
        <v>276</v>
      </c>
      <c r="D949" s="1074">
        <v>1</v>
      </c>
      <c r="E949" s="1074">
        <f>D949+1</f>
        <v>2</v>
      </c>
      <c r="F949" s="1074">
        <f>E949+1</f>
        <v>3</v>
      </c>
      <c r="G949" s="1074">
        <f t="shared" ref="G949:J949" si="76">F949+1</f>
        <v>4</v>
      </c>
      <c r="H949" s="1074">
        <f t="shared" si="76"/>
        <v>5</v>
      </c>
      <c r="I949" s="1074">
        <f t="shared" si="76"/>
        <v>6</v>
      </c>
      <c r="J949" s="1075">
        <f t="shared" si="76"/>
        <v>7</v>
      </c>
      <c r="K949" s="293"/>
      <c r="M949" s="521"/>
      <c r="N949" s="291"/>
      <c r="O949" s="1078" t="s">
        <v>276</v>
      </c>
      <c r="P949" s="1074">
        <v>1</v>
      </c>
      <c r="Q949" s="1074">
        <f>P949+1</f>
        <v>2</v>
      </c>
      <c r="R949" s="1074">
        <f>Q949+1</f>
        <v>3</v>
      </c>
      <c r="S949" s="1074">
        <f t="shared" ref="S949:V949" si="77">R949+1</f>
        <v>4</v>
      </c>
      <c r="T949" s="1074">
        <f t="shared" si="77"/>
        <v>5</v>
      </c>
      <c r="U949" s="1074">
        <f t="shared" si="77"/>
        <v>6</v>
      </c>
      <c r="V949" s="1075">
        <f t="shared" si="77"/>
        <v>7</v>
      </c>
      <c r="W949" s="293"/>
    </row>
    <row r="950" spans="1:23" ht="15.75" thickBot="1" x14ac:dyDescent="0.3">
      <c r="A950" s="544" t="str">
        <f>IF(COUNT('Séries-16x50'!$A$11:$A$50)&gt;'Etiquette 16x50'!N933,"X","")</f>
        <v/>
      </c>
      <c r="B950" s="291"/>
      <c r="C950" s="1079"/>
      <c r="D950" s="1070"/>
      <c r="E950" s="1070"/>
      <c r="F950" s="1070"/>
      <c r="G950" s="1070"/>
      <c r="H950" s="1070"/>
      <c r="I950" s="1070"/>
      <c r="J950" s="1072"/>
      <c r="K950" s="293"/>
      <c r="M950" s="521"/>
      <c r="N950" s="291"/>
      <c r="O950" s="1079"/>
      <c r="P950" s="1070"/>
      <c r="Q950" s="1070"/>
      <c r="R950" s="1070"/>
      <c r="S950" s="1070"/>
      <c r="T950" s="1070"/>
      <c r="U950" s="1070"/>
      <c r="V950" s="1072"/>
      <c r="W950" s="293"/>
    </row>
    <row r="951" spans="1:23" ht="15" customHeight="1" x14ac:dyDescent="0.25">
      <c r="A951" s="544" t="str">
        <f>IF(COUNT('Séries-16x50'!$A$11:$A$50)&gt;'Etiquette 16x50'!N933,"X","")</f>
        <v/>
      </c>
      <c r="B951" s="291"/>
      <c r="C951" s="1068">
        <f>J949+1</f>
        <v>8</v>
      </c>
      <c r="D951" s="1070">
        <f>C951+1</f>
        <v>9</v>
      </c>
      <c r="E951" s="1070">
        <f t="shared" ref="E951:J951" si="78">D951+1</f>
        <v>10</v>
      </c>
      <c r="F951" s="1070">
        <f t="shared" si="78"/>
        <v>11</v>
      </c>
      <c r="G951" s="1070">
        <f t="shared" si="78"/>
        <v>12</v>
      </c>
      <c r="H951" s="1070">
        <f t="shared" si="78"/>
        <v>13</v>
      </c>
      <c r="I951" s="1070">
        <f t="shared" si="78"/>
        <v>14</v>
      </c>
      <c r="J951" s="1072">
        <f t="shared" si="78"/>
        <v>15</v>
      </c>
      <c r="K951" s="293"/>
      <c r="M951" s="521"/>
      <c r="N951" s="291"/>
      <c r="O951" s="1068">
        <f>V949+1</f>
        <v>8</v>
      </c>
      <c r="P951" s="1070">
        <f>O951+1</f>
        <v>9</v>
      </c>
      <c r="Q951" s="1070">
        <f t="shared" ref="Q951:V951" si="79">P951+1</f>
        <v>10</v>
      </c>
      <c r="R951" s="1070">
        <f t="shared" si="79"/>
        <v>11</v>
      </c>
      <c r="S951" s="1070">
        <f t="shared" si="79"/>
        <v>12</v>
      </c>
      <c r="T951" s="1070">
        <f t="shared" si="79"/>
        <v>13</v>
      </c>
      <c r="U951" s="1070">
        <f t="shared" si="79"/>
        <v>14</v>
      </c>
      <c r="V951" s="1072">
        <f t="shared" si="79"/>
        <v>15</v>
      </c>
      <c r="W951" s="293"/>
    </row>
    <row r="952" spans="1:23" ht="15.75" thickBot="1" x14ac:dyDescent="0.3">
      <c r="A952" s="544" t="str">
        <f>IF(COUNT('Séries-16x50'!$A$11:$A$50)&gt;'Etiquette 16x50'!N933,"X","")</f>
        <v/>
      </c>
      <c r="B952" s="291"/>
      <c r="C952" s="1069"/>
      <c r="D952" s="1071"/>
      <c r="E952" s="1071"/>
      <c r="F952" s="1071"/>
      <c r="G952" s="1071"/>
      <c r="H952" s="1071"/>
      <c r="I952" s="1071"/>
      <c r="J952" s="1073"/>
      <c r="K952" s="293"/>
      <c r="M952" s="521"/>
      <c r="N952" s="291"/>
      <c r="O952" s="1069"/>
      <c r="P952" s="1071"/>
      <c r="Q952" s="1071"/>
      <c r="R952" s="1071"/>
      <c r="S952" s="1071"/>
      <c r="T952" s="1071"/>
      <c r="U952" s="1071"/>
      <c r="V952" s="1073"/>
      <c r="W952" s="293"/>
    </row>
    <row r="953" spans="1:23" ht="15" customHeight="1" x14ac:dyDescent="0.25">
      <c r="A953" s="544" t="str">
        <f>IF(COUNT('Séries-16x50'!$A$11:$A$50)&gt;'Etiquette 16x50'!N933,"X","")</f>
        <v/>
      </c>
      <c r="B953" s="291"/>
      <c r="C953" s="984" t="s">
        <v>275</v>
      </c>
      <c r="D953" s="985"/>
      <c r="E953" s="1080"/>
      <c r="F953" s="993"/>
      <c r="G953" s="993"/>
      <c r="H953" s="993"/>
      <c r="I953" s="993"/>
      <c r="J953" s="994"/>
      <c r="K953" s="293"/>
      <c r="M953" s="521"/>
      <c r="N953" s="291"/>
      <c r="O953" s="984" t="s">
        <v>275</v>
      </c>
      <c r="P953" s="985"/>
      <c r="Q953" s="1080"/>
      <c r="R953" s="993"/>
      <c r="S953" s="993"/>
      <c r="T953" s="993"/>
      <c r="U953" s="993"/>
      <c r="V953" s="994"/>
      <c r="W953" s="293"/>
    </row>
    <row r="954" spans="1:23" ht="15.75" thickBot="1" x14ac:dyDescent="0.3">
      <c r="A954" s="544" t="str">
        <f>IF(COUNT('Séries-16x50'!$A$11:$A$50)&gt;'Etiquette 16x50'!N933,"X","")</f>
        <v/>
      </c>
      <c r="B954" s="291"/>
      <c r="C954" s="973"/>
      <c r="D954" s="986"/>
      <c r="E954" s="1081"/>
      <c r="F954" s="929"/>
      <c r="G954" s="929"/>
      <c r="H954" s="929"/>
      <c r="I954" s="929"/>
      <c r="J954" s="930"/>
      <c r="K954" s="293"/>
      <c r="M954" s="521"/>
      <c r="N954" s="291"/>
      <c r="O954" s="973"/>
      <c r="P954" s="986"/>
      <c r="Q954" s="1081"/>
      <c r="R954" s="929"/>
      <c r="S954" s="929"/>
      <c r="T954" s="929"/>
      <c r="U954" s="929"/>
      <c r="V954" s="930"/>
      <c r="W954" s="293"/>
    </row>
    <row r="955" spans="1:23" ht="15.75" thickBot="1" x14ac:dyDescent="0.3">
      <c r="A955" s="544" t="str">
        <f>IF(COUNT('Séries-16x50'!$A$11:$A$50)&gt;'Etiquette 16x50'!N933,"X","")</f>
        <v/>
      </c>
      <c r="B955" s="291"/>
      <c r="C955" s="292"/>
      <c r="D955" s="292"/>
      <c r="E955" s="292"/>
      <c r="F955" s="292"/>
      <c r="G955" s="292"/>
      <c r="H955" s="292"/>
      <c r="I955" s="292"/>
      <c r="J955" s="292"/>
      <c r="K955" s="293"/>
      <c r="M955" s="521"/>
      <c r="N955" s="291"/>
      <c r="O955" s="292"/>
      <c r="P955" s="292"/>
      <c r="Q955" s="292"/>
      <c r="R955" s="292"/>
      <c r="S955" s="292"/>
      <c r="T955" s="292"/>
      <c r="U955" s="292"/>
      <c r="V955" s="292"/>
      <c r="W955" s="293"/>
    </row>
    <row r="956" spans="1:23" ht="15" customHeight="1" x14ac:dyDescent="0.25">
      <c r="A956" s="544" t="str">
        <f>IF(COUNT('Séries-16x50'!$A$11:$A$50)&gt;'Etiquette 16x50'!N933,"X","")</f>
        <v/>
      </c>
      <c r="B956" s="291"/>
      <c r="C956" s="894" t="s">
        <v>132</v>
      </c>
      <c r="D956" s="880" t="s">
        <v>133</v>
      </c>
      <c r="E956" s="871"/>
      <c r="F956" s="871"/>
      <c r="G956" s="871"/>
      <c r="H956" s="871"/>
      <c r="I956" s="959"/>
      <c r="J956" s="960"/>
      <c r="K956" s="293"/>
      <c r="M956" s="521"/>
      <c r="N956" s="291"/>
      <c r="O956" s="894" t="s">
        <v>132</v>
      </c>
      <c r="P956" s="880" t="s">
        <v>133</v>
      </c>
      <c r="Q956" s="871"/>
      <c r="R956" s="871"/>
      <c r="S956" s="871"/>
      <c r="T956" s="871"/>
      <c r="U956" s="959"/>
      <c r="V956" s="960"/>
      <c r="W956" s="293"/>
    </row>
    <row r="957" spans="1:23" x14ac:dyDescent="0.25">
      <c r="A957" s="544" t="str">
        <f>IF(COUNT('Séries-16x50'!$A$11:$A$50)&gt;'Etiquette 16x50'!N933,"X","")</f>
        <v/>
      </c>
      <c r="B957" s="291"/>
      <c r="C957" s="895"/>
      <c r="D957" s="859" t="s">
        <v>134</v>
      </c>
      <c r="E957" s="864"/>
      <c r="F957" s="864"/>
      <c r="G957" s="864"/>
      <c r="H957" s="864"/>
      <c r="I957" s="949"/>
      <c r="J957" s="950"/>
      <c r="K957" s="293"/>
      <c r="M957" s="521"/>
      <c r="N957" s="291"/>
      <c r="O957" s="895"/>
      <c r="P957" s="859" t="s">
        <v>134</v>
      </c>
      <c r="Q957" s="864"/>
      <c r="R957" s="864"/>
      <c r="S957" s="864"/>
      <c r="T957" s="864"/>
      <c r="U957" s="949"/>
      <c r="V957" s="950"/>
      <c r="W957" s="293"/>
    </row>
    <row r="958" spans="1:23" x14ac:dyDescent="0.25">
      <c r="A958" s="544" t="str">
        <f>IF(COUNT('Séries-16x50'!$A$11:$A$50)&gt;'Etiquette 16x50'!N933,"X","")</f>
        <v/>
      </c>
      <c r="B958" s="291"/>
      <c r="C958" s="895"/>
      <c r="D958" s="859" t="s">
        <v>135</v>
      </c>
      <c r="E958" s="864"/>
      <c r="F958" s="864"/>
      <c r="G958" s="864"/>
      <c r="H958" s="864"/>
      <c r="I958" s="949"/>
      <c r="J958" s="950"/>
      <c r="K958" s="293"/>
      <c r="M958" s="521"/>
      <c r="N958" s="291"/>
      <c r="O958" s="895"/>
      <c r="P958" s="859" t="s">
        <v>135</v>
      </c>
      <c r="Q958" s="864"/>
      <c r="R958" s="864"/>
      <c r="S958" s="864"/>
      <c r="T958" s="864"/>
      <c r="U958" s="949"/>
      <c r="V958" s="950"/>
      <c r="W958" s="293"/>
    </row>
    <row r="959" spans="1:23" x14ac:dyDescent="0.25">
      <c r="A959" s="544" t="str">
        <f>IF(COUNT('Séries-16x50'!$A$11:$A$50)&gt;'Etiquette 16x50'!N933,"X","")</f>
        <v/>
      </c>
      <c r="B959" s="291"/>
      <c r="C959" s="895"/>
      <c r="D959" s="859" t="s">
        <v>136</v>
      </c>
      <c r="E959" s="864"/>
      <c r="F959" s="864"/>
      <c r="G959" s="864"/>
      <c r="H959" s="864"/>
      <c r="I959" s="949"/>
      <c r="J959" s="950"/>
      <c r="K959" s="293"/>
      <c r="M959" s="521"/>
      <c r="N959" s="291"/>
      <c r="O959" s="895"/>
      <c r="P959" s="859" t="s">
        <v>136</v>
      </c>
      <c r="Q959" s="864"/>
      <c r="R959" s="864"/>
      <c r="S959" s="864"/>
      <c r="T959" s="864"/>
      <c r="U959" s="949"/>
      <c r="V959" s="950"/>
      <c r="W959" s="293"/>
    </row>
    <row r="960" spans="1:23" x14ac:dyDescent="0.25">
      <c r="A960" s="544" t="str">
        <f>IF(COUNT('Séries-16x50'!$A$11:$A$50)&gt;'Etiquette 16x50'!N933,"X","")</f>
        <v/>
      </c>
      <c r="B960" s="291"/>
      <c r="C960" s="895"/>
      <c r="D960" s="859" t="s">
        <v>137</v>
      </c>
      <c r="E960" s="864"/>
      <c r="F960" s="864"/>
      <c r="G960" s="864"/>
      <c r="H960" s="864"/>
      <c r="I960" s="949"/>
      <c r="J960" s="950"/>
      <c r="K960" s="293"/>
      <c r="M960" s="521"/>
      <c r="N960" s="291"/>
      <c r="O960" s="895"/>
      <c r="P960" s="859" t="s">
        <v>137</v>
      </c>
      <c r="Q960" s="864"/>
      <c r="R960" s="864"/>
      <c r="S960" s="864"/>
      <c r="T960" s="864"/>
      <c r="U960" s="949"/>
      <c r="V960" s="950"/>
      <c r="W960" s="293"/>
    </row>
    <row r="961" spans="1:23" x14ac:dyDescent="0.25">
      <c r="A961" s="544" t="str">
        <f>IF(COUNT('Séries-16x50'!$A$11:$A$50)&gt;'Etiquette 16x50'!N933,"X","")</f>
        <v/>
      </c>
      <c r="B961" s="291"/>
      <c r="C961" s="895"/>
      <c r="D961" s="859" t="s">
        <v>138</v>
      </c>
      <c r="E961" s="864"/>
      <c r="F961" s="864"/>
      <c r="G961" s="864"/>
      <c r="H961" s="864"/>
      <c r="I961" s="949"/>
      <c r="J961" s="950"/>
      <c r="K961" s="293"/>
      <c r="M961" s="521"/>
      <c r="N961" s="291"/>
      <c r="O961" s="895"/>
      <c r="P961" s="859" t="s">
        <v>138</v>
      </c>
      <c r="Q961" s="864"/>
      <c r="R961" s="864"/>
      <c r="S961" s="864"/>
      <c r="T961" s="864"/>
      <c r="U961" s="949"/>
      <c r="V961" s="950"/>
      <c r="W961" s="293"/>
    </row>
    <row r="962" spans="1:23" ht="15" customHeight="1" thickBot="1" x14ac:dyDescent="0.3">
      <c r="A962" s="544" t="str">
        <f>IF(COUNT('Séries-16x50'!$A$11:$A$50)&gt;'Etiquette 16x50'!N933,"X","")</f>
        <v/>
      </c>
      <c r="B962" s="291"/>
      <c r="C962" s="896"/>
      <c r="D962" s="862" t="s">
        <v>274</v>
      </c>
      <c r="E962" s="975"/>
      <c r="F962" s="975"/>
      <c r="G962" s="975"/>
      <c r="H962" s="975"/>
      <c r="I962" s="954"/>
      <c r="J962" s="955"/>
      <c r="K962" s="293"/>
      <c r="M962" s="521"/>
      <c r="N962" s="291"/>
      <c r="O962" s="896"/>
      <c r="P962" s="862" t="s">
        <v>274</v>
      </c>
      <c r="Q962" s="975"/>
      <c r="R962" s="975"/>
      <c r="S962" s="975"/>
      <c r="T962" s="975"/>
      <c r="U962" s="954"/>
      <c r="V962" s="955"/>
      <c r="W962" s="293"/>
    </row>
    <row r="963" spans="1:23" x14ac:dyDescent="0.25">
      <c r="A963" s="544" t="str">
        <f>IF(COUNT('Séries-16x50'!$A$11:$A$50)&gt;'Etiquette 16x50'!N933,"X","")</f>
        <v/>
      </c>
      <c r="B963" s="291"/>
      <c r="C963" s="1076" t="s">
        <v>145</v>
      </c>
      <c r="D963" s="963" t="s">
        <v>146</v>
      </c>
      <c r="E963" s="964"/>
      <c r="F963" s="964"/>
      <c r="G963" s="964"/>
      <c r="H963" s="964"/>
      <c r="I963" s="965"/>
      <c r="J963" s="966"/>
      <c r="K963" s="293"/>
      <c r="M963" s="521"/>
      <c r="N963" s="291"/>
      <c r="O963" s="1076" t="s">
        <v>145</v>
      </c>
      <c r="P963" s="963" t="s">
        <v>146</v>
      </c>
      <c r="Q963" s="964"/>
      <c r="R963" s="964"/>
      <c r="S963" s="964"/>
      <c r="T963" s="964"/>
      <c r="U963" s="965"/>
      <c r="V963" s="966"/>
      <c r="W963" s="293"/>
    </row>
    <row r="964" spans="1:23" x14ac:dyDescent="0.25">
      <c r="A964" s="544" t="str">
        <f>IF(COUNT('Séries-16x50'!$A$11:$A$50)&gt;'Etiquette 16x50'!N933,"X","")</f>
        <v/>
      </c>
      <c r="B964" s="291"/>
      <c r="C964" s="1076"/>
      <c r="D964" s="859" t="s">
        <v>147</v>
      </c>
      <c r="E964" s="864"/>
      <c r="F964" s="864"/>
      <c r="G964" s="864"/>
      <c r="H964" s="864"/>
      <c r="I964" s="949"/>
      <c r="J964" s="950"/>
      <c r="K964" s="293"/>
      <c r="M964" s="521"/>
      <c r="N964" s="291"/>
      <c r="O964" s="1076"/>
      <c r="P964" s="859" t="s">
        <v>147</v>
      </c>
      <c r="Q964" s="864"/>
      <c r="R964" s="864"/>
      <c r="S964" s="864"/>
      <c r="T964" s="864"/>
      <c r="U964" s="949"/>
      <c r="V964" s="950"/>
      <c r="W964" s="293"/>
    </row>
    <row r="965" spans="1:23" x14ac:dyDescent="0.25">
      <c r="A965" s="544" t="str">
        <f>IF(COUNT('Séries-16x50'!$A$11:$A$50)&gt;'Etiquette 16x50'!N933,"X","")</f>
        <v/>
      </c>
      <c r="B965" s="291"/>
      <c r="C965" s="1076"/>
      <c r="D965" s="859" t="s">
        <v>148</v>
      </c>
      <c r="E965" s="864"/>
      <c r="F965" s="864"/>
      <c r="G965" s="864"/>
      <c r="H965" s="864"/>
      <c r="I965" s="949"/>
      <c r="J965" s="950"/>
      <c r="K965" s="293"/>
      <c r="M965" s="521"/>
      <c r="N965" s="291"/>
      <c r="O965" s="1076"/>
      <c r="P965" s="859" t="s">
        <v>148</v>
      </c>
      <c r="Q965" s="864"/>
      <c r="R965" s="864"/>
      <c r="S965" s="864"/>
      <c r="T965" s="864"/>
      <c r="U965" s="949"/>
      <c r="V965" s="950"/>
      <c r="W965" s="293"/>
    </row>
    <row r="966" spans="1:23" x14ac:dyDescent="0.25">
      <c r="A966" s="544" t="str">
        <f>IF(COUNT('Séries-16x50'!$A$11:$A$50)&gt;'Etiquette 16x50'!N933,"X","")</f>
        <v/>
      </c>
      <c r="B966" s="291"/>
      <c r="C966" s="1076"/>
      <c r="D966" s="859" t="s">
        <v>149</v>
      </c>
      <c r="E966" s="864"/>
      <c r="F966" s="864"/>
      <c r="G966" s="864"/>
      <c r="H966" s="864"/>
      <c r="I966" s="949"/>
      <c r="J966" s="950"/>
      <c r="K966" s="293"/>
      <c r="M966" s="521"/>
      <c r="N966" s="291"/>
      <c r="O966" s="1076"/>
      <c r="P966" s="859" t="s">
        <v>149</v>
      </c>
      <c r="Q966" s="864"/>
      <c r="R966" s="864"/>
      <c r="S966" s="864"/>
      <c r="T966" s="864"/>
      <c r="U966" s="949"/>
      <c r="V966" s="950"/>
      <c r="W966" s="293"/>
    </row>
    <row r="967" spans="1:23" x14ac:dyDescent="0.25">
      <c r="A967" s="544" t="str">
        <f>IF(COUNT('Séries-16x50'!$A$11:$A$50)&gt;'Etiquette 16x50'!N933,"X","")</f>
        <v/>
      </c>
      <c r="B967" s="291"/>
      <c r="C967" s="1076"/>
      <c r="D967" s="859" t="s">
        <v>150</v>
      </c>
      <c r="E967" s="864"/>
      <c r="F967" s="864"/>
      <c r="G967" s="864"/>
      <c r="H967" s="864"/>
      <c r="I967" s="949"/>
      <c r="J967" s="950"/>
      <c r="K967" s="293"/>
      <c r="M967" s="521"/>
      <c r="N967" s="291"/>
      <c r="O967" s="1076"/>
      <c r="P967" s="859" t="s">
        <v>150</v>
      </c>
      <c r="Q967" s="864"/>
      <c r="R967" s="864"/>
      <c r="S967" s="864"/>
      <c r="T967" s="864"/>
      <c r="U967" s="949"/>
      <c r="V967" s="950"/>
      <c r="W967" s="293"/>
    </row>
    <row r="968" spans="1:23" x14ac:dyDescent="0.25">
      <c r="A968" s="544" t="str">
        <f>IF(COUNT('Séries-16x50'!$A$11:$A$50)&gt;'Etiquette 16x50'!N933,"X","")</f>
        <v/>
      </c>
      <c r="B968" s="291"/>
      <c r="C968" s="1076"/>
      <c r="D968" s="859" t="s">
        <v>151</v>
      </c>
      <c r="E968" s="864"/>
      <c r="F968" s="864"/>
      <c r="G968" s="864"/>
      <c r="H968" s="864"/>
      <c r="I968" s="949"/>
      <c r="J968" s="950"/>
      <c r="K968" s="293"/>
      <c r="M968" s="521"/>
      <c r="N968" s="291"/>
      <c r="O968" s="1076"/>
      <c r="P968" s="859" t="s">
        <v>151</v>
      </c>
      <c r="Q968" s="864"/>
      <c r="R968" s="864"/>
      <c r="S968" s="864"/>
      <c r="T968" s="864"/>
      <c r="U968" s="949"/>
      <c r="V968" s="950"/>
      <c r="W968" s="293"/>
    </row>
    <row r="969" spans="1:23" ht="15" customHeight="1" thickBot="1" x14ac:dyDescent="0.3">
      <c r="A969" s="544" t="str">
        <f>IF(COUNT('Séries-16x50'!$A$11:$A$50)&gt;'Etiquette 16x50'!N933,"X","")</f>
        <v/>
      </c>
      <c r="B969" s="291"/>
      <c r="C969" s="1077"/>
      <c r="D969" s="862" t="s">
        <v>152</v>
      </c>
      <c r="E969" s="975"/>
      <c r="F969" s="975"/>
      <c r="G969" s="975"/>
      <c r="H969" s="975"/>
      <c r="I969" s="954"/>
      <c r="J969" s="955"/>
      <c r="K969" s="293"/>
      <c r="M969" s="521"/>
      <c r="N969" s="291"/>
      <c r="O969" s="1077"/>
      <c r="P969" s="862" t="s">
        <v>152</v>
      </c>
      <c r="Q969" s="975"/>
      <c r="R969" s="975"/>
      <c r="S969" s="975"/>
      <c r="T969" s="975"/>
      <c r="U969" s="954"/>
      <c r="V969" s="955"/>
      <c r="W969" s="293"/>
    </row>
    <row r="970" spans="1:23" x14ac:dyDescent="0.25">
      <c r="A970" s="544" t="str">
        <f>IF(COUNT('Séries-16x50'!$A$11:$A$50)&gt;'Etiquette 16x50'!N933,"X","")</f>
        <v/>
      </c>
      <c r="B970" s="291"/>
      <c r="C970" s="895" t="s">
        <v>126</v>
      </c>
      <c r="D970" s="1051" t="s">
        <v>264</v>
      </c>
      <c r="E970" s="1052"/>
      <c r="F970" s="963"/>
      <c r="G970" s="278" t="s">
        <v>265</v>
      </c>
      <c r="H970" s="278"/>
      <c r="I970" s="965"/>
      <c r="J970" s="966"/>
      <c r="K970" s="293"/>
      <c r="M970" s="521"/>
      <c r="N970" s="291"/>
      <c r="O970" s="895" t="s">
        <v>126</v>
      </c>
      <c r="P970" s="1051" t="s">
        <v>264</v>
      </c>
      <c r="Q970" s="1052"/>
      <c r="R970" s="963"/>
      <c r="S970" s="278" t="s">
        <v>265</v>
      </c>
      <c r="T970" s="278"/>
      <c r="U970" s="965"/>
      <c r="V970" s="966"/>
      <c r="W970" s="293"/>
    </row>
    <row r="971" spans="1:23" x14ac:dyDescent="0.25">
      <c r="A971" s="544" t="str">
        <f>IF(COUNT('Séries-16x50'!$A$11:$A$50)&gt;'Etiquette 16x50'!N933,"X","")</f>
        <v/>
      </c>
      <c r="B971" s="291"/>
      <c r="C971" s="895"/>
      <c r="D971" s="511" t="s">
        <v>267</v>
      </c>
      <c r="E971" s="513"/>
      <c r="F971" s="513"/>
      <c r="G971" s="110" t="s">
        <v>164</v>
      </c>
      <c r="H971" s="110"/>
      <c r="I971" s="949"/>
      <c r="J971" s="950"/>
      <c r="K971" s="293"/>
      <c r="M971" s="521"/>
      <c r="N971" s="291"/>
      <c r="O971" s="895"/>
      <c r="P971" s="511" t="s">
        <v>267</v>
      </c>
      <c r="Q971" s="513"/>
      <c r="R971" s="513"/>
      <c r="S971" s="110" t="s">
        <v>164</v>
      </c>
      <c r="T971" s="110"/>
      <c r="U971" s="949"/>
      <c r="V971" s="950"/>
      <c r="W971" s="293"/>
    </row>
    <row r="972" spans="1:23" ht="15.75" thickBot="1" x14ac:dyDescent="0.3">
      <c r="A972" s="544" t="str">
        <f>IF(COUNT('Séries-16x50'!$A$11:$A$50)&gt;'Etiquette 16x50'!N933,"X","")</f>
        <v/>
      </c>
      <c r="B972" s="291"/>
      <c r="C972" s="896"/>
      <c r="D972" s="512" t="s">
        <v>268</v>
      </c>
      <c r="E972" s="517"/>
      <c r="F972" s="517"/>
      <c r="G972" s="3" t="s">
        <v>164</v>
      </c>
      <c r="H972" s="3"/>
      <c r="I972" s="954"/>
      <c r="J972" s="955"/>
      <c r="K972" s="293"/>
      <c r="M972" s="521"/>
      <c r="N972" s="291"/>
      <c r="O972" s="896"/>
      <c r="P972" s="512" t="s">
        <v>268</v>
      </c>
      <c r="Q972" s="517"/>
      <c r="R972" s="517"/>
      <c r="S972" s="3" t="s">
        <v>164</v>
      </c>
      <c r="T972" s="3"/>
      <c r="U972" s="954"/>
      <c r="V972" s="955"/>
      <c r="W972" s="293"/>
    </row>
    <row r="973" spans="1:23" ht="15.75" thickBot="1" x14ac:dyDescent="0.3">
      <c r="A973" s="544" t="str">
        <f>IF(COUNT('Séries-16x50'!$A$11:$A$50)&gt;'Etiquette 16x50'!N933,"X","")</f>
        <v/>
      </c>
      <c r="B973" s="291"/>
      <c r="C973" s="292"/>
      <c r="D973" s="292"/>
      <c r="E973" s="292"/>
      <c r="F973" s="292"/>
      <c r="G973" s="292"/>
      <c r="H973" s="292"/>
      <c r="I973" s="292"/>
      <c r="J973" s="292"/>
      <c r="K973" s="293"/>
      <c r="M973" s="521"/>
      <c r="N973" s="291"/>
      <c r="O973" s="292"/>
      <c r="P973" s="292"/>
      <c r="Q973" s="292"/>
      <c r="R973" s="292"/>
      <c r="S973" s="292"/>
      <c r="T973" s="292"/>
      <c r="U973" s="292"/>
      <c r="V973" s="292"/>
      <c r="W973" s="293"/>
    </row>
    <row r="974" spans="1:23" ht="18.75" x14ac:dyDescent="0.3">
      <c r="A974" s="544" t="str">
        <f>IF(COUNT('Séries-16x50'!$A$11:$A$50)&gt;'Etiquette 16x50'!N933,"X","")</f>
        <v/>
      </c>
      <c r="B974" s="291"/>
      <c r="C974" s="901" t="s">
        <v>269</v>
      </c>
      <c r="D974" s="902"/>
      <c r="E974" s="902"/>
      <c r="F974" s="902"/>
      <c r="G974" s="902"/>
      <c r="H974" s="902"/>
      <c r="I974" s="902"/>
      <c r="J974" s="903"/>
      <c r="K974" s="293"/>
      <c r="M974" s="521"/>
      <c r="N974" s="291"/>
      <c r="O974" s="901" t="s">
        <v>269</v>
      </c>
      <c r="P974" s="902"/>
      <c r="Q974" s="902"/>
      <c r="R974" s="902"/>
      <c r="S974" s="902"/>
      <c r="T974" s="902"/>
      <c r="U974" s="902"/>
      <c r="V974" s="903"/>
      <c r="W974" s="293"/>
    </row>
    <row r="975" spans="1:23" x14ac:dyDescent="0.25">
      <c r="A975" s="544" t="str">
        <f>IF(COUNT('Séries-16x50'!$A$11:$A$50)&gt;'Etiquette 16x50'!N933,"X","")</f>
        <v/>
      </c>
      <c r="B975" s="291"/>
      <c r="C975" s="904"/>
      <c r="D975" s="905"/>
      <c r="E975" s="905"/>
      <c r="F975" s="905"/>
      <c r="G975" s="905"/>
      <c r="H975" s="905"/>
      <c r="I975" s="905"/>
      <c r="J975" s="906"/>
      <c r="K975" s="293"/>
      <c r="M975" s="521"/>
      <c r="N975" s="291"/>
      <c r="O975" s="904"/>
      <c r="P975" s="905"/>
      <c r="Q975" s="905"/>
      <c r="R975" s="905"/>
      <c r="S975" s="905"/>
      <c r="T975" s="905"/>
      <c r="U975" s="905"/>
      <c r="V975" s="906"/>
      <c r="W975" s="293"/>
    </row>
    <row r="976" spans="1:23" x14ac:dyDescent="0.25">
      <c r="A976" s="544" t="str">
        <f>IF(COUNT('Séries-16x50'!$A$11:$A$50)&gt;'Etiquette 16x50'!N933,"X","")</f>
        <v/>
      </c>
      <c r="B976" s="291"/>
      <c r="C976" s="907"/>
      <c r="D976" s="908"/>
      <c r="E976" s="908"/>
      <c r="F976" s="908"/>
      <c r="G976" s="908"/>
      <c r="H976" s="908"/>
      <c r="I976" s="908"/>
      <c r="J976" s="909"/>
      <c r="K976" s="293"/>
      <c r="M976" s="521"/>
      <c r="N976" s="291"/>
      <c r="O976" s="907"/>
      <c r="P976" s="908"/>
      <c r="Q976" s="908"/>
      <c r="R976" s="908"/>
      <c r="S976" s="908"/>
      <c r="T976" s="908"/>
      <c r="U976" s="908"/>
      <c r="V976" s="909"/>
      <c r="W976" s="293"/>
    </row>
    <row r="977" spans="1:23" x14ac:dyDescent="0.25">
      <c r="A977" s="544" t="str">
        <f>IF(COUNT('Séries-16x50'!$A$11:$A$50)&gt;'Etiquette 16x50'!N933,"X","")</f>
        <v/>
      </c>
      <c r="B977" s="291"/>
      <c r="C977" s="907"/>
      <c r="D977" s="908"/>
      <c r="E977" s="908"/>
      <c r="F977" s="908"/>
      <c r="G977" s="908"/>
      <c r="H977" s="908"/>
      <c r="I977" s="908"/>
      <c r="J977" s="909"/>
      <c r="K977" s="293"/>
      <c r="M977" s="521"/>
      <c r="N977" s="291"/>
      <c r="O977" s="907"/>
      <c r="P977" s="908"/>
      <c r="Q977" s="908"/>
      <c r="R977" s="908"/>
      <c r="S977" s="908"/>
      <c r="T977" s="908"/>
      <c r="U977" s="908"/>
      <c r="V977" s="909"/>
      <c r="W977" s="293"/>
    </row>
    <row r="978" spans="1:23" ht="15.75" thickBot="1" x14ac:dyDescent="0.3">
      <c r="A978" s="544" t="str">
        <f>IF(COUNT('Séries-16x50'!$A$11:$A$50)&gt;'Etiquette 16x50'!N933,"X","")</f>
        <v/>
      </c>
      <c r="B978" s="291"/>
      <c r="C978" s="910"/>
      <c r="D978" s="911"/>
      <c r="E978" s="911"/>
      <c r="F978" s="911"/>
      <c r="G978" s="911"/>
      <c r="H978" s="911"/>
      <c r="I978" s="911"/>
      <c r="J978" s="912"/>
      <c r="K978" s="293"/>
      <c r="M978" s="521"/>
      <c r="N978" s="291"/>
      <c r="O978" s="910"/>
      <c r="P978" s="911"/>
      <c r="Q978" s="911"/>
      <c r="R978" s="911"/>
      <c r="S978" s="911"/>
      <c r="T978" s="911"/>
      <c r="U978" s="911"/>
      <c r="V978" s="912"/>
      <c r="W978" s="293"/>
    </row>
    <row r="979" spans="1:23" ht="15.75" thickBot="1" x14ac:dyDescent="0.3">
      <c r="A979" s="544" t="str">
        <f>IF(COUNT('Séries-16x50'!$A$11:$A$50)&gt;'Etiquette 16x50'!N933,"X","")</f>
        <v/>
      </c>
      <c r="B979" s="294"/>
      <c r="C979" s="295"/>
      <c r="D979" s="295"/>
      <c r="E979" s="295"/>
      <c r="F979" s="295"/>
      <c r="G979" s="295"/>
      <c r="H979" s="295"/>
      <c r="I979" s="295"/>
      <c r="J979" s="295"/>
      <c r="K979" s="296"/>
      <c r="M979" s="521"/>
      <c r="N979" s="294"/>
      <c r="O979" s="295"/>
      <c r="P979" s="295"/>
      <c r="Q979" s="295"/>
      <c r="R979" s="295"/>
      <c r="S979" s="295"/>
      <c r="T979" s="295"/>
      <c r="U979" s="295"/>
      <c r="V979" s="295"/>
      <c r="W979" s="296"/>
    </row>
    <row r="980" spans="1:23" ht="15" customHeight="1" x14ac:dyDescent="0.25">
      <c r="A980" s="544" t="str">
        <f>IF(COUNT('Séries-16x50'!$A$11:$A$50)&gt;'Etiquette 16x50'!N933,"X","")</f>
        <v/>
      </c>
      <c r="B980" s="522"/>
      <c r="C980" s="522"/>
      <c r="D980" s="522"/>
      <c r="E980" s="522"/>
      <c r="F980" s="522"/>
      <c r="G980" s="522"/>
      <c r="H980" s="522"/>
      <c r="I980" s="522"/>
      <c r="J980" s="522"/>
      <c r="K980" s="522"/>
      <c r="L980" s="522"/>
      <c r="M980" s="523"/>
      <c r="N980" s="522"/>
      <c r="O980" s="522"/>
      <c r="P980" s="522"/>
      <c r="Q980" s="522"/>
      <c r="R980" s="522"/>
      <c r="S980" s="522"/>
      <c r="T980" s="522"/>
      <c r="U980" s="522"/>
      <c r="V980" s="522"/>
      <c r="W980" s="522"/>
    </row>
    <row r="981" spans="1:23" ht="15" customHeight="1" thickBot="1" x14ac:dyDescent="0.3">
      <c r="A981" s="544" t="str">
        <f>IF(COUNT('Séries-16x50'!$A$11:$A$50)&gt;'Etiquette 16x50'!N1031,"X","")</f>
        <v/>
      </c>
      <c r="M981" s="521"/>
    </row>
    <row r="982" spans="1:23" x14ac:dyDescent="0.25">
      <c r="A982" s="544" t="str">
        <f>IF(COUNT('Séries-16x50'!$A$11:$A$50)&gt;'Etiquette 16x50'!N1031,"X","")</f>
        <v/>
      </c>
      <c r="B982" s="137">
        <f>N933+1</f>
        <v>40</v>
      </c>
      <c r="C982" s="289"/>
      <c r="D982" s="289"/>
      <c r="E982" s="289"/>
      <c r="F982" s="289"/>
      <c r="G982" s="289"/>
      <c r="H982" s="289"/>
      <c r="I982" s="289"/>
      <c r="J982" s="289"/>
      <c r="K982" s="290"/>
      <c r="M982" s="521"/>
      <c r="N982" s="137">
        <f>B982+1</f>
        <v>41</v>
      </c>
      <c r="O982" s="289"/>
      <c r="P982" s="289"/>
      <c r="Q982" s="289"/>
      <c r="R982" s="289"/>
      <c r="S982" s="289"/>
      <c r="T982" s="289"/>
      <c r="U982" s="289"/>
      <c r="V982" s="289"/>
      <c r="W982" s="290"/>
    </row>
    <row r="983" spans="1:23" ht="23.25" x14ac:dyDescent="0.35">
      <c r="B983" s="291"/>
      <c r="C983" s="931" t="s">
        <v>246</v>
      </c>
      <c r="D983" s="931"/>
      <c r="E983" s="953">
        <f ca="1">OFFSET('Séries-16x50'!$A$11,B982,13)</f>
        <v>0</v>
      </c>
      <c r="F983" s="953"/>
      <c r="G983" s="953"/>
      <c r="H983" s="953"/>
      <c r="I983" s="953"/>
      <c r="J983" s="953"/>
      <c r="K983" s="293"/>
      <c r="M983" s="521"/>
      <c r="N983" s="291"/>
      <c r="O983" s="931" t="s">
        <v>246</v>
      </c>
      <c r="P983" s="931"/>
      <c r="Q983" s="953">
        <f ca="1">OFFSET('Séries-16x50'!$A$11,N982,13)</f>
        <v>0</v>
      </c>
      <c r="R983" s="953"/>
      <c r="S983" s="953"/>
      <c r="T983" s="953"/>
      <c r="U983" s="953"/>
      <c r="V983" s="953"/>
      <c r="W983" s="293"/>
    </row>
    <row r="984" spans="1:23" x14ac:dyDescent="0.25">
      <c r="A984" s="544" t="str">
        <f>IF(COUNT('Séries-16x50'!$A$11:$A$50)&gt;'Etiquette 16x50'!N1031,"X","")</f>
        <v/>
      </c>
      <c r="B984" s="291"/>
      <c r="C984" s="945"/>
      <c r="D984" s="945"/>
      <c r="E984" s="945"/>
      <c r="F984" s="945"/>
      <c r="G984" s="945"/>
      <c r="H984" s="945"/>
      <c r="I984" s="945"/>
      <c r="J984" s="945"/>
      <c r="K984" s="293"/>
      <c r="M984" s="521"/>
      <c r="N984" s="291"/>
      <c r="O984" s="945"/>
      <c r="P984" s="945"/>
      <c r="Q984" s="945"/>
      <c r="R984" s="945"/>
      <c r="S984" s="945"/>
      <c r="T984" s="945"/>
      <c r="U984" s="945"/>
      <c r="V984" s="945"/>
      <c r="W984" s="293"/>
    </row>
    <row r="985" spans="1:23" ht="21" x14ac:dyDescent="0.35">
      <c r="A985" s="544" t="str">
        <f>IF(COUNT('Séries-16x50'!$A$11:$A$50)&gt;'Etiquette 16x50'!N1031,"X","")</f>
        <v/>
      </c>
      <c r="B985" s="291"/>
      <c r="C985" s="931" t="s">
        <v>39</v>
      </c>
      <c r="D985" s="931"/>
      <c r="E985" s="932">
        <f ca="1">OFFSET('Séries-16x50'!$A$11,B982,0)</f>
        <v>0</v>
      </c>
      <c r="F985" s="932"/>
      <c r="G985" s="948" t="s">
        <v>67</v>
      </c>
      <c r="H985" s="948"/>
      <c r="I985" s="932">
        <f ca="1">OFFSET('Séries-16x50'!$A$11,B982,6)</f>
        <v>0</v>
      </c>
      <c r="J985" s="932"/>
      <c r="K985" s="293"/>
      <c r="M985" s="521"/>
      <c r="N985" s="291"/>
      <c r="O985" s="931" t="s">
        <v>39</v>
      </c>
      <c r="P985" s="931"/>
      <c r="Q985" s="932">
        <f ca="1">OFFSET('Séries-16x50'!$A$11,N982,0)</f>
        <v>0</v>
      </c>
      <c r="R985" s="932"/>
      <c r="S985" s="948" t="s">
        <v>67</v>
      </c>
      <c r="T985" s="948"/>
      <c r="U985" s="932">
        <f ca="1">OFFSET('Séries-16x50'!$A$11,N982,6)</f>
        <v>0</v>
      </c>
      <c r="V985" s="932"/>
      <c r="W985" s="293"/>
    </row>
    <row r="986" spans="1:23" ht="23.25" x14ac:dyDescent="0.35">
      <c r="A986" s="544" t="str">
        <f>IF(COUNT('Séries-16x50'!$A$11:$A$50)&gt;'Etiquette 16x50'!N1031,"X","")</f>
        <v/>
      </c>
      <c r="B986" s="291"/>
      <c r="C986" s="931" t="s">
        <v>1</v>
      </c>
      <c r="D986" s="931"/>
      <c r="E986" s="953">
        <f ca="1">OFFSET('Séries-16x50'!$A$11,B982,9)</f>
        <v>0</v>
      </c>
      <c r="F986" s="953"/>
      <c r="G986" s="948" t="s">
        <v>2</v>
      </c>
      <c r="H986" s="948"/>
      <c r="I986" s="932">
        <f ca="1">OFFSET('Séries-16x50'!$A$11,B982,10)</f>
        <v>0</v>
      </c>
      <c r="J986" s="932"/>
      <c r="K986" s="293"/>
      <c r="M986" s="521"/>
      <c r="N986" s="291"/>
      <c r="O986" s="931" t="s">
        <v>1</v>
      </c>
      <c r="P986" s="931"/>
      <c r="Q986" s="953">
        <f ca="1">OFFSET('Séries-16x50'!$A$11,N982,9)</f>
        <v>0</v>
      </c>
      <c r="R986" s="953"/>
      <c r="S986" s="948" t="s">
        <v>2</v>
      </c>
      <c r="T986" s="948"/>
      <c r="U986" s="932">
        <f ca="1">OFFSET('Séries-16x50'!$A$11,N982,10)</f>
        <v>0</v>
      </c>
      <c r="V986" s="932"/>
      <c r="W986" s="293"/>
    </row>
    <row r="987" spans="1:23" ht="21" x14ac:dyDescent="0.35">
      <c r="A987" s="544" t="str">
        <f>IF(COUNT('Séries-16x50'!$A$11:$A$50)&gt;'Etiquette 16x50'!N1031,"X","")</f>
        <v/>
      </c>
      <c r="B987" s="291"/>
      <c r="C987" s="520" t="s">
        <v>258</v>
      </c>
      <c r="D987" s="520"/>
      <c r="E987" s="527">
        <f ca="1">OFFSET('Séries-16x50'!$A$11,B982,11)</f>
        <v>0</v>
      </c>
      <c r="F987" s="525"/>
      <c r="G987" s="866" t="s">
        <v>270</v>
      </c>
      <c r="H987" s="866"/>
      <c r="I987" s="527">
        <f ca="1">OFFSET('Séries-16x50'!$A$11,B982,8)</f>
        <v>0</v>
      </c>
      <c r="J987" s="527"/>
      <c r="K987" s="293"/>
      <c r="M987" s="521"/>
      <c r="N987" s="291"/>
      <c r="O987" s="520" t="s">
        <v>258</v>
      </c>
      <c r="P987" s="520"/>
      <c r="Q987" s="527">
        <f ca="1">OFFSET('Séries-16x50'!$A$11,N982,11)</f>
        <v>0</v>
      </c>
      <c r="R987" s="525"/>
      <c r="S987" s="866" t="s">
        <v>270</v>
      </c>
      <c r="T987" s="866"/>
      <c r="U987" s="527">
        <f ca="1">OFFSET('Séries-16x50'!$A$11,N982,8)</f>
        <v>0</v>
      </c>
      <c r="V987" s="527"/>
      <c r="W987" s="293"/>
    </row>
    <row r="988" spans="1:23" ht="18.75" x14ac:dyDescent="0.3">
      <c r="A988" s="544" t="str">
        <f>IF(COUNT('Séries-16x50'!$A$11:$A$50)&gt;'Etiquette 16x50'!N1031,"X","")</f>
        <v/>
      </c>
      <c r="B988" s="291"/>
      <c r="C988" s="952" t="s">
        <v>68</v>
      </c>
      <c r="D988" s="952"/>
      <c r="E988" s="866" t="s">
        <v>69</v>
      </c>
      <c r="F988" s="866"/>
      <c r="G988" s="951">
        <f ca="1">OFFSET('Séries-16x50'!$A$11,B982,2)</f>
        <v>0</v>
      </c>
      <c r="H988" s="951"/>
      <c r="I988" s="951"/>
      <c r="J988" s="951"/>
      <c r="K988" s="293"/>
      <c r="M988" s="521"/>
      <c r="N988" s="291"/>
      <c r="O988" s="952" t="s">
        <v>68</v>
      </c>
      <c r="P988" s="952"/>
      <c r="Q988" s="866" t="s">
        <v>69</v>
      </c>
      <c r="R988" s="866"/>
      <c r="S988" s="951">
        <f ca="1">OFFSET('Séries-16x50'!$A$11,N982,2)</f>
        <v>0</v>
      </c>
      <c r="T988" s="951"/>
      <c r="U988" s="951"/>
      <c r="V988" s="951"/>
      <c r="W988" s="293"/>
    </row>
    <row r="989" spans="1:23" ht="18.75" x14ac:dyDescent="0.3">
      <c r="A989" s="544" t="str">
        <f>IF(COUNT('Séries-16x50'!$A$11:$A$50)&gt;'Etiquette 16x50'!N1031,"X","")</f>
        <v/>
      </c>
      <c r="B989" s="291"/>
      <c r="C989" s="952"/>
      <c r="D989" s="952"/>
      <c r="E989" s="866" t="s">
        <v>70</v>
      </c>
      <c r="F989" s="866"/>
      <c r="G989" s="951">
        <f ca="1">OFFSET('Séries-16x50'!$A$11,B982,3)</f>
        <v>0</v>
      </c>
      <c r="H989" s="951"/>
      <c r="I989" s="951"/>
      <c r="J989" s="951"/>
      <c r="K989" s="293"/>
      <c r="M989" s="521"/>
      <c r="N989" s="291"/>
      <c r="O989" s="952"/>
      <c r="P989" s="952"/>
      <c r="Q989" s="866" t="s">
        <v>70</v>
      </c>
      <c r="R989" s="866"/>
      <c r="S989" s="951">
        <f ca="1">OFFSET('Séries-16x50'!$A$11,N982,3)</f>
        <v>0</v>
      </c>
      <c r="T989" s="951"/>
      <c r="U989" s="951"/>
      <c r="V989" s="951"/>
      <c r="W989" s="293"/>
    </row>
    <row r="990" spans="1:23" ht="18.75" x14ac:dyDescent="0.3">
      <c r="A990" s="544" t="str">
        <f>IF(COUNT('Séries-16x50'!$A$11:$A$50)&gt;'Etiquette 16x50'!N1031,"X","")</f>
        <v/>
      </c>
      <c r="B990" s="291"/>
      <c r="C990" s="952"/>
      <c r="D990" s="952"/>
      <c r="E990" s="866" t="s">
        <v>257</v>
      </c>
      <c r="F990" s="866"/>
      <c r="G990" s="951">
        <f ca="1">OFFSET('Séries-16x50'!$A$11,B982,4)</f>
        <v>0</v>
      </c>
      <c r="H990" s="951"/>
      <c r="I990" s="951"/>
      <c r="J990" s="951"/>
      <c r="K990" s="293"/>
      <c r="M990" s="521"/>
      <c r="N990" s="291"/>
      <c r="O990" s="952"/>
      <c r="P990" s="952"/>
      <c r="Q990" s="866" t="s">
        <v>257</v>
      </c>
      <c r="R990" s="866"/>
      <c r="S990" s="951">
        <f ca="1">OFFSET('Séries-16x50'!$A$11,N982,4)</f>
        <v>0</v>
      </c>
      <c r="T990" s="951"/>
      <c r="U990" s="951"/>
      <c r="V990" s="951"/>
      <c r="W990" s="293"/>
    </row>
    <row r="991" spans="1:23" ht="21" x14ac:dyDescent="0.35">
      <c r="A991" s="544" t="str">
        <f>IF(COUNT('Séries-16x50'!$A$11:$A$50)&gt;'Etiquette 16x50'!N1031,"X","")</f>
        <v/>
      </c>
      <c r="B991" s="291"/>
      <c r="C991" s="952"/>
      <c r="D991" s="952"/>
      <c r="E991" s="866" t="s">
        <v>71</v>
      </c>
      <c r="F991" s="866"/>
      <c r="G991" s="947">
        <f ca="1">OFFSET('Séries-16x50'!$A$11,B982,5)</f>
        <v>0</v>
      </c>
      <c r="H991" s="947"/>
      <c r="I991" s="947"/>
      <c r="J991" s="947"/>
      <c r="K991" s="293"/>
      <c r="M991" s="521"/>
      <c r="N991" s="291"/>
      <c r="O991" s="952"/>
      <c r="P991" s="952"/>
      <c r="Q991" s="866" t="s">
        <v>71</v>
      </c>
      <c r="R991" s="866"/>
      <c r="S991" s="947">
        <f ca="1">OFFSET('Séries-16x50'!$A$11,N982,5)</f>
        <v>0</v>
      </c>
      <c r="T991" s="947"/>
      <c r="U991" s="947"/>
      <c r="V991" s="947"/>
      <c r="W991" s="293"/>
    </row>
    <row r="992" spans="1:23" ht="21" x14ac:dyDescent="0.35">
      <c r="A992" s="544" t="str">
        <f>IF(COUNT('Séries-16x50'!$A$11:$A$50)&gt;'Etiquette 16x50'!N1031,"X","")</f>
        <v/>
      </c>
      <c r="B992" s="291"/>
      <c r="C992" s="931" t="s">
        <v>248</v>
      </c>
      <c r="D992" s="931"/>
      <c r="E992" s="948" t="str">
        <f ca="1">IF(E983="","",IF(OR(E983="DWF",E983="DNF"),"Distance","Temps"))</f>
        <v>Temps</v>
      </c>
      <c r="F992" s="948"/>
      <c r="G992" s="525">
        <f ca="1">OFFSET('Séries-16x50'!$A$11,B982,18)</f>
        <v>0</v>
      </c>
      <c r="H992" s="524">
        <f ca="1">OFFSET('Séries-16x50'!$A$11,B982,19)</f>
        <v>0</v>
      </c>
      <c r="I992" s="526">
        <f ca="1">OFFSET('Séries-16x50'!$A$11,B982,20)</f>
        <v>0</v>
      </c>
      <c r="J992" s="524">
        <f ca="1">OFFSET('Séries-16x50'!$A$11,B982,21)</f>
        <v>0</v>
      </c>
      <c r="K992" s="293"/>
      <c r="M992" s="521"/>
      <c r="N992" s="291"/>
      <c r="O992" s="931" t="s">
        <v>248</v>
      </c>
      <c r="P992" s="931"/>
      <c r="Q992" s="948" t="str">
        <f ca="1">IF(Q983="","",IF(OR(Q983="DWF",Q983="DNF"),"Distance","Temps"))</f>
        <v>Temps</v>
      </c>
      <c r="R992" s="948"/>
      <c r="S992" s="525">
        <f ca="1">OFFSET('Séries-16x50'!$A$11,N982,18)</f>
        <v>0</v>
      </c>
      <c r="T992" s="524">
        <f ca="1">OFFSET('Séries-16x50'!$A$11,N982,19)</f>
        <v>0</v>
      </c>
      <c r="U992" s="526">
        <f ca="1">OFFSET('Séries-16x50'!$A$11,N982,20)</f>
        <v>0</v>
      </c>
      <c r="V992" s="524">
        <f ca="1">OFFSET('Séries-16x50'!$A$11,N982,21)</f>
        <v>0</v>
      </c>
      <c r="W992" s="293"/>
    </row>
    <row r="993" spans="1:23" ht="18.75" x14ac:dyDescent="0.3">
      <c r="A993" s="544" t="str">
        <f>IF(COUNT('Séries-16x50'!$A$11:$A$50)&gt;'Etiquette 16x50'!N1031,"X","")</f>
        <v/>
      </c>
      <c r="B993" s="291"/>
      <c r="C993" s="931"/>
      <c r="D993" s="931"/>
      <c r="E993" s="933" t="s">
        <v>273</v>
      </c>
      <c r="F993" s="514" t="s">
        <v>271</v>
      </c>
      <c r="G993" s="528">
        <f ca="1">OFFSET('Séries-16x50'!$A$11,B982,14)</f>
        <v>0</v>
      </c>
      <c r="H993" s="529">
        <f ca="1">OFFSET('Séries-16x50'!$A$11,B982,15)</f>
        <v>0</v>
      </c>
      <c r="I993" s="528">
        <f ca="1">OFFSET('Séries-16x50'!$A$11,B982,16)</f>
        <v>0</v>
      </c>
      <c r="J993" s="529">
        <f ca="1">OFFSET('Séries-16x50'!$A$11,B982,17)</f>
        <v>0</v>
      </c>
      <c r="K993" s="293"/>
      <c r="M993" s="521"/>
      <c r="N993" s="291"/>
      <c r="O993" s="931"/>
      <c r="P993" s="931"/>
      <c r="Q993" s="933" t="s">
        <v>273</v>
      </c>
      <c r="R993" s="514" t="s">
        <v>271</v>
      </c>
      <c r="S993" s="528">
        <f ca="1">OFFSET('Séries-16x50'!$A$11,N982,14)</f>
        <v>0</v>
      </c>
      <c r="T993" s="529">
        <f ca="1">OFFSET('Séries-16x50'!$A$11,N982,15)</f>
        <v>0</v>
      </c>
      <c r="U993" s="528">
        <f ca="1">OFFSET('Séries-16x50'!$A$11,N982,16)</f>
        <v>0</v>
      </c>
      <c r="V993" s="529">
        <f ca="1">OFFSET('Séries-16x50'!$A$11,N982,17)</f>
        <v>0</v>
      </c>
      <c r="W993" s="293"/>
    </row>
    <row r="994" spans="1:23" ht="18.75" x14ac:dyDescent="0.3">
      <c r="A994" s="544" t="str">
        <f>IF(COUNT('Séries-16x50'!$A$11:$A$50)&gt;'Etiquette 16x50'!N1031,"X","")</f>
        <v/>
      </c>
      <c r="B994" s="291"/>
      <c r="C994" s="931"/>
      <c r="D994" s="931"/>
      <c r="E994" s="933"/>
      <c r="F994" s="514" t="s">
        <v>272</v>
      </c>
      <c r="G994" s="528">
        <f ca="1">OFFSET('Séries-16x50'!$A$11,B982,22)</f>
        <v>0</v>
      </c>
      <c r="H994" s="529">
        <f ca="1">OFFSET('Séries-16x50'!$A$11,B982,23)</f>
        <v>0</v>
      </c>
      <c r="I994" s="528">
        <f ca="1">OFFSET('Séries-16x50'!$A$11,B982,24)</f>
        <v>0</v>
      </c>
      <c r="J994" s="529">
        <f ca="1">OFFSET('Séries-16x50'!$A$11,B982,25)</f>
        <v>0</v>
      </c>
      <c r="K994" s="293"/>
      <c r="M994" s="521"/>
      <c r="N994" s="291"/>
      <c r="O994" s="931"/>
      <c r="P994" s="931"/>
      <c r="Q994" s="933"/>
      <c r="R994" s="514" t="s">
        <v>272</v>
      </c>
      <c r="S994" s="528">
        <f ca="1">OFFSET('Séries-16x50'!$A$11,N982,22)</f>
        <v>0</v>
      </c>
      <c r="T994" s="529">
        <f ca="1">OFFSET('Séries-16x50'!$A$11,N982,23)</f>
        <v>0</v>
      </c>
      <c r="U994" s="528">
        <f ca="1">OFFSET('Séries-16x50'!$A$11,N982,24)</f>
        <v>0</v>
      </c>
      <c r="V994" s="529">
        <f ca="1">OFFSET('Séries-16x50'!$A$11,N982,25)</f>
        <v>0</v>
      </c>
      <c r="W994" s="293"/>
    </row>
    <row r="995" spans="1:23" x14ac:dyDescent="0.25">
      <c r="A995" s="544" t="str">
        <f>IF(COUNT('Séries-16x50'!$A$11:$A$50)&gt;'Etiquette 16x50'!N1031,"X","")</f>
        <v/>
      </c>
      <c r="B995" s="291"/>
      <c r="C995" s="945"/>
      <c r="D995" s="945"/>
      <c r="E995" s="945"/>
      <c r="F995" s="945"/>
      <c r="G995" s="945"/>
      <c r="H995" s="945"/>
      <c r="I995" s="945"/>
      <c r="J995" s="945"/>
      <c r="K995" s="293"/>
      <c r="M995" s="521"/>
      <c r="N995" s="291"/>
      <c r="O995" s="945"/>
      <c r="P995" s="945"/>
      <c r="Q995" s="945"/>
      <c r="R995" s="945"/>
      <c r="S995" s="945"/>
      <c r="T995" s="945"/>
      <c r="U995" s="945"/>
      <c r="V995" s="945"/>
      <c r="W995" s="293"/>
    </row>
    <row r="996" spans="1:23" ht="18.75" x14ac:dyDescent="0.3">
      <c r="A996" s="544" t="str">
        <f>IF(COUNT('Séries-16x50'!$A$11:$A$50)&gt;'Etiquette 16x50'!N1031,"X","")</f>
        <v/>
      </c>
      <c r="B996" s="291"/>
      <c r="C996" s="946" t="s">
        <v>259</v>
      </c>
      <c r="D996" s="946"/>
      <c r="E996" s="946"/>
      <c r="F996" s="946"/>
      <c r="G996" s="946"/>
      <c r="H996" s="946"/>
      <c r="I996" s="946"/>
      <c r="J996" s="946"/>
      <c r="K996" s="293"/>
      <c r="M996" s="521"/>
      <c r="N996" s="291"/>
      <c r="O996" s="946" t="s">
        <v>259</v>
      </c>
      <c r="P996" s="946"/>
      <c r="Q996" s="946"/>
      <c r="R996" s="946"/>
      <c r="S996" s="946"/>
      <c r="T996" s="946"/>
      <c r="U996" s="946"/>
      <c r="V996" s="946"/>
      <c r="W996" s="293"/>
    </row>
    <row r="997" spans="1:23" ht="15.75" thickBot="1" x14ac:dyDescent="0.3">
      <c r="A997" s="544" t="str">
        <f>IF(COUNT('Séries-16x50'!$A$11:$A$50)&gt;'Etiquette 16x50'!N1031,"X","")</f>
        <v/>
      </c>
      <c r="B997" s="291"/>
      <c r="C997" s="945"/>
      <c r="D997" s="945"/>
      <c r="E997" s="945"/>
      <c r="F997" s="945"/>
      <c r="G997" s="945"/>
      <c r="H997" s="945"/>
      <c r="I997" s="945"/>
      <c r="J997" s="945"/>
      <c r="K997" s="293"/>
      <c r="M997" s="521"/>
      <c r="N997" s="291"/>
      <c r="O997" s="945"/>
      <c r="P997" s="945"/>
      <c r="Q997" s="945"/>
      <c r="R997" s="945"/>
      <c r="S997" s="945"/>
      <c r="T997" s="945"/>
      <c r="U997" s="945"/>
      <c r="V997" s="945"/>
      <c r="W997" s="293"/>
    </row>
    <row r="998" spans="1:23" ht="15.75" customHeight="1" x14ac:dyDescent="0.25">
      <c r="A998" s="544" t="str">
        <f>IF(COUNT('Séries-16x50'!$A$11:$A$50)&gt;'Etiquette 16x50'!N1031,"X","")</f>
        <v/>
      </c>
      <c r="B998" s="291"/>
      <c r="C998" s="1078" t="s">
        <v>276</v>
      </c>
      <c r="D998" s="1074">
        <v>1</v>
      </c>
      <c r="E998" s="1074">
        <f>D998+1</f>
        <v>2</v>
      </c>
      <c r="F998" s="1074">
        <f>E998+1</f>
        <v>3</v>
      </c>
      <c r="G998" s="1074">
        <f t="shared" ref="G998:J998" si="80">F998+1</f>
        <v>4</v>
      </c>
      <c r="H998" s="1074">
        <f t="shared" si="80"/>
        <v>5</v>
      </c>
      <c r="I998" s="1074">
        <f t="shared" si="80"/>
        <v>6</v>
      </c>
      <c r="J998" s="1075">
        <f t="shared" si="80"/>
        <v>7</v>
      </c>
      <c r="K998" s="293"/>
      <c r="M998" s="521"/>
      <c r="N998" s="291"/>
      <c r="O998" s="1078" t="s">
        <v>276</v>
      </c>
      <c r="P998" s="1074">
        <v>1</v>
      </c>
      <c r="Q998" s="1074">
        <f>P998+1</f>
        <v>2</v>
      </c>
      <c r="R998" s="1074">
        <f>Q998+1</f>
        <v>3</v>
      </c>
      <c r="S998" s="1074">
        <f t="shared" ref="S998:V998" si="81">R998+1</f>
        <v>4</v>
      </c>
      <c r="T998" s="1074">
        <f t="shared" si="81"/>
        <v>5</v>
      </c>
      <c r="U998" s="1074">
        <f t="shared" si="81"/>
        <v>6</v>
      </c>
      <c r="V998" s="1075">
        <f t="shared" si="81"/>
        <v>7</v>
      </c>
      <c r="W998" s="293"/>
    </row>
    <row r="999" spans="1:23" ht="15.75" thickBot="1" x14ac:dyDescent="0.3">
      <c r="A999" s="544" t="str">
        <f>IF(COUNT('Séries-16x50'!$A$11:$A$50)&gt;'Etiquette 16x50'!N1031,"X","")</f>
        <v/>
      </c>
      <c r="B999" s="291"/>
      <c r="C999" s="1079"/>
      <c r="D999" s="1070"/>
      <c r="E999" s="1070"/>
      <c r="F999" s="1070"/>
      <c r="G999" s="1070"/>
      <c r="H999" s="1070"/>
      <c r="I999" s="1070"/>
      <c r="J999" s="1072"/>
      <c r="K999" s="293"/>
      <c r="M999" s="521"/>
      <c r="N999" s="291"/>
      <c r="O999" s="1079"/>
      <c r="P999" s="1070"/>
      <c r="Q999" s="1070"/>
      <c r="R999" s="1070"/>
      <c r="S999" s="1070"/>
      <c r="T999" s="1070"/>
      <c r="U999" s="1070"/>
      <c r="V999" s="1072"/>
      <c r="W999" s="293"/>
    </row>
    <row r="1000" spans="1:23" ht="15" customHeight="1" x14ac:dyDescent="0.25">
      <c r="A1000" s="544" t="str">
        <f>IF(COUNT('Séries-16x50'!$A$11:$A$50)&gt;'Etiquette 16x50'!N1031,"X","")</f>
        <v/>
      </c>
      <c r="B1000" s="291"/>
      <c r="C1000" s="1068">
        <f>J998+1</f>
        <v>8</v>
      </c>
      <c r="D1000" s="1070">
        <f>C1000+1</f>
        <v>9</v>
      </c>
      <c r="E1000" s="1070">
        <f t="shared" ref="E1000:J1000" si="82">D1000+1</f>
        <v>10</v>
      </c>
      <c r="F1000" s="1070">
        <f t="shared" si="82"/>
        <v>11</v>
      </c>
      <c r="G1000" s="1070">
        <f t="shared" si="82"/>
        <v>12</v>
      </c>
      <c r="H1000" s="1070">
        <f t="shared" si="82"/>
        <v>13</v>
      </c>
      <c r="I1000" s="1070">
        <f t="shared" si="82"/>
        <v>14</v>
      </c>
      <c r="J1000" s="1072">
        <f t="shared" si="82"/>
        <v>15</v>
      </c>
      <c r="K1000" s="293"/>
      <c r="M1000" s="521"/>
      <c r="N1000" s="291"/>
      <c r="O1000" s="1068">
        <f>V998+1</f>
        <v>8</v>
      </c>
      <c r="P1000" s="1070">
        <f>O1000+1</f>
        <v>9</v>
      </c>
      <c r="Q1000" s="1070">
        <f t="shared" ref="Q1000:V1000" si="83">P1000+1</f>
        <v>10</v>
      </c>
      <c r="R1000" s="1070">
        <f t="shared" si="83"/>
        <v>11</v>
      </c>
      <c r="S1000" s="1070">
        <f t="shared" si="83"/>
        <v>12</v>
      </c>
      <c r="T1000" s="1070">
        <f t="shared" si="83"/>
        <v>13</v>
      </c>
      <c r="U1000" s="1070">
        <f t="shared" si="83"/>
        <v>14</v>
      </c>
      <c r="V1000" s="1072">
        <f t="shared" si="83"/>
        <v>15</v>
      </c>
      <c r="W1000" s="293"/>
    </row>
    <row r="1001" spans="1:23" ht="15.75" thickBot="1" x14ac:dyDescent="0.3">
      <c r="A1001" s="544" t="str">
        <f>IF(COUNT('Séries-16x50'!$A$11:$A$50)&gt;'Etiquette 16x50'!N1031,"X","")</f>
        <v/>
      </c>
      <c r="B1001" s="291"/>
      <c r="C1001" s="1069"/>
      <c r="D1001" s="1071"/>
      <c r="E1001" s="1071"/>
      <c r="F1001" s="1071"/>
      <c r="G1001" s="1071"/>
      <c r="H1001" s="1071"/>
      <c r="I1001" s="1071"/>
      <c r="J1001" s="1073"/>
      <c r="K1001" s="293"/>
      <c r="M1001" s="521"/>
      <c r="N1001" s="291"/>
      <c r="O1001" s="1069"/>
      <c r="P1001" s="1071"/>
      <c r="Q1001" s="1071"/>
      <c r="R1001" s="1071"/>
      <c r="S1001" s="1071"/>
      <c r="T1001" s="1071"/>
      <c r="U1001" s="1071"/>
      <c r="V1001" s="1073"/>
      <c r="W1001" s="293"/>
    </row>
    <row r="1002" spans="1:23" ht="15" customHeight="1" x14ac:dyDescent="0.25">
      <c r="A1002" s="544" t="str">
        <f>IF(COUNT('Séries-16x50'!$A$11:$A$50)&gt;'Etiquette 16x50'!N1031,"X","")</f>
        <v/>
      </c>
      <c r="B1002" s="291"/>
      <c r="C1002" s="984" t="s">
        <v>275</v>
      </c>
      <c r="D1002" s="985"/>
      <c r="E1002" s="1080"/>
      <c r="F1002" s="993"/>
      <c r="G1002" s="993"/>
      <c r="H1002" s="993"/>
      <c r="I1002" s="993"/>
      <c r="J1002" s="994"/>
      <c r="K1002" s="293"/>
      <c r="M1002" s="521"/>
      <c r="N1002" s="291"/>
      <c r="O1002" s="984" t="s">
        <v>275</v>
      </c>
      <c r="P1002" s="985"/>
      <c r="Q1002" s="1080"/>
      <c r="R1002" s="993"/>
      <c r="S1002" s="993"/>
      <c r="T1002" s="993"/>
      <c r="U1002" s="993"/>
      <c r="V1002" s="994"/>
      <c r="W1002" s="293"/>
    </row>
    <row r="1003" spans="1:23" ht="15.75" thickBot="1" x14ac:dyDescent="0.3">
      <c r="A1003" s="544" t="str">
        <f>IF(COUNT('Séries-16x50'!$A$11:$A$50)&gt;'Etiquette 16x50'!N1031,"X","")</f>
        <v/>
      </c>
      <c r="B1003" s="291"/>
      <c r="C1003" s="973"/>
      <c r="D1003" s="986"/>
      <c r="E1003" s="1081"/>
      <c r="F1003" s="929"/>
      <c r="G1003" s="929"/>
      <c r="H1003" s="929"/>
      <c r="I1003" s="929"/>
      <c r="J1003" s="930"/>
      <c r="K1003" s="293"/>
      <c r="M1003" s="521"/>
      <c r="N1003" s="291"/>
      <c r="O1003" s="973"/>
      <c r="P1003" s="986"/>
      <c r="Q1003" s="1081"/>
      <c r="R1003" s="929"/>
      <c r="S1003" s="929"/>
      <c r="T1003" s="929"/>
      <c r="U1003" s="929"/>
      <c r="V1003" s="930"/>
      <c r="W1003" s="293"/>
    </row>
    <row r="1004" spans="1:23" ht="15.75" thickBot="1" x14ac:dyDescent="0.3">
      <c r="A1004" s="544" t="str">
        <f>IF(COUNT('Séries-16x50'!$A$11:$A$50)&gt;'Etiquette 16x50'!N1031,"X","")</f>
        <v/>
      </c>
      <c r="B1004" s="291"/>
      <c r="C1004" s="292"/>
      <c r="D1004" s="292"/>
      <c r="E1004" s="292"/>
      <c r="F1004" s="292"/>
      <c r="G1004" s="292"/>
      <c r="H1004" s="292"/>
      <c r="I1004" s="292"/>
      <c r="J1004" s="292"/>
      <c r="K1004" s="293"/>
      <c r="M1004" s="521"/>
      <c r="N1004" s="291"/>
      <c r="O1004" s="292"/>
      <c r="P1004" s="292"/>
      <c r="Q1004" s="292"/>
      <c r="R1004" s="292"/>
      <c r="S1004" s="292"/>
      <c r="T1004" s="292"/>
      <c r="U1004" s="292"/>
      <c r="V1004" s="292"/>
      <c r="W1004" s="293"/>
    </row>
    <row r="1005" spans="1:23" ht="15" customHeight="1" x14ac:dyDescent="0.25">
      <c r="A1005" s="544" t="str">
        <f>IF(COUNT('Séries-16x50'!$A$11:$A$50)&gt;'Etiquette 16x50'!N1031,"X","")</f>
        <v/>
      </c>
      <c r="B1005" s="291"/>
      <c r="C1005" s="894" t="s">
        <v>132</v>
      </c>
      <c r="D1005" s="880" t="s">
        <v>133</v>
      </c>
      <c r="E1005" s="871"/>
      <c r="F1005" s="871"/>
      <c r="G1005" s="871"/>
      <c r="H1005" s="871"/>
      <c r="I1005" s="959"/>
      <c r="J1005" s="960"/>
      <c r="K1005" s="293"/>
      <c r="M1005" s="521"/>
      <c r="N1005" s="291"/>
      <c r="O1005" s="894" t="s">
        <v>132</v>
      </c>
      <c r="P1005" s="880" t="s">
        <v>133</v>
      </c>
      <c r="Q1005" s="871"/>
      <c r="R1005" s="871"/>
      <c r="S1005" s="871"/>
      <c r="T1005" s="871"/>
      <c r="U1005" s="959"/>
      <c r="V1005" s="960"/>
      <c r="W1005" s="293"/>
    </row>
    <row r="1006" spans="1:23" x14ac:dyDescent="0.25">
      <c r="A1006" s="544" t="str">
        <f>IF(COUNT('Séries-16x50'!$A$11:$A$50)&gt;'Etiquette 16x50'!N1031,"X","")</f>
        <v/>
      </c>
      <c r="B1006" s="291"/>
      <c r="C1006" s="895"/>
      <c r="D1006" s="859" t="s">
        <v>134</v>
      </c>
      <c r="E1006" s="864"/>
      <c r="F1006" s="864"/>
      <c r="G1006" s="864"/>
      <c r="H1006" s="864"/>
      <c r="I1006" s="949"/>
      <c r="J1006" s="950"/>
      <c r="K1006" s="293"/>
      <c r="M1006" s="521"/>
      <c r="N1006" s="291"/>
      <c r="O1006" s="895"/>
      <c r="P1006" s="859" t="s">
        <v>134</v>
      </c>
      <c r="Q1006" s="864"/>
      <c r="R1006" s="864"/>
      <c r="S1006" s="864"/>
      <c r="T1006" s="864"/>
      <c r="U1006" s="949"/>
      <c r="V1006" s="950"/>
      <c r="W1006" s="293"/>
    </row>
    <row r="1007" spans="1:23" x14ac:dyDescent="0.25">
      <c r="A1007" s="544" t="str">
        <f>IF(COUNT('Séries-16x50'!$A$11:$A$50)&gt;'Etiquette 16x50'!N1031,"X","")</f>
        <v/>
      </c>
      <c r="B1007" s="291"/>
      <c r="C1007" s="895"/>
      <c r="D1007" s="859" t="s">
        <v>135</v>
      </c>
      <c r="E1007" s="864"/>
      <c r="F1007" s="864"/>
      <c r="G1007" s="864"/>
      <c r="H1007" s="864"/>
      <c r="I1007" s="949"/>
      <c r="J1007" s="950"/>
      <c r="K1007" s="293"/>
      <c r="M1007" s="521"/>
      <c r="N1007" s="291"/>
      <c r="O1007" s="895"/>
      <c r="P1007" s="859" t="s">
        <v>135</v>
      </c>
      <c r="Q1007" s="864"/>
      <c r="R1007" s="864"/>
      <c r="S1007" s="864"/>
      <c r="T1007" s="864"/>
      <c r="U1007" s="949"/>
      <c r="V1007" s="950"/>
      <c r="W1007" s="293"/>
    </row>
    <row r="1008" spans="1:23" x14ac:dyDescent="0.25">
      <c r="A1008" s="544" t="str">
        <f>IF(COUNT('Séries-16x50'!$A$11:$A$50)&gt;'Etiquette 16x50'!N1031,"X","")</f>
        <v/>
      </c>
      <c r="B1008" s="291"/>
      <c r="C1008" s="895"/>
      <c r="D1008" s="859" t="s">
        <v>136</v>
      </c>
      <c r="E1008" s="864"/>
      <c r="F1008" s="864"/>
      <c r="G1008" s="864"/>
      <c r="H1008" s="864"/>
      <c r="I1008" s="949"/>
      <c r="J1008" s="950"/>
      <c r="K1008" s="293"/>
      <c r="M1008" s="521"/>
      <c r="N1008" s="291"/>
      <c r="O1008" s="895"/>
      <c r="P1008" s="859" t="s">
        <v>136</v>
      </c>
      <c r="Q1008" s="864"/>
      <c r="R1008" s="864"/>
      <c r="S1008" s="864"/>
      <c r="T1008" s="864"/>
      <c r="U1008" s="949"/>
      <c r="V1008" s="950"/>
      <c r="W1008" s="293"/>
    </row>
    <row r="1009" spans="1:23" x14ac:dyDescent="0.25">
      <c r="A1009" s="544" t="str">
        <f>IF(COUNT('Séries-16x50'!$A$11:$A$50)&gt;'Etiquette 16x50'!N1031,"X","")</f>
        <v/>
      </c>
      <c r="B1009" s="291"/>
      <c r="C1009" s="895"/>
      <c r="D1009" s="859" t="s">
        <v>137</v>
      </c>
      <c r="E1009" s="864"/>
      <c r="F1009" s="864"/>
      <c r="G1009" s="864"/>
      <c r="H1009" s="864"/>
      <c r="I1009" s="949"/>
      <c r="J1009" s="950"/>
      <c r="K1009" s="293"/>
      <c r="M1009" s="521"/>
      <c r="N1009" s="291"/>
      <c r="O1009" s="895"/>
      <c r="P1009" s="859" t="s">
        <v>137</v>
      </c>
      <c r="Q1009" s="864"/>
      <c r="R1009" s="864"/>
      <c r="S1009" s="864"/>
      <c r="T1009" s="864"/>
      <c r="U1009" s="949"/>
      <c r="V1009" s="950"/>
      <c r="W1009" s="293"/>
    </row>
    <row r="1010" spans="1:23" x14ac:dyDescent="0.25">
      <c r="A1010" s="544" t="str">
        <f>IF(COUNT('Séries-16x50'!$A$11:$A$50)&gt;'Etiquette 16x50'!N1031,"X","")</f>
        <v/>
      </c>
      <c r="B1010" s="291"/>
      <c r="C1010" s="895"/>
      <c r="D1010" s="859" t="s">
        <v>138</v>
      </c>
      <c r="E1010" s="864"/>
      <c r="F1010" s="864"/>
      <c r="G1010" s="864"/>
      <c r="H1010" s="864"/>
      <c r="I1010" s="949"/>
      <c r="J1010" s="950"/>
      <c r="K1010" s="293"/>
      <c r="M1010" s="521"/>
      <c r="N1010" s="291"/>
      <c r="O1010" s="895"/>
      <c r="P1010" s="859" t="s">
        <v>138</v>
      </c>
      <c r="Q1010" s="864"/>
      <c r="R1010" s="864"/>
      <c r="S1010" s="864"/>
      <c r="T1010" s="864"/>
      <c r="U1010" s="949"/>
      <c r="V1010" s="950"/>
      <c r="W1010" s="293"/>
    </row>
    <row r="1011" spans="1:23" ht="15" customHeight="1" thickBot="1" x14ac:dyDescent="0.3">
      <c r="A1011" s="544" t="str">
        <f>IF(COUNT('Séries-16x50'!$A$11:$A$50)&gt;'Etiquette 16x50'!N1031,"X","")</f>
        <v/>
      </c>
      <c r="B1011" s="291"/>
      <c r="C1011" s="896"/>
      <c r="D1011" s="862" t="s">
        <v>274</v>
      </c>
      <c r="E1011" s="975"/>
      <c r="F1011" s="975"/>
      <c r="G1011" s="975"/>
      <c r="H1011" s="975"/>
      <c r="I1011" s="954"/>
      <c r="J1011" s="955"/>
      <c r="K1011" s="293"/>
      <c r="M1011" s="521"/>
      <c r="N1011" s="291"/>
      <c r="O1011" s="896"/>
      <c r="P1011" s="862" t="s">
        <v>274</v>
      </c>
      <c r="Q1011" s="975"/>
      <c r="R1011" s="975"/>
      <c r="S1011" s="975"/>
      <c r="T1011" s="975"/>
      <c r="U1011" s="954"/>
      <c r="V1011" s="955"/>
      <c r="W1011" s="293"/>
    </row>
    <row r="1012" spans="1:23" x14ac:dyDescent="0.25">
      <c r="A1012" s="544" t="str">
        <f>IF(COUNT('Séries-16x50'!$A$11:$A$50)&gt;'Etiquette 16x50'!N1031,"X","")</f>
        <v/>
      </c>
      <c r="B1012" s="291"/>
      <c r="C1012" s="1076" t="s">
        <v>145</v>
      </c>
      <c r="D1012" s="963" t="s">
        <v>146</v>
      </c>
      <c r="E1012" s="964"/>
      <c r="F1012" s="964"/>
      <c r="G1012" s="964"/>
      <c r="H1012" s="964"/>
      <c r="I1012" s="965"/>
      <c r="J1012" s="966"/>
      <c r="K1012" s="293"/>
      <c r="M1012" s="521"/>
      <c r="N1012" s="291"/>
      <c r="O1012" s="1076" t="s">
        <v>145</v>
      </c>
      <c r="P1012" s="963" t="s">
        <v>146</v>
      </c>
      <c r="Q1012" s="964"/>
      <c r="R1012" s="964"/>
      <c r="S1012" s="964"/>
      <c r="T1012" s="964"/>
      <c r="U1012" s="965"/>
      <c r="V1012" s="966"/>
      <c r="W1012" s="293"/>
    </row>
    <row r="1013" spans="1:23" x14ac:dyDescent="0.25">
      <c r="A1013" s="544" t="str">
        <f>IF(COUNT('Séries-16x50'!$A$11:$A$50)&gt;'Etiquette 16x50'!N1031,"X","")</f>
        <v/>
      </c>
      <c r="B1013" s="291"/>
      <c r="C1013" s="1076"/>
      <c r="D1013" s="859" t="s">
        <v>147</v>
      </c>
      <c r="E1013" s="864"/>
      <c r="F1013" s="864"/>
      <c r="G1013" s="864"/>
      <c r="H1013" s="864"/>
      <c r="I1013" s="949"/>
      <c r="J1013" s="950"/>
      <c r="K1013" s="293"/>
      <c r="M1013" s="521"/>
      <c r="N1013" s="291"/>
      <c r="O1013" s="1076"/>
      <c r="P1013" s="859" t="s">
        <v>147</v>
      </c>
      <c r="Q1013" s="864"/>
      <c r="R1013" s="864"/>
      <c r="S1013" s="864"/>
      <c r="T1013" s="864"/>
      <c r="U1013" s="949"/>
      <c r="V1013" s="950"/>
      <c r="W1013" s="293"/>
    </row>
    <row r="1014" spans="1:23" x14ac:dyDescent="0.25">
      <c r="A1014" s="544" t="str">
        <f>IF(COUNT('Séries-16x50'!$A$11:$A$50)&gt;'Etiquette 16x50'!N1031,"X","")</f>
        <v/>
      </c>
      <c r="B1014" s="291"/>
      <c r="C1014" s="1076"/>
      <c r="D1014" s="859" t="s">
        <v>148</v>
      </c>
      <c r="E1014" s="864"/>
      <c r="F1014" s="864"/>
      <c r="G1014" s="864"/>
      <c r="H1014" s="864"/>
      <c r="I1014" s="949"/>
      <c r="J1014" s="950"/>
      <c r="K1014" s="293"/>
      <c r="M1014" s="521"/>
      <c r="N1014" s="291"/>
      <c r="O1014" s="1076"/>
      <c r="P1014" s="859" t="s">
        <v>148</v>
      </c>
      <c r="Q1014" s="864"/>
      <c r="R1014" s="864"/>
      <c r="S1014" s="864"/>
      <c r="T1014" s="864"/>
      <c r="U1014" s="949"/>
      <c r="V1014" s="950"/>
      <c r="W1014" s="293"/>
    </row>
    <row r="1015" spans="1:23" x14ac:dyDescent="0.25">
      <c r="A1015" s="544" t="str">
        <f>IF(COUNT('Séries-16x50'!$A$11:$A$50)&gt;'Etiquette 16x50'!N1031,"X","")</f>
        <v/>
      </c>
      <c r="B1015" s="291"/>
      <c r="C1015" s="1076"/>
      <c r="D1015" s="859" t="s">
        <v>149</v>
      </c>
      <c r="E1015" s="864"/>
      <c r="F1015" s="864"/>
      <c r="G1015" s="864"/>
      <c r="H1015" s="864"/>
      <c r="I1015" s="949"/>
      <c r="J1015" s="950"/>
      <c r="K1015" s="293"/>
      <c r="M1015" s="521"/>
      <c r="N1015" s="291"/>
      <c r="O1015" s="1076"/>
      <c r="P1015" s="859" t="s">
        <v>149</v>
      </c>
      <c r="Q1015" s="864"/>
      <c r="R1015" s="864"/>
      <c r="S1015" s="864"/>
      <c r="T1015" s="864"/>
      <c r="U1015" s="949"/>
      <c r="V1015" s="950"/>
      <c r="W1015" s="293"/>
    </row>
    <row r="1016" spans="1:23" x14ac:dyDescent="0.25">
      <c r="A1016" s="544" t="str">
        <f>IF(COUNT('Séries-16x50'!$A$11:$A$50)&gt;'Etiquette 16x50'!N1031,"X","")</f>
        <v/>
      </c>
      <c r="B1016" s="291"/>
      <c r="C1016" s="1076"/>
      <c r="D1016" s="859" t="s">
        <v>150</v>
      </c>
      <c r="E1016" s="864"/>
      <c r="F1016" s="864"/>
      <c r="G1016" s="864"/>
      <c r="H1016" s="864"/>
      <c r="I1016" s="949"/>
      <c r="J1016" s="950"/>
      <c r="K1016" s="293"/>
      <c r="M1016" s="521"/>
      <c r="N1016" s="291"/>
      <c r="O1016" s="1076"/>
      <c r="P1016" s="859" t="s">
        <v>150</v>
      </c>
      <c r="Q1016" s="864"/>
      <c r="R1016" s="864"/>
      <c r="S1016" s="864"/>
      <c r="T1016" s="864"/>
      <c r="U1016" s="949"/>
      <c r="V1016" s="950"/>
      <c r="W1016" s="293"/>
    </row>
    <row r="1017" spans="1:23" x14ac:dyDescent="0.25">
      <c r="A1017" s="544" t="str">
        <f>IF(COUNT('Séries-16x50'!$A$11:$A$50)&gt;'Etiquette 16x50'!N1031,"X","")</f>
        <v/>
      </c>
      <c r="B1017" s="291"/>
      <c r="C1017" s="1076"/>
      <c r="D1017" s="859" t="s">
        <v>151</v>
      </c>
      <c r="E1017" s="864"/>
      <c r="F1017" s="864"/>
      <c r="G1017" s="864"/>
      <c r="H1017" s="864"/>
      <c r="I1017" s="949"/>
      <c r="J1017" s="950"/>
      <c r="K1017" s="293"/>
      <c r="M1017" s="521"/>
      <c r="N1017" s="291"/>
      <c r="O1017" s="1076"/>
      <c r="P1017" s="859" t="s">
        <v>151</v>
      </c>
      <c r="Q1017" s="864"/>
      <c r="R1017" s="864"/>
      <c r="S1017" s="864"/>
      <c r="T1017" s="864"/>
      <c r="U1017" s="949"/>
      <c r="V1017" s="950"/>
      <c r="W1017" s="293"/>
    </row>
    <row r="1018" spans="1:23" ht="15" customHeight="1" thickBot="1" x14ac:dyDescent="0.3">
      <c r="A1018" s="544" t="str">
        <f>IF(COUNT('Séries-16x50'!$A$11:$A$50)&gt;'Etiquette 16x50'!N1031,"X","")</f>
        <v/>
      </c>
      <c r="B1018" s="291"/>
      <c r="C1018" s="1077"/>
      <c r="D1018" s="862" t="s">
        <v>152</v>
      </c>
      <c r="E1018" s="975"/>
      <c r="F1018" s="975"/>
      <c r="G1018" s="975"/>
      <c r="H1018" s="975"/>
      <c r="I1018" s="954"/>
      <c r="J1018" s="955"/>
      <c r="K1018" s="293"/>
      <c r="M1018" s="521"/>
      <c r="N1018" s="291"/>
      <c r="O1018" s="1077"/>
      <c r="P1018" s="862" t="s">
        <v>152</v>
      </c>
      <c r="Q1018" s="975"/>
      <c r="R1018" s="975"/>
      <c r="S1018" s="975"/>
      <c r="T1018" s="975"/>
      <c r="U1018" s="954"/>
      <c r="V1018" s="955"/>
      <c r="W1018" s="293"/>
    </row>
    <row r="1019" spans="1:23" x14ac:dyDescent="0.25">
      <c r="A1019" s="544" t="str">
        <f>IF(COUNT('Séries-16x50'!$A$11:$A$50)&gt;'Etiquette 16x50'!N1031,"X","")</f>
        <v/>
      </c>
      <c r="B1019" s="291"/>
      <c r="C1019" s="895" t="s">
        <v>126</v>
      </c>
      <c r="D1019" s="1051" t="s">
        <v>264</v>
      </c>
      <c r="E1019" s="1052"/>
      <c r="F1019" s="963"/>
      <c r="G1019" s="278" t="s">
        <v>265</v>
      </c>
      <c r="H1019" s="278"/>
      <c r="I1019" s="965"/>
      <c r="J1019" s="966"/>
      <c r="K1019" s="293"/>
      <c r="M1019" s="521"/>
      <c r="N1019" s="291"/>
      <c r="O1019" s="895" t="s">
        <v>126</v>
      </c>
      <c r="P1019" s="1051" t="s">
        <v>264</v>
      </c>
      <c r="Q1019" s="1052"/>
      <c r="R1019" s="963"/>
      <c r="S1019" s="278" t="s">
        <v>265</v>
      </c>
      <c r="T1019" s="278"/>
      <c r="U1019" s="965"/>
      <c r="V1019" s="966"/>
      <c r="W1019" s="293"/>
    </row>
    <row r="1020" spans="1:23" x14ac:dyDescent="0.25">
      <c r="A1020" s="544" t="str">
        <f>IF(COUNT('Séries-16x50'!$A$11:$A$50)&gt;'Etiquette 16x50'!N1031,"X","")</f>
        <v/>
      </c>
      <c r="B1020" s="291"/>
      <c r="C1020" s="895"/>
      <c r="D1020" s="511" t="s">
        <v>267</v>
      </c>
      <c r="E1020" s="513"/>
      <c r="F1020" s="513"/>
      <c r="G1020" s="110" t="s">
        <v>164</v>
      </c>
      <c r="H1020" s="110"/>
      <c r="I1020" s="949"/>
      <c r="J1020" s="950"/>
      <c r="K1020" s="293"/>
      <c r="M1020" s="521"/>
      <c r="N1020" s="291"/>
      <c r="O1020" s="895"/>
      <c r="P1020" s="511" t="s">
        <v>267</v>
      </c>
      <c r="Q1020" s="513"/>
      <c r="R1020" s="513"/>
      <c r="S1020" s="110" t="s">
        <v>164</v>
      </c>
      <c r="T1020" s="110"/>
      <c r="U1020" s="949"/>
      <c r="V1020" s="950"/>
      <c r="W1020" s="293"/>
    </row>
    <row r="1021" spans="1:23" ht="15.75" thickBot="1" x14ac:dyDescent="0.3">
      <c r="A1021" s="544" t="str">
        <f>IF(COUNT('Séries-16x50'!$A$11:$A$50)&gt;'Etiquette 16x50'!N1031,"X","")</f>
        <v/>
      </c>
      <c r="B1021" s="291"/>
      <c r="C1021" s="896"/>
      <c r="D1021" s="512" t="s">
        <v>268</v>
      </c>
      <c r="E1021" s="517"/>
      <c r="F1021" s="517"/>
      <c r="G1021" s="3" t="s">
        <v>164</v>
      </c>
      <c r="H1021" s="3"/>
      <c r="I1021" s="954"/>
      <c r="J1021" s="955"/>
      <c r="K1021" s="293"/>
      <c r="M1021" s="521"/>
      <c r="N1021" s="291"/>
      <c r="O1021" s="896"/>
      <c r="P1021" s="512" t="s">
        <v>268</v>
      </c>
      <c r="Q1021" s="517"/>
      <c r="R1021" s="517"/>
      <c r="S1021" s="3" t="s">
        <v>164</v>
      </c>
      <c r="T1021" s="3"/>
      <c r="U1021" s="954"/>
      <c r="V1021" s="955"/>
      <c r="W1021" s="293"/>
    </row>
    <row r="1022" spans="1:23" ht="15.75" thickBot="1" x14ac:dyDescent="0.3">
      <c r="A1022" s="544" t="str">
        <f>IF(COUNT('Séries-16x50'!$A$11:$A$50)&gt;'Etiquette 16x50'!N1031,"X","")</f>
        <v/>
      </c>
      <c r="B1022" s="291"/>
      <c r="C1022" s="292"/>
      <c r="D1022" s="292"/>
      <c r="E1022" s="292"/>
      <c r="F1022" s="292"/>
      <c r="G1022" s="292"/>
      <c r="H1022" s="292"/>
      <c r="I1022" s="292"/>
      <c r="J1022" s="292"/>
      <c r="K1022" s="293"/>
      <c r="M1022" s="521"/>
      <c r="N1022" s="291"/>
      <c r="O1022" s="292"/>
      <c r="P1022" s="292"/>
      <c r="Q1022" s="292"/>
      <c r="R1022" s="292"/>
      <c r="S1022" s="292"/>
      <c r="T1022" s="292"/>
      <c r="U1022" s="292"/>
      <c r="V1022" s="292"/>
      <c r="W1022" s="293"/>
    </row>
    <row r="1023" spans="1:23" ht="18.75" x14ac:dyDescent="0.3">
      <c r="A1023" s="544" t="str">
        <f>IF(COUNT('Séries-16x50'!$A$11:$A$50)&gt;'Etiquette 16x50'!N1031,"X","")</f>
        <v/>
      </c>
      <c r="B1023" s="291"/>
      <c r="C1023" s="901" t="s">
        <v>269</v>
      </c>
      <c r="D1023" s="902"/>
      <c r="E1023" s="902"/>
      <c r="F1023" s="902"/>
      <c r="G1023" s="902"/>
      <c r="H1023" s="902"/>
      <c r="I1023" s="902"/>
      <c r="J1023" s="903"/>
      <c r="K1023" s="293"/>
      <c r="M1023" s="521"/>
      <c r="N1023" s="291"/>
      <c r="O1023" s="901" t="s">
        <v>269</v>
      </c>
      <c r="P1023" s="902"/>
      <c r="Q1023" s="902"/>
      <c r="R1023" s="902"/>
      <c r="S1023" s="902"/>
      <c r="T1023" s="902"/>
      <c r="U1023" s="902"/>
      <c r="V1023" s="903"/>
      <c r="W1023" s="293"/>
    </row>
    <row r="1024" spans="1:23" x14ac:dyDescent="0.25">
      <c r="A1024" s="544" t="str">
        <f>IF(COUNT('Séries-16x50'!$A$11:$A$50)&gt;'Etiquette 16x50'!N1031,"X","")</f>
        <v/>
      </c>
      <c r="B1024" s="291"/>
      <c r="C1024" s="904"/>
      <c r="D1024" s="905"/>
      <c r="E1024" s="905"/>
      <c r="F1024" s="905"/>
      <c r="G1024" s="905"/>
      <c r="H1024" s="905"/>
      <c r="I1024" s="905"/>
      <c r="J1024" s="906"/>
      <c r="K1024" s="293"/>
      <c r="M1024" s="521"/>
      <c r="N1024" s="291"/>
      <c r="O1024" s="904"/>
      <c r="P1024" s="905"/>
      <c r="Q1024" s="905"/>
      <c r="R1024" s="905"/>
      <c r="S1024" s="905"/>
      <c r="T1024" s="905"/>
      <c r="U1024" s="905"/>
      <c r="V1024" s="906"/>
      <c r="W1024" s="293"/>
    </row>
    <row r="1025" spans="1:23" x14ac:dyDescent="0.25">
      <c r="A1025" s="544" t="str">
        <f>IF(COUNT('Séries-16x50'!$A$11:$A$50)&gt;'Etiquette 16x50'!N1031,"X","")</f>
        <v/>
      </c>
      <c r="B1025" s="291"/>
      <c r="C1025" s="907"/>
      <c r="D1025" s="908"/>
      <c r="E1025" s="908"/>
      <c r="F1025" s="908"/>
      <c r="G1025" s="908"/>
      <c r="H1025" s="908"/>
      <c r="I1025" s="908"/>
      <c r="J1025" s="909"/>
      <c r="K1025" s="293"/>
      <c r="M1025" s="521"/>
      <c r="N1025" s="291"/>
      <c r="O1025" s="907"/>
      <c r="P1025" s="908"/>
      <c r="Q1025" s="908"/>
      <c r="R1025" s="908"/>
      <c r="S1025" s="908"/>
      <c r="T1025" s="908"/>
      <c r="U1025" s="908"/>
      <c r="V1025" s="909"/>
      <c r="W1025" s="293"/>
    </row>
    <row r="1026" spans="1:23" x14ac:dyDescent="0.25">
      <c r="A1026" s="544" t="str">
        <f>IF(COUNT('Séries-16x50'!$A$11:$A$50)&gt;'Etiquette 16x50'!N1031,"X","")</f>
        <v/>
      </c>
      <c r="B1026" s="291"/>
      <c r="C1026" s="907"/>
      <c r="D1026" s="908"/>
      <c r="E1026" s="908"/>
      <c r="F1026" s="908"/>
      <c r="G1026" s="908"/>
      <c r="H1026" s="908"/>
      <c r="I1026" s="908"/>
      <c r="J1026" s="909"/>
      <c r="K1026" s="293"/>
      <c r="M1026" s="521"/>
      <c r="N1026" s="291"/>
      <c r="O1026" s="907"/>
      <c r="P1026" s="908"/>
      <c r="Q1026" s="908"/>
      <c r="R1026" s="908"/>
      <c r="S1026" s="908"/>
      <c r="T1026" s="908"/>
      <c r="U1026" s="908"/>
      <c r="V1026" s="909"/>
      <c r="W1026" s="293"/>
    </row>
    <row r="1027" spans="1:23" ht="15.75" thickBot="1" x14ac:dyDescent="0.3">
      <c r="A1027" s="544" t="str">
        <f>IF(COUNT('Séries-16x50'!$A$11:$A$50)&gt;'Etiquette 16x50'!N1031,"X","")</f>
        <v/>
      </c>
      <c r="B1027" s="291"/>
      <c r="C1027" s="910"/>
      <c r="D1027" s="911"/>
      <c r="E1027" s="911"/>
      <c r="F1027" s="911"/>
      <c r="G1027" s="911"/>
      <c r="H1027" s="911"/>
      <c r="I1027" s="911"/>
      <c r="J1027" s="912"/>
      <c r="K1027" s="293"/>
      <c r="M1027" s="521"/>
      <c r="N1027" s="291"/>
      <c r="O1027" s="910"/>
      <c r="P1027" s="911"/>
      <c r="Q1027" s="911"/>
      <c r="R1027" s="911"/>
      <c r="S1027" s="911"/>
      <c r="T1027" s="911"/>
      <c r="U1027" s="911"/>
      <c r="V1027" s="912"/>
      <c r="W1027" s="293"/>
    </row>
    <row r="1028" spans="1:23" ht="15.75" thickBot="1" x14ac:dyDescent="0.3">
      <c r="A1028" s="544" t="str">
        <f>IF(COUNT('Séries-16x50'!$A$11:$A$50)&gt;'Etiquette 16x50'!N1031,"X","")</f>
        <v/>
      </c>
      <c r="B1028" s="294"/>
      <c r="C1028" s="295"/>
      <c r="D1028" s="295"/>
      <c r="E1028" s="295"/>
      <c r="F1028" s="295"/>
      <c r="G1028" s="295"/>
      <c r="H1028" s="295"/>
      <c r="I1028" s="295"/>
      <c r="J1028" s="295"/>
      <c r="K1028" s="296"/>
      <c r="M1028" s="521"/>
      <c r="N1028" s="294"/>
      <c r="O1028" s="295"/>
      <c r="P1028" s="295"/>
      <c r="Q1028" s="295"/>
      <c r="R1028" s="295"/>
      <c r="S1028" s="295"/>
      <c r="T1028" s="295"/>
      <c r="U1028" s="295"/>
      <c r="V1028" s="295"/>
      <c r="W1028" s="296"/>
    </row>
    <row r="1029" spans="1:23" ht="15" customHeight="1" x14ac:dyDescent="0.25">
      <c r="A1029" s="544" t="str">
        <f>IF(COUNT('Séries-16x50'!$A$11:$A$50)&gt;'Etiquette 16x50'!N1031,"X","")</f>
        <v/>
      </c>
      <c r="B1029" s="522"/>
      <c r="C1029" s="522"/>
      <c r="D1029" s="522"/>
      <c r="E1029" s="522"/>
      <c r="F1029" s="522"/>
      <c r="G1029" s="522"/>
      <c r="H1029" s="522"/>
      <c r="I1029" s="522"/>
      <c r="J1029" s="522"/>
      <c r="K1029" s="522"/>
      <c r="L1029" s="522"/>
      <c r="M1029" s="523"/>
      <c r="N1029" s="522"/>
      <c r="O1029" s="522"/>
      <c r="P1029" s="522"/>
      <c r="Q1029" s="522"/>
      <c r="R1029" s="522"/>
      <c r="S1029" s="522"/>
      <c r="T1029" s="522"/>
      <c r="U1029" s="522"/>
      <c r="V1029" s="522"/>
      <c r="W1029" s="522"/>
    </row>
    <row r="1030" spans="1:23" ht="15" customHeight="1" thickBot="1" x14ac:dyDescent="0.3">
      <c r="A1030" s="544" t="str">
        <f>IF(COUNT('Séries-16x50'!$A$11:$A$50)&gt;'Etiquette 16x50'!N1031,"X","")</f>
        <v/>
      </c>
      <c r="M1030" s="521"/>
    </row>
    <row r="1031" spans="1:23" x14ac:dyDescent="0.25">
      <c r="A1031" s="544" t="str">
        <f>IF(COUNT('Séries-16x50'!$A$11:$A$50)&gt;'Etiquette 16x50'!N1031,"X","")</f>
        <v/>
      </c>
      <c r="B1031" s="137">
        <f>N982+1</f>
        <v>42</v>
      </c>
      <c r="C1031" s="289"/>
      <c r="D1031" s="289"/>
      <c r="E1031" s="289"/>
      <c r="F1031" s="289"/>
      <c r="G1031" s="289"/>
      <c r="H1031" s="289"/>
      <c r="I1031" s="289"/>
      <c r="J1031" s="289"/>
      <c r="K1031" s="290"/>
      <c r="M1031" s="521"/>
      <c r="N1031" s="137">
        <f>B1031+1</f>
        <v>43</v>
      </c>
      <c r="O1031" s="289"/>
      <c r="P1031" s="289"/>
      <c r="Q1031" s="289"/>
      <c r="R1031" s="289"/>
      <c r="S1031" s="289"/>
      <c r="T1031" s="289"/>
      <c r="U1031" s="289"/>
      <c r="V1031" s="289"/>
      <c r="W1031" s="290"/>
    </row>
    <row r="1032" spans="1:23" ht="23.25" x14ac:dyDescent="0.35">
      <c r="A1032" s="544" t="str">
        <f>IF(COUNT('Séries-16x50'!$A$11:$A$50)&gt;'Etiquette 16x50'!N1031,"X","")</f>
        <v/>
      </c>
      <c r="B1032" s="291"/>
      <c r="C1032" s="931" t="s">
        <v>246</v>
      </c>
      <c r="D1032" s="931"/>
      <c r="E1032" s="953">
        <f ca="1">OFFSET('Séries-16x50'!$A$11,B1031,13)</f>
        <v>0</v>
      </c>
      <c r="F1032" s="953"/>
      <c r="G1032" s="953"/>
      <c r="H1032" s="953"/>
      <c r="I1032" s="953"/>
      <c r="J1032" s="953"/>
      <c r="K1032" s="293"/>
      <c r="M1032" s="521"/>
      <c r="N1032" s="291"/>
      <c r="O1032" s="931" t="s">
        <v>246</v>
      </c>
      <c r="P1032" s="931"/>
      <c r="Q1032" s="953">
        <f ca="1">OFFSET('Séries-16x50'!$A$11,N1031,13)</f>
        <v>0</v>
      </c>
      <c r="R1032" s="953"/>
      <c r="S1032" s="953"/>
      <c r="T1032" s="953"/>
      <c r="U1032" s="953"/>
      <c r="V1032" s="953"/>
      <c r="W1032" s="293"/>
    </row>
    <row r="1033" spans="1:23" x14ac:dyDescent="0.25">
      <c r="A1033" s="544" t="str">
        <f>IF(COUNT('Séries-16x50'!$A$11:$A$50)&gt;'Etiquette 16x50'!N1031,"X","")</f>
        <v/>
      </c>
      <c r="B1033" s="291"/>
      <c r="C1033" s="945"/>
      <c r="D1033" s="945"/>
      <c r="E1033" s="945"/>
      <c r="F1033" s="945"/>
      <c r="G1033" s="945"/>
      <c r="H1033" s="945"/>
      <c r="I1033" s="945"/>
      <c r="J1033" s="945"/>
      <c r="K1033" s="293"/>
      <c r="M1033" s="521"/>
      <c r="N1033" s="291"/>
      <c r="O1033" s="945"/>
      <c r="P1033" s="945"/>
      <c r="Q1033" s="945"/>
      <c r="R1033" s="945"/>
      <c r="S1033" s="945"/>
      <c r="T1033" s="945"/>
      <c r="U1033" s="945"/>
      <c r="V1033" s="945"/>
      <c r="W1033" s="293"/>
    </row>
    <row r="1034" spans="1:23" ht="21" x14ac:dyDescent="0.35">
      <c r="A1034" s="544" t="str">
        <f>IF(COUNT('Séries-16x50'!$A$11:$A$50)&gt;'Etiquette 16x50'!N1031,"X","")</f>
        <v/>
      </c>
      <c r="B1034" s="291"/>
      <c r="C1034" s="931" t="s">
        <v>39</v>
      </c>
      <c r="D1034" s="931"/>
      <c r="E1034" s="932">
        <f ca="1">OFFSET('Séries-16x50'!$A$11,B1031,0)</f>
        <v>0</v>
      </c>
      <c r="F1034" s="932"/>
      <c r="G1034" s="948" t="s">
        <v>67</v>
      </c>
      <c r="H1034" s="948"/>
      <c r="I1034" s="932">
        <f ca="1">OFFSET('Séries-16x50'!$A$11,B1031,6)</f>
        <v>0</v>
      </c>
      <c r="J1034" s="932"/>
      <c r="K1034" s="293"/>
      <c r="M1034" s="521"/>
      <c r="N1034" s="291"/>
      <c r="O1034" s="931" t="s">
        <v>39</v>
      </c>
      <c r="P1034" s="931"/>
      <c r="Q1034" s="932">
        <f ca="1">OFFSET('Séries-16x50'!$A$11,N1031,0)</f>
        <v>0</v>
      </c>
      <c r="R1034" s="932"/>
      <c r="S1034" s="948" t="s">
        <v>67</v>
      </c>
      <c r="T1034" s="948"/>
      <c r="U1034" s="932">
        <f ca="1">OFFSET('Séries-16x50'!$A$11,N1031,6)</f>
        <v>0</v>
      </c>
      <c r="V1034" s="932"/>
      <c r="W1034" s="293"/>
    </row>
    <row r="1035" spans="1:23" ht="23.25" x14ac:dyDescent="0.35">
      <c r="A1035" s="544" t="str">
        <f>IF(COUNT('Séries-16x50'!$A$11:$A$50)&gt;'Etiquette 16x50'!N1031,"X","")</f>
        <v/>
      </c>
      <c r="B1035" s="291"/>
      <c r="C1035" s="931" t="s">
        <v>1</v>
      </c>
      <c r="D1035" s="931"/>
      <c r="E1035" s="953">
        <f ca="1">OFFSET('Séries-16x50'!$A$11,B1031,9)</f>
        <v>0</v>
      </c>
      <c r="F1035" s="953"/>
      <c r="G1035" s="948" t="s">
        <v>2</v>
      </c>
      <c r="H1035" s="948"/>
      <c r="I1035" s="932">
        <f ca="1">OFFSET('Séries-16x50'!$A$11,B1031,10)</f>
        <v>0</v>
      </c>
      <c r="J1035" s="932"/>
      <c r="K1035" s="293"/>
      <c r="M1035" s="521"/>
      <c r="N1035" s="291"/>
      <c r="O1035" s="931" t="s">
        <v>1</v>
      </c>
      <c r="P1035" s="931"/>
      <c r="Q1035" s="953">
        <f ca="1">OFFSET('Séries-16x50'!$A$11,N1031,9)</f>
        <v>0</v>
      </c>
      <c r="R1035" s="953"/>
      <c r="S1035" s="948" t="s">
        <v>2</v>
      </c>
      <c r="T1035" s="948"/>
      <c r="U1035" s="932">
        <f ca="1">OFFSET('Séries-16x50'!$A$11,N1031,10)</f>
        <v>0</v>
      </c>
      <c r="V1035" s="932"/>
      <c r="W1035" s="293"/>
    </row>
    <row r="1036" spans="1:23" ht="21" x14ac:dyDescent="0.35">
      <c r="A1036" s="544" t="str">
        <f>IF(COUNT('Séries-16x50'!$A$11:$A$50)&gt;'Etiquette 16x50'!N1031,"X","")</f>
        <v/>
      </c>
      <c r="B1036" s="291"/>
      <c r="C1036" s="520" t="s">
        <v>258</v>
      </c>
      <c r="D1036" s="520"/>
      <c r="E1036" s="527">
        <f ca="1">OFFSET('Séries-16x50'!$A$11,B1031,11)</f>
        <v>0</v>
      </c>
      <c r="F1036" s="525"/>
      <c r="G1036" s="866" t="s">
        <v>270</v>
      </c>
      <c r="H1036" s="866"/>
      <c r="I1036" s="527">
        <f ca="1">OFFSET('Séries-16x50'!$A$11,B1031,8)</f>
        <v>0</v>
      </c>
      <c r="J1036" s="527"/>
      <c r="K1036" s="293"/>
      <c r="M1036" s="521"/>
      <c r="N1036" s="291"/>
      <c r="O1036" s="520" t="s">
        <v>258</v>
      </c>
      <c r="P1036" s="520"/>
      <c r="Q1036" s="527">
        <f ca="1">OFFSET('Séries-16x50'!$A$11,N1031,11)</f>
        <v>0</v>
      </c>
      <c r="R1036" s="525"/>
      <c r="S1036" s="866" t="s">
        <v>270</v>
      </c>
      <c r="T1036" s="866"/>
      <c r="U1036" s="527">
        <f ca="1">OFFSET('Séries-16x50'!$A$11,N1031,8)</f>
        <v>0</v>
      </c>
      <c r="V1036" s="527"/>
      <c r="W1036" s="293"/>
    </row>
    <row r="1037" spans="1:23" ht="18.75" x14ac:dyDescent="0.3">
      <c r="A1037" s="544" t="str">
        <f>IF(COUNT('Séries-16x50'!$A$11:$A$50)&gt;'Etiquette 16x50'!N1031,"X","")</f>
        <v/>
      </c>
      <c r="B1037" s="291"/>
      <c r="C1037" s="952" t="s">
        <v>68</v>
      </c>
      <c r="D1037" s="952"/>
      <c r="E1037" s="866" t="s">
        <v>69</v>
      </c>
      <c r="F1037" s="866"/>
      <c r="G1037" s="951">
        <f ca="1">OFFSET('Séries-16x50'!$A$11,B1031,2)</f>
        <v>0</v>
      </c>
      <c r="H1037" s="951"/>
      <c r="I1037" s="951"/>
      <c r="J1037" s="951"/>
      <c r="K1037" s="293"/>
      <c r="M1037" s="521"/>
      <c r="N1037" s="291"/>
      <c r="O1037" s="952" t="s">
        <v>68</v>
      </c>
      <c r="P1037" s="952"/>
      <c r="Q1037" s="866" t="s">
        <v>69</v>
      </c>
      <c r="R1037" s="866"/>
      <c r="S1037" s="951">
        <f ca="1">OFFSET('Séries-16x50'!$A$11,N1031,2)</f>
        <v>0</v>
      </c>
      <c r="T1037" s="951"/>
      <c r="U1037" s="951"/>
      <c r="V1037" s="951"/>
      <c r="W1037" s="293"/>
    </row>
    <row r="1038" spans="1:23" ht="18.75" x14ac:dyDescent="0.3">
      <c r="A1038" s="544" t="str">
        <f>IF(COUNT('Séries-16x50'!$A$11:$A$50)&gt;'Etiquette 16x50'!N1031,"X","")</f>
        <v/>
      </c>
      <c r="B1038" s="291"/>
      <c r="C1038" s="952"/>
      <c r="D1038" s="952"/>
      <c r="E1038" s="866" t="s">
        <v>70</v>
      </c>
      <c r="F1038" s="866"/>
      <c r="G1038" s="951">
        <f ca="1">OFFSET('Séries-16x50'!$A$11,B1031,3)</f>
        <v>0</v>
      </c>
      <c r="H1038" s="951"/>
      <c r="I1038" s="951"/>
      <c r="J1038" s="951"/>
      <c r="K1038" s="293"/>
      <c r="M1038" s="521"/>
      <c r="N1038" s="291"/>
      <c r="O1038" s="952"/>
      <c r="P1038" s="952"/>
      <c r="Q1038" s="866" t="s">
        <v>70</v>
      </c>
      <c r="R1038" s="866"/>
      <c r="S1038" s="951">
        <f ca="1">OFFSET('Séries-16x50'!$A$11,N1031,3)</f>
        <v>0</v>
      </c>
      <c r="T1038" s="951"/>
      <c r="U1038" s="951"/>
      <c r="V1038" s="951"/>
      <c r="W1038" s="293"/>
    </row>
    <row r="1039" spans="1:23" ht="18.75" x14ac:dyDescent="0.3">
      <c r="A1039" s="544" t="str">
        <f>IF(COUNT('Séries-16x50'!$A$11:$A$50)&gt;'Etiquette 16x50'!N1031,"X","")</f>
        <v/>
      </c>
      <c r="B1039" s="291"/>
      <c r="C1039" s="952"/>
      <c r="D1039" s="952"/>
      <c r="E1039" s="866" t="s">
        <v>257</v>
      </c>
      <c r="F1039" s="866"/>
      <c r="G1039" s="951">
        <f ca="1">OFFSET('Séries-16x50'!$A$11,B1031,4)</f>
        <v>0</v>
      </c>
      <c r="H1039" s="951"/>
      <c r="I1039" s="951"/>
      <c r="J1039" s="951"/>
      <c r="K1039" s="293"/>
      <c r="M1039" s="521"/>
      <c r="N1039" s="291"/>
      <c r="O1039" s="952"/>
      <c r="P1039" s="952"/>
      <c r="Q1039" s="866" t="s">
        <v>257</v>
      </c>
      <c r="R1039" s="866"/>
      <c r="S1039" s="951">
        <f ca="1">OFFSET('Séries-16x50'!$A$11,N1031,4)</f>
        <v>0</v>
      </c>
      <c r="T1039" s="951"/>
      <c r="U1039" s="951"/>
      <c r="V1039" s="951"/>
      <c r="W1039" s="293"/>
    </row>
    <row r="1040" spans="1:23" ht="21" x14ac:dyDescent="0.35">
      <c r="A1040" s="544" t="str">
        <f>IF(COUNT('Séries-16x50'!$A$11:$A$50)&gt;'Etiquette 16x50'!N1031,"X","")</f>
        <v/>
      </c>
      <c r="B1040" s="291"/>
      <c r="C1040" s="952"/>
      <c r="D1040" s="952"/>
      <c r="E1040" s="866" t="s">
        <v>71</v>
      </c>
      <c r="F1040" s="866"/>
      <c r="G1040" s="947">
        <f ca="1">OFFSET('Séries-16x50'!$A$11,B1031,5)</f>
        <v>0</v>
      </c>
      <c r="H1040" s="947"/>
      <c r="I1040" s="947"/>
      <c r="J1040" s="947"/>
      <c r="K1040" s="293"/>
      <c r="M1040" s="521"/>
      <c r="N1040" s="291"/>
      <c r="O1040" s="952"/>
      <c r="P1040" s="952"/>
      <c r="Q1040" s="866" t="s">
        <v>71</v>
      </c>
      <c r="R1040" s="866"/>
      <c r="S1040" s="947">
        <f ca="1">OFFSET('Séries-16x50'!$A$11,N1031,5)</f>
        <v>0</v>
      </c>
      <c r="T1040" s="947"/>
      <c r="U1040" s="947"/>
      <c r="V1040" s="947"/>
      <c r="W1040" s="293"/>
    </row>
    <row r="1041" spans="1:23" ht="21" x14ac:dyDescent="0.35">
      <c r="A1041" s="544" t="str">
        <f>IF(COUNT('Séries-16x50'!$A$11:$A$50)&gt;'Etiquette 16x50'!N1031,"X","")</f>
        <v/>
      </c>
      <c r="B1041" s="291"/>
      <c r="C1041" s="931" t="s">
        <v>248</v>
      </c>
      <c r="D1041" s="931"/>
      <c r="E1041" s="948" t="str">
        <f ca="1">IF(E1032="","",IF(OR(E1032="DWF",E1032="DNF"),"Distance","Temps"))</f>
        <v>Temps</v>
      </c>
      <c r="F1041" s="948"/>
      <c r="G1041" s="525">
        <f ca="1">OFFSET('Séries-16x50'!$A$11,B1031,18)</f>
        <v>0</v>
      </c>
      <c r="H1041" s="524">
        <f ca="1">OFFSET('Séries-16x50'!$A$11,B1031,19)</f>
        <v>0</v>
      </c>
      <c r="I1041" s="526">
        <f ca="1">OFFSET('Séries-16x50'!$A$11,B1031,20)</f>
        <v>0</v>
      </c>
      <c r="J1041" s="524">
        <f ca="1">OFFSET('Séries-16x50'!$A$11,B1031,21)</f>
        <v>0</v>
      </c>
      <c r="K1041" s="293"/>
      <c r="M1041" s="521"/>
      <c r="N1041" s="291"/>
      <c r="O1041" s="931" t="s">
        <v>248</v>
      </c>
      <c r="P1041" s="931"/>
      <c r="Q1041" s="948" t="str">
        <f ca="1">IF(Q1032="","",IF(OR(Q1032="DWF",Q1032="DNF"),"Distance","Temps"))</f>
        <v>Temps</v>
      </c>
      <c r="R1041" s="948"/>
      <c r="S1041" s="525">
        <f ca="1">OFFSET('Séries-16x50'!$A$11,N1031,18)</f>
        <v>0</v>
      </c>
      <c r="T1041" s="524">
        <f ca="1">OFFSET('Séries-16x50'!$A$11,N1031,19)</f>
        <v>0</v>
      </c>
      <c r="U1041" s="526">
        <f ca="1">OFFSET('Séries-16x50'!$A$11,N1031,20)</f>
        <v>0</v>
      </c>
      <c r="V1041" s="524">
        <f ca="1">OFFSET('Séries-16x50'!$A$11,N1031,21)</f>
        <v>0</v>
      </c>
      <c r="W1041" s="293"/>
    </row>
    <row r="1042" spans="1:23" ht="18.75" x14ac:dyDescent="0.3">
      <c r="A1042" s="544" t="str">
        <f>IF(COUNT('Séries-16x50'!$A$11:$A$50)&gt;'Etiquette 16x50'!N1031,"X","")</f>
        <v/>
      </c>
      <c r="B1042" s="291"/>
      <c r="C1042" s="931"/>
      <c r="D1042" s="931"/>
      <c r="E1042" s="933" t="s">
        <v>273</v>
      </c>
      <c r="F1042" s="514" t="s">
        <v>271</v>
      </c>
      <c r="G1042" s="528">
        <f ca="1">OFFSET('Séries-16x50'!$A$11,B1031,14)</f>
        <v>0</v>
      </c>
      <c r="H1042" s="529">
        <f ca="1">OFFSET('Séries-16x50'!$A$11,B1031,15)</f>
        <v>0</v>
      </c>
      <c r="I1042" s="528">
        <f ca="1">OFFSET('Séries-16x50'!$A$11,B1031,16)</f>
        <v>0</v>
      </c>
      <c r="J1042" s="529">
        <f ca="1">OFFSET('Séries-16x50'!$A$11,B1031,17)</f>
        <v>0</v>
      </c>
      <c r="K1042" s="293"/>
      <c r="M1042" s="521"/>
      <c r="N1042" s="291"/>
      <c r="O1042" s="931"/>
      <c r="P1042" s="931"/>
      <c r="Q1042" s="933" t="s">
        <v>273</v>
      </c>
      <c r="R1042" s="514" t="s">
        <v>271</v>
      </c>
      <c r="S1042" s="528">
        <f ca="1">OFFSET('Séries-16x50'!$A$11,N1031,14)</f>
        <v>0</v>
      </c>
      <c r="T1042" s="529">
        <f ca="1">OFFSET('Séries-16x50'!$A$11,N1031,15)</f>
        <v>0</v>
      </c>
      <c r="U1042" s="528">
        <f ca="1">OFFSET('Séries-16x50'!$A$11,N1031,16)</f>
        <v>0</v>
      </c>
      <c r="V1042" s="529">
        <f ca="1">OFFSET('Séries-16x50'!$A$11,N1031,17)</f>
        <v>0</v>
      </c>
      <c r="W1042" s="293"/>
    </row>
    <row r="1043" spans="1:23" ht="18.75" x14ac:dyDescent="0.3">
      <c r="A1043" s="544" t="str">
        <f>IF(COUNT('Séries-16x50'!$A$11:$A$50)&gt;'Etiquette 16x50'!N1031,"X","")</f>
        <v/>
      </c>
      <c r="B1043" s="291"/>
      <c r="C1043" s="931"/>
      <c r="D1043" s="931"/>
      <c r="E1043" s="933"/>
      <c r="F1043" s="514" t="s">
        <v>272</v>
      </c>
      <c r="G1043" s="528">
        <f ca="1">OFFSET('Séries-16x50'!$A$11,B1031,22)</f>
        <v>0</v>
      </c>
      <c r="H1043" s="529">
        <f ca="1">OFFSET('Séries-16x50'!$A$11,B1031,23)</f>
        <v>0</v>
      </c>
      <c r="I1043" s="528">
        <f ca="1">OFFSET('Séries-16x50'!$A$11,B1031,24)</f>
        <v>0</v>
      </c>
      <c r="J1043" s="529">
        <f ca="1">OFFSET('Séries-16x50'!$A$11,B1031,25)</f>
        <v>0</v>
      </c>
      <c r="K1043" s="293"/>
      <c r="M1043" s="521"/>
      <c r="N1043" s="291"/>
      <c r="O1043" s="931"/>
      <c r="P1043" s="931"/>
      <c r="Q1043" s="933"/>
      <c r="R1043" s="514" t="s">
        <v>272</v>
      </c>
      <c r="S1043" s="528">
        <f ca="1">OFFSET('Séries-16x50'!$A$11,N1031,22)</f>
        <v>0</v>
      </c>
      <c r="T1043" s="529">
        <f ca="1">OFFSET('Séries-16x50'!$A$11,N1031,23)</f>
        <v>0</v>
      </c>
      <c r="U1043" s="528">
        <f ca="1">OFFSET('Séries-16x50'!$A$11,N1031,24)</f>
        <v>0</v>
      </c>
      <c r="V1043" s="529">
        <f ca="1">OFFSET('Séries-16x50'!$A$11,N1031,25)</f>
        <v>0</v>
      </c>
      <c r="W1043" s="293"/>
    </row>
    <row r="1044" spans="1:23" x14ac:dyDescent="0.25">
      <c r="A1044" s="544" t="str">
        <f>IF(COUNT('Séries-16x50'!$A$11:$A$50)&gt;'Etiquette 16x50'!N1031,"X","")</f>
        <v/>
      </c>
      <c r="B1044" s="291"/>
      <c r="C1044" s="945"/>
      <c r="D1044" s="945"/>
      <c r="E1044" s="945"/>
      <c r="F1044" s="945"/>
      <c r="G1044" s="945"/>
      <c r="H1044" s="945"/>
      <c r="I1044" s="945"/>
      <c r="J1044" s="945"/>
      <c r="K1044" s="293"/>
      <c r="M1044" s="521"/>
      <c r="N1044" s="291"/>
      <c r="O1044" s="945"/>
      <c r="P1044" s="945"/>
      <c r="Q1044" s="945"/>
      <c r="R1044" s="945"/>
      <c r="S1044" s="945"/>
      <c r="T1044" s="945"/>
      <c r="U1044" s="945"/>
      <c r="V1044" s="945"/>
      <c r="W1044" s="293"/>
    </row>
    <row r="1045" spans="1:23" ht="18.75" x14ac:dyDescent="0.3">
      <c r="A1045" s="544" t="str">
        <f>IF(COUNT('Séries-16x50'!$A$11:$A$50)&gt;'Etiquette 16x50'!N1031,"X","")</f>
        <v/>
      </c>
      <c r="B1045" s="291"/>
      <c r="C1045" s="946" t="s">
        <v>259</v>
      </c>
      <c r="D1045" s="946"/>
      <c r="E1045" s="946"/>
      <c r="F1045" s="946"/>
      <c r="G1045" s="946"/>
      <c r="H1045" s="946"/>
      <c r="I1045" s="946"/>
      <c r="J1045" s="946"/>
      <c r="K1045" s="293"/>
      <c r="M1045" s="521"/>
      <c r="N1045" s="291"/>
      <c r="O1045" s="946" t="s">
        <v>259</v>
      </c>
      <c r="P1045" s="946"/>
      <c r="Q1045" s="946"/>
      <c r="R1045" s="946"/>
      <c r="S1045" s="946"/>
      <c r="T1045" s="946"/>
      <c r="U1045" s="946"/>
      <c r="V1045" s="946"/>
      <c r="W1045" s="293"/>
    </row>
    <row r="1046" spans="1:23" ht="15.75" thickBot="1" x14ac:dyDescent="0.3">
      <c r="A1046" s="544" t="str">
        <f>IF(COUNT('Séries-16x50'!$A$11:$A$50)&gt;'Etiquette 16x50'!N1031,"X","")</f>
        <v/>
      </c>
      <c r="B1046" s="291"/>
      <c r="C1046" s="945"/>
      <c r="D1046" s="945"/>
      <c r="E1046" s="945"/>
      <c r="F1046" s="945"/>
      <c r="G1046" s="945"/>
      <c r="H1046" s="945"/>
      <c r="I1046" s="945"/>
      <c r="J1046" s="945"/>
      <c r="K1046" s="293"/>
      <c r="M1046" s="521"/>
      <c r="N1046" s="291"/>
      <c r="O1046" s="945"/>
      <c r="P1046" s="945"/>
      <c r="Q1046" s="945"/>
      <c r="R1046" s="945"/>
      <c r="S1046" s="945"/>
      <c r="T1046" s="945"/>
      <c r="U1046" s="945"/>
      <c r="V1046" s="945"/>
      <c r="W1046" s="293"/>
    </row>
    <row r="1047" spans="1:23" ht="15.75" customHeight="1" x14ac:dyDescent="0.25">
      <c r="A1047" s="544" t="str">
        <f>IF(COUNT('Séries-16x50'!$A$11:$A$50)&gt;'Etiquette 16x50'!N1031,"X","")</f>
        <v/>
      </c>
      <c r="B1047" s="291"/>
      <c r="C1047" s="1078" t="s">
        <v>276</v>
      </c>
      <c r="D1047" s="1074">
        <v>1</v>
      </c>
      <c r="E1047" s="1074">
        <f>D1047+1</f>
        <v>2</v>
      </c>
      <c r="F1047" s="1074">
        <f>E1047+1</f>
        <v>3</v>
      </c>
      <c r="G1047" s="1074">
        <f t="shared" ref="G1047:J1047" si="84">F1047+1</f>
        <v>4</v>
      </c>
      <c r="H1047" s="1074">
        <f t="shared" si="84"/>
        <v>5</v>
      </c>
      <c r="I1047" s="1074">
        <f t="shared" si="84"/>
        <v>6</v>
      </c>
      <c r="J1047" s="1075">
        <f t="shared" si="84"/>
        <v>7</v>
      </c>
      <c r="K1047" s="293"/>
      <c r="M1047" s="521"/>
      <c r="N1047" s="291"/>
      <c r="O1047" s="1078" t="s">
        <v>276</v>
      </c>
      <c r="P1047" s="1074">
        <v>1</v>
      </c>
      <c r="Q1047" s="1074">
        <f>P1047+1</f>
        <v>2</v>
      </c>
      <c r="R1047" s="1074">
        <f>Q1047+1</f>
        <v>3</v>
      </c>
      <c r="S1047" s="1074">
        <f t="shared" ref="S1047:V1047" si="85">R1047+1</f>
        <v>4</v>
      </c>
      <c r="T1047" s="1074">
        <f t="shared" si="85"/>
        <v>5</v>
      </c>
      <c r="U1047" s="1074">
        <f t="shared" si="85"/>
        <v>6</v>
      </c>
      <c r="V1047" s="1075">
        <f t="shared" si="85"/>
        <v>7</v>
      </c>
      <c r="W1047" s="293"/>
    </row>
    <row r="1048" spans="1:23" ht="15.75" thickBot="1" x14ac:dyDescent="0.3">
      <c r="A1048" s="544" t="str">
        <f>IF(COUNT('Séries-16x50'!$A$11:$A$50)&gt;'Etiquette 16x50'!N1031,"X","")</f>
        <v/>
      </c>
      <c r="B1048" s="291"/>
      <c r="C1048" s="1079"/>
      <c r="D1048" s="1070"/>
      <c r="E1048" s="1070"/>
      <c r="F1048" s="1070"/>
      <c r="G1048" s="1070"/>
      <c r="H1048" s="1070"/>
      <c r="I1048" s="1070"/>
      <c r="J1048" s="1072"/>
      <c r="K1048" s="293"/>
      <c r="M1048" s="521"/>
      <c r="N1048" s="291"/>
      <c r="O1048" s="1079"/>
      <c r="P1048" s="1070"/>
      <c r="Q1048" s="1070"/>
      <c r="R1048" s="1070"/>
      <c r="S1048" s="1070"/>
      <c r="T1048" s="1070"/>
      <c r="U1048" s="1070"/>
      <c r="V1048" s="1072"/>
      <c r="W1048" s="293"/>
    </row>
    <row r="1049" spans="1:23" ht="15" customHeight="1" x14ac:dyDescent="0.25">
      <c r="A1049" s="544" t="str">
        <f>IF(COUNT('Séries-16x50'!$A$11:$A$50)&gt;'Etiquette 16x50'!N1031,"X","")</f>
        <v/>
      </c>
      <c r="B1049" s="291"/>
      <c r="C1049" s="1068">
        <f>J1047+1</f>
        <v>8</v>
      </c>
      <c r="D1049" s="1070">
        <f>C1049+1</f>
        <v>9</v>
      </c>
      <c r="E1049" s="1070">
        <f t="shared" ref="E1049:J1049" si="86">D1049+1</f>
        <v>10</v>
      </c>
      <c r="F1049" s="1070">
        <f t="shared" si="86"/>
        <v>11</v>
      </c>
      <c r="G1049" s="1070">
        <f t="shared" si="86"/>
        <v>12</v>
      </c>
      <c r="H1049" s="1070">
        <f t="shared" si="86"/>
        <v>13</v>
      </c>
      <c r="I1049" s="1070">
        <f t="shared" si="86"/>
        <v>14</v>
      </c>
      <c r="J1049" s="1072">
        <f t="shared" si="86"/>
        <v>15</v>
      </c>
      <c r="K1049" s="293"/>
      <c r="M1049" s="521"/>
      <c r="N1049" s="291"/>
      <c r="O1049" s="1068">
        <f>V1047+1</f>
        <v>8</v>
      </c>
      <c r="P1049" s="1070">
        <f>O1049+1</f>
        <v>9</v>
      </c>
      <c r="Q1049" s="1070">
        <f t="shared" ref="Q1049:V1049" si="87">P1049+1</f>
        <v>10</v>
      </c>
      <c r="R1049" s="1070">
        <f t="shared" si="87"/>
        <v>11</v>
      </c>
      <c r="S1049" s="1070">
        <f t="shared" si="87"/>
        <v>12</v>
      </c>
      <c r="T1049" s="1070">
        <f t="shared" si="87"/>
        <v>13</v>
      </c>
      <c r="U1049" s="1070">
        <f t="shared" si="87"/>
        <v>14</v>
      </c>
      <c r="V1049" s="1072">
        <f t="shared" si="87"/>
        <v>15</v>
      </c>
      <c r="W1049" s="293"/>
    </row>
    <row r="1050" spans="1:23" ht="15.75" thickBot="1" x14ac:dyDescent="0.3">
      <c r="A1050" s="544" t="str">
        <f>IF(COUNT('Séries-16x50'!$A$11:$A$50)&gt;'Etiquette 16x50'!N1031,"X","")</f>
        <v/>
      </c>
      <c r="B1050" s="291"/>
      <c r="C1050" s="1069"/>
      <c r="D1050" s="1071"/>
      <c r="E1050" s="1071"/>
      <c r="F1050" s="1071"/>
      <c r="G1050" s="1071"/>
      <c r="H1050" s="1071"/>
      <c r="I1050" s="1071"/>
      <c r="J1050" s="1073"/>
      <c r="K1050" s="293"/>
      <c r="M1050" s="521"/>
      <c r="N1050" s="291"/>
      <c r="O1050" s="1069"/>
      <c r="P1050" s="1071"/>
      <c r="Q1050" s="1071"/>
      <c r="R1050" s="1071"/>
      <c r="S1050" s="1071"/>
      <c r="T1050" s="1071"/>
      <c r="U1050" s="1071"/>
      <c r="V1050" s="1073"/>
      <c r="W1050" s="293"/>
    </row>
    <row r="1051" spans="1:23" ht="15" customHeight="1" x14ac:dyDescent="0.25">
      <c r="A1051" s="544" t="str">
        <f>IF(COUNT('Séries-16x50'!$A$11:$A$50)&gt;'Etiquette 16x50'!N1031,"X","")</f>
        <v/>
      </c>
      <c r="B1051" s="291"/>
      <c r="C1051" s="984" t="s">
        <v>275</v>
      </c>
      <c r="D1051" s="985"/>
      <c r="E1051" s="1080"/>
      <c r="F1051" s="993"/>
      <c r="G1051" s="993"/>
      <c r="H1051" s="993"/>
      <c r="I1051" s="993"/>
      <c r="J1051" s="994"/>
      <c r="K1051" s="293"/>
      <c r="M1051" s="521"/>
      <c r="N1051" s="291"/>
      <c r="O1051" s="984" t="s">
        <v>275</v>
      </c>
      <c r="P1051" s="985"/>
      <c r="Q1051" s="1080"/>
      <c r="R1051" s="993"/>
      <c r="S1051" s="993"/>
      <c r="T1051" s="993"/>
      <c r="U1051" s="993"/>
      <c r="V1051" s="994"/>
      <c r="W1051" s="293"/>
    </row>
    <row r="1052" spans="1:23" ht="15.75" thickBot="1" x14ac:dyDescent="0.3">
      <c r="A1052" s="544" t="str">
        <f>IF(COUNT('Séries-16x50'!$A$11:$A$50)&gt;'Etiquette 16x50'!N1031,"X","")</f>
        <v/>
      </c>
      <c r="B1052" s="291"/>
      <c r="C1052" s="973"/>
      <c r="D1052" s="986"/>
      <c r="E1052" s="1081"/>
      <c r="F1052" s="929"/>
      <c r="G1052" s="929"/>
      <c r="H1052" s="929"/>
      <c r="I1052" s="929"/>
      <c r="J1052" s="930"/>
      <c r="K1052" s="293"/>
      <c r="M1052" s="521"/>
      <c r="N1052" s="291"/>
      <c r="O1052" s="973"/>
      <c r="P1052" s="986"/>
      <c r="Q1052" s="1081"/>
      <c r="R1052" s="929"/>
      <c r="S1052" s="929"/>
      <c r="T1052" s="929"/>
      <c r="U1052" s="929"/>
      <c r="V1052" s="930"/>
      <c r="W1052" s="293"/>
    </row>
    <row r="1053" spans="1:23" ht="15.75" thickBot="1" x14ac:dyDescent="0.3">
      <c r="A1053" s="544" t="str">
        <f>IF(COUNT('Séries-16x50'!$A$11:$A$50)&gt;'Etiquette 16x50'!N1031,"X","")</f>
        <v/>
      </c>
      <c r="B1053" s="291"/>
      <c r="C1053" s="292"/>
      <c r="D1053" s="292"/>
      <c r="E1053" s="292"/>
      <c r="F1053" s="292"/>
      <c r="G1053" s="292"/>
      <c r="H1053" s="292"/>
      <c r="I1053" s="292"/>
      <c r="J1053" s="292"/>
      <c r="K1053" s="293"/>
      <c r="M1053" s="521"/>
      <c r="N1053" s="291"/>
      <c r="O1053" s="292"/>
      <c r="P1053" s="292"/>
      <c r="Q1053" s="292"/>
      <c r="R1053" s="292"/>
      <c r="S1053" s="292"/>
      <c r="T1053" s="292"/>
      <c r="U1053" s="292"/>
      <c r="V1053" s="292"/>
      <c r="W1053" s="293"/>
    </row>
    <row r="1054" spans="1:23" ht="15" customHeight="1" x14ac:dyDescent="0.25">
      <c r="A1054" s="544" t="str">
        <f>IF(COUNT('Séries-16x50'!$A$11:$A$50)&gt;'Etiquette 16x50'!N1031,"X","")</f>
        <v/>
      </c>
      <c r="B1054" s="291"/>
      <c r="C1054" s="894" t="s">
        <v>132</v>
      </c>
      <c r="D1054" s="880" t="s">
        <v>133</v>
      </c>
      <c r="E1054" s="871"/>
      <c r="F1054" s="871"/>
      <c r="G1054" s="871"/>
      <c r="H1054" s="871"/>
      <c r="I1054" s="959"/>
      <c r="J1054" s="960"/>
      <c r="K1054" s="293"/>
      <c r="M1054" s="521"/>
      <c r="N1054" s="291"/>
      <c r="O1054" s="894" t="s">
        <v>132</v>
      </c>
      <c r="P1054" s="880" t="s">
        <v>133</v>
      </c>
      <c r="Q1054" s="871"/>
      <c r="R1054" s="871"/>
      <c r="S1054" s="871"/>
      <c r="T1054" s="871"/>
      <c r="U1054" s="959"/>
      <c r="V1054" s="960"/>
      <c r="W1054" s="293"/>
    </row>
    <row r="1055" spans="1:23" x14ac:dyDescent="0.25">
      <c r="A1055" s="544" t="str">
        <f>IF(COUNT('Séries-16x50'!$A$11:$A$50)&gt;'Etiquette 16x50'!N1031,"X","")</f>
        <v/>
      </c>
      <c r="B1055" s="291"/>
      <c r="C1055" s="895"/>
      <c r="D1055" s="859" t="s">
        <v>134</v>
      </c>
      <c r="E1055" s="864"/>
      <c r="F1055" s="864"/>
      <c r="G1055" s="864"/>
      <c r="H1055" s="864"/>
      <c r="I1055" s="949"/>
      <c r="J1055" s="950"/>
      <c r="K1055" s="293"/>
      <c r="M1055" s="521"/>
      <c r="N1055" s="291"/>
      <c r="O1055" s="895"/>
      <c r="P1055" s="859" t="s">
        <v>134</v>
      </c>
      <c r="Q1055" s="864"/>
      <c r="R1055" s="864"/>
      <c r="S1055" s="864"/>
      <c r="T1055" s="864"/>
      <c r="U1055" s="949"/>
      <c r="V1055" s="950"/>
      <c r="W1055" s="293"/>
    </row>
    <row r="1056" spans="1:23" x14ac:dyDescent="0.25">
      <c r="A1056" s="544" t="str">
        <f>IF(COUNT('Séries-16x50'!$A$11:$A$50)&gt;'Etiquette 16x50'!N1031,"X","")</f>
        <v/>
      </c>
      <c r="B1056" s="291"/>
      <c r="C1056" s="895"/>
      <c r="D1056" s="859" t="s">
        <v>135</v>
      </c>
      <c r="E1056" s="864"/>
      <c r="F1056" s="864"/>
      <c r="G1056" s="864"/>
      <c r="H1056" s="864"/>
      <c r="I1056" s="949"/>
      <c r="J1056" s="950"/>
      <c r="K1056" s="293"/>
      <c r="M1056" s="521"/>
      <c r="N1056" s="291"/>
      <c r="O1056" s="895"/>
      <c r="P1056" s="859" t="s">
        <v>135</v>
      </c>
      <c r="Q1056" s="864"/>
      <c r="R1056" s="864"/>
      <c r="S1056" s="864"/>
      <c r="T1056" s="864"/>
      <c r="U1056" s="949"/>
      <c r="V1056" s="950"/>
      <c r="W1056" s="293"/>
    </row>
    <row r="1057" spans="1:23" x14ac:dyDescent="0.25">
      <c r="A1057" s="544" t="str">
        <f>IF(COUNT('Séries-16x50'!$A$11:$A$50)&gt;'Etiquette 16x50'!N1031,"X","")</f>
        <v/>
      </c>
      <c r="B1057" s="291"/>
      <c r="C1057" s="895"/>
      <c r="D1057" s="859" t="s">
        <v>136</v>
      </c>
      <c r="E1057" s="864"/>
      <c r="F1057" s="864"/>
      <c r="G1057" s="864"/>
      <c r="H1057" s="864"/>
      <c r="I1057" s="949"/>
      <c r="J1057" s="950"/>
      <c r="K1057" s="293"/>
      <c r="M1057" s="521"/>
      <c r="N1057" s="291"/>
      <c r="O1057" s="895"/>
      <c r="P1057" s="859" t="s">
        <v>136</v>
      </c>
      <c r="Q1057" s="864"/>
      <c r="R1057" s="864"/>
      <c r="S1057" s="864"/>
      <c r="T1057" s="864"/>
      <c r="U1057" s="949"/>
      <c r="V1057" s="950"/>
      <c r="W1057" s="293"/>
    </row>
    <row r="1058" spans="1:23" x14ac:dyDescent="0.25">
      <c r="A1058" s="544" t="str">
        <f>IF(COUNT('Séries-16x50'!$A$11:$A$50)&gt;'Etiquette 16x50'!N1031,"X","")</f>
        <v/>
      </c>
      <c r="B1058" s="291"/>
      <c r="C1058" s="895"/>
      <c r="D1058" s="859" t="s">
        <v>137</v>
      </c>
      <c r="E1058" s="864"/>
      <c r="F1058" s="864"/>
      <c r="G1058" s="864"/>
      <c r="H1058" s="864"/>
      <c r="I1058" s="949"/>
      <c r="J1058" s="950"/>
      <c r="K1058" s="293"/>
      <c r="M1058" s="521"/>
      <c r="N1058" s="291"/>
      <c r="O1058" s="895"/>
      <c r="P1058" s="859" t="s">
        <v>137</v>
      </c>
      <c r="Q1058" s="864"/>
      <c r="R1058" s="864"/>
      <c r="S1058" s="864"/>
      <c r="T1058" s="864"/>
      <c r="U1058" s="949"/>
      <c r="V1058" s="950"/>
      <c r="W1058" s="293"/>
    </row>
    <row r="1059" spans="1:23" x14ac:dyDescent="0.25">
      <c r="A1059" s="544" t="str">
        <f>IF(COUNT('Séries-16x50'!$A$11:$A$50)&gt;'Etiquette 16x50'!N1031,"X","")</f>
        <v/>
      </c>
      <c r="B1059" s="291"/>
      <c r="C1059" s="895"/>
      <c r="D1059" s="859" t="s">
        <v>138</v>
      </c>
      <c r="E1059" s="864"/>
      <c r="F1059" s="864"/>
      <c r="G1059" s="864"/>
      <c r="H1059" s="864"/>
      <c r="I1059" s="949"/>
      <c r="J1059" s="950"/>
      <c r="K1059" s="293"/>
      <c r="M1059" s="521"/>
      <c r="N1059" s="291"/>
      <c r="O1059" s="895"/>
      <c r="P1059" s="859" t="s">
        <v>138</v>
      </c>
      <c r="Q1059" s="864"/>
      <c r="R1059" s="864"/>
      <c r="S1059" s="864"/>
      <c r="T1059" s="864"/>
      <c r="U1059" s="949"/>
      <c r="V1059" s="950"/>
      <c r="W1059" s="293"/>
    </row>
    <row r="1060" spans="1:23" ht="15" customHeight="1" thickBot="1" x14ac:dyDescent="0.3">
      <c r="A1060" s="544" t="str">
        <f>IF(COUNT('Séries-16x50'!$A$11:$A$50)&gt;'Etiquette 16x50'!N1031,"X","")</f>
        <v/>
      </c>
      <c r="B1060" s="291"/>
      <c r="C1060" s="896"/>
      <c r="D1060" s="862" t="s">
        <v>274</v>
      </c>
      <c r="E1060" s="975"/>
      <c r="F1060" s="975"/>
      <c r="G1060" s="975"/>
      <c r="H1060" s="975"/>
      <c r="I1060" s="954"/>
      <c r="J1060" s="955"/>
      <c r="K1060" s="293"/>
      <c r="M1060" s="521"/>
      <c r="N1060" s="291"/>
      <c r="O1060" s="896"/>
      <c r="P1060" s="862" t="s">
        <v>274</v>
      </c>
      <c r="Q1060" s="975"/>
      <c r="R1060" s="975"/>
      <c r="S1060" s="975"/>
      <c r="T1060" s="975"/>
      <c r="U1060" s="954"/>
      <c r="V1060" s="955"/>
      <c r="W1060" s="293"/>
    </row>
    <row r="1061" spans="1:23" x14ac:dyDescent="0.25">
      <c r="A1061" s="544" t="str">
        <f>IF(COUNT('Séries-16x50'!$A$11:$A$50)&gt;'Etiquette 16x50'!N1031,"X","")</f>
        <v/>
      </c>
      <c r="B1061" s="291"/>
      <c r="C1061" s="1076" t="s">
        <v>145</v>
      </c>
      <c r="D1061" s="963" t="s">
        <v>146</v>
      </c>
      <c r="E1061" s="964"/>
      <c r="F1061" s="964"/>
      <c r="G1061" s="964"/>
      <c r="H1061" s="964"/>
      <c r="I1061" s="965"/>
      <c r="J1061" s="966"/>
      <c r="K1061" s="293"/>
      <c r="M1061" s="521"/>
      <c r="N1061" s="291"/>
      <c r="O1061" s="1076" t="s">
        <v>145</v>
      </c>
      <c r="P1061" s="963" t="s">
        <v>146</v>
      </c>
      <c r="Q1061" s="964"/>
      <c r="R1061" s="964"/>
      <c r="S1061" s="964"/>
      <c r="T1061" s="964"/>
      <c r="U1061" s="965"/>
      <c r="V1061" s="966"/>
      <c r="W1061" s="293"/>
    </row>
    <row r="1062" spans="1:23" x14ac:dyDescent="0.25">
      <c r="A1062" s="544" t="str">
        <f>IF(COUNT('Séries-16x50'!$A$11:$A$50)&gt;'Etiquette 16x50'!N1031,"X","")</f>
        <v/>
      </c>
      <c r="B1062" s="291"/>
      <c r="C1062" s="1076"/>
      <c r="D1062" s="859" t="s">
        <v>147</v>
      </c>
      <c r="E1062" s="864"/>
      <c r="F1062" s="864"/>
      <c r="G1062" s="864"/>
      <c r="H1062" s="864"/>
      <c r="I1062" s="949"/>
      <c r="J1062" s="950"/>
      <c r="K1062" s="293"/>
      <c r="M1062" s="521"/>
      <c r="N1062" s="291"/>
      <c r="O1062" s="1076"/>
      <c r="P1062" s="859" t="s">
        <v>147</v>
      </c>
      <c r="Q1062" s="864"/>
      <c r="R1062" s="864"/>
      <c r="S1062" s="864"/>
      <c r="T1062" s="864"/>
      <c r="U1062" s="949"/>
      <c r="V1062" s="950"/>
      <c r="W1062" s="293"/>
    </row>
    <row r="1063" spans="1:23" x14ac:dyDescent="0.25">
      <c r="A1063" s="544" t="str">
        <f>IF(COUNT('Séries-16x50'!$A$11:$A$50)&gt;'Etiquette 16x50'!N1031,"X","")</f>
        <v/>
      </c>
      <c r="B1063" s="291"/>
      <c r="C1063" s="1076"/>
      <c r="D1063" s="859" t="s">
        <v>148</v>
      </c>
      <c r="E1063" s="864"/>
      <c r="F1063" s="864"/>
      <c r="G1063" s="864"/>
      <c r="H1063" s="864"/>
      <c r="I1063" s="949"/>
      <c r="J1063" s="950"/>
      <c r="K1063" s="293"/>
      <c r="M1063" s="521"/>
      <c r="N1063" s="291"/>
      <c r="O1063" s="1076"/>
      <c r="P1063" s="859" t="s">
        <v>148</v>
      </c>
      <c r="Q1063" s="864"/>
      <c r="R1063" s="864"/>
      <c r="S1063" s="864"/>
      <c r="T1063" s="864"/>
      <c r="U1063" s="949"/>
      <c r="V1063" s="950"/>
      <c r="W1063" s="293"/>
    </row>
    <row r="1064" spans="1:23" x14ac:dyDescent="0.25">
      <c r="A1064" s="544" t="str">
        <f>IF(COUNT('Séries-16x50'!$A$11:$A$50)&gt;'Etiquette 16x50'!N1031,"X","")</f>
        <v/>
      </c>
      <c r="B1064" s="291"/>
      <c r="C1064" s="1076"/>
      <c r="D1064" s="859" t="s">
        <v>149</v>
      </c>
      <c r="E1064" s="864"/>
      <c r="F1064" s="864"/>
      <c r="G1064" s="864"/>
      <c r="H1064" s="864"/>
      <c r="I1064" s="949"/>
      <c r="J1064" s="950"/>
      <c r="K1064" s="293"/>
      <c r="M1064" s="521"/>
      <c r="N1064" s="291"/>
      <c r="O1064" s="1076"/>
      <c r="P1064" s="859" t="s">
        <v>149</v>
      </c>
      <c r="Q1064" s="864"/>
      <c r="R1064" s="864"/>
      <c r="S1064" s="864"/>
      <c r="T1064" s="864"/>
      <c r="U1064" s="949"/>
      <c r="V1064" s="950"/>
      <c r="W1064" s="293"/>
    </row>
    <row r="1065" spans="1:23" x14ac:dyDescent="0.25">
      <c r="A1065" s="544" t="str">
        <f>IF(COUNT('Séries-16x50'!$A$11:$A$50)&gt;'Etiquette 16x50'!N1031,"X","")</f>
        <v/>
      </c>
      <c r="B1065" s="291"/>
      <c r="C1065" s="1076"/>
      <c r="D1065" s="859" t="s">
        <v>150</v>
      </c>
      <c r="E1065" s="864"/>
      <c r="F1065" s="864"/>
      <c r="G1065" s="864"/>
      <c r="H1065" s="864"/>
      <c r="I1065" s="949"/>
      <c r="J1065" s="950"/>
      <c r="K1065" s="293"/>
      <c r="M1065" s="521"/>
      <c r="N1065" s="291"/>
      <c r="O1065" s="1076"/>
      <c r="P1065" s="859" t="s">
        <v>150</v>
      </c>
      <c r="Q1065" s="864"/>
      <c r="R1065" s="864"/>
      <c r="S1065" s="864"/>
      <c r="T1065" s="864"/>
      <c r="U1065" s="949"/>
      <c r="V1065" s="950"/>
      <c r="W1065" s="293"/>
    </row>
    <row r="1066" spans="1:23" x14ac:dyDescent="0.25">
      <c r="A1066" s="544" t="str">
        <f>IF(COUNT('Séries-16x50'!$A$11:$A$50)&gt;'Etiquette 16x50'!N1031,"X","")</f>
        <v/>
      </c>
      <c r="B1066" s="291"/>
      <c r="C1066" s="1076"/>
      <c r="D1066" s="859" t="s">
        <v>151</v>
      </c>
      <c r="E1066" s="864"/>
      <c r="F1066" s="864"/>
      <c r="G1066" s="864"/>
      <c r="H1066" s="864"/>
      <c r="I1066" s="949"/>
      <c r="J1066" s="950"/>
      <c r="K1066" s="293"/>
      <c r="M1066" s="521"/>
      <c r="N1066" s="291"/>
      <c r="O1066" s="1076"/>
      <c r="P1066" s="859" t="s">
        <v>151</v>
      </c>
      <c r="Q1066" s="864"/>
      <c r="R1066" s="864"/>
      <c r="S1066" s="864"/>
      <c r="T1066" s="864"/>
      <c r="U1066" s="949"/>
      <c r="V1066" s="950"/>
      <c r="W1066" s="293"/>
    </row>
    <row r="1067" spans="1:23" ht="15" customHeight="1" thickBot="1" x14ac:dyDescent="0.3">
      <c r="A1067" s="544" t="str">
        <f>IF(COUNT('Séries-16x50'!$A$11:$A$50)&gt;'Etiquette 16x50'!N1031,"X","")</f>
        <v/>
      </c>
      <c r="B1067" s="291"/>
      <c r="C1067" s="1077"/>
      <c r="D1067" s="862" t="s">
        <v>152</v>
      </c>
      <c r="E1067" s="975"/>
      <c r="F1067" s="975"/>
      <c r="G1067" s="975"/>
      <c r="H1067" s="975"/>
      <c r="I1067" s="954"/>
      <c r="J1067" s="955"/>
      <c r="K1067" s="293"/>
      <c r="M1067" s="521"/>
      <c r="N1067" s="291"/>
      <c r="O1067" s="1077"/>
      <c r="P1067" s="862" t="s">
        <v>152</v>
      </c>
      <c r="Q1067" s="975"/>
      <c r="R1067" s="975"/>
      <c r="S1067" s="975"/>
      <c r="T1067" s="975"/>
      <c r="U1067" s="954"/>
      <c r="V1067" s="955"/>
      <c r="W1067" s="293"/>
    </row>
    <row r="1068" spans="1:23" x14ac:dyDescent="0.25">
      <c r="A1068" s="544" t="str">
        <f>IF(COUNT('Séries-16x50'!$A$11:$A$50)&gt;'Etiquette 16x50'!N1031,"X","")</f>
        <v/>
      </c>
      <c r="B1068" s="291"/>
      <c r="C1068" s="895" t="s">
        <v>126</v>
      </c>
      <c r="D1068" s="1051" t="s">
        <v>264</v>
      </c>
      <c r="E1068" s="1052"/>
      <c r="F1068" s="963"/>
      <c r="G1068" s="278" t="s">
        <v>265</v>
      </c>
      <c r="H1068" s="278"/>
      <c r="I1068" s="965"/>
      <c r="J1068" s="966"/>
      <c r="K1068" s="293"/>
      <c r="M1068" s="521"/>
      <c r="N1068" s="291"/>
      <c r="O1068" s="895" t="s">
        <v>126</v>
      </c>
      <c r="P1068" s="1051" t="s">
        <v>264</v>
      </c>
      <c r="Q1068" s="1052"/>
      <c r="R1068" s="963"/>
      <c r="S1068" s="278" t="s">
        <v>265</v>
      </c>
      <c r="T1068" s="278"/>
      <c r="U1068" s="965"/>
      <c r="V1068" s="966"/>
      <c r="W1068" s="293"/>
    </row>
    <row r="1069" spans="1:23" x14ac:dyDescent="0.25">
      <c r="A1069" s="544" t="str">
        <f>IF(COUNT('Séries-16x50'!$A$11:$A$50)&gt;'Etiquette 16x50'!N1031,"X","")</f>
        <v/>
      </c>
      <c r="B1069" s="291"/>
      <c r="C1069" s="895"/>
      <c r="D1069" s="511" t="s">
        <v>267</v>
      </c>
      <c r="E1069" s="513"/>
      <c r="F1069" s="513"/>
      <c r="G1069" s="110" t="s">
        <v>164</v>
      </c>
      <c r="H1069" s="110"/>
      <c r="I1069" s="949"/>
      <c r="J1069" s="950"/>
      <c r="K1069" s="293"/>
      <c r="M1069" s="521"/>
      <c r="N1069" s="291"/>
      <c r="O1069" s="895"/>
      <c r="P1069" s="511" t="s">
        <v>267</v>
      </c>
      <c r="Q1069" s="513"/>
      <c r="R1069" s="513"/>
      <c r="S1069" s="110" t="s">
        <v>164</v>
      </c>
      <c r="T1069" s="110"/>
      <c r="U1069" s="949"/>
      <c r="V1069" s="950"/>
      <c r="W1069" s="293"/>
    </row>
    <row r="1070" spans="1:23" ht="15.75" thickBot="1" x14ac:dyDescent="0.3">
      <c r="A1070" s="544" t="str">
        <f>IF(COUNT('Séries-16x50'!$A$11:$A$50)&gt;'Etiquette 16x50'!N1031,"X","")</f>
        <v/>
      </c>
      <c r="B1070" s="291"/>
      <c r="C1070" s="896"/>
      <c r="D1070" s="512" t="s">
        <v>268</v>
      </c>
      <c r="E1070" s="517"/>
      <c r="F1070" s="517"/>
      <c r="G1070" s="3" t="s">
        <v>164</v>
      </c>
      <c r="H1070" s="3"/>
      <c r="I1070" s="954"/>
      <c r="J1070" s="955"/>
      <c r="K1070" s="293"/>
      <c r="M1070" s="521"/>
      <c r="N1070" s="291"/>
      <c r="O1070" s="896"/>
      <c r="P1070" s="512" t="s">
        <v>268</v>
      </c>
      <c r="Q1070" s="517"/>
      <c r="R1070" s="517"/>
      <c r="S1070" s="3" t="s">
        <v>164</v>
      </c>
      <c r="T1070" s="3"/>
      <c r="U1070" s="954"/>
      <c r="V1070" s="955"/>
      <c r="W1070" s="293"/>
    </row>
    <row r="1071" spans="1:23" ht="15.75" thickBot="1" x14ac:dyDescent="0.3">
      <c r="A1071" s="544" t="str">
        <f>IF(COUNT('Séries-16x50'!$A$11:$A$50)&gt;'Etiquette 16x50'!N1031,"X","")</f>
        <v/>
      </c>
      <c r="B1071" s="291"/>
      <c r="C1071" s="292"/>
      <c r="D1071" s="292"/>
      <c r="E1071" s="292"/>
      <c r="F1071" s="292"/>
      <c r="G1071" s="292"/>
      <c r="H1071" s="292"/>
      <c r="I1071" s="292"/>
      <c r="J1071" s="292"/>
      <c r="K1071" s="293"/>
      <c r="M1071" s="521"/>
      <c r="N1071" s="291"/>
      <c r="O1071" s="292"/>
      <c r="P1071" s="292"/>
      <c r="Q1071" s="292"/>
      <c r="R1071" s="292"/>
      <c r="S1071" s="292"/>
      <c r="T1071" s="292"/>
      <c r="U1071" s="292"/>
      <c r="V1071" s="292"/>
      <c r="W1071" s="293"/>
    </row>
    <row r="1072" spans="1:23" ht="18.75" x14ac:dyDescent="0.3">
      <c r="A1072" s="544" t="str">
        <f>IF(COUNT('Séries-16x50'!$A$11:$A$50)&gt;'Etiquette 16x50'!N1031,"X","")</f>
        <v/>
      </c>
      <c r="B1072" s="291"/>
      <c r="C1072" s="901" t="s">
        <v>269</v>
      </c>
      <c r="D1072" s="902"/>
      <c r="E1072" s="902"/>
      <c r="F1072" s="902"/>
      <c r="G1072" s="902"/>
      <c r="H1072" s="902"/>
      <c r="I1072" s="902"/>
      <c r="J1072" s="903"/>
      <c r="K1072" s="293"/>
      <c r="M1072" s="521"/>
      <c r="N1072" s="291"/>
      <c r="O1072" s="901" t="s">
        <v>269</v>
      </c>
      <c r="P1072" s="902"/>
      <c r="Q1072" s="902"/>
      <c r="R1072" s="902"/>
      <c r="S1072" s="902"/>
      <c r="T1072" s="902"/>
      <c r="U1072" s="902"/>
      <c r="V1072" s="903"/>
      <c r="W1072" s="293"/>
    </row>
    <row r="1073" spans="1:23" x14ac:dyDescent="0.25">
      <c r="A1073" s="544" t="str">
        <f>IF(COUNT('Séries-16x50'!$A$11:$A$50)&gt;'Etiquette 16x50'!N1031,"X","")</f>
        <v/>
      </c>
      <c r="B1073" s="291"/>
      <c r="C1073" s="904"/>
      <c r="D1073" s="905"/>
      <c r="E1073" s="905"/>
      <c r="F1073" s="905"/>
      <c r="G1073" s="905"/>
      <c r="H1073" s="905"/>
      <c r="I1073" s="905"/>
      <c r="J1073" s="906"/>
      <c r="K1073" s="293"/>
      <c r="M1073" s="521"/>
      <c r="N1073" s="291"/>
      <c r="O1073" s="904"/>
      <c r="P1073" s="905"/>
      <c r="Q1073" s="905"/>
      <c r="R1073" s="905"/>
      <c r="S1073" s="905"/>
      <c r="T1073" s="905"/>
      <c r="U1073" s="905"/>
      <c r="V1073" s="906"/>
      <c r="W1073" s="293"/>
    </row>
    <row r="1074" spans="1:23" x14ac:dyDescent="0.25">
      <c r="A1074" s="544" t="str">
        <f>IF(COUNT('Séries-16x50'!$A$11:$A$50)&gt;'Etiquette 16x50'!N1031,"X","")</f>
        <v/>
      </c>
      <c r="B1074" s="291"/>
      <c r="C1074" s="907"/>
      <c r="D1074" s="908"/>
      <c r="E1074" s="908"/>
      <c r="F1074" s="908"/>
      <c r="G1074" s="908"/>
      <c r="H1074" s="908"/>
      <c r="I1074" s="908"/>
      <c r="J1074" s="909"/>
      <c r="K1074" s="293"/>
      <c r="M1074" s="521"/>
      <c r="N1074" s="291"/>
      <c r="O1074" s="907"/>
      <c r="P1074" s="908"/>
      <c r="Q1074" s="908"/>
      <c r="R1074" s="908"/>
      <c r="S1074" s="908"/>
      <c r="T1074" s="908"/>
      <c r="U1074" s="908"/>
      <c r="V1074" s="909"/>
      <c r="W1074" s="293"/>
    </row>
    <row r="1075" spans="1:23" x14ac:dyDescent="0.25">
      <c r="A1075" s="544" t="str">
        <f>IF(COUNT('Séries-16x50'!$A$11:$A$50)&gt;'Etiquette 16x50'!N1031,"X","")</f>
        <v/>
      </c>
      <c r="B1075" s="291"/>
      <c r="C1075" s="907"/>
      <c r="D1075" s="908"/>
      <c r="E1075" s="908"/>
      <c r="F1075" s="908"/>
      <c r="G1075" s="908"/>
      <c r="H1075" s="908"/>
      <c r="I1075" s="908"/>
      <c r="J1075" s="909"/>
      <c r="K1075" s="293"/>
      <c r="M1075" s="521"/>
      <c r="N1075" s="291"/>
      <c r="O1075" s="907"/>
      <c r="P1075" s="908"/>
      <c r="Q1075" s="908"/>
      <c r="R1075" s="908"/>
      <c r="S1075" s="908"/>
      <c r="T1075" s="908"/>
      <c r="U1075" s="908"/>
      <c r="V1075" s="909"/>
      <c r="W1075" s="293"/>
    </row>
    <row r="1076" spans="1:23" ht="15.75" thickBot="1" x14ac:dyDescent="0.3">
      <c r="A1076" s="544" t="str">
        <f>IF(COUNT('Séries-16x50'!$A$11:$A$50)&gt;'Etiquette 16x50'!N1031,"X","")</f>
        <v/>
      </c>
      <c r="B1076" s="291"/>
      <c r="C1076" s="910"/>
      <c r="D1076" s="911"/>
      <c r="E1076" s="911"/>
      <c r="F1076" s="911"/>
      <c r="G1076" s="911"/>
      <c r="H1076" s="911"/>
      <c r="I1076" s="911"/>
      <c r="J1076" s="912"/>
      <c r="K1076" s="293"/>
      <c r="M1076" s="521"/>
      <c r="N1076" s="291"/>
      <c r="O1076" s="910"/>
      <c r="P1076" s="911"/>
      <c r="Q1076" s="911"/>
      <c r="R1076" s="911"/>
      <c r="S1076" s="911"/>
      <c r="T1076" s="911"/>
      <c r="U1076" s="911"/>
      <c r="V1076" s="912"/>
      <c r="W1076" s="293"/>
    </row>
    <row r="1077" spans="1:23" ht="15.75" thickBot="1" x14ac:dyDescent="0.3">
      <c r="A1077" s="544" t="str">
        <f>IF(COUNT('Séries-16x50'!$A$11:$A$50)&gt;'Etiquette 16x50'!N1031,"X","")</f>
        <v/>
      </c>
      <c r="B1077" s="294"/>
      <c r="C1077" s="295"/>
      <c r="D1077" s="295"/>
      <c r="E1077" s="295"/>
      <c r="F1077" s="295"/>
      <c r="G1077" s="295"/>
      <c r="H1077" s="295"/>
      <c r="I1077" s="295"/>
      <c r="J1077" s="295"/>
      <c r="K1077" s="296"/>
      <c r="M1077" s="521"/>
      <c r="N1077" s="294"/>
      <c r="O1077" s="295"/>
      <c r="P1077" s="295"/>
      <c r="Q1077" s="295"/>
      <c r="R1077" s="295"/>
      <c r="S1077" s="295"/>
      <c r="T1077" s="295"/>
      <c r="U1077" s="295"/>
      <c r="V1077" s="295"/>
      <c r="W1077" s="296"/>
    </row>
    <row r="1078" spans="1:23" ht="15" customHeight="1" x14ac:dyDescent="0.25">
      <c r="A1078" s="544" t="str">
        <f>IF(COUNT('Séries-16x50'!$A$11:$A$50)&gt;'Etiquette 16x50'!N1031,"X","")</f>
        <v/>
      </c>
      <c r="B1078" s="522"/>
      <c r="C1078" s="522"/>
      <c r="D1078" s="522"/>
      <c r="E1078" s="522"/>
      <c r="F1078" s="522"/>
      <c r="G1078" s="522"/>
      <c r="H1078" s="522"/>
      <c r="I1078" s="522"/>
      <c r="J1078" s="522"/>
      <c r="K1078" s="522"/>
      <c r="L1078" s="522"/>
      <c r="M1078" s="523"/>
      <c r="N1078" s="522"/>
      <c r="O1078" s="522"/>
      <c r="P1078" s="522"/>
      <c r="Q1078" s="522"/>
      <c r="R1078" s="522"/>
      <c r="S1078" s="522"/>
      <c r="T1078" s="522"/>
      <c r="U1078" s="522"/>
      <c r="V1078" s="522"/>
      <c r="W1078" s="522"/>
    </row>
    <row r="1079" spans="1:23" ht="15" customHeight="1" thickBot="1" x14ac:dyDescent="0.3">
      <c r="A1079" s="544" t="str">
        <f>IF(COUNT('Séries-16x50'!$A$11:$A$50)&gt;'Etiquette 16x50'!N1129,"X","")</f>
        <v/>
      </c>
      <c r="M1079" s="521"/>
    </row>
    <row r="1080" spans="1:23" x14ac:dyDescent="0.25">
      <c r="A1080" s="544" t="str">
        <f>IF(COUNT('Séries-16x50'!$A$11:$A$50)&gt;'Etiquette 16x50'!N1129,"X","")</f>
        <v/>
      </c>
      <c r="B1080" s="137">
        <f>N1031+1</f>
        <v>44</v>
      </c>
      <c r="C1080" s="289"/>
      <c r="D1080" s="289"/>
      <c r="E1080" s="289"/>
      <c r="F1080" s="289"/>
      <c r="G1080" s="289"/>
      <c r="H1080" s="289"/>
      <c r="I1080" s="289"/>
      <c r="J1080" s="289"/>
      <c r="K1080" s="290"/>
      <c r="M1080" s="521"/>
      <c r="N1080" s="137">
        <f>B1080+1</f>
        <v>45</v>
      </c>
      <c r="O1080" s="289"/>
      <c r="P1080" s="289"/>
      <c r="Q1080" s="289"/>
      <c r="R1080" s="289"/>
      <c r="S1080" s="289"/>
      <c r="T1080" s="289"/>
      <c r="U1080" s="289"/>
      <c r="V1080" s="289"/>
      <c r="W1080" s="290"/>
    </row>
    <row r="1081" spans="1:23" ht="23.25" x14ac:dyDescent="0.35">
      <c r="B1081" s="291"/>
      <c r="C1081" s="931" t="s">
        <v>246</v>
      </c>
      <c r="D1081" s="931"/>
      <c r="E1081" s="953">
        <f ca="1">OFFSET('Séries-16x50'!$A$11,B1080,13)</f>
        <v>0</v>
      </c>
      <c r="F1081" s="953"/>
      <c r="G1081" s="953"/>
      <c r="H1081" s="953"/>
      <c r="I1081" s="953"/>
      <c r="J1081" s="953"/>
      <c r="K1081" s="293"/>
      <c r="M1081" s="521"/>
      <c r="N1081" s="291"/>
      <c r="O1081" s="931" t="s">
        <v>246</v>
      </c>
      <c r="P1081" s="931"/>
      <c r="Q1081" s="953">
        <f ca="1">OFFSET('Séries-16x50'!$A$11,N1080,13)</f>
        <v>0</v>
      </c>
      <c r="R1081" s="953"/>
      <c r="S1081" s="953"/>
      <c r="T1081" s="953"/>
      <c r="U1081" s="953"/>
      <c r="V1081" s="953"/>
      <c r="W1081" s="293"/>
    </row>
    <row r="1082" spans="1:23" x14ac:dyDescent="0.25">
      <c r="A1082" s="544" t="str">
        <f>IF(COUNT('Séries-16x50'!$A$11:$A$50)&gt;'Etiquette 16x50'!N1129,"X","")</f>
        <v/>
      </c>
      <c r="B1082" s="291"/>
      <c r="C1082" s="945"/>
      <c r="D1082" s="945"/>
      <c r="E1082" s="945"/>
      <c r="F1082" s="945"/>
      <c r="G1082" s="945"/>
      <c r="H1082" s="945"/>
      <c r="I1082" s="945"/>
      <c r="J1082" s="945"/>
      <c r="K1082" s="293"/>
      <c r="M1082" s="521"/>
      <c r="N1082" s="291"/>
      <c r="O1082" s="945"/>
      <c r="P1082" s="945"/>
      <c r="Q1082" s="945"/>
      <c r="R1082" s="945"/>
      <c r="S1082" s="945"/>
      <c r="T1082" s="945"/>
      <c r="U1082" s="945"/>
      <c r="V1082" s="945"/>
      <c r="W1082" s="293"/>
    </row>
    <row r="1083" spans="1:23" ht="21" x14ac:dyDescent="0.35">
      <c r="A1083" s="544" t="str">
        <f>IF(COUNT('Séries-16x50'!$A$11:$A$50)&gt;'Etiquette 16x50'!N1129,"X","")</f>
        <v/>
      </c>
      <c r="B1083" s="291"/>
      <c r="C1083" s="931" t="s">
        <v>39</v>
      </c>
      <c r="D1083" s="931"/>
      <c r="E1083" s="932">
        <f ca="1">OFFSET('Séries-16x50'!$A$11,B1080,0)</f>
        <v>0</v>
      </c>
      <c r="F1083" s="932"/>
      <c r="G1083" s="948" t="s">
        <v>67</v>
      </c>
      <c r="H1083" s="948"/>
      <c r="I1083" s="932">
        <f ca="1">OFFSET('Séries-16x50'!$A$11,B1080,6)</f>
        <v>0</v>
      </c>
      <c r="J1083" s="932"/>
      <c r="K1083" s="293"/>
      <c r="M1083" s="521"/>
      <c r="N1083" s="291"/>
      <c r="O1083" s="931" t="s">
        <v>39</v>
      </c>
      <c r="P1083" s="931"/>
      <c r="Q1083" s="932">
        <f ca="1">OFFSET('Séries-16x50'!$A$11,N1080,0)</f>
        <v>0</v>
      </c>
      <c r="R1083" s="932"/>
      <c r="S1083" s="948" t="s">
        <v>67</v>
      </c>
      <c r="T1083" s="948"/>
      <c r="U1083" s="932">
        <f ca="1">OFFSET('Séries-16x50'!$A$11,N1080,6)</f>
        <v>0</v>
      </c>
      <c r="V1083" s="932"/>
      <c r="W1083" s="293"/>
    </row>
    <row r="1084" spans="1:23" ht="23.25" x14ac:dyDescent="0.35">
      <c r="A1084" s="544" t="str">
        <f>IF(COUNT('Séries-16x50'!$A$11:$A$50)&gt;'Etiquette 16x50'!N1129,"X","")</f>
        <v/>
      </c>
      <c r="B1084" s="291"/>
      <c r="C1084" s="931" t="s">
        <v>1</v>
      </c>
      <c r="D1084" s="931"/>
      <c r="E1084" s="953">
        <f ca="1">OFFSET('Séries-16x50'!$A$11,B1080,9)</f>
        <v>0</v>
      </c>
      <c r="F1084" s="953"/>
      <c r="G1084" s="948" t="s">
        <v>2</v>
      </c>
      <c r="H1084" s="948"/>
      <c r="I1084" s="932">
        <f ca="1">OFFSET('Séries-16x50'!$A$11,B1080,10)</f>
        <v>0</v>
      </c>
      <c r="J1084" s="932"/>
      <c r="K1084" s="293"/>
      <c r="M1084" s="521"/>
      <c r="N1084" s="291"/>
      <c r="O1084" s="931" t="s">
        <v>1</v>
      </c>
      <c r="P1084" s="931"/>
      <c r="Q1084" s="953">
        <f ca="1">OFFSET('Séries-16x50'!$A$11,N1080,9)</f>
        <v>0</v>
      </c>
      <c r="R1084" s="953"/>
      <c r="S1084" s="948" t="s">
        <v>2</v>
      </c>
      <c r="T1084" s="948"/>
      <c r="U1084" s="932">
        <f ca="1">OFFSET('Séries-16x50'!$A$11,N1080,10)</f>
        <v>0</v>
      </c>
      <c r="V1084" s="932"/>
      <c r="W1084" s="293"/>
    </row>
    <row r="1085" spans="1:23" ht="21" x14ac:dyDescent="0.35">
      <c r="A1085" s="544" t="str">
        <f>IF(COUNT('Séries-16x50'!$A$11:$A$50)&gt;'Etiquette 16x50'!N1129,"X","")</f>
        <v/>
      </c>
      <c r="B1085" s="291"/>
      <c r="C1085" s="520" t="s">
        <v>258</v>
      </c>
      <c r="D1085" s="520"/>
      <c r="E1085" s="527">
        <f ca="1">OFFSET('Séries-16x50'!$A$11,B1080,11)</f>
        <v>0</v>
      </c>
      <c r="F1085" s="525"/>
      <c r="G1085" s="866" t="s">
        <v>270</v>
      </c>
      <c r="H1085" s="866"/>
      <c r="I1085" s="527">
        <f ca="1">OFFSET('Séries-16x50'!$A$11,B1080,8)</f>
        <v>0</v>
      </c>
      <c r="J1085" s="527"/>
      <c r="K1085" s="293"/>
      <c r="M1085" s="521"/>
      <c r="N1085" s="291"/>
      <c r="O1085" s="520" t="s">
        <v>258</v>
      </c>
      <c r="P1085" s="520"/>
      <c r="Q1085" s="527">
        <f ca="1">OFFSET('Séries-16x50'!$A$11,N1080,11)</f>
        <v>0</v>
      </c>
      <c r="R1085" s="525"/>
      <c r="S1085" s="866" t="s">
        <v>270</v>
      </c>
      <c r="T1085" s="866"/>
      <c r="U1085" s="527">
        <f ca="1">OFFSET('Séries-16x50'!$A$11,N1080,8)</f>
        <v>0</v>
      </c>
      <c r="V1085" s="527"/>
      <c r="W1085" s="293"/>
    </row>
    <row r="1086" spans="1:23" ht="18.75" x14ac:dyDescent="0.3">
      <c r="A1086" s="544" t="str">
        <f>IF(COUNT('Séries-16x50'!$A$11:$A$50)&gt;'Etiquette 16x50'!N1129,"X","")</f>
        <v/>
      </c>
      <c r="B1086" s="291"/>
      <c r="C1086" s="952" t="s">
        <v>68</v>
      </c>
      <c r="D1086" s="952"/>
      <c r="E1086" s="866" t="s">
        <v>69</v>
      </c>
      <c r="F1086" s="866"/>
      <c r="G1086" s="951">
        <f ca="1">OFFSET('Séries-16x50'!$A$11,B1080,2)</f>
        <v>0</v>
      </c>
      <c r="H1086" s="951"/>
      <c r="I1086" s="951"/>
      <c r="J1086" s="951"/>
      <c r="K1086" s="293"/>
      <c r="M1086" s="521"/>
      <c r="N1086" s="291"/>
      <c r="O1086" s="952" t="s">
        <v>68</v>
      </c>
      <c r="P1086" s="952"/>
      <c r="Q1086" s="866" t="s">
        <v>69</v>
      </c>
      <c r="R1086" s="866"/>
      <c r="S1086" s="951">
        <f ca="1">OFFSET('Séries-16x50'!$A$11,N1080,2)</f>
        <v>0</v>
      </c>
      <c r="T1086" s="951"/>
      <c r="U1086" s="951"/>
      <c r="V1086" s="951"/>
      <c r="W1086" s="293"/>
    </row>
    <row r="1087" spans="1:23" ht="18.75" x14ac:dyDescent="0.3">
      <c r="A1087" s="544" t="str">
        <f>IF(COUNT('Séries-16x50'!$A$11:$A$50)&gt;'Etiquette 16x50'!N1129,"X","")</f>
        <v/>
      </c>
      <c r="B1087" s="291"/>
      <c r="C1087" s="952"/>
      <c r="D1087" s="952"/>
      <c r="E1087" s="866" t="s">
        <v>70</v>
      </c>
      <c r="F1087" s="866"/>
      <c r="G1087" s="951">
        <f ca="1">OFFSET('Séries-16x50'!$A$11,B1080,3)</f>
        <v>0</v>
      </c>
      <c r="H1087" s="951"/>
      <c r="I1087" s="951"/>
      <c r="J1087" s="951"/>
      <c r="K1087" s="293"/>
      <c r="M1087" s="521"/>
      <c r="N1087" s="291"/>
      <c r="O1087" s="952"/>
      <c r="P1087" s="952"/>
      <c r="Q1087" s="866" t="s">
        <v>70</v>
      </c>
      <c r="R1087" s="866"/>
      <c r="S1087" s="951">
        <f ca="1">OFFSET('Séries-16x50'!$A$11,N1080,3)</f>
        <v>0</v>
      </c>
      <c r="T1087" s="951"/>
      <c r="U1087" s="951"/>
      <c r="V1087" s="951"/>
      <c r="W1087" s="293"/>
    </row>
    <row r="1088" spans="1:23" ht="18.75" x14ac:dyDescent="0.3">
      <c r="A1088" s="544" t="str">
        <f>IF(COUNT('Séries-16x50'!$A$11:$A$50)&gt;'Etiquette 16x50'!N1129,"X","")</f>
        <v/>
      </c>
      <c r="B1088" s="291"/>
      <c r="C1088" s="952"/>
      <c r="D1088" s="952"/>
      <c r="E1088" s="866" t="s">
        <v>257</v>
      </c>
      <c r="F1088" s="866"/>
      <c r="G1088" s="951">
        <f ca="1">OFFSET('Séries-16x50'!$A$11,B1080,4)</f>
        <v>0</v>
      </c>
      <c r="H1088" s="951"/>
      <c r="I1088" s="951"/>
      <c r="J1088" s="951"/>
      <c r="K1088" s="293"/>
      <c r="M1088" s="521"/>
      <c r="N1088" s="291"/>
      <c r="O1088" s="952"/>
      <c r="P1088" s="952"/>
      <c r="Q1088" s="866" t="s">
        <v>257</v>
      </c>
      <c r="R1088" s="866"/>
      <c r="S1088" s="951">
        <f ca="1">OFFSET('Séries-16x50'!$A$11,N1080,4)</f>
        <v>0</v>
      </c>
      <c r="T1088" s="951"/>
      <c r="U1088" s="951"/>
      <c r="V1088" s="951"/>
      <c r="W1088" s="293"/>
    </row>
    <row r="1089" spans="1:23" ht="21" x14ac:dyDescent="0.35">
      <c r="A1089" s="544" t="str">
        <f>IF(COUNT('Séries-16x50'!$A$11:$A$50)&gt;'Etiquette 16x50'!N1129,"X","")</f>
        <v/>
      </c>
      <c r="B1089" s="291"/>
      <c r="C1089" s="952"/>
      <c r="D1089" s="952"/>
      <c r="E1089" s="866" t="s">
        <v>71</v>
      </c>
      <c r="F1089" s="866"/>
      <c r="G1089" s="947">
        <f ca="1">OFFSET('Séries-16x50'!$A$11,B1080,5)</f>
        <v>0</v>
      </c>
      <c r="H1089" s="947"/>
      <c r="I1089" s="947"/>
      <c r="J1089" s="947"/>
      <c r="K1089" s="293"/>
      <c r="M1089" s="521"/>
      <c r="N1089" s="291"/>
      <c r="O1089" s="952"/>
      <c r="P1089" s="952"/>
      <c r="Q1089" s="866" t="s">
        <v>71</v>
      </c>
      <c r="R1089" s="866"/>
      <c r="S1089" s="947">
        <f ca="1">OFFSET('Séries-16x50'!$A$11,N1080,5)</f>
        <v>0</v>
      </c>
      <c r="T1089" s="947"/>
      <c r="U1089" s="947"/>
      <c r="V1089" s="947"/>
      <c r="W1089" s="293"/>
    </row>
    <row r="1090" spans="1:23" ht="21" x14ac:dyDescent="0.35">
      <c r="A1090" s="544" t="str">
        <f>IF(COUNT('Séries-16x50'!$A$11:$A$50)&gt;'Etiquette 16x50'!N1129,"X","")</f>
        <v/>
      </c>
      <c r="B1090" s="291"/>
      <c r="C1090" s="931" t="s">
        <v>248</v>
      </c>
      <c r="D1090" s="931"/>
      <c r="E1090" s="948" t="str">
        <f ca="1">IF(E1081="","",IF(OR(E1081="DWF",E1081="DNF"),"Distance","Temps"))</f>
        <v>Temps</v>
      </c>
      <c r="F1090" s="948"/>
      <c r="G1090" s="525">
        <f ca="1">OFFSET('Séries-16x50'!$A$11,B1080,18)</f>
        <v>0</v>
      </c>
      <c r="H1090" s="524">
        <f ca="1">OFFSET('Séries-16x50'!$A$11,B1080,19)</f>
        <v>0</v>
      </c>
      <c r="I1090" s="526">
        <f ca="1">OFFSET('Séries-16x50'!$A$11,B1080,20)</f>
        <v>0</v>
      </c>
      <c r="J1090" s="524">
        <f ca="1">OFFSET('Séries-16x50'!$A$11,B1080,21)</f>
        <v>0</v>
      </c>
      <c r="K1090" s="293"/>
      <c r="M1090" s="521"/>
      <c r="N1090" s="291"/>
      <c r="O1090" s="931" t="s">
        <v>248</v>
      </c>
      <c r="P1090" s="931"/>
      <c r="Q1090" s="948" t="str">
        <f ca="1">IF(Q1081="","",IF(OR(Q1081="DWF",Q1081="DNF"),"Distance","Temps"))</f>
        <v>Temps</v>
      </c>
      <c r="R1090" s="948"/>
      <c r="S1090" s="525">
        <f ca="1">OFFSET('Séries-16x50'!$A$11,N1080,18)</f>
        <v>0</v>
      </c>
      <c r="T1090" s="524">
        <f ca="1">OFFSET('Séries-16x50'!$A$11,N1080,19)</f>
        <v>0</v>
      </c>
      <c r="U1090" s="526">
        <f ca="1">OFFSET('Séries-16x50'!$A$11,N1080,20)</f>
        <v>0</v>
      </c>
      <c r="V1090" s="524">
        <f ca="1">OFFSET('Séries-16x50'!$A$11,N1080,21)</f>
        <v>0</v>
      </c>
      <c r="W1090" s="293"/>
    </row>
    <row r="1091" spans="1:23" ht="18.75" x14ac:dyDescent="0.3">
      <c r="A1091" s="544" t="str">
        <f>IF(COUNT('Séries-16x50'!$A$11:$A$50)&gt;'Etiquette 16x50'!N1129,"X","")</f>
        <v/>
      </c>
      <c r="B1091" s="291"/>
      <c r="C1091" s="931"/>
      <c r="D1091" s="931"/>
      <c r="E1091" s="933" t="s">
        <v>273</v>
      </c>
      <c r="F1091" s="514" t="s">
        <v>271</v>
      </c>
      <c r="G1091" s="528">
        <f ca="1">OFFSET('Séries-16x50'!$A$11,B1080,14)</f>
        <v>0</v>
      </c>
      <c r="H1091" s="529">
        <f ca="1">OFFSET('Séries-16x50'!$A$11,B1080,15)</f>
        <v>0</v>
      </c>
      <c r="I1091" s="528">
        <f ca="1">OFFSET('Séries-16x50'!$A$11,B1080,16)</f>
        <v>0</v>
      </c>
      <c r="J1091" s="529">
        <f ca="1">OFFSET('Séries-16x50'!$A$11,B1080,17)</f>
        <v>0</v>
      </c>
      <c r="K1091" s="293"/>
      <c r="M1091" s="521"/>
      <c r="N1091" s="291"/>
      <c r="O1091" s="931"/>
      <c r="P1091" s="931"/>
      <c r="Q1091" s="933" t="s">
        <v>273</v>
      </c>
      <c r="R1091" s="514" t="s">
        <v>271</v>
      </c>
      <c r="S1091" s="528">
        <f ca="1">OFFSET('Séries-16x50'!$A$11,N1080,14)</f>
        <v>0</v>
      </c>
      <c r="T1091" s="529">
        <f ca="1">OFFSET('Séries-16x50'!$A$11,N1080,15)</f>
        <v>0</v>
      </c>
      <c r="U1091" s="528">
        <f ca="1">OFFSET('Séries-16x50'!$A$11,N1080,16)</f>
        <v>0</v>
      </c>
      <c r="V1091" s="529">
        <f ca="1">OFFSET('Séries-16x50'!$A$11,N1080,17)</f>
        <v>0</v>
      </c>
      <c r="W1091" s="293"/>
    </row>
    <row r="1092" spans="1:23" ht="18.75" x14ac:dyDescent="0.3">
      <c r="A1092" s="544" t="str">
        <f>IF(COUNT('Séries-16x50'!$A$11:$A$50)&gt;'Etiquette 16x50'!N1129,"X","")</f>
        <v/>
      </c>
      <c r="B1092" s="291"/>
      <c r="C1092" s="931"/>
      <c r="D1092" s="931"/>
      <c r="E1092" s="933"/>
      <c r="F1092" s="514" t="s">
        <v>272</v>
      </c>
      <c r="G1092" s="528">
        <f ca="1">OFFSET('Séries-16x50'!$A$11,B1080,22)</f>
        <v>0</v>
      </c>
      <c r="H1092" s="529">
        <f ca="1">OFFSET('Séries-16x50'!$A$11,B1080,23)</f>
        <v>0</v>
      </c>
      <c r="I1092" s="528">
        <f ca="1">OFFSET('Séries-16x50'!$A$11,B1080,24)</f>
        <v>0</v>
      </c>
      <c r="J1092" s="529">
        <f ca="1">OFFSET('Séries-16x50'!$A$11,B1080,25)</f>
        <v>0</v>
      </c>
      <c r="K1092" s="293"/>
      <c r="M1092" s="521"/>
      <c r="N1092" s="291"/>
      <c r="O1092" s="931"/>
      <c r="P1092" s="931"/>
      <c r="Q1092" s="933"/>
      <c r="R1092" s="514" t="s">
        <v>272</v>
      </c>
      <c r="S1092" s="528">
        <f ca="1">OFFSET('Séries-16x50'!$A$11,N1080,22)</f>
        <v>0</v>
      </c>
      <c r="T1092" s="529">
        <f ca="1">OFFSET('Séries-16x50'!$A$11,N1080,23)</f>
        <v>0</v>
      </c>
      <c r="U1092" s="528">
        <f ca="1">OFFSET('Séries-16x50'!$A$11,N1080,24)</f>
        <v>0</v>
      </c>
      <c r="V1092" s="529">
        <f ca="1">OFFSET('Séries-16x50'!$A$11,N1080,25)</f>
        <v>0</v>
      </c>
      <c r="W1092" s="293"/>
    </row>
    <row r="1093" spans="1:23" x14ac:dyDescent="0.25">
      <c r="A1093" s="544" t="str">
        <f>IF(COUNT('Séries-16x50'!$A$11:$A$50)&gt;'Etiquette 16x50'!N1129,"X","")</f>
        <v/>
      </c>
      <c r="B1093" s="291"/>
      <c r="C1093" s="945"/>
      <c r="D1093" s="945"/>
      <c r="E1093" s="945"/>
      <c r="F1093" s="945"/>
      <c r="G1093" s="945"/>
      <c r="H1093" s="945"/>
      <c r="I1093" s="945"/>
      <c r="J1093" s="945"/>
      <c r="K1093" s="293"/>
      <c r="M1093" s="521"/>
      <c r="N1093" s="291"/>
      <c r="O1093" s="945"/>
      <c r="P1093" s="945"/>
      <c r="Q1093" s="945"/>
      <c r="R1093" s="945"/>
      <c r="S1093" s="945"/>
      <c r="T1093" s="945"/>
      <c r="U1093" s="945"/>
      <c r="V1093" s="945"/>
      <c r="W1093" s="293"/>
    </row>
    <row r="1094" spans="1:23" ht="18.75" x14ac:dyDescent="0.3">
      <c r="A1094" s="544" t="str">
        <f>IF(COUNT('Séries-16x50'!$A$11:$A$50)&gt;'Etiquette 16x50'!N1129,"X","")</f>
        <v/>
      </c>
      <c r="B1094" s="291"/>
      <c r="C1094" s="946" t="s">
        <v>259</v>
      </c>
      <c r="D1094" s="946"/>
      <c r="E1094" s="946"/>
      <c r="F1094" s="946"/>
      <c r="G1094" s="946"/>
      <c r="H1094" s="946"/>
      <c r="I1094" s="946"/>
      <c r="J1094" s="946"/>
      <c r="K1094" s="293"/>
      <c r="M1094" s="521"/>
      <c r="N1094" s="291"/>
      <c r="O1094" s="946" t="s">
        <v>259</v>
      </c>
      <c r="P1094" s="946"/>
      <c r="Q1094" s="946"/>
      <c r="R1094" s="946"/>
      <c r="S1094" s="946"/>
      <c r="T1094" s="946"/>
      <c r="U1094" s="946"/>
      <c r="V1094" s="946"/>
      <c r="W1094" s="293"/>
    </row>
    <row r="1095" spans="1:23" ht="15.75" thickBot="1" x14ac:dyDescent="0.3">
      <c r="A1095" s="544" t="str">
        <f>IF(COUNT('Séries-16x50'!$A$11:$A$50)&gt;'Etiquette 16x50'!N1129,"X","")</f>
        <v/>
      </c>
      <c r="B1095" s="291"/>
      <c r="C1095" s="945"/>
      <c r="D1095" s="945"/>
      <c r="E1095" s="945"/>
      <c r="F1095" s="945"/>
      <c r="G1095" s="945"/>
      <c r="H1095" s="945"/>
      <c r="I1095" s="945"/>
      <c r="J1095" s="945"/>
      <c r="K1095" s="293"/>
      <c r="M1095" s="521"/>
      <c r="N1095" s="291"/>
      <c r="O1095" s="945"/>
      <c r="P1095" s="945"/>
      <c r="Q1095" s="945"/>
      <c r="R1095" s="945"/>
      <c r="S1095" s="945"/>
      <c r="T1095" s="945"/>
      <c r="U1095" s="945"/>
      <c r="V1095" s="945"/>
      <c r="W1095" s="293"/>
    </row>
    <row r="1096" spans="1:23" ht="15.75" customHeight="1" x14ac:dyDescent="0.25">
      <c r="A1096" s="544" t="str">
        <f>IF(COUNT('Séries-16x50'!$A$11:$A$50)&gt;'Etiquette 16x50'!N1129,"X","")</f>
        <v/>
      </c>
      <c r="B1096" s="291"/>
      <c r="C1096" s="1078" t="s">
        <v>276</v>
      </c>
      <c r="D1096" s="1074">
        <v>1</v>
      </c>
      <c r="E1096" s="1074">
        <f>D1096+1</f>
        <v>2</v>
      </c>
      <c r="F1096" s="1074">
        <f>E1096+1</f>
        <v>3</v>
      </c>
      <c r="G1096" s="1074">
        <f t="shared" ref="G1096:J1096" si="88">F1096+1</f>
        <v>4</v>
      </c>
      <c r="H1096" s="1074">
        <f t="shared" si="88"/>
        <v>5</v>
      </c>
      <c r="I1096" s="1074">
        <f t="shared" si="88"/>
        <v>6</v>
      </c>
      <c r="J1096" s="1075">
        <f t="shared" si="88"/>
        <v>7</v>
      </c>
      <c r="K1096" s="293"/>
      <c r="M1096" s="521"/>
      <c r="N1096" s="291"/>
      <c r="O1096" s="1078" t="s">
        <v>276</v>
      </c>
      <c r="P1096" s="1074">
        <v>1</v>
      </c>
      <c r="Q1096" s="1074">
        <f>P1096+1</f>
        <v>2</v>
      </c>
      <c r="R1096" s="1074">
        <f>Q1096+1</f>
        <v>3</v>
      </c>
      <c r="S1096" s="1074">
        <f t="shared" ref="S1096:V1096" si="89">R1096+1</f>
        <v>4</v>
      </c>
      <c r="T1096" s="1074">
        <f t="shared" si="89"/>
        <v>5</v>
      </c>
      <c r="U1096" s="1074">
        <f t="shared" si="89"/>
        <v>6</v>
      </c>
      <c r="V1096" s="1075">
        <f t="shared" si="89"/>
        <v>7</v>
      </c>
      <c r="W1096" s="293"/>
    </row>
    <row r="1097" spans="1:23" ht="15.75" thickBot="1" x14ac:dyDescent="0.3">
      <c r="A1097" s="544" t="str">
        <f>IF(COUNT('Séries-16x50'!$A$11:$A$50)&gt;'Etiquette 16x50'!N1129,"X","")</f>
        <v/>
      </c>
      <c r="B1097" s="291"/>
      <c r="C1097" s="1079"/>
      <c r="D1097" s="1070"/>
      <c r="E1097" s="1070"/>
      <c r="F1097" s="1070"/>
      <c r="G1097" s="1070"/>
      <c r="H1097" s="1070"/>
      <c r="I1097" s="1070"/>
      <c r="J1097" s="1072"/>
      <c r="K1097" s="293"/>
      <c r="M1097" s="521"/>
      <c r="N1097" s="291"/>
      <c r="O1097" s="1079"/>
      <c r="P1097" s="1070"/>
      <c r="Q1097" s="1070"/>
      <c r="R1097" s="1070"/>
      <c r="S1097" s="1070"/>
      <c r="T1097" s="1070"/>
      <c r="U1097" s="1070"/>
      <c r="V1097" s="1072"/>
      <c r="W1097" s="293"/>
    </row>
    <row r="1098" spans="1:23" ht="15" customHeight="1" x14ac:dyDescent="0.25">
      <c r="A1098" s="544" t="str">
        <f>IF(COUNT('Séries-16x50'!$A$11:$A$50)&gt;'Etiquette 16x50'!N1129,"X","")</f>
        <v/>
      </c>
      <c r="B1098" s="291"/>
      <c r="C1098" s="1068">
        <f>J1096+1</f>
        <v>8</v>
      </c>
      <c r="D1098" s="1070">
        <f>C1098+1</f>
        <v>9</v>
      </c>
      <c r="E1098" s="1070">
        <f t="shared" ref="E1098:J1098" si="90">D1098+1</f>
        <v>10</v>
      </c>
      <c r="F1098" s="1070">
        <f t="shared" si="90"/>
        <v>11</v>
      </c>
      <c r="G1098" s="1070">
        <f t="shared" si="90"/>
        <v>12</v>
      </c>
      <c r="H1098" s="1070">
        <f t="shared" si="90"/>
        <v>13</v>
      </c>
      <c r="I1098" s="1070">
        <f t="shared" si="90"/>
        <v>14</v>
      </c>
      <c r="J1098" s="1072">
        <f t="shared" si="90"/>
        <v>15</v>
      </c>
      <c r="K1098" s="293"/>
      <c r="M1098" s="521"/>
      <c r="N1098" s="291"/>
      <c r="O1098" s="1068">
        <f>V1096+1</f>
        <v>8</v>
      </c>
      <c r="P1098" s="1070">
        <f>O1098+1</f>
        <v>9</v>
      </c>
      <c r="Q1098" s="1070">
        <f t="shared" ref="Q1098:V1098" si="91">P1098+1</f>
        <v>10</v>
      </c>
      <c r="R1098" s="1070">
        <f t="shared" si="91"/>
        <v>11</v>
      </c>
      <c r="S1098" s="1070">
        <f t="shared" si="91"/>
        <v>12</v>
      </c>
      <c r="T1098" s="1070">
        <f t="shared" si="91"/>
        <v>13</v>
      </c>
      <c r="U1098" s="1070">
        <f t="shared" si="91"/>
        <v>14</v>
      </c>
      <c r="V1098" s="1072">
        <f t="shared" si="91"/>
        <v>15</v>
      </c>
      <c r="W1098" s="293"/>
    </row>
    <row r="1099" spans="1:23" ht="15.75" thickBot="1" x14ac:dyDescent="0.3">
      <c r="A1099" s="544" t="str">
        <f>IF(COUNT('Séries-16x50'!$A$11:$A$50)&gt;'Etiquette 16x50'!N1129,"X","")</f>
        <v/>
      </c>
      <c r="B1099" s="291"/>
      <c r="C1099" s="1069"/>
      <c r="D1099" s="1071"/>
      <c r="E1099" s="1071"/>
      <c r="F1099" s="1071"/>
      <c r="G1099" s="1071"/>
      <c r="H1099" s="1071"/>
      <c r="I1099" s="1071"/>
      <c r="J1099" s="1073"/>
      <c r="K1099" s="293"/>
      <c r="M1099" s="521"/>
      <c r="N1099" s="291"/>
      <c r="O1099" s="1069"/>
      <c r="P1099" s="1071"/>
      <c r="Q1099" s="1071"/>
      <c r="R1099" s="1071"/>
      <c r="S1099" s="1071"/>
      <c r="T1099" s="1071"/>
      <c r="U1099" s="1071"/>
      <c r="V1099" s="1073"/>
      <c r="W1099" s="293"/>
    </row>
    <row r="1100" spans="1:23" ht="15" customHeight="1" x14ac:dyDescent="0.25">
      <c r="A1100" s="544" t="str">
        <f>IF(COUNT('Séries-16x50'!$A$11:$A$50)&gt;'Etiquette 16x50'!N1129,"X","")</f>
        <v/>
      </c>
      <c r="B1100" s="291"/>
      <c r="C1100" s="984" t="s">
        <v>275</v>
      </c>
      <c r="D1100" s="985"/>
      <c r="E1100" s="1080"/>
      <c r="F1100" s="993"/>
      <c r="G1100" s="993"/>
      <c r="H1100" s="993"/>
      <c r="I1100" s="993"/>
      <c r="J1100" s="994"/>
      <c r="K1100" s="293"/>
      <c r="M1100" s="521"/>
      <c r="N1100" s="291"/>
      <c r="O1100" s="984" t="s">
        <v>275</v>
      </c>
      <c r="P1100" s="985"/>
      <c r="Q1100" s="1080"/>
      <c r="R1100" s="993"/>
      <c r="S1100" s="993"/>
      <c r="T1100" s="993"/>
      <c r="U1100" s="993"/>
      <c r="V1100" s="994"/>
      <c r="W1100" s="293"/>
    </row>
    <row r="1101" spans="1:23" ht="15.75" thickBot="1" x14ac:dyDescent="0.3">
      <c r="A1101" s="544" t="str">
        <f>IF(COUNT('Séries-16x50'!$A$11:$A$50)&gt;'Etiquette 16x50'!N1129,"X","")</f>
        <v/>
      </c>
      <c r="B1101" s="291"/>
      <c r="C1101" s="973"/>
      <c r="D1101" s="986"/>
      <c r="E1101" s="1081"/>
      <c r="F1101" s="929"/>
      <c r="G1101" s="929"/>
      <c r="H1101" s="929"/>
      <c r="I1101" s="929"/>
      <c r="J1101" s="930"/>
      <c r="K1101" s="293"/>
      <c r="M1101" s="521"/>
      <c r="N1101" s="291"/>
      <c r="O1101" s="973"/>
      <c r="P1101" s="986"/>
      <c r="Q1101" s="1081"/>
      <c r="R1101" s="929"/>
      <c r="S1101" s="929"/>
      <c r="T1101" s="929"/>
      <c r="U1101" s="929"/>
      <c r="V1101" s="930"/>
      <c r="W1101" s="293"/>
    </row>
    <row r="1102" spans="1:23" ht="15.75" thickBot="1" x14ac:dyDescent="0.3">
      <c r="A1102" s="544" t="str">
        <f>IF(COUNT('Séries-16x50'!$A$11:$A$50)&gt;'Etiquette 16x50'!N1129,"X","")</f>
        <v/>
      </c>
      <c r="B1102" s="291"/>
      <c r="C1102" s="292"/>
      <c r="D1102" s="292"/>
      <c r="E1102" s="292"/>
      <c r="F1102" s="292"/>
      <c r="G1102" s="292"/>
      <c r="H1102" s="292"/>
      <c r="I1102" s="292"/>
      <c r="J1102" s="292"/>
      <c r="K1102" s="293"/>
      <c r="M1102" s="521"/>
      <c r="N1102" s="291"/>
      <c r="O1102" s="292"/>
      <c r="P1102" s="292"/>
      <c r="Q1102" s="292"/>
      <c r="R1102" s="292"/>
      <c r="S1102" s="292"/>
      <c r="T1102" s="292"/>
      <c r="U1102" s="292"/>
      <c r="V1102" s="292"/>
      <c r="W1102" s="293"/>
    </row>
    <row r="1103" spans="1:23" ht="15" customHeight="1" x14ac:dyDescent="0.25">
      <c r="A1103" s="544" t="str">
        <f>IF(COUNT('Séries-16x50'!$A$11:$A$50)&gt;'Etiquette 16x50'!N1129,"X","")</f>
        <v/>
      </c>
      <c r="B1103" s="291"/>
      <c r="C1103" s="894" t="s">
        <v>132</v>
      </c>
      <c r="D1103" s="880" t="s">
        <v>133</v>
      </c>
      <c r="E1103" s="871"/>
      <c r="F1103" s="871"/>
      <c r="G1103" s="871"/>
      <c r="H1103" s="871"/>
      <c r="I1103" s="959"/>
      <c r="J1103" s="960"/>
      <c r="K1103" s="293"/>
      <c r="M1103" s="521"/>
      <c r="N1103" s="291"/>
      <c r="O1103" s="894" t="s">
        <v>132</v>
      </c>
      <c r="P1103" s="880" t="s">
        <v>133</v>
      </c>
      <c r="Q1103" s="871"/>
      <c r="R1103" s="871"/>
      <c r="S1103" s="871"/>
      <c r="T1103" s="871"/>
      <c r="U1103" s="959"/>
      <c r="V1103" s="960"/>
      <c r="W1103" s="293"/>
    </row>
    <row r="1104" spans="1:23" x14ac:dyDescent="0.25">
      <c r="A1104" s="544" t="str">
        <f>IF(COUNT('Séries-16x50'!$A$11:$A$50)&gt;'Etiquette 16x50'!N1129,"X","")</f>
        <v/>
      </c>
      <c r="B1104" s="291"/>
      <c r="C1104" s="895"/>
      <c r="D1104" s="859" t="s">
        <v>134</v>
      </c>
      <c r="E1104" s="864"/>
      <c r="F1104" s="864"/>
      <c r="G1104" s="864"/>
      <c r="H1104" s="864"/>
      <c r="I1104" s="949"/>
      <c r="J1104" s="950"/>
      <c r="K1104" s="293"/>
      <c r="M1104" s="521"/>
      <c r="N1104" s="291"/>
      <c r="O1104" s="895"/>
      <c r="P1104" s="859" t="s">
        <v>134</v>
      </c>
      <c r="Q1104" s="864"/>
      <c r="R1104" s="864"/>
      <c r="S1104" s="864"/>
      <c r="T1104" s="864"/>
      <c r="U1104" s="949"/>
      <c r="V1104" s="950"/>
      <c r="W1104" s="293"/>
    </row>
    <row r="1105" spans="1:23" x14ac:dyDescent="0.25">
      <c r="A1105" s="544" t="str">
        <f>IF(COUNT('Séries-16x50'!$A$11:$A$50)&gt;'Etiquette 16x50'!N1129,"X","")</f>
        <v/>
      </c>
      <c r="B1105" s="291"/>
      <c r="C1105" s="895"/>
      <c r="D1105" s="859" t="s">
        <v>135</v>
      </c>
      <c r="E1105" s="864"/>
      <c r="F1105" s="864"/>
      <c r="G1105" s="864"/>
      <c r="H1105" s="864"/>
      <c r="I1105" s="949"/>
      <c r="J1105" s="950"/>
      <c r="K1105" s="293"/>
      <c r="M1105" s="521"/>
      <c r="N1105" s="291"/>
      <c r="O1105" s="895"/>
      <c r="P1105" s="859" t="s">
        <v>135</v>
      </c>
      <c r="Q1105" s="864"/>
      <c r="R1105" s="864"/>
      <c r="S1105" s="864"/>
      <c r="T1105" s="864"/>
      <c r="U1105" s="949"/>
      <c r="V1105" s="950"/>
      <c r="W1105" s="293"/>
    </row>
    <row r="1106" spans="1:23" x14ac:dyDescent="0.25">
      <c r="A1106" s="544" t="str">
        <f>IF(COUNT('Séries-16x50'!$A$11:$A$50)&gt;'Etiquette 16x50'!N1129,"X","")</f>
        <v/>
      </c>
      <c r="B1106" s="291"/>
      <c r="C1106" s="895"/>
      <c r="D1106" s="859" t="s">
        <v>136</v>
      </c>
      <c r="E1106" s="864"/>
      <c r="F1106" s="864"/>
      <c r="G1106" s="864"/>
      <c r="H1106" s="864"/>
      <c r="I1106" s="949"/>
      <c r="J1106" s="950"/>
      <c r="K1106" s="293"/>
      <c r="M1106" s="521"/>
      <c r="N1106" s="291"/>
      <c r="O1106" s="895"/>
      <c r="P1106" s="859" t="s">
        <v>136</v>
      </c>
      <c r="Q1106" s="864"/>
      <c r="R1106" s="864"/>
      <c r="S1106" s="864"/>
      <c r="T1106" s="864"/>
      <c r="U1106" s="949"/>
      <c r="V1106" s="950"/>
      <c r="W1106" s="293"/>
    </row>
    <row r="1107" spans="1:23" x14ac:dyDescent="0.25">
      <c r="A1107" s="544" t="str">
        <f>IF(COUNT('Séries-16x50'!$A$11:$A$50)&gt;'Etiquette 16x50'!N1129,"X","")</f>
        <v/>
      </c>
      <c r="B1107" s="291"/>
      <c r="C1107" s="895"/>
      <c r="D1107" s="859" t="s">
        <v>137</v>
      </c>
      <c r="E1107" s="864"/>
      <c r="F1107" s="864"/>
      <c r="G1107" s="864"/>
      <c r="H1107" s="864"/>
      <c r="I1107" s="949"/>
      <c r="J1107" s="950"/>
      <c r="K1107" s="293"/>
      <c r="M1107" s="521"/>
      <c r="N1107" s="291"/>
      <c r="O1107" s="895"/>
      <c r="P1107" s="859" t="s">
        <v>137</v>
      </c>
      <c r="Q1107" s="864"/>
      <c r="R1107" s="864"/>
      <c r="S1107" s="864"/>
      <c r="T1107" s="864"/>
      <c r="U1107" s="949"/>
      <c r="V1107" s="950"/>
      <c r="W1107" s="293"/>
    </row>
    <row r="1108" spans="1:23" x14ac:dyDescent="0.25">
      <c r="A1108" s="544" t="str">
        <f>IF(COUNT('Séries-16x50'!$A$11:$A$50)&gt;'Etiquette 16x50'!N1129,"X","")</f>
        <v/>
      </c>
      <c r="B1108" s="291"/>
      <c r="C1108" s="895"/>
      <c r="D1108" s="859" t="s">
        <v>138</v>
      </c>
      <c r="E1108" s="864"/>
      <c r="F1108" s="864"/>
      <c r="G1108" s="864"/>
      <c r="H1108" s="864"/>
      <c r="I1108" s="949"/>
      <c r="J1108" s="950"/>
      <c r="K1108" s="293"/>
      <c r="M1108" s="521"/>
      <c r="N1108" s="291"/>
      <c r="O1108" s="895"/>
      <c r="P1108" s="859" t="s">
        <v>138</v>
      </c>
      <c r="Q1108" s="864"/>
      <c r="R1108" s="864"/>
      <c r="S1108" s="864"/>
      <c r="T1108" s="864"/>
      <c r="U1108" s="949"/>
      <c r="V1108" s="950"/>
      <c r="W1108" s="293"/>
    </row>
    <row r="1109" spans="1:23" ht="15" customHeight="1" thickBot="1" x14ac:dyDescent="0.3">
      <c r="A1109" s="544" t="str">
        <f>IF(COUNT('Séries-16x50'!$A$11:$A$50)&gt;'Etiquette 16x50'!N1129,"X","")</f>
        <v/>
      </c>
      <c r="B1109" s="291"/>
      <c r="C1109" s="896"/>
      <c r="D1109" s="862" t="s">
        <v>274</v>
      </c>
      <c r="E1109" s="975"/>
      <c r="F1109" s="975"/>
      <c r="G1109" s="975"/>
      <c r="H1109" s="975"/>
      <c r="I1109" s="954"/>
      <c r="J1109" s="955"/>
      <c r="K1109" s="293"/>
      <c r="M1109" s="521"/>
      <c r="N1109" s="291"/>
      <c r="O1109" s="896"/>
      <c r="P1109" s="862" t="s">
        <v>274</v>
      </c>
      <c r="Q1109" s="975"/>
      <c r="R1109" s="975"/>
      <c r="S1109" s="975"/>
      <c r="T1109" s="975"/>
      <c r="U1109" s="954"/>
      <c r="V1109" s="955"/>
      <c r="W1109" s="293"/>
    </row>
    <row r="1110" spans="1:23" x14ac:dyDescent="0.25">
      <c r="A1110" s="544" t="str">
        <f>IF(COUNT('Séries-16x50'!$A$11:$A$50)&gt;'Etiquette 16x50'!N1129,"X","")</f>
        <v/>
      </c>
      <c r="B1110" s="291"/>
      <c r="C1110" s="1076" t="s">
        <v>145</v>
      </c>
      <c r="D1110" s="963" t="s">
        <v>146</v>
      </c>
      <c r="E1110" s="964"/>
      <c r="F1110" s="964"/>
      <c r="G1110" s="964"/>
      <c r="H1110" s="964"/>
      <c r="I1110" s="965"/>
      <c r="J1110" s="966"/>
      <c r="K1110" s="293"/>
      <c r="M1110" s="521"/>
      <c r="N1110" s="291"/>
      <c r="O1110" s="1076" t="s">
        <v>145</v>
      </c>
      <c r="P1110" s="963" t="s">
        <v>146</v>
      </c>
      <c r="Q1110" s="964"/>
      <c r="R1110" s="964"/>
      <c r="S1110" s="964"/>
      <c r="T1110" s="964"/>
      <c r="U1110" s="965"/>
      <c r="V1110" s="966"/>
      <c r="W1110" s="293"/>
    </row>
    <row r="1111" spans="1:23" x14ac:dyDescent="0.25">
      <c r="A1111" s="544" t="str">
        <f>IF(COUNT('Séries-16x50'!$A$11:$A$50)&gt;'Etiquette 16x50'!N1129,"X","")</f>
        <v/>
      </c>
      <c r="B1111" s="291"/>
      <c r="C1111" s="1076"/>
      <c r="D1111" s="859" t="s">
        <v>147</v>
      </c>
      <c r="E1111" s="864"/>
      <c r="F1111" s="864"/>
      <c r="G1111" s="864"/>
      <c r="H1111" s="864"/>
      <c r="I1111" s="949"/>
      <c r="J1111" s="950"/>
      <c r="K1111" s="293"/>
      <c r="M1111" s="521"/>
      <c r="N1111" s="291"/>
      <c r="O1111" s="1076"/>
      <c r="P1111" s="859" t="s">
        <v>147</v>
      </c>
      <c r="Q1111" s="864"/>
      <c r="R1111" s="864"/>
      <c r="S1111" s="864"/>
      <c r="T1111" s="864"/>
      <c r="U1111" s="949"/>
      <c r="V1111" s="950"/>
      <c r="W1111" s="293"/>
    </row>
    <row r="1112" spans="1:23" x14ac:dyDescent="0.25">
      <c r="A1112" s="544" t="str">
        <f>IF(COUNT('Séries-16x50'!$A$11:$A$50)&gt;'Etiquette 16x50'!N1129,"X","")</f>
        <v/>
      </c>
      <c r="B1112" s="291"/>
      <c r="C1112" s="1076"/>
      <c r="D1112" s="859" t="s">
        <v>148</v>
      </c>
      <c r="E1112" s="864"/>
      <c r="F1112" s="864"/>
      <c r="G1112" s="864"/>
      <c r="H1112" s="864"/>
      <c r="I1112" s="949"/>
      <c r="J1112" s="950"/>
      <c r="K1112" s="293"/>
      <c r="M1112" s="521"/>
      <c r="N1112" s="291"/>
      <c r="O1112" s="1076"/>
      <c r="P1112" s="859" t="s">
        <v>148</v>
      </c>
      <c r="Q1112" s="864"/>
      <c r="R1112" s="864"/>
      <c r="S1112" s="864"/>
      <c r="T1112" s="864"/>
      <c r="U1112" s="949"/>
      <c r="V1112" s="950"/>
      <c r="W1112" s="293"/>
    </row>
    <row r="1113" spans="1:23" x14ac:dyDescent="0.25">
      <c r="A1113" s="544" t="str">
        <f>IF(COUNT('Séries-16x50'!$A$11:$A$50)&gt;'Etiquette 16x50'!N1129,"X","")</f>
        <v/>
      </c>
      <c r="B1113" s="291"/>
      <c r="C1113" s="1076"/>
      <c r="D1113" s="859" t="s">
        <v>149</v>
      </c>
      <c r="E1113" s="864"/>
      <c r="F1113" s="864"/>
      <c r="G1113" s="864"/>
      <c r="H1113" s="864"/>
      <c r="I1113" s="949"/>
      <c r="J1113" s="950"/>
      <c r="K1113" s="293"/>
      <c r="M1113" s="521"/>
      <c r="N1113" s="291"/>
      <c r="O1113" s="1076"/>
      <c r="P1113" s="859" t="s">
        <v>149</v>
      </c>
      <c r="Q1113" s="864"/>
      <c r="R1113" s="864"/>
      <c r="S1113" s="864"/>
      <c r="T1113" s="864"/>
      <c r="U1113" s="949"/>
      <c r="V1113" s="950"/>
      <c r="W1113" s="293"/>
    </row>
    <row r="1114" spans="1:23" x14ac:dyDescent="0.25">
      <c r="A1114" s="544" t="str">
        <f>IF(COUNT('Séries-16x50'!$A$11:$A$50)&gt;'Etiquette 16x50'!N1129,"X","")</f>
        <v/>
      </c>
      <c r="B1114" s="291"/>
      <c r="C1114" s="1076"/>
      <c r="D1114" s="859" t="s">
        <v>150</v>
      </c>
      <c r="E1114" s="864"/>
      <c r="F1114" s="864"/>
      <c r="G1114" s="864"/>
      <c r="H1114" s="864"/>
      <c r="I1114" s="949"/>
      <c r="J1114" s="950"/>
      <c r="K1114" s="293"/>
      <c r="M1114" s="521"/>
      <c r="N1114" s="291"/>
      <c r="O1114" s="1076"/>
      <c r="P1114" s="859" t="s">
        <v>150</v>
      </c>
      <c r="Q1114" s="864"/>
      <c r="R1114" s="864"/>
      <c r="S1114" s="864"/>
      <c r="T1114" s="864"/>
      <c r="U1114" s="949"/>
      <c r="V1114" s="950"/>
      <c r="W1114" s="293"/>
    </row>
    <row r="1115" spans="1:23" x14ac:dyDescent="0.25">
      <c r="A1115" s="544" t="str">
        <f>IF(COUNT('Séries-16x50'!$A$11:$A$50)&gt;'Etiquette 16x50'!N1129,"X","")</f>
        <v/>
      </c>
      <c r="B1115" s="291"/>
      <c r="C1115" s="1076"/>
      <c r="D1115" s="859" t="s">
        <v>151</v>
      </c>
      <c r="E1115" s="864"/>
      <c r="F1115" s="864"/>
      <c r="G1115" s="864"/>
      <c r="H1115" s="864"/>
      <c r="I1115" s="949"/>
      <c r="J1115" s="950"/>
      <c r="K1115" s="293"/>
      <c r="M1115" s="521"/>
      <c r="N1115" s="291"/>
      <c r="O1115" s="1076"/>
      <c r="P1115" s="859" t="s">
        <v>151</v>
      </c>
      <c r="Q1115" s="864"/>
      <c r="R1115" s="864"/>
      <c r="S1115" s="864"/>
      <c r="T1115" s="864"/>
      <c r="U1115" s="949"/>
      <c r="V1115" s="950"/>
      <c r="W1115" s="293"/>
    </row>
    <row r="1116" spans="1:23" ht="15" customHeight="1" thickBot="1" x14ac:dyDescent="0.3">
      <c r="A1116" s="544" t="str">
        <f>IF(COUNT('Séries-16x50'!$A$11:$A$50)&gt;'Etiquette 16x50'!N1129,"X","")</f>
        <v/>
      </c>
      <c r="B1116" s="291"/>
      <c r="C1116" s="1077"/>
      <c r="D1116" s="862" t="s">
        <v>152</v>
      </c>
      <c r="E1116" s="975"/>
      <c r="F1116" s="975"/>
      <c r="G1116" s="975"/>
      <c r="H1116" s="975"/>
      <c r="I1116" s="954"/>
      <c r="J1116" s="955"/>
      <c r="K1116" s="293"/>
      <c r="M1116" s="521"/>
      <c r="N1116" s="291"/>
      <c r="O1116" s="1077"/>
      <c r="P1116" s="862" t="s">
        <v>152</v>
      </c>
      <c r="Q1116" s="975"/>
      <c r="R1116" s="975"/>
      <c r="S1116" s="975"/>
      <c r="T1116" s="975"/>
      <c r="U1116" s="954"/>
      <c r="V1116" s="955"/>
      <c r="W1116" s="293"/>
    </row>
    <row r="1117" spans="1:23" x14ac:dyDescent="0.25">
      <c r="A1117" s="544" t="str">
        <f>IF(COUNT('Séries-16x50'!$A$11:$A$50)&gt;'Etiquette 16x50'!N1129,"X","")</f>
        <v/>
      </c>
      <c r="B1117" s="291"/>
      <c r="C1117" s="895" t="s">
        <v>126</v>
      </c>
      <c r="D1117" s="1051" t="s">
        <v>264</v>
      </c>
      <c r="E1117" s="1052"/>
      <c r="F1117" s="963"/>
      <c r="G1117" s="278" t="s">
        <v>265</v>
      </c>
      <c r="H1117" s="278"/>
      <c r="I1117" s="965"/>
      <c r="J1117" s="966"/>
      <c r="K1117" s="293"/>
      <c r="M1117" s="521"/>
      <c r="N1117" s="291"/>
      <c r="O1117" s="895" t="s">
        <v>126</v>
      </c>
      <c r="P1117" s="1051" t="s">
        <v>264</v>
      </c>
      <c r="Q1117" s="1052"/>
      <c r="R1117" s="963"/>
      <c r="S1117" s="278" t="s">
        <v>265</v>
      </c>
      <c r="T1117" s="278"/>
      <c r="U1117" s="965"/>
      <c r="V1117" s="966"/>
      <c r="W1117" s="293"/>
    </row>
    <row r="1118" spans="1:23" x14ac:dyDescent="0.25">
      <c r="A1118" s="544" t="str">
        <f>IF(COUNT('Séries-16x50'!$A$11:$A$50)&gt;'Etiquette 16x50'!N1129,"X","")</f>
        <v/>
      </c>
      <c r="B1118" s="291"/>
      <c r="C1118" s="895"/>
      <c r="D1118" s="511" t="s">
        <v>267</v>
      </c>
      <c r="E1118" s="513"/>
      <c r="F1118" s="513"/>
      <c r="G1118" s="110" t="s">
        <v>164</v>
      </c>
      <c r="H1118" s="110"/>
      <c r="I1118" s="949"/>
      <c r="J1118" s="950"/>
      <c r="K1118" s="293"/>
      <c r="M1118" s="521"/>
      <c r="N1118" s="291"/>
      <c r="O1118" s="895"/>
      <c r="P1118" s="511" t="s">
        <v>267</v>
      </c>
      <c r="Q1118" s="513"/>
      <c r="R1118" s="513"/>
      <c r="S1118" s="110" t="s">
        <v>164</v>
      </c>
      <c r="T1118" s="110"/>
      <c r="U1118" s="949"/>
      <c r="V1118" s="950"/>
      <c r="W1118" s="293"/>
    </row>
    <row r="1119" spans="1:23" ht="15.75" thickBot="1" x14ac:dyDescent="0.3">
      <c r="A1119" s="544" t="str">
        <f>IF(COUNT('Séries-16x50'!$A$11:$A$50)&gt;'Etiquette 16x50'!N1129,"X","")</f>
        <v/>
      </c>
      <c r="B1119" s="291"/>
      <c r="C1119" s="896"/>
      <c r="D1119" s="512" t="s">
        <v>268</v>
      </c>
      <c r="E1119" s="517"/>
      <c r="F1119" s="517"/>
      <c r="G1119" s="3" t="s">
        <v>164</v>
      </c>
      <c r="H1119" s="3"/>
      <c r="I1119" s="954"/>
      <c r="J1119" s="955"/>
      <c r="K1119" s="293"/>
      <c r="M1119" s="521"/>
      <c r="N1119" s="291"/>
      <c r="O1119" s="896"/>
      <c r="P1119" s="512" t="s">
        <v>268</v>
      </c>
      <c r="Q1119" s="517"/>
      <c r="R1119" s="517"/>
      <c r="S1119" s="3" t="s">
        <v>164</v>
      </c>
      <c r="T1119" s="3"/>
      <c r="U1119" s="954"/>
      <c r="V1119" s="955"/>
      <c r="W1119" s="293"/>
    </row>
    <row r="1120" spans="1:23" ht="15.75" thickBot="1" x14ac:dyDescent="0.3">
      <c r="A1120" s="544" t="str">
        <f>IF(COUNT('Séries-16x50'!$A$11:$A$50)&gt;'Etiquette 16x50'!N1129,"X","")</f>
        <v/>
      </c>
      <c r="B1120" s="291"/>
      <c r="C1120" s="292"/>
      <c r="D1120" s="292"/>
      <c r="E1120" s="292"/>
      <c r="F1120" s="292"/>
      <c r="G1120" s="292"/>
      <c r="H1120" s="292"/>
      <c r="I1120" s="292"/>
      <c r="J1120" s="292"/>
      <c r="K1120" s="293"/>
      <c r="M1120" s="521"/>
      <c r="N1120" s="291"/>
      <c r="O1120" s="292"/>
      <c r="P1120" s="292"/>
      <c r="Q1120" s="292"/>
      <c r="R1120" s="292"/>
      <c r="S1120" s="292"/>
      <c r="T1120" s="292"/>
      <c r="U1120" s="292"/>
      <c r="V1120" s="292"/>
      <c r="W1120" s="293"/>
    </row>
    <row r="1121" spans="1:23" ht="18.75" x14ac:dyDescent="0.3">
      <c r="A1121" s="544" t="str">
        <f>IF(COUNT('Séries-16x50'!$A$11:$A$50)&gt;'Etiquette 16x50'!N1129,"X","")</f>
        <v/>
      </c>
      <c r="B1121" s="291"/>
      <c r="C1121" s="901" t="s">
        <v>269</v>
      </c>
      <c r="D1121" s="902"/>
      <c r="E1121" s="902"/>
      <c r="F1121" s="902"/>
      <c r="G1121" s="902"/>
      <c r="H1121" s="902"/>
      <c r="I1121" s="902"/>
      <c r="J1121" s="903"/>
      <c r="K1121" s="293"/>
      <c r="M1121" s="521"/>
      <c r="N1121" s="291"/>
      <c r="O1121" s="901" t="s">
        <v>269</v>
      </c>
      <c r="P1121" s="902"/>
      <c r="Q1121" s="902"/>
      <c r="R1121" s="902"/>
      <c r="S1121" s="902"/>
      <c r="T1121" s="902"/>
      <c r="U1121" s="902"/>
      <c r="V1121" s="903"/>
      <c r="W1121" s="293"/>
    </row>
    <row r="1122" spans="1:23" x14ac:dyDescent="0.25">
      <c r="A1122" s="544" t="str">
        <f>IF(COUNT('Séries-16x50'!$A$11:$A$50)&gt;'Etiquette 16x50'!N1129,"X","")</f>
        <v/>
      </c>
      <c r="B1122" s="291"/>
      <c r="C1122" s="904"/>
      <c r="D1122" s="905"/>
      <c r="E1122" s="905"/>
      <c r="F1122" s="905"/>
      <c r="G1122" s="905"/>
      <c r="H1122" s="905"/>
      <c r="I1122" s="905"/>
      <c r="J1122" s="906"/>
      <c r="K1122" s="293"/>
      <c r="M1122" s="521"/>
      <c r="N1122" s="291"/>
      <c r="O1122" s="904"/>
      <c r="P1122" s="905"/>
      <c r="Q1122" s="905"/>
      <c r="R1122" s="905"/>
      <c r="S1122" s="905"/>
      <c r="T1122" s="905"/>
      <c r="U1122" s="905"/>
      <c r="V1122" s="906"/>
      <c r="W1122" s="293"/>
    </row>
    <row r="1123" spans="1:23" x14ac:dyDescent="0.25">
      <c r="A1123" s="544" t="str">
        <f>IF(COUNT('Séries-16x50'!$A$11:$A$50)&gt;'Etiquette 16x50'!N1129,"X","")</f>
        <v/>
      </c>
      <c r="B1123" s="291"/>
      <c r="C1123" s="907"/>
      <c r="D1123" s="908"/>
      <c r="E1123" s="908"/>
      <c r="F1123" s="908"/>
      <c r="G1123" s="908"/>
      <c r="H1123" s="908"/>
      <c r="I1123" s="908"/>
      <c r="J1123" s="909"/>
      <c r="K1123" s="293"/>
      <c r="M1123" s="521"/>
      <c r="N1123" s="291"/>
      <c r="O1123" s="907"/>
      <c r="P1123" s="908"/>
      <c r="Q1123" s="908"/>
      <c r="R1123" s="908"/>
      <c r="S1123" s="908"/>
      <c r="T1123" s="908"/>
      <c r="U1123" s="908"/>
      <c r="V1123" s="909"/>
      <c r="W1123" s="293"/>
    </row>
    <row r="1124" spans="1:23" x14ac:dyDescent="0.25">
      <c r="A1124" s="544" t="str">
        <f>IF(COUNT('Séries-16x50'!$A$11:$A$50)&gt;'Etiquette 16x50'!N1129,"X","")</f>
        <v/>
      </c>
      <c r="B1124" s="291"/>
      <c r="C1124" s="907"/>
      <c r="D1124" s="908"/>
      <c r="E1124" s="908"/>
      <c r="F1124" s="908"/>
      <c r="G1124" s="908"/>
      <c r="H1124" s="908"/>
      <c r="I1124" s="908"/>
      <c r="J1124" s="909"/>
      <c r="K1124" s="293"/>
      <c r="M1124" s="521"/>
      <c r="N1124" s="291"/>
      <c r="O1124" s="907"/>
      <c r="P1124" s="908"/>
      <c r="Q1124" s="908"/>
      <c r="R1124" s="908"/>
      <c r="S1124" s="908"/>
      <c r="T1124" s="908"/>
      <c r="U1124" s="908"/>
      <c r="V1124" s="909"/>
      <c r="W1124" s="293"/>
    </row>
    <row r="1125" spans="1:23" ht="15.75" thickBot="1" x14ac:dyDescent="0.3">
      <c r="A1125" s="544" t="str">
        <f>IF(COUNT('Séries-16x50'!$A$11:$A$50)&gt;'Etiquette 16x50'!N1129,"X","")</f>
        <v/>
      </c>
      <c r="B1125" s="291"/>
      <c r="C1125" s="910"/>
      <c r="D1125" s="911"/>
      <c r="E1125" s="911"/>
      <c r="F1125" s="911"/>
      <c r="G1125" s="911"/>
      <c r="H1125" s="911"/>
      <c r="I1125" s="911"/>
      <c r="J1125" s="912"/>
      <c r="K1125" s="293"/>
      <c r="M1125" s="521"/>
      <c r="N1125" s="291"/>
      <c r="O1125" s="910"/>
      <c r="P1125" s="911"/>
      <c r="Q1125" s="911"/>
      <c r="R1125" s="911"/>
      <c r="S1125" s="911"/>
      <c r="T1125" s="911"/>
      <c r="U1125" s="911"/>
      <c r="V1125" s="912"/>
      <c r="W1125" s="293"/>
    </row>
    <row r="1126" spans="1:23" ht="15.75" thickBot="1" x14ac:dyDescent="0.3">
      <c r="A1126" s="544" t="str">
        <f>IF(COUNT('Séries-16x50'!$A$11:$A$50)&gt;'Etiquette 16x50'!N1129,"X","")</f>
        <v/>
      </c>
      <c r="B1126" s="294"/>
      <c r="C1126" s="295"/>
      <c r="D1126" s="295"/>
      <c r="E1126" s="295"/>
      <c r="F1126" s="295"/>
      <c r="G1126" s="295"/>
      <c r="H1126" s="295"/>
      <c r="I1126" s="295"/>
      <c r="J1126" s="295"/>
      <c r="K1126" s="296"/>
      <c r="M1126" s="521"/>
      <c r="N1126" s="294"/>
      <c r="O1126" s="295"/>
      <c r="P1126" s="295"/>
      <c r="Q1126" s="295"/>
      <c r="R1126" s="295"/>
      <c r="S1126" s="295"/>
      <c r="T1126" s="295"/>
      <c r="U1126" s="295"/>
      <c r="V1126" s="295"/>
      <c r="W1126" s="296"/>
    </row>
    <row r="1127" spans="1:23" ht="15" customHeight="1" x14ac:dyDescent="0.25">
      <c r="A1127" s="544" t="str">
        <f>IF(COUNT('Séries-16x50'!$A$11:$A$50)&gt;'Etiquette 16x50'!N1129,"X","")</f>
        <v/>
      </c>
      <c r="B1127" s="522"/>
      <c r="C1127" s="522"/>
      <c r="D1127" s="522"/>
      <c r="E1127" s="522"/>
      <c r="F1127" s="522"/>
      <c r="G1127" s="522"/>
      <c r="H1127" s="522"/>
      <c r="I1127" s="522"/>
      <c r="J1127" s="522"/>
      <c r="K1127" s="522"/>
      <c r="L1127" s="522"/>
      <c r="M1127" s="523"/>
      <c r="N1127" s="522"/>
      <c r="O1127" s="522"/>
      <c r="P1127" s="522"/>
      <c r="Q1127" s="522"/>
      <c r="R1127" s="522"/>
      <c r="S1127" s="522"/>
      <c r="T1127" s="522"/>
      <c r="U1127" s="522"/>
      <c r="V1127" s="522"/>
      <c r="W1127" s="522"/>
    </row>
    <row r="1128" spans="1:23" ht="15" customHeight="1" thickBot="1" x14ac:dyDescent="0.3">
      <c r="A1128" s="544" t="str">
        <f>IF(COUNT('Séries-16x50'!$A$11:$A$50)&gt;'Etiquette 16x50'!N1129,"X","")</f>
        <v/>
      </c>
      <c r="M1128" s="521"/>
    </row>
    <row r="1129" spans="1:23" x14ac:dyDescent="0.25">
      <c r="A1129" s="544" t="str">
        <f>IF(COUNT('Séries-16x50'!$A$11:$A$50)&gt;'Etiquette 16x50'!N1129,"X","")</f>
        <v/>
      </c>
      <c r="B1129" s="137">
        <f>N1080+1</f>
        <v>46</v>
      </c>
      <c r="C1129" s="289"/>
      <c r="D1129" s="289"/>
      <c r="E1129" s="289"/>
      <c r="F1129" s="289"/>
      <c r="G1129" s="289"/>
      <c r="H1129" s="289"/>
      <c r="I1129" s="289"/>
      <c r="J1129" s="289"/>
      <c r="K1129" s="290"/>
      <c r="M1129" s="521"/>
      <c r="N1129" s="137">
        <f>B1129+1</f>
        <v>47</v>
      </c>
      <c r="O1129" s="289"/>
      <c r="P1129" s="289"/>
      <c r="Q1129" s="289"/>
      <c r="R1129" s="289"/>
      <c r="S1129" s="289"/>
      <c r="T1129" s="289"/>
      <c r="U1129" s="289"/>
      <c r="V1129" s="289"/>
      <c r="W1129" s="290"/>
    </row>
    <row r="1130" spans="1:23" ht="23.25" x14ac:dyDescent="0.35">
      <c r="A1130" s="544" t="str">
        <f>IF(COUNT('Séries-16x50'!$A$11:$A$50)&gt;'Etiquette 16x50'!N1129,"X","")</f>
        <v/>
      </c>
      <c r="B1130" s="291"/>
      <c r="C1130" s="931" t="s">
        <v>246</v>
      </c>
      <c r="D1130" s="931"/>
      <c r="E1130" s="953">
        <f ca="1">OFFSET('Séries-16x50'!$A$11,B1129,13)</f>
        <v>0</v>
      </c>
      <c r="F1130" s="953"/>
      <c r="G1130" s="953"/>
      <c r="H1130" s="953"/>
      <c r="I1130" s="953"/>
      <c r="J1130" s="953"/>
      <c r="K1130" s="293"/>
      <c r="M1130" s="521"/>
      <c r="N1130" s="291"/>
      <c r="O1130" s="931" t="s">
        <v>246</v>
      </c>
      <c r="P1130" s="931"/>
      <c r="Q1130" s="953">
        <f ca="1">OFFSET('Séries-16x50'!$A$11,N1129,13)</f>
        <v>0</v>
      </c>
      <c r="R1130" s="953"/>
      <c r="S1130" s="953"/>
      <c r="T1130" s="953"/>
      <c r="U1130" s="953"/>
      <c r="V1130" s="953"/>
      <c r="W1130" s="293"/>
    </row>
    <row r="1131" spans="1:23" x14ac:dyDescent="0.25">
      <c r="A1131" s="544" t="str">
        <f>IF(COUNT('Séries-16x50'!$A$11:$A$50)&gt;'Etiquette 16x50'!N1129,"X","")</f>
        <v/>
      </c>
      <c r="B1131" s="291"/>
      <c r="C1131" s="945"/>
      <c r="D1131" s="945"/>
      <c r="E1131" s="945"/>
      <c r="F1131" s="945"/>
      <c r="G1131" s="945"/>
      <c r="H1131" s="945"/>
      <c r="I1131" s="945"/>
      <c r="J1131" s="945"/>
      <c r="K1131" s="293"/>
      <c r="M1131" s="521"/>
      <c r="N1131" s="291"/>
      <c r="O1131" s="945"/>
      <c r="P1131" s="945"/>
      <c r="Q1131" s="945"/>
      <c r="R1131" s="945"/>
      <c r="S1131" s="945"/>
      <c r="T1131" s="945"/>
      <c r="U1131" s="945"/>
      <c r="V1131" s="945"/>
      <c r="W1131" s="293"/>
    </row>
    <row r="1132" spans="1:23" ht="21" x14ac:dyDescent="0.35">
      <c r="A1132" s="544" t="str">
        <f>IF(COUNT('Séries-16x50'!$A$11:$A$50)&gt;'Etiquette 16x50'!N1129,"X","")</f>
        <v/>
      </c>
      <c r="B1132" s="291"/>
      <c r="C1132" s="931" t="s">
        <v>39</v>
      </c>
      <c r="D1132" s="931"/>
      <c r="E1132" s="932">
        <f ca="1">OFFSET('Séries-16x50'!$A$11,B1129,0)</f>
        <v>0</v>
      </c>
      <c r="F1132" s="932"/>
      <c r="G1132" s="948" t="s">
        <v>67</v>
      </c>
      <c r="H1132" s="948"/>
      <c r="I1132" s="932">
        <f ca="1">OFFSET('Séries-16x50'!$A$11,B1129,6)</f>
        <v>0</v>
      </c>
      <c r="J1132" s="932"/>
      <c r="K1132" s="293"/>
      <c r="M1132" s="521"/>
      <c r="N1132" s="291"/>
      <c r="O1132" s="931" t="s">
        <v>39</v>
      </c>
      <c r="P1132" s="931"/>
      <c r="Q1132" s="932">
        <f ca="1">OFFSET('Séries-16x50'!$A$11,N1129,0)</f>
        <v>0</v>
      </c>
      <c r="R1132" s="932"/>
      <c r="S1132" s="948" t="s">
        <v>67</v>
      </c>
      <c r="T1132" s="948"/>
      <c r="U1132" s="932">
        <f ca="1">OFFSET('Séries-16x50'!$A$11,N1129,6)</f>
        <v>0</v>
      </c>
      <c r="V1132" s="932"/>
      <c r="W1132" s="293"/>
    </row>
    <row r="1133" spans="1:23" ht="23.25" x14ac:dyDescent="0.35">
      <c r="A1133" s="544" t="str">
        <f>IF(COUNT('Séries-16x50'!$A$11:$A$50)&gt;'Etiquette 16x50'!N1129,"X","")</f>
        <v/>
      </c>
      <c r="B1133" s="291"/>
      <c r="C1133" s="931" t="s">
        <v>1</v>
      </c>
      <c r="D1133" s="931"/>
      <c r="E1133" s="953">
        <f ca="1">OFFSET('Séries-16x50'!$A$11,B1129,9)</f>
        <v>0</v>
      </c>
      <c r="F1133" s="953"/>
      <c r="G1133" s="948" t="s">
        <v>2</v>
      </c>
      <c r="H1133" s="948"/>
      <c r="I1133" s="932">
        <f ca="1">OFFSET('Séries-16x50'!$A$11,B1129,10)</f>
        <v>0</v>
      </c>
      <c r="J1133" s="932"/>
      <c r="K1133" s="293"/>
      <c r="M1133" s="521"/>
      <c r="N1133" s="291"/>
      <c r="O1133" s="931" t="s">
        <v>1</v>
      </c>
      <c r="P1133" s="931"/>
      <c r="Q1133" s="953">
        <f ca="1">OFFSET('Séries-16x50'!$A$11,N1129,9)</f>
        <v>0</v>
      </c>
      <c r="R1133" s="953"/>
      <c r="S1133" s="948" t="s">
        <v>2</v>
      </c>
      <c r="T1133" s="948"/>
      <c r="U1133" s="932">
        <f ca="1">OFFSET('Séries-16x50'!$A$11,N1129,10)</f>
        <v>0</v>
      </c>
      <c r="V1133" s="932"/>
      <c r="W1133" s="293"/>
    </row>
    <row r="1134" spans="1:23" ht="21" x14ac:dyDescent="0.35">
      <c r="A1134" s="544" t="str">
        <f>IF(COUNT('Séries-16x50'!$A$11:$A$50)&gt;'Etiquette 16x50'!N1129,"X","")</f>
        <v/>
      </c>
      <c r="B1134" s="291"/>
      <c r="C1134" s="520" t="s">
        <v>258</v>
      </c>
      <c r="D1134" s="520"/>
      <c r="E1134" s="527">
        <f ca="1">OFFSET('Séries-16x50'!$A$11,B1129,11)</f>
        <v>0</v>
      </c>
      <c r="F1134" s="525"/>
      <c r="G1134" s="866" t="s">
        <v>270</v>
      </c>
      <c r="H1134" s="866"/>
      <c r="I1134" s="527">
        <f ca="1">OFFSET('Séries-16x50'!$A$11,B1129,8)</f>
        <v>0</v>
      </c>
      <c r="J1134" s="527"/>
      <c r="K1134" s="293"/>
      <c r="M1134" s="521"/>
      <c r="N1134" s="291"/>
      <c r="O1134" s="520" t="s">
        <v>258</v>
      </c>
      <c r="P1134" s="520"/>
      <c r="Q1134" s="527">
        <f ca="1">OFFSET('Séries-16x50'!$A$11,N1129,11)</f>
        <v>0</v>
      </c>
      <c r="R1134" s="525"/>
      <c r="S1134" s="866" t="s">
        <v>270</v>
      </c>
      <c r="T1134" s="866"/>
      <c r="U1134" s="527">
        <f ca="1">OFFSET('Séries-16x50'!$A$11,N1129,8)</f>
        <v>0</v>
      </c>
      <c r="V1134" s="527"/>
      <c r="W1134" s="293"/>
    </row>
    <row r="1135" spans="1:23" ht="18.75" x14ac:dyDescent="0.3">
      <c r="A1135" s="544" t="str">
        <f>IF(COUNT('Séries-16x50'!$A$11:$A$50)&gt;'Etiquette 16x50'!N1129,"X","")</f>
        <v/>
      </c>
      <c r="B1135" s="291"/>
      <c r="C1135" s="952" t="s">
        <v>68</v>
      </c>
      <c r="D1135" s="952"/>
      <c r="E1135" s="866" t="s">
        <v>69</v>
      </c>
      <c r="F1135" s="866"/>
      <c r="G1135" s="951">
        <f ca="1">OFFSET('Séries-16x50'!$A$11,B1129,2)</f>
        <v>0</v>
      </c>
      <c r="H1135" s="951"/>
      <c r="I1135" s="951"/>
      <c r="J1135" s="951"/>
      <c r="K1135" s="293"/>
      <c r="M1135" s="521"/>
      <c r="N1135" s="291"/>
      <c r="O1135" s="952" t="s">
        <v>68</v>
      </c>
      <c r="P1135" s="952"/>
      <c r="Q1135" s="866" t="s">
        <v>69</v>
      </c>
      <c r="R1135" s="866"/>
      <c r="S1135" s="951">
        <f ca="1">OFFSET('Séries-16x50'!$A$11,N1129,2)</f>
        <v>0</v>
      </c>
      <c r="T1135" s="951"/>
      <c r="U1135" s="951"/>
      <c r="V1135" s="951"/>
      <c r="W1135" s="293"/>
    </row>
    <row r="1136" spans="1:23" ht="18.75" x14ac:dyDescent="0.3">
      <c r="A1136" s="544" t="str">
        <f>IF(COUNT('Séries-16x50'!$A$11:$A$50)&gt;'Etiquette 16x50'!N1129,"X","")</f>
        <v/>
      </c>
      <c r="B1136" s="291"/>
      <c r="C1136" s="952"/>
      <c r="D1136" s="952"/>
      <c r="E1136" s="866" t="s">
        <v>70</v>
      </c>
      <c r="F1136" s="866"/>
      <c r="G1136" s="951">
        <f ca="1">OFFSET('Séries-16x50'!$A$11,B1129,3)</f>
        <v>0</v>
      </c>
      <c r="H1136" s="951"/>
      <c r="I1136" s="951"/>
      <c r="J1136" s="951"/>
      <c r="K1136" s="293"/>
      <c r="M1136" s="521"/>
      <c r="N1136" s="291"/>
      <c r="O1136" s="952"/>
      <c r="P1136" s="952"/>
      <c r="Q1136" s="866" t="s">
        <v>70</v>
      </c>
      <c r="R1136" s="866"/>
      <c r="S1136" s="951">
        <f ca="1">OFFSET('Séries-16x50'!$A$11,N1129,3)</f>
        <v>0</v>
      </c>
      <c r="T1136" s="951"/>
      <c r="U1136" s="951"/>
      <c r="V1136" s="951"/>
      <c r="W1136" s="293"/>
    </row>
    <row r="1137" spans="1:23" ht="18.75" x14ac:dyDescent="0.3">
      <c r="A1137" s="544" t="str">
        <f>IF(COUNT('Séries-16x50'!$A$11:$A$50)&gt;'Etiquette 16x50'!N1129,"X","")</f>
        <v/>
      </c>
      <c r="B1137" s="291"/>
      <c r="C1137" s="952"/>
      <c r="D1137" s="952"/>
      <c r="E1137" s="866" t="s">
        <v>257</v>
      </c>
      <c r="F1137" s="866"/>
      <c r="G1137" s="951">
        <f ca="1">OFFSET('Séries-16x50'!$A$11,B1129,4)</f>
        <v>0</v>
      </c>
      <c r="H1137" s="951"/>
      <c r="I1137" s="951"/>
      <c r="J1137" s="951"/>
      <c r="K1137" s="293"/>
      <c r="M1137" s="521"/>
      <c r="N1137" s="291"/>
      <c r="O1137" s="952"/>
      <c r="P1137" s="952"/>
      <c r="Q1137" s="866" t="s">
        <v>257</v>
      </c>
      <c r="R1137" s="866"/>
      <c r="S1137" s="951">
        <f ca="1">OFFSET('Séries-16x50'!$A$11,N1129,4)</f>
        <v>0</v>
      </c>
      <c r="T1137" s="951"/>
      <c r="U1137" s="951"/>
      <c r="V1137" s="951"/>
      <c r="W1137" s="293"/>
    </row>
    <row r="1138" spans="1:23" ht="21" x14ac:dyDescent="0.35">
      <c r="A1138" s="544" t="str">
        <f>IF(COUNT('Séries-16x50'!$A$11:$A$50)&gt;'Etiquette 16x50'!N1129,"X","")</f>
        <v/>
      </c>
      <c r="B1138" s="291"/>
      <c r="C1138" s="952"/>
      <c r="D1138" s="952"/>
      <c r="E1138" s="866" t="s">
        <v>71</v>
      </c>
      <c r="F1138" s="866"/>
      <c r="G1138" s="947">
        <f ca="1">OFFSET('Séries-16x50'!$A$11,B1129,5)</f>
        <v>0</v>
      </c>
      <c r="H1138" s="947"/>
      <c r="I1138" s="947"/>
      <c r="J1138" s="947"/>
      <c r="K1138" s="293"/>
      <c r="M1138" s="521"/>
      <c r="N1138" s="291"/>
      <c r="O1138" s="952"/>
      <c r="P1138" s="952"/>
      <c r="Q1138" s="866" t="s">
        <v>71</v>
      </c>
      <c r="R1138" s="866"/>
      <c r="S1138" s="947">
        <f ca="1">OFFSET('Séries-16x50'!$A$11,N1129,5)</f>
        <v>0</v>
      </c>
      <c r="T1138" s="947"/>
      <c r="U1138" s="947"/>
      <c r="V1138" s="947"/>
      <c r="W1138" s="293"/>
    </row>
    <row r="1139" spans="1:23" ht="21" x14ac:dyDescent="0.35">
      <c r="A1139" s="544" t="str">
        <f>IF(COUNT('Séries-16x50'!$A$11:$A$50)&gt;'Etiquette 16x50'!N1129,"X","")</f>
        <v/>
      </c>
      <c r="B1139" s="291"/>
      <c r="C1139" s="931" t="s">
        <v>248</v>
      </c>
      <c r="D1139" s="931"/>
      <c r="E1139" s="948" t="str">
        <f ca="1">IF(E1130="","",IF(OR(E1130="DWF",E1130="DNF"),"Distance","Temps"))</f>
        <v>Temps</v>
      </c>
      <c r="F1139" s="948"/>
      <c r="G1139" s="525">
        <f ca="1">OFFSET('Séries-16x50'!$A$11,B1129,18)</f>
        <v>0</v>
      </c>
      <c r="H1139" s="524">
        <f ca="1">OFFSET('Séries-16x50'!$A$11,B1129,19)</f>
        <v>0</v>
      </c>
      <c r="I1139" s="526">
        <f ca="1">OFFSET('Séries-16x50'!$A$11,B1129,20)</f>
        <v>0</v>
      </c>
      <c r="J1139" s="524">
        <f ca="1">OFFSET('Séries-16x50'!$A$11,B1129,21)</f>
        <v>0</v>
      </c>
      <c r="K1139" s="293"/>
      <c r="M1139" s="521"/>
      <c r="N1139" s="291"/>
      <c r="O1139" s="931" t="s">
        <v>248</v>
      </c>
      <c r="P1139" s="931"/>
      <c r="Q1139" s="948" t="str">
        <f ca="1">IF(Q1130="","",IF(OR(Q1130="DWF",Q1130="DNF"),"Distance","Temps"))</f>
        <v>Temps</v>
      </c>
      <c r="R1139" s="948"/>
      <c r="S1139" s="525">
        <f ca="1">OFFSET('Séries-16x50'!$A$11,N1129,18)</f>
        <v>0</v>
      </c>
      <c r="T1139" s="524">
        <f ca="1">OFFSET('Séries-16x50'!$A$11,N1129,19)</f>
        <v>0</v>
      </c>
      <c r="U1139" s="526">
        <f ca="1">OFFSET('Séries-16x50'!$A$11,N1129,20)</f>
        <v>0</v>
      </c>
      <c r="V1139" s="524">
        <f ca="1">OFFSET('Séries-16x50'!$A$11,N1129,21)</f>
        <v>0</v>
      </c>
      <c r="W1139" s="293"/>
    </row>
    <row r="1140" spans="1:23" ht="18.75" x14ac:dyDescent="0.3">
      <c r="A1140" s="544" t="str">
        <f>IF(COUNT('Séries-16x50'!$A$11:$A$50)&gt;'Etiquette 16x50'!N1129,"X","")</f>
        <v/>
      </c>
      <c r="B1140" s="291"/>
      <c r="C1140" s="931"/>
      <c r="D1140" s="931"/>
      <c r="E1140" s="933" t="s">
        <v>273</v>
      </c>
      <c r="F1140" s="514" t="s">
        <v>271</v>
      </c>
      <c r="G1140" s="528">
        <f ca="1">OFFSET('Séries-16x50'!$A$11,B1129,14)</f>
        <v>0</v>
      </c>
      <c r="H1140" s="529">
        <f ca="1">OFFSET('Séries-16x50'!$A$11,B1129,15)</f>
        <v>0</v>
      </c>
      <c r="I1140" s="528">
        <f ca="1">OFFSET('Séries-16x50'!$A$11,B1129,16)</f>
        <v>0</v>
      </c>
      <c r="J1140" s="529">
        <f ca="1">OFFSET('Séries-16x50'!$A$11,B1129,17)</f>
        <v>0</v>
      </c>
      <c r="K1140" s="293"/>
      <c r="M1140" s="521"/>
      <c r="N1140" s="291"/>
      <c r="O1140" s="931"/>
      <c r="P1140" s="931"/>
      <c r="Q1140" s="933" t="s">
        <v>273</v>
      </c>
      <c r="R1140" s="514" t="s">
        <v>271</v>
      </c>
      <c r="S1140" s="528">
        <f ca="1">OFFSET('Séries-16x50'!$A$11,N1129,14)</f>
        <v>0</v>
      </c>
      <c r="T1140" s="529">
        <f ca="1">OFFSET('Séries-16x50'!$A$11,N1129,15)</f>
        <v>0</v>
      </c>
      <c r="U1140" s="528">
        <f ca="1">OFFSET('Séries-16x50'!$A$11,N1129,16)</f>
        <v>0</v>
      </c>
      <c r="V1140" s="529">
        <f ca="1">OFFSET('Séries-16x50'!$A$11,N1129,17)</f>
        <v>0</v>
      </c>
      <c r="W1140" s="293"/>
    </row>
    <row r="1141" spans="1:23" ht="18.75" x14ac:dyDescent="0.3">
      <c r="A1141" s="544" t="str">
        <f>IF(COUNT('Séries-16x50'!$A$11:$A$50)&gt;'Etiquette 16x50'!N1129,"X","")</f>
        <v/>
      </c>
      <c r="B1141" s="291"/>
      <c r="C1141" s="931"/>
      <c r="D1141" s="931"/>
      <c r="E1141" s="933"/>
      <c r="F1141" s="514" t="s">
        <v>272</v>
      </c>
      <c r="G1141" s="528">
        <f ca="1">OFFSET('Séries-16x50'!$A$11,B1129,22)</f>
        <v>0</v>
      </c>
      <c r="H1141" s="529">
        <f ca="1">OFFSET('Séries-16x50'!$A$11,B1129,23)</f>
        <v>0</v>
      </c>
      <c r="I1141" s="528">
        <f ca="1">OFFSET('Séries-16x50'!$A$11,B1129,24)</f>
        <v>0</v>
      </c>
      <c r="J1141" s="529">
        <f ca="1">OFFSET('Séries-16x50'!$A$11,B1129,25)</f>
        <v>0</v>
      </c>
      <c r="K1141" s="293"/>
      <c r="M1141" s="521"/>
      <c r="N1141" s="291"/>
      <c r="O1141" s="931"/>
      <c r="P1141" s="931"/>
      <c r="Q1141" s="933"/>
      <c r="R1141" s="514" t="s">
        <v>272</v>
      </c>
      <c r="S1141" s="528">
        <f ca="1">OFFSET('Séries-16x50'!$A$11,N1129,22)</f>
        <v>0</v>
      </c>
      <c r="T1141" s="529">
        <f ca="1">OFFSET('Séries-16x50'!$A$11,N1129,23)</f>
        <v>0</v>
      </c>
      <c r="U1141" s="528">
        <f ca="1">OFFSET('Séries-16x50'!$A$11,N1129,24)</f>
        <v>0</v>
      </c>
      <c r="V1141" s="529">
        <f ca="1">OFFSET('Séries-16x50'!$A$11,N1129,25)</f>
        <v>0</v>
      </c>
      <c r="W1141" s="293"/>
    </row>
    <row r="1142" spans="1:23" x14ac:dyDescent="0.25">
      <c r="A1142" s="544" t="str">
        <f>IF(COUNT('Séries-16x50'!$A$11:$A$50)&gt;'Etiquette 16x50'!N1129,"X","")</f>
        <v/>
      </c>
      <c r="B1142" s="291"/>
      <c r="C1142" s="945"/>
      <c r="D1142" s="945"/>
      <c r="E1142" s="945"/>
      <c r="F1142" s="945"/>
      <c r="G1142" s="945"/>
      <c r="H1142" s="945"/>
      <c r="I1142" s="945"/>
      <c r="J1142" s="945"/>
      <c r="K1142" s="293"/>
      <c r="M1142" s="521"/>
      <c r="N1142" s="291"/>
      <c r="O1142" s="945"/>
      <c r="P1142" s="945"/>
      <c r="Q1142" s="945"/>
      <c r="R1142" s="945"/>
      <c r="S1142" s="945"/>
      <c r="T1142" s="945"/>
      <c r="U1142" s="945"/>
      <c r="V1142" s="945"/>
      <c r="W1142" s="293"/>
    </row>
    <row r="1143" spans="1:23" ht="18.75" x14ac:dyDescent="0.3">
      <c r="A1143" s="544" t="str">
        <f>IF(COUNT('Séries-16x50'!$A$11:$A$50)&gt;'Etiquette 16x50'!N1129,"X","")</f>
        <v/>
      </c>
      <c r="B1143" s="291"/>
      <c r="C1143" s="946" t="s">
        <v>259</v>
      </c>
      <c r="D1143" s="946"/>
      <c r="E1143" s="946"/>
      <c r="F1143" s="946"/>
      <c r="G1143" s="946"/>
      <c r="H1143" s="946"/>
      <c r="I1143" s="946"/>
      <c r="J1143" s="946"/>
      <c r="K1143" s="293"/>
      <c r="M1143" s="521"/>
      <c r="N1143" s="291"/>
      <c r="O1143" s="946" t="s">
        <v>259</v>
      </c>
      <c r="P1143" s="946"/>
      <c r="Q1143" s="946"/>
      <c r="R1143" s="946"/>
      <c r="S1143" s="946"/>
      <c r="T1143" s="946"/>
      <c r="U1143" s="946"/>
      <c r="V1143" s="946"/>
      <c r="W1143" s="293"/>
    </row>
    <row r="1144" spans="1:23" ht="15.75" thickBot="1" x14ac:dyDescent="0.3">
      <c r="A1144" s="544" t="str">
        <f>IF(COUNT('Séries-16x50'!$A$11:$A$50)&gt;'Etiquette 16x50'!N1129,"X","")</f>
        <v/>
      </c>
      <c r="B1144" s="291"/>
      <c r="C1144" s="945"/>
      <c r="D1144" s="945"/>
      <c r="E1144" s="945"/>
      <c r="F1144" s="945"/>
      <c r="G1144" s="945"/>
      <c r="H1144" s="945"/>
      <c r="I1144" s="945"/>
      <c r="J1144" s="945"/>
      <c r="K1144" s="293"/>
      <c r="M1144" s="521"/>
      <c r="N1144" s="291"/>
      <c r="O1144" s="945"/>
      <c r="P1144" s="945"/>
      <c r="Q1144" s="945"/>
      <c r="R1144" s="945"/>
      <c r="S1144" s="945"/>
      <c r="T1144" s="945"/>
      <c r="U1144" s="945"/>
      <c r="V1144" s="945"/>
      <c r="W1144" s="293"/>
    </row>
    <row r="1145" spans="1:23" ht="15.75" customHeight="1" x14ac:dyDescent="0.25">
      <c r="A1145" s="544" t="str">
        <f>IF(COUNT('Séries-16x50'!$A$11:$A$50)&gt;'Etiquette 16x50'!N1129,"X","")</f>
        <v/>
      </c>
      <c r="B1145" s="291"/>
      <c r="C1145" s="1078" t="s">
        <v>276</v>
      </c>
      <c r="D1145" s="1074">
        <v>1</v>
      </c>
      <c r="E1145" s="1074">
        <f>D1145+1</f>
        <v>2</v>
      </c>
      <c r="F1145" s="1074">
        <f>E1145+1</f>
        <v>3</v>
      </c>
      <c r="G1145" s="1074">
        <f t="shared" ref="G1145:J1145" si="92">F1145+1</f>
        <v>4</v>
      </c>
      <c r="H1145" s="1074">
        <f t="shared" si="92"/>
        <v>5</v>
      </c>
      <c r="I1145" s="1074">
        <f t="shared" si="92"/>
        <v>6</v>
      </c>
      <c r="J1145" s="1075">
        <f t="shared" si="92"/>
        <v>7</v>
      </c>
      <c r="K1145" s="293"/>
      <c r="M1145" s="521"/>
      <c r="N1145" s="291"/>
      <c r="O1145" s="1078" t="s">
        <v>276</v>
      </c>
      <c r="P1145" s="1074">
        <v>1</v>
      </c>
      <c r="Q1145" s="1074">
        <f>P1145+1</f>
        <v>2</v>
      </c>
      <c r="R1145" s="1074">
        <f>Q1145+1</f>
        <v>3</v>
      </c>
      <c r="S1145" s="1074">
        <f t="shared" ref="S1145:V1145" si="93">R1145+1</f>
        <v>4</v>
      </c>
      <c r="T1145" s="1074">
        <f t="shared" si="93"/>
        <v>5</v>
      </c>
      <c r="U1145" s="1074">
        <f t="shared" si="93"/>
        <v>6</v>
      </c>
      <c r="V1145" s="1075">
        <f t="shared" si="93"/>
        <v>7</v>
      </c>
      <c r="W1145" s="293"/>
    </row>
    <row r="1146" spans="1:23" ht="15.75" thickBot="1" x14ac:dyDescent="0.3">
      <c r="A1146" s="544" t="str">
        <f>IF(COUNT('Séries-16x50'!$A$11:$A$50)&gt;'Etiquette 16x50'!N1129,"X","")</f>
        <v/>
      </c>
      <c r="B1146" s="291"/>
      <c r="C1146" s="1079"/>
      <c r="D1146" s="1070"/>
      <c r="E1146" s="1070"/>
      <c r="F1146" s="1070"/>
      <c r="G1146" s="1070"/>
      <c r="H1146" s="1070"/>
      <c r="I1146" s="1070"/>
      <c r="J1146" s="1072"/>
      <c r="K1146" s="293"/>
      <c r="M1146" s="521"/>
      <c r="N1146" s="291"/>
      <c r="O1146" s="1079"/>
      <c r="P1146" s="1070"/>
      <c r="Q1146" s="1070"/>
      <c r="R1146" s="1070"/>
      <c r="S1146" s="1070"/>
      <c r="T1146" s="1070"/>
      <c r="U1146" s="1070"/>
      <c r="V1146" s="1072"/>
      <c r="W1146" s="293"/>
    </row>
    <row r="1147" spans="1:23" ht="15" customHeight="1" x14ac:dyDescent="0.25">
      <c r="A1147" s="544" t="str">
        <f>IF(COUNT('Séries-16x50'!$A$11:$A$50)&gt;'Etiquette 16x50'!N1129,"X","")</f>
        <v/>
      </c>
      <c r="B1147" s="291"/>
      <c r="C1147" s="1068">
        <f>J1145+1</f>
        <v>8</v>
      </c>
      <c r="D1147" s="1070">
        <f>C1147+1</f>
        <v>9</v>
      </c>
      <c r="E1147" s="1070">
        <f t="shared" ref="E1147:J1147" si="94">D1147+1</f>
        <v>10</v>
      </c>
      <c r="F1147" s="1070">
        <f t="shared" si="94"/>
        <v>11</v>
      </c>
      <c r="G1147" s="1070">
        <f t="shared" si="94"/>
        <v>12</v>
      </c>
      <c r="H1147" s="1070">
        <f t="shared" si="94"/>
        <v>13</v>
      </c>
      <c r="I1147" s="1070">
        <f t="shared" si="94"/>
        <v>14</v>
      </c>
      <c r="J1147" s="1072">
        <f t="shared" si="94"/>
        <v>15</v>
      </c>
      <c r="K1147" s="293"/>
      <c r="M1147" s="521"/>
      <c r="N1147" s="291"/>
      <c r="O1147" s="1068">
        <f>V1145+1</f>
        <v>8</v>
      </c>
      <c r="P1147" s="1070">
        <f>O1147+1</f>
        <v>9</v>
      </c>
      <c r="Q1147" s="1070">
        <f t="shared" ref="Q1147:V1147" si="95">P1147+1</f>
        <v>10</v>
      </c>
      <c r="R1147" s="1070">
        <f t="shared" si="95"/>
        <v>11</v>
      </c>
      <c r="S1147" s="1070">
        <f t="shared" si="95"/>
        <v>12</v>
      </c>
      <c r="T1147" s="1070">
        <f t="shared" si="95"/>
        <v>13</v>
      </c>
      <c r="U1147" s="1070">
        <f t="shared" si="95"/>
        <v>14</v>
      </c>
      <c r="V1147" s="1072">
        <f t="shared" si="95"/>
        <v>15</v>
      </c>
      <c r="W1147" s="293"/>
    </row>
    <row r="1148" spans="1:23" ht="15.75" thickBot="1" x14ac:dyDescent="0.3">
      <c r="A1148" s="544" t="str">
        <f>IF(COUNT('Séries-16x50'!$A$11:$A$50)&gt;'Etiquette 16x50'!N1129,"X","")</f>
        <v/>
      </c>
      <c r="B1148" s="291"/>
      <c r="C1148" s="1069"/>
      <c r="D1148" s="1071"/>
      <c r="E1148" s="1071"/>
      <c r="F1148" s="1071"/>
      <c r="G1148" s="1071"/>
      <c r="H1148" s="1071"/>
      <c r="I1148" s="1071"/>
      <c r="J1148" s="1073"/>
      <c r="K1148" s="293"/>
      <c r="M1148" s="521"/>
      <c r="N1148" s="291"/>
      <c r="O1148" s="1069"/>
      <c r="P1148" s="1071"/>
      <c r="Q1148" s="1071"/>
      <c r="R1148" s="1071"/>
      <c r="S1148" s="1071"/>
      <c r="T1148" s="1071"/>
      <c r="U1148" s="1071"/>
      <c r="V1148" s="1073"/>
      <c r="W1148" s="293"/>
    </row>
    <row r="1149" spans="1:23" ht="15" customHeight="1" x14ac:dyDescent="0.25">
      <c r="A1149" s="544" t="str">
        <f>IF(COUNT('Séries-16x50'!$A$11:$A$50)&gt;'Etiquette 16x50'!N1129,"X","")</f>
        <v/>
      </c>
      <c r="B1149" s="291"/>
      <c r="C1149" s="984" t="s">
        <v>275</v>
      </c>
      <c r="D1149" s="985"/>
      <c r="E1149" s="1080"/>
      <c r="F1149" s="993"/>
      <c r="G1149" s="993"/>
      <c r="H1149" s="993"/>
      <c r="I1149" s="993"/>
      <c r="J1149" s="994"/>
      <c r="K1149" s="293"/>
      <c r="M1149" s="521"/>
      <c r="N1149" s="291"/>
      <c r="O1149" s="984" t="s">
        <v>275</v>
      </c>
      <c r="P1149" s="985"/>
      <c r="Q1149" s="1080"/>
      <c r="R1149" s="993"/>
      <c r="S1149" s="993"/>
      <c r="T1149" s="993"/>
      <c r="U1149" s="993"/>
      <c r="V1149" s="994"/>
      <c r="W1149" s="293"/>
    </row>
    <row r="1150" spans="1:23" ht="15.75" thickBot="1" x14ac:dyDescent="0.3">
      <c r="A1150" s="544" t="str">
        <f>IF(COUNT('Séries-16x50'!$A$11:$A$50)&gt;'Etiquette 16x50'!N1129,"X","")</f>
        <v/>
      </c>
      <c r="B1150" s="291"/>
      <c r="C1150" s="973"/>
      <c r="D1150" s="986"/>
      <c r="E1150" s="1081"/>
      <c r="F1150" s="929"/>
      <c r="G1150" s="929"/>
      <c r="H1150" s="929"/>
      <c r="I1150" s="929"/>
      <c r="J1150" s="930"/>
      <c r="K1150" s="293"/>
      <c r="M1150" s="521"/>
      <c r="N1150" s="291"/>
      <c r="O1150" s="973"/>
      <c r="P1150" s="986"/>
      <c r="Q1150" s="1081"/>
      <c r="R1150" s="929"/>
      <c r="S1150" s="929"/>
      <c r="T1150" s="929"/>
      <c r="U1150" s="929"/>
      <c r="V1150" s="930"/>
      <c r="W1150" s="293"/>
    </row>
    <row r="1151" spans="1:23" ht="15.75" thickBot="1" x14ac:dyDescent="0.3">
      <c r="A1151" s="544" t="str">
        <f>IF(COUNT('Séries-16x50'!$A$11:$A$50)&gt;'Etiquette 16x50'!N1129,"X","")</f>
        <v/>
      </c>
      <c r="B1151" s="291"/>
      <c r="C1151" s="292"/>
      <c r="D1151" s="292"/>
      <c r="E1151" s="292"/>
      <c r="F1151" s="292"/>
      <c r="G1151" s="292"/>
      <c r="H1151" s="292"/>
      <c r="I1151" s="292"/>
      <c r="J1151" s="292"/>
      <c r="K1151" s="293"/>
      <c r="M1151" s="521"/>
      <c r="N1151" s="291"/>
      <c r="O1151" s="292"/>
      <c r="P1151" s="292"/>
      <c r="Q1151" s="292"/>
      <c r="R1151" s="292"/>
      <c r="S1151" s="292"/>
      <c r="T1151" s="292"/>
      <c r="U1151" s="292"/>
      <c r="V1151" s="292"/>
      <c r="W1151" s="293"/>
    </row>
    <row r="1152" spans="1:23" ht="15" customHeight="1" x14ac:dyDescent="0.25">
      <c r="A1152" s="544" t="str">
        <f>IF(COUNT('Séries-16x50'!$A$11:$A$50)&gt;'Etiquette 16x50'!N1129,"X","")</f>
        <v/>
      </c>
      <c r="B1152" s="291"/>
      <c r="C1152" s="894" t="s">
        <v>132</v>
      </c>
      <c r="D1152" s="880" t="s">
        <v>133</v>
      </c>
      <c r="E1152" s="871"/>
      <c r="F1152" s="871"/>
      <c r="G1152" s="871"/>
      <c r="H1152" s="871"/>
      <c r="I1152" s="959"/>
      <c r="J1152" s="960"/>
      <c r="K1152" s="293"/>
      <c r="M1152" s="521"/>
      <c r="N1152" s="291"/>
      <c r="O1152" s="894" t="s">
        <v>132</v>
      </c>
      <c r="P1152" s="880" t="s">
        <v>133</v>
      </c>
      <c r="Q1152" s="871"/>
      <c r="R1152" s="871"/>
      <c r="S1152" s="871"/>
      <c r="T1152" s="871"/>
      <c r="U1152" s="959"/>
      <c r="V1152" s="960"/>
      <c r="W1152" s="293"/>
    </row>
    <row r="1153" spans="1:23" x14ac:dyDescent="0.25">
      <c r="A1153" s="544" t="str">
        <f>IF(COUNT('Séries-16x50'!$A$11:$A$50)&gt;'Etiquette 16x50'!N1129,"X","")</f>
        <v/>
      </c>
      <c r="B1153" s="291"/>
      <c r="C1153" s="895"/>
      <c r="D1153" s="859" t="s">
        <v>134</v>
      </c>
      <c r="E1153" s="864"/>
      <c r="F1153" s="864"/>
      <c r="G1153" s="864"/>
      <c r="H1153" s="864"/>
      <c r="I1153" s="949"/>
      <c r="J1153" s="950"/>
      <c r="K1153" s="293"/>
      <c r="M1153" s="521"/>
      <c r="N1153" s="291"/>
      <c r="O1153" s="895"/>
      <c r="P1153" s="859" t="s">
        <v>134</v>
      </c>
      <c r="Q1153" s="864"/>
      <c r="R1153" s="864"/>
      <c r="S1153" s="864"/>
      <c r="T1153" s="864"/>
      <c r="U1153" s="949"/>
      <c r="V1153" s="950"/>
      <c r="W1153" s="293"/>
    </row>
    <row r="1154" spans="1:23" x14ac:dyDescent="0.25">
      <c r="A1154" s="544" t="str">
        <f>IF(COUNT('Séries-16x50'!$A$11:$A$50)&gt;'Etiquette 16x50'!N1129,"X","")</f>
        <v/>
      </c>
      <c r="B1154" s="291"/>
      <c r="C1154" s="895"/>
      <c r="D1154" s="859" t="s">
        <v>135</v>
      </c>
      <c r="E1154" s="864"/>
      <c r="F1154" s="864"/>
      <c r="G1154" s="864"/>
      <c r="H1154" s="864"/>
      <c r="I1154" s="949"/>
      <c r="J1154" s="950"/>
      <c r="K1154" s="293"/>
      <c r="M1154" s="521"/>
      <c r="N1154" s="291"/>
      <c r="O1154" s="895"/>
      <c r="P1154" s="859" t="s">
        <v>135</v>
      </c>
      <c r="Q1154" s="864"/>
      <c r="R1154" s="864"/>
      <c r="S1154" s="864"/>
      <c r="T1154" s="864"/>
      <c r="U1154" s="949"/>
      <c r="V1154" s="950"/>
      <c r="W1154" s="293"/>
    </row>
    <row r="1155" spans="1:23" x14ac:dyDescent="0.25">
      <c r="A1155" s="544" t="str">
        <f>IF(COUNT('Séries-16x50'!$A$11:$A$50)&gt;'Etiquette 16x50'!N1129,"X","")</f>
        <v/>
      </c>
      <c r="B1155" s="291"/>
      <c r="C1155" s="895"/>
      <c r="D1155" s="859" t="s">
        <v>136</v>
      </c>
      <c r="E1155" s="864"/>
      <c r="F1155" s="864"/>
      <c r="G1155" s="864"/>
      <c r="H1155" s="864"/>
      <c r="I1155" s="949"/>
      <c r="J1155" s="950"/>
      <c r="K1155" s="293"/>
      <c r="M1155" s="521"/>
      <c r="N1155" s="291"/>
      <c r="O1155" s="895"/>
      <c r="P1155" s="859" t="s">
        <v>136</v>
      </c>
      <c r="Q1155" s="864"/>
      <c r="R1155" s="864"/>
      <c r="S1155" s="864"/>
      <c r="T1155" s="864"/>
      <c r="U1155" s="949"/>
      <c r="V1155" s="950"/>
      <c r="W1155" s="293"/>
    </row>
    <row r="1156" spans="1:23" x14ac:dyDescent="0.25">
      <c r="A1156" s="544" t="str">
        <f>IF(COUNT('Séries-16x50'!$A$11:$A$50)&gt;'Etiquette 16x50'!N1129,"X","")</f>
        <v/>
      </c>
      <c r="B1156" s="291"/>
      <c r="C1156" s="895"/>
      <c r="D1156" s="859" t="s">
        <v>137</v>
      </c>
      <c r="E1156" s="864"/>
      <c r="F1156" s="864"/>
      <c r="G1156" s="864"/>
      <c r="H1156" s="864"/>
      <c r="I1156" s="949"/>
      <c r="J1156" s="950"/>
      <c r="K1156" s="293"/>
      <c r="M1156" s="521"/>
      <c r="N1156" s="291"/>
      <c r="O1156" s="895"/>
      <c r="P1156" s="859" t="s">
        <v>137</v>
      </c>
      <c r="Q1156" s="864"/>
      <c r="R1156" s="864"/>
      <c r="S1156" s="864"/>
      <c r="T1156" s="864"/>
      <c r="U1156" s="949"/>
      <c r="V1156" s="950"/>
      <c r="W1156" s="293"/>
    </row>
    <row r="1157" spans="1:23" x14ac:dyDescent="0.25">
      <c r="A1157" s="544" t="str">
        <f>IF(COUNT('Séries-16x50'!$A$11:$A$50)&gt;'Etiquette 16x50'!N1129,"X","")</f>
        <v/>
      </c>
      <c r="B1157" s="291"/>
      <c r="C1157" s="895"/>
      <c r="D1157" s="859" t="s">
        <v>138</v>
      </c>
      <c r="E1157" s="864"/>
      <c r="F1157" s="864"/>
      <c r="G1157" s="864"/>
      <c r="H1157" s="864"/>
      <c r="I1157" s="949"/>
      <c r="J1157" s="950"/>
      <c r="K1157" s="293"/>
      <c r="M1157" s="521"/>
      <c r="N1157" s="291"/>
      <c r="O1157" s="895"/>
      <c r="P1157" s="859" t="s">
        <v>138</v>
      </c>
      <c r="Q1157" s="864"/>
      <c r="R1157" s="864"/>
      <c r="S1157" s="864"/>
      <c r="T1157" s="864"/>
      <c r="U1157" s="949"/>
      <c r="V1157" s="950"/>
      <c r="W1157" s="293"/>
    </row>
    <row r="1158" spans="1:23" ht="15" customHeight="1" thickBot="1" x14ac:dyDescent="0.3">
      <c r="A1158" s="544" t="str">
        <f>IF(COUNT('Séries-16x50'!$A$11:$A$50)&gt;'Etiquette 16x50'!N1129,"X","")</f>
        <v/>
      </c>
      <c r="B1158" s="291"/>
      <c r="C1158" s="896"/>
      <c r="D1158" s="862" t="s">
        <v>274</v>
      </c>
      <c r="E1158" s="975"/>
      <c r="F1158" s="975"/>
      <c r="G1158" s="975"/>
      <c r="H1158" s="975"/>
      <c r="I1158" s="954"/>
      <c r="J1158" s="955"/>
      <c r="K1158" s="293"/>
      <c r="M1158" s="521"/>
      <c r="N1158" s="291"/>
      <c r="O1158" s="896"/>
      <c r="P1158" s="862" t="s">
        <v>274</v>
      </c>
      <c r="Q1158" s="975"/>
      <c r="R1158" s="975"/>
      <c r="S1158" s="975"/>
      <c r="T1158" s="975"/>
      <c r="U1158" s="954"/>
      <c r="V1158" s="955"/>
      <c r="W1158" s="293"/>
    </row>
    <row r="1159" spans="1:23" x14ac:dyDescent="0.25">
      <c r="A1159" s="544" t="str">
        <f>IF(COUNT('Séries-16x50'!$A$11:$A$50)&gt;'Etiquette 16x50'!N1129,"X","")</f>
        <v/>
      </c>
      <c r="B1159" s="291"/>
      <c r="C1159" s="1076" t="s">
        <v>145</v>
      </c>
      <c r="D1159" s="963" t="s">
        <v>146</v>
      </c>
      <c r="E1159" s="964"/>
      <c r="F1159" s="964"/>
      <c r="G1159" s="964"/>
      <c r="H1159" s="964"/>
      <c r="I1159" s="965"/>
      <c r="J1159" s="966"/>
      <c r="K1159" s="293"/>
      <c r="M1159" s="521"/>
      <c r="N1159" s="291"/>
      <c r="O1159" s="1076" t="s">
        <v>145</v>
      </c>
      <c r="P1159" s="963" t="s">
        <v>146</v>
      </c>
      <c r="Q1159" s="964"/>
      <c r="R1159" s="964"/>
      <c r="S1159" s="964"/>
      <c r="T1159" s="964"/>
      <c r="U1159" s="965"/>
      <c r="V1159" s="966"/>
      <c r="W1159" s="293"/>
    </row>
    <row r="1160" spans="1:23" x14ac:dyDescent="0.25">
      <c r="A1160" s="544" t="str">
        <f>IF(COUNT('Séries-16x50'!$A$11:$A$50)&gt;'Etiquette 16x50'!N1129,"X","")</f>
        <v/>
      </c>
      <c r="B1160" s="291"/>
      <c r="C1160" s="1076"/>
      <c r="D1160" s="859" t="s">
        <v>147</v>
      </c>
      <c r="E1160" s="864"/>
      <c r="F1160" s="864"/>
      <c r="G1160" s="864"/>
      <c r="H1160" s="864"/>
      <c r="I1160" s="949"/>
      <c r="J1160" s="950"/>
      <c r="K1160" s="293"/>
      <c r="M1160" s="521"/>
      <c r="N1160" s="291"/>
      <c r="O1160" s="1076"/>
      <c r="P1160" s="859" t="s">
        <v>147</v>
      </c>
      <c r="Q1160" s="864"/>
      <c r="R1160" s="864"/>
      <c r="S1160" s="864"/>
      <c r="T1160" s="864"/>
      <c r="U1160" s="949"/>
      <c r="V1160" s="950"/>
      <c r="W1160" s="293"/>
    </row>
    <row r="1161" spans="1:23" x14ac:dyDescent="0.25">
      <c r="A1161" s="544" t="str">
        <f>IF(COUNT('Séries-16x50'!$A$11:$A$50)&gt;'Etiquette 16x50'!N1129,"X","")</f>
        <v/>
      </c>
      <c r="B1161" s="291"/>
      <c r="C1161" s="1076"/>
      <c r="D1161" s="859" t="s">
        <v>148</v>
      </c>
      <c r="E1161" s="864"/>
      <c r="F1161" s="864"/>
      <c r="G1161" s="864"/>
      <c r="H1161" s="864"/>
      <c r="I1161" s="949"/>
      <c r="J1161" s="950"/>
      <c r="K1161" s="293"/>
      <c r="M1161" s="521"/>
      <c r="N1161" s="291"/>
      <c r="O1161" s="1076"/>
      <c r="P1161" s="859" t="s">
        <v>148</v>
      </c>
      <c r="Q1161" s="864"/>
      <c r="R1161" s="864"/>
      <c r="S1161" s="864"/>
      <c r="T1161" s="864"/>
      <c r="U1161" s="949"/>
      <c r="V1161" s="950"/>
      <c r="W1161" s="293"/>
    </row>
    <row r="1162" spans="1:23" x14ac:dyDescent="0.25">
      <c r="A1162" s="544" t="str">
        <f>IF(COUNT('Séries-16x50'!$A$11:$A$50)&gt;'Etiquette 16x50'!N1129,"X","")</f>
        <v/>
      </c>
      <c r="B1162" s="291"/>
      <c r="C1162" s="1076"/>
      <c r="D1162" s="859" t="s">
        <v>149</v>
      </c>
      <c r="E1162" s="864"/>
      <c r="F1162" s="864"/>
      <c r="G1162" s="864"/>
      <c r="H1162" s="864"/>
      <c r="I1162" s="949"/>
      <c r="J1162" s="950"/>
      <c r="K1162" s="293"/>
      <c r="M1162" s="521"/>
      <c r="N1162" s="291"/>
      <c r="O1162" s="1076"/>
      <c r="P1162" s="859" t="s">
        <v>149</v>
      </c>
      <c r="Q1162" s="864"/>
      <c r="R1162" s="864"/>
      <c r="S1162" s="864"/>
      <c r="T1162" s="864"/>
      <c r="U1162" s="949"/>
      <c r="V1162" s="950"/>
      <c r="W1162" s="293"/>
    </row>
    <row r="1163" spans="1:23" x14ac:dyDescent="0.25">
      <c r="A1163" s="544" t="str">
        <f>IF(COUNT('Séries-16x50'!$A$11:$A$50)&gt;'Etiquette 16x50'!N1129,"X","")</f>
        <v/>
      </c>
      <c r="B1163" s="291"/>
      <c r="C1163" s="1076"/>
      <c r="D1163" s="859" t="s">
        <v>150</v>
      </c>
      <c r="E1163" s="864"/>
      <c r="F1163" s="864"/>
      <c r="G1163" s="864"/>
      <c r="H1163" s="864"/>
      <c r="I1163" s="949"/>
      <c r="J1163" s="950"/>
      <c r="K1163" s="293"/>
      <c r="M1163" s="521"/>
      <c r="N1163" s="291"/>
      <c r="O1163" s="1076"/>
      <c r="P1163" s="859" t="s">
        <v>150</v>
      </c>
      <c r="Q1163" s="864"/>
      <c r="R1163" s="864"/>
      <c r="S1163" s="864"/>
      <c r="T1163" s="864"/>
      <c r="U1163" s="949"/>
      <c r="V1163" s="950"/>
      <c r="W1163" s="293"/>
    </row>
    <row r="1164" spans="1:23" x14ac:dyDescent="0.25">
      <c r="A1164" s="544" t="str">
        <f>IF(COUNT('Séries-16x50'!$A$11:$A$50)&gt;'Etiquette 16x50'!N1129,"X","")</f>
        <v/>
      </c>
      <c r="B1164" s="291"/>
      <c r="C1164" s="1076"/>
      <c r="D1164" s="859" t="s">
        <v>151</v>
      </c>
      <c r="E1164" s="864"/>
      <c r="F1164" s="864"/>
      <c r="G1164" s="864"/>
      <c r="H1164" s="864"/>
      <c r="I1164" s="949"/>
      <c r="J1164" s="950"/>
      <c r="K1164" s="293"/>
      <c r="M1164" s="521"/>
      <c r="N1164" s="291"/>
      <c r="O1164" s="1076"/>
      <c r="P1164" s="859" t="s">
        <v>151</v>
      </c>
      <c r="Q1164" s="864"/>
      <c r="R1164" s="864"/>
      <c r="S1164" s="864"/>
      <c r="T1164" s="864"/>
      <c r="U1164" s="949"/>
      <c r="V1164" s="950"/>
      <c r="W1164" s="293"/>
    </row>
    <row r="1165" spans="1:23" ht="15" customHeight="1" thickBot="1" x14ac:dyDescent="0.3">
      <c r="A1165" s="544" t="str">
        <f>IF(COUNT('Séries-16x50'!$A$11:$A$50)&gt;'Etiquette 16x50'!N1129,"X","")</f>
        <v/>
      </c>
      <c r="B1165" s="291"/>
      <c r="C1165" s="1077"/>
      <c r="D1165" s="862" t="s">
        <v>152</v>
      </c>
      <c r="E1165" s="975"/>
      <c r="F1165" s="975"/>
      <c r="G1165" s="975"/>
      <c r="H1165" s="975"/>
      <c r="I1165" s="954"/>
      <c r="J1165" s="955"/>
      <c r="K1165" s="293"/>
      <c r="M1165" s="521"/>
      <c r="N1165" s="291"/>
      <c r="O1165" s="1077"/>
      <c r="P1165" s="862" t="s">
        <v>152</v>
      </c>
      <c r="Q1165" s="975"/>
      <c r="R1165" s="975"/>
      <c r="S1165" s="975"/>
      <c r="T1165" s="975"/>
      <c r="U1165" s="954"/>
      <c r="V1165" s="955"/>
      <c r="W1165" s="293"/>
    </row>
    <row r="1166" spans="1:23" x14ac:dyDescent="0.25">
      <c r="A1166" s="544" t="str">
        <f>IF(COUNT('Séries-16x50'!$A$11:$A$50)&gt;'Etiquette 16x50'!N1129,"X","")</f>
        <v/>
      </c>
      <c r="B1166" s="291"/>
      <c r="C1166" s="895" t="s">
        <v>126</v>
      </c>
      <c r="D1166" s="1051" t="s">
        <v>264</v>
      </c>
      <c r="E1166" s="1052"/>
      <c r="F1166" s="963"/>
      <c r="G1166" s="278" t="s">
        <v>265</v>
      </c>
      <c r="H1166" s="278"/>
      <c r="I1166" s="965"/>
      <c r="J1166" s="966"/>
      <c r="K1166" s="293"/>
      <c r="M1166" s="521"/>
      <c r="N1166" s="291"/>
      <c r="O1166" s="895" t="s">
        <v>126</v>
      </c>
      <c r="P1166" s="1051" t="s">
        <v>264</v>
      </c>
      <c r="Q1166" s="1052"/>
      <c r="R1166" s="963"/>
      <c r="S1166" s="278" t="s">
        <v>265</v>
      </c>
      <c r="T1166" s="278"/>
      <c r="U1166" s="965"/>
      <c r="V1166" s="966"/>
      <c r="W1166" s="293"/>
    </row>
    <row r="1167" spans="1:23" x14ac:dyDescent="0.25">
      <c r="A1167" s="544" t="str">
        <f>IF(COUNT('Séries-16x50'!$A$11:$A$50)&gt;'Etiquette 16x50'!N1129,"X","")</f>
        <v/>
      </c>
      <c r="B1167" s="291"/>
      <c r="C1167" s="895"/>
      <c r="D1167" s="511" t="s">
        <v>267</v>
      </c>
      <c r="E1167" s="513"/>
      <c r="F1167" s="513"/>
      <c r="G1167" s="110" t="s">
        <v>164</v>
      </c>
      <c r="H1167" s="110"/>
      <c r="I1167" s="949"/>
      <c r="J1167" s="950"/>
      <c r="K1167" s="293"/>
      <c r="M1167" s="521"/>
      <c r="N1167" s="291"/>
      <c r="O1167" s="895"/>
      <c r="P1167" s="511" t="s">
        <v>267</v>
      </c>
      <c r="Q1167" s="513"/>
      <c r="R1167" s="513"/>
      <c r="S1167" s="110" t="s">
        <v>164</v>
      </c>
      <c r="T1167" s="110"/>
      <c r="U1167" s="949"/>
      <c r="V1167" s="950"/>
      <c r="W1167" s="293"/>
    </row>
    <row r="1168" spans="1:23" ht="15.75" thickBot="1" x14ac:dyDescent="0.3">
      <c r="A1168" s="544" t="str">
        <f>IF(COUNT('Séries-16x50'!$A$11:$A$50)&gt;'Etiquette 16x50'!N1129,"X","")</f>
        <v/>
      </c>
      <c r="B1168" s="291"/>
      <c r="C1168" s="896"/>
      <c r="D1168" s="512" t="s">
        <v>268</v>
      </c>
      <c r="E1168" s="517"/>
      <c r="F1168" s="517"/>
      <c r="G1168" s="3" t="s">
        <v>164</v>
      </c>
      <c r="H1168" s="3"/>
      <c r="I1168" s="954"/>
      <c r="J1168" s="955"/>
      <c r="K1168" s="293"/>
      <c r="M1168" s="521"/>
      <c r="N1168" s="291"/>
      <c r="O1168" s="896"/>
      <c r="P1168" s="512" t="s">
        <v>268</v>
      </c>
      <c r="Q1168" s="517"/>
      <c r="R1168" s="517"/>
      <c r="S1168" s="3" t="s">
        <v>164</v>
      </c>
      <c r="T1168" s="3"/>
      <c r="U1168" s="954"/>
      <c r="V1168" s="955"/>
      <c r="W1168" s="293"/>
    </row>
    <row r="1169" spans="1:23" ht="15.75" thickBot="1" x14ac:dyDescent="0.3">
      <c r="A1169" s="544" t="str">
        <f>IF(COUNT('Séries-16x50'!$A$11:$A$50)&gt;'Etiquette 16x50'!N1129,"X","")</f>
        <v/>
      </c>
      <c r="B1169" s="291"/>
      <c r="C1169" s="292"/>
      <c r="D1169" s="292"/>
      <c r="E1169" s="292"/>
      <c r="F1169" s="292"/>
      <c r="G1169" s="292"/>
      <c r="H1169" s="292"/>
      <c r="I1169" s="292"/>
      <c r="J1169" s="292"/>
      <c r="K1169" s="293"/>
      <c r="M1169" s="521"/>
      <c r="N1169" s="291"/>
      <c r="O1169" s="292"/>
      <c r="P1169" s="292"/>
      <c r="Q1169" s="292"/>
      <c r="R1169" s="292"/>
      <c r="S1169" s="292"/>
      <c r="T1169" s="292"/>
      <c r="U1169" s="292"/>
      <c r="V1169" s="292"/>
      <c r="W1169" s="293"/>
    </row>
    <row r="1170" spans="1:23" ht="18.75" x14ac:dyDescent="0.3">
      <c r="A1170" s="544" t="str">
        <f>IF(COUNT('Séries-16x50'!$A$11:$A$50)&gt;'Etiquette 16x50'!N1129,"X","")</f>
        <v/>
      </c>
      <c r="B1170" s="291"/>
      <c r="C1170" s="901" t="s">
        <v>269</v>
      </c>
      <c r="D1170" s="902"/>
      <c r="E1170" s="902"/>
      <c r="F1170" s="902"/>
      <c r="G1170" s="902"/>
      <c r="H1170" s="902"/>
      <c r="I1170" s="902"/>
      <c r="J1170" s="903"/>
      <c r="K1170" s="293"/>
      <c r="M1170" s="521"/>
      <c r="N1170" s="291"/>
      <c r="O1170" s="901" t="s">
        <v>269</v>
      </c>
      <c r="P1170" s="902"/>
      <c r="Q1170" s="902"/>
      <c r="R1170" s="902"/>
      <c r="S1170" s="902"/>
      <c r="T1170" s="902"/>
      <c r="U1170" s="902"/>
      <c r="V1170" s="903"/>
      <c r="W1170" s="293"/>
    </row>
    <row r="1171" spans="1:23" x14ac:dyDescent="0.25">
      <c r="A1171" s="544" t="str">
        <f>IF(COUNT('Séries-16x50'!$A$11:$A$50)&gt;'Etiquette 16x50'!N1129,"X","")</f>
        <v/>
      </c>
      <c r="B1171" s="291"/>
      <c r="C1171" s="904"/>
      <c r="D1171" s="905"/>
      <c r="E1171" s="905"/>
      <c r="F1171" s="905"/>
      <c r="G1171" s="905"/>
      <c r="H1171" s="905"/>
      <c r="I1171" s="905"/>
      <c r="J1171" s="906"/>
      <c r="K1171" s="293"/>
      <c r="M1171" s="521"/>
      <c r="N1171" s="291"/>
      <c r="O1171" s="904"/>
      <c r="P1171" s="905"/>
      <c r="Q1171" s="905"/>
      <c r="R1171" s="905"/>
      <c r="S1171" s="905"/>
      <c r="T1171" s="905"/>
      <c r="U1171" s="905"/>
      <c r="V1171" s="906"/>
      <c r="W1171" s="293"/>
    </row>
    <row r="1172" spans="1:23" x14ac:dyDescent="0.25">
      <c r="A1172" s="544" t="str">
        <f>IF(COUNT('Séries-16x50'!$A$11:$A$50)&gt;'Etiquette 16x50'!N1129,"X","")</f>
        <v/>
      </c>
      <c r="B1172" s="291"/>
      <c r="C1172" s="907"/>
      <c r="D1172" s="908"/>
      <c r="E1172" s="908"/>
      <c r="F1172" s="908"/>
      <c r="G1172" s="908"/>
      <c r="H1172" s="908"/>
      <c r="I1172" s="908"/>
      <c r="J1172" s="909"/>
      <c r="K1172" s="293"/>
      <c r="M1172" s="521"/>
      <c r="N1172" s="291"/>
      <c r="O1172" s="907"/>
      <c r="P1172" s="908"/>
      <c r="Q1172" s="908"/>
      <c r="R1172" s="908"/>
      <c r="S1172" s="908"/>
      <c r="T1172" s="908"/>
      <c r="U1172" s="908"/>
      <c r="V1172" s="909"/>
      <c r="W1172" s="293"/>
    </row>
    <row r="1173" spans="1:23" x14ac:dyDescent="0.25">
      <c r="A1173" s="544" t="str">
        <f>IF(COUNT('Séries-16x50'!$A$11:$A$50)&gt;'Etiquette 16x50'!N1129,"X","")</f>
        <v/>
      </c>
      <c r="B1173" s="291"/>
      <c r="C1173" s="907"/>
      <c r="D1173" s="908"/>
      <c r="E1173" s="908"/>
      <c r="F1173" s="908"/>
      <c r="G1173" s="908"/>
      <c r="H1173" s="908"/>
      <c r="I1173" s="908"/>
      <c r="J1173" s="909"/>
      <c r="K1173" s="293"/>
      <c r="M1173" s="521"/>
      <c r="N1173" s="291"/>
      <c r="O1173" s="907"/>
      <c r="P1173" s="908"/>
      <c r="Q1173" s="908"/>
      <c r="R1173" s="908"/>
      <c r="S1173" s="908"/>
      <c r="T1173" s="908"/>
      <c r="U1173" s="908"/>
      <c r="V1173" s="909"/>
      <c r="W1173" s="293"/>
    </row>
    <row r="1174" spans="1:23" ht="15.75" thickBot="1" x14ac:dyDescent="0.3">
      <c r="A1174" s="544" t="str">
        <f>IF(COUNT('Séries-16x50'!$A$11:$A$50)&gt;'Etiquette 16x50'!N1129,"X","")</f>
        <v/>
      </c>
      <c r="B1174" s="291"/>
      <c r="C1174" s="910"/>
      <c r="D1174" s="911"/>
      <c r="E1174" s="911"/>
      <c r="F1174" s="911"/>
      <c r="G1174" s="911"/>
      <c r="H1174" s="911"/>
      <c r="I1174" s="911"/>
      <c r="J1174" s="912"/>
      <c r="K1174" s="293"/>
      <c r="M1174" s="521"/>
      <c r="N1174" s="291"/>
      <c r="O1174" s="910"/>
      <c r="P1174" s="911"/>
      <c r="Q1174" s="911"/>
      <c r="R1174" s="911"/>
      <c r="S1174" s="911"/>
      <c r="T1174" s="911"/>
      <c r="U1174" s="911"/>
      <c r="V1174" s="912"/>
      <c r="W1174" s="293"/>
    </row>
    <row r="1175" spans="1:23" ht="15.75" thickBot="1" x14ac:dyDescent="0.3">
      <c r="A1175" s="544" t="str">
        <f>IF(COUNT('Séries-16x50'!$A$11:$A$50)&gt;'Etiquette 16x50'!N1129,"X","")</f>
        <v/>
      </c>
      <c r="B1175" s="294"/>
      <c r="C1175" s="295"/>
      <c r="D1175" s="295"/>
      <c r="E1175" s="295"/>
      <c r="F1175" s="295"/>
      <c r="G1175" s="295"/>
      <c r="H1175" s="295"/>
      <c r="I1175" s="295"/>
      <c r="J1175" s="295"/>
      <c r="K1175" s="296"/>
      <c r="M1175" s="521"/>
      <c r="N1175" s="294"/>
      <c r="O1175" s="295"/>
      <c r="P1175" s="295"/>
      <c r="Q1175" s="295"/>
      <c r="R1175" s="295"/>
      <c r="S1175" s="295"/>
      <c r="T1175" s="295"/>
      <c r="U1175" s="295"/>
      <c r="V1175" s="295"/>
      <c r="W1175" s="296"/>
    </row>
    <row r="1176" spans="1:23" ht="15" customHeight="1" x14ac:dyDescent="0.25">
      <c r="A1176" s="544" t="str">
        <f>IF(COUNT('Séries-16x50'!$A$11:$A$50)&gt;'Etiquette 16x50'!N1129,"X","")</f>
        <v/>
      </c>
      <c r="B1176" s="522"/>
      <c r="C1176" s="522"/>
      <c r="D1176" s="522"/>
      <c r="E1176" s="522"/>
      <c r="F1176" s="522"/>
      <c r="G1176" s="522"/>
      <c r="H1176" s="522"/>
      <c r="I1176" s="522"/>
      <c r="J1176" s="522"/>
      <c r="K1176" s="522"/>
      <c r="L1176" s="522"/>
      <c r="M1176" s="523"/>
      <c r="N1176" s="522"/>
      <c r="O1176" s="522"/>
      <c r="P1176" s="522"/>
      <c r="Q1176" s="522"/>
      <c r="R1176" s="522"/>
      <c r="S1176" s="522"/>
      <c r="T1176" s="522"/>
      <c r="U1176" s="522"/>
      <c r="V1176" s="522"/>
      <c r="W1176" s="522"/>
    </row>
    <row r="1177" spans="1:23" ht="15" customHeight="1" thickBot="1" x14ac:dyDescent="0.3">
      <c r="A1177" s="544" t="str">
        <f>IF(COUNT('Séries-16x50'!$A$11:$A$50)&gt;'Etiquette 16x50'!N1227,"X","")</f>
        <v/>
      </c>
      <c r="M1177" s="521"/>
    </row>
    <row r="1178" spans="1:23" x14ac:dyDescent="0.25">
      <c r="A1178" s="544" t="str">
        <f>IF(COUNT('Séries-16x50'!$A$11:$A$50)&gt;'Etiquette 16x50'!N1227,"X","")</f>
        <v/>
      </c>
      <c r="B1178" s="137">
        <f>N1129+1</f>
        <v>48</v>
      </c>
      <c r="C1178" s="289"/>
      <c r="D1178" s="289"/>
      <c r="E1178" s="289"/>
      <c r="F1178" s="289"/>
      <c r="G1178" s="289"/>
      <c r="H1178" s="289"/>
      <c r="I1178" s="289"/>
      <c r="J1178" s="289"/>
      <c r="K1178" s="290"/>
      <c r="M1178" s="521"/>
      <c r="N1178" s="137">
        <f>B1178+1</f>
        <v>49</v>
      </c>
      <c r="O1178" s="289"/>
      <c r="P1178" s="289"/>
      <c r="Q1178" s="289"/>
      <c r="R1178" s="289"/>
      <c r="S1178" s="289"/>
      <c r="T1178" s="289"/>
      <c r="U1178" s="289"/>
      <c r="V1178" s="289"/>
      <c r="W1178" s="290"/>
    </row>
    <row r="1179" spans="1:23" ht="23.25" x14ac:dyDescent="0.35">
      <c r="B1179" s="291"/>
      <c r="C1179" s="931" t="s">
        <v>246</v>
      </c>
      <c r="D1179" s="931"/>
      <c r="E1179" s="953">
        <f ca="1">OFFSET('Séries-16x50'!$A$11,B1178,13)</f>
        <v>0</v>
      </c>
      <c r="F1179" s="953"/>
      <c r="G1179" s="953"/>
      <c r="H1179" s="953"/>
      <c r="I1179" s="953"/>
      <c r="J1179" s="953"/>
      <c r="K1179" s="293"/>
      <c r="M1179" s="521"/>
      <c r="N1179" s="291"/>
      <c r="O1179" s="931" t="s">
        <v>246</v>
      </c>
      <c r="P1179" s="931"/>
      <c r="Q1179" s="953">
        <f ca="1">OFFSET('Séries-16x50'!$A$11,N1178,13)</f>
        <v>0</v>
      </c>
      <c r="R1179" s="953"/>
      <c r="S1179" s="953"/>
      <c r="T1179" s="953"/>
      <c r="U1179" s="953"/>
      <c r="V1179" s="953"/>
      <c r="W1179" s="293"/>
    </row>
    <row r="1180" spans="1:23" x14ac:dyDescent="0.25">
      <c r="A1180" s="544" t="str">
        <f>IF(COUNT('Séries-16x50'!$A$11:$A$50)&gt;'Etiquette 16x50'!N1227,"X","")</f>
        <v/>
      </c>
      <c r="B1180" s="291"/>
      <c r="C1180" s="945"/>
      <c r="D1180" s="945"/>
      <c r="E1180" s="945"/>
      <c r="F1180" s="945"/>
      <c r="G1180" s="945"/>
      <c r="H1180" s="945"/>
      <c r="I1180" s="945"/>
      <c r="J1180" s="945"/>
      <c r="K1180" s="293"/>
      <c r="M1180" s="521"/>
      <c r="N1180" s="291"/>
      <c r="O1180" s="945"/>
      <c r="P1180" s="945"/>
      <c r="Q1180" s="945"/>
      <c r="R1180" s="945"/>
      <c r="S1180" s="945"/>
      <c r="T1180" s="945"/>
      <c r="U1180" s="945"/>
      <c r="V1180" s="945"/>
      <c r="W1180" s="293"/>
    </row>
    <row r="1181" spans="1:23" ht="21" x14ac:dyDescent="0.35">
      <c r="A1181" s="544" t="str">
        <f>IF(COUNT('Séries-16x50'!$A$11:$A$50)&gt;'Etiquette 16x50'!N1227,"X","")</f>
        <v/>
      </c>
      <c r="B1181" s="291"/>
      <c r="C1181" s="931" t="s">
        <v>39</v>
      </c>
      <c r="D1181" s="931"/>
      <c r="E1181" s="932">
        <f ca="1">OFFSET('Séries-16x50'!$A$11,B1178,0)</f>
        <v>0</v>
      </c>
      <c r="F1181" s="932"/>
      <c r="G1181" s="948" t="s">
        <v>67</v>
      </c>
      <c r="H1181" s="948"/>
      <c r="I1181" s="932">
        <f ca="1">OFFSET('Séries-16x50'!$A$11,B1178,6)</f>
        <v>0</v>
      </c>
      <c r="J1181" s="932"/>
      <c r="K1181" s="293"/>
      <c r="M1181" s="521"/>
      <c r="N1181" s="291"/>
      <c r="O1181" s="931" t="s">
        <v>39</v>
      </c>
      <c r="P1181" s="931"/>
      <c r="Q1181" s="932">
        <f ca="1">OFFSET('Séries-16x50'!$A$11,N1178,0)</f>
        <v>0</v>
      </c>
      <c r="R1181" s="932"/>
      <c r="S1181" s="948" t="s">
        <v>67</v>
      </c>
      <c r="T1181" s="948"/>
      <c r="U1181" s="932">
        <f ca="1">OFFSET('Séries-16x50'!$A$11,N1178,6)</f>
        <v>0</v>
      </c>
      <c r="V1181" s="932"/>
      <c r="W1181" s="293"/>
    </row>
    <row r="1182" spans="1:23" ht="23.25" x14ac:dyDescent="0.35">
      <c r="A1182" s="544" t="str">
        <f>IF(COUNT('Séries-16x50'!$A$11:$A$50)&gt;'Etiquette 16x50'!N1227,"X","")</f>
        <v/>
      </c>
      <c r="B1182" s="291"/>
      <c r="C1182" s="931" t="s">
        <v>1</v>
      </c>
      <c r="D1182" s="931"/>
      <c r="E1182" s="953">
        <f ca="1">OFFSET('Séries-16x50'!$A$11,B1178,9)</f>
        <v>0</v>
      </c>
      <c r="F1182" s="953"/>
      <c r="G1182" s="948" t="s">
        <v>2</v>
      </c>
      <c r="H1182" s="948"/>
      <c r="I1182" s="932">
        <f ca="1">OFFSET('Séries-16x50'!$A$11,B1178,10)</f>
        <v>0</v>
      </c>
      <c r="J1182" s="932"/>
      <c r="K1182" s="293"/>
      <c r="M1182" s="521"/>
      <c r="N1182" s="291"/>
      <c r="O1182" s="931" t="s">
        <v>1</v>
      </c>
      <c r="P1182" s="931"/>
      <c r="Q1182" s="953">
        <f ca="1">OFFSET('Séries-16x50'!$A$11,N1178,9)</f>
        <v>0</v>
      </c>
      <c r="R1182" s="953"/>
      <c r="S1182" s="948" t="s">
        <v>2</v>
      </c>
      <c r="T1182" s="948"/>
      <c r="U1182" s="932">
        <f ca="1">OFFSET('Séries-16x50'!$A$11,N1178,10)</f>
        <v>0</v>
      </c>
      <c r="V1182" s="932"/>
      <c r="W1182" s="293"/>
    </row>
    <row r="1183" spans="1:23" ht="21" x14ac:dyDescent="0.35">
      <c r="A1183" s="544" t="str">
        <f>IF(COUNT('Séries-16x50'!$A$11:$A$50)&gt;'Etiquette 16x50'!N1227,"X","")</f>
        <v/>
      </c>
      <c r="B1183" s="291"/>
      <c r="C1183" s="520" t="s">
        <v>258</v>
      </c>
      <c r="D1183" s="520"/>
      <c r="E1183" s="527">
        <f ca="1">OFFSET('Séries-16x50'!$A$11,B1178,11)</f>
        <v>0</v>
      </c>
      <c r="F1183" s="525"/>
      <c r="G1183" s="866" t="s">
        <v>270</v>
      </c>
      <c r="H1183" s="866"/>
      <c r="I1183" s="527">
        <f ca="1">OFFSET('Séries-16x50'!$A$11,B1178,8)</f>
        <v>0</v>
      </c>
      <c r="J1183" s="527"/>
      <c r="K1183" s="293"/>
      <c r="M1183" s="521"/>
      <c r="N1183" s="291"/>
      <c r="O1183" s="520" t="s">
        <v>258</v>
      </c>
      <c r="P1183" s="520"/>
      <c r="Q1183" s="527">
        <f ca="1">OFFSET('Séries-16x50'!$A$11,N1178,11)</f>
        <v>0</v>
      </c>
      <c r="R1183" s="525"/>
      <c r="S1183" s="866" t="s">
        <v>270</v>
      </c>
      <c r="T1183" s="866"/>
      <c r="U1183" s="527">
        <f ca="1">OFFSET('Séries-16x50'!$A$11,N1178,8)</f>
        <v>0</v>
      </c>
      <c r="V1183" s="527"/>
      <c r="W1183" s="293"/>
    </row>
    <row r="1184" spans="1:23" ht="18.75" x14ac:dyDescent="0.3">
      <c r="A1184" s="544" t="str">
        <f>IF(COUNT('Séries-16x50'!$A$11:$A$50)&gt;'Etiquette 16x50'!N1227,"X","")</f>
        <v/>
      </c>
      <c r="B1184" s="291"/>
      <c r="C1184" s="952" t="s">
        <v>68</v>
      </c>
      <c r="D1184" s="952"/>
      <c r="E1184" s="866" t="s">
        <v>69</v>
      </c>
      <c r="F1184" s="866"/>
      <c r="G1184" s="951">
        <f ca="1">OFFSET('Séries-16x50'!$A$11,B1178,2)</f>
        <v>0</v>
      </c>
      <c r="H1184" s="951"/>
      <c r="I1184" s="951"/>
      <c r="J1184" s="951"/>
      <c r="K1184" s="293"/>
      <c r="M1184" s="521"/>
      <c r="N1184" s="291"/>
      <c r="O1184" s="952" t="s">
        <v>68</v>
      </c>
      <c r="P1184" s="952"/>
      <c r="Q1184" s="866" t="s">
        <v>69</v>
      </c>
      <c r="R1184" s="866"/>
      <c r="S1184" s="951">
        <f ca="1">OFFSET('Séries-16x50'!$A$11,N1178,2)</f>
        <v>0</v>
      </c>
      <c r="T1184" s="951"/>
      <c r="U1184" s="951"/>
      <c r="V1184" s="951"/>
      <c r="W1184" s="293"/>
    </row>
    <row r="1185" spans="1:23" ht="18.75" x14ac:dyDescent="0.3">
      <c r="A1185" s="544" t="str">
        <f>IF(COUNT('Séries-16x50'!$A$11:$A$50)&gt;'Etiquette 16x50'!N1227,"X","")</f>
        <v/>
      </c>
      <c r="B1185" s="291"/>
      <c r="C1185" s="952"/>
      <c r="D1185" s="952"/>
      <c r="E1185" s="866" t="s">
        <v>70</v>
      </c>
      <c r="F1185" s="866"/>
      <c r="G1185" s="951">
        <f ca="1">OFFSET('Séries-16x50'!$A$11,B1178,3)</f>
        <v>0</v>
      </c>
      <c r="H1185" s="951"/>
      <c r="I1185" s="951"/>
      <c r="J1185" s="951"/>
      <c r="K1185" s="293"/>
      <c r="M1185" s="521"/>
      <c r="N1185" s="291"/>
      <c r="O1185" s="952"/>
      <c r="P1185" s="952"/>
      <c r="Q1185" s="866" t="s">
        <v>70</v>
      </c>
      <c r="R1185" s="866"/>
      <c r="S1185" s="951">
        <f ca="1">OFFSET('Séries-16x50'!$A$11,N1178,3)</f>
        <v>0</v>
      </c>
      <c r="T1185" s="951"/>
      <c r="U1185" s="951"/>
      <c r="V1185" s="951"/>
      <c r="W1185" s="293"/>
    </row>
    <row r="1186" spans="1:23" ht="18.75" x14ac:dyDescent="0.3">
      <c r="A1186" s="544" t="str">
        <f>IF(COUNT('Séries-16x50'!$A$11:$A$50)&gt;'Etiquette 16x50'!N1227,"X","")</f>
        <v/>
      </c>
      <c r="B1186" s="291"/>
      <c r="C1186" s="952"/>
      <c r="D1186" s="952"/>
      <c r="E1186" s="866" t="s">
        <v>257</v>
      </c>
      <c r="F1186" s="866"/>
      <c r="G1186" s="951">
        <f ca="1">OFFSET('Séries-16x50'!$A$11,B1178,4)</f>
        <v>0</v>
      </c>
      <c r="H1186" s="951"/>
      <c r="I1186" s="951"/>
      <c r="J1186" s="951"/>
      <c r="K1186" s="293"/>
      <c r="M1186" s="521"/>
      <c r="N1186" s="291"/>
      <c r="O1186" s="952"/>
      <c r="P1186" s="952"/>
      <c r="Q1186" s="866" t="s">
        <v>257</v>
      </c>
      <c r="R1186" s="866"/>
      <c r="S1186" s="951">
        <f ca="1">OFFSET('Séries-16x50'!$A$11,N1178,4)</f>
        <v>0</v>
      </c>
      <c r="T1186" s="951"/>
      <c r="U1186" s="951"/>
      <c r="V1186" s="951"/>
      <c r="W1186" s="293"/>
    </row>
    <row r="1187" spans="1:23" ht="21" x14ac:dyDescent="0.35">
      <c r="A1187" s="544" t="str">
        <f>IF(COUNT('Séries-16x50'!$A$11:$A$50)&gt;'Etiquette 16x50'!N1227,"X","")</f>
        <v/>
      </c>
      <c r="B1187" s="291"/>
      <c r="C1187" s="952"/>
      <c r="D1187" s="952"/>
      <c r="E1187" s="866" t="s">
        <v>71</v>
      </c>
      <c r="F1187" s="866"/>
      <c r="G1187" s="947">
        <f ca="1">OFFSET('Séries-16x50'!$A$11,B1178,5)</f>
        <v>0</v>
      </c>
      <c r="H1187" s="947"/>
      <c r="I1187" s="947"/>
      <c r="J1187" s="947"/>
      <c r="K1187" s="293"/>
      <c r="M1187" s="521"/>
      <c r="N1187" s="291"/>
      <c r="O1187" s="952"/>
      <c r="P1187" s="952"/>
      <c r="Q1187" s="866" t="s">
        <v>71</v>
      </c>
      <c r="R1187" s="866"/>
      <c r="S1187" s="947">
        <f ca="1">OFFSET('Séries-16x50'!$A$11,N1178,5)</f>
        <v>0</v>
      </c>
      <c r="T1187" s="947"/>
      <c r="U1187" s="947"/>
      <c r="V1187" s="947"/>
      <c r="W1187" s="293"/>
    </row>
    <row r="1188" spans="1:23" ht="21" x14ac:dyDescent="0.35">
      <c r="A1188" s="544" t="str">
        <f>IF(COUNT('Séries-16x50'!$A$11:$A$50)&gt;'Etiquette 16x50'!N1227,"X","")</f>
        <v/>
      </c>
      <c r="B1188" s="291"/>
      <c r="C1188" s="931" t="s">
        <v>248</v>
      </c>
      <c r="D1188" s="931"/>
      <c r="E1188" s="948" t="str">
        <f ca="1">IF(E1179="","",IF(OR(E1179="DWF",E1179="DNF"),"Distance","Temps"))</f>
        <v>Temps</v>
      </c>
      <c r="F1188" s="948"/>
      <c r="G1188" s="525">
        <f ca="1">OFFSET('Séries-16x50'!$A$11,B1178,18)</f>
        <v>0</v>
      </c>
      <c r="H1188" s="524">
        <f ca="1">OFFSET('Séries-16x50'!$A$11,B1178,19)</f>
        <v>0</v>
      </c>
      <c r="I1188" s="526">
        <f ca="1">OFFSET('Séries-16x50'!$A$11,B1178,20)</f>
        <v>0</v>
      </c>
      <c r="J1188" s="524">
        <f ca="1">OFFSET('Séries-16x50'!$A$11,B1178,21)</f>
        <v>0</v>
      </c>
      <c r="K1188" s="293"/>
      <c r="M1188" s="521"/>
      <c r="N1188" s="291"/>
      <c r="O1188" s="931" t="s">
        <v>248</v>
      </c>
      <c r="P1188" s="931"/>
      <c r="Q1188" s="948" t="str">
        <f ca="1">IF(Q1179="","",IF(OR(Q1179="DWF",Q1179="DNF"),"Distance","Temps"))</f>
        <v>Temps</v>
      </c>
      <c r="R1188" s="948"/>
      <c r="S1188" s="525">
        <f ca="1">OFFSET('Séries-16x50'!$A$11,N1178,18)</f>
        <v>0</v>
      </c>
      <c r="T1188" s="524">
        <f ca="1">OFFSET('Séries-16x50'!$A$11,N1178,19)</f>
        <v>0</v>
      </c>
      <c r="U1188" s="526">
        <f ca="1">OFFSET('Séries-16x50'!$A$11,N1178,20)</f>
        <v>0</v>
      </c>
      <c r="V1188" s="524">
        <f ca="1">OFFSET('Séries-16x50'!$A$11,N1178,21)</f>
        <v>0</v>
      </c>
      <c r="W1188" s="293"/>
    </row>
    <row r="1189" spans="1:23" ht="18.75" x14ac:dyDescent="0.3">
      <c r="A1189" s="544" t="str">
        <f>IF(COUNT('Séries-16x50'!$A$11:$A$50)&gt;'Etiquette 16x50'!N1227,"X","")</f>
        <v/>
      </c>
      <c r="B1189" s="291"/>
      <c r="C1189" s="931"/>
      <c r="D1189" s="931"/>
      <c r="E1189" s="933" t="s">
        <v>273</v>
      </c>
      <c r="F1189" s="514" t="s">
        <v>271</v>
      </c>
      <c r="G1189" s="528">
        <f ca="1">OFFSET('Séries-16x50'!$A$11,B1178,14)</f>
        <v>0</v>
      </c>
      <c r="H1189" s="529">
        <f ca="1">OFFSET('Séries-16x50'!$A$11,B1178,15)</f>
        <v>0</v>
      </c>
      <c r="I1189" s="528">
        <f ca="1">OFFSET('Séries-16x50'!$A$11,B1178,16)</f>
        <v>0</v>
      </c>
      <c r="J1189" s="529">
        <f ca="1">OFFSET('Séries-16x50'!$A$11,B1178,17)</f>
        <v>0</v>
      </c>
      <c r="K1189" s="293"/>
      <c r="M1189" s="521"/>
      <c r="N1189" s="291"/>
      <c r="O1189" s="931"/>
      <c r="P1189" s="931"/>
      <c r="Q1189" s="933" t="s">
        <v>273</v>
      </c>
      <c r="R1189" s="514" t="s">
        <v>271</v>
      </c>
      <c r="S1189" s="528">
        <f ca="1">OFFSET('Séries-16x50'!$A$11,N1178,14)</f>
        <v>0</v>
      </c>
      <c r="T1189" s="529">
        <f ca="1">OFFSET('Séries-16x50'!$A$11,N1178,15)</f>
        <v>0</v>
      </c>
      <c r="U1189" s="528">
        <f ca="1">OFFSET('Séries-16x50'!$A$11,N1178,16)</f>
        <v>0</v>
      </c>
      <c r="V1189" s="529">
        <f ca="1">OFFSET('Séries-16x50'!$A$11,N1178,17)</f>
        <v>0</v>
      </c>
      <c r="W1189" s="293"/>
    </row>
    <row r="1190" spans="1:23" ht="18.75" x14ac:dyDescent="0.3">
      <c r="A1190" s="544" t="str">
        <f>IF(COUNT('Séries-16x50'!$A$11:$A$50)&gt;'Etiquette 16x50'!N1227,"X","")</f>
        <v/>
      </c>
      <c r="B1190" s="291"/>
      <c r="C1190" s="931"/>
      <c r="D1190" s="931"/>
      <c r="E1190" s="933"/>
      <c r="F1190" s="514" t="s">
        <v>272</v>
      </c>
      <c r="G1190" s="528">
        <f ca="1">OFFSET('Séries-16x50'!$A$11,B1178,22)</f>
        <v>0</v>
      </c>
      <c r="H1190" s="529">
        <f ca="1">OFFSET('Séries-16x50'!$A$11,B1178,23)</f>
        <v>0</v>
      </c>
      <c r="I1190" s="528">
        <f ca="1">OFFSET('Séries-16x50'!$A$11,B1178,24)</f>
        <v>0</v>
      </c>
      <c r="J1190" s="529">
        <f ca="1">OFFSET('Séries-16x50'!$A$11,B1178,25)</f>
        <v>0</v>
      </c>
      <c r="K1190" s="293"/>
      <c r="M1190" s="521"/>
      <c r="N1190" s="291"/>
      <c r="O1190" s="931"/>
      <c r="P1190" s="931"/>
      <c r="Q1190" s="933"/>
      <c r="R1190" s="514" t="s">
        <v>272</v>
      </c>
      <c r="S1190" s="528">
        <f ca="1">OFFSET('Séries-16x50'!$A$11,N1178,22)</f>
        <v>0</v>
      </c>
      <c r="T1190" s="529">
        <f ca="1">OFFSET('Séries-16x50'!$A$11,N1178,23)</f>
        <v>0</v>
      </c>
      <c r="U1190" s="528">
        <f ca="1">OFFSET('Séries-16x50'!$A$11,N1178,24)</f>
        <v>0</v>
      </c>
      <c r="V1190" s="529">
        <f ca="1">OFFSET('Séries-16x50'!$A$11,N1178,25)</f>
        <v>0</v>
      </c>
      <c r="W1190" s="293"/>
    </row>
    <row r="1191" spans="1:23" x14ac:dyDescent="0.25">
      <c r="A1191" s="544" t="str">
        <f>IF(COUNT('Séries-16x50'!$A$11:$A$50)&gt;'Etiquette 16x50'!N1227,"X","")</f>
        <v/>
      </c>
      <c r="B1191" s="291"/>
      <c r="C1191" s="945"/>
      <c r="D1191" s="945"/>
      <c r="E1191" s="945"/>
      <c r="F1191" s="945"/>
      <c r="G1191" s="945"/>
      <c r="H1191" s="945"/>
      <c r="I1191" s="945"/>
      <c r="J1191" s="945"/>
      <c r="K1191" s="293"/>
      <c r="M1191" s="521"/>
      <c r="N1191" s="291"/>
      <c r="O1191" s="945"/>
      <c r="P1191" s="945"/>
      <c r="Q1191" s="945"/>
      <c r="R1191" s="945"/>
      <c r="S1191" s="945"/>
      <c r="T1191" s="945"/>
      <c r="U1191" s="945"/>
      <c r="V1191" s="945"/>
      <c r="W1191" s="293"/>
    </row>
    <row r="1192" spans="1:23" ht="18.75" x14ac:dyDescent="0.3">
      <c r="A1192" s="544" t="str">
        <f>IF(COUNT('Séries-16x50'!$A$11:$A$50)&gt;'Etiquette 16x50'!N1227,"X","")</f>
        <v/>
      </c>
      <c r="B1192" s="291"/>
      <c r="C1192" s="946" t="s">
        <v>259</v>
      </c>
      <c r="D1192" s="946"/>
      <c r="E1192" s="946"/>
      <c r="F1192" s="946"/>
      <c r="G1192" s="946"/>
      <c r="H1192" s="946"/>
      <c r="I1192" s="946"/>
      <c r="J1192" s="946"/>
      <c r="K1192" s="293"/>
      <c r="M1192" s="521"/>
      <c r="N1192" s="291"/>
      <c r="O1192" s="946" t="s">
        <v>259</v>
      </c>
      <c r="P1192" s="946"/>
      <c r="Q1192" s="946"/>
      <c r="R1192" s="946"/>
      <c r="S1192" s="946"/>
      <c r="T1192" s="946"/>
      <c r="U1192" s="946"/>
      <c r="V1192" s="946"/>
      <c r="W1192" s="293"/>
    </row>
    <row r="1193" spans="1:23" ht="15.75" thickBot="1" x14ac:dyDescent="0.3">
      <c r="A1193" s="544" t="str">
        <f>IF(COUNT('Séries-16x50'!$A$11:$A$50)&gt;'Etiquette 16x50'!N1227,"X","")</f>
        <v/>
      </c>
      <c r="B1193" s="291"/>
      <c r="C1193" s="945"/>
      <c r="D1193" s="945"/>
      <c r="E1193" s="945"/>
      <c r="F1193" s="945"/>
      <c r="G1193" s="945"/>
      <c r="H1193" s="945"/>
      <c r="I1193" s="945"/>
      <c r="J1193" s="945"/>
      <c r="K1193" s="293"/>
      <c r="M1193" s="521"/>
      <c r="N1193" s="291"/>
      <c r="O1193" s="945"/>
      <c r="P1193" s="945"/>
      <c r="Q1193" s="945"/>
      <c r="R1193" s="945"/>
      <c r="S1193" s="945"/>
      <c r="T1193" s="945"/>
      <c r="U1193" s="945"/>
      <c r="V1193" s="945"/>
      <c r="W1193" s="293"/>
    </row>
    <row r="1194" spans="1:23" ht="15.75" customHeight="1" x14ac:dyDescent="0.25">
      <c r="A1194" s="544" t="str">
        <f>IF(COUNT('Séries-16x50'!$A$11:$A$50)&gt;'Etiquette 16x50'!N1227,"X","")</f>
        <v/>
      </c>
      <c r="B1194" s="291"/>
      <c r="C1194" s="1078" t="s">
        <v>276</v>
      </c>
      <c r="D1194" s="1074">
        <v>1</v>
      </c>
      <c r="E1194" s="1074">
        <f>D1194+1</f>
        <v>2</v>
      </c>
      <c r="F1194" s="1074">
        <f>E1194+1</f>
        <v>3</v>
      </c>
      <c r="G1194" s="1074">
        <f t="shared" ref="G1194:J1194" si="96">F1194+1</f>
        <v>4</v>
      </c>
      <c r="H1194" s="1074">
        <f t="shared" si="96"/>
        <v>5</v>
      </c>
      <c r="I1194" s="1074">
        <f t="shared" si="96"/>
        <v>6</v>
      </c>
      <c r="J1194" s="1075">
        <f t="shared" si="96"/>
        <v>7</v>
      </c>
      <c r="K1194" s="293"/>
      <c r="M1194" s="521"/>
      <c r="N1194" s="291"/>
      <c r="O1194" s="1078" t="s">
        <v>276</v>
      </c>
      <c r="P1194" s="1074">
        <v>1</v>
      </c>
      <c r="Q1194" s="1074">
        <f>P1194+1</f>
        <v>2</v>
      </c>
      <c r="R1194" s="1074">
        <f>Q1194+1</f>
        <v>3</v>
      </c>
      <c r="S1194" s="1074">
        <f t="shared" ref="S1194:V1194" si="97">R1194+1</f>
        <v>4</v>
      </c>
      <c r="T1194" s="1074">
        <f t="shared" si="97"/>
        <v>5</v>
      </c>
      <c r="U1194" s="1074">
        <f t="shared" si="97"/>
        <v>6</v>
      </c>
      <c r="V1194" s="1075">
        <f t="shared" si="97"/>
        <v>7</v>
      </c>
      <c r="W1194" s="293"/>
    </row>
    <row r="1195" spans="1:23" ht="15.75" thickBot="1" x14ac:dyDescent="0.3">
      <c r="A1195" s="544" t="str">
        <f>IF(COUNT('Séries-16x50'!$A$11:$A$50)&gt;'Etiquette 16x50'!N1227,"X","")</f>
        <v/>
      </c>
      <c r="B1195" s="291"/>
      <c r="C1195" s="1079"/>
      <c r="D1195" s="1070"/>
      <c r="E1195" s="1070"/>
      <c r="F1195" s="1070"/>
      <c r="G1195" s="1070"/>
      <c r="H1195" s="1070"/>
      <c r="I1195" s="1070"/>
      <c r="J1195" s="1072"/>
      <c r="K1195" s="293"/>
      <c r="M1195" s="521"/>
      <c r="N1195" s="291"/>
      <c r="O1195" s="1079"/>
      <c r="P1195" s="1070"/>
      <c r="Q1195" s="1070"/>
      <c r="R1195" s="1070"/>
      <c r="S1195" s="1070"/>
      <c r="T1195" s="1070"/>
      <c r="U1195" s="1070"/>
      <c r="V1195" s="1072"/>
      <c r="W1195" s="293"/>
    </row>
    <row r="1196" spans="1:23" ht="15" customHeight="1" x14ac:dyDescent="0.25">
      <c r="A1196" s="544" t="str">
        <f>IF(COUNT('Séries-16x50'!$A$11:$A$50)&gt;'Etiquette 16x50'!N1227,"X","")</f>
        <v/>
      </c>
      <c r="B1196" s="291"/>
      <c r="C1196" s="1068">
        <f>J1194+1</f>
        <v>8</v>
      </c>
      <c r="D1196" s="1070">
        <f>C1196+1</f>
        <v>9</v>
      </c>
      <c r="E1196" s="1070">
        <f t="shared" ref="E1196:J1196" si="98">D1196+1</f>
        <v>10</v>
      </c>
      <c r="F1196" s="1070">
        <f t="shared" si="98"/>
        <v>11</v>
      </c>
      <c r="G1196" s="1070">
        <f t="shared" si="98"/>
        <v>12</v>
      </c>
      <c r="H1196" s="1070">
        <f t="shared" si="98"/>
        <v>13</v>
      </c>
      <c r="I1196" s="1070">
        <f t="shared" si="98"/>
        <v>14</v>
      </c>
      <c r="J1196" s="1072">
        <f t="shared" si="98"/>
        <v>15</v>
      </c>
      <c r="K1196" s="293"/>
      <c r="M1196" s="521"/>
      <c r="N1196" s="291"/>
      <c r="O1196" s="1068">
        <f>V1194+1</f>
        <v>8</v>
      </c>
      <c r="P1196" s="1070">
        <f>O1196+1</f>
        <v>9</v>
      </c>
      <c r="Q1196" s="1070">
        <f t="shared" ref="Q1196:V1196" si="99">P1196+1</f>
        <v>10</v>
      </c>
      <c r="R1196" s="1070">
        <f t="shared" si="99"/>
        <v>11</v>
      </c>
      <c r="S1196" s="1070">
        <f t="shared" si="99"/>
        <v>12</v>
      </c>
      <c r="T1196" s="1070">
        <f t="shared" si="99"/>
        <v>13</v>
      </c>
      <c r="U1196" s="1070">
        <f t="shared" si="99"/>
        <v>14</v>
      </c>
      <c r="V1196" s="1072">
        <f t="shared" si="99"/>
        <v>15</v>
      </c>
      <c r="W1196" s="293"/>
    </row>
    <row r="1197" spans="1:23" ht="15.75" thickBot="1" x14ac:dyDescent="0.3">
      <c r="A1197" s="544" t="str">
        <f>IF(COUNT('Séries-16x50'!$A$11:$A$50)&gt;'Etiquette 16x50'!N1227,"X","")</f>
        <v/>
      </c>
      <c r="B1197" s="291"/>
      <c r="C1197" s="1069"/>
      <c r="D1197" s="1071"/>
      <c r="E1197" s="1071"/>
      <c r="F1197" s="1071"/>
      <c r="G1197" s="1071"/>
      <c r="H1197" s="1071"/>
      <c r="I1197" s="1071"/>
      <c r="J1197" s="1073"/>
      <c r="K1197" s="293"/>
      <c r="M1197" s="521"/>
      <c r="N1197" s="291"/>
      <c r="O1197" s="1069"/>
      <c r="P1197" s="1071"/>
      <c r="Q1197" s="1071"/>
      <c r="R1197" s="1071"/>
      <c r="S1197" s="1071"/>
      <c r="T1197" s="1071"/>
      <c r="U1197" s="1071"/>
      <c r="V1197" s="1073"/>
      <c r="W1197" s="293"/>
    </row>
    <row r="1198" spans="1:23" ht="15" customHeight="1" x14ac:dyDescent="0.25">
      <c r="A1198" s="544" t="str">
        <f>IF(COUNT('Séries-16x50'!$A$11:$A$50)&gt;'Etiquette 16x50'!N1227,"X","")</f>
        <v/>
      </c>
      <c r="B1198" s="291"/>
      <c r="C1198" s="984" t="s">
        <v>275</v>
      </c>
      <c r="D1198" s="985"/>
      <c r="E1198" s="1080"/>
      <c r="F1198" s="993"/>
      <c r="G1198" s="993"/>
      <c r="H1198" s="993"/>
      <c r="I1198" s="993"/>
      <c r="J1198" s="994"/>
      <c r="K1198" s="293"/>
      <c r="M1198" s="521"/>
      <c r="N1198" s="291"/>
      <c r="O1198" s="984" t="s">
        <v>275</v>
      </c>
      <c r="P1198" s="985"/>
      <c r="Q1198" s="1080"/>
      <c r="R1198" s="993"/>
      <c r="S1198" s="993"/>
      <c r="T1198" s="993"/>
      <c r="U1198" s="993"/>
      <c r="V1198" s="994"/>
      <c r="W1198" s="293"/>
    </row>
    <row r="1199" spans="1:23" ht="15.75" thickBot="1" x14ac:dyDescent="0.3">
      <c r="A1199" s="544" t="str">
        <f>IF(COUNT('Séries-16x50'!$A$11:$A$50)&gt;'Etiquette 16x50'!N1227,"X","")</f>
        <v/>
      </c>
      <c r="B1199" s="291"/>
      <c r="C1199" s="973"/>
      <c r="D1199" s="986"/>
      <c r="E1199" s="1081"/>
      <c r="F1199" s="929"/>
      <c r="G1199" s="929"/>
      <c r="H1199" s="929"/>
      <c r="I1199" s="929"/>
      <c r="J1199" s="930"/>
      <c r="K1199" s="293"/>
      <c r="M1199" s="521"/>
      <c r="N1199" s="291"/>
      <c r="O1199" s="973"/>
      <c r="P1199" s="986"/>
      <c r="Q1199" s="1081"/>
      <c r="R1199" s="929"/>
      <c r="S1199" s="929"/>
      <c r="T1199" s="929"/>
      <c r="U1199" s="929"/>
      <c r="V1199" s="930"/>
      <c r="W1199" s="293"/>
    </row>
    <row r="1200" spans="1:23" ht="15.75" thickBot="1" x14ac:dyDescent="0.3">
      <c r="A1200" s="544" t="str">
        <f>IF(COUNT('Séries-16x50'!$A$11:$A$50)&gt;'Etiquette 16x50'!N1227,"X","")</f>
        <v/>
      </c>
      <c r="B1200" s="291"/>
      <c r="C1200" s="292"/>
      <c r="D1200" s="292"/>
      <c r="E1200" s="292"/>
      <c r="F1200" s="292"/>
      <c r="G1200" s="292"/>
      <c r="H1200" s="292"/>
      <c r="I1200" s="292"/>
      <c r="J1200" s="292"/>
      <c r="K1200" s="293"/>
      <c r="M1200" s="521"/>
      <c r="N1200" s="291"/>
      <c r="O1200" s="292"/>
      <c r="P1200" s="292"/>
      <c r="Q1200" s="292"/>
      <c r="R1200" s="292"/>
      <c r="S1200" s="292"/>
      <c r="T1200" s="292"/>
      <c r="U1200" s="292"/>
      <c r="V1200" s="292"/>
      <c r="W1200" s="293"/>
    </row>
    <row r="1201" spans="1:23" ht="15" customHeight="1" x14ac:dyDescent="0.25">
      <c r="A1201" s="544" t="str">
        <f>IF(COUNT('Séries-16x50'!$A$11:$A$50)&gt;'Etiquette 16x50'!N1227,"X","")</f>
        <v/>
      </c>
      <c r="B1201" s="291"/>
      <c r="C1201" s="894" t="s">
        <v>132</v>
      </c>
      <c r="D1201" s="880" t="s">
        <v>133</v>
      </c>
      <c r="E1201" s="871"/>
      <c r="F1201" s="871"/>
      <c r="G1201" s="871"/>
      <c r="H1201" s="871"/>
      <c r="I1201" s="959"/>
      <c r="J1201" s="960"/>
      <c r="K1201" s="293"/>
      <c r="M1201" s="521"/>
      <c r="N1201" s="291"/>
      <c r="O1201" s="894" t="s">
        <v>132</v>
      </c>
      <c r="P1201" s="880" t="s">
        <v>133</v>
      </c>
      <c r="Q1201" s="871"/>
      <c r="R1201" s="871"/>
      <c r="S1201" s="871"/>
      <c r="T1201" s="871"/>
      <c r="U1201" s="959"/>
      <c r="V1201" s="960"/>
      <c r="W1201" s="293"/>
    </row>
    <row r="1202" spans="1:23" x14ac:dyDescent="0.25">
      <c r="A1202" s="544" t="str">
        <f>IF(COUNT('Séries-16x50'!$A$11:$A$50)&gt;'Etiquette 16x50'!N1227,"X","")</f>
        <v/>
      </c>
      <c r="B1202" s="291"/>
      <c r="C1202" s="895"/>
      <c r="D1202" s="859" t="s">
        <v>134</v>
      </c>
      <c r="E1202" s="864"/>
      <c r="F1202" s="864"/>
      <c r="G1202" s="864"/>
      <c r="H1202" s="864"/>
      <c r="I1202" s="949"/>
      <c r="J1202" s="950"/>
      <c r="K1202" s="293"/>
      <c r="M1202" s="521"/>
      <c r="N1202" s="291"/>
      <c r="O1202" s="895"/>
      <c r="P1202" s="859" t="s">
        <v>134</v>
      </c>
      <c r="Q1202" s="864"/>
      <c r="R1202" s="864"/>
      <c r="S1202" s="864"/>
      <c r="T1202" s="864"/>
      <c r="U1202" s="949"/>
      <c r="V1202" s="950"/>
      <c r="W1202" s="293"/>
    </row>
    <row r="1203" spans="1:23" x14ac:dyDescent="0.25">
      <c r="A1203" s="544" t="str">
        <f>IF(COUNT('Séries-16x50'!$A$11:$A$50)&gt;'Etiquette 16x50'!N1227,"X","")</f>
        <v/>
      </c>
      <c r="B1203" s="291"/>
      <c r="C1203" s="895"/>
      <c r="D1203" s="859" t="s">
        <v>135</v>
      </c>
      <c r="E1203" s="864"/>
      <c r="F1203" s="864"/>
      <c r="G1203" s="864"/>
      <c r="H1203" s="864"/>
      <c r="I1203" s="949"/>
      <c r="J1203" s="950"/>
      <c r="K1203" s="293"/>
      <c r="M1203" s="521"/>
      <c r="N1203" s="291"/>
      <c r="O1203" s="895"/>
      <c r="P1203" s="859" t="s">
        <v>135</v>
      </c>
      <c r="Q1203" s="864"/>
      <c r="R1203" s="864"/>
      <c r="S1203" s="864"/>
      <c r="T1203" s="864"/>
      <c r="U1203" s="949"/>
      <c r="V1203" s="950"/>
      <c r="W1203" s="293"/>
    </row>
    <row r="1204" spans="1:23" x14ac:dyDescent="0.25">
      <c r="A1204" s="544" t="str">
        <f>IF(COUNT('Séries-16x50'!$A$11:$A$50)&gt;'Etiquette 16x50'!N1227,"X","")</f>
        <v/>
      </c>
      <c r="B1204" s="291"/>
      <c r="C1204" s="895"/>
      <c r="D1204" s="859" t="s">
        <v>136</v>
      </c>
      <c r="E1204" s="864"/>
      <c r="F1204" s="864"/>
      <c r="G1204" s="864"/>
      <c r="H1204" s="864"/>
      <c r="I1204" s="949"/>
      <c r="J1204" s="950"/>
      <c r="K1204" s="293"/>
      <c r="M1204" s="521"/>
      <c r="N1204" s="291"/>
      <c r="O1204" s="895"/>
      <c r="P1204" s="859" t="s">
        <v>136</v>
      </c>
      <c r="Q1204" s="864"/>
      <c r="R1204" s="864"/>
      <c r="S1204" s="864"/>
      <c r="T1204" s="864"/>
      <c r="U1204" s="949"/>
      <c r="V1204" s="950"/>
      <c r="W1204" s="293"/>
    </row>
    <row r="1205" spans="1:23" x14ac:dyDescent="0.25">
      <c r="A1205" s="544" t="str">
        <f>IF(COUNT('Séries-16x50'!$A$11:$A$50)&gt;'Etiquette 16x50'!N1227,"X","")</f>
        <v/>
      </c>
      <c r="B1205" s="291"/>
      <c r="C1205" s="895"/>
      <c r="D1205" s="859" t="s">
        <v>137</v>
      </c>
      <c r="E1205" s="864"/>
      <c r="F1205" s="864"/>
      <c r="G1205" s="864"/>
      <c r="H1205" s="864"/>
      <c r="I1205" s="949"/>
      <c r="J1205" s="950"/>
      <c r="K1205" s="293"/>
      <c r="M1205" s="521"/>
      <c r="N1205" s="291"/>
      <c r="O1205" s="895"/>
      <c r="P1205" s="859" t="s">
        <v>137</v>
      </c>
      <c r="Q1205" s="864"/>
      <c r="R1205" s="864"/>
      <c r="S1205" s="864"/>
      <c r="T1205" s="864"/>
      <c r="U1205" s="949"/>
      <c r="V1205" s="950"/>
      <c r="W1205" s="293"/>
    </row>
    <row r="1206" spans="1:23" x14ac:dyDescent="0.25">
      <c r="A1206" s="544" t="str">
        <f>IF(COUNT('Séries-16x50'!$A$11:$A$50)&gt;'Etiquette 16x50'!N1227,"X","")</f>
        <v/>
      </c>
      <c r="B1206" s="291"/>
      <c r="C1206" s="895"/>
      <c r="D1206" s="859" t="s">
        <v>138</v>
      </c>
      <c r="E1206" s="864"/>
      <c r="F1206" s="864"/>
      <c r="G1206" s="864"/>
      <c r="H1206" s="864"/>
      <c r="I1206" s="949"/>
      <c r="J1206" s="950"/>
      <c r="K1206" s="293"/>
      <c r="M1206" s="521"/>
      <c r="N1206" s="291"/>
      <c r="O1206" s="895"/>
      <c r="P1206" s="859" t="s">
        <v>138</v>
      </c>
      <c r="Q1206" s="864"/>
      <c r="R1206" s="864"/>
      <c r="S1206" s="864"/>
      <c r="T1206" s="864"/>
      <c r="U1206" s="949"/>
      <c r="V1206" s="950"/>
      <c r="W1206" s="293"/>
    </row>
    <row r="1207" spans="1:23" ht="15" customHeight="1" thickBot="1" x14ac:dyDescent="0.3">
      <c r="A1207" s="544" t="str">
        <f>IF(COUNT('Séries-16x50'!$A$11:$A$50)&gt;'Etiquette 16x50'!N1227,"X","")</f>
        <v/>
      </c>
      <c r="B1207" s="291"/>
      <c r="C1207" s="896"/>
      <c r="D1207" s="862" t="s">
        <v>274</v>
      </c>
      <c r="E1207" s="975"/>
      <c r="F1207" s="975"/>
      <c r="G1207" s="975"/>
      <c r="H1207" s="975"/>
      <c r="I1207" s="954"/>
      <c r="J1207" s="955"/>
      <c r="K1207" s="293"/>
      <c r="M1207" s="521"/>
      <c r="N1207" s="291"/>
      <c r="O1207" s="896"/>
      <c r="P1207" s="862" t="s">
        <v>274</v>
      </c>
      <c r="Q1207" s="975"/>
      <c r="R1207" s="975"/>
      <c r="S1207" s="975"/>
      <c r="T1207" s="975"/>
      <c r="U1207" s="954"/>
      <c r="V1207" s="955"/>
      <c r="W1207" s="293"/>
    </row>
    <row r="1208" spans="1:23" ht="15" customHeight="1" x14ac:dyDescent="0.25">
      <c r="A1208" s="544" t="str">
        <f>IF(COUNT('Séries-16x50'!$A$11:$A$50)&gt;'Etiquette 16x50'!N1227,"X","")</f>
        <v/>
      </c>
      <c r="B1208" s="291"/>
      <c r="C1208" s="1076" t="s">
        <v>145</v>
      </c>
      <c r="D1208" s="963" t="s">
        <v>146</v>
      </c>
      <c r="E1208" s="964"/>
      <c r="F1208" s="964"/>
      <c r="G1208" s="964"/>
      <c r="H1208" s="964"/>
      <c r="I1208" s="965"/>
      <c r="J1208" s="966"/>
      <c r="K1208" s="293"/>
      <c r="M1208" s="521"/>
      <c r="N1208" s="291"/>
      <c r="O1208" s="1076" t="s">
        <v>145</v>
      </c>
      <c r="P1208" s="963" t="s">
        <v>146</v>
      </c>
      <c r="Q1208" s="964"/>
      <c r="R1208" s="964"/>
      <c r="S1208" s="964"/>
      <c r="T1208" s="964"/>
      <c r="U1208" s="965"/>
      <c r="V1208" s="966"/>
      <c r="W1208" s="293"/>
    </row>
    <row r="1209" spans="1:23" x14ac:dyDescent="0.25">
      <c r="A1209" s="544" t="str">
        <f>IF(COUNT('Séries-16x50'!$A$11:$A$50)&gt;'Etiquette 16x50'!N1227,"X","")</f>
        <v/>
      </c>
      <c r="B1209" s="291"/>
      <c r="C1209" s="1076"/>
      <c r="D1209" s="859" t="s">
        <v>147</v>
      </c>
      <c r="E1209" s="864"/>
      <c r="F1209" s="864"/>
      <c r="G1209" s="864"/>
      <c r="H1209" s="864"/>
      <c r="I1209" s="949"/>
      <c r="J1209" s="950"/>
      <c r="K1209" s="293"/>
      <c r="M1209" s="521"/>
      <c r="N1209" s="291"/>
      <c r="O1209" s="1076"/>
      <c r="P1209" s="859" t="s">
        <v>147</v>
      </c>
      <c r="Q1209" s="864"/>
      <c r="R1209" s="864"/>
      <c r="S1209" s="864"/>
      <c r="T1209" s="864"/>
      <c r="U1209" s="949"/>
      <c r="V1209" s="950"/>
      <c r="W1209" s="293"/>
    </row>
    <row r="1210" spans="1:23" x14ac:dyDescent="0.25">
      <c r="A1210" s="544" t="str">
        <f>IF(COUNT('Séries-16x50'!$A$11:$A$50)&gt;'Etiquette 16x50'!N1227,"X","")</f>
        <v/>
      </c>
      <c r="B1210" s="291"/>
      <c r="C1210" s="1076"/>
      <c r="D1210" s="859" t="s">
        <v>148</v>
      </c>
      <c r="E1210" s="864"/>
      <c r="F1210" s="864"/>
      <c r="G1210" s="864"/>
      <c r="H1210" s="864"/>
      <c r="I1210" s="949"/>
      <c r="J1210" s="950"/>
      <c r="K1210" s="293"/>
      <c r="M1210" s="521"/>
      <c r="N1210" s="291"/>
      <c r="O1210" s="1076"/>
      <c r="P1210" s="859" t="s">
        <v>148</v>
      </c>
      <c r="Q1210" s="864"/>
      <c r="R1210" s="864"/>
      <c r="S1210" s="864"/>
      <c r="T1210" s="864"/>
      <c r="U1210" s="949"/>
      <c r="V1210" s="950"/>
      <c r="W1210" s="293"/>
    </row>
    <row r="1211" spans="1:23" x14ac:dyDescent="0.25">
      <c r="A1211" s="544" t="str">
        <f>IF(COUNT('Séries-16x50'!$A$11:$A$50)&gt;'Etiquette 16x50'!N1227,"X","")</f>
        <v/>
      </c>
      <c r="B1211" s="291"/>
      <c r="C1211" s="1076"/>
      <c r="D1211" s="859" t="s">
        <v>149</v>
      </c>
      <c r="E1211" s="864"/>
      <c r="F1211" s="864"/>
      <c r="G1211" s="864"/>
      <c r="H1211" s="864"/>
      <c r="I1211" s="949"/>
      <c r="J1211" s="950"/>
      <c r="K1211" s="293"/>
      <c r="M1211" s="521"/>
      <c r="N1211" s="291"/>
      <c r="O1211" s="1076"/>
      <c r="P1211" s="859" t="s">
        <v>149</v>
      </c>
      <c r="Q1211" s="864"/>
      <c r="R1211" s="864"/>
      <c r="S1211" s="864"/>
      <c r="T1211" s="864"/>
      <c r="U1211" s="949"/>
      <c r="V1211" s="950"/>
      <c r="W1211" s="293"/>
    </row>
    <row r="1212" spans="1:23" x14ac:dyDescent="0.25">
      <c r="A1212" s="544" t="str">
        <f>IF(COUNT('Séries-16x50'!$A$11:$A$50)&gt;'Etiquette 16x50'!N1227,"X","")</f>
        <v/>
      </c>
      <c r="B1212" s="291"/>
      <c r="C1212" s="1076"/>
      <c r="D1212" s="859" t="s">
        <v>150</v>
      </c>
      <c r="E1212" s="864"/>
      <c r="F1212" s="864"/>
      <c r="G1212" s="864"/>
      <c r="H1212" s="864"/>
      <c r="I1212" s="949"/>
      <c r="J1212" s="950"/>
      <c r="K1212" s="293"/>
      <c r="M1212" s="521"/>
      <c r="N1212" s="291"/>
      <c r="O1212" s="1076"/>
      <c r="P1212" s="859" t="s">
        <v>150</v>
      </c>
      <c r="Q1212" s="864"/>
      <c r="R1212" s="864"/>
      <c r="S1212" s="864"/>
      <c r="T1212" s="864"/>
      <c r="U1212" s="949"/>
      <c r="V1212" s="950"/>
      <c r="W1212" s="293"/>
    </row>
    <row r="1213" spans="1:23" x14ac:dyDescent="0.25">
      <c r="A1213" s="544" t="str">
        <f>IF(COUNT('Séries-16x50'!$A$11:$A$50)&gt;'Etiquette 16x50'!N1227,"X","")</f>
        <v/>
      </c>
      <c r="B1213" s="291"/>
      <c r="C1213" s="1076"/>
      <c r="D1213" s="859" t="s">
        <v>151</v>
      </c>
      <c r="E1213" s="864"/>
      <c r="F1213" s="864"/>
      <c r="G1213" s="864"/>
      <c r="H1213" s="864"/>
      <c r="I1213" s="949"/>
      <c r="J1213" s="950"/>
      <c r="K1213" s="293"/>
      <c r="M1213" s="521"/>
      <c r="N1213" s="291"/>
      <c r="O1213" s="1076"/>
      <c r="P1213" s="859" t="s">
        <v>151</v>
      </c>
      <c r="Q1213" s="864"/>
      <c r="R1213" s="864"/>
      <c r="S1213" s="864"/>
      <c r="T1213" s="864"/>
      <c r="U1213" s="949"/>
      <c r="V1213" s="950"/>
      <c r="W1213" s="293"/>
    </row>
    <row r="1214" spans="1:23" ht="15" customHeight="1" thickBot="1" x14ac:dyDescent="0.3">
      <c r="A1214" s="544" t="str">
        <f>IF(COUNT('Séries-16x50'!$A$11:$A$50)&gt;'Etiquette 16x50'!N1227,"X","")</f>
        <v/>
      </c>
      <c r="B1214" s="291"/>
      <c r="C1214" s="1077"/>
      <c r="D1214" s="862" t="s">
        <v>152</v>
      </c>
      <c r="E1214" s="975"/>
      <c r="F1214" s="975"/>
      <c r="G1214" s="975"/>
      <c r="H1214" s="975"/>
      <c r="I1214" s="954"/>
      <c r="J1214" s="955"/>
      <c r="K1214" s="293"/>
      <c r="M1214" s="521"/>
      <c r="N1214" s="291"/>
      <c r="O1214" s="1077"/>
      <c r="P1214" s="862" t="s">
        <v>152</v>
      </c>
      <c r="Q1214" s="975"/>
      <c r="R1214" s="975"/>
      <c r="S1214" s="975"/>
      <c r="T1214" s="975"/>
      <c r="U1214" s="954"/>
      <c r="V1214" s="955"/>
      <c r="W1214" s="293"/>
    </row>
    <row r="1215" spans="1:23" ht="15" customHeight="1" x14ac:dyDescent="0.25">
      <c r="A1215" s="544" t="str">
        <f>IF(COUNT('Séries-16x50'!$A$11:$A$50)&gt;'Etiquette 16x50'!N1227,"X","")</f>
        <v/>
      </c>
      <c r="B1215" s="291"/>
      <c r="C1215" s="895" t="s">
        <v>126</v>
      </c>
      <c r="D1215" s="1051" t="s">
        <v>264</v>
      </c>
      <c r="E1215" s="1052"/>
      <c r="F1215" s="963"/>
      <c r="G1215" s="278" t="s">
        <v>265</v>
      </c>
      <c r="H1215" s="278"/>
      <c r="I1215" s="965"/>
      <c r="J1215" s="966"/>
      <c r="K1215" s="293"/>
      <c r="M1215" s="521"/>
      <c r="N1215" s="291"/>
      <c r="O1215" s="895" t="s">
        <v>126</v>
      </c>
      <c r="P1215" s="1051" t="s">
        <v>264</v>
      </c>
      <c r="Q1215" s="1052"/>
      <c r="R1215" s="963"/>
      <c r="S1215" s="278" t="s">
        <v>265</v>
      </c>
      <c r="T1215" s="278"/>
      <c r="U1215" s="965"/>
      <c r="V1215" s="966"/>
      <c r="W1215" s="293"/>
    </row>
    <row r="1216" spans="1:23" x14ac:dyDescent="0.25">
      <c r="A1216" s="544" t="str">
        <f>IF(COUNT('Séries-16x50'!$A$11:$A$50)&gt;'Etiquette 16x50'!N1227,"X","")</f>
        <v/>
      </c>
      <c r="B1216" s="291"/>
      <c r="C1216" s="895"/>
      <c r="D1216" s="511" t="s">
        <v>267</v>
      </c>
      <c r="E1216" s="513"/>
      <c r="F1216" s="513"/>
      <c r="G1216" s="110" t="s">
        <v>164</v>
      </c>
      <c r="H1216" s="110"/>
      <c r="I1216" s="949"/>
      <c r="J1216" s="950"/>
      <c r="K1216" s="293"/>
      <c r="M1216" s="521"/>
      <c r="N1216" s="291"/>
      <c r="O1216" s="895"/>
      <c r="P1216" s="511" t="s">
        <v>267</v>
      </c>
      <c r="Q1216" s="513"/>
      <c r="R1216" s="513"/>
      <c r="S1216" s="110" t="s">
        <v>164</v>
      </c>
      <c r="T1216" s="110"/>
      <c r="U1216" s="949"/>
      <c r="V1216" s="950"/>
      <c r="W1216" s="293"/>
    </row>
    <row r="1217" spans="1:23" ht="15.75" thickBot="1" x14ac:dyDescent="0.3">
      <c r="A1217" s="544" t="str">
        <f>IF(COUNT('Séries-16x50'!$A$11:$A$50)&gt;'Etiquette 16x50'!N1227,"X","")</f>
        <v/>
      </c>
      <c r="B1217" s="291"/>
      <c r="C1217" s="896"/>
      <c r="D1217" s="512" t="s">
        <v>268</v>
      </c>
      <c r="E1217" s="517"/>
      <c r="F1217" s="517"/>
      <c r="G1217" s="3" t="s">
        <v>164</v>
      </c>
      <c r="H1217" s="3"/>
      <c r="I1217" s="954"/>
      <c r="J1217" s="955"/>
      <c r="K1217" s="293"/>
      <c r="M1217" s="521"/>
      <c r="N1217" s="291"/>
      <c r="O1217" s="896"/>
      <c r="P1217" s="512" t="s">
        <v>268</v>
      </c>
      <c r="Q1217" s="517"/>
      <c r="R1217" s="517"/>
      <c r="S1217" s="3" t="s">
        <v>164</v>
      </c>
      <c r="T1217" s="3"/>
      <c r="U1217" s="954"/>
      <c r="V1217" s="955"/>
      <c r="W1217" s="293"/>
    </row>
    <row r="1218" spans="1:23" ht="15.75" thickBot="1" x14ac:dyDescent="0.3">
      <c r="A1218" s="544" t="str">
        <f>IF(COUNT('Séries-16x50'!$A$11:$A$50)&gt;'Etiquette 16x50'!N1227,"X","")</f>
        <v/>
      </c>
      <c r="B1218" s="291"/>
      <c r="C1218" s="292"/>
      <c r="D1218" s="292"/>
      <c r="E1218" s="292"/>
      <c r="F1218" s="292"/>
      <c r="G1218" s="292"/>
      <c r="H1218" s="292"/>
      <c r="I1218" s="292"/>
      <c r="J1218" s="292"/>
      <c r="K1218" s="293"/>
      <c r="M1218" s="521"/>
      <c r="N1218" s="291"/>
      <c r="O1218" s="292"/>
      <c r="P1218" s="292"/>
      <c r="Q1218" s="292"/>
      <c r="R1218" s="292"/>
      <c r="S1218" s="292"/>
      <c r="T1218" s="292"/>
      <c r="U1218" s="292"/>
      <c r="V1218" s="292"/>
      <c r="W1218" s="293"/>
    </row>
    <row r="1219" spans="1:23" ht="18.75" x14ac:dyDescent="0.3">
      <c r="A1219" s="544" t="str">
        <f>IF(COUNT('Séries-16x50'!$A$11:$A$50)&gt;'Etiquette 16x50'!N1227,"X","")</f>
        <v/>
      </c>
      <c r="B1219" s="291"/>
      <c r="C1219" s="901" t="s">
        <v>269</v>
      </c>
      <c r="D1219" s="902"/>
      <c r="E1219" s="902"/>
      <c r="F1219" s="902"/>
      <c r="G1219" s="902"/>
      <c r="H1219" s="902"/>
      <c r="I1219" s="902"/>
      <c r="J1219" s="903"/>
      <c r="K1219" s="293"/>
      <c r="M1219" s="521"/>
      <c r="N1219" s="291"/>
      <c r="O1219" s="901" t="s">
        <v>269</v>
      </c>
      <c r="P1219" s="902"/>
      <c r="Q1219" s="902"/>
      <c r="R1219" s="902"/>
      <c r="S1219" s="902"/>
      <c r="T1219" s="902"/>
      <c r="U1219" s="902"/>
      <c r="V1219" s="903"/>
      <c r="W1219" s="293"/>
    </row>
    <row r="1220" spans="1:23" x14ac:dyDescent="0.25">
      <c r="A1220" s="544" t="str">
        <f>IF(COUNT('Séries-16x50'!$A$11:$A$50)&gt;'Etiquette 16x50'!N1227,"X","")</f>
        <v/>
      </c>
      <c r="B1220" s="291"/>
      <c r="C1220" s="904"/>
      <c r="D1220" s="905"/>
      <c r="E1220" s="905"/>
      <c r="F1220" s="905"/>
      <c r="G1220" s="905"/>
      <c r="H1220" s="905"/>
      <c r="I1220" s="905"/>
      <c r="J1220" s="906"/>
      <c r="K1220" s="293"/>
      <c r="M1220" s="521"/>
      <c r="N1220" s="291"/>
      <c r="O1220" s="904"/>
      <c r="P1220" s="905"/>
      <c r="Q1220" s="905"/>
      <c r="R1220" s="905"/>
      <c r="S1220" s="905"/>
      <c r="T1220" s="905"/>
      <c r="U1220" s="905"/>
      <c r="V1220" s="906"/>
      <c r="W1220" s="293"/>
    </row>
    <row r="1221" spans="1:23" x14ac:dyDescent="0.25">
      <c r="A1221" s="544" t="str">
        <f>IF(COUNT('Séries-16x50'!$A$11:$A$50)&gt;'Etiquette 16x50'!N1227,"X","")</f>
        <v/>
      </c>
      <c r="B1221" s="291"/>
      <c r="C1221" s="907"/>
      <c r="D1221" s="908"/>
      <c r="E1221" s="908"/>
      <c r="F1221" s="908"/>
      <c r="G1221" s="908"/>
      <c r="H1221" s="908"/>
      <c r="I1221" s="908"/>
      <c r="J1221" s="909"/>
      <c r="K1221" s="293"/>
      <c r="M1221" s="521"/>
      <c r="N1221" s="291"/>
      <c r="O1221" s="907"/>
      <c r="P1221" s="908"/>
      <c r="Q1221" s="908"/>
      <c r="R1221" s="908"/>
      <c r="S1221" s="908"/>
      <c r="T1221" s="908"/>
      <c r="U1221" s="908"/>
      <c r="V1221" s="909"/>
      <c r="W1221" s="293"/>
    </row>
    <row r="1222" spans="1:23" x14ac:dyDescent="0.25">
      <c r="A1222" s="544" t="str">
        <f>IF(COUNT('Séries-16x50'!$A$11:$A$50)&gt;'Etiquette 16x50'!N1227,"X","")</f>
        <v/>
      </c>
      <c r="B1222" s="291"/>
      <c r="C1222" s="907"/>
      <c r="D1222" s="908"/>
      <c r="E1222" s="908"/>
      <c r="F1222" s="908"/>
      <c r="G1222" s="908"/>
      <c r="H1222" s="908"/>
      <c r="I1222" s="908"/>
      <c r="J1222" s="909"/>
      <c r="K1222" s="293"/>
      <c r="M1222" s="521"/>
      <c r="N1222" s="291"/>
      <c r="O1222" s="907"/>
      <c r="P1222" s="908"/>
      <c r="Q1222" s="908"/>
      <c r="R1222" s="908"/>
      <c r="S1222" s="908"/>
      <c r="T1222" s="908"/>
      <c r="U1222" s="908"/>
      <c r="V1222" s="909"/>
      <c r="W1222" s="293"/>
    </row>
    <row r="1223" spans="1:23" ht="15.75" thickBot="1" x14ac:dyDescent="0.3">
      <c r="A1223" s="544" t="str">
        <f>IF(COUNT('Séries-16x50'!$A$11:$A$50)&gt;'Etiquette 16x50'!N1227,"X","")</f>
        <v/>
      </c>
      <c r="B1223" s="291"/>
      <c r="C1223" s="910"/>
      <c r="D1223" s="911"/>
      <c r="E1223" s="911"/>
      <c r="F1223" s="911"/>
      <c r="G1223" s="911"/>
      <c r="H1223" s="911"/>
      <c r="I1223" s="911"/>
      <c r="J1223" s="912"/>
      <c r="K1223" s="293"/>
      <c r="M1223" s="521"/>
      <c r="N1223" s="291"/>
      <c r="O1223" s="910"/>
      <c r="P1223" s="911"/>
      <c r="Q1223" s="911"/>
      <c r="R1223" s="911"/>
      <c r="S1223" s="911"/>
      <c r="T1223" s="911"/>
      <c r="U1223" s="911"/>
      <c r="V1223" s="912"/>
      <c r="W1223" s="293"/>
    </row>
    <row r="1224" spans="1:23" ht="15.75" thickBot="1" x14ac:dyDescent="0.3">
      <c r="A1224" s="544" t="str">
        <f>IF(COUNT('Séries-16x50'!$A$11:$A$50)&gt;'Etiquette 16x50'!N1227,"X","")</f>
        <v/>
      </c>
      <c r="B1224" s="294"/>
      <c r="C1224" s="295"/>
      <c r="D1224" s="295"/>
      <c r="E1224" s="295"/>
      <c r="F1224" s="295"/>
      <c r="G1224" s="295"/>
      <c r="H1224" s="295"/>
      <c r="I1224" s="295"/>
      <c r="J1224" s="295"/>
      <c r="K1224" s="296"/>
      <c r="M1224" s="521"/>
      <c r="N1224" s="294"/>
      <c r="O1224" s="295"/>
      <c r="P1224" s="295"/>
      <c r="Q1224" s="295"/>
      <c r="R1224" s="295"/>
      <c r="S1224" s="295"/>
      <c r="T1224" s="295"/>
      <c r="U1224" s="295"/>
      <c r="V1224" s="295"/>
      <c r="W1224" s="296"/>
    </row>
    <row r="1225" spans="1:23" ht="15" customHeight="1" x14ac:dyDescent="0.25">
      <c r="A1225" s="544" t="str">
        <f>IF(COUNT('Séries-16x50'!$A$11:$A$50)&gt;'Etiquette 16x50'!N1227,"X","")</f>
        <v/>
      </c>
      <c r="B1225" s="522"/>
      <c r="C1225" s="522"/>
      <c r="D1225" s="522"/>
      <c r="E1225" s="522"/>
      <c r="F1225" s="522"/>
      <c r="G1225" s="522"/>
      <c r="H1225" s="522"/>
      <c r="I1225" s="522"/>
      <c r="J1225" s="522"/>
      <c r="K1225" s="522"/>
      <c r="L1225" s="522"/>
      <c r="M1225" s="523"/>
      <c r="N1225" s="522"/>
      <c r="O1225" s="522"/>
      <c r="P1225" s="522"/>
      <c r="Q1225" s="522"/>
      <c r="R1225" s="522"/>
      <c r="S1225" s="522"/>
      <c r="T1225" s="522"/>
      <c r="U1225" s="522"/>
      <c r="V1225" s="522"/>
      <c r="W1225" s="522"/>
    </row>
    <row r="1226" spans="1:23" ht="15" customHeight="1" thickBot="1" x14ac:dyDescent="0.3">
      <c r="A1226" s="544" t="str">
        <f>IF(COUNT('Séries-16x50'!$A$11:$A$50)&gt;'Etiquette 16x50'!N1227,"X","")</f>
        <v/>
      </c>
      <c r="M1226" s="521"/>
    </row>
    <row r="1227" spans="1:23" x14ac:dyDescent="0.25">
      <c r="A1227" s="544" t="str">
        <f>IF(COUNT('Séries-16x50'!$A$11:$A$50)&gt;'Etiquette 16x50'!N1227,"X","")</f>
        <v/>
      </c>
      <c r="B1227" s="137">
        <f>N1178+1</f>
        <v>50</v>
      </c>
      <c r="C1227" s="289"/>
      <c r="D1227" s="289"/>
      <c r="E1227" s="289"/>
      <c r="F1227" s="289"/>
      <c r="G1227" s="289"/>
      <c r="H1227" s="289"/>
      <c r="I1227" s="289"/>
      <c r="J1227" s="289"/>
      <c r="K1227" s="290"/>
      <c r="M1227" s="521"/>
      <c r="N1227" s="137">
        <f>B1227+1</f>
        <v>51</v>
      </c>
      <c r="O1227" s="289"/>
      <c r="P1227" s="289"/>
      <c r="Q1227" s="289"/>
      <c r="R1227" s="289"/>
      <c r="S1227" s="289"/>
      <c r="T1227" s="289"/>
      <c r="U1227" s="289"/>
      <c r="V1227" s="289"/>
      <c r="W1227" s="290"/>
    </row>
    <row r="1228" spans="1:23" ht="23.25" x14ac:dyDescent="0.35">
      <c r="A1228" s="544" t="str">
        <f>IF(COUNT('Séries-16x50'!$A$11:$A$50)&gt;'Etiquette 16x50'!N1227,"X","")</f>
        <v/>
      </c>
      <c r="B1228" s="291"/>
      <c r="C1228" s="931" t="s">
        <v>246</v>
      </c>
      <c r="D1228" s="931"/>
      <c r="E1228" s="953">
        <f ca="1">OFFSET('Séries-16x50'!$A$11,B1227,13)</f>
        <v>0</v>
      </c>
      <c r="F1228" s="953"/>
      <c r="G1228" s="953"/>
      <c r="H1228" s="953"/>
      <c r="I1228" s="953"/>
      <c r="J1228" s="953"/>
      <c r="K1228" s="293"/>
      <c r="M1228" s="521"/>
      <c r="N1228" s="291"/>
      <c r="O1228" s="931" t="s">
        <v>246</v>
      </c>
      <c r="P1228" s="931"/>
      <c r="Q1228" s="953">
        <f ca="1">OFFSET('Séries-16x50'!$A$11,N1227,13)</f>
        <v>0</v>
      </c>
      <c r="R1228" s="953"/>
      <c r="S1228" s="953"/>
      <c r="T1228" s="953"/>
      <c r="U1228" s="953"/>
      <c r="V1228" s="953"/>
      <c r="W1228" s="293"/>
    </row>
    <row r="1229" spans="1:23" x14ac:dyDescent="0.25">
      <c r="A1229" s="544" t="str">
        <f>IF(COUNT('Séries-16x50'!$A$11:$A$50)&gt;'Etiquette 16x50'!N1227,"X","")</f>
        <v/>
      </c>
      <c r="B1229" s="291"/>
      <c r="C1229" s="945"/>
      <c r="D1229" s="945"/>
      <c r="E1229" s="945"/>
      <c r="F1229" s="945"/>
      <c r="G1229" s="945"/>
      <c r="H1229" s="945"/>
      <c r="I1229" s="945"/>
      <c r="J1229" s="945"/>
      <c r="K1229" s="293"/>
      <c r="M1229" s="521"/>
      <c r="N1229" s="291"/>
      <c r="O1229" s="945"/>
      <c r="P1229" s="945"/>
      <c r="Q1229" s="945"/>
      <c r="R1229" s="945"/>
      <c r="S1229" s="945"/>
      <c r="T1229" s="945"/>
      <c r="U1229" s="945"/>
      <c r="V1229" s="945"/>
      <c r="W1229" s="293"/>
    </row>
    <row r="1230" spans="1:23" ht="21" x14ac:dyDescent="0.35">
      <c r="A1230" s="544" t="str">
        <f>IF(COUNT('Séries-16x50'!$A$11:$A$50)&gt;'Etiquette 16x50'!N1227,"X","")</f>
        <v/>
      </c>
      <c r="B1230" s="291"/>
      <c r="C1230" s="931" t="s">
        <v>39</v>
      </c>
      <c r="D1230" s="931"/>
      <c r="E1230" s="932">
        <f ca="1">OFFSET('Séries-16x50'!$A$11,B1227,0)</f>
        <v>0</v>
      </c>
      <c r="F1230" s="932"/>
      <c r="G1230" s="948" t="s">
        <v>67</v>
      </c>
      <c r="H1230" s="948"/>
      <c r="I1230" s="932">
        <f ca="1">OFFSET('Séries-16x50'!$A$11,B1227,6)</f>
        <v>0</v>
      </c>
      <c r="J1230" s="932"/>
      <c r="K1230" s="293"/>
      <c r="M1230" s="521"/>
      <c r="N1230" s="291"/>
      <c r="O1230" s="931" t="s">
        <v>39</v>
      </c>
      <c r="P1230" s="931"/>
      <c r="Q1230" s="932">
        <f ca="1">OFFSET('Séries-16x50'!$A$11,N1227,0)</f>
        <v>0</v>
      </c>
      <c r="R1230" s="932"/>
      <c r="S1230" s="948" t="s">
        <v>67</v>
      </c>
      <c r="T1230" s="948"/>
      <c r="U1230" s="932">
        <f ca="1">OFFSET('Séries-16x50'!$A$11,N1227,6)</f>
        <v>0</v>
      </c>
      <c r="V1230" s="932"/>
      <c r="W1230" s="293"/>
    </row>
    <row r="1231" spans="1:23" ht="23.25" x14ac:dyDescent="0.35">
      <c r="A1231" s="544" t="str">
        <f>IF(COUNT('Séries-16x50'!$A$11:$A$50)&gt;'Etiquette 16x50'!N1227,"X","")</f>
        <v/>
      </c>
      <c r="B1231" s="291"/>
      <c r="C1231" s="931" t="s">
        <v>1</v>
      </c>
      <c r="D1231" s="931"/>
      <c r="E1231" s="953">
        <f ca="1">OFFSET('Séries-16x50'!$A$11,B1227,9)</f>
        <v>0</v>
      </c>
      <c r="F1231" s="953"/>
      <c r="G1231" s="948" t="s">
        <v>2</v>
      </c>
      <c r="H1231" s="948"/>
      <c r="I1231" s="932">
        <f ca="1">OFFSET('Séries-16x50'!$A$11,B1227,10)</f>
        <v>0</v>
      </c>
      <c r="J1231" s="932"/>
      <c r="K1231" s="293"/>
      <c r="M1231" s="521"/>
      <c r="N1231" s="291"/>
      <c r="O1231" s="931" t="s">
        <v>1</v>
      </c>
      <c r="P1231" s="931"/>
      <c r="Q1231" s="953">
        <f ca="1">OFFSET('Séries-16x50'!$A$11,N1227,9)</f>
        <v>0</v>
      </c>
      <c r="R1231" s="953"/>
      <c r="S1231" s="948" t="s">
        <v>2</v>
      </c>
      <c r="T1231" s="948"/>
      <c r="U1231" s="932">
        <f ca="1">OFFSET('Séries-16x50'!$A$11,N1227,10)</f>
        <v>0</v>
      </c>
      <c r="V1231" s="932"/>
      <c r="W1231" s="293"/>
    </row>
    <row r="1232" spans="1:23" ht="21" x14ac:dyDescent="0.35">
      <c r="A1232" s="544" t="str">
        <f>IF(COUNT('Séries-16x50'!$A$11:$A$50)&gt;'Etiquette 16x50'!N1227,"X","")</f>
        <v/>
      </c>
      <c r="B1232" s="291"/>
      <c r="C1232" s="520" t="s">
        <v>258</v>
      </c>
      <c r="D1232" s="520"/>
      <c r="E1232" s="527">
        <f ca="1">OFFSET('Séries-16x50'!$A$11,B1227,11)</f>
        <v>0</v>
      </c>
      <c r="F1232" s="525"/>
      <c r="G1232" s="866" t="s">
        <v>270</v>
      </c>
      <c r="H1232" s="866"/>
      <c r="I1232" s="527">
        <f ca="1">OFFSET('Séries-16x50'!$A$11,B1227,8)</f>
        <v>0</v>
      </c>
      <c r="J1232" s="527"/>
      <c r="K1232" s="293"/>
      <c r="M1232" s="521"/>
      <c r="N1232" s="291"/>
      <c r="O1232" s="520" t="s">
        <v>258</v>
      </c>
      <c r="P1232" s="520"/>
      <c r="Q1232" s="527">
        <f ca="1">OFFSET('Séries-16x50'!$A$11,N1227,11)</f>
        <v>0</v>
      </c>
      <c r="R1232" s="525"/>
      <c r="S1232" s="866" t="s">
        <v>270</v>
      </c>
      <c r="T1232" s="866"/>
      <c r="U1232" s="527">
        <f ca="1">OFFSET('Séries-16x50'!$A$11,N1227,8)</f>
        <v>0</v>
      </c>
      <c r="V1232" s="527"/>
      <c r="W1232" s="293"/>
    </row>
    <row r="1233" spans="1:23" ht="18.75" x14ac:dyDescent="0.3">
      <c r="A1233" s="544" t="str">
        <f>IF(COUNT('Séries-16x50'!$A$11:$A$50)&gt;'Etiquette 16x50'!N1227,"X","")</f>
        <v/>
      </c>
      <c r="B1233" s="291"/>
      <c r="C1233" s="952" t="s">
        <v>68</v>
      </c>
      <c r="D1233" s="952"/>
      <c r="E1233" s="866" t="s">
        <v>69</v>
      </c>
      <c r="F1233" s="866"/>
      <c r="G1233" s="951">
        <f ca="1">OFFSET('Séries-16x50'!$A$11,B1227,2)</f>
        <v>0</v>
      </c>
      <c r="H1233" s="951"/>
      <c r="I1233" s="951"/>
      <c r="J1233" s="951"/>
      <c r="K1233" s="293"/>
      <c r="M1233" s="521"/>
      <c r="N1233" s="291"/>
      <c r="O1233" s="952" t="s">
        <v>68</v>
      </c>
      <c r="P1233" s="952"/>
      <c r="Q1233" s="866" t="s">
        <v>69</v>
      </c>
      <c r="R1233" s="866"/>
      <c r="S1233" s="951">
        <f ca="1">OFFSET('Séries-16x50'!$A$11,N1227,2)</f>
        <v>0</v>
      </c>
      <c r="T1233" s="951"/>
      <c r="U1233" s="951"/>
      <c r="V1233" s="951"/>
      <c r="W1233" s="293"/>
    </row>
    <row r="1234" spans="1:23" ht="18.75" x14ac:dyDescent="0.3">
      <c r="A1234" s="544" t="str">
        <f>IF(COUNT('Séries-16x50'!$A$11:$A$50)&gt;'Etiquette 16x50'!N1227,"X","")</f>
        <v/>
      </c>
      <c r="B1234" s="291"/>
      <c r="C1234" s="952"/>
      <c r="D1234" s="952"/>
      <c r="E1234" s="866" t="s">
        <v>70</v>
      </c>
      <c r="F1234" s="866"/>
      <c r="G1234" s="951">
        <f ca="1">OFFSET('Séries-16x50'!$A$11,B1227,3)</f>
        <v>0</v>
      </c>
      <c r="H1234" s="951"/>
      <c r="I1234" s="951"/>
      <c r="J1234" s="951"/>
      <c r="K1234" s="293"/>
      <c r="M1234" s="521"/>
      <c r="N1234" s="291"/>
      <c r="O1234" s="952"/>
      <c r="P1234" s="952"/>
      <c r="Q1234" s="866" t="s">
        <v>70</v>
      </c>
      <c r="R1234" s="866"/>
      <c r="S1234" s="951">
        <f ca="1">OFFSET('Séries-16x50'!$A$11,N1227,3)</f>
        <v>0</v>
      </c>
      <c r="T1234" s="951"/>
      <c r="U1234" s="951"/>
      <c r="V1234" s="951"/>
      <c r="W1234" s="293"/>
    </row>
    <row r="1235" spans="1:23" ht="18.75" x14ac:dyDescent="0.3">
      <c r="A1235" s="544" t="str">
        <f>IF(COUNT('Séries-16x50'!$A$11:$A$50)&gt;'Etiquette 16x50'!N1227,"X","")</f>
        <v/>
      </c>
      <c r="B1235" s="291"/>
      <c r="C1235" s="952"/>
      <c r="D1235" s="952"/>
      <c r="E1235" s="866" t="s">
        <v>257</v>
      </c>
      <c r="F1235" s="866"/>
      <c r="G1235" s="951">
        <f ca="1">OFFSET('Séries-16x50'!$A$11,B1227,4)</f>
        <v>0</v>
      </c>
      <c r="H1235" s="951"/>
      <c r="I1235" s="951"/>
      <c r="J1235" s="951"/>
      <c r="K1235" s="293"/>
      <c r="M1235" s="521"/>
      <c r="N1235" s="291"/>
      <c r="O1235" s="952"/>
      <c r="P1235" s="952"/>
      <c r="Q1235" s="866" t="s">
        <v>257</v>
      </c>
      <c r="R1235" s="866"/>
      <c r="S1235" s="951">
        <f ca="1">OFFSET('Séries-16x50'!$A$11,N1227,4)</f>
        <v>0</v>
      </c>
      <c r="T1235" s="951"/>
      <c r="U1235" s="951"/>
      <c r="V1235" s="951"/>
      <c r="W1235" s="293"/>
    </row>
    <row r="1236" spans="1:23" ht="21" x14ac:dyDescent="0.35">
      <c r="A1236" s="544" t="str">
        <f>IF(COUNT('Séries-16x50'!$A$11:$A$50)&gt;'Etiquette 16x50'!N1227,"X","")</f>
        <v/>
      </c>
      <c r="B1236" s="291"/>
      <c r="C1236" s="952"/>
      <c r="D1236" s="952"/>
      <c r="E1236" s="866" t="s">
        <v>71</v>
      </c>
      <c r="F1236" s="866"/>
      <c r="G1236" s="947">
        <f ca="1">OFFSET('Séries-16x50'!$A$11,B1227,5)</f>
        <v>0</v>
      </c>
      <c r="H1236" s="947"/>
      <c r="I1236" s="947"/>
      <c r="J1236" s="947"/>
      <c r="K1236" s="293"/>
      <c r="M1236" s="521"/>
      <c r="N1236" s="291"/>
      <c r="O1236" s="952"/>
      <c r="P1236" s="952"/>
      <c r="Q1236" s="866" t="s">
        <v>71</v>
      </c>
      <c r="R1236" s="866"/>
      <c r="S1236" s="947">
        <f ca="1">OFFSET('Séries-16x50'!$A$11,N1227,5)</f>
        <v>0</v>
      </c>
      <c r="T1236" s="947"/>
      <c r="U1236" s="947"/>
      <c r="V1236" s="947"/>
      <c r="W1236" s="293"/>
    </row>
    <row r="1237" spans="1:23" ht="21" x14ac:dyDescent="0.35">
      <c r="A1237" s="544" t="str">
        <f>IF(COUNT('Séries-16x50'!$A$11:$A$50)&gt;'Etiquette 16x50'!N1227,"X","")</f>
        <v/>
      </c>
      <c r="B1237" s="291"/>
      <c r="C1237" s="931" t="s">
        <v>248</v>
      </c>
      <c r="D1237" s="931"/>
      <c r="E1237" s="948" t="str">
        <f ca="1">IF(E1228="","",IF(OR(E1228="DWF",E1228="DNF"),"Distance","Temps"))</f>
        <v>Temps</v>
      </c>
      <c r="F1237" s="948"/>
      <c r="G1237" s="525">
        <f ca="1">OFFSET('Séries-16x50'!$A$11,B1227,18)</f>
        <v>0</v>
      </c>
      <c r="H1237" s="524">
        <f ca="1">OFFSET('Séries-16x50'!$A$11,B1227,19)</f>
        <v>0</v>
      </c>
      <c r="I1237" s="526">
        <f ca="1">OFFSET('Séries-16x50'!$A$11,B1227,20)</f>
        <v>0</v>
      </c>
      <c r="J1237" s="524">
        <f ca="1">OFFSET('Séries-16x50'!$A$11,B1227,21)</f>
        <v>0</v>
      </c>
      <c r="K1237" s="293"/>
      <c r="M1237" s="521"/>
      <c r="N1237" s="291"/>
      <c r="O1237" s="931" t="s">
        <v>248</v>
      </c>
      <c r="P1237" s="931"/>
      <c r="Q1237" s="948" t="str">
        <f ca="1">IF(Q1228="","",IF(OR(Q1228="DWF",Q1228="DNF"),"Distance","Temps"))</f>
        <v>Temps</v>
      </c>
      <c r="R1237" s="948"/>
      <c r="S1237" s="525">
        <f ca="1">OFFSET('Séries-16x50'!$A$11,N1227,18)</f>
        <v>0</v>
      </c>
      <c r="T1237" s="524">
        <f ca="1">OFFSET('Séries-16x50'!$A$11,N1227,19)</f>
        <v>0</v>
      </c>
      <c r="U1237" s="526">
        <f ca="1">OFFSET('Séries-16x50'!$A$11,N1227,20)</f>
        <v>0</v>
      </c>
      <c r="V1237" s="524">
        <f ca="1">OFFSET('Séries-16x50'!$A$11,N1227,21)</f>
        <v>0</v>
      </c>
      <c r="W1237" s="293"/>
    </row>
    <row r="1238" spans="1:23" ht="18.75" x14ac:dyDescent="0.3">
      <c r="A1238" s="544" t="str">
        <f>IF(COUNT('Séries-16x50'!$A$11:$A$50)&gt;'Etiquette 16x50'!N1227,"X","")</f>
        <v/>
      </c>
      <c r="B1238" s="291"/>
      <c r="C1238" s="931"/>
      <c r="D1238" s="931"/>
      <c r="E1238" s="933" t="s">
        <v>273</v>
      </c>
      <c r="F1238" s="514" t="s">
        <v>271</v>
      </c>
      <c r="G1238" s="528">
        <f ca="1">OFFSET('Séries-16x50'!$A$11,B1227,14)</f>
        <v>0</v>
      </c>
      <c r="H1238" s="529">
        <f ca="1">OFFSET('Séries-16x50'!$A$11,B1227,15)</f>
        <v>0</v>
      </c>
      <c r="I1238" s="528">
        <f ca="1">OFFSET('Séries-16x50'!$A$11,B1227,16)</f>
        <v>0</v>
      </c>
      <c r="J1238" s="529">
        <f ca="1">OFFSET('Séries-16x50'!$A$11,B1227,17)</f>
        <v>0</v>
      </c>
      <c r="K1238" s="293"/>
      <c r="M1238" s="521"/>
      <c r="N1238" s="291"/>
      <c r="O1238" s="931"/>
      <c r="P1238" s="931"/>
      <c r="Q1238" s="933" t="s">
        <v>273</v>
      </c>
      <c r="R1238" s="514" t="s">
        <v>271</v>
      </c>
      <c r="S1238" s="528">
        <f ca="1">OFFSET('Séries-16x50'!$A$11,N1227,14)</f>
        <v>0</v>
      </c>
      <c r="T1238" s="529">
        <f ca="1">OFFSET('Séries-16x50'!$A$11,N1227,15)</f>
        <v>0</v>
      </c>
      <c r="U1238" s="528">
        <f ca="1">OFFSET('Séries-16x50'!$A$11,N1227,16)</f>
        <v>0</v>
      </c>
      <c r="V1238" s="529">
        <f ca="1">OFFSET('Séries-16x50'!$A$11,N1227,17)</f>
        <v>0</v>
      </c>
      <c r="W1238" s="293"/>
    </row>
    <row r="1239" spans="1:23" ht="18.75" x14ac:dyDescent="0.3">
      <c r="A1239" s="544" t="str">
        <f>IF(COUNT('Séries-16x50'!$A$11:$A$50)&gt;'Etiquette 16x50'!N1227,"X","")</f>
        <v/>
      </c>
      <c r="B1239" s="291"/>
      <c r="C1239" s="931"/>
      <c r="D1239" s="931"/>
      <c r="E1239" s="933"/>
      <c r="F1239" s="514" t="s">
        <v>272</v>
      </c>
      <c r="G1239" s="528">
        <f ca="1">OFFSET('Séries-16x50'!$A$11,B1227,22)</f>
        <v>0</v>
      </c>
      <c r="H1239" s="529">
        <f ca="1">OFFSET('Séries-16x50'!$A$11,B1227,23)</f>
        <v>0</v>
      </c>
      <c r="I1239" s="528">
        <f ca="1">OFFSET('Séries-16x50'!$A$11,B1227,24)</f>
        <v>0</v>
      </c>
      <c r="J1239" s="529">
        <f ca="1">OFFSET('Séries-16x50'!$A$11,B1227,25)</f>
        <v>0</v>
      </c>
      <c r="K1239" s="293"/>
      <c r="M1239" s="521"/>
      <c r="N1239" s="291"/>
      <c r="O1239" s="931"/>
      <c r="P1239" s="931"/>
      <c r="Q1239" s="933"/>
      <c r="R1239" s="514" t="s">
        <v>272</v>
      </c>
      <c r="S1239" s="528">
        <f ca="1">OFFSET('Séries-16x50'!$A$11,N1227,22)</f>
        <v>0</v>
      </c>
      <c r="T1239" s="529">
        <f ca="1">OFFSET('Séries-16x50'!$A$11,N1227,23)</f>
        <v>0</v>
      </c>
      <c r="U1239" s="528">
        <f ca="1">OFFSET('Séries-16x50'!$A$11,N1227,24)</f>
        <v>0</v>
      </c>
      <c r="V1239" s="529">
        <f ca="1">OFFSET('Séries-16x50'!$A$11,N1227,25)</f>
        <v>0</v>
      </c>
      <c r="W1239" s="293"/>
    </row>
    <row r="1240" spans="1:23" x14ac:dyDescent="0.25">
      <c r="A1240" s="544" t="str">
        <f>IF(COUNT('Séries-16x50'!$A$11:$A$50)&gt;'Etiquette 16x50'!N1227,"X","")</f>
        <v/>
      </c>
      <c r="B1240" s="291"/>
      <c r="C1240" s="945"/>
      <c r="D1240" s="945"/>
      <c r="E1240" s="945"/>
      <c r="F1240" s="945"/>
      <c r="G1240" s="945"/>
      <c r="H1240" s="945"/>
      <c r="I1240" s="945"/>
      <c r="J1240" s="945"/>
      <c r="K1240" s="293"/>
      <c r="M1240" s="521"/>
      <c r="N1240" s="291"/>
      <c r="O1240" s="945"/>
      <c r="P1240" s="945"/>
      <c r="Q1240" s="945"/>
      <c r="R1240" s="945"/>
      <c r="S1240" s="945"/>
      <c r="T1240" s="945"/>
      <c r="U1240" s="945"/>
      <c r="V1240" s="945"/>
      <c r="W1240" s="293"/>
    </row>
    <row r="1241" spans="1:23" ht="18.75" x14ac:dyDescent="0.3">
      <c r="A1241" s="544" t="str">
        <f>IF(COUNT('Séries-16x50'!$A$11:$A$50)&gt;'Etiquette 16x50'!N1227,"X","")</f>
        <v/>
      </c>
      <c r="B1241" s="291"/>
      <c r="C1241" s="946" t="s">
        <v>259</v>
      </c>
      <c r="D1241" s="946"/>
      <c r="E1241" s="946"/>
      <c r="F1241" s="946"/>
      <c r="G1241" s="946"/>
      <c r="H1241" s="946"/>
      <c r="I1241" s="946"/>
      <c r="J1241" s="946"/>
      <c r="K1241" s="293"/>
      <c r="M1241" s="521"/>
      <c r="N1241" s="291"/>
      <c r="O1241" s="946" t="s">
        <v>259</v>
      </c>
      <c r="P1241" s="946"/>
      <c r="Q1241" s="946"/>
      <c r="R1241" s="946"/>
      <c r="S1241" s="946"/>
      <c r="T1241" s="946"/>
      <c r="U1241" s="946"/>
      <c r="V1241" s="946"/>
      <c r="W1241" s="293"/>
    </row>
    <row r="1242" spans="1:23" ht="15.75" thickBot="1" x14ac:dyDescent="0.3">
      <c r="A1242" s="544" t="str">
        <f>IF(COUNT('Séries-16x50'!$A$11:$A$50)&gt;'Etiquette 16x50'!N1227,"X","")</f>
        <v/>
      </c>
      <c r="B1242" s="291"/>
      <c r="C1242" s="945"/>
      <c r="D1242" s="945"/>
      <c r="E1242" s="945"/>
      <c r="F1242" s="945"/>
      <c r="G1242" s="945"/>
      <c r="H1242" s="945"/>
      <c r="I1242" s="945"/>
      <c r="J1242" s="945"/>
      <c r="K1242" s="293"/>
      <c r="M1242" s="521"/>
      <c r="N1242" s="291"/>
      <c r="O1242" s="945"/>
      <c r="P1242" s="945"/>
      <c r="Q1242" s="945"/>
      <c r="R1242" s="945"/>
      <c r="S1242" s="945"/>
      <c r="T1242" s="945"/>
      <c r="U1242" s="945"/>
      <c r="V1242" s="945"/>
      <c r="W1242" s="293"/>
    </row>
    <row r="1243" spans="1:23" ht="15.75" customHeight="1" x14ac:dyDescent="0.25">
      <c r="A1243" s="544" t="str">
        <f>IF(COUNT('Séries-16x50'!$A$11:$A$50)&gt;'Etiquette 16x50'!N1227,"X","")</f>
        <v/>
      </c>
      <c r="B1243" s="291"/>
      <c r="C1243" s="1078" t="s">
        <v>276</v>
      </c>
      <c r="D1243" s="1074">
        <v>1</v>
      </c>
      <c r="E1243" s="1074">
        <f>D1243+1</f>
        <v>2</v>
      </c>
      <c r="F1243" s="1074">
        <f>E1243+1</f>
        <v>3</v>
      </c>
      <c r="G1243" s="1074">
        <f t="shared" ref="G1243:J1243" si="100">F1243+1</f>
        <v>4</v>
      </c>
      <c r="H1243" s="1074">
        <f t="shared" si="100"/>
        <v>5</v>
      </c>
      <c r="I1243" s="1074">
        <f t="shared" si="100"/>
        <v>6</v>
      </c>
      <c r="J1243" s="1075">
        <f t="shared" si="100"/>
        <v>7</v>
      </c>
      <c r="K1243" s="293"/>
      <c r="M1243" s="521"/>
      <c r="N1243" s="291"/>
      <c r="O1243" s="1078" t="s">
        <v>276</v>
      </c>
      <c r="P1243" s="1074">
        <v>1</v>
      </c>
      <c r="Q1243" s="1074">
        <f>P1243+1</f>
        <v>2</v>
      </c>
      <c r="R1243" s="1074">
        <f>Q1243+1</f>
        <v>3</v>
      </c>
      <c r="S1243" s="1074">
        <f t="shared" ref="S1243:V1243" si="101">R1243+1</f>
        <v>4</v>
      </c>
      <c r="T1243" s="1074">
        <f t="shared" si="101"/>
        <v>5</v>
      </c>
      <c r="U1243" s="1074">
        <f t="shared" si="101"/>
        <v>6</v>
      </c>
      <c r="V1243" s="1075">
        <f t="shared" si="101"/>
        <v>7</v>
      </c>
      <c r="W1243" s="293"/>
    </row>
    <row r="1244" spans="1:23" ht="15.75" thickBot="1" x14ac:dyDescent="0.3">
      <c r="A1244" s="544" t="str">
        <f>IF(COUNT('Séries-16x50'!$A$11:$A$50)&gt;'Etiquette 16x50'!N1227,"X","")</f>
        <v/>
      </c>
      <c r="B1244" s="291"/>
      <c r="C1244" s="1079"/>
      <c r="D1244" s="1070"/>
      <c r="E1244" s="1070"/>
      <c r="F1244" s="1070"/>
      <c r="G1244" s="1070"/>
      <c r="H1244" s="1070"/>
      <c r="I1244" s="1070"/>
      <c r="J1244" s="1072"/>
      <c r="K1244" s="293"/>
      <c r="M1244" s="521"/>
      <c r="N1244" s="291"/>
      <c r="O1244" s="1079"/>
      <c r="P1244" s="1070"/>
      <c r="Q1244" s="1070"/>
      <c r="R1244" s="1070"/>
      <c r="S1244" s="1070"/>
      <c r="T1244" s="1070"/>
      <c r="U1244" s="1070"/>
      <c r="V1244" s="1072"/>
      <c r="W1244" s="293"/>
    </row>
    <row r="1245" spans="1:23" ht="15" customHeight="1" x14ac:dyDescent="0.25">
      <c r="A1245" s="544" t="str">
        <f>IF(COUNT('Séries-16x50'!$A$11:$A$50)&gt;'Etiquette 16x50'!N1227,"X","")</f>
        <v/>
      </c>
      <c r="B1245" s="291"/>
      <c r="C1245" s="1068">
        <f>J1243+1</f>
        <v>8</v>
      </c>
      <c r="D1245" s="1070">
        <f>C1245+1</f>
        <v>9</v>
      </c>
      <c r="E1245" s="1070">
        <f t="shared" ref="E1245:J1245" si="102">D1245+1</f>
        <v>10</v>
      </c>
      <c r="F1245" s="1070">
        <f t="shared" si="102"/>
        <v>11</v>
      </c>
      <c r="G1245" s="1070">
        <f t="shared" si="102"/>
        <v>12</v>
      </c>
      <c r="H1245" s="1070">
        <f t="shared" si="102"/>
        <v>13</v>
      </c>
      <c r="I1245" s="1070">
        <f t="shared" si="102"/>
        <v>14</v>
      </c>
      <c r="J1245" s="1072">
        <f t="shared" si="102"/>
        <v>15</v>
      </c>
      <c r="K1245" s="293"/>
      <c r="M1245" s="521"/>
      <c r="N1245" s="291"/>
      <c r="O1245" s="1068">
        <f>V1243+1</f>
        <v>8</v>
      </c>
      <c r="P1245" s="1070">
        <f>O1245+1</f>
        <v>9</v>
      </c>
      <c r="Q1245" s="1070">
        <f t="shared" ref="Q1245:V1245" si="103">P1245+1</f>
        <v>10</v>
      </c>
      <c r="R1245" s="1070">
        <f t="shared" si="103"/>
        <v>11</v>
      </c>
      <c r="S1245" s="1070">
        <f t="shared" si="103"/>
        <v>12</v>
      </c>
      <c r="T1245" s="1070">
        <f t="shared" si="103"/>
        <v>13</v>
      </c>
      <c r="U1245" s="1070">
        <f t="shared" si="103"/>
        <v>14</v>
      </c>
      <c r="V1245" s="1072">
        <f t="shared" si="103"/>
        <v>15</v>
      </c>
      <c r="W1245" s="293"/>
    </row>
    <row r="1246" spans="1:23" ht="15.75" thickBot="1" x14ac:dyDescent="0.3">
      <c r="A1246" s="544" t="str">
        <f>IF(COUNT('Séries-16x50'!$A$11:$A$50)&gt;'Etiquette 16x50'!N1227,"X","")</f>
        <v/>
      </c>
      <c r="B1246" s="291"/>
      <c r="C1246" s="1069"/>
      <c r="D1246" s="1071"/>
      <c r="E1246" s="1071"/>
      <c r="F1246" s="1071"/>
      <c r="G1246" s="1071"/>
      <c r="H1246" s="1071"/>
      <c r="I1246" s="1071"/>
      <c r="J1246" s="1073"/>
      <c r="K1246" s="293"/>
      <c r="M1246" s="521"/>
      <c r="N1246" s="291"/>
      <c r="O1246" s="1069"/>
      <c r="P1246" s="1071"/>
      <c r="Q1246" s="1071"/>
      <c r="R1246" s="1071"/>
      <c r="S1246" s="1071"/>
      <c r="T1246" s="1071"/>
      <c r="U1246" s="1071"/>
      <c r="V1246" s="1073"/>
      <c r="W1246" s="293"/>
    </row>
    <row r="1247" spans="1:23" ht="15" customHeight="1" x14ac:dyDescent="0.25">
      <c r="A1247" s="544" t="str">
        <f>IF(COUNT('Séries-16x50'!$A$11:$A$50)&gt;'Etiquette 16x50'!N1227,"X","")</f>
        <v/>
      </c>
      <c r="B1247" s="291"/>
      <c r="C1247" s="984" t="s">
        <v>275</v>
      </c>
      <c r="D1247" s="985"/>
      <c r="E1247" s="1080"/>
      <c r="F1247" s="993"/>
      <c r="G1247" s="993"/>
      <c r="H1247" s="993"/>
      <c r="I1247" s="993"/>
      <c r="J1247" s="994"/>
      <c r="K1247" s="293"/>
      <c r="M1247" s="521"/>
      <c r="N1247" s="291"/>
      <c r="O1247" s="984" t="s">
        <v>275</v>
      </c>
      <c r="P1247" s="985"/>
      <c r="Q1247" s="1080"/>
      <c r="R1247" s="993"/>
      <c r="S1247" s="993"/>
      <c r="T1247" s="993"/>
      <c r="U1247" s="993"/>
      <c r="V1247" s="994"/>
      <c r="W1247" s="293"/>
    </row>
    <row r="1248" spans="1:23" ht="15.75" thickBot="1" x14ac:dyDescent="0.3">
      <c r="A1248" s="544" t="str">
        <f>IF(COUNT('Séries-16x50'!$A$11:$A$50)&gt;'Etiquette 16x50'!N1227,"X","")</f>
        <v/>
      </c>
      <c r="B1248" s="291"/>
      <c r="C1248" s="973"/>
      <c r="D1248" s="986"/>
      <c r="E1248" s="1081"/>
      <c r="F1248" s="929"/>
      <c r="G1248" s="929"/>
      <c r="H1248" s="929"/>
      <c r="I1248" s="929"/>
      <c r="J1248" s="930"/>
      <c r="K1248" s="293"/>
      <c r="M1248" s="521"/>
      <c r="N1248" s="291"/>
      <c r="O1248" s="973"/>
      <c r="P1248" s="986"/>
      <c r="Q1248" s="1081"/>
      <c r="R1248" s="929"/>
      <c r="S1248" s="929"/>
      <c r="T1248" s="929"/>
      <c r="U1248" s="929"/>
      <c r="V1248" s="930"/>
      <c r="W1248" s="293"/>
    </row>
    <row r="1249" spans="1:23" ht="15.75" thickBot="1" x14ac:dyDescent="0.3">
      <c r="A1249" s="544" t="str">
        <f>IF(COUNT('Séries-16x50'!$A$11:$A$50)&gt;'Etiquette 16x50'!N1227,"X","")</f>
        <v/>
      </c>
      <c r="B1249" s="291"/>
      <c r="C1249" s="292"/>
      <c r="D1249" s="292"/>
      <c r="E1249" s="292"/>
      <c r="F1249" s="292"/>
      <c r="G1249" s="292"/>
      <c r="H1249" s="292"/>
      <c r="I1249" s="292"/>
      <c r="J1249" s="292"/>
      <c r="K1249" s="293"/>
      <c r="M1249" s="521"/>
      <c r="N1249" s="291"/>
      <c r="O1249" s="292"/>
      <c r="P1249" s="292"/>
      <c r="Q1249" s="292"/>
      <c r="R1249" s="292"/>
      <c r="S1249" s="292"/>
      <c r="T1249" s="292"/>
      <c r="U1249" s="292"/>
      <c r="V1249" s="292"/>
      <c r="W1249" s="293"/>
    </row>
    <row r="1250" spans="1:23" ht="15" customHeight="1" x14ac:dyDescent="0.25">
      <c r="A1250" s="544" t="str">
        <f>IF(COUNT('Séries-16x50'!$A$11:$A$50)&gt;'Etiquette 16x50'!N1227,"X","")</f>
        <v/>
      </c>
      <c r="B1250" s="291"/>
      <c r="C1250" s="894" t="s">
        <v>132</v>
      </c>
      <c r="D1250" s="880" t="s">
        <v>133</v>
      </c>
      <c r="E1250" s="871"/>
      <c r="F1250" s="871"/>
      <c r="G1250" s="871"/>
      <c r="H1250" s="871"/>
      <c r="I1250" s="959"/>
      <c r="J1250" s="960"/>
      <c r="K1250" s="293"/>
      <c r="M1250" s="521"/>
      <c r="N1250" s="291"/>
      <c r="O1250" s="894" t="s">
        <v>132</v>
      </c>
      <c r="P1250" s="880" t="s">
        <v>133</v>
      </c>
      <c r="Q1250" s="871"/>
      <c r="R1250" s="871"/>
      <c r="S1250" s="871"/>
      <c r="T1250" s="871"/>
      <c r="U1250" s="959"/>
      <c r="V1250" s="960"/>
      <c r="W1250" s="293"/>
    </row>
    <row r="1251" spans="1:23" x14ac:dyDescent="0.25">
      <c r="A1251" s="544" t="str">
        <f>IF(COUNT('Séries-16x50'!$A$11:$A$50)&gt;'Etiquette 16x50'!N1227,"X","")</f>
        <v/>
      </c>
      <c r="B1251" s="291"/>
      <c r="C1251" s="895"/>
      <c r="D1251" s="859" t="s">
        <v>134</v>
      </c>
      <c r="E1251" s="864"/>
      <c r="F1251" s="864"/>
      <c r="G1251" s="864"/>
      <c r="H1251" s="864"/>
      <c r="I1251" s="949"/>
      <c r="J1251" s="950"/>
      <c r="K1251" s="293"/>
      <c r="M1251" s="521"/>
      <c r="N1251" s="291"/>
      <c r="O1251" s="895"/>
      <c r="P1251" s="859" t="s">
        <v>134</v>
      </c>
      <c r="Q1251" s="864"/>
      <c r="R1251" s="864"/>
      <c r="S1251" s="864"/>
      <c r="T1251" s="864"/>
      <c r="U1251" s="949"/>
      <c r="V1251" s="950"/>
      <c r="W1251" s="293"/>
    </row>
    <row r="1252" spans="1:23" x14ac:dyDescent="0.25">
      <c r="A1252" s="544" t="str">
        <f>IF(COUNT('Séries-16x50'!$A$11:$A$50)&gt;'Etiquette 16x50'!N1227,"X","")</f>
        <v/>
      </c>
      <c r="B1252" s="291"/>
      <c r="C1252" s="895"/>
      <c r="D1252" s="859" t="s">
        <v>135</v>
      </c>
      <c r="E1252" s="864"/>
      <c r="F1252" s="864"/>
      <c r="G1252" s="864"/>
      <c r="H1252" s="864"/>
      <c r="I1252" s="949"/>
      <c r="J1252" s="950"/>
      <c r="K1252" s="293"/>
      <c r="M1252" s="521"/>
      <c r="N1252" s="291"/>
      <c r="O1252" s="895"/>
      <c r="P1252" s="859" t="s">
        <v>135</v>
      </c>
      <c r="Q1252" s="864"/>
      <c r="R1252" s="864"/>
      <c r="S1252" s="864"/>
      <c r="T1252" s="864"/>
      <c r="U1252" s="949"/>
      <c r="V1252" s="950"/>
      <c r="W1252" s="293"/>
    </row>
    <row r="1253" spans="1:23" x14ac:dyDescent="0.25">
      <c r="A1253" s="544" t="str">
        <f>IF(COUNT('Séries-16x50'!$A$11:$A$50)&gt;'Etiquette 16x50'!N1227,"X","")</f>
        <v/>
      </c>
      <c r="B1253" s="291"/>
      <c r="C1253" s="895"/>
      <c r="D1253" s="859" t="s">
        <v>136</v>
      </c>
      <c r="E1253" s="864"/>
      <c r="F1253" s="864"/>
      <c r="G1253" s="864"/>
      <c r="H1253" s="864"/>
      <c r="I1253" s="949"/>
      <c r="J1253" s="950"/>
      <c r="K1253" s="293"/>
      <c r="M1253" s="521"/>
      <c r="N1253" s="291"/>
      <c r="O1253" s="895"/>
      <c r="P1253" s="859" t="s">
        <v>136</v>
      </c>
      <c r="Q1253" s="864"/>
      <c r="R1253" s="864"/>
      <c r="S1253" s="864"/>
      <c r="T1253" s="864"/>
      <c r="U1253" s="949"/>
      <c r="V1253" s="950"/>
      <c r="W1253" s="293"/>
    </row>
    <row r="1254" spans="1:23" x14ac:dyDescent="0.25">
      <c r="A1254" s="544" t="str">
        <f>IF(COUNT('Séries-16x50'!$A$11:$A$50)&gt;'Etiquette 16x50'!N1227,"X","")</f>
        <v/>
      </c>
      <c r="B1254" s="291"/>
      <c r="C1254" s="895"/>
      <c r="D1254" s="859" t="s">
        <v>137</v>
      </c>
      <c r="E1254" s="864"/>
      <c r="F1254" s="864"/>
      <c r="G1254" s="864"/>
      <c r="H1254" s="864"/>
      <c r="I1254" s="949"/>
      <c r="J1254" s="950"/>
      <c r="K1254" s="293"/>
      <c r="M1254" s="521"/>
      <c r="N1254" s="291"/>
      <c r="O1254" s="895"/>
      <c r="P1254" s="859" t="s">
        <v>137</v>
      </c>
      <c r="Q1254" s="864"/>
      <c r="R1254" s="864"/>
      <c r="S1254" s="864"/>
      <c r="T1254" s="864"/>
      <c r="U1254" s="949"/>
      <c r="V1254" s="950"/>
      <c r="W1254" s="293"/>
    </row>
    <row r="1255" spans="1:23" x14ac:dyDescent="0.25">
      <c r="A1255" s="544" t="str">
        <f>IF(COUNT('Séries-16x50'!$A$11:$A$50)&gt;'Etiquette 16x50'!N1227,"X","")</f>
        <v/>
      </c>
      <c r="B1255" s="291"/>
      <c r="C1255" s="895"/>
      <c r="D1255" s="859" t="s">
        <v>138</v>
      </c>
      <c r="E1255" s="864"/>
      <c r="F1255" s="864"/>
      <c r="G1255" s="864"/>
      <c r="H1255" s="864"/>
      <c r="I1255" s="949"/>
      <c r="J1255" s="950"/>
      <c r="K1255" s="293"/>
      <c r="M1255" s="521"/>
      <c r="N1255" s="291"/>
      <c r="O1255" s="895"/>
      <c r="P1255" s="859" t="s">
        <v>138</v>
      </c>
      <c r="Q1255" s="864"/>
      <c r="R1255" s="864"/>
      <c r="S1255" s="864"/>
      <c r="T1255" s="864"/>
      <c r="U1255" s="949"/>
      <c r="V1255" s="950"/>
      <c r="W1255" s="293"/>
    </row>
    <row r="1256" spans="1:23" ht="15" customHeight="1" thickBot="1" x14ac:dyDescent="0.3">
      <c r="A1256" s="544" t="str">
        <f>IF(COUNT('Séries-16x50'!$A$11:$A$50)&gt;'Etiquette 16x50'!N1227,"X","")</f>
        <v/>
      </c>
      <c r="B1256" s="291"/>
      <c r="C1256" s="896"/>
      <c r="D1256" s="862" t="s">
        <v>274</v>
      </c>
      <c r="E1256" s="975"/>
      <c r="F1256" s="975"/>
      <c r="G1256" s="975"/>
      <c r="H1256" s="975"/>
      <c r="I1256" s="954"/>
      <c r="J1256" s="955"/>
      <c r="K1256" s="293"/>
      <c r="M1256" s="521"/>
      <c r="N1256" s="291"/>
      <c r="O1256" s="896"/>
      <c r="P1256" s="862" t="s">
        <v>274</v>
      </c>
      <c r="Q1256" s="975"/>
      <c r="R1256" s="975"/>
      <c r="S1256" s="975"/>
      <c r="T1256" s="975"/>
      <c r="U1256" s="954"/>
      <c r="V1256" s="955"/>
      <c r="W1256" s="293"/>
    </row>
    <row r="1257" spans="1:23" ht="15" customHeight="1" x14ac:dyDescent="0.25">
      <c r="A1257" s="544" t="str">
        <f>IF(COUNT('Séries-16x50'!$A$11:$A$50)&gt;'Etiquette 16x50'!N1227,"X","")</f>
        <v/>
      </c>
      <c r="B1257" s="291"/>
      <c r="C1257" s="1076" t="s">
        <v>145</v>
      </c>
      <c r="D1257" s="963" t="s">
        <v>146</v>
      </c>
      <c r="E1257" s="964"/>
      <c r="F1257" s="964"/>
      <c r="G1257" s="964"/>
      <c r="H1257" s="964"/>
      <c r="I1257" s="965"/>
      <c r="J1257" s="966"/>
      <c r="K1257" s="293"/>
      <c r="M1257" s="521"/>
      <c r="N1257" s="291"/>
      <c r="O1257" s="1076" t="s">
        <v>145</v>
      </c>
      <c r="P1257" s="963" t="s">
        <v>146</v>
      </c>
      <c r="Q1257" s="964"/>
      <c r="R1257" s="964"/>
      <c r="S1257" s="964"/>
      <c r="T1257" s="964"/>
      <c r="U1257" s="965"/>
      <c r="V1257" s="966"/>
      <c r="W1257" s="293"/>
    </row>
    <row r="1258" spans="1:23" x14ac:dyDescent="0.25">
      <c r="A1258" s="544" t="str">
        <f>IF(COUNT('Séries-16x50'!$A$11:$A$50)&gt;'Etiquette 16x50'!N1227,"X","")</f>
        <v/>
      </c>
      <c r="B1258" s="291"/>
      <c r="C1258" s="1076"/>
      <c r="D1258" s="859" t="s">
        <v>147</v>
      </c>
      <c r="E1258" s="864"/>
      <c r="F1258" s="864"/>
      <c r="G1258" s="864"/>
      <c r="H1258" s="864"/>
      <c r="I1258" s="949"/>
      <c r="J1258" s="950"/>
      <c r="K1258" s="293"/>
      <c r="M1258" s="521"/>
      <c r="N1258" s="291"/>
      <c r="O1258" s="1076"/>
      <c r="P1258" s="859" t="s">
        <v>147</v>
      </c>
      <c r="Q1258" s="864"/>
      <c r="R1258" s="864"/>
      <c r="S1258" s="864"/>
      <c r="T1258" s="864"/>
      <c r="U1258" s="949"/>
      <c r="V1258" s="950"/>
      <c r="W1258" s="293"/>
    </row>
    <row r="1259" spans="1:23" x14ac:dyDescent="0.25">
      <c r="A1259" s="544" t="str">
        <f>IF(COUNT('Séries-16x50'!$A$11:$A$50)&gt;'Etiquette 16x50'!N1227,"X","")</f>
        <v/>
      </c>
      <c r="B1259" s="291"/>
      <c r="C1259" s="1076"/>
      <c r="D1259" s="859" t="s">
        <v>148</v>
      </c>
      <c r="E1259" s="864"/>
      <c r="F1259" s="864"/>
      <c r="G1259" s="864"/>
      <c r="H1259" s="864"/>
      <c r="I1259" s="949"/>
      <c r="J1259" s="950"/>
      <c r="K1259" s="293"/>
      <c r="M1259" s="521"/>
      <c r="N1259" s="291"/>
      <c r="O1259" s="1076"/>
      <c r="P1259" s="859" t="s">
        <v>148</v>
      </c>
      <c r="Q1259" s="864"/>
      <c r="R1259" s="864"/>
      <c r="S1259" s="864"/>
      <c r="T1259" s="864"/>
      <c r="U1259" s="949"/>
      <c r="V1259" s="950"/>
      <c r="W1259" s="293"/>
    </row>
    <row r="1260" spans="1:23" x14ac:dyDescent="0.25">
      <c r="A1260" s="544" t="str">
        <f>IF(COUNT('Séries-16x50'!$A$11:$A$50)&gt;'Etiquette 16x50'!N1227,"X","")</f>
        <v/>
      </c>
      <c r="B1260" s="291"/>
      <c r="C1260" s="1076"/>
      <c r="D1260" s="859" t="s">
        <v>149</v>
      </c>
      <c r="E1260" s="864"/>
      <c r="F1260" s="864"/>
      <c r="G1260" s="864"/>
      <c r="H1260" s="864"/>
      <c r="I1260" s="949"/>
      <c r="J1260" s="950"/>
      <c r="K1260" s="293"/>
      <c r="M1260" s="521"/>
      <c r="N1260" s="291"/>
      <c r="O1260" s="1076"/>
      <c r="P1260" s="859" t="s">
        <v>149</v>
      </c>
      <c r="Q1260" s="864"/>
      <c r="R1260" s="864"/>
      <c r="S1260" s="864"/>
      <c r="T1260" s="864"/>
      <c r="U1260" s="949"/>
      <c r="V1260" s="950"/>
      <c r="W1260" s="293"/>
    </row>
    <row r="1261" spans="1:23" x14ac:dyDescent="0.25">
      <c r="A1261" s="544" t="str">
        <f>IF(COUNT('Séries-16x50'!$A$11:$A$50)&gt;'Etiquette 16x50'!N1227,"X","")</f>
        <v/>
      </c>
      <c r="B1261" s="291"/>
      <c r="C1261" s="1076"/>
      <c r="D1261" s="859" t="s">
        <v>150</v>
      </c>
      <c r="E1261" s="864"/>
      <c r="F1261" s="864"/>
      <c r="G1261" s="864"/>
      <c r="H1261" s="864"/>
      <c r="I1261" s="949"/>
      <c r="J1261" s="950"/>
      <c r="K1261" s="293"/>
      <c r="M1261" s="521"/>
      <c r="N1261" s="291"/>
      <c r="O1261" s="1076"/>
      <c r="P1261" s="859" t="s">
        <v>150</v>
      </c>
      <c r="Q1261" s="864"/>
      <c r="R1261" s="864"/>
      <c r="S1261" s="864"/>
      <c r="T1261" s="864"/>
      <c r="U1261" s="949"/>
      <c r="V1261" s="950"/>
      <c r="W1261" s="293"/>
    </row>
    <row r="1262" spans="1:23" x14ac:dyDescent="0.25">
      <c r="A1262" s="544" t="str">
        <f>IF(COUNT('Séries-16x50'!$A$11:$A$50)&gt;'Etiquette 16x50'!N1227,"X","")</f>
        <v/>
      </c>
      <c r="B1262" s="291"/>
      <c r="C1262" s="1076"/>
      <c r="D1262" s="859" t="s">
        <v>151</v>
      </c>
      <c r="E1262" s="864"/>
      <c r="F1262" s="864"/>
      <c r="G1262" s="864"/>
      <c r="H1262" s="864"/>
      <c r="I1262" s="949"/>
      <c r="J1262" s="950"/>
      <c r="K1262" s="293"/>
      <c r="M1262" s="521"/>
      <c r="N1262" s="291"/>
      <c r="O1262" s="1076"/>
      <c r="P1262" s="859" t="s">
        <v>151</v>
      </c>
      <c r="Q1262" s="864"/>
      <c r="R1262" s="864"/>
      <c r="S1262" s="864"/>
      <c r="T1262" s="864"/>
      <c r="U1262" s="949"/>
      <c r="V1262" s="950"/>
      <c r="W1262" s="293"/>
    </row>
    <row r="1263" spans="1:23" ht="15" customHeight="1" thickBot="1" x14ac:dyDescent="0.3">
      <c r="A1263" s="544" t="str">
        <f>IF(COUNT('Séries-16x50'!$A$11:$A$50)&gt;'Etiquette 16x50'!N1227,"X","")</f>
        <v/>
      </c>
      <c r="B1263" s="291"/>
      <c r="C1263" s="1077"/>
      <c r="D1263" s="862" t="s">
        <v>152</v>
      </c>
      <c r="E1263" s="975"/>
      <c r="F1263" s="975"/>
      <c r="G1263" s="975"/>
      <c r="H1263" s="975"/>
      <c r="I1263" s="954"/>
      <c r="J1263" s="955"/>
      <c r="K1263" s="293"/>
      <c r="M1263" s="521"/>
      <c r="N1263" s="291"/>
      <c r="O1263" s="1077"/>
      <c r="P1263" s="862" t="s">
        <v>152</v>
      </c>
      <c r="Q1263" s="975"/>
      <c r="R1263" s="975"/>
      <c r="S1263" s="975"/>
      <c r="T1263" s="975"/>
      <c r="U1263" s="954"/>
      <c r="V1263" s="955"/>
      <c r="W1263" s="293"/>
    </row>
    <row r="1264" spans="1:23" ht="15" customHeight="1" x14ac:dyDescent="0.25">
      <c r="A1264" s="544" t="str">
        <f>IF(COUNT('Séries-16x50'!$A$11:$A$50)&gt;'Etiquette 16x50'!N1227,"X","")</f>
        <v/>
      </c>
      <c r="B1264" s="291"/>
      <c r="C1264" s="895" t="s">
        <v>126</v>
      </c>
      <c r="D1264" s="1051" t="s">
        <v>264</v>
      </c>
      <c r="E1264" s="1052"/>
      <c r="F1264" s="963"/>
      <c r="G1264" s="278" t="s">
        <v>265</v>
      </c>
      <c r="H1264" s="278"/>
      <c r="I1264" s="965"/>
      <c r="J1264" s="966"/>
      <c r="K1264" s="293"/>
      <c r="M1264" s="521"/>
      <c r="N1264" s="291"/>
      <c r="O1264" s="895" t="s">
        <v>126</v>
      </c>
      <c r="P1264" s="1051" t="s">
        <v>264</v>
      </c>
      <c r="Q1264" s="1052"/>
      <c r="R1264" s="963"/>
      <c r="S1264" s="278" t="s">
        <v>265</v>
      </c>
      <c r="T1264" s="278"/>
      <c r="U1264" s="965"/>
      <c r="V1264" s="966"/>
      <c r="W1264" s="293"/>
    </row>
    <row r="1265" spans="1:23" x14ac:dyDescent="0.25">
      <c r="A1265" s="544" t="str">
        <f>IF(COUNT('Séries-16x50'!$A$11:$A$50)&gt;'Etiquette 16x50'!N1227,"X","")</f>
        <v/>
      </c>
      <c r="B1265" s="291"/>
      <c r="C1265" s="895"/>
      <c r="D1265" s="511" t="s">
        <v>267</v>
      </c>
      <c r="E1265" s="513"/>
      <c r="F1265" s="513"/>
      <c r="G1265" s="110" t="s">
        <v>164</v>
      </c>
      <c r="H1265" s="110"/>
      <c r="I1265" s="949"/>
      <c r="J1265" s="950"/>
      <c r="K1265" s="293"/>
      <c r="M1265" s="521"/>
      <c r="N1265" s="291"/>
      <c r="O1265" s="895"/>
      <c r="P1265" s="511" t="s">
        <v>267</v>
      </c>
      <c r="Q1265" s="513"/>
      <c r="R1265" s="513"/>
      <c r="S1265" s="110" t="s">
        <v>164</v>
      </c>
      <c r="T1265" s="110"/>
      <c r="U1265" s="949"/>
      <c r="V1265" s="950"/>
      <c r="W1265" s="293"/>
    </row>
    <row r="1266" spans="1:23" ht="15.75" thickBot="1" x14ac:dyDescent="0.3">
      <c r="A1266" s="544" t="str">
        <f>IF(COUNT('Séries-16x50'!$A$11:$A$50)&gt;'Etiquette 16x50'!N1227,"X","")</f>
        <v/>
      </c>
      <c r="B1266" s="291"/>
      <c r="C1266" s="896"/>
      <c r="D1266" s="512" t="s">
        <v>268</v>
      </c>
      <c r="E1266" s="517"/>
      <c r="F1266" s="517"/>
      <c r="G1266" s="3" t="s">
        <v>164</v>
      </c>
      <c r="H1266" s="3"/>
      <c r="I1266" s="954"/>
      <c r="J1266" s="955"/>
      <c r="K1266" s="293"/>
      <c r="M1266" s="521"/>
      <c r="N1266" s="291"/>
      <c r="O1266" s="896"/>
      <c r="P1266" s="512" t="s">
        <v>268</v>
      </c>
      <c r="Q1266" s="517"/>
      <c r="R1266" s="517"/>
      <c r="S1266" s="3" t="s">
        <v>164</v>
      </c>
      <c r="T1266" s="3"/>
      <c r="U1266" s="954"/>
      <c r="V1266" s="955"/>
      <c r="W1266" s="293"/>
    </row>
    <row r="1267" spans="1:23" ht="15.75" thickBot="1" x14ac:dyDescent="0.3">
      <c r="A1267" s="544" t="str">
        <f>IF(COUNT('Séries-16x50'!$A$11:$A$50)&gt;'Etiquette 16x50'!N1227,"X","")</f>
        <v/>
      </c>
      <c r="B1267" s="291"/>
      <c r="C1267" s="292"/>
      <c r="D1267" s="292"/>
      <c r="E1267" s="292"/>
      <c r="F1267" s="292"/>
      <c r="G1267" s="292"/>
      <c r="H1267" s="292"/>
      <c r="I1267" s="292"/>
      <c r="J1267" s="292"/>
      <c r="K1267" s="293"/>
      <c r="M1267" s="521"/>
      <c r="N1267" s="291"/>
      <c r="O1267" s="292"/>
      <c r="P1267" s="292"/>
      <c r="Q1267" s="292"/>
      <c r="R1267" s="292"/>
      <c r="S1267" s="292"/>
      <c r="T1267" s="292"/>
      <c r="U1267" s="292"/>
      <c r="V1267" s="292"/>
      <c r="W1267" s="293"/>
    </row>
    <row r="1268" spans="1:23" ht="18.75" x14ac:dyDescent="0.3">
      <c r="A1268" s="544" t="str">
        <f>IF(COUNT('Séries-16x50'!$A$11:$A$50)&gt;'Etiquette 16x50'!N1227,"X","")</f>
        <v/>
      </c>
      <c r="B1268" s="291"/>
      <c r="C1268" s="901" t="s">
        <v>269</v>
      </c>
      <c r="D1268" s="902"/>
      <c r="E1268" s="902"/>
      <c r="F1268" s="902"/>
      <c r="G1268" s="902"/>
      <c r="H1268" s="902"/>
      <c r="I1268" s="902"/>
      <c r="J1268" s="903"/>
      <c r="K1268" s="293"/>
      <c r="M1268" s="521"/>
      <c r="N1268" s="291"/>
      <c r="O1268" s="901" t="s">
        <v>269</v>
      </c>
      <c r="P1268" s="902"/>
      <c r="Q1268" s="902"/>
      <c r="R1268" s="902"/>
      <c r="S1268" s="902"/>
      <c r="T1268" s="902"/>
      <c r="U1268" s="902"/>
      <c r="V1268" s="903"/>
      <c r="W1268" s="293"/>
    </row>
    <row r="1269" spans="1:23" x14ac:dyDescent="0.25">
      <c r="A1269" s="544" t="str">
        <f>IF(COUNT('Séries-16x50'!$A$11:$A$50)&gt;'Etiquette 16x50'!N1227,"X","")</f>
        <v/>
      </c>
      <c r="B1269" s="291"/>
      <c r="C1269" s="904"/>
      <c r="D1269" s="905"/>
      <c r="E1269" s="905"/>
      <c r="F1269" s="905"/>
      <c r="G1269" s="905"/>
      <c r="H1269" s="905"/>
      <c r="I1269" s="905"/>
      <c r="J1269" s="906"/>
      <c r="K1269" s="293"/>
      <c r="M1269" s="521"/>
      <c r="N1269" s="291"/>
      <c r="O1269" s="904"/>
      <c r="P1269" s="905"/>
      <c r="Q1269" s="905"/>
      <c r="R1269" s="905"/>
      <c r="S1269" s="905"/>
      <c r="T1269" s="905"/>
      <c r="U1269" s="905"/>
      <c r="V1269" s="906"/>
      <c r="W1269" s="293"/>
    </row>
    <row r="1270" spans="1:23" x14ac:dyDescent="0.25">
      <c r="A1270" s="544" t="str">
        <f>IF(COUNT('Séries-16x50'!$A$11:$A$50)&gt;'Etiquette 16x50'!N1227,"X","")</f>
        <v/>
      </c>
      <c r="B1270" s="291"/>
      <c r="C1270" s="907"/>
      <c r="D1270" s="908"/>
      <c r="E1270" s="908"/>
      <c r="F1270" s="908"/>
      <c r="G1270" s="908"/>
      <c r="H1270" s="908"/>
      <c r="I1270" s="908"/>
      <c r="J1270" s="909"/>
      <c r="K1270" s="293"/>
      <c r="M1270" s="521"/>
      <c r="N1270" s="291"/>
      <c r="O1270" s="907"/>
      <c r="P1270" s="908"/>
      <c r="Q1270" s="908"/>
      <c r="R1270" s="908"/>
      <c r="S1270" s="908"/>
      <c r="T1270" s="908"/>
      <c r="U1270" s="908"/>
      <c r="V1270" s="909"/>
      <c r="W1270" s="293"/>
    </row>
    <row r="1271" spans="1:23" x14ac:dyDescent="0.25">
      <c r="A1271" s="544" t="str">
        <f>IF(COUNT('Séries-16x50'!$A$11:$A$50)&gt;'Etiquette 16x50'!N1227,"X","")</f>
        <v/>
      </c>
      <c r="B1271" s="291"/>
      <c r="C1271" s="907"/>
      <c r="D1271" s="908"/>
      <c r="E1271" s="908"/>
      <c r="F1271" s="908"/>
      <c r="G1271" s="908"/>
      <c r="H1271" s="908"/>
      <c r="I1271" s="908"/>
      <c r="J1271" s="909"/>
      <c r="K1271" s="293"/>
      <c r="M1271" s="521"/>
      <c r="N1271" s="291"/>
      <c r="O1271" s="907"/>
      <c r="P1271" s="908"/>
      <c r="Q1271" s="908"/>
      <c r="R1271" s="908"/>
      <c r="S1271" s="908"/>
      <c r="T1271" s="908"/>
      <c r="U1271" s="908"/>
      <c r="V1271" s="909"/>
      <c r="W1271" s="293"/>
    </row>
    <row r="1272" spans="1:23" ht="15.75" thickBot="1" x14ac:dyDescent="0.3">
      <c r="A1272" s="544" t="str">
        <f>IF(COUNT('Séries-16x50'!$A$11:$A$50)&gt;'Etiquette 16x50'!N1227,"X","")</f>
        <v/>
      </c>
      <c r="B1272" s="291"/>
      <c r="C1272" s="910"/>
      <c r="D1272" s="911"/>
      <c r="E1272" s="911"/>
      <c r="F1272" s="911"/>
      <c r="G1272" s="911"/>
      <c r="H1272" s="911"/>
      <c r="I1272" s="911"/>
      <c r="J1272" s="912"/>
      <c r="K1272" s="293"/>
      <c r="M1272" s="521"/>
      <c r="N1272" s="291"/>
      <c r="O1272" s="910"/>
      <c r="P1272" s="911"/>
      <c r="Q1272" s="911"/>
      <c r="R1272" s="911"/>
      <c r="S1272" s="911"/>
      <c r="T1272" s="911"/>
      <c r="U1272" s="911"/>
      <c r="V1272" s="912"/>
      <c r="W1272" s="293"/>
    </row>
    <row r="1273" spans="1:23" ht="15.75" thickBot="1" x14ac:dyDescent="0.3">
      <c r="A1273" s="544" t="str">
        <f>IF(COUNT('Séries-16x50'!$A$11:$A$50)&gt;'Etiquette 16x50'!N1227,"X","")</f>
        <v/>
      </c>
      <c r="B1273" s="294"/>
      <c r="C1273" s="295"/>
      <c r="D1273" s="295"/>
      <c r="E1273" s="295"/>
      <c r="F1273" s="295"/>
      <c r="G1273" s="295"/>
      <c r="H1273" s="295"/>
      <c r="I1273" s="295"/>
      <c r="J1273" s="295"/>
      <c r="K1273" s="296"/>
      <c r="M1273" s="521"/>
      <c r="N1273" s="294"/>
      <c r="O1273" s="295"/>
      <c r="P1273" s="295"/>
      <c r="Q1273" s="295"/>
      <c r="R1273" s="295"/>
      <c r="S1273" s="295"/>
      <c r="T1273" s="295"/>
      <c r="U1273" s="295"/>
      <c r="V1273" s="295"/>
      <c r="W1273" s="296"/>
    </row>
    <row r="1274" spans="1:23" ht="15" customHeight="1" x14ac:dyDescent="0.25">
      <c r="A1274" s="544" t="str">
        <f>IF(COUNT('Séries-16x50'!$A$11:$A$50)&gt;'Etiquette 16x50'!N1227,"X","")</f>
        <v/>
      </c>
      <c r="B1274" s="522"/>
      <c r="C1274" s="522"/>
      <c r="D1274" s="522"/>
      <c r="E1274" s="522"/>
      <c r="F1274" s="522"/>
      <c r="G1274" s="522"/>
      <c r="H1274" s="522"/>
      <c r="I1274" s="522"/>
      <c r="J1274" s="522"/>
      <c r="K1274" s="522"/>
      <c r="L1274" s="522"/>
      <c r="M1274" s="523"/>
      <c r="N1274" s="522"/>
      <c r="O1274" s="522"/>
      <c r="P1274" s="522"/>
      <c r="Q1274" s="522"/>
      <c r="R1274" s="522"/>
      <c r="S1274" s="522"/>
      <c r="T1274" s="522"/>
      <c r="U1274" s="522"/>
      <c r="V1274" s="522"/>
      <c r="W1274" s="522"/>
    </row>
  </sheetData>
  <sheetProtection algorithmName="SHA-512" hashValue="AMCN8SnCycTraHdpyeu6zwnYZz7DA52uJMPQgH5a6pKAPPk2sUX5hSOxu6Em4KxhyRjfoq+PEvmANGAsH5UfLA==" saltValue="9ZRhM9hlpgkKTn/yKH+W1Q==" spinCount="100000" sheet="1" objects="1" scenarios="1"/>
  <autoFilter ref="A1:W1274"/>
  <mergeCells count="4280">
    <mergeCell ref="C3:D3"/>
    <mergeCell ref="E3:J3"/>
    <mergeCell ref="O3:P3"/>
    <mergeCell ref="Q3:V3"/>
    <mergeCell ref="C4:J4"/>
    <mergeCell ref="O4:V4"/>
    <mergeCell ref="E7:F7"/>
    <mergeCell ref="G7:H7"/>
    <mergeCell ref="I7:J7"/>
    <mergeCell ref="Q7:R7"/>
    <mergeCell ref="S7:T7"/>
    <mergeCell ref="U7:V7"/>
    <mergeCell ref="S5:T5"/>
    <mergeCell ref="U5:V5"/>
    <mergeCell ref="C6:D6"/>
    <mergeCell ref="E6:F6"/>
    <mergeCell ref="G6:H6"/>
    <mergeCell ref="I6:J6"/>
    <mergeCell ref="O6:P6"/>
    <mergeCell ref="Q6:R6"/>
    <mergeCell ref="S6:T6"/>
    <mergeCell ref="U6:V6"/>
    <mergeCell ref="C5:D5"/>
    <mergeCell ref="E5:F5"/>
    <mergeCell ref="G5:H5"/>
    <mergeCell ref="I5:J5"/>
    <mergeCell ref="O5:P5"/>
    <mergeCell ref="Q5:R5"/>
    <mergeCell ref="C15:J15"/>
    <mergeCell ref="O15:V15"/>
    <mergeCell ref="C16:J16"/>
    <mergeCell ref="O16:V16"/>
    <mergeCell ref="C17:J17"/>
    <mergeCell ref="O17:V17"/>
    <mergeCell ref="C12:D14"/>
    <mergeCell ref="E12:F12"/>
    <mergeCell ref="O12:P14"/>
    <mergeCell ref="Q12:R12"/>
    <mergeCell ref="E13:E14"/>
    <mergeCell ref="Q13:Q14"/>
    <mergeCell ref="E10:F10"/>
    <mergeCell ref="G10:J10"/>
    <mergeCell ref="Q10:R10"/>
    <mergeCell ref="S10:V10"/>
    <mergeCell ref="E11:F11"/>
    <mergeCell ref="G11:J11"/>
    <mergeCell ref="Q11:R11"/>
    <mergeCell ref="S11:V11"/>
    <mergeCell ref="C8:D11"/>
    <mergeCell ref="E8:F8"/>
    <mergeCell ref="G8:J8"/>
    <mergeCell ref="O8:P11"/>
    <mergeCell ref="Q8:R8"/>
    <mergeCell ref="S8:V8"/>
    <mergeCell ref="E9:F9"/>
    <mergeCell ref="G9:J9"/>
    <mergeCell ref="Q9:R9"/>
    <mergeCell ref="S9:V9"/>
    <mergeCell ref="C22:D23"/>
    <mergeCell ref="E22:J23"/>
    <mergeCell ref="O22:P23"/>
    <mergeCell ref="Q22:V23"/>
    <mergeCell ref="D25:H25"/>
    <mergeCell ref="I25:J25"/>
    <mergeCell ref="P25:T25"/>
    <mergeCell ref="U25:V25"/>
    <mergeCell ref="F18:F19"/>
    <mergeCell ref="G20:G21"/>
    <mergeCell ref="H20:H21"/>
    <mergeCell ref="I20:I21"/>
    <mergeCell ref="J20:J21"/>
    <mergeCell ref="C25:C31"/>
    <mergeCell ref="D18:D19"/>
    <mergeCell ref="E18:E19"/>
    <mergeCell ref="T20:T21"/>
    <mergeCell ref="U20:U21"/>
    <mergeCell ref="V20:V21"/>
    <mergeCell ref="R18:R19"/>
    <mergeCell ref="S18:S19"/>
    <mergeCell ref="T18:T19"/>
    <mergeCell ref="U18:U19"/>
    <mergeCell ref="V18:V19"/>
    <mergeCell ref="D30:H30"/>
    <mergeCell ref="I30:J30"/>
    <mergeCell ref="P30:T30"/>
    <mergeCell ref="U30:V30"/>
    <mergeCell ref="I31:J31"/>
    <mergeCell ref="P31:T31"/>
    <mergeCell ref="U31:V31"/>
    <mergeCell ref="D28:H28"/>
    <mergeCell ref="I28:J28"/>
    <mergeCell ref="P28:T28"/>
    <mergeCell ref="U28:V28"/>
    <mergeCell ref="D29:H29"/>
    <mergeCell ref="I29:J29"/>
    <mergeCell ref="P29:T29"/>
    <mergeCell ref="U29:V29"/>
    <mergeCell ref="O25:O31"/>
    <mergeCell ref="D31:H31"/>
    <mergeCell ref="D26:H26"/>
    <mergeCell ref="I26:J26"/>
    <mergeCell ref="P26:T26"/>
    <mergeCell ref="U26:V26"/>
    <mergeCell ref="D27:H27"/>
    <mergeCell ref="I27:J27"/>
    <mergeCell ref="P27:T27"/>
    <mergeCell ref="U27:V27"/>
    <mergeCell ref="I38:J38"/>
    <mergeCell ref="U38:V38"/>
    <mergeCell ref="D36:H36"/>
    <mergeCell ref="I36:J36"/>
    <mergeCell ref="P36:T36"/>
    <mergeCell ref="U36:V36"/>
    <mergeCell ref="D37:H37"/>
    <mergeCell ref="I37:J37"/>
    <mergeCell ref="P37:T37"/>
    <mergeCell ref="U37:V37"/>
    <mergeCell ref="D34:H34"/>
    <mergeCell ref="I34:J34"/>
    <mergeCell ref="P34:T34"/>
    <mergeCell ref="U34:V34"/>
    <mergeCell ref="D35:H35"/>
    <mergeCell ref="I35:J35"/>
    <mergeCell ref="P35:T35"/>
    <mergeCell ref="U35:V35"/>
    <mergeCell ref="D38:H38"/>
    <mergeCell ref="O32:O38"/>
    <mergeCell ref="P38:T38"/>
    <mergeCell ref="D32:H32"/>
    <mergeCell ref="I32:J32"/>
    <mergeCell ref="P32:T32"/>
    <mergeCell ref="U32:V32"/>
    <mergeCell ref="D33:H33"/>
    <mergeCell ref="I33:J33"/>
    <mergeCell ref="P33:T33"/>
    <mergeCell ref="U33:V33"/>
    <mergeCell ref="C52:D52"/>
    <mergeCell ref="E52:J52"/>
    <mergeCell ref="O52:P52"/>
    <mergeCell ref="Q52:V52"/>
    <mergeCell ref="C53:J53"/>
    <mergeCell ref="O53:V53"/>
    <mergeCell ref="I41:J41"/>
    <mergeCell ref="U41:V41"/>
    <mergeCell ref="C43:J43"/>
    <mergeCell ref="O43:V43"/>
    <mergeCell ref="C44:J47"/>
    <mergeCell ref="O44:V47"/>
    <mergeCell ref="D39:F39"/>
    <mergeCell ref="I39:J39"/>
    <mergeCell ref="P39:R39"/>
    <mergeCell ref="U39:V39"/>
    <mergeCell ref="I40:J40"/>
    <mergeCell ref="U40:V40"/>
    <mergeCell ref="C39:C41"/>
    <mergeCell ref="O39:O41"/>
    <mergeCell ref="E56:F56"/>
    <mergeCell ref="G56:H56"/>
    <mergeCell ref="I56:J56"/>
    <mergeCell ref="Q56:R56"/>
    <mergeCell ref="S56:T56"/>
    <mergeCell ref="U56:V56"/>
    <mergeCell ref="S54:T54"/>
    <mergeCell ref="U54:V54"/>
    <mergeCell ref="C55:D55"/>
    <mergeCell ref="E55:F55"/>
    <mergeCell ref="G55:H55"/>
    <mergeCell ref="I55:J55"/>
    <mergeCell ref="O55:P55"/>
    <mergeCell ref="Q55:R55"/>
    <mergeCell ref="S55:T55"/>
    <mergeCell ref="U55:V55"/>
    <mergeCell ref="C54:D54"/>
    <mergeCell ref="E54:F54"/>
    <mergeCell ref="G54:H54"/>
    <mergeCell ref="I54:J54"/>
    <mergeCell ref="O54:P54"/>
    <mergeCell ref="Q54:R54"/>
    <mergeCell ref="C61:D63"/>
    <mergeCell ref="E61:F61"/>
    <mergeCell ref="O61:P63"/>
    <mergeCell ref="Q61:R61"/>
    <mergeCell ref="E62:E63"/>
    <mergeCell ref="Q62:Q63"/>
    <mergeCell ref="E59:F59"/>
    <mergeCell ref="G59:J59"/>
    <mergeCell ref="Q59:R59"/>
    <mergeCell ref="S59:V59"/>
    <mergeCell ref="E60:F60"/>
    <mergeCell ref="G60:J60"/>
    <mergeCell ref="Q60:R60"/>
    <mergeCell ref="S60:V60"/>
    <mergeCell ref="C57:D60"/>
    <mergeCell ref="E57:F57"/>
    <mergeCell ref="G57:J57"/>
    <mergeCell ref="O57:P60"/>
    <mergeCell ref="Q57:R57"/>
    <mergeCell ref="S57:V57"/>
    <mergeCell ref="E58:F58"/>
    <mergeCell ref="G58:J58"/>
    <mergeCell ref="Q58:R58"/>
    <mergeCell ref="S58:V58"/>
    <mergeCell ref="E71:J72"/>
    <mergeCell ref="O71:P72"/>
    <mergeCell ref="Q71:V72"/>
    <mergeCell ref="D74:H74"/>
    <mergeCell ref="I74:J74"/>
    <mergeCell ref="P74:T74"/>
    <mergeCell ref="U74:V74"/>
    <mergeCell ref="J67:J68"/>
    <mergeCell ref="O67:O68"/>
    <mergeCell ref="P67:P68"/>
    <mergeCell ref="Q67:Q68"/>
    <mergeCell ref="C64:J64"/>
    <mergeCell ref="O64:V64"/>
    <mergeCell ref="C65:J65"/>
    <mergeCell ref="O65:V65"/>
    <mergeCell ref="C66:J66"/>
    <mergeCell ref="O66:V66"/>
    <mergeCell ref="H69:H70"/>
    <mergeCell ref="I69:I70"/>
    <mergeCell ref="J69:J70"/>
    <mergeCell ref="O69:O70"/>
    <mergeCell ref="P69:P70"/>
    <mergeCell ref="Q69:Q70"/>
    <mergeCell ref="R67:R68"/>
    <mergeCell ref="S67:S68"/>
    <mergeCell ref="T67:T68"/>
    <mergeCell ref="U67:U68"/>
    <mergeCell ref="V67:V68"/>
    <mergeCell ref="C69:C70"/>
    <mergeCell ref="D69:D70"/>
    <mergeCell ref="E69:E70"/>
    <mergeCell ref="F69:F70"/>
    <mergeCell ref="D81:H81"/>
    <mergeCell ref="I81:J81"/>
    <mergeCell ref="P81:T81"/>
    <mergeCell ref="U81:V81"/>
    <mergeCell ref="D82:H82"/>
    <mergeCell ref="I82:J82"/>
    <mergeCell ref="P82:T82"/>
    <mergeCell ref="U82:V82"/>
    <mergeCell ref="D79:H79"/>
    <mergeCell ref="I79:J79"/>
    <mergeCell ref="P79:T79"/>
    <mergeCell ref="U79:V79"/>
    <mergeCell ref="D80:H80"/>
    <mergeCell ref="I80:J80"/>
    <mergeCell ref="P80:T80"/>
    <mergeCell ref="U80:V80"/>
    <mergeCell ref="D77:H77"/>
    <mergeCell ref="I77:J77"/>
    <mergeCell ref="P77:T77"/>
    <mergeCell ref="U77:V77"/>
    <mergeCell ref="D78:H78"/>
    <mergeCell ref="I78:J78"/>
    <mergeCell ref="P78:T78"/>
    <mergeCell ref="U78:V78"/>
    <mergeCell ref="I87:J87"/>
    <mergeCell ref="U87:V87"/>
    <mergeCell ref="D85:H85"/>
    <mergeCell ref="I85:J85"/>
    <mergeCell ref="P85:T85"/>
    <mergeCell ref="U85:V85"/>
    <mergeCell ref="D86:H86"/>
    <mergeCell ref="I86:J86"/>
    <mergeCell ref="P86:T86"/>
    <mergeCell ref="U86:V86"/>
    <mergeCell ref="D83:H83"/>
    <mergeCell ref="I83:J83"/>
    <mergeCell ref="P83:T83"/>
    <mergeCell ref="U83:V83"/>
    <mergeCell ref="D84:H84"/>
    <mergeCell ref="I84:J84"/>
    <mergeCell ref="P84:T84"/>
    <mergeCell ref="U84:V84"/>
    <mergeCell ref="C101:D101"/>
    <mergeCell ref="E101:J101"/>
    <mergeCell ref="O101:P101"/>
    <mergeCell ref="Q101:V101"/>
    <mergeCell ref="C102:J102"/>
    <mergeCell ref="O102:V102"/>
    <mergeCell ref="I90:J90"/>
    <mergeCell ref="U90:V90"/>
    <mergeCell ref="C92:J92"/>
    <mergeCell ref="O92:V92"/>
    <mergeCell ref="C93:J96"/>
    <mergeCell ref="O93:V96"/>
    <mergeCell ref="D88:F88"/>
    <mergeCell ref="I88:J88"/>
    <mergeCell ref="P88:R88"/>
    <mergeCell ref="U88:V88"/>
    <mergeCell ref="I89:J89"/>
    <mergeCell ref="U89:V89"/>
    <mergeCell ref="E107:F107"/>
    <mergeCell ref="G107:J107"/>
    <mergeCell ref="Q107:R107"/>
    <mergeCell ref="S107:V107"/>
    <mergeCell ref="E105:F105"/>
    <mergeCell ref="G105:H105"/>
    <mergeCell ref="I105:J105"/>
    <mergeCell ref="Q105:R105"/>
    <mergeCell ref="S105:T105"/>
    <mergeCell ref="U105:V105"/>
    <mergeCell ref="S103:T103"/>
    <mergeCell ref="U103:V103"/>
    <mergeCell ref="C104:D104"/>
    <mergeCell ref="E104:F104"/>
    <mergeCell ref="G104:H104"/>
    <mergeCell ref="I104:J104"/>
    <mergeCell ref="O104:P104"/>
    <mergeCell ref="Q104:R104"/>
    <mergeCell ref="S104:T104"/>
    <mergeCell ref="U104:V104"/>
    <mergeCell ref="C103:D103"/>
    <mergeCell ref="E103:F103"/>
    <mergeCell ref="G103:H103"/>
    <mergeCell ref="I103:J103"/>
    <mergeCell ref="O103:P103"/>
    <mergeCell ref="Q103:R103"/>
    <mergeCell ref="P123:T123"/>
    <mergeCell ref="U123:V123"/>
    <mergeCell ref="C116:C117"/>
    <mergeCell ref="D116:D117"/>
    <mergeCell ref="E116:E117"/>
    <mergeCell ref="F116:F117"/>
    <mergeCell ref="C113:J113"/>
    <mergeCell ref="O113:V113"/>
    <mergeCell ref="C114:J114"/>
    <mergeCell ref="O114:V114"/>
    <mergeCell ref="C115:J115"/>
    <mergeCell ref="O115:V115"/>
    <mergeCell ref="C110:D112"/>
    <mergeCell ref="E110:F110"/>
    <mergeCell ref="O110:P112"/>
    <mergeCell ref="Q110:R110"/>
    <mergeCell ref="E111:E112"/>
    <mergeCell ref="Q111:Q112"/>
    <mergeCell ref="D130:H130"/>
    <mergeCell ref="I130:J130"/>
    <mergeCell ref="P130:T130"/>
    <mergeCell ref="U130:V130"/>
    <mergeCell ref="D131:H131"/>
    <mergeCell ref="I131:J131"/>
    <mergeCell ref="P131:T131"/>
    <mergeCell ref="U131:V131"/>
    <mergeCell ref="D128:H128"/>
    <mergeCell ref="I128:J128"/>
    <mergeCell ref="P128:T128"/>
    <mergeCell ref="U128:V128"/>
    <mergeCell ref="D129:H129"/>
    <mergeCell ref="I129:J129"/>
    <mergeCell ref="P129:T129"/>
    <mergeCell ref="U129:V129"/>
    <mergeCell ref="D126:H126"/>
    <mergeCell ref="I126:J126"/>
    <mergeCell ref="P126:T126"/>
    <mergeCell ref="U126:V126"/>
    <mergeCell ref="D127:H127"/>
    <mergeCell ref="I127:J127"/>
    <mergeCell ref="P127:T127"/>
    <mergeCell ref="U127:V127"/>
    <mergeCell ref="I136:J136"/>
    <mergeCell ref="U136:V136"/>
    <mergeCell ref="D134:H134"/>
    <mergeCell ref="I134:J134"/>
    <mergeCell ref="P134:T134"/>
    <mergeCell ref="U134:V134"/>
    <mergeCell ref="D135:H135"/>
    <mergeCell ref="I135:J135"/>
    <mergeCell ref="P135:T135"/>
    <mergeCell ref="U135:V135"/>
    <mergeCell ref="D132:H132"/>
    <mergeCell ref="I132:J132"/>
    <mergeCell ref="P132:T132"/>
    <mergeCell ref="U132:V132"/>
    <mergeCell ref="D133:H133"/>
    <mergeCell ref="I133:J133"/>
    <mergeCell ref="P133:T133"/>
    <mergeCell ref="U133:V133"/>
    <mergeCell ref="C150:D150"/>
    <mergeCell ref="E150:J150"/>
    <mergeCell ref="O150:P150"/>
    <mergeCell ref="Q150:V150"/>
    <mergeCell ref="C151:J151"/>
    <mergeCell ref="O151:V151"/>
    <mergeCell ref="I139:J139"/>
    <mergeCell ref="U139:V139"/>
    <mergeCell ref="C141:J141"/>
    <mergeCell ref="O141:V141"/>
    <mergeCell ref="C142:J145"/>
    <mergeCell ref="O142:V145"/>
    <mergeCell ref="D137:F137"/>
    <mergeCell ref="I137:J137"/>
    <mergeCell ref="P137:R137"/>
    <mergeCell ref="U137:V137"/>
    <mergeCell ref="I138:J138"/>
    <mergeCell ref="U138:V138"/>
    <mergeCell ref="E156:F156"/>
    <mergeCell ref="G156:J156"/>
    <mergeCell ref="Q156:R156"/>
    <mergeCell ref="S156:V156"/>
    <mergeCell ref="E154:F154"/>
    <mergeCell ref="G154:H154"/>
    <mergeCell ref="I154:J154"/>
    <mergeCell ref="Q154:R154"/>
    <mergeCell ref="S154:T154"/>
    <mergeCell ref="U154:V154"/>
    <mergeCell ref="S152:T152"/>
    <mergeCell ref="U152:V152"/>
    <mergeCell ref="C153:D153"/>
    <mergeCell ref="E153:F153"/>
    <mergeCell ref="G153:H153"/>
    <mergeCell ref="I153:J153"/>
    <mergeCell ref="O153:P153"/>
    <mergeCell ref="Q153:R153"/>
    <mergeCell ref="S153:T153"/>
    <mergeCell ref="U153:V153"/>
    <mergeCell ref="C152:D152"/>
    <mergeCell ref="E152:F152"/>
    <mergeCell ref="G152:H152"/>
    <mergeCell ref="I152:J152"/>
    <mergeCell ref="O152:P152"/>
    <mergeCell ref="Q152:R152"/>
    <mergeCell ref="P172:T172"/>
    <mergeCell ref="U172:V172"/>
    <mergeCell ref="C165:C166"/>
    <mergeCell ref="D165:D166"/>
    <mergeCell ref="E165:E166"/>
    <mergeCell ref="F165:F166"/>
    <mergeCell ref="C162:J162"/>
    <mergeCell ref="O162:V162"/>
    <mergeCell ref="C163:J163"/>
    <mergeCell ref="O163:V163"/>
    <mergeCell ref="C164:J164"/>
    <mergeCell ref="O164:V164"/>
    <mergeCell ref="C159:D161"/>
    <mergeCell ref="E159:F159"/>
    <mergeCell ref="O159:P161"/>
    <mergeCell ref="Q159:R159"/>
    <mergeCell ref="E160:E161"/>
    <mergeCell ref="Q160:Q161"/>
    <mergeCell ref="D179:H179"/>
    <mergeCell ref="I179:J179"/>
    <mergeCell ref="P179:T179"/>
    <mergeCell ref="U179:V179"/>
    <mergeCell ref="D180:H180"/>
    <mergeCell ref="I180:J180"/>
    <mergeCell ref="P180:T180"/>
    <mergeCell ref="U180:V180"/>
    <mergeCell ref="D177:H177"/>
    <mergeCell ref="I177:J177"/>
    <mergeCell ref="P177:T177"/>
    <mergeCell ref="U177:V177"/>
    <mergeCell ref="D178:H178"/>
    <mergeCell ref="I178:J178"/>
    <mergeCell ref="P178:T178"/>
    <mergeCell ref="U178:V178"/>
    <mergeCell ref="D175:H175"/>
    <mergeCell ref="I175:J175"/>
    <mergeCell ref="P175:T175"/>
    <mergeCell ref="U175:V175"/>
    <mergeCell ref="D176:H176"/>
    <mergeCell ref="I176:J176"/>
    <mergeCell ref="P176:T176"/>
    <mergeCell ref="U176:V176"/>
    <mergeCell ref="D186:F186"/>
    <mergeCell ref="I186:J186"/>
    <mergeCell ref="P186:R186"/>
    <mergeCell ref="U186:V186"/>
    <mergeCell ref="I187:J187"/>
    <mergeCell ref="U187:V187"/>
    <mergeCell ref="I185:J185"/>
    <mergeCell ref="U185:V185"/>
    <mergeCell ref="D183:H183"/>
    <mergeCell ref="I183:J183"/>
    <mergeCell ref="P183:T183"/>
    <mergeCell ref="U183:V183"/>
    <mergeCell ref="D184:H184"/>
    <mergeCell ref="I184:J184"/>
    <mergeCell ref="P184:T184"/>
    <mergeCell ref="U184:V184"/>
    <mergeCell ref="D181:H181"/>
    <mergeCell ref="I181:J181"/>
    <mergeCell ref="P181:T181"/>
    <mergeCell ref="U181:V181"/>
    <mergeCell ref="D182:H182"/>
    <mergeCell ref="I182:J182"/>
    <mergeCell ref="P182:T182"/>
    <mergeCell ref="U182:V182"/>
    <mergeCell ref="O202:P202"/>
    <mergeCell ref="Q202:R202"/>
    <mergeCell ref="S202:T202"/>
    <mergeCell ref="U202:V202"/>
    <mergeCell ref="C201:D201"/>
    <mergeCell ref="E201:F201"/>
    <mergeCell ref="G201:H201"/>
    <mergeCell ref="I201:J201"/>
    <mergeCell ref="O201:P201"/>
    <mergeCell ref="Q201:R201"/>
    <mergeCell ref="C199:D199"/>
    <mergeCell ref="E199:J199"/>
    <mergeCell ref="O199:P199"/>
    <mergeCell ref="Q199:V199"/>
    <mergeCell ref="C200:J200"/>
    <mergeCell ref="O200:V200"/>
    <mergeCell ref="I188:J188"/>
    <mergeCell ref="U188:V188"/>
    <mergeCell ref="C190:J190"/>
    <mergeCell ref="O190:V190"/>
    <mergeCell ref="C191:J194"/>
    <mergeCell ref="O191:V194"/>
    <mergeCell ref="P221:T221"/>
    <mergeCell ref="U221:V221"/>
    <mergeCell ref="C214:C215"/>
    <mergeCell ref="D214:D215"/>
    <mergeCell ref="E214:E215"/>
    <mergeCell ref="F214:F215"/>
    <mergeCell ref="C211:J211"/>
    <mergeCell ref="O211:V211"/>
    <mergeCell ref="C212:J212"/>
    <mergeCell ref="O212:V212"/>
    <mergeCell ref="C213:J213"/>
    <mergeCell ref="O213:V213"/>
    <mergeCell ref="E207:F207"/>
    <mergeCell ref="G207:J207"/>
    <mergeCell ref="Q207:R207"/>
    <mergeCell ref="S207:V207"/>
    <mergeCell ref="C208:D210"/>
    <mergeCell ref="E208:F208"/>
    <mergeCell ref="O208:P210"/>
    <mergeCell ref="Q208:R208"/>
    <mergeCell ref="E209:E210"/>
    <mergeCell ref="Q209:Q210"/>
    <mergeCell ref="C204:D207"/>
    <mergeCell ref="E204:F204"/>
    <mergeCell ref="G204:J204"/>
    <mergeCell ref="O204:P207"/>
    <mergeCell ref="Q204:R204"/>
    <mergeCell ref="S204:V204"/>
    <mergeCell ref="E205:F205"/>
    <mergeCell ref="G205:J205"/>
    <mergeCell ref="Q206:R206"/>
    <mergeCell ref="S206:V206"/>
    <mergeCell ref="D228:H228"/>
    <mergeCell ref="I228:J228"/>
    <mergeCell ref="P228:T228"/>
    <mergeCell ref="U228:V228"/>
    <mergeCell ref="D229:H229"/>
    <mergeCell ref="I229:J229"/>
    <mergeCell ref="P229:T229"/>
    <mergeCell ref="U229:V229"/>
    <mergeCell ref="D226:H226"/>
    <mergeCell ref="I226:J226"/>
    <mergeCell ref="P226:T226"/>
    <mergeCell ref="U226:V226"/>
    <mergeCell ref="D227:H227"/>
    <mergeCell ref="I227:J227"/>
    <mergeCell ref="P227:T227"/>
    <mergeCell ref="U227:V227"/>
    <mergeCell ref="D224:H224"/>
    <mergeCell ref="I224:J224"/>
    <mergeCell ref="P224:T224"/>
    <mergeCell ref="U224:V224"/>
    <mergeCell ref="D225:H225"/>
    <mergeCell ref="I225:J225"/>
    <mergeCell ref="P225:T225"/>
    <mergeCell ref="U225:V225"/>
    <mergeCell ref="D235:F235"/>
    <mergeCell ref="I235:J235"/>
    <mergeCell ref="P235:R235"/>
    <mergeCell ref="U235:V235"/>
    <mergeCell ref="I236:J236"/>
    <mergeCell ref="U236:V236"/>
    <mergeCell ref="I234:J234"/>
    <mergeCell ref="U234:V234"/>
    <mergeCell ref="D232:H232"/>
    <mergeCell ref="I232:J232"/>
    <mergeCell ref="P232:T232"/>
    <mergeCell ref="U232:V232"/>
    <mergeCell ref="D233:H233"/>
    <mergeCell ref="I233:J233"/>
    <mergeCell ref="P233:T233"/>
    <mergeCell ref="U233:V233"/>
    <mergeCell ref="D230:H230"/>
    <mergeCell ref="I230:J230"/>
    <mergeCell ref="P230:T230"/>
    <mergeCell ref="U230:V230"/>
    <mergeCell ref="D231:H231"/>
    <mergeCell ref="I231:J231"/>
    <mergeCell ref="P231:T231"/>
    <mergeCell ref="U231:V231"/>
    <mergeCell ref="S251:T251"/>
    <mergeCell ref="U251:V251"/>
    <mergeCell ref="C250:D250"/>
    <mergeCell ref="E250:F250"/>
    <mergeCell ref="G250:H250"/>
    <mergeCell ref="I250:J250"/>
    <mergeCell ref="O250:P250"/>
    <mergeCell ref="Q250:R250"/>
    <mergeCell ref="C248:D248"/>
    <mergeCell ref="E248:J248"/>
    <mergeCell ref="O248:P248"/>
    <mergeCell ref="Q248:V248"/>
    <mergeCell ref="C249:J249"/>
    <mergeCell ref="O249:V249"/>
    <mergeCell ref="I237:J237"/>
    <mergeCell ref="U237:V237"/>
    <mergeCell ref="C239:J239"/>
    <mergeCell ref="O239:V239"/>
    <mergeCell ref="C240:J243"/>
    <mergeCell ref="O240:V243"/>
    <mergeCell ref="P270:T270"/>
    <mergeCell ref="U270:V270"/>
    <mergeCell ref="C263:C264"/>
    <mergeCell ref="D263:D264"/>
    <mergeCell ref="E263:E264"/>
    <mergeCell ref="F263:F264"/>
    <mergeCell ref="C260:J260"/>
    <mergeCell ref="O260:V260"/>
    <mergeCell ref="C261:J261"/>
    <mergeCell ref="O261:V261"/>
    <mergeCell ref="C262:J262"/>
    <mergeCell ref="O262:V262"/>
    <mergeCell ref="E256:F256"/>
    <mergeCell ref="G256:J256"/>
    <mergeCell ref="Q256:R256"/>
    <mergeCell ref="S256:V256"/>
    <mergeCell ref="C257:D259"/>
    <mergeCell ref="E257:F257"/>
    <mergeCell ref="O257:P259"/>
    <mergeCell ref="Q257:R257"/>
    <mergeCell ref="E258:E259"/>
    <mergeCell ref="Q258:Q259"/>
    <mergeCell ref="C253:D256"/>
    <mergeCell ref="E253:F253"/>
    <mergeCell ref="G253:J253"/>
    <mergeCell ref="O253:P256"/>
    <mergeCell ref="Q253:R253"/>
    <mergeCell ref="S253:V253"/>
    <mergeCell ref="E254:F254"/>
    <mergeCell ref="G254:J254"/>
    <mergeCell ref="Q255:R255"/>
    <mergeCell ref="S255:V255"/>
    <mergeCell ref="D277:H277"/>
    <mergeCell ref="I277:J277"/>
    <mergeCell ref="P277:T277"/>
    <mergeCell ref="U277:V277"/>
    <mergeCell ref="D278:H278"/>
    <mergeCell ref="I278:J278"/>
    <mergeCell ref="P278:T278"/>
    <mergeCell ref="U278:V278"/>
    <mergeCell ref="D275:H275"/>
    <mergeCell ref="I275:J275"/>
    <mergeCell ref="P275:T275"/>
    <mergeCell ref="U275:V275"/>
    <mergeCell ref="D276:H276"/>
    <mergeCell ref="I276:J276"/>
    <mergeCell ref="P276:T276"/>
    <mergeCell ref="U276:V276"/>
    <mergeCell ref="D273:H273"/>
    <mergeCell ref="I273:J273"/>
    <mergeCell ref="P273:T273"/>
    <mergeCell ref="U273:V273"/>
    <mergeCell ref="D274:H274"/>
    <mergeCell ref="I274:J274"/>
    <mergeCell ref="P274:T274"/>
    <mergeCell ref="U274:V274"/>
    <mergeCell ref="D284:F284"/>
    <mergeCell ref="I284:J284"/>
    <mergeCell ref="P284:R284"/>
    <mergeCell ref="U284:V284"/>
    <mergeCell ref="I285:J285"/>
    <mergeCell ref="U285:V285"/>
    <mergeCell ref="I283:J283"/>
    <mergeCell ref="U283:V283"/>
    <mergeCell ref="D281:H281"/>
    <mergeCell ref="I281:J281"/>
    <mergeCell ref="P281:T281"/>
    <mergeCell ref="U281:V281"/>
    <mergeCell ref="D282:H282"/>
    <mergeCell ref="I282:J282"/>
    <mergeCell ref="P282:T282"/>
    <mergeCell ref="U282:V282"/>
    <mergeCell ref="D279:H279"/>
    <mergeCell ref="I279:J279"/>
    <mergeCell ref="P279:T279"/>
    <mergeCell ref="U279:V279"/>
    <mergeCell ref="D280:H280"/>
    <mergeCell ref="I280:J280"/>
    <mergeCell ref="P280:T280"/>
    <mergeCell ref="U280:V280"/>
    <mergeCell ref="S300:T300"/>
    <mergeCell ref="U300:V300"/>
    <mergeCell ref="C299:D299"/>
    <mergeCell ref="E299:F299"/>
    <mergeCell ref="G299:H299"/>
    <mergeCell ref="I299:J299"/>
    <mergeCell ref="O299:P299"/>
    <mergeCell ref="Q299:R299"/>
    <mergeCell ref="C297:D297"/>
    <mergeCell ref="E297:J297"/>
    <mergeCell ref="O297:P297"/>
    <mergeCell ref="Q297:V297"/>
    <mergeCell ref="C298:J298"/>
    <mergeCell ref="O298:V298"/>
    <mergeCell ref="I286:J286"/>
    <mergeCell ref="U286:V286"/>
    <mergeCell ref="C288:J288"/>
    <mergeCell ref="O288:V288"/>
    <mergeCell ref="C289:J292"/>
    <mergeCell ref="O289:V292"/>
    <mergeCell ref="P319:T319"/>
    <mergeCell ref="U319:V319"/>
    <mergeCell ref="C312:C313"/>
    <mergeCell ref="D312:D313"/>
    <mergeCell ref="E312:E313"/>
    <mergeCell ref="F312:F313"/>
    <mergeCell ref="C309:J309"/>
    <mergeCell ref="O309:V309"/>
    <mergeCell ref="C310:J310"/>
    <mergeCell ref="O310:V310"/>
    <mergeCell ref="C311:J311"/>
    <mergeCell ref="O311:V311"/>
    <mergeCell ref="E305:F305"/>
    <mergeCell ref="G305:J305"/>
    <mergeCell ref="Q305:R305"/>
    <mergeCell ref="S305:V305"/>
    <mergeCell ref="C306:D308"/>
    <mergeCell ref="E306:F306"/>
    <mergeCell ref="O306:P308"/>
    <mergeCell ref="Q306:R306"/>
    <mergeCell ref="E307:E308"/>
    <mergeCell ref="Q307:Q308"/>
    <mergeCell ref="C302:D305"/>
    <mergeCell ref="E302:F302"/>
    <mergeCell ref="G302:J302"/>
    <mergeCell ref="O302:P305"/>
    <mergeCell ref="Q302:R302"/>
    <mergeCell ref="S302:V302"/>
    <mergeCell ref="E303:F303"/>
    <mergeCell ref="G303:J303"/>
    <mergeCell ref="Q304:R304"/>
    <mergeCell ref="S304:V304"/>
    <mergeCell ref="D326:H326"/>
    <mergeCell ref="I326:J326"/>
    <mergeCell ref="P326:T326"/>
    <mergeCell ref="U326:V326"/>
    <mergeCell ref="D327:H327"/>
    <mergeCell ref="I327:J327"/>
    <mergeCell ref="P327:T327"/>
    <mergeCell ref="U327:V327"/>
    <mergeCell ref="D324:H324"/>
    <mergeCell ref="I324:J324"/>
    <mergeCell ref="P324:T324"/>
    <mergeCell ref="U324:V324"/>
    <mergeCell ref="D325:H325"/>
    <mergeCell ref="I325:J325"/>
    <mergeCell ref="P325:T325"/>
    <mergeCell ref="U325:V325"/>
    <mergeCell ref="D322:H322"/>
    <mergeCell ref="I322:J322"/>
    <mergeCell ref="P322:T322"/>
    <mergeCell ref="U322:V322"/>
    <mergeCell ref="D323:H323"/>
    <mergeCell ref="I323:J323"/>
    <mergeCell ref="P323:T323"/>
    <mergeCell ref="U323:V323"/>
    <mergeCell ref="D333:F333"/>
    <mergeCell ref="I333:J333"/>
    <mergeCell ref="P333:R333"/>
    <mergeCell ref="U333:V333"/>
    <mergeCell ref="I334:J334"/>
    <mergeCell ref="U334:V334"/>
    <mergeCell ref="I332:J332"/>
    <mergeCell ref="U332:V332"/>
    <mergeCell ref="D330:H330"/>
    <mergeCell ref="I330:J330"/>
    <mergeCell ref="P330:T330"/>
    <mergeCell ref="U330:V330"/>
    <mergeCell ref="D331:H331"/>
    <mergeCell ref="I331:J331"/>
    <mergeCell ref="P331:T331"/>
    <mergeCell ref="U331:V331"/>
    <mergeCell ref="D328:H328"/>
    <mergeCell ref="I328:J328"/>
    <mergeCell ref="P328:T328"/>
    <mergeCell ref="U328:V328"/>
    <mergeCell ref="D329:H329"/>
    <mergeCell ref="I329:J329"/>
    <mergeCell ref="P329:T329"/>
    <mergeCell ref="U329:V329"/>
    <mergeCell ref="S349:T349"/>
    <mergeCell ref="U349:V349"/>
    <mergeCell ref="C348:D348"/>
    <mergeCell ref="E348:F348"/>
    <mergeCell ref="G348:H348"/>
    <mergeCell ref="I348:J348"/>
    <mergeCell ref="O348:P348"/>
    <mergeCell ref="Q348:R348"/>
    <mergeCell ref="C346:D346"/>
    <mergeCell ref="E346:J346"/>
    <mergeCell ref="O346:P346"/>
    <mergeCell ref="Q346:V346"/>
    <mergeCell ref="C347:J347"/>
    <mergeCell ref="O347:V347"/>
    <mergeCell ref="I335:J335"/>
    <mergeCell ref="U335:V335"/>
    <mergeCell ref="C337:J337"/>
    <mergeCell ref="O337:V337"/>
    <mergeCell ref="C338:J341"/>
    <mergeCell ref="O338:V341"/>
    <mergeCell ref="P368:T368"/>
    <mergeCell ref="U368:V368"/>
    <mergeCell ref="C361:C362"/>
    <mergeCell ref="D361:D362"/>
    <mergeCell ref="E361:E362"/>
    <mergeCell ref="F361:F362"/>
    <mergeCell ref="C358:J358"/>
    <mergeCell ref="O358:V358"/>
    <mergeCell ref="C359:J359"/>
    <mergeCell ref="O359:V359"/>
    <mergeCell ref="C360:J360"/>
    <mergeCell ref="O360:V360"/>
    <mergeCell ref="E354:F354"/>
    <mergeCell ref="G354:J354"/>
    <mergeCell ref="Q354:R354"/>
    <mergeCell ref="S354:V354"/>
    <mergeCell ref="C355:D357"/>
    <mergeCell ref="E355:F355"/>
    <mergeCell ref="O355:P357"/>
    <mergeCell ref="Q355:R355"/>
    <mergeCell ref="E356:E357"/>
    <mergeCell ref="Q356:Q357"/>
    <mergeCell ref="C351:D354"/>
    <mergeCell ref="E351:F351"/>
    <mergeCell ref="G351:J351"/>
    <mergeCell ref="O351:P354"/>
    <mergeCell ref="Q351:R351"/>
    <mergeCell ref="S351:V351"/>
    <mergeCell ref="E352:F352"/>
    <mergeCell ref="G352:J352"/>
    <mergeCell ref="Q353:R353"/>
    <mergeCell ref="S353:V353"/>
    <mergeCell ref="D375:H375"/>
    <mergeCell ref="I375:J375"/>
    <mergeCell ref="P375:T375"/>
    <mergeCell ref="U375:V375"/>
    <mergeCell ref="D376:H376"/>
    <mergeCell ref="I376:J376"/>
    <mergeCell ref="P376:T376"/>
    <mergeCell ref="U376:V376"/>
    <mergeCell ref="D373:H373"/>
    <mergeCell ref="I373:J373"/>
    <mergeCell ref="P373:T373"/>
    <mergeCell ref="U373:V373"/>
    <mergeCell ref="D374:H374"/>
    <mergeCell ref="I374:J374"/>
    <mergeCell ref="P374:T374"/>
    <mergeCell ref="U374:V374"/>
    <mergeCell ref="D371:H371"/>
    <mergeCell ref="I371:J371"/>
    <mergeCell ref="P371:T371"/>
    <mergeCell ref="U371:V371"/>
    <mergeCell ref="D372:H372"/>
    <mergeCell ref="I372:J372"/>
    <mergeCell ref="P372:T372"/>
    <mergeCell ref="U372:V372"/>
    <mergeCell ref="D382:F382"/>
    <mergeCell ref="I382:J382"/>
    <mergeCell ref="P382:R382"/>
    <mergeCell ref="U382:V382"/>
    <mergeCell ref="I383:J383"/>
    <mergeCell ref="U383:V383"/>
    <mergeCell ref="I381:J381"/>
    <mergeCell ref="U381:V381"/>
    <mergeCell ref="D379:H379"/>
    <mergeCell ref="I379:J379"/>
    <mergeCell ref="P379:T379"/>
    <mergeCell ref="U379:V379"/>
    <mergeCell ref="D380:H380"/>
    <mergeCell ref="I380:J380"/>
    <mergeCell ref="P380:T380"/>
    <mergeCell ref="U380:V380"/>
    <mergeCell ref="D377:H377"/>
    <mergeCell ref="I377:J377"/>
    <mergeCell ref="P377:T377"/>
    <mergeCell ref="U377:V377"/>
    <mergeCell ref="D378:H378"/>
    <mergeCell ref="I378:J378"/>
    <mergeCell ref="P378:T378"/>
    <mergeCell ref="U378:V378"/>
    <mergeCell ref="S398:T398"/>
    <mergeCell ref="U398:V398"/>
    <mergeCell ref="C397:D397"/>
    <mergeCell ref="E397:F397"/>
    <mergeCell ref="G397:H397"/>
    <mergeCell ref="I397:J397"/>
    <mergeCell ref="O397:P397"/>
    <mergeCell ref="Q397:R397"/>
    <mergeCell ref="C395:D395"/>
    <mergeCell ref="E395:J395"/>
    <mergeCell ref="O395:P395"/>
    <mergeCell ref="Q395:V395"/>
    <mergeCell ref="C396:J396"/>
    <mergeCell ref="O396:V396"/>
    <mergeCell ref="I384:J384"/>
    <mergeCell ref="U384:V384"/>
    <mergeCell ref="C386:J386"/>
    <mergeCell ref="O386:V386"/>
    <mergeCell ref="C387:J390"/>
    <mergeCell ref="O387:V390"/>
    <mergeCell ref="P417:T417"/>
    <mergeCell ref="U417:V417"/>
    <mergeCell ref="C410:C411"/>
    <mergeCell ref="D410:D411"/>
    <mergeCell ref="E410:E411"/>
    <mergeCell ref="F410:F411"/>
    <mergeCell ref="C407:J407"/>
    <mergeCell ref="O407:V407"/>
    <mergeCell ref="C408:J408"/>
    <mergeCell ref="O408:V408"/>
    <mergeCell ref="C409:J409"/>
    <mergeCell ref="O409:V409"/>
    <mergeCell ref="E403:F403"/>
    <mergeCell ref="G403:J403"/>
    <mergeCell ref="Q403:R403"/>
    <mergeCell ref="S403:V403"/>
    <mergeCell ref="C404:D406"/>
    <mergeCell ref="E404:F404"/>
    <mergeCell ref="O404:P406"/>
    <mergeCell ref="Q404:R404"/>
    <mergeCell ref="E405:E406"/>
    <mergeCell ref="Q405:Q406"/>
    <mergeCell ref="C400:D403"/>
    <mergeCell ref="E400:F400"/>
    <mergeCell ref="G400:J400"/>
    <mergeCell ref="O400:P403"/>
    <mergeCell ref="Q400:R400"/>
    <mergeCell ref="S400:V400"/>
    <mergeCell ref="E401:F401"/>
    <mergeCell ref="G401:J401"/>
    <mergeCell ref="Q402:R402"/>
    <mergeCell ref="S402:V402"/>
    <mergeCell ref="D424:H424"/>
    <mergeCell ref="I424:J424"/>
    <mergeCell ref="P424:T424"/>
    <mergeCell ref="U424:V424"/>
    <mergeCell ref="D425:H425"/>
    <mergeCell ref="I425:J425"/>
    <mergeCell ref="P425:T425"/>
    <mergeCell ref="U425:V425"/>
    <mergeCell ref="D422:H422"/>
    <mergeCell ref="I422:J422"/>
    <mergeCell ref="P422:T422"/>
    <mergeCell ref="U422:V422"/>
    <mergeCell ref="D423:H423"/>
    <mergeCell ref="I423:J423"/>
    <mergeCell ref="P423:T423"/>
    <mergeCell ref="U423:V423"/>
    <mergeCell ref="D420:H420"/>
    <mergeCell ref="I420:J420"/>
    <mergeCell ref="P420:T420"/>
    <mergeCell ref="U420:V420"/>
    <mergeCell ref="D421:H421"/>
    <mergeCell ref="I421:J421"/>
    <mergeCell ref="P421:T421"/>
    <mergeCell ref="U421:V421"/>
    <mergeCell ref="D431:F431"/>
    <mergeCell ref="I431:J431"/>
    <mergeCell ref="P431:R431"/>
    <mergeCell ref="U431:V431"/>
    <mergeCell ref="I432:J432"/>
    <mergeCell ref="U432:V432"/>
    <mergeCell ref="I430:J430"/>
    <mergeCell ref="U430:V430"/>
    <mergeCell ref="D428:H428"/>
    <mergeCell ref="I428:J428"/>
    <mergeCell ref="P428:T428"/>
    <mergeCell ref="U428:V428"/>
    <mergeCell ref="D429:H429"/>
    <mergeCell ref="I429:J429"/>
    <mergeCell ref="P429:T429"/>
    <mergeCell ref="U429:V429"/>
    <mergeCell ref="D426:H426"/>
    <mergeCell ref="I426:J426"/>
    <mergeCell ref="P426:T426"/>
    <mergeCell ref="U426:V426"/>
    <mergeCell ref="D427:H427"/>
    <mergeCell ref="I427:J427"/>
    <mergeCell ref="P427:T427"/>
    <mergeCell ref="U427:V427"/>
    <mergeCell ref="S447:T447"/>
    <mergeCell ref="U447:V447"/>
    <mergeCell ref="C446:D446"/>
    <mergeCell ref="E446:F446"/>
    <mergeCell ref="G446:H446"/>
    <mergeCell ref="I446:J446"/>
    <mergeCell ref="O446:P446"/>
    <mergeCell ref="Q446:R446"/>
    <mergeCell ref="C444:D444"/>
    <mergeCell ref="E444:J444"/>
    <mergeCell ref="O444:P444"/>
    <mergeCell ref="Q444:V444"/>
    <mergeCell ref="C445:J445"/>
    <mergeCell ref="O445:V445"/>
    <mergeCell ref="I433:J433"/>
    <mergeCell ref="U433:V433"/>
    <mergeCell ref="C435:J435"/>
    <mergeCell ref="O435:V435"/>
    <mergeCell ref="C436:J439"/>
    <mergeCell ref="O436:V439"/>
    <mergeCell ref="P466:T466"/>
    <mergeCell ref="U466:V466"/>
    <mergeCell ref="C459:C460"/>
    <mergeCell ref="D459:D460"/>
    <mergeCell ref="E459:E460"/>
    <mergeCell ref="F459:F460"/>
    <mergeCell ref="C456:J456"/>
    <mergeCell ref="O456:V456"/>
    <mergeCell ref="C457:J457"/>
    <mergeCell ref="O457:V457"/>
    <mergeCell ref="C458:J458"/>
    <mergeCell ref="O458:V458"/>
    <mergeCell ref="E452:F452"/>
    <mergeCell ref="G452:J452"/>
    <mergeCell ref="Q452:R452"/>
    <mergeCell ref="S452:V452"/>
    <mergeCell ref="C453:D455"/>
    <mergeCell ref="E453:F453"/>
    <mergeCell ref="O453:P455"/>
    <mergeCell ref="Q453:R453"/>
    <mergeCell ref="E454:E455"/>
    <mergeCell ref="Q454:Q455"/>
    <mergeCell ref="C449:D452"/>
    <mergeCell ref="E449:F449"/>
    <mergeCell ref="G449:J449"/>
    <mergeCell ref="O449:P452"/>
    <mergeCell ref="Q449:R449"/>
    <mergeCell ref="S449:V449"/>
    <mergeCell ref="E450:F450"/>
    <mergeCell ref="G450:J450"/>
    <mergeCell ref="Q451:R451"/>
    <mergeCell ref="S451:V451"/>
    <mergeCell ref="D473:H473"/>
    <mergeCell ref="I473:J473"/>
    <mergeCell ref="P473:T473"/>
    <mergeCell ref="U473:V473"/>
    <mergeCell ref="D474:H474"/>
    <mergeCell ref="I474:J474"/>
    <mergeCell ref="P474:T474"/>
    <mergeCell ref="U474:V474"/>
    <mergeCell ref="D471:H471"/>
    <mergeCell ref="I471:J471"/>
    <mergeCell ref="P471:T471"/>
    <mergeCell ref="U471:V471"/>
    <mergeCell ref="D472:H472"/>
    <mergeCell ref="I472:J472"/>
    <mergeCell ref="P472:T472"/>
    <mergeCell ref="U472:V472"/>
    <mergeCell ref="D469:H469"/>
    <mergeCell ref="I469:J469"/>
    <mergeCell ref="P469:T469"/>
    <mergeCell ref="U469:V469"/>
    <mergeCell ref="D470:H470"/>
    <mergeCell ref="I470:J470"/>
    <mergeCell ref="P470:T470"/>
    <mergeCell ref="U470:V470"/>
    <mergeCell ref="D480:F480"/>
    <mergeCell ref="I480:J480"/>
    <mergeCell ref="P480:R480"/>
    <mergeCell ref="U480:V480"/>
    <mergeCell ref="I481:J481"/>
    <mergeCell ref="U481:V481"/>
    <mergeCell ref="I479:J479"/>
    <mergeCell ref="U479:V479"/>
    <mergeCell ref="D477:H477"/>
    <mergeCell ref="I477:J477"/>
    <mergeCell ref="P477:T477"/>
    <mergeCell ref="U477:V477"/>
    <mergeCell ref="D478:H478"/>
    <mergeCell ref="I478:J478"/>
    <mergeCell ref="P478:T478"/>
    <mergeCell ref="U478:V478"/>
    <mergeCell ref="D475:H475"/>
    <mergeCell ref="I475:J475"/>
    <mergeCell ref="P475:T475"/>
    <mergeCell ref="U475:V475"/>
    <mergeCell ref="D476:H476"/>
    <mergeCell ref="I476:J476"/>
    <mergeCell ref="P476:T476"/>
    <mergeCell ref="U476:V476"/>
    <mergeCell ref="S496:T496"/>
    <mergeCell ref="U496:V496"/>
    <mergeCell ref="C495:D495"/>
    <mergeCell ref="E495:F495"/>
    <mergeCell ref="G495:H495"/>
    <mergeCell ref="I495:J495"/>
    <mergeCell ref="O495:P495"/>
    <mergeCell ref="Q495:R495"/>
    <mergeCell ref="C493:D493"/>
    <mergeCell ref="E493:J493"/>
    <mergeCell ref="O493:P493"/>
    <mergeCell ref="Q493:V493"/>
    <mergeCell ref="C494:J494"/>
    <mergeCell ref="O494:V494"/>
    <mergeCell ref="I482:J482"/>
    <mergeCell ref="U482:V482"/>
    <mergeCell ref="C484:J484"/>
    <mergeCell ref="O484:V484"/>
    <mergeCell ref="C485:J488"/>
    <mergeCell ref="O485:V488"/>
    <mergeCell ref="P515:T515"/>
    <mergeCell ref="U515:V515"/>
    <mergeCell ref="C508:C509"/>
    <mergeCell ref="D508:D509"/>
    <mergeCell ref="E508:E509"/>
    <mergeCell ref="F508:F509"/>
    <mergeCell ref="C505:J505"/>
    <mergeCell ref="O505:V505"/>
    <mergeCell ref="C506:J506"/>
    <mergeCell ref="O506:V506"/>
    <mergeCell ref="C507:J507"/>
    <mergeCell ref="O507:V507"/>
    <mergeCell ref="E501:F501"/>
    <mergeCell ref="G501:J501"/>
    <mergeCell ref="Q501:R501"/>
    <mergeCell ref="S501:V501"/>
    <mergeCell ref="C502:D504"/>
    <mergeCell ref="E502:F502"/>
    <mergeCell ref="O502:P504"/>
    <mergeCell ref="Q502:R502"/>
    <mergeCell ref="E503:E504"/>
    <mergeCell ref="Q503:Q504"/>
    <mergeCell ref="C498:D501"/>
    <mergeCell ref="E498:F498"/>
    <mergeCell ref="G498:J498"/>
    <mergeCell ref="O498:P501"/>
    <mergeCell ref="Q498:R498"/>
    <mergeCell ref="S498:V498"/>
    <mergeCell ref="E499:F499"/>
    <mergeCell ref="G499:J499"/>
    <mergeCell ref="Q500:R500"/>
    <mergeCell ref="S500:V500"/>
    <mergeCell ref="D522:H522"/>
    <mergeCell ref="I522:J522"/>
    <mergeCell ref="P522:T522"/>
    <mergeCell ref="U522:V522"/>
    <mergeCell ref="D523:H523"/>
    <mergeCell ref="I523:J523"/>
    <mergeCell ref="P523:T523"/>
    <mergeCell ref="U523:V523"/>
    <mergeCell ref="D520:H520"/>
    <mergeCell ref="I520:J520"/>
    <mergeCell ref="P520:T520"/>
    <mergeCell ref="U520:V520"/>
    <mergeCell ref="D521:H521"/>
    <mergeCell ref="I521:J521"/>
    <mergeCell ref="P521:T521"/>
    <mergeCell ref="U521:V521"/>
    <mergeCell ref="D518:H518"/>
    <mergeCell ref="I518:J518"/>
    <mergeCell ref="P518:T518"/>
    <mergeCell ref="U518:V518"/>
    <mergeCell ref="D519:H519"/>
    <mergeCell ref="I519:J519"/>
    <mergeCell ref="P519:T519"/>
    <mergeCell ref="U519:V519"/>
    <mergeCell ref="D529:F529"/>
    <mergeCell ref="I529:J529"/>
    <mergeCell ref="P529:R529"/>
    <mergeCell ref="U529:V529"/>
    <mergeCell ref="I530:J530"/>
    <mergeCell ref="U530:V530"/>
    <mergeCell ref="I528:J528"/>
    <mergeCell ref="U528:V528"/>
    <mergeCell ref="D526:H526"/>
    <mergeCell ref="I526:J526"/>
    <mergeCell ref="P526:T526"/>
    <mergeCell ref="U526:V526"/>
    <mergeCell ref="D527:H527"/>
    <mergeCell ref="I527:J527"/>
    <mergeCell ref="P527:T527"/>
    <mergeCell ref="U527:V527"/>
    <mergeCell ref="D524:H524"/>
    <mergeCell ref="I524:J524"/>
    <mergeCell ref="P524:T524"/>
    <mergeCell ref="U524:V524"/>
    <mergeCell ref="D525:H525"/>
    <mergeCell ref="I525:J525"/>
    <mergeCell ref="P525:T525"/>
    <mergeCell ref="U525:V525"/>
    <mergeCell ref="S545:T545"/>
    <mergeCell ref="U545:V545"/>
    <mergeCell ref="C544:D544"/>
    <mergeCell ref="E544:F544"/>
    <mergeCell ref="G544:H544"/>
    <mergeCell ref="I544:J544"/>
    <mergeCell ref="O544:P544"/>
    <mergeCell ref="Q544:R544"/>
    <mergeCell ref="C542:D542"/>
    <mergeCell ref="E542:J542"/>
    <mergeCell ref="O542:P542"/>
    <mergeCell ref="Q542:V542"/>
    <mergeCell ref="C543:J543"/>
    <mergeCell ref="O543:V543"/>
    <mergeCell ref="I531:J531"/>
    <mergeCell ref="U531:V531"/>
    <mergeCell ref="C533:J533"/>
    <mergeCell ref="O533:V533"/>
    <mergeCell ref="C534:J537"/>
    <mergeCell ref="O534:V537"/>
    <mergeCell ref="P564:T564"/>
    <mergeCell ref="U564:V564"/>
    <mergeCell ref="C557:C558"/>
    <mergeCell ref="D557:D558"/>
    <mergeCell ref="E557:E558"/>
    <mergeCell ref="F557:F558"/>
    <mergeCell ref="C554:J554"/>
    <mergeCell ref="O554:V554"/>
    <mergeCell ref="C555:J555"/>
    <mergeCell ref="O555:V555"/>
    <mergeCell ref="C556:J556"/>
    <mergeCell ref="O556:V556"/>
    <mergeCell ref="E550:F550"/>
    <mergeCell ref="G550:J550"/>
    <mergeCell ref="Q550:R550"/>
    <mergeCell ref="S550:V550"/>
    <mergeCell ref="C551:D553"/>
    <mergeCell ref="E551:F551"/>
    <mergeCell ref="O551:P553"/>
    <mergeCell ref="Q551:R551"/>
    <mergeCell ref="E552:E553"/>
    <mergeCell ref="Q552:Q553"/>
    <mergeCell ref="C547:D550"/>
    <mergeCell ref="E547:F547"/>
    <mergeCell ref="G547:J547"/>
    <mergeCell ref="O547:P550"/>
    <mergeCell ref="Q547:R547"/>
    <mergeCell ref="S547:V547"/>
    <mergeCell ref="E548:F548"/>
    <mergeCell ref="G548:J548"/>
    <mergeCell ref="Q549:R549"/>
    <mergeCell ref="S549:V549"/>
    <mergeCell ref="D571:H571"/>
    <mergeCell ref="I571:J571"/>
    <mergeCell ref="P571:T571"/>
    <mergeCell ref="U571:V571"/>
    <mergeCell ref="D572:H572"/>
    <mergeCell ref="I572:J572"/>
    <mergeCell ref="P572:T572"/>
    <mergeCell ref="U572:V572"/>
    <mergeCell ref="D569:H569"/>
    <mergeCell ref="I569:J569"/>
    <mergeCell ref="P569:T569"/>
    <mergeCell ref="U569:V569"/>
    <mergeCell ref="D570:H570"/>
    <mergeCell ref="I570:J570"/>
    <mergeCell ref="P570:T570"/>
    <mergeCell ref="U570:V570"/>
    <mergeCell ref="D567:H567"/>
    <mergeCell ref="I567:J567"/>
    <mergeCell ref="P567:T567"/>
    <mergeCell ref="U567:V567"/>
    <mergeCell ref="D568:H568"/>
    <mergeCell ref="I568:J568"/>
    <mergeCell ref="P568:T568"/>
    <mergeCell ref="U568:V568"/>
    <mergeCell ref="D578:F578"/>
    <mergeCell ref="I578:J578"/>
    <mergeCell ref="P578:R578"/>
    <mergeCell ref="U578:V578"/>
    <mergeCell ref="I579:J579"/>
    <mergeCell ref="U579:V579"/>
    <mergeCell ref="I577:J577"/>
    <mergeCell ref="U577:V577"/>
    <mergeCell ref="D575:H575"/>
    <mergeCell ref="I575:J575"/>
    <mergeCell ref="P575:T575"/>
    <mergeCell ref="U575:V575"/>
    <mergeCell ref="D576:H576"/>
    <mergeCell ref="I576:J576"/>
    <mergeCell ref="P576:T576"/>
    <mergeCell ref="U576:V576"/>
    <mergeCell ref="D573:H573"/>
    <mergeCell ref="I573:J573"/>
    <mergeCell ref="P573:T573"/>
    <mergeCell ref="U573:V573"/>
    <mergeCell ref="D574:H574"/>
    <mergeCell ref="I574:J574"/>
    <mergeCell ref="P574:T574"/>
    <mergeCell ref="U574:V574"/>
    <mergeCell ref="S594:T594"/>
    <mergeCell ref="U594:V594"/>
    <mergeCell ref="C593:D593"/>
    <mergeCell ref="E593:F593"/>
    <mergeCell ref="G593:H593"/>
    <mergeCell ref="I593:J593"/>
    <mergeCell ref="O593:P593"/>
    <mergeCell ref="Q593:R593"/>
    <mergeCell ref="C591:D591"/>
    <mergeCell ref="E591:J591"/>
    <mergeCell ref="O591:P591"/>
    <mergeCell ref="Q591:V591"/>
    <mergeCell ref="C592:J592"/>
    <mergeCell ref="O592:V592"/>
    <mergeCell ref="I580:J580"/>
    <mergeCell ref="U580:V580"/>
    <mergeCell ref="C582:J582"/>
    <mergeCell ref="O582:V582"/>
    <mergeCell ref="C583:J586"/>
    <mergeCell ref="O583:V586"/>
    <mergeCell ref="P613:T613"/>
    <mergeCell ref="U613:V613"/>
    <mergeCell ref="C606:C607"/>
    <mergeCell ref="D606:D607"/>
    <mergeCell ref="E606:E607"/>
    <mergeCell ref="F606:F607"/>
    <mergeCell ref="C603:J603"/>
    <mergeCell ref="O603:V603"/>
    <mergeCell ref="C604:J604"/>
    <mergeCell ref="O604:V604"/>
    <mergeCell ref="C605:J605"/>
    <mergeCell ref="O605:V605"/>
    <mergeCell ref="E599:F599"/>
    <mergeCell ref="G599:J599"/>
    <mergeCell ref="Q599:R599"/>
    <mergeCell ref="S599:V599"/>
    <mergeCell ref="C600:D602"/>
    <mergeCell ref="E600:F600"/>
    <mergeCell ref="O600:P602"/>
    <mergeCell ref="Q600:R600"/>
    <mergeCell ref="E601:E602"/>
    <mergeCell ref="Q601:Q602"/>
    <mergeCell ref="C596:D599"/>
    <mergeCell ref="E596:F596"/>
    <mergeCell ref="G596:J596"/>
    <mergeCell ref="O596:P599"/>
    <mergeCell ref="Q596:R596"/>
    <mergeCell ref="S596:V596"/>
    <mergeCell ref="E597:F597"/>
    <mergeCell ref="G597:J597"/>
    <mergeCell ref="Q598:R598"/>
    <mergeCell ref="S598:V598"/>
    <mergeCell ref="D620:H620"/>
    <mergeCell ref="I620:J620"/>
    <mergeCell ref="P620:T620"/>
    <mergeCell ref="U620:V620"/>
    <mergeCell ref="D621:H621"/>
    <mergeCell ref="I621:J621"/>
    <mergeCell ref="P621:T621"/>
    <mergeCell ref="U621:V621"/>
    <mergeCell ref="D618:H618"/>
    <mergeCell ref="I618:J618"/>
    <mergeCell ref="P618:T618"/>
    <mergeCell ref="U618:V618"/>
    <mergeCell ref="D619:H619"/>
    <mergeCell ref="I619:J619"/>
    <mergeCell ref="P619:T619"/>
    <mergeCell ref="U619:V619"/>
    <mergeCell ref="D616:H616"/>
    <mergeCell ref="I616:J616"/>
    <mergeCell ref="P616:T616"/>
    <mergeCell ref="U616:V616"/>
    <mergeCell ref="D617:H617"/>
    <mergeCell ref="I617:J617"/>
    <mergeCell ref="P617:T617"/>
    <mergeCell ref="U617:V617"/>
    <mergeCell ref="D627:F627"/>
    <mergeCell ref="I627:J627"/>
    <mergeCell ref="P627:R627"/>
    <mergeCell ref="U627:V627"/>
    <mergeCell ref="I628:J628"/>
    <mergeCell ref="U628:V628"/>
    <mergeCell ref="I626:J626"/>
    <mergeCell ref="U626:V626"/>
    <mergeCell ref="D624:H624"/>
    <mergeCell ref="I624:J624"/>
    <mergeCell ref="P624:T624"/>
    <mergeCell ref="U624:V624"/>
    <mergeCell ref="D625:H625"/>
    <mergeCell ref="I625:J625"/>
    <mergeCell ref="P625:T625"/>
    <mergeCell ref="U625:V625"/>
    <mergeCell ref="D622:H622"/>
    <mergeCell ref="I622:J622"/>
    <mergeCell ref="P622:T622"/>
    <mergeCell ref="U622:V622"/>
    <mergeCell ref="D623:H623"/>
    <mergeCell ref="I623:J623"/>
    <mergeCell ref="P623:T623"/>
    <mergeCell ref="U623:V623"/>
    <mergeCell ref="S643:T643"/>
    <mergeCell ref="U643:V643"/>
    <mergeCell ref="C642:D642"/>
    <mergeCell ref="E642:F642"/>
    <mergeCell ref="G642:H642"/>
    <mergeCell ref="I642:J642"/>
    <mergeCell ref="O642:P642"/>
    <mergeCell ref="Q642:R642"/>
    <mergeCell ref="C640:D640"/>
    <mergeCell ref="E640:J640"/>
    <mergeCell ref="O640:P640"/>
    <mergeCell ref="Q640:V640"/>
    <mergeCell ref="C641:J641"/>
    <mergeCell ref="O641:V641"/>
    <mergeCell ref="I629:J629"/>
    <mergeCell ref="U629:V629"/>
    <mergeCell ref="C631:J631"/>
    <mergeCell ref="O631:V631"/>
    <mergeCell ref="C632:J635"/>
    <mergeCell ref="O632:V635"/>
    <mergeCell ref="P662:T662"/>
    <mergeCell ref="U662:V662"/>
    <mergeCell ref="C655:C656"/>
    <mergeCell ref="D655:D656"/>
    <mergeCell ref="E655:E656"/>
    <mergeCell ref="F655:F656"/>
    <mergeCell ref="C652:J652"/>
    <mergeCell ref="O652:V652"/>
    <mergeCell ref="C653:J653"/>
    <mergeCell ref="O653:V653"/>
    <mergeCell ref="C654:J654"/>
    <mergeCell ref="O654:V654"/>
    <mergeCell ref="E648:F648"/>
    <mergeCell ref="G648:J648"/>
    <mergeCell ref="Q648:R648"/>
    <mergeCell ref="S648:V648"/>
    <mergeCell ref="C649:D651"/>
    <mergeCell ref="E649:F649"/>
    <mergeCell ref="O649:P651"/>
    <mergeCell ref="Q649:R649"/>
    <mergeCell ref="E650:E651"/>
    <mergeCell ref="Q650:Q651"/>
    <mergeCell ref="C645:D648"/>
    <mergeCell ref="E645:F645"/>
    <mergeCell ref="G645:J645"/>
    <mergeCell ref="O645:P648"/>
    <mergeCell ref="Q645:R645"/>
    <mergeCell ref="S645:V645"/>
    <mergeCell ref="E646:F646"/>
    <mergeCell ref="G646:J646"/>
    <mergeCell ref="Q647:R647"/>
    <mergeCell ref="S647:V647"/>
    <mergeCell ref="D669:H669"/>
    <mergeCell ref="I669:J669"/>
    <mergeCell ref="P669:T669"/>
    <mergeCell ref="U669:V669"/>
    <mergeCell ref="D670:H670"/>
    <mergeCell ref="I670:J670"/>
    <mergeCell ref="P670:T670"/>
    <mergeCell ref="U670:V670"/>
    <mergeCell ref="D667:H667"/>
    <mergeCell ref="I667:J667"/>
    <mergeCell ref="P667:T667"/>
    <mergeCell ref="U667:V667"/>
    <mergeCell ref="D668:H668"/>
    <mergeCell ref="I668:J668"/>
    <mergeCell ref="P668:T668"/>
    <mergeCell ref="U668:V668"/>
    <mergeCell ref="D665:H665"/>
    <mergeCell ref="I665:J665"/>
    <mergeCell ref="P665:T665"/>
    <mergeCell ref="U665:V665"/>
    <mergeCell ref="D666:H666"/>
    <mergeCell ref="I666:J666"/>
    <mergeCell ref="P666:T666"/>
    <mergeCell ref="U666:V666"/>
    <mergeCell ref="D676:F676"/>
    <mergeCell ref="I676:J676"/>
    <mergeCell ref="P676:R676"/>
    <mergeCell ref="U676:V676"/>
    <mergeCell ref="I677:J677"/>
    <mergeCell ref="U677:V677"/>
    <mergeCell ref="I675:J675"/>
    <mergeCell ref="U675:V675"/>
    <mergeCell ref="D673:H673"/>
    <mergeCell ref="I673:J673"/>
    <mergeCell ref="P673:T673"/>
    <mergeCell ref="U673:V673"/>
    <mergeCell ref="D674:H674"/>
    <mergeCell ref="I674:J674"/>
    <mergeCell ref="P674:T674"/>
    <mergeCell ref="U674:V674"/>
    <mergeCell ref="D671:H671"/>
    <mergeCell ref="I671:J671"/>
    <mergeCell ref="P671:T671"/>
    <mergeCell ref="U671:V671"/>
    <mergeCell ref="D672:H672"/>
    <mergeCell ref="I672:J672"/>
    <mergeCell ref="P672:T672"/>
    <mergeCell ref="U672:V672"/>
    <mergeCell ref="S692:T692"/>
    <mergeCell ref="U692:V692"/>
    <mergeCell ref="C691:D691"/>
    <mergeCell ref="E691:F691"/>
    <mergeCell ref="G691:H691"/>
    <mergeCell ref="I691:J691"/>
    <mergeCell ref="O691:P691"/>
    <mergeCell ref="Q691:R691"/>
    <mergeCell ref="C689:D689"/>
    <mergeCell ref="E689:J689"/>
    <mergeCell ref="O689:P689"/>
    <mergeCell ref="Q689:V689"/>
    <mergeCell ref="C690:J690"/>
    <mergeCell ref="O690:V690"/>
    <mergeCell ref="I678:J678"/>
    <mergeCell ref="U678:V678"/>
    <mergeCell ref="C680:J680"/>
    <mergeCell ref="O680:V680"/>
    <mergeCell ref="C681:J684"/>
    <mergeCell ref="O681:V684"/>
    <mergeCell ref="P711:T711"/>
    <mergeCell ref="U711:V711"/>
    <mergeCell ref="C704:C705"/>
    <mergeCell ref="D704:D705"/>
    <mergeCell ref="E704:E705"/>
    <mergeCell ref="F704:F705"/>
    <mergeCell ref="C701:J701"/>
    <mergeCell ref="O701:V701"/>
    <mergeCell ref="C702:J702"/>
    <mergeCell ref="O702:V702"/>
    <mergeCell ref="C703:J703"/>
    <mergeCell ref="O703:V703"/>
    <mergeCell ref="E697:F697"/>
    <mergeCell ref="G697:J697"/>
    <mergeCell ref="Q697:R697"/>
    <mergeCell ref="S697:V697"/>
    <mergeCell ref="C698:D700"/>
    <mergeCell ref="E698:F698"/>
    <mergeCell ref="O698:P700"/>
    <mergeCell ref="Q698:R698"/>
    <mergeCell ref="E699:E700"/>
    <mergeCell ref="Q699:Q700"/>
    <mergeCell ref="C694:D697"/>
    <mergeCell ref="E694:F694"/>
    <mergeCell ref="G694:J694"/>
    <mergeCell ref="O694:P697"/>
    <mergeCell ref="Q694:R694"/>
    <mergeCell ref="S694:V694"/>
    <mergeCell ref="E695:F695"/>
    <mergeCell ref="G695:J695"/>
    <mergeCell ref="Q696:R696"/>
    <mergeCell ref="S696:V696"/>
    <mergeCell ref="D718:H718"/>
    <mergeCell ref="I718:J718"/>
    <mergeCell ref="P718:T718"/>
    <mergeCell ref="U718:V718"/>
    <mergeCell ref="D719:H719"/>
    <mergeCell ref="I719:J719"/>
    <mergeCell ref="P719:T719"/>
    <mergeCell ref="U719:V719"/>
    <mergeCell ref="D716:H716"/>
    <mergeCell ref="I716:J716"/>
    <mergeCell ref="P716:T716"/>
    <mergeCell ref="U716:V716"/>
    <mergeCell ref="D717:H717"/>
    <mergeCell ref="I717:J717"/>
    <mergeCell ref="P717:T717"/>
    <mergeCell ref="U717:V717"/>
    <mergeCell ref="D714:H714"/>
    <mergeCell ref="I714:J714"/>
    <mergeCell ref="P714:T714"/>
    <mergeCell ref="U714:V714"/>
    <mergeCell ref="D715:H715"/>
    <mergeCell ref="I715:J715"/>
    <mergeCell ref="P715:T715"/>
    <mergeCell ref="U715:V715"/>
    <mergeCell ref="D725:F725"/>
    <mergeCell ref="I725:J725"/>
    <mergeCell ref="P725:R725"/>
    <mergeCell ref="U725:V725"/>
    <mergeCell ref="I726:J726"/>
    <mergeCell ref="U726:V726"/>
    <mergeCell ref="I724:J724"/>
    <mergeCell ref="U724:V724"/>
    <mergeCell ref="D722:H722"/>
    <mergeCell ref="I722:J722"/>
    <mergeCell ref="P722:T722"/>
    <mergeCell ref="U722:V722"/>
    <mergeCell ref="D723:H723"/>
    <mergeCell ref="I723:J723"/>
    <mergeCell ref="P723:T723"/>
    <mergeCell ref="U723:V723"/>
    <mergeCell ref="D720:H720"/>
    <mergeCell ref="I720:J720"/>
    <mergeCell ref="P720:T720"/>
    <mergeCell ref="U720:V720"/>
    <mergeCell ref="D721:H721"/>
    <mergeCell ref="I721:J721"/>
    <mergeCell ref="P721:T721"/>
    <mergeCell ref="U721:V721"/>
    <mergeCell ref="S741:T741"/>
    <mergeCell ref="U741:V741"/>
    <mergeCell ref="C740:D740"/>
    <mergeCell ref="E740:F740"/>
    <mergeCell ref="G740:H740"/>
    <mergeCell ref="I740:J740"/>
    <mergeCell ref="O740:P740"/>
    <mergeCell ref="Q740:R740"/>
    <mergeCell ref="C738:D738"/>
    <mergeCell ref="E738:J738"/>
    <mergeCell ref="O738:P738"/>
    <mergeCell ref="Q738:V738"/>
    <mergeCell ref="C739:J739"/>
    <mergeCell ref="O739:V739"/>
    <mergeCell ref="I727:J727"/>
    <mergeCell ref="U727:V727"/>
    <mergeCell ref="C729:J729"/>
    <mergeCell ref="O729:V729"/>
    <mergeCell ref="C730:J733"/>
    <mergeCell ref="O730:V733"/>
    <mergeCell ref="P760:T760"/>
    <mergeCell ref="U760:V760"/>
    <mergeCell ref="C753:C754"/>
    <mergeCell ref="D753:D754"/>
    <mergeCell ref="E753:E754"/>
    <mergeCell ref="F753:F754"/>
    <mergeCell ref="C750:J750"/>
    <mergeCell ref="O750:V750"/>
    <mergeCell ref="C751:J751"/>
    <mergeCell ref="O751:V751"/>
    <mergeCell ref="C752:J752"/>
    <mergeCell ref="O752:V752"/>
    <mergeCell ref="E746:F746"/>
    <mergeCell ref="G746:J746"/>
    <mergeCell ref="Q746:R746"/>
    <mergeCell ref="S746:V746"/>
    <mergeCell ref="C747:D749"/>
    <mergeCell ref="E747:F747"/>
    <mergeCell ref="O747:P749"/>
    <mergeCell ref="Q747:R747"/>
    <mergeCell ref="E748:E749"/>
    <mergeCell ref="Q748:Q749"/>
    <mergeCell ref="C743:D746"/>
    <mergeCell ref="E743:F743"/>
    <mergeCell ref="G743:J743"/>
    <mergeCell ref="O743:P746"/>
    <mergeCell ref="Q743:R743"/>
    <mergeCell ref="S743:V743"/>
    <mergeCell ref="E744:F744"/>
    <mergeCell ref="G744:J744"/>
    <mergeCell ref="Q745:R745"/>
    <mergeCell ref="S745:V745"/>
    <mergeCell ref="D767:H767"/>
    <mergeCell ref="I767:J767"/>
    <mergeCell ref="P767:T767"/>
    <mergeCell ref="U767:V767"/>
    <mergeCell ref="D768:H768"/>
    <mergeCell ref="I768:J768"/>
    <mergeCell ref="P768:T768"/>
    <mergeCell ref="U768:V768"/>
    <mergeCell ref="D765:H765"/>
    <mergeCell ref="I765:J765"/>
    <mergeCell ref="P765:T765"/>
    <mergeCell ref="U765:V765"/>
    <mergeCell ref="D766:H766"/>
    <mergeCell ref="I766:J766"/>
    <mergeCell ref="P766:T766"/>
    <mergeCell ref="U766:V766"/>
    <mergeCell ref="D763:H763"/>
    <mergeCell ref="I763:J763"/>
    <mergeCell ref="P763:T763"/>
    <mergeCell ref="U763:V763"/>
    <mergeCell ref="D764:H764"/>
    <mergeCell ref="I764:J764"/>
    <mergeCell ref="P764:T764"/>
    <mergeCell ref="U764:V764"/>
    <mergeCell ref="D774:F774"/>
    <mergeCell ref="I774:J774"/>
    <mergeCell ref="P774:R774"/>
    <mergeCell ref="U774:V774"/>
    <mergeCell ref="I775:J775"/>
    <mergeCell ref="U775:V775"/>
    <mergeCell ref="I773:J773"/>
    <mergeCell ref="U773:V773"/>
    <mergeCell ref="D771:H771"/>
    <mergeCell ref="I771:J771"/>
    <mergeCell ref="P771:T771"/>
    <mergeCell ref="U771:V771"/>
    <mergeCell ref="D772:H772"/>
    <mergeCell ref="I772:J772"/>
    <mergeCell ref="P772:T772"/>
    <mergeCell ref="U772:V772"/>
    <mergeCell ref="D769:H769"/>
    <mergeCell ref="I769:J769"/>
    <mergeCell ref="P769:T769"/>
    <mergeCell ref="U769:V769"/>
    <mergeCell ref="D770:H770"/>
    <mergeCell ref="I770:J770"/>
    <mergeCell ref="P770:T770"/>
    <mergeCell ref="U770:V770"/>
    <mergeCell ref="S790:T790"/>
    <mergeCell ref="U790:V790"/>
    <mergeCell ref="C789:D789"/>
    <mergeCell ref="E789:F789"/>
    <mergeCell ref="G789:H789"/>
    <mergeCell ref="I789:J789"/>
    <mergeCell ref="O789:P789"/>
    <mergeCell ref="Q789:R789"/>
    <mergeCell ref="C787:D787"/>
    <mergeCell ref="E787:J787"/>
    <mergeCell ref="O787:P787"/>
    <mergeCell ref="Q787:V787"/>
    <mergeCell ref="C788:J788"/>
    <mergeCell ref="O788:V788"/>
    <mergeCell ref="I776:J776"/>
    <mergeCell ref="U776:V776"/>
    <mergeCell ref="C778:J778"/>
    <mergeCell ref="O778:V778"/>
    <mergeCell ref="C779:J782"/>
    <mergeCell ref="O779:V782"/>
    <mergeCell ref="P809:T809"/>
    <mergeCell ref="U809:V809"/>
    <mergeCell ref="C802:C803"/>
    <mergeCell ref="D802:D803"/>
    <mergeCell ref="E802:E803"/>
    <mergeCell ref="F802:F803"/>
    <mergeCell ref="C799:J799"/>
    <mergeCell ref="O799:V799"/>
    <mergeCell ref="C800:J800"/>
    <mergeCell ref="O800:V800"/>
    <mergeCell ref="C801:J801"/>
    <mergeCell ref="O801:V801"/>
    <mergeCell ref="E795:F795"/>
    <mergeCell ref="G795:J795"/>
    <mergeCell ref="Q795:R795"/>
    <mergeCell ref="S795:V795"/>
    <mergeCell ref="C796:D798"/>
    <mergeCell ref="E796:F796"/>
    <mergeCell ref="O796:P798"/>
    <mergeCell ref="Q796:R796"/>
    <mergeCell ref="E797:E798"/>
    <mergeCell ref="Q797:Q798"/>
    <mergeCell ref="C792:D795"/>
    <mergeCell ref="E792:F792"/>
    <mergeCell ref="G792:J792"/>
    <mergeCell ref="O792:P795"/>
    <mergeCell ref="Q792:R792"/>
    <mergeCell ref="S792:V792"/>
    <mergeCell ref="E793:F793"/>
    <mergeCell ref="G793:J793"/>
    <mergeCell ref="Q794:R794"/>
    <mergeCell ref="S794:V794"/>
    <mergeCell ref="D816:H816"/>
    <mergeCell ref="I816:J816"/>
    <mergeCell ref="P816:T816"/>
    <mergeCell ref="U816:V816"/>
    <mergeCell ref="D817:H817"/>
    <mergeCell ref="I817:J817"/>
    <mergeCell ref="P817:T817"/>
    <mergeCell ref="U817:V817"/>
    <mergeCell ref="D814:H814"/>
    <mergeCell ref="I814:J814"/>
    <mergeCell ref="P814:T814"/>
    <mergeCell ref="U814:V814"/>
    <mergeCell ref="D815:H815"/>
    <mergeCell ref="I815:J815"/>
    <mergeCell ref="P815:T815"/>
    <mergeCell ref="U815:V815"/>
    <mergeCell ref="D812:H812"/>
    <mergeCell ref="I812:J812"/>
    <mergeCell ref="P812:T812"/>
    <mergeCell ref="U812:V812"/>
    <mergeCell ref="D813:H813"/>
    <mergeCell ref="I813:J813"/>
    <mergeCell ref="P813:T813"/>
    <mergeCell ref="U813:V813"/>
    <mergeCell ref="D823:F823"/>
    <mergeCell ref="I823:J823"/>
    <mergeCell ref="P823:R823"/>
    <mergeCell ref="U823:V823"/>
    <mergeCell ref="I824:J824"/>
    <mergeCell ref="U824:V824"/>
    <mergeCell ref="I822:J822"/>
    <mergeCell ref="U822:V822"/>
    <mergeCell ref="D820:H820"/>
    <mergeCell ref="I820:J820"/>
    <mergeCell ref="P820:T820"/>
    <mergeCell ref="U820:V820"/>
    <mergeCell ref="D821:H821"/>
    <mergeCell ref="I821:J821"/>
    <mergeCell ref="P821:T821"/>
    <mergeCell ref="U821:V821"/>
    <mergeCell ref="D818:H818"/>
    <mergeCell ref="I818:J818"/>
    <mergeCell ref="P818:T818"/>
    <mergeCell ref="U818:V818"/>
    <mergeCell ref="D819:H819"/>
    <mergeCell ref="I819:J819"/>
    <mergeCell ref="P819:T819"/>
    <mergeCell ref="U819:V819"/>
    <mergeCell ref="S839:T839"/>
    <mergeCell ref="U839:V839"/>
    <mergeCell ref="C838:D838"/>
    <mergeCell ref="E838:F838"/>
    <mergeCell ref="G838:H838"/>
    <mergeCell ref="I838:J838"/>
    <mergeCell ref="O838:P838"/>
    <mergeCell ref="Q838:R838"/>
    <mergeCell ref="C836:D836"/>
    <mergeCell ref="E836:J836"/>
    <mergeCell ref="O836:P836"/>
    <mergeCell ref="Q836:V836"/>
    <mergeCell ref="C837:J837"/>
    <mergeCell ref="O837:V837"/>
    <mergeCell ref="I825:J825"/>
    <mergeCell ref="U825:V825"/>
    <mergeCell ref="C827:J827"/>
    <mergeCell ref="O827:V827"/>
    <mergeCell ref="C828:J831"/>
    <mergeCell ref="O828:V831"/>
    <mergeCell ref="P858:T858"/>
    <mergeCell ref="U858:V858"/>
    <mergeCell ref="C851:C852"/>
    <mergeCell ref="D851:D852"/>
    <mergeCell ref="E851:E852"/>
    <mergeCell ref="F851:F852"/>
    <mergeCell ref="C848:J848"/>
    <mergeCell ref="O848:V848"/>
    <mergeCell ref="C849:J849"/>
    <mergeCell ref="O849:V849"/>
    <mergeCell ref="C850:J850"/>
    <mergeCell ref="O850:V850"/>
    <mergeCell ref="E844:F844"/>
    <mergeCell ref="G844:J844"/>
    <mergeCell ref="Q844:R844"/>
    <mergeCell ref="S844:V844"/>
    <mergeCell ref="C845:D847"/>
    <mergeCell ref="E845:F845"/>
    <mergeCell ref="O845:P847"/>
    <mergeCell ref="Q845:R845"/>
    <mergeCell ref="E846:E847"/>
    <mergeCell ref="Q846:Q847"/>
    <mergeCell ref="C841:D844"/>
    <mergeCell ref="E841:F841"/>
    <mergeCell ref="G841:J841"/>
    <mergeCell ref="O841:P844"/>
    <mergeCell ref="Q841:R841"/>
    <mergeCell ref="S841:V841"/>
    <mergeCell ref="E842:F842"/>
    <mergeCell ref="G842:J842"/>
    <mergeCell ref="Q843:R843"/>
    <mergeCell ref="S843:V843"/>
    <mergeCell ref="D865:H865"/>
    <mergeCell ref="I865:J865"/>
    <mergeCell ref="P865:T865"/>
    <mergeCell ref="U865:V865"/>
    <mergeCell ref="D866:H866"/>
    <mergeCell ref="I866:J866"/>
    <mergeCell ref="P866:T866"/>
    <mergeCell ref="U866:V866"/>
    <mergeCell ref="D863:H863"/>
    <mergeCell ref="I863:J863"/>
    <mergeCell ref="P863:T863"/>
    <mergeCell ref="U863:V863"/>
    <mergeCell ref="D864:H864"/>
    <mergeCell ref="I864:J864"/>
    <mergeCell ref="P864:T864"/>
    <mergeCell ref="U864:V864"/>
    <mergeCell ref="D861:H861"/>
    <mergeCell ref="I861:J861"/>
    <mergeCell ref="P861:T861"/>
    <mergeCell ref="U861:V861"/>
    <mergeCell ref="D862:H862"/>
    <mergeCell ref="I862:J862"/>
    <mergeCell ref="P862:T862"/>
    <mergeCell ref="U862:V862"/>
    <mergeCell ref="D872:F872"/>
    <mergeCell ref="I872:J872"/>
    <mergeCell ref="P872:R872"/>
    <mergeCell ref="U872:V872"/>
    <mergeCell ref="I873:J873"/>
    <mergeCell ref="U873:V873"/>
    <mergeCell ref="I871:J871"/>
    <mergeCell ref="U871:V871"/>
    <mergeCell ref="D869:H869"/>
    <mergeCell ref="I869:J869"/>
    <mergeCell ref="P869:T869"/>
    <mergeCell ref="U869:V869"/>
    <mergeCell ref="D870:H870"/>
    <mergeCell ref="I870:J870"/>
    <mergeCell ref="P870:T870"/>
    <mergeCell ref="U870:V870"/>
    <mergeCell ref="D867:H867"/>
    <mergeCell ref="I867:J867"/>
    <mergeCell ref="P867:T867"/>
    <mergeCell ref="U867:V867"/>
    <mergeCell ref="D868:H868"/>
    <mergeCell ref="I868:J868"/>
    <mergeCell ref="P868:T868"/>
    <mergeCell ref="U868:V868"/>
    <mergeCell ref="S888:T888"/>
    <mergeCell ref="U888:V888"/>
    <mergeCell ref="C887:D887"/>
    <mergeCell ref="E887:F887"/>
    <mergeCell ref="G887:H887"/>
    <mergeCell ref="I887:J887"/>
    <mergeCell ref="O887:P887"/>
    <mergeCell ref="Q887:R887"/>
    <mergeCell ref="C885:D885"/>
    <mergeCell ref="E885:J885"/>
    <mergeCell ref="O885:P885"/>
    <mergeCell ref="Q885:V885"/>
    <mergeCell ref="C886:J886"/>
    <mergeCell ref="O886:V886"/>
    <mergeCell ref="I874:J874"/>
    <mergeCell ref="U874:V874"/>
    <mergeCell ref="C876:J876"/>
    <mergeCell ref="O876:V876"/>
    <mergeCell ref="C877:J880"/>
    <mergeCell ref="O877:V880"/>
    <mergeCell ref="P907:T907"/>
    <mergeCell ref="U907:V907"/>
    <mergeCell ref="C900:C901"/>
    <mergeCell ref="D900:D901"/>
    <mergeCell ref="E900:E901"/>
    <mergeCell ref="F900:F901"/>
    <mergeCell ref="C897:J897"/>
    <mergeCell ref="O897:V897"/>
    <mergeCell ref="C898:J898"/>
    <mergeCell ref="O898:V898"/>
    <mergeCell ref="C899:J899"/>
    <mergeCell ref="O899:V899"/>
    <mergeCell ref="E893:F893"/>
    <mergeCell ref="G893:J893"/>
    <mergeCell ref="Q893:R893"/>
    <mergeCell ref="S893:V893"/>
    <mergeCell ref="C894:D896"/>
    <mergeCell ref="E894:F894"/>
    <mergeCell ref="O894:P896"/>
    <mergeCell ref="Q894:R894"/>
    <mergeCell ref="E895:E896"/>
    <mergeCell ref="Q895:Q896"/>
    <mergeCell ref="C890:D893"/>
    <mergeCell ref="E890:F890"/>
    <mergeCell ref="G890:J890"/>
    <mergeCell ref="O890:P893"/>
    <mergeCell ref="Q890:R890"/>
    <mergeCell ref="S890:V890"/>
    <mergeCell ref="E891:F891"/>
    <mergeCell ref="G891:J891"/>
    <mergeCell ref="Q892:R892"/>
    <mergeCell ref="S892:V892"/>
    <mergeCell ref="D914:H914"/>
    <mergeCell ref="I914:J914"/>
    <mergeCell ref="P914:T914"/>
    <mergeCell ref="U914:V914"/>
    <mergeCell ref="D915:H915"/>
    <mergeCell ref="I915:J915"/>
    <mergeCell ref="P915:T915"/>
    <mergeCell ref="U915:V915"/>
    <mergeCell ref="D912:H912"/>
    <mergeCell ref="I912:J912"/>
    <mergeCell ref="P912:T912"/>
    <mergeCell ref="U912:V912"/>
    <mergeCell ref="D913:H913"/>
    <mergeCell ref="I913:J913"/>
    <mergeCell ref="P913:T913"/>
    <mergeCell ref="U913:V913"/>
    <mergeCell ref="D910:H910"/>
    <mergeCell ref="I910:J910"/>
    <mergeCell ref="P910:T910"/>
    <mergeCell ref="U910:V910"/>
    <mergeCell ref="D911:H911"/>
    <mergeCell ref="I911:J911"/>
    <mergeCell ref="P911:T911"/>
    <mergeCell ref="U911:V911"/>
    <mergeCell ref="D921:F921"/>
    <mergeCell ref="I921:J921"/>
    <mergeCell ref="P921:R921"/>
    <mergeCell ref="U921:V921"/>
    <mergeCell ref="I922:J922"/>
    <mergeCell ref="U922:V922"/>
    <mergeCell ref="I920:J920"/>
    <mergeCell ref="U920:V920"/>
    <mergeCell ref="D918:H918"/>
    <mergeCell ref="I918:J918"/>
    <mergeCell ref="P918:T918"/>
    <mergeCell ref="U918:V918"/>
    <mergeCell ref="D919:H919"/>
    <mergeCell ref="I919:J919"/>
    <mergeCell ref="P919:T919"/>
    <mergeCell ref="U919:V919"/>
    <mergeCell ref="D916:H916"/>
    <mergeCell ref="I916:J916"/>
    <mergeCell ref="P916:T916"/>
    <mergeCell ref="U916:V916"/>
    <mergeCell ref="D917:H917"/>
    <mergeCell ref="I917:J917"/>
    <mergeCell ref="P917:T917"/>
    <mergeCell ref="U917:V917"/>
    <mergeCell ref="S937:T937"/>
    <mergeCell ref="U937:V937"/>
    <mergeCell ref="C936:D936"/>
    <mergeCell ref="E936:F936"/>
    <mergeCell ref="G936:H936"/>
    <mergeCell ref="I936:J936"/>
    <mergeCell ref="O936:P936"/>
    <mergeCell ref="Q936:R936"/>
    <mergeCell ref="C934:D934"/>
    <mergeCell ref="E934:J934"/>
    <mergeCell ref="O934:P934"/>
    <mergeCell ref="Q934:V934"/>
    <mergeCell ref="C935:J935"/>
    <mergeCell ref="O935:V935"/>
    <mergeCell ref="I923:J923"/>
    <mergeCell ref="U923:V923"/>
    <mergeCell ref="C925:J925"/>
    <mergeCell ref="O925:V925"/>
    <mergeCell ref="C926:J929"/>
    <mergeCell ref="O926:V929"/>
    <mergeCell ref="P956:T956"/>
    <mergeCell ref="U956:V956"/>
    <mergeCell ref="C949:C950"/>
    <mergeCell ref="D949:D950"/>
    <mergeCell ref="E949:E950"/>
    <mergeCell ref="F949:F950"/>
    <mergeCell ref="C946:J946"/>
    <mergeCell ref="O946:V946"/>
    <mergeCell ref="C947:J947"/>
    <mergeCell ref="O947:V947"/>
    <mergeCell ref="C948:J948"/>
    <mergeCell ref="O948:V948"/>
    <mergeCell ref="E942:F942"/>
    <mergeCell ref="G942:J942"/>
    <mergeCell ref="Q942:R942"/>
    <mergeCell ref="S942:V942"/>
    <mergeCell ref="C943:D945"/>
    <mergeCell ref="E943:F943"/>
    <mergeCell ref="O943:P945"/>
    <mergeCell ref="Q943:R943"/>
    <mergeCell ref="E944:E945"/>
    <mergeCell ref="Q944:Q945"/>
    <mergeCell ref="C939:D942"/>
    <mergeCell ref="E939:F939"/>
    <mergeCell ref="G939:J939"/>
    <mergeCell ref="O939:P942"/>
    <mergeCell ref="Q939:R939"/>
    <mergeCell ref="S939:V939"/>
    <mergeCell ref="E940:F940"/>
    <mergeCell ref="G940:J940"/>
    <mergeCell ref="Q941:R941"/>
    <mergeCell ref="S941:V941"/>
    <mergeCell ref="D963:H963"/>
    <mergeCell ref="I963:J963"/>
    <mergeCell ref="P963:T963"/>
    <mergeCell ref="U963:V963"/>
    <mergeCell ref="D964:H964"/>
    <mergeCell ref="I964:J964"/>
    <mergeCell ref="P964:T964"/>
    <mergeCell ref="U964:V964"/>
    <mergeCell ref="D961:H961"/>
    <mergeCell ref="I961:J961"/>
    <mergeCell ref="P961:T961"/>
    <mergeCell ref="U961:V961"/>
    <mergeCell ref="D962:H962"/>
    <mergeCell ref="I962:J962"/>
    <mergeCell ref="P962:T962"/>
    <mergeCell ref="U962:V962"/>
    <mergeCell ref="D959:H959"/>
    <mergeCell ref="I959:J959"/>
    <mergeCell ref="P959:T959"/>
    <mergeCell ref="U959:V959"/>
    <mergeCell ref="D960:H960"/>
    <mergeCell ref="I960:J960"/>
    <mergeCell ref="P960:T960"/>
    <mergeCell ref="U960:V960"/>
    <mergeCell ref="D970:F970"/>
    <mergeCell ref="I970:J970"/>
    <mergeCell ref="P970:R970"/>
    <mergeCell ref="U970:V970"/>
    <mergeCell ref="I971:J971"/>
    <mergeCell ref="U971:V971"/>
    <mergeCell ref="I969:J969"/>
    <mergeCell ref="U969:V969"/>
    <mergeCell ref="D967:H967"/>
    <mergeCell ref="I967:J967"/>
    <mergeCell ref="P967:T967"/>
    <mergeCell ref="U967:V967"/>
    <mergeCell ref="D968:H968"/>
    <mergeCell ref="I968:J968"/>
    <mergeCell ref="P968:T968"/>
    <mergeCell ref="U968:V968"/>
    <mergeCell ref="D965:H965"/>
    <mergeCell ref="I965:J965"/>
    <mergeCell ref="P965:T965"/>
    <mergeCell ref="U965:V965"/>
    <mergeCell ref="D966:H966"/>
    <mergeCell ref="I966:J966"/>
    <mergeCell ref="P966:T966"/>
    <mergeCell ref="U966:V966"/>
    <mergeCell ref="S986:T986"/>
    <mergeCell ref="U986:V986"/>
    <mergeCell ref="C985:D985"/>
    <mergeCell ref="E985:F985"/>
    <mergeCell ref="G985:H985"/>
    <mergeCell ref="I985:J985"/>
    <mergeCell ref="O985:P985"/>
    <mergeCell ref="Q985:R985"/>
    <mergeCell ref="C983:D983"/>
    <mergeCell ref="E983:J983"/>
    <mergeCell ref="O983:P983"/>
    <mergeCell ref="Q983:V983"/>
    <mergeCell ref="C984:J984"/>
    <mergeCell ref="O984:V984"/>
    <mergeCell ref="I972:J972"/>
    <mergeCell ref="U972:V972"/>
    <mergeCell ref="C974:J974"/>
    <mergeCell ref="O974:V974"/>
    <mergeCell ref="C975:J978"/>
    <mergeCell ref="O975:V978"/>
    <mergeCell ref="P1005:T1005"/>
    <mergeCell ref="U1005:V1005"/>
    <mergeCell ref="C998:C999"/>
    <mergeCell ref="D998:D999"/>
    <mergeCell ref="E998:E999"/>
    <mergeCell ref="F998:F999"/>
    <mergeCell ref="C995:J995"/>
    <mergeCell ref="O995:V995"/>
    <mergeCell ref="C996:J996"/>
    <mergeCell ref="O996:V996"/>
    <mergeCell ref="C997:J997"/>
    <mergeCell ref="O997:V997"/>
    <mergeCell ref="E991:F991"/>
    <mergeCell ref="G991:J991"/>
    <mergeCell ref="Q991:R991"/>
    <mergeCell ref="S991:V991"/>
    <mergeCell ref="C992:D994"/>
    <mergeCell ref="E992:F992"/>
    <mergeCell ref="O992:P994"/>
    <mergeCell ref="Q992:R992"/>
    <mergeCell ref="E993:E994"/>
    <mergeCell ref="Q993:Q994"/>
    <mergeCell ref="C988:D991"/>
    <mergeCell ref="E988:F988"/>
    <mergeCell ref="G988:J988"/>
    <mergeCell ref="O988:P991"/>
    <mergeCell ref="Q988:R988"/>
    <mergeCell ref="S988:V988"/>
    <mergeCell ref="E989:F989"/>
    <mergeCell ref="G989:J989"/>
    <mergeCell ref="Q990:R990"/>
    <mergeCell ref="S990:V990"/>
    <mergeCell ref="D1012:H1012"/>
    <mergeCell ref="I1012:J1012"/>
    <mergeCell ref="P1012:T1012"/>
    <mergeCell ref="U1012:V1012"/>
    <mergeCell ref="D1013:H1013"/>
    <mergeCell ref="I1013:J1013"/>
    <mergeCell ref="P1013:T1013"/>
    <mergeCell ref="U1013:V1013"/>
    <mergeCell ref="D1010:H1010"/>
    <mergeCell ref="I1010:J1010"/>
    <mergeCell ref="P1010:T1010"/>
    <mergeCell ref="U1010:V1010"/>
    <mergeCell ref="D1011:H1011"/>
    <mergeCell ref="I1011:J1011"/>
    <mergeCell ref="P1011:T1011"/>
    <mergeCell ref="U1011:V1011"/>
    <mergeCell ref="D1008:H1008"/>
    <mergeCell ref="I1008:J1008"/>
    <mergeCell ref="P1008:T1008"/>
    <mergeCell ref="U1008:V1008"/>
    <mergeCell ref="D1009:H1009"/>
    <mergeCell ref="I1009:J1009"/>
    <mergeCell ref="P1009:T1009"/>
    <mergeCell ref="U1009:V1009"/>
    <mergeCell ref="D1019:F1019"/>
    <mergeCell ref="I1019:J1019"/>
    <mergeCell ref="P1019:R1019"/>
    <mergeCell ref="U1019:V1019"/>
    <mergeCell ref="I1020:J1020"/>
    <mergeCell ref="U1020:V1020"/>
    <mergeCell ref="I1018:J1018"/>
    <mergeCell ref="U1018:V1018"/>
    <mergeCell ref="D1016:H1016"/>
    <mergeCell ref="I1016:J1016"/>
    <mergeCell ref="P1016:T1016"/>
    <mergeCell ref="U1016:V1016"/>
    <mergeCell ref="D1017:H1017"/>
    <mergeCell ref="I1017:J1017"/>
    <mergeCell ref="P1017:T1017"/>
    <mergeCell ref="U1017:V1017"/>
    <mergeCell ref="D1014:H1014"/>
    <mergeCell ref="I1014:J1014"/>
    <mergeCell ref="P1014:T1014"/>
    <mergeCell ref="U1014:V1014"/>
    <mergeCell ref="D1015:H1015"/>
    <mergeCell ref="I1015:J1015"/>
    <mergeCell ref="P1015:T1015"/>
    <mergeCell ref="U1015:V1015"/>
    <mergeCell ref="S1035:T1035"/>
    <mergeCell ref="U1035:V1035"/>
    <mergeCell ref="C1034:D1034"/>
    <mergeCell ref="E1034:F1034"/>
    <mergeCell ref="G1034:H1034"/>
    <mergeCell ref="I1034:J1034"/>
    <mergeCell ref="O1034:P1034"/>
    <mergeCell ref="Q1034:R1034"/>
    <mergeCell ref="C1032:D1032"/>
    <mergeCell ref="E1032:J1032"/>
    <mergeCell ref="O1032:P1032"/>
    <mergeCell ref="Q1032:V1032"/>
    <mergeCell ref="C1033:J1033"/>
    <mergeCell ref="O1033:V1033"/>
    <mergeCell ref="I1021:J1021"/>
    <mergeCell ref="U1021:V1021"/>
    <mergeCell ref="C1023:J1023"/>
    <mergeCell ref="O1023:V1023"/>
    <mergeCell ref="C1024:J1027"/>
    <mergeCell ref="O1024:V1027"/>
    <mergeCell ref="P1054:T1054"/>
    <mergeCell ref="U1054:V1054"/>
    <mergeCell ref="C1047:C1048"/>
    <mergeCell ref="D1047:D1048"/>
    <mergeCell ref="E1047:E1048"/>
    <mergeCell ref="F1047:F1048"/>
    <mergeCell ref="C1044:J1044"/>
    <mergeCell ref="O1044:V1044"/>
    <mergeCell ref="C1045:J1045"/>
    <mergeCell ref="O1045:V1045"/>
    <mergeCell ref="C1046:J1046"/>
    <mergeCell ref="O1046:V1046"/>
    <mergeCell ref="E1040:F1040"/>
    <mergeCell ref="G1040:J1040"/>
    <mergeCell ref="Q1040:R1040"/>
    <mergeCell ref="S1040:V1040"/>
    <mergeCell ref="C1041:D1043"/>
    <mergeCell ref="E1041:F1041"/>
    <mergeCell ref="O1041:P1043"/>
    <mergeCell ref="Q1041:R1041"/>
    <mergeCell ref="E1042:E1043"/>
    <mergeCell ref="Q1042:Q1043"/>
    <mergeCell ref="C1037:D1040"/>
    <mergeCell ref="E1037:F1037"/>
    <mergeCell ref="G1037:J1037"/>
    <mergeCell ref="O1037:P1040"/>
    <mergeCell ref="Q1037:R1037"/>
    <mergeCell ref="S1037:V1037"/>
    <mergeCell ref="E1038:F1038"/>
    <mergeCell ref="G1038:J1038"/>
    <mergeCell ref="Q1039:R1039"/>
    <mergeCell ref="S1039:V1039"/>
    <mergeCell ref="D1061:H1061"/>
    <mergeCell ref="I1061:J1061"/>
    <mergeCell ref="P1061:T1061"/>
    <mergeCell ref="U1061:V1061"/>
    <mergeCell ref="D1062:H1062"/>
    <mergeCell ref="I1062:J1062"/>
    <mergeCell ref="P1062:T1062"/>
    <mergeCell ref="U1062:V1062"/>
    <mergeCell ref="D1059:H1059"/>
    <mergeCell ref="I1059:J1059"/>
    <mergeCell ref="P1059:T1059"/>
    <mergeCell ref="U1059:V1059"/>
    <mergeCell ref="D1060:H1060"/>
    <mergeCell ref="I1060:J1060"/>
    <mergeCell ref="P1060:T1060"/>
    <mergeCell ref="U1060:V1060"/>
    <mergeCell ref="D1057:H1057"/>
    <mergeCell ref="I1057:J1057"/>
    <mergeCell ref="P1057:T1057"/>
    <mergeCell ref="U1057:V1057"/>
    <mergeCell ref="D1058:H1058"/>
    <mergeCell ref="I1058:J1058"/>
    <mergeCell ref="P1058:T1058"/>
    <mergeCell ref="U1058:V1058"/>
    <mergeCell ref="D1068:F1068"/>
    <mergeCell ref="I1068:J1068"/>
    <mergeCell ref="P1068:R1068"/>
    <mergeCell ref="U1068:V1068"/>
    <mergeCell ref="I1069:J1069"/>
    <mergeCell ref="U1069:V1069"/>
    <mergeCell ref="I1067:J1067"/>
    <mergeCell ref="U1067:V1067"/>
    <mergeCell ref="D1065:H1065"/>
    <mergeCell ref="I1065:J1065"/>
    <mergeCell ref="P1065:T1065"/>
    <mergeCell ref="U1065:V1065"/>
    <mergeCell ref="D1066:H1066"/>
    <mergeCell ref="I1066:J1066"/>
    <mergeCell ref="P1066:T1066"/>
    <mergeCell ref="U1066:V1066"/>
    <mergeCell ref="D1063:H1063"/>
    <mergeCell ref="I1063:J1063"/>
    <mergeCell ref="P1063:T1063"/>
    <mergeCell ref="U1063:V1063"/>
    <mergeCell ref="D1064:H1064"/>
    <mergeCell ref="I1064:J1064"/>
    <mergeCell ref="P1064:T1064"/>
    <mergeCell ref="U1064:V1064"/>
    <mergeCell ref="O1084:P1084"/>
    <mergeCell ref="Q1084:R1084"/>
    <mergeCell ref="S1084:T1084"/>
    <mergeCell ref="U1084:V1084"/>
    <mergeCell ref="C1083:D1083"/>
    <mergeCell ref="E1083:F1083"/>
    <mergeCell ref="G1083:H1083"/>
    <mergeCell ref="I1083:J1083"/>
    <mergeCell ref="O1083:P1083"/>
    <mergeCell ref="Q1083:R1083"/>
    <mergeCell ref="C1081:D1081"/>
    <mergeCell ref="E1081:J1081"/>
    <mergeCell ref="O1081:P1081"/>
    <mergeCell ref="Q1081:V1081"/>
    <mergeCell ref="C1082:J1082"/>
    <mergeCell ref="O1082:V1082"/>
    <mergeCell ref="I1070:J1070"/>
    <mergeCell ref="U1070:V1070"/>
    <mergeCell ref="C1072:J1072"/>
    <mergeCell ref="O1072:V1072"/>
    <mergeCell ref="C1073:J1076"/>
    <mergeCell ref="O1073:V1076"/>
    <mergeCell ref="Q1089:R1089"/>
    <mergeCell ref="S1089:V1089"/>
    <mergeCell ref="C1090:D1092"/>
    <mergeCell ref="E1090:F1090"/>
    <mergeCell ref="O1090:P1092"/>
    <mergeCell ref="Q1090:R1090"/>
    <mergeCell ref="E1091:E1092"/>
    <mergeCell ref="Q1091:Q1092"/>
    <mergeCell ref="C1086:D1089"/>
    <mergeCell ref="E1086:F1086"/>
    <mergeCell ref="G1086:J1086"/>
    <mergeCell ref="O1086:P1089"/>
    <mergeCell ref="Q1086:R1086"/>
    <mergeCell ref="S1086:V1086"/>
    <mergeCell ref="E1087:F1087"/>
    <mergeCell ref="G1087:J1087"/>
    <mergeCell ref="Q1088:R1088"/>
    <mergeCell ref="S1088:V1088"/>
    <mergeCell ref="D1106:H1106"/>
    <mergeCell ref="I1106:J1106"/>
    <mergeCell ref="P1106:T1106"/>
    <mergeCell ref="U1106:V1106"/>
    <mergeCell ref="D1107:H1107"/>
    <mergeCell ref="I1107:J1107"/>
    <mergeCell ref="P1107:T1107"/>
    <mergeCell ref="U1107:V1107"/>
    <mergeCell ref="P1103:T1103"/>
    <mergeCell ref="U1103:V1103"/>
    <mergeCell ref="C1096:C1097"/>
    <mergeCell ref="D1096:D1097"/>
    <mergeCell ref="E1096:E1097"/>
    <mergeCell ref="F1096:F1097"/>
    <mergeCell ref="C1093:J1093"/>
    <mergeCell ref="O1093:V1093"/>
    <mergeCell ref="C1094:J1094"/>
    <mergeCell ref="O1094:V1094"/>
    <mergeCell ref="C1095:J1095"/>
    <mergeCell ref="O1095:V1095"/>
    <mergeCell ref="P1105:T1105"/>
    <mergeCell ref="U1105:V1105"/>
    <mergeCell ref="C1100:D1101"/>
    <mergeCell ref="E1100:J1101"/>
    <mergeCell ref="O1100:P1101"/>
    <mergeCell ref="Q1100:V1101"/>
    <mergeCell ref="D1103:H1103"/>
    <mergeCell ref="I1103:J1103"/>
    <mergeCell ref="D1105:H1105"/>
    <mergeCell ref="I1105:J1105"/>
    <mergeCell ref="D1113:H1113"/>
    <mergeCell ref="I1113:J1113"/>
    <mergeCell ref="P1113:T1113"/>
    <mergeCell ref="U1113:V1113"/>
    <mergeCell ref="D1110:H1110"/>
    <mergeCell ref="I1110:J1110"/>
    <mergeCell ref="P1110:T1110"/>
    <mergeCell ref="U1110:V1110"/>
    <mergeCell ref="D1111:H1111"/>
    <mergeCell ref="I1111:J1111"/>
    <mergeCell ref="P1111:T1111"/>
    <mergeCell ref="U1111:V1111"/>
    <mergeCell ref="D1108:H1108"/>
    <mergeCell ref="I1108:J1108"/>
    <mergeCell ref="P1108:T1108"/>
    <mergeCell ref="U1108:V1108"/>
    <mergeCell ref="D1109:H1109"/>
    <mergeCell ref="I1109:J1109"/>
    <mergeCell ref="P1109:T1109"/>
    <mergeCell ref="U1109:V1109"/>
    <mergeCell ref="I1119:J1119"/>
    <mergeCell ref="U1119:V1119"/>
    <mergeCell ref="C1121:J1121"/>
    <mergeCell ref="O1121:V1121"/>
    <mergeCell ref="C1122:J1125"/>
    <mergeCell ref="O1122:V1125"/>
    <mergeCell ref="D1117:F1117"/>
    <mergeCell ref="I1117:J1117"/>
    <mergeCell ref="P1117:R1117"/>
    <mergeCell ref="U1117:V1117"/>
    <mergeCell ref="I1118:J1118"/>
    <mergeCell ref="U1118:V1118"/>
    <mergeCell ref="I1116:J1116"/>
    <mergeCell ref="U1116:V1116"/>
    <mergeCell ref="D1114:H1114"/>
    <mergeCell ref="I1114:J1114"/>
    <mergeCell ref="P1114:T1114"/>
    <mergeCell ref="U1114:V1114"/>
    <mergeCell ref="D1115:H1115"/>
    <mergeCell ref="I1115:J1115"/>
    <mergeCell ref="P1115:T1115"/>
    <mergeCell ref="U1115:V1115"/>
    <mergeCell ref="C1110:C1116"/>
    <mergeCell ref="O1110:O1116"/>
    <mergeCell ref="D1116:H1116"/>
    <mergeCell ref="P1116:T1116"/>
    <mergeCell ref="C1117:C1119"/>
    <mergeCell ref="O1117:O1119"/>
    <mergeCell ref="D1112:H1112"/>
    <mergeCell ref="I1112:J1112"/>
    <mergeCell ref="P1112:T1112"/>
    <mergeCell ref="U1112:V1112"/>
    <mergeCell ref="S1132:T1132"/>
    <mergeCell ref="U1132:V1132"/>
    <mergeCell ref="C1133:D1133"/>
    <mergeCell ref="E1133:F1133"/>
    <mergeCell ref="G1133:H1133"/>
    <mergeCell ref="I1133:J1133"/>
    <mergeCell ref="O1133:P1133"/>
    <mergeCell ref="Q1133:R1133"/>
    <mergeCell ref="S1133:T1133"/>
    <mergeCell ref="U1133:V1133"/>
    <mergeCell ref="C1132:D1132"/>
    <mergeCell ref="E1132:F1132"/>
    <mergeCell ref="G1132:H1132"/>
    <mergeCell ref="I1132:J1132"/>
    <mergeCell ref="O1132:P1132"/>
    <mergeCell ref="Q1132:R1132"/>
    <mergeCell ref="C1130:D1130"/>
    <mergeCell ref="E1130:J1130"/>
    <mergeCell ref="O1130:P1130"/>
    <mergeCell ref="Q1130:V1130"/>
    <mergeCell ref="C1131:J1131"/>
    <mergeCell ref="O1131:V1131"/>
    <mergeCell ref="Q1137:R1137"/>
    <mergeCell ref="S1137:V1137"/>
    <mergeCell ref="G1134:H1134"/>
    <mergeCell ref="S1134:T1134"/>
    <mergeCell ref="C1135:D1138"/>
    <mergeCell ref="E1135:F1135"/>
    <mergeCell ref="G1135:J1135"/>
    <mergeCell ref="O1135:P1138"/>
    <mergeCell ref="Q1135:R1135"/>
    <mergeCell ref="S1135:V1135"/>
    <mergeCell ref="E1136:F1136"/>
    <mergeCell ref="G1136:J1136"/>
    <mergeCell ref="Q1145:Q1146"/>
    <mergeCell ref="R1145:R1146"/>
    <mergeCell ref="S1145:S1146"/>
    <mergeCell ref="T1145:T1146"/>
    <mergeCell ref="U1145:U1146"/>
    <mergeCell ref="V1145:V1146"/>
    <mergeCell ref="G1145:G1146"/>
    <mergeCell ref="H1145:H1146"/>
    <mergeCell ref="I1145:I1146"/>
    <mergeCell ref="J1145:J1146"/>
    <mergeCell ref="O1145:O1146"/>
    <mergeCell ref="P1145:P1146"/>
    <mergeCell ref="E1138:F1138"/>
    <mergeCell ref="G1138:J1138"/>
    <mergeCell ref="Q1138:R1138"/>
    <mergeCell ref="S1138:V1138"/>
    <mergeCell ref="C1139:D1141"/>
    <mergeCell ref="E1139:F1139"/>
    <mergeCell ref="O1139:P1141"/>
    <mergeCell ref="Q1139:R1139"/>
    <mergeCell ref="D1157:H1157"/>
    <mergeCell ref="I1157:J1157"/>
    <mergeCell ref="P1157:T1157"/>
    <mergeCell ref="U1157:V1157"/>
    <mergeCell ref="D1158:H1158"/>
    <mergeCell ref="I1158:J1158"/>
    <mergeCell ref="P1158:T1158"/>
    <mergeCell ref="U1158:V1158"/>
    <mergeCell ref="P1154:T1154"/>
    <mergeCell ref="U1154:V1154"/>
    <mergeCell ref="C1149:D1150"/>
    <mergeCell ref="E1149:J1150"/>
    <mergeCell ref="O1149:P1150"/>
    <mergeCell ref="Q1149:V1150"/>
    <mergeCell ref="D1152:H1152"/>
    <mergeCell ref="I1152:J1152"/>
    <mergeCell ref="P1152:T1152"/>
    <mergeCell ref="U1152:V1152"/>
    <mergeCell ref="C1152:C1158"/>
    <mergeCell ref="O1152:O1158"/>
    <mergeCell ref="D1155:H1155"/>
    <mergeCell ref="I1155:J1155"/>
    <mergeCell ref="P1155:T1155"/>
    <mergeCell ref="U1155:V1155"/>
    <mergeCell ref="D1156:H1156"/>
    <mergeCell ref="I1156:J1156"/>
    <mergeCell ref="P1156:T1156"/>
    <mergeCell ref="U1156:V1156"/>
    <mergeCell ref="D1153:H1153"/>
    <mergeCell ref="I1153:J1153"/>
    <mergeCell ref="P1153:T1153"/>
    <mergeCell ref="U1153:V1153"/>
    <mergeCell ref="I1165:J1165"/>
    <mergeCell ref="U1165:V1165"/>
    <mergeCell ref="D1163:H1163"/>
    <mergeCell ref="I1163:J1163"/>
    <mergeCell ref="P1163:T1163"/>
    <mergeCell ref="U1163:V1163"/>
    <mergeCell ref="D1164:H1164"/>
    <mergeCell ref="I1164:J1164"/>
    <mergeCell ref="P1164:T1164"/>
    <mergeCell ref="U1164:V1164"/>
    <mergeCell ref="C1159:C1165"/>
    <mergeCell ref="C1166:C1168"/>
    <mergeCell ref="D1161:H1161"/>
    <mergeCell ref="I1161:J1161"/>
    <mergeCell ref="P1161:T1161"/>
    <mergeCell ref="U1161:V1161"/>
    <mergeCell ref="D1162:H1162"/>
    <mergeCell ref="I1162:J1162"/>
    <mergeCell ref="P1162:T1162"/>
    <mergeCell ref="U1162:V1162"/>
    <mergeCell ref="D1159:H1159"/>
    <mergeCell ref="I1159:J1159"/>
    <mergeCell ref="P1159:T1159"/>
    <mergeCell ref="U1159:V1159"/>
    <mergeCell ref="D1160:H1160"/>
    <mergeCell ref="I1160:J1160"/>
    <mergeCell ref="P1160:T1160"/>
    <mergeCell ref="U1160:V1160"/>
    <mergeCell ref="C1179:D1179"/>
    <mergeCell ref="E1179:J1179"/>
    <mergeCell ref="O1179:P1179"/>
    <mergeCell ref="Q1179:V1179"/>
    <mergeCell ref="C1180:J1180"/>
    <mergeCell ref="O1180:V1180"/>
    <mergeCell ref="I1168:J1168"/>
    <mergeCell ref="U1168:V1168"/>
    <mergeCell ref="C1170:J1170"/>
    <mergeCell ref="O1170:V1170"/>
    <mergeCell ref="C1171:J1174"/>
    <mergeCell ref="O1171:V1174"/>
    <mergeCell ref="D1166:F1166"/>
    <mergeCell ref="I1166:J1166"/>
    <mergeCell ref="P1166:R1166"/>
    <mergeCell ref="U1166:V1166"/>
    <mergeCell ref="I1167:J1167"/>
    <mergeCell ref="U1167:V1167"/>
    <mergeCell ref="E1186:F1186"/>
    <mergeCell ref="G1186:J1186"/>
    <mergeCell ref="Q1186:R1186"/>
    <mergeCell ref="S1186:V1186"/>
    <mergeCell ref="G1183:H1183"/>
    <mergeCell ref="S1183:T1183"/>
    <mergeCell ref="C1184:D1187"/>
    <mergeCell ref="E1184:F1184"/>
    <mergeCell ref="G1184:J1184"/>
    <mergeCell ref="O1184:P1187"/>
    <mergeCell ref="Q1184:R1184"/>
    <mergeCell ref="S1184:V1184"/>
    <mergeCell ref="E1185:F1185"/>
    <mergeCell ref="G1185:J1185"/>
    <mergeCell ref="S1181:T1181"/>
    <mergeCell ref="U1181:V1181"/>
    <mergeCell ref="C1182:D1182"/>
    <mergeCell ref="E1182:F1182"/>
    <mergeCell ref="G1182:H1182"/>
    <mergeCell ref="I1182:J1182"/>
    <mergeCell ref="O1182:P1182"/>
    <mergeCell ref="Q1182:R1182"/>
    <mergeCell ref="S1182:T1182"/>
    <mergeCell ref="U1182:V1182"/>
    <mergeCell ref="C1181:D1181"/>
    <mergeCell ref="E1181:F1181"/>
    <mergeCell ref="G1181:H1181"/>
    <mergeCell ref="I1181:J1181"/>
    <mergeCell ref="O1181:P1181"/>
    <mergeCell ref="Q1181:R1181"/>
    <mergeCell ref="D1204:H1204"/>
    <mergeCell ref="I1204:J1204"/>
    <mergeCell ref="P1204:T1204"/>
    <mergeCell ref="U1204:V1204"/>
    <mergeCell ref="D1205:H1205"/>
    <mergeCell ref="I1205:J1205"/>
    <mergeCell ref="P1205:T1205"/>
    <mergeCell ref="U1205:V1205"/>
    <mergeCell ref="D1202:H1202"/>
    <mergeCell ref="I1202:J1202"/>
    <mergeCell ref="P1202:T1202"/>
    <mergeCell ref="U1202:V1202"/>
    <mergeCell ref="D1203:H1203"/>
    <mergeCell ref="I1203:J1203"/>
    <mergeCell ref="P1203:T1203"/>
    <mergeCell ref="U1203:V1203"/>
    <mergeCell ref="C1198:D1199"/>
    <mergeCell ref="E1198:J1199"/>
    <mergeCell ref="O1198:P1199"/>
    <mergeCell ref="Q1198:V1199"/>
    <mergeCell ref="D1201:H1201"/>
    <mergeCell ref="I1201:J1201"/>
    <mergeCell ref="P1201:T1201"/>
    <mergeCell ref="U1201:V1201"/>
    <mergeCell ref="D1210:H1210"/>
    <mergeCell ref="I1210:J1210"/>
    <mergeCell ref="P1210:T1210"/>
    <mergeCell ref="U1210:V1210"/>
    <mergeCell ref="D1211:H1211"/>
    <mergeCell ref="I1211:J1211"/>
    <mergeCell ref="P1211:T1211"/>
    <mergeCell ref="U1211:V1211"/>
    <mergeCell ref="D1208:H1208"/>
    <mergeCell ref="I1208:J1208"/>
    <mergeCell ref="P1208:T1208"/>
    <mergeCell ref="U1208:V1208"/>
    <mergeCell ref="D1209:H1209"/>
    <mergeCell ref="I1209:J1209"/>
    <mergeCell ref="P1209:T1209"/>
    <mergeCell ref="U1209:V1209"/>
    <mergeCell ref="D1206:H1206"/>
    <mergeCell ref="I1206:J1206"/>
    <mergeCell ref="P1206:T1206"/>
    <mergeCell ref="U1206:V1206"/>
    <mergeCell ref="D1207:H1207"/>
    <mergeCell ref="I1207:J1207"/>
    <mergeCell ref="P1207:T1207"/>
    <mergeCell ref="U1207:V1207"/>
    <mergeCell ref="I1217:J1217"/>
    <mergeCell ref="U1217:V1217"/>
    <mergeCell ref="C1219:J1219"/>
    <mergeCell ref="O1219:V1219"/>
    <mergeCell ref="C1220:J1223"/>
    <mergeCell ref="O1220:V1223"/>
    <mergeCell ref="D1215:F1215"/>
    <mergeCell ref="I1215:J1215"/>
    <mergeCell ref="P1215:R1215"/>
    <mergeCell ref="U1215:V1215"/>
    <mergeCell ref="I1216:J1216"/>
    <mergeCell ref="U1216:V1216"/>
    <mergeCell ref="I1214:J1214"/>
    <mergeCell ref="U1214:V1214"/>
    <mergeCell ref="D1212:H1212"/>
    <mergeCell ref="I1212:J1212"/>
    <mergeCell ref="P1212:T1212"/>
    <mergeCell ref="U1212:V1212"/>
    <mergeCell ref="D1213:H1213"/>
    <mergeCell ref="I1213:J1213"/>
    <mergeCell ref="P1213:T1213"/>
    <mergeCell ref="U1213:V1213"/>
    <mergeCell ref="S1230:T1230"/>
    <mergeCell ref="U1230:V1230"/>
    <mergeCell ref="C1231:D1231"/>
    <mergeCell ref="E1231:F1231"/>
    <mergeCell ref="G1231:H1231"/>
    <mergeCell ref="I1231:J1231"/>
    <mergeCell ref="O1231:P1231"/>
    <mergeCell ref="Q1231:R1231"/>
    <mergeCell ref="S1231:T1231"/>
    <mergeCell ref="U1231:V1231"/>
    <mergeCell ref="C1230:D1230"/>
    <mergeCell ref="E1230:F1230"/>
    <mergeCell ref="G1230:H1230"/>
    <mergeCell ref="I1230:J1230"/>
    <mergeCell ref="O1230:P1230"/>
    <mergeCell ref="Q1230:R1230"/>
    <mergeCell ref="C1228:D1228"/>
    <mergeCell ref="E1228:J1228"/>
    <mergeCell ref="O1228:P1228"/>
    <mergeCell ref="Q1228:V1228"/>
    <mergeCell ref="C1229:J1229"/>
    <mergeCell ref="O1229:V1229"/>
    <mergeCell ref="E1236:F1236"/>
    <mergeCell ref="G1236:J1236"/>
    <mergeCell ref="Q1236:R1236"/>
    <mergeCell ref="S1236:V1236"/>
    <mergeCell ref="C1237:D1239"/>
    <mergeCell ref="E1237:F1237"/>
    <mergeCell ref="O1237:P1239"/>
    <mergeCell ref="Q1237:R1237"/>
    <mergeCell ref="E1238:E1239"/>
    <mergeCell ref="Q1238:Q1239"/>
    <mergeCell ref="Q1234:R1234"/>
    <mergeCell ref="S1234:V1234"/>
    <mergeCell ref="E1235:F1235"/>
    <mergeCell ref="G1235:J1235"/>
    <mergeCell ref="Q1235:R1235"/>
    <mergeCell ref="S1235:V1235"/>
    <mergeCell ref="G1232:H1232"/>
    <mergeCell ref="S1232:T1232"/>
    <mergeCell ref="C1233:D1236"/>
    <mergeCell ref="E1233:F1233"/>
    <mergeCell ref="G1233:J1233"/>
    <mergeCell ref="O1233:P1236"/>
    <mergeCell ref="Q1233:R1233"/>
    <mergeCell ref="S1233:V1233"/>
    <mergeCell ref="E1234:F1234"/>
    <mergeCell ref="G1234:J1234"/>
    <mergeCell ref="O1243:O1244"/>
    <mergeCell ref="P1243:P1244"/>
    <mergeCell ref="Q1243:Q1244"/>
    <mergeCell ref="R1243:R1244"/>
    <mergeCell ref="C1240:J1240"/>
    <mergeCell ref="O1240:V1240"/>
    <mergeCell ref="C1241:J1241"/>
    <mergeCell ref="O1241:V1241"/>
    <mergeCell ref="C1242:J1242"/>
    <mergeCell ref="O1242:V1242"/>
    <mergeCell ref="G1245:G1246"/>
    <mergeCell ref="H1245:H1246"/>
    <mergeCell ref="C1243:C1244"/>
    <mergeCell ref="D1243:D1244"/>
    <mergeCell ref="E1243:E1244"/>
    <mergeCell ref="F1243:F1244"/>
    <mergeCell ref="G1243:G1244"/>
    <mergeCell ref="H1243:H1244"/>
    <mergeCell ref="D1253:H1253"/>
    <mergeCell ref="I1253:J1253"/>
    <mergeCell ref="P1253:T1253"/>
    <mergeCell ref="U1253:V1253"/>
    <mergeCell ref="D1254:H1254"/>
    <mergeCell ref="I1254:J1254"/>
    <mergeCell ref="P1254:T1254"/>
    <mergeCell ref="U1254:V1254"/>
    <mergeCell ref="D1252:H1252"/>
    <mergeCell ref="I1252:J1252"/>
    <mergeCell ref="P1252:T1252"/>
    <mergeCell ref="U1252:V1252"/>
    <mergeCell ref="C1247:D1248"/>
    <mergeCell ref="E1247:J1248"/>
    <mergeCell ref="O1247:P1248"/>
    <mergeCell ref="Q1247:V1248"/>
    <mergeCell ref="D1250:H1250"/>
    <mergeCell ref="P1250:T1250"/>
    <mergeCell ref="I1250:J1250"/>
    <mergeCell ref="U1250:V1250"/>
    <mergeCell ref="C1268:J1268"/>
    <mergeCell ref="O1268:V1268"/>
    <mergeCell ref="C1269:J1272"/>
    <mergeCell ref="O1269:V1272"/>
    <mergeCell ref="C1264:C1266"/>
    <mergeCell ref="O1264:O1266"/>
    <mergeCell ref="D1264:F1264"/>
    <mergeCell ref="I1264:J1264"/>
    <mergeCell ref="P1264:R1264"/>
    <mergeCell ref="U1264:V1264"/>
    <mergeCell ref="I1265:J1265"/>
    <mergeCell ref="U1265:V1265"/>
    <mergeCell ref="I1263:J1263"/>
    <mergeCell ref="U1263:V1263"/>
    <mergeCell ref="D1261:H1261"/>
    <mergeCell ref="I1261:J1261"/>
    <mergeCell ref="P1261:T1261"/>
    <mergeCell ref="U1261:V1261"/>
    <mergeCell ref="D1262:H1262"/>
    <mergeCell ref="I1262:J1262"/>
    <mergeCell ref="P1262:T1262"/>
    <mergeCell ref="U1262:V1262"/>
    <mergeCell ref="C1257:C1263"/>
    <mergeCell ref="O1257:O1263"/>
    <mergeCell ref="D1263:H1263"/>
    <mergeCell ref="P1263:T1263"/>
    <mergeCell ref="U1258:V1258"/>
    <mergeCell ref="C32:C38"/>
    <mergeCell ref="C67:C68"/>
    <mergeCell ref="D67:D68"/>
    <mergeCell ref="E67:E68"/>
    <mergeCell ref="F67:F68"/>
    <mergeCell ref="G67:G68"/>
    <mergeCell ref="H67:H68"/>
    <mergeCell ref="I67:I68"/>
    <mergeCell ref="R69:R70"/>
    <mergeCell ref="S69:S70"/>
    <mergeCell ref="T69:T70"/>
    <mergeCell ref="U69:U70"/>
    <mergeCell ref="V69:V70"/>
    <mergeCell ref="I1266:J1266"/>
    <mergeCell ref="U1266:V1266"/>
    <mergeCell ref="D1259:H1259"/>
    <mergeCell ref="I1259:J1259"/>
    <mergeCell ref="P1259:T1259"/>
    <mergeCell ref="U1259:V1259"/>
    <mergeCell ref="D1260:H1260"/>
    <mergeCell ref="I1260:J1260"/>
    <mergeCell ref="P1260:T1260"/>
    <mergeCell ref="U1260:V1260"/>
    <mergeCell ref="D1257:H1257"/>
    <mergeCell ref="I1257:J1257"/>
    <mergeCell ref="P1257:T1257"/>
    <mergeCell ref="U1257:V1257"/>
    <mergeCell ref="D1258:H1258"/>
    <mergeCell ref="I1258:J1258"/>
    <mergeCell ref="P1258:T1258"/>
    <mergeCell ref="C74:C80"/>
    <mergeCell ref="O74:O80"/>
    <mergeCell ref="O20:O21"/>
    <mergeCell ref="P20:P21"/>
    <mergeCell ref="Q20:Q21"/>
    <mergeCell ref="R20:R21"/>
    <mergeCell ref="S20:S21"/>
    <mergeCell ref="C20:C21"/>
    <mergeCell ref="D20:D21"/>
    <mergeCell ref="C18:C19"/>
    <mergeCell ref="O18:O19"/>
    <mergeCell ref="P18:P19"/>
    <mergeCell ref="Q18:Q19"/>
    <mergeCell ref="G18:G19"/>
    <mergeCell ref="H18:H19"/>
    <mergeCell ref="I18:I19"/>
    <mergeCell ref="J18:J19"/>
    <mergeCell ref="E20:E21"/>
    <mergeCell ref="F20:F21"/>
    <mergeCell ref="G69:G70"/>
    <mergeCell ref="D75:H75"/>
    <mergeCell ref="I75:J75"/>
    <mergeCell ref="P75:T75"/>
    <mergeCell ref="U75:V75"/>
    <mergeCell ref="D76:H76"/>
    <mergeCell ref="I76:J76"/>
    <mergeCell ref="P76:T76"/>
    <mergeCell ref="U76:V76"/>
    <mergeCell ref="C71:D72"/>
    <mergeCell ref="Q116:Q117"/>
    <mergeCell ref="R116:R117"/>
    <mergeCell ref="S116:S117"/>
    <mergeCell ref="T116:T117"/>
    <mergeCell ref="U116:U117"/>
    <mergeCell ref="V116:V117"/>
    <mergeCell ref="G116:G117"/>
    <mergeCell ref="H116:H117"/>
    <mergeCell ref="I116:I117"/>
    <mergeCell ref="J116:J117"/>
    <mergeCell ref="O116:O117"/>
    <mergeCell ref="P116:P117"/>
    <mergeCell ref="C81:C87"/>
    <mergeCell ref="O81:O87"/>
    <mergeCell ref="D87:H87"/>
    <mergeCell ref="P87:T87"/>
    <mergeCell ref="C88:C90"/>
    <mergeCell ref="O88:O90"/>
    <mergeCell ref="E108:F108"/>
    <mergeCell ref="G108:J108"/>
    <mergeCell ref="Q108:R108"/>
    <mergeCell ref="S108:V108"/>
    <mergeCell ref="E109:F109"/>
    <mergeCell ref="G109:J109"/>
    <mergeCell ref="Q109:R109"/>
    <mergeCell ref="S109:V109"/>
    <mergeCell ref="C106:D109"/>
    <mergeCell ref="E106:F106"/>
    <mergeCell ref="G106:J106"/>
    <mergeCell ref="O106:P109"/>
    <mergeCell ref="Q106:R106"/>
    <mergeCell ref="S106:V106"/>
    <mergeCell ref="S118:S119"/>
    <mergeCell ref="T118:T119"/>
    <mergeCell ref="U118:U119"/>
    <mergeCell ref="V118:V119"/>
    <mergeCell ref="C123:C129"/>
    <mergeCell ref="O123:O129"/>
    <mergeCell ref="I118:I119"/>
    <mergeCell ref="J118:J119"/>
    <mergeCell ref="O118:O119"/>
    <mergeCell ref="P118:P119"/>
    <mergeCell ref="Q118:Q119"/>
    <mergeCell ref="R118:R119"/>
    <mergeCell ref="C118:C119"/>
    <mergeCell ref="D118:D119"/>
    <mergeCell ref="E118:E119"/>
    <mergeCell ref="F118:F119"/>
    <mergeCell ref="G118:G119"/>
    <mergeCell ref="H118:H119"/>
    <mergeCell ref="D124:H124"/>
    <mergeCell ref="I124:J124"/>
    <mergeCell ref="P124:T124"/>
    <mergeCell ref="U124:V124"/>
    <mergeCell ref="D125:H125"/>
    <mergeCell ref="I125:J125"/>
    <mergeCell ref="P125:T125"/>
    <mergeCell ref="U125:V125"/>
    <mergeCell ref="C120:D121"/>
    <mergeCell ref="E120:J121"/>
    <mergeCell ref="O120:P121"/>
    <mergeCell ref="Q120:V121"/>
    <mergeCell ref="D123:H123"/>
    <mergeCell ref="I123:J123"/>
    <mergeCell ref="Q165:Q166"/>
    <mergeCell ref="R165:R166"/>
    <mergeCell ref="S165:S166"/>
    <mergeCell ref="T165:T166"/>
    <mergeCell ref="U165:U166"/>
    <mergeCell ref="V165:V166"/>
    <mergeCell ref="G165:G166"/>
    <mergeCell ref="H165:H166"/>
    <mergeCell ref="I165:I166"/>
    <mergeCell ref="J165:J166"/>
    <mergeCell ref="O165:O166"/>
    <mergeCell ref="P165:P166"/>
    <mergeCell ref="C130:C136"/>
    <mergeCell ref="O130:O136"/>
    <mergeCell ref="D136:H136"/>
    <mergeCell ref="P136:T136"/>
    <mergeCell ref="C137:C139"/>
    <mergeCell ref="O137:O139"/>
    <mergeCell ref="E157:F157"/>
    <mergeCell ref="G157:J157"/>
    <mergeCell ref="Q157:R157"/>
    <mergeCell ref="S157:V157"/>
    <mergeCell ref="E158:F158"/>
    <mergeCell ref="G158:J158"/>
    <mergeCell ref="Q158:R158"/>
    <mergeCell ref="S158:V158"/>
    <mergeCell ref="C155:D158"/>
    <mergeCell ref="E155:F155"/>
    <mergeCell ref="G155:J155"/>
    <mergeCell ref="O155:P158"/>
    <mergeCell ref="Q155:R155"/>
    <mergeCell ref="S155:V155"/>
    <mergeCell ref="S167:S168"/>
    <mergeCell ref="T167:T168"/>
    <mergeCell ref="U167:U168"/>
    <mergeCell ref="V167:V168"/>
    <mergeCell ref="C172:C178"/>
    <mergeCell ref="O172:O178"/>
    <mergeCell ref="I167:I168"/>
    <mergeCell ref="J167:J168"/>
    <mergeCell ref="O167:O168"/>
    <mergeCell ref="P167:P168"/>
    <mergeCell ref="Q167:Q168"/>
    <mergeCell ref="R167:R168"/>
    <mergeCell ref="C167:C168"/>
    <mergeCell ref="D167:D168"/>
    <mergeCell ref="E167:E168"/>
    <mergeCell ref="F167:F168"/>
    <mergeCell ref="G167:G168"/>
    <mergeCell ref="H167:H168"/>
    <mergeCell ref="D173:H173"/>
    <mergeCell ref="I173:J173"/>
    <mergeCell ref="P173:T173"/>
    <mergeCell ref="U173:V173"/>
    <mergeCell ref="D174:H174"/>
    <mergeCell ref="I174:J174"/>
    <mergeCell ref="P174:T174"/>
    <mergeCell ref="U174:V174"/>
    <mergeCell ref="C169:D170"/>
    <mergeCell ref="E169:J170"/>
    <mergeCell ref="O169:P170"/>
    <mergeCell ref="Q169:V170"/>
    <mergeCell ref="D172:H172"/>
    <mergeCell ref="I172:J172"/>
    <mergeCell ref="Q214:Q215"/>
    <mergeCell ref="R214:R215"/>
    <mergeCell ref="S214:S215"/>
    <mergeCell ref="T214:T215"/>
    <mergeCell ref="U214:U215"/>
    <mergeCell ref="V214:V215"/>
    <mergeCell ref="G214:G215"/>
    <mergeCell ref="H214:H215"/>
    <mergeCell ref="I214:I215"/>
    <mergeCell ref="J214:J215"/>
    <mergeCell ref="O214:O215"/>
    <mergeCell ref="P214:P215"/>
    <mergeCell ref="C179:C185"/>
    <mergeCell ref="O179:O185"/>
    <mergeCell ref="D185:H185"/>
    <mergeCell ref="P185:T185"/>
    <mergeCell ref="C186:C188"/>
    <mergeCell ref="O186:O188"/>
    <mergeCell ref="Q205:R205"/>
    <mergeCell ref="S205:V205"/>
    <mergeCell ref="E206:F206"/>
    <mergeCell ref="G206:J206"/>
    <mergeCell ref="G203:H203"/>
    <mergeCell ref="S203:T203"/>
    <mergeCell ref="S201:T201"/>
    <mergeCell ref="U201:V201"/>
    <mergeCell ref="C202:D202"/>
    <mergeCell ref="E202:F202"/>
    <mergeCell ref="G202:H202"/>
    <mergeCell ref="I202:J202"/>
    <mergeCell ref="S216:S217"/>
    <mergeCell ref="T216:T217"/>
    <mergeCell ref="U216:U217"/>
    <mergeCell ref="V216:V217"/>
    <mergeCell ref="C221:C227"/>
    <mergeCell ref="O221:O227"/>
    <mergeCell ref="I216:I217"/>
    <mergeCell ref="J216:J217"/>
    <mergeCell ref="O216:O217"/>
    <mergeCell ref="P216:P217"/>
    <mergeCell ref="Q216:Q217"/>
    <mergeCell ref="R216:R217"/>
    <mergeCell ref="C216:C217"/>
    <mergeCell ref="D216:D217"/>
    <mergeCell ref="E216:E217"/>
    <mergeCell ref="F216:F217"/>
    <mergeCell ref="G216:G217"/>
    <mergeCell ref="H216:H217"/>
    <mergeCell ref="D222:H222"/>
    <mergeCell ref="I222:J222"/>
    <mergeCell ref="P222:T222"/>
    <mergeCell ref="U222:V222"/>
    <mergeCell ref="D223:H223"/>
    <mergeCell ref="I223:J223"/>
    <mergeCell ref="P223:T223"/>
    <mergeCell ref="U223:V223"/>
    <mergeCell ref="C218:D219"/>
    <mergeCell ref="E218:J219"/>
    <mergeCell ref="O218:P219"/>
    <mergeCell ref="Q218:V219"/>
    <mergeCell ref="D221:H221"/>
    <mergeCell ref="I221:J221"/>
    <mergeCell ref="Q263:Q264"/>
    <mergeCell ref="R263:R264"/>
    <mergeCell ref="S263:S264"/>
    <mergeCell ref="T263:T264"/>
    <mergeCell ref="U263:U264"/>
    <mergeCell ref="V263:V264"/>
    <mergeCell ref="G263:G264"/>
    <mergeCell ref="H263:H264"/>
    <mergeCell ref="I263:I264"/>
    <mergeCell ref="J263:J264"/>
    <mergeCell ref="O263:O264"/>
    <mergeCell ref="P263:P264"/>
    <mergeCell ref="C228:C234"/>
    <mergeCell ref="O228:O234"/>
    <mergeCell ref="D234:H234"/>
    <mergeCell ref="P234:T234"/>
    <mergeCell ref="C235:C237"/>
    <mergeCell ref="O235:O237"/>
    <mergeCell ref="Q254:R254"/>
    <mergeCell ref="S254:V254"/>
    <mergeCell ref="E255:F255"/>
    <mergeCell ref="G255:J255"/>
    <mergeCell ref="O251:P251"/>
    <mergeCell ref="Q251:R251"/>
    <mergeCell ref="G252:H252"/>
    <mergeCell ref="S252:T252"/>
    <mergeCell ref="S250:T250"/>
    <mergeCell ref="U250:V250"/>
    <mergeCell ref="C251:D251"/>
    <mergeCell ref="E251:F251"/>
    <mergeCell ref="G251:H251"/>
    <mergeCell ref="I251:J251"/>
    <mergeCell ref="S265:S266"/>
    <mergeCell ref="T265:T266"/>
    <mergeCell ref="U265:U266"/>
    <mergeCell ref="V265:V266"/>
    <mergeCell ref="C270:C276"/>
    <mergeCell ref="O270:O276"/>
    <mergeCell ref="I265:I266"/>
    <mergeCell ref="J265:J266"/>
    <mergeCell ref="O265:O266"/>
    <mergeCell ref="P265:P266"/>
    <mergeCell ref="Q265:Q266"/>
    <mergeCell ref="R265:R266"/>
    <mergeCell ref="C265:C266"/>
    <mergeCell ref="D265:D266"/>
    <mergeCell ref="E265:E266"/>
    <mergeCell ref="F265:F266"/>
    <mergeCell ref="G265:G266"/>
    <mergeCell ref="H265:H266"/>
    <mergeCell ref="D271:H271"/>
    <mergeCell ref="I271:J271"/>
    <mergeCell ref="P271:T271"/>
    <mergeCell ref="U271:V271"/>
    <mergeCell ref="D272:H272"/>
    <mergeCell ref="I272:J272"/>
    <mergeCell ref="P272:T272"/>
    <mergeCell ref="U272:V272"/>
    <mergeCell ref="C267:D268"/>
    <mergeCell ref="E267:J268"/>
    <mergeCell ref="O267:P268"/>
    <mergeCell ref="Q267:V268"/>
    <mergeCell ref="D270:H270"/>
    <mergeCell ref="I270:J270"/>
    <mergeCell ref="Q312:Q313"/>
    <mergeCell ref="R312:R313"/>
    <mergeCell ref="S312:S313"/>
    <mergeCell ref="T312:T313"/>
    <mergeCell ref="U312:U313"/>
    <mergeCell ref="V312:V313"/>
    <mergeCell ref="G312:G313"/>
    <mergeCell ref="H312:H313"/>
    <mergeCell ref="I312:I313"/>
    <mergeCell ref="J312:J313"/>
    <mergeCell ref="O312:O313"/>
    <mergeCell ref="P312:P313"/>
    <mergeCell ref="C277:C283"/>
    <mergeCell ref="O277:O283"/>
    <mergeCell ref="D283:H283"/>
    <mergeCell ref="P283:T283"/>
    <mergeCell ref="C284:C286"/>
    <mergeCell ref="O284:O286"/>
    <mergeCell ref="Q303:R303"/>
    <mergeCell ref="S303:V303"/>
    <mergeCell ref="E304:F304"/>
    <mergeCell ref="G304:J304"/>
    <mergeCell ref="O300:P300"/>
    <mergeCell ref="Q300:R300"/>
    <mergeCell ref="G301:H301"/>
    <mergeCell ref="S301:T301"/>
    <mergeCell ref="S299:T299"/>
    <mergeCell ref="U299:V299"/>
    <mergeCell ref="C300:D300"/>
    <mergeCell ref="E300:F300"/>
    <mergeCell ref="G300:H300"/>
    <mergeCell ref="I300:J300"/>
    <mergeCell ref="S314:S315"/>
    <mergeCell ref="T314:T315"/>
    <mergeCell ref="U314:U315"/>
    <mergeCell ref="V314:V315"/>
    <mergeCell ref="C319:C325"/>
    <mergeCell ref="O319:O325"/>
    <mergeCell ref="I314:I315"/>
    <mergeCell ref="J314:J315"/>
    <mergeCell ref="O314:O315"/>
    <mergeCell ref="P314:P315"/>
    <mergeCell ref="Q314:Q315"/>
    <mergeCell ref="R314:R315"/>
    <mergeCell ref="C314:C315"/>
    <mergeCell ref="D314:D315"/>
    <mergeCell ref="E314:E315"/>
    <mergeCell ref="F314:F315"/>
    <mergeCell ref="G314:G315"/>
    <mergeCell ref="H314:H315"/>
    <mergeCell ref="D320:H320"/>
    <mergeCell ref="I320:J320"/>
    <mergeCell ref="P320:T320"/>
    <mergeCell ref="U320:V320"/>
    <mergeCell ref="D321:H321"/>
    <mergeCell ref="I321:J321"/>
    <mergeCell ref="P321:T321"/>
    <mergeCell ref="U321:V321"/>
    <mergeCell ref="C316:D317"/>
    <mergeCell ref="E316:J317"/>
    <mergeCell ref="O316:P317"/>
    <mergeCell ref="Q316:V317"/>
    <mergeCell ref="D319:H319"/>
    <mergeCell ref="I319:J319"/>
    <mergeCell ref="Q361:Q362"/>
    <mergeCell ref="R361:R362"/>
    <mergeCell ref="S361:S362"/>
    <mergeCell ref="T361:T362"/>
    <mergeCell ref="U361:U362"/>
    <mergeCell ref="V361:V362"/>
    <mergeCell ref="G361:G362"/>
    <mergeCell ref="H361:H362"/>
    <mergeCell ref="I361:I362"/>
    <mergeCell ref="J361:J362"/>
    <mergeCell ref="O361:O362"/>
    <mergeCell ref="P361:P362"/>
    <mergeCell ref="C326:C332"/>
    <mergeCell ref="O326:O332"/>
    <mergeCell ref="D332:H332"/>
    <mergeCell ref="P332:T332"/>
    <mergeCell ref="C333:C335"/>
    <mergeCell ref="O333:O335"/>
    <mergeCell ref="Q352:R352"/>
    <mergeCell ref="S352:V352"/>
    <mergeCell ref="E353:F353"/>
    <mergeCell ref="G353:J353"/>
    <mergeCell ref="O349:P349"/>
    <mergeCell ref="Q349:R349"/>
    <mergeCell ref="G350:H350"/>
    <mergeCell ref="S350:T350"/>
    <mergeCell ref="S348:T348"/>
    <mergeCell ref="U348:V348"/>
    <mergeCell ref="C349:D349"/>
    <mergeCell ref="E349:F349"/>
    <mergeCell ref="G349:H349"/>
    <mergeCell ref="I349:J349"/>
    <mergeCell ref="S363:S364"/>
    <mergeCell ref="T363:T364"/>
    <mergeCell ref="U363:U364"/>
    <mergeCell ref="V363:V364"/>
    <mergeCell ref="C368:C374"/>
    <mergeCell ref="O368:O374"/>
    <mergeCell ref="I363:I364"/>
    <mergeCell ref="J363:J364"/>
    <mergeCell ref="O363:O364"/>
    <mergeCell ref="P363:P364"/>
    <mergeCell ref="Q363:Q364"/>
    <mergeCell ref="R363:R364"/>
    <mergeCell ref="C363:C364"/>
    <mergeCell ref="D363:D364"/>
    <mergeCell ref="E363:E364"/>
    <mergeCell ref="F363:F364"/>
    <mergeCell ref="G363:G364"/>
    <mergeCell ref="H363:H364"/>
    <mergeCell ref="D369:H369"/>
    <mergeCell ref="I369:J369"/>
    <mergeCell ref="P369:T369"/>
    <mergeCell ref="U369:V369"/>
    <mergeCell ref="D370:H370"/>
    <mergeCell ref="I370:J370"/>
    <mergeCell ref="P370:T370"/>
    <mergeCell ref="U370:V370"/>
    <mergeCell ref="C365:D366"/>
    <mergeCell ref="E365:J366"/>
    <mergeCell ref="O365:P366"/>
    <mergeCell ref="Q365:V366"/>
    <mergeCell ref="D368:H368"/>
    <mergeCell ref="I368:J368"/>
    <mergeCell ref="Q410:Q411"/>
    <mergeCell ref="R410:R411"/>
    <mergeCell ref="S410:S411"/>
    <mergeCell ref="T410:T411"/>
    <mergeCell ref="U410:U411"/>
    <mergeCell ref="V410:V411"/>
    <mergeCell ref="G410:G411"/>
    <mergeCell ref="H410:H411"/>
    <mergeCell ref="I410:I411"/>
    <mergeCell ref="J410:J411"/>
    <mergeCell ref="O410:O411"/>
    <mergeCell ref="P410:P411"/>
    <mergeCell ref="C375:C381"/>
    <mergeCell ref="O375:O381"/>
    <mergeCell ref="D381:H381"/>
    <mergeCell ref="P381:T381"/>
    <mergeCell ref="C382:C384"/>
    <mergeCell ref="O382:O384"/>
    <mergeCell ref="Q401:R401"/>
    <mergeCell ref="S401:V401"/>
    <mergeCell ref="E402:F402"/>
    <mergeCell ref="G402:J402"/>
    <mergeCell ref="O398:P398"/>
    <mergeCell ref="Q398:R398"/>
    <mergeCell ref="G399:H399"/>
    <mergeCell ref="S399:T399"/>
    <mergeCell ref="S397:T397"/>
    <mergeCell ref="U397:V397"/>
    <mergeCell ref="C398:D398"/>
    <mergeCell ref="E398:F398"/>
    <mergeCell ref="G398:H398"/>
    <mergeCell ref="I398:J398"/>
    <mergeCell ref="S412:S413"/>
    <mergeCell ref="T412:T413"/>
    <mergeCell ref="U412:U413"/>
    <mergeCell ref="V412:V413"/>
    <mergeCell ref="C417:C423"/>
    <mergeCell ref="O417:O423"/>
    <mergeCell ref="I412:I413"/>
    <mergeCell ref="J412:J413"/>
    <mergeCell ref="O412:O413"/>
    <mergeCell ref="P412:P413"/>
    <mergeCell ref="Q412:Q413"/>
    <mergeCell ref="R412:R413"/>
    <mergeCell ref="C412:C413"/>
    <mergeCell ref="D412:D413"/>
    <mergeCell ref="E412:E413"/>
    <mergeCell ref="F412:F413"/>
    <mergeCell ref="G412:G413"/>
    <mergeCell ref="H412:H413"/>
    <mergeCell ref="D418:H418"/>
    <mergeCell ref="I418:J418"/>
    <mergeCell ref="P418:T418"/>
    <mergeCell ref="U418:V418"/>
    <mergeCell ref="D419:H419"/>
    <mergeCell ref="I419:J419"/>
    <mergeCell ref="P419:T419"/>
    <mergeCell ref="U419:V419"/>
    <mergeCell ref="C414:D415"/>
    <mergeCell ref="E414:J415"/>
    <mergeCell ref="O414:P415"/>
    <mergeCell ref="Q414:V415"/>
    <mergeCell ref="D417:H417"/>
    <mergeCell ref="I417:J417"/>
    <mergeCell ref="Q459:Q460"/>
    <mergeCell ref="R459:R460"/>
    <mergeCell ref="S459:S460"/>
    <mergeCell ref="T459:T460"/>
    <mergeCell ref="U459:U460"/>
    <mergeCell ref="V459:V460"/>
    <mergeCell ref="G459:G460"/>
    <mergeCell ref="H459:H460"/>
    <mergeCell ref="I459:I460"/>
    <mergeCell ref="J459:J460"/>
    <mergeCell ref="O459:O460"/>
    <mergeCell ref="P459:P460"/>
    <mergeCell ref="C424:C430"/>
    <mergeCell ref="O424:O430"/>
    <mergeCell ref="D430:H430"/>
    <mergeCell ref="P430:T430"/>
    <mergeCell ref="C431:C433"/>
    <mergeCell ref="O431:O433"/>
    <mergeCell ref="Q450:R450"/>
    <mergeCell ref="S450:V450"/>
    <mergeCell ref="E451:F451"/>
    <mergeCell ref="G451:J451"/>
    <mergeCell ref="O447:P447"/>
    <mergeCell ref="Q447:R447"/>
    <mergeCell ref="G448:H448"/>
    <mergeCell ref="S448:T448"/>
    <mergeCell ref="S446:T446"/>
    <mergeCell ref="U446:V446"/>
    <mergeCell ref="C447:D447"/>
    <mergeCell ref="E447:F447"/>
    <mergeCell ref="G447:H447"/>
    <mergeCell ref="I447:J447"/>
    <mergeCell ref="S461:S462"/>
    <mergeCell ref="T461:T462"/>
    <mergeCell ref="U461:U462"/>
    <mergeCell ref="V461:V462"/>
    <mergeCell ref="C466:C472"/>
    <mergeCell ref="O466:O472"/>
    <mergeCell ref="I461:I462"/>
    <mergeCell ref="J461:J462"/>
    <mergeCell ref="O461:O462"/>
    <mergeCell ref="P461:P462"/>
    <mergeCell ref="Q461:Q462"/>
    <mergeCell ref="R461:R462"/>
    <mergeCell ref="C461:C462"/>
    <mergeCell ref="D461:D462"/>
    <mergeCell ref="E461:E462"/>
    <mergeCell ref="F461:F462"/>
    <mergeCell ref="G461:G462"/>
    <mergeCell ref="H461:H462"/>
    <mergeCell ref="D467:H467"/>
    <mergeCell ref="I467:J467"/>
    <mergeCell ref="P467:T467"/>
    <mergeCell ref="U467:V467"/>
    <mergeCell ref="D468:H468"/>
    <mergeCell ref="I468:J468"/>
    <mergeCell ref="P468:T468"/>
    <mergeCell ref="U468:V468"/>
    <mergeCell ref="C463:D464"/>
    <mergeCell ref="E463:J464"/>
    <mergeCell ref="O463:P464"/>
    <mergeCell ref="Q463:V464"/>
    <mergeCell ref="D466:H466"/>
    <mergeCell ref="I466:J466"/>
    <mergeCell ref="Q508:Q509"/>
    <mergeCell ref="R508:R509"/>
    <mergeCell ref="S508:S509"/>
    <mergeCell ref="T508:T509"/>
    <mergeCell ref="U508:U509"/>
    <mergeCell ref="V508:V509"/>
    <mergeCell ref="G508:G509"/>
    <mergeCell ref="H508:H509"/>
    <mergeCell ref="I508:I509"/>
    <mergeCell ref="J508:J509"/>
    <mergeCell ref="O508:O509"/>
    <mergeCell ref="P508:P509"/>
    <mergeCell ref="C473:C479"/>
    <mergeCell ref="O473:O479"/>
    <mergeCell ref="D479:H479"/>
    <mergeCell ref="P479:T479"/>
    <mergeCell ref="C480:C482"/>
    <mergeCell ref="O480:O482"/>
    <mergeCell ref="Q499:R499"/>
    <mergeCell ref="S499:V499"/>
    <mergeCell ref="E500:F500"/>
    <mergeCell ref="G500:J500"/>
    <mergeCell ref="O496:P496"/>
    <mergeCell ref="Q496:R496"/>
    <mergeCell ref="G497:H497"/>
    <mergeCell ref="S497:T497"/>
    <mergeCell ref="S495:T495"/>
    <mergeCell ref="U495:V495"/>
    <mergeCell ref="C496:D496"/>
    <mergeCell ref="E496:F496"/>
    <mergeCell ref="G496:H496"/>
    <mergeCell ref="I496:J496"/>
    <mergeCell ref="S510:S511"/>
    <mergeCell ref="T510:T511"/>
    <mergeCell ref="U510:U511"/>
    <mergeCell ref="V510:V511"/>
    <mergeCell ref="C515:C521"/>
    <mergeCell ref="O515:O521"/>
    <mergeCell ref="I510:I511"/>
    <mergeCell ref="J510:J511"/>
    <mergeCell ref="O510:O511"/>
    <mergeCell ref="P510:P511"/>
    <mergeCell ref="Q510:Q511"/>
    <mergeCell ref="R510:R511"/>
    <mergeCell ref="C510:C511"/>
    <mergeCell ref="D510:D511"/>
    <mergeCell ref="E510:E511"/>
    <mergeCell ref="F510:F511"/>
    <mergeCell ref="G510:G511"/>
    <mergeCell ref="H510:H511"/>
    <mergeCell ref="D516:H516"/>
    <mergeCell ref="I516:J516"/>
    <mergeCell ref="P516:T516"/>
    <mergeCell ref="U516:V516"/>
    <mergeCell ref="D517:H517"/>
    <mergeCell ref="I517:J517"/>
    <mergeCell ref="P517:T517"/>
    <mergeCell ref="U517:V517"/>
    <mergeCell ref="C512:D513"/>
    <mergeCell ref="E512:J513"/>
    <mergeCell ref="O512:P513"/>
    <mergeCell ref="Q512:V513"/>
    <mergeCell ref="D515:H515"/>
    <mergeCell ref="I515:J515"/>
    <mergeCell ref="Q557:Q558"/>
    <mergeCell ref="R557:R558"/>
    <mergeCell ref="S557:S558"/>
    <mergeCell ref="T557:T558"/>
    <mergeCell ref="U557:U558"/>
    <mergeCell ref="V557:V558"/>
    <mergeCell ref="G557:G558"/>
    <mergeCell ref="H557:H558"/>
    <mergeCell ref="I557:I558"/>
    <mergeCell ref="J557:J558"/>
    <mergeCell ref="O557:O558"/>
    <mergeCell ref="P557:P558"/>
    <mergeCell ref="C522:C528"/>
    <mergeCell ref="O522:O528"/>
    <mergeCell ref="D528:H528"/>
    <mergeCell ref="P528:T528"/>
    <mergeCell ref="C529:C531"/>
    <mergeCell ref="O529:O531"/>
    <mergeCell ref="Q548:R548"/>
    <mergeCell ref="S548:V548"/>
    <mergeCell ref="E549:F549"/>
    <mergeCell ref="G549:J549"/>
    <mergeCell ref="O545:P545"/>
    <mergeCell ref="Q545:R545"/>
    <mergeCell ref="G546:H546"/>
    <mergeCell ref="S546:T546"/>
    <mergeCell ref="S544:T544"/>
    <mergeCell ref="U544:V544"/>
    <mergeCell ref="C545:D545"/>
    <mergeCell ref="E545:F545"/>
    <mergeCell ref="G545:H545"/>
    <mergeCell ref="I545:J545"/>
    <mergeCell ref="S559:S560"/>
    <mergeCell ref="T559:T560"/>
    <mergeCell ref="U559:U560"/>
    <mergeCell ref="V559:V560"/>
    <mergeCell ref="C564:C570"/>
    <mergeCell ref="O564:O570"/>
    <mergeCell ref="I559:I560"/>
    <mergeCell ref="J559:J560"/>
    <mergeCell ref="O559:O560"/>
    <mergeCell ref="P559:P560"/>
    <mergeCell ref="Q559:Q560"/>
    <mergeCell ref="R559:R560"/>
    <mergeCell ref="C559:C560"/>
    <mergeCell ref="D559:D560"/>
    <mergeCell ref="E559:E560"/>
    <mergeCell ref="F559:F560"/>
    <mergeCell ref="G559:G560"/>
    <mergeCell ref="H559:H560"/>
    <mergeCell ref="D565:H565"/>
    <mergeCell ref="I565:J565"/>
    <mergeCell ref="P565:T565"/>
    <mergeCell ref="U565:V565"/>
    <mergeCell ref="D566:H566"/>
    <mergeCell ref="I566:J566"/>
    <mergeCell ref="P566:T566"/>
    <mergeCell ref="U566:V566"/>
    <mergeCell ref="C561:D562"/>
    <mergeCell ref="E561:J562"/>
    <mergeCell ref="O561:P562"/>
    <mergeCell ref="Q561:V562"/>
    <mergeCell ref="D564:H564"/>
    <mergeCell ref="I564:J564"/>
    <mergeCell ref="Q606:Q607"/>
    <mergeCell ref="R606:R607"/>
    <mergeCell ref="S606:S607"/>
    <mergeCell ref="T606:T607"/>
    <mergeCell ref="U606:U607"/>
    <mergeCell ref="V606:V607"/>
    <mergeCell ref="G606:G607"/>
    <mergeCell ref="H606:H607"/>
    <mergeCell ref="I606:I607"/>
    <mergeCell ref="J606:J607"/>
    <mergeCell ref="O606:O607"/>
    <mergeCell ref="P606:P607"/>
    <mergeCell ref="C571:C577"/>
    <mergeCell ref="O571:O577"/>
    <mergeCell ref="D577:H577"/>
    <mergeCell ref="P577:T577"/>
    <mergeCell ref="C578:C580"/>
    <mergeCell ref="O578:O580"/>
    <mergeCell ref="Q597:R597"/>
    <mergeCell ref="S597:V597"/>
    <mergeCell ref="E598:F598"/>
    <mergeCell ref="G598:J598"/>
    <mergeCell ref="O594:P594"/>
    <mergeCell ref="Q594:R594"/>
    <mergeCell ref="G595:H595"/>
    <mergeCell ref="S595:T595"/>
    <mergeCell ref="S593:T593"/>
    <mergeCell ref="U593:V593"/>
    <mergeCell ref="C594:D594"/>
    <mergeCell ref="E594:F594"/>
    <mergeCell ref="G594:H594"/>
    <mergeCell ref="I594:J594"/>
    <mergeCell ref="S608:S609"/>
    <mergeCell ref="T608:T609"/>
    <mergeCell ref="U608:U609"/>
    <mergeCell ref="V608:V609"/>
    <mergeCell ref="C613:C619"/>
    <mergeCell ref="O613:O619"/>
    <mergeCell ref="I608:I609"/>
    <mergeCell ref="J608:J609"/>
    <mergeCell ref="O608:O609"/>
    <mergeCell ref="P608:P609"/>
    <mergeCell ref="Q608:Q609"/>
    <mergeCell ref="R608:R609"/>
    <mergeCell ref="C608:C609"/>
    <mergeCell ref="D608:D609"/>
    <mergeCell ref="E608:E609"/>
    <mergeCell ref="F608:F609"/>
    <mergeCell ref="G608:G609"/>
    <mergeCell ref="H608:H609"/>
    <mergeCell ref="D614:H614"/>
    <mergeCell ref="I614:J614"/>
    <mergeCell ref="P614:T614"/>
    <mergeCell ref="U614:V614"/>
    <mergeCell ref="D615:H615"/>
    <mergeCell ref="I615:J615"/>
    <mergeCell ref="P615:T615"/>
    <mergeCell ref="U615:V615"/>
    <mergeCell ref="C610:D611"/>
    <mergeCell ref="E610:J611"/>
    <mergeCell ref="O610:P611"/>
    <mergeCell ref="Q610:V611"/>
    <mergeCell ref="D613:H613"/>
    <mergeCell ref="I613:J613"/>
    <mergeCell ref="Q655:Q656"/>
    <mergeCell ref="R655:R656"/>
    <mergeCell ref="S655:S656"/>
    <mergeCell ref="T655:T656"/>
    <mergeCell ref="U655:U656"/>
    <mergeCell ref="V655:V656"/>
    <mergeCell ref="G655:G656"/>
    <mergeCell ref="H655:H656"/>
    <mergeCell ref="I655:I656"/>
    <mergeCell ref="J655:J656"/>
    <mergeCell ref="O655:O656"/>
    <mergeCell ref="P655:P656"/>
    <mergeCell ref="C620:C626"/>
    <mergeCell ref="O620:O626"/>
    <mergeCell ref="D626:H626"/>
    <mergeCell ref="P626:T626"/>
    <mergeCell ref="C627:C629"/>
    <mergeCell ref="O627:O629"/>
    <mergeCell ref="Q646:R646"/>
    <mergeCell ref="S646:V646"/>
    <mergeCell ref="E647:F647"/>
    <mergeCell ref="G647:J647"/>
    <mergeCell ref="O643:P643"/>
    <mergeCell ref="Q643:R643"/>
    <mergeCell ref="G644:H644"/>
    <mergeCell ref="S644:T644"/>
    <mergeCell ref="S642:T642"/>
    <mergeCell ref="U642:V642"/>
    <mergeCell ref="C643:D643"/>
    <mergeCell ref="E643:F643"/>
    <mergeCell ref="G643:H643"/>
    <mergeCell ref="I643:J643"/>
    <mergeCell ref="S657:S658"/>
    <mergeCell ref="T657:T658"/>
    <mergeCell ref="U657:U658"/>
    <mergeCell ref="V657:V658"/>
    <mergeCell ref="C662:C668"/>
    <mergeCell ref="O662:O668"/>
    <mergeCell ref="I657:I658"/>
    <mergeCell ref="J657:J658"/>
    <mergeCell ref="O657:O658"/>
    <mergeCell ref="P657:P658"/>
    <mergeCell ref="Q657:Q658"/>
    <mergeCell ref="R657:R658"/>
    <mergeCell ref="C657:C658"/>
    <mergeCell ref="D657:D658"/>
    <mergeCell ref="E657:E658"/>
    <mergeCell ref="F657:F658"/>
    <mergeCell ref="G657:G658"/>
    <mergeCell ref="H657:H658"/>
    <mergeCell ref="D663:H663"/>
    <mergeCell ref="I663:J663"/>
    <mergeCell ref="P663:T663"/>
    <mergeCell ref="U663:V663"/>
    <mergeCell ref="D664:H664"/>
    <mergeCell ref="I664:J664"/>
    <mergeCell ref="P664:T664"/>
    <mergeCell ref="U664:V664"/>
    <mergeCell ref="C659:D660"/>
    <mergeCell ref="E659:J660"/>
    <mergeCell ref="O659:P660"/>
    <mergeCell ref="Q659:V660"/>
    <mergeCell ref="D662:H662"/>
    <mergeCell ref="I662:J662"/>
    <mergeCell ref="Q704:Q705"/>
    <mergeCell ref="R704:R705"/>
    <mergeCell ref="S704:S705"/>
    <mergeCell ref="T704:T705"/>
    <mergeCell ref="U704:U705"/>
    <mergeCell ref="V704:V705"/>
    <mergeCell ref="G704:G705"/>
    <mergeCell ref="H704:H705"/>
    <mergeCell ref="I704:I705"/>
    <mergeCell ref="J704:J705"/>
    <mergeCell ref="O704:O705"/>
    <mergeCell ref="P704:P705"/>
    <mergeCell ref="C669:C675"/>
    <mergeCell ref="O669:O675"/>
    <mergeCell ref="D675:H675"/>
    <mergeCell ref="P675:T675"/>
    <mergeCell ref="C676:C678"/>
    <mergeCell ref="O676:O678"/>
    <mergeCell ref="Q695:R695"/>
    <mergeCell ref="S695:V695"/>
    <mergeCell ref="E696:F696"/>
    <mergeCell ref="G696:J696"/>
    <mergeCell ref="O692:P692"/>
    <mergeCell ref="Q692:R692"/>
    <mergeCell ref="G693:H693"/>
    <mergeCell ref="S693:T693"/>
    <mergeCell ref="S691:T691"/>
    <mergeCell ref="U691:V691"/>
    <mergeCell ref="C692:D692"/>
    <mergeCell ref="E692:F692"/>
    <mergeCell ref="G692:H692"/>
    <mergeCell ref="I692:J692"/>
    <mergeCell ref="S706:S707"/>
    <mergeCell ref="T706:T707"/>
    <mergeCell ref="U706:U707"/>
    <mergeCell ref="V706:V707"/>
    <mergeCell ref="C711:C717"/>
    <mergeCell ref="O711:O717"/>
    <mergeCell ref="I706:I707"/>
    <mergeCell ref="J706:J707"/>
    <mergeCell ref="O706:O707"/>
    <mergeCell ref="P706:P707"/>
    <mergeCell ref="Q706:Q707"/>
    <mergeCell ref="R706:R707"/>
    <mergeCell ref="C706:C707"/>
    <mergeCell ref="D706:D707"/>
    <mergeCell ref="E706:E707"/>
    <mergeCell ref="F706:F707"/>
    <mergeCell ref="G706:G707"/>
    <mergeCell ref="H706:H707"/>
    <mergeCell ref="D712:H712"/>
    <mergeCell ref="I712:J712"/>
    <mergeCell ref="P712:T712"/>
    <mergeCell ref="U712:V712"/>
    <mergeCell ref="D713:H713"/>
    <mergeCell ref="I713:J713"/>
    <mergeCell ref="P713:T713"/>
    <mergeCell ref="U713:V713"/>
    <mergeCell ref="C708:D709"/>
    <mergeCell ref="E708:J709"/>
    <mergeCell ref="O708:P709"/>
    <mergeCell ref="Q708:V709"/>
    <mergeCell ref="D711:H711"/>
    <mergeCell ref="I711:J711"/>
    <mergeCell ref="Q753:Q754"/>
    <mergeCell ref="R753:R754"/>
    <mergeCell ref="S753:S754"/>
    <mergeCell ref="T753:T754"/>
    <mergeCell ref="U753:U754"/>
    <mergeCell ref="V753:V754"/>
    <mergeCell ref="G753:G754"/>
    <mergeCell ref="H753:H754"/>
    <mergeCell ref="I753:I754"/>
    <mergeCell ref="J753:J754"/>
    <mergeCell ref="O753:O754"/>
    <mergeCell ref="P753:P754"/>
    <mergeCell ref="C718:C724"/>
    <mergeCell ref="O718:O724"/>
    <mergeCell ref="D724:H724"/>
    <mergeCell ref="P724:T724"/>
    <mergeCell ref="C725:C727"/>
    <mergeCell ref="O725:O727"/>
    <mergeCell ref="Q744:R744"/>
    <mergeCell ref="S744:V744"/>
    <mergeCell ref="E745:F745"/>
    <mergeCell ref="G745:J745"/>
    <mergeCell ref="O741:P741"/>
    <mergeCell ref="Q741:R741"/>
    <mergeCell ref="G742:H742"/>
    <mergeCell ref="S742:T742"/>
    <mergeCell ref="S740:T740"/>
    <mergeCell ref="U740:V740"/>
    <mergeCell ref="C741:D741"/>
    <mergeCell ref="E741:F741"/>
    <mergeCell ref="G741:H741"/>
    <mergeCell ref="I741:J741"/>
    <mergeCell ref="S755:S756"/>
    <mergeCell ref="T755:T756"/>
    <mergeCell ref="U755:U756"/>
    <mergeCell ref="V755:V756"/>
    <mergeCell ref="C760:C766"/>
    <mergeCell ref="O760:O766"/>
    <mergeCell ref="I755:I756"/>
    <mergeCell ref="J755:J756"/>
    <mergeCell ref="O755:O756"/>
    <mergeCell ref="P755:P756"/>
    <mergeCell ref="Q755:Q756"/>
    <mergeCell ref="R755:R756"/>
    <mergeCell ref="C755:C756"/>
    <mergeCell ref="D755:D756"/>
    <mergeCell ref="E755:E756"/>
    <mergeCell ref="F755:F756"/>
    <mergeCell ref="G755:G756"/>
    <mergeCell ref="H755:H756"/>
    <mergeCell ref="D761:H761"/>
    <mergeCell ref="I761:J761"/>
    <mergeCell ref="P761:T761"/>
    <mergeCell ref="U761:V761"/>
    <mergeCell ref="D762:H762"/>
    <mergeCell ref="I762:J762"/>
    <mergeCell ref="P762:T762"/>
    <mergeCell ref="U762:V762"/>
    <mergeCell ref="C757:D758"/>
    <mergeCell ref="E757:J758"/>
    <mergeCell ref="O757:P758"/>
    <mergeCell ref="Q757:V758"/>
    <mergeCell ref="D760:H760"/>
    <mergeCell ref="I760:J760"/>
    <mergeCell ref="Q802:Q803"/>
    <mergeCell ref="R802:R803"/>
    <mergeCell ref="S802:S803"/>
    <mergeCell ref="T802:T803"/>
    <mergeCell ref="U802:U803"/>
    <mergeCell ref="V802:V803"/>
    <mergeCell ref="G802:G803"/>
    <mergeCell ref="H802:H803"/>
    <mergeCell ref="I802:I803"/>
    <mergeCell ref="J802:J803"/>
    <mergeCell ref="O802:O803"/>
    <mergeCell ref="P802:P803"/>
    <mergeCell ref="C767:C773"/>
    <mergeCell ref="O767:O773"/>
    <mergeCell ref="D773:H773"/>
    <mergeCell ref="P773:T773"/>
    <mergeCell ref="C774:C776"/>
    <mergeCell ref="O774:O776"/>
    <mergeCell ref="Q793:R793"/>
    <mergeCell ref="S793:V793"/>
    <mergeCell ref="E794:F794"/>
    <mergeCell ref="G794:J794"/>
    <mergeCell ref="O790:P790"/>
    <mergeCell ref="Q790:R790"/>
    <mergeCell ref="G791:H791"/>
    <mergeCell ref="S791:T791"/>
    <mergeCell ref="S789:T789"/>
    <mergeCell ref="U789:V789"/>
    <mergeCell ref="C790:D790"/>
    <mergeCell ref="E790:F790"/>
    <mergeCell ref="G790:H790"/>
    <mergeCell ref="I790:J790"/>
    <mergeCell ref="S804:S805"/>
    <mergeCell ref="T804:T805"/>
    <mergeCell ref="U804:U805"/>
    <mergeCell ref="V804:V805"/>
    <mergeCell ref="C809:C815"/>
    <mergeCell ref="O809:O815"/>
    <mergeCell ref="I804:I805"/>
    <mergeCell ref="J804:J805"/>
    <mergeCell ref="O804:O805"/>
    <mergeCell ref="P804:P805"/>
    <mergeCell ref="Q804:Q805"/>
    <mergeCell ref="R804:R805"/>
    <mergeCell ref="C804:C805"/>
    <mergeCell ref="D804:D805"/>
    <mergeCell ref="E804:E805"/>
    <mergeCell ref="F804:F805"/>
    <mergeCell ref="G804:G805"/>
    <mergeCell ref="H804:H805"/>
    <mergeCell ref="D810:H810"/>
    <mergeCell ref="I810:J810"/>
    <mergeCell ref="P810:T810"/>
    <mergeCell ref="U810:V810"/>
    <mergeCell ref="D811:H811"/>
    <mergeCell ref="I811:J811"/>
    <mergeCell ref="P811:T811"/>
    <mergeCell ref="U811:V811"/>
    <mergeCell ref="C806:D807"/>
    <mergeCell ref="E806:J807"/>
    <mergeCell ref="O806:P807"/>
    <mergeCell ref="Q806:V807"/>
    <mergeCell ref="D809:H809"/>
    <mergeCell ref="I809:J809"/>
    <mergeCell ref="Q851:Q852"/>
    <mergeCell ref="R851:R852"/>
    <mergeCell ref="S851:S852"/>
    <mergeCell ref="T851:T852"/>
    <mergeCell ref="U851:U852"/>
    <mergeCell ref="V851:V852"/>
    <mergeCell ref="G851:G852"/>
    <mergeCell ref="H851:H852"/>
    <mergeCell ref="I851:I852"/>
    <mergeCell ref="J851:J852"/>
    <mergeCell ref="O851:O852"/>
    <mergeCell ref="P851:P852"/>
    <mergeCell ref="C816:C822"/>
    <mergeCell ref="O816:O822"/>
    <mergeCell ref="D822:H822"/>
    <mergeCell ref="P822:T822"/>
    <mergeCell ref="C823:C825"/>
    <mergeCell ref="O823:O825"/>
    <mergeCell ref="Q842:R842"/>
    <mergeCell ref="S842:V842"/>
    <mergeCell ref="E843:F843"/>
    <mergeCell ref="G843:J843"/>
    <mergeCell ref="O839:P839"/>
    <mergeCell ref="Q839:R839"/>
    <mergeCell ref="G840:H840"/>
    <mergeCell ref="S840:T840"/>
    <mergeCell ref="S838:T838"/>
    <mergeCell ref="U838:V838"/>
    <mergeCell ref="C839:D839"/>
    <mergeCell ref="E839:F839"/>
    <mergeCell ref="G839:H839"/>
    <mergeCell ref="I839:J839"/>
    <mergeCell ref="S853:S854"/>
    <mergeCell ref="T853:T854"/>
    <mergeCell ref="U853:U854"/>
    <mergeCell ref="V853:V854"/>
    <mergeCell ref="C858:C864"/>
    <mergeCell ref="O858:O864"/>
    <mergeCell ref="I853:I854"/>
    <mergeCell ref="J853:J854"/>
    <mergeCell ref="O853:O854"/>
    <mergeCell ref="P853:P854"/>
    <mergeCell ref="Q853:Q854"/>
    <mergeCell ref="R853:R854"/>
    <mergeCell ref="C853:C854"/>
    <mergeCell ref="D853:D854"/>
    <mergeCell ref="E853:E854"/>
    <mergeCell ref="F853:F854"/>
    <mergeCell ref="G853:G854"/>
    <mergeCell ref="H853:H854"/>
    <mergeCell ref="D859:H859"/>
    <mergeCell ref="I859:J859"/>
    <mergeCell ref="P859:T859"/>
    <mergeCell ref="U859:V859"/>
    <mergeCell ref="D860:H860"/>
    <mergeCell ref="I860:J860"/>
    <mergeCell ref="P860:T860"/>
    <mergeCell ref="U860:V860"/>
    <mergeCell ref="C855:D856"/>
    <mergeCell ref="E855:J856"/>
    <mergeCell ref="O855:P856"/>
    <mergeCell ref="Q855:V856"/>
    <mergeCell ref="D858:H858"/>
    <mergeCell ref="I858:J858"/>
    <mergeCell ref="Q900:Q901"/>
    <mergeCell ref="R900:R901"/>
    <mergeCell ref="S900:S901"/>
    <mergeCell ref="T900:T901"/>
    <mergeCell ref="U900:U901"/>
    <mergeCell ref="V900:V901"/>
    <mergeCell ref="G900:G901"/>
    <mergeCell ref="H900:H901"/>
    <mergeCell ref="I900:I901"/>
    <mergeCell ref="J900:J901"/>
    <mergeCell ref="O900:O901"/>
    <mergeCell ref="P900:P901"/>
    <mergeCell ref="C865:C871"/>
    <mergeCell ref="O865:O871"/>
    <mergeCell ref="D871:H871"/>
    <mergeCell ref="P871:T871"/>
    <mergeCell ref="C872:C874"/>
    <mergeCell ref="O872:O874"/>
    <mergeCell ref="Q891:R891"/>
    <mergeCell ref="S891:V891"/>
    <mergeCell ref="E892:F892"/>
    <mergeCell ref="G892:J892"/>
    <mergeCell ref="O888:P888"/>
    <mergeCell ref="Q888:R888"/>
    <mergeCell ref="G889:H889"/>
    <mergeCell ref="S889:T889"/>
    <mergeCell ref="S887:T887"/>
    <mergeCell ref="U887:V887"/>
    <mergeCell ref="C888:D888"/>
    <mergeCell ref="E888:F888"/>
    <mergeCell ref="G888:H888"/>
    <mergeCell ref="I888:J888"/>
    <mergeCell ref="S902:S903"/>
    <mergeCell ref="T902:T903"/>
    <mergeCell ref="U902:U903"/>
    <mergeCell ref="V902:V903"/>
    <mergeCell ref="C907:C913"/>
    <mergeCell ref="O907:O913"/>
    <mergeCell ref="I902:I903"/>
    <mergeCell ref="J902:J903"/>
    <mergeCell ref="O902:O903"/>
    <mergeCell ref="P902:P903"/>
    <mergeCell ref="Q902:Q903"/>
    <mergeCell ref="R902:R903"/>
    <mergeCell ref="C902:C903"/>
    <mergeCell ref="D902:D903"/>
    <mergeCell ref="E902:E903"/>
    <mergeCell ref="F902:F903"/>
    <mergeCell ref="G902:G903"/>
    <mergeCell ref="H902:H903"/>
    <mergeCell ref="D908:H908"/>
    <mergeCell ref="I908:J908"/>
    <mergeCell ref="P908:T908"/>
    <mergeCell ref="U908:V908"/>
    <mergeCell ref="D909:H909"/>
    <mergeCell ref="I909:J909"/>
    <mergeCell ref="P909:T909"/>
    <mergeCell ref="U909:V909"/>
    <mergeCell ref="C904:D905"/>
    <mergeCell ref="E904:J905"/>
    <mergeCell ref="O904:P905"/>
    <mergeCell ref="Q904:V905"/>
    <mergeCell ref="D907:H907"/>
    <mergeCell ref="I907:J907"/>
    <mergeCell ref="Q949:Q950"/>
    <mergeCell ref="R949:R950"/>
    <mergeCell ref="S949:S950"/>
    <mergeCell ref="T949:T950"/>
    <mergeCell ref="U949:U950"/>
    <mergeCell ref="V949:V950"/>
    <mergeCell ref="G949:G950"/>
    <mergeCell ref="H949:H950"/>
    <mergeCell ref="I949:I950"/>
    <mergeCell ref="J949:J950"/>
    <mergeCell ref="O949:O950"/>
    <mergeCell ref="P949:P950"/>
    <mergeCell ref="C914:C920"/>
    <mergeCell ref="O914:O920"/>
    <mergeCell ref="D920:H920"/>
    <mergeCell ref="P920:T920"/>
    <mergeCell ref="C921:C923"/>
    <mergeCell ref="O921:O923"/>
    <mergeCell ref="Q940:R940"/>
    <mergeCell ref="S940:V940"/>
    <mergeCell ref="E941:F941"/>
    <mergeCell ref="G941:J941"/>
    <mergeCell ref="O937:P937"/>
    <mergeCell ref="Q937:R937"/>
    <mergeCell ref="G938:H938"/>
    <mergeCell ref="S938:T938"/>
    <mergeCell ref="S936:T936"/>
    <mergeCell ref="U936:V936"/>
    <mergeCell ref="C937:D937"/>
    <mergeCell ref="E937:F937"/>
    <mergeCell ref="G937:H937"/>
    <mergeCell ref="I937:J937"/>
    <mergeCell ref="S951:S952"/>
    <mergeCell ref="T951:T952"/>
    <mergeCell ref="U951:U952"/>
    <mergeCell ref="V951:V952"/>
    <mergeCell ref="C956:C962"/>
    <mergeCell ref="O956:O962"/>
    <mergeCell ref="I951:I952"/>
    <mergeCell ref="J951:J952"/>
    <mergeCell ref="O951:O952"/>
    <mergeCell ref="P951:P952"/>
    <mergeCell ref="Q951:Q952"/>
    <mergeCell ref="R951:R952"/>
    <mergeCell ref="C951:C952"/>
    <mergeCell ref="D951:D952"/>
    <mergeCell ref="E951:E952"/>
    <mergeCell ref="F951:F952"/>
    <mergeCell ref="G951:G952"/>
    <mergeCell ref="H951:H952"/>
    <mergeCell ref="D957:H957"/>
    <mergeCell ref="I957:J957"/>
    <mergeCell ref="P957:T957"/>
    <mergeCell ref="U957:V957"/>
    <mergeCell ref="D958:H958"/>
    <mergeCell ref="I958:J958"/>
    <mergeCell ref="P958:T958"/>
    <mergeCell ref="U958:V958"/>
    <mergeCell ref="C953:D954"/>
    <mergeCell ref="E953:J954"/>
    <mergeCell ref="O953:P954"/>
    <mergeCell ref="Q953:V954"/>
    <mergeCell ref="D956:H956"/>
    <mergeCell ref="I956:J956"/>
    <mergeCell ref="Q998:Q999"/>
    <mergeCell ref="R998:R999"/>
    <mergeCell ref="S998:S999"/>
    <mergeCell ref="T998:T999"/>
    <mergeCell ref="U998:U999"/>
    <mergeCell ref="V998:V999"/>
    <mergeCell ref="G998:G999"/>
    <mergeCell ref="H998:H999"/>
    <mergeCell ref="I998:I999"/>
    <mergeCell ref="J998:J999"/>
    <mergeCell ref="O998:O999"/>
    <mergeCell ref="P998:P999"/>
    <mergeCell ref="C963:C969"/>
    <mergeCell ref="O963:O969"/>
    <mergeCell ref="D969:H969"/>
    <mergeCell ref="P969:T969"/>
    <mergeCell ref="C970:C972"/>
    <mergeCell ref="O970:O972"/>
    <mergeCell ref="Q989:R989"/>
    <mergeCell ref="S989:V989"/>
    <mergeCell ref="E990:F990"/>
    <mergeCell ref="G990:J990"/>
    <mergeCell ref="O986:P986"/>
    <mergeCell ref="Q986:R986"/>
    <mergeCell ref="G987:H987"/>
    <mergeCell ref="S987:T987"/>
    <mergeCell ref="S985:T985"/>
    <mergeCell ref="U985:V985"/>
    <mergeCell ref="C986:D986"/>
    <mergeCell ref="E986:F986"/>
    <mergeCell ref="G986:H986"/>
    <mergeCell ref="I986:J986"/>
    <mergeCell ref="S1000:S1001"/>
    <mergeCell ref="T1000:T1001"/>
    <mergeCell ref="U1000:U1001"/>
    <mergeCell ref="V1000:V1001"/>
    <mergeCell ref="C1005:C1011"/>
    <mergeCell ref="O1005:O1011"/>
    <mergeCell ref="I1000:I1001"/>
    <mergeCell ref="J1000:J1001"/>
    <mergeCell ref="O1000:O1001"/>
    <mergeCell ref="P1000:P1001"/>
    <mergeCell ref="Q1000:Q1001"/>
    <mergeCell ref="R1000:R1001"/>
    <mergeCell ref="C1000:C1001"/>
    <mergeCell ref="D1000:D1001"/>
    <mergeCell ref="E1000:E1001"/>
    <mergeCell ref="F1000:F1001"/>
    <mergeCell ref="G1000:G1001"/>
    <mergeCell ref="H1000:H1001"/>
    <mergeCell ref="D1006:H1006"/>
    <mergeCell ref="I1006:J1006"/>
    <mergeCell ref="P1006:T1006"/>
    <mergeCell ref="U1006:V1006"/>
    <mergeCell ref="D1007:H1007"/>
    <mergeCell ref="I1007:J1007"/>
    <mergeCell ref="P1007:T1007"/>
    <mergeCell ref="U1007:V1007"/>
    <mergeCell ref="C1002:D1003"/>
    <mergeCell ref="E1002:J1003"/>
    <mergeCell ref="O1002:P1003"/>
    <mergeCell ref="Q1002:V1003"/>
    <mergeCell ref="D1005:H1005"/>
    <mergeCell ref="I1005:J1005"/>
    <mergeCell ref="Q1047:Q1048"/>
    <mergeCell ref="R1047:R1048"/>
    <mergeCell ref="S1047:S1048"/>
    <mergeCell ref="T1047:T1048"/>
    <mergeCell ref="U1047:U1048"/>
    <mergeCell ref="V1047:V1048"/>
    <mergeCell ref="G1047:G1048"/>
    <mergeCell ref="H1047:H1048"/>
    <mergeCell ref="I1047:I1048"/>
    <mergeCell ref="J1047:J1048"/>
    <mergeCell ref="O1047:O1048"/>
    <mergeCell ref="P1047:P1048"/>
    <mergeCell ref="C1012:C1018"/>
    <mergeCell ref="O1012:O1018"/>
    <mergeCell ref="D1018:H1018"/>
    <mergeCell ref="P1018:T1018"/>
    <mergeCell ref="C1019:C1021"/>
    <mergeCell ref="O1019:O1021"/>
    <mergeCell ref="Q1038:R1038"/>
    <mergeCell ref="S1038:V1038"/>
    <mergeCell ref="E1039:F1039"/>
    <mergeCell ref="G1039:J1039"/>
    <mergeCell ref="O1035:P1035"/>
    <mergeCell ref="Q1035:R1035"/>
    <mergeCell ref="G1036:H1036"/>
    <mergeCell ref="S1036:T1036"/>
    <mergeCell ref="S1034:T1034"/>
    <mergeCell ref="U1034:V1034"/>
    <mergeCell ref="C1035:D1035"/>
    <mergeCell ref="E1035:F1035"/>
    <mergeCell ref="G1035:H1035"/>
    <mergeCell ref="I1035:J1035"/>
    <mergeCell ref="S1049:S1050"/>
    <mergeCell ref="T1049:T1050"/>
    <mergeCell ref="U1049:U1050"/>
    <mergeCell ref="V1049:V1050"/>
    <mergeCell ref="C1054:C1060"/>
    <mergeCell ref="O1054:O1060"/>
    <mergeCell ref="I1049:I1050"/>
    <mergeCell ref="J1049:J1050"/>
    <mergeCell ref="O1049:O1050"/>
    <mergeCell ref="P1049:P1050"/>
    <mergeCell ref="Q1049:Q1050"/>
    <mergeCell ref="R1049:R1050"/>
    <mergeCell ref="C1049:C1050"/>
    <mergeCell ref="D1049:D1050"/>
    <mergeCell ref="E1049:E1050"/>
    <mergeCell ref="F1049:F1050"/>
    <mergeCell ref="G1049:G1050"/>
    <mergeCell ref="H1049:H1050"/>
    <mergeCell ref="D1055:H1055"/>
    <mergeCell ref="I1055:J1055"/>
    <mergeCell ref="P1055:T1055"/>
    <mergeCell ref="U1055:V1055"/>
    <mergeCell ref="P1056:T1056"/>
    <mergeCell ref="U1056:V1056"/>
    <mergeCell ref="C1051:D1052"/>
    <mergeCell ref="E1051:J1052"/>
    <mergeCell ref="O1051:P1052"/>
    <mergeCell ref="Q1051:V1052"/>
    <mergeCell ref="D1054:H1054"/>
    <mergeCell ref="I1054:J1054"/>
    <mergeCell ref="Q1096:Q1097"/>
    <mergeCell ref="R1096:R1097"/>
    <mergeCell ref="S1096:S1097"/>
    <mergeCell ref="T1096:T1097"/>
    <mergeCell ref="U1096:U1097"/>
    <mergeCell ref="V1096:V1097"/>
    <mergeCell ref="G1096:G1097"/>
    <mergeCell ref="H1096:H1097"/>
    <mergeCell ref="I1096:I1097"/>
    <mergeCell ref="J1096:J1097"/>
    <mergeCell ref="O1096:O1097"/>
    <mergeCell ref="P1096:P1097"/>
    <mergeCell ref="C1061:C1067"/>
    <mergeCell ref="O1061:O1067"/>
    <mergeCell ref="D1067:H1067"/>
    <mergeCell ref="P1067:T1067"/>
    <mergeCell ref="C1068:C1070"/>
    <mergeCell ref="O1068:O1070"/>
    <mergeCell ref="Q1087:R1087"/>
    <mergeCell ref="S1087:V1087"/>
    <mergeCell ref="E1088:F1088"/>
    <mergeCell ref="G1088:J1088"/>
    <mergeCell ref="D1056:H1056"/>
    <mergeCell ref="I1056:J1056"/>
    <mergeCell ref="E1089:F1089"/>
    <mergeCell ref="G1089:J1089"/>
    <mergeCell ref="G1147:G1148"/>
    <mergeCell ref="H1147:H1148"/>
    <mergeCell ref="G1085:H1085"/>
    <mergeCell ref="S1085:T1085"/>
    <mergeCell ref="S1083:T1083"/>
    <mergeCell ref="U1083:V1083"/>
    <mergeCell ref="C1084:D1084"/>
    <mergeCell ref="E1084:F1084"/>
    <mergeCell ref="G1084:H1084"/>
    <mergeCell ref="I1084:J1084"/>
    <mergeCell ref="S1098:S1099"/>
    <mergeCell ref="T1098:T1099"/>
    <mergeCell ref="U1098:U1099"/>
    <mergeCell ref="V1098:V1099"/>
    <mergeCell ref="C1103:C1109"/>
    <mergeCell ref="O1103:O1109"/>
    <mergeCell ref="I1098:I1099"/>
    <mergeCell ref="J1098:J1099"/>
    <mergeCell ref="O1098:O1099"/>
    <mergeCell ref="P1098:P1099"/>
    <mergeCell ref="Q1098:Q1099"/>
    <mergeCell ref="R1098:R1099"/>
    <mergeCell ref="C1098:C1099"/>
    <mergeCell ref="D1098:D1099"/>
    <mergeCell ref="E1098:E1099"/>
    <mergeCell ref="F1098:F1099"/>
    <mergeCell ref="G1098:G1099"/>
    <mergeCell ref="H1098:H1099"/>
    <mergeCell ref="D1104:H1104"/>
    <mergeCell ref="I1104:J1104"/>
    <mergeCell ref="P1104:T1104"/>
    <mergeCell ref="U1104:V1104"/>
    <mergeCell ref="C1191:J1191"/>
    <mergeCell ref="O1191:V1191"/>
    <mergeCell ref="E1140:E1141"/>
    <mergeCell ref="Q1140:Q1141"/>
    <mergeCell ref="Q1136:R1136"/>
    <mergeCell ref="S1136:V1136"/>
    <mergeCell ref="E1137:F1137"/>
    <mergeCell ref="G1137:J1137"/>
    <mergeCell ref="C1145:C1146"/>
    <mergeCell ref="D1145:D1146"/>
    <mergeCell ref="E1145:E1146"/>
    <mergeCell ref="F1145:F1146"/>
    <mergeCell ref="C1142:J1142"/>
    <mergeCell ref="O1142:V1142"/>
    <mergeCell ref="C1143:J1143"/>
    <mergeCell ref="O1143:V1143"/>
    <mergeCell ref="C1144:J1144"/>
    <mergeCell ref="O1144:V1144"/>
    <mergeCell ref="S1147:S1148"/>
    <mergeCell ref="T1147:T1148"/>
    <mergeCell ref="U1147:U1148"/>
    <mergeCell ref="V1147:V1148"/>
    <mergeCell ref="I1147:I1148"/>
    <mergeCell ref="J1147:J1148"/>
    <mergeCell ref="O1147:O1148"/>
    <mergeCell ref="P1147:P1148"/>
    <mergeCell ref="Q1147:Q1148"/>
    <mergeCell ref="R1147:R1148"/>
    <mergeCell ref="C1147:C1148"/>
    <mergeCell ref="D1147:D1148"/>
    <mergeCell ref="E1147:E1148"/>
    <mergeCell ref="F1147:F1148"/>
    <mergeCell ref="Q1196:Q1197"/>
    <mergeCell ref="R1196:R1197"/>
    <mergeCell ref="D1154:H1154"/>
    <mergeCell ref="I1154:J1154"/>
    <mergeCell ref="Q1194:Q1195"/>
    <mergeCell ref="R1194:R1195"/>
    <mergeCell ref="S1194:S1195"/>
    <mergeCell ref="T1194:T1195"/>
    <mergeCell ref="U1194:U1195"/>
    <mergeCell ref="V1194:V1195"/>
    <mergeCell ref="G1194:G1195"/>
    <mergeCell ref="H1194:H1195"/>
    <mergeCell ref="I1194:I1195"/>
    <mergeCell ref="J1194:J1195"/>
    <mergeCell ref="O1194:O1195"/>
    <mergeCell ref="P1194:P1195"/>
    <mergeCell ref="O1159:O1165"/>
    <mergeCell ref="D1165:H1165"/>
    <mergeCell ref="P1165:T1165"/>
    <mergeCell ref="O1166:O1168"/>
    <mergeCell ref="C1188:D1190"/>
    <mergeCell ref="E1188:F1188"/>
    <mergeCell ref="O1188:P1190"/>
    <mergeCell ref="Q1188:R1188"/>
    <mergeCell ref="E1189:E1190"/>
    <mergeCell ref="Q1189:Q1190"/>
    <mergeCell ref="Q1185:R1185"/>
    <mergeCell ref="S1185:V1185"/>
    <mergeCell ref="C1194:C1195"/>
    <mergeCell ref="D1194:D1195"/>
    <mergeCell ref="E1194:E1195"/>
    <mergeCell ref="F1194:F1195"/>
    <mergeCell ref="D1256:H1256"/>
    <mergeCell ref="I1256:J1256"/>
    <mergeCell ref="C1192:J1192"/>
    <mergeCell ref="O1192:V1192"/>
    <mergeCell ref="C1193:J1193"/>
    <mergeCell ref="O1193:V1193"/>
    <mergeCell ref="E1187:F1187"/>
    <mergeCell ref="G1187:J1187"/>
    <mergeCell ref="Q1187:R1187"/>
    <mergeCell ref="S1187:V1187"/>
    <mergeCell ref="I1251:J1251"/>
    <mergeCell ref="U1251:V1251"/>
    <mergeCell ref="I1245:I1246"/>
    <mergeCell ref="J1245:J1246"/>
    <mergeCell ref="I1243:I1244"/>
    <mergeCell ref="J1243:J1244"/>
    <mergeCell ref="C1208:C1214"/>
    <mergeCell ref="O1208:O1214"/>
    <mergeCell ref="D1214:H1214"/>
    <mergeCell ref="P1214:T1214"/>
    <mergeCell ref="C1215:C1217"/>
    <mergeCell ref="O1215:O1217"/>
    <mergeCell ref="S1196:S1197"/>
    <mergeCell ref="T1196:T1197"/>
    <mergeCell ref="U1196:U1197"/>
    <mergeCell ref="V1196:V1197"/>
    <mergeCell ref="C1201:C1207"/>
    <mergeCell ref="O1201:O1207"/>
    <mergeCell ref="I1196:I1197"/>
    <mergeCell ref="J1196:J1197"/>
    <mergeCell ref="O1196:O1197"/>
    <mergeCell ref="P1196:P1197"/>
    <mergeCell ref="P1256:T1256"/>
    <mergeCell ref="U1256:V1256"/>
    <mergeCell ref="C1196:C1197"/>
    <mergeCell ref="D1196:D1197"/>
    <mergeCell ref="E1196:E1197"/>
    <mergeCell ref="F1196:F1197"/>
    <mergeCell ref="G1196:G1197"/>
    <mergeCell ref="H1196:H1197"/>
    <mergeCell ref="D1251:H1251"/>
    <mergeCell ref="P1251:T1251"/>
    <mergeCell ref="U1245:U1246"/>
    <mergeCell ref="V1245:V1246"/>
    <mergeCell ref="C1250:C1256"/>
    <mergeCell ref="O1250:O1256"/>
    <mergeCell ref="O1245:O1246"/>
    <mergeCell ref="P1245:P1246"/>
    <mergeCell ref="Q1245:Q1246"/>
    <mergeCell ref="R1245:R1246"/>
    <mergeCell ref="S1245:S1246"/>
    <mergeCell ref="T1245:T1246"/>
    <mergeCell ref="S1243:S1244"/>
    <mergeCell ref="T1243:T1244"/>
    <mergeCell ref="U1243:U1244"/>
    <mergeCell ref="V1243:V1244"/>
    <mergeCell ref="C1245:C1246"/>
    <mergeCell ref="D1245:D1246"/>
    <mergeCell ref="E1245:E1246"/>
    <mergeCell ref="F1245:F1246"/>
    <mergeCell ref="D1255:H1255"/>
    <mergeCell ref="I1255:J1255"/>
    <mergeCell ref="P1255:T1255"/>
    <mergeCell ref="U1255:V1255"/>
  </mergeCells>
  <printOptions horizontalCentered="1" verticalCentered="1"/>
  <pageMargins left="0" right="0" top="0.19685039370078741" bottom="0" header="0" footer="0"/>
  <pageSetup paperSize="8" scale="68" fitToHeight="14" orientation="portrait" r:id="rId1"/>
  <rowBreaks count="12" manualBreakCount="12">
    <brk id="98" max="16383" man="1"/>
    <brk id="196" max="16383" man="1"/>
    <brk id="294" max="16383" man="1"/>
    <brk id="392" max="16383" man="1"/>
    <brk id="490" max="16383" man="1"/>
    <brk id="588" max="16383" man="1"/>
    <brk id="686" max="16383" man="1"/>
    <brk id="784" max="16383" man="1"/>
    <brk id="882" max="16383" man="1"/>
    <brk id="980" max="16383" man="1"/>
    <brk id="1078" max="16383" man="1"/>
    <brk id="1176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K27"/>
  <sheetViews>
    <sheetView workbookViewId="0">
      <selection activeCell="B25" sqref="B25:J25"/>
    </sheetView>
  </sheetViews>
  <sheetFormatPr baseColWidth="10" defaultRowHeight="15" x14ac:dyDescent="0.25"/>
  <cols>
    <col min="1" max="1" width="5.7109375" customWidth="1"/>
    <col min="11" max="11" width="5.7109375" customWidth="1"/>
  </cols>
  <sheetData>
    <row r="1" spans="1:11" x14ac:dyDescent="0.25">
      <c r="A1" s="288"/>
      <c r="B1" s="289"/>
      <c r="C1" s="289"/>
      <c r="D1" s="289"/>
      <c r="E1" s="289"/>
      <c r="F1" s="289"/>
      <c r="G1" s="289"/>
      <c r="H1" s="289"/>
      <c r="I1" s="289"/>
      <c r="J1" s="289"/>
      <c r="K1" s="290"/>
    </row>
    <row r="2" spans="1:11" ht="15" customHeight="1" x14ac:dyDescent="0.25">
      <c r="A2" s="291"/>
      <c r="B2" s="1017" t="s">
        <v>439</v>
      </c>
      <c r="C2" s="1017"/>
      <c r="D2" s="1017"/>
      <c r="E2" s="292"/>
      <c r="F2" s="292"/>
      <c r="G2" s="292"/>
      <c r="H2" s="1018" t="s">
        <v>438</v>
      </c>
      <c r="I2" s="1018"/>
      <c r="J2" s="1018"/>
      <c r="K2" s="293"/>
    </row>
    <row r="3" spans="1:11" ht="15" customHeight="1" x14ac:dyDescent="0.25">
      <c r="A3" s="291"/>
      <c r="B3" s="1017"/>
      <c r="C3" s="1017"/>
      <c r="D3" s="1017"/>
      <c r="E3" s="292"/>
      <c r="F3" s="292"/>
      <c r="G3" s="292"/>
      <c r="H3" s="1018"/>
      <c r="I3" s="1018"/>
      <c r="J3" s="1018"/>
      <c r="K3" s="293"/>
    </row>
    <row r="4" spans="1:11" ht="15.75" customHeight="1" x14ac:dyDescent="0.25">
      <c r="A4" s="291"/>
      <c r="B4" s="1017"/>
      <c r="C4" s="1017"/>
      <c r="D4" s="1017"/>
      <c r="E4" s="292"/>
      <c r="F4" s="292"/>
      <c r="G4" s="292"/>
      <c r="H4" s="1018"/>
      <c r="I4" s="1018"/>
      <c r="J4" s="1018"/>
      <c r="K4" s="293"/>
    </row>
    <row r="5" spans="1:11" x14ac:dyDescent="0.25">
      <c r="A5" s="291"/>
      <c r="B5" s="1017"/>
      <c r="C5" s="1017"/>
      <c r="D5" s="1017"/>
      <c r="E5" s="292"/>
      <c r="F5" s="292"/>
      <c r="G5" s="292"/>
      <c r="H5" s="1018"/>
      <c r="I5" s="1018"/>
      <c r="J5" s="1018"/>
      <c r="K5" s="293"/>
    </row>
    <row r="6" spans="1:11" x14ac:dyDescent="0.25">
      <c r="A6" s="291"/>
      <c r="B6" s="1017"/>
      <c r="C6" s="1017"/>
      <c r="D6" s="1017"/>
      <c r="E6" s="292"/>
      <c r="F6" s="292"/>
      <c r="G6" s="292"/>
      <c r="H6" s="1018"/>
      <c r="I6" s="1018"/>
      <c r="J6" s="1018"/>
      <c r="K6" s="293"/>
    </row>
    <row r="7" spans="1:11" x14ac:dyDescent="0.25">
      <c r="A7" s="291"/>
      <c r="B7" s="1017"/>
      <c r="C7" s="1017"/>
      <c r="D7" s="1017"/>
      <c r="E7" s="292"/>
      <c r="F7" s="292"/>
      <c r="G7" s="292"/>
      <c r="H7" s="1018"/>
      <c r="I7" s="1018"/>
      <c r="J7" s="1018"/>
      <c r="K7" s="293"/>
    </row>
    <row r="8" spans="1:11" ht="15.75" thickBot="1" x14ac:dyDescent="0.3">
      <c r="A8" s="291"/>
      <c r="B8" s="292"/>
      <c r="C8" s="292"/>
      <c r="D8" s="292"/>
      <c r="E8" s="292"/>
      <c r="F8" s="292"/>
      <c r="G8" s="292"/>
      <c r="H8" s="292"/>
      <c r="I8" s="292"/>
      <c r="J8" s="292"/>
      <c r="K8" s="293"/>
    </row>
    <row r="9" spans="1:11" ht="36.75" customHeight="1" thickBot="1" x14ac:dyDescent="0.6">
      <c r="A9" s="291"/>
      <c r="B9" s="1019" t="str">
        <f>'Séries-16x50'!A7</f>
        <v>16*50</v>
      </c>
      <c r="C9" s="1020"/>
      <c r="D9" s="1020"/>
      <c r="E9" s="1020"/>
      <c r="F9" s="1020"/>
      <c r="G9" s="1020"/>
      <c r="H9" s="1020"/>
      <c r="I9" s="1020"/>
      <c r="J9" s="1021"/>
      <c r="K9" s="293"/>
    </row>
    <row r="10" spans="1:11" ht="15" customHeight="1" x14ac:dyDescent="0.25">
      <c r="A10" s="291"/>
      <c r="B10" s="1026"/>
      <c r="C10" s="1026"/>
      <c r="D10" s="1026"/>
      <c r="E10" s="1026"/>
      <c r="F10" s="1026"/>
      <c r="G10" s="1026"/>
      <c r="H10" s="1026"/>
      <c r="I10" s="1026"/>
      <c r="J10" s="1026"/>
      <c r="K10" s="293"/>
    </row>
    <row r="11" spans="1:11" ht="21" customHeight="1" x14ac:dyDescent="0.25">
      <c r="A11" s="291"/>
      <c r="B11" s="999" t="s">
        <v>427</v>
      </c>
      <c r="C11" s="999"/>
      <c r="D11" s="999"/>
      <c r="E11" s="999"/>
      <c r="F11" s="999"/>
      <c r="G11" s="999"/>
      <c r="H11" s="999"/>
      <c r="I11" s="999"/>
      <c r="J11" s="999"/>
      <c r="K11" s="1015" t="s">
        <v>637</v>
      </c>
    </row>
    <row r="12" spans="1:11" ht="21" x14ac:dyDescent="0.25">
      <c r="A12" s="291"/>
      <c r="B12" s="292"/>
      <c r="C12" s="1022" t="s">
        <v>410</v>
      </c>
      <c r="D12" s="1022"/>
      <c r="E12" s="1022"/>
      <c r="F12" s="1022"/>
      <c r="G12" s="1023" t="s">
        <v>636</v>
      </c>
      <c r="H12" s="1023"/>
      <c r="I12" s="1023"/>
      <c r="J12" s="1023"/>
      <c r="K12" s="1015"/>
    </row>
    <row r="13" spans="1:11" ht="15.75" x14ac:dyDescent="0.25">
      <c r="A13" s="291"/>
      <c r="C13" s="676"/>
      <c r="D13" s="676"/>
      <c r="E13" s="676"/>
      <c r="F13" s="676"/>
      <c r="G13" s="1016" t="s">
        <v>637</v>
      </c>
      <c r="H13" s="1016"/>
      <c r="I13" s="1016"/>
      <c r="J13" s="1016"/>
      <c r="K13" s="1015"/>
    </row>
    <row r="14" spans="1:11" ht="21" x14ac:dyDescent="0.25">
      <c r="A14" s="291"/>
      <c r="B14" s="1025" t="s">
        <v>638</v>
      </c>
      <c r="C14" s="1025"/>
      <c r="D14" s="1025"/>
      <c r="E14" s="1025"/>
      <c r="F14" s="1025"/>
      <c r="G14" s="1025"/>
      <c r="H14" s="1025"/>
      <c r="I14" s="1025"/>
      <c r="J14" s="1025"/>
      <c r="K14" s="1015"/>
    </row>
    <row r="15" spans="1:11" ht="10.5" customHeight="1" thickBot="1" x14ac:dyDescent="0.3">
      <c r="A15" s="291"/>
      <c r="B15" s="1026"/>
      <c r="C15" s="1026"/>
      <c r="D15" s="1026"/>
      <c r="E15" s="1026"/>
      <c r="F15" s="1026"/>
      <c r="G15" s="1026"/>
      <c r="H15" s="1026"/>
      <c r="I15" s="1026"/>
      <c r="J15" s="1026"/>
      <c r="K15" s="1015"/>
    </row>
    <row r="16" spans="1:11" ht="21.75" thickTop="1" x14ac:dyDescent="0.35">
      <c r="A16" s="291"/>
      <c r="B16" s="572" t="s">
        <v>411</v>
      </c>
      <c r="C16" s="1041" t="s">
        <v>429</v>
      </c>
      <c r="D16" s="1042"/>
      <c r="E16" s="1042"/>
      <c r="F16" s="1042"/>
      <c r="G16" s="1042"/>
      <c r="H16" s="1042"/>
      <c r="I16" s="1042"/>
      <c r="J16" s="1043"/>
      <c r="K16" s="1015"/>
    </row>
    <row r="17" spans="1:11" ht="21" x14ac:dyDescent="0.35">
      <c r="A17" s="291"/>
      <c r="B17" s="573" t="s">
        <v>412</v>
      </c>
      <c r="C17" s="1036" t="s">
        <v>430</v>
      </c>
      <c r="D17" s="1037"/>
      <c r="E17" s="1037"/>
      <c r="F17" s="1037"/>
      <c r="G17" s="1037"/>
      <c r="H17" s="1037"/>
      <c r="I17" s="1037"/>
      <c r="J17" s="1038"/>
      <c r="K17" s="1015"/>
    </row>
    <row r="18" spans="1:11" ht="21" x14ac:dyDescent="0.35">
      <c r="A18" s="291"/>
      <c r="B18" s="573" t="s">
        <v>413</v>
      </c>
      <c r="C18" s="1036" t="s">
        <v>432</v>
      </c>
      <c r="D18" s="1037"/>
      <c r="E18" s="1037"/>
      <c r="F18" s="1037"/>
      <c r="G18" s="1037"/>
      <c r="H18" s="1037"/>
      <c r="I18" s="1037"/>
      <c r="J18" s="1038"/>
      <c r="K18" s="1015"/>
    </row>
    <row r="19" spans="1:11" ht="21" x14ac:dyDescent="0.35">
      <c r="A19" s="291"/>
      <c r="B19" s="573" t="s">
        <v>414</v>
      </c>
      <c r="C19" s="1036" t="s">
        <v>433</v>
      </c>
      <c r="D19" s="1037"/>
      <c r="E19" s="1037"/>
      <c r="F19" s="1037"/>
      <c r="G19" s="1037"/>
      <c r="H19" s="1037"/>
      <c r="I19" s="1037"/>
      <c r="J19" s="1038"/>
      <c r="K19" s="1015"/>
    </row>
    <row r="20" spans="1:11" ht="21.75" thickBot="1" x14ac:dyDescent="0.4">
      <c r="A20" s="291"/>
      <c r="B20" s="573" t="s">
        <v>415</v>
      </c>
      <c r="C20" s="1085" t="s">
        <v>436</v>
      </c>
      <c r="D20" s="1086"/>
      <c r="E20" s="1086"/>
      <c r="F20" s="1086"/>
      <c r="G20" s="1086"/>
      <c r="H20" s="1086"/>
      <c r="I20" s="1086"/>
      <c r="J20" s="1087"/>
      <c r="K20" s="1015"/>
    </row>
    <row r="21" spans="1:11" ht="19.5" thickTop="1" x14ac:dyDescent="0.3">
      <c r="A21" s="291"/>
      <c r="B21" s="573" t="s">
        <v>416</v>
      </c>
      <c r="C21" s="1033" t="s">
        <v>425</v>
      </c>
      <c r="D21" s="1034"/>
      <c r="E21" s="1034"/>
      <c r="F21" s="1034"/>
      <c r="G21" s="1034"/>
      <c r="H21" s="1034"/>
      <c r="I21" s="1034"/>
      <c r="J21" s="1035"/>
      <c r="K21" s="1015"/>
    </row>
    <row r="22" spans="1:11" ht="18.75" x14ac:dyDescent="0.3">
      <c r="A22" s="291"/>
      <c r="B22" s="573" t="s">
        <v>417</v>
      </c>
      <c r="C22" s="1009" t="s">
        <v>437</v>
      </c>
      <c r="D22" s="1010"/>
      <c r="E22" s="1010"/>
      <c r="F22" s="1010"/>
      <c r="G22" s="1010"/>
      <c r="H22" s="1010"/>
      <c r="I22" s="1010"/>
      <c r="J22" s="1011"/>
      <c r="K22" s="1015"/>
    </row>
    <row r="23" spans="1:11" ht="19.5" thickBot="1" x14ac:dyDescent="0.35">
      <c r="A23" s="291"/>
      <c r="B23" s="574" t="s">
        <v>418</v>
      </c>
      <c r="C23" s="1088" t="s">
        <v>437</v>
      </c>
      <c r="D23" s="1089"/>
      <c r="E23" s="1089"/>
      <c r="F23" s="1089"/>
      <c r="G23" s="1089"/>
      <c r="H23" s="1089"/>
      <c r="I23" s="1089"/>
      <c r="J23" s="1090"/>
      <c r="K23" s="1015"/>
    </row>
    <row r="24" spans="1:11" ht="10.5" customHeight="1" x14ac:dyDescent="0.3">
      <c r="A24" s="291"/>
      <c r="B24" s="946"/>
      <c r="C24" s="946"/>
      <c r="D24" s="946"/>
      <c r="E24" s="946"/>
      <c r="F24" s="946"/>
      <c r="G24" s="946"/>
      <c r="H24" s="946"/>
      <c r="I24" s="946"/>
      <c r="J24" s="946"/>
      <c r="K24" s="1015"/>
    </row>
    <row r="25" spans="1:11" ht="21" customHeight="1" x14ac:dyDescent="0.25">
      <c r="A25" s="291"/>
      <c r="B25" s="1024" t="s">
        <v>639</v>
      </c>
      <c r="C25" s="1024"/>
      <c r="D25" s="1024"/>
      <c r="E25" s="1024"/>
      <c r="F25" s="1024"/>
      <c r="G25" s="1024"/>
      <c r="H25" s="1024"/>
      <c r="I25" s="1024"/>
      <c r="J25" s="1024"/>
      <c r="K25" s="293"/>
    </row>
    <row r="26" spans="1:11" ht="21.75" customHeight="1" x14ac:dyDescent="0.25">
      <c r="A26" s="291"/>
      <c r="B26" s="999" t="s">
        <v>419</v>
      </c>
      <c r="C26" s="999"/>
      <c r="D26" s="999"/>
      <c r="E26" s="999"/>
      <c r="F26" s="999"/>
      <c r="G26" s="999"/>
      <c r="H26" s="999"/>
      <c r="I26" s="999"/>
      <c r="J26" s="999"/>
      <c r="K26" s="293"/>
    </row>
    <row r="27" spans="1:11" ht="15.75" thickBot="1" x14ac:dyDescent="0.3">
      <c r="A27" s="294"/>
      <c r="B27" s="295"/>
      <c r="C27" s="295"/>
      <c r="D27" s="295"/>
      <c r="E27" s="295"/>
      <c r="F27" s="295"/>
      <c r="G27" s="295"/>
      <c r="H27" s="295"/>
      <c r="I27" s="295"/>
      <c r="J27" s="295"/>
      <c r="K27" s="296"/>
    </row>
  </sheetData>
  <mergeCells count="22">
    <mergeCell ref="K11:K24"/>
    <mergeCell ref="C18:J18"/>
    <mergeCell ref="C19:J19"/>
    <mergeCell ref="C20:J20"/>
    <mergeCell ref="C21:J21"/>
    <mergeCell ref="C12:F12"/>
    <mergeCell ref="G12:J12"/>
    <mergeCell ref="G13:J13"/>
    <mergeCell ref="C23:J23"/>
    <mergeCell ref="B24:J24"/>
    <mergeCell ref="B25:J25"/>
    <mergeCell ref="B26:J26"/>
    <mergeCell ref="B2:D7"/>
    <mergeCell ref="H2:J7"/>
    <mergeCell ref="C22:J22"/>
    <mergeCell ref="B9:J9"/>
    <mergeCell ref="B10:J10"/>
    <mergeCell ref="B11:J11"/>
    <mergeCell ref="B14:J14"/>
    <mergeCell ref="B15:J15"/>
    <mergeCell ref="C16:J16"/>
    <mergeCell ref="C17:J1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FF0000"/>
  </sheetPr>
  <dimension ref="A1:AO8"/>
  <sheetViews>
    <sheetView workbookViewId="0">
      <pane xSplit="1" ySplit="3" topLeftCell="Y4" activePane="bottomRight" state="frozen"/>
      <selection pane="topRight" activeCell="B1" sqref="B1"/>
      <selection pane="bottomLeft" activeCell="A4" sqref="A4"/>
      <selection pane="bottomRight" activeCell="Y16" sqref="Y16"/>
    </sheetView>
  </sheetViews>
  <sheetFormatPr baseColWidth="10" defaultRowHeight="15" x14ac:dyDescent="0.25"/>
  <sheetData>
    <row r="1" spans="1:41" ht="15.75" thickBot="1" x14ac:dyDescent="0.3">
      <c r="R1" t="s">
        <v>123</v>
      </c>
    </row>
    <row r="2" spans="1:41" x14ac:dyDescent="0.25">
      <c r="B2" t="s">
        <v>131</v>
      </c>
      <c r="C2" t="s">
        <v>132</v>
      </c>
      <c r="K2" t="s">
        <v>145</v>
      </c>
      <c r="R2" s="288" t="s">
        <v>130</v>
      </c>
      <c r="S2" s="289"/>
      <c r="T2" s="289"/>
      <c r="U2" s="290"/>
      <c r="V2" s="288" t="s">
        <v>124</v>
      </c>
      <c r="W2" s="289"/>
      <c r="X2" s="289"/>
      <c r="Y2" s="290"/>
      <c r="Z2" s="1092" t="s">
        <v>125</v>
      </c>
      <c r="AA2" s="1093"/>
      <c r="AB2" s="1093"/>
      <c r="AC2" s="1094"/>
      <c r="AD2" s="288" t="s">
        <v>142</v>
      </c>
      <c r="AE2" s="289"/>
      <c r="AF2" s="290"/>
      <c r="AG2" s="288" t="s">
        <v>143</v>
      </c>
      <c r="AH2" s="289"/>
      <c r="AI2" s="290"/>
      <c r="AJ2" s="288" t="s">
        <v>128</v>
      </c>
      <c r="AK2" s="289"/>
      <c r="AL2" s="290"/>
      <c r="AM2" s="288" t="s">
        <v>129</v>
      </c>
      <c r="AN2" s="289"/>
      <c r="AO2" s="290"/>
    </row>
    <row r="3" spans="1:41" x14ac:dyDescent="0.25">
      <c r="C3" t="s">
        <v>153</v>
      </c>
      <c r="D3" t="s">
        <v>133</v>
      </c>
      <c r="E3" t="s">
        <v>134</v>
      </c>
      <c r="F3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146</v>
      </c>
      <c r="L3" t="s">
        <v>147</v>
      </c>
      <c r="M3" t="s">
        <v>148</v>
      </c>
      <c r="N3" t="s">
        <v>149</v>
      </c>
      <c r="O3" t="s">
        <v>150</v>
      </c>
      <c r="P3" t="s">
        <v>151</v>
      </c>
      <c r="Q3" t="s">
        <v>152</v>
      </c>
      <c r="R3" s="291" t="s">
        <v>126</v>
      </c>
      <c r="S3" s="292"/>
      <c r="T3" s="292" t="s">
        <v>91</v>
      </c>
      <c r="U3" s="293"/>
      <c r="V3" s="291" t="s">
        <v>126</v>
      </c>
      <c r="W3" s="292"/>
      <c r="X3" s="292" t="s">
        <v>91</v>
      </c>
      <c r="Y3" s="293"/>
      <c r="Z3" s="740" t="s">
        <v>126</v>
      </c>
      <c r="AA3" s="1026"/>
      <c r="AB3" s="1026" t="s">
        <v>91</v>
      </c>
      <c r="AC3" s="1091"/>
      <c r="AD3" s="291" t="s">
        <v>126</v>
      </c>
      <c r="AE3" s="292"/>
      <c r="AF3" s="293" t="s">
        <v>91</v>
      </c>
      <c r="AG3" s="291" t="s">
        <v>126</v>
      </c>
      <c r="AH3" s="292"/>
      <c r="AI3" s="293" t="s">
        <v>91</v>
      </c>
      <c r="AJ3" s="291" t="s">
        <v>126</v>
      </c>
      <c r="AK3" s="292"/>
      <c r="AL3" s="293" t="s">
        <v>91</v>
      </c>
      <c r="AM3" s="291" t="s">
        <v>126</v>
      </c>
      <c r="AN3" s="292"/>
      <c r="AO3" s="293"/>
    </row>
    <row r="4" spans="1:41" x14ac:dyDescent="0.25">
      <c r="A4" t="str">
        <f>'Paramètres SERIES'!A3</f>
        <v>Statique</v>
      </c>
      <c r="R4" s="291">
        <v>3</v>
      </c>
      <c r="S4" s="292" t="s">
        <v>28</v>
      </c>
      <c r="T4" s="292">
        <v>-1</v>
      </c>
      <c r="U4" s="293" t="s">
        <v>27</v>
      </c>
      <c r="V4" s="291">
        <v>3</v>
      </c>
      <c r="W4" s="292" t="s">
        <v>28</v>
      </c>
      <c r="X4" s="292">
        <v>1</v>
      </c>
      <c r="Y4" s="293" t="s">
        <v>27</v>
      </c>
      <c r="Z4" s="291">
        <v>3</v>
      </c>
      <c r="AA4" s="292" t="s">
        <v>28</v>
      </c>
      <c r="AB4" s="292">
        <v>1</v>
      </c>
      <c r="AC4" s="293" t="s">
        <v>127</v>
      </c>
      <c r="AD4" s="291"/>
      <c r="AE4" s="292"/>
      <c r="AF4" s="293"/>
      <c r="AG4" s="291"/>
      <c r="AH4" s="292"/>
      <c r="AI4" s="293"/>
      <c r="AJ4" s="291"/>
      <c r="AK4" s="292"/>
      <c r="AL4" s="293"/>
      <c r="AM4" s="291"/>
      <c r="AN4" s="292"/>
      <c r="AO4" s="293"/>
    </row>
    <row r="5" spans="1:41" x14ac:dyDescent="0.25">
      <c r="A5" t="str">
        <f>'Paramètres SERIES'!A4</f>
        <v>DWF</v>
      </c>
      <c r="R5" s="291">
        <v>3</v>
      </c>
      <c r="S5" s="292" t="s">
        <v>31</v>
      </c>
      <c r="T5" s="292">
        <v>-25</v>
      </c>
      <c r="U5" s="293" t="s">
        <v>31</v>
      </c>
      <c r="V5" s="291">
        <v>3</v>
      </c>
      <c r="W5" s="292" t="s">
        <v>31</v>
      </c>
      <c r="X5" s="292">
        <v>25</v>
      </c>
      <c r="Y5" s="293" t="s">
        <v>31</v>
      </c>
      <c r="Z5" s="291">
        <v>3</v>
      </c>
      <c r="AA5" s="292" t="s">
        <v>31</v>
      </c>
      <c r="AB5" s="292">
        <v>1</v>
      </c>
      <c r="AC5" s="293" t="s">
        <v>127</v>
      </c>
      <c r="AD5" s="291">
        <v>3</v>
      </c>
      <c r="AE5" s="292" t="s">
        <v>31</v>
      </c>
      <c r="AF5" s="293" t="s">
        <v>178</v>
      </c>
      <c r="AG5" s="291"/>
      <c r="AH5" s="292"/>
      <c r="AI5" s="293"/>
      <c r="AJ5" s="291">
        <v>3</v>
      </c>
      <c r="AK5" s="292" t="s">
        <v>31</v>
      </c>
      <c r="AL5" s="293" t="s">
        <v>128</v>
      </c>
      <c r="AM5" s="291">
        <v>10</v>
      </c>
      <c r="AN5" s="292" t="s">
        <v>31</v>
      </c>
      <c r="AO5" s="293" t="s">
        <v>144</v>
      </c>
    </row>
    <row r="6" spans="1:41" x14ac:dyDescent="0.25">
      <c r="A6" t="str">
        <f>'Paramètres SERIES'!A5</f>
        <v>Speed 100</v>
      </c>
      <c r="R6" s="291">
        <v>3</v>
      </c>
      <c r="S6" s="292" t="s">
        <v>28</v>
      </c>
      <c r="T6" s="292">
        <v>-10</v>
      </c>
      <c r="U6" s="293" t="s">
        <v>28</v>
      </c>
      <c r="V6" s="291">
        <v>3</v>
      </c>
      <c r="W6" s="292" t="s">
        <v>28</v>
      </c>
      <c r="X6" s="292">
        <v>20</v>
      </c>
      <c r="Y6" s="293" t="s">
        <v>28</v>
      </c>
      <c r="Z6" s="291" t="s">
        <v>132</v>
      </c>
      <c r="AA6" s="292"/>
      <c r="AB6" s="292"/>
      <c r="AC6" s="293"/>
      <c r="AD6" s="291">
        <v>10</v>
      </c>
      <c r="AE6" s="292" t="s">
        <v>28</v>
      </c>
      <c r="AF6" s="293" t="s">
        <v>140</v>
      </c>
      <c r="AG6" s="291">
        <v>10</v>
      </c>
      <c r="AH6" s="292" t="s">
        <v>28</v>
      </c>
      <c r="AI6" s="293" t="s">
        <v>141</v>
      </c>
      <c r="AJ6" s="291"/>
      <c r="AK6" s="292"/>
      <c r="AL6" s="293"/>
      <c r="AM6" s="291">
        <v>10</v>
      </c>
      <c r="AN6" s="292" t="s">
        <v>28</v>
      </c>
      <c r="AO6" s="293" t="s">
        <v>144</v>
      </c>
    </row>
    <row r="7" spans="1:41" x14ac:dyDescent="0.25">
      <c r="A7" t="str">
        <f>'Paramètres SERIES'!A6</f>
        <v>DNF</v>
      </c>
      <c r="R7" s="291">
        <v>3</v>
      </c>
      <c r="S7" s="292" t="s">
        <v>31</v>
      </c>
      <c r="T7" s="292">
        <v>-25</v>
      </c>
      <c r="U7" s="293" t="s">
        <v>31</v>
      </c>
      <c r="V7" s="291">
        <v>3</v>
      </c>
      <c r="W7" s="292" t="s">
        <v>31</v>
      </c>
      <c r="X7" s="292">
        <v>25</v>
      </c>
      <c r="Y7" s="293" t="s">
        <v>31</v>
      </c>
      <c r="Z7" s="291">
        <v>3</v>
      </c>
      <c r="AA7" s="292" t="s">
        <v>31</v>
      </c>
      <c r="AB7" s="292">
        <v>1</v>
      </c>
      <c r="AC7" s="293" t="s">
        <v>127</v>
      </c>
      <c r="AD7" s="291">
        <v>3</v>
      </c>
      <c r="AE7" s="292" t="s">
        <v>31</v>
      </c>
      <c r="AF7" s="293" t="s">
        <v>178</v>
      </c>
      <c r="AG7" s="291"/>
      <c r="AH7" s="292"/>
      <c r="AI7" s="293"/>
      <c r="AJ7" s="291">
        <v>3</v>
      </c>
      <c r="AK7" s="292" t="s">
        <v>31</v>
      </c>
      <c r="AL7" s="293" t="s">
        <v>128</v>
      </c>
      <c r="AM7" s="291">
        <v>10</v>
      </c>
      <c r="AN7" s="292" t="s">
        <v>31</v>
      </c>
      <c r="AO7" s="293" t="s">
        <v>144</v>
      </c>
    </row>
    <row r="8" spans="1:41" ht="15.75" thickBot="1" x14ac:dyDescent="0.3">
      <c r="A8" t="str">
        <f>'Paramètres SERIES'!A7</f>
        <v>16*50</v>
      </c>
      <c r="R8" s="294">
        <v>3</v>
      </c>
      <c r="S8" s="295" t="s">
        <v>28</v>
      </c>
      <c r="T8" s="295">
        <v>-30</v>
      </c>
      <c r="U8" s="296" t="s">
        <v>28</v>
      </c>
      <c r="V8" s="294">
        <v>3</v>
      </c>
      <c r="W8" s="295" t="s">
        <v>28</v>
      </c>
      <c r="X8" s="295">
        <v>60</v>
      </c>
      <c r="Y8" s="296" t="s">
        <v>28</v>
      </c>
      <c r="Z8" s="294" t="s">
        <v>132</v>
      </c>
      <c r="AA8" s="295"/>
      <c r="AB8" s="295"/>
      <c r="AC8" s="296"/>
      <c r="AD8" s="294">
        <v>10</v>
      </c>
      <c r="AE8" s="295" t="s">
        <v>28</v>
      </c>
      <c r="AF8" s="296" t="s">
        <v>140</v>
      </c>
      <c r="AG8" s="294">
        <v>10</v>
      </c>
      <c r="AH8" s="295" t="s">
        <v>28</v>
      </c>
      <c r="AI8" s="296" t="str">
        <f>AI6</f>
        <v>Sortie avant le mur</v>
      </c>
      <c r="AJ8" s="294"/>
      <c r="AK8" s="295"/>
      <c r="AL8" s="296"/>
      <c r="AM8" s="294">
        <v>10</v>
      </c>
      <c r="AN8" s="295" t="s">
        <v>28</v>
      </c>
      <c r="AO8" s="296" t="s">
        <v>144</v>
      </c>
    </row>
  </sheetData>
  <mergeCells count="3">
    <mergeCell ref="Z3:AA3"/>
    <mergeCell ref="AB3:AC3"/>
    <mergeCell ref="Z2:AC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002060"/>
  </sheetPr>
  <dimension ref="A1:AK804"/>
  <sheetViews>
    <sheetView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baseColWidth="10" defaultRowHeight="15" x14ac:dyDescent="0.25"/>
  <cols>
    <col min="1" max="1" width="10.28515625" customWidth="1"/>
    <col min="2" max="3" width="15.7109375" customWidth="1"/>
    <col min="4" max="4" width="7.7109375" customWidth="1"/>
    <col min="5" max="5" width="13.7109375" customWidth="1"/>
    <col min="6" max="6" width="11.42578125" customWidth="1"/>
    <col min="7" max="7" width="15.7109375" customWidth="1"/>
    <col min="8" max="8" width="5.5703125" style="138" customWidth="1"/>
    <col min="9" max="9" width="11.42578125" style="138" customWidth="1"/>
    <col min="10" max="10" width="5.7109375" style="138" customWidth="1"/>
    <col min="11" max="12" width="17" style="138" customWidth="1"/>
    <col min="13" max="16" width="13.7109375" hidden="1" customWidth="1"/>
    <col min="17" max="20" width="5.7109375" customWidth="1"/>
    <col min="21" max="21" width="19.7109375" style="138" customWidth="1"/>
  </cols>
  <sheetData>
    <row r="1" spans="1:37" ht="37.5" customHeight="1" thickBot="1" x14ac:dyDescent="0.3">
      <c r="A1" s="1106" t="s">
        <v>252</v>
      </c>
      <c r="B1" s="1107"/>
      <c r="C1" s="1107"/>
      <c r="D1" s="1107"/>
      <c r="E1" s="1107"/>
      <c r="F1" s="1107"/>
      <c r="G1" s="1107"/>
      <c r="H1" s="1107"/>
      <c r="I1" s="1107"/>
      <c r="J1" s="1107"/>
      <c r="K1" s="1107"/>
      <c r="L1" s="1107"/>
      <c r="M1" s="1107"/>
      <c r="N1" s="1107"/>
      <c r="O1" s="1107"/>
      <c r="P1" s="1107"/>
      <c r="Q1" s="1107"/>
      <c r="R1" s="1107"/>
      <c r="S1" s="1107"/>
      <c r="T1" s="1107"/>
      <c r="U1" s="1108"/>
    </row>
    <row r="2" spans="1:37" s="430" customFormat="1" ht="15.75" x14ac:dyDescent="0.25">
      <c r="A2" s="434" t="s">
        <v>246</v>
      </c>
      <c r="B2" s="1095" t="s">
        <v>247</v>
      </c>
      <c r="C2" s="1096"/>
      <c r="D2" s="1096"/>
      <c r="E2" s="1096"/>
      <c r="F2" s="1096"/>
      <c r="G2" s="1097"/>
      <c r="H2" s="1098" t="s">
        <v>249</v>
      </c>
      <c r="I2" s="1099"/>
      <c r="J2" s="1100"/>
      <c r="K2" s="1109" t="s">
        <v>250</v>
      </c>
      <c r="L2" s="1110"/>
      <c r="M2" s="1101" t="s">
        <v>250</v>
      </c>
      <c r="N2" s="1096"/>
      <c r="O2" s="1096"/>
      <c r="P2" s="1102"/>
      <c r="Q2" s="1103" t="s">
        <v>248</v>
      </c>
      <c r="R2" s="1104"/>
      <c r="S2" s="1104"/>
      <c r="T2" s="1105"/>
      <c r="U2" s="449" t="s">
        <v>251</v>
      </c>
    </row>
    <row r="3" spans="1:37" s="138" customFormat="1" ht="15.75" thickBot="1" x14ac:dyDescent="0.3">
      <c r="A3" s="174" t="s">
        <v>4</v>
      </c>
      <c r="B3" s="142" t="s">
        <v>1</v>
      </c>
      <c r="C3" s="163" t="s">
        <v>2</v>
      </c>
      <c r="D3" s="163" t="s">
        <v>3</v>
      </c>
      <c r="E3" s="163" t="s">
        <v>10</v>
      </c>
      <c r="F3" s="163" t="s">
        <v>217</v>
      </c>
      <c r="G3" s="143" t="s">
        <v>11</v>
      </c>
      <c r="H3" s="142" t="s">
        <v>66</v>
      </c>
      <c r="I3" s="163" t="s">
        <v>71</v>
      </c>
      <c r="J3" s="143" t="s">
        <v>91</v>
      </c>
      <c r="K3" s="452" t="s">
        <v>253</v>
      </c>
      <c r="L3" s="162" t="s">
        <v>68</v>
      </c>
      <c r="M3" s="162" t="s">
        <v>69</v>
      </c>
      <c r="N3" s="163" t="s">
        <v>70</v>
      </c>
      <c r="O3" s="163" t="s">
        <v>117</v>
      </c>
      <c r="P3" s="164" t="s">
        <v>71</v>
      </c>
      <c r="Q3" s="446" t="s">
        <v>21</v>
      </c>
      <c r="R3" s="447" t="s">
        <v>22</v>
      </c>
      <c r="S3" s="447" t="s">
        <v>23</v>
      </c>
      <c r="T3" s="448" t="s">
        <v>24</v>
      </c>
      <c r="U3" s="144"/>
    </row>
    <row r="4" spans="1:37" s="18" customFormat="1" x14ac:dyDescent="0.25">
      <c r="A4" s="252" t="s">
        <v>4</v>
      </c>
      <c r="B4" s="242" t="s">
        <v>1</v>
      </c>
      <c r="C4" s="243" t="s">
        <v>12</v>
      </c>
      <c r="D4" s="243" t="s">
        <v>3</v>
      </c>
      <c r="E4" s="243" t="s">
        <v>10</v>
      </c>
      <c r="F4" s="243" t="s">
        <v>217</v>
      </c>
      <c r="G4" s="244" t="s">
        <v>11</v>
      </c>
      <c r="H4" s="443" t="s">
        <v>66</v>
      </c>
      <c r="I4" s="444" t="s">
        <v>71</v>
      </c>
      <c r="J4" s="445" t="s">
        <v>91</v>
      </c>
      <c r="K4" s="453" t="s">
        <v>253</v>
      </c>
      <c r="L4" s="454" t="s">
        <v>68</v>
      </c>
      <c r="M4" s="433" t="s">
        <v>69</v>
      </c>
      <c r="N4" s="243" t="s">
        <v>70</v>
      </c>
      <c r="O4" s="243" t="s">
        <v>117</v>
      </c>
      <c r="P4" s="246" t="s">
        <v>71</v>
      </c>
      <c r="Q4" s="242" t="s">
        <v>21</v>
      </c>
      <c r="R4" s="243" t="s">
        <v>22</v>
      </c>
      <c r="S4" s="243" t="s">
        <v>23</v>
      </c>
      <c r="T4" s="244" t="s">
        <v>24</v>
      </c>
      <c r="U4" s="450"/>
    </row>
    <row r="5" spans="1:37" x14ac:dyDescent="0.25">
      <c r="A5" s="114" t="str">
        <f>IF('Séries-Statique'!$N$11="","",'Séries-Statique'!$N$11)</f>
        <v>Statique</v>
      </c>
      <c r="B5" s="435" t="str">
        <f>IF('Séries-Statique'!$J$11="","",'Séries-Statique'!$J$11)</f>
        <v>DUCRUIX</v>
      </c>
      <c r="C5" s="437" t="str">
        <f>IF('Séries-Statique'!$K$11="","",'Séries-Statique'!$K$11)</f>
        <v>Rodoplhe</v>
      </c>
      <c r="D5" s="110" t="str">
        <f>IF('Séries-Statique'!$L$11="","",'Séries-Statique'!$L$11)</f>
        <v>Homme</v>
      </c>
      <c r="E5" s="110" t="str">
        <f>IF('Séries-Statique'!$I$11="","",'Séries-Statique'!$I$11)</f>
        <v xml:space="preserve">N°3 </v>
      </c>
      <c r="F5" s="110" t="str">
        <f>IF('Séries-Statique'!$M$11="","",'Séries-Statique'!$M$11)</f>
        <v>DUCRUIX Rodoplhe Homme</v>
      </c>
      <c r="G5" s="112" t="str">
        <f>IF('Séries-Statique'!$H$11="","",'Séries-Statique'!$H$11)</f>
        <v>Enjoy And Relax</v>
      </c>
      <c r="H5" s="120">
        <f>IF('Séries-Statique'!$A$11="","",'Séries-Statique'!$A$11)</f>
        <v>1</v>
      </c>
      <c r="I5" s="451">
        <f>IF('Séries-Statique'!$B$11="","",'Séries-Statique'!$B$11)</f>
        <v>1</v>
      </c>
      <c r="J5" s="139">
        <f>IF('Séries-Statique'!$G$11="","",'Séries-Statique'!$G$11)</f>
        <v>1</v>
      </c>
      <c r="K5" s="457" t="str">
        <f>+IF(F5="","",M$3)</f>
        <v>Echauffement</v>
      </c>
      <c r="L5" s="458">
        <f>IF(K5="","",M5)</f>
        <v>0.40416666666666667</v>
      </c>
      <c r="M5" s="441">
        <f>IF('Séries-Statique'!$C$11="","",'Séries-Statique'!$C$11)</f>
        <v>0.40416666666666667</v>
      </c>
      <c r="N5" s="431">
        <f>IF('Séries-Statique'!$D$11="","",'Séries-Statique'!$D$11)</f>
        <v>0.42499999999999999</v>
      </c>
      <c r="O5" s="431">
        <f>IF('Séries-Statique'!$E$11="","",'Séries-Statique'!$E$11)</f>
        <v>0.42569444444444443</v>
      </c>
      <c r="P5" s="439">
        <f>IF('Séries-Statique'!$F$11="","",'Séries-Statique'!$F$11)</f>
        <v>0.42708333333333331</v>
      </c>
      <c r="Q5" s="435">
        <f>IF('Séries-Statique'!$S$11="","",'Séries-Statique'!$S$11)</f>
        <v>3</v>
      </c>
      <c r="R5" s="110" t="str">
        <f>IF('Séries-Statique'!$T$11="","",'Séries-Statique'!$T$11)</f>
        <v>mn</v>
      </c>
      <c r="S5" s="437">
        <f>IF('Séries-Statique'!$U$11="","",'Séries-Statique'!$U$11)</f>
        <v>30</v>
      </c>
      <c r="T5" s="112" t="str">
        <f>IF('Séries-Statique'!$V$11="","",'Séries-Statique'!$V$11)</f>
        <v>s</v>
      </c>
      <c r="U5" s="413" t="str">
        <f>IF('Séries-Statique'!$AA$11="","",'Séries-Statique'!$AA$11)</f>
        <v/>
      </c>
    </row>
    <row r="6" spans="1:37" x14ac:dyDescent="0.25">
      <c r="A6" s="114" t="str">
        <f>IF('Séries-Statique'!$N$12="","",'Séries-Statique'!$N$12)</f>
        <v>Statique</v>
      </c>
      <c r="B6" s="435" t="str">
        <f>IF('Séries-Statique'!$J$12="","",'Séries-Statique'!$J$12)</f>
        <v>PETTENUZZO</v>
      </c>
      <c r="C6" s="437" t="str">
        <f>IF('Séries-Statique'!$K$12="","",'Séries-Statique'!$K$12)</f>
        <v>Stéphane</v>
      </c>
      <c r="D6" s="110" t="str">
        <f>IF('Séries-Statique'!$L$12="","",'Séries-Statique'!$L$12)</f>
        <v>Homme</v>
      </c>
      <c r="E6" s="110" t="str">
        <f>IF('Séries-Statique'!$I$12="","",'Séries-Statique'!$I$12)</f>
        <v xml:space="preserve">N°4 </v>
      </c>
      <c r="F6" s="110" t="str">
        <f>IF('Séries-Statique'!$M$12="","",'Séries-Statique'!$M$12)</f>
        <v>PETTENUZZO Stéphane Homme</v>
      </c>
      <c r="G6" s="112" t="str">
        <f>IF('Séries-Statique'!$H$12="","",'Séries-Statique'!$H$12)</f>
        <v>LIMULES</v>
      </c>
      <c r="H6" s="120">
        <f>IF('Séries-Statique'!$A$12="","",'Séries-Statique'!$A$12)</f>
        <v>1</v>
      </c>
      <c r="I6" s="451">
        <f>IF('Séries-Statique'!$B$12="","",'Séries-Statique'!$B$12)</f>
        <v>2</v>
      </c>
      <c r="J6" s="139">
        <f>IF('Séries-Statique'!$G$12="","",'Séries-Statique'!$G$12)</f>
        <v>2</v>
      </c>
      <c r="K6" s="457" t="str">
        <f t="shared" ref="K6:K44" si="0">+IF(F6="","",M$3)</f>
        <v>Echauffement</v>
      </c>
      <c r="L6" s="458">
        <f t="shared" ref="L6:L44" si="1">IF(K6="","",M6)</f>
        <v>0.40416666666666667</v>
      </c>
      <c r="M6" s="441">
        <f>IF('Séries-Statique'!$C$12="","",'Séries-Statique'!$C$12)</f>
        <v>0.40416666666666667</v>
      </c>
      <c r="N6" s="431">
        <f>IF('Séries-Statique'!$D$12="","",'Séries-Statique'!$D$12)</f>
        <v>0.42499999999999999</v>
      </c>
      <c r="O6" s="431">
        <f>IF('Séries-Statique'!$E$12="","",'Séries-Statique'!$E$12)</f>
        <v>0.42569444444444443</v>
      </c>
      <c r="P6" s="439">
        <f>IF('Séries-Statique'!$F$12="","",'Séries-Statique'!$F$12)</f>
        <v>0.42708333333333331</v>
      </c>
      <c r="Q6" s="435">
        <f>IF('Séries-Statique'!$S$12="","",'Séries-Statique'!$S$12)</f>
        <v>3</v>
      </c>
      <c r="R6" s="110" t="str">
        <f>IF('Séries-Statique'!$T$12="","",'Séries-Statique'!$T$12)</f>
        <v>mn</v>
      </c>
      <c r="S6" s="437">
        <f>IF('Séries-Statique'!$U$12="","",'Séries-Statique'!$U$12)</f>
        <v>35</v>
      </c>
      <c r="T6" s="112" t="str">
        <f>IF('Séries-Statique'!$V$12="","",'Séries-Statique'!$V$12)</f>
        <v>s</v>
      </c>
      <c r="U6" s="413" t="str">
        <f>IF('Séries-Statique'!$AA$12="","",'Séries-Statique'!$AA$12)</f>
        <v/>
      </c>
    </row>
    <row r="7" spans="1:37" x14ac:dyDescent="0.25">
      <c r="A7" s="114" t="str">
        <f>IF('Séries-Statique'!$N$13="","",'Séries-Statique'!$N$13)</f>
        <v>Statique</v>
      </c>
      <c r="B7" s="435" t="str">
        <f>IF('Séries-Statique'!$J$13="","",'Séries-Statique'!$J$13)</f>
        <v>BRATANIC</v>
      </c>
      <c r="C7" s="437" t="str">
        <f>IF('Séries-Statique'!$K$13="","",'Séries-Statique'!$K$13)</f>
        <v>Christopher</v>
      </c>
      <c r="D7" s="110" t="str">
        <f>IF('Séries-Statique'!$L$13="","",'Séries-Statique'!$L$13)</f>
        <v>Homme</v>
      </c>
      <c r="E7" s="110" t="str">
        <f>IF('Séries-Statique'!$I$13="","",'Séries-Statique'!$I$13)</f>
        <v xml:space="preserve">N°2 </v>
      </c>
      <c r="F7" s="110" t="str">
        <f>IF('Séries-Statique'!$M$13="","",'Séries-Statique'!$M$13)</f>
        <v>BRATANIC Christopher Homme</v>
      </c>
      <c r="G7" s="112" t="str">
        <f>IF('Séries-Statique'!$H$13="","",'Séries-Statique'!$H$13)</f>
        <v>Les Cormorans 2</v>
      </c>
      <c r="H7" s="120">
        <f>IF('Séries-Statique'!$A$13="","",'Séries-Statique'!$A$13)</f>
        <v>1</v>
      </c>
      <c r="I7" s="451">
        <f>IF('Séries-Statique'!$B$13="","",'Séries-Statique'!$B$13)</f>
        <v>3</v>
      </c>
      <c r="J7" s="139">
        <f>IF('Séries-Statique'!$G$13="","",'Séries-Statique'!$G$13)</f>
        <v>3</v>
      </c>
      <c r="K7" s="457" t="str">
        <f t="shared" si="0"/>
        <v>Echauffement</v>
      </c>
      <c r="L7" s="458">
        <f t="shared" si="1"/>
        <v>0.40416666666666667</v>
      </c>
      <c r="M7" s="441">
        <f>IF('Séries-Statique'!$C$13="","",'Séries-Statique'!$C$13)</f>
        <v>0.40416666666666667</v>
      </c>
      <c r="N7" s="431">
        <f>IF('Séries-Statique'!$D$13="","",'Séries-Statique'!$D$13)</f>
        <v>0.42499999999999999</v>
      </c>
      <c r="O7" s="431">
        <f>IF('Séries-Statique'!$E$13="","",'Séries-Statique'!$E$13)</f>
        <v>0.42569444444444443</v>
      </c>
      <c r="P7" s="439">
        <f>IF('Séries-Statique'!$F$13="","",'Séries-Statique'!$F$13)</f>
        <v>0.42708333333333331</v>
      </c>
      <c r="Q7" s="435">
        <f>IF('Séries-Statique'!$S$13="","",'Séries-Statique'!$S$13)</f>
        <v>3</v>
      </c>
      <c r="R7" s="110" t="str">
        <f>IF('Séries-Statique'!$T$13="","",'Séries-Statique'!$T$13)</f>
        <v>mn</v>
      </c>
      <c r="S7" s="437">
        <f>IF('Séries-Statique'!$U$13="","",'Séries-Statique'!$U$13)</f>
        <v>50</v>
      </c>
      <c r="T7" s="112" t="str">
        <f>IF('Séries-Statique'!$V$13="","",'Séries-Statique'!$V$13)</f>
        <v>s</v>
      </c>
      <c r="U7" s="413" t="str">
        <f>IF('Séries-Statique'!$AA$13="","",'Séries-Statique'!$AA$13)</f>
        <v/>
      </c>
    </row>
    <row r="8" spans="1:37" x14ac:dyDescent="0.25">
      <c r="A8" s="114" t="str">
        <f>IF('Séries-Statique'!$N$14="","",'Séries-Statique'!$N$14)</f>
        <v>Statique</v>
      </c>
      <c r="B8" s="435" t="str">
        <f>IF('Séries-Statique'!$J$14="","",'Séries-Statique'!$J$14)</f>
        <v>QUERY</v>
      </c>
      <c r="C8" s="437" t="str">
        <f>IF('Séries-Statique'!$K$14="","",'Séries-Statique'!$K$14)</f>
        <v>Michelle</v>
      </c>
      <c r="D8" s="110" t="str">
        <f>IF('Séries-Statique'!$L$14="","",'Séries-Statique'!$L$14)</f>
        <v>FEMME</v>
      </c>
      <c r="E8" s="110" t="str">
        <f>IF('Séries-Statique'!$I$14="","",'Séries-Statique'!$I$14)</f>
        <v xml:space="preserve">N°5 </v>
      </c>
      <c r="F8" s="110" t="str">
        <f>IF('Séries-Statique'!$M$14="","",'Séries-Statique'!$M$14)</f>
        <v>QUERY Michelle FEMME</v>
      </c>
      <c r="G8" s="112" t="str">
        <f>IF('Séries-Statique'!$H$14="","",'Séries-Statique'!$H$14)</f>
        <v>Les Cormorans 1</v>
      </c>
      <c r="H8" s="120">
        <f>IF('Séries-Statique'!$A$14="","",'Séries-Statique'!$A$14)</f>
        <v>1</v>
      </c>
      <c r="I8" s="451">
        <f>IF('Séries-Statique'!$B$14="","",'Séries-Statique'!$B$14)</f>
        <v>4</v>
      </c>
      <c r="J8" s="139">
        <f>IF('Séries-Statique'!$G$14="","",'Séries-Statique'!$G$14)</f>
        <v>4</v>
      </c>
      <c r="K8" s="457" t="str">
        <f t="shared" si="0"/>
        <v>Echauffement</v>
      </c>
      <c r="L8" s="458">
        <f t="shared" si="1"/>
        <v>0.40416666666666667</v>
      </c>
      <c r="M8" s="441">
        <f>IF('Séries-Statique'!$C$14="","",'Séries-Statique'!$C$14)</f>
        <v>0.40416666666666667</v>
      </c>
      <c r="N8" s="431">
        <f>IF('Séries-Statique'!$D$14="","",'Séries-Statique'!$D$14)</f>
        <v>0.42499999999999999</v>
      </c>
      <c r="O8" s="431">
        <f>IF('Séries-Statique'!$E$14="","",'Séries-Statique'!$E$14)</f>
        <v>0.42569444444444443</v>
      </c>
      <c r="P8" s="439">
        <f>IF('Séries-Statique'!$F$14="","",'Séries-Statique'!$F$14)</f>
        <v>0.42708333333333331</v>
      </c>
      <c r="Q8" s="435">
        <f>IF('Séries-Statique'!$S$14="","",'Séries-Statique'!$S$14)</f>
        <v>4</v>
      </c>
      <c r="R8" s="110" t="str">
        <f>IF('Séries-Statique'!$T$14="","",'Séries-Statique'!$T$14)</f>
        <v>mn</v>
      </c>
      <c r="S8" s="437">
        <f>IF('Séries-Statique'!$U$14="","",'Séries-Statique'!$U$14)</f>
        <v>10</v>
      </c>
      <c r="T8" s="112" t="str">
        <f>IF('Séries-Statique'!$V$14="","",'Séries-Statique'!$V$14)</f>
        <v>s</v>
      </c>
      <c r="U8" s="413" t="str">
        <f>IF('Séries-Statique'!$AA$14="","",'Séries-Statique'!$AA$14)</f>
        <v/>
      </c>
    </row>
    <row r="9" spans="1:37" x14ac:dyDescent="0.25">
      <c r="A9" s="114" t="str">
        <f>IF('Séries-Statique'!$N$15="","",'Séries-Statique'!$N$15)</f>
        <v>Statique</v>
      </c>
      <c r="B9" s="435" t="str">
        <f>IF('Séries-Statique'!$J$15="","",'Séries-Statique'!$J$15)</f>
        <v>GASS</v>
      </c>
      <c r="C9" s="437" t="str">
        <f>IF('Séries-Statique'!$K$15="","",'Séries-Statique'!$K$15)</f>
        <v>Alexandre</v>
      </c>
      <c r="D9" s="110" t="str">
        <f>IF('Séries-Statique'!$L$15="","",'Séries-Statique'!$L$15)</f>
        <v>Homme</v>
      </c>
      <c r="E9" s="110" t="str">
        <f>IF('Séries-Statique'!$I$15="","",'Séries-Statique'!$I$15)</f>
        <v xml:space="preserve">N°2 </v>
      </c>
      <c r="F9" s="110" t="str">
        <f>IF('Séries-Statique'!$M$15="","",'Séries-Statique'!$M$15)</f>
        <v>GASS Alexandre Homme</v>
      </c>
      <c r="G9" s="112" t="str">
        <f>IF('Séries-Statique'!$H$15="","",'Séries-Statique'!$H$15)</f>
        <v>Les Cormorans 1</v>
      </c>
      <c r="H9" s="120">
        <f>IF('Séries-Statique'!$A$15="","",'Séries-Statique'!$A$15)</f>
        <v>2</v>
      </c>
      <c r="I9" s="451">
        <f>IF('Séries-Statique'!$B$15="","",'Séries-Statique'!$B$15)</f>
        <v>1</v>
      </c>
      <c r="J9" s="139">
        <f>IF('Séries-Statique'!$G$15="","",'Séries-Statique'!$G$15)</f>
        <v>1</v>
      </c>
      <c r="K9" s="457" t="str">
        <f t="shared" si="0"/>
        <v>Echauffement</v>
      </c>
      <c r="L9" s="458">
        <f t="shared" si="1"/>
        <v>0.41250000000000003</v>
      </c>
      <c r="M9" s="441">
        <f>IF('Séries-Statique'!$C$15="","",'Séries-Statique'!$C$15)</f>
        <v>0.41250000000000003</v>
      </c>
      <c r="N9" s="431">
        <f>IF('Séries-Statique'!$D$15="","",'Séries-Statique'!$D$15)</f>
        <v>0.43333333333333335</v>
      </c>
      <c r="O9" s="431">
        <f>IF('Séries-Statique'!$E$15="","",'Séries-Statique'!$E$15)</f>
        <v>0.43402777777777779</v>
      </c>
      <c r="P9" s="439">
        <f>IF('Séries-Statique'!$F$15="","",'Séries-Statique'!$F$15)</f>
        <v>0.43541666666666667</v>
      </c>
      <c r="Q9" s="435">
        <f>IF('Séries-Statique'!$S$15="","",'Séries-Statique'!$S$15)</f>
        <v>4</v>
      </c>
      <c r="R9" s="110" t="str">
        <f>IF('Séries-Statique'!$T$15="","",'Séries-Statique'!$T$15)</f>
        <v>mn</v>
      </c>
      <c r="S9" s="437">
        <f>IF('Séries-Statique'!$U$15="","",'Séries-Statique'!$U$15)</f>
        <v>25</v>
      </c>
      <c r="T9" s="112" t="str">
        <f>IF('Séries-Statique'!$V$15="","",'Séries-Statique'!$V$15)</f>
        <v>s</v>
      </c>
      <c r="U9" s="413" t="str">
        <f>IF('Séries-Statique'!$AA$15="","",'Séries-Statique'!$AA$15)</f>
        <v/>
      </c>
    </row>
    <row r="10" spans="1:37" x14ac:dyDescent="0.25">
      <c r="A10" s="114" t="str">
        <f>IF('Séries-Statique'!$N$16="","",'Séries-Statique'!$N$16)</f>
        <v>Statique</v>
      </c>
      <c r="B10" s="435" t="str">
        <f>IF('Séries-Statique'!$J$16="","",'Séries-Statique'!$J$16)</f>
        <v>ROUX</v>
      </c>
      <c r="C10" s="437" t="str">
        <f>IF('Séries-Statique'!$K$16="","",'Séries-Statique'!$K$16)</f>
        <v>Benoît</v>
      </c>
      <c r="D10" s="110" t="str">
        <f>IF('Séries-Statique'!$L$16="","",'Séries-Statique'!$L$16)</f>
        <v>Homme</v>
      </c>
      <c r="E10" s="110" t="str">
        <f>IF('Séries-Statique'!$I$16="","",'Séries-Statique'!$I$16)</f>
        <v xml:space="preserve">N°5 </v>
      </c>
      <c r="F10" s="110" t="str">
        <f>IF('Séries-Statique'!$M$16="","",'Séries-Statique'!$M$16)</f>
        <v>ROUX Benoît Homme</v>
      </c>
      <c r="G10" s="112" t="str">
        <f>IF('Séries-Statique'!$H$16="","",'Séries-Statique'!$H$16)</f>
        <v>CYRNEA</v>
      </c>
      <c r="H10" s="120">
        <f>IF('Séries-Statique'!$A$16="","",'Séries-Statique'!$A$16)</f>
        <v>2</v>
      </c>
      <c r="I10" s="451">
        <f>IF('Séries-Statique'!$B$16="","",'Séries-Statique'!$B$16)</f>
        <v>2</v>
      </c>
      <c r="J10" s="139">
        <f>IF('Séries-Statique'!$G$16="","",'Séries-Statique'!$G$16)</f>
        <v>2</v>
      </c>
      <c r="K10" s="457" t="str">
        <f t="shared" si="0"/>
        <v>Echauffement</v>
      </c>
      <c r="L10" s="458">
        <f t="shared" si="1"/>
        <v>0.41250000000000003</v>
      </c>
      <c r="M10" s="441">
        <f>IF('Séries-Statique'!$C$16="","",'Séries-Statique'!$C$16)</f>
        <v>0.41250000000000003</v>
      </c>
      <c r="N10" s="431">
        <f>IF('Séries-Statique'!$D$16="","",'Séries-Statique'!$D$16)</f>
        <v>0.43333333333333335</v>
      </c>
      <c r="O10" s="431">
        <f>IF('Séries-Statique'!$E$16="","",'Séries-Statique'!$E$16)</f>
        <v>0.43402777777777779</v>
      </c>
      <c r="P10" s="439">
        <f>IF('Séries-Statique'!$F$16="","",'Séries-Statique'!$F$16)</f>
        <v>0.43541666666666667</v>
      </c>
      <c r="Q10" s="435">
        <f>IF('Séries-Statique'!$S$16="","",'Séries-Statique'!$S$16)</f>
        <v>4</v>
      </c>
      <c r="R10" s="110" t="str">
        <f>IF('Séries-Statique'!$T$16="","",'Séries-Statique'!$T$16)</f>
        <v>mn</v>
      </c>
      <c r="S10" s="437">
        <f>IF('Séries-Statique'!$U$16="","",'Séries-Statique'!$U$16)</f>
        <v>30</v>
      </c>
      <c r="T10" s="112" t="str">
        <f>IF('Séries-Statique'!$V$16="","",'Séries-Statique'!$V$16)</f>
        <v>s</v>
      </c>
      <c r="U10" s="413" t="str">
        <f>IF('Séries-Statique'!$AA$16="","",'Séries-Statique'!$AA$16)</f>
        <v/>
      </c>
      <c r="V10" t="str">
        <f>IF('Séries-Statique'!M10="","",'Séries-Statique'!M10)</f>
        <v/>
      </c>
      <c r="AJ10" t="str">
        <f>IF('Séries-Statique'!AA10="","",'Séries-Statique'!AA10)</f>
        <v/>
      </c>
      <c r="AK10" t="str">
        <f>IF('Séries-Statique'!AB10="","",'Séries-Statique'!AB10)</f>
        <v/>
      </c>
    </row>
    <row r="11" spans="1:37" x14ac:dyDescent="0.25">
      <c r="A11" s="114" t="str">
        <f>IF('Séries-Statique'!$N$17="","",'Séries-Statique'!$N$17)</f>
        <v>Statique</v>
      </c>
      <c r="B11" s="435" t="str">
        <f>IF('Séries-Statique'!$J$17="","",'Séries-Statique'!$J$17)</f>
        <v>DELICOURT</v>
      </c>
      <c r="C11" s="437" t="str">
        <f>IF('Séries-Statique'!$K$17="","",'Séries-Statique'!$K$17)</f>
        <v>Stephanie</v>
      </c>
      <c r="D11" s="110" t="str">
        <f>IF('Séries-Statique'!$L$17="","",'Séries-Statique'!$L$17)</f>
        <v>Femme</v>
      </c>
      <c r="E11" s="110" t="str">
        <f>IF('Séries-Statique'!$I$17="","",'Séries-Statique'!$I$17)</f>
        <v xml:space="preserve">N°5 </v>
      </c>
      <c r="F11" s="110" t="str">
        <f>IF('Séries-Statique'!$M$17="","",'Séries-Statique'!$M$17)</f>
        <v>DELICOURT Stephanie Femme</v>
      </c>
      <c r="G11" s="112" t="str">
        <f>IF('Séries-Statique'!$H$17="","",'Séries-Statique'!$H$17)</f>
        <v>Enjoy And Relax</v>
      </c>
      <c r="H11" s="120">
        <f>IF('Séries-Statique'!$A$17="","",'Séries-Statique'!$A$17)</f>
        <v>2</v>
      </c>
      <c r="I11" s="451">
        <f>IF('Séries-Statique'!$B$17="","",'Séries-Statique'!$B$17)</f>
        <v>3</v>
      </c>
      <c r="J11" s="139">
        <f>IF('Séries-Statique'!$G$17="","",'Séries-Statique'!$G$17)</f>
        <v>3</v>
      </c>
      <c r="K11" s="457" t="str">
        <f t="shared" si="0"/>
        <v>Echauffement</v>
      </c>
      <c r="L11" s="458">
        <f t="shared" si="1"/>
        <v>0.41250000000000003</v>
      </c>
      <c r="M11" s="441">
        <f>IF('Séries-Statique'!$C$17="","",'Séries-Statique'!$C$17)</f>
        <v>0.41250000000000003</v>
      </c>
      <c r="N11" s="431">
        <f>IF('Séries-Statique'!$D$17="","",'Séries-Statique'!$D$17)</f>
        <v>0.43333333333333335</v>
      </c>
      <c r="O11" s="431">
        <f>IF('Séries-Statique'!$E$17="","",'Séries-Statique'!$E$17)</f>
        <v>0.43402777777777779</v>
      </c>
      <c r="P11" s="439">
        <f>IF('Séries-Statique'!$F$17="","",'Séries-Statique'!$F$17)</f>
        <v>0.43541666666666667</v>
      </c>
      <c r="Q11" s="435">
        <f>IF('Séries-Statique'!$S$17="","",'Séries-Statique'!$S$17)</f>
        <v>4</v>
      </c>
      <c r="R11" s="110" t="str">
        <f>IF('Séries-Statique'!$T$17="","",'Séries-Statique'!$T$17)</f>
        <v>mn</v>
      </c>
      <c r="S11" s="437">
        <f>IF('Séries-Statique'!$U$17="","",'Séries-Statique'!$U$17)</f>
        <v>30</v>
      </c>
      <c r="T11" s="112" t="str">
        <f>IF('Séries-Statique'!$V$17="","",'Séries-Statique'!$V$17)</f>
        <v>s</v>
      </c>
      <c r="U11" s="413" t="str">
        <f>IF('Séries-Statique'!$AA$17="","",'Séries-Statique'!$AA$17)</f>
        <v/>
      </c>
      <c r="AK11" t="str">
        <f>IF('Séries-Statique'!AB11="","",'Séries-Statique'!AB11)</f>
        <v/>
      </c>
    </row>
    <row r="12" spans="1:37" x14ac:dyDescent="0.25">
      <c r="A12" s="114" t="str">
        <f>IF('Séries-Statique'!$N$18="","",'Séries-Statique'!$N$18)</f>
        <v>Statique</v>
      </c>
      <c r="B12" s="435" t="str">
        <f>IF('Séries-Statique'!$J$18="","",'Séries-Statique'!$J$18)</f>
        <v>HERENT</v>
      </c>
      <c r="C12" s="437" t="str">
        <f>IF('Séries-Statique'!$K$18="","",'Séries-Statique'!$K$18)</f>
        <v>Xavier</v>
      </c>
      <c r="D12" s="110" t="str">
        <f>IF('Séries-Statique'!$L$18="","",'Séries-Statique'!$L$18)</f>
        <v>Homme</v>
      </c>
      <c r="E12" s="110" t="str">
        <f>IF('Séries-Statique'!$I$18="","",'Séries-Statique'!$I$18)</f>
        <v xml:space="preserve">N°4 </v>
      </c>
      <c r="F12" s="110" t="str">
        <f>IF('Séries-Statique'!$M$18="","",'Séries-Statique'!$M$18)</f>
        <v>HERENT Xavier Homme</v>
      </c>
      <c r="G12" s="112" t="str">
        <f>IF('Séries-Statique'!$H$18="","",'Séries-Statique'!$H$18)</f>
        <v>Les Cormorans 2</v>
      </c>
      <c r="H12" s="120">
        <f>IF('Séries-Statique'!$A$18="","",'Séries-Statique'!$A$18)</f>
        <v>2</v>
      </c>
      <c r="I12" s="451">
        <f>IF('Séries-Statique'!$B$18="","",'Séries-Statique'!$B$18)</f>
        <v>4</v>
      </c>
      <c r="J12" s="139">
        <f>IF('Séries-Statique'!$G$18="","",'Séries-Statique'!$G$18)</f>
        <v>4</v>
      </c>
      <c r="K12" s="457" t="str">
        <f t="shared" si="0"/>
        <v>Echauffement</v>
      </c>
      <c r="L12" s="458">
        <f t="shared" si="1"/>
        <v>0.41250000000000003</v>
      </c>
      <c r="M12" s="441">
        <f>IF('Séries-Statique'!$C$18="","",'Séries-Statique'!$C$18)</f>
        <v>0.41250000000000003</v>
      </c>
      <c r="N12" s="431">
        <f>IF('Séries-Statique'!$D$18="","",'Séries-Statique'!$D$18)</f>
        <v>0.43333333333333335</v>
      </c>
      <c r="O12" s="431">
        <f>IF('Séries-Statique'!$E$18="","",'Séries-Statique'!$E$18)</f>
        <v>0.43402777777777779</v>
      </c>
      <c r="P12" s="439">
        <f>IF('Séries-Statique'!$F$18="","",'Séries-Statique'!$F$18)</f>
        <v>0.43541666666666667</v>
      </c>
      <c r="Q12" s="435">
        <f>IF('Séries-Statique'!$S$18="","",'Séries-Statique'!$S$18)</f>
        <v>4</v>
      </c>
      <c r="R12" s="110" t="str">
        <f>IF('Séries-Statique'!$T$18="","",'Séries-Statique'!$T$18)</f>
        <v>mn</v>
      </c>
      <c r="S12" s="437">
        <f>IF('Séries-Statique'!$U$18="","",'Séries-Statique'!$U$18)</f>
        <v>30</v>
      </c>
      <c r="T12" s="112" t="str">
        <f>IF('Séries-Statique'!$V$18="","",'Séries-Statique'!$V$18)</f>
        <v>s</v>
      </c>
      <c r="U12" s="413" t="str">
        <f>IF('Séries-Statique'!$AA$18="","",'Séries-Statique'!$AA$18)</f>
        <v/>
      </c>
    </row>
    <row r="13" spans="1:37" x14ac:dyDescent="0.25">
      <c r="A13" s="114" t="str">
        <f>IF('Séries-Statique'!$N$19="","",'Séries-Statique'!$N$19)</f>
        <v>Statique</v>
      </c>
      <c r="B13" s="435" t="str">
        <f>IF('Séries-Statique'!$J$19="","",'Séries-Statique'!$J$19)</f>
        <v>MARIE</v>
      </c>
      <c r="C13" s="437" t="str">
        <f>IF('Séries-Statique'!$K$19="","",'Séries-Statique'!$K$19)</f>
        <v>coralie</v>
      </c>
      <c r="D13" s="110" t="str">
        <f>IF('Séries-Statique'!$L$19="","",'Séries-Statique'!$L$19)</f>
        <v>femme</v>
      </c>
      <c r="E13" s="110" t="str">
        <f>IF('Séries-Statique'!$I$19="","",'Séries-Statique'!$I$19)</f>
        <v xml:space="preserve">N°5 </v>
      </c>
      <c r="F13" s="110" t="str">
        <f>IF('Séries-Statique'!$M$19="","",'Séries-Statique'!$M$19)</f>
        <v>MARIE coralie femme</v>
      </c>
      <c r="G13" s="112" t="str">
        <f>IF('Séries-Statique'!$H$19="","",'Séries-Statique'!$H$19)</f>
        <v>Sportpleizh</v>
      </c>
      <c r="H13" s="120">
        <f>IF('Séries-Statique'!$A$19="","",'Séries-Statique'!$A$19)</f>
        <v>3</v>
      </c>
      <c r="I13" s="451">
        <f>IF('Séries-Statique'!$B$19="","",'Séries-Statique'!$B$19)</f>
        <v>1</v>
      </c>
      <c r="J13" s="139">
        <f>IF('Séries-Statique'!$G$19="","",'Séries-Statique'!$G$19)</f>
        <v>1</v>
      </c>
      <c r="K13" s="457" t="str">
        <f t="shared" si="0"/>
        <v>Echauffement</v>
      </c>
      <c r="L13" s="458">
        <f t="shared" si="1"/>
        <v>0.42083333333333339</v>
      </c>
      <c r="M13" s="441">
        <f>IF('Séries-Statique'!$C$19="","",'Séries-Statique'!$C$19)</f>
        <v>0.42083333333333339</v>
      </c>
      <c r="N13" s="431">
        <f>IF('Séries-Statique'!$D$19="","",'Séries-Statique'!$D$19)</f>
        <v>0.44166666666666671</v>
      </c>
      <c r="O13" s="431">
        <f>IF('Séries-Statique'!$E$19="","",'Séries-Statique'!$E$19)</f>
        <v>0.44236111111111115</v>
      </c>
      <c r="P13" s="439">
        <f>IF('Séries-Statique'!$F$19="","",'Séries-Statique'!$F$19)</f>
        <v>0.44375000000000003</v>
      </c>
      <c r="Q13" s="435">
        <f>IF('Séries-Statique'!$S$19="","",'Séries-Statique'!$S$19)</f>
        <v>4</v>
      </c>
      <c r="R13" s="110" t="str">
        <f>IF('Séries-Statique'!$T$19="","",'Séries-Statique'!$T$19)</f>
        <v>mn</v>
      </c>
      <c r="S13" s="437">
        <f>IF('Séries-Statique'!$U$19="","",'Séries-Statique'!$U$19)</f>
        <v>45</v>
      </c>
      <c r="T13" s="112" t="str">
        <f>IF('Séries-Statique'!$V$19="","",'Séries-Statique'!$V$19)</f>
        <v>s</v>
      </c>
      <c r="U13" s="413" t="str">
        <f>IF('Séries-Statique'!$AA$19="","",'Séries-Statique'!$AA$19)</f>
        <v/>
      </c>
    </row>
    <row r="14" spans="1:37" x14ac:dyDescent="0.25">
      <c r="A14" s="114" t="str">
        <f>IF('Séries-Statique'!$N$20="","",'Séries-Statique'!$N$20)</f>
        <v>Statique</v>
      </c>
      <c r="B14" s="435" t="str">
        <f>IF('Séries-Statique'!$J$20="","",'Séries-Statique'!$J$20)</f>
        <v>SALEH</v>
      </c>
      <c r="C14" s="437" t="str">
        <f>IF('Séries-Statique'!$K$20="","",'Séries-Statique'!$K$20)</f>
        <v>Omr</v>
      </c>
      <c r="D14" s="110" t="str">
        <f>IF('Séries-Statique'!$L$20="","",'Séries-Statique'!$L$20)</f>
        <v>Homme</v>
      </c>
      <c r="E14" s="110" t="str">
        <f>IF('Séries-Statique'!$I$20="","",'Séries-Statique'!$I$20)</f>
        <v>N°1</v>
      </c>
      <c r="F14" s="110" t="str">
        <f>IF('Séries-Statique'!$M$20="","",'Séries-Statique'!$M$20)</f>
        <v>SALEH Omr Homme</v>
      </c>
      <c r="G14" s="112" t="str">
        <f>IF('Séries-Statique'!$H$20="","",'Séries-Statique'!$H$20)</f>
        <v>SOLO</v>
      </c>
      <c r="H14" s="120">
        <f>IF('Séries-Statique'!$A$20="","",'Séries-Statique'!$A$20)</f>
        <v>3</v>
      </c>
      <c r="I14" s="451">
        <f>IF('Séries-Statique'!$B$20="","",'Séries-Statique'!$B$20)</f>
        <v>2</v>
      </c>
      <c r="J14" s="139">
        <f>IF('Séries-Statique'!$G$20="","",'Séries-Statique'!$G$20)</f>
        <v>2</v>
      </c>
      <c r="K14" s="457" t="str">
        <f t="shared" si="0"/>
        <v>Echauffement</v>
      </c>
      <c r="L14" s="458">
        <f t="shared" si="1"/>
        <v>0.42083333333333339</v>
      </c>
      <c r="M14" s="441">
        <f>IF('Séries-Statique'!$C$20="","",'Séries-Statique'!$C$20)</f>
        <v>0.42083333333333339</v>
      </c>
      <c r="N14" s="431">
        <f>IF('Séries-Statique'!$D$20="","",'Séries-Statique'!$D$20)</f>
        <v>0.44166666666666671</v>
      </c>
      <c r="O14" s="431">
        <f>IF('Séries-Statique'!$E$20="","",'Séries-Statique'!$E$20)</f>
        <v>0.44236111111111115</v>
      </c>
      <c r="P14" s="439">
        <f>IF('Séries-Statique'!$F$20="","",'Séries-Statique'!$F$20)</f>
        <v>0.44375000000000003</v>
      </c>
      <c r="Q14" s="435">
        <f>IF('Séries-Statique'!$S$20="","",'Séries-Statique'!$S$20)</f>
        <v>4</v>
      </c>
      <c r="R14" s="110" t="str">
        <f>IF('Séries-Statique'!$T$20="","",'Séries-Statique'!$T$20)</f>
        <v>mn</v>
      </c>
      <c r="S14" s="437" t="str">
        <f>IF('Séries-Statique'!$U$20="","",'Séries-Statique'!$U$20)</f>
        <v/>
      </c>
      <c r="T14" s="112" t="str">
        <f>IF('Séries-Statique'!$V$20="","",'Séries-Statique'!$V$20)</f>
        <v/>
      </c>
      <c r="U14" s="413" t="str">
        <f>IF('Séries-Statique'!$AA$20="","",'Séries-Statique'!$AA$20)</f>
        <v/>
      </c>
    </row>
    <row r="15" spans="1:37" x14ac:dyDescent="0.25">
      <c r="A15" s="114" t="str">
        <f>IF('Séries-Statique'!$N$21="","",'Séries-Statique'!$N$21)</f>
        <v>Statique</v>
      </c>
      <c r="B15" s="435" t="str">
        <f>IF('Séries-Statique'!$J$21="","",'Séries-Statique'!$J$21)</f>
        <v>BORGAT</v>
      </c>
      <c r="C15" s="437" t="str">
        <f>IF('Séries-Statique'!$K$21="","",'Séries-Statique'!$K$21)</f>
        <v>Anne</v>
      </c>
      <c r="D15" s="110" t="str">
        <f>IF('Séries-Statique'!$L$21="","",'Séries-Statique'!$L$21)</f>
        <v>Femme</v>
      </c>
      <c r="E15" s="110" t="str">
        <f>IF('Séries-Statique'!$I$21="","",'Séries-Statique'!$I$21)</f>
        <v xml:space="preserve">N°2 </v>
      </c>
      <c r="F15" s="110" t="str">
        <f>IF('Séries-Statique'!$M$21="","",'Séries-Statique'!$M$21)</f>
        <v>BORGAT Anne Femme</v>
      </c>
      <c r="G15" s="112" t="str">
        <f>IF('Séries-Statique'!$H$21="","",'Séries-Statique'!$H$21)</f>
        <v>CYRNEA</v>
      </c>
      <c r="H15" s="120">
        <f>IF('Séries-Statique'!$A$21="","",'Séries-Statique'!$A$21)</f>
        <v>3</v>
      </c>
      <c r="I15" s="451">
        <f>IF('Séries-Statique'!$B$21="","",'Séries-Statique'!$B$21)</f>
        <v>3</v>
      </c>
      <c r="J15" s="139">
        <f>IF('Séries-Statique'!$G$21="","",'Séries-Statique'!$G$21)</f>
        <v>3</v>
      </c>
      <c r="K15" s="457" t="str">
        <f t="shared" si="0"/>
        <v>Echauffement</v>
      </c>
      <c r="L15" s="458">
        <f t="shared" si="1"/>
        <v>0.42083333333333339</v>
      </c>
      <c r="M15" s="441">
        <f>IF('Séries-Statique'!$C$21="","",'Séries-Statique'!$C$21)</f>
        <v>0.42083333333333339</v>
      </c>
      <c r="N15" s="431">
        <f>IF('Séries-Statique'!$D$21="","",'Séries-Statique'!$D$21)</f>
        <v>0.44166666666666671</v>
      </c>
      <c r="O15" s="431">
        <f>IF('Séries-Statique'!$E$21="","",'Séries-Statique'!$E$21)</f>
        <v>0.44236111111111115</v>
      </c>
      <c r="P15" s="439">
        <f>IF('Séries-Statique'!$F$21="","",'Séries-Statique'!$F$21)</f>
        <v>0.44375000000000003</v>
      </c>
      <c r="Q15" s="435">
        <f>IF('Séries-Statique'!$S$21="","",'Séries-Statique'!$S$21)</f>
        <v>5</v>
      </c>
      <c r="R15" s="110" t="str">
        <f>IF('Séries-Statique'!$T$21="","",'Séries-Statique'!$T$21)</f>
        <v>mn</v>
      </c>
      <c r="S15" s="437">
        <f>IF('Séries-Statique'!$U$21="","",'Séries-Statique'!$U$21)</f>
        <v>0</v>
      </c>
      <c r="T15" s="112" t="str">
        <f>IF('Séries-Statique'!$V$21="","",'Séries-Statique'!$V$21)</f>
        <v>s</v>
      </c>
      <c r="U15" s="413" t="str">
        <f>IF('Séries-Statique'!$AA$21="","",'Séries-Statique'!$AA$21)</f>
        <v/>
      </c>
    </row>
    <row r="16" spans="1:37" x14ac:dyDescent="0.25">
      <c r="A16" s="114" t="str">
        <f>IF('Séries-Statique'!$N$22="","",'Séries-Statique'!$N$22)</f>
        <v>Statique</v>
      </c>
      <c r="B16" s="435" t="str">
        <f>IF('Séries-Statique'!$J$22="","",'Séries-Statique'!$J$22)</f>
        <v>TISSOT</v>
      </c>
      <c r="C16" s="437" t="str">
        <f>IF('Séries-Statique'!$K$22="","",'Séries-Statique'!$K$22)</f>
        <v>Charles</v>
      </c>
      <c r="D16" s="110" t="str">
        <f>IF('Séries-Statique'!$L$22="","",'Séries-Statique'!$L$22)</f>
        <v>Homme</v>
      </c>
      <c r="E16" s="110" t="str">
        <f>IF('Séries-Statique'!$I$22="","",'Séries-Statique'!$I$22)</f>
        <v xml:space="preserve">N°4 </v>
      </c>
      <c r="F16" s="110" t="str">
        <f>IF('Séries-Statique'!$M$22="","",'Séries-Statique'!$M$22)</f>
        <v>TISSOT Charles Homme</v>
      </c>
      <c r="G16" s="112" t="str">
        <f>IF('Séries-Statique'!$H$22="","",'Séries-Statique'!$H$22)</f>
        <v>Imashi</v>
      </c>
      <c r="H16" s="120">
        <f>IF('Séries-Statique'!$A$22="","",'Séries-Statique'!$A$22)</f>
        <v>3</v>
      </c>
      <c r="I16" s="451">
        <f>IF('Séries-Statique'!$B$22="","",'Séries-Statique'!$B$22)</f>
        <v>4</v>
      </c>
      <c r="J16" s="139">
        <f>IF('Séries-Statique'!$G$22="","",'Séries-Statique'!$G$22)</f>
        <v>4</v>
      </c>
      <c r="K16" s="457" t="str">
        <f t="shared" si="0"/>
        <v>Echauffement</v>
      </c>
      <c r="L16" s="458">
        <f t="shared" si="1"/>
        <v>0.42083333333333339</v>
      </c>
      <c r="M16" s="441">
        <f>IF('Séries-Statique'!$C$22="","",'Séries-Statique'!$C$22)</f>
        <v>0.42083333333333339</v>
      </c>
      <c r="N16" s="431">
        <f>IF('Séries-Statique'!$D$22="","",'Séries-Statique'!$D$22)</f>
        <v>0.44166666666666671</v>
      </c>
      <c r="O16" s="431">
        <f>IF('Séries-Statique'!$E$22="","",'Séries-Statique'!$E$22)</f>
        <v>0.44236111111111115</v>
      </c>
      <c r="P16" s="439">
        <f>IF('Séries-Statique'!$F$22="","",'Séries-Statique'!$F$22)</f>
        <v>0.44375000000000003</v>
      </c>
      <c r="Q16" s="435">
        <f>IF('Séries-Statique'!$S$22="","",'Séries-Statique'!$S$22)</f>
        <v>5</v>
      </c>
      <c r="R16" s="110" t="str">
        <f>IF('Séries-Statique'!$T$22="","",'Séries-Statique'!$T$22)</f>
        <v>mn</v>
      </c>
      <c r="S16" s="437">
        <f>IF('Séries-Statique'!$U$22="","",'Séries-Statique'!$U$22)</f>
        <v>0</v>
      </c>
      <c r="T16" s="112" t="str">
        <f>IF('Séries-Statique'!$V$22="","",'Séries-Statique'!$V$22)</f>
        <v>s</v>
      </c>
      <c r="U16" s="413" t="str">
        <f>IF('Séries-Statique'!$AA$22="","",'Séries-Statique'!$AA$22)</f>
        <v/>
      </c>
    </row>
    <row r="17" spans="1:21" x14ac:dyDescent="0.25">
      <c r="A17" s="114" t="str">
        <f>IF('Séries-Statique'!$N$23="","",'Séries-Statique'!$N$23)</f>
        <v>Statique</v>
      </c>
      <c r="B17" s="435" t="str">
        <f>IF('Séries-Statique'!$J$23="","",'Séries-Statique'!$J$23)</f>
        <v>DURET</v>
      </c>
      <c r="C17" s="437" t="str">
        <f>IF('Séries-Statique'!$K$23="","",'Séries-Statique'!$K$23)</f>
        <v>Olivier</v>
      </c>
      <c r="D17" s="110" t="str">
        <f>IF('Séries-Statique'!$L$23="","",'Séries-Statique'!$L$23)</f>
        <v>Homme</v>
      </c>
      <c r="E17" s="110" t="str">
        <f>IF('Séries-Statique'!$I$23="","",'Séries-Statique'!$I$23)</f>
        <v>N°1 Capitaine</v>
      </c>
      <c r="F17" s="110" t="str">
        <f>IF('Séries-Statique'!$M$23="","",'Séries-Statique'!$M$23)</f>
        <v>DURET Olivier Homme</v>
      </c>
      <c r="G17" s="112" t="str">
        <f>IF('Séries-Statique'!$H$23="","",'Séries-Statique'!$H$23)</f>
        <v>LIMULES</v>
      </c>
      <c r="H17" s="120">
        <f>IF('Séries-Statique'!$A$23="","",'Séries-Statique'!$A$23)</f>
        <v>4</v>
      </c>
      <c r="I17" s="451">
        <f>IF('Séries-Statique'!$B$23="","",'Séries-Statique'!$B$23)</f>
        <v>1</v>
      </c>
      <c r="J17" s="139">
        <f>IF('Séries-Statique'!$G$23="","",'Séries-Statique'!$G$23)</f>
        <v>1</v>
      </c>
      <c r="K17" s="457" t="str">
        <f t="shared" si="0"/>
        <v>Echauffement</v>
      </c>
      <c r="L17" s="458">
        <f t="shared" si="1"/>
        <v>0.42916666666666675</v>
      </c>
      <c r="M17" s="441">
        <f>IF('Séries-Statique'!$C$23="","",'Séries-Statique'!$C$23)</f>
        <v>0.42916666666666675</v>
      </c>
      <c r="N17" s="431">
        <f>IF('Séries-Statique'!$D$23="","",'Séries-Statique'!$D$23)</f>
        <v>0.45000000000000007</v>
      </c>
      <c r="O17" s="431">
        <f>IF('Séries-Statique'!$E$23="","",'Séries-Statique'!$E$23)</f>
        <v>0.45069444444444451</v>
      </c>
      <c r="P17" s="439">
        <f>IF('Séries-Statique'!$F$23="","",'Séries-Statique'!$F$23)</f>
        <v>0.45208333333333339</v>
      </c>
      <c r="Q17" s="435">
        <f>IF('Séries-Statique'!$S$23="","",'Séries-Statique'!$S$23)</f>
        <v>5</v>
      </c>
      <c r="R17" s="110" t="str">
        <f>IF('Séries-Statique'!$T$23="","",'Séries-Statique'!$T$23)</f>
        <v>mn</v>
      </c>
      <c r="S17" s="437">
        <f>IF('Séries-Statique'!$U$23="","",'Séries-Statique'!$U$23)</f>
        <v>0</v>
      </c>
      <c r="T17" s="112" t="str">
        <f>IF('Séries-Statique'!$V$23="","",'Séries-Statique'!$V$23)</f>
        <v>s</v>
      </c>
      <c r="U17" s="413" t="str">
        <f>IF('Séries-Statique'!$AA$23="","",'Séries-Statique'!$AA$23)</f>
        <v/>
      </c>
    </row>
    <row r="18" spans="1:21" x14ac:dyDescent="0.25">
      <c r="A18" s="114" t="str">
        <f>IF('Séries-Statique'!$N$24="","",'Séries-Statique'!$N$24)</f>
        <v>Statique</v>
      </c>
      <c r="B18" s="435" t="str">
        <f>IF('Séries-Statique'!$J$24="","",'Séries-Statique'!$J$24)</f>
        <v>GUILLOUX</v>
      </c>
      <c r="C18" s="437" t="str">
        <f>IF('Séries-Statique'!$K$24="","",'Séries-Statique'!$K$24)</f>
        <v>Philippe</v>
      </c>
      <c r="D18" s="110" t="str">
        <f>IF('Séries-Statique'!$L$24="","",'Séries-Statique'!$L$24)</f>
        <v>Homme</v>
      </c>
      <c r="E18" s="110" t="str">
        <f>IF('Séries-Statique'!$I$24="","",'Séries-Statique'!$I$24)</f>
        <v xml:space="preserve">N°3 </v>
      </c>
      <c r="F18" s="110" t="str">
        <f>IF('Séries-Statique'!$M$24="","",'Séries-Statique'!$M$24)</f>
        <v>GUILLOUX Philippe Homme</v>
      </c>
      <c r="G18" s="112" t="str">
        <f>IF('Séries-Statique'!$H$24="","",'Séries-Statique'!$H$24)</f>
        <v>Savoy'OuBien?</v>
      </c>
      <c r="H18" s="120">
        <f>IF('Séries-Statique'!$A$24="","",'Séries-Statique'!$A$24)</f>
        <v>4</v>
      </c>
      <c r="I18" s="451">
        <f>IF('Séries-Statique'!$B$24="","",'Séries-Statique'!$B$24)</f>
        <v>2</v>
      </c>
      <c r="J18" s="139">
        <f>IF('Séries-Statique'!$G$24="","",'Séries-Statique'!$G$24)</f>
        <v>2</v>
      </c>
      <c r="K18" s="457" t="str">
        <f t="shared" si="0"/>
        <v>Echauffement</v>
      </c>
      <c r="L18" s="458">
        <f t="shared" si="1"/>
        <v>0.42916666666666675</v>
      </c>
      <c r="M18" s="441">
        <f>IF('Séries-Statique'!$C$24="","",'Séries-Statique'!$C$24)</f>
        <v>0.42916666666666675</v>
      </c>
      <c r="N18" s="431">
        <f>IF('Séries-Statique'!$D$24="","",'Séries-Statique'!$D$24)</f>
        <v>0.45000000000000007</v>
      </c>
      <c r="O18" s="431">
        <f>IF('Séries-Statique'!$E$24="","",'Séries-Statique'!$E$24)</f>
        <v>0.45069444444444451</v>
      </c>
      <c r="P18" s="439">
        <f>IF('Séries-Statique'!$F$24="","",'Séries-Statique'!$F$24)</f>
        <v>0.45208333333333339</v>
      </c>
      <c r="Q18" s="435">
        <f>IF('Séries-Statique'!$S$24="","",'Séries-Statique'!$S$24)</f>
        <v>5</v>
      </c>
      <c r="R18" s="110" t="str">
        <f>IF('Séries-Statique'!$T$24="","",'Séries-Statique'!$T$24)</f>
        <v>mn</v>
      </c>
      <c r="S18" s="437">
        <f>IF('Séries-Statique'!$U$24="","",'Séries-Statique'!$U$24)</f>
        <v>30</v>
      </c>
      <c r="T18" s="112" t="str">
        <f>IF('Séries-Statique'!$V$24="","",'Séries-Statique'!$V$24)</f>
        <v>s</v>
      </c>
      <c r="U18" s="413" t="str">
        <f>IF('Séries-Statique'!$AA$24="","",'Séries-Statique'!$AA$24)</f>
        <v/>
      </c>
    </row>
    <row r="19" spans="1:21" x14ac:dyDescent="0.25">
      <c r="A19" s="114" t="str">
        <f>IF('Séries-Statique'!$N$25="","",'Séries-Statique'!$N$25)</f>
        <v>Statique</v>
      </c>
      <c r="B19" s="435" t="str">
        <f>IF('Séries-Statique'!$J$25="","",'Séries-Statique'!$J$25)</f>
        <v>JAUFFRAUD</v>
      </c>
      <c r="C19" s="437" t="str">
        <f>IF('Séries-Statique'!$K$25="","",'Séries-Statique'!$K$25)</f>
        <v>Richard</v>
      </c>
      <c r="D19" s="110" t="str">
        <f>IF('Séries-Statique'!$L$25="","",'Séries-Statique'!$L$25)</f>
        <v>Homme</v>
      </c>
      <c r="E19" s="110" t="str">
        <f>IF('Séries-Statique'!$I$25="","",'Séries-Statique'!$I$25)</f>
        <v xml:space="preserve">N°5 </v>
      </c>
      <c r="F19" s="110" t="str">
        <f>IF('Séries-Statique'!$M$25="","",'Séries-Statique'!$M$25)</f>
        <v>JAUFFRAUD Richard Homme</v>
      </c>
      <c r="G19" s="112" t="str">
        <f>IF('Séries-Statique'!$H$25="","",'Séries-Statique'!$H$25)</f>
        <v>Imashi</v>
      </c>
      <c r="H19" s="120">
        <f>IF('Séries-Statique'!$A$25="","",'Séries-Statique'!$A$25)</f>
        <v>4</v>
      </c>
      <c r="I19" s="451">
        <f>IF('Séries-Statique'!$B$25="","",'Séries-Statique'!$B$25)</f>
        <v>3</v>
      </c>
      <c r="J19" s="139">
        <f>IF('Séries-Statique'!$G$25="","",'Séries-Statique'!$G$25)</f>
        <v>3</v>
      </c>
      <c r="K19" s="457" t="str">
        <f t="shared" si="0"/>
        <v>Echauffement</v>
      </c>
      <c r="L19" s="458">
        <f t="shared" si="1"/>
        <v>0.42916666666666675</v>
      </c>
      <c r="M19" s="441">
        <f>IF('Séries-Statique'!$C$25="","",'Séries-Statique'!$C$25)</f>
        <v>0.42916666666666675</v>
      </c>
      <c r="N19" s="431">
        <f>IF('Séries-Statique'!$D$25="","",'Séries-Statique'!$D$25)</f>
        <v>0.45000000000000007</v>
      </c>
      <c r="O19" s="431">
        <f>IF('Séries-Statique'!$E$25="","",'Séries-Statique'!$E$25)</f>
        <v>0.45069444444444451</v>
      </c>
      <c r="P19" s="439">
        <f>IF('Séries-Statique'!$F$25="","",'Séries-Statique'!$F$25)</f>
        <v>0.45208333333333339</v>
      </c>
      <c r="Q19" s="435">
        <f>IF('Séries-Statique'!$S$25="","",'Séries-Statique'!$S$25)</f>
        <v>5</v>
      </c>
      <c r="R19" s="110" t="str">
        <f>IF('Séries-Statique'!$T$25="","",'Séries-Statique'!$T$25)</f>
        <v>mn</v>
      </c>
      <c r="S19" s="437">
        <f>IF('Séries-Statique'!$U$25="","",'Séries-Statique'!$U$25)</f>
        <v>45</v>
      </c>
      <c r="T19" s="112" t="str">
        <f>IF('Séries-Statique'!$V$25="","",'Séries-Statique'!$V$25)</f>
        <v>s</v>
      </c>
      <c r="U19" s="413" t="str">
        <f>IF('Séries-Statique'!$AA$25="","",'Séries-Statique'!$AA$25)</f>
        <v/>
      </c>
    </row>
    <row r="20" spans="1:21" x14ac:dyDescent="0.25">
      <c r="A20" s="114" t="str">
        <f>IF('Séries-Statique'!$N$26="","",'Séries-Statique'!$N$26)</f>
        <v>Statique</v>
      </c>
      <c r="B20" s="435" t="str">
        <f>IF('Séries-Statique'!$J$26="","",'Séries-Statique'!$J$26)</f>
        <v>SURANSKA</v>
      </c>
      <c r="C20" s="437" t="str">
        <f>IF('Séries-Statique'!$K$26="","",'Séries-Statique'!$K$26)</f>
        <v>Katerina</v>
      </c>
      <c r="D20" s="110" t="str">
        <f>IF('Séries-Statique'!$L$26="","",'Séries-Statique'!$L$26)</f>
        <v>Femme</v>
      </c>
      <c r="E20" s="110" t="str">
        <f>IF('Séries-Statique'!$I$26="","",'Séries-Statique'!$I$26)</f>
        <v xml:space="preserve">N°4 </v>
      </c>
      <c r="F20" s="110" t="str">
        <f>IF('Séries-Statique'!$M$26="","",'Séries-Statique'!$M$26)</f>
        <v>SURANSKA Katerina Femme</v>
      </c>
      <c r="G20" s="112" t="str">
        <f>IF('Séries-Statique'!$H$26="","",'Séries-Statique'!$H$26)</f>
        <v>Apneaman, Praha, Czech Republic</v>
      </c>
      <c r="H20" s="120">
        <f>IF('Séries-Statique'!$A$26="","",'Séries-Statique'!$A$26)</f>
        <v>4</v>
      </c>
      <c r="I20" s="451">
        <f>IF('Séries-Statique'!$B$26="","",'Séries-Statique'!$B$26)</f>
        <v>4</v>
      </c>
      <c r="J20" s="139">
        <f>IF('Séries-Statique'!$G$26="","",'Séries-Statique'!$G$26)</f>
        <v>4</v>
      </c>
      <c r="K20" s="457" t="str">
        <f t="shared" si="0"/>
        <v>Echauffement</v>
      </c>
      <c r="L20" s="458">
        <f t="shared" si="1"/>
        <v>0.42916666666666675</v>
      </c>
      <c r="M20" s="441">
        <f>IF('Séries-Statique'!$C$26="","",'Séries-Statique'!$C$26)</f>
        <v>0.42916666666666675</v>
      </c>
      <c r="N20" s="431">
        <f>IF('Séries-Statique'!$D$26="","",'Séries-Statique'!$D$26)</f>
        <v>0.45000000000000007</v>
      </c>
      <c r="O20" s="431">
        <f>IF('Séries-Statique'!$E$26="","",'Séries-Statique'!$E$26)</f>
        <v>0.45069444444444451</v>
      </c>
      <c r="P20" s="439">
        <f>IF('Séries-Statique'!$F$26="","",'Séries-Statique'!$F$26)</f>
        <v>0.45208333333333339</v>
      </c>
      <c r="Q20" s="435">
        <f>IF('Séries-Statique'!$S$26="","",'Séries-Statique'!$S$26)</f>
        <v>6</v>
      </c>
      <c r="R20" s="110" t="str">
        <f>IF('Séries-Statique'!$T$26="","",'Séries-Statique'!$T$26)</f>
        <v>mn</v>
      </c>
      <c r="S20" s="437">
        <f>IF('Séries-Statique'!$U$26="","",'Séries-Statique'!$U$26)</f>
        <v>0</v>
      </c>
      <c r="T20" s="112" t="str">
        <f>IF('Séries-Statique'!$V$26="","",'Séries-Statique'!$V$26)</f>
        <v>s</v>
      </c>
      <c r="U20" s="413" t="str">
        <f>IF('Séries-Statique'!$AA$26="","",'Séries-Statique'!$AA$26)</f>
        <v/>
      </c>
    </row>
    <row r="21" spans="1:21" x14ac:dyDescent="0.25">
      <c r="A21" s="114" t="str">
        <f>IF('Séries-Statique'!$N$27="","",'Séries-Statique'!$N$27)</f>
        <v>Statique</v>
      </c>
      <c r="B21" s="435" t="str">
        <f>IF('Séries-Statique'!$J$27="","",'Séries-Statique'!$J$27)</f>
        <v>LANOISELIER</v>
      </c>
      <c r="C21" s="437" t="str">
        <f>IF('Séries-Statique'!$K$27="","",'Séries-Statique'!$K$27)</f>
        <v>Aurélien</v>
      </c>
      <c r="D21" s="110" t="str">
        <f>IF('Séries-Statique'!$L$27="","",'Séries-Statique'!$L$27)</f>
        <v>Homme</v>
      </c>
      <c r="E21" s="110" t="str">
        <f>IF('Séries-Statique'!$I$27="","",'Séries-Statique'!$I$27)</f>
        <v xml:space="preserve">N°2 </v>
      </c>
      <c r="F21" s="110" t="str">
        <f>IF('Séries-Statique'!$M$27="","",'Séries-Statique'!$M$27)</f>
        <v>LANOISELIER Aurélien Homme</v>
      </c>
      <c r="G21" s="112" t="str">
        <f>IF('Séries-Statique'!$H$27="","",'Séries-Statique'!$H$27)</f>
        <v>Savoy'OuBien?</v>
      </c>
      <c r="H21" s="120">
        <f>IF('Séries-Statique'!$A$27="","",'Séries-Statique'!$A$27)</f>
        <v>5</v>
      </c>
      <c r="I21" s="451">
        <f>IF('Séries-Statique'!$B$27="","",'Séries-Statique'!$B$27)</f>
        <v>1</v>
      </c>
      <c r="J21" s="139">
        <f>IF('Séries-Statique'!$G$27="","",'Séries-Statique'!$G$27)</f>
        <v>1</v>
      </c>
      <c r="K21" s="457" t="str">
        <f t="shared" si="0"/>
        <v>Echauffement</v>
      </c>
      <c r="L21" s="458">
        <f t="shared" si="1"/>
        <v>0.43750000000000011</v>
      </c>
      <c r="M21" s="441">
        <f>IF('Séries-Statique'!$C$27="","",'Séries-Statique'!$C$27)</f>
        <v>0.43750000000000011</v>
      </c>
      <c r="N21" s="431">
        <f>IF('Séries-Statique'!$D$27="","",'Séries-Statique'!$D$27)</f>
        <v>0.45833333333333343</v>
      </c>
      <c r="O21" s="431">
        <f>IF('Séries-Statique'!$E$27="","",'Séries-Statique'!$E$27)</f>
        <v>0.45902777777777787</v>
      </c>
      <c r="P21" s="439">
        <f>IF('Séries-Statique'!$F$27="","",'Séries-Statique'!$F$27)</f>
        <v>0.46041666666666675</v>
      </c>
      <c r="Q21" s="435">
        <f>IF('Séries-Statique'!$S$27="","",'Séries-Statique'!$S$27)</f>
        <v>6</v>
      </c>
      <c r="R21" s="110" t="str">
        <f>IF('Séries-Statique'!$T$27="","",'Séries-Statique'!$T$27)</f>
        <v>mn</v>
      </c>
      <c r="S21" s="437">
        <f>IF('Séries-Statique'!$U$27="","",'Séries-Statique'!$U$27)</f>
        <v>0</v>
      </c>
      <c r="T21" s="112" t="str">
        <f>IF('Séries-Statique'!$V$27="","",'Séries-Statique'!$V$27)</f>
        <v>s</v>
      </c>
      <c r="U21" s="413" t="str">
        <f>IF('Séries-Statique'!$AA$27="","",'Séries-Statique'!$AA$27)</f>
        <v/>
      </c>
    </row>
    <row r="22" spans="1:21" x14ac:dyDescent="0.25">
      <c r="A22" s="114" t="str">
        <f>IF('Séries-Statique'!$N$28="","",'Séries-Statique'!$N$28)</f>
        <v>Statique</v>
      </c>
      <c r="B22" s="435" t="str">
        <f>IF('Séries-Statique'!$J$28="","",'Séries-Statique'!$J$28)</f>
        <v>ZAJAC</v>
      </c>
      <c r="C22" s="437" t="str">
        <f>IF('Séries-Statique'!$K$28="","",'Séries-Statique'!$K$28)</f>
        <v>Martin</v>
      </c>
      <c r="D22" s="110" t="str">
        <f>IF('Séries-Statique'!$L$28="","",'Séries-Statique'!$L$28)</f>
        <v>Homme</v>
      </c>
      <c r="E22" s="110" t="str">
        <f>IF('Séries-Statique'!$I$28="","",'Séries-Statique'!$I$28)</f>
        <v>N°1 Capitaine</v>
      </c>
      <c r="F22" s="110" t="str">
        <f>IF('Séries-Statique'!$M$28="","",'Séries-Statique'!$M$28)</f>
        <v>ZAJAC Martin Homme</v>
      </c>
      <c r="G22" s="112" t="str">
        <f>IF('Séries-Statique'!$H$28="","",'Séries-Statique'!$H$28)</f>
        <v>Apneaman, Praha, Czech Republic</v>
      </c>
      <c r="H22" s="120">
        <f>IF('Séries-Statique'!$A$28="","",'Séries-Statique'!$A$28)</f>
        <v>5</v>
      </c>
      <c r="I22" s="451">
        <f>IF('Séries-Statique'!$B$28="","",'Séries-Statique'!$B$28)</f>
        <v>2</v>
      </c>
      <c r="J22" s="139">
        <f>IF('Séries-Statique'!$G$28="","",'Séries-Statique'!$G$28)</f>
        <v>2</v>
      </c>
      <c r="K22" s="457" t="str">
        <f t="shared" si="0"/>
        <v>Echauffement</v>
      </c>
      <c r="L22" s="458">
        <f t="shared" si="1"/>
        <v>0.43750000000000011</v>
      </c>
      <c r="M22" s="441">
        <f>IF('Séries-Statique'!$C$28="","",'Séries-Statique'!$C$28)</f>
        <v>0.43750000000000011</v>
      </c>
      <c r="N22" s="431">
        <f>IF('Séries-Statique'!$D$28="","",'Séries-Statique'!$D$28)</f>
        <v>0.45833333333333343</v>
      </c>
      <c r="O22" s="431">
        <f>IF('Séries-Statique'!$E$28="","",'Séries-Statique'!$E$28)</f>
        <v>0.45902777777777787</v>
      </c>
      <c r="P22" s="439">
        <f>IF('Séries-Statique'!$F$28="","",'Séries-Statique'!$F$28)</f>
        <v>0.46041666666666675</v>
      </c>
      <c r="Q22" s="435">
        <f>IF('Séries-Statique'!$S$28="","",'Séries-Statique'!$S$28)</f>
        <v>6</v>
      </c>
      <c r="R22" s="110" t="str">
        <f>IF('Séries-Statique'!$T$28="","",'Séries-Statique'!$T$28)</f>
        <v>mn</v>
      </c>
      <c r="S22" s="437">
        <f>IF('Séries-Statique'!$U$28="","",'Séries-Statique'!$U$28)</f>
        <v>15</v>
      </c>
      <c r="T22" s="112" t="str">
        <f>IF('Séries-Statique'!$V$28="","",'Séries-Statique'!$V$28)</f>
        <v>s</v>
      </c>
      <c r="U22" s="413" t="str">
        <f>IF('Séries-Statique'!$AA$28="","",'Séries-Statique'!$AA$28)</f>
        <v/>
      </c>
    </row>
    <row r="23" spans="1:21" x14ac:dyDescent="0.25">
      <c r="A23" s="114" t="str">
        <f>IF('Séries-Statique'!$N$29="","",'Séries-Statique'!$N$29)</f>
        <v>Statique</v>
      </c>
      <c r="B23" s="435" t="str">
        <f>IF('Séries-Statique'!$J$29="","",'Séries-Statique'!$J$29)</f>
        <v>VOGLER</v>
      </c>
      <c r="C23" s="437" t="str">
        <f>IF('Séries-Statique'!$K$29="","",'Séries-Statique'!$K$29)</f>
        <v>Christian</v>
      </c>
      <c r="D23" s="110" t="str">
        <f>IF('Séries-Statique'!$L$29="","",'Séries-Statique'!$L$29)</f>
        <v>homme</v>
      </c>
      <c r="E23" s="110" t="str">
        <f>IF('Séries-Statique'!$I$29="","",'Séries-Statique'!$I$29)</f>
        <v>N°1 Capitaine</v>
      </c>
      <c r="F23" s="110" t="str">
        <f>IF('Séries-Statique'!$M$29="","",'Séries-Statique'!$M$29)</f>
        <v>VOGLER Christian homme</v>
      </c>
      <c r="G23" s="112" t="str">
        <f>IF('Séries-Statique'!$H$29="","",'Séries-Statique'!$H$29)</f>
        <v>Sportpleizh</v>
      </c>
      <c r="H23" s="120">
        <f>IF('Séries-Statique'!$A$29="","",'Séries-Statique'!$A$29)</f>
        <v>5</v>
      </c>
      <c r="I23" s="451">
        <f>IF('Séries-Statique'!$B$29="","",'Séries-Statique'!$B$29)</f>
        <v>3</v>
      </c>
      <c r="J23" s="139">
        <f>IF('Séries-Statique'!$G$29="","",'Séries-Statique'!$G$29)</f>
        <v>3</v>
      </c>
      <c r="K23" s="457" t="str">
        <f t="shared" si="0"/>
        <v>Echauffement</v>
      </c>
      <c r="L23" s="458">
        <f t="shared" si="1"/>
        <v>0.43750000000000011</v>
      </c>
      <c r="M23" s="441">
        <f>IF('Séries-Statique'!$C$29="","",'Séries-Statique'!$C$29)</f>
        <v>0.43750000000000011</v>
      </c>
      <c r="N23" s="431">
        <f>IF('Séries-Statique'!$D$29="","",'Séries-Statique'!$D$29)</f>
        <v>0.45833333333333343</v>
      </c>
      <c r="O23" s="431">
        <f>IF('Séries-Statique'!$E$29="","",'Séries-Statique'!$E$29)</f>
        <v>0.45902777777777787</v>
      </c>
      <c r="P23" s="439">
        <f>IF('Séries-Statique'!$F$29="","",'Séries-Statique'!$F$29)</f>
        <v>0.46041666666666675</v>
      </c>
      <c r="Q23" s="435">
        <f>IF('Séries-Statique'!$S$29="","",'Séries-Statique'!$S$29)</f>
        <v>6</v>
      </c>
      <c r="R23" s="110" t="str">
        <f>IF('Séries-Statique'!$T$29="","",'Séries-Statique'!$T$29)</f>
        <v>mn</v>
      </c>
      <c r="S23" s="437">
        <f>IF('Séries-Statique'!$U$29="","",'Séries-Statique'!$U$29)</f>
        <v>30</v>
      </c>
      <c r="T23" s="112" t="str">
        <f>IF('Séries-Statique'!$V$29="","",'Séries-Statique'!$V$29)</f>
        <v>s</v>
      </c>
      <c r="U23" s="413" t="str">
        <f>IF('Séries-Statique'!$AA$29="","",'Séries-Statique'!$AA$29)</f>
        <v/>
      </c>
    </row>
    <row r="24" spans="1:21" x14ac:dyDescent="0.25">
      <c r="A24" s="114" t="str">
        <f>IF('Séries-Statique'!$N$30="","",'Séries-Statique'!$N$30)</f>
        <v/>
      </c>
      <c r="B24" s="435" t="str">
        <f>IF('Séries-Statique'!$J$30="","",'Séries-Statique'!$J$30)</f>
        <v/>
      </c>
      <c r="C24" s="437" t="str">
        <f>IF('Séries-Statique'!$K$30="","",'Séries-Statique'!$K$30)</f>
        <v/>
      </c>
      <c r="D24" s="110" t="str">
        <f>IF('Séries-Statique'!$L$30="","",'Séries-Statique'!$L$30)</f>
        <v/>
      </c>
      <c r="E24" s="110" t="str">
        <f>IF('Séries-Statique'!$I$30="","",'Séries-Statique'!$I$30)</f>
        <v/>
      </c>
      <c r="F24" s="110" t="str">
        <f>IF('Séries-Statique'!$M$30="","",'Séries-Statique'!$M$30)</f>
        <v/>
      </c>
      <c r="G24" s="112" t="str">
        <f>IF('Séries-Statique'!$H$30="","",'Séries-Statique'!$H$30)</f>
        <v/>
      </c>
      <c r="H24" s="120" t="str">
        <f>IF('Séries-Statique'!$A$30="","",'Séries-Statique'!$A$30)</f>
        <v/>
      </c>
      <c r="I24" s="451" t="str">
        <f>IF('Séries-Statique'!$B$30="","",'Séries-Statique'!$B$30)</f>
        <v/>
      </c>
      <c r="J24" s="139" t="str">
        <f>IF('Séries-Statique'!$G$30="","",'Séries-Statique'!$G$30)</f>
        <v/>
      </c>
      <c r="K24" s="457" t="str">
        <f t="shared" si="0"/>
        <v/>
      </c>
      <c r="L24" s="458" t="str">
        <f t="shared" si="1"/>
        <v/>
      </c>
      <c r="M24" s="441" t="str">
        <f>IF('Séries-Statique'!$C$30="","",'Séries-Statique'!$C$30)</f>
        <v/>
      </c>
      <c r="N24" s="431" t="str">
        <f>IF('Séries-Statique'!$D$30="","",'Séries-Statique'!$D$30)</f>
        <v/>
      </c>
      <c r="O24" s="431" t="str">
        <f>IF('Séries-Statique'!$E$30="","",'Séries-Statique'!$E$30)</f>
        <v/>
      </c>
      <c r="P24" s="439" t="str">
        <f>IF('Séries-Statique'!$F$30="","",'Séries-Statique'!$F$30)</f>
        <v/>
      </c>
      <c r="Q24" s="435" t="str">
        <f>IF('Séries-Statique'!$S$30="","",'Séries-Statique'!$S$30)</f>
        <v/>
      </c>
      <c r="R24" s="110" t="str">
        <f>IF('Séries-Statique'!$T$30="","",'Séries-Statique'!$T$30)</f>
        <v/>
      </c>
      <c r="S24" s="437" t="str">
        <f>IF('Séries-Statique'!$U$30="","",'Séries-Statique'!$U$30)</f>
        <v/>
      </c>
      <c r="T24" s="112" t="str">
        <f>IF('Séries-Statique'!$V$30="","",'Séries-Statique'!$V$30)</f>
        <v/>
      </c>
      <c r="U24" s="413" t="str">
        <f>IF('Séries-Statique'!$AA$30="","",'Séries-Statique'!$AA$30)</f>
        <v/>
      </c>
    </row>
    <row r="25" spans="1:21" x14ac:dyDescent="0.25">
      <c r="A25" s="114" t="str">
        <f>IF('Séries-Statique'!$N$31="","",'Séries-Statique'!$N$31)</f>
        <v/>
      </c>
      <c r="B25" s="435" t="str">
        <f>IF('Séries-Statique'!$J$31="","",'Séries-Statique'!$J$31)</f>
        <v/>
      </c>
      <c r="C25" s="437" t="str">
        <f>IF('Séries-Statique'!$K$31="","",'Séries-Statique'!$K$31)</f>
        <v/>
      </c>
      <c r="D25" s="110" t="str">
        <f>IF('Séries-Statique'!$L$31="","",'Séries-Statique'!$L$31)</f>
        <v/>
      </c>
      <c r="E25" s="110" t="str">
        <f>IF('Séries-Statique'!$I$31="","",'Séries-Statique'!$I$31)</f>
        <v/>
      </c>
      <c r="F25" s="110" t="str">
        <f>IF('Séries-Statique'!$M$31="","",'Séries-Statique'!$M$31)</f>
        <v/>
      </c>
      <c r="G25" s="112" t="str">
        <f>IF('Séries-Statique'!$H$31="","",'Séries-Statique'!$H$31)</f>
        <v/>
      </c>
      <c r="H25" s="120" t="str">
        <f>IF('Séries-Statique'!$A$31="","",'Séries-Statique'!$A$31)</f>
        <v/>
      </c>
      <c r="I25" s="451" t="str">
        <f>IF('Séries-Statique'!$B$31="","",'Séries-Statique'!$B$31)</f>
        <v/>
      </c>
      <c r="J25" s="139" t="str">
        <f>IF('Séries-Statique'!$G$31="","",'Séries-Statique'!$G$31)</f>
        <v/>
      </c>
      <c r="K25" s="457" t="str">
        <f t="shared" si="0"/>
        <v/>
      </c>
      <c r="L25" s="458" t="str">
        <f t="shared" si="1"/>
        <v/>
      </c>
      <c r="M25" s="441" t="str">
        <f>IF('Séries-Statique'!$C$31="","",'Séries-Statique'!$C$31)</f>
        <v/>
      </c>
      <c r="N25" s="431" t="str">
        <f>IF('Séries-Statique'!$D$31="","",'Séries-Statique'!$D$31)</f>
        <v/>
      </c>
      <c r="O25" s="431" t="str">
        <f>IF('Séries-Statique'!$E$31="","",'Séries-Statique'!$E$31)</f>
        <v/>
      </c>
      <c r="P25" s="439" t="str">
        <f>IF('Séries-Statique'!$F$31="","",'Séries-Statique'!$F$31)</f>
        <v/>
      </c>
      <c r="Q25" s="435" t="str">
        <f>IF('Séries-Statique'!$S$31="","",'Séries-Statique'!$S$31)</f>
        <v/>
      </c>
      <c r="R25" s="110" t="str">
        <f>IF('Séries-Statique'!$T$31="","",'Séries-Statique'!$T$31)</f>
        <v/>
      </c>
      <c r="S25" s="437" t="str">
        <f>IF('Séries-Statique'!$U$31="","",'Séries-Statique'!$U$31)</f>
        <v/>
      </c>
      <c r="T25" s="112" t="str">
        <f>IF('Séries-Statique'!$V$31="","",'Séries-Statique'!$V$31)</f>
        <v/>
      </c>
      <c r="U25" s="413" t="str">
        <f>IF('Séries-Statique'!$AA$31="","",'Séries-Statique'!$AA$31)</f>
        <v/>
      </c>
    </row>
    <row r="26" spans="1:21" x14ac:dyDescent="0.25">
      <c r="A26" s="114" t="str">
        <f>IF('Séries-Statique'!$N$32="","",'Séries-Statique'!$N$32)</f>
        <v/>
      </c>
      <c r="B26" s="435" t="str">
        <f>IF('Séries-Statique'!$J$32="","",'Séries-Statique'!$J$32)</f>
        <v/>
      </c>
      <c r="C26" s="437" t="str">
        <f>IF('Séries-Statique'!$K$32="","",'Séries-Statique'!$K$32)</f>
        <v/>
      </c>
      <c r="D26" s="110" t="str">
        <f>IF('Séries-Statique'!$L$32="","",'Séries-Statique'!$L$32)</f>
        <v/>
      </c>
      <c r="E26" s="110" t="str">
        <f>IF('Séries-Statique'!$I$32="","",'Séries-Statique'!$I$32)</f>
        <v/>
      </c>
      <c r="F26" s="110" t="str">
        <f>IF('Séries-Statique'!$M$32="","",'Séries-Statique'!$M$32)</f>
        <v/>
      </c>
      <c r="G26" s="112" t="str">
        <f>IF('Séries-Statique'!$H$32="","",'Séries-Statique'!$H$32)</f>
        <v/>
      </c>
      <c r="H26" s="120" t="str">
        <f>IF('Séries-Statique'!$A$32="","",'Séries-Statique'!$A$32)</f>
        <v/>
      </c>
      <c r="I26" s="451" t="str">
        <f>IF('Séries-Statique'!$B$32="","",'Séries-Statique'!$B$32)</f>
        <v/>
      </c>
      <c r="J26" s="139" t="str">
        <f>IF('Séries-Statique'!$G$32="","",'Séries-Statique'!$G$32)</f>
        <v/>
      </c>
      <c r="K26" s="457" t="str">
        <f t="shared" si="0"/>
        <v/>
      </c>
      <c r="L26" s="458" t="str">
        <f t="shared" si="1"/>
        <v/>
      </c>
      <c r="M26" s="441" t="str">
        <f>IF('Séries-Statique'!$C$32="","",'Séries-Statique'!$C$32)</f>
        <v/>
      </c>
      <c r="N26" s="431" t="str">
        <f>IF('Séries-Statique'!$D$32="","",'Séries-Statique'!$D$32)</f>
        <v/>
      </c>
      <c r="O26" s="431" t="str">
        <f>IF('Séries-Statique'!$E$32="","",'Séries-Statique'!$E$32)</f>
        <v/>
      </c>
      <c r="P26" s="439" t="str">
        <f>IF('Séries-Statique'!$F$32="","",'Séries-Statique'!$F$32)</f>
        <v/>
      </c>
      <c r="Q26" s="435" t="str">
        <f>IF('Séries-Statique'!$S$32="","",'Séries-Statique'!$S$32)</f>
        <v/>
      </c>
      <c r="R26" s="110" t="str">
        <f>IF('Séries-Statique'!$T$32="","",'Séries-Statique'!$T$32)</f>
        <v/>
      </c>
      <c r="S26" s="437" t="str">
        <f>IF('Séries-Statique'!$U$32="","",'Séries-Statique'!$U$32)</f>
        <v/>
      </c>
      <c r="T26" s="112" t="str">
        <f>IF('Séries-Statique'!$V$32="","",'Séries-Statique'!$V$32)</f>
        <v/>
      </c>
      <c r="U26" s="413" t="str">
        <f>IF('Séries-Statique'!$AA$32="","",'Séries-Statique'!$AA$32)</f>
        <v/>
      </c>
    </row>
    <row r="27" spans="1:21" x14ac:dyDescent="0.25">
      <c r="A27" s="114" t="str">
        <f>IF('Séries-Statique'!$N$33="","",'Séries-Statique'!$N$33)</f>
        <v/>
      </c>
      <c r="B27" s="435" t="str">
        <f>IF('Séries-Statique'!$J$33="","",'Séries-Statique'!$J$33)</f>
        <v/>
      </c>
      <c r="C27" s="437" t="str">
        <f>IF('Séries-Statique'!$K$33="","",'Séries-Statique'!$K$33)</f>
        <v/>
      </c>
      <c r="D27" s="110" t="str">
        <f>IF('Séries-Statique'!$L$33="","",'Séries-Statique'!$L$33)</f>
        <v/>
      </c>
      <c r="E27" s="110" t="str">
        <f>IF('Séries-Statique'!$I$33="","",'Séries-Statique'!$I$33)</f>
        <v/>
      </c>
      <c r="F27" s="110" t="str">
        <f>IF('Séries-Statique'!$M$33="","",'Séries-Statique'!$M$33)</f>
        <v/>
      </c>
      <c r="G27" s="112" t="str">
        <f>IF('Séries-Statique'!$H$33="","",'Séries-Statique'!$H$33)</f>
        <v/>
      </c>
      <c r="H27" s="120" t="str">
        <f>IF('Séries-Statique'!$A$33="","",'Séries-Statique'!$A$33)</f>
        <v/>
      </c>
      <c r="I27" s="451" t="str">
        <f>IF('Séries-Statique'!$B$33="","",'Séries-Statique'!$B$33)</f>
        <v/>
      </c>
      <c r="J27" s="139" t="str">
        <f>IF('Séries-Statique'!$G$33="","",'Séries-Statique'!$G$33)</f>
        <v/>
      </c>
      <c r="K27" s="457" t="str">
        <f t="shared" si="0"/>
        <v/>
      </c>
      <c r="L27" s="458" t="str">
        <f t="shared" si="1"/>
        <v/>
      </c>
      <c r="M27" s="441" t="str">
        <f>IF('Séries-Statique'!$C$33="","",'Séries-Statique'!$C$33)</f>
        <v/>
      </c>
      <c r="N27" s="431" t="str">
        <f>IF('Séries-Statique'!$D$33="","",'Séries-Statique'!$D$33)</f>
        <v/>
      </c>
      <c r="O27" s="431" t="str">
        <f>IF('Séries-Statique'!$E$33="","",'Séries-Statique'!$E$33)</f>
        <v/>
      </c>
      <c r="P27" s="439" t="str">
        <f>IF('Séries-Statique'!$F$33="","",'Séries-Statique'!$F$33)</f>
        <v/>
      </c>
      <c r="Q27" s="435" t="str">
        <f>IF('Séries-Statique'!$S$33="","",'Séries-Statique'!$S$33)</f>
        <v/>
      </c>
      <c r="R27" s="110" t="str">
        <f>IF('Séries-Statique'!$T$33="","",'Séries-Statique'!$T$33)</f>
        <v/>
      </c>
      <c r="S27" s="437" t="str">
        <f>IF('Séries-Statique'!$U$33="","",'Séries-Statique'!$U$33)</f>
        <v/>
      </c>
      <c r="T27" s="112" t="str">
        <f>IF('Séries-Statique'!$V$33="","",'Séries-Statique'!$V$33)</f>
        <v/>
      </c>
      <c r="U27" s="413" t="str">
        <f>IF('Séries-Statique'!$AA$33="","",'Séries-Statique'!$AA$33)</f>
        <v/>
      </c>
    </row>
    <row r="28" spans="1:21" x14ac:dyDescent="0.25">
      <c r="A28" s="114" t="str">
        <f>IF('Séries-Statique'!$N$34="","",'Séries-Statique'!$N$34)</f>
        <v/>
      </c>
      <c r="B28" s="435" t="str">
        <f>IF('Séries-Statique'!$J$34="","",'Séries-Statique'!$J$34)</f>
        <v/>
      </c>
      <c r="C28" s="437" t="str">
        <f>IF('Séries-Statique'!$K$34="","",'Séries-Statique'!$K$34)</f>
        <v/>
      </c>
      <c r="D28" s="110" t="str">
        <f>IF('Séries-Statique'!$L$34="","",'Séries-Statique'!$L$34)</f>
        <v/>
      </c>
      <c r="E28" s="110" t="str">
        <f>IF('Séries-Statique'!$I$34="","",'Séries-Statique'!$I$34)</f>
        <v/>
      </c>
      <c r="F28" s="110" t="str">
        <f>IF('Séries-Statique'!$M$34="","",'Séries-Statique'!$M$34)</f>
        <v/>
      </c>
      <c r="G28" s="112" t="str">
        <f>IF('Séries-Statique'!$H$34="","",'Séries-Statique'!$H$34)</f>
        <v/>
      </c>
      <c r="H28" s="120" t="str">
        <f>IF('Séries-Statique'!$A$34="","",'Séries-Statique'!$A$34)</f>
        <v/>
      </c>
      <c r="I28" s="451" t="str">
        <f>IF('Séries-Statique'!$B$34="","",'Séries-Statique'!$B$34)</f>
        <v/>
      </c>
      <c r="J28" s="139" t="str">
        <f>IF('Séries-Statique'!$G$34="","",'Séries-Statique'!$G$34)</f>
        <v/>
      </c>
      <c r="K28" s="457" t="str">
        <f t="shared" si="0"/>
        <v/>
      </c>
      <c r="L28" s="458" t="str">
        <f t="shared" si="1"/>
        <v/>
      </c>
      <c r="M28" s="441" t="str">
        <f>IF('Séries-Statique'!$C$34="","",'Séries-Statique'!$C$34)</f>
        <v/>
      </c>
      <c r="N28" s="431" t="str">
        <f>IF('Séries-Statique'!$D$34="","",'Séries-Statique'!$D$34)</f>
        <v/>
      </c>
      <c r="O28" s="431" t="str">
        <f>IF('Séries-Statique'!$E$34="","",'Séries-Statique'!$E$34)</f>
        <v/>
      </c>
      <c r="P28" s="439" t="str">
        <f>IF('Séries-Statique'!$F$34="","",'Séries-Statique'!$F$34)</f>
        <v/>
      </c>
      <c r="Q28" s="435" t="str">
        <f>IF('Séries-Statique'!$S$34="","",'Séries-Statique'!$S$34)</f>
        <v/>
      </c>
      <c r="R28" s="110" t="str">
        <f>IF('Séries-Statique'!$T$34="","",'Séries-Statique'!$T$34)</f>
        <v/>
      </c>
      <c r="S28" s="437" t="str">
        <f>IF('Séries-Statique'!$U$34="","",'Séries-Statique'!$U$34)</f>
        <v/>
      </c>
      <c r="T28" s="112" t="str">
        <f>IF('Séries-Statique'!$V$34="","",'Séries-Statique'!$V$34)</f>
        <v/>
      </c>
      <c r="U28" s="413" t="str">
        <f>IF('Séries-Statique'!$AA$34="","",'Séries-Statique'!$AA$34)</f>
        <v/>
      </c>
    </row>
    <row r="29" spans="1:21" x14ac:dyDescent="0.25">
      <c r="A29" s="114" t="str">
        <f>IF('Séries-Statique'!$N$35="","",'Séries-Statique'!$N$35)</f>
        <v/>
      </c>
      <c r="B29" s="435" t="str">
        <f>IF('Séries-Statique'!$J$35="","",'Séries-Statique'!$J$35)</f>
        <v/>
      </c>
      <c r="C29" s="437" t="str">
        <f>IF('Séries-Statique'!$K$35="","",'Séries-Statique'!$K$35)</f>
        <v/>
      </c>
      <c r="D29" s="110" t="str">
        <f>IF('Séries-Statique'!$L$35="","",'Séries-Statique'!$L$35)</f>
        <v/>
      </c>
      <c r="E29" s="110" t="str">
        <f>IF('Séries-Statique'!$I$35="","",'Séries-Statique'!$I$35)</f>
        <v/>
      </c>
      <c r="F29" s="110" t="str">
        <f>IF('Séries-Statique'!$M$35="","",'Séries-Statique'!$M$35)</f>
        <v/>
      </c>
      <c r="G29" s="112" t="str">
        <f>IF('Séries-Statique'!$H$35="","",'Séries-Statique'!$H$35)</f>
        <v/>
      </c>
      <c r="H29" s="120" t="str">
        <f>IF('Séries-Statique'!$A$35="","",'Séries-Statique'!$A$35)</f>
        <v/>
      </c>
      <c r="I29" s="451" t="str">
        <f>IF('Séries-Statique'!$B$35="","",'Séries-Statique'!$B$35)</f>
        <v/>
      </c>
      <c r="J29" s="139" t="str">
        <f>IF('Séries-Statique'!$G$35="","",'Séries-Statique'!$G$35)</f>
        <v/>
      </c>
      <c r="K29" s="457" t="str">
        <f t="shared" si="0"/>
        <v/>
      </c>
      <c r="L29" s="458" t="str">
        <f t="shared" si="1"/>
        <v/>
      </c>
      <c r="M29" s="441" t="str">
        <f>IF('Séries-Statique'!$C$35="","",'Séries-Statique'!$C$35)</f>
        <v/>
      </c>
      <c r="N29" s="431" t="str">
        <f>IF('Séries-Statique'!$D$35="","",'Séries-Statique'!$D$35)</f>
        <v/>
      </c>
      <c r="O29" s="431" t="str">
        <f>IF('Séries-Statique'!$E$35="","",'Séries-Statique'!$E$35)</f>
        <v/>
      </c>
      <c r="P29" s="439" t="str">
        <f>IF('Séries-Statique'!$F$35="","",'Séries-Statique'!$F$35)</f>
        <v/>
      </c>
      <c r="Q29" s="435" t="str">
        <f>IF('Séries-Statique'!$S$35="","",'Séries-Statique'!$S$35)</f>
        <v/>
      </c>
      <c r="R29" s="110" t="str">
        <f>IF('Séries-Statique'!$T$35="","",'Séries-Statique'!$T$35)</f>
        <v/>
      </c>
      <c r="S29" s="437" t="str">
        <f>IF('Séries-Statique'!$U$35="","",'Séries-Statique'!$U$35)</f>
        <v/>
      </c>
      <c r="T29" s="112" t="str">
        <f>IF('Séries-Statique'!$V$35="","",'Séries-Statique'!$V$35)</f>
        <v/>
      </c>
      <c r="U29" s="413" t="str">
        <f>IF('Séries-Statique'!$AA$35="","",'Séries-Statique'!$AA$35)</f>
        <v/>
      </c>
    </row>
    <row r="30" spans="1:21" x14ac:dyDescent="0.25">
      <c r="A30" s="114" t="str">
        <f>IF('Séries-Statique'!$N$36="","",'Séries-Statique'!$N$36)</f>
        <v/>
      </c>
      <c r="B30" s="435" t="str">
        <f>IF('Séries-Statique'!$J$36="","",'Séries-Statique'!$J$36)</f>
        <v/>
      </c>
      <c r="C30" s="437" t="str">
        <f>IF('Séries-Statique'!$K$36="","",'Séries-Statique'!$K$36)</f>
        <v/>
      </c>
      <c r="D30" s="110" t="str">
        <f>IF('Séries-Statique'!$L$36="","",'Séries-Statique'!$L$36)</f>
        <v/>
      </c>
      <c r="E30" s="110" t="str">
        <f>IF('Séries-Statique'!$I$36="","",'Séries-Statique'!$I$36)</f>
        <v/>
      </c>
      <c r="F30" s="110" t="str">
        <f>IF('Séries-Statique'!$M$36="","",'Séries-Statique'!$M$36)</f>
        <v/>
      </c>
      <c r="G30" s="112" t="str">
        <f>IF('Séries-Statique'!$H$36="","",'Séries-Statique'!$H$36)</f>
        <v/>
      </c>
      <c r="H30" s="120" t="str">
        <f>IF('Séries-Statique'!$A$36="","",'Séries-Statique'!$A$36)</f>
        <v/>
      </c>
      <c r="I30" s="451" t="str">
        <f>IF('Séries-Statique'!$B$36="","",'Séries-Statique'!$B$36)</f>
        <v/>
      </c>
      <c r="J30" s="139" t="str">
        <f>IF('Séries-Statique'!$G$36="","",'Séries-Statique'!$G$36)</f>
        <v/>
      </c>
      <c r="K30" s="457" t="str">
        <f t="shared" si="0"/>
        <v/>
      </c>
      <c r="L30" s="458" t="str">
        <f t="shared" si="1"/>
        <v/>
      </c>
      <c r="M30" s="441" t="str">
        <f>IF('Séries-Statique'!$C$36="","",'Séries-Statique'!$C$36)</f>
        <v/>
      </c>
      <c r="N30" s="431" t="str">
        <f>IF('Séries-Statique'!$D$36="","",'Séries-Statique'!$D$36)</f>
        <v/>
      </c>
      <c r="O30" s="431" t="str">
        <f>IF('Séries-Statique'!$E$36="","",'Séries-Statique'!$E$36)</f>
        <v/>
      </c>
      <c r="P30" s="439" t="str">
        <f>IF('Séries-Statique'!$F$36="","",'Séries-Statique'!$F$36)</f>
        <v/>
      </c>
      <c r="Q30" s="435" t="str">
        <f>IF('Séries-Statique'!$S$36="","",'Séries-Statique'!$S$36)</f>
        <v/>
      </c>
      <c r="R30" s="110" t="str">
        <f>IF('Séries-Statique'!$T$36="","",'Séries-Statique'!$T$36)</f>
        <v/>
      </c>
      <c r="S30" s="437" t="str">
        <f>IF('Séries-Statique'!$U$36="","",'Séries-Statique'!$U$36)</f>
        <v/>
      </c>
      <c r="T30" s="112" t="str">
        <f>IF('Séries-Statique'!$V$36="","",'Séries-Statique'!$V$36)</f>
        <v/>
      </c>
      <c r="U30" s="413" t="str">
        <f>IF('Séries-Statique'!$AA$36="","",'Séries-Statique'!$AA$36)</f>
        <v/>
      </c>
    </row>
    <row r="31" spans="1:21" x14ac:dyDescent="0.25">
      <c r="A31" s="114" t="str">
        <f>IF('Séries-Statique'!$N$37="","",'Séries-Statique'!$N$37)</f>
        <v/>
      </c>
      <c r="B31" s="435" t="str">
        <f>IF('Séries-Statique'!$J$37="","",'Séries-Statique'!$J$37)</f>
        <v/>
      </c>
      <c r="C31" s="437" t="str">
        <f>IF('Séries-Statique'!$K$37="","",'Séries-Statique'!$K$37)</f>
        <v/>
      </c>
      <c r="D31" s="110" t="str">
        <f>IF('Séries-Statique'!$L$37="","",'Séries-Statique'!$L$37)</f>
        <v/>
      </c>
      <c r="E31" s="110" t="str">
        <f>IF('Séries-Statique'!$I$37="","",'Séries-Statique'!$I$37)</f>
        <v/>
      </c>
      <c r="F31" s="110" t="str">
        <f>IF('Séries-Statique'!$M$37="","",'Séries-Statique'!$M$37)</f>
        <v/>
      </c>
      <c r="G31" s="112" t="str">
        <f>IF('Séries-Statique'!$H$37="","",'Séries-Statique'!$H$37)</f>
        <v/>
      </c>
      <c r="H31" s="120" t="str">
        <f>IF('Séries-Statique'!$A$37="","",'Séries-Statique'!$A$37)</f>
        <v/>
      </c>
      <c r="I31" s="451" t="str">
        <f>IF('Séries-Statique'!$B$37="","",'Séries-Statique'!$B$37)</f>
        <v/>
      </c>
      <c r="J31" s="139" t="str">
        <f>IF('Séries-Statique'!$G$37="","",'Séries-Statique'!$G$37)</f>
        <v/>
      </c>
      <c r="K31" s="457" t="str">
        <f t="shared" si="0"/>
        <v/>
      </c>
      <c r="L31" s="458" t="str">
        <f t="shared" si="1"/>
        <v/>
      </c>
      <c r="M31" s="441" t="str">
        <f>IF('Séries-Statique'!$C$37="","",'Séries-Statique'!$C$37)</f>
        <v/>
      </c>
      <c r="N31" s="431" t="str">
        <f>IF('Séries-Statique'!$D$37="","",'Séries-Statique'!$D$37)</f>
        <v/>
      </c>
      <c r="O31" s="431" t="str">
        <f>IF('Séries-Statique'!$E$37="","",'Séries-Statique'!$E$37)</f>
        <v/>
      </c>
      <c r="P31" s="439" t="str">
        <f>IF('Séries-Statique'!$F$37="","",'Séries-Statique'!$F$37)</f>
        <v/>
      </c>
      <c r="Q31" s="435" t="str">
        <f>IF('Séries-Statique'!$S$37="","",'Séries-Statique'!$S$37)</f>
        <v/>
      </c>
      <c r="R31" s="110" t="str">
        <f>IF('Séries-Statique'!$T$37="","",'Séries-Statique'!$T$37)</f>
        <v/>
      </c>
      <c r="S31" s="437" t="str">
        <f>IF('Séries-Statique'!$U$37="","",'Séries-Statique'!$U$37)</f>
        <v/>
      </c>
      <c r="T31" s="112" t="str">
        <f>IF('Séries-Statique'!$V$37="","",'Séries-Statique'!$V$37)</f>
        <v/>
      </c>
      <c r="U31" s="413" t="str">
        <f>IF('Séries-Statique'!$AA$37="","",'Séries-Statique'!$AA$37)</f>
        <v/>
      </c>
    </row>
    <row r="32" spans="1:21" x14ac:dyDescent="0.25">
      <c r="A32" s="114" t="str">
        <f>IF('Séries-Statique'!$N$38="","",'Séries-Statique'!$N$38)</f>
        <v/>
      </c>
      <c r="B32" s="435" t="str">
        <f>IF('Séries-Statique'!$J$38="","",'Séries-Statique'!$J$38)</f>
        <v/>
      </c>
      <c r="C32" s="437" t="str">
        <f>IF('Séries-Statique'!$K$38="","",'Séries-Statique'!$K$38)</f>
        <v/>
      </c>
      <c r="D32" s="110" t="str">
        <f>IF('Séries-Statique'!$L$38="","",'Séries-Statique'!$L$38)</f>
        <v/>
      </c>
      <c r="E32" s="110" t="str">
        <f>IF('Séries-Statique'!$I$38="","",'Séries-Statique'!$I$38)</f>
        <v/>
      </c>
      <c r="F32" s="110" t="str">
        <f>IF('Séries-Statique'!$M$38="","",'Séries-Statique'!$M$38)</f>
        <v/>
      </c>
      <c r="G32" s="112" t="str">
        <f>IF('Séries-Statique'!$H$38="","",'Séries-Statique'!$H$38)</f>
        <v/>
      </c>
      <c r="H32" s="120" t="str">
        <f>IF('Séries-Statique'!$A$38="","",'Séries-Statique'!$A$38)</f>
        <v/>
      </c>
      <c r="I32" s="451" t="str">
        <f>IF('Séries-Statique'!$B$38="","",'Séries-Statique'!$B$38)</f>
        <v/>
      </c>
      <c r="J32" s="139" t="str">
        <f>IF('Séries-Statique'!$G$38="","",'Séries-Statique'!$G$38)</f>
        <v/>
      </c>
      <c r="K32" s="457" t="str">
        <f t="shared" si="0"/>
        <v/>
      </c>
      <c r="L32" s="458" t="str">
        <f t="shared" si="1"/>
        <v/>
      </c>
      <c r="M32" s="441" t="str">
        <f>IF('Séries-Statique'!$C$38="","",'Séries-Statique'!$C$38)</f>
        <v/>
      </c>
      <c r="N32" s="431" t="str">
        <f>IF('Séries-Statique'!$D$38="","",'Séries-Statique'!$D$38)</f>
        <v/>
      </c>
      <c r="O32" s="431" t="str">
        <f>IF('Séries-Statique'!$E$38="","",'Séries-Statique'!$E$38)</f>
        <v/>
      </c>
      <c r="P32" s="439" t="str">
        <f>IF('Séries-Statique'!$F$38="","",'Séries-Statique'!$F$38)</f>
        <v/>
      </c>
      <c r="Q32" s="435" t="str">
        <f>IF('Séries-Statique'!$S$38="","",'Séries-Statique'!$S$38)</f>
        <v/>
      </c>
      <c r="R32" s="110" t="str">
        <f>IF('Séries-Statique'!$T$38="","",'Séries-Statique'!$T$38)</f>
        <v/>
      </c>
      <c r="S32" s="437" t="str">
        <f>IF('Séries-Statique'!$U$38="","",'Séries-Statique'!$U$38)</f>
        <v/>
      </c>
      <c r="T32" s="112" t="str">
        <f>IF('Séries-Statique'!$V$38="","",'Séries-Statique'!$V$38)</f>
        <v/>
      </c>
      <c r="U32" s="413" t="str">
        <f>IF('Séries-Statique'!$AA$38="","",'Séries-Statique'!$AA$38)</f>
        <v/>
      </c>
    </row>
    <row r="33" spans="1:21" x14ac:dyDescent="0.25">
      <c r="A33" s="114" t="str">
        <f>IF('Séries-Statique'!$N$39="","",'Séries-Statique'!$N$39)</f>
        <v/>
      </c>
      <c r="B33" s="435" t="str">
        <f>IF('Séries-Statique'!$J$39="","",'Séries-Statique'!$J$39)</f>
        <v/>
      </c>
      <c r="C33" s="437" t="str">
        <f>IF('Séries-Statique'!$K$39="","",'Séries-Statique'!$K$39)</f>
        <v/>
      </c>
      <c r="D33" s="110" t="str">
        <f>IF('Séries-Statique'!$L$39="","",'Séries-Statique'!$L$39)</f>
        <v/>
      </c>
      <c r="E33" s="110" t="str">
        <f>IF('Séries-Statique'!$I$39="","",'Séries-Statique'!$I$39)</f>
        <v/>
      </c>
      <c r="F33" s="110" t="str">
        <f>IF('Séries-Statique'!$M$39="","",'Séries-Statique'!$M$39)</f>
        <v/>
      </c>
      <c r="G33" s="112" t="str">
        <f>IF('Séries-Statique'!$H$39="","",'Séries-Statique'!$H$39)</f>
        <v/>
      </c>
      <c r="H33" s="120" t="str">
        <f>IF('Séries-Statique'!$A$39="","",'Séries-Statique'!$A$39)</f>
        <v/>
      </c>
      <c r="I33" s="451" t="str">
        <f>IF('Séries-Statique'!$B$39="","",'Séries-Statique'!$B$39)</f>
        <v/>
      </c>
      <c r="J33" s="139" t="str">
        <f>IF('Séries-Statique'!$G$39="","",'Séries-Statique'!$G$39)</f>
        <v/>
      </c>
      <c r="K33" s="457" t="str">
        <f t="shared" si="0"/>
        <v/>
      </c>
      <c r="L33" s="458" t="str">
        <f t="shared" si="1"/>
        <v/>
      </c>
      <c r="M33" s="441" t="str">
        <f>IF('Séries-Statique'!$C$39="","",'Séries-Statique'!$C$39)</f>
        <v/>
      </c>
      <c r="N33" s="431" t="str">
        <f>IF('Séries-Statique'!$D$39="","",'Séries-Statique'!$D$39)</f>
        <v/>
      </c>
      <c r="O33" s="431" t="str">
        <f>IF('Séries-Statique'!$E$39="","",'Séries-Statique'!$E$39)</f>
        <v/>
      </c>
      <c r="P33" s="439" t="str">
        <f>IF('Séries-Statique'!$F$39="","",'Séries-Statique'!$F$39)</f>
        <v/>
      </c>
      <c r="Q33" s="435" t="str">
        <f>IF('Séries-Statique'!$S$39="","",'Séries-Statique'!$S$39)</f>
        <v/>
      </c>
      <c r="R33" s="110" t="str">
        <f>IF('Séries-Statique'!$T$39="","",'Séries-Statique'!$T$39)</f>
        <v/>
      </c>
      <c r="S33" s="437" t="str">
        <f>IF('Séries-Statique'!$U$39="","",'Séries-Statique'!$U$39)</f>
        <v/>
      </c>
      <c r="T33" s="112" t="str">
        <f>IF('Séries-Statique'!$V$39="","",'Séries-Statique'!$V$39)</f>
        <v/>
      </c>
      <c r="U33" s="413" t="str">
        <f>IF('Séries-Statique'!$AA$39="","",'Séries-Statique'!$AA$39)</f>
        <v/>
      </c>
    </row>
    <row r="34" spans="1:21" x14ac:dyDescent="0.25">
      <c r="A34" s="114" t="str">
        <f>IF('Séries-Statique'!$N$40="","",'Séries-Statique'!$N$40)</f>
        <v/>
      </c>
      <c r="B34" s="435" t="str">
        <f>IF('Séries-Statique'!$J$40="","",'Séries-Statique'!$J$40)</f>
        <v/>
      </c>
      <c r="C34" s="437" t="str">
        <f>IF('Séries-Statique'!$K$40="","",'Séries-Statique'!$K$40)</f>
        <v/>
      </c>
      <c r="D34" s="110" t="str">
        <f>IF('Séries-Statique'!$L$40="","",'Séries-Statique'!$L$40)</f>
        <v/>
      </c>
      <c r="E34" s="110" t="str">
        <f>IF('Séries-Statique'!$I$40="","",'Séries-Statique'!$I$40)</f>
        <v/>
      </c>
      <c r="F34" s="110" t="str">
        <f>IF('Séries-Statique'!$M$40="","",'Séries-Statique'!$M$40)</f>
        <v/>
      </c>
      <c r="G34" s="112" t="str">
        <f>IF('Séries-Statique'!$H$40="","",'Séries-Statique'!$H$40)</f>
        <v/>
      </c>
      <c r="H34" s="120" t="str">
        <f>IF('Séries-Statique'!$A$40="","",'Séries-Statique'!$A$40)</f>
        <v/>
      </c>
      <c r="I34" s="451" t="str">
        <f>IF('Séries-Statique'!$B$40="","",'Séries-Statique'!$B$40)</f>
        <v/>
      </c>
      <c r="J34" s="139" t="str">
        <f>IF('Séries-Statique'!$G$40="","",'Séries-Statique'!$G$40)</f>
        <v/>
      </c>
      <c r="K34" s="457" t="str">
        <f t="shared" si="0"/>
        <v/>
      </c>
      <c r="L34" s="458" t="str">
        <f t="shared" si="1"/>
        <v/>
      </c>
      <c r="M34" s="441" t="str">
        <f>IF('Séries-Statique'!$C$40="","",'Séries-Statique'!$C$40)</f>
        <v/>
      </c>
      <c r="N34" s="431" t="str">
        <f>IF('Séries-Statique'!$D$40="","",'Séries-Statique'!$D$40)</f>
        <v/>
      </c>
      <c r="O34" s="431" t="str">
        <f>IF('Séries-Statique'!$E$40="","",'Séries-Statique'!$E$40)</f>
        <v/>
      </c>
      <c r="P34" s="439" t="str">
        <f>IF('Séries-Statique'!$F$40="","",'Séries-Statique'!$F$40)</f>
        <v/>
      </c>
      <c r="Q34" s="435" t="str">
        <f>IF('Séries-Statique'!$S$40="","",'Séries-Statique'!$S$40)</f>
        <v/>
      </c>
      <c r="R34" s="110" t="str">
        <f>IF('Séries-Statique'!$T$40="","",'Séries-Statique'!$T$40)</f>
        <v/>
      </c>
      <c r="S34" s="437" t="str">
        <f>IF('Séries-Statique'!$U$40="","",'Séries-Statique'!$U$40)</f>
        <v/>
      </c>
      <c r="T34" s="112" t="str">
        <f>IF('Séries-Statique'!$V$40="","",'Séries-Statique'!$V$40)</f>
        <v/>
      </c>
      <c r="U34" s="413" t="str">
        <f>IF('Séries-Statique'!$AA$40="","",'Séries-Statique'!$AA$40)</f>
        <v/>
      </c>
    </row>
    <row r="35" spans="1:21" x14ac:dyDescent="0.25">
      <c r="A35" s="114" t="str">
        <f>IF('Séries-Statique'!$N$41="","",'Séries-Statique'!$N$41)</f>
        <v/>
      </c>
      <c r="B35" s="435" t="str">
        <f>IF('Séries-Statique'!$J$41="","",'Séries-Statique'!$J$41)</f>
        <v/>
      </c>
      <c r="C35" s="437" t="str">
        <f>IF('Séries-Statique'!$K$41="","",'Séries-Statique'!$K$41)</f>
        <v/>
      </c>
      <c r="D35" s="110" t="str">
        <f>IF('Séries-Statique'!$L$41="","",'Séries-Statique'!$L$41)</f>
        <v/>
      </c>
      <c r="E35" s="110" t="str">
        <f>IF('Séries-Statique'!$I$41="","",'Séries-Statique'!$I$41)</f>
        <v/>
      </c>
      <c r="F35" s="110" t="str">
        <f>IF('Séries-Statique'!$M$41="","",'Séries-Statique'!$M$41)</f>
        <v/>
      </c>
      <c r="G35" s="112" t="str">
        <f>IF('Séries-Statique'!$H$41="","",'Séries-Statique'!$H$41)</f>
        <v/>
      </c>
      <c r="H35" s="120" t="str">
        <f>IF('Séries-Statique'!$A$41="","",'Séries-Statique'!$A$41)</f>
        <v/>
      </c>
      <c r="I35" s="451" t="str">
        <f>IF('Séries-Statique'!$B$41="","",'Séries-Statique'!$B$41)</f>
        <v/>
      </c>
      <c r="J35" s="139" t="str">
        <f>IF('Séries-Statique'!$G$41="","",'Séries-Statique'!$G$41)</f>
        <v/>
      </c>
      <c r="K35" s="457" t="str">
        <f t="shared" si="0"/>
        <v/>
      </c>
      <c r="L35" s="458" t="str">
        <f t="shared" si="1"/>
        <v/>
      </c>
      <c r="M35" s="441" t="str">
        <f>IF('Séries-Statique'!$C$41="","",'Séries-Statique'!$C$41)</f>
        <v/>
      </c>
      <c r="N35" s="431" t="str">
        <f>IF('Séries-Statique'!$D$41="","",'Séries-Statique'!$D$41)</f>
        <v/>
      </c>
      <c r="O35" s="431" t="str">
        <f>IF('Séries-Statique'!$E$41="","",'Séries-Statique'!$E$41)</f>
        <v/>
      </c>
      <c r="P35" s="439" t="str">
        <f>IF('Séries-Statique'!$F$41="","",'Séries-Statique'!$F$41)</f>
        <v/>
      </c>
      <c r="Q35" s="435" t="str">
        <f>IF('Séries-Statique'!$S$41="","",'Séries-Statique'!$S$41)</f>
        <v/>
      </c>
      <c r="R35" s="110" t="str">
        <f>IF('Séries-Statique'!$T$41="","",'Séries-Statique'!$T$41)</f>
        <v/>
      </c>
      <c r="S35" s="437" t="str">
        <f>IF('Séries-Statique'!$U$41="","",'Séries-Statique'!$U$41)</f>
        <v/>
      </c>
      <c r="T35" s="112" t="str">
        <f>IF('Séries-Statique'!$V$41="","",'Séries-Statique'!$V$41)</f>
        <v/>
      </c>
      <c r="U35" s="413" t="str">
        <f>IF('Séries-Statique'!$AA$41="","",'Séries-Statique'!$AA$41)</f>
        <v/>
      </c>
    </row>
    <row r="36" spans="1:21" x14ac:dyDescent="0.25">
      <c r="A36" s="114" t="str">
        <f>IF('Séries-Statique'!$N$42="","",'Séries-Statique'!$N$42)</f>
        <v/>
      </c>
      <c r="B36" s="435" t="str">
        <f>IF('Séries-Statique'!$J$42="","",'Séries-Statique'!$J$42)</f>
        <v/>
      </c>
      <c r="C36" s="437" t="str">
        <f>IF('Séries-Statique'!$K$42="","",'Séries-Statique'!$K$42)</f>
        <v/>
      </c>
      <c r="D36" s="110" t="str">
        <f>IF('Séries-Statique'!$L$42="","",'Séries-Statique'!$L$42)</f>
        <v/>
      </c>
      <c r="E36" s="110" t="str">
        <f>IF('Séries-Statique'!$I$42="","",'Séries-Statique'!$I$42)</f>
        <v/>
      </c>
      <c r="F36" s="110" t="str">
        <f>IF('Séries-Statique'!$M$42="","",'Séries-Statique'!$M$42)</f>
        <v/>
      </c>
      <c r="G36" s="112" t="str">
        <f>IF('Séries-Statique'!$H$42="","",'Séries-Statique'!$H$42)</f>
        <v/>
      </c>
      <c r="H36" s="120" t="str">
        <f>IF('Séries-Statique'!$A$42="","",'Séries-Statique'!$A$42)</f>
        <v/>
      </c>
      <c r="I36" s="451" t="str">
        <f>IF('Séries-Statique'!$B$42="","",'Séries-Statique'!$B$42)</f>
        <v/>
      </c>
      <c r="J36" s="139" t="str">
        <f>IF('Séries-Statique'!$G$42="","",'Séries-Statique'!$G$42)</f>
        <v/>
      </c>
      <c r="K36" s="457" t="str">
        <f t="shared" si="0"/>
        <v/>
      </c>
      <c r="L36" s="458" t="str">
        <f t="shared" si="1"/>
        <v/>
      </c>
      <c r="M36" s="441" t="str">
        <f>IF('Séries-Statique'!$C$42="","",'Séries-Statique'!$C$42)</f>
        <v/>
      </c>
      <c r="N36" s="431" t="str">
        <f>IF('Séries-Statique'!$D$42="","",'Séries-Statique'!$D$42)</f>
        <v/>
      </c>
      <c r="O36" s="431" t="str">
        <f>IF('Séries-Statique'!$E$42="","",'Séries-Statique'!$E$42)</f>
        <v/>
      </c>
      <c r="P36" s="439" t="str">
        <f>IF('Séries-Statique'!$F$42="","",'Séries-Statique'!$F$42)</f>
        <v/>
      </c>
      <c r="Q36" s="435" t="str">
        <f>IF('Séries-Statique'!$S$42="","",'Séries-Statique'!$S$42)</f>
        <v/>
      </c>
      <c r="R36" s="110" t="str">
        <f>IF('Séries-Statique'!$T$42="","",'Séries-Statique'!$T$42)</f>
        <v/>
      </c>
      <c r="S36" s="437" t="str">
        <f>IF('Séries-Statique'!$U$42="","",'Séries-Statique'!$U$42)</f>
        <v/>
      </c>
      <c r="T36" s="112" t="str">
        <f>IF('Séries-Statique'!$V$42="","",'Séries-Statique'!$V$42)</f>
        <v/>
      </c>
      <c r="U36" s="413" t="str">
        <f>IF('Séries-Statique'!$AA$42="","",'Séries-Statique'!$AA$42)</f>
        <v/>
      </c>
    </row>
    <row r="37" spans="1:21" x14ac:dyDescent="0.25">
      <c r="A37" s="114" t="str">
        <f>IF('Séries-Statique'!$N$43="","",'Séries-Statique'!$N$43)</f>
        <v/>
      </c>
      <c r="B37" s="435" t="str">
        <f>IF('Séries-Statique'!$J$43="","",'Séries-Statique'!$J$43)</f>
        <v/>
      </c>
      <c r="C37" s="437" t="str">
        <f>IF('Séries-Statique'!$K$43="","",'Séries-Statique'!$K$43)</f>
        <v/>
      </c>
      <c r="D37" s="110" t="str">
        <f>IF('Séries-Statique'!$L$43="","",'Séries-Statique'!$L$43)</f>
        <v/>
      </c>
      <c r="E37" s="110" t="str">
        <f>IF('Séries-Statique'!$I$43="","",'Séries-Statique'!$I$43)</f>
        <v/>
      </c>
      <c r="F37" s="110" t="str">
        <f>IF('Séries-Statique'!$M$43="","",'Séries-Statique'!$M$43)</f>
        <v/>
      </c>
      <c r="G37" s="112" t="str">
        <f>IF('Séries-Statique'!$H$43="","",'Séries-Statique'!$H$43)</f>
        <v/>
      </c>
      <c r="H37" s="120" t="str">
        <f>IF('Séries-Statique'!$A$43="","",'Séries-Statique'!$A$43)</f>
        <v/>
      </c>
      <c r="I37" s="451" t="str">
        <f>IF('Séries-Statique'!$B$43="","",'Séries-Statique'!$B$43)</f>
        <v/>
      </c>
      <c r="J37" s="139" t="str">
        <f>IF('Séries-Statique'!$G$43="","",'Séries-Statique'!$G$43)</f>
        <v/>
      </c>
      <c r="K37" s="457" t="str">
        <f t="shared" si="0"/>
        <v/>
      </c>
      <c r="L37" s="458" t="str">
        <f t="shared" si="1"/>
        <v/>
      </c>
      <c r="M37" s="441" t="str">
        <f>IF('Séries-Statique'!$C$43="","",'Séries-Statique'!$C$43)</f>
        <v/>
      </c>
      <c r="N37" s="431" t="str">
        <f>IF('Séries-Statique'!$D$43="","",'Séries-Statique'!$D$43)</f>
        <v/>
      </c>
      <c r="O37" s="431" t="str">
        <f>IF('Séries-Statique'!$E$43="","",'Séries-Statique'!$E$43)</f>
        <v/>
      </c>
      <c r="P37" s="439" t="str">
        <f>IF('Séries-Statique'!$F$43="","",'Séries-Statique'!$F$43)</f>
        <v/>
      </c>
      <c r="Q37" s="435" t="str">
        <f>IF('Séries-Statique'!$S$43="","",'Séries-Statique'!$S$43)</f>
        <v/>
      </c>
      <c r="R37" s="110" t="str">
        <f>IF('Séries-Statique'!$T$43="","",'Séries-Statique'!$T$43)</f>
        <v/>
      </c>
      <c r="S37" s="437" t="str">
        <f>IF('Séries-Statique'!$U$43="","",'Séries-Statique'!$U$43)</f>
        <v/>
      </c>
      <c r="T37" s="112" t="str">
        <f>IF('Séries-Statique'!$V$43="","",'Séries-Statique'!$V$43)</f>
        <v/>
      </c>
      <c r="U37" s="413" t="str">
        <f>IF('Séries-Statique'!$AA$43="","",'Séries-Statique'!$AA$43)</f>
        <v/>
      </c>
    </row>
    <row r="38" spans="1:21" x14ac:dyDescent="0.25">
      <c r="A38" s="114" t="str">
        <f>IF('Séries-Statique'!$N$44="","",'Séries-Statique'!$N$44)</f>
        <v/>
      </c>
      <c r="B38" s="435" t="str">
        <f>IF('Séries-Statique'!$J$44="","",'Séries-Statique'!$J$44)</f>
        <v/>
      </c>
      <c r="C38" s="437" t="str">
        <f>IF('Séries-Statique'!$K$44="","",'Séries-Statique'!$K$44)</f>
        <v/>
      </c>
      <c r="D38" s="110" t="str">
        <f>IF('Séries-Statique'!$L$44="","",'Séries-Statique'!$L$44)</f>
        <v/>
      </c>
      <c r="E38" s="110" t="str">
        <f>IF('Séries-Statique'!$I$44="","",'Séries-Statique'!$I$44)</f>
        <v/>
      </c>
      <c r="F38" s="110" t="str">
        <f>IF('Séries-Statique'!$M$44="","",'Séries-Statique'!$M$44)</f>
        <v/>
      </c>
      <c r="G38" s="112" t="str">
        <f>IF('Séries-Statique'!$H$44="","",'Séries-Statique'!$H$44)</f>
        <v/>
      </c>
      <c r="H38" s="120" t="str">
        <f>IF('Séries-Statique'!$A$44="","",'Séries-Statique'!$A$44)</f>
        <v/>
      </c>
      <c r="I38" s="451" t="str">
        <f>IF('Séries-Statique'!$B$44="","",'Séries-Statique'!$B$44)</f>
        <v/>
      </c>
      <c r="J38" s="139" t="str">
        <f>IF('Séries-Statique'!$G$44="","",'Séries-Statique'!$G$44)</f>
        <v/>
      </c>
      <c r="K38" s="457" t="str">
        <f t="shared" si="0"/>
        <v/>
      </c>
      <c r="L38" s="458" t="str">
        <f t="shared" si="1"/>
        <v/>
      </c>
      <c r="M38" s="441" t="str">
        <f>IF('Séries-Statique'!$C$44="","",'Séries-Statique'!$C$44)</f>
        <v/>
      </c>
      <c r="N38" s="431" t="str">
        <f>IF('Séries-Statique'!$D$44="","",'Séries-Statique'!$D$44)</f>
        <v/>
      </c>
      <c r="O38" s="431" t="str">
        <f>IF('Séries-Statique'!$E$44="","",'Séries-Statique'!$E$44)</f>
        <v/>
      </c>
      <c r="P38" s="439" t="str">
        <f>IF('Séries-Statique'!$F$44="","",'Séries-Statique'!$F$44)</f>
        <v/>
      </c>
      <c r="Q38" s="435" t="str">
        <f>IF('Séries-Statique'!$S$44="","",'Séries-Statique'!$S$44)</f>
        <v/>
      </c>
      <c r="R38" s="110" t="str">
        <f>IF('Séries-Statique'!$T$44="","",'Séries-Statique'!$T$44)</f>
        <v/>
      </c>
      <c r="S38" s="437" t="str">
        <f>IF('Séries-Statique'!$U$44="","",'Séries-Statique'!$U$44)</f>
        <v/>
      </c>
      <c r="T38" s="112" t="str">
        <f>IF('Séries-Statique'!$V$44="","",'Séries-Statique'!$V$44)</f>
        <v/>
      </c>
      <c r="U38" s="413" t="str">
        <f>IF('Séries-Statique'!$AA$44="","",'Séries-Statique'!$AA$44)</f>
        <v/>
      </c>
    </row>
    <row r="39" spans="1:21" x14ac:dyDescent="0.25">
      <c r="A39" s="114" t="str">
        <f>IF('Séries-Statique'!$N$45="","",'Séries-Statique'!$N$45)</f>
        <v/>
      </c>
      <c r="B39" s="435" t="str">
        <f>IF('Séries-Statique'!$J$45="","",'Séries-Statique'!$J$45)</f>
        <v/>
      </c>
      <c r="C39" s="437" t="str">
        <f>IF('Séries-Statique'!$K$45="","",'Séries-Statique'!$K$45)</f>
        <v/>
      </c>
      <c r="D39" s="110" t="str">
        <f>IF('Séries-Statique'!$L$45="","",'Séries-Statique'!$L$45)</f>
        <v/>
      </c>
      <c r="E39" s="110" t="str">
        <f>IF('Séries-Statique'!$I$45="","",'Séries-Statique'!$I$45)</f>
        <v/>
      </c>
      <c r="F39" s="110" t="str">
        <f>IF('Séries-Statique'!$M$45="","",'Séries-Statique'!$M$45)</f>
        <v/>
      </c>
      <c r="G39" s="112" t="str">
        <f>IF('Séries-Statique'!$H$45="","",'Séries-Statique'!$H$45)</f>
        <v/>
      </c>
      <c r="H39" s="120" t="str">
        <f>IF('Séries-Statique'!$A$45="","",'Séries-Statique'!$A$45)</f>
        <v/>
      </c>
      <c r="I39" s="451" t="str">
        <f>IF('Séries-Statique'!$B$45="","",'Séries-Statique'!$B$45)</f>
        <v/>
      </c>
      <c r="J39" s="139" t="str">
        <f>IF('Séries-Statique'!$G$45="","",'Séries-Statique'!$G$45)</f>
        <v/>
      </c>
      <c r="K39" s="457" t="str">
        <f t="shared" si="0"/>
        <v/>
      </c>
      <c r="L39" s="458" t="str">
        <f t="shared" si="1"/>
        <v/>
      </c>
      <c r="M39" s="441" t="str">
        <f>IF('Séries-Statique'!$C$45="","",'Séries-Statique'!$C$45)</f>
        <v/>
      </c>
      <c r="N39" s="431" t="str">
        <f>IF('Séries-Statique'!$D$45="","",'Séries-Statique'!$D$45)</f>
        <v/>
      </c>
      <c r="O39" s="431" t="str">
        <f>IF('Séries-Statique'!$E$45="","",'Séries-Statique'!$E$45)</f>
        <v/>
      </c>
      <c r="P39" s="439" t="str">
        <f>IF('Séries-Statique'!$F$45="","",'Séries-Statique'!$F$45)</f>
        <v/>
      </c>
      <c r="Q39" s="435" t="str">
        <f>IF('Séries-Statique'!$S$45="","",'Séries-Statique'!$S$45)</f>
        <v/>
      </c>
      <c r="R39" s="110" t="str">
        <f>IF('Séries-Statique'!$T$45="","",'Séries-Statique'!$T$45)</f>
        <v/>
      </c>
      <c r="S39" s="437" t="str">
        <f>IF('Séries-Statique'!$U$45="","",'Séries-Statique'!$U$45)</f>
        <v/>
      </c>
      <c r="T39" s="112" t="str">
        <f>IF('Séries-Statique'!$V$45="","",'Séries-Statique'!$V$45)</f>
        <v/>
      </c>
      <c r="U39" s="413" t="str">
        <f>IF('Séries-Statique'!$AA$45="","",'Séries-Statique'!$AA$45)</f>
        <v/>
      </c>
    </row>
    <row r="40" spans="1:21" x14ac:dyDescent="0.25">
      <c r="A40" s="114" t="str">
        <f>IF('Séries-Statique'!$N$46="","",'Séries-Statique'!$N$46)</f>
        <v/>
      </c>
      <c r="B40" s="435" t="str">
        <f>IF('Séries-Statique'!$J$46="","",'Séries-Statique'!$J$46)</f>
        <v/>
      </c>
      <c r="C40" s="437" t="str">
        <f>IF('Séries-Statique'!$K$46="","",'Séries-Statique'!$K$46)</f>
        <v/>
      </c>
      <c r="D40" s="110" t="str">
        <f>IF('Séries-Statique'!$L$46="","",'Séries-Statique'!$L$46)</f>
        <v/>
      </c>
      <c r="E40" s="110" t="str">
        <f>IF('Séries-Statique'!$I$46="","",'Séries-Statique'!$I$46)</f>
        <v/>
      </c>
      <c r="F40" s="110" t="str">
        <f>IF('Séries-Statique'!$M$46="","",'Séries-Statique'!$M$46)</f>
        <v/>
      </c>
      <c r="G40" s="112" t="str">
        <f>IF('Séries-Statique'!$H$46="","",'Séries-Statique'!$H$46)</f>
        <v/>
      </c>
      <c r="H40" s="120" t="str">
        <f>IF('Séries-Statique'!$A$46="","",'Séries-Statique'!$A$46)</f>
        <v/>
      </c>
      <c r="I40" s="451" t="str">
        <f>IF('Séries-Statique'!$B$46="","",'Séries-Statique'!$B$46)</f>
        <v/>
      </c>
      <c r="J40" s="139" t="str">
        <f>IF('Séries-Statique'!$G$46="","",'Séries-Statique'!$G$46)</f>
        <v/>
      </c>
      <c r="K40" s="457" t="str">
        <f t="shared" si="0"/>
        <v/>
      </c>
      <c r="L40" s="458" t="str">
        <f t="shared" si="1"/>
        <v/>
      </c>
      <c r="M40" s="441" t="str">
        <f>IF('Séries-Statique'!$C$46="","",'Séries-Statique'!$C$46)</f>
        <v/>
      </c>
      <c r="N40" s="431" t="str">
        <f>IF('Séries-Statique'!$D$46="","",'Séries-Statique'!$D$46)</f>
        <v/>
      </c>
      <c r="O40" s="431" t="str">
        <f>IF('Séries-Statique'!$E$46="","",'Séries-Statique'!$E$46)</f>
        <v/>
      </c>
      <c r="P40" s="439" t="str">
        <f>IF('Séries-Statique'!$F$46="","",'Séries-Statique'!$F$46)</f>
        <v/>
      </c>
      <c r="Q40" s="435" t="str">
        <f>IF('Séries-Statique'!$S$46="","",'Séries-Statique'!$S$46)</f>
        <v/>
      </c>
      <c r="R40" s="110" t="str">
        <f>IF('Séries-Statique'!$T$46="","",'Séries-Statique'!$T$46)</f>
        <v/>
      </c>
      <c r="S40" s="437" t="str">
        <f>IF('Séries-Statique'!$U$46="","",'Séries-Statique'!$U$46)</f>
        <v/>
      </c>
      <c r="T40" s="112" t="str">
        <f>IF('Séries-Statique'!$V$46="","",'Séries-Statique'!$V$46)</f>
        <v/>
      </c>
      <c r="U40" s="413" t="str">
        <f>IF('Séries-Statique'!$AA$46="","",'Séries-Statique'!$AA$46)</f>
        <v/>
      </c>
    </row>
    <row r="41" spans="1:21" x14ac:dyDescent="0.25">
      <c r="A41" s="114" t="str">
        <f>IF('Séries-Statique'!$N$47="","",'Séries-Statique'!$N$47)</f>
        <v/>
      </c>
      <c r="B41" s="435" t="str">
        <f>IF('Séries-Statique'!$J$47="","",'Séries-Statique'!$J$47)</f>
        <v/>
      </c>
      <c r="C41" s="437" t="str">
        <f>IF('Séries-Statique'!$K$47="","",'Séries-Statique'!$K$47)</f>
        <v/>
      </c>
      <c r="D41" s="110" t="str">
        <f>IF('Séries-Statique'!$L$47="","",'Séries-Statique'!$L$47)</f>
        <v/>
      </c>
      <c r="E41" s="110" t="str">
        <f>IF('Séries-Statique'!$I$47="","",'Séries-Statique'!$I$47)</f>
        <v/>
      </c>
      <c r="F41" s="110" t="str">
        <f>IF('Séries-Statique'!$M$47="","",'Séries-Statique'!$M$47)</f>
        <v/>
      </c>
      <c r="G41" s="112" t="str">
        <f>IF('Séries-Statique'!$H$47="","",'Séries-Statique'!$H$47)</f>
        <v/>
      </c>
      <c r="H41" s="120" t="str">
        <f>IF('Séries-Statique'!$A$47="","",'Séries-Statique'!$A$47)</f>
        <v/>
      </c>
      <c r="I41" s="451" t="str">
        <f>IF('Séries-Statique'!$B$47="","",'Séries-Statique'!$B$47)</f>
        <v/>
      </c>
      <c r="J41" s="139" t="str">
        <f>IF('Séries-Statique'!$G$47="","",'Séries-Statique'!$G$47)</f>
        <v/>
      </c>
      <c r="K41" s="457" t="str">
        <f t="shared" si="0"/>
        <v/>
      </c>
      <c r="L41" s="458" t="str">
        <f t="shared" si="1"/>
        <v/>
      </c>
      <c r="M41" s="441" t="str">
        <f>IF('Séries-Statique'!$C$47="","",'Séries-Statique'!$C$47)</f>
        <v/>
      </c>
      <c r="N41" s="431" t="str">
        <f>IF('Séries-Statique'!$D$47="","",'Séries-Statique'!$D$47)</f>
        <v/>
      </c>
      <c r="O41" s="431" t="str">
        <f>IF('Séries-Statique'!$E$47="","",'Séries-Statique'!$E$47)</f>
        <v/>
      </c>
      <c r="P41" s="439" t="str">
        <f>IF('Séries-Statique'!$F$47="","",'Séries-Statique'!$F$47)</f>
        <v/>
      </c>
      <c r="Q41" s="435" t="str">
        <f>IF('Séries-Statique'!$S$47="","",'Séries-Statique'!$S$47)</f>
        <v/>
      </c>
      <c r="R41" s="110" t="str">
        <f>IF('Séries-Statique'!$T$47="","",'Séries-Statique'!$T$47)</f>
        <v/>
      </c>
      <c r="S41" s="437" t="str">
        <f>IF('Séries-Statique'!$U$47="","",'Séries-Statique'!$U$47)</f>
        <v/>
      </c>
      <c r="T41" s="112" t="str">
        <f>IF('Séries-Statique'!$V$47="","",'Séries-Statique'!$V$47)</f>
        <v/>
      </c>
      <c r="U41" s="413" t="str">
        <f>IF('Séries-Statique'!$AA$47="","",'Séries-Statique'!$AA$47)</f>
        <v/>
      </c>
    </row>
    <row r="42" spans="1:21" x14ac:dyDescent="0.25">
      <c r="A42" s="114" t="str">
        <f>IF('Séries-Statique'!$N$48="","",'Séries-Statique'!$N$48)</f>
        <v/>
      </c>
      <c r="B42" s="435" t="str">
        <f>IF('Séries-Statique'!$J$48="","",'Séries-Statique'!$J$48)</f>
        <v/>
      </c>
      <c r="C42" s="437" t="str">
        <f>IF('Séries-Statique'!$K$48="","",'Séries-Statique'!$K$48)</f>
        <v/>
      </c>
      <c r="D42" s="110" t="str">
        <f>IF('Séries-Statique'!$L$48="","",'Séries-Statique'!$L$48)</f>
        <v/>
      </c>
      <c r="E42" s="110" t="str">
        <f>IF('Séries-Statique'!$I$48="","",'Séries-Statique'!$I$48)</f>
        <v/>
      </c>
      <c r="F42" s="110" t="str">
        <f>IF('Séries-Statique'!$M$48="","",'Séries-Statique'!$M$48)</f>
        <v/>
      </c>
      <c r="G42" s="112" t="str">
        <f>IF('Séries-Statique'!$H$48="","",'Séries-Statique'!$H$48)</f>
        <v/>
      </c>
      <c r="H42" s="120" t="str">
        <f>IF('Séries-Statique'!$A$48="","",'Séries-Statique'!$A$48)</f>
        <v/>
      </c>
      <c r="I42" s="451" t="str">
        <f>IF('Séries-Statique'!$B$48="","",'Séries-Statique'!$B$48)</f>
        <v/>
      </c>
      <c r="J42" s="139" t="str">
        <f>IF('Séries-Statique'!$G$48="","",'Séries-Statique'!$G$48)</f>
        <v/>
      </c>
      <c r="K42" s="457" t="str">
        <f t="shared" si="0"/>
        <v/>
      </c>
      <c r="L42" s="458" t="str">
        <f t="shared" si="1"/>
        <v/>
      </c>
      <c r="M42" s="441" t="str">
        <f>IF('Séries-Statique'!$C$48="","",'Séries-Statique'!$C$48)</f>
        <v/>
      </c>
      <c r="N42" s="431" t="str">
        <f>IF('Séries-Statique'!$D$48="","",'Séries-Statique'!$D$48)</f>
        <v/>
      </c>
      <c r="O42" s="431" t="str">
        <f>IF('Séries-Statique'!$E$48="","",'Séries-Statique'!$E$48)</f>
        <v/>
      </c>
      <c r="P42" s="439" t="str">
        <f>IF('Séries-Statique'!$F$48="","",'Séries-Statique'!$F$48)</f>
        <v/>
      </c>
      <c r="Q42" s="435" t="str">
        <f>IF('Séries-Statique'!$S$48="","",'Séries-Statique'!$S$48)</f>
        <v/>
      </c>
      <c r="R42" s="110" t="str">
        <f>IF('Séries-Statique'!$T$48="","",'Séries-Statique'!$T$48)</f>
        <v/>
      </c>
      <c r="S42" s="437" t="str">
        <f>IF('Séries-Statique'!$U$48="","",'Séries-Statique'!$U$48)</f>
        <v/>
      </c>
      <c r="T42" s="112" t="str">
        <f>IF('Séries-Statique'!$V$48="","",'Séries-Statique'!$V$48)</f>
        <v/>
      </c>
      <c r="U42" s="413" t="str">
        <f>IF('Séries-Statique'!$AA$48="","",'Séries-Statique'!$AA$48)</f>
        <v/>
      </c>
    </row>
    <row r="43" spans="1:21" x14ac:dyDescent="0.25">
      <c r="A43" s="114" t="str">
        <f>IF('Séries-Statique'!$N$49="","",'Séries-Statique'!$N$49)</f>
        <v/>
      </c>
      <c r="B43" s="435" t="str">
        <f>IF('Séries-Statique'!$J$49="","",'Séries-Statique'!$J$49)</f>
        <v/>
      </c>
      <c r="C43" s="437" t="str">
        <f>IF('Séries-Statique'!$K$49="","",'Séries-Statique'!$K$49)</f>
        <v/>
      </c>
      <c r="D43" s="110" t="str">
        <f>IF('Séries-Statique'!$L$49="","",'Séries-Statique'!$L$49)</f>
        <v/>
      </c>
      <c r="E43" s="110" t="str">
        <f>IF('Séries-Statique'!$I$49="","",'Séries-Statique'!$I$49)</f>
        <v/>
      </c>
      <c r="F43" s="110" t="str">
        <f>IF('Séries-Statique'!$M$49="","",'Séries-Statique'!$M$49)</f>
        <v/>
      </c>
      <c r="G43" s="112" t="str">
        <f>IF('Séries-Statique'!$H$49="","",'Séries-Statique'!$H$49)</f>
        <v/>
      </c>
      <c r="H43" s="120" t="str">
        <f>IF('Séries-Statique'!$A$49="","",'Séries-Statique'!$A$49)</f>
        <v/>
      </c>
      <c r="I43" s="451" t="str">
        <f>IF('Séries-Statique'!$B$49="","",'Séries-Statique'!$B$49)</f>
        <v/>
      </c>
      <c r="J43" s="139" t="str">
        <f>IF('Séries-Statique'!$G$49="","",'Séries-Statique'!$G$49)</f>
        <v/>
      </c>
      <c r="K43" s="457" t="str">
        <f t="shared" si="0"/>
        <v/>
      </c>
      <c r="L43" s="458" t="str">
        <f t="shared" si="1"/>
        <v/>
      </c>
      <c r="M43" s="441" t="str">
        <f>IF('Séries-Statique'!$C$49="","",'Séries-Statique'!$C$49)</f>
        <v/>
      </c>
      <c r="N43" s="431" t="str">
        <f>IF('Séries-Statique'!$D$49="","",'Séries-Statique'!$D$49)</f>
        <v/>
      </c>
      <c r="O43" s="431" t="str">
        <f>IF('Séries-Statique'!$E$49="","",'Séries-Statique'!$E$49)</f>
        <v/>
      </c>
      <c r="P43" s="439" t="str">
        <f>IF('Séries-Statique'!$F$49="","",'Séries-Statique'!$F$49)</f>
        <v/>
      </c>
      <c r="Q43" s="435" t="str">
        <f>IF('Séries-Statique'!$S$49="","",'Séries-Statique'!$S$49)</f>
        <v/>
      </c>
      <c r="R43" s="110" t="str">
        <f>IF('Séries-Statique'!$T$49="","",'Séries-Statique'!$T$49)</f>
        <v/>
      </c>
      <c r="S43" s="437" t="str">
        <f>IF('Séries-Statique'!$U$49="","",'Séries-Statique'!$U$49)</f>
        <v/>
      </c>
      <c r="T43" s="112" t="str">
        <f>IF('Séries-Statique'!$V$49="","",'Séries-Statique'!$V$49)</f>
        <v/>
      </c>
      <c r="U43" s="413" t="str">
        <f>IF('Séries-Statique'!$AA$49="","",'Séries-Statique'!$AA$49)</f>
        <v/>
      </c>
    </row>
    <row r="44" spans="1:21" x14ac:dyDescent="0.25">
      <c r="A44" s="114" t="str">
        <f>IF('Séries-Statique'!$N$50="","",'Séries-Statique'!$N$50)</f>
        <v/>
      </c>
      <c r="B44" s="435" t="str">
        <f>IF('Séries-Statique'!$J$50="","",'Séries-Statique'!$J$50)</f>
        <v/>
      </c>
      <c r="C44" s="437" t="str">
        <f>IF('Séries-Statique'!$K$50="","",'Séries-Statique'!$K$50)</f>
        <v/>
      </c>
      <c r="D44" s="110" t="str">
        <f>IF('Séries-Statique'!$L$50="","",'Séries-Statique'!$L$50)</f>
        <v/>
      </c>
      <c r="E44" s="110" t="str">
        <f>IF('Séries-Statique'!$I$50="","",'Séries-Statique'!$I$50)</f>
        <v/>
      </c>
      <c r="F44" s="110" t="str">
        <f>IF('Séries-Statique'!$M$50="","",'Séries-Statique'!$M$50)</f>
        <v/>
      </c>
      <c r="G44" s="112" t="str">
        <f>IF('Séries-Statique'!$H$50="","",'Séries-Statique'!$H$50)</f>
        <v/>
      </c>
      <c r="H44" s="120" t="str">
        <f>IF('Séries-Statique'!$A$50="","",'Séries-Statique'!$A$50)</f>
        <v/>
      </c>
      <c r="I44" s="451" t="str">
        <f>IF('Séries-Statique'!$B$50="","",'Séries-Statique'!$B$50)</f>
        <v/>
      </c>
      <c r="J44" s="139" t="str">
        <f>IF('Séries-Statique'!$G$50="","",'Séries-Statique'!$G$50)</f>
        <v/>
      </c>
      <c r="K44" s="461" t="str">
        <f t="shared" si="0"/>
        <v/>
      </c>
      <c r="L44" s="458" t="str">
        <f t="shared" si="1"/>
        <v/>
      </c>
      <c r="M44" s="441" t="str">
        <f>IF('Séries-Statique'!$C$50="","",'Séries-Statique'!$C$50)</f>
        <v/>
      </c>
      <c r="N44" s="431" t="str">
        <f>IF('Séries-Statique'!$D$50="","",'Séries-Statique'!$D$50)</f>
        <v/>
      </c>
      <c r="O44" s="431" t="str">
        <f>IF('Séries-Statique'!$E$50="","",'Séries-Statique'!$E$50)</f>
        <v/>
      </c>
      <c r="P44" s="439" t="str">
        <f>IF('Séries-Statique'!$F$50="","",'Séries-Statique'!$F$50)</f>
        <v/>
      </c>
      <c r="Q44" s="435" t="str">
        <f>IF('Séries-Statique'!$S$50="","",'Séries-Statique'!$S$50)</f>
        <v/>
      </c>
      <c r="R44" s="110" t="str">
        <f>IF('Séries-Statique'!$T$50="","",'Séries-Statique'!$T$50)</f>
        <v/>
      </c>
      <c r="S44" s="437" t="str">
        <f>IF('Séries-Statique'!$U$50="","",'Séries-Statique'!$U$50)</f>
        <v/>
      </c>
      <c r="T44" s="112" t="str">
        <f>IF('Séries-Statique'!$V$50="","",'Séries-Statique'!$V$50)</f>
        <v/>
      </c>
      <c r="U44" s="413" t="str">
        <f>IF('Séries-Statique'!$AA$50="","",'Séries-Statique'!$AA$50)</f>
        <v/>
      </c>
    </row>
    <row r="45" spans="1:21" x14ac:dyDescent="0.25">
      <c r="A45" s="114" t="str">
        <f>IF('Séries-Statique'!$N$11="","",'Séries-Statique'!$N$11)</f>
        <v>Statique</v>
      </c>
      <c r="B45" s="435" t="str">
        <f>IF('Séries-Statique'!$J$11="","",'Séries-Statique'!$J$11)</f>
        <v>DUCRUIX</v>
      </c>
      <c r="C45" s="437" t="str">
        <f>IF('Séries-Statique'!$K$11="","",'Séries-Statique'!$K$11)</f>
        <v>Rodoplhe</v>
      </c>
      <c r="D45" s="110" t="str">
        <f>IF('Séries-Statique'!$L$11="","",'Séries-Statique'!$L$11)</f>
        <v>Homme</v>
      </c>
      <c r="E45" s="110" t="str">
        <f>IF('Séries-Statique'!$I$11="","",'Séries-Statique'!$I$11)</f>
        <v xml:space="preserve">N°3 </v>
      </c>
      <c r="F45" s="110" t="str">
        <f>IF('Séries-Statique'!$M$11="","",'Séries-Statique'!$M$11)</f>
        <v>DUCRUIX Rodoplhe Homme</v>
      </c>
      <c r="G45" s="112" t="str">
        <f>IF('Séries-Statique'!$H$11="","",'Séries-Statique'!$H$11)</f>
        <v>Enjoy And Relax</v>
      </c>
      <c r="H45" s="120">
        <f>IF('Séries-Statique'!$A$11="","",'Séries-Statique'!$A$11)</f>
        <v>1</v>
      </c>
      <c r="I45" s="451">
        <f>IF('Séries-Statique'!$B$11="","",'Séries-Statique'!$B$11)</f>
        <v>1</v>
      </c>
      <c r="J45" s="139">
        <f>IF('Séries-Statique'!$G$11="","",'Séries-Statique'!$G$11)</f>
        <v>1</v>
      </c>
      <c r="K45" s="457" t="str">
        <f>+IF(F45="","",N$3)</f>
        <v>Appel</v>
      </c>
      <c r="L45" s="458">
        <f>IF(K45="","",N45)</f>
        <v>0.42499999999999999</v>
      </c>
      <c r="M45" s="441">
        <f>IF('Séries-Statique'!$C$11="","",'Séries-Statique'!$C$11)</f>
        <v>0.40416666666666667</v>
      </c>
      <c r="N45" s="431">
        <f>IF('Séries-Statique'!$D$11="","",'Séries-Statique'!$D$11)</f>
        <v>0.42499999999999999</v>
      </c>
      <c r="O45" s="431">
        <f>IF('Séries-Statique'!$E$11="","",'Séries-Statique'!$E$11)</f>
        <v>0.42569444444444443</v>
      </c>
      <c r="P45" s="439">
        <f>IF('Séries-Statique'!$F$11="","",'Séries-Statique'!$F$11)</f>
        <v>0.42708333333333331</v>
      </c>
      <c r="Q45" s="435">
        <f>IF('Séries-Statique'!$S$11="","",'Séries-Statique'!$S$11)</f>
        <v>3</v>
      </c>
      <c r="R45" s="110" t="str">
        <f>IF('Séries-Statique'!$T$11="","",'Séries-Statique'!$T$11)</f>
        <v>mn</v>
      </c>
      <c r="S45" s="437">
        <f>IF('Séries-Statique'!$U$11="","",'Séries-Statique'!$U$11)</f>
        <v>30</v>
      </c>
      <c r="T45" s="112" t="str">
        <f>IF('Séries-Statique'!$V$11="","",'Séries-Statique'!$V$11)</f>
        <v>s</v>
      </c>
      <c r="U45" s="413" t="str">
        <f>IF('Séries-Statique'!$AA$11="","",'Séries-Statique'!$AA$11)</f>
        <v/>
      </c>
    </row>
    <row r="46" spans="1:21" x14ac:dyDescent="0.25">
      <c r="A46" s="114" t="str">
        <f>IF('Séries-Statique'!$N$12="","",'Séries-Statique'!$N$12)</f>
        <v>Statique</v>
      </c>
      <c r="B46" s="435" t="str">
        <f>IF('Séries-Statique'!$J$12="","",'Séries-Statique'!$J$12)</f>
        <v>PETTENUZZO</v>
      </c>
      <c r="C46" s="437" t="str">
        <f>IF('Séries-Statique'!$K$12="","",'Séries-Statique'!$K$12)</f>
        <v>Stéphane</v>
      </c>
      <c r="D46" s="110" t="str">
        <f>IF('Séries-Statique'!$L$12="","",'Séries-Statique'!$L$12)</f>
        <v>Homme</v>
      </c>
      <c r="E46" s="110" t="str">
        <f>IF('Séries-Statique'!$I$12="","",'Séries-Statique'!$I$12)</f>
        <v xml:space="preserve">N°4 </v>
      </c>
      <c r="F46" s="110" t="str">
        <f>IF('Séries-Statique'!$M$12="","",'Séries-Statique'!$M$12)</f>
        <v>PETTENUZZO Stéphane Homme</v>
      </c>
      <c r="G46" s="112" t="str">
        <f>IF('Séries-Statique'!$H$12="","",'Séries-Statique'!$H$12)</f>
        <v>LIMULES</v>
      </c>
      <c r="H46" s="120">
        <f>IF('Séries-Statique'!$A$12="","",'Séries-Statique'!$A$12)</f>
        <v>1</v>
      </c>
      <c r="I46" s="451">
        <f>IF('Séries-Statique'!$B$12="","",'Séries-Statique'!$B$12)</f>
        <v>2</v>
      </c>
      <c r="J46" s="139">
        <f>IF('Séries-Statique'!$G$12="","",'Séries-Statique'!$G$12)</f>
        <v>2</v>
      </c>
      <c r="K46" s="457" t="str">
        <f>+IF(F46="","",N$3)</f>
        <v>Appel</v>
      </c>
      <c r="L46" s="458">
        <f t="shared" ref="L46:L84" si="2">IF(K46="","",N46)</f>
        <v>0.42499999999999999</v>
      </c>
      <c r="M46" s="441">
        <f>IF('Séries-Statique'!$C$12="","",'Séries-Statique'!$C$12)</f>
        <v>0.40416666666666667</v>
      </c>
      <c r="N46" s="431">
        <f>IF('Séries-Statique'!$D$12="","",'Séries-Statique'!$D$12)</f>
        <v>0.42499999999999999</v>
      </c>
      <c r="O46" s="431">
        <f>IF('Séries-Statique'!$E$12="","",'Séries-Statique'!$E$12)</f>
        <v>0.42569444444444443</v>
      </c>
      <c r="P46" s="439">
        <f>IF('Séries-Statique'!$F$12="","",'Séries-Statique'!$F$12)</f>
        <v>0.42708333333333331</v>
      </c>
      <c r="Q46" s="435">
        <f>IF('Séries-Statique'!$S$12="","",'Séries-Statique'!$S$12)</f>
        <v>3</v>
      </c>
      <c r="R46" s="110" t="str">
        <f>IF('Séries-Statique'!$T$12="","",'Séries-Statique'!$T$12)</f>
        <v>mn</v>
      </c>
      <c r="S46" s="437">
        <f>IF('Séries-Statique'!$U$12="","",'Séries-Statique'!$U$12)</f>
        <v>35</v>
      </c>
      <c r="T46" s="112" t="str">
        <f>IF('Séries-Statique'!$V$12="","",'Séries-Statique'!$V$12)</f>
        <v>s</v>
      </c>
      <c r="U46" s="413" t="str">
        <f>IF('Séries-Statique'!$AA$12="","",'Séries-Statique'!$AA$12)</f>
        <v/>
      </c>
    </row>
    <row r="47" spans="1:21" x14ac:dyDescent="0.25">
      <c r="A47" s="114" t="str">
        <f>IF('Séries-Statique'!$N$13="","",'Séries-Statique'!$N$13)</f>
        <v>Statique</v>
      </c>
      <c r="B47" s="435" t="str">
        <f>IF('Séries-Statique'!$J$13="","",'Séries-Statique'!$J$13)</f>
        <v>BRATANIC</v>
      </c>
      <c r="C47" s="437" t="str">
        <f>IF('Séries-Statique'!$K$13="","",'Séries-Statique'!$K$13)</f>
        <v>Christopher</v>
      </c>
      <c r="D47" s="110" t="str">
        <f>IF('Séries-Statique'!$L$13="","",'Séries-Statique'!$L$13)</f>
        <v>Homme</v>
      </c>
      <c r="E47" s="110" t="str">
        <f>IF('Séries-Statique'!$I$13="","",'Séries-Statique'!$I$13)</f>
        <v xml:space="preserve">N°2 </v>
      </c>
      <c r="F47" s="110" t="str">
        <f>IF('Séries-Statique'!$M$13="","",'Séries-Statique'!$M$13)</f>
        <v>BRATANIC Christopher Homme</v>
      </c>
      <c r="G47" s="112" t="str">
        <f>IF('Séries-Statique'!$H$13="","",'Séries-Statique'!$H$13)</f>
        <v>Les Cormorans 2</v>
      </c>
      <c r="H47" s="120">
        <f>IF('Séries-Statique'!$A$13="","",'Séries-Statique'!$A$13)</f>
        <v>1</v>
      </c>
      <c r="I47" s="451">
        <f>IF('Séries-Statique'!$B$13="","",'Séries-Statique'!$B$13)</f>
        <v>3</v>
      </c>
      <c r="J47" s="139">
        <f>IF('Séries-Statique'!$G$13="","",'Séries-Statique'!$G$13)</f>
        <v>3</v>
      </c>
      <c r="K47" s="457" t="str">
        <f t="shared" ref="K47:K84" si="3">+IF(F47="","",N$3)</f>
        <v>Appel</v>
      </c>
      <c r="L47" s="458">
        <f t="shared" si="2"/>
        <v>0.42499999999999999</v>
      </c>
      <c r="M47" s="441">
        <f>IF('Séries-Statique'!$C$13="","",'Séries-Statique'!$C$13)</f>
        <v>0.40416666666666667</v>
      </c>
      <c r="N47" s="431">
        <f>IF('Séries-Statique'!$D$13="","",'Séries-Statique'!$D$13)</f>
        <v>0.42499999999999999</v>
      </c>
      <c r="O47" s="431">
        <f>IF('Séries-Statique'!$E$13="","",'Séries-Statique'!$E$13)</f>
        <v>0.42569444444444443</v>
      </c>
      <c r="P47" s="439">
        <f>IF('Séries-Statique'!$F$13="","",'Séries-Statique'!$F$13)</f>
        <v>0.42708333333333331</v>
      </c>
      <c r="Q47" s="435">
        <f>IF('Séries-Statique'!$S$13="","",'Séries-Statique'!$S$13)</f>
        <v>3</v>
      </c>
      <c r="R47" s="110" t="str">
        <f>IF('Séries-Statique'!$T$13="","",'Séries-Statique'!$T$13)</f>
        <v>mn</v>
      </c>
      <c r="S47" s="437">
        <f>IF('Séries-Statique'!$U$13="","",'Séries-Statique'!$U$13)</f>
        <v>50</v>
      </c>
      <c r="T47" s="112" t="str">
        <f>IF('Séries-Statique'!$V$13="","",'Séries-Statique'!$V$13)</f>
        <v>s</v>
      </c>
      <c r="U47" s="413" t="str">
        <f>IF('Séries-Statique'!$AA$13="","",'Séries-Statique'!$AA$13)</f>
        <v/>
      </c>
    </row>
    <row r="48" spans="1:21" x14ac:dyDescent="0.25">
      <c r="A48" s="114" t="str">
        <f>IF('Séries-Statique'!$N$14="","",'Séries-Statique'!$N$14)</f>
        <v>Statique</v>
      </c>
      <c r="B48" s="435" t="str">
        <f>IF('Séries-Statique'!$J$14="","",'Séries-Statique'!$J$14)</f>
        <v>QUERY</v>
      </c>
      <c r="C48" s="437" t="str">
        <f>IF('Séries-Statique'!$K$14="","",'Séries-Statique'!$K$14)</f>
        <v>Michelle</v>
      </c>
      <c r="D48" s="110" t="str">
        <f>IF('Séries-Statique'!$L$14="","",'Séries-Statique'!$L$14)</f>
        <v>FEMME</v>
      </c>
      <c r="E48" s="110" t="str">
        <f>IF('Séries-Statique'!$I$14="","",'Séries-Statique'!$I$14)</f>
        <v xml:space="preserve">N°5 </v>
      </c>
      <c r="F48" s="110" t="str">
        <f>IF('Séries-Statique'!$M$14="","",'Séries-Statique'!$M$14)</f>
        <v>QUERY Michelle FEMME</v>
      </c>
      <c r="G48" s="112" t="str">
        <f>IF('Séries-Statique'!$H$14="","",'Séries-Statique'!$H$14)</f>
        <v>Les Cormorans 1</v>
      </c>
      <c r="H48" s="120">
        <f>IF('Séries-Statique'!$A$14="","",'Séries-Statique'!$A$14)</f>
        <v>1</v>
      </c>
      <c r="I48" s="451">
        <f>IF('Séries-Statique'!$B$14="","",'Séries-Statique'!$B$14)</f>
        <v>4</v>
      </c>
      <c r="J48" s="139">
        <f>IF('Séries-Statique'!$G$14="","",'Séries-Statique'!$G$14)</f>
        <v>4</v>
      </c>
      <c r="K48" s="457" t="str">
        <f t="shared" si="3"/>
        <v>Appel</v>
      </c>
      <c r="L48" s="458">
        <f t="shared" si="2"/>
        <v>0.42499999999999999</v>
      </c>
      <c r="M48" s="441">
        <f>IF('Séries-Statique'!$C$14="","",'Séries-Statique'!$C$14)</f>
        <v>0.40416666666666667</v>
      </c>
      <c r="N48" s="431">
        <f>IF('Séries-Statique'!$D$14="","",'Séries-Statique'!$D$14)</f>
        <v>0.42499999999999999</v>
      </c>
      <c r="O48" s="431">
        <f>IF('Séries-Statique'!$E$14="","",'Séries-Statique'!$E$14)</f>
        <v>0.42569444444444443</v>
      </c>
      <c r="P48" s="439">
        <f>IF('Séries-Statique'!$F$14="","",'Séries-Statique'!$F$14)</f>
        <v>0.42708333333333331</v>
      </c>
      <c r="Q48" s="435">
        <f>IF('Séries-Statique'!$S$14="","",'Séries-Statique'!$S$14)</f>
        <v>4</v>
      </c>
      <c r="R48" s="110" t="str">
        <f>IF('Séries-Statique'!$T$14="","",'Séries-Statique'!$T$14)</f>
        <v>mn</v>
      </c>
      <c r="S48" s="437">
        <f>IF('Séries-Statique'!$U$14="","",'Séries-Statique'!$U$14)</f>
        <v>10</v>
      </c>
      <c r="T48" s="112" t="str">
        <f>IF('Séries-Statique'!$V$14="","",'Séries-Statique'!$V$14)</f>
        <v>s</v>
      </c>
      <c r="U48" s="413" t="str">
        <f>IF('Séries-Statique'!$AA$14="","",'Séries-Statique'!$AA$14)</f>
        <v/>
      </c>
    </row>
    <row r="49" spans="1:37" x14ac:dyDescent="0.25">
      <c r="A49" s="114" t="str">
        <f>IF('Séries-Statique'!$N$15="","",'Séries-Statique'!$N$15)</f>
        <v>Statique</v>
      </c>
      <c r="B49" s="435" t="str">
        <f>IF('Séries-Statique'!$J$15="","",'Séries-Statique'!$J$15)</f>
        <v>GASS</v>
      </c>
      <c r="C49" s="437" t="str">
        <f>IF('Séries-Statique'!$K$15="","",'Séries-Statique'!$K$15)</f>
        <v>Alexandre</v>
      </c>
      <c r="D49" s="110" t="str">
        <f>IF('Séries-Statique'!$L$15="","",'Séries-Statique'!$L$15)</f>
        <v>Homme</v>
      </c>
      <c r="E49" s="110" t="str">
        <f>IF('Séries-Statique'!$I$15="","",'Séries-Statique'!$I$15)</f>
        <v xml:space="preserve">N°2 </v>
      </c>
      <c r="F49" s="110" t="str">
        <f>IF('Séries-Statique'!$M$15="","",'Séries-Statique'!$M$15)</f>
        <v>GASS Alexandre Homme</v>
      </c>
      <c r="G49" s="112" t="str">
        <f>IF('Séries-Statique'!$H$15="","",'Séries-Statique'!$H$15)</f>
        <v>Les Cormorans 1</v>
      </c>
      <c r="H49" s="120">
        <f>IF('Séries-Statique'!$A$15="","",'Séries-Statique'!$A$15)</f>
        <v>2</v>
      </c>
      <c r="I49" s="451">
        <f>IF('Séries-Statique'!$B$15="","",'Séries-Statique'!$B$15)</f>
        <v>1</v>
      </c>
      <c r="J49" s="139">
        <f>IF('Séries-Statique'!$G$15="","",'Séries-Statique'!$G$15)</f>
        <v>1</v>
      </c>
      <c r="K49" s="457" t="str">
        <f t="shared" si="3"/>
        <v>Appel</v>
      </c>
      <c r="L49" s="458">
        <f t="shared" si="2"/>
        <v>0.43333333333333335</v>
      </c>
      <c r="M49" s="441">
        <f>IF('Séries-Statique'!$C$15="","",'Séries-Statique'!$C$15)</f>
        <v>0.41250000000000003</v>
      </c>
      <c r="N49" s="431">
        <f>IF('Séries-Statique'!$D$15="","",'Séries-Statique'!$D$15)</f>
        <v>0.43333333333333335</v>
      </c>
      <c r="O49" s="431">
        <f>IF('Séries-Statique'!$E$15="","",'Séries-Statique'!$E$15)</f>
        <v>0.43402777777777779</v>
      </c>
      <c r="P49" s="439">
        <f>IF('Séries-Statique'!$F$15="","",'Séries-Statique'!$F$15)</f>
        <v>0.43541666666666667</v>
      </c>
      <c r="Q49" s="435">
        <f>IF('Séries-Statique'!$S$15="","",'Séries-Statique'!$S$15)</f>
        <v>4</v>
      </c>
      <c r="R49" s="110" t="str">
        <f>IF('Séries-Statique'!$T$15="","",'Séries-Statique'!$T$15)</f>
        <v>mn</v>
      </c>
      <c r="S49" s="437">
        <f>IF('Séries-Statique'!$U$15="","",'Séries-Statique'!$U$15)</f>
        <v>25</v>
      </c>
      <c r="T49" s="112" t="str">
        <f>IF('Séries-Statique'!$V$15="","",'Séries-Statique'!$V$15)</f>
        <v>s</v>
      </c>
      <c r="U49" s="413" t="str">
        <f>IF('Séries-Statique'!$AA$15="","",'Séries-Statique'!$AA$15)</f>
        <v/>
      </c>
    </row>
    <row r="50" spans="1:37" x14ac:dyDescent="0.25">
      <c r="A50" s="114" t="str">
        <f>IF('Séries-Statique'!$N$16="","",'Séries-Statique'!$N$16)</f>
        <v>Statique</v>
      </c>
      <c r="B50" s="435" t="str">
        <f>IF('Séries-Statique'!$J$16="","",'Séries-Statique'!$J$16)</f>
        <v>ROUX</v>
      </c>
      <c r="C50" s="437" t="str">
        <f>IF('Séries-Statique'!$K$16="","",'Séries-Statique'!$K$16)</f>
        <v>Benoît</v>
      </c>
      <c r="D50" s="110" t="str">
        <f>IF('Séries-Statique'!$L$16="","",'Séries-Statique'!$L$16)</f>
        <v>Homme</v>
      </c>
      <c r="E50" s="110" t="str">
        <f>IF('Séries-Statique'!$I$16="","",'Séries-Statique'!$I$16)</f>
        <v xml:space="preserve">N°5 </v>
      </c>
      <c r="F50" s="110" t="str">
        <f>IF('Séries-Statique'!$M$16="","",'Séries-Statique'!$M$16)</f>
        <v>ROUX Benoît Homme</v>
      </c>
      <c r="G50" s="112" t="str">
        <f>IF('Séries-Statique'!$H$16="","",'Séries-Statique'!$H$16)</f>
        <v>CYRNEA</v>
      </c>
      <c r="H50" s="120">
        <f>IF('Séries-Statique'!$A$16="","",'Séries-Statique'!$A$16)</f>
        <v>2</v>
      </c>
      <c r="I50" s="451">
        <f>IF('Séries-Statique'!$B$16="","",'Séries-Statique'!$B$16)</f>
        <v>2</v>
      </c>
      <c r="J50" s="139">
        <f>IF('Séries-Statique'!$G$16="","",'Séries-Statique'!$G$16)</f>
        <v>2</v>
      </c>
      <c r="K50" s="457" t="str">
        <f t="shared" si="3"/>
        <v>Appel</v>
      </c>
      <c r="L50" s="458">
        <f t="shared" si="2"/>
        <v>0.43333333333333335</v>
      </c>
      <c r="M50" s="441">
        <f>IF('Séries-Statique'!$C$16="","",'Séries-Statique'!$C$16)</f>
        <v>0.41250000000000003</v>
      </c>
      <c r="N50" s="431">
        <f>IF('Séries-Statique'!$D$16="","",'Séries-Statique'!$D$16)</f>
        <v>0.43333333333333335</v>
      </c>
      <c r="O50" s="431">
        <f>IF('Séries-Statique'!$E$16="","",'Séries-Statique'!$E$16)</f>
        <v>0.43402777777777779</v>
      </c>
      <c r="P50" s="439">
        <f>IF('Séries-Statique'!$F$16="","",'Séries-Statique'!$F$16)</f>
        <v>0.43541666666666667</v>
      </c>
      <c r="Q50" s="435">
        <f>IF('Séries-Statique'!$S$16="","",'Séries-Statique'!$S$16)</f>
        <v>4</v>
      </c>
      <c r="R50" s="110" t="str">
        <f>IF('Séries-Statique'!$T$16="","",'Séries-Statique'!$T$16)</f>
        <v>mn</v>
      </c>
      <c r="S50" s="437">
        <f>IF('Séries-Statique'!$U$16="","",'Séries-Statique'!$U$16)</f>
        <v>30</v>
      </c>
      <c r="T50" s="112" t="str">
        <f>IF('Séries-Statique'!$V$16="","",'Séries-Statique'!$V$16)</f>
        <v>s</v>
      </c>
      <c r="U50" s="413" t="str">
        <f>IF('Séries-Statique'!$AA$16="","",'Séries-Statique'!$AA$16)</f>
        <v/>
      </c>
      <c r="V50" t="str">
        <f>IF('Séries-Statique'!M50="","",'Séries-Statique'!M50)</f>
        <v/>
      </c>
      <c r="AJ50" t="str">
        <f>IF('Séries-Statique'!AA50="","",'Séries-Statique'!AA50)</f>
        <v/>
      </c>
      <c r="AK50" t="str">
        <f>IF('Séries-Statique'!AB50="","",'Séries-Statique'!AB50)</f>
        <v/>
      </c>
    </row>
    <row r="51" spans="1:37" x14ac:dyDescent="0.25">
      <c r="A51" s="114" t="str">
        <f>IF('Séries-Statique'!$N$17="","",'Séries-Statique'!$N$17)</f>
        <v>Statique</v>
      </c>
      <c r="B51" s="435" t="str">
        <f>IF('Séries-Statique'!$J$17="","",'Séries-Statique'!$J$17)</f>
        <v>DELICOURT</v>
      </c>
      <c r="C51" s="437" t="str">
        <f>IF('Séries-Statique'!$K$17="","",'Séries-Statique'!$K$17)</f>
        <v>Stephanie</v>
      </c>
      <c r="D51" s="110" t="str">
        <f>IF('Séries-Statique'!$L$17="","",'Séries-Statique'!$L$17)</f>
        <v>Femme</v>
      </c>
      <c r="E51" s="110" t="str">
        <f>IF('Séries-Statique'!$I$17="","",'Séries-Statique'!$I$17)</f>
        <v xml:space="preserve">N°5 </v>
      </c>
      <c r="F51" s="110" t="str">
        <f>IF('Séries-Statique'!$M$17="","",'Séries-Statique'!$M$17)</f>
        <v>DELICOURT Stephanie Femme</v>
      </c>
      <c r="G51" s="112" t="str">
        <f>IF('Séries-Statique'!$H$17="","",'Séries-Statique'!$H$17)</f>
        <v>Enjoy And Relax</v>
      </c>
      <c r="H51" s="120">
        <f>IF('Séries-Statique'!$A$17="","",'Séries-Statique'!$A$17)</f>
        <v>2</v>
      </c>
      <c r="I51" s="451">
        <f>IF('Séries-Statique'!$B$17="","",'Séries-Statique'!$B$17)</f>
        <v>3</v>
      </c>
      <c r="J51" s="139">
        <f>IF('Séries-Statique'!$G$17="","",'Séries-Statique'!$G$17)</f>
        <v>3</v>
      </c>
      <c r="K51" s="457" t="str">
        <f t="shared" si="3"/>
        <v>Appel</v>
      </c>
      <c r="L51" s="458">
        <f t="shared" si="2"/>
        <v>0.43333333333333335</v>
      </c>
      <c r="M51" s="441">
        <f>IF('Séries-Statique'!$C$17="","",'Séries-Statique'!$C$17)</f>
        <v>0.41250000000000003</v>
      </c>
      <c r="N51" s="431">
        <f>IF('Séries-Statique'!$D$17="","",'Séries-Statique'!$D$17)</f>
        <v>0.43333333333333335</v>
      </c>
      <c r="O51" s="431">
        <f>IF('Séries-Statique'!$E$17="","",'Séries-Statique'!$E$17)</f>
        <v>0.43402777777777779</v>
      </c>
      <c r="P51" s="439">
        <f>IF('Séries-Statique'!$F$17="","",'Séries-Statique'!$F$17)</f>
        <v>0.43541666666666667</v>
      </c>
      <c r="Q51" s="435">
        <f>IF('Séries-Statique'!$S$17="","",'Séries-Statique'!$S$17)</f>
        <v>4</v>
      </c>
      <c r="R51" s="110" t="str">
        <f>IF('Séries-Statique'!$T$17="","",'Séries-Statique'!$T$17)</f>
        <v>mn</v>
      </c>
      <c r="S51" s="437">
        <f>IF('Séries-Statique'!$U$17="","",'Séries-Statique'!$U$17)</f>
        <v>30</v>
      </c>
      <c r="T51" s="112" t="str">
        <f>IF('Séries-Statique'!$V$17="","",'Séries-Statique'!$V$17)</f>
        <v>s</v>
      </c>
      <c r="U51" s="413" t="str">
        <f>IF('Séries-Statique'!$AA$17="","",'Séries-Statique'!$AA$17)</f>
        <v/>
      </c>
      <c r="AK51" t="str">
        <f>IF('Séries-Statique'!AB51="","",'Séries-Statique'!AB51)</f>
        <v/>
      </c>
    </row>
    <row r="52" spans="1:37" x14ac:dyDescent="0.25">
      <c r="A52" s="114" t="str">
        <f>IF('Séries-Statique'!$N$18="","",'Séries-Statique'!$N$18)</f>
        <v>Statique</v>
      </c>
      <c r="B52" s="435" t="str">
        <f>IF('Séries-Statique'!$J$18="","",'Séries-Statique'!$J$18)</f>
        <v>HERENT</v>
      </c>
      <c r="C52" s="437" t="str">
        <f>IF('Séries-Statique'!$K$18="","",'Séries-Statique'!$K$18)</f>
        <v>Xavier</v>
      </c>
      <c r="D52" s="110" t="str">
        <f>IF('Séries-Statique'!$L$18="","",'Séries-Statique'!$L$18)</f>
        <v>Homme</v>
      </c>
      <c r="E52" s="110" t="str">
        <f>IF('Séries-Statique'!$I$18="","",'Séries-Statique'!$I$18)</f>
        <v xml:space="preserve">N°4 </v>
      </c>
      <c r="F52" s="110" t="str">
        <f>IF('Séries-Statique'!$M$18="","",'Séries-Statique'!$M$18)</f>
        <v>HERENT Xavier Homme</v>
      </c>
      <c r="G52" s="112" t="str">
        <f>IF('Séries-Statique'!$H$18="","",'Séries-Statique'!$H$18)</f>
        <v>Les Cormorans 2</v>
      </c>
      <c r="H52" s="120">
        <f>IF('Séries-Statique'!$A$18="","",'Séries-Statique'!$A$18)</f>
        <v>2</v>
      </c>
      <c r="I52" s="451">
        <f>IF('Séries-Statique'!$B$18="","",'Séries-Statique'!$B$18)</f>
        <v>4</v>
      </c>
      <c r="J52" s="139">
        <f>IF('Séries-Statique'!$G$18="","",'Séries-Statique'!$G$18)</f>
        <v>4</v>
      </c>
      <c r="K52" s="457" t="str">
        <f t="shared" si="3"/>
        <v>Appel</v>
      </c>
      <c r="L52" s="458">
        <f t="shared" si="2"/>
        <v>0.43333333333333335</v>
      </c>
      <c r="M52" s="441">
        <f>IF('Séries-Statique'!$C$18="","",'Séries-Statique'!$C$18)</f>
        <v>0.41250000000000003</v>
      </c>
      <c r="N52" s="431">
        <f>IF('Séries-Statique'!$D$18="","",'Séries-Statique'!$D$18)</f>
        <v>0.43333333333333335</v>
      </c>
      <c r="O52" s="431">
        <f>IF('Séries-Statique'!$E$18="","",'Séries-Statique'!$E$18)</f>
        <v>0.43402777777777779</v>
      </c>
      <c r="P52" s="439">
        <f>IF('Séries-Statique'!$F$18="","",'Séries-Statique'!$F$18)</f>
        <v>0.43541666666666667</v>
      </c>
      <c r="Q52" s="435">
        <f>IF('Séries-Statique'!$S$18="","",'Séries-Statique'!$S$18)</f>
        <v>4</v>
      </c>
      <c r="R52" s="110" t="str">
        <f>IF('Séries-Statique'!$T$18="","",'Séries-Statique'!$T$18)</f>
        <v>mn</v>
      </c>
      <c r="S52" s="437">
        <f>IF('Séries-Statique'!$U$18="","",'Séries-Statique'!$U$18)</f>
        <v>30</v>
      </c>
      <c r="T52" s="112" t="str">
        <f>IF('Séries-Statique'!$V$18="","",'Séries-Statique'!$V$18)</f>
        <v>s</v>
      </c>
      <c r="U52" s="413" t="str">
        <f>IF('Séries-Statique'!$AA$18="","",'Séries-Statique'!$AA$18)</f>
        <v/>
      </c>
    </row>
    <row r="53" spans="1:37" x14ac:dyDescent="0.25">
      <c r="A53" s="114" t="str">
        <f>IF('Séries-Statique'!$N$19="","",'Séries-Statique'!$N$19)</f>
        <v>Statique</v>
      </c>
      <c r="B53" s="435" t="str">
        <f>IF('Séries-Statique'!$J$19="","",'Séries-Statique'!$J$19)</f>
        <v>MARIE</v>
      </c>
      <c r="C53" s="437" t="str">
        <f>IF('Séries-Statique'!$K$19="","",'Séries-Statique'!$K$19)</f>
        <v>coralie</v>
      </c>
      <c r="D53" s="110" t="str">
        <f>IF('Séries-Statique'!$L$19="","",'Séries-Statique'!$L$19)</f>
        <v>femme</v>
      </c>
      <c r="E53" s="110" t="str">
        <f>IF('Séries-Statique'!$I$19="","",'Séries-Statique'!$I$19)</f>
        <v xml:space="preserve">N°5 </v>
      </c>
      <c r="F53" s="110" t="str">
        <f>IF('Séries-Statique'!$M$19="","",'Séries-Statique'!$M$19)</f>
        <v>MARIE coralie femme</v>
      </c>
      <c r="G53" s="112" t="str">
        <f>IF('Séries-Statique'!$H$19="","",'Séries-Statique'!$H$19)</f>
        <v>Sportpleizh</v>
      </c>
      <c r="H53" s="120">
        <f>IF('Séries-Statique'!$A$19="","",'Séries-Statique'!$A$19)</f>
        <v>3</v>
      </c>
      <c r="I53" s="451">
        <f>IF('Séries-Statique'!$B$19="","",'Séries-Statique'!$B$19)</f>
        <v>1</v>
      </c>
      <c r="J53" s="139">
        <f>IF('Séries-Statique'!$G$19="","",'Séries-Statique'!$G$19)</f>
        <v>1</v>
      </c>
      <c r="K53" s="457" t="str">
        <f t="shared" si="3"/>
        <v>Appel</v>
      </c>
      <c r="L53" s="458">
        <f t="shared" si="2"/>
        <v>0.44166666666666671</v>
      </c>
      <c r="M53" s="441">
        <f>IF('Séries-Statique'!$C$19="","",'Séries-Statique'!$C$19)</f>
        <v>0.42083333333333339</v>
      </c>
      <c r="N53" s="431">
        <f>IF('Séries-Statique'!$D$19="","",'Séries-Statique'!$D$19)</f>
        <v>0.44166666666666671</v>
      </c>
      <c r="O53" s="431">
        <f>IF('Séries-Statique'!$E$19="","",'Séries-Statique'!$E$19)</f>
        <v>0.44236111111111115</v>
      </c>
      <c r="P53" s="439">
        <f>IF('Séries-Statique'!$F$19="","",'Séries-Statique'!$F$19)</f>
        <v>0.44375000000000003</v>
      </c>
      <c r="Q53" s="435">
        <f>IF('Séries-Statique'!$S$19="","",'Séries-Statique'!$S$19)</f>
        <v>4</v>
      </c>
      <c r="R53" s="110" t="str">
        <f>IF('Séries-Statique'!$T$19="","",'Séries-Statique'!$T$19)</f>
        <v>mn</v>
      </c>
      <c r="S53" s="437">
        <f>IF('Séries-Statique'!$U$19="","",'Séries-Statique'!$U$19)</f>
        <v>45</v>
      </c>
      <c r="T53" s="112" t="str">
        <f>IF('Séries-Statique'!$V$19="","",'Séries-Statique'!$V$19)</f>
        <v>s</v>
      </c>
      <c r="U53" s="413" t="str">
        <f>IF('Séries-Statique'!$AA$19="","",'Séries-Statique'!$AA$19)</f>
        <v/>
      </c>
    </row>
    <row r="54" spans="1:37" x14ac:dyDescent="0.25">
      <c r="A54" s="114" t="str">
        <f>IF('Séries-Statique'!$N$20="","",'Séries-Statique'!$N$20)</f>
        <v>Statique</v>
      </c>
      <c r="B54" s="435" t="str">
        <f>IF('Séries-Statique'!$J$20="","",'Séries-Statique'!$J$20)</f>
        <v>SALEH</v>
      </c>
      <c r="C54" s="437" t="str">
        <f>IF('Séries-Statique'!$K$20="","",'Séries-Statique'!$K$20)</f>
        <v>Omr</v>
      </c>
      <c r="D54" s="110" t="str">
        <f>IF('Séries-Statique'!$L$20="","",'Séries-Statique'!$L$20)</f>
        <v>Homme</v>
      </c>
      <c r="E54" s="110" t="str">
        <f>IF('Séries-Statique'!$I$20="","",'Séries-Statique'!$I$20)</f>
        <v>N°1</v>
      </c>
      <c r="F54" s="110" t="str">
        <f>IF('Séries-Statique'!$M$20="","",'Séries-Statique'!$M$20)</f>
        <v>SALEH Omr Homme</v>
      </c>
      <c r="G54" s="112" t="str">
        <f>IF('Séries-Statique'!$H$20="","",'Séries-Statique'!$H$20)</f>
        <v>SOLO</v>
      </c>
      <c r="H54" s="120">
        <f>IF('Séries-Statique'!$A$20="","",'Séries-Statique'!$A$20)</f>
        <v>3</v>
      </c>
      <c r="I54" s="451">
        <f>IF('Séries-Statique'!$B$20="","",'Séries-Statique'!$B$20)</f>
        <v>2</v>
      </c>
      <c r="J54" s="139">
        <f>IF('Séries-Statique'!$G$20="","",'Séries-Statique'!$G$20)</f>
        <v>2</v>
      </c>
      <c r="K54" s="457" t="str">
        <f t="shared" si="3"/>
        <v>Appel</v>
      </c>
      <c r="L54" s="458">
        <f t="shared" si="2"/>
        <v>0.44166666666666671</v>
      </c>
      <c r="M54" s="441">
        <f>IF('Séries-Statique'!$C$20="","",'Séries-Statique'!$C$20)</f>
        <v>0.42083333333333339</v>
      </c>
      <c r="N54" s="431">
        <f>IF('Séries-Statique'!$D$20="","",'Séries-Statique'!$D$20)</f>
        <v>0.44166666666666671</v>
      </c>
      <c r="O54" s="431">
        <f>IF('Séries-Statique'!$E$20="","",'Séries-Statique'!$E$20)</f>
        <v>0.44236111111111115</v>
      </c>
      <c r="P54" s="439">
        <f>IF('Séries-Statique'!$F$20="","",'Séries-Statique'!$F$20)</f>
        <v>0.44375000000000003</v>
      </c>
      <c r="Q54" s="435">
        <f>IF('Séries-Statique'!$S$20="","",'Séries-Statique'!$S$20)</f>
        <v>4</v>
      </c>
      <c r="R54" s="110" t="str">
        <f>IF('Séries-Statique'!$T$20="","",'Séries-Statique'!$T$20)</f>
        <v>mn</v>
      </c>
      <c r="S54" s="437" t="str">
        <f>IF('Séries-Statique'!$U$20="","",'Séries-Statique'!$U$20)</f>
        <v/>
      </c>
      <c r="T54" s="112" t="str">
        <f>IF('Séries-Statique'!$V$20="","",'Séries-Statique'!$V$20)</f>
        <v/>
      </c>
      <c r="U54" s="413" t="str">
        <f>IF('Séries-Statique'!$AA$20="","",'Séries-Statique'!$AA$20)</f>
        <v/>
      </c>
    </row>
    <row r="55" spans="1:37" x14ac:dyDescent="0.25">
      <c r="A55" s="114" t="str">
        <f>IF('Séries-Statique'!$N$21="","",'Séries-Statique'!$N$21)</f>
        <v>Statique</v>
      </c>
      <c r="B55" s="435" t="str">
        <f>IF('Séries-Statique'!$J$21="","",'Séries-Statique'!$J$21)</f>
        <v>BORGAT</v>
      </c>
      <c r="C55" s="437" t="str">
        <f>IF('Séries-Statique'!$K$21="","",'Séries-Statique'!$K$21)</f>
        <v>Anne</v>
      </c>
      <c r="D55" s="110" t="str">
        <f>IF('Séries-Statique'!$L$21="","",'Séries-Statique'!$L$21)</f>
        <v>Femme</v>
      </c>
      <c r="E55" s="110" t="str">
        <f>IF('Séries-Statique'!$I$21="","",'Séries-Statique'!$I$21)</f>
        <v xml:space="preserve">N°2 </v>
      </c>
      <c r="F55" s="110" t="str">
        <f>IF('Séries-Statique'!$M$21="","",'Séries-Statique'!$M$21)</f>
        <v>BORGAT Anne Femme</v>
      </c>
      <c r="G55" s="112" t="str">
        <f>IF('Séries-Statique'!$H$21="","",'Séries-Statique'!$H$21)</f>
        <v>CYRNEA</v>
      </c>
      <c r="H55" s="120">
        <f>IF('Séries-Statique'!$A$21="","",'Séries-Statique'!$A$21)</f>
        <v>3</v>
      </c>
      <c r="I55" s="451">
        <f>IF('Séries-Statique'!$B$21="","",'Séries-Statique'!$B$21)</f>
        <v>3</v>
      </c>
      <c r="J55" s="139">
        <f>IF('Séries-Statique'!$G$21="","",'Séries-Statique'!$G$21)</f>
        <v>3</v>
      </c>
      <c r="K55" s="457" t="str">
        <f t="shared" si="3"/>
        <v>Appel</v>
      </c>
      <c r="L55" s="458">
        <f t="shared" si="2"/>
        <v>0.44166666666666671</v>
      </c>
      <c r="M55" s="441">
        <f>IF('Séries-Statique'!$C$21="","",'Séries-Statique'!$C$21)</f>
        <v>0.42083333333333339</v>
      </c>
      <c r="N55" s="431">
        <f>IF('Séries-Statique'!$D$21="","",'Séries-Statique'!$D$21)</f>
        <v>0.44166666666666671</v>
      </c>
      <c r="O55" s="431">
        <f>IF('Séries-Statique'!$E$21="","",'Séries-Statique'!$E$21)</f>
        <v>0.44236111111111115</v>
      </c>
      <c r="P55" s="439">
        <f>IF('Séries-Statique'!$F$21="","",'Séries-Statique'!$F$21)</f>
        <v>0.44375000000000003</v>
      </c>
      <c r="Q55" s="435">
        <f>IF('Séries-Statique'!$S$21="","",'Séries-Statique'!$S$21)</f>
        <v>5</v>
      </c>
      <c r="R55" s="110" t="str">
        <f>IF('Séries-Statique'!$T$21="","",'Séries-Statique'!$T$21)</f>
        <v>mn</v>
      </c>
      <c r="S55" s="437">
        <f>IF('Séries-Statique'!$U$21="","",'Séries-Statique'!$U$21)</f>
        <v>0</v>
      </c>
      <c r="T55" s="112" t="str">
        <f>IF('Séries-Statique'!$V$21="","",'Séries-Statique'!$V$21)</f>
        <v>s</v>
      </c>
      <c r="U55" s="413" t="str">
        <f>IF('Séries-Statique'!$AA$21="","",'Séries-Statique'!$AA$21)</f>
        <v/>
      </c>
    </row>
    <row r="56" spans="1:37" x14ac:dyDescent="0.25">
      <c r="A56" s="114" t="str">
        <f>IF('Séries-Statique'!$N$22="","",'Séries-Statique'!$N$22)</f>
        <v>Statique</v>
      </c>
      <c r="B56" s="435" t="str">
        <f>IF('Séries-Statique'!$J$22="","",'Séries-Statique'!$J$22)</f>
        <v>TISSOT</v>
      </c>
      <c r="C56" s="437" t="str">
        <f>IF('Séries-Statique'!$K$22="","",'Séries-Statique'!$K$22)</f>
        <v>Charles</v>
      </c>
      <c r="D56" s="110" t="str">
        <f>IF('Séries-Statique'!$L$22="","",'Séries-Statique'!$L$22)</f>
        <v>Homme</v>
      </c>
      <c r="E56" s="110" t="str">
        <f>IF('Séries-Statique'!$I$22="","",'Séries-Statique'!$I$22)</f>
        <v xml:space="preserve">N°4 </v>
      </c>
      <c r="F56" s="110" t="str">
        <f>IF('Séries-Statique'!$M$22="","",'Séries-Statique'!$M$22)</f>
        <v>TISSOT Charles Homme</v>
      </c>
      <c r="G56" s="112" t="str">
        <f>IF('Séries-Statique'!$H$22="","",'Séries-Statique'!$H$22)</f>
        <v>Imashi</v>
      </c>
      <c r="H56" s="120">
        <f>IF('Séries-Statique'!$A$22="","",'Séries-Statique'!$A$22)</f>
        <v>3</v>
      </c>
      <c r="I56" s="451">
        <f>IF('Séries-Statique'!$B$22="","",'Séries-Statique'!$B$22)</f>
        <v>4</v>
      </c>
      <c r="J56" s="139">
        <f>IF('Séries-Statique'!$G$22="","",'Séries-Statique'!$G$22)</f>
        <v>4</v>
      </c>
      <c r="K56" s="457" t="str">
        <f t="shared" si="3"/>
        <v>Appel</v>
      </c>
      <c r="L56" s="458">
        <f t="shared" si="2"/>
        <v>0.44166666666666671</v>
      </c>
      <c r="M56" s="441">
        <f>IF('Séries-Statique'!$C$22="","",'Séries-Statique'!$C$22)</f>
        <v>0.42083333333333339</v>
      </c>
      <c r="N56" s="431">
        <f>IF('Séries-Statique'!$D$22="","",'Séries-Statique'!$D$22)</f>
        <v>0.44166666666666671</v>
      </c>
      <c r="O56" s="431">
        <f>IF('Séries-Statique'!$E$22="","",'Séries-Statique'!$E$22)</f>
        <v>0.44236111111111115</v>
      </c>
      <c r="P56" s="439">
        <f>IF('Séries-Statique'!$F$22="","",'Séries-Statique'!$F$22)</f>
        <v>0.44375000000000003</v>
      </c>
      <c r="Q56" s="435">
        <f>IF('Séries-Statique'!$S$22="","",'Séries-Statique'!$S$22)</f>
        <v>5</v>
      </c>
      <c r="R56" s="110" t="str">
        <f>IF('Séries-Statique'!$T$22="","",'Séries-Statique'!$T$22)</f>
        <v>mn</v>
      </c>
      <c r="S56" s="437">
        <f>IF('Séries-Statique'!$U$22="","",'Séries-Statique'!$U$22)</f>
        <v>0</v>
      </c>
      <c r="T56" s="112" t="str">
        <f>IF('Séries-Statique'!$V$22="","",'Séries-Statique'!$V$22)</f>
        <v>s</v>
      </c>
      <c r="U56" s="413" t="str">
        <f>IF('Séries-Statique'!$AA$22="","",'Séries-Statique'!$AA$22)</f>
        <v/>
      </c>
    </row>
    <row r="57" spans="1:37" x14ac:dyDescent="0.25">
      <c r="A57" s="114" t="str">
        <f>IF('Séries-Statique'!$N$23="","",'Séries-Statique'!$N$23)</f>
        <v>Statique</v>
      </c>
      <c r="B57" s="435" t="str">
        <f>IF('Séries-Statique'!$J$23="","",'Séries-Statique'!$J$23)</f>
        <v>DURET</v>
      </c>
      <c r="C57" s="437" t="str">
        <f>IF('Séries-Statique'!$K$23="","",'Séries-Statique'!$K$23)</f>
        <v>Olivier</v>
      </c>
      <c r="D57" s="110" t="str">
        <f>IF('Séries-Statique'!$L$23="","",'Séries-Statique'!$L$23)</f>
        <v>Homme</v>
      </c>
      <c r="E57" s="110" t="str">
        <f>IF('Séries-Statique'!$I$23="","",'Séries-Statique'!$I$23)</f>
        <v>N°1 Capitaine</v>
      </c>
      <c r="F57" s="110" t="str">
        <f>IF('Séries-Statique'!$M$23="","",'Séries-Statique'!$M$23)</f>
        <v>DURET Olivier Homme</v>
      </c>
      <c r="G57" s="112" t="str">
        <f>IF('Séries-Statique'!$H$23="","",'Séries-Statique'!$H$23)</f>
        <v>LIMULES</v>
      </c>
      <c r="H57" s="120">
        <f>IF('Séries-Statique'!$A$23="","",'Séries-Statique'!$A$23)</f>
        <v>4</v>
      </c>
      <c r="I57" s="451">
        <f>IF('Séries-Statique'!$B$23="","",'Séries-Statique'!$B$23)</f>
        <v>1</v>
      </c>
      <c r="J57" s="139">
        <f>IF('Séries-Statique'!$G$23="","",'Séries-Statique'!$G$23)</f>
        <v>1</v>
      </c>
      <c r="K57" s="457" t="str">
        <f t="shared" si="3"/>
        <v>Appel</v>
      </c>
      <c r="L57" s="458">
        <f t="shared" si="2"/>
        <v>0.45000000000000007</v>
      </c>
      <c r="M57" s="441">
        <f>IF('Séries-Statique'!$C$23="","",'Séries-Statique'!$C$23)</f>
        <v>0.42916666666666675</v>
      </c>
      <c r="N57" s="431">
        <f>IF('Séries-Statique'!$D$23="","",'Séries-Statique'!$D$23)</f>
        <v>0.45000000000000007</v>
      </c>
      <c r="O57" s="431">
        <f>IF('Séries-Statique'!$E$23="","",'Séries-Statique'!$E$23)</f>
        <v>0.45069444444444451</v>
      </c>
      <c r="P57" s="439">
        <f>IF('Séries-Statique'!$F$23="","",'Séries-Statique'!$F$23)</f>
        <v>0.45208333333333339</v>
      </c>
      <c r="Q57" s="435">
        <f>IF('Séries-Statique'!$S$23="","",'Séries-Statique'!$S$23)</f>
        <v>5</v>
      </c>
      <c r="R57" s="110" t="str">
        <f>IF('Séries-Statique'!$T$23="","",'Séries-Statique'!$T$23)</f>
        <v>mn</v>
      </c>
      <c r="S57" s="437">
        <f>IF('Séries-Statique'!$U$23="","",'Séries-Statique'!$U$23)</f>
        <v>0</v>
      </c>
      <c r="T57" s="112" t="str">
        <f>IF('Séries-Statique'!$V$23="","",'Séries-Statique'!$V$23)</f>
        <v>s</v>
      </c>
      <c r="U57" s="413" t="str">
        <f>IF('Séries-Statique'!$AA$23="","",'Séries-Statique'!$AA$23)</f>
        <v/>
      </c>
    </row>
    <row r="58" spans="1:37" x14ac:dyDescent="0.25">
      <c r="A58" s="114" t="str">
        <f>IF('Séries-Statique'!$N$24="","",'Séries-Statique'!$N$24)</f>
        <v>Statique</v>
      </c>
      <c r="B58" s="435" t="str">
        <f>IF('Séries-Statique'!$J$24="","",'Séries-Statique'!$J$24)</f>
        <v>GUILLOUX</v>
      </c>
      <c r="C58" s="437" t="str">
        <f>IF('Séries-Statique'!$K$24="","",'Séries-Statique'!$K$24)</f>
        <v>Philippe</v>
      </c>
      <c r="D58" s="110" t="str">
        <f>IF('Séries-Statique'!$L$24="","",'Séries-Statique'!$L$24)</f>
        <v>Homme</v>
      </c>
      <c r="E58" s="110" t="str">
        <f>IF('Séries-Statique'!$I$24="","",'Séries-Statique'!$I$24)</f>
        <v xml:space="preserve">N°3 </v>
      </c>
      <c r="F58" s="110" t="str">
        <f>IF('Séries-Statique'!$M$24="","",'Séries-Statique'!$M$24)</f>
        <v>GUILLOUX Philippe Homme</v>
      </c>
      <c r="G58" s="112" t="str">
        <f>IF('Séries-Statique'!$H$24="","",'Séries-Statique'!$H$24)</f>
        <v>Savoy'OuBien?</v>
      </c>
      <c r="H58" s="120">
        <f>IF('Séries-Statique'!$A$24="","",'Séries-Statique'!$A$24)</f>
        <v>4</v>
      </c>
      <c r="I58" s="451">
        <f>IF('Séries-Statique'!$B$24="","",'Séries-Statique'!$B$24)</f>
        <v>2</v>
      </c>
      <c r="J58" s="139">
        <f>IF('Séries-Statique'!$G$24="","",'Séries-Statique'!$G$24)</f>
        <v>2</v>
      </c>
      <c r="K58" s="457" t="str">
        <f t="shared" si="3"/>
        <v>Appel</v>
      </c>
      <c r="L58" s="458">
        <f t="shared" si="2"/>
        <v>0.45000000000000007</v>
      </c>
      <c r="M58" s="441">
        <f>IF('Séries-Statique'!$C$24="","",'Séries-Statique'!$C$24)</f>
        <v>0.42916666666666675</v>
      </c>
      <c r="N58" s="431">
        <f>IF('Séries-Statique'!$D$24="","",'Séries-Statique'!$D$24)</f>
        <v>0.45000000000000007</v>
      </c>
      <c r="O58" s="431">
        <f>IF('Séries-Statique'!$E$24="","",'Séries-Statique'!$E$24)</f>
        <v>0.45069444444444451</v>
      </c>
      <c r="P58" s="439">
        <f>IF('Séries-Statique'!$F$24="","",'Séries-Statique'!$F$24)</f>
        <v>0.45208333333333339</v>
      </c>
      <c r="Q58" s="435">
        <f>IF('Séries-Statique'!$S$24="","",'Séries-Statique'!$S$24)</f>
        <v>5</v>
      </c>
      <c r="R58" s="110" t="str">
        <f>IF('Séries-Statique'!$T$24="","",'Séries-Statique'!$T$24)</f>
        <v>mn</v>
      </c>
      <c r="S58" s="437">
        <f>IF('Séries-Statique'!$U$24="","",'Séries-Statique'!$U$24)</f>
        <v>30</v>
      </c>
      <c r="T58" s="112" t="str">
        <f>IF('Séries-Statique'!$V$24="","",'Séries-Statique'!$V$24)</f>
        <v>s</v>
      </c>
      <c r="U58" s="413" t="str">
        <f>IF('Séries-Statique'!$AA$24="","",'Séries-Statique'!$AA$24)</f>
        <v/>
      </c>
    </row>
    <row r="59" spans="1:37" x14ac:dyDescent="0.25">
      <c r="A59" s="114" t="str">
        <f>IF('Séries-Statique'!$N$25="","",'Séries-Statique'!$N$25)</f>
        <v>Statique</v>
      </c>
      <c r="B59" s="435" t="str">
        <f>IF('Séries-Statique'!$J$25="","",'Séries-Statique'!$J$25)</f>
        <v>JAUFFRAUD</v>
      </c>
      <c r="C59" s="437" t="str">
        <f>IF('Séries-Statique'!$K$25="","",'Séries-Statique'!$K$25)</f>
        <v>Richard</v>
      </c>
      <c r="D59" s="110" t="str">
        <f>IF('Séries-Statique'!$L$25="","",'Séries-Statique'!$L$25)</f>
        <v>Homme</v>
      </c>
      <c r="E59" s="110" t="str">
        <f>IF('Séries-Statique'!$I$25="","",'Séries-Statique'!$I$25)</f>
        <v xml:space="preserve">N°5 </v>
      </c>
      <c r="F59" s="110" t="str">
        <f>IF('Séries-Statique'!$M$25="","",'Séries-Statique'!$M$25)</f>
        <v>JAUFFRAUD Richard Homme</v>
      </c>
      <c r="G59" s="112" t="str">
        <f>IF('Séries-Statique'!$H$25="","",'Séries-Statique'!$H$25)</f>
        <v>Imashi</v>
      </c>
      <c r="H59" s="120">
        <f>IF('Séries-Statique'!$A$25="","",'Séries-Statique'!$A$25)</f>
        <v>4</v>
      </c>
      <c r="I59" s="451">
        <f>IF('Séries-Statique'!$B$25="","",'Séries-Statique'!$B$25)</f>
        <v>3</v>
      </c>
      <c r="J59" s="139">
        <f>IF('Séries-Statique'!$G$25="","",'Séries-Statique'!$G$25)</f>
        <v>3</v>
      </c>
      <c r="K59" s="457" t="str">
        <f t="shared" si="3"/>
        <v>Appel</v>
      </c>
      <c r="L59" s="458">
        <f t="shared" si="2"/>
        <v>0.45000000000000007</v>
      </c>
      <c r="M59" s="441">
        <f>IF('Séries-Statique'!$C$25="","",'Séries-Statique'!$C$25)</f>
        <v>0.42916666666666675</v>
      </c>
      <c r="N59" s="431">
        <f>IF('Séries-Statique'!$D$25="","",'Séries-Statique'!$D$25)</f>
        <v>0.45000000000000007</v>
      </c>
      <c r="O59" s="431">
        <f>IF('Séries-Statique'!$E$25="","",'Séries-Statique'!$E$25)</f>
        <v>0.45069444444444451</v>
      </c>
      <c r="P59" s="439">
        <f>IF('Séries-Statique'!$F$25="","",'Séries-Statique'!$F$25)</f>
        <v>0.45208333333333339</v>
      </c>
      <c r="Q59" s="435">
        <f>IF('Séries-Statique'!$S$25="","",'Séries-Statique'!$S$25)</f>
        <v>5</v>
      </c>
      <c r="R59" s="110" t="str">
        <f>IF('Séries-Statique'!$T$25="","",'Séries-Statique'!$T$25)</f>
        <v>mn</v>
      </c>
      <c r="S59" s="437">
        <f>IF('Séries-Statique'!$U$25="","",'Séries-Statique'!$U$25)</f>
        <v>45</v>
      </c>
      <c r="T59" s="112" t="str">
        <f>IF('Séries-Statique'!$V$25="","",'Séries-Statique'!$V$25)</f>
        <v>s</v>
      </c>
      <c r="U59" s="413" t="str">
        <f>IF('Séries-Statique'!$AA$25="","",'Séries-Statique'!$AA$25)</f>
        <v/>
      </c>
    </row>
    <row r="60" spans="1:37" x14ac:dyDescent="0.25">
      <c r="A60" s="114" t="str">
        <f>IF('Séries-Statique'!$N$26="","",'Séries-Statique'!$N$26)</f>
        <v>Statique</v>
      </c>
      <c r="B60" s="435" t="str">
        <f>IF('Séries-Statique'!$J$26="","",'Séries-Statique'!$J$26)</f>
        <v>SURANSKA</v>
      </c>
      <c r="C60" s="437" t="str">
        <f>IF('Séries-Statique'!$K$26="","",'Séries-Statique'!$K$26)</f>
        <v>Katerina</v>
      </c>
      <c r="D60" s="110" t="str">
        <f>IF('Séries-Statique'!$L$26="","",'Séries-Statique'!$L$26)</f>
        <v>Femme</v>
      </c>
      <c r="E60" s="110" t="str">
        <f>IF('Séries-Statique'!$I$26="","",'Séries-Statique'!$I$26)</f>
        <v xml:space="preserve">N°4 </v>
      </c>
      <c r="F60" s="110" t="str">
        <f>IF('Séries-Statique'!$M$26="","",'Séries-Statique'!$M$26)</f>
        <v>SURANSKA Katerina Femme</v>
      </c>
      <c r="G60" s="112" t="str">
        <f>IF('Séries-Statique'!$H$26="","",'Séries-Statique'!$H$26)</f>
        <v>Apneaman, Praha, Czech Republic</v>
      </c>
      <c r="H60" s="120">
        <f>IF('Séries-Statique'!$A$26="","",'Séries-Statique'!$A$26)</f>
        <v>4</v>
      </c>
      <c r="I60" s="451">
        <f>IF('Séries-Statique'!$B$26="","",'Séries-Statique'!$B$26)</f>
        <v>4</v>
      </c>
      <c r="J60" s="139">
        <f>IF('Séries-Statique'!$G$26="","",'Séries-Statique'!$G$26)</f>
        <v>4</v>
      </c>
      <c r="K60" s="457" t="str">
        <f t="shared" si="3"/>
        <v>Appel</v>
      </c>
      <c r="L60" s="458">
        <f t="shared" si="2"/>
        <v>0.45000000000000007</v>
      </c>
      <c r="M60" s="441">
        <f>IF('Séries-Statique'!$C$26="","",'Séries-Statique'!$C$26)</f>
        <v>0.42916666666666675</v>
      </c>
      <c r="N60" s="431">
        <f>IF('Séries-Statique'!$D$26="","",'Séries-Statique'!$D$26)</f>
        <v>0.45000000000000007</v>
      </c>
      <c r="O60" s="431">
        <f>IF('Séries-Statique'!$E$26="","",'Séries-Statique'!$E$26)</f>
        <v>0.45069444444444451</v>
      </c>
      <c r="P60" s="439">
        <f>IF('Séries-Statique'!$F$26="","",'Séries-Statique'!$F$26)</f>
        <v>0.45208333333333339</v>
      </c>
      <c r="Q60" s="435">
        <f>IF('Séries-Statique'!$S$26="","",'Séries-Statique'!$S$26)</f>
        <v>6</v>
      </c>
      <c r="R60" s="110" t="str">
        <f>IF('Séries-Statique'!$T$26="","",'Séries-Statique'!$T$26)</f>
        <v>mn</v>
      </c>
      <c r="S60" s="437">
        <f>IF('Séries-Statique'!$U$26="","",'Séries-Statique'!$U$26)</f>
        <v>0</v>
      </c>
      <c r="T60" s="112" t="str">
        <f>IF('Séries-Statique'!$V$26="","",'Séries-Statique'!$V$26)</f>
        <v>s</v>
      </c>
      <c r="U60" s="413" t="str">
        <f>IF('Séries-Statique'!$AA$26="","",'Séries-Statique'!$AA$26)</f>
        <v/>
      </c>
    </row>
    <row r="61" spans="1:37" x14ac:dyDescent="0.25">
      <c r="A61" s="114" t="str">
        <f>IF('Séries-Statique'!$N$27="","",'Séries-Statique'!$N$27)</f>
        <v>Statique</v>
      </c>
      <c r="B61" s="435" t="str">
        <f>IF('Séries-Statique'!$J$27="","",'Séries-Statique'!$J$27)</f>
        <v>LANOISELIER</v>
      </c>
      <c r="C61" s="437" t="str">
        <f>IF('Séries-Statique'!$K$27="","",'Séries-Statique'!$K$27)</f>
        <v>Aurélien</v>
      </c>
      <c r="D61" s="110" t="str">
        <f>IF('Séries-Statique'!$L$27="","",'Séries-Statique'!$L$27)</f>
        <v>Homme</v>
      </c>
      <c r="E61" s="110" t="str">
        <f>IF('Séries-Statique'!$I$27="","",'Séries-Statique'!$I$27)</f>
        <v xml:space="preserve">N°2 </v>
      </c>
      <c r="F61" s="110" t="str">
        <f>IF('Séries-Statique'!$M$27="","",'Séries-Statique'!$M$27)</f>
        <v>LANOISELIER Aurélien Homme</v>
      </c>
      <c r="G61" s="112" t="str">
        <f>IF('Séries-Statique'!$H$27="","",'Séries-Statique'!$H$27)</f>
        <v>Savoy'OuBien?</v>
      </c>
      <c r="H61" s="120">
        <f>IF('Séries-Statique'!$A$27="","",'Séries-Statique'!$A$27)</f>
        <v>5</v>
      </c>
      <c r="I61" s="451">
        <f>IF('Séries-Statique'!$B$27="","",'Séries-Statique'!$B$27)</f>
        <v>1</v>
      </c>
      <c r="J61" s="139">
        <f>IF('Séries-Statique'!$G$27="","",'Séries-Statique'!$G$27)</f>
        <v>1</v>
      </c>
      <c r="K61" s="457" t="str">
        <f t="shared" si="3"/>
        <v>Appel</v>
      </c>
      <c r="L61" s="458">
        <f t="shared" si="2"/>
        <v>0.45833333333333343</v>
      </c>
      <c r="M61" s="441">
        <f>IF('Séries-Statique'!$C$27="","",'Séries-Statique'!$C$27)</f>
        <v>0.43750000000000011</v>
      </c>
      <c r="N61" s="431">
        <f>IF('Séries-Statique'!$D$27="","",'Séries-Statique'!$D$27)</f>
        <v>0.45833333333333343</v>
      </c>
      <c r="O61" s="431">
        <f>IF('Séries-Statique'!$E$27="","",'Séries-Statique'!$E$27)</f>
        <v>0.45902777777777787</v>
      </c>
      <c r="P61" s="439">
        <f>IF('Séries-Statique'!$F$27="","",'Séries-Statique'!$F$27)</f>
        <v>0.46041666666666675</v>
      </c>
      <c r="Q61" s="435">
        <f>IF('Séries-Statique'!$S$27="","",'Séries-Statique'!$S$27)</f>
        <v>6</v>
      </c>
      <c r="R61" s="110" t="str">
        <f>IF('Séries-Statique'!$T$27="","",'Séries-Statique'!$T$27)</f>
        <v>mn</v>
      </c>
      <c r="S61" s="437">
        <f>IF('Séries-Statique'!$U$27="","",'Séries-Statique'!$U$27)</f>
        <v>0</v>
      </c>
      <c r="T61" s="112" t="str">
        <f>IF('Séries-Statique'!$V$27="","",'Séries-Statique'!$V$27)</f>
        <v>s</v>
      </c>
      <c r="U61" s="413" t="str">
        <f>IF('Séries-Statique'!$AA$27="","",'Séries-Statique'!$AA$27)</f>
        <v/>
      </c>
    </row>
    <row r="62" spans="1:37" x14ac:dyDescent="0.25">
      <c r="A62" s="114" t="str">
        <f>IF('Séries-Statique'!$N$28="","",'Séries-Statique'!$N$28)</f>
        <v>Statique</v>
      </c>
      <c r="B62" s="435" t="str">
        <f>IF('Séries-Statique'!$J$28="","",'Séries-Statique'!$J$28)</f>
        <v>ZAJAC</v>
      </c>
      <c r="C62" s="437" t="str">
        <f>IF('Séries-Statique'!$K$28="","",'Séries-Statique'!$K$28)</f>
        <v>Martin</v>
      </c>
      <c r="D62" s="110" t="str">
        <f>IF('Séries-Statique'!$L$28="","",'Séries-Statique'!$L$28)</f>
        <v>Homme</v>
      </c>
      <c r="E62" s="110" t="str">
        <f>IF('Séries-Statique'!$I$28="","",'Séries-Statique'!$I$28)</f>
        <v>N°1 Capitaine</v>
      </c>
      <c r="F62" s="110" t="str">
        <f>IF('Séries-Statique'!$M$28="","",'Séries-Statique'!$M$28)</f>
        <v>ZAJAC Martin Homme</v>
      </c>
      <c r="G62" s="112" t="str">
        <f>IF('Séries-Statique'!$H$28="","",'Séries-Statique'!$H$28)</f>
        <v>Apneaman, Praha, Czech Republic</v>
      </c>
      <c r="H62" s="120">
        <f>IF('Séries-Statique'!$A$28="","",'Séries-Statique'!$A$28)</f>
        <v>5</v>
      </c>
      <c r="I62" s="451">
        <f>IF('Séries-Statique'!$B$28="","",'Séries-Statique'!$B$28)</f>
        <v>2</v>
      </c>
      <c r="J62" s="139">
        <f>IF('Séries-Statique'!$G$28="","",'Séries-Statique'!$G$28)</f>
        <v>2</v>
      </c>
      <c r="K62" s="457" t="str">
        <f t="shared" si="3"/>
        <v>Appel</v>
      </c>
      <c r="L62" s="458">
        <f t="shared" si="2"/>
        <v>0.45833333333333343</v>
      </c>
      <c r="M62" s="441">
        <f>IF('Séries-Statique'!$C$28="","",'Séries-Statique'!$C$28)</f>
        <v>0.43750000000000011</v>
      </c>
      <c r="N62" s="431">
        <f>IF('Séries-Statique'!$D$28="","",'Séries-Statique'!$D$28)</f>
        <v>0.45833333333333343</v>
      </c>
      <c r="O62" s="431">
        <f>IF('Séries-Statique'!$E$28="","",'Séries-Statique'!$E$28)</f>
        <v>0.45902777777777787</v>
      </c>
      <c r="P62" s="439">
        <f>IF('Séries-Statique'!$F$28="","",'Séries-Statique'!$F$28)</f>
        <v>0.46041666666666675</v>
      </c>
      <c r="Q62" s="435">
        <f>IF('Séries-Statique'!$S$28="","",'Séries-Statique'!$S$28)</f>
        <v>6</v>
      </c>
      <c r="R62" s="110" t="str">
        <f>IF('Séries-Statique'!$T$28="","",'Séries-Statique'!$T$28)</f>
        <v>mn</v>
      </c>
      <c r="S62" s="437">
        <f>IF('Séries-Statique'!$U$28="","",'Séries-Statique'!$U$28)</f>
        <v>15</v>
      </c>
      <c r="T62" s="112" t="str">
        <f>IF('Séries-Statique'!$V$28="","",'Séries-Statique'!$V$28)</f>
        <v>s</v>
      </c>
      <c r="U62" s="413" t="str">
        <f>IF('Séries-Statique'!$AA$28="","",'Séries-Statique'!$AA$28)</f>
        <v/>
      </c>
    </row>
    <row r="63" spans="1:37" x14ac:dyDescent="0.25">
      <c r="A63" s="114" t="str">
        <f>IF('Séries-Statique'!$N$29="","",'Séries-Statique'!$N$29)</f>
        <v>Statique</v>
      </c>
      <c r="B63" s="435" t="str">
        <f>IF('Séries-Statique'!$J$29="","",'Séries-Statique'!$J$29)</f>
        <v>VOGLER</v>
      </c>
      <c r="C63" s="437" t="str">
        <f>IF('Séries-Statique'!$K$29="","",'Séries-Statique'!$K$29)</f>
        <v>Christian</v>
      </c>
      <c r="D63" s="110" t="str">
        <f>IF('Séries-Statique'!$L$29="","",'Séries-Statique'!$L$29)</f>
        <v>homme</v>
      </c>
      <c r="E63" s="110" t="str">
        <f>IF('Séries-Statique'!$I$29="","",'Séries-Statique'!$I$29)</f>
        <v>N°1 Capitaine</v>
      </c>
      <c r="F63" s="110" t="str">
        <f>IF('Séries-Statique'!$M$29="","",'Séries-Statique'!$M$29)</f>
        <v>VOGLER Christian homme</v>
      </c>
      <c r="G63" s="112" t="str">
        <f>IF('Séries-Statique'!$H$29="","",'Séries-Statique'!$H$29)</f>
        <v>Sportpleizh</v>
      </c>
      <c r="H63" s="120">
        <f>IF('Séries-Statique'!$A$29="","",'Séries-Statique'!$A$29)</f>
        <v>5</v>
      </c>
      <c r="I63" s="451">
        <f>IF('Séries-Statique'!$B$29="","",'Séries-Statique'!$B$29)</f>
        <v>3</v>
      </c>
      <c r="J63" s="139">
        <f>IF('Séries-Statique'!$G$29="","",'Séries-Statique'!$G$29)</f>
        <v>3</v>
      </c>
      <c r="K63" s="457" t="str">
        <f t="shared" si="3"/>
        <v>Appel</v>
      </c>
      <c r="L63" s="458">
        <f t="shared" si="2"/>
        <v>0.45833333333333343</v>
      </c>
      <c r="M63" s="441">
        <f>IF('Séries-Statique'!$C$29="","",'Séries-Statique'!$C$29)</f>
        <v>0.43750000000000011</v>
      </c>
      <c r="N63" s="431">
        <f>IF('Séries-Statique'!$D$29="","",'Séries-Statique'!$D$29)</f>
        <v>0.45833333333333343</v>
      </c>
      <c r="O63" s="431">
        <f>IF('Séries-Statique'!$E$29="","",'Séries-Statique'!$E$29)</f>
        <v>0.45902777777777787</v>
      </c>
      <c r="P63" s="439">
        <f>IF('Séries-Statique'!$F$29="","",'Séries-Statique'!$F$29)</f>
        <v>0.46041666666666675</v>
      </c>
      <c r="Q63" s="435">
        <f>IF('Séries-Statique'!$S$29="","",'Séries-Statique'!$S$29)</f>
        <v>6</v>
      </c>
      <c r="R63" s="110" t="str">
        <f>IF('Séries-Statique'!$T$29="","",'Séries-Statique'!$T$29)</f>
        <v>mn</v>
      </c>
      <c r="S63" s="437">
        <f>IF('Séries-Statique'!$U$29="","",'Séries-Statique'!$U$29)</f>
        <v>30</v>
      </c>
      <c r="T63" s="112" t="str">
        <f>IF('Séries-Statique'!$V$29="","",'Séries-Statique'!$V$29)</f>
        <v>s</v>
      </c>
      <c r="U63" s="413" t="str">
        <f>IF('Séries-Statique'!$AA$29="","",'Séries-Statique'!$AA$29)</f>
        <v/>
      </c>
    </row>
    <row r="64" spans="1:37" x14ac:dyDescent="0.25">
      <c r="A64" s="114" t="str">
        <f>IF('Séries-Statique'!$N$30="","",'Séries-Statique'!$N$30)</f>
        <v/>
      </c>
      <c r="B64" s="435" t="str">
        <f>IF('Séries-Statique'!$J$30="","",'Séries-Statique'!$J$30)</f>
        <v/>
      </c>
      <c r="C64" s="437" t="str">
        <f>IF('Séries-Statique'!$K$30="","",'Séries-Statique'!$K$30)</f>
        <v/>
      </c>
      <c r="D64" s="110" t="str">
        <f>IF('Séries-Statique'!$L$30="","",'Séries-Statique'!$L$30)</f>
        <v/>
      </c>
      <c r="E64" s="110" t="str">
        <f>IF('Séries-Statique'!$I$30="","",'Séries-Statique'!$I$30)</f>
        <v/>
      </c>
      <c r="F64" s="110" t="str">
        <f>IF('Séries-Statique'!$M$30="","",'Séries-Statique'!$M$30)</f>
        <v/>
      </c>
      <c r="G64" s="112" t="str">
        <f>IF('Séries-Statique'!$H$30="","",'Séries-Statique'!$H$30)</f>
        <v/>
      </c>
      <c r="H64" s="120" t="str">
        <f>IF('Séries-Statique'!$A$30="","",'Séries-Statique'!$A$30)</f>
        <v/>
      </c>
      <c r="I64" s="451" t="str">
        <f>IF('Séries-Statique'!$B$30="","",'Séries-Statique'!$B$30)</f>
        <v/>
      </c>
      <c r="J64" s="139" t="str">
        <f>IF('Séries-Statique'!$G$30="","",'Séries-Statique'!$G$30)</f>
        <v/>
      </c>
      <c r="K64" s="457" t="str">
        <f t="shared" si="3"/>
        <v/>
      </c>
      <c r="L64" s="458" t="str">
        <f t="shared" si="2"/>
        <v/>
      </c>
      <c r="M64" s="441" t="str">
        <f>IF('Séries-Statique'!$C$30="","",'Séries-Statique'!$C$30)</f>
        <v/>
      </c>
      <c r="N64" s="431" t="str">
        <f>IF('Séries-Statique'!$D$30="","",'Séries-Statique'!$D$30)</f>
        <v/>
      </c>
      <c r="O64" s="431" t="str">
        <f>IF('Séries-Statique'!$E$30="","",'Séries-Statique'!$E$30)</f>
        <v/>
      </c>
      <c r="P64" s="439" t="str">
        <f>IF('Séries-Statique'!$F$30="","",'Séries-Statique'!$F$30)</f>
        <v/>
      </c>
      <c r="Q64" s="435" t="str">
        <f>IF('Séries-Statique'!$S$30="","",'Séries-Statique'!$S$30)</f>
        <v/>
      </c>
      <c r="R64" s="110" t="str">
        <f>IF('Séries-Statique'!$T$30="","",'Séries-Statique'!$T$30)</f>
        <v/>
      </c>
      <c r="S64" s="437" t="str">
        <f>IF('Séries-Statique'!$U$30="","",'Séries-Statique'!$U$30)</f>
        <v/>
      </c>
      <c r="T64" s="112" t="str">
        <f>IF('Séries-Statique'!$V$30="","",'Séries-Statique'!$V$30)</f>
        <v/>
      </c>
      <c r="U64" s="413" t="str">
        <f>IF('Séries-Statique'!$AA$30="","",'Séries-Statique'!$AA$30)</f>
        <v/>
      </c>
    </row>
    <row r="65" spans="1:21" x14ac:dyDescent="0.25">
      <c r="A65" s="114" t="str">
        <f>IF('Séries-Statique'!$N$31="","",'Séries-Statique'!$N$31)</f>
        <v/>
      </c>
      <c r="B65" s="435" t="str">
        <f>IF('Séries-Statique'!$J$31="","",'Séries-Statique'!$J$31)</f>
        <v/>
      </c>
      <c r="C65" s="437" t="str">
        <f>IF('Séries-Statique'!$K$31="","",'Séries-Statique'!$K$31)</f>
        <v/>
      </c>
      <c r="D65" s="110" t="str">
        <f>IF('Séries-Statique'!$L$31="","",'Séries-Statique'!$L$31)</f>
        <v/>
      </c>
      <c r="E65" s="110" t="str">
        <f>IF('Séries-Statique'!$I$31="","",'Séries-Statique'!$I$31)</f>
        <v/>
      </c>
      <c r="F65" s="110" t="str">
        <f>IF('Séries-Statique'!$M$31="","",'Séries-Statique'!$M$31)</f>
        <v/>
      </c>
      <c r="G65" s="112" t="str">
        <f>IF('Séries-Statique'!$H$31="","",'Séries-Statique'!$H$31)</f>
        <v/>
      </c>
      <c r="H65" s="120" t="str">
        <f>IF('Séries-Statique'!$A$31="","",'Séries-Statique'!$A$31)</f>
        <v/>
      </c>
      <c r="I65" s="451" t="str">
        <f>IF('Séries-Statique'!$B$31="","",'Séries-Statique'!$B$31)</f>
        <v/>
      </c>
      <c r="J65" s="139" t="str">
        <f>IF('Séries-Statique'!$G$31="","",'Séries-Statique'!$G$31)</f>
        <v/>
      </c>
      <c r="K65" s="457" t="str">
        <f t="shared" si="3"/>
        <v/>
      </c>
      <c r="L65" s="458" t="str">
        <f t="shared" si="2"/>
        <v/>
      </c>
      <c r="M65" s="441" t="str">
        <f>IF('Séries-Statique'!$C$31="","",'Séries-Statique'!$C$31)</f>
        <v/>
      </c>
      <c r="N65" s="431" t="str">
        <f>IF('Séries-Statique'!$D$31="","",'Séries-Statique'!$D$31)</f>
        <v/>
      </c>
      <c r="O65" s="431" t="str">
        <f>IF('Séries-Statique'!$E$31="","",'Séries-Statique'!$E$31)</f>
        <v/>
      </c>
      <c r="P65" s="439" t="str">
        <f>IF('Séries-Statique'!$F$31="","",'Séries-Statique'!$F$31)</f>
        <v/>
      </c>
      <c r="Q65" s="435" t="str">
        <f>IF('Séries-Statique'!$S$31="","",'Séries-Statique'!$S$31)</f>
        <v/>
      </c>
      <c r="R65" s="110" t="str">
        <f>IF('Séries-Statique'!$T$31="","",'Séries-Statique'!$T$31)</f>
        <v/>
      </c>
      <c r="S65" s="437" t="str">
        <f>IF('Séries-Statique'!$U$31="","",'Séries-Statique'!$U$31)</f>
        <v/>
      </c>
      <c r="T65" s="112" t="str">
        <f>IF('Séries-Statique'!$V$31="","",'Séries-Statique'!$V$31)</f>
        <v/>
      </c>
      <c r="U65" s="413" t="str">
        <f>IF('Séries-Statique'!$AA$31="","",'Séries-Statique'!$AA$31)</f>
        <v/>
      </c>
    </row>
    <row r="66" spans="1:21" x14ac:dyDescent="0.25">
      <c r="A66" s="114" t="str">
        <f>IF('Séries-Statique'!$N$32="","",'Séries-Statique'!$N$32)</f>
        <v/>
      </c>
      <c r="B66" s="435" t="str">
        <f>IF('Séries-Statique'!$J$32="","",'Séries-Statique'!$J$32)</f>
        <v/>
      </c>
      <c r="C66" s="437" t="str">
        <f>IF('Séries-Statique'!$K$32="","",'Séries-Statique'!$K$32)</f>
        <v/>
      </c>
      <c r="D66" s="110" t="str">
        <f>IF('Séries-Statique'!$L$32="","",'Séries-Statique'!$L$32)</f>
        <v/>
      </c>
      <c r="E66" s="110" t="str">
        <f>IF('Séries-Statique'!$I$32="","",'Séries-Statique'!$I$32)</f>
        <v/>
      </c>
      <c r="F66" s="110" t="str">
        <f>IF('Séries-Statique'!$M$32="","",'Séries-Statique'!$M$32)</f>
        <v/>
      </c>
      <c r="G66" s="112" t="str">
        <f>IF('Séries-Statique'!$H$32="","",'Séries-Statique'!$H$32)</f>
        <v/>
      </c>
      <c r="H66" s="120" t="str">
        <f>IF('Séries-Statique'!$A$32="","",'Séries-Statique'!$A$32)</f>
        <v/>
      </c>
      <c r="I66" s="451" t="str">
        <f>IF('Séries-Statique'!$B$32="","",'Séries-Statique'!$B$32)</f>
        <v/>
      </c>
      <c r="J66" s="139" t="str">
        <f>IF('Séries-Statique'!$G$32="","",'Séries-Statique'!$G$32)</f>
        <v/>
      </c>
      <c r="K66" s="457" t="str">
        <f t="shared" si="3"/>
        <v/>
      </c>
      <c r="L66" s="458" t="str">
        <f t="shared" si="2"/>
        <v/>
      </c>
      <c r="M66" s="441" t="str">
        <f>IF('Séries-Statique'!$C$32="","",'Séries-Statique'!$C$32)</f>
        <v/>
      </c>
      <c r="N66" s="431" t="str">
        <f>IF('Séries-Statique'!$D$32="","",'Séries-Statique'!$D$32)</f>
        <v/>
      </c>
      <c r="O66" s="431" t="str">
        <f>IF('Séries-Statique'!$E$32="","",'Séries-Statique'!$E$32)</f>
        <v/>
      </c>
      <c r="P66" s="439" t="str">
        <f>IF('Séries-Statique'!$F$32="","",'Séries-Statique'!$F$32)</f>
        <v/>
      </c>
      <c r="Q66" s="435" t="str">
        <f>IF('Séries-Statique'!$S$32="","",'Séries-Statique'!$S$32)</f>
        <v/>
      </c>
      <c r="R66" s="110" t="str">
        <f>IF('Séries-Statique'!$T$32="","",'Séries-Statique'!$T$32)</f>
        <v/>
      </c>
      <c r="S66" s="437" t="str">
        <f>IF('Séries-Statique'!$U$32="","",'Séries-Statique'!$U$32)</f>
        <v/>
      </c>
      <c r="T66" s="112" t="str">
        <f>IF('Séries-Statique'!$V$32="","",'Séries-Statique'!$V$32)</f>
        <v/>
      </c>
      <c r="U66" s="413" t="str">
        <f>IF('Séries-Statique'!$AA$32="","",'Séries-Statique'!$AA$32)</f>
        <v/>
      </c>
    </row>
    <row r="67" spans="1:21" x14ac:dyDescent="0.25">
      <c r="A67" s="114" t="str">
        <f>IF('Séries-Statique'!$N$33="","",'Séries-Statique'!$N$33)</f>
        <v/>
      </c>
      <c r="B67" s="435" t="str">
        <f>IF('Séries-Statique'!$J$33="","",'Séries-Statique'!$J$33)</f>
        <v/>
      </c>
      <c r="C67" s="437" t="str">
        <f>IF('Séries-Statique'!$K$33="","",'Séries-Statique'!$K$33)</f>
        <v/>
      </c>
      <c r="D67" s="110" t="str">
        <f>IF('Séries-Statique'!$L$33="","",'Séries-Statique'!$L$33)</f>
        <v/>
      </c>
      <c r="E67" s="110" t="str">
        <f>IF('Séries-Statique'!$I$33="","",'Séries-Statique'!$I$33)</f>
        <v/>
      </c>
      <c r="F67" s="110" t="str">
        <f>IF('Séries-Statique'!$M$33="","",'Séries-Statique'!$M$33)</f>
        <v/>
      </c>
      <c r="G67" s="112" t="str">
        <f>IF('Séries-Statique'!$H$33="","",'Séries-Statique'!$H$33)</f>
        <v/>
      </c>
      <c r="H67" s="120" t="str">
        <f>IF('Séries-Statique'!$A$33="","",'Séries-Statique'!$A$33)</f>
        <v/>
      </c>
      <c r="I67" s="451" t="str">
        <f>IF('Séries-Statique'!$B$33="","",'Séries-Statique'!$B$33)</f>
        <v/>
      </c>
      <c r="J67" s="139" t="str">
        <f>IF('Séries-Statique'!$G$33="","",'Séries-Statique'!$G$33)</f>
        <v/>
      </c>
      <c r="K67" s="457" t="str">
        <f t="shared" si="3"/>
        <v/>
      </c>
      <c r="L67" s="458" t="str">
        <f t="shared" si="2"/>
        <v/>
      </c>
      <c r="M67" s="441" t="str">
        <f>IF('Séries-Statique'!$C$33="","",'Séries-Statique'!$C$33)</f>
        <v/>
      </c>
      <c r="N67" s="431" t="str">
        <f>IF('Séries-Statique'!$D$33="","",'Séries-Statique'!$D$33)</f>
        <v/>
      </c>
      <c r="O67" s="431" t="str">
        <f>IF('Séries-Statique'!$E$33="","",'Séries-Statique'!$E$33)</f>
        <v/>
      </c>
      <c r="P67" s="439" t="str">
        <f>IF('Séries-Statique'!$F$33="","",'Séries-Statique'!$F$33)</f>
        <v/>
      </c>
      <c r="Q67" s="435" t="str">
        <f>IF('Séries-Statique'!$S$33="","",'Séries-Statique'!$S$33)</f>
        <v/>
      </c>
      <c r="R67" s="110" t="str">
        <f>IF('Séries-Statique'!$T$33="","",'Séries-Statique'!$T$33)</f>
        <v/>
      </c>
      <c r="S67" s="437" t="str">
        <f>IF('Séries-Statique'!$U$33="","",'Séries-Statique'!$U$33)</f>
        <v/>
      </c>
      <c r="T67" s="112" t="str">
        <f>IF('Séries-Statique'!$V$33="","",'Séries-Statique'!$V$33)</f>
        <v/>
      </c>
      <c r="U67" s="413" t="str">
        <f>IF('Séries-Statique'!$AA$33="","",'Séries-Statique'!$AA$33)</f>
        <v/>
      </c>
    </row>
    <row r="68" spans="1:21" x14ac:dyDescent="0.25">
      <c r="A68" s="114" t="str">
        <f>IF('Séries-Statique'!$N$34="","",'Séries-Statique'!$N$34)</f>
        <v/>
      </c>
      <c r="B68" s="435" t="str">
        <f>IF('Séries-Statique'!$J$34="","",'Séries-Statique'!$J$34)</f>
        <v/>
      </c>
      <c r="C68" s="437" t="str">
        <f>IF('Séries-Statique'!$K$34="","",'Séries-Statique'!$K$34)</f>
        <v/>
      </c>
      <c r="D68" s="110" t="str">
        <f>IF('Séries-Statique'!$L$34="","",'Séries-Statique'!$L$34)</f>
        <v/>
      </c>
      <c r="E68" s="110" t="str">
        <f>IF('Séries-Statique'!$I$34="","",'Séries-Statique'!$I$34)</f>
        <v/>
      </c>
      <c r="F68" s="110" t="str">
        <f>IF('Séries-Statique'!$M$34="","",'Séries-Statique'!$M$34)</f>
        <v/>
      </c>
      <c r="G68" s="112" t="str">
        <f>IF('Séries-Statique'!$H$34="","",'Séries-Statique'!$H$34)</f>
        <v/>
      </c>
      <c r="H68" s="120" t="str">
        <f>IF('Séries-Statique'!$A$34="","",'Séries-Statique'!$A$34)</f>
        <v/>
      </c>
      <c r="I68" s="451" t="str">
        <f>IF('Séries-Statique'!$B$34="","",'Séries-Statique'!$B$34)</f>
        <v/>
      </c>
      <c r="J68" s="139" t="str">
        <f>IF('Séries-Statique'!$G$34="","",'Séries-Statique'!$G$34)</f>
        <v/>
      </c>
      <c r="K68" s="457" t="str">
        <f t="shared" si="3"/>
        <v/>
      </c>
      <c r="L68" s="458" t="str">
        <f t="shared" si="2"/>
        <v/>
      </c>
      <c r="M68" s="441" t="str">
        <f>IF('Séries-Statique'!$C$34="","",'Séries-Statique'!$C$34)</f>
        <v/>
      </c>
      <c r="N68" s="431" t="str">
        <f>IF('Séries-Statique'!$D$34="","",'Séries-Statique'!$D$34)</f>
        <v/>
      </c>
      <c r="O68" s="431" t="str">
        <f>IF('Séries-Statique'!$E$34="","",'Séries-Statique'!$E$34)</f>
        <v/>
      </c>
      <c r="P68" s="439" t="str">
        <f>IF('Séries-Statique'!$F$34="","",'Séries-Statique'!$F$34)</f>
        <v/>
      </c>
      <c r="Q68" s="435" t="str">
        <f>IF('Séries-Statique'!$S$34="","",'Séries-Statique'!$S$34)</f>
        <v/>
      </c>
      <c r="R68" s="110" t="str">
        <f>IF('Séries-Statique'!$T$34="","",'Séries-Statique'!$T$34)</f>
        <v/>
      </c>
      <c r="S68" s="437" t="str">
        <f>IF('Séries-Statique'!$U$34="","",'Séries-Statique'!$U$34)</f>
        <v/>
      </c>
      <c r="T68" s="112" t="str">
        <f>IF('Séries-Statique'!$V$34="","",'Séries-Statique'!$V$34)</f>
        <v/>
      </c>
      <c r="U68" s="413" t="str">
        <f>IF('Séries-Statique'!$AA$34="","",'Séries-Statique'!$AA$34)</f>
        <v/>
      </c>
    </row>
    <row r="69" spans="1:21" x14ac:dyDescent="0.25">
      <c r="A69" s="114" t="str">
        <f>IF('Séries-Statique'!$N$35="","",'Séries-Statique'!$N$35)</f>
        <v/>
      </c>
      <c r="B69" s="435" t="str">
        <f>IF('Séries-Statique'!$J$35="","",'Séries-Statique'!$J$35)</f>
        <v/>
      </c>
      <c r="C69" s="437" t="str">
        <f>IF('Séries-Statique'!$K$35="","",'Séries-Statique'!$K$35)</f>
        <v/>
      </c>
      <c r="D69" s="110" t="str">
        <f>IF('Séries-Statique'!$L$35="","",'Séries-Statique'!$L$35)</f>
        <v/>
      </c>
      <c r="E69" s="110" t="str">
        <f>IF('Séries-Statique'!$I$35="","",'Séries-Statique'!$I$35)</f>
        <v/>
      </c>
      <c r="F69" s="110" t="str">
        <f>IF('Séries-Statique'!$M$35="","",'Séries-Statique'!$M$35)</f>
        <v/>
      </c>
      <c r="G69" s="112" t="str">
        <f>IF('Séries-Statique'!$H$35="","",'Séries-Statique'!$H$35)</f>
        <v/>
      </c>
      <c r="H69" s="120" t="str">
        <f>IF('Séries-Statique'!$A$35="","",'Séries-Statique'!$A$35)</f>
        <v/>
      </c>
      <c r="I69" s="451" t="str">
        <f>IF('Séries-Statique'!$B$35="","",'Séries-Statique'!$B$35)</f>
        <v/>
      </c>
      <c r="J69" s="139" t="str">
        <f>IF('Séries-Statique'!$G$35="","",'Séries-Statique'!$G$35)</f>
        <v/>
      </c>
      <c r="K69" s="457" t="str">
        <f t="shared" si="3"/>
        <v/>
      </c>
      <c r="L69" s="458" t="str">
        <f t="shared" si="2"/>
        <v/>
      </c>
      <c r="M69" s="441" t="str">
        <f>IF('Séries-Statique'!$C$35="","",'Séries-Statique'!$C$35)</f>
        <v/>
      </c>
      <c r="N69" s="431" t="str">
        <f>IF('Séries-Statique'!$D$35="","",'Séries-Statique'!$D$35)</f>
        <v/>
      </c>
      <c r="O69" s="431" t="str">
        <f>IF('Séries-Statique'!$E$35="","",'Séries-Statique'!$E$35)</f>
        <v/>
      </c>
      <c r="P69" s="439" t="str">
        <f>IF('Séries-Statique'!$F$35="","",'Séries-Statique'!$F$35)</f>
        <v/>
      </c>
      <c r="Q69" s="435" t="str">
        <f>IF('Séries-Statique'!$S$35="","",'Séries-Statique'!$S$35)</f>
        <v/>
      </c>
      <c r="R69" s="110" t="str">
        <f>IF('Séries-Statique'!$T$35="","",'Séries-Statique'!$T$35)</f>
        <v/>
      </c>
      <c r="S69" s="437" t="str">
        <f>IF('Séries-Statique'!$U$35="","",'Séries-Statique'!$U$35)</f>
        <v/>
      </c>
      <c r="T69" s="112" t="str">
        <f>IF('Séries-Statique'!$V$35="","",'Séries-Statique'!$V$35)</f>
        <v/>
      </c>
      <c r="U69" s="413" t="str">
        <f>IF('Séries-Statique'!$AA$35="","",'Séries-Statique'!$AA$35)</f>
        <v/>
      </c>
    </row>
    <row r="70" spans="1:21" x14ac:dyDescent="0.25">
      <c r="A70" s="114" t="str">
        <f>IF('Séries-Statique'!$N$36="","",'Séries-Statique'!$N$36)</f>
        <v/>
      </c>
      <c r="B70" s="435" t="str">
        <f>IF('Séries-Statique'!$J$36="","",'Séries-Statique'!$J$36)</f>
        <v/>
      </c>
      <c r="C70" s="437" t="str">
        <f>IF('Séries-Statique'!$K$36="","",'Séries-Statique'!$K$36)</f>
        <v/>
      </c>
      <c r="D70" s="110" t="str">
        <f>IF('Séries-Statique'!$L$36="","",'Séries-Statique'!$L$36)</f>
        <v/>
      </c>
      <c r="E70" s="110" t="str">
        <f>IF('Séries-Statique'!$I$36="","",'Séries-Statique'!$I$36)</f>
        <v/>
      </c>
      <c r="F70" s="110" t="str">
        <f>IF('Séries-Statique'!$M$36="","",'Séries-Statique'!$M$36)</f>
        <v/>
      </c>
      <c r="G70" s="112" t="str">
        <f>IF('Séries-Statique'!$H$36="","",'Séries-Statique'!$H$36)</f>
        <v/>
      </c>
      <c r="H70" s="120" t="str">
        <f>IF('Séries-Statique'!$A$36="","",'Séries-Statique'!$A$36)</f>
        <v/>
      </c>
      <c r="I70" s="451" t="str">
        <f>IF('Séries-Statique'!$B$36="","",'Séries-Statique'!$B$36)</f>
        <v/>
      </c>
      <c r="J70" s="139" t="str">
        <f>IF('Séries-Statique'!$G$36="","",'Séries-Statique'!$G$36)</f>
        <v/>
      </c>
      <c r="K70" s="457" t="str">
        <f t="shared" si="3"/>
        <v/>
      </c>
      <c r="L70" s="458" t="str">
        <f t="shared" si="2"/>
        <v/>
      </c>
      <c r="M70" s="441" t="str">
        <f>IF('Séries-Statique'!$C$36="","",'Séries-Statique'!$C$36)</f>
        <v/>
      </c>
      <c r="N70" s="431" t="str">
        <f>IF('Séries-Statique'!$D$36="","",'Séries-Statique'!$D$36)</f>
        <v/>
      </c>
      <c r="O70" s="431" t="str">
        <f>IF('Séries-Statique'!$E$36="","",'Séries-Statique'!$E$36)</f>
        <v/>
      </c>
      <c r="P70" s="439" t="str">
        <f>IF('Séries-Statique'!$F$36="","",'Séries-Statique'!$F$36)</f>
        <v/>
      </c>
      <c r="Q70" s="435" t="str">
        <f>IF('Séries-Statique'!$S$36="","",'Séries-Statique'!$S$36)</f>
        <v/>
      </c>
      <c r="R70" s="110" t="str">
        <f>IF('Séries-Statique'!$T$36="","",'Séries-Statique'!$T$36)</f>
        <v/>
      </c>
      <c r="S70" s="437" t="str">
        <f>IF('Séries-Statique'!$U$36="","",'Séries-Statique'!$U$36)</f>
        <v/>
      </c>
      <c r="T70" s="112" t="str">
        <f>IF('Séries-Statique'!$V$36="","",'Séries-Statique'!$V$36)</f>
        <v/>
      </c>
      <c r="U70" s="413" t="str">
        <f>IF('Séries-Statique'!$AA$36="","",'Séries-Statique'!$AA$36)</f>
        <v/>
      </c>
    </row>
    <row r="71" spans="1:21" x14ac:dyDescent="0.25">
      <c r="A71" s="114" t="str">
        <f>IF('Séries-Statique'!$N$37="","",'Séries-Statique'!$N$37)</f>
        <v/>
      </c>
      <c r="B71" s="435" t="str">
        <f>IF('Séries-Statique'!$J$37="","",'Séries-Statique'!$J$37)</f>
        <v/>
      </c>
      <c r="C71" s="437" t="str">
        <f>IF('Séries-Statique'!$K$37="","",'Séries-Statique'!$K$37)</f>
        <v/>
      </c>
      <c r="D71" s="110" t="str">
        <f>IF('Séries-Statique'!$L$37="","",'Séries-Statique'!$L$37)</f>
        <v/>
      </c>
      <c r="E71" s="110" t="str">
        <f>IF('Séries-Statique'!$I$37="","",'Séries-Statique'!$I$37)</f>
        <v/>
      </c>
      <c r="F71" s="110" t="str">
        <f>IF('Séries-Statique'!$M$37="","",'Séries-Statique'!$M$37)</f>
        <v/>
      </c>
      <c r="G71" s="112" t="str">
        <f>IF('Séries-Statique'!$H$37="","",'Séries-Statique'!$H$37)</f>
        <v/>
      </c>
      <c r="H71" s="120" t="str">
        <f>IF('Séries-Statique'!$A$37="","",'Séries-Statique'!$A$37)</f>
        <v/>
      </c>
      <c r="I71" s="451" t="str">
        <f>IF('Séries-Statique'!$B$37="","",'Séries-Statique'!$B$37)</f>
        <v/>
      </c>
      <c r="J71" s="139" t="str">
        <f>IF('Séries-Statique'!$G$37="","",'Séries-Statique'!$G$37)</f>
        <v/>
      </c>
      <c r="K71" s="457" t="str">
        <f t="shared" si="3"/>
        <v/>
      </c>
      <c r="L71" s="458" t="str">
        <f t="shared" si="2"/>
        <v/>
      </c>
      <c r="M71" s="441" t="str">
        <f>IF('Séries-Statique'!$C$37="","",'Séries-Statique'!$C$37)</f>
        <v/>
      </c>
      <c r="N71" s="431" t="str">
        <f>IF('Séries-Statique'!$D$37="","",'Séries-Statique'!$D$37)</f>
        <v/>
      </c>
      <c r="O71" s="431" t="str">
        <f>IF('Séries-Statique'!$E$37="","",'Séries-Statique'!$E$37)</f>
        <v/>
      </c>
      <c r="P71" s="439" t="str">
        <f>IF('Séries-Statique'!$F$37="","",'Séries-Statique'!$F$37)</f>
        <v/>
      </c>
      <c r="Q71" s="435" t="str">
        <f>IF('Séries-Statique'!$S$37="","",'Séries-Statique'!$S$37)</f>
        <v/>
      </c>
      <c r="R71" s="110" t="str">
        <f>IF('Séries-Statique'!$T$37="","",'Séries-Statique'!$T$37)</f>
        <v/>
      </c>
      <c r="S71" s="437" t="str">
        <f>IF('Séries-Statique'!$U$37="","",'Séries-Statique'!$U$37)</f>
        <v/>
      </c>
      <c r="T71" s="112" t="str">
        <f>IF('Séries-Statique'!$V$37="","",'Séries-Statique'!$V$37)</f>
        <v/>
      </c>
      <c r="U71" s="413" t="str">
        <f>IF('Séries-Statique'!$AA$37="","",'Séries-Statique'!$AA$37)</f>
        <v/>
      </c>
    </row>
    <row r="72" spans="1:21" x14ac:dyDescent="0.25">
      <c r="A72" s="114" t="str">
        <f>IF('Séries-Statique'!$N$38="","",'Séries-Statique'!$N$38)</f>
        <v/>
      </c>
      <c r="B72" s="435" t="str">
        <f>IF('Séries-Statique'!$J$38="","",'Séries-Statique'!$J$38)</f>
        <v/>
      </c>
      <c r="C72" s="437" t="str">
        <f>IF('Séries-Statique'!$K$38="","",'Séries-Statique'!$K$38)</f>
        <v/>
      </c>
      <c r="D72" s="110" t="str">
        <f>IF('Séries-Statique'!$L$38="","",'Séries-Statique'!$L$38)</f>
        <v/>
      </c>
      <c r="E72" s="110" t="str">
        <f>IF('Séries-Statique'!$I$38="","",'Séries-Statique'!$I$38)</f>
        <v/>
      </c>
      <c r="F72" s="110" t="str">
        <f>IF('Séries-Statique'!$M$38="","",'Séries-Statique'!$M$38)</f>
        <v/>
      </c>
      <c r="G72" s="112" t="str">
        <f>IF('Séries-Statique'!$H$38="","",'Séries-Statique'!$H$38)</f>
        <v/>
      </c>
      <c r="H72" s="120" t="str">
        <f>IF('Séries-Statique'!$A$38="","",'Séries-Statique'!$A$38)</f>
        <v/>
      </c>
      <c r="I72" s="451" t="str">
        <f>IF('Séries-Statique'!$B$38="","",'Séries-Statique'!$B$38)</f>
        <v/>
      </c>
      <c r="J72" s="139" t="str">
        <f>IF('Séries-Statique'!$G$38="","",'Séries-Statique'!$G$38)</f>
        <v/>
      </c>
      <c r="K72" s="457" t="str">
        <f t="shared" si="3"/>
        <v/>
      </c>
      <c r="L72" s="458" t="str">
        <f t="shared" si="2"/>
        <v/>
      </c>
      <c r="M72" s="441" t="str">
        <f>IF('Séries-Statique'!$C$38="","",'Séries-Statique'!$C$38)</f>
        <v/>
      </c>
      <c r="N72" s="431" t="str">
        <f>IF('Séries-Statique'!$D$38="","",'Séries-Statique'!$D$38)</f>
        <v/>
      </c>
      <c r="O72" s="431" t="str">
        <f>IF('Séries-Statique'!$E$38="","",'Séries-Statique'!$E$38)</f>
        <v/>
      </c>
      <c r="P72" s="439" t="str">
        <f>IF('Séries-Statique'!$F$38="","",'Séries-Statique'!$F$38)</f>
        <v/>
      </c>
      <c r="Q72" s="435" t="str">
        <f>IF('Séries-Statique'!$S$38="","",'Séries-Statique'!$S$38)</f>
        <v/>
      </c>
      <c r="R72" s="110" t="str">
        <f>IF('Séries-Statique'!$T$38="","",'Séries-Statique'!$T$38)</f>
        <v/>
      </c>
      <c r="S72" s="437" t="str">
        <f>IF('Séries-Statique'!$U$38="","",'Séries-Statique'!$U$38)</f>
        <v/>
      </c>
      <c r="T72" s="112" t="str">
        <f>IF('Séries-Statique'!$V$38="","",'Séries-Statique'!$V$38)</f>
        <v/>
      </c>
      <c r="U72" s="413" t="str">
        <f>IF('Séries-Statique'!$AA$38="","",'Séries-Statique'!$AA$38)</f>
        <v/>
      </c>
    </row>
    <row r="73" spans="1:21" x14ac:dyDescent="0.25">
      <c r="A73" s="114" t="str">
        <f>IF('Séries-Statique'!$N$39="","",'Séries-Statique'!$N$39)</f>
        <v/>
      </c>
      <c r="B73" s="435" t="str">
        <f>IF('Séries-Statique'!$J$39="","",'Séries-Statique'!$J$39)</f>
        <v/>
      </c>
      <c r="C73" s="437" t="str">
        <f>IF('Séries-Statique'!$K$39="","",'Séries-Statique'!$K$39)</f>
        <v/>
      </c>
      <c r="D73" s="110" t="str">
        <f>IF('Séries-Statique'!$L$39="","",'Séries-Statique'!$L$39)</f>
        <v/>
      </c>
      <c r="E73" s="110" t="str">
        <f>IF('Séries-Statique'!$I$39="","",'Séries-Statique'!$I$39)</f>
        <v/>
      </c>
      <c r="F73" s="110" t="str">
        <f>IF('Séries-Statique'!$M$39="","",'Séries-Statique'!$M$39)</f>
        <v/>
      </c>
      <c r="G73" s="112" t="str">
        <f>IF('Séries-Statique'!$H$39="","",'Séries-Statique'!$H$39)</f>
        <v/>
      </c>
      <c r="H73" s="120" t="str">
        <f>IF('Séries-Statique'!$A$39="","",'Séries-Statique'!$A$39)</f>
        <v/>
      </c>
      <c r="I73" s="451" t="str">
        <f>IF('Séries-Statique'!$B$39="","",'Séries-Statique'!$B$39)</f>
        <v/>
      </c>
      <c r="J73" s="139" t="str">
        <f>IF('Séries-Statique'!$G$39="","",'Séries-Statique'!$G$39)</f>
        <v/>
      </c>
      <c r="K73" s="457" t="str">
        <f t="shared" si="3"/>
        <v/>
      </c>
      <c r="L73" s="458" t="str">
        <f t="shared" si="2"/>
        <v/>
      </c>
      <c r="M73" s="441" t="str">
        <f>IF('Séries-Statique'!$C$39="","",'Séries-Statique'!$C$39)</f>
        <v/>
      </c>
      <c r="N73" s="431" t="str">
        <f>IF('Séries-Statique'!$D$39="","",'Séries-Statique'!$D$39)</f>
        <v/>
      </c>
      <c r="O73" s="431" t="str">
        <f>IF('Séries-Statique'!$E$39="","",'Séries-Statique'!$E$39)</f>
        <v/>
      </c>
      <c r="P73" s="439" t="str">
        <f>IF('Séries-Statique'!$F$39="","",'Séries-Statique'!$F$39)</f>
        <v/>
      </c>
      <c r="Q73" s="435" t="str">
        <f>IF('Séries-Statique'!$S$39="","",'Séries-Statique'!$S$39)</f>
        <v/>
      </c>
      <c r="R73" s="110" t="str">
        <f>IF('Séries-Statique'!$T$39="","",'Séries-Statique'!$T$39)</f>
        <v/>
      </c>
      <c r="S73" s="437" t="str">
        <f>IF('Séries-Statique'!$U$39="","",'Séries-Statique'!$U$39)</f>
        <v/>
      </c>
      <c r="T73" s="112" t="str">
        <f>IF('Séries-Statique'!$V$39="","",'Séries-Statique'!$V$39)</f>
        <v/>
      </c>
      <c r="U73" s="413" t="str">
        <f>IF('Séries-Statique'!$AA$39="","",'Séries-Statique'!$AA$39)</f>
        <v/>
      </c>
    </row>
    <row r="74" spans="1:21" x14ac:dyDescent="0.25">
      <c r="A74" s="114" t="str">
        <f>IF('Séries-Statique'!$N$40="","",'Séries-Statique'!$N$40)</f>
        <v/>
      </c>
      <c r="B74" s="435" t="str">
        <f>IF('Séries-Statique'!$J$40="","",'Séries-Statique'!$J$40)</f>
        <v/>
      </c>
      <c r="C74" s="437" t="str">
        <f>IF('Séries-Statique'!$K$40="","",'Séries-Statique'!$K$40)</f>
        <v/>
      </c>
      <c r="D74" s="110" t="str">
        <f>IF('Séries-Statique'!$L$40="","",'Séries-Statique'!$L$40)</f>
        <v/>
      </c>
      <c r="E74" s="110" t="str">
        <f>IF('Séries-Statique'!$I$40="","",'Séries-Statique'!$I$40)</f>
        <v/>
      </c>
      <c r="F74" s="110" t="str">
        <f>IF('Séries-Statique'!$M$40="","",'Séries-Statique'!$M$40)</f>
        <v/>
      </c>
      <c r="G74" s="112" t="str">
        <f>IF('Séries-Statique'!$H$40="","",'Séries-Statique'!$H$40)</f>
        <v/>
      </c>
      <c r="H74" s="120" t="str">
        <f>IF('Séries-Statique'!$A$40="","",'Séries-Statique'!$A$40)</f>
        <v/>
      </c>
      <c r="I74" s="451" t="str">
        <f>IF('Séries-Statique'!$B$40="","",'Séries-Statique'!$B$40)</f>
        <v/>
      </c>
      <c r="J74" s="139" t="str">
        <f>IF('Séries-Statique'!$G$40="","",'Séries-Statique'!$G$40)</f>
        <v/>
      </c>
      <c r="K74" s="457" t="str">
        <f t="shared" si="3"/>
        <v/>
      </c>
      <c r="L74" s="458" t="str">
        <f t="shared" si="2"/>
        <v/>
      </c>
      <c r="M74" s="441" t="str">
        <f>IF('Séries-Statique'!$C$40="","",'Séries-Statique'!$C$40)</f>
        <v/>
      </c>
      <c r="N74" s="431" t="str">
        <f>IF('Séries-Statique'!$D$40="","",'Séries-Statique'!$D$40)</f>
        <v/>
      </c>
      <c r="O74" s="431" t="str">
        <f>IF('Séries-Statique'!$E$40="","",'Séries-Statique'!$E$40)</f>
        <v/>
      </c>
      <c r="P74" s="439" t="str">
        <f>IF('Séries-Statique'!$F$40="","",'Séries-Statique'!$F$40)</f>
        <v/>
      </c>
      <c r="Q74" s="435" t="str">
        <f>IF('Séries-Statique'!$S$40="","",'Séries-Statique'!$S$40)</f>
        <v/>
      </c>
      <c r="R74" s="110" t="str">
        <f>IF('Séries-Statique'!$T$40="","",'Séries-Statique'!$T$40)</f>
        <v/>
      </c>
      <c r="S74" s="437" t="str">
        <f>IF('Séries-Statique'!$U$40="","",'Séries-Statique'!$U$40)</f>
        <v/>
      </c>
      <c r="T74" s="112" t="str">
        <f>IF('Séries-Statique'!$V$40="","",'Séries-Statique'!$V$40)</f>
        <v/>
      </c>
      <c r="U74" s="413" t="str">
        <f>IF('Séries-Statique'!$AA$40="","",'Séries-Statique'!$AA$40)</f>
        <v/>
      </c>
    </row>
    <row r="75" spans="1:21" x14ac:dyDescent="0.25">
      <c r="A75" s="114" t="str">
        <f>IF('Séries-Statique'!$N$41="","",'Séries-Statique'!$N$41)</f>
        <v/>
      </c>
      <c r="B75" s="435" t="str">
        <f>IF('Séries-Statique'!$J$41="","",'Séries-Statique'!$J$41)</f>
        <v/>
      </c>
      <c r="C75" s="437" t="str">
        <f>IF('Séries-Statique'!$K$41="","",'Séries-Statique'!$K$41)</f>
        <v/>
      </c>
      <c r="D75" s="110" t="str">
        <f>IF('Séries-Statique'!$L$41="","",'Séries-Statique'!$L$41)</f>
        <v/>
      </c>
      <c r="E75" s="110" t="str">
        <f>IF('Séries-Statique'!$I$41="","",'Séries-Statique'!$I$41)</f>
        <v/>
      </c>
      <c r="F75" s="110" t="str">
        <f>IF('Séries-Statique'!$M$41="","",'Séries-Statique'!$M$41)</f>
        <v/>
      </c>
      <c r="G75" s="112" t="str">
        <f>IF('Séries-Statique'!$H$41="","",'Séries-Statique'!$H$41)</f>
        <v/>
      </c>
      <c r="H75" s="120" t="str">
        <f>IF('Séries-Statique'!$A$41="","",'Séries-Statique'!$A$41)</f>
        <v/>
      </c>
      <c r="I75" s="451" t="str">
        <f>IF('Séries-Statique'!$B$41="","",'Séries-Statique'!$B$41)</f>
        <v/>
      </c>
      <c r="J75" s="139" t="str">
        <f>IF('Séries-Statique'!$G$41="","",'Séries-Statique'!$G$41)</f>
        <v/>
      </c>
      <c r="K75" s="457" t="str">
        <f t="shared" si="3"/>
        <v/>
      </c>
      <c r="L75" s="458" t="str">
        <f t="shared" si="2"/>
        <v/>
      </c>
      <c r="M75" s="441" t="str">
        <f>IF('Séries-Statique'!$C$41="","",'Séries-Statique'!$C$41)</f>
        <v/>
      </c>
      <c r="N75" s="431" t="str">
        <f>IF('Séries-Statique'!$D$41="","",'Séries-Statique'!$D$41)</f>
        <v/>
      </c>
      <c r="O75" s="431" t="str">
        <f>IF('Séries-Statique'!$E$41="","",'Séries-Statique'!$E$41)</f>
        <v/>
      </c>
      <c r="P75" s="439" t="str">
        <f>IF('Séries-Statique'!$F$41="","",'Séries-Statique'!$F$41)</f>
        <v/>
      </c>
      <c r="Q75" s="435" t="str">
        <f>IF('Séries-Statique'!$S$41="","",'Séries-Statique'!$S$41)</f>
        <v/>
      </c>
      <c r="R75" s="110" t="str">
        <f>IF('Séries-Statique'!$T$41="","",'Séries-Statique'!$T$41)</f>
        <v/>
      </c>
      <c r="S75" s="437" t="str">
        <f>IF('Séries-Statique'!$U$41="","",'Séries-Statique'!$U$41)</f>
        <v/>
      </c>
      <c r="T75" s="112" t="str">
        <f>IF('Séries-Statique'!$V$41="","",'Séries-Statique'!$V$41)</f>
        <v/>
      </c>
      <c r="U75" s="413" t="str">
        <f>IF('Séries-Statique'!$AA$41="","",'Séries-Statique'!$AA$41)</f>
        <v/>
      </c>
    </row>
    <row r="76" spans="1:21" x14ac:dyDescent="0.25">
      <c r="A76" s="114" t="str">
        <f>IF('Séries-Statique'!$N$42="","",'Séries-Statique'!$N$42)</f>
        <v/>
      </c>
      <c r="B76" s="435" t="str">
        <f>IF('Séries-Statique'!$J$42="","",'Séries-Statique'!$J$42)</f>
        <v/>
      </c>
      <c r="C76" s="437" t="str">
        <f>IF('Séries-Statique'!$K$42="","",'Séries-Statique'!$K$42)</f>
        <v/>
      </c>
      <c r="D76" s="110" t="str">
        <f>IF('Séries-Statique'!$L$42="","",'Séries-Statique'!$L$42)</f>
        <v/>
      </c>
      <c r="E76" s="110" t="str">
        <f>IF('Séries-Statique'!$I$42="","",'Séries-Statique'!$I$42)</f>
        <v/>
      </c>
      <c r="F76" s="110" t="str">
        <f>IF('Séries-Statique'!$M$42="","",'Séries-Statique'!$M$42)</f>
        <v/>
      </c>
      <c r="G76" s="112" t="str">
        <f>IF('Séries-Statique'!$H$42="","",'Séries-Statique'!$H$42)</f>
        <v/>
      </c>
      <c r="H76" s="120" t="str">
        <f>IF('Séries-Statique'!$A$42="","",'Séries-Statique'!$A$42)</f>
        <v/>
      </c>
      <c r="I76" s="451" t="str">
        <f>IF('Séries-Statique'!$B$42="","",'Séries-Statique'!$B$42)</f>
        <v/>
      </c>
      <c r="J76" s="139" t="str">
        <f>IF('Séries-Statique'!$G$42="","",'Séries-Statique'!$G$42)</f>
        <v/>
      </c>
      <c r="K76" s="457" t="str">
        <f t="shared" si="3"/>
        <v/>
      </c>
      <c r="L76" s="458" t="str">
        <f t="shared" si="2"/>
        <v/>
      </c>
      <c r="M76" s="441" t="str">
        <f>IF('Séries-Statique'!$C$42="","",'Séries-Statique'!$C$42)</f>
        <v/>
      </c>
      <c r="N76" s="431" t="str">
        <f>IF('Séries-Statique'!$D$42="","",'Séries-Statique'!$D$42)</f>
        <v/>
      </c>
      <c r="O76" s="431" t="str">
        <f>IF('Séries-Statique'!$E$42="","",'Séries-Statique'!$E$42)</f>
        <v/>
      </c>
      <c r="P76" s="439" t="str">
        <f>IF('Séries-Statique'!$F$42="","",'Séries-Statique'!$F$42)</f>
        <v/>
      </c>
      <c r="Q76" s="435" t="str">
        <f>IF('Séries-Statique'!$S$42="","",'Séries-Statique'!$S$42)</f>
        <v/>
      </c>
      <c r="R76" s="110" t="str">
        <f>IF('Séries-Statique'!$T$42="","",'Séries-Statique'!$T$42)</f>
        <v/>
      </c>
      <c r="S76" s="437" t="str">
        <f>IF('Séries-Statique'!$U$42="","",'Séries-Statique'!$U$42)</f>
        <v/>
      </c>
      <c r="T76" s="112" t="str">
        <f>IF('Séries-Statique'!$V$42="","",'Séries-Statique'!$V$42)</f>
        <v/>
      </c>
      <c r="U76" s="413" t="str">
        <f>IF('Séries-Statique'!$AA$42="","",'Séries-Statique'!$AA$42)</f>
        <v/>
      </c>
    </row>
    <row r="77" spans="1:21" x14ac:dyDescent="0.25">
      <c r="A77" s="114" t="str">
        <f>IF('Séries-Statique'!$N$43="","",'Séries-Statique'!$N$43)</f>
        <v/>
      </c>
      <c r="B77" s="435" t="str">
        <f>IF('Séries-Statique'!$J$43="","",'Séries-Statique'!$J$43)</f>
        <v/>
      </c>
      <c r="C77" s="437" t="str">
        <f>IF('Séries-Statique'!$K$43="","",'Séries-Statique'!$K$43)</f>
        <v/>
      </c>
      <c r="D77" s="110" t="str">
        <f>IF('Séries-Statique'!$L$43="","",'Séries-Statique'!$L$43)</f>
        <v/>
      </c>
      <c r="E77" s="110" t="str">
        <f>IF('Séries-Statique'!$I$43="","",'Séries-Statique'!$I$43)</f>
        <v/>
      </c>
      <c r="F77" s="110" t="str">
        <f>IF('Séries-Statique'!$M$43="","",'Séries-Statique'!$M$43)</f>
        <v/>
      </c>
      <c r="G77" s="112" t="str">
        <f>IF('Séries-Statique'!$H$43="","",'Séries-Statique'!$H$43)</f>
        <v/>
      </c>
      <c r="H77" s="120" t="str">
        <f>IF('Séries-Statique'!$A$43="","",'Séries-Statique'!$A$43)</f>
        <v/>
      </c>
      <c r="I77" s="451" t="str">
        <f>IF('Séries-Statique'!$B$43="","",'Séries-Statique'!$B$43)</f>
        <v/>
      </c>
      <c r="J77" s="139" t="str">
        <f>IF('Séries-Statique'!$G$43="","",'Séries-Statique'!$G$43)</f>
        <v/>
      </c>
      <c r="K77" s="457" t="str">
        <f t="shared" si="3"/>
        <v/>
      </c>
      <c r="L77" s="458" t="str">
        <f t="shared" si="2"/>
        <v/>
      </c>
      <c r="M77" s="441" t="str">
        <f>IF('Séries-Statique'!$C$43="","",'Séries-Statique'!$C$43)</f>
        <v/>
      </c>
      <c r="N77" s="431" t="str">
        <f>IF('Séries-Statique'!$D$43="","",'Séries-Statique'!$D$43)</f>
        <v/>
      </c>
      <c r="O77" s="431" t="str">
        <f>IF('Séries-Statique'!$E$43="","",'Séries-Statique'!$E$43)</f>
        <v/>
      </c>
      <c r="P77" s="439" t="str">
        <f>IF('Séries-Statique'!$F$43="","",'Séries-Statique'!$F$43)</f>
        <v/>
      </c>
      <c r="Q77" s="435" t="str">
        <f>IF('Séries-Statique'!$S$43="","",'Séries-Statique'!$S$43)</f>
        <v/>
      </c>
      <c r="R77" s="110" t="str">
        <f>IF('Séries-Statique'!$T$43="","",'Séries-Statique'!$T$43)</f>
        <v/>
      </c>
      <c r="S77" s="437" t="str">
        <f>IF('Séries-Statique'!$U$43="","",'Séries-Statique'!$U$43)</f>
        <v/>
      </c>
      <c r="T77" s="112" t="str">
        <f>IF('Séries-Statique'!$V$43="","",'Séries-Statique'!$V$43)</f>
        <v/>
      </c>
      <c r="U77" s="413" t="str">
        <f>IF('Séries-Statique'!$AA$43="","",'Séries-Statique'!$AA$43)</f>
        <v/>
      </c>
    </row>
    <row r="78" spans="1:21" x14ac:dyDescent="0.25">
      <c r="A78" s="114" t="str">
        <f>IF('Séries-Statique'!$N$44="","",'Séries-Statique'!$N$44)</f>
        <v/>
      </c>
      <c r="B78" s="435" t="str">
        <f>IF('Séries-Statique'!$J$44="","",'Séries-Statique'!$J$44)</f>
        <v/>
      </c>
      <c r="C78" s="437" t="str">
        <f>IF('Séries-Statique'!$K$44="","",'Séries-Statique'!$K$44)</f>
        <v/>
      </c>
      <c r="D78" s="110" t="str">
        <f>IF('Séries-Statique'!$L$44="","",'Séries-Statique'!$L$44)</f>
        <v/>
      </c>
      <c r="E78" s="110" t="str">
        <f>IF('Séries-Statique'!$I$44="","",'Séries-Statique'!$I$44)</f>
        <v/>
      </c>
      <c r="F78" s="110" t="str">
        <f>IF('Séries-Statique'!$M$44="","",'Séries-Statique'!$M$44)</f>
        <v/>
      </c>
      <c r="G78" s="112" t="str">
        <f>IF('Séries-Statique'!$H$44="","",'Séries-Statique'!$H$44)</f>
        <v/>
      </c>
      <c r="H78" s="120" t="str">
        <f>IF('Séries-Statique'!$A$44="","",'Séries-Statique'!$A$44)</f>
        <v/>
      </c>
      <c r="I78" s="451" t="str">
        <f>IF('Séries-Statique'!$B$44="","",'Séries-Statique'!$B$44)</f>
        <v/>
      </c>
      <c r="J78" s="139" t="str">
        <f>IF('Séries-Statique'!$G$44="","",'Séries-Statique'!$G$44)</f>
        <v/>
      </c>
      <c r="K78" s="457" t="str">
        <f t="shared" si="3"/>
        <v/>
      </c>
      <c r="L78" s="458" t="str">
        <f t="shared" si="2"/>
        <v/>
      </c>
      <c r="M78" s="441" t="str">
        <f>IF('Séries-Statique'!$C$44="","",'Séries-Statique'!$C$44)</f>
        <v/>
      </c>
      <c r="N78" s="431" t="str">
        <f>IF('Séries-Statique'!$D$44="","",'Séries-Statique'!$D$44)</f>
        <v/>
      </c>
      <c r="O78" s="431" t="str">
        <f>IF('Séries-Statique'!$E$44="","",'Séries-Statique'!$E$44)</f>
        <v/>
      </c>
      <c r="P78" s="439" t="str">
        <f>IF('Séries-Statique'!$F$44="","",'Séries-Statique'!$F$44)</f>
        <v/>
      </c>
      <c r="Q78" s="435" t="str">
        <f>IF('Séries-Statique'!$S$44="","",'Séries-Statique'!$S$44)</f>
        <v/>
      </c>
      <c r="R78" s="110" t="str">
        <f>IF('Séries-Statique'!$T$44="","",'Séries-Statique'!$T$44)</f>
        <v/>
      </c>
      <c r="S78" s="437" t="str">
        <f>IF('Séries-Statique'!$U$44="","",'Séries-Statique'!$U$44)</f>
        <v/>
      </c>
      <c r="T78" s="112" t="str">
        <f>IF('Séries-Statique'!$V$44="","",'Séries-Statique'!$V$44)</f>
        <v/>
      </c>
      <c r="U78" s="413" t="str">
        <f>IF('Séries-Statique'!$AA$44="","",'Séries-Statique'!$AA$44)</f>
        <v/>
      </c>
    </row>
    <row r="79" spans="1:21" x14ac:dyDescent="0.25">
      <c r="A79" s="114" t="str">
        <f>IF('Séries-Statique'!$N$45="","",'Séries-Statique'!$N$45)</f>
        <v/>
      </c>
      <c r="B79" s="435" t="str">
        <f>IF('Séries-Statique'!$J$45="","",'Séries-Statique'!$J$45)</f>
        <v/>
      </c>
      <c r="C79" s="437" t="str">
        <f>IF('Séries-Statique'!$K$45="","",'Séries-Statique'!$K$45)</f>
        <v/>
      </c>
      <c r="D79" s="110" t="str">
        <f>IF('Séries-Statique'!$L$45="","",'Séries-Statique'!$L$45)</f>
        <v/>
      </c>
      <c r="E79" s="110" t="str">
        <f>IF('Séries-Statique'!$I$45="","",'Séries-Statique'!$I$45)</f>
        <v/>
      </c>
      <c r="F79" s="110" t="str">
        <f>IF('Séries-Statique'!$M$45="","",'Séries-Statique'!$M$45)</f>
        <v/>
      </c>
      <c r="G79" s="112" t="str">
        <f>IF('Séries-Statique'!$H$45="","",'Séries-Statique'!$H$45)</f>
        <v/>
      </c>
      <c r="H79" s="120" t="str">
        <f>IF('Séries-Statique'!$A$45="","",'Séries-Statique'!$A$45)</f>
        <v/>
      </c>
      <c r="I79" s="451" t="str">
        <f>IF('Séries-Statique'!$B$45="","",'Séries-Statique'!$B$45)</f>
        <v/>
      </c>
      <c r="J79" s="139" t="str">
        <f>IF('Séries-Statique'!$G$45="","",'Séries-Statique'!$G$45)</f>
        <v/>
      </c>
      <c r="K79" s="457" t="str">
        <f t="shared" si="3"/>
        <v/>
      </c>
      <c r="L79" s="458" t="str">
        <f t="shared" si="2"/>
        <v/>
      </c>
      <c r="M79" s="441" t="str">
        <f>IF('Séries-Statique'!$C$45="","",'Séries-Statique'!$C$45)</f>
        <v/>
      </c>
      <c r="N79" s="431" t="str">
        <f>IF('Séries-Statique'!$D$45="","",'Séries-Statique'!$D$45)</f>
        <v/>
      </c>
      <c r="O79" s="431" t="str">
        <f>IF('Séries-Statique'!$E$45="","",'Séries-Statique'!$E$45)</f>
        <v/>
      </c>
      <c r="P79" s="439" t="str">
        <f>IF('Séries-Statique'!$F$45="","",'Séries-Statique'!$F$45)</f>
        <v/>
      </c>
      <c r="Q79" s="435" t="str">
        <f>IF('Séries-Statique'!$S$45="","",'Séries-Statique'!$S$45)</f>
        <v/>
      </c>
      <c r="R79" s="110" t="str">
        <f>IF('Séries-Statique'!$T$45="","",'Séries-Statique'!$T$45)</f>
        <v/>
      </c>
      <c r="S79" s="437" t="str">
        <f>IF('Séries-Statique'!$U$45="","",'Séries-Statique'!$U$45)</f>
        <v/>
      </c>
      <c r="T79" s="112" t="str">
        <f>IF('Séries-Statique'!$V$45="","",'Séries-Statique'!$V$45)</f>
        <v/>
      </c>
      <c r="U79" s="413" t="str">
        <f>IF('Séries-Statique'!$AA$45="","",'Séries-Statique'!$AA$45)</f>
        <v/>
      </c>
    </row>
    <row r="80" spans="1:21" x14ac:dyDescent="0.25">
      <c r="A80" s="114" t="str">
        <f>IF('Séries-Statique'!$N$46="","",'Séries-Statique'!$N$46)</f>
        <v/>
      </c>
      <c r="B80" s="435" t="str">
        <f>IF('Séries-Statique'!$J$46="","",'Séries-Statique'!$J$46)</f>
        <v/>
      </c>
      <c r="C80" s="437" t="str">
        <f>IF('Séries-Statique'!$K$46="","",'Séries-Statique'!$K$46)</f>
        <v/>
      </c>
      <c r="D80" s="110" t="str">
        <f>IF('Séries-Statique'!$L$46="","",'Séries-Statique'!$L$46)</f>
        <v/>
      </c>
      <c r="E80" s="110" t="str">
        <f>IF('Séries-Statique'!$I$46="","",'Séries-Statique'!$I$46)</f>
        <v/>
      </c>
      <c r="F80" s="110" t="str">
        <f>IF('Séries-Statique'!$M$46="","",'Séries-Statique'!$M$46)</f>
        <v/>
      </c>
      <c r="G80" s="112" t="str">
        <f>IF('Séries-Statique'!$H$46="","",'Séries-Statique'!$H$46)</f>
        <v/>
      </c>
      <c r="H80" s="120" t="str">
        <f>IF('Séries-Statique'!$A$46="","",'Séries-Statique'!$A$46)</f>
        <v/>
      </c>
      <c r="I80" s="451" t="str">
        <f>IF('Séries-Statique'!$B$46="","",'Séries-Statique'!$B$46)</f>
        <v/>
      </c>
      <c r="J80" s="139" t="str">
        <f>IF('Séries-Statique'!$G$46="","",'Séries-Statique'!$G$46)</f>
        <v/>
      </c>
      <c r="K80" s="457" t="str">
        <f t="shared" si="3"/>
        <v/>
      </c>
      <c r="L80" s="458" t="str">
        <f t="shared" si="2"/>
        <v/>
      </c>
      <c r="M80" s="441" t="str">
        <f>IF('Séries-Statique'!$C$46="","",'Séries-Statique'!$C$46)</f>
        <v/>
      </c>
      <c r="N80" s="431" t="str">
        <f>IF('Séries-Statique'!$D$46="","",'Séries-Statique'!$D$46)</f>
        <v/>
      </c>
      <c r="O80" s="431" t="str">
        <f>IF('Séries-Statique'!$E$46="","",'Séries-Statique'!$E$46)</f>
        <v/>
      </c>
      <c r="P80" s="439" t="str">
        <f>IF('Séries-Statique'!$F$46="","",'Séries-Statique'!$F$46)</f>
        <v/>
      </c>
      <c r="Q80" s="435" t="str">
        <f>IF('Séries-Statique'!$S$46="","",'Séries-Statique'!$S$46)</f>
        <v/>
      </c>
      <c r="R80" s="110" t="str">
        <f>IF('Séries-Statique'!$T$46="","",'Séries-Statique'!$T$46)</f>
        <v/>
      </c>
      <c r="S80" s="437" t="str">
        <f>IF('Séries-Statique'!$U$46="","",'Séries-Statique'!$U$46)</f>
        <v/>
      </c>
      <c r="T80" s="112" t="str">
        <f>IF('Séries-Statique'!$V$46="","",'Séries-Statique'!$V$46)</f>
        <v/>
      </c>
      <c r="U80" s="413" t="str">
        <f>IF('Séries-Statique'!$AA$46="","",'Séries-Statique'!$AA$46)</f>
        <v/>
      </c>
    </row>
    <row r="81" spans="1:37" x14ac:dyDescent="0.25">
      <c r="A81" s="114" t="str">
        <f>IF('Séries-Statique'!$N$47="","",'Séries-Statique'!$N$47)</f>
        <v/>
      </c>
      <c r="B81" s="435" t="str">
        <f>IF('Séries-Statique'!$J$47="","",'Séries-Statique'!$J$47)</f>
        <v/>
      </c>
      <c r="C81" s="437" t="str">
        <f>IF('Séries-Statique'!$K$47="","",'Séries-Statique'!$K$47)</f>
        <v/>
      </c>
      <c r="D81" s="110" t="str">
        <f>IF('Séries-Statique'!$L$47="","",'Séries-Statique'!$L$47)</f>
        <v/>
      </c>
      <c r="E81" s="110" t="str">
        <f>IF('Séries-Statique'!$I$47="","",'Séries-Statique'!$I$47)</f>
        <v/>
      </c>
      <c r="F81" s="110" t="str">
        <f>IF('Séries-Statique'!$M$47="","",'Séries-Statique'!$M$47)</f>
        <v/>
      </c>
      <c r="G81" s="112" t="str">
        <f>IF('Séries-Statique'!$H$47="","",'Séries-Statique'!$H$47)</f>
        <v/>
      </c>
      <c r="H81" s="120" t="str">
        <f>IF('Séries-Statique'!$A$47="","",'Séries-Statique'!$A$47)</f>
        <v/>
      </c>
      <c r="I81" s="451" t="str">
        <f>IF('Séries-Statique'!$B$47="","",'Séries-Statique'!$B$47)</f>
        <v/>
      </c>
      <c r="J81" s="139" t="str">
        <f>IF('Séries-Statique'!$G$47="","",'Séries-Statique'!$G$47)</f>
        <v/>
      </c>
      <c r="K81" s="457" t="str">
        <f t="shared" si="3"/>
        <v/>
      </c>
      <c r="L81" s="458" t="str">
        <f t="shared" si="2"/>
        <v/>
      </c>
      <c r="M81" s="441" t="str">
        <f>IF('Séries-Statique'!$C$47="","",'Séries-Statique'!$C$47)</f>
        <v/>
      </c>
      <c r="N81" s="431" t="str">
        <f>IF('Séries-Statique'!$D$47="","",'Séries-Statique'!$D$47)</f>
        <v/>
      </c>
      <c r="O81" s="431" t="str">
        <f>IF('Séries-Statique'!$E$47="","",'Séries-Statique'!$E$47)</f>
        <v/>
      </c>
      <c r="P81" s="439" t="str">
        <f>IF('Séries-Statique'!$F$47="","",'Séries-Statique'!$F$47)</f>
        <v/>
      </c>
      <c r="Q81" s="435" t="str">
        <f>IF('Séries-Statique'!$S$47="","",'Séries-Statique'!$S$47)</f>
        <v/>
      </c>
      <c r="R81" s="110" t="str">
        <f>IF('Séries-Statique'!$T$47="","",'Séries-Statique'!$T$47)</f>
        <v/>
      </c>
      <c r="S81" s="437" t="str">
        <f>IF('Séries-Statique'!$U$47="","",'Séries-Statique'!$U$47)</f>
        <v/>
      </c>
      <c r="T81" s="112" t="str">
        <f>IF('Séries-Statique'!$V$47="","",'Séries-Statique'!$V$47)</f>
        <v/>
      </c>
      <c r="U81" s="413" t="str">
        <f>IF('Séries-Statique'!$AA$47="","",'Séries-Statique'!$AA$47)</f>
        <v/>
      </c>
    </row>
    <row r="82" spans="1:37" x14ac:dyDescent="0.25">
      <c r="A82" s="114" t="str">
        <f>IF('Séries-Statique'!$N$48="","",'Séries-Statique'!$N$48)</f>
        <v/>
      </c>
      <c r="B82" s="435" t="str">
        <f>IF('Séries-Statique'!$J$48="","",'Séries-Statique'!$J$48)</f>
        <v/>
      </c>
      <c r="C82" s="437" t="str">
        <f>IF('Séries-Statique'!$K$48="","",'Séries-Statique'!$K$48)</f>
        <v/>
      </c>
      <c r="D82" s="110" t="str">
        <f>IF('Séries-Statique'!$L$48="","",'Séries-Statique'!$L$48)</f>
        <v/>
      </c>
      <c r="E82" s="110" t="str">
        <f>IF('Séries-Statique'!$I$48="","",'Séries-Statique'!$I$48)</f>
        <v/>
      </c>
      <c r="F82" s="110" t="str">
        <f>IF('Séries-Statique'!$M$48="","",'Séries-Statique'!$M$48)</f>
        <v/>
      </c>
      <c r="G82" s="112" t="str">
        <f>IF('Séries-Statique'!$H$48="","",'Séries-Statique'!$H$48)</f>
        <v/>
      </c>
      <c r="H82" s="120" t="str">
        <f>IF('Séries-Statique'!$A$48="","",'Séries-Statique'!$A$48)</f>
        <v/>
      </c>
      <c r="I82" s="451" t="str">
        <f>IF('Séries-Statique'!$B$48="","",'Séries-Statique'!$B$48)</f>
        <v/>
      </c>
      <c r="J82" s="139" t="str">
        <f>IF('Séries-Statique'!$G$48="","",'Séries-Statique'!$G$48)</f>
        <v/>
      </c>
      <c r="K82" s="457" t="str">
        <f t="shared" si="3"/>
        <v/>
      </c>
      <c r="L82" s="458" t="str">
        <f t="shared" si="2"/>
        <v/>
      </c>
      <c r="M82" s="441" t="str">
        <f>IF('Séries-Statique'!$C$48="","",'Séries-Statique'!$C$48)</f>
        <v/>
      </c>
      <c r="N82" s="431" t="str">
        <f>IF('Séries-Statique'!$D$48="","",'Séries-Statique'!$D$48)</f>
        <v/>
      </c>
      <c r="O82" s="431" t="str">
        <f>IF('Séries-Statique'!$E$48="","",'Séries-Statique'!$E$48)</f>
        <v/>
      </c>
      <c r="P82" s="439" t="str">
        <f>IF('Séries-Statique'!$F$48="","",'Séries-Statique'!$F$48)</f>
        <v/>
      </c>
      <c r="Q82" s="435" t="str">
        <f>IF('Séries-Statique'!$S$48="","",'Séries-Statique'!$S$48)</f>
        <v/>
      </c>
      <c r="R82" s="110" t="str">
        <f>IF('Séries-Statique'!$T$48="","",'Séries-Statique'!$T$48)</f>
        <v/>
      </c>
      <c r="S82" s="437" t="str">
        <f>IF('Séries-Statique'!$U$48="","",'Séries-Statique'!$U$48)</f>
        <v/>
      </c>
      <c r="T82" s="112" t="str">
        <f>IF('Séries-Statique'!$V$48="","",'Séries-Statique'!$V$48)</f>
        <v/>
      </c>
      <c r="U82" s="413" t="str">
        <f>IF('Séries-Statique'!$AA$48="","",'Séries-Statique'!$AA$48)</f>
        <v/>
      </c>
    </row>
    <row r="83" spans="1:37" x14ac:dyDescent="0.25">
      <c r="A83" s="114" t="str">
        <f>IF('Séries-Statique'!$N$49="","",'Séries-Statique'!$N$49)</f>
        <v/>
      </c>
      <c r="B83" s="435" t="str">
        <f>IF('Séries-Statique'!$J$49="","",'Séries-Statique'!$J$49)</f>
        <v/>
      </c>
      <c r="C83" s="437" t="str">
        <f>IF('Séries-Statique'!$K$49="","",'Séries-Statique'!$K$49)</f>
        <v/>
      </c>
      <c r="D83" s="110" t="str">
        <f>IF('Séries-Statique'!$L$49="","",'Séries-Statique'!$L$49)</f>
        <v/>
      </c>
      <c r="E83" s="110" t="str">
        <f>IF('Séries-Statique'!$I$49="","",'Séries-Statique'!$I$49)</f>
        <v/>
      </c>
      <c r="F83" s="110" t="str">
        <f>IF('Séries-Statique'!$M$49="","",'Séries-Statique'!$M$49)</f>
        <v/>
      </c>
      <c r="G83" s="112" t="str">
        <f>IF('Séries-Statique'!$H$49="","",'Séries-Statique'!$H$49)</f>
        <v/>
      </c>
      <c r="H83" s="120" t="str">
        <f>IF('Séries-Statique'!$A$49="","",'Séries-Statique'!$A$49)</f>
        <v/>
      </c>
      <c r="I83" s="451" t="str">
        <f>IF('Séries-Statique'!$B$49="","",'Séries-Statique'!$B$49)</f>
        <v/>
      </c>
      <c r="J83" s="139" t="str">
        <f>IF('Séries-Statique'!$G$49="","",'Séries-Statique'!$G$49)</f>
        <v/>
      </c>
      <c r="K83" s="457" t="str">
        <f t="shared" si="3"/>
        <v/>
      </c>
      <c r="L83" s="458" t="str">
        <f t="shared" si="2"/>
        <v/>
      </c>
      <c r="M83" s="441" t="str">
        <f>IF('Séries-Statique'!$C$49="","",'Séries-Statique'!$C$49)</f>
        <v/>
      </c>
      <c r="N83" s="431" t="str">
        <f>IF('Séries-Statique'!$D$49="","",'Séries-Statique'!$D$49)</f>
        <v/>
      </c>
      <c r="O83" s="431" t="str">
        <f>IF('Séries-Statique'!$E$49="","",'Séries-Statique'!$E$49)</f>
        <v/>
      </c>
      <c r="P83" s="439" t="str">
        <f>IF('Séries-Statique'!$F$49="","",'Séries-Statique'!$F$49)</f>
        <v/>
      </c>
      <c r="Q83" s="435" t="str">
        <f>IF('Séries-Statique'!$S$49="","",'Séries-Statique'!$S$49)</f>
        <v/>
      </c>
      <c r="R83" s="110" t="str">
        <f>IF('Séries-Statique'!$T$49="","",'Séries-Statique'!$T$49)</f>
        <v/>
      </c>
      <c r="S83" s="437" t="str">
        <f>IF('Séries-Statique'!$U$49="","",'Séries-Statique'!$U$49)</f>
        <v/>
      </c>
      <c r="T83" s="112" t="str">
        <f>IF('Séries-Statique'!$V$49="","",'Séries-Statique'!$V$49)</f>
        <v/>
      </c>
      <c r="U83" s="413" t="str">
        <f>IF('Séries-Statique'!$AA$49="","",'Séries-Statique'!$AA$49)</f>
        <v/>
      </c>
    </row>
    <row r="84" spans="1:37" x14ac:dyDescent="0.25">
      <c r="A84" s="114" t="str">
        <f>IF('Séries-Statique'!$N$50="","",'Séries-Statique'!$N$50)</f>
        <v/>
      </c>
      <c r="B84" s="435" t="str">
        <f>IF('Séries-Statique'!$J$50="","",'Séries-Statique'!$J$50)</f>
        <v/>
      </c>
      <c r="C84" s="437" t="str">
        <f>IF('Séries-Statique'!$K$50="","",'Séries-Statique'!$K$50)</f>
        <v/>
      </c>
      <c r="D84" s="110" t="str">
        <f>IF('Séries-Statique'!$L$50="","",'Séries-Statique'!$L$50)</f>
        <v/>
      </c>
      <c r="E84" s="110" t="str">
        <f>IF('Séries-Statique'!$I$50="","",'Séries-Statique'!$I$50)</f>
        <v/>
      </c>
      <c r="F84" s="110" t="str">
        <f>IF('Séries-Statique'!$M$50="","",'Séries-Statique'!$M$50)</f>
        <v/>
      </c>
      <c r="G84" s="112" t="str">
        <f>IF('Séries-Statique'!$H$50="","",'Séries-Statique'!$H$50)</f>
        <v/>
      </c>
      <c r="H84" s="120" t="str">
        <f>IF('Séries-Statique'!$A$50="","",'Séries-Statique'!$A$50)</f>
        <v/>
      </c>
      <c r="I84" s="451" t="str">
        <f>IF('Séries-Statique'!$B$50="","",'Séries-Statique'!$B$50)</f>
        <v/>
      </c>
      <c r="J84" s="139" t="str">
        <f>IF('Séries-Statique'!$G$50="","",'Séries-Statique'!$G$50)</f>
        <v/>
      </c>
      <c r="K84" s="461" t="str">
        <f t="shared" si="3"/>
        <v/>
      </c>
      <c r="L84" s="458" t="str">
        <f t="shared" si="2"/>
        <v/>
      </c>
      <c r="M84" s="441" t="str">
        <f>IF('Séries-Statique'!$C$50="","",'Séries-Statique'!$C$50)</f>
        <v/>
      </c>
      <c r="N84" s="431" t="str">
        <f>IF('Séries-Statique'!$D$50="","",'Séries-Statique'!$D$50)</f>
        <v/>
      </c>
      <c r="O84" s="431" t="str">
        <f>IF('Séries-Statique'!$E$50="","",'Séries-Statique'!$E$50)</f>
        <v/>
      </c>
      <c r="P84" s="439" t="str">
        <f>IF('Séries-Statique'!$F$50="","",'Séries-Statique'!$F$50)</f>
        <v/>
      </c>
      <c r="Q84" s="435" t="str">
        <f>IF('Séries-Statique'!$S$50="","",'Séries-Statique'!$S$50)</f>
        <v/>
      </c>
      <c r="R84" s="110" t="str">
        <f>IF('Séries-Statique'!$T$50="","",'Séries-Statique'!$T$50)</f>
        <v/>
      </c>
      <c r="S84" s="437" t="str">
        <f>IF('Séries-Statique'!$U$50="","",'Séries-Statique'!$U$50)</f>
        <v/>
      </c>
      <c r="T84" s="112" t="str">
        <f>IF('Séries-Statique'!$V$50="","",'Séries-Statique'!$V$50)</f>
        <v/>
      </c>
      <c r="U84" s="413" t="str">
        <f>IF('Séries-Statique'!$AA$50="","",'Séries-Statique'!$AA$50)</f>
        <v/>
      </c>
    </row>
    <row r="85" spans="1:37" x14ac:dyDescent="0.25">
      <c r="A85" s="114" t="str">
        <f>IF('Séries-Statique'!$N$11="","",'Séries-Statique'!$N$11)</f>
        <v>Statique</v>
      </c>
      <c r="B85" s="435" t="str">
        <f>IF('Séries-Statique'!$J$11="","",'Séries-Statique'!$J$11)</f>
        <v>DUCRUIX</v>
      </c>
      <c r="C85" s="437" t="str">
        <f>IF('Séries-Statique'!$K$11="","",'Séries-Statique'!$K$11)</f>
        <v>Rodoplhe</v>
      </c>
      <c r="D85" s="110" t="str">
        <f>IF('Séries-Statique'!$L$11="","",'Séries-Statique'!$L$11)</f>
        <v>Homme</v>
      </c>
      <c r="E85" s="110" t="str">
        <f>IF('Séries-Statique'!$I$11="","",'Séries-Statique'!$I$11)</f>
        <v xml:space="preserve">N°3 </v>
      </c>
      <c r="F85" s="110" t="str">
        <f>IF('Séries-Statique'!$M$11="","",'Séries-Statique'!$M$11)</f>
        <v>DUCRUIX Rodoplhe Homme</v>
      </c>
      <c r="G85" s="112" t="str">
        <f>IF('Séries-Statique'!$H$11="","",'Séries-Statique'!$H$11)</f>
        <v>Enjoy And Relax</v>
      </c>
      <c r="H85" s="120">
        <f>IF('Séries-Statique'!$A$11="","",'Séries-Statique'!$A$11)</f>
        <v>1</v>
      </c>
      <c r="I85" s="451">
        <f>IF('Séries-Statique'!$B$11="","",'Séries-Statique'!$B$11)</f>
        <v>1</v>
      </c>
      <c r="J85" s="139">
        <f>IF('Séries-Statique'!$G$11="","",'Séries-Statique'!$G$11)</f>
        <v>1</v>
      </c>
      <c r="K85" s="457" t="str">
        <f>+IF(F85="","",O$3)</f>
        <v>Décompte</v>
      </c>
      <c r="L85" s="458">
        <f>IF(K85="","",O85)</f>
        <v>0.42569444444444443</v>
      </c>
      <c r="M85" s="441">
        <f>IF('Séries-Statique'!$C$11="","",'Séries-Statique'!$C$11)</f>
        <v>0.40416666666666667</v>
      </c>
      <c r="N85" s="431">
        <f>IF('Séries-Statique'!$D$11="","",'Séries-Statique'!$D$11)</f>
        <v>0.42499999999999999</v>
      </c>
      <c r="O85" s="431">
        <f>IF('Séries-Statique'!$E$11="","",'Séries-Statique'!$E$11)</f>
        <v>0.42569444444444443</v>
      </c>
      <c r="P85" s="439">
        <f>IF('Séries-Statique'!$F$11="","",'Séries-Statique'!$F$11)</f>
        <v>0.42708333333333331</v>
      </c>
      <c r="Q85" s="435">
        <f>IF('Séries-Statique'!$S$11="","",'Séries-Statique'!$S$11)</f>
        <v>3</v>
      </c>
      <c r="R85" s="110" t="str">
        <f>IF('Séries-Statique'!$T$11="","",'Séries-Statique'!$T$11)</f>
        <v>mn</v>
      </c>
      <c r="S85" s="437">
        <f>IF('Séries-Statique'!$U$11="","",'Séries-Statique'!$U$11)</f>
        <v>30</v>
      </c>
      <c r="T85" s="112" t="str">
        <f>IF('Séries-Statique'!$V$11="","",'Séries-Statique'!$V$11)</f>
        <v>s</v>
      </c>
      <c r="U85" s="413" t="str">
        <f>IF('Séries-Statique'!$AA$11="","",'Séries-Statique'!$AA$11)</f>
        <v/>
      </c>
    </row>
    <row r="86" spans="1:37" x14ac:dyDescent="0.25">
      <c r="A86" s="114" t="str">
        <f>IF('Séries-Statique'!$N$12="","",'Séries-Statique'!$N$12)</f>
        <v>Statique</v>
      </c>
      <c r="B86" s="435" t="str">
        <f>IF('Séries-Statique'!$J$12="","",'Séries-Statique'!$J$12)</f>
        <v>PETTENUZZO</v>
      </c>
      <c r="C86" s="437" t="str">
        <f>IF('Séries-Statique'!$K$12="","",'Séries-Statique'!$K$12)</f>
        <v>Stéphane</v>
      </c>
      <c r="D86" s="110" t="str">
        <f>IF('Séries-Statique'!$L$12="","",'Séries-Statique'!$L$12)</f>
        <v>Homme</v>
      </c>
      <c r="E86" s="110" t="str">
        <f>IF('Séries-Statique'!$I$12="","",'Séries-Statique'!$I$12)</f>
        <v xml:space="preserve">N°4 </v>
      </c>
      <c r="F86" s="110" t="str">
        <f>IF('Séries-Statique'!$M$12="","",'Séries-Statique'!$M$12)</f>
        <v>PETTENUZZO Stéphane Homme</v>
      </c>
      <c r="G86" s="112" t="str">
        <f>IF('Séries-Statique'!$H$12="","",'Séries-Statique'!$H$12)</f>
        <v>LIMULES</v>
      </c>
      <c r="H86" s="120">
        <f>IF('Séries-Statique'!$A$12="","",'Séries-Statique'!$A$12)</f>
        <v>1</v>
      </c>
      <c r="I86" s="451">
        <f>IF('Séries-Statique'!$B$12="","",'Séries-Statique'!$B$12)</f>
        <v>2</v>
      </c>
      <c r="J86" s="139">
        <f>IF('Séries-Statique'!$G$12="","",'Séries-Statique'!$G$12)</f>
        <v>2</v>
      </c>
      <c r="K86" s="457" t="str">
        <f t="shared" ref="K86:K124" si="4">+IF(F86="","",O$3)</f>
        <v>Décompte</v>
      </c>
      <c r="L86" s="458">
        <f t="shared" ref="L86:L124" si="5">IF(K86="","",O86)</f>
        <v>0.42569444444444443</v>
      </c>
      <c r="M86" s="441">
        <f>IF('Séries-Statique'!$C$12="","",'Séries-Statique'!$C$12)</f>
        <v>0.40416666666666667</v>
      </c>
      <c r="N86" s="431">
        <f>IF('Séries-Statique'!$D$12="","",'Séries-Statique'!$D$12)</f>
        <v>0.42499999999999999</v>
      </c>
      <c r="O86" s="431">
        <f>IF('Séries-Statique'!$E$12="","",'Séries-Statique'!$E$12)</f>
        <v>0.42569444444444443</v>
      </c>
      <c r="P86" s="439">
        <f>IF('Séries-Statique'!$F$12="","",'Séries-Statique'!$F$12)</f>
        <v>0.42708333333333331</v>
      </c>
      <c r="Q86" s="435">
        <f>IF('Séries-Statique'!$S$12="","",'Séries-Statique'!$S$12)</f>
        <v>3</v>
      </c>
      <c r="R86" s="110" t="str">
        <f>IF('Séries-Statique'!$T$12="","",'Séries-Statique'!$T$12)</f>
        <v>mn</v>
      </c>
      <c r="S86" s="437">
        <f>IF('Séries-Statique'!$U$12="","",'Séries-Statique'!$U$12)</f>
        <v>35</v>
      </c>
      <c r="T86" s="112" t="str">
        <f>IF('Séries-Statique'!$V$12="","",'Séries-Statique'!$V$12)</f>
        <v>s</v>
      </c>
      <c r="U86" s="413" t="str">
        <f>IF('Séries-Statique'!$AA$12="","",'Séries-Statique'!$AA$12)</f>
        <v/>
      </c>
    </row>
    <row r="87" spans="1:37" x14ac:dyDescent="0.25">
      <c r="A87" s="114" t="str">
        <f>IF('Séries-Statique'!$N$13="","",'Séries-Statique'!$N$13)</f>
        <v>Statique</v>
      </c>
      <c r="B87" s="435" t="str">
        <f>IF('Séries-Statique'!$J$13="","",'Séries-Statique'!$J$13)</f>
        <v>BRATANIC</v>
      </c>
      <c r="C87" s="437" t="str">
        <f>IF('Séries-Statique'!$K$13="","",'Séries-Statique'!$K$13)</f>
        <v>Christopher</v>
      </c>
      <c r="D87" s="110" t="str">
        <f>IF('Séries-Statique'!$L$13="","",'Séries-Statique'!$L$13)</f>
        <v>Homme</v>
      </c>
      <c r="E87" s="110" t="str">
        <f>IF('Séries-Statique'!$I$13="","",'Séries-Statique'!$I$13)</f>
        <v xml:space="preserve">N°2 </v>
      </c>
      <c r="F87" s="110" t="str">
        <f>IF('Séries-Statique'!$M$13="","",'Séries-Statique'!$M$13)</f>
        <v>BRATANIC Christopher Homme</v>
      </c>
      <c r="G87" s="112" t="str">
        <f>IF('Séries-Statique'!$H$13="","",'Séries-Statique'!$H$13)</f>
        <v>Les Cormorans 2</v>
      </c>
      <c r="H87" s="120">
        <f>IF('Séries-Statique'!$A$13="","",'Séries-Statique'!$A$13)</f>
        <v>1</v>
      </c>
      <c r="I87" s="451">
        <f>IF('Séries-Statique'!$B$13="","",'Séries-Statique'!$B$13)</f>
        <v>3</v>
      </c>
      <c r="J87" s="139">
        <f>IF('Séries-Statique'!$G$13="","",'Séries-Statique'!$G$13)</f>
        <v>3</v>
      </c>
      <c r="K87" s="457" t="str">
        <f t="shared" si="4"/>
        <v>Décompte</v>
      </c>
      <c r="L87" s="458">
        <f t="shared" si="5"/>
        <v>0.42569444444444443</v>
      </c>
      <c r="M87" s="441">
        <f>IF('Séries-Statique'!$C$13="","",'Séries-Statique'!$C$13)</f>
        <v>0.40416666666666667</v>
      </c>
      <c r="N87" s="431">
        <f>IF('Séries-Statique'!$D$13="","",'Séries-Statique'!$D$13)</f>
        <v>0.42499999999999999</v>
      </c>
      <c r="O87" s="431">
        <f>IF('Séries-Statique'!$E$13="","",'Séries-Statique'!$E$13)</f>
        <v>0.42569444444444443</v>
      </c>
      <c r="P87" s="439">
        <f>IF('Séries-Statique'!$F$13="","",'Séries-Statique'!$F$13)</f>
        <v>0.42708333333333331</v>
      </c>
      <c r="Q87" s="435">
        <f>IF('Séries-Statique'!$S$13="","",'Séries-Statique'!$S$13)</f>
        <v>3</v>
      </c>
      <c r="R87" s="110" t="str">
        <f>IF('Séries-Statique'!$T$13="","",'Séries-Statique'!$T$13)</f>
        <v>mn</v>
      </c>
      <c r="S87" s="437">
        <f>IF('Séries-Statique'!$U$13="","",'Séries-Statique'!$U$13)</f>
        <v>50</v>
      </c>
      <c r="T87" s="112" t="str">
        <f>IF('Séries-Statique'!$V$13="","",'Séries-Statique'!$V$13)</f>
        <v>s</v>
      </c>
      <c r="U87" s="413" t="str">
        <f>IF('Séries-Statique'!$AA$13="","",'Séries-Statique'!$AA$13)</f>
        <v/>
      </c>
    </row>
    <row r="88" spans="1:37" x14ac:dyDescent="0.25">
      <c r="A88" s="114" t="str">
        <f>IF('Séries-Statique'!$N$14="","",'Séries-Statique'!$N$14)</f>
        <v>Statique</v>
      </c>
      <c r="B88" s="435" t="str">
        <f>IF('Séries-Statique'!$J$14="","",'Séries-Statique'!$J$14)</f>
        <v>QUERY</v>
      </c>
      <c r="C88" s="437" t="str">
        <f>IF('Séries-Statique'!$K$14="","",'Séries-Statique'!$K$14)</f>
        <v>Michelle</v>
      </c>
      <c r="D88" s="110" t="str">
        <f>IF('Séries-Statique'!$L$14="","",'Séries-Statique'!$L$14)</f>
        <v>FEMME</v>
      </c>
      <c r="E88" s="110" t="str">
        <f>IF('Séries-Statique'!$I$14="","",'Séries-Statique'!$I$14)</f>
        <v xml:space="preserve">N°5 </v>
      </c>
      <c r="F88" s="110" t="str">
        <f>IF('Séries-Statique'!$M$14="","",'Séries-Statique'!$M$14)</f>
        <v>QUERY Michelle FEMME</v>
      </c>
      <c r="G88" s="112" t="str">
        <f>IF('Séries-Statique'!$H$14="","",'Séries-Statique'!$H$14)</f>
        <v>Les Cormorans 1</v>
      </c>
      <c r="H88" s="120">
        <f>IF('Séries-Statique'!$A$14="","",'Séries-Statique'!$A$14)</f>
        <v>1</v>
      </c>
      <c r="I88" s="451">
        <f>IF('Séries-Statique'!$B$14="","",'Séries-Statique'!$B$14)</f>
        <v>4</v>
      </c>
      <c r="J88" s="139">
        <f>IF('Séries-Statique'!$G$14="","",'Séries-Statique'!$G$14)</f>
        <v>4</v>
      </c>
      <c r="K88" s="457" t="str">
        <f t="shared" si="4"/>
        <v>Décompte</v>
      </c>
      <c r="L88" s="458">
        <f t="shared" si="5"/>
        <v>0.42569444444444443</v>
      </c>
      <c r="M88" s="441">
        <f>IF('Séries-Statique'!$C$14="","",'Séries-Statique'!$C$14)</f>
        <v>0.40416666666666667</v>
      </c>
      <c r="N88" s="431">
        <f>IF('Séries-Statique'!$D$14="","",'Séries-Statique'!$D$14)</f>
        <v>0.42499999999999999</v>
      </c>
      <c r="O88" s="431">
        <f>IF('Séries-Statique'!$E$14="","",'Séries-Statique'!$E$14)</f>
        <v>0.42569444444444443</v>
      </c>
      <c r="P88" s="439">
        <f>IF('Séries-Statique'!$F$14="","",'Séries-Statique'!$F$14)</f>
        <v>0.42708333333333331</v>
      </c>
      <c r="Q88" s="435">
        <f>IF('Séries-Statique'!$S$14="","",'Séries-Statique'!$S$14)</f>
        <v>4</v>
      </c>
      <c r="R88" s="110" t="str">
        <f>IF('Séries-Statique'!$T$14="","",'Séries-Statique'!$T$14)</f>
        <v>mn</v>
      </c>
      <c r="S88" s="437">
        <f>IF('Séries-Statique'!$U$14="","",'Séries-Statique'!$U$14)</f>
        <v>10</v>
      </c>
      <c r="T88" s="112" t="str">
        <f>IF('Séries-Statique'!$V$14="","",'Séries-Statique'!$V$14)</f>
        <v>s</v>
      </c>
      <c r="U88" s="413" t="str">
        <f>IF('Séries-Statique'!$AA$14="","",'Séries-Statique'!$AA$14)</f>
        <v/>
      </c>
    </row>
    <row r="89" spans="1:37" x14ac:dyDescent="0.25">
      <c r="A89" s="114" t="str">
        <f>IF('Séries-Statique'!$N$15="","",'Séries-Statique'!$N$15)</f>
        <v>Statique</v>
      </c>
      <c r="B89" s="435" t="str">
        <f>IF('Séries-Statique'!$J$15="","",'Séries-Statique'!$J$15)</f>
        <v>GASS</v>
      </c>
      <c r="C89" s="437" t="str">
        <f>IF('Séries-Statique'!$K$15="","",'Séries-Statique'!$K$15)</f>
        <v>Alexandre</v>
      </c>
      <c r="D89" s="110" t="str">
        <f>IF('Séries-Statique'!$L$15="","",'Séries-Statique'!$L$15)</f>
        <v>Homme</v>
      </c>
      <c r="E89" s="110" t="str">
        <f>IF('Séries-Statique'!$I$15="","",'Séries-Statique'!$I$15)</f>
        <v xml:space="preserve">N°2 </v>
      </c>
      <c r="F89" s="110" t="str">
        <f>IF('Séries-Statique'!$M$15="","",'Séries-Statique'!$M$15)</f>
        <v>GASS Alexandre Homme</v>
      </c>
      <c r="G89" s="112" t="str">
        <f>IF('Séries-Statique'!$H$15="","",'Séries-Statique'!$H$15)</f>
        <v>Les Cormorans 1</v>
      </c>
      <c r="H89" s="120">
        <f>IF('Séries-Statique'!$A$15="","",'Séries-Statique'!$A$15)</f>
        <v>2</v>
      </c>
      <c r="I89" s="451">
        <f>IF('Séries-Statique'!$B$15="","",'Séries-Statique'!$B$15)</f>
        <v>1</v>
      </c>
      <c r="J89" s="139">
        <f>IF('Séries-Statique'!$G$15="","",'Séries-Statique'!$G$15)</f>
        <v>1</v>
      </c>
      <c r="K89" s="457" t="str">
        <f t="shared" si="4"/>
        <v>Décompte</v>
      </c>
      <c r="L89" s="458">
        <f t="shared" si="5"/>
        <v>0.43402777777777779</v>
      </c>
      <c r="M89" s="441">
        <f>IF('Séries-Statique'!$C$15="","",'Séries-Statique'!$C$15)</f>
        <v>0.41250000000000003</v>
      </c>
      <c r="N89" s="431">
        <f>IF('Séries-Statique'!$D$15="","",'Séries-Statique'!$D$15)</f>
        <v>0.43333333333333335</v>
      </c>
      <c r="O89" s="431">
        <f>IF('Séries-Statique'!$E$15="","",'Séries-Statique'!$E$15)</f>
        <v>0.43402777777777779</v>
      </c>
      <c r="P89" s="439">
        <f>IF('Séries-Statique'!$F$15="","",'Séries-Statique'!$F$15)</f>
        <v>0.43541666666666667</v>
      </c>
      <c r="Q89" s="435">
        <f>IF('Séries-Statique'!$S$15="","",'Séries-Statique'!$S$15)</f>
        <v>4</v>
      </c>
      <c r="R89" s="110" t="str">
        <f>IF('Séries-Statique'!$T$15="","",'Séries-Statique'!$T$15)</f>
        <v>mn</v>
      </c>
      <c r="S89" s="437">
        <f>IF('Séries-Statique'!$U$15="","",'Séries-Statique'!$U$15)</f>
        <v>25</v>
      </c>
      <c r="T89" s="112" t="str">
        <f>IF('Séries-Statique'!$V$15="","",'Séries-Statique'!$V$15)</f>
        <v>s</v>
      </c>
      <c r="U89" s="413" t="str">
        <f>IF('Séries-Statique'!$AA$15="","",'Séries-Statique'!$AA$15)</f>
        <v/>
      </c>
    </row>
    <row r="90" spans="1:37" x14ac:dyDescent="0.25">
      <c r="A90" s="114" t="str">
        <f>IF('Séries-Statique'!$N$16="","",'Séries-Statique'!$N$16)</f>
        <v>Statique</v>
      </c>
      <c r="B90" s="435" t="str">
        <f>IF('Séries-Statique'!$J$16="","",'Séries-Statique'!$J$16)</f>
        <v>ROUX</v>
      </c>
      <c r="C90" s="437" t="str">
        <f>IF('Séries-Statique'!$K$16="","",'Séries-Statique'!$K$16)</f>
        <v>Benoît</v>
      </c>
      <c r="D90" s="110" t="str">
        <f>IF('Séries-Statique'!$L$16="","",'Séries-Statique'!$L$16)</f>
        <v>Homme</v>
      </c>
      <c r="E90" s="110" t="str">
        <f>IF('Séries-Statique'!$I$16="","",'Séries-Statique'!$I$16)</f>
        <v xml:space="preserve">N°5 </v>
      </c>
      <c r="F90" s="110" t="str">
        <f>IF('Séries-Statique'!$M$16="","",'Séries-Statique'!$M$16)</f>
        <v>ROUX Benoît Homme</v>
      </c>
      <c r="G90" s="112" t="str">
        <f>IF('Séries-Statique'!$H$16="","",'Séries-Statique'!$H$16)</f>
        <v>CYRNEA</v>
      </c>
      <c r="H90" s="120">
        <f>IF('Séries-Statique'!$A$16="","",'Séries-Statique'!$A$16)</f>
        <v>2</v>
      </c>
      <c r="I90" s="451">
        <f>IF('Séries-Statique'!$B$16="","",'Séries-Statique'!$B$16)</f>
        <v>2</v>
      </c>
      <c r="J90" s="139">
        <f>IF('Séries-Statique'!$G$16="","",'Séries-Statique'!$G$16)</f>
        <v>2</v>
      </c>
      <c r="K90" s="457" t="str">
        <f t="shared" si="4"/>
        <v>Décompte</v>
      </c>
      <c r="L90" s="458">
        <f t="shared" si="5"/>
        <v>0.43402777777777779</v>
      </c>
      <c r="M90" s="441">
        <f>IF('Séries-Statique'!$C$16="","",'Séries-Statique'!$C$16)</f>
        <v>0.41250000000000003</v>
      </c>
      <c r="N90" s="431">
        <f>IF('Séries-Statique'!$D$16="","",'Séries-Statique'!$D$16)</f>
        <v>0.43333333333333335</v>
      </c>
      <c r="O90" s="431">
        <f>IF('Séries-Statique'!$E$16="","",'Séries-Statique'!$E$16)</f>
        <v>0.43402777777777779</v>
      </c>
      <c r="P90" s="439">
        <f>IF('Séries-Statique'!$F$16="","",'Séries-Statique'!$F$16)</f>
        <v>0.43541666666666667</v>
      </c>
      <c r="Q90" s="435">
        <f>IF('Séries-Statique'!$S$16="","",'Séries-Statique'!$S$16)</f>
        <v>4</v>
      </c>
      <c r="R90" s="110" t="str">
        <f>IF('Séries-Statique'!$T$16="","",'Séries-Statique'!$T$16)</f>
        <v>mn</v>
      </c>
      <c r="S90" s="437">
        <f>IF('Séries-Statique'!$U$16="","",'Séries-Statique'!$U$16)</f>
        <v>30</v>
      </c>
      <c r="T90" s="112" t="str">
        <f>IF('Séries-Statique'!$V$16="","",'Séries-Statique'!$V$16)</f>
        <v>s</v>
      </c>
      <c r="U90" s="413" t="str">
        <f>IF('Séries-Statique'!$AA$16="","",'Séries-Statique'!$AA$16)</f>
        <v/>
      </c>
      <c r="V90" t="str">
        <f>IF('Séries-Statique'!M90="","",'Séries-Statique'!M90)</f>
        <v/>
      </c>
      <c r="AJ90" t="str">
        <f>IF('Séries-Statique'!AA90="","",'Séries-Statique'!AA90)</f>
        <v/>
      </c>
      <c r="AK90" t="str">
        <f>IF('Séries-Statique'!AB90="","",'Séries-Statique'!AB90)</f>
        <v/>
      </c>
    </row>
    <row r="91" spans="1:37" x14ac:dyDescent="0.25">
      <c r="A91" s="114" t="str">
        <f>IF('Séries-Statique'!$N$17="","",'Séries-Statique'!$N$17)</f>
        <v>Statique</v>
      </c>
      <c r="B91" s="435" t="str">
        <f>IF('Séries-Statique'!$J$17="","",'Séries-Statique'!$J$17)</f>
        <v>DELICOURT</v>
      </c>
      <c r="C91" s="437" t="str">
        <f>IF('Séries-Statique'!$K$17="","",'Séries-Statique'!$K$17)</f>
        <v>Stephanie</v>
      </c>
      <c r="D91" s="110" t="str">
        <f>IF('Séries-Statique'!$L$17="","",'Séries-Statique'!$L$17)</f>
        <v>Femme</v>
      </c>
      <c r="E91" s="110" t="str">
        <f>IF('Séries-Statique'!$I$17="","",'Séries-Statique'!$I$17)</f>
        <v xml:space="preserve">N°5 </v>
      </c>
      <c r="F91" s="110" t="str">
        <f>IF('Séries-Statique'!$M$17="","",'Séries-Statique'!$M$17)</f>
        <v>DELICOURT Stephanie Femme</v>
      </c>
      <c r="G91" s="112" t="str">
        <f>IF('Séries-Statique'!$H$17="","",'Séries-Statique'!$H$17)</f>
        <v>Enjoy And Relax</v>
      </c>
      <c r="H91" s="120">
        <f>IF('Séries-Statique'!$A$17="","",'Séries-Statique'!$A$17)</f>
        <v>2</v>
      </c>
      <c r="I91" s="451">
        <f>IF('Séries-Statique'!$B$17="","",'Séries-Statique'!$B$17)</f>
        <v>3</v>
      </c>
      <c r="J91" s="139">
        <f>IF('Séries-Statique'!$G$17="","",'Séries-Statique'!$G$17)</f>
        <v>3</v>
      </c>
      <c r="K91" s="457" t="str">
        <f t="shared" si="4"/>
        <v>Décompte</v>
      </c>
      <c r="L91" s="458">
        <f t="shared" si="5"/>
        <v>0.43402777777777779</v>
      </c>
      <c r="M91" s="441">
        <f>IF('Séries-Statique'!$C$17="","",'Séries-Statique'!$C$17)</f>
        <v>0.41250000000000003</v>
      </c>
      <c r="N91" s="431">
        <f>IF('Séries-Statique'!$D$17="","",'Séries-Statique'!$D$17)</f>
        <v>0.43333333333333335</v>
      </c>
      <c r="O91" s="431">
        <f>IF('Séries-Statique'!$E$17="","",'Séries-Statique'!$E$17)</f>
        <v>0.43402777777777779</v>
      </c>
      <c r="P91" s="439">
        <f>IF('Séries-Statique'!$F$17="","",'Séries-Statique'!$F$17)</f>
        <v>0.43541666666666667</v>
      </c>
      <c r="Q91" s="435">
        <f>IF('Séries-Statique'!$S$17="","",'Séries-Statique'!$S$17)</f>
        <v>4</v>
      </c>
      <c r="R91" s="110" t="str">
        <f>IF('Séries-Statique'!$T$17="","",'Séries-Statique'!$T$17)</f>
        <v>mn</v>
      </c>
      <c r="S91" s="437">
        <f>IF('Séries-Statique'!$U$17="","",'Séries-Statique'!$U$17)</f>
        <v>30</v>
      </c>
      <c r="T91" s="112" t="str">
        <f>IF('Séries-Statique'!$V$17="","",'Séries-Statique'!$V$17)</f>
        <v>s</v>
      </c>
      <c r="U91" s="413" t="str">
        <f>IF('Séries-Statique'!$AA$17="","",'Séries-Statique'!$AA$17)</f>
        <v/>
      </c>
      <c r="AK91" t="str">
        <f>IF('Séries-Statique'!AB91="","",'Séries-Statique'!AB91)</f>
        <v/>
      </c>
    </row>
    <row r="92" spans="1:37" x14ac:dyDescent="0.25">
      <c r="A92" s="114" t="str">
        <f>IF('Séries-Statique'!$N$18="","",'Séries-Statique'!$N$18)</f>
        <v>Statique</v>
      </c>
      <c r="B92" s="435" t="str">
        <f>IF('Séries-Statique'!$J$18="","",'Séries-Statique'!$J$18)</f>
        <v>HERENT</v>
      </c>
      <c r="C92" s="437" t="str">
        <f>IF('Séries-Statique'!$K$18="","",'Séries-Statique'!$K$18)</f>
        <v>Xavier</v>
      </c>
      <c r="D92" s="110" t="str">
        <f>IF('Séries-Statique'!$L$18="","",'Séries-Statique'!$L$18)</f>
        <v>Homme</v>
      </c>
      <c r="E92" s="110" t="str">
        <f>IF('Séries-Statique'!$I$18="","",'Séries-Statique'!$I$18)</f>
        <v xml:space="preserve">N°4 </v>
      </c>
      <c r="F92" s="110" t="str">
        <f>IF('Séries-Statique'!$M$18="","",'Séries-Statique'!$M$18)</f>
        <v>HERENT Xavier Homme</v>
      </c>
      <c r="G92" s="112" t="str">
        <f>IF('Séries-Statique'!$H$18="","",'Séries-Statique'!$H$18)</f>
        <v>Les Cormorans 2</v>
      </c>
      <c r="H92" s="120">
        <f>IF('Séries-Statique'!$A$18="","",'Séries-Statique'!$A$18)</f>
        <v>2</v>
      </c>
      <c r="I92" s="451">
        <f>IF('Séries-Statique'!$B$18="","",'Séries-Statique'!$B$18)</f>
        <v>4</v>
      </c>
      <c r="J92" s="139">
        <f>IF('Séries-Statique'!$G$18="","",'Séries-Statique'!$G$18)</f>
        <v>4</v>
      </c>
      <c r="K92" s="457" t="str">
        <f t="shared" si="4"/>
        <v>Décompte</v>
      </c>
      <c r="L92" s="458">
        <f t="shared" si="5"/>
        <v>0.43402777777777779</v>
      </c>
      <c r="M92" s="441">
        <f>IF('Séries-Statique'!$C$18="","",'Séries-Statique'!$C$18)</f>
        <v>0.41250000000000003</v>
      </c>
      <c r="N92" s="431">
        <f>IF('Séries-Statique'!$D$18="","",'Séries-Statique'!$D$18)</f>
        <v>0.43333333333333335</v>
      </c>
      <c r="O92" s="431">
        <f>IF('Séries-Statique'!$E$18="","",'Séries-Statique'!$E$18)</f>
        <v>0.43402777777777779</v>
      </c>
      <c r="P92" s="439">
        <f>IF('Séries-Statique'!$F$18="","",'Séries-Statique'!$F$18)</f>
        <v>0.43541666666666667</v>
      </c>
      <c r="Q92" s="435">
        <f>IF('Séries-Statique'!$S$18="","",'Séries-Statique'!$S$18)</f>
        <v>4</v>
      </c>
      <c r="R92" s="110" t="str">
        <f>IF('Séries-Statique'!$T$18="","",'Séries-Statique'!$T$18)</f>
        <v>mn</v>
      </c>
      <c r="S92" s="437">
        <f>IF('Séries-Statique'!$U$18="","",'Séries-Statique'!$U$18)</f>
        <v>30</v>
      </c>
      <c r="T92" s="112" t="str">
        <f>IF('Séries-Statique'!$V$18="","",'Séries-Statique'!$V$18)</f>
        <v>s</v>
      </c>
      <c r="U92" s="413" t="str">
        <f>IF('Séries-Statique'!$AA$18="","",'Séries-Statique'!$AA$18)</f>
        <v/>
      </c>
    </row>
    <row r="93" spans="1:37" x14ac:dyDescent="0.25">
      <c r="A93" s="114" t="str">
        <f>IF('Séries-Statique'!$N$19="","",'Séries-Statique'!$N$19)</f>
        <v>Statique</v>
      </c>
      <c r="B93" s="435" t="str">
        <f>IF('Séries-Statique'!$J$19="","",'Séries-Statique'!$J$19)</f>
        <v>MARIE</v>
      </c>
      <c r="C93" s="437" t="str">
        <f>IF('Séries-Statique'!$K$19="","",'Séries-Statique'!$K$19)</f>
        <v>coralie</v>
      </c>
      <c r="D93" s="110" t="str">
        <f>IF('Séries-Statique'!$L$19="","",'Séries-Statique'!$L$19)</f>
        <v>femme</v>
      </c>
      <c r="E93" s="110" t="str">
        <f>IF('Séries-Statique'!$I$19="","",'Séries-Statique'!$I$19)</f>
        <v xml:space="preserve">N°5 </v>
      </c>
      <c r="F93" s="110" t="str">
        <f>IF('Séries-Statique'!$M$19="","",'Séries-Statique'!$M$19)</f>
        <v>MARIE coralie femme</v>
      </c>
      <c r="G93" s="112" t="str">
        <f>IF('Séries-Statique'!$H$19="","",'Séries-Statique'!$H$19)</f>
        <v>Sportpleizh</v>
      </c>
      <c r="H93" s="120">
        <f>IF('Séries-Statique'!$A$19="","",'Séries-Statique'!$A$19)</f>
        <v>3</v>
      </c>
      <c r="I93" s="451">
        <f>IF('Séries-Statique'!$B$19="","",'Séries-Statique'!$B$19)</f>
        <v>1</v>
      </c>
      <c r="J93" s="139">
        <f>IF('Séries-Statique'!$G$19="","",'Séries-Statique'!$G$19)</f>
        <v>1</v>
      </c>
      <c r="K93" s="457" t="str">
        <f t="shared" si="4"/>
        <v>Décompte</v>
      </c>
      <c r="L93" s="458">
        <f t="shared" si="5"/>
        <v>0.44236111111111115</v>
      </c>
      <c r="M93" s="441">
        <f>IF('Séries-Statique'!$C$19="","",'Séries-Statique'!$C$19)</f>
        <v>0.42083333333333339</v>
      </c>
      <c r="N93" s="431">
        <f>IF('Séries-Statique'!$D$19="","",'Séries-Statique'!$D$19)</f>
        <v>0.44166666666666671</v>
      </c>
      <c r="O93" s="431">
        <f>IF('Séries-Statique'!$E$19="","",'Séries-Statique'!$E$19)</f>
        <v>0.44236111111111115</v>
      </c>
      <c r="P93" s="439">
        <f>IF('Séries-Statique'!$F$19="","",'Séries-Statique'!$F$19)</f>
        <v>0.44375000000000003</v>
      </c>
      <c r="Q93" s="435">
        <f>IF('Séries-Statique'!$S$19="","",'Séries-Statique'!$S$19)</f>
        <v>4</v>
      </c>
      <c r="R93" s="110" t="str">
        <f>IF('Séries-Statique'!$T$19="","",'Séries-Statique'!$T$19)</f>
        <v>mn</v>
      </c>
      <c r="S93" s="437">
        <f>IF('Séries-Statique'!$U$19="","",'Séries-Statique'!$U$19)</f>
        <v>45</v>
      </c>
      <c r="T93" s="112" t="str">
        <f>IF('Séries-Statique'!$V$19="","",'Séries-Statique'!$V$19)</f>
        <v>s</v>
      </c>
      <c r="U93" s="413" t="str">
        <f>IF('Séries-Statique'!$AA$19="","",'Séries-Statique'!$AA$19)</f>
        <v/>
      </c>
    </row>
    <row r="94" spans="1:37" x14ac:dyDescent="0.25">
      <c r="A94" s="114" t="str">
        <f>IF('Séries-Statique'!$N$20="","",'Séries-Statique'!$N$20)</f>
        <v>Statique</v>
      </c>
      <c r="B94" s="435" t="str">
        <f>IF('Séries-Statique'!$J$20="","",'Séries-Statique'!$J$20)</f>
        <v>SALEH</v>
      </c>
      <c r="C94" s="437" t="str">
        <f>IF('Séries-Statique'!$K$20="","",'Séries-Statique'!$K$20)</f>
        <v>Omr</v>
      </c>
      <c r="D94" s="110" t="str">
        <f>IF('Séries-Statique'!$L$20="","",'Séries-Statique'!$L$20)</f>
        <v>Homme</v>
      </c>
      <c r="E94" s="110" t="str">
        <f>IF('Séries-Statique'!$I$20="","",'Séries-Statique'!$I$20)</f>
        <v>N°1</v>
      </c>
      <c r="F94" s="110" t="str">
        <f>IF('Séries-Statique'!$M$20="","",'Séries-Statique'!$M$20)</f>
        <v>SALEH Omr Homme</v>
      </c>
      <c r="G94" s="112" t="str">
        <f>IF('Séries-Statique'!$H$20="","",'Séries-Statique'!$H$20)</f>
        <v>SOLO</v>
      </c>
      <c r="H94" s="120">
        <f>IF('Séries-Statique'!$A$20="","",'Séries-Statique'!$A$20)</f>
        <v>3</v>
      </c>
      <c r="I94" s="451">
        <f>IF('Séries-Statique'!$B$20="","",'Séries-Statique'!$B$20)</f>
        <v>2</v>
      </c>
      <c r="J94" s="139">
        <f>IF('Séries-Statique'!$G$20="","",'Séries-Statique'!$G$20)</f>
        <v>2</v>
      </c>
      <c r="K94" s="457" t="str">
        <f t="shared" si="4"/>
        <v>Décompte</v>
      </c>
      <c r="L94" s="458">
        <f t="shared" si="5"/>
        <v>0.44236111111111115</v>
      </c>
      <c r="M94" s="441">
        <f>IF('Séries-Statique'!$C$20="","",'Séries-Statique'!$C$20)</f>
        <v>0.42083333333333339</v>
      </c>
      <c r="N94" s="431">
        <f>IF('Séries-Statique'!$D$20="","",'Séries-Statique'!$D$20)</f>
        <v>0.44166666666666671</v>
      </c>
      <c r="O94" s="431">
        <f>IF('Séries-Statique'!$E$20="","",'Séries-Statique'!$E$20)</f>
        <v>0.44236111111111115</v>
      </c>
      <c r="P94" s="439">
        <f>IF('Séries-Statique'!$F$20="","",'Séries-Statique'!$F$20)</f>
        <v>0.44375000000000003</v>
      </c>
      <c r="Q94" s="435">
        <f>IF('Séries-Statique'!$S$20="","",'Séries-Statique'!$S$20)</f>
        <v>4</v>
      </c>
      <c r="R94" s="110" t="str">
        <f>IF('Séries-Statique'!$T$20="","",'Séries-Statique'!$T$20)</f>
        <v>mn</v>
      </c>
      <c r="S94" s="437" t="str">
        <f>IF('Séries-Statique'!$U$20="","",'Séries-Statique'!$U$20)</f>
        <v/>
      </c>
      <c r="T94" s="112" t="str">
        <f>IF('Séries-Statique'!$V$20="","",'Séries-Statique'!$V$20)</f>
        <v/>
      </c>
      <c r="U94" s="413" t="str">
        <f>IF('Séries-Statique'!$AA$20="","",'Séries-Statique'!$AA$20)</f>
        <v/>
      </c>
    </row>
    <row r="95" spans="1:37" x14ac:dyDescent="0.25">
      <c r="A95" s="114" t="str">
        <f>IF('Séries-Statique'!$N$21="","",'Séries-Statique'!$N$21)</f>
        <v>Statique</v>
      </c>
      <c r="B95" s="435" t="str">
        <f>IF('Séries-Statique'!$J$21="","",'Séries-Statique'!$J$21)</f>
        <v>BORGAT</v>
      </c>
      <c r="C95" s="437" t="str">
        <f>IF('Séries-Statique'!$K$21="","",'Séries-Statique'!$K$21)</f>
        <v>Anne</v>
      </c>
      <c r="D95" s="110" t="str">
        <f>IF('Séries-Statique'!$L$21="","",'Séries-Statique'!$L$21)</f>
        <v>Femme</v>
      </c>
      <c r="E95" s="110" t="str">
        <f>IF('Séries-Statique'!$I$21="","",'Séries-Statique'!$I$21)</f>
        <v xml:space="preserve">N°2 </v>
      </c>
      <c r="F95" s="110" t="str">
        <f>IF('Séries-Statique'!$M$21="","",'Séries-Statique'!$M$21)</f>
        <v>BORGAT Anne Femme</v>
      </c>
      <c r="G95" s="112" t="str">
        <f>IF('Séries-Statique'!$H$21="","",'Séries-Statique'!$H$21)</f>
        <v>CYRNEA</v>
      </c>
      <c r="H95" s="120">
        <f>IF('Séries-Statique'!$A$21="","",'Séries-Statique'!$A$21)</f>
        <v>3</v>
      </c>
      <c r="I95" s="451">
        <f>IF('Séries-Statique'!$B$21="","",'Séries-Statique'!$B$21)</f>
        <v>3</v>
      </c>
      <c r="J95" s="139">
        <f>IF('Séries-Statique'!$G$21="","",'Séries-Statique'!$G$21)</f>
        <v>3</v>
      </c>
      <c r="K95" s="457" t="str">
        <f t="shared" si="4"/>
        <v>Décompte</v>
      </c>
      <c r="L95" s="458">
        <f t="shared" si="5"/>
        <v>0.44236111111111115</v>
      </c>
      <c r="M95" s="441">
        <f>IF('Séries-Statique'!$C$21="","",'Séries-Statique'!$C$21)</f>
        <v>0.42083333333333339</v>
      </c>
      <c r="N95" s="431">
        <f>IF('Séries-Statique'!$D$21="","",'Séries-Statique'!$D$21)</f>
        <v>0.44166666666666671</v>
      </c>
      <c r="O95" s="431">
        <f>IF('Séries-Statique'!$E$21="","",'Séries-Statique'!$E$21)</f>
        <v>0.44236111111111115</v>
      </c>
      <c r="P95" s="439">
        <f>IF('Séries-Statique'!$F$21="","",'Séries-Statique'!$F$21)</f>
        <v>0.44375000000000003</v>
      </c>
      <c r="Q95" s="435">
        <f>IF('Séries-Statique'!$S$21="","",'Séries-Statique'!$S$21)</f>
        <v>5</v>
      </c>
      <c r="R95" s="110" t="str">
        <f>IF('Séries-Statique'!$T$21="","",'Séries-Statique'!$T$21)</f>
        <v>mn</v>
      </c>
      <c r="S95" s="437">
        <f>IF('Séries-Statique'!$U$21="","",'Séries-Statique'!$U$21)</f>
        <v>0</v>
      </c>
      <c r="T95" s="112" t="str">
        <f>IF('Séries-Statique'!$V$21="","",'Séries-Statique'!$V$21)</f>
        <v>s</v>
      </c>
      <c r="U95" s="413" t="str">
        <f>IF('Séries-Statique'!$AA$21="","",'Séries-Statique'!$AA$21)</f>
        <v/>
      </c>
    </row>
    <row r="96" spans="1:37" x14ac:dyDescent="0.25">
      <c r="A96" s="114" t="str">
        <f>IF('Séries-Statique'!$N$22="","",'Séries-Statique'!$N$22)</f>
        <v>Statique</v>
      </c>
      <c r="B96" s="435" t="str">
        <f>IF('Séries-Statique'!$J$22="","",'Séries-Statique'!$J$22)</f>
        <v>TISSOT</v>
      </c>
      <c r="C96" s="437" t="str">
        <f>IF('Séries-Statique'!$K$22="","",'Séries-Statique'!$K$22)</f>
        <v>Charles</v>
      </c>
      <c r="D96" s="110" t="str">
        <f>IF('Séries-Statique'!$L$22="","",'Séries-Statique'!$L$22)</f>
        <v>Homme</v>
      </c>
      <c r="E96" s="110" t="str">
        <f>IF('Séries-Statique'!$I$22="","",'Séries-Statique'!$I$22)</f>
        <v xml:space="preserve">N°4 </v>
      </c>
      <c r="F96" s="110" t="str">
        <f>IF('Séries-Statique'!$M$22="","",'Séries-Statique'!$M$22)</f>
        <v>TISSOT Charles Homme</v>
      </c>
      <c r="G96" s="112" t="str">
        <f>IF('Séries-Statique'!$H$22="","",'Séries-Statique'!$H$22)</f>
        <v>Imashi</v>
      </c>
      <c r="H96" s="120">
        <f>IF('Séries-Statique'!$A$22="","",'Séries-Statique'!$A$22)</f>
        <v>3</v>
      </c>
      <c r="I96" s="451">
        <f>IF('Séries-Statique'!$B$22="","",'Séries-Statique'!$B$22)</f>
        <v>4</v>
      </c>
      <c r="J96" s="139">
        <f>IF('Séries-Statique'!$G$22="","",'Séries-Statique'!$G$22)</f>
        <v>4</v>
      </c>
      <c r="K96" s="457" t="str">
        <f t="shared" si="4"/>
        <v>Décompte</v>
      </c>
      <c r="L96" s="458">
        <f t="shared" si="5"/>
        <v>0.44236111111111115</v>
      </c>
      <c r="M96" s="441">
        <f>IF('Séries-Statique'!$C$22="","",'Séries-Statique'!$C$22)</f>
        <v>0.42083333333333339</v>
      </c>
      <c r="N96" s="431">
        <f>IF('Séries-Statique'!$D$22="","",'Séries-Statique'!$D$22)</f>
        <v>0.44166666666666671</v>
      </c>
      <c r="O96" s="431">
        <f>IF('Séries-Statique'!$E$22="","",'Séries-Statique'!$E$22)</f>
        <v>0.44236111111111115</v>
      </c>
      <c r="P96" s="439">
        <f>IF('Séries-Statique'!$F$22="","",'Séries-Statique'!$F$22)</f>
        <v>0.44375000000000003</v>
      </c>
      <c r="Q96" s="435">
        <f>IF('Séries-Statique'!$S$22="","",'Séries-Statique'!$S$22)</f>
        <v>5</v>
      </c>
      <c r="R96" s="110" t="str">
        <f>IF('Séries-Statique'!$T$22="","",'Séries-Statique'!$T$22)</f>
        <v>mn</v>
      </c>
      <c r="S96" s="437">
        <f>IF('Séries-Statique'!$U$22="","",'Séries-Statique'!$U$22)</f>
        <v>0</v>
      </c>
      <c r="T96" s="112" t="str">
        <f>IF('Séries-Statique'!$V$22="","",'Séries-Statique'!$V$22)</f>
        <v>s</v>
      </c>
      <c r="U96" s="413" t="str">
        <f>IF('Séries-Statique'!$AA$22="","",'Séries-Statique'!$AA$22)</f>
        <v/>
      </c>
    </row>
    <row r="97" spans="1:21" x14ac:dyDescent="0.25">
      <c r="A97" s="114" t="str">
        <f>IF('Séries-Statique'!$N$23="","",'Séries-Statique'!$N$23)</f>
        <v>Statique</v>
      </c>
      <c r="B97" s="435" t="str">
        <f>IF('Séries-Statique'!$J$23="","",'Séries-Statique'!$J$23)</f>
        <v>DURET</v>
      </c>
      <c r="C97" s="437" t="str">
        <f>IF('Séries-Statique'!$K$23="","",'Séries-Statique'!$K$23)</f>
        <v>Olivier</v>
      </c>
      <c r="D97" s="110" t="str">
        <f>IF('Séries-Statique'!$L$23="","",'Séries-Statique'!$L$23)</f>
        <v>Homme</v>
      </c>
      <c r="E97" s="110" t="str">
        <f>IF('Séries-Statique'!$I$23="","",'Séries-Statique'!$I$23)</f>
        <v>N°1 Capitaine</v>
      </c>
      <c r="F97" s="110" t="str">
        <f>IF('Séries-Statique'!$M$23="","",'Séries-Statique'!$M$23)</f>
        <v>DURET Olivier Homme</v>
      </c>
      <c r="G97" s="112" t="str">
        <f>IF('Séries-Statique'!$H$23="","",'Séries-Statique'!$H$23)</f>
        <v>LIMULES</v>
      </c>
      <c r="H97" s="120">
        <f>IF('Séries-Statique'!$A$23="","",'Séries-Statique'!$A$23)</f>
        <v>4</v>
      </c>
      <c r="I97" s="451">
        <f>IF('Séries-Statique'!$B$23="","",'Séries-Statique'!$B$23)</f>
        <v>1</v>
      </c>
      <c r="J97" s="139">
        <f>IF('Séries-Statique'!$G$23="","",'Séries-Statique'!$G$23)</f>
        <v>1</v>
      </c>
      <c r="K97" s="457" t="str">
        <f t="shared" si="4"/>
        <v>Décompte</v>
      </c>
      <c r="L97" s="458">
        <f t="shared" si="5"/>
        <v>0.45069444444444451</v>
      </c>
      <c r="M97" s="441">
        <f>IF('Séries-Statique'!$C$23="","",'Séries-Statique'!$C$23)</f>
        <v>0.42916666666666675</v>
      </c>
      <c r="N97" s="431">
        <f>IF('Séries-Statique'!$D$23="","",'Séries-Statique'!$D$23)</f>
        <v>0.45000000000000007</v>
      </c>
      <c r="O97" s="431">
        <f>IF('Séries-Statique'!$E$23="","",'Séries-Statique'!$E$23)</f>
        <v>0.45069444444444451</v>
      </c>
      <c r="P97" s="439">
        <f>IF('Séries-Statique'!$F$23="","",'Séries-Statique'!$F$23)</f>
        <v>0.45208333333333339</v>
      </c>
      <c r="Q97" s="435">
        <f>IF('Séries-Statique'!$S$23="","",'Séries-Statique'!$S$23)</f>
        <v>5</v>
      </c>
      <c r="R97" s="110" t="str">
        <f>IF('Séries-Statique'!$T$23="","",'Séries-Statique'!$T$23)</f>
        <v>mn</v>
      </c>
      <c r="S97" s="437">
        <f>IF('Séries-Statique'!$U$23="","",'Séries-Statique'!$U$23)</f>
        <v>0</v>
      </c>
      <c r="T97" s="112" t="str">
        <f>IF('Séries-Statique'!$V$23="","",'Séries-Statique'!$V$23)</f>
        <v>s</v>
      </c>
      <c r="U97" s="413" t="str">
        <f>IF('Séries-Statique'!$AA$23="","",'Séries-Statique'!$AA$23)</f>
        <v/>
      </c>
    </row>
    <row r="98" spans="1:21" x14ac:dyDescent="0.25">
      <c r="A98" s="114" t="str">
        <f>IF('Séries-Statique'!$N$24="","",'Séries-Statique'!$N$24)</f>
        <v>Statique</v>
      </c>
      <c r="B98" s="435" t="str">
        <f>IF('Séries-Statique'!$J$24="","",'Séries-Statique'!$J$24)</f>
        <v>GUILLOUX</v>
      </c>
      <c r="C98" s="437" t="str">
        <f>IF('Séries-Statique'!$K$24="","",'Séries-Statique'!$K$24)</f>
        <v>Philippe</v>
      </c>
      <c r="D98" s="110" t="str">
        <f>IF('Séries-Statique'!$L$24="","",'Séries-Statique'!$L$24)</f>
        <v>Homme</v>
      </c>
      <c r="E98" s="110" t="str">
        <f>IF('Séries-Statique'!$I$24="","",'Séries-Statique'!$I$24)</f>
        <v xml:space="preserve">N°3 </v>
      </c>
      <c r="F98" s="110" t="str">
        <f>IF('Séries-Statique'!$M$24="","",'Séries-Statique'!$M$24)</f>
        <v>GUILLOUX Philippe Homme</v>
      </c>
      <c r="G98" s="112" t="str">
        <f>IF('Séries-Statique'!$H$24="","",'Séries-Statique'!$H$24)</f>
        <v>Savoy'OuBien?</v>
      </c>
      <c r="H98" s="120">
        <f>IF('Séries-Statique'!$A$24="","",'Séries-Statique'!$A$24)</f>
        <v>4</v>
      </c>
      <c r="I98" s="451">
        <f>IF('Séries-Statique'!$B$24="","",'Séries-Statique'!$B$24)</f>
        <v>2</v>
      </c>
      <c r="J98" s="139">
        <f>IF('Séries-Statique'!$G$24="","",'Séries-Statique'!$G$24)</f>
        <v>2</v>
      </c>
      <c r="K98" s="457" t="str">
        <f t="shared" si="4"/>
        <v>Décompte</v>
      </c>
      <c r="L98" s="458">
        <f t="shared" si="5"/>
        <v>0.45069444444444451</v>
      </c>
      <c r="M98" s="441">
        <f>IF('Séries-Statique'!$C$24="","",'Séries-Statique'!$C$24)</f>
        <v>0.42916666666666675</v>
      </c>
      <c r="N98" s="431">
        <f>IF('Séries-Statique'!$D$24="","",'Séries-Statique'!$D$24)</f>
        <v>0.45000000000000007</v>
      </c>
      <c r="O98" s="431">
        <f>IF('Séries-Statique'!$E$24="","",'Séries-Statique'!$E$24)</f>
        <v>0.45069444444444451</v>
      </c>
      <c r="P98" s="439">
        <f>IF('Séries-Statique'!$F$24="","",'Séries-Statique'!$F$24)</f>
        <v>0.45208333333333339</v>
      </c>
      <c r="Q98" s="435">
        <f>IF('Séries-Statique'!$S$24="","",'Séries-Statique'!$S$24)</f>
        <v>5</v>
      </c>
      <c r="R98" s="110" t="str">
        <f>IF('Séries-Statique'!$T$24="","",'Séries-Statique'!$T$24)</f>
        <v>mn</v>
      </c>
      <c r="S98" s="437">
        <f>IF('Séries-Statique'!$U$24="","",'Séries-Statique'!$U$24)</f>
        <v>30</v>
      </c>
      <c r="T98" s="112" t="str">
        <f>IF('Séries-Statique'!$V$24="","",'Séries-Statique'!$V$24)</f>
        <v>s</v>
      </c>
      <c r="U98" s="413" t="str">
        <f>IF('Séries-Statique'!$AA$24="","",'Séries-Statique'!$AA$24)</f>
        <v/>
      </c>
    </row>
    <row r="99" spans="1:21" x14ac:dyDescent="0.25">
      <c r="A99" s="114" t="str">
        <f>IF('Séries-Statique'!$N$25="","",'Séries-Statique'!$N$25)</f>
        <v>Statique</v>
      </c>
      <c r="B99" s="435" t="str">
        <f>IF('Séries-Statique'!$J$25="","",'Séries-Statique'!$J$25)</f>
        <v>JAUFFRAUD</v>
      </c>
      <c r="C99" s="437" t="str">
        <f>IF('Séries-Statique'!$K$25="","",'Séries-Statique'!$K$25)</f>
        <v>Richard</v>
      </c>
      <c r="D99" s="110" t="str">
        <f>IF('Séries-Statique'!$L$25="","",'Séries-Statique'!$L$25)</f>
        <v>Homme</v>
      </c>
      <c r="E99" s="110" t="str">
        <f>IF('Séries-Statique'!$I$25="","",'Séries-Statique'!$I$25)</f>
        <v xml:space="preserve">N°5 </v>
      </c>
      <c r="F99" s="110" t="str">
        <f>IF('Séries-Statique'!$M$25="","",'Séries-Statique'!$M$25)</f>
        <v>JAUFFRAUD Richard Homme</v>
      </c>
      <c r="G99" s="112" t="str">
        <f>IF('Séries-Statique'!$H$25="","",'Séries-Statique'!$H$25)</f>
        <v>Imashi</v>
      </c>
      <c r="H99" s="120">
        <f>IF('Séries-Statique'!$A$25="","",'Séries-Statique'!$A$25)</f>
        <v>4</v>
      </c>
      <c r="I99" s="451">
        <f>IF('Séries-Statique'!$B$25="","",'Séries-Statique'!$B$25)</f>
        <v>3</v>
      </c>
      <c r="J99" s="139">
        <f>IF('Séries-Statique'!$G$25="","",'Séries-Statique'!$G$25)</f>
        <v>3</v>
      </c>
      <c r="K99" s="457" t="str">
        <f t="shared" si="4"/>
        <v>Décompte</v>
      </c>
      <c r="L99" s="458">
        <f t="shared" si="5"/>
        <v>0.45069444444444451</v>
      </c>
      <c r="M99" s="441">
        <f>IF('Séries-Statique'!$C$25="","",'Séries-Statique'!$C$25)</f>
        <v>0.42916666666666675</v>
      </c>
      <c r="N99" s="431">
        <f>IF('Séries-Statique'!$D$25="","",'Séries-Statique'!$D$25)</f>
        <v>0.45000000000000007</v>
      </c>
      <c r="O99" s="431">
        <f>IF('Séries-Statique'!$E$25="","",'Séries-Statique'!$E$25)</f>
        <v>0.45069444444444451</v>
      </c>
      <c r="P99" s="439">
        <f>IF('Séries-Statique'!$F$25="","",'Séries-Statique'!$F$25)</f>
        <v>0.45208333333333339</v>
      </c>
      <c r="Q99" s="435">
        <f>IF('Séries-Statique'!$S$25="","",'Séries-Statique'!$S$25)</f>
        <v>5</v>
      </c>
      <c r="R99" s="110" t="str">
        <f>IF('Séries-Statique'!$T$25="","",'Séries-Statique'!$T$25)</f>
        <v>mn</v>
      </c>
      <c r="S99" s="437">
        <f>IF('Séries-Statique'!$U$25="","",'Séries-Statique'!$U$25)</f>
        <v>45</v>
      </c>
      <c r="T99" s="112" t="str">
        <f>IF('Séries-Statique'!$V$25="","",'Séries-Statique'!$V$25)</f>
        <v>s</v>
      </c>
      <c r="U99" s="413" t="str">
        <f>IF('Séries-Statique'!$AA$25="","",'Séries-Statique'!$AA$25)</f>
        <v/>
      </c>
    </row>
    <row r="100" spans="1:21" x14ac:dyDescent="0.25">
      <c r="A100" s="114" t="str">
        <f>IF('Séries-Statique'!$N$26="","",'Séries-Statique'!$N$26)</f>
        <v>Statique</v>
      </c>
      <c r="B100" s="435" t="str">
        <f>IF('Séries-Statique'!$J$26="","",'Séries-Statique'!$J$26)</f>
        <v>SURANSKA</v>
      </c>
      <c r="C100" s="437" t="str">
        <f>IF('Séries-Statique'!$K$26="","",'Séries-Statique'!$K$26)</f>
        <v>Katerina</v>
      </c>
      <c r="D100" s="110" t="str">
        <f>IF('Séries-Statique'!$L$26="","",'Séries-Statique'!$L$26)</f>
        <v>Femme</v>
      </c>
      <c r="E100" s="110" t="str">
        <f>IF('Séries-Statique'!$I$26="","",'Séries-Statique'!$I$26)</f>
        <v xml:space="preserve">N°4 </v>
      </c>
      <c r="F100" s="110" t="str">
        <f>IF('Séries-Statique'!$M$26="","",'Séries-Statique'!$M$26)</f>
        <v>SURANSKA Katerina Femme</v>
      </c>
      <c r="G100" s="112" t="str">
        <f>IF('Séries-Statique'!$H$26="","",'Séries-Statique'!$H$26)</f>
        <v>Apneaman, Praha, Czech Republic</v>
      </c>
      <c r="H100" s="120">
        <f>IF('Séries-Statique'!$A$26="","",'Séries-Statique'!$A$26)</f>
        <v>4</v>
      </c>
      <c r="I100" s="451">
        <f>IF('Séries-Statique'!$B$26="","",'Séries-Statique'!$B$26)</f>
        <v>4</v>
      </c>
      <c r="J100" s="139">
        <f>IF('Séries-Statique'!$G$26="","",'Séries-Statique'!$G$26)</f>
        <v>4</v>
      </c>
      <c r="K100" s="457" t="str">
        <f t="shared" si="4"/>
        <v>Décompte</v>
      </c>
      <c r="L100" s="458">
        <f t="shared" si="5"/>
        <v>0.45069444444444451</v>
      </c>
      <c r="M100" s="441">
        <f>IF('Séries-Statique'!$C$26="","",'Séries-Statique'!$C$26)</f>
        <v>0.42916666666666675</v>
      </c>
      <c r="N100" s="431">
        <f>IF('Séries-Statique'!$D$26="","",'Séries-Statique'!$D$26)</f>
        <v>0.45000000000000007</v>
      </c>
      <c r="O100" s="431">
        <f>IF('Séries-Statique'!$E$26="","",'Séries-Statique'!$E$26)</f>
        <v>0.45069444444444451</v>
      </c>
      <c r="P100" s="439">
        <f>IF('Séries-Statique'!$F$26="","",'Séries-Statique'!$F$26)</f>
        <v>0.45208333333333339</v>
      </c>
      <c r="Q100" s="435">
        <f>IF('Séries-Statique'!$S$26="","",'Séries-Statique'!$S$26)</f>
        <v>6</v>
      </c>
      <c r="R100" s="110" t="str">
        <f>IF('Séries-Statique'!$T$26="","",'Séries-Statique'!$T$26)</f>
        <v>mn</v>
      </c>
      <c r="S100" s="437">
        <f>IF('Séries-Statique'!$U$26="","",'Séries-Statique'!$U$26)</f>
        <v>0</v>
      </c>
      <c r="T100" s="112" t="str">
        <f>IF('Séries-Statique'!$V$26="","",'Séries-Statique'!$V$26)</f>
        <v>s</v>
      </c>
      <c r="U100" s="413" t="str">
        <f>IF('Séries-Statique'!$AA$26="","",'Séries-Statique'!$AA$26)</f>
        <v/>
      </c>
    </row>
    <row r="101" spans="1:21" x14ac:dyDescent="0.25">
      <c r="A101" s="114" t="str">
        <f>IF('Séries-Statique'!$N$27="","",'Séries-Statique'!$N$27)</f>
        <v>Statique</v>
      </c>
      <c r="B101" s="435" t="str">
        <f>IF('Séries-Statique'!$J$27="","",'Séries-Statique'!$J$27)</f>
        <v>LANOISELIER</v>
      </c>
      <c r="C101" s="437" t="str">
        <f>IF('Séries-Statique'!$K$27="","",'Séries-Statique'!$K$27)</f>
        <v>Aurélien</v>
      </c>
      <c r="D101" s="110" t="str">
        <f>IF('Séries-Statique'!$L$27="","",'Séries-Statique'!$L$27)</f>
        <v>Homme</v>
      </c>
      <c r="E101" s="110" t="str">
        <f>IF('Séries-Statique'!$I$27="","",'Séries-Statique'!$I$27)</f>
        <v xml:space="preserve">N°2 </v>
      </c>
      <c r="F101" s="110" t="str">
        <f>IF('Séries-Statique'!$M$27="","",'Séries-Statique'!$M$27)</f>
        <v>LANOISELIER Aurélien Homme</v>
      </c>
      <c r="G101" s="112" t="str">
        <f>IF('Séries-Statique'!$H$27="","",'Séries-Statique'!$H$27)</f>
        <v>Savoy'OuBien?</v>
      </c>
      <c r="H101" s="120">
        <f>IF('Séries-Statique'!$A$27="","",'Séries-Statique'!$A$27)</f>
        <v>5</v>
      </c>
      <c r="I101" s="451">
        <f>IF('Séries-Statique'!$B$27="","",'Séries-Statique'!$B$27)</f>
        <v>1</v>
      </c>
      <c r="J101" s="139">
        <f>IF('Séries-Statique'!$G$27="","",'Séries-Statique'!$G$27)</f>
        <v>1</v>
      </c>
      <c r="K101" s="457" t="str">
        <f t="shared" si="4"/>
        <v>Décompte</v>
      </c>
      <c r="L101" s="458">
        <f t="shared" si="5"/>
        <v>0.45902777777777787</v>
      </c>
      <c r="M101" s="441">
        <f>IF('Séries-Statique'!$C$27="","",'Séries-Statique'!$C$27)</f>
        <v>0.43750000000000011</v>
      </c>
      <c r="N101" s="431">
        <f>IF('Séries-Statique'!$D$27="","",'Séries-Statique'!$D$27)</f>
        <v>0.45833333333333343</v>
      </c>
      <c r="O101" s="431">
        <f>IF('Séries-Statique'!$E$27="","",'Séries-Statique'!$E$27)</f>
        <v>0.45902777777777787</v>
      </c>
      <c r="P101" s="439">
        <f>IF('Séries-Statique'!$F$27="","",'Séries-Statique'!$F$27)</f>
        <v>0.46041666666666675</v>
      </c>
      <c r="Q101" s="435">
        <f>IF('Séries-Statique'!$S$27="","",'Séries-Statique'!$S$27)</f>
        <v>6</v>
      </c>
      <c r="R101" s="110" t="str">
        <f>IF('Séries-Statique'!$T$27="","",'Séries-Statique'!$T$27)</f>
        <v>mn</v>
      </c>
      <c r="S101" s="437">
        <f>IF('Séries-Statique'!$U$27="","",'Séries-Statique'!$U$27)</f>
        <v>0</v>
      </c>
      <c r="T101" s="112" t="str">
        <f>IF('Séries-Statique'!$V$27="","",'Séries-Statique'!$V$27)</f>
        <v>s</v>
      </c>
      <c r="U101" s="413" t="str">
        <f>IF('Séries-Statique'!$AA$27="","",'Séries-Statique'!$AA$27)</f>
        <v/>
      </c>
    </row>
    <row r="102" spans="1:21" x14ac:dyDescent="0.25">
      <c r="A102" s="114" t="str">
        <f>IF('Séries-Statique'!$N$28="","",'Séries-Statique'!$N$28)</f>
        <v>Statique</v>
      </c>
      <c r="B102" s="435" t="str">
        <f>IF('Séries-Statique'!$J$28="","",'Séries-Statique'!$J$28)</f>
        <v>ZAJAC</v>
      </c>
      <c r="C102" s="437" t="str">
        <f>IF('Séries-Statique'!$K$28="","",'Séries-Statique'!$K$28)</f>
        <v>Martin</v>
      </c>
      <c r="D102" s="110" t="str">
        <f>IF('Séries-Statique'!$L$28="","",'Séries-Statique'!$L$28)</f>
        <v>Homme</v>
      </c>
      <c r="E102" s="110" t="str">
        <f>IF('Séries-Statique'!$I$28="","",'Séries-Statique'!$I$28)</f>
        <v>N°1 Capitaine</v>
      </c>
      <c r="F102" s="110" t="str">
        <f>IF('Séries-Statique'!$M$28="","",'Séries-Statique'!$M$28)</f>
        <v>ZAJAC Martin Homme</v>
      </c>
      <c r="G102" s="112" t="str">
        <f>IF('Séries-Statique'!$H$28="","",'Séries-Statique'!$H$28)</f>
        <v>Apneaman, Praha, Czech Republic</v>
      </c>
      <c r="H102" s="120">
        <f>IF('Séries-Statique'!$A$28="","",'Séries-Statique'!$A$28)</f>
        <v>5</v>
      </c>
      <c r="I102" s="451">
        <f>IF('Séries-Statique'!$B$28="","",'Séries-Statique'!$B$28)</f>
        <v>2</v>
      </c>
      <c r="J102" s="139">
        <f>IF('Séries-Statique'!$G$28="","",'Séries-Statique'!$G$28)</f>
        <v>2</v>
      </c>
      <c r="K102" s="457" t="str">
        <f t="shared" si="4"/>
        <v>Décompte</v>
      </c>
      <c r="L102" s="458">
        <f t="shared" si="5"/>
        <v>0.45902777777777787</v>
      </c>
      <c r="M102" s="441">
        <f>IF('Séries-Statique'!$C$28="","",'Séries-Statique'!$C$28)</f>
        <v>0.43750000000000011</v>
      </c>
      <c r="N102" s="431">
        <f>IF('Séries-Statique'!$D$28="","",'Séries-Statique'!$D$28)</f>
        <v>0.45833333333333343</v>
      </c>
      <c r="O102" s="431">
        <f>IF('Séries-Statique'!$E$28="","",'Séries-Statique'!$E$28)</f>
        <v>0.45902777777777787</v>
      </c>
      <c r="P102" s="439">
        <f>IF('Séries-Statique'!$F$28="","",'Séries-Statique'!$F$28)</f>
        <v>0.46041666666666675</v>
      </c>
      <c r="Q102" s="435">
        <f>IF('Séries-Statique'!$S$28="","",'Séries-Statique'!$S$28)</f>
        <v>6</v>
      </c>
      <c r="R102" s="110" t="str">
        <f>IF('Séries-Statique'!$T$28="","",'Séries-Statique'!$T$28)</f>
        <v>mn</v>
      </c>
      <c r="S102" s="437">
        <f>IF('Séries-Statique'!$U$28="","",'Séries-Statique'!$U$28)</f>
        <v>15</v>
      </c>
      <c r="T102" s="112" t="str">
        <f>IF('Séries-Statique'!$V$28="","",'Séries-Statique'!$V$28)</f>
        <v>s</v>
      </c>
      <c r="U102" s="413" t="str">
        <f>IF('Séries-Statique'!$AA$28="","",'Séries-Statique'!$AA$28)</f>
        <v/>
      </c>
    </row>
    <row r="103" spans="1:21" x14ac:dyDescent="0.25">
      <c r="A103" s="114" t="str">
        <f>IF('Séries-Statique'!$N$29="","",'Séries-Statique'!$N$29)</f>
        <v>Statique</v>
      </c>
      <c r="B103" s="435" t="str">
        <f>IF('Séries-Statique'!$J$29="","",'Séries-Statique'!$J$29)</f>
        <v>VOGLER</v>
      </c>
      <c r="C103" s="437" t="str">
        <f>IF('Séries-Statique'!$K$29="","",'Séries-Statique'!$K$29)</f>
        <v>Christian</v>
      </c>
      <c r="D103" s="110" t="str">
        <f>IF('Séries-Statique'!$L$29="","",'Séries-Statique'!$L$29)</f>
        <v>homme</v>
      </c>
      <c r="E103" s="110" t="str">
        <f>IF('Séries-Statique'!$I$29="","",'Séries-Statique'!$I$29)</f>
        <v>N°1 Capitaine</v>
      </c>
      <c r="F103" s="110" t="str">
        <f>IF('Séries-Statique'!$M$29="","",'Séries-Statique'!$M$29)</f>
        <v>VOGLER Christian homme</v>
      </c>
      <c r="G103" s="112" t="str">
        <f>IF('Séries-Statique'!$H$29="","",'Séries-Statique'!$H$29)</f>
        <v>Sportpleizh</v>
      </c>
      <c r="H103" s="120">
        <f>IF('Séries-Statique'!$A$29="","",'Séries-Statique'!$A$29)</f>
        <v>5</v>
      </c>
      <c r="I103" s="451">
        <f>IF('Séries-Statique'!$B$29="","",'Séries-Statique'!$B$29)</f>
        <v>3</v>
      </c>
      <c r="J103" s="139">
        <f>IF('Séries-Statique'!$G$29="","",'Séries-Statique'!$G$29)</f>
        <v>3</v>
      </c>
      <c r="K103" s="457" t="str">
        <f t="shared" si="4"/>
        <v>Décompte</v>
      </c>
      <c r="L103" s="458">
        <f t="shared" si="5"/>
        <v>0.45902777777777787</v>
      </c>
      <c r="M103" s="441">
        <f>IF('Séries-Statique'!$C$29="","",'Séries-Statique'!$C$29)</f>
        <v>0.43750000000000011</v>
      </c>
      <c r="N103" s="431">
        <f>IF('Séries-Statique'!$D$29="","",'Séries-Statique'!$D$29)</f>
        <v>0.45833333333333343</v>
      </c>
      <c r="O103" s="431">
        <f>IF('Séries-Statique'!$E$29="","",'Séries-Statique'!$E$29)</f>
        <v>0.45902777777777787</v>
      </c>
      <c r="P103" s="439">
        <f>IF('Séries-Statique'!$F$29="","",'Séries-Statique'!$F$29)</f>
        <v>0.46041666666666675</v>
      </c>
      <c r="Q103" s="435">
        <f>IF('Séries-Statique'!$S$29="","",'Séries-Statique'!$S$29)</f>
        <v>6</v>
      </c>
      <c r="R103" s="110" t="str">
        <f>IF('Séries-Statique'!$T$29="","",'Séries-Statique'!$T$29)</f>
        <v>mn</v>
      </c>
      <c r="S103" s="437">
        <f>IF('Séries-Statique'!$U$29="","",'Séries-Statique'!$U$29)</f>
        <v>30</v>
      </c>
      <c r="T103" s="112" t="str">
        <f>IF('Séries-Statique'!$V$29="","",'Séries-Statique'!$V$29)</f>
        <v>s</v>
      </c>
      <c r="U103" s="413" t="str">
        <f>IF('Séries-Statique'!$AA$29="","",'Séries-Statique'!$AA$29)</f>
        <v/>
      </c>
    </row>
    <row r="104" spans="1:21" x14ac:dyDescent="0.25">
      <c r="A104" s="114" t="str">
        <f>IF('Séries-Statique'!$N$30="","",'Séries-Statique'!$N$30)</f>
        <v/>
      </c>
      <c r="B104" s="435" t="str">
        <f>IF('Séries-Statique'!$J$30="","",'Séries-Statique'!$J$30)</f>
        <v/>
      </c>
      <c r="C104" s="437" t="str">
        <f>IF('Séries-Statique'!$K$30="","",'Séries-Statique'!$K$30)</f>
        <v/>
      </c>
      <c r="D104" s="110" t="str">
        <f>IF('Séries-Statique'!$L$30="","",'Séries-Statique'!$L$30)</f>
        <v/>
      </c>
      <c r="E104" s="110" t="str">
        <f>IF('Séries-Statique'!$I$30="","",'Séries-Statique'!$I$30)</f>
        <v/>
      </c>
      <c r="F104" s="110" t="str">
        <f>IF('Séries-Statique'!$M$30="","",'Séries-Statique'!$M$30)</f>
        <v/>
      </c>
      <c r="G104" s="112" t="str">
        <f>IF('Séries-Statique'!$H$30="","",'Séries-Statique'!$H$30)</f>
        <v/>
      </c>
      <c r="H104" s="120" t="str">
        <f>IF('Séries-Statique'!$A$30="","",'Séries-Statique'!$A$30)</f>
        <v/>
      </c>
      <c r="I104" s="451" t="str">
        <f>IF('Séries-Statique'!$B$30="","",'Séries-Statique'!$B$30)</f>
        <v/>
      </c>
      <c r="J104" s="139" t="str">
        <f>IF('Séries-Statique'!$G$30="","",'Séries-Statique'!$G$30)</f>
        <v/>
      </c>
      <c r="K104" s="457" t="str">
        <f t="shared" si="4"/>
        <v/>
      </c>
      <c r="L104" s="458" t="str">
        <f t="shared" si="5"/>
        <v/>
      </c>
      <c r="M104" s="441" t="str">
        <f>IF('Séries-Statique'!$C$30="","",'Séries-Statique'!$C$30)</f>
        <v/>
      </c>
      <c r="N104" s="431" t="str">
        <f>IF('Séries-Statique'!$D$30="","",'Séries-Statique'!$D$30)</f>
        <v/>
      </c>
      <c r="O104" s="431" t="str">
        <f>IF('Séries-Statique'!$E$30="","",'Séries-Statique'!$E$30)</f>
        <v/>
      </c>
      <c r="P104" s="439" t="str">
        <f>IF('Séries-Statique'!$F$30="","",'Séries-Statique'!$F$30)</f>
        <v/>
      </c>
      <c r="Q104" s="435" t="str">
        <f>IF('Séries-Statique'!$S$30="","",'Séries-Statique'!$S$30)</f>
        <v/>
      </c>
      <c r="R104" s="110" t="str">
        <f>IF('Séries-Statique'!$T$30="","",'Séries-Statique'!$T$30)</f>
        <v/>
      </c>
      <c r="S104" s="437" t="str">
        <f>IF('Séries-Statique'!$U$30="","",'Séries-Statique'!$U$30)</f>
        <v/>
      </c>
      <c r="T104" s="112" t="str">
        <f>IF('Séries-Statique'!$V$30="","",'Séries-Statique'!$V$30)</f>
        <v/>
      </c>
      <c r="U104" s="413" t="str">
        <f>IF('Séries-Statique'!$AA$30="","",'Séries-Statique'!$AA$30)</f>
        <v/>
      </c>
    </row>
    <row r="105" spans="1:21" x14ac:dyDescent="0.25">
      <c r="A105" s="114" t="str">
        <f>IF('Séries-Statique'!$N$31="","",'Séries-Statique'!$N$31)</f>
        <v/>
      </c>
      <c r="B105" s="435" t="str">
        <f>IF('Séries-Statique'!$J$31="","",'Séries-Statique'!$J$31)</f>
        <v/>
      </c>
      <c r="C105" s="437" t="str">
        <f>IF('Séries-Statique'!$K$31="","",'Séries-Statique'!$K$31)</f>
        <v/>
      </c>
      <c r="D105" s="110" t="str">
        <f>IF('Séries-Statique'!$L$31="","",'Séries-Statique'!$L$31)</f>
        <v/>
      </c>
      <c r="E105" s="110" t="str">
        <f>IF('Séries-Statique'!$I$31="","",'Séries-Statique'!$I$31)</f>
        <v/>
      </c>
      <c r="F105" s="110" t="str">
        <f>IF('Séries-Statique'!$M$31="","",'Séries-Statique'!$M$31)</f>
        <v/>
      </c>
      <c r="G105" s="112" t="str">
        <f>IF('Séries-Statique'!$H$31="","",'Séries-Statique'!$H$31)</f>
        <v/>
      </c>
      <c r="H105" s="120" t="str">
        <f>IF('Séries-Statique'!$A$31="","",'Séries-Statique'!$A$31)</f>
        <v/>
      </c>
      <c r="I105" s="451" t="str">
        <f>IF('Séries-Statique'!$B$31="","",'Séries-Statique'!$B$31)</f>
        <v/>
      </c>
      <c r="J105" s="139" t="str">
        <f>IF('Séries-Statique'!$G$31="","",'Séries-Statique'!$G$31)</f>
        <v/>
      </c>
      <c r="K105" s="457" t="str">
        <f t="shared" si="4"/>
        <v/>
      </c>
      <c r="L105" s="458" t="str">
        <f t="shared" si="5"/>
        <v/>
      </c>
      <c r="M105" s="441" t="str">
        <f>IF('Séries-Statique'!$C$31="","",'Séries-Statique'!$C$31)</f>
        <v/>
      </c>
      <c r="N105" s="431" t="str">
        <f>IF('Séries-Statique'!$D$31="","",'Séries-Statique'!$D$31)</f>
        <v/>
      </c>
      <c r="O105" s="431" t="str">
        <f>IF('Séries-Statique'!$E$31="","",'Séries-Statique'!$E$31)</f>
        <v/>
      </c>
      <c r="P105" s="439" t="str">
        <f>IF('Séries-Statique'!$F$31="","",'Séries-Statique'!$F$31)</f>
        <v/>
      </c>
      <c r="Q105" s="435" t="str">
        <f>IF('Séries-Statique'!$S$31="","",'Séries-Statique'!$S$31)</f>
        <v/>
      </c>
      <c r="R105" s="110" t="str">
        <f>IF('Séries-Statique'!$T$31="","",'Séries-Statique'!$T$31)</f>
        <v/>
      </c>
      <c r="S105" s="437" t="str">
        <f>IF('Séries-Statique'!$U$31="","",'Séries-Statique'!$U$31)</f>
        <v/>
      </c>
      <c r="T105" s="112" t="str">
        <f>IF('Séries-Statique'!$V$31="","",'Séries-Statique'!$V$31)</f>
        <v/>
      </c>
      <c r="U105" s="413" t="str">
        <f>IF('Séries-Statique'!$AA$31="","",'Séries-Statique'!$AA$31)</f>
        <v/>
      </c>
    </row>
    <row r="106" spans="1:21" x14ac:dyDescent="0.25">
      <c r="A106" s="114" t="str">
        <f>IF('Séries-Statique'!$N$32="","",'Séries-Statique'!$N$32)</f>
        <v/>
      </c>
      <c r="B106" s="435" t="str">
        <f>IF('Séries-Statique'!$J$32="","",'Séries-Statique'!$J$32)</f>
        <v/>
      </c>
      <c r="C106" s="437" t="str">
        <f>IF('Séries-Statique'!$K$32="","",'Séries-Statique'!$K$32)</f>
        <v/>
      </c>
      <c r="D106" s="110" t="str">
        <f>IF('Séries-Statique'!$L$32="","",'Séries-Statique'!$L$32)</f>
        <v/>
      </c>
      <c r="E106" s="110" t="str">
        <f>IF('Séries-Statique'!$I$32="","",'Séries-Statique'!$I$32)</f>
        <v/>
      </c>
      <c r="F106" s="110" t="str">
        <f>IF('Séries-Statique'!$M$32="","",'Séries-Statique'!$M$32)</f>
        <v/>
      </c>
      <c r="G106" s="112" t="str">
        <f>IF('Séries-Statique'!$H$32="","",'Séries-Statique'!$H$32)</f>
        <v/>
      </c>
      <c r="H106" s="120" t="str">
        <f>IF('Séries-Statique'!$A$32="","",'Séries-Statique'!$A$32)</f>
        <v/>
      </c>
      <c r="I106" s="451" t="str">
        <f>IF('Séries-Statique'!$B$32="","",'Séries-Statique'!$B$32)</f>
        <v/>
      </c>
      <c r="J106" s="139" t="str">
        <f>IF('Séries-Statique'!$G$32="","",'Séries-Statique'!$G$32)</f>
        <v/>
      </c>
      <c r="K106" s="457" t="str">
        <f t="shared" si="4"/>
        <v/>
      </c>
      <c r="L106" s="458" t="str">
        <f t="shared" si="5"/>
        <v/>
      </c>
      <c r="M106" s="441" t="str">
        <f>IF('Séries-Statique'!$C$32="","",'Séries-Statique'!$C$32)</f>
        <v/>
      </c>
      <c r="N106" s="431" t="str">
        <f>IF('Séries-Statique'!$D$32="","",'Séries-Statique'!$D$32)</f>
        <v/>
      </c>
      <c r="O106" s="431" t="str">
        <f>IF('Séries-Statique'!$E$32="","",'Séries-Statique'!$E$32)</f>
        <v/>
      </c>
      <c r="P106" s="439" t="str">
        <f>IF('Séries-Statique'!$F$32="","",'Séries-Statique'!$F$32)</f>
        <v/>
      </c>
      <c r="Q106" s="435" t="str">
        <f>IF('Séries-Statique'!$S$32="","",'Séries-Statique'!$S$32)</f>
        <v/>
      </c>
      <c r="R106" s="110" t="str">
        <f>IF('Séries-Statique'!$T$32="","",'Séries-Statique'!$T$32)</f>
        <v/>
      </c>
      <c r="S106" s="437" t="str">
        <f>IF('Séries-Statique'!$U$32="","",'Séries-Statique'!$U$32)</f>
        <v/>
      </c>
      <c r="T106" s="112" t="str">
        <f>IF('Séries-Statique'!$V$32="","",'Séries-Statique'!$V$32)</f>
        <v/>
      </c>
      <c r="U106" s="413" t="str">
        <f>IF('Séries-Statique'!$AA$32="","",'Séries-Statique'!$AA$32)</f>
        <v/>
      </c>
    </row>
    <row r="107" spans="1:21" x14ac:dyDescent="0.25">
      <c r="A107" s="114" t="str">
        <f>IF('Séries-Statique'!$N$33="","",'Séries-Statique'!$N$33)</f>
        <v/>
      </c>
      <c r="B107" s="435" t="str">
        <f>IF('Séries-Statique'!$J$33="","",'Séries-Statique'!$J$33)</f>
        <v/>
      </c>
      <c r="C107" s="437" t="str">
        <f>IF('Séries-Statique'!$K$33="","",'Séries-Statique'!$K$33)</f>
        <v/>
      </c>
      <c r="D107" s="110" t="str">
        <f>IF('Séries-Statique'!$L$33="","",'Séries-Statique'!$L$33)</f>
        <v/>
      </c>
      <c r="E107" s="110" t="str">
        <f>IF('Séries-Statique'!$I$33="","",'Séries-Statique'!$I$33)</f>
        <v/>
      </c>
      <c r="F107" s="110" t="str">
        <f>IF('Séries-Statique'!$M$33="","",'Séries-Statique'!$M$33)</f>
        <v/>
      </c>
      <c r="G107" s="112" t="str">
        <f>IF('Séries-Statique'!$H$33="","",'Séries-Statique'!$H$33)</f>
        <v/>
      </c>
      <c r="H107" s="120" t="str">
        <f>IF('Séries-Statique'!$A$33="","",'Séries-Statique'!$A$33)</f>
        <v/>
      </c>
      <c r="I107" s="451" t="str">
        <f>IF('Séries-Statique'!$B$33="","",'Séries-Statique'!$B$33)</f>
        <v/>
      </c>
      <c r="J107" s="139" t="str">
        <f>IF('Séries-Statique'!$G$33="","",'Séries-Statique'!$G$33)</f>
        <v/>
      </c>
      <c r="K107" s="457" t="str">
        <f t="shared" si="4"/>
        <v/>
      </c>
      <c r="L107" s="458" t="str">
        <f t="shared" si="5"/>
        <v/>
      </c>
      <c r="M107" s="441" t="str">
        <f>IF('Séries-Statique'!$C$33="","",'Séries-Statique'!$C$33)</f>
        <v/>
      </c>
      <c r="N107" s="431" t="str">
        <f>IF('Séries-Statique'!$D$33="","",'Séries-Statique'!$D$33)</f>
        <v/>
      </c>
      <c r="O107" s="431" t="str">
        <f>IF('Séries-Statique'!$E$33="","",'Séries-Statique'!$E$33)</f>
        <v/>
      </c>
      <c r="P107" s="439" t="str">
        <f>IF('Séries-Statique'!$F$33="","",'Séries-Statique'!$F$33)</f>
        <v/>
      </c>
      <c r="Q107" s="435" t="str">
        <f>IF('Séries-Statique'!$S$33="","",'Séries-Statique'!$S$33)</f>
        <v/>
      </c>
      <c r="R107" s="110" t="str">
        <f>IF('Séries-Statique'!$T$33="","",'Séries-Statique'!$T$33)</f>
        <v/>
      </c>
      <c r="S107" s="437" t="str">
        <f>IF('Séries-Statique'!$U$33="","",'Séries-Statique'!$U$33)</f>
        <v/>
      </c>
      <c r="T107" s="112" t="str">
        <f>IF('Séries-Statique'!$V$33="","",'Séries-Statique'!$V$33)</f>
        <v/>
      </c>
      <c r="U107" s="413" t="str">
        <f>IF('Séries-Statique'!$AA$33="","",'Séries-Statique'!$AA$33)</f>
        <v/>
      </c>
    </row>
    <row r="108" spans="1:21" x14ac:dyDescent="0.25">
      <c r="A108" s="114" t="str">
        <f>IF('Séries-Statique'!$N$34="","",'Séries-Statique'!$N$34)</f>
        <v/>
      </c>
      <c r="B108" s="435" t="str">
        <f>IF('Séries-Statique'!$J$34="","",'Séries-Statique'!$J$34)</f>
        <v/>
      </c>
      <c r="C108" s="437" t="str">
        <f>IF('Séries-Statique'!$K$34="","",'Séries-Statique'!$K$34)</f>
        <v/>
      </c>
      <c r="D108" s="110" t="str">
        <f>IF('Séries-Statique'!$L$34="","",'Séries-Statique'!$L$34)</f>
        <v/>
      </c>
      <c r="E108" s="110" t="str">
        <f>IF('Séries-Statique'!$I$34="","",'Séries-Statique'!$I$34)</f>
        <v/>
      </c>
      <c r="F108" s="110" t="str">
        <f>IF('Séries-Statique'!$M$34="","",'Séries-Statique'!$M$34)</f>
        <v/>
      </c>
      <c r="G108" s="112" t="str">
        <f>IF('Séries-Statique'!$H$34="","",'Séries-Statique'!$H$34)</f>
        <v/>
      </c>
      <c r="H108" s="120" t="str">
        <f>IF('Séries-Statique'!$A$34="","",'Séries-Statique'!$A$34)</f>
        <v/>
      </c>
      <c r="I108" s="451" t="str">
        <f>IF('Séries-Statique'!$B$34="","",'Séries-Statique'!$B$34)</f>
        <v/>
      </c>
      <c r="J108" s="139" t="str">
        <f>IF('Séries-Statique'!$G$34="","",'Séries-Statique'!$G$34)</f>
        <v/>
      </c>
      <c r="K108" s="457" t="str">
        <f t="shared" si="4"/>
        <v/>
      </c>
      <c r="L108" s="458" t="str">
        <f t="shared" si="5"/>
        <v/>
      </c>
      <c r="M108" s="441" t="str">
        <f>IF('Séries-Statique'!$C$34="","",'Séries-Statique'!$C$34)</f>
        <v/>
      </c>
      <c r="N108" s="431" t="str">
        <f>IF('Séries-Statique'!$D$34="","",'Séries-Statique'!$D$34)</f>
        <v/>
      </c>
      <c r="O108" s="431" t="str">
        <f>IF('Séries-Statique'!$E$34="","",'Séries-Statique'!$E$34)</f>
        <v/>
      </c>
      <c r="P108" s="439" t="str">
        <f>IF('Séries-Statique'!$F$34="","",'Séries-Statique'!$F$34)</f>
        <v/>
      </c>
      <c r="Q108" s="435" t="str">
        <f>IF('Séries-Statique'!$S$34="","",'Séries-Statique'!$S$34)</f>
        <v/>
      </c>
      <c r="R108" s="110" t="str">
        <f>IF('Séries-Statique'!$T$34="","",'Séries-Statique'!$T$34)</f>
        <v/>
      </c>
      <c r="S108" s="437" t="str">
        <f>IF('Séries-Statique'!$U$34="","",'Séries-Statique'!$U$34)</f>
        <v/>
      </c>
      <c r="T108" s="112" t="str">
        <f>IF('Séries-Statique'!$V$34="","",'Séries-Statique'!$V$34)</f>
        <v/>
      </c>
      <c r="U108" s="413" t="str">
        <f>IF('Séries-Statique'!$AA$34="","",'Séries-Statique'!$AA$34)</f>
        <v/>
      </c>
    </row>
    <row r="109" spans="1:21" x14ac:dyDescent="0.25">
      <c r="A109" s="114" t="str">
        <f>IF('Séries-Statique'!$N$35="","",'Séries-Statique'!$N$35)</f>
        <v/>
      </c>
      <c r="B109" s="435" t="str">
        <f>IF('Séries-Statique'!$J$35="","",'Séries-Statique'!$J$35)</f>
        <v/>
      </c>
      <c r="C109" s="437" t="str">
        <f>IF('Séries-Statique'!$K$35="","",'Séries-Statique'!$K$35)</f>
        <v/>
      </c>
      <c r="D109" s="110" t="str">
        <f>IF('Séries-Statique'!$L$35="","",'Séries-Statique'!$L$35)</f>
        <v/>
      </c>
      <c r="E109" s="110" t="str">
        <f>IF('Séries-Statique'!$I$35="","",'Séries-Statique'!$I$35)</f>
        <v/>
      </c>
      <c r="F109" s="110" t="str">
        <f>IF('Séries-Statique'!$M$35="","",'Séries-Statique'!$M$35)</f>
        <v/>
      </c>
      <c r="G109" s="112" t="str">
        <f>IF('Séries-Statique'!$H$35="","",'Séries-Statique'!$H$35)</f>
        <v/>
      </c>
      <c r="H109" s="120" t="str">
        <f>IF('Séries-Statique'!$A$35="","",'Séries-Statique'!$A$35)</f>
        <v/>
      </c>
      <c r="I109" s="451" t="str">
        <f>IF('Séries-Statique'!$B$35="","",'Séries-Statique'!$B$35)</f>
        <v/>
      </c>
      <c r="J109" s="139" t="str">
        <f>IF('Séries-Statique'!$G$35="","",'Séries-Statique'!$G$35)</f>
        <v/>
      </c>
      <c r="K109" s="457" t="str">
        <f t="shared" si="4"/>
        <v/>
      </c>
      <c r="L109" s="458" t="str">
        <f t="shared" si="5"/>
        <v/>
      </c>
      <c r="M109" s="441" t="str">
        <f>IF('Séries-Statique'!$C$35="","",'Séries-Statique'!$C$35)</f>
        <v/>
      </c>
      <c r="N109" s="431" t="str">
        <f>IF('Séries-Statique'!$D$35="","",'Séries-Statique'!$D$35)</f>
        <v/>
      </c>
      <c r="O109" s="431" t="str">
        <f>IF('Séries-Statique'!$E$35="","",'Séries-Statique'!$E$35)</f>
        <v/>
      </c>
      <c r="P109" s="439" t="str">
        <f>IF('Séries-Statique'!$F$35="","",'Séries-Statique'!$F$35)</f>
        <v/>
      </c>
      <c r="Q109" s="435" t="str">
        <f>IF('Séries-Statique'!$S$35="","",'Séries-Statique'!$S$35)</f>
        <v/>
      </c>
      <c r="R109" s="110" t="str">
        <f>IF('Séries-Statique'!$T$35="","",'Séries-Statique'!$T$35)</f>
        <v/>
      </c>
      <c r="S109" s="437" t="str">
        <f>IF('Séries-Statique'!$U$35="","",'Séries-Statique'!$U$35)</f>
        <v/>
      </c>
      <c r="T109" s="112" t="str">
        <f>IF('Séries-Statique'!$V$35="","",'Séries-Statique'!$V$35)</f>
        <v/>
      </c>
      <c r="U109" s="413" t="str">
        <f>IF('Séries-Statique'!$AA$35="","",'Séries-Statique'!$AA$35)</f>
        <v/>
      </c>
    </row>
    <row r="110" spans="1:21" x14ac:dyDescent="0.25">
      <c r="A110" s="114" t="str">
        <f>IF('Séries-Statique'!$N$36="","",'Séries-Statique'!$N$36)</f>
        <v/>
      </c>
      <c r="B110" s="435" t="str">
        <f>IF('Séries-Statique'!$J$36="","",'Séries-Statique'!$J$36)</f>
        <v/>
      </c>
      <c r="C110" s="437" t="str">
        <f>IF('Séries-Statique'!$K$36="","",'Séries-Statique'!$K$36)</f>
        <v/>
      </c>
      <c r="D110" s="110" t="str">
        <f>IF('Séries-Statique'!$L$36="","",'Séries-Statique'!$L$36)</f>
        <v/>
      </c>
      <c r="E110" s="110" t="str">
        <f>IF('Séries-Statique'!$I$36="","",'Séries-Statique'!$I$36)</f>
        <v/>
      </c>
      <c r="F110" s="110" t="str">
        <f>IF('Séries-Statique'!$M$36="","",'Séries-Statique'!$M$36)</f>
        <v/>
      </c>
      <c r="G110" s="112" t="str">
        <f>IF('Séries-Statique'!$H$36="","",'Séries-Statique'!$H$36)</f>
        <v/>
      </c>
      <c r="H110" s="120" t="str">
        <f>IF('Séries-Statique'!$A$36="","",'Séries-Statique'!$A$36)</f>
        <v/>
      </c>
      <c r="I110" s="451" t="str">
        <f>IF('Séries-Statique'!$B$36="","",'Séries-Statique'!$B$36)</f>
        <v/>
      </c>
      <c r="J110" s="139" t="str">
        <f>IF('Séries-Statique'!$G$36="","",'Séries-Statique'!$G$36)</f>
        <v/>
      </c>
      <c r="K110" s="457" t="str">
        <f t="shared" si="4"/>
        <v/>
      </c>
      <c r="L110" s="458" t="str">
        <f t="shared" si="5"/>
        <v/>
      </c>
      <c r="M110" s="441" t="str">
        <f>IF('Séries-Statique'!$C$36="","",'Séries-Statique'!$C$36)</f>
        <v/>
      </c>
      <c r="N110" s="431" t="str">
        <f>IF('Séries-Statique'!$D$36="","",'Séries-Statique'!$D$36)</f>
        <v/>
      </c>
      <c r="O110" s="431" t="str">
        <f>IF('Séries-Statique'!$E$36="","",'Séries-Statique'!$E$36)</f>
        <v/>
      </c>
      <c r="P110" s="439" t="str">
        <f>IF('Séries-Statique'!$F$36="","",'Séries-Statique'!$F$36)</f>
        <v/>
      </c>
      <c r="Q110" s="435" t="str">
        <f>IF('Séries-Statique'!$S$36="","",'Séries-Statique'!$S$36)</f>
        <v/>
      </c>
      <c r="R110" s="110" t="str">
        <f>IF('Séries-Statique'!$T$36="","",'Séries-Statique'!$T$36)</f>
        <v/>
      </c>
      <c r="S110" s="437" t="str">
        <f>IF('Séries-Statique'!$U$36="","",'Séries-Statique'!$U$36)</f>
        <v/>
      </c>
      <c r="T110" s="112" t="str">
        <f>IF('Séries-Statique'!$V$36="","",'Séries-Statique'!$V$36)</f>
        <v/>
      </c>
      <c r="U110" s="413" t="str">
        <f>IF('Séries-Statique'!$AA$36="","",'Séries-Statique'!$AA$36)</f>
        <v/>
      </c>
    </row>
    <row r="111" spans="1:21" x14ac:dyDescent="0.25">
      <c r="A111" s="114" t="str">
        <f>IF('Séries-Statique'!$N$37="","",'Séries-Statique'!$N$37)</f>
        <v/>
      </c>
      <c r="B111" s="435" t="str">
        <f>IF('Séries-Statique'!$J$37="","",'Séries-Statique'!$J$37)</f>
        <v/>
      </c>
      <c r="C111" s="437" t="str">
        <f>IF('Séries-Statique'!$K$37="","",'Séries-Statique'!$K$37)</f>
        <v/>
      </c>
      <c r="D111" s="110" t="str">
        <f>IF('Séries-Statique'!$L$37="","",'Séries-Statique'!$L$37)</f>
        <v/>
      </c>
      <c r="E111" s="110" t="str">
        <f>IF('Séries-Statique'!$I$37="","",'Séries-Statique'!$I$37)</f>
        <v/>
      </c>
      <c r="F111" s="110" t="str">
        <f>IF('Séries-Statique'!$M$37="","",'Séries-Statique'!$M$37)</f>
        <v/>
      </c>
      <c r="G111" s="112" t="str">
        <f>IF('Séries-Statique'!$H$37="","",'Séries-Statique'!$H$37)</f>
        <v/>
      </c>
      <c r="H111" s="120" t="str">
        <f>IF('Séries-Statique'!$A$37="","",'Séries-Statique'!$A$37)</f>
        <v/>
      </c>
      <c r="I111" s="451" t="str">
        <f>IF('Séries-Statique'!$B$37="","",'Séries-Statique'!$B$37)</f>
        <v/>
      </c>
      <c r="J111" s="139" t="str">
        <f>IF('Séries-Statique'!$G$37="","",'Séries-Statique'!$G$37)</f>
        <v/>
      </c>
      <c r="K111" s="457" t="str">
        <f t="shared" si="4"/>
        <v/>
      </c>
      <c r="L111" s="458" t="str">
        <f t="shared" si="5"/>
        <v/>
      </c>
      <c r="M111" s="441" t="str">
        <f>IF('Séries-Statique'!$C$37="","",'Séries-Statique'!$C$37)</f>
        <v/>
      </c>
      <c r="N111" s="431" t="str">
        <f>IF('Séries-Statique'!$D$37="","",'Séries-Statique'!$D$37)</f>
        <v/>
      </c>
      <c r="O111" s="431" t="str">
        <f>IF('Séries-Statique'!$E$37="","",'Séries-Statique'!$E$37)</f>
        <v/>
      </c>
      <c r="P111" s="439" t="str">
        <f>IF('Séries-Statique'!$F$37="","",'Séries-Statique'!$F$37)</f>
        <v/>
      </c>
      <c r="Q111" s="435" t="str">
        <f>IF('Séries-Statique'!$S$37="","",'Séries-Statique'!$S$37)</f>
        <v/>
      </c>
      <c r="R111" s="110" t="str">
        <f>IF('Séries-Statique'!$T$37="","",'Séries-Statique'!$T$37)</f>
        <v/>
      </c>
      <c r="S111" s="437" t="str">
        <f>IF('Séries-Statique'!$U$37="","",'Séries-Statique'!$U$37)</f>
        <v/>
      </c>
      <c r="T111" s="112" t="str">
        <f>IF('Séries-Statique'!$V$37="","",'Séries-Statique'!$V$37)</f>
        <v/>
      </c>
      <c r="U111" s="413" t="str">
        <f>IF('Séries-Statique'!$AA$37="","",'Séries-Statique'!$AA$37)</f>
        <v/>
      </c>
    </row>
    <row r="112" spans="1:21" x14ac:dyDescent="0.25">
      <c r="A112" s="114" t="str">
        <f>IF('Séries-Statique'!$N$38="","",'Séries-Statique'!$N$38)</f>
        <v/>
      </c>
      <c r="B112" s="435" t="str">
        <f>IF('Séries-Statique'!$J$38="","",'Séries-Statique'!$J$38)</f>
        <v/>
      </c>
      <c r="C112" s="437" t="str">
        <f>IF('Séries-Statique'!$K$38="","",'Séries-Statique'!$K$38)</f>
        <v/>
      </c>
      <c r="D112" s="110" t="str">
        <f>IF('Séries-Statique'!$L$38="","",'Séries-Statique'!$L$38)</f>
        <v/>
      </c>
      <c r="E112" s="110" t="str">
        <f>IF('Séries-Statique'!$I$38="","",'Séries-Statique'!$I$38)</f>
        <v/>
      </c>
      <c r="F112" s="110" t="str">
        <f>IF('Séries-Statique'!$M$38="","",'Séries-Statique'!$M$38)</f>
        <v/>
      </c>
      <c r="G112" s="112" t="str">
        <f>IF('Séries-Statique'!$H$38="","",'Séries-Statique'!$H$38)</f>
        <v/>
      </c>
      <c r="H112" s="120" t="str">
        <f>IF('Séries-Statique'!$A$38="","",'Séries-Statique'!$A$38)</f>
        <v/>
      </c>
      <c r="I112" s="451" t="str">
        <f>IF('Séries-Statique'!$B$38="","",'Séries-Statique'!$B$38)</f>
        <v/>
      </c>
      <c r="J112" s="139" t="str">
        <f>IF('Séries-Statique'!$G$38="","",'Séries-Statique'!$G$38)</f>
        <v/>
      </c>
      <c r="K112" s="457" t="str">
        <f t="shared" si="4"/>
        <v/>
      </c>
      <c r="L112" s="458" t="str">
        <f t="shared" si="5"/>
        <v/>
      </c>
      <c r="M112" s="441" t="str">
        <f>IF('Séries-Statique'!$C$38="","",'Séries-Statique'!$C$38)</f>
        <v/>
      </c>
      <c r="N112" s="431" t="str">
        <f>IF('Séries-Statique'!$D$38="","",'Séries-Statique'!$D$38)</f>
        <v/>
      </c>
      <c r="O112" s="431" t="str">
        <f>IF('Séries-Statique'!$E$38="","",'Séries-Statique'!$E$38)</f>
        <v/>
      </c>
      <c r="P112" s="439" t="str">
        <f>IF('Séries-Statique'!$F$38="","",'Séries-Statique'!$F$38)</f>
        <v/>
      </c>
      <c r="Q112" s="435" t="str">
        <f>IF('Séries-Statique'!$S$38="","",'Séries-Statique'!$S$38)</f>
        <v/>
      </c>
      <c r="R112" s="110" t="str">
        <f>IF('Séries-Statique'!$T$38="","",'Séries-Statique'!$T$38)</f>
        <v/>
      </c>
      <c r="S112" s="437" t="str">
        <f>IF('Séries-Statique'!$U$38="","",'Séries-Statique'!$U$38)</f>
        <v/>
      </c>
      <c r="T112" s="112" t="str">
        <f>IF('Séries-Statique'!$V$38="","",'Séries-Statique'!$V$38)</f>
        <v/>
      </c>
      <c r="U112" s="413" t="str">
        <f>IF('Séries-Statique'!$AA$38="","",'Séries-Statique'!$AA$38)</f>
        <v/>
      </c>
    </row>
    <row r="113" spans="1:21" x14ac:dyDescent="0.25">
      <c r="A113" s="114" t="str">
        <f>IF('Séries-Statique'!$N$39="","",'Séries-Statique'!$N$39)</f>
        <v/>
      </c>
      <c r="B113" s="435" t="str">
        <f>IF('Séries-Statique'!$J$39="","",'Séries-Statique'!$J$39)</f>
        <v/>
      </c>
      <c r="C113" s="437" t="str">
        <f>IF('Séries-Statique'!$K$39="","",'Séries-Statique'!$K$39)</f>
        <v/>
      </c>
      <c r="D113" s="110" t="str">
        <f>IF('Séries-Statique'!$L$39="","",'Séries-Statique'!$L$39)</f>
        <v/>
      </c>
      <c r="E113" s="110" t="str">
        <f>IF('Séries-Statique'!$I$39="","",'Séries-Statique'!$I$39)</f>
        <v/>
      </c>
      <c r="F113" s="110" t="str">
        <f>IF('Séries-Statique'!$M$39="","",'Séries-Statique'!$M$39)</f>
        <v/>
      </c>
      <c r="G113" s="112" t="str">
        <f>IF('Séries-Statique'!$H$39="","",'Séries-Statique'!$H$39)</f>
        <v/>
      </c>
      <c r="H113" s="120" t="str">
        <f>IF('Séries-Statique'!$A$39="","",'Séries-Statique'!$A$39)</f>
        <v/>
      </c>
      <c r="I113" s="451" t="str">
        <f>IF('Séries-Statique'!$B$39="","",'Séries-Statique'!$B$39)</f>
        <v/>
      </c>
      <c r="J113" s="139" t="str">
        <f>IF('Séries-Statique'!$G$39="","",'Séries-Statique'!$G$39)</f>
        <v/>
      </c>
      <c r="K113" s="457" t="str">
        <f t="shared" si="4"/>
        <v/>
      </c>
      <c r="L113" s="458" t="str">
        <f t="shared" si="5"/>
        <v/>
      </c>
      <c r="M113" s="441" t="str">
        <f>IF('Séries-Statique'!$C$39="","",'Séries-Statique'!$C$39)</f>
        <v/>
      </c>
      <c r="N113" s="431" t="str">
        <f>IF('Séries-Statique'!$D$39="","",'Séries-Statique'!$D$39)</f>
        <v/>
      </c>
      <c r="O113" s="431" t="str">
        <f>IF('Séries-Statique'!$E$39="","",'Séries-Statique'!$E$39)</f>
        <v/>
      </c>
      <c r="P113" s="439" t="str">
        <f>IF('Séries-Statique'!$F$39="","",'Séries-Statique'!$F$39)</f>
        <v/>
      </c>
      <c r="Q113" s="435" t="str">
        <f>IF('Séries-Statique'!$S$39="","",'Séries-Statique'!$S$39)</f>
        <v/>
      </c>
      <c r="R113" s="110" t="str">
        <f>IF('Séries-Statique'!$T$39="","",'Séries-Statique'!$T$39)</f>
        <v/>
      </c>
      <c r="S113" s="437" t="str">
        <f>IF('Séries-Statique'!$U$39="","",'Séries-Statique'!$U$39)</f>
        <v/>
      </c>
      <c r="T113" s="112" t="str">
        <f>IF('Séries-Statique'!$V$39="","",'Séries-Statique'!$V$39)</f>
        <v/>
      </c>
      <c r="U113" s="413" t="str">
        <f>IF('Séries-Statique'!$AA$39="","",'Séries-Statique'!$AA$39)</f>
        <v/>
      </c>
    </row>
    <row r="114" spans="1:21" x14ac:dyDescent="0.25">
      <c r="A114" s="114" t="str">
        <f>IF('Séries-Statique'!$N$40="","",'Séries-Statique'!$N$40)</f>
        <v/>
      </c>
      <c r="B114" s="435" t="str">
        <f>IF('Séries-Statique'!$J$40="","",'Séries-Statique'!$J$40)</f>
        <v/>
      </c>
      <c r="C114" s="437" t="str">
        <f>IF('Séries-Statique'!$K$40="","",'Séries-Statique'!$K$40)</f>
        <v/>
      </c>
      <c r="D114" s="110" t="str">
        <f>IF('Séries-Statique'!$L$40="","",'Séries-Statique'!$L$40)</f>
        <v/>
      </c>
      <c r="E114" s="110" t="str">
        <f>IF('Séries-Statique'!$I$40="","",'Séries-Statique'!$I$40)</f>
        <v/>
      </c>
      <c r="F114" s="110" t="str">
        <f>IF('Séries-Statique'!$M$40="","",'Séries-Statique'!$M$40)</f>
        <v/>
      </c>
      <c r="G114" s="112" t="str">
        <f>IF('Séries-Statique'!$H$40="","",'Séries-Statique'!$H$40)</f>
        <v/>
      </c>
      <c r="H114" s="120" t="str">
        <f>IF('Séries-Statique'!$A$40="","",'Séries-Statique'!$A$40)</f>
        <v/>
      </c>
      <c r="I114" s="451" t="str">
        <f>IF('Séries-Statique'!$B$40="","",'Séries-Statique'!$B$40)</f>
        <v/>
      </c>
      <c r="J114" s="139" t="str">
        <f>IF('Séries-Statique'!$G$40="","",'Séries-Statique'!$G$40)</f>
        <v/>
      </c>
      <c r="K114" s="457" t="str">
        <f t="shared" si="4"/>
        <v/>
      </c>
      <c r="L114" s="458" t="str">
        <f t="shared" si="5"/>
        <v/>
      </c>
      <c r="M114" s="441" t="str">
        <f>IF('Séries-Statique'!$C$40="","",'Séries-Statique'!$C$40)</f>
        <v/>
      </c>
      <c r="N114" s="431" t="str">
        <f>IF('Séries-Statique'!$D$40="","",'Séries-Statique'!$D$40)</f>
        <v/>
      </c>
      <c r="O114" s="431" t="str">
        <f>IF('Séries-Statique'!$E$40="","",'Séries-Statique'!$E$40)</f>
        <v/>
      </c>
      <c r="P114" s="439" t="str">
        <f>IF('Séries-Statique'!$F$40="","",'Séries-Statique'!$F$40)</f>
        <v/>
      </c>
      <c r="Q114" s="435" t="str">
        <f>IF('Séries-Statique'!$S$40="","",'Séries-Statique'!$S$40)</f>
        <v/>
      </c>
      <c r="R114" s="110" t="str">
        <f>IF('Séries-Statique'!$T$40="","",'Séries-Statique'!$T$40)</f>
        <v/>
      </c>
      <c r="S114" s="437" t="str">
        <f>IF('Séries-Statique'!$U$40="","",'Séries-Statique'!$U$40)</f>
        <v/>
      </c>
      <c r="T114" s="112" t="str">
        <f>IF('Séries-Statique'!$V$40="","",'Séries-Statique'!$V$40)</f>
        <v/>
      </c>
      <c r="U114" s="413" t="str">
        <f>IF('Séries-Statique'!$AA$40="","",'Séries-Statique'!$AA$40)</f>
        <v/>
      </c>
    </row>
    <row r="115" spans="1:21" x14ac:dyDescent="0.25">
      <c r="A115" s="114" t="str">
        <f>IF('Séries-Statique'!$N$41="","",'Séries-Statique'!$N$41)</f>
        <v/>
      </c>
      <c r="B115" s="435" t="str">
        <f>IF('Séries-Statique'!$J$41="","",'Séries-Statique'!$J$41)</f>
        <v/>
      </c>
      <c r="C115" s="437" t="str">
        <f>IF('Séries-Statique'!$K$41="","",'Séries-Statique'!$K$41)</f>
        <v/>
      </c>
      <c r="D115" s="110" t="str">
        <f>IF('Séries-Statique'!$L$41="","",'Séries-Statique'!$L$41)</f>
        <v/>
      </c>
      <c r="E115" s="110" t="str">
        <f>IF('Séries-Statique'!$I$41="","",'Séries-Statique'!$I$41)</f>
        <v/>
      </c>
      <c r="F115" s="110" t="str">
        <f>IF('Séries-Statique'!$M$41="","",'Séries-Statique'!$M$41)</f>
        <v/>
      </c>
      <c r="G115" s="112" t="str">
        <f>IF('Séries-Statique'!$H$41="","",'Séries-Statique'!$H$41)</f>
        <v/>
      </c>
      <c r="H115" s="120" t="str">
        <f>IF('Séries-Statique'!$A$41="","",'Séries-Statique'!$A$41)</f>
        <v/>
      </c>
      <c r="I115" s="451" t="str">
        <f>IF('Séries-Statique'!$B$41="","",'Séries-Statique'!$B$41)</f>
        <v/>
      </c>
      <c r="J115" s="139" t="str">
        <f>IF('Séries-Statique'!$G$41="","",'Séries-Statique'!$G$41)</f>
        <v/>
      </c>
      <c r="K115" s="457" t="str">
        <f t="shared" si="4"/>
        <v/>
      </c>
      <c r="L115" s="458" t="str">
        <f t="shared" si="5"/>
        <v/>
      </c>
      <c r="M115" s="441" t="str">
        <f>IF('Séries-Statique'!$C$41="","",'Séries-Statique'!$C$41)</f>
        <v/>
      </c>
      <c r="N115" s="431" t="str">
        <f>IF('Séries-Statique'!$D$41="","",'Séries-Statique'!$D$41)</f>
        <v/>
      </c>
      <c r="O115" s="431" t="str">
        <f>IF('Séries-Statique'!$E$41="","",'Séries-Statique'!$E$41)</f>
        <v/>
      </c>
      <c r="P115" s="439" t="str">
        <f>IF('Séries-Statique'!$F$41="","",'Séries-Statique'!$F$41)</f>
        <v/>
      </c>
      <c r="Q115" s="435" t="str">
        <f>IF('Séries-Statique'!$S$41="","",'Séries-Statique'!$S$41)</f>
        <v/>
      </c>
      <c r="R115" s="110" t="str">
        <f>IF('Séries-Statique'!$T$41="","",'Séries-Statique'!$T$41)</f>
        <v/>
      </c>
      <c r="S115" s="437" t="str">
        <f>IF('Séries-Statique'!$U$41="","",'Séries-Statique'!$U$41)</f>
        <v/>
      </c>
      <c r="T115" s="112" t="str">
        <f>IF('Séries-Statique'!$V$41="","",'Séries-Statique'!$V$41)</f>
        <v/>
      </c>
      <c r="U115" s="413" t="str">
        <f>IF('Séries-Statique'!$AA$41="","",'Séries-Statique'!$AA$41)</f>
        <v/>
      </c>
    </row>
    <row r="116" spans="1:21" x14ac:dyDescent="0.25">
      <c r="A116" s="114" t="str">
        <f>IF('Séries-Statique'!$N$42="","",'Séries-Statique'!$N$42)</f>
        <v/>
      </c>
      <c r="B116" s="435" t="str">
        <f>IF('Séries-Statique'!$J$42="","",'Séries-Statique'!$J$42)</f>
        <v/>
      </c>
      <c r="C116" s="437" t="str">
        <f>IF('Séries-Statique'!$K$42="","",'Séries-Statique'!$K$42)</f>
        <v/>
      </c>
      <c r="D116" s="110" t="str">
        <f>IF('Séries-Statique'!$L$42="","",'Séries-Statique'!$L$42)</f>
        <v/>
      </c>
      <c r="E116" s="110" t="str">
        <f>IF('Séries-Statique'!$I$42="","",'Séries-Statique'!$I$42)</f>
        <v/>
      </c>
      <c r="F116" s="110" t="str">
        <f>IF('Séries-Statique'!$M$42="","",'Séries-Statique'!$M$42)</f>
        <v/>
      </c>
      <c r="G116" s="112" t="str">
        <f>IF('Séries-Statique'!$H$42="","",'Séries-Statique'!$H$42)</f>
        <v/>
      </c>
      <c r="H116" s="120" t="str">
        <f>IF('Séries-Statique'!$A$42="","",'Séries-Statique'!$A$42)</f>
        <v/>
      </c>
      <c r="I116" s="451" t="str">
        <f>IF('Séries-Statique'!$B$42="","",'Séries-Statique'!$B$42)</f>
        <v/>
      </c>
      <c r="J116" s="139" t="str">
        <f>IF('Séries-Statique'!$G$42="","",'Séries-Statique'!$G$42)</f>
        <v/>
      </c>
      <c r="K116" s="457" t="str">
        <f t="shared" si="4"/>
        <v/>
      </c>
      <c r="L116" s="458" t="str">
        <f t="shared" si="5"/>
        <v/>
      </c>
      <c r="M116" s="441" t="str">
        <f>IF('Séries-Statique'!$C$42="","",'Séries-Statique'!$C$42)</f>
        <v/>
      </c>
      <c r="N116" s="431" t="str">
        <f>IF('Séries-Statique'!$D$42="","",'Séries-Statique'!$D$42)</f>
        <v/>
      </c>
      <c r="O116" s="431" t="str">
        <f>IF('Séries-Statique'!$E$42="","",'Séries-Statique'!$E$42)</f>
        <v/>
      </c>
      <c r="P116" s="439" t="str">
        <f>IF('Séries-Statique'!$F$42="","",'Séries-Statique'!$F$42)</f>
        <v/>
      </c>
      <c r="Q116" s="435" t="str">
        <f>IF('Séries-Statique'!$S$42="","",'Séries-Statique'!$S$42)</f>
        <v/>
      </c>
      <c r="R116" s="110" t="str">
        <f>IF('Séries-Statique'!$T$42="","",'Séries-Statique'!$T$42)</f>
        <v/>
      </c>
      <c r="S116" s="437" t="str">
        <f>IF('Séries-Statique'!$U$42="","",'Séries-Statique'!$U$42)</f>
        <v/>
      </c>
      <c r="T116" s="112" t="str">
        <f>IF('Séries-Statique'!$V$42="","",'Séries-Statique'!$V$42)</f>
        <v/>
      </c>
      <c r="U116" s="413" t="str">
        <f>IF('Séries-Statique'!$AA$42="","",'Séries-Statique'!$AA$42)</f>
        <v/>
      </c>
    </row>
    <row r="117" spans="1:21" x14ac:dyDescent="0.25">
      <c r="A117" s="114" t="str">
        <f>IF('Séries-Statique'!$N$43="","",'Séries-Statique'!$N$43)</f>
        <v/>
      </c>
      <c r="B117" s="435" t="str">
        <f>IF('Séries-Statique'!$J$43="","",'Séries-Statique'!$J$43)</f>
        <v/>
      </c>
      <c r="C117" s="437" t="str">
        <f>IF('Séries-Statique'!$K$43="","",'Séries-Statique'!$K$43)</f>
        <v/>
      </c>
      <c r="D117" s="110" t="str">
        <f>IF('Séries-Statique'!$L$43="","",'Séries-Statique'!$L$43)</f>
        <v/>
      </c>
      <c r="E117" s="110" t="str">
        <f>IF('Séries-Statique'!$I$43="","",'Séries-Statique'!$I$43)</f>
        <v/>
      </c>
      <c r="F117" s="110" t="str">
        <f>IF('Séries-Statique'!$M$43="","",'Séries-Statique'!$M$43)</f>
        <v/>
      </c>
      <c r="G117" s="112" t="str">
        <f>IF('Séries-Statique'!$H$43="","",'Séries-Statique'!$H$43)</f>
        <v/>
      </c>
      <c r="H117" s="120" t="str">
        <f>IF('Séries-Statique'!$A$43="","",'Séries-Statique'!$A$43)</f>
        <v/>
      </c>
      <c r="I117" s="451" t="str">
        <f>IF('Séries-Statique'!$B$43="","",'Séries-Statique'!$B$43)</f>
        <v/>
      </c>
      <c r="J117" s="139" t="str">
        <f>IF('Séries-Statique'!$G$43="","",'Séries-Statique'!$G$43)</f>
        <v/>
      </c>
      <c r="K117" s="457" t="str">
        <f t="shared" si="4"/>
        <v/>
      </c>
      <c r="L117" s="458" t="str">
        <f t="shared" si="5"/>
        <v/>
      </c>
      <c r="M117" s="441" t="str">
        <f>IF('Séries-Statique'!$C$43="","",'Séries-Statique'!$C$43)</f>
        <v/>
      </c>
      <c r="N117" s="431" t="str">
        <f>IF('Séries-Statique'!$D$43="","",'Séries-Statique'!$D$43)</f>
        <v/>
      </c>
      <c r="O117" s="431" t="str">
        <f>IF('Séries-Statique'!$E$43="","",'Séries-Statique'!$E$43)</f>
        <v/>
      </c>
      <c r="P117" s="439" t="str">
        <f>IF('Séries-Statique'!$F$43="","",'Séries-Statique'!$F$43)</f>
        <v/>
      </c>
      <c r="Q117" s="435" t="str">
        <f>IF('Séries-Statique'!$S$43="","",'Séries-Statique'!$S$43)</f>
        <v/>
      </c>
      <c r="R117" s="110" t="str">
        <f>IF('Séries-Statique'!$T$43="","",'Séries-Statique'!$T$43)</f>
        <v/>
      </c>
      <c r="S117" s="437" t="str">
        <f>IF('Séries-Statique'!$U$43="","",'Séries-Statique'!$U$43)</f>
        <v/>
      </c>
      <c r="T117" s="112" t="str">
        <f>IF('Séries-Statique'!$V$43="","",'Séries-Statique'!$V$43)</f>
        <v/>
      </c>
      <c r="U117" s="413" t="str">
        <f>IF('Séries-Statique'!$AA$43="","",'Séries-Statique'!$AA$43)</f>
        <v/>
      </c>
    </row>
    <row r="118" spans="1:21" x14ac:dyDescent="0.25">
      <c r="A118" s="114" t="str">
        <f>IF('Séries-Statique'!$N$44="","",'Séries-Statique'!$N$44)</f>
        <v/>
      </c>
      <c r="B118" s="435" t="str">
        <f>IF('Séries-Statique'!$J$44="","",'Séries-Statique'!$J$44)</f>
        <v/>
      </c>
      <c r="C118" s="437" t="str">
        <f>IF('Séries-Statique'!$K$44="","",'Séries-Statique'!$K$44)</f>
        <v/>
      </c>
      <c r="D118" s="110" t="str">
        <f>IF('Séries-Statique'!$L$44="","",'Séries-Statique'!$L$44)</f>
        <v/>
      </c>
      <c r="E118" s="110" t="str">
        <f>IF('Séries-Statique'!$I$44="","",'Séries-Statique'!$I$44)</f>
        <v/>
      </c>
      <c r="F118" s="110" t="str">
        <f>IF('Séries-Statique'!$M$44="","",'Séries-Statique'!$M$44)</f>
        <v/>
      </c>
      <c r="G118" s="112" t="str">
        <f>IF('Séries-Statique'!$H$44="","",'Séries-Statique'!$H$44)</f>
        <v/>
      </c>
      <c r="H118" s="120" t="str">
        <f>IF('Séries-Statique'!$A$44="","",'Séries-Statique'!$A$44)</f>
        <v/>
      </c>
      <c r="I118" s="451" t="str">
        <f>IF('Séries-Statique'!$B$44="","",'Séries-Statique'!$B$44)</f>
        <v/>
      </c>
      <c r="J118" s="139" t="str">
        <f>IF('Séries-Statique'!$G$44="","",'Séries-Statique'!$G$44)</f>
        <v/>
      </c>
      <c r="K118" s="457" t="str">
        <f t="shared" si="4"/>
        <v/>
      </c>
      <c r="L118" s="458" t="str">
        <f t="shared" si="5"/>
        <v/>
      </c>
      <c r="M118" s="441" t="str">
        <f>IF('Séries-Statique'!$C$44="","",'Séries-Statique'!$C$44)</f>
        <v/>
      </c>
      <c r="N118" s="431" t="str">
        <f>IF('Séries-Statique'!$D$44="","",'Séries-Statique'!$D$44)</f>
        <v/>
      </c>
      <c r="O118" s="431" t="str">
        <f>IF('Séries-Statique'!$E$44="","",'Séries-Statique'!$E$44)</f>
        <v/>
      </c>
      <c r="P118" s="439" t="str">
        <f>IF('Séries-Statique'!$F$44="","",'Séries-Statique'!$F$44)</f>
        <v/>
      </c>
      <c r="Q118" s="435" t="str">
        <f>IF('Séries-Statique'!$S$44="","",'Séries-Statique'!$S$44)</f>
        <v/>
      </c>
      <c r="R118" s="110" t="str">
        <f>IF('Séries-Statique'!$T$44="","",'Séries-Statique'!$T$44)</f>
        <v/>
      </c>
      <c r="S118" s="437" t="str">
        <f>IF('Séries-Statique'!$U$44="","",'Séries-Statique'!$U$44)</f>
        <v/>
      </c>
      <c r="T118" s="112" t="str">
        <f>IF('Séries-Statique'!$V$44="","",'Séries-Statique'!$V$44)</f>
        <v/>
      </c>
      <c r="U118" s="413" t="str">
        <f>IF('Séries-Statique'!$AA$44="","",'Séries-Statique'!$AA$44)</f>
        <v/>
      </c>
    </row>
    <row r="119" spans="1:21" x14ac:dyDescent="0.25">
      <c r="A119" s="114" t="str">
        <f>IF('Séries-Statique'!$N$45="","",'Séries-Statique'!$N$45)</f>
        <v/>
      </c>
      <c r="B119" s="435" t="str">
        <f>IF('Séries-Statique'!$J$45="","",'Séries-Statique'!$J$45)</f>
        <v/>
      </c>
      <c r="C119" s="437" t="str">
        <f>IF('Séries-Statique'!$K$45="","",'Séries-Statique'!$K$45)</f>
        <v/>
      </c>
      <c r="D119" s="110" t="str">
        <f>IF('Séries-Statique'!$L$45="","",'Séries-Statique'!$L$45)</f>
        <v/>
      </c>
      <c r="E119" s="110" t="str">
        <f>IF('Séries-Statique'!$I$45="","",'Séries-Statique'!$I$45)</f>
        <v/>
      </c>
      <c r="F119" s="110" t="str">
        <f>IF('Séries-Statique'!$M$45="","",'Séries-Statique'!$M$45)</f>
        <v/>
      </c>
      <c r="G119" s="112" t="str">
        <f>IF('Séries-Statique'!$H$45="","",'Séries-Statique'!$H$45)</f>
        <v/>
      </c>
      <c r="H119" s="120" t="str">
        <f>IF('Séries-Statique'!$A$45="","",'Séries-Statique'!$A$45)</f>
        <v/>
      </c>
      <c r="I119" s="451" t="str">
        <f>IF('Séries-Statique'!$B$45="","",'Séries-Statique'!$B$45)</f>
        <v/>
      </c>
      <c r="J119" s="139" t="str">
        <f>IF('Séries-Statique'!$G$45="","",'Séries-Statique'!$G$45)</f>
        <v/>
      </c>
      <c r="K119" s="457" t="str">
        <f t="shared" si="4"/>
        <v/>
      </c>
      <c r="L119" s="458" t="str">
        <f t="shared" si="5"/>
        <v/>
      </c>
      <c r="M119" s="441" t="str">
        <f>IF('Séries-Statique'!$C$45="","",'Séries-Statique'!$C$45)</f>
        <v/>
      </c>
      <c r="N119" s="431" t="str">
        <f>IF('Séries-Statique'!$D$45="","",'Séries-Statique'!$D$45)</f>
        <v/>
      </c>
      <c r="O119" s="431" t="str">
        <f>IF('Séries-Statique'!$E$45="","",'Séries-Statique'!$E$45)</f>
        <v/>
      </c>
      <c r="P119" s="439" t="str">
        <f>IF('Séries-Statique'!$F$45="","",'Séries-Statique'!$F$45)</f>
        <v/>
      </c>
      <c r="Q119" s="435" t="str">
        <f>IF('Séries-Statique'!$S$45="","",'Séries-Statique'!$S$45)</f>
        <v/>
      </c>
      <c r="R119" s="110" t="str">
        <f>IF('Séries-Statique'!$T$45="","",'Séries-Statique'!$T$45)</f>
        <v/>
      </c>
      <c r="S119" s="437" t="str">
        <f>IF('Séries-Statique'!$U$45="","",'Séries-Statique'!$U$45)</f>
        <v/>
      </c>
      <c r="T119" s="112" t="str">
        <f>IF('Séries-Statique'!$V$45="","",'Séries-Statique'!$V$45)</f>
        <v/>
      </c>
      <c r="U119" s="413" t="str">
        <f>IF('Séries-Statique'!$AA$45="","",'Séries-Statique'!$AA$45)</f>
        <v/>
      </c>
    </row>
    <row r="120" spans="1:21" x14ac:dyDescent="0.25">
      <c r="A120" s="114" t="str">
        <f>IF('Séries-Statique'!$N$46="","",'Séries-Statique'!$N$46)</f>
        <v/>
      </c>
      <c r="B120" s="435" t="str">
        <f>IF('Séries-Statique'!$J$46="","",'Séries-Statique'!$J$46)</f>
        <v/>
      </c>
      <c r="C120" s="437" t="str">
        <f>IF('Séries-Statique'!$K$46="","",'Séries-Statique'!$K$46)</f>
        <v/>
      </c>
      <c r="D120" s="110" t="str">
        <f>IF('Séries-Statique'!$L$46="","",'Séries-Statique'!$L$46)</f>
        <v/>
      </c>
      <c r="E120" s="110" t="str">
        <f>IF('Séries-Statique'!$I$46="","",'Séries-Statique'!$I$46)</f>
        <v/>
      </c>
      <c r="F120" s="110" t="str">
        <f>IF('Séries-Statique'!$M$46="","",'Séries-Statique'!$M$46)</f>
        <v/>
      </c>
      <c r="G120" s="112" t="str">
        <f>IF('Séries-Statique'!$H$46="","",'Séries-Statique'!$H$46)</f>
        <v/>
      </c>
      <c r="H120" s="120" t="str">
        <f>IF('Séries-Statique'!$A$46="","",'Séries-Statique'!$A$46)</f>
        <v/>
      </c>
      <c r="I120" s="451" t="str">
        <f>IF('Séries-Statique'!$B$46="","",'Séries-Statique'!$B$46)</f>
        <v/>
      </c>
      <c r="J120" s="139" t="str">
        <f>IF('Séries-Statique'!$G$46="","",'Séries-Statique'!$G$46)</f>
        <v/>
      </c>
      <c r="K120" s="457" t="str">
        <f t="shared" si="4"/>
        <v/>
      </c>
      <c r="L120" s="458" t="str">
        <f t="shared" si="5"/>
        <v/>
      </c>
      <c r="M120" s="441" t="str">
        <f>IF('Séries-Statique'!$C$46="","",'Séries-Statique'!$C$46)</f>
        <v/>
      </c>
      <c r="N120" s="431" t="str">
        <f>IF('Séries-Statique'!$D$46="","",'Séries-Statique'!$D$46)</f>
        <v/>
      </c>
      <c r="O120" s="431" t="str">
        <f>IF('Séries-Statique'!$E$46="","",'Séries-Statique'!$E$46)</f>
        <v/>
      </c>
      <c r="P120" s="439" t="str">
        <f>IF('Séries-Statique'!$F$46="","",'Séries-Statique'!$F$46)</f>
        <v/>
      </c>
      <c r="Q120" s="435" t="str">
        <f>IF('Séries-Statique'!$S$46="","",'Séries-Statique'!$S$46)</f>
        <v/>
      </c>
      <c r="R120" s="110" t="str">
        <f>IF('Séries-Statique'!$T$46="","",'Séries-Statique'!$T$46)</f>
        <v/>
      </c>
      <c r="S120" s="437" t="str">
        <f>IF('Séries-Statique'!$U$46="","",'Séries-Statique'!$U$46)</f>
        <v/>
      </c>
      <c r="T120" s="112" t="str">
        <f>IF('Séries-Statique'!$V$46="","",'Séries-Statique'!$V$46)</f>
        <v/>
      </c>
      <c r="U120" s="413" t="str">
        <f>IF('Séries-Statique'!$AA$46="","",'Séries-Statique'!$AA$46)</f>
        <v/>
      </c>
    </row>
    <row r="121" spans="1:21" x14ac:dyDescent="0.25">
      <c r="A121" s="114" t="str">
        <f>IF('Séries-Statique'!$N$47="","",'Séries-Statique'!$N$47)</f>
        <v/>
      </c>
      <c r="B121" s="435" t="str">
        <f>IF('Séries-Statique'!$J$47="","",'Séries-Statique'!$J$47)</f>
        <v/>
      </c>
      <c r="C121" s="437" t="str">
        <f>IF('Séries-Statique'!$K$47="","",'Séries-Statique'!$K$47)</f>
        <v/>
      </c>
      <c r="D121" s="110" t="str">
        <f>IF('Séries-Statique'!$L$47="","",'Séries-Statique'!$L$47)</f>
        <v/>
      </c>
      <c r="E121" s="110" t="str">
        <f>IF('Séries-Statique'!$I$47="","",'Séries-Statique'!$I$47)</f>
        <v/>
      </c>
      <c r="F121" s="110" t="str">
        <f>IF('Séries-Statique'!$M$47="","",'Séries-Statique'!$M$47)</f>
        <v/>
      </c>
      <c r="G121" s="112" t="str">
        <f>IF('Séries-Statique'!$H$47="","",'Séries-Statique'!$H$47)</f>
        <v/>
      </c>
      <c r="H121" s="120" t="str">
        <f>IF('Séries-Statique'!$A$47="","",'Séries-Statique'!$A$47)</f>
        <v/>
      </c>
      <c r="I121" s="451" t="str">
        <f>IF('Séries-Statique'!$B$47="","",'Séries-Statique'!$B$47)</f>
        <v/>
      </c>
      <c r="J121" s="139" t="str">
        <f>IF('Séries-Statique'!$G$47="","",'Séries-Statique'!$G$47)</f>
        <v/>
      </c>
      <c r="K121" s="457" t="str">
        <f t="shared" si="4"/>
        <v/>
      </c>
      <c r="L121" s="458" t="str">
        <f t="shared" si="5"/>
        <v/>
      </c>
      <c r="M121" s="441" t="str">
        <f>IF('Séries-Statique'!$C$47="","",'Séries-Statique'!$C$47)</f>
        <v/>
      </c>
      <c r="N121" s="431" t="str">
        <f>IF('Séries-Statique'!$D$47="","",'Séries-Statique'!$D$47)</f>
        <v/>
      </c>
      <c r="O121" s="431" t="str">
        <f>IF('Séries-Statique'!$E$47="","",'Séries-Statique'!$E$47)</f>
        <v/>
      </c>
      <c r="P121" s="439" t="str">
        <f>IF('Séries-Statique'!$F$47="","",'Séries-Statique'!$F$47)</f>
        <v/>
      </c>
      <c r="Q121" s="435" t="str">
        <f>IF('Séries-Statique'!$S$47="","",'Séries-Statique'!$S$47)</f>
        <v/>
      </c>
      <c r="R121" s="110" t="str">
        <f>IF('Séries-Statique'!$T$47="","",'Séries-Statique'!$T$47)</f>
        <v/>
      </c>
      <c r="S121" s="437" t="str">
        <f>IF('Séries-Statique'!$U$47="","",'Séries-Statique'!$U$47)</f>
        <v/>
      </c>
      <c r="T121" s="112" t="str">
        <f>IF('Séries-Statique'!$V$47="","",'Séries-Statique'!$V$47)</f>
        <v/>
      </c>
      <c r="U121" s="413" t="str">
        <f>IF('Séries-Statique'!$AA$47="","",'Séries-Statique'!$AA$47)</f>
        <v/>
      </c>
    </row>
    <row r="122" spans="1:21" x14ac:dyDescent="0.25">
      <c r="A122" s="114" t="str">
        <f>IF('Séries-Statique'!$N$48="","",'Séries-Statique'!$N$48)</f>
        <v/>
      </c>
      <c r="B122" s="435" t="str">
        <f>IF('Séries-Statique'!$J$48="","",'Séries-Statique'!$J$48)</f>
        <v/>
      </c>
      <c r="C122" s="437" t="str">
        <f>IF('Séries-Statique'!$K$48="","",'Séries-Statique'!$K$48)</f>
        <v/>
      </c>
      <c r="D122" s="110" t="str">
        <f>IF('Séries-Statique'!$L$48="","",'Séries-Statique'!$L$48)</f>
        <v/>
      </c>
      <c r="E122" s="110" t="str">
        <f>IF('Séries-Statique'!$I$48="","",'Séries-Statique'!$I$48)</f>
        <v/>
      </c>
      <c r="F122" s="110" t="str">
        <f>IF('Séries-Statique'!$M$48="","",'Séries-Statique'!$M$48)</f>
        <v/>
      </c>
      <c r="G122" s="112" t="str">
        <f>IF('Séries-Statique'!$H$48="","",'Séries-Statique'!$H$48)</f>
        <v/>
      </c>
      <c r="H122" s="120" t="str">
        <f>IF('Séries-Statique'!$A$48="","",'Séries-Statique'!$A$48)</f>
        <v/>
      </c>
      <c r="I122" s="451" t="str">
        <f>IF('Séries-Statique'!$B$48="","",'Séries-Statique'!$B$48)</f>
        <v/>
      </c>
      <c r="J122" s="139" t="str">
        <f>IF('Séries-Statique'!$G$48="","",'Séries-Statique'!$G$48)</f>
        <v/>
      </c>
      <c r="K122" s="457" t="str">
        <f t="shared" si="4"/>
        <v/>
      </c>
      <c r="L122" s="458" t="str">
        <f t="shared" si="5"/>
        <v/>
      </c>
      <c r="M122" s="441" t="str">
        <f>IF('Séries-Statique'!$C$48="","",'Séries-Statique'!$C$48)</f>
        <v/>
      </c>
      <c r="N122" s="431" t="str">
        <f>IF('Séries-Statique'!$D$48="","",'Séries-Statique'!$D$48)</f>
        <v/>
      </c>
      <c r="O122" s="431" t="str">
        <f>IF('Séries-Statique'!$E$48="","",'Séries-Statique'!$E$48)</f>
        <v/>
      </c>
      <c r="P122" s="439" t="str">
        <f>IF('Séries-Statique'!$F$48="","",'Séries-Statique'!$F$48)</f>
        <v/>
      </c>
      <c r="Q122" s="435" t="str">
        <f>IF('Séries-Statique'!$S$48="","",'Séries-Statique'!$S$48)</f>
        <v/>
      </c>
      <c r="R122" s="110" t="str">
        <f>IF('Séries-Statique'!$T$48="","",'Séries-Statique'!$T$48)</f>
        <v/>
      </c>
      <c r="S122" s="437" t="str">
        <f>IF('Séries-Statique'!$U$48="","",'Séries-Statique'!$U$48)</f>
        <v/>
      </c>
      <c r="T122" s="112" t="str">
        <f>IF('Séries-Statique'!$V$48="","",'Séries-Statique'!$V$48)</f>
        <v/>
      </c>
      <c r="U122" s="413" t="str">
        <f>IF('Séries-Statique'!$AA$48="","",'Séries-Statique'!$AA$48)</f>
        <v/>
      </c>
    </row>
    <row r="123" spans="1:21" x14ac:dyDescent="0.25">
      <c r="A123" s="114" t="str">
        <f>IF('Séries-Statique'!$N$49="","",'Séries-Statique'!$N$49)</f>
        <v/>
      </c>
      <c r="B123" s="435" t="str">
        <f>IF('Séries-Statique'!$J$49="","",'Séries-Statique'!$J$49)</f>
        <v/>
      </c>
      <c r="C123" s="437" t="str">
        <f>IF('Séries-Statique'!$K$49="","",'Séries-Statique'!$K$49)</f>
        <v/>
      </c>
      <c r="D123" s="110" t="str">
        <f>IF('Séries-Statique'!$L$49="","",'Séries-Statique'!$L$49)</f>
        <v/>
      </c>
      <c r="E123" s="110" t="str">
        <f>IF('Séries-Statique'!$I$49="","",'Séries-Statique'!$I$49)</f>
        <v/>
      </c>
      <c r="F123" s="110" t="str">
        <f>IF('Séries-Statique'!$M$49="","",'Séries-Statique'!$M$49)</f>
        <v/>
      </c>
      <c r="G123" s="112" t="str">
        <f>IF('Séries-Statique'!$H$49="","",'Séries-Statique'!$H$49)</f>
        <v/>
      </c>
      <c r="H123" s="120" t="str">
        <f>IF('Séries-Statique'!$A$49="","",'Séries-Statique'!$A$49)</f>
        <v/>
      </c>
      <c r="I123" s="451" t="str">
        <f>IF('Séries-Statique'!$B$49="","",'Séries-Statique'!$B$49)</f>
        <v/>
      </c>
      <c r="J123" s="139" t="str">
        <f>IF('Séries-Statique'!$G$49="","",'Séries-Statique'!$G$49)</f>
        <v/>
      </c>
      <c r="K123" s="457" t="str">
        <f t="shared" si="4"/>
        <v/>
      </c>
      <c r="L123" s="458" t="str">
        <f t="shared" si="5"/>
        <v/>
      </c>
      <c r="M123" s="441" t="str">
        <f>IF('Séries-Statique'!$C$49="","",'Séries-Statique'!$C$49)</f>
        <v/>
      </c>
      <c r="N123" s="431" t="str">
        <f>IF('Séries-Statique'!$D$49="","",'Séries-Statique'!$D$49)</f>
        <v/>
      </c>
      <c r="O123" s="431" t="str">
        <f>IF('Séries-Statique'!$E$49="","",'Séries-Statique'!$E$49)</f>
        <v/>
      </c>
      <c r="P123" s="439" t="str">
        <f>IF('Séries-Statique'!$F$49="","",'Séries-Statique'!$F$49)</f>
        <v/>
      </c>
      <c r="Q123" s="435" t="str">
        <f>IF('Séries-Statique'!$S$49="","",'Séries-Statique'!$S$49)</f>
        <v/>
      </c>
      <c r="R123" s="110" t="str">
        <f>IF('Séries-Statique'!$T$49="","",'Séries-Statique'!$T$49)</f>
        <v/>
      </c>
      <c r="S123" s="437" t="str">
        <f>IF('Séries-Statique'!$U$49="","",'Séries-Statique'!$U$49)</f>
        <v/>
      </c>
      <c r="T123" s="112" t="str">
        <f>IF('Séries-Statique'!$V$49="","",'Séries-Statique'!$V$49)</f>
        <v/>
      </c>
      <c r="U123" s="413" t="str">
        <f>IF('Séries-Statique'!$AA$49="","",'Séries-Statique'!$AA$49)</f>
        <v/>
      </c>
    </row>
    <row r="124" spans="1:21" x14ac:dyDescent="0.25">
      <c r="A124" s="114" t="str">
        <f>IF('Séries-Statique'!$N$50="","",'Séries-Statique'!$N$50)</f>
        <v/>
      </c>
      <c r="B124" s="435" t="str">
        <f>IF('Séries-Statique'!$J$50="","",'Séries-Statique'!$J$50)</f>
        <v/>
      </c>
      <c r="C124" s="437" t="str">
        <f>IF('Séries-Statique'!$K$50="","",'Séries-Statique'!$K$50)</f>
        <v/>
      </c>
      <c r="D124" s="110" t="str">
        <f>IF('Séries-Statique'!$L$50="","",'Séries-Statique'!$L$50)</f>
        <v/>
      </c>
      <c r="E124" s="110" t="str">
        <f>IF('Séries-Statique'!$I$50="","",'Séries-Statique'!$I$50)</f>
        <v/>
      </c>
      <c r="F124" s="110" t="str">
        <f>IF('Séries-Statique'!$M$50="","",'Séries-Statique'!$M$50)</f>
        <v/>
      </c>
      <c r="G124" s="112" t="str">
        <f>IF('Séries-Statique'!$H$50="","",'Séries-Statique'!$H$50)</f>
        <v/>
      </c>
      <c r="H124" s="120" t="str">
        <f>IF('Séries-Statique'!$A$50="","",'Séries-Statique'!$A$50)</f>
        <v/>
      </c>
      <c r="I124" s="451" t="str">
        <f>IF('Séries-Statique'!$B$50="","",'Séries-Statique'!$B$50)</f>
        <v/>
      </c>
      <c r="J124" s="139" t="str">
        <f>IF('Séries-Statique'!$G$50="","",'Séries-Statique'!$G$50)</f>
        <v/>
      </c>
      <c r="K124" s="461" t="str">
        <f t="shared" si="4"/>
        <v/>
      </c>
      <c r="L124" s="458" t="str">
        <f t="shared" si="5"/>
        <v/>
      </c>
      <c r="M124" s="441" t="str">
        <f>IF('Séries-Statique'!$C$50="","",'Séries-Statique'!$C$50)</f>
        <v/>
      </c>
      <c r="N124" s="431" t="str">
        <f>IF('Séries-Statique'!$D$50="","",'Séries-Statique'!$D$50)</f>
        <v/>
      </c>
      <c r="O124" s="431" t="str">
        <f>IF('Séries-Statique'!$E$50="","",'Séries-Statique'!$E$50)</f>
        <v/>
      </c>
      <c r="P124" s="439" t="str">
        <f>IF('Séries-Statique'!$F$50="","",'Séries-Statique'!$F$50)</f>
        <v/>
      </c>
      <c r="Q124" s="435" t="str">
        <f>IF('Séries-Statique'!$S$50="","",'Séries-Statique'!$S$50)</f>
        <v/>
      </c>
      <c r="R124" s="110" t="str">
        <f>IF('Séries-Statique'!$T$50="","",'Séries-Statique'!$T$50)</f>
        <v/>
      </c>
      <c r="S124" s="437" t="str">
        <f>IF('Séries-Statique'!$U$50="","",'Séries-Statique'!$U$50)</f>
        <v/>
      </c>
      <c r="T124" s="112" t="str">
        <f>IF('Séries-Statique'!$V$50="","",'Séries-Statique'!$V$50)</f>
        <v/>
      </c>
      <c r="U124" s="413" t="str">
        <f>IF('Séries-Statique'!$AA$50="","",'Séries-Statique'!$AA$50)</f>
        <v/>
      </c>
    </row>
    <row r="125" spans="1:21" x14ac:dyDescent="0.25">
      <c r="A125" s="114" t="str">
        <f>IF('Séries-Statique'!$N$11="","",'Séries-Statique'!$N$11)</f>
        <v>Statique</v>
      </c>
      <c r="B125" s="435" t="str">
        <f>IF('Séries-Statique'!$J$11="","",'Séries-Statique'!$J$11)</f>
        <v>DUCRUIX</v>
      </c>
      <c r="C125" s="437" t="str">
        <f>IF('Séries-Statique'!$K$11="","",'Séries-Statique'!$K$11)</f>
        <v>Rodoplhe</v>
      </c>
      <c r="D125" s="110" t="str">
        <f>IF('Séries-Statique'!$L$11="","",'Séries-Statique'!$L$11)</f>
        <v>Homme</v>
      </c>
      <c r="E125" s="110" t="str">
        <f>IF('Séries-Statique'!$I$11="","",'Séries-Statique'!$I$11)</f>
        <v xml:space="preserve">N°3 </v>
      </c>
      <c r="F125" s="110" t="str">
        <f>IF('Séries-Statique'!$M$11="","",'Séries-Statique'!$M$11)</f>
        <v>DUCRUIX Rodoplhe Homme</v>
      </c>
      <c r="G125" s="112" t="str">
        <f>IF('Séries-Statique'!$H$11="","",'Séries-Statique'!$H$11)</f>
        <v>Enjoy And Relax</v>
      </c>
      <c r="H125" s="120">
        <f>IF('Séries-Statique'!$A$11="","",'Séries-Statique'!$A$11)</f>
        <v>1</v>
      </c>
      <c r="I125" s="451">
        <f>IF('Séries-Statique'!$B$11="","",'Séries-Statique'!$B$11)</f>
        <v>1</v>
      </c>
      <c r="J125" s="139">
        <f>IF('Séries-Statique'!$G$11="","",'Séries-Statique'!$G$11)</f>
        <v>1</v>
      </c>
      <c r="K125" s="457" t="str">
        <f>+IF(F125="","",P$3)</f>
        <v>Passage</v>
      </c>
      <c r="L125" s="458">
        <f>IF(K125="","",P125)</f>
        <v>0.42708333333333331</v>
      </c>
      <c r="M125" s="441">
        <f>IF('Séries-Statique'!$C$11="","",'Séries-Statique'!$C$11)</f>
        <v>0.40416666666666667</v>
      </c>
      <c r="N125" s="431">
        <f>IF('Séries-Statique'!$D$11="","",'Séries-Statique'!$D$11)</f>
        <v>0.42499999999999999</v>
      </c>
      <c r="O125" s="431">
        <f>IF('Séries-Statique'!$E$11="","",'Séries-Statique'!$E$11)</f>
        <v>0.42569444444444443</v>
      </c>
      <c r="P125" s="439">
        <f>IF('Séries-Statique'!$F$11="","",'Séries-Statique'!$F$11)</f>
        <v>0.42708333333333331</v>
      </c>
      <c r="Q125" s="435">
        <f>IF('Séries-Statique'!$S$11="","",'Séries-Statique'!$S$11)</f>
        <v>3</v>
      </c>
      <c r="R125" s="110" t="str">
        <f>IF('Séries-Statique'!$T$11="","",'Séries-Statique'!$T$11)</f>
        <v>mn</v>
      </c>
      <c r="S125" s="437">
        <f>IF('Séries-Statique'!$U$11="","",'Séries-Statique'!$U$11)</f>
        <v>30</v>
      </c>
      <c r="T125" s="112" t="str">
        <f>IF('Séries-Statique'!$V$11="","",'Séries-Statique'!$V$11)</f>
        <v>s</v>
      </c>
      <c r="U125" s="413" t="str">
        <f>IF('Séries-Statique'!$AA$11="","",'Séries-Statique'!$AA$11)</f>
        <v/>
      </c>
    </row>
    <row r="126" spans="1:21" x14ac:dyDescent="0.25">
      <c r="A126" s="114" t="str">
        <f>IF('Séries-Statique'!$N$12="","",'Séries-Statique'!$N$12)</f>
        <v>Statique</v>
      </c>
      <c r="B126" s="435" t="str">
        <f>IF('Séries-Statique'!$J$12="","",'Séries-Statique'!$J$12)</f>
        <v>PETTENUZZO</v>
      </c>
      <c r="C126" s="437" t="str">
        <f>IF('Séries-Statique'!$K$12="","",'Séries-Statique'!$K$12)</f>
        <v>Stéphane</v>
      </c>
      <c r="D126" s="110" t="str">
        <f>IF('Séries-Statique'!$L$12="","",'Séries-Statique'!$L$12)</f>
        <v>Homme</v>
      </c>
      <c r="E126" s="110" t="str">
        <f>IF('Séries-Statique'!$I$12="","",'Séries-Statique'!$I$12)</f>
        <v xml:space="preserve">N°4 </v>
      </c>
      <c r="F126" s="110" t="str">
        <f>IF('Séries-Statique'!$M$12="","",'Séries-Statique'!$M$12)</f>
        <v>PETTENUZZO Stéphane Homme</v>
      </c>
      <c r="G126" s="112" t="str">
        <f>IF('Séries-Statique'!$H$12="","",'Séries-Statique'!$H$12)</f>
        <v>LIMULES</v>
      </c>
      <c r="H126" s="120">
        <f>IF('Séries-Statique'!$A$12="","",'Séries-Statique'!$A$12)</f>
        <v>1</v>
      </c>
      <c r="I126" s="451">
        <f>IF('Séries-Statique'!$B$12="","",'Séries-Statique'!$B$12)</f>
        <v>2</v>
      </c>
      <c r="J126" s="139">
        <f>IF('Séries-Statique'!$G$12="","",'Séries-Statique'!$G$12)</f>
        <v>2</v>
      </c>
      <c r="K126" s="457" t="str">
        <f t="shared" ref="K126:K164" si="6">+IF(F126="","",P$3)</f>
        <v>Passage</v>
      </c>
      <c r="L126" s="458">
        <f t="shared" ref="L126:L164" si="7">IF(K126="","",P126)</f>
        <v>0.42708333333333331</v>
      </c>
      <c r="M126" s="441">
        <f>IF('Séries-Statique'!$C$12="","",'Séries-Statique'!$C$12)</f>
        <v>0.40416666666666667</v>
      </c>
      <c r="N126" s="431">
        <f>IF('Séries-Statique'!$D$12="","",'Séries-Statique'!$D$12)</f>
        <v>0.42499999999999999</v>
      </c>
      <c r="O126" s="431">
        <f>IF('Séries-Statique'!$E$12="","",'Séries-Statique'!$E$12)</f>
        <v>0.42569444444444443</v>
      </c>
      <c r="P126" s="439">
        <f>IF('Séries-Statique'!$F$12="","",'Séries-Statique'!$F$12)</f>
        <v>0.42708333333333331</v>
      </c>
      <c r="Q126" s="435">
        <f>IF('Séries-Statique'!$S$12="","",'Séries-Statique'!$S$12)</f>
        <v>3</v>
      </c>
      <c r="R126" s="110" t="str">
        <f>IF('Séries-Statique'!$T$12="","",'Séries-Statique'!$T$12)</f>
        <v>mn</v>
      </c>
      <c r="S126" s="437">
        <f>IF('Séries-Statique'!$U$12="","",'Séries-Statique'!$U$12)</f>
        <v>35</v>
      </c>
      <c r="T126" s="112" t="str">
        <f>IF('Séries-Statique'!$V$12="","",'Séries-Statique'!$V$12)</f>
        <v>s</v>
      </c>
      <c r="U126" s="413" t="str">
        <f>IF('Séries-Statique'!$AA$12="","",'Séries-Statique'!$AA$12)</f>
        <v/>
      </c>
    </row>
    <row r="127" spans="1:21" x14ac:dyDescent="0.25">
      <c r="A127" s="114" t="str">
        <f>IF('Séries-Statique'!$N$13="","",'Séries-Statique'!$N$13)</f>
        <v>Statique</v>
      </c>
      <c r="B127" s="435" t="str">
        <f>IF('Séries-Statique'!$J$13="","",'Séries-Statique'!$J$13)</f>
        <v>BRATANIC</v>
      </c>
      <c r="C127" s="437" t="str">
        <f>IF('Séries-Statique'!$K$13="","",'Séries-Statique'!$K$13)</f>
        <v>Christopher</v>
      </c>
      <c r="D127" s="110" t="str">
        <f>IF('Séries-Statique'!$L$13="","",'Séries-Statique'!$L$13)</f>
        <v>Homme</v>
      </c>
      <c r="E127" s="110" t="str">
        <f>IF('Séries-Statique'!$I$13="","",'Séries-Statique'!$I$13)</f>
        <v xml:space="preserve">N°2 </v>
      </c>
      <c r="F127" s="110" t="str">
        <f>IF('Séries-Statique'!$M$13="","",'Séries-Statique'!$M$13)</f>
        <v>BRATANIC Christopher Homme</v>
      </c>
      <c r="G127" s="112" t="str">
        <f>IF('Séries-Statique'!$H$13="","",'Séries-Statique'!$H$13)</f>
        <v>Les Cormorans 2</v>
      </c>
      <c r="H127" s="120">
        <f>IF('Séries-Statique'!$A$13="","",'Séries-Statique'!$A$13)</f>
        <v>1</v>
      </c>
      <c r="I127" s="451">
        <f>IF('Séries-Statique'!$B$13="","",'Séries-Statique'!$B$13)</f>
        <v>3</v>
      </c>
      <c r="J127" s="139">
        <f>IF('Séries-Statique'!$G$13="","",'Séries-Statique'!$G$13)</f>
        <v>3</v>
      </c>
      <c r="K127" s="457" t="str">
        <f t="shared" si="6"/>
        <v>Passage</v>
      </c>
      <c r="L127" s="458">
        <f t="shared" si="7"/>
        <v>0.42708333333333331</v>
      </c>
      <c r="M127" s="441">
        <f>IF('Séries-Statique'!$C$13="","",'Séries-Statique'!$C$13)</f>
        <v>0.40416666666666667</v>
      </c>
      <c r="N127" s="431">
        <f>IF('Séries-Statique'!$D$13="","",'Séries-Statique'!$D$13)</f>
        <v>0.42499999999999999</v>
      </c>
      <c r="O127" s="431">
        <f>IF('Séries-Statique'!$E$13="","",'Séries-Statique'!$E$13)</f>
        <v>0.42569444444444443</v>
      </c>
      <c r="P127" s="439">
        <f>IF('Séries-Statique'!$F$13="","",'Séries-Statique'!$F$13)</f>
        <v>0.42708333333333331</v>
      </c>
      <c r="Q127" s="435">
        <f>IF('Séries-Statique'!$S$13="","",'Séries-Statique'!$S$13)</f>
        <v>3</v>
      </c>
      <c r="R127" s="110" t="str">
        <f>IF('Séries-Statique'!$T$13="","",'Séries-Statique'!$T$13)</f>
        <v>mn</v>
      </c>
      <c r="S127" s="437">
        <f>IF('Séries-Statique'!$U$13="","",'Séries-Statique'!$U$13)</f>
        <v>50</v>
      </c>
      <c r="T127" s="112" t="str">
        <f>IF('Séries-Statique'!$V$13="","",'Séries-Statique'!$V$13)</f>
        <v>s</v>
      </c>
      <c r="U127" s="413" t="str">
        <f>IF('Séries-Statique'!$AA$13="","",'Séries-Statique'!$AA$13)</f>
        <v/>
      </c>
    </row>
    <row r="128" spans="1:21" x14ac:dyDescent="0.25">
      <c r="A128" s="114" t="str">
        <f>IF('Séries-Statique'!$N$14="","",'Séries-Statique'!$N$14)</f>
        <v>Statique</v>
      </c>
      <c r="B128" s="435" t="str">
        <f>IF('Séries-Statique'!$J$14="","",'Séries-Statique'!$J$14)</f>
        <v>QUERY</v>
      </c>
      <c r="C128" s="437" t="str">
        <f>IF('Séries-Statique'!$K$14="","",'Séries-Statique'!$K$14)</f>
        <v>Michelle</v>
      </c>
      <c r="D128" s="110" t="str">
        <f>IF('Séries-Statique'!$L$14="","",'Séries-Statique'!$L$14)</f>
        <v>FEMME</v>
      </c>
      <c r="E128" s="110" t="str">
        <f>IF('Séries-Statique'!$I$14="","",'Séries-Statique'!$I$14)</f>
        <v xml:space="preserve">N°5 </v>
      </c>
      <c r="F128" s="110" t="str">
        <f>IF('Séries-Statique'!$M$14="","",'Séries-Statique'!$M$14)</f>
        <v>QUERY Michelle FEMME</v>
      </c>
      <c r="G128" s="112" t="str">
        <f>IF('Séries-Statique'!$H$14="","",'Séries-Statique'!$H$14)</f>
        <v>Les Cormorans 1</v>
      </c>
      <c r="H128" s="120">
        <f>IF('Séries-Statique'!$A$14="","",'Séries-Statique'!$A$14)</f>
        <v>1</v>
      </c>
      <c r="I128" s="451">
        <f>IF('Séries-Statique'!$B$14="","",'Séries-Statique'!$B$14)</f>
        <v>4</v>
      </c>
      <c r="J128" s="139">
        <f>IF('Séries-Statique'!$G$14="","",'Séries-Statique'!$G$14)</f>
        <v>4</v>
      </c>
      <c r="K128" s="457" t="str">
        <f t="shared" si="6"/>
        <v>Passage</v>
      </c>
      <c r="L128" s="458">
        <f t="shared" si="7"/>
        <v>0.42708333333333331</v>
      </c>
      <c r="M128" s="441">
        <f>IF('Séries-Statique'!$C$14="","",'Séries-Statique'!$C$14)</f>
        <v>0.40416666666666667</v>
      </c>
      <c r="N128" s="431">
        <f>IF('Séries-Statique'!$D$14="","",'Séries-Statique'!$D$14)</f>
        <v>0.42499999999999999</v>
      </c>
      <c r="O128" s="431">
        <f>IF('Séries-Statique'!$E$14="","",'Séries-Statique'!$E$14)</f>
        <v>0.42569444444444443</v>
      </c>
      <c r="P128" s="439">
        <f>IF('Séries-Statique'!$F$14="","",'Séries-Statique'!$F$14)</f>
        <v>0.42708333333333331</v>
      </c>
      <c r="Q128" s="435">
        <f>IF('Séries-Statique'!$S$14="","",'Séries-Statique'!$S$14)</f>
        <v>4</v>
      </c>
      <c r="R128" s="110" t="str">
        <f>IF('Séries-Statique'!$T$14="","",'Séries-Statique'!$T$14)</f>
        <v>mn</v>
      </c>
      <c r="S128" s="437">
        <f>IF('Séries-Statique'!$U$14="","",'Séries-Statique'!$U$14)</f>
        <v>10</v>
      </c>
      <c r="T128" s="112" t="str">
        <f>IF('Séries-Statique'!$V$14="","",'Séries-Statique'!$V$14)</f>
        <v>s</v>
      </c>
      <c r="U128" s="413" t="str">
        <f>IF('Séries-Statique'!$AA$14="","",'Séries-Statique'!$AA$14)</f>
        <v/>
      </c>
    </row>
    <row r="129" spans="1:37" x14ac:dyDescent="0.25">
      <c r="A129" s="114" t="str">
        <f>IF('Séries-Statique'!$N$15="","",'Séries-Statique'!$N$15)</f>
        <v>Statique</v>
      </c>
      <c r="B129" s="435" t="str">
        <f>IF('Séries-Statique'!$J$15="","",'Séries-Statique'!$J$15)</f>
        <v>GASS</v>
      </c>
      <c r="C129" s="437" t="str">
        <f>IF('Séries-Statique'!$K$15="","",'Séries-Statique'!$K$15)</f>
        <v>Alexandre</v>
      </c>
      <c r="D129" s="110" t="str">
        <f>IF('Séries-Statique'!$L$15="","",'Séries-Statique'!$L$15)</f>
        <v>Homme</v>
      </c>
      <c r="E129" s="110" t="str">
        <f>IF('Séries-Statique'!$I$15="","",'Séries-Statique'!$I$15)</f>
        <v xml:space="preserve">N°2 </v>
      </c>
      <c r="F129" s="110" t="str">
        <f>IF('Séries-Statique'!$M$15="","",'Séries-Statique'!$M$15)</f>
        <v>GASS Alexandre Homme</v>
      </c>
      <c r="G129" s="112" t="str">
        <f>IF('Séries-Statique'!$H$15="","",'Séries-Statique'!$H$15)</f>
        <v>Les Cormorans 1</v>
      </c>
      <c r="H129" s="120">
        <f>IF('Séries-Statique'!$A$15="","",'Séries-Statique'!$A$15)</f>
        <v>2</v>
      </c>
      <c r="I129" s="451">
        <f>IF('Séries-Statique'!$B$15="","",'Séries-Statique'!$B$15)</f>
        <v>1</v>
      </c>
      <c r="J129" s="139">
        <f>IF('Séries-Statique'!$G$15="","",'Séries-Statique'!$G$15)</f>
        <v>1</v>
      </c>
      <c r="K129" s="457" t="str">
        <f t="shared" si="6"/>
        <v>Passage</v>
      </c>
      <c r="L129" s="458">
        <f t="shared" si="7"/>
        <v>0.43541666666666667</v>
      </c>
      <c r="M129" s="441">
        <f>IF('Séries-Statique'!$C$15="","",'Séries-Statique'!$C$15)</f>
        <v>0.41250000000000003</v>
      </c>
      <c r="N129" s="431">
        <f>IF('Séries-Statique'!$D$15="","",'Séries-Statique'!$D$15)</f>
        <v>0.43333333333333335</v>
      </c>
      <c r="O129" s="431">
        <f>IF('Séries-Statique'!$E$15="","",'Séries-Statique'!$E$15)</f>
        <v>0.43402777777777779</v>
      </c>
      <c r="P129" s="439">
        <f>IF('Séries-Statique'!$F$15="","",'Séries-Statique'!$F$15)</f>
        <v>0.43541666666666667</v>
      </c>
      <c r="Q129" s="435">
        <f>IF('Séries-Statique'!$S$15="","",'Séries-Statique'!$S$15)</f>
        <v>4</v>
      </c>
      <c r="R129" s="110" t="str">
        <f>IF('Séries-Statique'!$T$15="","",'Séries-Statique'!$T$15)</f>
        <v>mn</v>
      </c>
      <c r="S129" s="437">
        <f>IF('Séries-Statique'!$U$15="","",'Séries-Statique'!$U$15)</f>
        <v>25</v>
      </c>
      <c r="T129" s="112" t="str">
        <f>IF('Séries-Statique'!$V$15="","",'Séries-Statique'!$V$15)</f>
        <v>s</v>
      </c>
      <c r="U129" s="413" t="str">
        <f>IF('Séries-Statique'!$AA$15="","",'Séries-Statique'!$AA$15)</f>
        <v/>
      </c>
    </row>
    <row r="130" spans="1:37" x14ac:dyDescent="0.25">
      <c r="A130" s="114" t="str">
        <f>IF('Séries-Statique'!$N$16="","",'Séries-Statique'!$N$16)</f>
        <v>Statique</v>
      </c>
      <c r="B130" s="435" t="str">
        <f>IF('Séries-Statique'!$J$16="","",'Séries-Statique'!$J$16)</f>
        <v>ROUX</v>
      </c>
      <c r="C130" s="437" t="str">
        <f>IF('Séries-Statique'!$K$16="","",'Séries-Statique'!$K$16)</f>
        <v>Benoît</v>
      </c>
      <c r="D130" s="110" t="str">
        <f>IF('Séries-Statique'!$L$16="","",'Séries-Statique'!$L$16)</f>
        <v>Homme</v>
      </c>
      <c r="E130" s="110" t="str">
        <f>IF('Séries-Statique'!$I$16="","",'Séries-Statique'!$I$16)</f>
        <v xml:space="preserve">N°5 </v>
      </c>
      <c r="F130" s="110" t="str">
        <f>IF('Séries-Statique'!$M$16="","",'Séries-Statique'!$M$16)</f>
        <v>ROUX Benoît Homme</v>
      </c>
      <c r="G130" s="112" t="str">
        <f>IF('Séries-Statique'!$H$16="","",'Séries-Statique'!$H$16)</f>
        <v>CYRNEA</v>
      </c>
      <c r="H130" s="120">
        <f>IF('Séries-Statique'!$A$16="","",'Séries-Statique'!$A$16)</f>
        <v>2</v>
      </c>
      <c r="I130" s="451">
        <f>IF('Séries-Statique'!$B$16="","",'Séries-Statique'!$B$16)</f>
        <v>2</v>
      </c>
      <c r="J130" s="139">
        <f>IF('Séries-Statique'!$G$16="","",'Séries-Statique'!$G$16)</f>
        <v>2</v>
      </c>
      <c r="K130" s="457" t="str">
        <f t="shared" si="6"/>
        <v>Passage</v>
      </c>
      <c r="L130" s="458">
        <f t="shared" si="7"/>
        <v>0.43541666666666667</v>
      </c>
      <c r="M130" s="441">
        <f>IF('Séries-Statique'!$C$16="","",'Séries-Statique'!$C$16)</f>
        <v>0.41250000000000003</v>
      </c>
      <c r="N130" s="431">
        <f>IF('Séries-Statique'!$D$16="","",'Séries-Statique'!$D$16)</f>
        <v>0.43333333333333335</v>
      </c>
      <c r="O130" s="431">
        <f>IF('Séries-Statique'!$E$16="","",'Séries-Statique'!$E$16)</f>
        <v>0.43402777777777779</v>
      </c>
      <c r="P130" s="439">
        <f>IF('Séries-Statique'!$F$16="","",'Séries-Statique'!$F$16)</f>
        <v>0.43541666666666667</v>
      </c>
      <c r="Q130" s="435">
        <f>IF('Séries-Statique'!$S$16="","",'Séries-Statique'!$S$16)</f>
        <v>4</v>
      </c>
      <c r="R130" s="110" t="str">
        <f>IF('Séries-Statique'!$T$16="","",'Séries-Statique'!$T$16)</f>
        <v>mn</v>
      </c>
      <c r="S130" s="437">
        <f>IF('Séries-Statique'!$U$16="","",'Séries-Statique'!$U$16)</f>
        <v>30</v>
      </c>
      <c r="T130" s="112" t="str">
        <f>IF('Séries-Statique'!$V$16="","",'Séries-Statique'!$V$16)</f>
        <v>s</v>
      </c>
      <c r="U130" s="413" t="str">
        <f>IF('Séries-Statique'!$AA$16="","",'Séries-Statique'!$AA$16)</f>
        <v/>
      </c>
      <c r="V130" t="str">
        <f>IF('Séries-Statique'!M130="","",'Séries-Statique'!M130)</f>
        <v/>
      </c>
      <c r="AJ130" t="str">
        <f>IF('Séries-Statique'!AA130="","",'Séries-Statique'!AA130)</f>
        <v/>
      </c>
      <c r="AK130" t="str">
        <f>IF('Séries-Statique'!AB130="","",'Séries-Statique'!AB130)</f>
        <v/>
      </c>
    </row>
    <row r="131" spans="1:37" x14ac:dyDescent="0.25">
      <c r="A131" s="114" t="str">
        <f>IF('Séries-Statique'!$N$17="","",'Séries-Statique'!$N$17)</f>
        <v>Statique</v>
      </c>
      <c r="B131" s="435" t="str">
        <f>IF('Séries-Statique'!$J$17="","",'Séries-Statique'!$J$17)</f>
        <v>DELICOURT</v>
      </c>
      <c r="C131" s="437" t="str">
        <f>IF('Séries-Statique'!$K$17="","",'Séries-Statique'!$K$17)</f>
        <v>Stephanie</v>
      </c>
      <c r="D131" s="110" t="str">
        <f>IF('Séries-Statique'!$L$17="","",'Séries-Statique'!$L$17)</f>
        <v>Femme</v>
      </c>
      <c r="E131" s="110" t="str">
        <f>IF('Séries-Statique'!$I$17="","",'Séries-Statique'!$I$17)</f>
        <v xml:space="preserve">N°5 </v>
      </c>
      <c r="F131" s="110" t="str">
        <f>IF('Séries-Statique'!$M$17="","",'Séries-Statique'!$M$17)</f>
        <v>DELICOURT Stephanie Femme</v>
      </c>
      <c r="G131" s="112" t="str">
        <f>IF('Séries-Statique'!$H$17="","",'Séries-Statique'!$H$17)</f>
        <v>Enjoy And Relax</v>
      </c>
      <c r="H131" s="120">
        <f>IF('Séries-Statique'!$A$17="","",'Séries-Statique'!$A$17)</f>
        <v>2</v>
      </c>
      <c r="I131" s="451">
        <f>IF('Séries-Statique'!$B$17="","",'Séries-Statique'!$B$17)</f>
        <v>3</v>
      </c>
      <c r="J131" s="139">
        <f>IF('Séries-Statique'!$G$17="","",'Séries-Statique'!$G$17)</f>
        <v>3</v>
      </c>
      <c r="K131" s="457" t="str">
        <f t="shared" si="6"/>
        <v>Passage</v>
      </c>
      <c r="L131" s="458">
        <f t="shared" si="7"/>
        <v>0.43541666666666667</v>
      </c>
      <c r="M131" s="441">
        <f>IF('Séries-Statique'!$C$17="","",'Séries-Statique'!$C$17)</f>
        <v>0.41250000000000003</v>
      </c>
      <c r="N131" s="431">
        <f>IF('Séries-Statique'!$D$17="","",'Séries-Statique'!$D$17)</f>
        <v>0.43333333333333335</v>
      </c>
      <c r="O131" s="431">
        <f>IF('Séries-Statique'!$E$17="","",'Séries-Statique'!$E$17)</f>
        <v>0.43402777777777779</v>
      </c>
      <c r="P131" s="439">
        <f>IF('Séries-Statique'!$F$17="","",'Séries-Statique'!$F$17)</f>
        <v>0.43541666666666667</v>
      </c>
      <c r="Q131" s="435">
        <f>IF('Séries-Statique'!$S$17="","",'Séries-Statique'!$S$17)</f>
        <v>4</v>
      </c>
      <c r="R131" s="110" t="str">
        <f>IF('Séries-Statique'!$T$17="","",'Séries-Statique'!$T$17)</f>
        <v>mn</v>
      </c>
      <c r="S131" s="437">
        <f>IF('Séries-Statique'!$U$17="","",'Séries-Statique'!$U$17)</f>
        <v>30</v>
      </c>
      <c r="T131" s="112" t="str">
        <f>IF('Séries-Statique'!$V$17="","",'Séries-Statique'!$V$17)</f>
        <v>s</v>
      </c>
      <c r="U131" s="413" t="str">
        <f>IF('Séries-Statique'!$AA$17="","",'Séries-Statique'!$AA$17)</f>
        <v/>
      </c>
      <c r="AK131" t="str">
        <f>IF('Séries-Statique'!AB131="","",'Séries-Statique'!AB131)</f>
        <v/>
      </c>
    </row>
    <row r="132" spans="1:37" x14ac:dyDescent="0.25">
      <c r="A132" s="114" t="str">
        <f>IF('Séries-Statique'!$N$18="","",'Séries-Statique'!$N$18)</f>
        <v>Statique</v>
      </c>
      <c r="B132" s="435" t="str">
        <f>IF('Séries-Statique'!$J$18="","",'Séries-Statique'!$J$18)</f>
        <v>HERENT</v>
      </c>
      <c r="C132" s="437" t="str">
        <f>IF('Séries-Statique'!$K$18="","",'Séries-Statique'!$K$18)</f>
        <v>Xavier</v>
      </c>
      <c r="D132" s="110" t="str">
        <f>IF('Séries-Statique'!$L$18="","",'Séries-Statique'!$L$18)</f>
        <v>Homme</v>
      </c>
      <c r="E132" s="110" t="str">
        <f>IF('Séries-Statique'!$I$18="","",'Séries-Statique'!$I$18)</f>
        <v xml:space="preserve">N°4 </v>
      </c>
      <c r="F132" s="110" t="str">
        <f>IF('Séries-Statique'!$M$18="","",'Séries-Statique'!$M$18)</f>
        <v>HERENT Xavier Homme</v>
      </c>
      <c r="G132" s="112" t="str">
        <f>IF('Séries-Statique'!$H$18="","",'Séries-Statique'!$H$18)</f>
        <v>Les Cormorans 2</v>
      </c>
      <c r="H132" s="120">
        <f>IF('Séries-Statique'!$A$18="","",'Séries-Statique'!$A$18)</f>
        <v>2</v>
      </c>
      <c r="I132" s="451">
        <f>IF('Séries-Statique'!$B$18="","",'Séries-Statique'!$B$18)</f>
        <v>4</v>
      </c>
      <c r="J132" s="139">
        <f>IF('Séries-Statique'!$G$18="","",'Séries-Statique'!$G$18)</f>
        <v>4</v>
      </c>
      <c r="K132" s="457" t="str">
        <f t="shared" si="6"/>
        <v>Passage</v>
      </c>
      <c r="L132" s="458">
        <f t="shared" si="7"/>
        <v>0.43541666666666667</v>
      </c>
      <c r="M132" s="441">
        <f>IF('Séries-Statique'!$C$18="","",'Séries-Statique'!$C$18)</f>
        <v>0.41250000000000003</v>
      </c>
      <c r="N132" s="431">
        <f>IF('Séries-Statique'!$D$18="","",'Séries-Statique'!$D$18)</f>
        <v>0.43333333333333335</v>
      </c>
      <c r="O132" s="431">
        <f>IF('Séries-Statique'!$E$18="","",'Séries-Statique'!$E$18)</f>
        <v>0.43402777777777779</v>
      </c>
      <c r="P132" s="439">
        <f>IF('Séries-Statique'!$F$18="","",'Séries-Statique'!$F$18)</f>
        <v>0.43541666666666667</v>
      </c>
      <c r="Q132" s="435">
        <f>IF('Séries-Statique'!$S$18="","",'Séries-Statique'!$S$18)</f>
        <v>4</v>
      </c>
      <c r="R132" s="110" t="str">
        <f>IF('Séries-Statique'!$T$18="","",'Séries-Statique'!$T$18)</f>
        <v>mn</v>
      </c>
      <c r="S132" s="437">
        <f>IF('Séries-Statique'!$U$18="","",'Séries-Statique'!$U$18)</f>
        <v>30</v>
      </c>
      <c r="T132" s="112" t="str">
        <f>IF('Séries-Statique'!$V$18="","",'Séries-Statique'!$V$18)</f>
        <v>s</v>
      </c>
      <c r="U132" s="413" t="str">
        <f>IF('Séries-Statique'!$AA$18="","",'Séries-Statique'!$AA$18)</f>
        <v/>
      </c>
    </row>
    <row r="133" spans="1:37" x14ac:dyDescent="0.25">
      <c r="A133" s="114" t="str">
        <f>IF('Séries-Statique'!$N$19="","",'Séries-Statique'!$N$19)</f>
        <v>Statique</v>
      </c>
      <c r="B133" s="435" t="str">
        <f>IF('Séries-Statique'!$J$19="","",'Séries-Statique'!$J$19)</f>
        <v>MARIE</v>
      </c>
      <c r="C133" s="437" t="str">
        <f>IF('Séries-Statique'!$K$19="","",'Séries-Statique'!$K$19)</f>
        <v>coralie</v>
      </c>
      <c r="D133" s="110" t="str">
        <f>IF('Séries-Statique'!$L$19="","",'Séries-Statique'!$L$19)</f>
        <v>femme</v>
      </c>
      <c r="E133" s="110" t="str">
        <f>IF('Séries-Statique'!$I$19="","",'Séries-Statique'!$I$19)</f>
        <v xml:space="preserve">N°5 </v>
      </c>
      <c r="F133" s="110" t="str">
        <f>IF('Séries-Statique'!$M$19="","",'Séries-Statique'!$M$19)</f>
        <v>MARIE coralie femme</v>
      </c>
      <c r="G133" s="112" t="str">
        <f>IF('Séries-Statique'!$H$19="","",'Séries-Statique'!$H$19)</f>
        <v>Sportpleizh</v>
      </c>
      <c r="H133" s="120">
        <f>IF('Séries-Statique'!$A$19="","",'Séries-Statique'!$A$19)</f>
        <v>3</v>
      </c>
      <c r="I133" s="451">
        <f>IF('Séries-Statique'!$B$19="","",'Séries-Statique'!$B$19)</f>
        <v>1</v>
      </c>
      <c r="J133" s="139">
        <f>IF('Séries-Statique'!$G$19="","",'Séries-Statique'!$G$19)</f>
        <v>1</v>
      </c>
      <c r="K133" s="457" t="str">
        <f t="shared" si="6"/>
        <v>Passage</v>
      </c>
      <c r="L133" s="458">
        <f t="shared" si="7"/>
        <v>0.44375000000000003</v>
      </c>
      <c r="M133" s="441">
        <f>IF('Séries-Statique'!$C$19="","",'Séries-Statique'!$C$19)</f>
        <v>0.42083333333333339</v>
      </c>
      <c r="N133" s="431">
        <f>IF('Séries-Statique'!$D$19="","",'Séries-Statique'!$D$19)</f>
        <v>0.44166666666666671</v>
      </c>
      <c r="O133" s="431">
        <f>IF('Séries-Statique'!$E$19="","",'Séries-Statique'!$E$19)</f>
        <v>0.44236111111111115</v>
      </c>
      <c r="P133" s="439">
        <f>IF('Séries-Statique'!$F$19="","",'Séries-Statique'!$F$19)</f>
        <v>0.44375000000000003</v>
      </c>
      <c r="Q133" s="435">
        <f>IF('Séries-Statique'!$S$19="","",'Séries-Statique'!$S$19)</f>
        <v>4</v>
      </c>
      <c r="R133" s="110" t="str">
        <f>IF('Séries-Statique'!$T$19="","",'Séries-Statique'!$T$19)</f>
        <v>mn</v>
      </c>
      <c r="S133" s="437">
        <f>IF('Séries-Statique'!$U$19="","",'Séries-Statique'!$U$19)</f>
        <v>45</v>
      </c>
      <c r="T133" s="112" t="str">
        <f>IF('Séries-Statique'!$V$19="","",'Séries-Statique'!$V$19)</f>
        <v>s</v>
      </c>
      <c r="U133" s="413" t="str">
        <f>IF('Séries-Statique'!$AA$19="","",'Séries-Statique'!$AA$19)</f>
        <v/>
      </c>
    </row>
    <row r="134" spans="1:37" x14ac:dyDescent="0.25">
      <c r="A134" s="114" t="str">
        <f>IF('Séries-Statique'!$N$20="","",'Séries-Statique'!$N$20)</f>
        <v>Statique</v>
      </c>
      <c r="B134" s="435" t="str">
        <f>IF('Séries-Statique'!$J$20="","",'Séries-Statique'!$J$20)</f>
        <v>SALEH</v>
      </c>
      <c r="C134" s="437" t="str">
        <f>IF('Séries-Statique'!$K$20="","",'Séries-Statique'!$K$20)</f>
        <v>Omr</v>
      </c>
      <c r="D134" s="110" t="str">
        <f>IF('Séries-Statique'!$L$20="","",'Séries-Statique'!$L$20)</f>
        <v>Homme</v>
      </c>
      <c r="E134" s="110" t="str">
        <f>IF('Séries-Statique'!$I$20="","",'Séries-Statique'!$I$20)</f>
        <v>N°1</v>
      </c>
      <c r="F134" s="110" t="str">
        <f>IF('Séries-Statique'!$M$20="","",'Séries-Statique'!$M$20)</f>
        <v>SALEH Omr Homme</v>
      </c>
      <c r="G134" s="112" t="str">
        <f>IF('Séries-Statique'!$H$20="","",'Séries-Statique'!$H$20)</f>
        <v>SOLO</v>
      </c>
      <c r="H134" s="120">
        <f>IF('Séries-Statique'!$A$20="","",'Séries-Statique'!$A$20)</f>
        <v>3</v>
      </c>
      <c r="I134" s="451">
        <f>IF('Séries-Statique'!$B$20="","",'Séries-Statique'!$B$20)</f>
        <v>2</v>
      </c>
      <c r="J134" s="139">
        <f>IF('Séries-Statique'!$G$20="","",'Séries-Statique'!$G$20)</f>
        <v>2</v>
      </c>
      <c r="K134" s="457" t="str">
        <f t="shared" si="6"/>
        <v>Passage</v>
      </c>
      <c r="L134" s="458">
        <f t="shared" si="7"/>
        <v>0.44375000000000003</v>
      </c>
      <c r="M134" s="441">
        <f>IF('Séries-Statique'!$C$20="","",'Séries-Statique'!$C$20)</f>
        <v>0.42083333333333339</v>
      </c>
      <c r="N134" s="431">
        <f>IF('Séries-Statique'!$D$20="","",'Séries-Statique'!$D$20)</f>
        <v>0.44166666666666671</v>
      </c>
      <c r="O134" s="431">
        <f>IF('Séries-Statique'!$E$20="","",'Séries-Statique'!$E$20)</f>
        <v>0.44236111111111115</v>
      </c>
      <c r="P134" s="439">
        <f>IF('Séries-Statique'!$F$20="","",'Séries-Statique'!$F$20)</f>
        <v>0.44375000000000003</v>
      </c>
      <c r="Q134" s="435">
        <f>IF('Séries-Statique'!$S$20="","",'Séries-Statique'!$S$20)</f>
        <v>4</v>
      </c>
      <c r="R134" s="110" t="str">
        <f>IF('Séries-Statique'!$T$20="","",'Séries-Statique'!$T$20)</f>
        <v>mn</v>
      </c>
      <c r="S134" s="437" t="str">
        <f>IF('Séries-Statique'!$U$20="","",'Séries-Statique'!$U$20)</f>
        <v/>
      </c>
      <c r="T134" s="112" t="str">
        <f>IF('Séries-Statique'!$V$20="","",'Séries-Statique'!$V$20)</f>
        <v/>
      </c>
      <c r="U134" s="413" t="str">
        <f>IF('Séries-Statique'!$AA$20="","",'Séries-Statique'!$AA$20)</f>
        <v/>
      </c>
    </row>
    <row r="135" spans="1:37" x14ac:dyDescent="0.25">
      <c r="A135" s="114" t="str">
        <f>IF('Séries-Statique'!$N$21="","",'Séries-Statique'!$N$21)</f>
        <v>Statique</v>
      </c>
      <c r="B135" s="435" t="str">
        <f>IF('Séries-Statique'!$J$21="","",'Séries-Statique'!$J$21)</f>
        <v>BORGAT</v>
      </c>
      <c r="C135" s="437" t="str">
        <f>IF('Séries-Statique'!$K$21="","",'Séries-Statique'!$K$21)</f>
        <v>Anne</v>
      </c>
      <c r="D135" s="110" t="str">
        <f>IF('Séries-Statique'!$L$21="","",'Séries-Statique'!$L$21)</f>
        <v>Femme</v>
      </c>
      <c r="E135" s="110" t="str">
        <f>IF('Séries-Statique'!$I$21="","",'Séries-Statique'!$I$21)</f>
        <v xml:space="preserve">N°2 </v>
      </c>
      <c r="F135" s="110" t="str">
        <f>IF('Séries-Statique'!$M$21="","",'Séries-Statique'!$M$21)</f>
        <v>BORGAT Anne Femme</v>
      </c>
      <c r="G135" s="112" t="str">
        <f>IF('Séries-Statique'!$H$21="","",'Séries-Statique'!$H$21)</f>
        <v>CYRNEA</v>
      </c>
      <c r="H135" s="120">
        <f>IF('Séries-Statique'!$A$21="","",'Séries-Statique'!$A$21)</f>
        <v>3</v>
      </c>
      <c r="I135" s="451">
        <f>IF('Séries-Statique'!$B$21="","",'Séries-Statique'!$B$21)</f>
        <v>3</v>
      </c>
      <c r="J135" s="139">
        <f>IF('Séries-Statique'!$G$21="","",'Séries-Statique'!$G$21)</f>
        <v>3</v>
      </c>
      <c r="K135" s="457" t="str">
        <f t="shared" si="6"/>
        <v>Passage</v>
      </c>
      <c r="L135" s="458">
        <f t="shared" si="7"/>
        <v>0.44375000000000003</v>
      </c>
      <c r="M135" s="441">
        <f>IF('Séries-Statique'!$C$21="","",'Séries-Statique'!$C$21)</f>
        <v>0.42083333333333339</v>
      </c>
      <c r="N135" s="431">
        <f>IF('Séries-Statique'!$D$21="","",'Séries-Statique'!$D$21)</f>
        <v>0.44166666666666671</v>
      </c>
      <c r="O135" s="431">
        <f>IF('Séries-Statique'!$E$21="","",'Séries-Statique'!$E$21)</f>
        <v>0.44236111111111115</v>
      </c>
      <c r="P135" s="439">
        <f>IF('Séries-Statique'!$F$21="","",'Séries-Statique'!$F$21)</f>
        <v>0.44375000000000003</v>
      </c>
      <c r="Q135" s="435">
        <f>IF('Séries-Statique'!$S$21="","",'Séries-Statique'!$S$21)</f>
        <v>5</v>
      </c>
      <c r="R135" s="110" t="str">
        <f>IF('Séries-Statique'!$T$21="","",'Séries-Statique'!$T$21)</f>
        <v>mn</v>
      </c>
      <c r="S135" s="437">
        <f>IF('Séries-Statique'!$U$21="","",'Séries-Statique'!$U$21)</f>
        <v>0</v>
      </c>
      <c r="T135" s="112" t="str">
        <f>IF('Séries-Statique'!$V$21="","",'Séries-Statique'!$V$21)</f>
        <v>s</v>
      </c>
      <c r="U135" s="413" t="str">
        <f>IF('Séries-Statique'!$AA$21="","",'Séries-Statique'!$AA$21)</f>
        <v/>
      </c>
    </row>
    <row r="136" spans="1:37" x14ac:dyDescent="0.25">
      <c r="A136" s="114" t="str">
        <f>IF('Séries-Statique'!$N$22="","",'Séries-Statique'!$N$22)</f>
        <v>Statique</v>
      </c>
      <c r="B136" s="435" t="str">
        <f>IF('Séries-Statique'!$J$22="","",'Séries-Statique'!$J$22)</f>
        <v>TISSOT</v>
      </c>
      <c r="C136" s="437" t="str">
        <f>IF('Séries-Statique'!$K$22="","",'Séries-Statique'!$K$22)</f>
        <v>Charles</v>
      </c>
      <c r="D136" s="110" t="str">
        <f>IF('Séries-Statique'!$L$22="","",'Séries-Statique'!$L$22)</f>
        <v>Homme</v>
      </c>
      <c r="E136" s="110" t="str">
        <f>IF('Séries-Statique'!$I$22="","",'Séries-Statique'!$I$22)</f>
        <v xml:space="preserve">N°4 </v>
      </c>
      <c r="F136" s="110" t="str">
        <f>IF('Séries-Statique'!$M$22="","",'Séries-Statique'!$M$22)</f>
        <v>TISSOT Charles Homme</v>
      </c>
      <c r="G136" s="112" t="str">
        <f>IF('Séries-Statique'!$H$22="","",'Séries-Statique'!$H$22)</f>
        <v>Imashi</v>
      </c>
      <c r="H136" s="120">
        <f>IF('Séries-Statique'!$A$22="","",'Séries-Statique'!$A$22)</f>
        <v>3</v>
      </c>
      <c r="I136" s="451">
        <f>IF('Séries-Statique'!$B$22="","",'Séries-Statique'!$B$22)</f>
        <v>4</v>
      </c>
      <c r="J136" s="139">
        <f>IF('Séries-Statique'!$G$22="","",'Séries-Statique'!$G$22)</f>
        <v>4</v>
      </c>
      <c r="K136" s="457" t="str">
        <f t="shared" si="6"/>
        <v>Passage</v>
      </c>
      <c r="L136" s="458">
        <f t="shared" si="7"/>
        <v>0.44375000000000003</v>
      </c>
      <c r="M136" s="441">
        <f>IF('Séries-Statique'!$C$22="","",'Séries-Statique'!$C$22)</f>
        <v>0.42083333333333339</v>
      </c>
      <c r="N136" s="431">
        <f>IF('Séries-Statique'!$D$22="","",'Séries-Statique'!$D$22)</f>
        <v>0.44166666666666671</v>
      </c>
      <c r="O136" s="431">
        <f>IF('Séries-Statique'!$E$22="","",'Séries-Statique'!$E$22)</f>
        <v>0.44236111111111115</v>
      </c>
      <c r="P136" s="439">
        <f>IF('Séries-Statique'!$F$22="","",'Séries-Statique'!$F$22)</f>
        <v>0.44375000000000003</v>
      </c>
      <c r="Q136" s="435">
        <f>IF('Séries-Statique'!$S$22="","",'Séries-Statique'!$S$22)</f>
        <v>5</v>
      </c>
      <c r="R136" s="110" t="str">
        <f>IF('Séries-Statique'!$T$22="","",'Séries-Statique'!$T$22)</f>
        <v>mn</v>
      </c>
      <c r="S136" s="437">
        <f>IF('Séries-Statique'!$U$22="","",'Séries-Statique'!$U$22)</f>
        <v>0</v>
      </c>
      <c r="T136" s="112" t="str">
        <f>IF('Séries-Statique'!$V$22="","",'Séries-Statique'!$V$22)</f>
        <v>s</v>
      </c>
      <c r="U136" s="413" t="str">
        <f>IF('Séries-Statique'!$AA$22="","",'Séries-Statique'!$AA$22)</f>
        <v/>
      </c>
    </row>
    <row r="137" spans="1:37" x14ac:dyDescent="0.25">
      <c r="A137" s="114" t="str">
        <f>IF('Séries-Statique'!$N$23="","",'Séries-Statique'!$N$23)</f>
        <v>Statique</v>
      </c>
      <c r="B137" s="435" t="str">
        <f>IF('Séries-Statique'!$J$23="","",'Séries-Statique'!$J$23)</f>
        <v>DURET</v>
      </c>
      <c r="C137" s="437" t="str">
        <f>IF('Séries-Statique'!$K$23="","",'Séries-Statique'!$K$23)</f>
        <v>Olivier</v>
      </c>
      <c r="D137" s="110" t="str">
        <f>IF('Séries-Statique'!$L$23="","",'Séries-Statique'!$L$23)</f>
        <v>Homme</v>
      </c>
      <c r="E137" s="110" t="str">
        <f>IF('Séries-Statique'!$I$23="","",'Séries-Statique'!$I$23)</f>
        <v>N°1 Capitaine</v>
      </c>
      <c r="F137" s="110" t="str">
        <f>IF('Séries-Statique'!$M$23="","",'Séries-Statique'!$M$23)</f>
        <v>DURET Olivier Homme</v>
      </c>
      <c r="G137" s="112" t="str">
        <f>IF('Séries-Statique'!$H$23="","",'Séries-Statique'!$H$23)</f>
        <v>LIMULES</v>
      </c>
      <c r="H137" s="120">
        <f>IF('Séries-Statique'!$A$23="","",'Séries-Statique'!$A$23)</f>
        <v>4</v>
      </c>
      <c r="I137" s="451">
        <f>IF('Séries-Statique'!$B$23="","",'Séries-Statique'!$B$23)</f>
        <v>1</v>
      </c>
      <c r="J137" s="139">
        <f>IF('Séries-Statique'!$G$23="","",'Séries-Statique'!$G$23)</f>
        <v>1</v>
      </c>
      <c r="K137" s="457" t="str">
        <f t="shared" si="6"/>
        <v>Passage</v>
      </c>
      <c r="L137" s="458">
        <f t="shared" si="7"/>
        <v>0.45208333333333339</v>
      </c>
      <c r="M137" s="441">
        <f>IF('Séries-Statique'!$C$23="","",'Séries-Statique'!$C$23)</f>
        <v>0.42916666666666675</v>
      </c>
      <c r="N137" s="431">
        <f>IF('Séries-Statique'!$D$23="","",'Séries-Statique'!$D$23)</f>
        <v>0.45000000000000007</v>
      </c>
      <c r="O137" s="431">
        <f>IF('Séries-Statique'!$E$23="","",'Séries-Statique'!$E$23)</f>
        <v>0.45069444444444451</v>
      </c>
      <c r="P137" s="439">
        <f>IF('Séries-Statique'!$F$23="","",'Séries-Statique'!$F$23)</f>
        <v>0.45208333333333339</v>
      </c>
      <c r="Q137" s="435">
        <f>IF('Séries-Statique'!$S$23="","",'Séries-Statique'!$S$23)</f>
        <v>5</v>
      </c>
      <c r="R137" s="110" t="str">
        <f>IF('Séries-Statique'!$T$23="","",'Séries-Statique'!$T$23)</f>
        <v>mn</v>
      </c>
      <c r="S137" s="437">
        <f>IF('Séries-Statique'!$U$23="","",'Séries-Statique'!$U$23)</f>
        <v>0</v>
      </c>
      <c r="T137" s="112" t="str">
        <f>IF('Séries-Statique'!$V$23="","",'Séries-Statique'!$V$23)</f>
        <v>s</v>
      </c>
      <c r="U137" s="413" t="str">
        <f>IF('Séries-Statique'!$AA$23="","",'Séries-Statique'!$AA$23)</f>
        <v/>
      </c>
    </row>
    <row r="138" spans="1:37" x14ac:dyDescent="0.25">
      <c r="A138" s="114" t="str">
        <f>IF('Séries-Statique'!$N$24="","",'Séries-Statique'!$N$24)</f>
        <v>Statique</v>
      </c>
      <c r="B138" s="435" t="str">
        <f>IF('Séries-Statique'!$J$24="","",'Séries-Statique'!$J$24)</f>
        <v>GUILLOUX</v>
      </c>
      <c r="C138" s="437" t="str">
        <f>IF('Séries-Statique'!$K$24="","",'Séries-Statique'!$K$24)</f>
        <v>Philippe</v>
      </c>
      <c r="D138" s="110" t="str">
        <f>IF('Séries-Statique'!$L$24="","",'Séries-Statique'!$L$24)</f>
        <v>Homme</v>
      </c>
      <c r="E138" s="110" t="str">
        <f>IF('Séries-Statique'!$I$24="","",'Séries-Statique'!$I$24)</f>
        <v xml:space="preserve">N°3 </v>
      </c>
      <c r="F138" s="110" t="str">
        <f>IF('Séries-Statique'!$M$24="","",'Séries-Statique'!$M$24)</f>
        <v>GUILLOUX Philippe Homme</v>
      </c>
      <c r="G138" s="112" t="str">
        <f>IF('Séries-Statique'!$H$24="","",'Séries-Statique'!$H$24)</f>
        <v>Savoy'OuBien?</v>
      </c>
      <c r="H138" s="120">
        <f>IF('Séries-Statique'!$A$24="","",'Séries-Statique'!$A$24)</f>
        <v>4</v>
      </c>
      <c r="I138" s="451">
        <f>IF('Séries-Statique'!$B$24="","",'Séries-Statique'!$B$24)</f>
        <v>2</v>
      </c>
      <c r="J138" s="139">
        <f>IF('Séries-Statique'!$G$24="","",'Séries-Statique'!$G$24)</f>
        <v>2</v>
      </c>
      <c r="K138" s="457" t="str">
        <f t="shared" si="6"/>
        <v>Passage</v>
      </c>
      <c r="L138" s="458">
        <f t="shared" si="7"/>
        <v>0.45208333333333339</v>
      </c>
      <c r="M138" s="441">
        <f>IF('Séries-Statique'!$C$24="","",'Séries-Statique'!$C$24)</f>
        <v>0.42916666666666675</v>
      </c>
      <c r="N138" s="431">
        <f>IF('Séries-Statique'!$D$24="","",'Séries-Statique'!$D$24)</f>
        <v>0.45000000000000007</v>
      </c>
      <c r="O138" s="431">
        <f>IF('Séries-Statique'!$E$24="","",'Séries-Statique'!$E$24)</f>
        <v>0.45069444444444451</v>
      </c>
      <c r="P138" s="439">
        <f>IF('Séries-Statique'!$F$24="","",'Séries-Statique'!$F$24)</f>
        <v>0.45208333333333339</v>
      </c>
      <c r="Q138" s="435">
        <f>IF('Séries-Statique'!$S$24="","",'Séries-Statique'!$S$24)</f>
        <v>5</v>
      </c>
      <c r="R138" s="110" t="str">
        <f>IF('Séries-Statique'!$T$24="","",'Séries-Statique'!$T$24)</f>
        <v>mn</v>
      </c>
      <c r="S138" s="437">
        <f>IF('Séries-Statique'!$U$24="","",'Séries-Statique'!$U$24)</f>
        <v>30</v>
      </c>
      <c r="T138" s="112" t="str">
        <f>IF('Séries-Statique'!$V$24="","",'Séries-Statique'!$V$24)</f>
        <v>s</v>
      </c>
      <c r="U138" s="413" t="str">
        <f>IF('Séries-Statique'!$AA$24="","",'Séries-Statique'!$AA$24)</f>
        <v/>
      </c>
    </row>
    <row r="139" spans="1:37" x14ac:dyDescent="0.25">
      <c r="A139" s="114" t="str">
        <f>IF('Séries-Statique'!$N$25="","",'Séries-Statique'!$N$25)</f>
        <v>Statique</v>
      </c>
      <c r="B139" s="435" t="str">
        <f>IF('Séries-Statique'!$J$25="","",'Séries-Statique'!$J$25)</f>
        <v>JAUFFRAUD</v>
      </c>
      <c r="C139" s="437" t="str">
        <f>IF('Séries-Statique'!$K$25="","",'Séries-Statique'!$K$25)</f>
        <v>Richard</v>
      </c>
      <c r="D139" s="110" t="str">
        <f>IF('Séries-Statique'!$L$25="","",'Séries-Statique'!$L$25)</f>
        <v>Homme</v>
      </c>
      <c r="E139" s="110" t="str">
        <f>IF('Séries-Statique'!$I$25="","",'Séries-Statique'!$I$25)</f>
        <v xml:space="preserve">N°5 </v>
      </c>
      <c r="F139" s="110" t="str">
        <f>IF('Séries-Statique'!$M$25="","",'Séries-Statique'!$M$25)</f>
        <v>JAUFFRAUD Richard Homme</v>
      </c>
      <c r="G139" s="112" t="str">
        <f>IF('Séries-Statique'!$H$25="","",'Séries-Statique'!$H$25)</f>
        <v>Imashi</v>
      </c>
      <c r="H139" s="120">
        <f>IF('Séries-Statique'!$A$25="","",'Séries-Statique'!$A$25)</f>
        <v>4</v>
      </c>
      <c r="I139" s="451">
        <f>IF('Séries-Statique'!$B$25="","",'Séries-Statique'!$B$25)</f>
        <v>3</v>
      </c>
      <c r="J139" s="139">
        <f>IF('Séries-Statique'!$G$25="","",'Séries-Statique'!$G$25)</f>
        <v>3</v>
      </c>
      <c r="K139" s="457" t="str">
        <f t="shared" si="6"/>
        <v>Passage</v>
      </c>
      <c r="L139" s="458">
        <f t="shared" si="7"/>
        <v>0.45208333333333339</v>
      </c>
      <c r="M139" s="441">
        <f>IF('Séries-Statique'!$C$25="","",'Séries-Statique'!$C$25)</f>
        <v>0.42916666666666675</v>
      </c>
      <c r="N139" s="431">
        <f>IF('Séries-Statique'!$D$25="","",'Séries-Statique'!$D$25)</f>
        <v>0.45000000000000007</v>
      </c>
      <c r="O139" s="431">
        <f>IF('Séries-Statique'!$E$25="","",'Séries-Statique'!$E$25)</f>
        <v>0.45069444444444451</v>
      </c>
      <c r="P139" s="439">
        <f>IF('Séries-Statique'!$F$25="","",'Séries-Statique'!$F$25)</f>
        <v>0.45208333333333339</v>
      </c>
      <c r="Q139" s="435">
        <f>IF('Séries-Statique'!$S$25="","",'Séries-Statique'!$S$25)</f>
        <v>5</v>
      </c>
      <c r="R139" s="110" t="str">
        <f>IF('Séries-Statique'!$T$25="","",'Séries-Statique'!$T$25)</f>
        <v>mn</v>
      </c>
      <c r="S139" s="437">
        <f>IF('Séries-Statique'!$U$25="","",'Séries-Statique'!$U$25)</f>
        <v>45</v>
      </c>
      <c r="T139" s="112" t="str">
        <f>IF('Séries-Statique'!$V$25="","",'Séries-Statique'!$V$25)</f>
        <v>s</v>
      </c>
      <c r="U139" s="413" t="str">
        <f>IF('Séries-Statique'!$AA$25="","",'Séries-Statique'!$AA$25)</f>
        <v/>
      </c>
    </row>
    <row r="140" spans="1:37" x14ac:dyDescent="0.25">
      <c r="A140" s="114" t="str">
        <f>IF('Séries-Statique'!$N$26="","",'Séries-Statique'!$N$26)</f>
        <v>Statique</v>
      </c>
      <c r="B140" s="435" t="str">
        <f>IF('Séries-Statique'!$J$26="","",'Séries-Statique'!$J$26)</f>
        <v>SURANSKA</v>
      </c>
      <c r="C140" s="437" t="str">
        <f>IF('Séries-Statique'!$K$26="","",'Séries-Statique'!$K$26)</f>
        <v>Katerina</v>
      </c>
      <c r="D140" s="110" t="str">
        <f>IF('Séries-Statique'!$L$26="","",'Séries-Statique'!$L$26)</f>
        <v>Femme</v>
      </c>
      <c r="E140" s="110" t="str">
        <f>IF('Séries-Statique'!$I$26="","",'Séries-Statique'!$I$26)</f>
        <v xml:space="preserve">N°4 </v>
      </c>
      <c r="F140" s="110" t="str">
        <f>IF('Séries-Statique'!$M$26="","",'Séries-Statique'!$M$26)</f>
        <v>SURANSKA Katerina Femme</v>
      </c>
      <c r="G140" s="112" t="str">
        <f>IF('Séries-Statique'!$H$26="","",'Séries-Statique'!$H$26)</f>
        <v>Apneaman, Praha, Czech Republic</v>
      </c>
      <c r="H140" s="120">
        <f>IF('Séries-Statique'!$A$26="","",'Séries-Statique'!$A$26)</f>
        <v>4</v>
      </c>
      <c r="I140" s="451">
        <f>IF('Séries-Statique'!$B$26="","",'Séries-Statique'!$B$26)</f>
        <v>4</v>
      </c>
      <c r="J140" s="139">
        <f>IF('Séries-Statique'!$G$26="","",'Séries-Statique'!$G$26)</f>
        <v>4</v>
      </c>
      <c r="K140" s="457" t="str">
        <f t="shared" si="6"/>
        <v>Passage</v>
      </c>
      <c r="L140" s="458">
        <f t="shared" si="7"/>
        <v>0.45208333333333339</v>
      </c>
      <c r="M140" s="441">
        <f>IF('Séries-Statique'!$C$26="","",'Séries-Statique'!$C$26)</f>
        <v>0.42916666666666675</v>
      </c>
      <c r="N140" s="431">
        <f>IF('Séries-Statique'!$D$26="","",'Séries-Statique'!$D$26)</f>
        <v>0.45000000000000007</v>
      </c>
      <c r="O140" s="431">
        <f>IF('Séries-Statique'!$E$26="","",'Séries-Statique'!$E$26)</f>
        <v>0.45069444444444451</v>
      </c>
      <c r="P140" s="439">
        <f>IF('Séries-Statique'!$F$26="","",'Séries-Statique'!$F$26)</f>
        <v>0.45208333333333339</v>
      </c>
      <c r="Q140" s="435">
        <f>IF('Séries-Statique'!$S$26="","",'Séries-Statique'!$S$26)</f>
        <v>6</v>
      </c>
      <c r="R140" s="110" t="str">
        <f>IF('Séries-Statique'!$T$26="","",'Séries-Statique'!$T$26)</f>
        <v>mn</v>
      </c>
      <c r="S140" s="437">
        <f>IF('Séries-Statique'!$U$26="","",'Séries-Statique'!$U$26)</f>
        <v>0</v>
      </c>
      <c r="T140" s="112" t="str">
        <f>IF('Séries-Statique'!$V$26="","",'Séries-Statique'!$V$26)</f>
        <v>s</v>
      </c>
      <c r="U140" s="413" t="str">
        <f>IF('Séries-Statique'!$AA$26="","",'Séries-Statique'!$AA$26)</f>
        <v/>
      </c>
    </row>
    <row r="141" spans="1:37" x14ac:dyDescent="0.25">
      <c r="A141" s="114" t="str">
        <f>IF('Séries-Statique'!$N$27="","",'Séries-Statique'!$N$27)</f>
        <v>Statique</v>
      </c>
      <c r="B141" s="435" t="str">
        <f>IF('Séries-Statique'!$J$27="","",'Séries-Statique'!$J$27)</f>
        <v>LANOISELIER</v>
      </c>
      <c r="C141" s="437" t="str">
        <f>IF('Séries-Statique'!$K$27="","",'Séries-Statique'!$K$27)</f>
        <v>Aurélien</v>
      </c>
      <c r="D141" s="110" t="str">
        <f>IF('Séries-Statique'!$L$27="","",'Séries-Statique'!$L$27)</f>
        <v>Homme</v>
      </c>
      <c r="E141" s="110" t="str">
        <f>IF('Séries-Statique'!$I$27="","",'Séries-Statique'!$I$27)</f>
        <v xml:space="preserve">N°2 </v>
      </c>
      <c r="F141" s="110" t="str">
        <f>IF('Séries-Statique'!$M$27="","",'Séries-Statique'!$M$27)</f>
        <v>LANOISELIER Aurélien Homme</v>
      </c>
      <c r="G141" s="112" t="str">
        <f>IF('Séries-Statique'!$H$27="","",'Séries-Statique'!$H$27)</f>
        <v>Savoy'OuBien?</v>
      </c>
      <c r="H141" s="120">
        <f>IF('Séries-Statique'!$A$27="","",'Séries-Statique'!$A$27)</f>
        <v>5</v>
      </c>
      <c r="I141" s="451">
        <f>IF('Séries-Statique'!$B$27="","",'Séries-Statique'!$B$27)</f>
        <v>1</v>
      </c>
      <c r="J141" s="139">
        <f>IF('Séries-Statique'!$G$27="","",'Séries-Statique'!$G$27)</f>
        <v>1</v>
      </c>
      <c r="K141" s="457" t="str">
        <f t="shared" si="6"/>
        <v>Passage</v>
      </c>
      <c r="L141" s="458">
        <f t="shared" si="7"/>
        <v>0.46041666666666675</v>
      </c>
      <c r="M141" s="441">
        <f>IF('Séries-Statique'!$C$27="","",'Séries-Statique'!$C$27)</f>
        <v>0.43750000000000011</v>
      </c>
      <c r="N141" s="431">
        <f>IF('Séries-Statique'!$D$27="","",'Séries-Statique'!$D$27)</f>
        <v>0.45833333333333343</v>
      </c>
      <c r="O141" s="431">
        <f>IF('Séries-Statique'!$E$27="","",'Séries-Statique'!$E$27)</f>
        <v>0.45902777777777787</v>
      </c>
      <c r="P141" s="439">
        <f>IF('Séries-Statique'!$F$27="","",'Séries-Statique'!$F$27)</f>
        <v>0.46041666666666675</v>
      </c>
      <c r="Q141" s="435">
        <f>IF('Séries-Statique'!$S$27="","",'Séries-Statique'!$S$27)</f>
        <v>6</v>
      </c>
      <c r="R141" s="110" t="str">
        <f>IF('Séries-Statique'!$T$27="","",'Séries-Statique'!$T$27)</f>
        <v>mn</v>
      </c>
      <c r="S141" s="437">
        <f>IF('Séries-Statique'!$U$27="","",'Séries-Statique'!$U$27)</f>
        <v>0</v>
      </c>
      <c r="T141" s="112" t="str">
        <f>IF('Séries-Statique'!$V$27="","",'Séries-Statique'!$V$27)</f>
        <v>s</v>
      </c>
      <c r="U141" s="413" t="str">
        <f>IF('Séries-Statique'!$AA$27="","",'Séries-Statique'!$AA$27)</f>
        <v/>
      </c>
    </row>
    <row r="142" spans="1:37" x14ac:dyDescent="0.25">
      <c r="A142" s="114" t="str">
        <f>IF('Séries-Statique'!$N$28="","",'Séries-Statique'!$N$28)</f>
        <v>Statique</v>
      </c>
      <c r="B142" s="435" t="str">
        <f>IF('Séries-Statique'!$J$28="","",'Séries-Statique'!$J$28)</f>
        <v>ZAJAC</v>
      </c>
      <c r="C142" s="437" t="str">
        <f>IF('Séries-Statique'!$K$28="","",'Séries-Statique'!$K$28)</f>
        <v>Martin</v>
      </c>
      <c r="D142" s="110" t="str">
        <f>IF('Séries-Statique'!$L$28="","",'Séries-Statique'!$L$28)</f>
        <v>Homme</v>
      </c>
      <c r="E142" s="110" t="str">
        <f>IF('Séries-Statique'!$I$28="","",'Séries-Statique'!$I$28)</f>
        <v>N°1 Capitaine</v>
      </c>
      <c r="F142" s="110" t="str">
        <f>IF('Séries-Statique'!$M$28="","",'Séries-Statique'!$M$28)</f>
        <v>ZAJAC Martin Homme</v>
      </c>
      <c r="G142" s="112" t="str">
        <f>IF('Séries-Statique'!$H$28="","",'Séries-Statique'!$H$28)</f>
        <v>Apneaman, Praha, Czech Republic</v>
      </c>
      <c r="H142" s="120">
        <f>IF('Séries-Statique'!$A$28="","",'Séries-Statique'!$A$28)</f>
        <v>5</v>
      </c>
      <c r="I142" s="451">
        <f>IF('Séries-Statique'!$B$28="","",'Séries-Statique'!$B$28)</f>
        <v>2</v>
      </c>
      <c r="J142" s="139">
        <f>IF('Séries-Statique'!$G$28="","",'Séries-Statique'!$G$28)</f>
        <v>2</v>
      </c>
      <c r="K142" s="457" t="str">
        <f t="shared" si="6"/>
        <v>Passage</v>
      </c>
      <c r="L142" s="458">
        <f t="shared" si="7"/>
        <v>0.46041666666666675</v>
      </c>
      <c r="M142" s="441">
        <f>IF('Séries-Statique'!$C$28="","",'Séries-Statique'!$C$28)</f>
        <v>0.43750000000000011</v>
      </c>
      <c r="N142" s="431">
        <f>IF('Séries-Statique'!$D$28="","",'Séries-Statique'!$D$28)</f>
        <v>0.45833333333333343</v>
      </c>
      <c r="O142" s="431">
        <f>IF('Séries-Statique'!$E$28="","",'Séries-Statique'!$E$28)</f>
        <v>0.45902777777777787</v>
      </c>
      <c r="P142" s="439">
        <f>IF('Séries-Statique'!$F$28="","",'Séries-Statique'!$F$28)</f>
        <v>0.46041666666666675</v>
      </c>
      <c r="Q142" s="435">
        <f>IF('Séries-Statique'!$S$28="","",'Séries-Statique'!$S$28)</f>
        <v>6</v>
      </c>
      <c r="R142" s="110" t="str">
        <f>IF('Séries-Statique'!$T$28="","",'Séries-Statique'!$T$28)</f>
        <v>mn</v>
      </c>
      <c r="S142" s="437">
        <f>IF('Séries-Statique'!$U$28="","",'Séries-Statique'!$U$28)</f>
        <v>15</v>
      </c>
      <c r="T142" s="112" t="str">
        <f>IF('Séries-Statique'!$V$28="","",'Séries-Statique'!$V$28)</f>
        <v>s</v>
      </c>
      <c r="U142" s="413" t="str">
        <f>IF('Séries-Statique'!$AA$28="","",'Séries-Statique'!$AA$28)</f>
        <v/>
      </c>
    </row>
    <row r="143" spans="1:37" x14ac:dyDescent="0.25">
      <c r="A143" s="114" t="str">
        <f>IF('Séries-Statique'!$N$29="","",'Séries-Statique'!$N$29)</f>
        <v>Statique</v>
      </c>
      <c r="B143" s="435" t="str">
        <f>IF('Séries-Statique'!$J$29="","",'Séries-Statique'!$J$29)</f>
        <v>VOGLER</v>
      </c>
      <c r="C143" s="437" t="str">
        <f>IF('Séries-Statique'!$K$29="","",'Séries-Statique'!$K$29)</f>
        <v>Christian</v>
      </c>
      <c r="D143" s="110" t="str">
        <f>IF('Séries-Statique'!$L$29="","",'Séries-Statique'!$L$29)</f>
        <v>homme</v>
      </c>
      <c r="E143" s="110" t="str">
        <f>IF('Séries-Statique'!$I$29="","",'Séries-Statique'!$I$29)</f>
        <v>N°1 Capitaine</v>
      </c>
      <c r="F143" s="110" t="str">
        <f>IF('Séries-Statique'!$M$29="","",'Séries-Statique'!$M$29)</f>
        <v>VOGLER Christian homme</v>
      </c>
      <c r="G143" s="112" t="str">
        <f>IF('Séries-Statique'!$H$29="","",'Séries-Statique'!$H$29)</f>
        <v>Sportpleizh</v>
      </c>
      <c r="H143" s="120">
        <f>IF('Séries-Statique'!$A$29="","",'Séries-Statique'!$A$29)</f>
        <v>5</v>
      </c>
      <c r="I143" s="451">
        <f>IF('Séries-Statique'!$B$29="","",'Séries-Statique'!$B$29)</f>
        <v>3</v>
      </c>
      <c r="J143" s="139">
        <f>IF('Séries-Statique'!$G$29="","",'Séries-Statique'!$G$29)</f>
        <v>3</v>
      </c>
      <c r="K143" s="457" t="str">
        <f t="shared" si="6"/>
        <v>Passage</v>
      </c>
      <c r="L143" s="458">
        <f t="shared" si="7"/>
        <v>0.46041666666666675</v>
      </c>
      <c r="M143" s="441">
        <f>IF('Séries-Statique'!$C$29="","",'Séries-Statique'!$C$29)</f>
        <v>0.43750000000000011</v>
      </c>
      <c r="N143" s="431">
        <f>IF('Séries-Statique'!$D$29="","",'Séries-Statique'!$D$29)</f>
        <v>0.45833333333333343</v>
      </c>
      <c r="O143" s="431">
        <f>IF('Séries-Statique'!$E$29="","",'Séries-Statique'!$E$29)</f>
        <v>0.45902777777777787</v>
      </c>
      <c r="P143" s="439">
        <f>IF('Séries-Statique'!$F$29="","",'Séries-Statique'!$F$29)</f>
        <v>0.46041666666666675</v>
      </c>
      <c r="Q143" s="435">
        <f>IF('Séries-Statique'!$S$29="","",'Séries-Statique'!$S$29)</f>
        <v>6</v>
      </c>
      <c r="R143" s="110" t="str">
        <f>IF('Séries-Statique'!$T$29="","",'Séries-Statique'!$T$29)</f>
        <v>mn</v>
      </c>
      <c r="S143" s="437">
        <f>IF('Séries-Statique'!$U$29="","",'Séries-Statique'!$U$29)</f>
        <v>30</v>
      </c>
      <c r="T143" s="112" t="str">
        <f>IF('Séries-Statique'!$V$29="","",'Séries-Statique'!$V$29)</f>
        <v>s</v>
      </c>
      <c r="U143" s="413" t="str">
        <f>IF('Séries-Statique'!$AA$29="","",'Séries-Statique'!$AA$29)</f>
        <v/>
      </c>
    </row>
    <row r="144" spans="1:37" x14ac:dyDescent="0.25">
      <c r="A144" s="114" t="str">
        <f>IF('Séries-Statique'!$N$30="","",'Séries-Statique'!$N$30)</f>
        <v/>
      </c>
      <c r="B144" s="435" t="str">
        <f>IF('Séries-Statique'!$J$30="","",'Séries-Statique'!$J$30)</f>
        <v/>
      </c>
      <c r="C144" s="437" t="str">
        <f>IF('Séries-Statique'!$K$30="","",'Séries-Statique'!$K$30)</f>
        <v/>
      </c>
      <c r="D144" s="110" t="str">
        <f>IF('Séries-Statique'!$L$30="","",'Séries-Statique'!$L$30)</f>
        <v/>
      </c>
      <c r="E144" s="110" t="str">
        <f>IF('Séries-Statique'!$I$30="","",'Séries-Statique'!$I$30)</f>
        <v/>
      </c>
      <c r="F144" s="110" t="str">
        <f>IF('Séries-Statique'!$M$30="","",'Séries-Statique'!$M$30)</f>
        <v/>
      </c>
      <c r="G144" s="112" t="str">
        <f>IF('Séries-Statique'!$H$30="","",'Séries-Statique'!$H$30)</f>
        <v/>
      </c>
      <c r="H144" s="120" t="str">
        <f>IF('Séries-Statique'!$A$30="","",'Séries-Statique'!$A$30)</f>
        <v/>
      </c>
      <c r="I144" s="451" t="str">
        <f>IF('Séries-Statique'!$B$30="","",'Séries-Statique'!$B$30)</f>
        <v/>
      </c>
      <c r="J144" s="139" t="str">
        <f>IF('Séries-Statique'!$G$30="","",'Séries-Statique'!$G$30)</f>
        <v/>
      </c>
      <c r="K144" s="457" t="str">
        <f t="shared" si="6"/>
        <v/>
      </c>
      <c r="L144" s="458" t="str">
        <f t="shared" si="7"/>
        <v/>
      </c>
      <c r="M144" s="441" t="str">
        <f>IF('Séries-Statique'!$C$30="","",'Séries-Statique'!$C$30)</f>
        <v/>
      </c>
      <c r="N144" s="431" t="str">
        <f>IF('Séries-Statique'!$D$30="","",'Séries-Statique'!$D$30)</f>
        <v/>
      </c>
      <c r="O144" s="431" t="str">
        <f>IF('Séries-Statique'!$E$30="","",'Séries-Statique'!$E$30)</f>
        <v/>
      </c>
      <c r="P144" s="439" t="str">
        <f>IF('Séries-Statique'!$F$30="","",'Séries-Statique'!$F$30)</f>
        <v/>
      </c>
      <c r="Q144" s="435" t="str">
        <f>IF('Séries-Statique'!$S$30="","",'Séries-Statique'!$S$30)</f>
        <v/>
      </c>
      <c r="R144" s="110" t="str">
        <f>IF('Séries-Statique'!$T$30="","",'Séries-Statique'!$T$30)</f>
        <v/>
      </c>
      <c r="S144" s="437" t="str">
        <f>IF('Séries-Statique'!$U$30="","",'Séries-Statique'!$U$30)</f>
        <v/>
      </c>
      <c r="T144" s="112" t="str">
        <f>IF('Séries-Statique'!$V$30="","",'Séries-Statique'!$V$30)</f>
        <v/>
      </c>
      <c r="U144" s="413" t="str">
        <f>IF('Séries-Statique'!$AA$30="","",'Séries-Statique'!$AA$30)</f>
        <v/>
      </c>
    </row>
    <row r="145" spans="1:21" x14ac:dyDescent="0.25">
      <c r="A145" s="114" t="str">
        <f>IF('Séries-Statique'!$N$31="","",'Séries-Statique'!$N$31)</f>
        <v/>
      </c>
      <c r="B145" s="435" t="str">
        <f>IF('Séries-Statique'!$J$31="","",'Séries-Statique'!$J$31)</f>
        <v/>
      </c>
      <c r="C145" s="437" t="str">
        <f>IF('Séries-Statique'!$K$31="","",'Séries-Statique'!$K$31)</f>
        <v/>
      </c>
      <c r="D145" s="110" t="str">
        <f>IF('Séries-Statique'!$L$31="","",'Séries-Statique'!$L$31)</f>
        <v/>
      </c>
      <c r="E145" s="110" t="str">
        <f>IF('Séries-Statique'!$I$31="","",'Séries-Statique'!$I$31)</f>
        <v/>
      </c>
      <c r="F145" s="110" t="str">
        <f>IF('Séries-Statique'!$M$31="","",'Séries-Statique'!$M$31)</f>
        <v/>
      </c>
      <c r="G145" s="112" t="str">
        <f>IF('Séries-Statique'!$H$31="","",'Séries-Statique'!$H$31)</f>
        <v/>
      </c>
      <c r="H145" s="120" t="str">
        <f>IF('Séries-Statique'!$A$31="","",'Séries-Statique'!$A$31)</f>
        <v/>
      </c>
      <c r="I145" s="451" t="str">
        <f>IF('Séries-Statique'!$B$31="","",'Séries-Statique'!$B$31)</f>
        <v/>
      </c>
      <c r="J145" s="139" t="str">
        <f>IF('Séries-Statique'!$G$31="","",'Séries-Statique'!$G$31)</f>
        <v/>
      </c>
      <c r="K145" s="457" t="str">
        <f t="shared" si="6"/>
        <v/>
      </c>
      <c r="L145" s="458" t="str">
        <f t="shared" si="7"/>
        <v/>
      </c>
      <c r="M145" s="441" t="str">
        <f>IF('Séries-Statique'!$C$31="","",'Séries-Statique'!$C$31)</f>
        <v/>
      </c>
      <c r="N145" s="431" t="str">
        <f>IF('Séries-Statique'!$D$31="","",'Séries-Statique'!$D$31)</f>
        <v/>
      </c>
      <c r="O145" s="431" t="str">
        <f>IF('Séries-Statique'!$E$31="","",'Séries-Statique'!$E$31)</f>
        <v/>
      </c>
      <c r="P145" s="439" t="str">
        <f>IF('Séries-Statique'!$F$31="","",'Séries-Statique'!$F$31)</f>
        <v/>
      </c>
      <c r="Q145" s="435" t="str">
        <f>IF('Séries-Statique'!$S$31="","",'Séries-Statique'!$S$31)</f>
        <v/>
      </c>
      <c r="R145" s="110" t="str">
        <f>IF('Séries-Statique'!$T$31="","",'Séries-Statique'!$T$31)</f>
        <v/>
      </c>
      <c r="S145" s="437" t="str">
        <f>IF('Séries-Statique'!$U$31="","",'Séries-Statique'!$U$31)</f>
        <v/>
      </c>
      <c r="T145" s="112" t="str">
        <f>IF('Séries-Statique'!$V$31="","",'Séries-Statique'!$V$31)</f>
        <v/>
      </c>
      <c r="U145" s="413" t="str">
        <f>IF('Séries-Statique'!$AA$31="","",'Séries-Statique'!$AA$31)</f>
        <v/>
      </c>
    </row>
    <row r="146" spans="1:21" x14ac:dyDescent="0.25">
      <c r="A146" s="114" t="str">
        <f>IF('Séries-Statique'!$N$32="","",'Séries-Statique'!$N$32)</f>
        <v/>
      </c>
      <c r="B146" s="435" t="str">
        <f>IF('Séries-Statique'!$J$32="","",'Séries-Statique'!$J$32)</f>
        <v/>
      </c>
      <c r="C146" s="437" t="str">
        <f>IF('Séries-Statique'!$K$32="","",'Séries-Statique'!$K$32)</f>
        <v/>
      </c>
      <c r="D146" s="110" t="str">
        <f>IF('Séries-Statique'!$L$32="","",'Séries-Statique'!$L$32)</f>
        <v/>
      </c>
      <c r="E146" s="110" t="str">
        <f>IF('Séries-Statique'!$I$32="","",'Séries-Statique'!$I$32)</f>
        <v/>
      </c>
      <c r="F146" s="110" t="str">
        <f>IF('Séries-Statique'!$M$32="","",'Séries-Statique'!$M$32)</f>
        <v/>
      </c>
      <c r="G146" s="112" t="str">
        <f>IF('Séries-Statique'!$H$32="","",'Séries-Statique'!$H$32)</f>
        <v/>
      </c>
      <c r="H146" s="120" t="str">
        <f>IF('Séries-Statique'!$A$32="","",'Séries-Statique'!$A$32)</f>
        <v/>
      </c>
      <c r="I146" s="451" t="str">
        <f>IF('Séries-Statique'!$B$32="","",'Séries-Statique'!$B$32)</f>
        <v/>
      </c>
      <c r="J146" s="139" t="str">
        <f>IF('Séries-Statique'!$G$32="","",'Séries-Statique'!$G$32)</f>
        <v/>
      </c>
      <c r="K146" s="457" t="str">
        <f t="shared" si="6"/>
        <v/>
      </c>
      <c r="L146" s="458" t="str">
        <f t="shared" si="7"/>
        <v/>
      </c>
      <c r="M146" s="441" t="str">
        <f>IF('Séries-Statique'!$C$32="","",'Séries-Statique'!$C$32)</f>
        <v/>
      </c>
      <c r="N146" s="431" t="str">
        <f>IF('Séries-Statique'!$D$32="","",'Séries-Statique'!$D$32)</f>
        <v/>
      </c>
      <c r="O146" s="431" t="str">
        <f>IF('Séries-Statique'!$E$32="","",'Séries-Statique'!$E$32)</f>
        <v/>
      </c>
      <c r="P146" s="439" t="str">
        <f>IF('Séries-Statique'!$F$32="","",'Séries-Statique'!$F$32)</f>
        <v/>
      </c>
      <c r="Q146" s="435" t="str">
        <f>IF('Séries-Statique'!$S$32="","",'Séries-Statique'!$S$32)</f>
        <v/>
      </c>
      <c r="R146" s="110" t="str">
        <f>IF('Séries-Statique'!$T$32="","",'Séries-Statique'!$T$32)</f>
        <v/>
      </c>
      <c r="S146" s="437" t="str">
        <f>IF('Séries-Statique'!$U$32="","",'Séries-Statique'!$U$32)</f>
        <v/>
      </c>
      <c r="T146" s="112" t="str">
        <f>IF('Séries-Statique'!$V$32="","",'Séries-Statique'!$V$32)</f>
        <v/>
      </c>
      <c r="U146" s="413" t="str">
        <f>IF('Séries-Statique'!$AA$32="","",'Séries-Statique'!$AA$32)</f>
        <v/>
      </c>
    </row>
    <row r="147" spans="1:21" x14ac:dyDescent="0.25">
      <c r="A147" s="114" t="str">
        <f>IF('Séries-Statique'!$N$33="","",'Séries-Statique'!$N$33)</f>
        <v/>
      </c>
      <c r="B147" s="435" t="str">
        <f>IF('Séries-Statique'!$J$33="","",'Séries-Statique'!$J$33)</f>
        <v/>
      </c>
      <c r="C147" s="437" t="str">
        <f>IF('Séries-Statique'!$K$33="","",'Séries-Statique'!$K$33)</f>
        <v/>
      </c>
      <c r="D147" s="110" t="str">
        <f>IF('Séries-Statique'!$L$33="","",'Séries-Statique'!$L$33)</f>
        <v/>
      </c>
      <c r="E147" s="110" t="str">
        <f>IF('Séries-Statique'!$I$33="","",'Séries-Statique'!$I$33)</f>
        <v/>
      </c>
      <c r="F147" s="110" t="str">
        <f>IF('Séries-Statique'!$M$33="","",'Séries-Statique'!$M$33)</f>
        <v/>
      </c>
      <c r="G147" s="112" t="str">
        <f>IF('Séries-Statique'!$H$33="","",'Séries-Statique'!$H$33)</f>
        <v/>
      </c>
      <c r="H147" s="120" t="str">
        <f>IF('Séries-Statique'!$A$33="","",'Séries-Statique'!$A$33)</f>
        <v/>
      </c>
      <c r="I147" s="451" t="str">
        <f>IF('Séries-Statique'!$B$33="","",'Séries-Statique'!$B$33)</f>
        <v/>
      </c>
      <c r="J147" s="139" t="str">
        <f>IF('Séries-Statique'!$G$33="","",'Séries-Statique'!$G$33)</f>
        <v/>
      </c>
      <c r="K147" s="457" t="str">
        <f t="shared" si="6"/>
        <v/>
      </c>
      <c r="L147" s="458" t="str">
        <f t="shared" si="7"/>
        <v/>
      </c>
      <c r="M147" s="441" t="str">
        <f>IF('Séries-Statique'!$C$33="","",'Séries-Statique'!$C$33)</f>
        <v/>
      </c>
      <c r="N147" s="431" t="str">
        <f>IF('Séries-Statique'!$D$33="","",'Séries-Statique'!$D$33)</f>
        <v/>
      </c>
      <c r="O147" s="431" t="str">
        <f>IF('Séries-Statique'!$E$33="","",'Séries-Statique'!$E$33)</f>
        <v/>
      </c>
      <c r="P147" s="439" t="str">
        <f>IF('Séries-Statique'!$F$33="","",'Séries-Statique'!$F$33)</f>
        <v/>
      </c>
      <c r="Q147" s="435" t="str">
        <f>IF('Séries-Statique'!$S$33="","",'Séries-Statique'!$S$33)</f>
        <v/>
      </c>
      <c r="R147" s="110" t="str">
        <f>IF('Séries-Statique'!$T$33="","",'Séries-Statique'!$T$33)</f>
        <v/>
      </c>
      <c r="S147" s="437" t="str">
        <f>IF('Séries-Statique'!$U$33="","",'Séries-Statique'!$U$33)</f>
        <v/>
      </c>
      <c r="T147" s="112" t="str">
        <f>IF('Séries-Statique'!$V$33="","",'Séries-Statique'!$V$33)</f>
        <v/>
      </c>
      <c r="U147" s="413" t="str">
        <f>IF('Séries-Statique'!$AA$33="","",'Séries-Statique'!$AA$33)</f>
        <v/>
      </c>
    </row>
    <row r="148" spans="1:21" x14ac:dyDescent="0.25">
      <c r="A148" s="114" t="str">
        <f>IF('Séries-Statique'!$N$34="","",'Séries-Statique'!$N$34)</f>
        <v/>
      </c>
      <c r="B148" s="435" t="str">
        <f>IF('Séries-Statique'!$J$34="","",'Séries-Statique'!$J$34)</f>
        <v/>
      </c>
      <c r="C148" s="437" t="str">
        <f>IF('Séries-Statique'!$K$34="","",'Séries-Statique'!$K$34)</f>
        <v/>
      </c>
      <c r="D148" s="110" t="str">
        <f>IF('Séries-Statique'!$L$34="","",'Séries-Statique'!$L$34)</f>
        <v/>
      </c>
      <c r="E148" s="110" t="str">
        <f>IF('Séries-Statique'!$I$34="","",'Séries-Statique'!$I$34)</f>
        <v/>
      </c>
      <c r="F148" s="110" t="str">
        <f>IF('Séries-Statique'!$M$34="","",'Séries-Statique'!$M$34)</f>
        <v/>
      </c>
      <c r="G148" s="112" t="str">
        <f>IF('Séries-Statique'!$H$34="","",'Séries-Statique'!$H$34)</f>
        <v/>
      </c>
      <c r="H148" s="120" t="str">
        <f>IF('Séries-Statique'!$A$34="","",'Séries-Statique'!$A$34)</f>
        <v/>
      </c>
      <c r="I148" s="451" t="str">
        <f>IF('Séries-Statique'!$B$34="","",'Séries-Statique'!$B$34)</f>
        <v/>
      </c>
      <c r="J148" s="139" t="str">
        <f>IF('Séries-Statique'!$G$34="","",'Séries-Statique'!$G$34)</f>
        <v/>
      </c>
      <c r="K148" s="457" t="str">
        <f t="shared" si="6"/>
        <v/>
      </c>
      <c r="L148" s="458" t="str">
        <f t="shared" si="7"/>
        <v/>
      </c>
      <c r="M148" s="441" t="str">
        <f>IF('Séries-Statique'!$C$34="","",'Séries-Statique'!$C$34)</f>
        <v/>
      </c>
      <c r="N148" s="431" t="str">
        <f>IF('Séries-Statique'!$D$34="","",'Séries-Statique'!$D$34)</f>
        <v/>
      </c>
      <c r="O148" s="431" t="str">
        <f>IF('Séries-Statique'!$E$34="","",'Séries-Statique'!$E$34)</f>
        <v/>
      </c>
      <c r="P148" s="439" t="str">
        <f>IF('Séries-Statique'!$F$34="","",'Séries-Statique'!$F$34)</f>
        <v/>
      </c>
      <c r="Q148" s="435" t="str">
        <f>IF('Séries-Statique'!$S$34="","",'Séries-Statique'!$S$34)</f>
        <v/>
      </c>
      <c r="R148" s="110" t="str">
        <f>IF('Séries-Statique'!$T$34="","",'Séries-Statique'!$T$34)</f>
        <v/>
      </c>
      <c r="S148" s="437" t="str">
        <f>IF('Séries-Statique'!$U$34="","",'Séries-Statique'!$U$34)</f>
        <v/>
      </c>
      <c r="T148" s="112" t="str">
        <f>IF('Séries-Statique'!$V$34="","",'Séries-Statique'!$V$34)</f>
        <v/>
      </c>
      <c r="U148" s="413" t="str">
        <f>IF('Séries-Statique'!$AA$34="","",'Séries-Statique'!$AA$34)</f>
        <v/>
      </c>
    </row>
    <row r="149" spans="1:21" x14ac:dyDescent="0.25">
      <c r="A149" s="114" t="str">
        <f>IF('Séries-Statique'!$N$35="","",'Séries-Statique'!$N$35)</f>
        <v/>
      </c>
      <c r="B149" s="435" t="str">
        <f>IF('Séries-Statique'!$J$35="","",'Séries-Statique'!$J$35)</f>
        <v/>
      </c>
      <c r="C149" s="437" t="str">
        <f>IF('Séries-Statique'!$K$35="","",'Séries-Statique'!$K$35)</f>
        <v/>
      </c>
      <c r="D149" s="110" t="str">
        <f>IF('Séries-Statique'!$L$35="","",'Séries-Statique'!$L$35)</f>
        <v/>
      </c>
      <c r="E149" s="110" t="str">
        <f>IF('Séries-Statique'!$I$35="","",'Séries-Statique'!$I$35)</f>
        <v/>
      </c>
      <c r="F149" s="110" t="str">
        <f>IF('Séries-Statique'!$M$35="","",'Séries-Statique'!$M$35)</f>
        <v/>
      </c>
      <c r="G149" s="112" t="str">
        <f>IF('Séries-Statique'!$H$35="","",'Séries-Statique'!$H$35)</f>
        <v/>
      </c>
      <c r="H149" s="120" t="str">
        <f>IF('Séries-Statique'!$A$35="","",'Séries-Statique'!$A$35)</f>
        <v/>
      </c>
      <c r="I149" s="451" t="str">
        <f>IF('Séries-Statique'!$B$35="","",'Séries-Statique'!$B$35)</f>
        <v/>
      </c>
      <c r="J149" s="139" t="str">
        <f>IF('Séries-Statique'!$G$35="","",'Séries-Statique'!$G$35)</f>
        <v/>
      </c>
      <c r="K149" s="457" t="str">
        <f t="shared" si="6"/>
        <v/>
      </c>
      <c r="L149" s="458" t="str">
        <f t="shared" si="7"/>
        <v/>
      </c>
      <c r="M149" s="441" t="str">
        <f>IF('Séries-Statique'!$C$35="","",'Séries-Statique'!$C$35)</f>
        <v/>
      </c>
      <c r="N149" s="431" t="str">
        <f>IF('Séries-Statique'!$D$35="","",'Séries-Statique'!$D$35)</f>
        <v/>
      </c>
      <c r="O149" s="431" t="str">
        <f>IF('Séries-Statique'!$E$35="","",'Séries-Statique'!$E$35)</f>
        <v/>
      </c>
      <c r="P149" s="439" t="str">
        <f>IF('Séries-Statique'!$F$35="","",'Séries-Statique'!$F$35)</f>
        <v/>
      </c>
      <c r="Q149" s="435" t="str">
        <f>IF('Séries-Statique'!$S$35="","",'Séries-Statique'!$S$35)</f>
        <v/>
      </c>
      <c r="R149" s="110" t="str">
        <f>IF('Séries-Statique'!$T$35="","",'Séries-Statique'!$T$35)</f>
        <v/>
      </c>
      <c r="S149" s="437" t="str">
        <f>IF('Séries-Statique'!$U$35="","",'Séries-Statique'!$U$35)</f>
        <v/>
      </c>
      <c r="T149" s="112" t="str">
        <f>IF('Séries-Statique'!$V$35="","",'Séries-Statique'!$V$35)</f>
        <v/>
      </c>
      <c r="U149" s="413" t="str">
        <f>IF('Séries-Statique'!$AA$35="","",'Séries-Statique'!$AA$35)</f>
        <v/>
      </c>
    </row>
    <row r="150" spans="1:21" x14ac:dyDescent="0.25">
      <c r="A150" s="114" t="str">
        <f>IF('Séries-Statique'!$N$36="","",'Séries-Statique'!$N$36)</f>
        <v/>
      </c>
      <c r="B150" s="435" t="str">
        <f>IF('Séries-Statique'!$J$36="","",'Séries-Statique'!$J$36)</f>
        <v/>
      </c>
      <c r="C150" s="437" t="str">
        <f>IF('Séries-Statique'!$K$36="","",'Séries-Statique'!$K$36)</f>
        <v/>
      </c>
      <c r="D150" s="110" t="str">
        <f>IF('Séries-Statique'!$L$36="","",'Séries-Statique'!$L$36)</f>
        <v/>
      </c>
      <c r="E150" s="110" t="str">
        <f>IF('Séries-Statique'!$I$36="","",'Séries-Statique'!$I$36)</f>
        <v/>
      </c>
      <c r="F150" s="110" t="str">
        <f>IF('Séries-Statique'!$M$36="","",'Séries-Statique'!$M$36)</f>
        <v/>
      </c>
      <c r="G150" s="112" t="str">
        <f>IF('Séries-Statique'!$H$36="","",'Séries-Statique'!$H$36)</f>
        <v/>
      </c>
      <c r="H150" s="120" t="str">
        <f>IF('Séries-Statique'!$A$36="","",'Séries-Statique'!$A$36)</f>
        <v/>
      </c>
      <c r="I150" s="451" t="str">
        <f>IF('Séries-Statique'!$B$36="","",'Séries-Statique'!$B$36)</f>
        <v/>
      </c>
      <c r="J150" s="139" t="str">
        <f>IF('Séries-Statique'!$G$36="","",'Séries-Statique'!$G$36)</f>
        <v/>
      </c>
      <c r="K150" s="457" t="str">
        <f t="shared" si="6"/>
        <v/>
      </c>
      <c r="L150" s="458" t="str">
        <f t="shared" si="7"/>
        <v/>
      </c>
      <c r="M150" s="441" t="str">
        <f>IF('Séries-Statique'!$C$36="","",'Séries-Statique'!$C$36)</f>
        <v/>
      </c>
      <c r="N150" s="431" t="str">
        <f>IF('Séries-Statique'!$D$36="","",'Séries-Statique'!$D$36)</f>
        <v/>
      </c>
      <c r="O150" s="431" t="str">
        <f>IF('Séries-Statique'!$E$36="","",'Séries-Statique'!$E$36)</f>
        <v/>
      </c>
      <c r="P150" s="439" t="str">
        <f>IF('Séries-Statique'!$F$36="","",'Séries-Statique'!$F$36)</f>
        <v/>
      </c>
      <c r="Q150" s="435" t="str">
        <f>IF('Séries-Statique'!$S$36="","",'Séries-Statique'!$S$36)</f>
        <v/>
      </c>
      <c r="R150" s="110" t="str">
        <f>IF('Séries-Statique'!$T$36="","",'Séries-Statique'!$T$36)</f>
        <v/>
      </c>
      <c r="S150" s="437" t="str">
        <f>IF('Séries-Statique'!$U$36="","",'Séries-Statique'!$U$36)</f>
        <v/>
      </c>
      <c r="T150" s="112" t="str">
        <f>IF('Séries-Statique'!$V$36="","",'Séries-Statique'!$V$36)</f>
        <v/>
      </c>
      <c r="U150" s="413" t="str">
        <f>IF('Séries-Statique'!$AA$36="","",'Séries-Statique'!$AA$36)</f>
        <v/>
      </c>
    </row>
    <row r="151" spans="1:21" x14ac:dyDescent="0.25">
      <c r="A151" s="114" t="str">
        <f>IF('Séries-Statique'!$N$37="","",'Séries-Statique'!$N$37)</f>
        <v/>
      </c>
      <c r="B151" s="435" t="str">
        <f>IF('Séries-Statique'!$J$37="","",'Séries-Statique'!$J$37)</f>
        <v/>
      </c>
      <c r="C151" s="437" t="str">
        <f>IF('Séries-Statique'!$K$37="","",'Séries-Statique'!$K$37)</f>
        <v/>
      </c>
      <c r="D151" s="110" t="str">
        <f>IF('Séries-Statique'!$L$37="","",'Séries-Statique'!$L$37)</f>
        <v/>
      </c>
      <c r="E151" s="110" t="str">
        <f>IF('Séries-Statique'!$I$37="","",'Séries-Statique'!$I$37)</f>
        <v/>
      </c>
      <c r="F151" s="110" t="str">
        <f>IF('Séries-Statique'!$M$37="","",'Séries-Statique'!$M$37)</f>
        <v/>
      </c>
      <c r="G151" s="112" t="str">
        <f>IF('Séries-Statique'!$H$37="","",'Séries-Statique'!$H$37)</f>
        <v/>
      </c>
      <c r="H151" s="120" t="str">
        <f>IF('Séries-Statique'!$A$37="","",'Séries-Statique'!$A$37)</f>
        <v/>
      </c>
      <c r="I151" s="451" t="str">
        <f>IF('Séries-Statique'!$B$37="","",'Séries-Statique'!$B$37)</f>
        <v/>
      </c>
      <c r="J151" s="139" t="str">
        <f>IF('Séries-Statique'!$G$37="","",'Séries-Statique'!$G$37)</f>
        <v/>
      </c>
      <c r="K151" s="457" t="str">
        <f t="shared" si="6"/>
        <v/>
      </c>
      <c r="L151" s="458" t="str">
        <f t="shared" si="7"/>
        <v/>
      </c>
      <c r="M151" s="441" t="str">
        <f>IF('Séries-Statique'!$C$37="","",'Séries-Statique'!$C$37)</f>
        <v/>
      </c>
      <c r="N151" s="431" t="str">
        <f>IF('Séries-Statique'!$D$37="","",'Séries-Statique'!$D$37)</f>
        <v/>
      </c>
      <c r="O151" s="431" t="str">
        <f>IF('Séries-Statique'!$E$37="","",'Séries-Statique'!$E$37)</f>
        <v/>
      </c>
      <c r="P151" s="439" t="str">
        <f>IF('Séries-Statique'!$F$37="","",'Séries-Statique'!$F$37)</f>
        <v/>
      </c>
      <c r="Q151" s="435" t="str">
        <f>IF('Séries-Statique'!$S$37="","",'Séries-Statique'!$S$37)</f>
        <v/>
      </c>
      <c r="R151" s="110" t="str">
        <f>IF('Séries-Statique'!$T$37="","",'Séries-Statique'!$T$37)</f>
        <v/>
      </c>
      <c r="S151" s="437" t="str">
        <f>IF('Séries-Statique'!$U$37="","",'Séries-Statique'!$U$37)</f>
        <v/>
      </c>
      <c r="T151" s="112" t="str">
        <f>IF('Séries-Statique'!$V$37="","",'Séries-Statique'!$V$37)</f>
        <v/>
      </c>
      <c r="U151" s="413" t="str">
        <f>IF('Séries-Statique'!$AA$37="","",'Séries-Statique'!$AA$37)</f>
        <v/>
      </c>
    </row>
    <row r="152" spans="1:21" x14ac:dyDescent="0.25">
      <c r="A152" s="114" t="str">
        <f>IF('Séries-Statique'!$N$38="","",'Séries-Statique'!$N$38)</f>
        <v/>
      </c>
      <c r="B152" s="435" t="str">
        <f>IF('Séries-Statique'!$J$38="","",'Séries-Statique'!$J$38)</f>
        <v/>
      </c>
      <c r="C152" s="437" t="str">
        <f>IF('Séries-Statique'!$K$38="","",'Séries-Statique'!$K$38)</f>
        <v/>
      </c>
      <c r="D152" s="110" t="str">
        <f>IF('Séries-Statique'!$L$38="","",'Séries-Statique'!$L$38)</f>
        <v/>
      </c>
      <c r="E152" s="110" t="str">
        <f>IF('Séries-Statique'!$I$38="","",'Séries-Statique'!$I$38)</f>
        <v/>
      </c>
      <c r="F152" s="110" t="str">
        <f>IF('Séries-Statique'!$M$38="","",'Séries-Statique'!$M$38)</f>
        <v/>
      </c>
      <c r="G152" s="112" t="str">
        <f>IF('Séries-Statique'!$H$38="","",'Séries-Statique'!$H$38)</f>
        <v/>
      </c>
      <c r="H152" s="120" t="str">
        <f>IF('Séries-Statique'!$A$38="","",'Séries-Statique'!$A$38)</f>
        <v/>
      </c>
      <c r="I152" s="451" t="str">
        <f>IF('Séries-Statique'!$B$38="","",'Séries-Statique'!$B$38)</f>
        <v/>
      </c>
      <c r="J152" s="139" t="str">
        <f>IF('Séries-Statique'!$G$38="","",'Séries-Statique'!$G$38)</f>
        <v/>
      </c>
      <c r="K152" s="457" t="str">
        <f t="shared" si="6"/>
        <v/>
      </c>
      <c r="L152" s="458" t="str">
        <f t="shared" si="7"/>
        <v/>
      </c>
      <c r="M152" s="441" t="str">
        <f>IF('Séries-Statique'!$C$38="","",'Séries-Statique'!$C$38)</f>
        <v/>
      </c>
      <c r="N152" s="431" t="str">
        <f>IF('Séries-Statique'!$D$38="","",'Séries-Statique'!$D$38)</f>
        <v/>
      </c>
      <c r="O152" s="431" t="str">
        <f>IF('Séries-Statique'!$E$38="","",'Séries-Statique'!$E$38)</f>
        <v/>
      </c>
      <c r="P152" s="439" t="str">
        <f>IF('Séries-Statique'!$F$38="","",'Séries-Statique'!$F$38)</f>
        <v/>
      </c>
      <c r="Q152" s="435" t="str">
        <f>IF('Séries-Statique'!$S$38="","",'Séries-Statique'!$S$38)</f>
        <v/>
      </c>
      <c r="R152" s="110" t="str">
        <f>IF('Séries-Statique'!$T$38="","",'Séries-Statique'!$T$38)</f>
        <v/>
      </c>
      <c r="S152" s="437" t="str">
        <f>IF('Séries-Statique'!$U$38="","",'Séries-Statique'!$U$38)</f>
        <v/>
      </c>
      <c r="T152" s="112" t="str">
        <f>IF('Séries-Statique'!$V$38="","",'Séries-Statique'!$V$38)</f>
        <v/>
      </c>
      <c r="U152" s="413" t="str">
        <f>IF('Séries-Statique'!$AA$38="","",'Séries-Statique'!$AA$38)</f>
        <v/>
      </c>
    </row>
    <row r="153" spans="1:21" x14ac:dyDescent="0.25">
      <c r="A153" s="114" t="str">
        <f>IF('Séries-Statique'!$N$39="","",'Séries-Statique'!$N$39)</f>
        <v/>
      </c>
      <c r="B153" s="435" t="str">
        <f>IF('Séries-Statique'!$J$39="","",'Séries-Statique'!$J$39)</f>
        <v/>
      </c>
      <c r="C153" s="437" t="str">
        <f>IF('Séries-Statique'!$K$39="","",'Séries-Statique'!$K$39)</f>
        <v/>
      </c>
      <c r="D153" s="110" t="str">
        <f>IF('Séries-Statique'!$L$39="","",'Séries-Statique'!$L$39)</f>
        <v/>
      </c>
      <c r="E153" s="110" t="str">
        <f>IF('Séries-Statique'!$I$39="","",'Séries-Statique'!$I$39)</f>
        <v/>
      </c>
      <c r="F153" s="110" t="str">
        <f>IF('Séries-Statique'!$M$39="","",'Séries-Statique'!$M$39)</f>
        <v/>
      </c>
      <c r="G153" s="112" t="str">
        <f>IF('Séries-Statique'!$H$39="","",'Séries-Statique'!$H$39)</f>
        <v/>
      </c>
      <c r="H153" s="120" t="str">
        <f>IF('Séries-Statique'!$A$39="","",'Séries-Statique'!$A$39)</f>
        <v/>
      </c>
      <c r="I153" s="451" t="str">
        <f>IF('Séries-Statique'!$B$39="","",'Séries-Statique'!$B$39)</f>
        <v/>
      </c>
      <c r="J153" s="139" t="str">
        <f>IF('Séries-Statique'!$G$39="","",'Séries-Statique'!$G$39)</f>
        <v/>
      </c>
      <c r="K153" s="457" t="str">
        <f t="shared" si="6"/>
        <v/>
      </c>
      <c r="L153" s="458" t="str">
        <f t="shared" si="7"/>
        <v/>
      </c>
      <c r="M153" s="441" t="str">
        <f>IF('Séries-Statique'!$C$39="","",'Séries-Statique'!$C$39)</f>
        <v/>
      </c>
      <c r="N153" s="431" t="str">
        <f>IF('Séries-Statique'!$D$39="","",'Séries-Statique'!$D$39)</f>
        <v/>
      </c>
      <c r="O153" s="431" t="str">
        <f>IF('Séries-Statique'!$E$39="","",'Séries-Statique'!$E$39)</f>
        <v/>
      </c>
      <c r="P153" s="439" t="str">
        <f>IF('Séries-Statique'!$F$39="","",'Séries-Statique'!$F$39)</f>
        <v/>
      </c>
      <c r="Q153" s="435" t="str">
        <f>IF('Séries-Statique'!$S$39="","",'Séries-Statique'!$S$39)</f>
        <v/>
      </c>
      <c r="R153" s="110" t="str">
        <f>IF('Séries-Statique'!$T$39="","",'Séries-Statique'!$T$39)</f>
        <v/>
      </c>
      <c r="S153" s="437" t="str">
        <f>IF('Séries-Statique'!$U$39="","",'Séries-Statique'!$U$39)</f>
        <v/>
      </c>
      <c r="T153" s="112" t="str">
        <f>IF('Séries-Statique'!$V$39="","",'Séries-Statique'!$V$39)</f>
        <v/>
      </c>
      <c r="U153" s="413" t="str">
        <f>IF('Séries-Statique'!$AA$39="","",'Séries-Statique'!$AA$39)</f>
        <v/>
      </c>
    </row>
    <row r="154" spans="1:21" x14ac:dyDescent="0.25">
      <c r="A154" s="114" t="str">
        <f>IF('Séries-Statique'!$N$40="","",'Séries-Statique'!$N$40)</f>
        <v/>
      </c>
      <c r="B154" s="435" t="str">
        <f>IF('Séries-Statique'!$J$40="","",'Séries-Statique'!$J$40)</f>
        <v/>
      </c>
      <c r="C154" s="437" t="str">
        <f>IF('Séries-Statique'!$K$40="","",'Séries-Statique'!$K$40)</f>
        <v/>
      </c>
      <c r="D154" s="110" t="str">
        <f>IF('Séries-Statique'!$L$40="","",'Séries-Statique'!$L$40)</f>
        <v/>
      </c>
      <c r="E154" s="110" t="str">
        <f>IF('Séries-Statique'!$I$40="","",'Séries-Statique'!$I$40)</f>
        <v/>
      </c>
      <c r="F154" s="110" t="str">
        <f>IF('Séries-Statique'!$M$40="","",'Séries-Statique'!$M$40)</f>
        <v/>
      </c>
      <c r="G154" s="112" t="str">
        <f>IF('Séries-Statique'!$H$40="","",'Séries-Statique'!$H$40)</f>
        <v/>
      </c>
      <c r="H154" s="120" t="str">
        <f>IF('Séries-Statique'!$A$40="","",'Séries-Statique'!$A$40)</f>
        <v/>
      </c>
      <c r="I154" s="451" t="str">
        <f>IF('Séries-Statique'!$B$40="","",'Séries-Statique'!$B$40)</f>
        <v/>
      </c>
      <c r="J154" s="139" t="str">
        <f>IF('Séries-Statique'!$G$40="","",'Séries-Statique'!$G$40)</f>
        <v/>
      </c>
      <c r="K154" s="457" t="str">
        <f t="shared" si="6"/>
        <v/>
      </c>
      <c r="L154" s="458" t="str">
        <f t="shared" si="7"/>
        <v/>
      </c>
      <c r="M154" s="441" t="str">
        <f>IF('Séries-Statique'!$C$40="","",'Séries-Statique'!$C$40)</f>
        <v/>
      </c>
      <c r="N154" s="431" t="str">
        <f>IF('Séries-Statique'!$D$40="","",'Séries-Statique'!$D$40)</f>
        <v/>
      </c>
      <c r="O154" s="431" t="str">
        <f>IF('Séries-Statique'!$E$40="","",'Séries-Statique'!$E$40)</f>
        <v/>
      </c>
      <c r="P154" s="439" t="str">
        <f>IF('Séries-Statique'!$F$40="","",'Séries-Statique'!$F$40)</f>
        <v/>
      </c>
      <c r="Q154" s="435" t="str">
        <f>IF('Séries-Statique'!$S$40="","",'Séries-Statique'!$S$40)</f>
        <v/>
      </c>
      <c r="R154" s="110" t="str">
        <f>IF('Séries-Statique'!$T$40="","",'Séries-Statique'!$T$40)</f>
        <v/>
      </c>
      <c r="S154" s="437" t="str">
        <f>IF('Séries-Statique'!$U$40="","",'Séries-Statique'!$U$40)</f>
        <v/>
      </c>
      <c r="T154" s="112" t="str">
        <f>IF('Séries-Statique'!$V$40="","",'Séries-Statique'!$V$40)</f>
        <v/>
      </c>
      <c r="U154" s="413" t="str">
        <f>IF('Séries-Statique'!$AA$40="","",'Séries-Statique'!$AA$40)</f>
        <v/>
      </c>
    </row>
    <row r="155" spans="1:21" x14ac:dyDescent="0.25">
      <c r="A155" s="114" t="str">
        <f>IF('Séries-Statique'!$N$41="","",'Séries-Statique'!$N$41)</f>
        <v/>
      </c>
      <c r="B155" s="435" t="str">
        <f>IF('Séries-Statique'!$J$41="","",'Séries-Statique'!$J$41)</f>
        <v/>
      </c>
      <c r="C155" s="437" t="str">
        <f>IF('Séries-Statique'!$K$41="","",'Séries-Statique'!$K$41)</f>
        <v/>
      </c>
      <c r="D155" s="110" t="str">
        <f>IF('Séries-Statique'!$L$41="","",'Séries-Statique'!$L$41)</f>
        <v/>
      </c>
      <c r="E155" s="110" t="str">
        <f>IF('Séries-Statique'!$I$41="","",'Séries-Statique'!$I$41)</f>
        <v/>
      </c>
      <c r="F155" s="110" t="str">
        <f>IF('Séries-Statique'!$M$41="","",'Séries-Statique'!$M$41)</f>
        <v/>
      </c>
      <c r="G155" s="112" t="str">
        <f>IF('Séries-Statique'!$H$41="","",'Séries-Statique'!$H$41)</f>
        <v/>
      </c>
      <c r="H155" s="120" t="str">
        <f>IF('Séries-Statique'!$A$41="","",'Séries-Statique'!$A$41)</f>
        <v/>
      </c>
      <c r="I155" s="451" t="str">
        <f>IF('Séries-Statique'!$B$41="","",'Séries-Statique'!$B$41)</f>
        <v/>
      </c>
      <c r="J155" s="139" t="str">
        <f>IF('Séries-Statique'!$G$41="","",'Séries-Statique'!$G$41)</f>
        <v/>
      </c>
      <c r="K155" s="457" t="str">
        <f t="shared" si="6"/>
        <v/>
      </c>
      <c r="L155" s="458" t="str">
        <f t="shared" si="7"/>
        <v/>
      </c>
      <c r="M155" s="441" t="str">
        <f>IF('Séries-Statique'!$C$41="","",'Séries-Statique'!$C$41)</f>
        <v/>
      </c>
      <c r="N155" s="431" t="str">
        <f>IF('Séries-Statique'!$D$41="","",'Séries-Statique'!$D$41)</f>
        <v/>
      </c>
      <c r="O155" s="431" t="str">
        <f>IF('Séries-Statique'!$E$41="","",'Séries-Statique'!$E$41)</f>
        <v/>
      </c>
      <c r="P155" s="439" t="str">
        <f>IF('Séries-Statique'!$F$41="","",'Séries-Statique'!$F$41)</f>
        <v/>
      </c>
      <c r="Q155" s="435" t="str">
        <f>IF('Séries-Statique'!$S$41="","",'Séries-Statique'!$S$41)</f>
        <v/>
      </c>
      <c r="R155" s="110" t="str">
        <f>IF('Séries-Statique'!$T$41="","",'Séries-Statique'!$T$41)</f>
        <v/>
      </c>
      <c r="S155" s="437" t="str">
        <f>IF('Séries-Statique'!$U$41="","",'Séries-Statique'!$U$41)</f>
        <v/>
      </c>
      <c r="T155" s="112" t="str">
        <f>IF('Séries-Statique'!$V$41="","",'Séries-Statique'!$V$41)</f>
        <v/>
      </c>
      <c r="U155" s="413" t="str">
        <f>IF('Séries-Statique'!$AA$41="","",'Séries-Statique'!$AA$41)</f>
        <v/>
      </c>
    </row>
    <row r="156" spans="1:21" x14ac:dyDescent="0.25">
      <c r="A156" s="114" t="str">
        <f>IF('Séries-Statique'!$N$42="","",'Séries-Statique'!$N$42)</f>
        <v/>
      </c>
      <c r="B156" s="435" t="str">
        <f>IF('Séries-Statique'!$J$42="","",'Séries-Statique'!$J$42)</f>
        <v/>
      </c>
      <c r="C156" s="437" t="str">
        <f>IF('Séries-Statique'!$K$42="","",'Séries-Statique'!$K$42)</f>
        <v/>
      </c>
      <c r="D156" s="110" t="str">
        <f>IF('Séries-Statique'!$L$42="","",'Séries-Statique'!$L$42)</f>
        <v/>
      </c>
      <c r="E156" s="110" t="str">
        <f>IF('Séries-Statique'!$I$42="","",'Séries-Statique'!$I$42)</f>
        <v/>
      </c>
      <c r="F156" s="110" t="str">
        <f>IF('Séries-Statique'!$M$42="","",'Séries-Statique'!$M$42)</f>
        <v/>
      </c>
      <c r="G156" s="112" t="str">
        <f>IF('Séries-Statique'!$H$42="","",'Séries-Statique'!$H$42)</f>
        <v/>
      </c>
      <c r="H156" s="120" t="str">
        <f>IF('Séries-Statique'!$A$42="","",'Séries-Statique'!$A$42)</f>
        <v/>
      </c>
      <c r="I156" s="451" t="str">
        <f>IF('Séries-Statique'!$B$42="","",'Séries-Statique'!$B$42)</f>
        <v/>
      </c>
      <c r="J156" s="139" t="str">
        <f>IF('Séries-Statique'!$G$42="","",'Séries-Statique'!$G$42)</f>
        <v/>
      </c>
      <c r="K156" s="457" t="str">
        <f t="shared" si="6"/>
        <v/>
      </c>
      <c r="L156" s="458" t="str">
        <f t="shared" si="7"/>
        <v/>
      </c>
      <c r="M156" s="441" t="str">
        <f>IF('Séries-Statique'!$C$42="","",'Séries-Statique'!$C$42)</f>
        <v/>
      </c>
      <c r="N156" s="431" t="str">
        <f>IF('Séries-Statique'!$D$42="","",'Séries-Statique'!$D$42)</f>
        <v/>
      </c>
      <c r="O156" s="431" t="str">
        <f>IF('Séries-Statique'!$E$42="","",'Séries-Statique'!$E$42)</f>
        <v/>
      </c>
      <c r="P156" s="439" t="str">
        <f>IF('Séries-Statique'!$F$42="","",'Séries-Statique'!$F$42)</f>
        <v/>
      </c>
      <c r="Q156" s="435" t="str">
        <f>IF('Séries-Statique'!$S$42="","",'Séries-Statique'!$S$42)</f>
        <v/>
      </c>
      <c r="R156" s="110" t="str">
        <f>IF('Séries-Statique'!$T$42="","",'Séries-Statique'!$T$42)</f>
        <v/>
      </c>
      <c r="S156" s="437" t="str">
        <f>IF('Séries-Statique'!$U$42="","",'Séries-Statique'!$U$42)</f>
        <v/>
      </c>
      <c r="T156" s="112" t="str">
        <f>IF('Séries-Statique'!$V$42="","",'Séries-Statique'!$V$42)</f>
        <v/>
      </c>
      <c r="U156" s="413" t="str">
        <f>IF('Séries-Statique'!$AA$42="","",'Séries-Statique'!$AA$42)</f>
        <v/>
      </c>
    </row>
    <row r="157" spans="1:21" x14ac:dyDescent="0.25">
      <c r="A157" s="114" t="str">
        <f>IF('Séries-Statique'!$N$43="","",'Séries-Statique'!$N$43)</f>
        <v/>
      </c>
      <c r="B157" s="435" t="str">
        <f>IF('Séries-Statique'!$J$43="","",'Séries-Statique'!$J$43)</f>
        <v/>
      </c>
      <c r="C157" s="437" t="str">
        <f>IF('Séries-Statique'!$K$43="","",'Séries-Statique'!$K$43)</f>
        <v/>
      </c>
      <c r="D157" s="110" t="str">
        <f>IF('Séries-Statique'!$L$43="","",'Séries-Statique'!$L$43)</f>
        <v/>
      </c>
      <c r="E157" s="110" t="str">
        <f>IF('Séries-Statique'!$I$43="","",'Séries-Statique'!$I$43)</f>
        <v/>
      </c>
      <c r="F157" s="110" t="str">
        <f>IF('Séries-Statique'!$M$43="","",'Séries-Statique'!$M$43)</f>
        <v/>
      </c>
      <c r="G157" s="112" t="str">
        <f>IF('Séries-Statique'!$H$43="","",'Séries-Statique'!$H$43)</f>
        <v/>
      </c>
      <c r="H157" s="120" t="str">
        <f>IF('Séries-Statique'!$A$43="","",'Séries-Statique'!$A$43)</f>
        <v/>
      </c>
      <c r="I157" s="451" t="str">
        <f>IF('Séries-Statique'!$B$43="","",'Séries-Statique'!$B$43)</f>
        <v/>
      </c>
      <c r="J157" s="139" t="str">
        <f>IF('Séries-Statique'!$G$43="","",'Séries-Statique'!$G$43)</f>
        <v/>
      </c>
      <c r="K157" s="457" t="str">
        <f t="shared" si="6"/>
        <v/>
      </c>
      <c r="L157" s="458" t="str">
        <f t="shared" si="7"/>
        <v/>
      </c>
      <c r="M157" s="441" t="str">
        <f>IF('Séries-Statique'!$C$43="","",'Séries-Statique'!$C$43)</f>
        <v/>
      </c>
      <c r="N157" s="431" t="str">
        <f>IF('Séries-Statique'!$D$43="","",'Séries-Statique'!$D$43)</f>
        <v/>
      </c>
      <c r="O157" s="431" t="str">
        <f>IF('Séries-Statique'!$E$43="","",'Séries-Statique'!$E$43)</f>
        <v/>
      </c>
      <c r="P157" s="439" t="str">
        <f>IF('Séries-Statique'!$F$43="","",'Séries-Statique'!$F$43)</f>
        <v/>
      </c>
      <c r="Q157" s="435" t="str">
        <f>IF('Séries-Statique'!$S$43="","",'Séries-Statique'!$S$43)</f>
        <v/>
      </c>
      <c r="R157" s="110" t="str">
        <f>IF('Séries-Statique'!$T$43="","",'Séries-Statique'!$T$43)</f>
        <v/>
      </c>
      <c r="S157" s="437" t="str">
        <f>IF('Séries-Statique'!$U$43="","",'Séries-Statique'!$U$43)</f>
        <v/>
      </c>
      <c r="T157" s="112" t="str">
        <f>IF('Séries-Statique'!$V$43="","",'Séries-Statique'!$V$43)</f>
        <v/>
      </c>
      <c r="U157" s="413" t="str">
        <f>IF('Séries-Statique'!$AA$43="","",'Séries-Statique'!$AA$43)</f>
        <v/>
      </c>
    </row>
    <row r="158" spans="1:21" x14ac:dyDescent="0.25">
      <c r="A158" s="114" t="str">
        <f>IF('Séries-Statique'!$N$44="","",'Séries-Statique'!$N$44)</f>
        <v/>
      </c>
      <c r="B158" s="435" t="str">
        <f>IF('Séries-Statique'!$J$44="","",'Séries-Statique'!$J$44)</f>
        <v/>
      </c>
      <c r="C158" s="437" t="str">
        <f>IF('Séries-Statique'!$K$44="","",'Séries-Statique'!$K$44)</f>
        <v/>
      </c>
      <c r="D158" s="110" t="str">
        <f>IF('Séries-Statique'!$L$44="","",'Séries-Statique'!$L$44)</f>
        <v/>
      </c>
      <c r="E158" s="110" t="str">
        <f>IF('Séries-Statique'!$I$44="","",'Séries-Statique'!$I$44)</f>
        <v/>
      </c>
      <c r="F158" s="110" t="str">
        <f>IF('Séries-Statique'!$M$44="","",'Séries-Statique'!$M$44)</f>
        <v/>
      </c>
      <c r="G158" s="112" t="str">
        <f>IF('Séries-Statique'!$H$44="","",'Séries-Statique'!$H$44)</f>
        <v/>
      </c>
      <c r="H158" s="120" t="str">
        <f>IF('Séries-Statique'!$A$44="","",'Séries-Statique'!$A$44)</f>
        <v/>
      </c>
      <c r="I158" s="451" t="str">
        <f>IF('Séries-Statique'!$B$44="","",'Séries-Statique'!$B$44)</f>
        <v/>
      </c>
      <c r="J158" s="139" t="str">
        <f>IF('Séries-Statique'!$G$44="","",'Séries-Statique'!$G$44)</f>
        <v/>
      </c>
      <c r="K158" s="457" t="str">
        <f t="shared" si="6"/>
        <v/>
      </c>
      <c r="L158" s="458" t="str">
        <f t="shared" si="7"/>
        <v/>
      </c>
      <c r="M158" s="441" t="str">
        <f>IF('Séries-Statique'!$C$44="","",'Séries-Statique'!$C$44)</f>
        <v/>
      </c>
      <c r="N158" s="431" t="str">
        <f>IF('Séries-Statique'!$D$44="","",'Séries-Statique'!$D$44)</f>
        <v/>
      </c>
      <c r="O158" s="431" t="str">
        <f>IF('Séries-Statique'!$E$44="","",'Séries-Statique'!$E$44)</f>
        <v/>
      </c>
      <c r="P158" s="439" t="str">
        <f>IF('Séries-Statique'!$F$44="","",'Séries-Statique'!$F$44)</f>
        <v/>
      </c>
      <c r="Q158" s="435" t="str">
        <f>IF('Séries-Statique'!$S$44="","",'Séries-Statique'!$S$44)</f>
        <v/>
      </c>
      <c r="R158" s="110" t="str">
        <f>IF('Séries-Statique'!$T$44="","",'Séries-Statique'!$T$44)</f>
        <v/>
      </c>
      <c r="S158" s="437" t="str">
        <f>IF('Séries-Statique'!$U$44="","",'Séries-Statique'!$U$44)</f>
        <v/>
      </c>
      <c r="T158" s="112" t="str">
        <f>IF('Séries-Statique'!$V$44="","",'Séries-Statique'!$V$44)</f>
        <v/>
      </c>
      <c r="U158" s="413" t="str">
        <f>IF('Séries-Statique'!$AA$44="","",'Séries-Statique'!$AA$44)</f>
        <v/>
      </c>
    </row>
    <row r="159" spans="1:21" x14ac:dyDescent="0.25">
      <c r="A159" s="114" t="str">
        <f>IF('Séries-Statique'!$N$45="","",'Séries-Statique'!$N$45)</f>
        <v/>
      </c>
      <c r="B159" s="435" t="str">
        <f>IF('Séries-Statique'!$J$45="","",'Séries-Statique'!$J$45)</f>
        <v/>
      </c>
      <c r="C159" s="437" t="str">
        <f>IF('Séries-Statique'!$K$45="","",'Séries-Statique'!$K$45)</f>
        <v/>
      </c>
      <c r="D159" s="110" t="str">
        <f>IF('Séries-Statique'!$L$45="","",'Séries-Statique'!$L$45)</f>
        <v/>
      </c>
      <c r="E159" s="110" t="str">
        <f>IF('Séries-Statique'!$I$45="","",'Séries-Statique'!$I$45)</f>
        <v/>
      </c>
      <c r="F159" s="110" t="str">
        <f>IF('Séries-Statique'!$M$45="","",'Séries-Statique'!$M$45)</f>
        <v/>
      </c>
      <c r="G159" s="112" t="str">
        <f>IF('Séries-Statique'!$H$45="","",'Séries-Statique'!$H$45)</f>
        <v/>
      </c>
      <c r="H159" s="120" t="str">
        <f>IF('Séries-Statique'!$A$45="","",'Séries-Statique'!$A$45)</f>
        <v/>
      </c>
      <c r="I159" s="451" t="str">
        <f>IF('Séries-Statique'!$B$45="","",'Séries-Statique'!$B$45)</f>
        <v/>
      </c>
      <c r="J159" s="139" t="str">
        <f>IF('Séries-Statique'!$G$45="","",'Séries-Statique'!$G$45)</f>
        <v/>
      </c>
      <c r="K159" s="457" t="str">
        <f t="shared" si="6"/>
        <v/>
      </c>
      <c r="L159" s="458" t="str">
        <f t="shared" si="7"/>
        <v/>
      </c>
      <c r="M159" s="441" t="str">
        <f>IF('Séries-Statique'!$C$45="","",'Séries-Statique'!$C$45)</f>
        <v/>
      </c>
      <c r="N159" s="431" t="str">
        <f>IF('Séries-Statique'!$D$45="","",'Séries-Statique'!$D$45)</f>
        <v/>
      </c>
      <c r="O159" s="431" t="str">
        <f>IF('Séries-Statique'!$E$45="","",'Séries-Statique'!$E$45)</f>
        <v/>
      </c>
      <c r="P159" s="439" t="str">
        <f>IF('Séries-Statique'!$F$45="","",'Séries-Statique'!$F$45)</f>
        <v/>
      </c>
      <c r="Q159" s="435" t="str">
        <f>IF('Séries-Statique'!$S$45="","",'Séries-Statique'!$S$45)</f>
        <v/>
      </c>
      <c r="R159" s="110" t="str">
        <f>IF('Séries-Statique'!$T$45="","",'Séries-Statique'!$T$45)</f>
        <v/>
      </c>
      <c r="S159" s="437" t="str">
        <f>IF('Séries-Statique'!$U$45="","",'Séries-Statique'!$U$45)</f>
        <v/>
      </c>
      <c r="T159" s="112" t="str">
        <f>IF('Séries-Statique'!$V$45="","",'Séries-Statique'!$V$45)</f>
        <v/>
      </c>
      <c r="U159" s="413" t="str">
        <f>IF('Séries-Statique'!$AA$45="","",'Séries-Statique'!$AA$45)</f>
        <v/>
      </c>
    </row>
    <row r="160" spans="1:21" x14ac:dyDescent="0.25">
      <c r="A160" s="114" t="str">
        <f>IF('Séries-Statique'!$N$46="","",'Séries-Statique'!$N$46)</f>
        <v/>
      </c>
      <c r="B160" s="435" t="str">
        <f>IF('Séries-Statique'!$J$46="","",'Séries-Statique'!$J$46)</f>
        <v/>
      </c>
      <c r="C160" s="437" t="str">
        <f>IF('Séries-Statique'!$K$46="","",'Séries-Statique'!$K$46)</f>
        <v/>
      </c>
      <c r="D160" s="110" t="str">
        <f>IF('Séries-Statique'!$L$46="","",'Séries-Statique'!$L$46)</f>
        <v/>
      </c>
      <c r="E160" s="110" t="str">
        <f>IF('Séries-Statique'!$I$46="","",'Séries-Statique'!$I$46)</f>
        <v/>
      </c>
      <c r="F160" s="110" t="str">
        <f>IF('Séries-Statique'!$M$46="","",'Séries-Statique'!$M$46)</f>
        <v/>
      </c>
      <c r="G160" s="112" t="str">
        <f>IF('Séries-Statique'!$H$46="","",'Séries-Statique'!$H$46)</f>
        <v/>
      </c>
      <c r="H160" s="120" t="str">
        <f>IF('Séries-Statique'!$A$46="","",'Séries-Statique'!$A$46)</f>
        <v/>
      </c>
      <c r="I160" s="451" t="str">
        <f>IF('Séries-Statique'!$B$46="","",'Séries-Statique'!$B$46)</f>
        <v/>
      </c>
      <c r="J160" s="139" t="str">
        <f>IF('Séries-Statique'!$G$46="","",'Séries-Statique'!$G$46)</f>
        <v/>
      </c>
      <c r="K160" s="457" t="str">
        <f t="shared" si="6"/>
        <v/>
      </c>
      <c r="L160" s="458" t="str">
        <f t="shared" si="7"/>
        <v/>
      </c>
      <c r="M160" s="441" t="str">
        <f>IF('Séries-Statique'!$C$46="","",'Séries-Statique'!$C$46)</f>
        <v/>
      </c>
      <c r="N160" s="431" t="str">
        <f>IF('Séries-Statique'!$D$46="","",'Séries-Statique'!$D$46)</f>
        <v/>
      </c>
      <c r="O160" s="431" t="str">
        <f>IF('Séries-Statique'!$E$46="","",'Séries-Statique'!$E$46)</f>
        <v/>
      </c>
      <c r="P160" s="439" t="str">
        <f>IF('Séries-Statique'!$F$46="","",'Séries-Statique'!$F$46)</f>
        <v/>
      </c>
      <c r="Q160" s="435" t="str">
        <f>IF('Séries-Statique'!$S$46="","",'Séries-Statique'!$S$46)</f>
        <v/>
      </c>
      <c r="R160" s="110" t="str">
        <f>IF('Séries-Statique'!$T$46="","",'Séries-Statique'!$T$46)</f>
        <v/>
      </c>
      <c r="S160" s="437" t="str">
        <f>IF('Séries-Statique'!$U$46="","",'Séries-Statique'!$U$46)</f>
        <v/>
      </c>
      <c r="T160" s="112" t="str">
        <f>IF('Séries-Statique'!$V$46="","",'Séries-Statique'!$V$46)</f>
        <v/>
      </c>
      <c r="U160" s="413" t="str">
        <f>IF('Séries-Statique'!$AA$46="","",'Séries-Statique'!$AA$46)</f>
        <v/>
      </c>
    </row>
    <row r="161" spans="1:37" x14ac:dyDescent="0.25">
      <c r="A161" s="114" t="str">
        <f>IF('Séries-Statique'!$N$47="","",'Séries-Statique'!$N$47)</f>
        <v/>
      </c>
      <c r="B161" s="435" t="str">
        <f>IF('Séries-Statique'!$J$47="","",'Séries-Statique'!$J$47)</f>
        <v/>
      </c>
      <c r="C161" s="437" t="str">
        <f>IF('Séries-Statique'!$K$47="","",'Séries-Statique'!$K$47)</f>
        <v/>
      </c>
      <c r="D161" s="110" t="str">
        <f>IF('Séries-Statique'!$L$47="","",'Séries-Statique'!$L$47)</f>
        <v/>
      </c>
      <c r="E161" s="110" t="str">
        <f>IF('Séries-Statique'!$I$47="","",'Séries-Statique'!$I$47)</f>
        <v/>
      </c>
      <c r="F161" s="110" t="str">
        <f>IF('Séries-Statique'!$M$47="","",'Séries-Statique'!$M$47)</f>
        <v/>
      </c>
      <c r="G161" s="112" t="str">
        <f>IF('Séries-Statique'!$H$47="","",'Séries-Statique'!$H$47)</f>
        <v/>
      </c>
      <c r="H161" s="120" t="str">
        <f>IF('Séries-Statique'!$A$47="","",'Séries-Statique'!$A$47)</f>
        <v/>
      </c>
      <c r="I161" s="451" t="str">
        <f>IF('Séries-Statique'!$B$47="","",'Séries-Statique'!$B$47)</f>
        <v/>
      </c>
      <c r="J161" s="139" t="str">
        <f>IF('Séries-Statique'!$G$47="","",'Séries-Statique'!$G$47)</f>
        <v/>
      </c>
      <c r="K161" s="457" t="str">
        <f t="shared" si="6"/>
        <v/>
      </c>
      <c r="L161" s="458" t="str">
        <f t="shared" si="7"/>
        <v/>
      </c>
      <c r="M161" s="441" t="str">
        <f>IF('Séries-Statique'!$C$47="","",'Séries-Statique'!$C$47)</f>
        <v/>
      </c>
      <c r="N161" s="431" t="str">
        <f>IF('Séries-Statique'!$D$47="","",'Séries-Statique'!$D$47)</f>
        <v/>
      </c>
      <c r="O161" s="431" t="str">
        <f>IF('Séries-Statique'!$E$47="","",'Séries-Statique'!$E$47)</f>
        <v/>
      </c>
      <c r="P161" s="439" t="str">
        <f>IF('Séries-Statique'!$F$47="","",'Séries-Statique'!$F$47)</f>
        <v/>
      </c>
      <c r="Q161" s="435" t="str">
        <f>IF('Séries-Statique'!$S$47="","",'Séries-Statique'!$S$47)</f>
        <v/>
      </c>
      <c r="R161" s="110" t="str">
        <f>IF('Séries-Statique'!$T$47="","",'Séries-Statique'!$T$47)</f>
        <v/>
      </c>
      <c r="S161" s="437" t="str">
        <f>IF('Séries-Statique'!$U$47="","",'Séries-Statique'!$U$47)</f>
        <v/>
      </c>
      <c r="T161" s="112" t="str">
        <f>IF('Séries-Statique'!$V$47="","",'Séries-Statique'!$V$47)</f>
        <v/>
      </c>
      <c r="U161" s="413" t="str">
        <f>IF('Séries-Statique'!$AA$47="","",'Séries-Statique'!$AA$47)</f>
        <v/>
      </c>
    </row>
    <row r="162" spans="1:37" x14ac:dyDescent="0.25">
      <c r="A162" s="114" t="str">
        <f>IF('Séries-Statique'!$N$48="","",'Séries-Statique'!$N$48)</f>
        <v/>
      </c>
      <c r="B162" s="435" t="str">
        <f>IF('Séries-Statique'!$J$48="","",'Séries-Statique'!$J$48)</f>
        <v/>
      </c>
      <c r="C162" s="437" t="str">
        <f>IF('Séries-Statique'!$K$48="","",'Séries-Statique'!$K$48)</f>
        <v/>
      </c>
      <c r="D162" s="110" t="str">
        <f>IF('Séries-Statique'!$L$48="","",'Séries-Statique'!$L$48)</f>
        <v/>
      </c>
      <c r="E162" s="110" t="str">
        <f>IF('Séries-Statique'!$I$48="","",'Séries-Statique'!$I$48)</f>
        <v/>
      </c>
      <c r="F162" s="110" t="str">
        <f>IF('Séries-Statique'!$M$48="","",'Séries-Statique'!$M$48)</f>
        <v/>
      </c>
      <c r="G162" s="112" t="str">
        <f>IF('Séries-Statique'!$H$48="","",'Séries-Statique'!$H$48)</f>
        <v/>
      </c>
      <c r="H162" s="120" t="str">
        <f>IF('Séries-Statique'!$A$48="","",'Séries-Statique'!$A$48)</f>
        <v/>
      </c>
      <c r="I162" s="451" t="str">
        <f>IF('Séries-Statique'!$B$48="","",'Séries-Statique'!$B$48)</f>
        <v/>
      </c>
      <c r="J162" s="139" t="str">
        <f>IF('Séries-Statique'!$G$48="","",'Séries-Statique'!$G$48)</f>
        <v/>
      </c>
      <c r="K162" s="457" t="str">
        <f t="shared" si="6"/>
        <v/>
      </c>
      <c r="L162" s="458" t="str">
        <f t="shared" si="7"/>
        <v/>
      </c>
      <c r="M162" s="441" t="str">
        <f>IF('Séries-Statique'!$C$48="","",'Séries-Statique'!$C$48)</f>
        <v/>
      </c>
      <c r="N162" s="431" t="str">
        <f>IF('Séries-Statique'!$D$48="","",'Séries-Statique'!$D$48)</f>
        <v/>
      </c>
      <c r="O162" s="431" t="str">
        <f>IF('Séries-Statique'!$E$48="","",'Séries-Statique'!$E$48)</f>
        <v/>
      </c>
      <c r="P162" s="439" t="str">
        <f>IF('Séries-Statique'!$F$48="","",'Séries-Statique'!$F$48)</f>
        <v/>
      </c>
      <c r="Q162" s="435" t="str">
        <f>IF('Séries-Statique'!$S$48="","",'Séries-Statique'!$S$48)</f>
        <v/>
      </c>
      <c r="R162" s="110" t="str">
        <f>IF('Séries-Statique'!$T$48="","",'Séries-Statique'!$T$48)</f>
        <v/>
      </c>
      <c r="S162" s="437" t="str">
        <f>IF('Séries-Statique'!$U$48="","",'Séries-Statique'!$U$48)</f>
        <v/>
      </c>
      <c r="T162" s="112" t="str">
        <f>IF('Séries-Statique'!$V$48="","",'Séries-Statique'!$V$48)</f>
        <v/>
      </c>
      <c r="U162" s="413" t="str">
        <f>IF('Séries-Statique'!$AA$48="","",'Séries-Statique'!$AA$48)</f>
        <v/>
      </c>
    </row>
    <row r="163" spans="1:37" x14ac:dyDescent="0.25">
      <c r="A163" s="114" t="str">
        <f>IF('Séries-Statique'!$N$49="","",'Séries-Statique'!$N$49)</f>
        <v/>
      </c>
      <c r="B163" s="435" t="str">
        <f>IF('Séries-Statique'!$J$49="","",'Séries-Statique'!$J$49)</f>
        <v/>
      </c>
      <c r="C163" s="437" t="str">
        <f>IF('Séries-Statique'!$K$49="","",'Séries-Statique'!$K$49)</f>
        <v/>
      </c>
      <c r="D163" s="110" t="str">
        <f>IF('Séries-Statique'!$L$49="","",'Séries-Statique'!$L$49)</f>
        <v/>
      </c>
      <c r="E163" s="110" t="str">
        <f>IF('Séries-Statique'!$I$49="","",'Séries-Statique'!$I$49)</f>
        <v/>
      </c>
      <c r="F163" s="110" t="str">
        <f>IF('Séries-Statique'!$M$49="","",'Séries-Statique'!$M$49)</f>
        <v/>
      </c>
      <c r="G163" s="112" t="str">
        <f>IF('Séries-Statique'!$H$49="","",'Séries-Statique'!$H$49)</f>
        <v/>
      </c>
      <c r="H163" s="120" t="str">
        <f>IF('Séries-Statique'!$A$49="","",'Séries-Statique'!$A$49)</f>
        <v/>
      </c>
      <c r="I163" s="451" t="str">
        <f>IF('Séries-Statique'!$B$49="","",'Séries-Statique'!$B$49)</f>
        <v/>
      </c>
      <c r="J163" s="139" t="str">
        <f>IF('Séries-Statique'!$G$49="","",'Séries-Statique'!$G$49)</f>
        <v/>
      </c>
      <c r="K163" s="457" t="str">
        <f t="shared" si="6"/>
        <v/>
      </c>
      <c r="L163" s="458" t="str">
        <f t="shared" si="7"/>
        <v/>
      </c>
      <c r="M163" s="441" t="str">
        <f>IF('Séries-Statique'!$C$49="","",'Séries-Statique'!$C$49)</f>
        <v/>
      </c>
      <c r="N163" s="431" t="str">
        <f>IF('Séries-Statique'!$D$49="","",'Séries-Statique'!$D$49)</f>
        <v/>
      </c>
      <c r="O163" s="431" t="str">
        <f>IF('Séries-Statique'!$E$49="","",'Séries-Statique'!$E$49)</f>
        <v/>
      </c>
      <c r="P163" s="439" t="str">
        <f>IF('Séries-Statique'!$F$49="","",'Séries-Statique'!$F$49)</f>
        <v/>
      </c>
      <c r="Q163" s="435" t="str">
        <f>IF('Séries-Statique'!$S$49="","",'Séries-Statique'!$S$49)</f>
        <v/>
      </c>
      <c r="R163" s="110" t="str">
        <f>IF('Séries-Statique'!$T$49="","",'Séries-Statique'!$T$49)</f>
        <v/>
      </c>
      <c r="S163" s="437" t="str">
        <f>IF('Séries-Statique'!$U$49="","",'Séries-Statique'!$U$49)</f>
        <v/>
      </c>
      <c r="T163" s="112" t="str">
        <f>IF('Séries-Statique'!$V$49="","",'Séries-Statique'!$V$49)</f>
        <v/>
      </c>
      <c r="U163" s="413" t="str">
        <f>IF('Séries-Statique'!$AA$49="","",'Séries-Statique'!$AA$49)</f>
        <v/>
      </c>
    </row>
    <row r="164" spans="1:37" x14ac:dyDescent="0.25">
      <c r="A164" s="114" t="str">
        <f>IF('Séries-Statique'!$N$50="","",'Séries-Statique'!$N$50)</f>
        <v/>
      </c>
      <c r="B164" s="435" t="str">
        <f>IF('Séries-Statique'!$J$50="","",'Séries-Statique'!$J$50)</f>
        <v/>
      </c>
      <c r="C164" s="437" t="str">
        <f>IF('Séries-Statique'!$K$50="","",'Séries-Statique'!$K$50)</f>
        <v/>
      </c>
      <c r="D164" s="110" t="str">
        <f>IF('Séries-Statique'!$L$50="","",'Séries-Statique'!$L$50)</f>
        <v/>
      </c>
      <c r="E164" s="110" t="str">
        <f>IF('Séries-Statique'!$I$50="","",'Séries-Statique'!$I$50)</f>
        <v/>
      </c>
      <c r="F164" s="110" t="str">
        <f>IF('Séries-Statique'!$M$50="","",'Séries-Statique'!$M$50)</f>
        <v/>
      </c>
      <c r="G164" s="112" t="str">
        <f>IF('Séries-Statique'!$H$50="","",'Séries-Statique'!$H$50)</f>
        <v/>
      </c>
      <c r="H164" s="120" t="str">
        <f>IF('Séries-Statique'!$A$50="","",'Séries-Statique'!$A$50)</f>
        <v/>
      </c>
      <c r="I164" s="451" t="str">
        <f>IF('Séries-Statique'!$B$50="","",'Séries-Statique'!$B$50)</f>
        <v/>
      </c>
      <c r="J164" s="139" t="str">
        <f>IF('Séries-Statique'!$G$50="","",'Séries-Statique'!$G$50)</f>
        <v/>
      </c>
      <c r="K164" s="461" t="str">
        <f t="shared" si="6"/>
        <v/>
      </c>
      <c r="L164" s="458" t="str">
        <f t="shared" si="7"/>
        <v/>
      </c>
      <c r="M164" s="441" t="str">
        <f>IF('Séries-Statique'!$C$50="","",'Séries-Statique'!$C$50)</f>
        <v/>
      </c>
      <c r="N164" s="431" t="str">
        <f>IF('Séries-Statique'!$D$50="","",'Séries-Statique'!$D$50)</f>
        <v/>
      </c>
      <c r="O164" s="431" t="str">
        <f>IF('Séries-Statique'!$E$50="","",'Séries-Statique'!$E$50)</f>
        <v/>
      </c>
      <c r="P164" s="439" t="str">
        <f>IF('Séries-Statique'!$F$50="","",'Séries-Statique'!$F$50)</f>
        <v/>
      </c>
      <c r="Q164" s="435" t="str">
        <f>IF('Séries-Statique'!$S$50="","",'Séries-Statique'!$S$50)</f>
        <v/>
      </c>
      <c r="R164" s="110" t="str">
        <f>IF('Séries-Statique'!$T$50="","",'Séries-Statique'!$T$50)</f>
        <v/>
      </c>
      <c r="S164" s="437" t="str">
        <f>IF('Séries-Statique'!$U$50="","",'Séries-Statique'!$U$50)</f>
        <v/>
      </c>
      <c r="T164" s="112" t="str">
        <f>IF('Séries-Statique'!$V$50="","",'Séries-Statique'!$V$50)</f>
        <v/>
      </c>
      <c r="U164" s="413" t="str">
        <f>IF('Séries-Statique'!$AA$50="","",'Séries-Statique'!$AA$50)</f>
        <v/>
      </c>
    </row>
    <row r="165" spans="1:37" x14ac:dyDescent="0.25">
      <c r="A165" s="114" t="str">
        <f>IF('Séries-DWF'!$N$11="","",'Séries-DWF'!$N$11)</f>
        <v>DWF</v>
      </c>
      <c r="B165" s="435" t="str">
        <f>IF('Séries-DWF'!$J$11="","",'Séries-DWF'!$J$11)</f>
        <v>REIN</v>
      </c>
      <c r="C165" s="437" t="str">
        <f>IF('Séries-DWF'!$K$11="","",'Séries-DWF'!$K$11)</f>
        <v>Melissa</v>
      </c>
      <c r="D165" s="110" t="str">
        <f>IF('Séries-DWF'!$L$11="","",'Séries-DWF'!$L$11)</f>
        <v>FEMME</v>
      </c>
      <c r="E165" s="110" t="str">
        <f>IF('Séries-DWF'!$I$11="","",'Séries-DWF'!$I$11)</f>
        <v xml:space="preserve">N°5 </v>
      </c>
      <c r="F165" s="110" t="str">
        <f>IF('Séries-DWF'!$M$11="","",'Séries-DWF'!$M$11)</f>
        <v>REIN Melissa FEMME</v>
      </c>
      <c r="G165" s="112" t="str">
        <f>IF('Séries-DWF'!$H$11="","",'Séries-DWF'!$H$11)</f>
        <v>Les Cormorans 2</v>
      </c>
      <c r="H165" s="120">
        <f>IF('Séries-DWF'!$A$11="","",'Séries-DWF'!$A$11)</f>
        <v>1</v>
      </c>
      <c r="I165" s="451">
        <f>IF('Séries-DWF'!$B$11="","",'Séries-DWF'!$B$11)</f>
        <v>1</v>
      </c>
      <c r="J165" s="139">
        <f>IF('Séries-DWF'!$G$11="","",'Séries-DWF'!$G$11)</f>
        <v>1</v>
      </c>
      <c r="K165" s="457" t="str">
        <f>+IF(F165="","",M$3)</f>
        <v>Echauffement</v>
      </c>
      <c r="L165" s="458">
        <f>IF(K165="","",M165)</f>
        <v>0.45277777777777789</v>
      </c>
      <c r="M165" s="441">
        <f>IF('Séries-DWF'!$C$11="","",'Séries-DWF'!$C$11)</f>
        <v>0.45277777777777789</v>
      </c>
      <c r="N165" s="431">
        <f>IF('Séries-DWF'!$D$11="","",'Séries-DWF'!$D$11)</f>
        <v>0.4736111111111112</v>
      </c>
      <c r="O165" s="431">
        <f>IF('Séries-DWF'!$E$11="","",'Séries-DWF'!$E$11)</f>
        <v>0.47430555555555565</v>
      </c>
      <c r="P165" s="439">
        <f>IF('Séries-DWF'!$F$11="","",'Séries-DWF'!$F$11)</f>
        <v>0.47569444444444453</v>
      </c>
      <c r="Q165" s="435">
        <f>IF('Séries-DWF'!$S$11="","",'Séries-DWF'!$S$11)</f>
        <v>75</v>
      </c>
      <c r="R165" s="110" t="str">
        <f>IF('Séries-DWF'!$T$11="","",'Séries-DWF'!$T$11)</f>
        <v>m</v>
      </c>
      <c r="S165" s="437" t="str">
        <f>IF('Séries-DWF'!$U$11="","",'Séries-DWF'!$U$11)</f>
        <v/>
      </c>
      <c r="T165" s="112" t="str">
        <f>IF('Séries-DWF'!$V$11="","",'Séries-DWF'!$V$11)</f>
        <v/>
      </c>
      <c r="U165" s="413" t="str">
        <f>IF('Séries-DWF'!$AA$11="","",'Séries-DWF'!$AA$11)</f>
        <v/>
      </c>
    </row>
    <row r="166" spans="1:37" x14ac:dyDescent="0.25">
      <c r="A166" s="114" t="str">
        <f>IF('Séries-DWF'!$N$12="","",'Séries-DWF'!$N$12)</f>
        <v>DWF</v>
      </c>
      <c r="B166" s="435" t="str">
        <f>IF('Séries-DWF'!$J$12="","",'Séries-DWF'!$J$12)</f>
        <v>LEITNER</v>
      </c>
      <c r="C166" s="437" t="str">
        <f>IF('Séries-DWF'!$K$12="","",'Séries-DWF'!$K$12)</f>
        <v>Rachel</v>
      </c>
      <c r="D166" s="110" t="str">
        <f>IF('Séries-DWF'!$L$12="","",'Séries-DWF'!$L$12)</f>
        <v>FEMME</v>
      </c>
      <c r="E166" s="110" t="str">
        <f>IF('Séries-DWF'!$I$12="","",'Séries-DWF'!$I$12)</f>
        <v>N°1 Capitaine</v>
      </c>
      <c r="F166" s="110" t="str">
        <f>IF('Séries-DWF'!$M$12="","",'Séries-DWF'!$M$12)</f>
        <v>LEITNER Rachel FEMME</v>
      </c>
      <c r="G166" s="112" t="str">
        <f>IF('Séries-DWF'!$H$12="","",'Séries-DWF'!$H$12)</f>
        <v>Les Cormorans 2</v>
      </c>
      <c r="H166" s="120">
        <f>IF('Séries-DWF'!$A$12="","",'Séries-DWF'!$A$12)</f>
        <v>1</v>
      </c>
      <c r="I166" s="451">
        <f>IF('Séries-DWF'!$B$12="","",'Séries-DWF'!$B$12)</f>
        <v>2</v>
      </c>
      <c r="J166" s="139">
        <f>IF('Séries-DWF'!$G$12="","",'Séries-DWF'!$G$12)</f>
        <v>2</v>
      </c>
      <c r="K166" s="457" t="str">
        <f t="shared" ref="K166:K204" si="8">+IF(F166="","",M$3)</f>
        <v>Echauffement</v>
      </c>
      <c r="L166" s="458">
        <f t="shared" ref="L166:L204" si="9">IF(K166="","",M166)</f>
        <v>0.45277777777777789</v>
      </c>
      <c r="M166" s="441">
        <f>IF('Séries-DWF'!$C$12="","",'Séries-DWF'!$C$12)</f>
        <v>0.45277777777777789</v>
      </c>
      <c r="N166" s="431">
        <f>IF('Séries-DWF'!$D$12="","",'Séries-DWF'!$D$12)</f>
        <v>0.4736111111111112</v>
      </c>
      <c r="O166" s="431">
        <f>IF('Séries-DWF'!$E$12="","",'Séries-DWF'!$E$12)</f>
        <v>0.47430555555555565</v>
      </c>
      <c r="P166" s="439">
        <f>IF('Séries-DWF'!$F$12="","",'Séries-DWF'!$F$12)</f>
        <v>0.47569444444444453</v>
      </c>
      <c r="Q166" s="435">
        <f>IF('Séries-DWF'!$S$12="","",'Séries-DWF'!$S$12)</f>
        <v>80</v>
      </c>
      <c r="R166" s="110" t="str">
        <f>IF('Séries-DWF'!$T$12="","",'Séries-DWF'!$T$12)</f>
        <v>m</v>
      </c>
      <c r="S166" s="437" t="str">
        <f>IF('Séries-DWF'!$U$12="","",'Séries-DWF'!$U$12)</f>
        <v/>
      </c>
      <c r="T166" s="112" t="str">
        <f>IF('Séries-DWF'!$V$12="","",'Séries-DWF'!$V$12)</f>
        <v/>
      </c>
      <c r="U166" s="413" t="str">
        <f>IF('Séries-DWF'!$AA$12="","",'Séries-DWF'!$AA$12)</f>
        <v/>
      </c>
    </row>
    <row r="167" spans="1:37" x14ac:dyDescent="0.25">
      <c r="A167" s="114" t="str">
        <f>IF('Séries-DWF'!$N$13="","",'Séries-DWF'!$N$13)</f>
        <v>DWF</v>
      </c>
      <c r="B167" s="435" t="str">
        <f>IF('Séries-DWF'!$J$13="","",'Séries-DWF'!$J$13)</f>
        <v>SKROBOVA</v>
      </c>
      <c r="C167" s="437" t="str">
        <f>IF('Séries-DWF'!$K$13="","",'Séries-DWF'!$K$13)</f>
        <v>Jana</v>
      </c>
      <c r="D167" s="110" t="str">
        <f>IF('Séries-DWF'!$L$13="","",'Séries-DWF'!$L$13)</f>
        <v>Femme</v>
      </c>
      <c r="E167" s="110" t="str">
        <f>IF('Séries-DWF'!$I$13="","",'Séries-DWF'!$I$13)</f>
        <v xml:space="preserve">N°5 </v>
      </c>
      <c r="F167" s="110" t="str">
        <f>IF('Séries-DWF'!$M$13="","",'Séries-DWF'!$M$13)</f>
        <v>SKROBOVA Jana Femme</v>
      </c>
      <c r="G167" s="112" t="str">
        <f>IF('Séries-DWF'!$H$13="","",'Séries-DWF'!$H$13)</f>
        <v>Apneaman, Praha, Czech Republic</v>
      </c>
      <c r="H167" s="120">
        <f>IF('Séries-DWF'!$A$13="","",'Séries-DWF'!$A$13)</f>
        <v>2</v>
      </c>
      <c r="I167" s="451">
        <f>IF('Séries-DWF'!$B$13="","",'Séries-DWF'!$B$13)</f>
        <v>1</v>
      </c>
      <c r="J167" s="139">
        <f>IF('Séries-DWF'!$G$13="","",'Séries-DWF'!$G$13)</f>
        <v>1</v>
      </c>
      <c r="K167" s="457" t="str">
        <f t="shared" si="8"/>
        <v>Echauffement</v>
      </c>
      <c r="L167" s="458">
        <f t="shared" si="9"/>
        <v>0.45902777777777787</v>
      </c>
      <c r="M167" s="441">
        <f>IF('Séries-DWF'!$C$13="","",'Séries-DWF'!$C$13)</f>
        <v>0.45902777777777787</v>
      </c>
      <c r="N167" s="431">
        <f>IF('Séries-DWF'!$D$13="","",'Séries-DWF'!$D$13)</f>
        <v>0.47986111111111118</v>
      </c>
      <c r="O167" s="431">
        <f>IF('Séries-DWF'!$E$13="","",'Séries-DWF'!$E$13)</f>
        <v>0.48055555555555562</v>
      </c>
      <c r="P167" s="439">
        <f>IF('Séries-DWF'!$F$13="","",'Séries-DWF'!$F$13)</f>
        <v>0.48194444444444451</v>
      </c>
      <c r="Q167" s="435">
        <f>IF('Séries-DWF'!$S$13="","",'Séries-DWF'!$S$13)</f>
        <v>100</v>
      </c>
      <c r="R167" s="110" t="str">
        <f>IF('Séries-DWF'!$T$13="","",'Séries-DWF'!$T$13)</f>
        <v>m</v>
      </c>
      <c r="S167" s="437" t="str">
        <f>IF('Séries-DWF'!$U$13="","",'Séries-DWF'!$U$13)</f>
        <v/>
      </c>
      <c r="T167" s="112" t="str">
        <f>IF('Séries-DWF'!$V$13="","",'Séries-DWF'!$V$13)</f>
        <v/>
      </c>
      <c r="U167" s="413" t="str">
        <f>IF('Séries-DWF'!$AA$13="","",'Séries-DWF'!$AA$13)</f>
        <v/>
      </c>
    </row>
    <row r="168" spans="1:37" x14ac:dyDescent="0.25">
      <c r="A168" s="114" t="str">
        <f>IF('Séries-DWF'!$N$14="","",'Séries-DWF'!$N$14)</f>
        <v>DWF</v>
      </c>
      <c r="B168" s="435" t="str">
        <f>IF('Séries-DWF'!$J$14="","",'Séries-DWF'!$J$14)</f>
        <v>SOULA</v>
      </c>
      <c r="C168" s="437" t="str">
        <f>IF('Séries-DWF'!$K$14="","",'Séries-DWF'!$K$14)</f>
        <v>jean-david</v>
      </c>
      <c r="D168" s="110" t="str">
        <f>IF('Séries-DWF'!$L$14="","",'Séries-DWF'!$L$14)</f>
        <v>Homme</v>
      </c>
      <c r="E168" s="110" t="str">
        <f>IF('Séries-DWF'!$I$14="","",'Séries-DWF'!$I$14)</f>
        <v>N°1 Capitaine</v>
      </c>
      <c r="F168" s="110" t="str">
        <f>IF('Séries-DWF'!$M$14="","",'Séries-DWF'!$M$14)</f>
        <v>SOULA jean-david Homme</v>
      </c>
      <c r="G168" s="112" t="str">
        <f>IF('Séries-DWF'!$H$14="","",'Séries-DWF'!$H$14)</f>
        <v>CYRNEA</v>
      </c>
      <c r="H168" s="120">
        <f>IF('Séries-DWF'!$A$14="","",'Séries-DWF'!$A$14)</f>
        <v>2</v>
      </c>
      <c r="I168" s="451">
        <f>IF('Séries-DWF'!$B$14="","",'Séries-DWF'!$B$14)</f>
        <v>2</v>
      </c>
      <c r="J168" s="139">
        <f>IF('Séries-DWF'!$G$14="","",'Séries-DWF'!$G$14)</f>
        <v>2</v>
      </c>
      <c r="K168" s="457" t="str">
        <f t="shared" si="8"/>
        <v>Echauffement</v>
      </c>
      <c r="L168" s="458">
        <f t="shared" si="9"/>
        <v>0.45902777777777787</v>
      </c>
      <c r="M168" s="441">
        <f>IF('Séries-DWF'!$C$14="","",'Séries-DWF'!$C$14)</f>
        <v>0.45902777777777787</v>
      </c>
      <c r="N168" s="431">
        <f>IF('Séries-DWF'!$D$14="","",'Séries-DWF'!$D$14)</f>
        <v>0.47986111111111118</v>
      </c>
      <c r="O168" s="431">
        <f>IF('Séries-DWF'!$E$14="","",'Séries-DWF'!$E$14)</f>
        <v>0.48055555555555562</v>
      </c>
      <c r="P168" s="439">
        <f>IF('Séries-DWF'!$F$14="","",'Séries-DWF'!$F$14)</f>
        <v>0.48194444444444451</v>
      </c>
      <c r="Q168" s="435">
        <f>IF('Séries-DWF'!$S$14="","",'Séries-DWF'!$S$14)</f>
        <v>100</v>
      </c>
      <c r="R168" s="110" t="str">
        <f>IF('Séries-DWF'!$T$14="","",'Séries-DWF'!$T$14)</f>
        <v>m</v>
      </c>
      <c r="S168" s="437" t="str">
        <f>IF('Séries-DWF'!$U$14="","",'Séries-DWF'!$U$14)</f>
        <v/>
      </c>
      <c r="T168" s="112" t="str">
        <f>IF('Séries-DWF'!$V$14="","",'Séries-DWF'!$V$14)</f>
        <v/>
      </c>
      <c r="U168" s="413" t="str">
        <f>IF('Séries-DWF'!$AA$14="","",'Séries-DWF'!$AA$14)</f>
        <v/>
      </c>
    </row>
    <row r="169" spans="1:37" x14ac:dyDescent="0.25">
      <c r="A169" s="114" t="str">
        <f>IF('Séries-DWF'!$N$15="","",'Séries-DWF'!$N$15)</f>
        <v>DWF</v>
      </c>
      <c r="B169" s="435" t="str">
        <f>IF('Séries-DWF'!$J$15="","",'Séries-DWF'!$J$15)</f>
        <v>RIGAUD</v>
      </c>
      <c r="C169" s="437" t="str">
        <f>IF('Séries-DWF'!$K$15="","",'Séries-DWF'!$K$15)</f>
        <v>Estelle</v>
      </c>
      <c r="D169" s="110" t="str">
        <f>IF('Séries-DWF'!$L$15="","",'Séries-DWF'!$L$15)</f>
        <v>Femme</v>
      </c>
      <c r="E169" s="110" t="str">
        <f>IF('Séries-DWF'!$I$15="","",'Séries-DWF'!$I$15)</f>
        <v xml:space="preserve">N°3 </v>
      </c>
      <c r="F169" s="110" t="str">
        <f>IF('Séries-DWF'!$M$15="","",'Séries-DWF'!$M$15)</f>
        <v>RIGAUD Estelle Femme</v>
      </c>
      <c r="G169" s="112" t="str">
        <f>IF('Séries-DWF'!$H$15="","",'Séries-DWF'!$H$15)</f>
        <v>CYRNEA</v>
      </c>
      <c r="H169" s="120">
        <f>IF('Séries-DWF'!$A$15="","",'Séries-DWF'!$A$15)</f>
        <v>3</v>
      </c>
      <c r="I169" s="451">
        <f>IF('Séries-DWF'!$B$15="","",'Séries-DWF'!$B$15)</f>
        <v>1</v>
      </c>
      <c r="J169" s="139">
        <f>IF('Séries-DWF'!$G$15="","",'Séries-DWF'!$G$15)</f>
        <v>1</v>
      </c>
      <c r="K169" s="457" t="str">
        <f t="shared" si="8"/>
        <v>Echauffement</v>
      </c>
      <c r="L169" s="458">
        <f t="shared" si="9"/>
        <v>0.46527777777777785</v>
      </c>
      <c r="M169" s="441">
        <f>IF('Séries-DWF'!$C$15="","",'Séries-DWF'!$C$15)</f>
        <v>0.46527777777777785</v>
      </c>
      <c r="N169" s="431">
        <f>IF('Séries-DWF'!$D$15="","",'Séries-DWF'!$D$15)</f>
        <v>0.48611111111111116</v>
      </c>
      <c r="O169" s="431">
        <f>IF('Séries-DWF'!$E$15="","",'Séries-DWF'!$E$15)</f>
        <v>0.4868055555555556</v>
      </c>
      <c r="P169" s="439">
        <f>IF('Séries-DWF'!$F$15="","",'Séries-DWF'!$F$15)</f>
        <v>0.48819444444444449</v>
      </c>
      <c r="Q169" s="435">
        <f>IF('Séries-DWF'!$S$15="","",'Séries-DWF'!$S$15)</f>
        <v>100</v>
      </c>
      <c r="R169" s="110" t="str">
        <f>IF('Séries-DWF'!$T$15="","",'Séries-DWF'!$T$15)</f>
        <v>m</v>
      </c>
      <c r="S169" s="437" t="str">
        <f>IF('Séries-DWF'!$U$15="","",'Séries-DWF'!$U$15)</f>
        <v/>
      </c>
      <c r="T169" s="112" t="str">
        <f>IF('Séries-DWF'!$V$15="","",'Séries-DWF'!$V$15)</f>
        <v/>
      </c>
      <c r="U169" s="413" t="str">
        <f>IF('Séries-DWF'!$AA$15="","",'Séries-DWF'!$AA$15)</f>
        <v/>
      </c>
    </row>
    <row r="170" spans="1:37" x14ac:dyDescent="0.25">
      <c r="A170" s="114" t="str">
        <f>IF('Séries-DWF'!$N$16="","",'Séries-DWF'!$N$16)</f>
        <v>DWF</v>
      </c>
      <c r="B170" s="435" t="str">
        <f>IF('Séries-DWF'!$J$16="","",'Séries-DWF'!$J$16)</f>
        <v>HARTMANN</v>
      </c>
      <c r="C170" s="437" t="str">
        <f>IF('Séries-DWF'!$K$16="","",'Séries-DWF'!$K$16)</f>
        <v>Loraine</v>
      </c>
      <c r="D170" s="110" t="str">
        <f>IF('Séries-DWF'!$L$16="","",'Séries-DWF'!$L$16)</f>
        <v>FEMME</v>
      </c>
      <c r="E170" s="110" t="str">
        <f>IF('Séries-DWF'!$I$16="","",'Séries-DWF'!$I$16)</f>
        <v xml:space="preserve">N°4 </v>
      </c>
      <c r="F170" s="110" t="str">
        <f>IF('Séries-DWF'!$M$16="","",'Séries-DWF'!$M$16)</f>
        <v>HARTMANN Loraine FEMME</v>
      </c>
      <c r="G170" s="112" t="str">
        <f>IF('Séries-DWF'!$H$16="","",'Séries-DWF'!$H$16)</f>
        <v>Les Cormorans 1</v>
      </c>
      <c r="H170" s="120">
        <f>IF('Séries-DWF'!$A$16="","",'Séries-DWF'!$A$16)</f>
        <v>3</v>
      </c>
      <c r="I170" s="451">
        <f>IF('Séries-DWF'!$B$16="","",'Séries-DWF'!$B$16)</f>
        <v>2</v>
      </c>
      <c r="J170" s="139">
        <f>IF('Séries-DWF'!$G$16="","",'Séries-DWF'!$G$16)</f>
        <v>2</v>
      </c>
      <c r="K170" s="457" t="str">
        <f t="shared" si="8"/>
        <v>Echauffement</v>
      </c>
      <c r="L170" s="458">
        <f t="shared" si="9"/>
        <v>0.46527777777777785</v>
      </c>
      <c r="M170" s="441">
        <f>IF('Séries-DWF'!$C$16="","",'Séries-DWF'!$C$16)</f>
        <v>0.46527777777777785</v>
      </c>
      <c r="N170" s="431">
        <f>IF('Séries-DWF'!$D$16="","",'Séries-DWF'!$D$16)</f>
        <v>0.48611111111111116</v>
      </c>
      <c r="O170" s="431">
        <f>IF('Séries-DWF'!$E$16="","",'Séries-DWF'!$E$16)</f>
        <v>0.4868055555555556</v>
      </c>
      <c r="P170" s="439">
        <f>IF('Séries-DWF'!$F$16="","",'Séries-DWF'!$F$16)</f>
        <v>0.48819444444444449</v>
      </c>
      <c r="Q170" s="435">
        <f>IF('Séries-DWF'!$S$16="","",'Séries-DWF'!$S$16)</f>
        <v>100</v>
      </c>
      <c r="R170" s="110" t="str">
        <f>IF('Séries-DWF'!$T$16="","",'Séries-DWF'!$T$16)</f>
        <v>m</v>
      </c>
      <c r="S170" s="437" t="str">
        <f>IF('Séries-DWF'!$U$16="","",'Séries-DWF'!$U$16)</f>
        <v/>
      </c>
      <c r="T170" s="112" t="str">
        <f>IF('Séries-DWF'!$V$16="","",'Séries-DWF'!$V$16)</f>
        <v/>
      </c>
      <c r="U170" s="413" t="str">
        <f>IF('Séries-DWF'!$AA$16="","",'Séries-DWF'!$AA$16)</f>
        <v/>
      </c>
      <c r="V170" t="str">
        <f>IF('Séries-DWF'!M50="","",'Séries-DWF'!M50)</f>
        <v/>
      </c>
      <c r="AJ170" t="str">
        <f>IF('Séries-DWF'!AA50="","",'Séries-DWF'!AA50)</f>
        <v/>
      </c>
      <c r="AK170" t="str">
        <f>IF('Séries-DWF'!AB50="","",'Séries-DWF'!AB50)</f>
        <v/>
      </c>
    </row>
    <row r="171" spans="1:37" x14ac:dyDescent="0.25">
      <c r="A171" s="114" t="str">
        <f>IF('Séries-DWF'!$N$17="","",'Séries-DWF'!$N$17)</f>
        <v>DWF</v>
      </c>
      <c r="B171" s="435" t="str">
        <f>IF('Séries-DWF'!$J$17="","",'Séries-DWF'!$J$17)</f>
        <v>CORDIER</v>
      </c>
      <c r="C171" s="437" t="str">
        <f>IF('Séries-DWF'!$K$17="","",'Séries-DWF'!$K$17)</f>
        <v>Frédérique</v>
      </c>
      <c r="D171" s="110" t="str">
        <f>IF('Séries-DWF'!$L$17="","",'Séries-DWF'!$L$17)</f>
        <v>Femme</v>
      </c>
      <c r="E171" s="110" t="str">
        <f>IF('Séries-DWF'!$I$17="","",'Séries-DWF'!$I$17)</f>
        <v xml:space="preserve">N°3 </v>
      </c>
      <c r="F171" s="110" t="str">
        <f>IF('Séries-DWF'!$M$17="","",'Séries-DWF'!$M$17)</f>
        <v>CORDIER Frédérique Femme</v>
      </c>
      <c r="G171" s="112" t="str">
        <f>IF('Séries-DWF'!$H$17="","",'Séries-DWF'!$H$17)</f>
        <v>LIMULES</v>
      </c>
      <c r="H171" s="120">
        <f>IF('Séries-DWF'!$A$17="","",'Séries-DWF'!$A$17)</f>
        <v>4</v>
      </c>
      <c r="I171" s="451">
        <f>IF('Séries-DWF'!$B$17="","",'Séries-DWF'!$B$17)</f>
        <v>1</v>
      </c>
      <c r="J171" s="139">
        <f>IF('Séries-DWF'!$G$17="","",'Séries-DWF'!$G$17)</f>
        <v>1</v>
      </c>
      <c r="K171" s="457" t="str">
        <f t="shared" si="8"/>
        <v>Echauffement</v>
      </c>
      <c r="L171" s="458">
        <f t="shared" si="9"/>
        <v>0.47152777777777782</v>
      </c>
      <c r="M171" s="441">
        <f>IF('Séries-DWF'!$C$17="","",'Séries-DWF'!$C$17)</f>
        <v>0.47152777777777782</v>
      </c>
      <c r="N171" s="431">
        <f>IF('Séries-DWF'!$D$17="","",'Séries-DWF'!$D$17)</f>
        <v>0.49236111111111114</v>
      </c>
      <c r="O171" s="431">
        <f>IF('Séries-DWF'!$E$17="","",'Séries-DWF'!$E$17)</f>
        <v>0.49305555555555558</v>
      </c>
      <c r="P171" s="439">
        <f>IF('Séries-DWF'!$F$17="","",'Séries-DWF'!$F$17)</f>
        <v>0.49444444444444446</v>
      </c>
      <c r="Q171" s="435">
        <f>IF('Séries-DWF'!$S$17="","",'Séries-DWF'!$S$17)</f>
        <v>100</v>
      </c>
      <c r="R171" s="110" t="str">
        <f>IF('Séries-DWF'!$T$17="","",'Séries-DWF'!$T$17)</f>
        <v>m</v>
      </c>
      <c r="S171" s="437" t="str">
        <f>IF('Séries-DWF'!$U$17="","",'Séries-DWF'!$U$17)</f>
        <v/>
      </c>
      <c r="T171" s="112" t="str">
        <f>IF('Séries-DWF'!$V$17="","",'Séries-DWF'!$V$17)</f>
        <v/>
      </c>
      <c r="U171" s="413" t="str">
        <f>IF('Séries-DWF'!$AA$17="","",'Séries-DWF'!$AA$17)</f>
        <v/>
      </c>
      <c r="AK171" t="str">
        <f>IF('Séries-DWF'!AB51="","",'Séries-DWF'!AB51)</f>
        <v/>
      </c>
    </row>
    <row r="172" spans="1:37" x14ac:dyDescent="0.25">
      <c r="A172" s="114" t="str">
        <f>IF('Séries-DWF'!$N$18="","",'Séries-DWF'!$N$18)</f>
        <v>DWF</v>
      </c>
      <c r="B172" s="435" t="str">
        <f>IF('Séries-DWF'!$J$18="","",'Séries-DWF'!$J$18)</f>
        <v>ORSKI SIMONET</v>
      </c>
      <c r="C172" s="437" t="str">
        <f>IF('Séries-DWF'!$K$18="","",'Séries-DWF'!$K$18)</f>
        <v>Laetitia</v>
      </c>
      <c r="D172" s="110" t="str">
        <f>IF('Séries-DWF'!$L$18="","",'Séries-DWF'!$L$18)</f>
        <v>Femme</v>
      </c>
      <c r="E172" s="110" t="str">
        <f>IF('Séries-DWF'!$I$18="","",'Séries-DWF'!$I$18)</f>
        <v xml:space="preserve">N°2 </v>
      </c>
      <c r="F172" s="110" t="str">
        <f>IF('Séries-DWF'!$M$18="","",'Séries-DWF'!$M$18)</f>
        <v>ORSKI SIMONET Laetitia Femme</v>
      </c>
      <c r="G172" s="112" t="str">
        <f>IF('Séries-DWF'!$H$18="","",'Séries-DWF'!$H$18)</f>
        <v>Sportpleizh</v>
      </c>
      <c r="H172" s="120">
        <f>IF('Séries-DWF'!$A$18="","",'Séries-DWF'!$A$18)</f>
        <v>4</v>
      </c>
      <c r="I172" s="451">
        <f>IF('Séries-DWF'!$B$18="","",'Séries-DWF'!$B$18)</f>
        <v>2</v>
      </c>
      <c r="J172" s="139">
        <f>IF('Séries-DWF'!$G$18="","",'Séries-DWF'!$G$18)</f>
        <v>2</v>
      </c>
      <c r="K172" s="457" t="str">
        <f t="shared" si="8"/>
        <v>Echauffement</v>
      </c>
      <c r="L172" s="458">
        <f t="shared" si="9"/>
        <v>0.47152777777777782</v>
      </c>
      <c r="M172" s="441">
        <f>IF('Séries-DWF'!$C$18="","",'Séries-DWF'!$C$18)</f>
        <v>0.47152777777777782</v>
      </c>
      <c r="N172" s="431">
        <f>IF('Séries-DWF'!$D$18="","",'Séries-DWF'!$D$18)</f>
        <v>0.49236111111111114</v>
      </c>
      <c r="O172" s="431">
        <f>IF('Séries-DWF'!$E$18="","",'Séries-DWF'!$E$18)</f>
        <v>0.49305555555555558</v>
      </c>
      <c r="P172" s="439">
        <f>IF('Séries-DWF'!$F$18="","",'Séries-DWF'!$F$18)</f>
        <v>0.49444444444444446</v>
      </c>
      <c r="Q172" s="435">
        <f>IF('Séries-DWF'!$S$18="","",'Séries-DWF'!$S$18)</f>
        <v>113</v>
      </c>
      <c r="R172" s="110" t="str">
        <f>IF('Séries-DWF'!$T$18="","",'Séries-DWF'!$T$18)</f>
        <v>m</v>
      </c>
      <c r="S172" s="437" t="str">
        <f>IF('Séries-DWF'!$U$18="","",'Séries-DWF'!$U$18)</f>
        <v/>
      </c>
      <c r="T172" s="112" t="str">
        <f>IF('Séries-DWF'!$V$18="","",'Séries-DWF'!$V$18)</f>
        <v/>
      </c>
      <c r="U172" s="413" t="str">
        <f>IF('Séries-DWF'!$AA$18="","",'Séries-DWF'!$AA$18)</f>
        <v/>
      </c>
    </row>
    <row r="173" spans="1:37" x14ac:dyDescent="0.25">
      <c r="A173" s="114" t="str">
        <f>IF('Séries-DWF'!$N$19="","",'Séries-DWF'!$N$19)</f>
        <v>DWF</v>
      </c>
      <c r="B173" s="435" t="str">
        <f>IF('Séries-DWF'!$J$19="","",'Séries-DWF'!$J$19)</f>
        <v>GAUBERT</v>
      </c>
      <c r="C173" s="437" t="str">
        <f>IF('Séries-DWF'!$K$19="","",'Séries-DWF'!$K$19)</f>
        <v>Albane</v>
      </c>
      <c r="D173" s="110" t="str">
        <f>IF('Séries-DWF'!$L$19="","",'Séries-DWF'!$L$19)</f>
        <v>Femme</v>
      </c>
      <c r="E173" s="110" t="str">
        <f>IF('Séries-DWF'!$I$19="","",'Séries-DWF'!$I$19)</f>
        <v>N°1 Capitaine</v>
      </c>
      <c r="F173" s="110" t="str">
        <f>IF('Séries-DWF'!$M$19="","",'Séries-DWF'!$M$19)</f>
        <v>GAUBERT Albane Femme</v>
      </c>
      <c r="G173" s="112" t="str">
        <f>IF('Séries-DWF'!$H$19="","",'Séries-DWF'!$H$19)</f>
        <v>Imashi</v>
      </c>
      <c r="H173" s="120">
        <f>IF('Séries-DWF'!$A$19="","",'Séries-DWF'!$A$19)</f>
        <v>5</v>
      </c>
      <c r="I173" s="451">
        <f>IF('Séries-DWF'!$B$19="","",'Séries-DWF'!$B$19)</f>
        <v>1</v>
      </c>
      <c r="J173" s="139">
        <f>IF('Séries-DWF'!$G$19="","",'Séries-DWF'!$G$19)</f>
        <v>1</v>
      </c>
      <c r="K173" s="457" t="str">
        <f t="shared" si="8"/>
        <v>Echauffement</v>
      </c>
      <c r="L173" s="458">
        <f t="shared" si="9"/>
        <v>0.4777777777777778</v>
      </c>
      <c r="M173" s="441">
        <f>IF('Séries-DWF'!$C$19="","",'Séries-DWF'!$C$19)</f>
        <v>0.4777777777777778</v>
      </c>
      <c r="N173" s="431">
        <f>IF('Séries-DWF'!$D$19="","",'Séries-DWF'!$D$19)</f>
        <v>0.49861111111111112</v>
      </c>
      <c r="O173" s="431">
        <f>IF('Séries-DWF'!$E$19="","",'Séries-DWF'!$E$19)</f>
        <v>0.49930555555555556</v>
      </c>
      <c r="P173" s="439">
        <f>IF('Séries-DWF'!$F$19="","",'Séries-DWF'!$F$19)</f>
        <v>0.50069444444444444</v>
      </c>
      <c r="Q173" s="435">
        <f>IF('Séries-DWF'!$S$19="","",'Séries-DWF'!$S$19)</f>
        <v>115</v>
      </c>
      <c r="R173" s="110" t="str">
        <f>IF('Séries-DWF'!$T$19="","",'Séries-DWF'!$T$19)</f>
        <v>m</v>
      </c>
      <c r="S173" s="437" t="str">
        <f>IF('Séries-DWF'!$U$19="","",'Séries-DWF'!$U$19)</f>
        <v/>
      </c>
      <c r="T173" s="112" t="str">
        <f>IF('Séries-DWF'!$V$19="","",'Séries-DWF'!$V$19)</f>
        <v/>
      </c>
      <c r="U173" s="413" t="str">
        <f>IF('Séries-DWF'!$AA$19="","",'Séries-DWF'!$AA$19)</f>
        <v/>
      </c>
    </row>
    <row r="174" spans="1:37" x14ac:dyDescent="0.25">
      <c r="A174" s="114" t="str">
        <f>IF('Séries-DWF'!$N$20="","",'Séries-DWF'!$N$20)</f>
        <v>DWF</v>
      </c>
      <c r="B174" s="435" t="str">
        <f>IF('Séries-DWF'!$J$20="","",'Séries-DWF'!$J$20)</f>
        <v>DEVANLAY</v>
      </c>
      <c r="C174" s="437" t="str">
        <f>IF('Séries-DWF'!$K$20="","",'Séries-DWF'!$K$20)</f>
        <v>Marie</v>
      </c>
      <c r="D174" s="110" t="str">
        <f>IF('Séries-DWF'!$L$20="","",'Séries-DWF'!$L$20)</f>
        <v>Femme</v>
      </c>
      <c r="E174" s="110" t="str">
        <f>IF('Séries-DWF'!$I$20="","",'Séries-DWF'!$I$20)</f>
        <v xml:space="preserve">N°5 </v>
      </c>
      <c r="F174" s="110" t="str">
        <f>IF('Séries-DWF'!$M$20="","",'Séries-DWF'!$M$20)</f>
        <v>DEVANLAY Marie Femme</v>
      </c>
      <c r="G174" s="112" t="str">
        <f>IF('Séries-DWF'!$H$20="","",'Séries-DWF'!$H$20)</f>
        <v>LIMULES</v>
      </c>
      <c r="H174" s="120">
        <f>IF('Séries-DWF'!$A$20="","",'Séries-DWF'!$A$20)</f>
        <v>5</v>
      </c>
      <c r="I174" s="451">
        <f>IF('Séries-DWF'!$B$20="","",'Séries-DWF'!$B$20)</f>
        <v>2</v>
      </c>
      <c r="J174" s="139">
        <f>IF('Séries-DWF'!$G$20="","",'Séries-DWF'!$G$20)</f>
        <v>2</v>
      </c>
      <c r="K174" s="457" t="str">
        <f t="shared" si="8"/>
        <v>Echauffement</v>
      </c>
      <c r="L174" s="458">
        <f t="shared" si="9"/>
        <v>0.4777777777777778</v>
      </c>
      <c r="M174" s="441">
        <f>IF('Séries-DWF'!$C$20="","",'Séries-DWF'!$C$20)</f>
        <v>0.4777777777777778</v>
      </c>
      <c r="N174" s="431">
        <f>IF('Séries-DWF'!$D$20="","",'Séries-DWF'!$D$20)</f>
        <v>0.49861111111111112</v>
      </c>
      <c r="O174" s="431">
        <f>IF('Séries-DWF'!$E$20="","",'Séries-DWF'!$E$20)</f>
        <v>0.49930555555555556</v>
      </c>
      <c r="P174" s="439">
        <f>IF('Séries-DWF'!$F$20="","",'Séries-DWF'!$F$20)</f>
        <v>0.50069444444444444</v>
      </c>
      <c r="Q174" s="435">
        <f>IF('Séries-DWF'!$S$20="","",'Séries-DWF'!$S$20)</f>
        <v>120</v>
      </c>
      <c r="R174" s="110" t="str">
        <f>IF('Séries-DWF'!$T$20="","",'Séries-DWF'!$T$20)</f>
        <v>m</v>
      </c>
      <c r="S174" s="437" t="str">
        <f>IF('Séries-DWF'!$U$20="","",'Séries-DWF'!$U$20)</f>
        <v/>
      </c>
      <c r="T174" s="112" t="str">
        <f>IF('Séries-DWF'!$V$20="","",'Séries-DWF'!$V$20)</f>
        <v/>
      </c>
      <c r="U174" s="413" t="str">
        <f>IF('Séries-DWF'!$AA$20="","",'Séries-DWF'!$AA$20)</f>
        <v/>
      </c>
    </row>
    <row r="175" spans="1:37" x14ac:dyDescent="0.25">
      <c r="A175" s="114" t="str">
        <f>IF('Séries-DWF'!$N$21="","",'Séries-DWF'!$N$21)</f>
        <v>DWF</v>
      </c>
      <c r="B175" s="435" t="str">
        <f>IF('Séries-DWF'!$J$21="","",'Séries-DWF'!$J$21)</f>
        <v>REGNARD</v>
      </c>
      <c r="C175" s="437" t="str">
        <f>IF('Séries-DWF'!$K$21="","",'Séries-DWF'!$K$21)</f>
        <v>Caroline</v>
      </c>
      <c r="D175" s="110" t="str">
        <f>IF('Séries-DWF'!$L$21="","",'Séries-DWF'!$L$21)</f>
        <v>Femme</v>
      </c>
      <c r="E175" s="110" t="str">
        <f>IF('Séries-DWF'!$I$21="","",'Séries-DWF'!$I$21)</f>
        <v xml:space="preserve">N°2 </v>
      </c>
      <c r="F175" s="110" t="str">
        <f>IF('Séries-DWF'!$M$21="","",'Séries-DWF'!$M$21)</f>
        <v>REGNARD Caroline Femme</v>
      </c>
      <c r="G175" s="112" t="str">
        <f>IF('Séries-DWF'!$H$21="","",'Séries-DWF'!$H$21)</f>
        <v>Imashi</v>
      </c>
      <c r="H175" s="120">
        <f>IF('Séries-DWF'!$A$21="","",'Séries-DWF'!$A$21)</f>
        <v>6</v>
      </c>
      <c r="I175" s="451">
        <f>IF('Séries-DWF'!$B$21="","",'Séries-DWF'!$B$21)</f>
        <v>1</v>
      </c>
      <c r="J175" s="139">
        <f>IF('Séries-DWF'!$G$21="","",'Séries-DWF'!$G$21)</f>
        <v>1</v>
      </c>
      <c r="K175" s="457" t="str">
        <f t="shared" si="8"/>
        <v>Echauffement</v>
      </c>
      <c r="L175" s="458">
        <f t="shared" si="9"/>
        <v>0.48402777777777778</v>
      </c>
      <c r="M175" s="441">
        <f>IF('Séries-DWF'!$C$21="","",'Séries-DWF'!$C$21)</f>
        <v>0.48402777777777778</v>
      </c>
      <c r="N175" s="431">
        <f>IF('Séries-DWF'!$D$21="","",'Séries-DWF'!$D$21)</f>
        <v>0.50486111111111109</v>
      </c>
      <c r="O175" s="431">
        <f>IF('Séries-DWF'!$E$21="","",'Séries-DWF'!$E$21)</f>
        <v>0.50555555555555554</v>
      </c>
      <c r="P175" s="439">
        <f>IF('Séries-DWF'!$F$21="","",'Séries-DWF'!$F$21)</f>
        <v>0.50694444444444442</v>
      </c>
      <c r="Q175" s="435">
        <f>IF('Séries-DWF'!$S$21="","",'Séries-DWF'!$S$21)</f>
        <v>126</v>
      </c>
      <c r="R175" s="110" t="str">
        <f>IF('Séries-DWF'!$T$21="","",'Séries-DWF'!$T$21)</f>
        <v>m</v>
      </c>
      <c r="S175" s="437" t="str">
        <f>IF('Séries-DWF'!$U$21="","",'Séries-DWF'!$U$21)</f>
        <v/>
      </c>
      <c r="T175" s="112" t="str">
        <f>IF('Séries-DWF'!$V$21="","",'Séries-DWF'!$V$21)</f>
        <v/>
      </c>
      <c r="U175" s="413" t="str">
        <f>IF('Séries-DWF'!$AA$21="","",'Séries-DWF'!$AA$21)</f>
        <v/>
      </c>
    </row>
    <row r="176" spans="1:37" x14ac:dyDescent="0.25">
      <c r="A176" s="114" t="str">
        <f>IF('Séries-DWF'!$N$22="","",'Séries-DWF'!$N$22)</f>
        <v>DWF</v>
      </c>
      <c r="B176" s="435" t="str">
        <f>IF('Séries-DWF'!$J$22="","",'Séries-DWF'!$J$22)</f>
        <v>GATA</v>
      </c>
      <c r="C176" s="437" t="str">
        <f>IF('Séries-DWF'!$K$22="","",'Séries-DWF'!$K$22)</f>
        <v>Aude</v>
      </c>
      <c r="D176" s="110" t="str">
        <f>IF('Séries-DWF'!$L$22="","",'Séries-DWF'!$L$22)</f>
        <v>Femme</v>
      </c>
      <c r="E176" s="110" t="str">
        <f>IF('Séries-DWF'!$I$22="","",'Séries-DWF'!$I$22)</f>
        <v xml:space="preserve">N°4 </v>
      </c>
      <c r="F176" s="110" t="str">
        <f>IF('Séries-DWF'!$M$22="","",'Séries-DWF'!$M$22)</f>
        <v>GATA Aude Femme</v>
      </c>
      <c r="G176" s="112" t="str">
        <f>IF('Séries-DWF'!$H$22="","",'Séries-DWF'!$H$22)</f>
        <v>Enjoy And Relax</v>
      </c>
      <c r="H176" s="120">
        <f>IF('Séries-DWF'!$A$22="","",'Séries-DWF'!$A$22)</f>
        <v>6</v>
      </c>
      <c r="I176" s="451">
        <f>IF('Séries-DWF'!$B$22="","",'Séries-DWF'!$B$22)</f>
        <v>2</v>
      </c>
      <c r="J176" s="139">
        <f>IF('Séries-DWF'!$G$22="","",'Séries-DWF'!$G$22)</f>
        <v>2</v>
      </c>
      <c r="K176" s="457" t="str">
        <f t="shared" si="8"/>
        <v>Echauffement</v>
      </c>
      <c r="L176" s="458">
        <f t="shared" si="9"/>
        <v>0.48402777777777778</v>
      </c>
      <c r="M176" s="441">
        <f>IF('Séries-DWF'!$C$22="","",'Séries-DWF'!$C$22)</f>
        <v>0.48402777777777778</v>
      </c>
      <c r="N176" s="431">
        <f>IF('Séries-DWF'!$D$22="","",'Séries-DWF'!$D$22)</f>
        <v>0.50486111111111109</v>
      </c>
      <c r="O176" s="431">
        <f>IF('Séries-DWF'!$E$22="","",'Séries-DWF'!$E$22)</f>
        <v>0.50555555555555554</v>
      </c>
      <c r="P176" s="439">
        <f>IF('Séries-DWF'!$F$22="","",'Séries-DWF'!$F$22)</f>
        <v>0.50694444444444442</v>
      </c>
      <c r="Q176" s="435">
        <f>IF('Séries-DWF'!$S$22="","",'Séries-DWF'!$S$22)</f>
        <v>140</v>
      </c>
      <c r="R176" s="110" t="str">
        <f>IF('Séries-DWF'!$T$22="","",'Séries-DWF'!$T$22)</f>
        <v>m</v>
      </c>
      <c r="S176" s="437" t="str">
        <f>IF('Séries-DWF'!$U$22="","",'Séries-DWF'!$U$22)</f>
        <v/>
      </c>
      <c r="T176" s="112" t="str">
        <f>IF('Séries-DWF'!$V$22="","",'Séries-DWF'!$V$22)</f>
        <v/>
      </c>
      <c r="U176" s="413" t="str">
        <f>IF('Séries-DWF'!$AA$22="","",'Séries-DWF'!$AA$22)</f>
        <v/>
      </c>
    </row>
    <row r="177" spans="1:21" x14ac:dyDescent="0.25">
      <c r="A177" s="114" t="str">
        <f>IF('Séries-DWF'!$N$23="","",'Séries-DWF'!$N$23)</f>
        <v>DWF</v>
      </c>
      <c r="B177" s="435" t="str">
        <f>IF('Séries-DWF'!$J$23="","",'Séries-DWF'!$J$23)</f>
        <v>PIERRAT</v>
      </c>
      <c r="C177" s="437" t="str">
        <f>IF('Séries-DWF'!$K$23="","",'Séries-DWF'!$K$23)</f>
        <v>Patrice</v>
      </c>
      <c r="D177" s="110" t="str">
        <f>IF('Séries-DWF'!$L$23="","",'Séries-DWF'!$L$23)</f>
        <v>Homme</v>
      </c>
      <c r="E177" s="110" t="str">
        <f>IF('Séries-DWF'!$I$23="","",'Séries-DWF'!$I$23)</f>
        <v xml:space="preserve">N°3 </v>
      </c>
      <c r="F177" s="110" t="str">
        <f>IF('Séries-DWF'!$M$23="","",'Séries-DWF'!$M$23)</f>
        <v>PIERRAT Patrice Homme</v>
      </c>
      <c r="G177" s="112" t="str">
        <f>IF('Séries-DWF'!$H$23="","",'Séries-DWF'!$H$23)</f>
        <v>Sportpleizh</v>
      </c>
      <c r="H177" s="120">
        <f>IF('Séries-DWF'!$A$23="","",'Séries-DWF'!$A$23)</f>
        <v>7</v>
      </c>
      <c r="I177" s="451">
        <f>IF('Séries-DWF'!$B$23="","",'Séries-DWF'!$B$23)</f>
        <v>1</v>
      </c>
      <c r="J177" s="139">
        <f>IF('Séries-DWF'!$G$23="","",'Séries-DWF'!$G$23)</f>
        <v>1</v>
      </c>
      <c r="K177" s="457" t="str">
        <f t="shared" si="8"/>
        <v>Echauffement</v>
      </c>
      <c r="L177" s="458">
        <f t="shared" si="9"/>
        <v>0.49027777777777776</v>
      </c>
      <c r="M177" s="441">
        <f>IF('Séries-DWF'!$C$23="","",'Séries-DWF'!$C$23)</f>
        <v>0.49027777777777776</v>
      </c>
      <c r="N177" s="431">
        <f>IF('Séries-DWF'!$D$23="","",'Séries-DWF'!$D$23)</f>
        <v>0.51111111111111107</v>
      </c>
      <c r="O177" s="431">
        <f>IF('Séries-DWF'!$E$23="","",'Séries-DWF'!$E$23)</f>
        <v>0.51180555555555551</v>
      </c>
      <c r="P177" s="439">
        <f>IF('Séries-DWF'!$F$23="","",'Séries-DWF'!$F$23)</f>
        <v>0.5131944444444444</v>
      </c>
      <c r="Q177" s="435">
        <f>IF('Séries-DWF'!$S$23="","",'Séries-DWF'!$S$23)</f>
        <v>140</v>
      </c>
      <c r="R177" s="110" t="str">
        <f>IF('Séries-DWF'!$T$23="","",'Séries-DWF'!$T$23)</f>
        <v>m</v>
      </c>
      <c r="S177" s="437" t="str">
        <f>IF('Séries-DWF'!$U$23="","",'Séries-DWF'!$U$23)</f>
        <v/>
      </c>
      <c r="T177" s="112" t="str">
        <f>IF('Séries-DWF'!$V$23="","",'Séries-DWF'!$V$23)</f>
        <v/>
      </c>
      <c r="U177" s="413" t="str">
        <f>IF('Séries-DWF'!$AA$23="","",'Séries-DWF'!$AA$23)</f>
        <v/>
      </c>
    </row>
    <row r="178" spans="1:21" x14ac:dyDescent="0.25">
      <c r="A178" s="114" t="str">
        <f>IF('Séries-DWF'!$N$24="","",'Séries-DWF'!$N$24)</f>
        <v>DWF</v>
      </c>
      <c r="B178" s="435" t="str">
        <f>IF('Séries-DWF'!$J$24="","",'Séries-DWF'!$J$24)</f>
        <v>EKSTETS</v>
      </c>
      <c r="C178" s="437" t="str">
        <f>IF('Séries-DWF'!$K$24="","",'Séries-DWF'!$K$24)</f>
        <v>Marie-pierre</v>
      </c>
      <c r="D178" s="110" t="str">
        <f>IF('Séries-DWF'!$L$24="","",'Séries-DWF'!$L$24)</f>
        <v>Femme</v>
      </c>
      <c r="E178" s="110" t="str">
        <f>IF('Séries-DWF'!$I$24="","",'Séries-DWF'!$I$24)</f>
        <v xml:space="preserve">N°4 </v>
      </c>
      <c r="F178" s="110" t="str">
        <f>IF('Séries-DWF'!$M$24="","",'Séries-DWF'!$M$24)</f>
        <v>EKSTETS Marie-pierre Femme</v>
      </c>
      <c r="G178" s="112" t="str">
        <f>IF('Séries-DWF'!$H$24="","",'Séries-DWF'!$H$24)</f>
        <v>Savoy'OuBien?</v>
      </c>
      <c r="H178" s="120">
        <f>IF('Séries-DWF'!$A$24="","",'Séries-DWF'!$A$24)</f>
        <v>7</v>
      </c>
      <c r="I178" s="451">
        <f>IF('Séries-DWF'!$B$24="","",'Séries-DWF'!$B$24)</f>
        <v>2</v>
      </c>
      <c r="J178" s="139">
        <f>IF('Séries-DWF'!$G$24="","",'Séries-DWF'!$G$24)</f>
        <v>2</v>
      </c>
      <c r="K178" s="457" t="str">
        <f t="shared" si="8"/>
        <v>Echauffement</v>
      </c>
      <c r="L178" s="458">
        <f t="shared" si="9"/>
        <v>0.49027777777777776</v>
      </c>
      <c r="M178" s="441">
        <f>IF('Séries-DWF'!$C$24="","",'Séries-DWF'!$C$24)</f>
        <v>0.49027777777777776</v>
      </c>
      <c r="N178" s="431">
        <f>IF('Séries-DWF'!$D$24="","",'Séries-DWF'!$D$24)</f>
        <v>0.51111111111111107</v>
      </c>
      <c r="O178" s="431">
        <f>IF('Séries-DWF'!$E$24="","",'Séries-DWF'!$E$24)</f>
        <v>0.51180555555555551</v>
      </c>
      <c r="P178" s="439">
        <f>IF('Séries-DWF'!$F$24="","",'Séries-DWF'!$F$24)</f>
        <v>0.5131944444444444</v>
      </c>
      <c r="Q178" s="435">
        <f>IF('Séries-DWF'!$S$24="","",'Séries-DWF'!$S$24)</f>
        <v>150</v>
      </c>
      <c r="R178" s="110" t="str">
        <f>IF('Séries-DWF'!$T$24="","",'Séries-DWF'!$T$24)</f>
        <v>m</v>
      </c>
      <c r="S178" s="437" t="str">
        <f>IF('Séries-DWF'!$U$24="","",'Séries-DWF'!$U$24)</f>
        <v/>
      </c>
      <c r="T178" s="112" t="str">
        <f>IF('Séries-DWF'!$V$24="","",'Séries-DWF'!$V$24)</f>
        <v/>
      </c>
      <c r="U178" s="413" t="str">
        <f>IF('Séries-DWF'!$AA$24="","",'Séries-DWF'!$AA$24)</f>
        <v/>
      </c>
    </row>
    <row r="179" spans="1:21" x14ac:dyDescent="0.25">
      <c r="A179" s="114" t="str">
        <f>IF('Séries-DWF'!$N$25="","",'Séries-DWF'!$N$25)</f>
        <v>DWF</v>
      </c>
      <c r="B179" s="435" t="str">
        <f>IF('Séries-DWF'!$J$25="","",'Séries-DWF'!$J$25)</f>
        <v>VERNIER</v>
      </c>
      <c r="C179" s="437" t="str">
        <f>IF('Séries-DWF'!$K$25="","",'Séries-DWF'!$K$25)</f>
        <v>Emilie</v>
      </c>
      <c r="D179" s="110" t="str">
        <f>IF('Séries-DWF'!$L$25="","",'Séries-DWF'!$L$25)</f>
        <v>Femme</v>
      </c>
      <c r="E179" s="110" t="str">
        <f>IF('Séries-DWF'!$I$25="","",'Séries-DWF'!$I$25)</f>
        <v xml:space="preserve">N°5 </v>
      </c>
      <c r="F179" s="110" t="str">
        <f>IF('Séries-DWF'!$M$25="","",'Séries-DWF'!$M$25)</f>
        <v>VERNIER Emilie Femme</v>
      </c>
      <c r="G179" s="112" t="str">
        <f>IF('Séries-DWF'!$H$25="","",'Séries-DWF'!$H$25)</f>
        <v>Savoy'OuBien?</v>
      </c>
      <c r="H179" s="120">
        <f>IF('Séries-DWF'!$A$25="","",'Séries-DWF'!$A$25)</f>
        <v>8</v>
      </c>
      <c r="I179" s="451">
        <f>IF('Séries-DWF'!$B$25="","",'Séries-DWF'!$B$25)</f>
        <v>1</v>
      </c>
      <c r="J179" s="139">
        <f>IF('Séries-DWF'!$G$25="","",'Séries-DWF'!$G$25)</f>
        <v>1</v>
      </c>
      <c r="K179" s="457" t="str">
        <f t="shared" si="8"/>
        <v>Echauffement</v>
      </c>
      <c r="L179" s="458">
        <f t="shared" si="9"/>
        <v>0.49652777777777773</v>
      </c>
      <c r="M179" s="441">
        <f>IF('Séries-DWF'!$C$25="","",'Séries-DWF'!$C$25)</f>
        <v>0.49652777777777773</v>
      </c>
      <c r="N179" s="431">
        <f>IF('Séries-DWF'!$D$25="","",'Séries-DWF'!$D$25)</f>
        <v>0.51736111111111105</v>
      </c>
      <c r="O179" s="431">
        <f>IF('Séries-DWF'!$E$25="","",'Séries-DWF'!$E$25)</f>
        <v>0.51805555555555549</v>
      </c>
      <c r="P179" s="439">
        <f>IF('Séries-DWF'!$F$25="","",'Séries-DWF'!$F$25)</f>
        <v>0.51944444444444438</v>
      </c>
      <c r="Q179" s="435">
        <f>IF('Séries-DWF'!$S$25="","",'Séries-DWF'!$S$25)</f>
        <v>150</v>
      </c>
      <c r="R179" s="110" t="str">
        <f>IF('Séries-DWF'!$T$25="","",'Séries-DWF'!$T$25)</f>
        <v>m</v>
      </c>
      <c r="S179" s="437" t="str">
        <f>IF('Séries-DWF'!$U$25="","",'Séries-DWF'!$U$25)</f>
        <v/>
      </c>
      <c r="T179" s="112" t="str">
        <f>IF('Séries-DWF'!$V$25="","",'Séries-DWF'!$V$25)</f>
        <v/>
      </c>
      <c r="U179" s="413" t="str">
        <f>IF('Séries-DWF'!$AA$25="","",'Séries-DWF'!$AA$25)</f>
        <v/>
      </c>
    </row>
    <row r="180" spans="1:21" x14ac:dyDescent="0.25">
      <c r="A180" s="114" t="str">
        <f>IF('Séries-DWF'!$N$26="","",'Séries-DWF'!$N$26)</f>
        <v>DWF</v>
      </c>
      <c r="B180" s="435" t="str">
        <f>IF('Séries-DWF'!$J$26="","",'Séries-DWF'!$J$26)</f>
        <v>ELU</v>
      </c>
      <c r="C180" s="437" t="str">
        <f>IF('Séries-DWF'!$K$26="","",'Séries-DWF'!$K$26)</f>
        <v>Olivier</v>
      </c>
      <c r="D180" s="110" t="str">
        <f>IF('Séries-DWF'!$L$26="","",'Séries-DWF'!$L$26)</f>
        <v>Homme</v>
      </c>
      <c r="E180" s="110" t="str">
        <f>IF('Séries-DWF'!$I$26="","",'Séries-DWF'!$I$26)</f>
        <v xml:space="preserve">N°3 </v>
      </c>
      <c r="F180" s="110" t="str">
        <f>IF('Séries-DWF'!$M$26="","",'Séries-DWF'!$M$26)</f>
        <v>ELU Olivier Homme</v>
      </c>
      <c r="G180" s="112" t="str">
        <f>IF('Séries-DWF'!$H$26="","",'Séries-DWF'!$H$26)</f>
        <v>Les Cormorans 1</v>
      </c>
      <c r="H180" s="120">
        <f>IF('Séries-DWF'!$A$26="","",'Séries-DWF'!$A$26)</f>
        <v>8</v>
      </c>
      <c r="I180" s="451">
        <f>IF('Séries-DWF'!$B$26="","",'Séries-DWF'!$B$26)</f>
        <v>2</v>
      </c>
      <c r="J180" s="139">
        <f>IF('Séries-DWF'!$G$26="","",'Séries-DWF'!$G$26)</f>
        <v>2</v>
      </c>
      <c r="K180" s="457" t="str">
        <f t="shared" si="8"/>
        <v>Echauffement</v>
      </c>
      <c r="L180" s="458">
        <f t="shared" si="9"/>
        <v>0.49652777777777773</v>
      </c>
      <c r="M180" s="441">
        <f>IF('Séries-DWF'!$C$26="","",'Séries-DWF'!$C$26)</f>
        <v>0.49652777777777773</v>
      </c>
      <c r="N180" s="431">
        <f>IF('Séries-DWF'!$D$26="","",'Séries-DWF'!$D$26)</f>
        <v>0.51736111111111105</v>
      </c>
      <c r="O180" s="431">
        <f>IF('Séries-DWF'!$E$26="","",'Séries-DWF'!$E$26)</f>
        <v>0.51805555555555549</v>
      </c>
      <c r="P180" s="439">
        <f>IF('Séries-DWF'!$F$26="","",'Séries-DWF'!$F$26)</f>
        <v>0.51944444444444438</v>
      </c>
      <c r="Q180" s="435">
        <f>IF('Séries-DWF'!$S$26="","",'Séries-DWF'!$S$26)</f>
        <v>175</v>
      </c>
      <c r="R180" s="110" t="str">
        <f>IF('Séries-DWF'!$T$26="","",'Séries-DWF'!$T$26)</f>
        <v>m</v>
      </c>
      <c r="S180" s="437" t="str">
        <f>IF('Séries-DWF'!$U$26="","",'Séries-DWF'!$U$26)</f>
        <v/>
      </c>
      <c r="T180" s="112" t="str">
        <f>IF('Séries-DWF'!$V$26="","",'Séries-DWF'!$V$26)</f>
        <v/>
      </c>
      <c r="U180" s="413" t="str">
        <f>IF('Séries-DWF'!$AA$26="","",'Séries-DWF'!$AA$26)</f>
        <v/>
      </c>
    </row>
    <row r="181" spans="1:21" x14ac:dyDescent="0.25">
      <c r="A181" s="114" t="str">
        <f>IF('Séries-DWF'!$N$27="","",'Séries-DWF'!$N$27)</f>
        <v>DWF</v>
      </c>
      <c r="B181" s="435" t="str">
        <f>IF('Séries-DWF'!$J$27="","",'Séries-DWF'!$J$27)</f>
        <v>RISIAN</v>
      </c>
      <c r="C181" s="437" t="str">
        <f>IF('Séries-DWF'!$K$27="","",'Séries-DWF'!$K$27)</f>
        <v>Michal</v>
      </c>
      <c r="D181" s="110" t="str">
        <f>IF('Séries-DWF'!$L$27="","",'Séries-DWF'!$L$27)</f>
        <v>Homme</v>
      </c>
      <c r="E181" s="110" t="str">
        <f>IF('Séries-DWF'!$I$27="","",'Séries-DWF'!$I$27)</f>
        <v xml:space="preserve">N°2 </v>
      </c>
      <c r="F181" s="110" t="str">
        <f>IF('Séries-DWF'!$M$27="","",'Séries-DWF'!$M$27)</f>
        <v>RISIAN Michal Homme</v>
      </c>
      <c r="G181" s="112" t="str">
        <f>IF('Séries-DWF'!$H$27="","",'Séries-DWF'!$H$27)</f>
        <v>Apneaman, Praha, Czech Republic</v>
      </c>
      <c r="H181" s="120">
        <f>IF('Séries-DWF'!$A$27="","",'Séries-DWF'!$A$27)</f>
        <v>9</v>
      </c>
      <c r="I181" s="451">
        <f>IF('Séries-DWF'!$B$27="","",'Séries-DWF'!$B$27)</f>
        <v>1</v>
      </c>
      <c r="J181" s="139">
        <f>IF('Séries-DWF'!$G$27="","",'Séries-DWF'!$G$27)</f>
        <v>1</v>
      </c>
      <c r="K181" s="457" t="str">
        <f t="shared" si="8"/>
        <v>Echauffement</v>
      </c>
      <c r="L181" s="458">
        <f t="shared" si="9"/>
        <v>0.50277777777777777</v>
      </c>
      <c r="M181" s="441">
        <f>IF('Séries-DWF'!$C$27="","",'Séries-DWF'!$C$27)</f>
        <v>0.50277777777777777</v>
      </c>
      <c r="N181" s="431">
        <f>IF('Séries-DWF'!$D$27="","",'Séries-DWF'!$D$27)</f>
        <v>0.52361111111111114</v>
      </c>
      <c r="O181" s="431">
        <f>IF('Séries-DWF'!$E$27="","",'Séries-DWF'!$E$27)</f>
        <v>0.52430555555555558</v>
      </c>
      <c r="P181" s="439">
        <f>IF('Séries-DWF'!$F$27="","",'Séries-DWF'!$F$27)</f>
        <v>0.52569444444444446</v>
      </c>
      <c r="Q181" s="435">
        <f>IF('Séries-DWF'!$S$27="","",'Séries-DWF'!$S$27)</f>
        <v>200</v>
      </c>
      <c r="R181" s="110" t="str">
        <f>IF('Séries-DWF'!$T$27="","",'Séries-DWF'!$T$27)</f>
        <v>m</v>
      </c>
      <c r="S181" s="437" t="str">
        <f>IF('Séries-DWF'!$U$27="","",'Séries-DWF'!$U$27)</f>
        <v/>
      </c>
      <c r="T181" s="112" t="str">
        <f>IF('Séries-DWF'!$V$27="","",'Séries-DWF'!$V$27)</f>
        <v/>
      </c>
      <c r="U181" s="413" t="str">
        <f>IF('Séries-DWF'!$AA$27="","",'Séries-DWF'!$AA$27)</f>
        <v/>
      </c>
    </row>
    <row r="182" spans="1:21" x14ac:dyDescent="0.25">
      <c r="A182" s="114" t="str">
        <f>IF('Séries-DWF'!$N$28="","",'Séries-DWF'!$N$28)</f>
        <v>DWF</v>
      </c>
      <c r="B182" s="435" t="str">
        <f>IF('Séries-DWF'!$J$28="","",'Séries-DWF'!$J$28)</f>
        <v>HURON</v>
      </c>
      <c r="C182" s="437" t="str">
        <f>IF('Séries-DWF'!$K$28="","",'Séries-DWF'!$K$28)</f>
        <v>Pascal</v>
      </c>
      <c r="D182" s="110" t="str">
        <f>IF('Séries-DWF'!$L$28="","",'Séries-DWF'!$L$28)</f>
        <v>Homme</v>
      </c>
      <c r="E182" s="110" t="str">
        <f>IF('Séries-DWF'!$I$28="","",'Séries-DWF'!$I$28)</f>
        <v>N°1 Capitaine</v>
      </c>
      <c r="F182" s="110" t="str">
        <f>IF('Séries-DWF'!$M$28="","",'Séries-DWF'!$M$28)</f>
        <v>HURON Pascal Homme</v>
      </c>
      <c r="G182" s="112" t="str">
        <f>IF('Séries-DWF'!$H$28="","",'Séries-DWF'!$H$28)</f>
        <v>Enjoy And Relax</v>
      </c>
      <c r="H182" s="120">
        <f>IF('Séries-DWF'!$A$28="","",'Séries-DWF'!$A$28)</f>
        <v>9</v>
      </c>
      <c r="I182" s="451">
        <f>IF('Séries-DWF'!$B$28="","",'Séries-DWF'!$B$28)</f>
        <v>2</v>
      </c>
      <c r="J182" s="139">
        <f>IF('Séries-DWF'!$G$28="","",'Séries-DWF'!$G$28)</f>
        <v>2</v>
      </c>
      <c r="K182" s="457" t="str">
        <f t="shared" si="8"/>
        <v>Echauffement</v>
      </c>
      <c r="L182" s="458">
        <f t="shared" si="9"/>
        <v>0.50277777777777777</v>
      </c>
      <c r="M182" s="441">
        <f>IF('Séries-DWF'!$C$28="","",'Séries-DWF'!$C$28)</f>
        <v>0.50277777777777777</v>
      </c>
      <c r="N182" s="431">
        <f>IF('Séries-DWF'!$D$28="","",'Séries-DWF'!$D$28)</f>
        <v>0.52361111111111114</v>
      </c>
      <c r="O182" s="431">
        <f>IF('Séries-DWF'!$E$28="","",'Séries-DWF'!$E$28)</f>
        <v>0.52430555555555558</v>
      </c>
      <c r="P182" s="439">
        <f>IF('Séries-DWF'!$F$28="","",'Séries-DWF'!$F$28)</f>
        <v>0.52569444444444446</v>
      </c>
      <c r="Q182" s="435">
        <f>IF('Séries-DWF'!$S$28="","",'Séries-DWF'!$S$28)</f>
        <v>200</v>
      </c>
      <c r="R182" s="110" t="str">
        <f>IF('Séries-DWF'!$T$28="","",'Séries-DWF'!$T$28)</f>
        <v>m</v>
      </c>
      <c r="S182" s="437" t="str">
        <f>IF('Séries-DWF'!$U$28="","",'Séries-DWF'!$U$28)</f>
        <v/>
      </c>
      <c r="T182" s="112" t="str">
        <f>IF('Séries-DWF'!$V$28="","",'Séries-DWF'!$V$28)</f>
        <v/>
      </c>
      <c r="U182" s="413" t="str">
        <f>IF('Séries-DWF'!$AA$28="","",'Séries-DWF'!$AA$28)</f>
        <v/>
      </c>
    </row>
    <row r="183" spans="1:21" x14ac:dyDescent="0.25">
      <c r="A183" s="114" t="str">
        <f>IF('Séries-DWF'!$N$29="","",'Séries-DWF'!$N$29)</f>
        <v/>
      </c>
      <c r="B183" s="435" t="str">
        <f>IF('Séries-DWF'!$J$29="","",'Séries-DWF'!$J$29)</f>
        <v/>
      </c>
      <c r="C183" s="437" t="str">
        <f>IF('Séries-DWF'!$K$29="","",'Séries-DWF'!$K$29)</f>
        <v/>
      </c>
      <c r="D183" s="110" t="str">
        <f>IF('Séries-DWF'!$L$29="","",'Séries-DWF'!$L$29)</f>
        <v/>
      </c>
      <c r="E183" s="110" t="str">
        <f>IF('Séries-DWF'!$I$29="","",'Séries-DWF'!$I$29)</f>
        <v/>
      </c>
      <c r="F183" s="110" t="str">
        <f>IF('Séries-DWF'!$M$29="","",'Séries-DWF'!$M$29)</f>
        <v/>
      </c>
      <c r="G183" s="112" t="str">
        <f>IF('Séries-DWF'!$H$29="","",'Séries-DWF'!$H$29)</f>
        <v/>
      </c>
      <c r="H183" s="120" t="str">
        <f>IF('Séries-DWF'!$A$29="","",'Séries-DWF'!$A$29)</f>
        <v/>
      </c>
      <c r="I183" s="451" t="str">
        <f>IF('Séries-DWF'!$B$29="","",'Séries-DWF'!$B$29)</f>
        <v/>
      </c>
      <c r="J183" s="139" t="str">
        <f>IF('Séries-DWF'!$G$29="","",'Séries-DWF'!$G$29)</f>
        <v/>
      </c>
      <c r="K183" s="457" t="str">
        <f t="shared" si="8"/>
        <v/>
      </c>
      <c r="L183" s="458" t="str">
        <f t="shared" si="9"/>
        <v/>
      </c>
      <c r="M183" s="441" t="str">
        <f>IF('Séries-DWF'!$C$29="","",'Séries-DWF'!$C$29)</f>
        <v/>
      </c>
      <c r="N183" s="431" t="str">
        <f>IF('Séries-DWF'!$D$29="","",'Séries-DWF'!$D$29)</f>
        <v/>
      </c>
      <c r="O183" s="431" t="str">
        <f>IF('Séries-DWF'!$E$29="","",'Séries-DWF'!$E$29)</f>
        <v/>
      </c>
      <c r="P183" s="439" t="str">
        <f>IF('Séries-DWF'!$F$29="","",'Séries-DWF'!$F$29)</f>
        <v/>
      </c>
      <c r="Q183" s="435" t="str">
        <f>IF('Séries-DWF'!$S$29="","",'Séries-DWF'!$S$29)</f>
        <v/>
      </c>
      <c r="R183" s="110" t="str">
        <f>IF('Séries-DWF'!$T$29="","",'Séries-DWF'!$T$29)</f>
        <v/>
      </c>
      <c r="S183" s="437" t="str">
        <f>IF('Séries-DWF'!$U$29="","",'Séries-DWF'!$U$29)</f>
        <v/>
      </c>
      <c r="T183" s="112" t="str">
        <f>IF('Séries-DWF'!$V$29="","",'Séries-DWF'!$V$29)</f>
        <v/>
      </c>
      <c r="U183" s="413" t="str">
        <f>IF('Séries-DWF'!$AA$29="","",'Séries-DWF'!$AA$29)</f>
        <v/>
      </c>
    </row>
    <row r="184" spans="1:21" x14ac:dyDescent="0.25">
      <c r="A184" s="114" t="str">
        <f>IF('Séries-DWF'!$N$30="","",'Séries-DWF'!$N$30)</f>
        <v/>
      </c>
      <c r="B184" s="435" t="str">
        <f>IF('Séries-DWF'!$J$30="","",'Séries-DWF'!$J$30)</f>
        <v/>
      </c>
      <c r="C184" s="437" t="str">
        <f>IF('Séries-DWF'!$K$30="","",'Séries-DWF'!$K$30)</f>
        <v/>
      </c>
      <c r="D184" s="110" t="str">
        <f>IF('Séries-DWF'!$L$30="","",'Séries-DWF'!$L$30)</f>
        <v/>
      </c>
      <c r="E184" s="110" t="str">
        <f>IF('Séries-DWF'!$I$30="","",'Séries-DWF'!$I$30)</f>
        <v/>
      </c>
      <c r="F184" s="110" t="str">
        <f>IF('Séries-DWF'!$M$30="","",'Séries-DWF'!$M$30)</f>
        <v/>
      </c>
      <c r="G184" s="112" t="str">
        <f>IF('Séries-DWF'!$H$30="","",'Séries-DWF'!$H$30)</f>
        <v/>
      </c>
      <c r="H184" s="120" t="str">
        <f>IF('Séries-DWF'!$A$30="","",'Séries-DWF'!$A$30)</f>
        <v/>
      </c>
      <c r="I184" s="451" t="str">
        <f>IF('Séries-DWF'!$B$30="","",'Séries-DWF'!$B$30)</f>
        <v/>
      </c>
      <c r="J184" s="139" t="str">
        <f>IF('Séries-DWF'!$G$30="","",'Séries-DWF'!$G$30)</f>
        <v/>
      </c>
      <c r="K184" s="457" t="str">
        <f t="shared" si="8"/>
        <v/>
      </c>
      <c r="L184" s="458" t="str">
        <f t="shared" si="9"/>
        <v/>
      </c>
      <c r="M184" s="441" t="str">
        <f>IF('Séries-DWF'!$C$30="","",'Séries-DWF'!$C$30)</f>
        <v/>
      </c>
      <c r="N184" s="431" t="str">
        <f>IF('Séries-DWF'!$D$30="","",'Séries-DWF'!$D$30)</f>
        <v/>
      </c>
      <c r="O184" s="431" t="str">
        <f>IF('Séries-DWF'!$E$30="","",'Séries-DWF'!$E$30)</f>
        <v/>
      </c>
      <c r="P184" s="439" t="str">
        <f>IF('Séries-DWF'!$F$30="","",'Séries-DWF'!$F$30)</f>
        <v/>
      </c>
      <c r="Q184" s="435" t="str">
        <f>IF('Séries-DWF'!$S$30="","",'Séries-DWF'!$S$30)</f>
        <v/>
      </c>
      <c r="R184" s="110" t="str">
        <f>IF('Séries-DWF'!$T$30="","",'Séries-DWF'!$T$30)</f>
        <v/>
      </c>
      <c r="S184" s="437" t="str">
        <f>IF('Séries-DWF'!$U$30="","",'Séries-DWF'!$U$30)</f>
        <v/>
      </c>
      <c r="T184" s="112" t="str">
        <f>IF('Séries-DWF'!$V$30="","",'Séries-DWF'!$V$30)</f>
        <v/>
      </c>
      <c r="U184" s="413" t="str">
        <f>IF('Séries-DWF'!$AA$30="","",'Séries-DWF'!$AA$30)</f>
        <v/>
      </c>
    </row>
    <row r="185" spans="1:21" x14ac:dyDescent="0.25">
      <c r="A185" s="114" t="str">
        <f>IF('Séries-DWF'!$N$31="","",'Séries-DWF'!$N$31)</f>
        <v/>
      </c>
      <c r="B185" s="435" t="str">
        <f>IF('Séries-DWF'!$J$31="","",'Séries-DWF'!$J$31)</f>
        <v/>
      </c>
      <c r="C185" s="437" t="str">
        <f>IF('Séries-DWF'!$K$31="","",'Séries-DWF'!$K$31)</f>
        <v/>
      </c>
      <c r="D185" s="110" t="str">
        <f>IF('Séries-DWF'!$L$31="","",'Séries-DWF'!$L$31)</f>
        <v/>
      </c>
      <c r="E185" s="110" t="str">
        <f>IF('Séries-DWF'!$I$31="","",'Séries-DWF'!$I$31)</f>
        <v/>
      </c>
      <c r="F185" s="110" t="str">
        <f>IF('Séries-DWF'!$M$31="","",'Séries-DWF'!$M$31)</f>
        <v/>
      </c>
      <c r="G185" s="112" t="str">
        <f>IF('Séries-DWF'!$H$31="","",'Séries-DWF'!$H$31)</f>
        <v/>
      </c>
      <c r="H185" s="120" t="str">
        <f>IF('Séries-DWF'!$A$31="","",'Séries-DWF'!$A$31)</f>
        <v/>
      </c>
      <c r="I185" s="451" t="str">
        <f>IF('Séries-DWF'!$B$31="","",'Séries-DWF'!$B$31)</f>
        <v/>
      </c>
      <c r="J185" s="139" t="str">
        <f>IF('Séries-DWF'!$G$31="","",'Séries-DWF'!$G$31)</f>
        <v/>
      </c>
      <c r="K185" s="457" t="str">
        <f t="shared" si="8"/>
        <v/>
      </c>
      <c r="L185" s="458" t="str">
        <f t="shared" si="9"/>
        <v/>
      </c>
      <c r="M185" s="441" t="str">
        <f>IF('Séries-DWF'!$C$31="","",'Séries-DWF'!$C$31)</f>
        <v/>
      </c>
      <c r="N185" s="431" t="str">
        <f>IF('Séries-DWF'!$D$31="","",'Séries-DWF'!$D$31)</f>
        <v/>
      </c>
      <c r="O185" s="431" t="str">
        <f>IF('Séries-DWF'!$E$31="","",'Séries-DWF'!$E$31)</f>
        <v/>
      </c>
      <c r="P185" s="439" t="str">
        <f>IF('Séries-DWF'!$F$31="","",'Séries-DWF'!$F$31)</f>
        <v/>
      </c>
      <c r="Q185" s="435" t="str">
        <f>IF('Séries-DWF'!$S$31="","",'Séries-DWF'!$S$31)</f>
        <v/>
      </c>
      <c r="R185" s="110" t="str">
        <f>IF('Séries-DWF'!$T$31="","",'Séries-DWF'!$T$31)</f>
        <v/>
      </c>
      <c r="S185" s="437" t="str">
        <f>IF('Séries-DWF'!$U$31="","",'Séries-DWF'!$U$31)</f>
        <v/>
      </c>
      <c r="T185" s="112" t="str">
        <f>IF('Séries-DWF'!$V$31="","",'Séries-DWF'!$V$31)</f>
        <v/>
      </c>
      <c r="U185" s="413" t="str">
        <f>IF('Séries-DWF'!$AA$31="","",'Séries-DWF'!$AA$31)</f>
        <v/>
      </c>
    </row>
    <row r="186" spans="1:21" x14ac:dyDescent="0.25">
      <c r="A186" s="114" t="str">
        <f>IF('Séries-DWF'!$N$32="","",'Séries-DWF'!$N$32)</f>
        <v/>
      </c>
      <c r="B186" s="435" t="str">
        <f>IF('Séries-DWF'!$J$32="","",'Séries-DWF'!$J$32)</f>
        <v/>
      </c>
      <c r="C186" s="437" t="str">
        <f>IF('Séries-DWF'!$K$32="","",'Séries-DWF'!$K$32)</f>
        <v/>
      </c>
      <c r="D186" s="110" t="str">
        <f>IF('Séries-DWF'!$L$32="","",'Séries-DWF'!$L$32)</f>
        <v/>
      </c>
      <c r="E186" s="110" t="str">
        <f>IF('Séries-DWF'!$I$32="","",'Séries-DWF'!$I$32)</f>
        <v/>
      </c>
      <c r="F186" s="110" t="str">
        <f>IF('Séries-DWF'!$M$32="","",'Séries-DWF'!$M$32)</f>
        <v/>
      </c>
      <c r="G186" s="112" t="str">
        <f>IF('Séries-DWF'!$H$32="","",'Séries-DWF'!$H$32)</f>
        <v/>
      </c>
      <c r="H186" s="120" t="str">
        <f>IF('Séries-DWF'!$A$32="","",'Séries-DWF'!$A$32)</f>
        <v/>
      </c>
      <c r="I186" s="451" t="str">
        <f>IF('Séries-DWF'!$B$32="","",'Séries-DWF'!$B$32)</f>
        <v/>
      </c>
      <c r="J186" s="139" t="str">
        <f>IF('Séries-DWF'!$G$32="","",'Séries-DWF'!$G$32)</f>
        <v/>
      </c>
      <c r="K186" s="457" t="str">
        <f t="shared" si="8"/>
        <v/>
      </c>
      <c r="L186" s="458" t="str">
        <f t="shared" si="9"/>
        <v/>
      </c>
      <c r="M186" s="441" t="str">
        <f>IF('Séries-DWF'!$C$32="","",'Séries-DWF'!$C$32)</f>
        <v/>
      </c>
      <c r="N186" s="431" t="str">
        <f>IF('Séries-DWF'!$D$32="","",'Séries-DWF'!$D$32)</f>
        <v/>
      </c>
      <c r="O186" s="431" t="str">
        <f>IF('Séries-DWF'!$E$32="","",'Séries-DWF'!$E$32)</f>
        <v/>
      </c>
      <c r="P186" s="439" t="str">
        <f>IF('Séries-DWF'!$F$32="","",'Séries-DWF'!$F$32)</f>
        <v/>
      </c>
      <c r="Q186" s="435" t="str">
        <f>IF('Séries-DWF'!$S$32="","",'Séries-DWF'!$S$32)</f>
        <v/>
      </c>
      <c r="R186" s="110" t="str">
        <f>IF('Séries-DWF'!$T$32="","",'Séries-DWF'!$T$32)</f>
        <v/>
      </c>
      <c r="S186" s="437" t="str">
        <f>IF('Séries-DWF'!$U$32="","",'Séries-DWF'!$U$32)</f>
        <v/>
      </c>
      <c r="T186" s="112" t="str">
        <f>IF('Séries-DWF'!$V$32="","",'Séries-DWF'!$V$32)</f>
        <v/>
      </c>
      <c r="U186" s="413" t="str">
        <f>IF('Séries-DWF'!$AA$32="","",'Séries-DWF'!$AA$32)</f>
        <v/>
      </c>
    </row>
    <row r="187" spans="1:21" x14ac:dyDescent="0.25">
      <c r="A187" s="114" t="str">
        <f>IF('Séries-DWF'!$N$33="","",'Séries-DWF'!$N$33)</f>
        <v/>
      </c>
      <c r="B187" s="435" t="str">
        <f>IF('Séries-DWF'!$J$33="","",'Séries-DWF'!$J$33)</f>
        <v/>
      </c>
      <c r="C187" s="437" t="str">
        <f>IF('Séries-DWF'!$K$33="","",'Séries-DWF'!$K$33)</f>
        <v/>
      </c>
      <c r="D187" s="110" t="str">
        <f>IF('Séries-DWF'!$L$33="","",'Séries-DWF'!$L$33)</f>
        <v/>
      </c>
      <c r="E187" s="110" t="str">
        <f>IF('Séries-DWF'!$I$33="","",'Séries-DWF'!$I$33)</f>
        <v/>
      </c>
      <c r="F187" s="110" t="str">
        <f>IF('Séries-DWF'!$M$33="","",'Séries-DWF'!$M$33)</f>
        <v/>
      </c>
      <c r="G187" s="112" t="str">
        <f>IF('Séries-DWF'!$H$33="","",'Séries-DWF'!$H$33)</f>
        <v/>
      </c>
      <c r="H187" s="120" t="str">
        <f>IF('Séries-DWF'!$A$33="","",'Séries-DWF'!$A$33)</f>
        <v/>
      </c>
      <c r="I187" s="451" t="str">
        <f>IF('Séries-DWF'!$B$33="","",'Séries-DWF'!$B$33)</f>
        <v/>
      </c>
      <c r="J187" s="139" t="str">
        <f>IF('Séries-DWF'!$G$33="","",'Séries-DWF'!$G$33)</f>
        <v/>
      </c>
      <c r="K187" s="457" t="str">
        <f t="shared" si="8"/>
        <v/>
      </c>
      <c r="L187" s="458" t="str">
        <f t="shared" si="9"/>
        <v/>
      </c>
      <c r="M187" s="441" t="str">
        <f>IF('Séries-DWF'!$C$33="","",'Séries-DWF'!$C$33)</f>
        <v/>
      </c>
      <c r="N187" s="431" t="str">
        <f>IF('Séries-DWF'!$D$33="","",'Séries-DWF'!$D$33)</f>
        <v/>
      </c>
      <c r="O187" s="431" t="str">
        <f>IF('Séries-DWF'!$E$33="","",'Séries-DWF'!$E$33)</f>
        <v/>
      </c>
      <c r="P187" s="439" t="str">
        <f>IF('Séries-DWF'!$F$33="","",'Séries-DWF'!$F$33)</f>
        <v/>
      </c>
      <c r="Q187" s="435" t="str">
        <f>IF('Séries-DWF'!$S$33="","",'Séries-DWF'!$S$33)</f>
        <v/>
      </c>
      <c r="R187" s="110" t="str">
        <f>IF('Séries-DWF'!$T$33="","",'Séries-DWF'!$T$33)</f>
        <v/>
      </c>
      <c r="S187" s="437" t="str">
        <f>IF('Séries-DWF'!$U$33="","",'Séries-DWF'!$U$33)</f>
        <v/>
      </c>
      <c r="T187" s="112" t="str">
        <f>IF('Séries-DWF'!$V$33="","",'Séries-DWF'!$V$33)</f>
        <v/>
      </c>
      <c r="U187" s="413" t="str">
        <f>IF('Séries-DWF'!$AA$33="","",'Séries-DWF'!$AA$33)</f>
        <v/>
      </c>
    </row>
    <row r="188" spans="1:21" x14ac:dyDescent="0.25">
      <c r="A188" s="114" t="str">
        <f>IF('Séries-DWF'!$N$34="","",'Séries-DWF'!$N$34)</f>
        <v/>
      </c>
      <c r="B188" s="435" t="str">
        <f>IF('Séries-DWF'!$J$34="","",'Séries-DWF'!$J$34)</f>
        <v/>
      </c>
      <c r="C188" s="437" t="str">
        <f>IF('Séries-DWF'!$K$34="","",'Séries-DWF'!$K$34)</f>
        <v/>
      </c>
      <c r="D188" s="110" t="str">
        <f>IF('Séries-DWF'!$L$34="","",'Séries-DWF'!$L$34)</f>
        <v/>
      </c>
      <c r="E188" s="110" t="str">
        <f>IF('Séries-DWF'!$I$34="","",'Séries-DWF'!$I$34)</f>
        <v/>
      </c>
      <c r="F188" s="110" t="str">
        <f>IF('Séries-DWF'!$M$34="","",'Séries-DWF'!$M$34)</f>
        <v/>
      </c>
      <c r="G188" s="112" t="str">
        <f>IF('Séries-DWF'!$H$34="","",'Séries-DWF'!$H$34)</f>
        <v/>
      </c>
      <c r="H188" s="120" t="str">
        <f>IF('Séries-DWF'!$A$34="","",'Séries-DWF'!$A$34)</f>
        <v/>
      </c>
      <c r="I188" s="451" t="str">
        <f>IF('Séries-DWF'!$B$34="","",'Séries-DWF'!$B$34)</f>
        <v/>
      </c>
      <c r="J188" s="139" t="str">
        <f>IF('Séries-DWF'!$G$34="","",'Séries-DWF'!$G$34)</f>
        <v/>
      </c>
      <c r="K188" s="457" t="str">
        <f t="shared" si="8"/>
        <v/>
      </c>
      <c r="L188" s="458" t="str">
        <f t="shared" si="9"/>
        <v/>
      </c>
      <c r="M188" s="441" t="str">
        <f>IF('Séries-DWF'!$C$34="","",'Séries-DWF'!$C$34)</f>
        <v/>
      </c>
      <c r="N188" s="431" t="str">
        <f>IF('Séries-DWF'!$D$34="","",'Séries-DWF'!$D$34)</f>
        <v/>
      </c>
      <c r="O188" s="431" t="str">
        <f>IF('Séries-DWF'!$E$34="","",'Séries-DWF'!$E$34)</f>
        <v/>
      </c>
      <c r="P188" s="439" t="str">
        <f>IF('Séries-DWF'!$F$34="","",'Séries-DWF'!$F$34)</f>
        <v/>
      </c>
      <c r="Q188" s="435" t="str">
        <f>IF('Séries-DWF'!$S$34="","",'Séries-DWF'!$S$34)</f>
        <v/>
      </c>
      <c r="R188" s="110" t="str">
        <f>IF('Séries-DWF'!$T$34="","",'Séries-DWF'!$T$34)</f>
        <v/>
      </c>
      <c r="S188" s="437" t="str">
        <f>IF('Séries-DWF'!$U$34="","",'Séries-DWF'!$U$34)</f>
        <v/>
      </c>
      <c r="T188" s="112" t="str">
        <f>IF('Séries-DWF'!$V$34="","",'Séries-DWF'!$V$34)</f>
        <v/>
      </c>
      <c r="U188" s="413" t="str">
        <f>IF('Séries-DWF'!$AA$34="","",'Séries-DWF'!$AA$34)</f>
        <v/>
      </c>
    </row>
    <row r="189" spans="1:21" x14ac:dyDescent="0.25">
      <c r="A189" s="114" t="str">
        <f>IF('Séries-DWF'!$N$35="","",'Séries-DWF'!$N$35)</f>
        <v/>
      </c>
      <c r="B189" s="435" t="str">
        <f>IF('Séries-DWF'!$J$35="","",'Séries-DWF'!$J$35)</f>
        <v/>
      </c>
      <c r="C189" s="437" t="str">
        <f>IF('Séries-DWF'!$K$35="","",'Séries-DWF'!$K$35)</f>
        <v/>
      </c>
      <c r="D189" s="110" t="str">
        <f>IF('Séries-DWF'!$L$35="","",'Séries-DWF'!$L$35)</f>
        <v/>
      </c>
      <c r="E189" s="110" t="str">
        <f>IF('Séries-DWF'!$I$35="","",'Séries-DWF'!$I$35)</f>
        <v/>
      </c>
      <c r="F189" s="110" t="str">
        <f>IF('Séries-DWF'!$M$35="","",'Séries-DWF'!$M$35)</f>
        <v/>
      </c>
      <c r="G189" s="112" t="str">
        <f>IF('Séries-DWF'!$H$35="","",'Séries-DWF'!$H$35)</f>
        <v/>
      </c>
      <c r="H189" s="120" t="str">
        <f>IF('Séries-DWF'!$A$35="","",'Séries-DWF'!$A$35)</f>
        <v/>
      </c>
      <c r="I189" s="451" t="str">
        <f>IF('Séries-DWF'!$B$35="","",'Séries-DWF'!$B$35)</f>
        <v/>
      </c>
      <c r="J189" s="139" t="str">
        <f>IF('Séries-DWF'!$G$35="","",'Séries-DWF'!$G$35)</f>
        <v/>
      </c>
      <c r="K189" s="457" t="str">
        <f t="shared" si="8"/>
        <v/>
      </c>
      <c r="L189" s="458" t="str">
        <f t="shared" si="9"/>
        <v/>
      </c>
      <c r="M189" s="441" t="str">
        <f>IF('Séries-DWF'!$C$35="","",'Séries-DWF'!$C$35)</f>
        <v/>
      </c>
      <c r="N189" s="431" t="str">
        <f>IF('Séries-DWF'!$D$35="","",'Séries-DWF'!$D$35)</f>
        <v/>
      </c>
      <c r="O189" s="431" t="str">
        <f>IF('Séries-DWF'!$E$35="","",'Séries-DWF'!$E$35)</f>
        <v/>
      </c>
      <c r="P189" s="439" t="str">
        <f>IF('Séries-DWF'!$F$35="","",'Séries-DWF'!$F$35)</f>
        <v/>
      </c>
      <c r="Q189" s="435" t="str">
        <f>IF('Séries-DWF'!$S$35="","",'Séries-DWF'!$S$35)</f>
        <v/>
      </c>
      <c r="R189" s="110" t="str">
        <f>IF('Séries-DWF'!$T$35="","",'Séries-DWF'!$T$35)</f>
        <v/>
      </c>
      <c r="S189" s="437" t="str">
        <f>IF('Séries-DWF'!$U$35="","",'Séries-DWF'!$U$35)</f>
        <v/>
      </c>
      <c r="T189" s="112" t="str">
        <f>IF('Séries-DWF'!$V$35="","",'Séries-DWF'!$V$35)</f>
        <v/>
      </c>
      <c r="U189" s="413" t="str">
        <f>IF('Séries-DWF'!$AA$35="","",'Séries-DWF'!$AA$35)</f>
        <v/>
      </c>
    </row>
    <row r="190" spans="1:21" x14ac:dyDescent="0.25">
      <c r="A190" s="114" t="str">
        <f>IF('Séries-DWF'!$N$36="","",'Séries-DWF'!$N$36)</f>
        <v/>
      </c>
      <c r="B190" s="435" t="str">
        <f>IF('Séries-DWF'!$J$36="","",'Séries-DWF'!$J$36)</f>
        <v/>
      </c>
      <c r="C190" s="437" t="str">
        <f>IF('Séries-DWF'!$K$36="","",'Séries-DWF'!$K$36)</f>
        <v/>
      </c>
      <c r="D190" s="110" t="str">
        <f>IF('Séries-DWF'!$L$36="","",'Séries-DWF'!$L$36)</f>
        <v/>
      </c>
      <c r="E190" s="110" t="str">
        <f>IF('Séries-DWF'!$I$36="","",'Séries-DWF'!$I$36)</f>
        <v/>
      </c>
      <c r="F190" s="110" t="str">
        <f>IF('Séries-DWF'!$M$36="","",'Séries-DWF'!$M$36)</f>
        <v/>
      </c>
      <c r="G190" s="112" t="str">
        <f>IF('Séries-DWF'!$H$36="","",'Séries-DWF'!$H$36)</f>
        <v/>
      </c>
      <c r="H190" s="120" t="str">
        <f>IF('Séries-DWF'!$A$36="","",'Séries-DWF'!$A$36)</f>
        <v/>
      </c>
      <c r="I190" s="451" t="str">
        <f>IF('Séries-DWF'!$B$36="","",'Séries-DWF'!$B$36)</f>
        <v/>
      </c>
      <c r="J190" s="139" t="str">
        <f>IF('Séries-DWF'!$G$36="","",'Séries-DWF'!$G$36)</f>
        <v/>
      </c>
      <c r="K190" s="457" t="str">
        <f t="shared" si="8"/>
        <v/>
      </c>
      <c r="L190" s="458" t="str">
        <f t="shared" si="9"/>
        <v/>
      </c>
      <c r="M190" s="441" t="str">
        <f>IF('Séries-DWF'!$C$36="","",'Séries-DWF'!$C$36)</f>
        <v/>
      </c>
      <c r="N190" s="431" t="str">
        <f>IF('Séries-DWF'!$D$36="","",'Séries-DWF'!$D$36)</f>
        <v/>
      </c>
      <c r="O190" s="431" t="str">
        <f>IF('Séries-DWF'!$E$36="","",'Séries-DWF'!$E$36)</f>
        <v/>
      </c>
      <c r="P190" s="439" t="str">
        <f>IF('Séries-DWF'!$F$36="","",'Séries-DWF'!$F$36)</f>
        <v/>
      </c>
      <c r="Q190" s="435" t="str">
        <f>IF('Séries-DWF'!$S$36="","",'Séries-DWF'!$S$36)</f>
        <v/>
      </c>
      <c r="R190" s="110" t="str">
        <f>IF('Séries-DWF'!$T$36="","",'Séries-DWF'!$T$36)</f>
        <v/>
      </c>
      <c r="S190" s="437" t="str">
        <f>IF('Séries-DWF'!$U$36="","",'Séries-DWF'!$U$36)</f>
        <v/>
      </c>
      <c r="T190" s="112" t="str">
        <f>IF('Séries-DWF'!$V$36="","",'Séries-DWF'!$V$36)</f>
        <v/>
      </c>
      <c r="U190" s="413" t="str">
        <f>IF('Séries-DWF'!$AA$36="","",'Séries-DWF'!$AA$36)</f>
        <v/>
      </c>
    </row>
    <row r="191" spans="1:21" x14ac:dyDescent="0.25">
      <c r="A191" s="114" t="str">
        <f>IF('Séries-DWF'!$N$37="","",'Séries-DWF'!$N$37)</f>
        <v/>
      </c>
      <c r="B191" s="435" t="str">
        <f>IF('Séries-DWF'!$J$37="","",'Séries-DWF'!$J$37)</f>
        <v/>
      </c>
      <c r="C191" s="437" t="str">
        <f>IF('Séries-DWF'!$K$37="","",'Séries-DWF'!$K$37)</f>
        <v/>
      </c>
      <c r="D191" s="110" t="str">
        <f>IF('Séries-DWF'!$L$37="","",'Séries-DWF'!$L$37)</f>
        <v/>
      </c>
      <c r="E191" s="110" t="str">
        <f>IF('Séries-DWF'!$I$37="","",'Séries-DWF'!$I$37)</f>
        <v/>
      </c>
      <c r="F191" s="110" t="str">
        <f>IF('Séries-DWF'!$M$37="","",'Séries-DWF'!$M$37)</f>
        <v/>
      </c>
      <c r="G191" s="112" t="str">
        <f>IF('Séries-DWF'!$H$37="","",'Séries-DWF'!$H$37)</f>
        <v/>
      </c>
      <c r="H191" s="120" t="str">
        <f>IF('Séries-DWF'!$A$37="","",'Séries-DWF'!$A$37)</f>
        <v/>
      </c>
      <c r="I191" s="451" t="str">
        <f>IF('Séries-DWF'!$B$37="","",'Séries-DWF'!$B$37)</f>
        <v/>
      </c>
      <c r="J191" s="139" t="str">
        <f>IF('Séries-DWF'!$G$37="","",'Séries-DWF'!$G$37)</f>
        <v/>
      </c>
      <c r="K191" s="457" t="str">
        <f t="shared" si="8"/>
        <v/>
      </c>
      <c r="L191" s="458" t="str">
        <f t="shared" si="9"/>
        <v/>
      </c>
      <c r="M191" s="441" t="str">
        <f>IF('Séries-DWF'!$C$37="","",'Séries-DWF'!$C$37)</f>
        <v/>
      </c>
      <c r="N191" s="431" t="str">
        <f>IF('Séries-DWF'!$D$37="","",'Séries-DWF'!$D$37)</f>
        <v/>
      </c>
      <c r="O191" s="431" t="str">
        <f>IF('Séries-DWF'!$E$37="","",'Séries-DWF'!$E$37)</f>
        <v/>
      </c>
      <c r="P191" s="439" t="str">
        <f>IF('Séries-DWF'!$F$37="","",'Séries-DWF'!$F$37)</f>
        <v/>
      </c>
      <c r="Q191" s="435" t="str">
        <f>IF('Séries-DWF'!$S$37="","",'Séries-DWF'!$S$37)</f>
        <v/>
      </c>
      <c r="R191" s="110" t="str">
        <f>IF('Séries-DWF'!$T$37="","",'Séries-DWF'!$T$37)</f>
        <v/>
      </c>
      <c r="S191" s="437" t="str">
        <f>IF('Séries-DWF'!$U$37="","",'Séries-DWF'!$U$37)</f>
        <v/>
      </c>
      <c r="T191" s="112" t="str">
        <f>IF('Séries-DWF'!$V$37="","",'Séries-DWF'!$V$37)</f>
        <v/>
      </c>
      <c r="U191" s="413" t="str">
        <f>IF('Séries-DWF'!$AA$37="","",'Séries-DWF'!$AA$37)</f>
        <v/>
      </c>
    </row>
    <row r="192" spans="1:21" x14ac:dyDescent="0.25">
      <c r="A192" s="114" t="str">
        <f>IF('Séries-DWF'!$N$38="","",'Séries-DWF'!$N$38)</f>
        <v/>
      </c>
      <c r="B192" s="435" t="str">
        <f>IF('Séries-DWF'!$J$38="","",'Séries-DWF'!$J$38)</f>
        <v/>
      </c>
      <c r="C192" s="437" t="str">
        <f>IF('Séries-DWF'!$K$38="","",'Séries-DWF'!$K$38)</f>
        <v/>
      </c>
      <c r="D192" s="110" t="str">
        <f>IF('Séries-DWF'!$L$38="","",'Séries-DWF'!$L$38)</f>
        <v/>
      </c>
      <c r="E192" s="110" t="str">
        <f>IF('Séries-DWF'!$I$38="","",'Séries-DWF'!$I$38)</f>
        <v/>
      </c>
      <c r="F192" s="110" t="str">
        <f>IF('Séries-DWF'!$M$38="","",'Séries-DWF'!$M$38)</f>
        <v/>
      </c>
      <c r="G192" s="112" t="str">
        <f>IF('Séries-DWF'!$H$38="","",'Séries-DWF'!$H$38)</f>
        <v/>
      </c>
      <c r="H192" s="120" t="str">
        <f>IF('Séries-DWF'!$A$38="","",'Séries-DWF'!$A$38)</f>
        <v/>
      </c>
      <c r="I192" s="451" t="str">
        <f>IF('Séries-DWF'!$B$38="","",'Séries-DWF'!$B$38)</f>
        <v/>
      </c>
      <c r="J192" s="139" t="str">
        <f>IF('Séries-DWF'!$G$38="","",'Séries-DWF'!$G$38)</f>
        <v/>
      </c>
      <c r="K192" s="457" t="str">
        <f t="shared" si="8"/>
        <v/>
      </c>
      <c r="L192" s="458" t="str">
        <f t="shared" si="9"/>
        <v/>
      </c>
      <c r="M192" s="441" t="str">
        <f>IF('Séries-DWF'!$C$38="","",'Séries-DWF'!$C$38)</f>
        <v/>
      </c>
      <c r="N192" s="431" t="str">
        <f>IF('Séries-DWF'!$D$38="","",'Séries-DWF'!$D$38)</f>
        <v/>
      </c>
      <c r="O192" s="431" t="str">
        <f>IF('Séries-DWF'!$E$38="","",'Séries-DWF'!$E$38)</f>
        <v/>
      </c>
      <c r="P192" s="439" t="str">
        <f>IF('Séries-DWF'!$F$38="","",'Séries-DWF'!$F$38)</f>
        <v/>
      </c>
      <c r="Q192" s="435" t="str">
        <f>IF('Séries-DWF'!$S$38="","",'Séries-DWF'!$S$38)</f>
        <v/>
      </c>
      <c r="R192" s="110" t="str">
        <f>IF('Séries-DWF'!$T$38="","",'Séries-DWF'!$T$38)</f>
        <v/>
      </c>
      <c r="S192" s="437" t="str">
        <f>IF('Séries-DWF'!$U$38="","",'Séries-DWF'!$U$38)</f>
        <v/>
      </c>
      <c r="T192" s="112" t="str">
        <f>IF('Séries-DWF'!$V$38="","",'Séries-DWF'!$V$38)</f>
        <v/>
      </c>
      <c r="U192" s="413" t="str">
        <f>IF('Séries-DWF'!$AA$38="","",'Séries-DWF'!$AA$38)</f>
        <v/>
      </c>
    </row>
    <row r="193" spans="1:21" x14ac:dyDescent="0.25">
      <c r="A193" s="114" t="str">
        <f>IF('Séries-DWF'!$N$39="","",'Séries-DWF'!$N$39)</f>
        <v/>
      </c>
      <c r="B193" s="435" t="str">
        <f>IF('Séries-DWF'!$J$39="","",'Séries-DWF'!$J$39)</f>
        <v/>
      </c>
      <c r="C193" s="437" t="str">
        <f>IF('Séries-DWF'!$K$39="","",'Séries-DWF'!$K$39)</f>
        <v/>
      </c>
      <c r="D193" s="110" t="str">
        <f>IF('Séries-DWF'!$L$39="","",'Séries-DWF'!$L$39)</f>
        <v/>
      </c>
      <c r="E193" s="110" t="str">
        <f>IF('Séries-DWF'!$I$39="","",'Séries-DWF'!$I$39)</f>
        <v/>
      </c>
      <c r="F193" s="110" t="str">
        <f>IF('Séries-DWF'!$M$39="","",'Séries-DWF'!$M$39)</f>
        <v/>
      </c>
      <c r="G193" s="112" t="str">
        <f>IF('Séries-DWF'!$H$39="","",'Séries-DWF'!$H$39)</f>
        <v/>
      </c>
      <c r="H193" s="120" t="str">
        <f>IF('Séries-DWF'!$A$39="","",'Séries-DWF'!$A$39)</f>
        <v/>
      </c>
      <c r="I193" s="451" t="str">
        <f>IF('Séries-DWF'!$B$39="","",'Séries-DWF'!$B$39)</f>
        <v/>
      </c>
      <c r="J193" s="139" t="str">
        <f>IF('Séries-DWF'!$G$39="","",'Séries-DWF'!$G$39)</f>
        <v/>
      </c>
      <c r="K193" s="457" t="str">
        <f t="shared" si="8"/>
        <v/>
      </c>
      <c r="L193" s="458" t="str">
        <f t="shared" si="9"/>
        <v/>
      </c>
      <c r="M193" s="441" t="str">
        <f>IF('Séries-DWF'!$C$39="","",'Séries-DWF'!$C$39)</f>
        <v/>
      </c>
      <c r="N193" s="431" t="str">
        <f>IF('Séries-DWF'!$D$39="","",'Séries-DWF'!$D$39)</f>
        <v/>
      </c>
      <c r="O193" s="431" t="str">
        <f>IF('Séries-DWF'!$E$39="","",'Séries-DWF'!$E$39)</f>
        <v/>
      </c>
      <c r="P193" s="439" t="str">
        <f>IF('Séries-DWF'!$F$39="","",'Séries-DWF'!$F$39)</f>
        <v/>
      </c>
      <c r="Q193" s="435" t="str">
        <f>IF('Séries-DWF'!$S$39="","",'Séries-DWF'!$S$39)</f>
        <v/>
      </c>
      <c r="R193" s="110" t="str">
        <f>IF('Séries-DWF'!$T$39="","",'Séries-DWF'!$T$39)</f>
        <v/>
      </c>
      <c r="S193" s="437" t="str">
        <f>IF('Séries-DWF'!$U$39="","",'Séries-DWF'!$U$39)</f>
        <v/>
      </c>
      <c r="T193" s="112" t="str">
        <f>IF('Séries-DWF'!$V$39="","",'Séries-DWF'!$V$39)</f>
        <v/>
      </c>
      <c r="U193" s="413" t="str">
        <f>IF('Séries-DWF'!$AA$39="","",'Séries-DWF'!$AA$39)</f>
        <v/>
      </c>
    </row>
    <row r="194" spans="1:21" x14ac:dyDescent="0.25">
      <c r="A194" s="114" t="str">
        <f>IF('Séries-DWF'!$N$40="","",'Séries-DWF'!$N$40)</f>
        <v/>
      </c>
      <c r="B194" s="435" t="str">
        <f>IF('Séries-DWF'!$J$40="","",'Séries-DWF'!$J$40)</f>
        <v/>
      </c>
      <c r="C194" s="437" t="str">
        <f>IF('Séries-DWF'!$K$40="","",'Séries-DWF'!$K$40)</f>
        <v/>
      </c>
      <c r="D194" s="110" t="str">
        <f>IF('Séries-DWF'!$L$40="","",'Séries-DWF'!$L$40)</f>
        <v/>
      </c>
      <c r="E194" s="110" t="str">
        <f>IF('Séries-DWF'!$I$40="","",'Séries-DWF'!$I$40)</f>
        <v/>
      </c>
      <c r="F194" s="110" t="str">
        <f>IF('Séries-DWF'!$M$40="","",'Séries-DWF'!$M$40)</f>
        <v/>
      </c>
      <c r="G194" s="112" t="str">
        <f>IF('Séries-DWF'!$H$40="","",'Séries-DWF'!$H$40)</f>
        <v/>
      </c>
      <c r="H194" s="120" t="str">
        <f>IF('Séries-DWF'!$A$40="","",'Séries-DWF'!$A$40)</f>
        <v/>
      </c>
      <c r="I194" s="451" t="str">
        <f>IF('Séries-DWF'!$B$40="","",'Séries-DWF'!$B$40)</f>
        <v/>
      </c>
      <c r="J194" s="139" t="str">
        <f>IF('Séries-DWF'!$G$40="","",'Séries-DWF'!$G$40)</f>
        <v/>
      </c>
      <c r="K194" s="457" t="str">
        <f t="shared" si="8"/>
        <v/>
      </c>
      <c r="L194" s="458" t="str">
        <f t="shared" si="9"/>
        <v/>
      </c>
      <c r="M194" s="441" t="str">
        <f>IF('Séries-DWF'!$C$40="","",'Séries-DWF'!$C$40)</f>
        <v/>
      </c>
      <c r="N194" s="431" t="str">
        <f>IF('Séries-DWF'!$D$40="","",'Séries-DWF'!$D$40)</f>
        <v/>
      </c>
      <c r="O194" s="431" t="str">
        <f>IF('Séries-DWF'!$E$40="","",'Séries-DWF'!$E$40)</f>
        <v/>
      </c>
      <c r="P194" s="439" t="str">
        <f>IF('Séries-DWF'!$F$40="","",'Séries-DWF'!$F$40)</f>
        <v/>
      </c>
      <c r="Q194" s="435" t="str">
        <f>IF('Séries-DWF'!$S$40="","",'Séries-DWF'!$S$40)</f>
        <v/>
      </c>
      <c r="R194" s="110" t="str">
        <f>IF('Séries-DWF'!$T$40="","",'Séries-DWF'!$T$40)</f>
        <v/>
      </c>
      <c r="S194" s="437" t="str">
        <f>IF('Séries-DWF'!$U$40="","",'Séries-DWF'!$U$40)</f>
        <v/>
      </c>
      <c r="T194" s="112" t="str">
        <f>IF('Séries-DWF'!$V$40="","",'Séries-DWF'!$V$40)</f>
        <v/>
      </c>
      <c r="U194" s="413" t="str">
        <f>IF('Séries-DWF'!$AA$40="","",'Séries-DWF'!$AA$40)</f>
        <v/>
      </c>
    </row>
    <row r="195" spans="1:21" x14ac:dyDescent="0.25">
      <c r="A195" s="114" t="str">
        <f>IF('Séries-DWF'!$N$41="","",'Séries-DWF'!$N$41)</f>
        <v/>
      </c>
      <c r="B195" s="435" t="str">
        <f>IF('Séries-DWF'!$J$41="","",'Séries-DWF'!$J$41)</f>
        <v/>
      </c>
      <c r="C195" s="437" t="str">
        <f>IF('Séries-DWF'!$K$41="","",'Séries-DWF'!$K$41)</f>
        <v/>
      </c>
      <c r="D195" s="110" t="str">
        <f>IF('Séries-DWF'!$L$41="","",'Séries-DWF'!$L$41)</f>
        <v/>
      </c>
      <c r="E195" s="110" t="str">
        <f>IF('Séries-DWF'!$I$41="","",'Séries-DWF'!$I$41)</f>
        <v/>
      </c>
      <c r="F195" s="110" t="str">
        <f>IF('Séries-DWF'!$M$41="","",'Séries-DWF'!$M$41)</f>
        <v/>
      </c>
      <c r="G195" s="112" t="str">
        <f>IF('Séries-DWF'!$H$41="","",'Séries-DWF'!$H$41)</f>
        <v/>
      </c>
      <c r="H195" s="120" t="str">
        <f>IF('Séries-DWF'!$A$41="","",'Séries-DWF'!$A$41)</f>
        <v/>
      </c>
      <c r="I195" s="451" t="str">
        <f>IF('Séries-DWF'!$B$41="","",'Séries-DWF'!$B$41)</f>
        <v/>
      </c>
      <c r="J195" s="139" t="str">
        <f>IF('Séries-DWF'!$G$41="","",'Séries-DWF'!$G$41)</f>
        <v/>
      </c>
      <c r="K195" s="457" t="str">
        <f t="shared" si="8"/>
        <v/>
      </c>
      <c r="L195" s="458" t="str">
        <f t="shared" si="9"/>
        <v/>
      </c>
      <c r="M195" s="441" t="str">
        <f>IF('Séries-DWF'!$C$41="","",'Séries-DWF'!$C$41)</f>
        <v/>
      </c>
      <c r="N195" s="431" t="str">
        <f>IF('Séries-DWF'!$D$41="","",'Séries-DWF'!$D$41)</f>
        <v/>
      </c>
      <c r="O195" s="431" t="str">
        <f>IF('Séries-DWF'!$E$41="","",'Séries-DWF'!$E$41)</f>
        <v/>
      </c>
      <c r="P195" s="439" t="str">
        <f>IF('Séries-DWF'!$F$41="","",'Séries-DWF'!$F$41)</f>
        <v/>
      </c>
      <c r="Q195" s="435" t="str">
        <f>IF('Séries-DWF'!$S$41="","",'Séries-DWF'!$S$41)</f>
        <v/>
      </c>
      <c r="R195" s="110" t="str">
        <f>IF('Séries-DWF'!$T$41="","",'Séries-DWF'!$T$41)</f>
        <v/>
      </c>
      <c r="S195" s="437" t="str">
        <f>IF('Séries-DWF'!$U$41="","",'Séries-DWF'!$U$41)</f>
        <v/>
      </c>
      <c r="T195" s="112" t="str">
        <f>IF('Séries-DWF'!$V$41="","",'Séries-DWF'!$V$41)</f>
        <v/>
      </c>
      <c r="U195" s="413" t="str">
        <f>IF('Séries-DWF'!$AA$41="","",'Séries-DWF'!$AA$41)</f>
        <v/>
      </c>
    </row>
    <row r="196" spans="1:21" x14ac:dyDescent="0.25">
      <c r="A196" s="114" t="str">
        <f>IF('Séries-DWF'!$N$42="","",'Séries-DWF'!$N$42)</f>
        <v/>
      </c>
      <c r="B196" s="435" t="str">
        <f>IF('Séries-DWF'!$J$42="","",'Séries-DWF'!$J$42)</f>
        <v/>
      </c>
      <c r="C196" s="437" t="str">
        <f>IF('Séries-DWF'!$K$42="","",'Séries-DWF'!$K$42)</f>
        <v/>
      </c>
      <c r="D196" s="110" t="str">
        <f>IF('Séries-DWF'!$L$42="","",'Séries-DWF'!$L$42)</f>
        <v/>
      </c>
      <c r="E196" s="110" t="str">
        <f>IF('Séries-DWF'!$I$42="","",'Séries-DWF'!$I$42)</f>
        <v/>
      </c>
      <c r="F196" s="110" t="str">
        <f>IF('Séries-DWF'!$M$42="","",'Séries-DWF'!$M$42)</f>
        <v/>
      </c>
      <c r="G196" s="112" t="str">
        <f>IF('Séries-DWF'!$H$42="","",'Séries-DWF'!$H$42)</f>
        <v/>
      </c>
      <c r="H196" s="120" t="str">
        <f>IF('Séries-DWF'!$A$42="","",'Séries-DWF'!$A$42)</f>
        <v/>
      </c>
      <c r="I196" s="451" t="str">
        <f>IF('Séries-DWF'!$B$42="","",'Séries-DWF'!$B$42)</f>
        <v/>
      </c>
      <c r="J196" s="139" t="str">
        <f>IF('Séries-DWF'!$G$42="","",'Séries-DWF'!$G$42)</f>
        <v/>
      </c>
      <c r="K196" s="457" t="str">
        <f t="shared" si="8"/>
        <v/>
      </c>
      <c r="L196" s="458" t="str">
        <f t="shared" si="9"/>
        <v/>
      </c>
      <c r="M196" s="441" t="str">
        <f>IF('Séries-DWF'!$C$42="","",'Séries-DWF'!$C$42)</f>
        <v/>
      </c>
      <c r="N196" s="431" t="str">
        <f>IF('Séries-DWF'!$D$42="","",'Séries-DWF'!$D$42)</f>
        <v/>
      </c>
      <c r="O196" s="431" t="str">
        <f>IF('Séries-DWF'!$E$42="","",'Séries-DWF'!$E$42)</f>
        <v/>
      </c>
      <c r="P196" s="439" t="str">
        <f>IF('Séries-DWF'!$F$42="","",'Séries-DWF'!$F$42)</f>
        <v/>
      </c>
      <c r="Q196" s="435" t="str">
        <f>IF('Séries-DWF'!$S$42="","",'Séries-DWF'!$S$42)</f>
        <v/>
      </c>
      <c r="R196" s="110" t="str">
        <f>IF('Séries-DWF'!$T$42="","",'Séries-DWF'!$T$42)</f>
        <v/>
      </c>
      <c r="S196" s="437" t="str">
        <f>IF('Séries-DWF'!$U$42="","",'Séries-DWF'!$U$42)</f>
        <v/>
      </c>
      <c r="T196" s="112" t="str">
        <f>IF('Séries-DWF'!$V$42="","",'Séries-DWF'!$V$42)</f>
        <v/>
      </c>
      <c r="U196" s="413" t="str">
        <f>IF('Séries-DWF'!$AA$42="","",'Séries-DWF'!$AA$42)</f>
        <v/>
      </c>
    </row>
    <row r="197" spans="1:21" x14ac:dyDescent="0.25">
      <c r="A197" s="114" t="str">
        <f>IF('Séries-DWF'!$N$43="","",'Séries-DWF'!$N$43)</f>
        <v/>
      </c>
      <c r="B197" s="435" t="str">
        <f>IF('Séries-DWF'!$J$43="","",'Séries-DWF'!$J$43)</f>
        <v/>
      </c>
      <c r="C197" s="437" t="str">
        <f>IF('Séries-DWF'!$K$43="","",'Séries-DWF'!$K$43)</f>
        <v/>
      </c>
      <c r="D197" s="110" t="str">
        <f>IF('Séries-DWF'!$L$43="","",'Séries-DWF'!$L$43)</f>
        <v/>
      </c>
      <c r="E197" s="110" t="str">
        <f>IF('Séries-DWF'!$I$43="","",'Séries-DWF'!$I$43)</f>
        <v/>
      </c>
      <c r="F197" s="110" t="str">
        <f>IF('Séries-DWF'!$M$43="","",'Séries-DWF'!$M$43)</f>
        <v/>
      </c>
      <c r="G197" s="112" t="str">
        <f>IF('Séries-DWF'!$H$43="","",'Séries-DWF'!$H$43)</f>
        <v/>
      </c>
      <c r="H197" s="120" t="str">
        <f>IF('Séries-DWF'!$A$43="","",'Séries-DWF'!$A$43)</f>
        <v/>
      </c>
      <c r="I197" s="451" t="str">
        <f>IF('Séries-DWF'!$B$43="","",'Séries-DWF'!$B$43)</f>
        <v/>
      </c>
      <c r="J197" s="139" t="str">
        <f>IF('Séries-DWF'!$G$43="","",'Séries-DWF'!$G$43)</f>
        <v/>
      </c>
      <c r="K197" s="457" t="str">
        <f t="shared" si="8"/>
        <v/>
      </c>
      <c r="L197" s="458" t="str">
        <f t="shared" si="9"/>
        <v/>
      </c>
      <c r="M197" s="441" t="str">
        <f>IF('Séries-DWF'!$C$43="","",'Séries-DWF'!$C$43)</f>
        <v/>
      </c>
      <c r="N197" s="431" t="str">
        <f>IF('Séries-DWF'!$D$43="","",'Séries-DWF'!$D$43)</f>
        <v/>
      </c>
      <c r="O197" s="431" t="str">
        <f>IF('Séries-DWF'!$E$43="","",'Séries-DWF'!$E$43)</f>
        <v/>
      </c>
      <c r="P197" s="439" t="str">
        <f>IF('Séries-DWF'!$F$43="","",'Séries-DWF'!$F$43)</f>
        <v/>
      </c>
      <c r="Q197" s="435" t="str">
        <f>IF('Séries-DWF'!$S$43="","",'Séries-DWF'!$S$43)</f>
        <v/>
      </c>
      <c r="R197" s="110" t="str">
        <f>IF('Séries-DWF'!$T$43="","",'Séries-DWF'!$T$43)</f>
        <v/>
      </c>
      <c r="S197" s="437" t="str">
        <f>IF('Séries-DWF'!$U$43="","",'Séries-DWF'!$U$43)</f>
        <v/>
      </c>
      <c r="T197" s="112" t="str">
        <f>IF('Séries-DWF'!$V$43="","",'Séries-DWF'!$V$43)</f>
        <v/>
      </c>
      <c r="U197" s="413" t="str">
        <f>IF('Séries-DWF'!$AA$43="","",'Séries-DWF'!$AA$43)</f>
        <v/>
      </c>
    </row>
    <row r="198" spans="1:21" x14ac:dyDescent="0.25">
      <c r="A198" s="114" t="str">
        <f>IF('Séries-DWF'!$N$44="","",'Séries-DWF'!$N$44)</f>
        <v/>
      </c>
      <c r="B198" s="435" t="str">
        <f>IF('Séries-DWF'!$J$44="","",'Séries-DWF'!$J$44)</f>
        <v/>
      </c>
      <c r="C198" s="437" t="str">
        <f>IF('Séries-DWF'!$K$44="","",'Séries-DWF'!$K$44)</f>
        <v/>
      </c>
      <c r="D198" s="110" t="str">
        <f>IF('Séries-DWF'!$L$44="","",'Séries-DWF'!$L$44)</f>
        <v/>
      </c>
      <c r="E198" s="110" t="str">
        <f>IF('Séries-DWF'!$I$44="","",'Séries-DWF'!$I$44)</f>
        <v/>
      </c>
      <c r="F198" s="110" t="str">
        <f>IF('Séries-DWF'!$M$44="","",'Séries-DWF'!$M$44)</f>
        <v/>
      </c>
      <c r="G198" s="112" t="str">
        <f>IF('Séries-DWF'!$H$44="","",'Séries-DWF'!$H$44)</f>
        <v/>
      </c>
      <c r="H198" s="120" t="str">
        <f>IF('Séries-DWF'!$A$44="","",'Séries-DWF'!$A$44)</f>
        <v/>
      </c>
      <c r="I198" s="451" t="str">
        <f>IF('Séries-DWF'!$B$44="","",'Séries-DWF'!$B$44)</f>
        <v/>
      </c>
      <c r="J198" s="139" t="str">
        <f>IF('Séries-DWF'!$G$44="","",'Séries-DWF'!$G$44)</f>
        <v/>
      </c>
      <c r="K198" s="457" t="str">
        <f t="shared" si="8"/>
        <v/>
      </c>
      <c r="L198" s="458" t="str">
        <f t="shared" si="9"/>
        <v/>
      </c>
      <c r="M198" s="441" t="str">
        <f>IF('Séries-DWF'!$C$44="","",'Séries-DWF'!$C$44)</f>
        <v/>
      </c>
      <c r="N198" s="431" t="str">
        <f>IF('Séries-DWF'!$D$44="","",'Séries-DWF'!$D$44)</f>
        <v/>
      </c>
      <c r="O198" s="431" t="str">
        <f>IF('Séries-DWF'!$E$44="","",'Séries-DWF'!$E$44)</f>
        <v/>
      </c>
      <c r="P198" s="439" t="str">
        <f>IF('Séries-DWF'!$F$44="","",'Séries-DWF'!$F$44)</f>
        <v/>
      </c>
      <c r="Q198" s="435" t="str">
        <f>IF('Séries-DWF'!$S$44="","",'Séries-DWF'!$S$44)</f>
        <v/>
      </c>
      <c r="R198" s="110" t="str">
        <f>IF('Séries-DWF'!$T$44="","",'Séries-DWF'!$T$44)</f>
        <v/>
      </c>
      <c r="S198" s="437" t="str">
        <f>IF('Séries-DWF'!$U$44="","",'Séries-DWF'!$U$44)</f>
        <v/>
      </c>
      <c r="T198" s="112" t="str">
        <f>IF('Séries-DWF'!$V$44="","",'Séries-DWF'!$V$44)</f>
        <v/>
      </c>
      <c r="U198" s="413" t="str">
        <f>IF('Séries-DWF'!$AA$44="","",'Séries-DWF'!$AA$44)</f>
        <v/>
      </c>
    </row>
    <row r="199" spans="1:21" x14ac:dyDescent="0.25">
      <c r="A199" s="114" t="str">
        <f>IF('Séries-DWF'!$N$45="","",'Séries-DWF'!$N$45)</f>
        <v/>
      </c>
      <c r="B199" s="435" t="str">
        <f>IF('Séries-DWF'!$J$45="","",'Séries-DWF'!$J$45)</f>
        <v/>
      </c>
      <c r="C199" s="437" t="str">
        <f>IF('Séries-DWF'!$K$45="","",'Séries-DWF'!$K$45)</f>
        <v/>
      </c>
      <c r="D199" s="110" t="str">
        <f>IF('Séries-DWF'!$L$45="","",'Séries-DWF'!$L$45)</f>
        <v/>
      </c>
      <c r="E199" s="110" t="str">
        <f>IF('Séries-DWF'!$I$45="","",'Séries-DWF'!$I$45)</f>
        <v/>
      </c>
      <c r="F199" s="110" t="str">
        <f>IF('Séries-DWF'!$M$45="","",'Séries-DWF'!$M$45)</f>
        <v/>
      </c>
      <c r="G199" s="112" t="str">
        <f>IF('Séries-DWF'!$H$45="","",'Séries-DWF'!$H$45)</f>
        <v/>
      </c>
      <c r="H199" s="120" t="str">
        <f>IF('Séries-DWF'!$A$45="","",'Séries-DWF'!$A$45)</f>
        <v/>
      </c>
      <c r="I199" s="451" t="str">
        <f>IF('Séries-DWF'!$B$45="","",'Séries-DWF'!$B$45)</f>
        <v/>
      </c>
      <c r="J199" s="139" t="str">
        <f>IF('Séries-DWF'!$G$45="","",'Séries-DWF'!$G$45)</f>
        <v/>
      </c>
      <c r="K199" s="457" t="str">
        <f t="shared" si="8"/>
        <v/>
      </c>
      <c r="L199" s="458" t="str">
        <f t="shared" si="9"/>
        <v/>
      </c>
      <c r="M199" s="441" t="str">
        <f>IF('Séries-DWF'!$C$45="","",'Séries-DWF'!$C$45)</f>
        <v/>
      </c>
      <c r="N199" s="431" t="str">
        <f>IF('Séries-DWF'!$D$45="","",'Séries-DWF'!$D$45)</f>
        <v/>
      </c>
      <c r="O199" s="431" t="str">
        <f>IF('Séries-DWF'!$E$45="","",'Séries-DWF'!$E$45)</f>
        <v/>
      </c>
      <c r="P199" s="439" t="str">
        <f>IF('Séries-DWF'!$F$45="","",'Séries-DWF'!$F$45)</f>
        <v/>
      </c>
      <c r="Q199" s="435" t="str">
        <f>IF('Séries-DWF'!$S$45="","",'Séries-DWF'!$S$45)</f>
        <v/>
      </c>
      <c r="R199" s="110" t="str">
        <f>IF('Séries-DWF'!$T$45="","",'Séries-DWF'!$T$45)</f>
        <v/>
      </c>
      <c r="S199" s="437" t="str">
        <f>IF('Séries-DWF'!$U$45="","",'Séries-DWF'!$U$45)</f>
        <v/>
      </c>
      <c r="T199" s="112" t="str">
        <f>IF('Séries-DWF'!$V$45="","",'Séries-DWF'!$V$45)</f>
        <v/>
      </c>
      <c r="U199" s="413" t="str">
        <f>IF('Séries-DWF'!$AA$45="","",'Séries-DWF'!$AA$45)</f>
        <v/>
      </c>
    </row>
    <row r="200" spans="1:21" x14ac:dyDescent="0.25">
      <c r="A200" s="114" t="str">
        <f>IF('Séries-DWF'!$N$46="","",'Séries-DWF'!$N$46)</f>
        <v/>
      </c>
      <c r="B200" s="435" t="str">
        <f>IF('Séries-DWF'!$J$46="","",'Séries-DWF'!$J$46)</f>
        <v/>
      </c>
      <c r="C200" s="437" t="str">
        <f>IF('Séries-DWF'!$K$46="","",'Séries-DWF'!$K$46)</f>
        <v/>
      </c>
      <c r="D200" s="110" t="str">
        <f>IF('Séries-DWF'!$L$46="","",'Séries-DWF'!$L$46)</f>
        <v/>
      </c>
      <c r="E200" s="110" t="str">
        <f>IF('Séries-DWF'!$I$46="","",'Séries-DWF'!$I$46)</f>
        <v/>
      </c>
      <c r="F200" s="110" t="str">
        <f>IF('Séries-DWF'!$M$46="","",'Séries-DWF'!$M$46)</f>
        <v/>
      </c>
      <c r="G200" s="112" t="str">
        <f>IF('Séries-DWF'!$H$46="","",'Séries-DWF'!$H$46)</f>
        <v/>
      </c>
      <c r="H200" s="120" t="str">
        <f>IF('Séries-DWF'!$A$46="","",'Séries-DWF'!$A$46)</f>
        <v/>
      </c>
      <c r="I200" s="451" t="str">
        <f>IF('Séries-DWF'!$B$46="","",'Séries-DWF'!$B$46)</f>
        <v/>
      </c>
      <c r="J200" s="139" t="str">
        <f>IF('Séries-DWF'!$G$46="","",'Séries-DWF'!$G$46)</f>
        <v/>
      </c>
      <c r="K200" s="457" t="str">
        <f t="shared" si="8"/>
        <v/>
      </c>
      <c r="L200" s="458" t="str">
        <f t="shared" si="9"/>
        <v/>
      </c>
      <c r="M200" s="441" t="str">
        <f>IF('Séries-DWF'!$C$46="","",'Séries-DWF'!$C$46)</f>
        <v/>
      </c>
      <c r="N200" s="431" t="str">
        <f>IF('Séries-DWF'!$D$46="","",'Séries-DWF'!$D$46)</f>
        <v/>
      </c>
      <c r="O200" s="431" t="str">
        <f>IF('Séries-DWF'!$E$46="","",'Séries-DWF'!$E$46)</f>
        <v/>
      </c>
      <c r="P200" s="439" t="str">
        <f>IF('Séries-DWF'!$F$46="","",'Séries-DWF'!$F$46)</f>
        <v/>
      </c>
      <c r="Q200" s="435" t="str">
        <f>IF('Séries-DWF'!$S$46="","",'Séries-DWF'!$S$46)</f>
        <v/>
      </c>
      <c r="R200" s="110" t="str">
        <f>IF('Séries-DWF'!$T$46="","",'Séries-DWF'!$T$46)</f>
        <v/>
      </c>
      <c r="S200" s="437" t="str">
        <f>IF('Séries-DWF'!$U$46="","",'Séries-DWF'!$U$46)</f>
        <v/>
      </c>
      <c r="T200" s="112" t="str">
        <f>IF('Séries-DWF'!$V$46="","",'Séries-DWF'!$V$46)</f>
        <v/>
      </c>
      <c r="U200" s="413" t="str">
        <f>IF('Séries-DWF'!$AA$46="","",'Séries-DWF'!$AA$46)</f>
        <v/>
      </c>
    </row>
    <row r="201" spans="1:21" x14ac:dyDescent="0.25">
      <c r="A201" s="114" t="str">
        <f>IF('Séries-DWF'!$N$47="","",'Séries-DWF'!$N$47)</f>
        <v/>
      </c>
      <c r="B201" s="435" t="str">
        <f>IF('Séries-DWF'!$J$47="","",'Séries-DWF'!$J$47)</f>
        <v/>
      </c>
      <c r="C201" s="437" t="str">
        <f>IF('Séries-DWF'!$K$47="","",'Séries-DWF'!$K$47)</f>
        <v/>
      </c>
      <c r="D201" s="110" t="str">
        <f>IF('Séries-DWF'!$L$47="","",'Séries-DWF'!$L$47)</f>
        <v/>
      </c>
      <c r="E201" s="110" t="str">
        <f>IF('Séries-DWF'!$I$47="","",'Séries-DWF'!$I$47)</f>
        <v/>
      </c>
      <c r="F201" s="110" t="str">
        <f>IF('Séries-DWF'!$M$47="","",'Séries-DWF'!$M$47)</f>
        <v/>
      </c>
      <c r="G201" s="112" t="str">
        <f>IF('Séries-DWF'!$H$47="","",'Séries-DWF'!$H$47)</f>
        <v/>
      </c>
      <c r="H201" s="120" t="str">
        <f>IF('Séries-DWF'!$A$47="","",'Séries-DWF'!$A$47)</f>
        <v/>
      </c>
      <c r="I201" s="451" t="str">
        <f>IF('Séries-DWF'!$B$47="","",'Séries-DWF'!$B$47)</f>
        <v/>
      </c>
      <c r="J201" s="139" t="str">
        <f>IF('Séries-DWF'!$G$47="","",'Séries-DWF'!$G$47)</f>
        <v/>
      </c>
      <c r="K201" s="457" t="str">
        <f t="shared" si="8"/>
        <v/>
      </c>
      <c r="L201" s="458" t="str">
        <f t="shared" si="9"/>
        <v/>
      </c>
      <c r="M201" s="441" t="str">
        <f>IF('Séries-DWF'!$C$47="","",'Séries-DWF'!$C$47)</f>
        <v/>
      </c>
      <c r="N201" s="431" t="str">
        <f>IF('Séries-DWF'!$D$47="","",'Séries-DWF'!$D$47)</f>
        <v/>
      </c>
      <c r="O201" s="431" t="str">
        <f>IF('Séries-DWF'!$E$47="","",'Séries-DWF'!$E$47)</f>
        <v/>
      </c>
      <c r="P201" s="439" t="str">
        <f>IF('Séries-DWF'!$F$47="","",'Séries-DWF'!$F$47)</f>
        <v/>
      </c>
      <c r="Q201" s="435" t="str">
        <f>IF('Séries-DWF'!$S$47="","",'Séries-DWF'!$S$47)</f>
        <v/>
      </c>
      <c r="R201" s="110" t="str">
        <f>IF('Séries-DWF'!$T$47="","",'Séries-DWF'!$T$47)</f>
        <v/>
      </c>
      <c r="S201" s="437" t="str">
        <f>IF('Séries-DWF'!$U$47="","",'Séries-DWF'!$U$47)</f>
        <v/>
      </c>
      <c r="T201" s="112" t="str">
        <f>IF('Séries-DWF'!$V$47="","",'Séries-DWF'!$V$47)</f>
        <v/>
      </c>
      <c r="U201" s="413" t="str">
        <f>IF('Séries-DWF'!$AA$47="","",'Séries-DWF'!$AA$47)</f>
        <v/>
      </c>
    </row>
    <row r="202" spans="1:21" x14ac:dyDescent="0.25">
      <c r="A202" s="114" t="str">
        <f>IF('Séries-DWF'!$N$48="","",'Séries-DWF'!$N$48)</f>
        <v/>
      </c>
      <c r="B202" s="435" t="str">
        <f>IF('Séries-DWF'!$J$48="","",'Séries-DWF'!$J$48)</f>
        <v/>
      </c>
      <c r="C202" s="437" t="str">
        <f>IF('Séries-DWF'!$K$48="","",'Séries-DWF'!$K$48)</f>
        <v/>
      </c>
      <c r="D202" s="110" t="str">
        <f>IF('Séries-DWF'!$L$48="","",'Séries-DWF'!$L$48)</f>
        <v/>
      </c>
      <c r="E202" s="110" t="str">
        <f>IF('Séries-DWF'!$I$48="","",'Séries-DWF'!$I$48)</f>
        <v/>
      </c>
      <c r="F202" s="110" t="str">
        <f>IF('Séries-DWF'!$M$48="","",'Séries-DWF'!$M$48)</f>
        <v/>
      </c>
      <c r="G202" s="112" t="str">
        <f>IF('Séries-DWF'!$H$48="","",'Séries-DWF'!$H$48)</f>
        <v/>
      </c>
      <c r="H202" s="120" t="str">
        <f>IF('Séries-DWF'!$A$48="","",'Séries-DWF'!$A$48)</f>
        <v/>
      </c>
      <c r="I202" s="451" t="str">
        <f>IF('Séries-DWF'!$B$48="","",'Séries-DWF'!$B$48)</f>
        <v/>
      </c>
      <c r="J202" s="139" t="str">
        <f>IF('Séries-DWF'!$G$48="","",'Séries-DWF'!$G$48)</f>
        <v/>
      </c>
      <c r="K202" s="457" t="str">
        <f t="shared" si="8"/>
        <v/>
      </c>
      <c r="L202" s="458" t="str">
        <f t="shared" si="9"/>
        <v/>
      </c>
      <c r="M202" s="441" t="str">
        <f>IF('Séries-DWF'!$C$48="","",'Séries-DWF'!$C$48)</f>
        <v/>
      </c>
      <c r="N202" s="431" t="str">
        <f>IF('Séries-DWF'!$D$48="","",'Séries-DWF'!$D$48)</f>
        <v/>
      </c>
      <c r="O202" s="431" t="str">
        <f>IF('Séries-DWF'!$E$48="","",'Séries-DWF'!$E$48)</f>
        <v/>
      </c>
      <c r="P202" s="439" t="str">
        <f>IF('Séries-DWF'!$F$48="","",'Séries-DWF'!$F$48)</f>
        <v/>
      </c>
      <c r="Q202" s="435" t="str">
        <f>IF('Séries-DWF'!$S$48="","",'Séries-DWF'!$S$48)</f>
        <v/>
      </c>
      <c r="R202" s="110" t="str">
        <f>IF('Séries-DWF'!$T$48="","",'Séries-DWF'!$T$48)</f>
        <v/>
      </c>
      <c r="S202" s="437" t="str">
        <f>IF('Séries-DWF'!$U$48="","",'Séries-DWF'!$U$48)</f>
        <v/>
      </c>
      <c r="T202" s="112" t="str">
        <f>IF('Séries-DWF'!$V$48="","",'Séries-DWF'!$V$48)</f>
        <v/>
      </c>
      <c r="U202" s="413" t="str">
        <f>IF('Séries-DWF'!$AA$48="","",'Séries-DWF'!$AA$48)</f>
        <v/>
      </c>
    </row>
    <row r="203" spans="1:21" x14ac:dyDescent="0.25">
      <c r="A203" s="114" t="str">
        <f>IF('Séries-DWF'!$N$49="","",'Séries-DWF'!$N$49)</f>
        <v/>
      </c>
      <c r="B203" s="435" t="str">
        <f>IF('Séries-DWF'!$J$49="","",'Séries-DWF'!$J$49)</f>
        <v/>
      </c>
      <c r="C203" s="437" t="str">
        <f>IF('Séries-DWF'!$K$49="","",'Séries-DWF'!$K$49)</f>
        <v/>
      </c>
      <c r="D203" s="110" t="str">
        <f>IF('Séries-DWF'!$L$49="","",'Séries-DWF'!$L$49)</f>
        <v/>
      </c>
      <c r="E203" s="110" t="str">
        <f>IF('Séries-DWF'!$I$49="","",'Séries-DWF'!$I$49)</f>
        <v/>
      </c>
      <c r="F203" s="110" t="str">
        <f>IF('Séries-DWF'!$M$49="","",'Séries-DWF'!$M$49)</f>
        <v/>
      </c>
      <c r="G203" s="112" t="str">
        <f>IF('Séries-DWF'!$H$49="","",'Séries-DWF'!$H$49)</f>
        <v/>
      </c>
      <c r="H203" s="120" t="str">
        <f>IF('Séries-DWF'!$A$49="","",'Séries-DWF'!$A$49)</f>
        <v/>
      </c>
      <c r="I203" s="451" t="str">
        <f>IF('Séries-DWF'!$B$49="","",'Séries-DWF'!$B$49)</f>
        <v/>
      </c>
      <c r="J203" s="139" t="str">
        <f>IF('Séries-DWF'!$G$49="","",'Séries-DWF'!$G$49)</f>
        <v/>
      </c>
      <c r="K203" s="457" t="str">
        <f t="shared" si="8"/>
        <v/>
      </c>
      <c r="L203" s="458" t="str">
        <f t="shared" si="9"/>
        <v/>
      </c>
      <c r="M203" s="441" t="str">
        <f>IF('Séries-DWF'!$C$49="","",'Séries-DWF'!$C$49)</f>
        <v/>
      </c>
      <c r="N203" s="431" t="str">
        <f>IF('Séries-DWF'!$D$49="","",'Séries-DWF'!$D$49)</f>
        <v/>
      </c>
      <c r="O203" s="431" t="str">
        <f>IF('Séries-DWF'!$E$49="","",'Séries-DWF'!$E$49)</f>
        <v/>
      </c>
      <c r="P203" s="439" t="str">
        <f>IF('Séries-DWF'!$F$49="","",'Séries-DWF'!$F$49)</f>
        <v/>
      </c>
      <c r="Q203" s="435" t="str">
        <f>IF('Séries-DWF'!$S$49="","",'Séries-DWF'!$S$49)</f>
        <v/>
      </c>
      <c r="R203" s="110" t="str">
        <f>IF('Séries-DWF'!$T$49="","",'Séries-DWF'!$T$49)</f>
        <v/>
      </c>
      <c r="S203" s="437" t="str">
        <f>IF('Séries-DWF'!$U$49="","",'Séries-DWF'!$U$49)</f>
        <v/>
      </c>
      <c r="T203" s="112" t="str">
        <f>IF('Séries-DWF'!$V$49="","",'Séries-DWF'!$V$49)</f>
        <v/>
      </c>
      <c r="U203" s="413" t="str">
        <f>IF('Séries-DWF'!$AA$49="","",'Séries-DWF'!$AA$49)</f>
        <v/>
      </c>
    </row>
    <row r="204" spans="1:21" x14ac:dyDescent="0.25">
      <c r="A204" s="114" t="str">
        <f>IF('Séries-DWF'!$N$50="","",'Séries-DWF'!$N$50)</f>
        <v/>
      </c>
      <c r="B204" s="435" t="str">
        <f>IF('Séries-DWF'!$J$50="","",'Séries-DWF'!$J$50)</f>
        <v/>
      </c>
      <c r="C204" s="437" t="str">
        <f>IF('Séries-DWF'!$K$50="","",'Séries-DWF'!$K$50)</f>
        <v/>
      </c>
      <c r="D204" s="110" t="str">
        <f>IF('Séries-DWF'!$L$50="","",'Séries-DWF'!$L$50)</f>
        <v/>
      </c>
      <c r="E204" s="110" t="str">
        <f>IF('Séries-DWF'!$I$50="","",'Séries-DWF'!$I$50)</f>
        <v/>
      </c>
      <c r="F204" s="110" t="str">
        <f>IF('Séries-DWF'!$M$50="","",'Séries-DWF'!$M$50)</f>
        <v/>
      </c>
      <c r="G204" s="112" t="str">
        <f>IF('Séries-DWF'!$H$50="","",'Séries-DWF'!$H$50)</f>
        <v/>
      </c>
      <c r="H204" s="120" t="str">
        <f>IF('Séries-DWF'!$A$50="","",'Séries-DWF'!$A$50)</f>
        <v/>
      </c>
      <c r="I204" s="451" t="str">
        <f>IF('Séries-DWF'!$B$50="","",'Séries-DWF'!$B$50)</f>
        <v/>
      </c>
      <c r="J204" s="139" t="str">
        <f>IF('Séries-DWF'!$G$50="","",'Séries-DWF'!$G$50)</f>
        <v/>
      </c>
      <c r="K204" s="461" t="str">
        <f t="shared" si="8"/>
        <v/>
      </c>
      <c r="L204" s="458" t="str">
        <f t="shared" si="9"/>
        <v/>
      </c>
      <c r="M204" s="441" t="str">
        <f>IF('Séries-DWF'!$C$50="","",'Séries-DWF'!$C$50)</f>
        <v/>
      </c>
      <c r="N204" s="431" t="str">
        <f>IF('Séries-DWF'!$D$50="","",'Séries-DWF'!$D$50)</f>
        <v/>
      </c>
      <c r="O204" s="431" t="str">
        <f>IF('Séries-DWF'!$E$50="","",'Séries-DWF'!$E$50)</f>
        <v/>
      </c>
      <c r="P204" s="439" t="str">
        <f>IF('Séries-DWF'!$F$50="","",'Séries-DWF'!$F$50)</f>
        <v/>
      </c>
      <c r="Q204" s="435" t="str">
        <f>IF('Séries-DWF'!$S$50="","",'Séries-DWF'!$S$50)</f>
        <v/>
      </c>
      <c r="R204" s="110" t="str">
        <f>IF('Séries-DWF'!$T$50="","",'Séries-DWF'!$T$50)</f>
        <v/>
      </c>
      <c r="S204" s="437" t="str">
        <f>IF('Séries-DWF'!$U$50="","",'Séries-DWF'!$U$50)</f>
        <v/>
      </c>
      <c r="T204" s="112" t="str">
        <f>IF('Séries-DWF'!$V$50="","",'Séries-DWF'!$V$50)</f>
        <v/>
      </c>
      <c r="U204" s="413" t="str">
        <f>IF('Séries-DWF'!$AA$50="","",'Séries-DWF'!$AA$50)</f>
        <v/>
      </c>
    </row>
    <row r="205" spans="1:21" x14ac:dyDescent="0.25">
      <c r="A205" s="114" t="str">
        <f>IF('Séries-DWF'!$N$11="","",'Séries-DWF'!$N$11)</f>
        <v>DWF</v>
      </c>
      <c r="B205" s="435" t="str">
        <f>IF('Séries-DWF'!$J$11="","",'Séries-DWF'!$J$11)</f>
        <v>REIN</v>
      </c>
      <c r="C205" s="437" t="str">
        <f>IF('Séries-DWF'!$K$11="","",'Séries-DWF'!$K$11)</f>
        <v>Melissa</v>
      </c>
      <c r="D205" s="110" t="str">
        <f>IF('Séries-DWF'!$L$11="","",'Séries-DWF'!$L$11)</f>
        <v>FEMME</v>
      </c>
      <c r="E205" s="110" t="str">
        <f>IF('Séries-DWF'!$I$11="","",'Séries-DWF'!$I$11)</f>
        <v xml:space="preserve">N°5 </v>
      </c>
      <c r="F205" s="110" t="str">
        <f>IF('Séries-DWF'!$M$11="","",'Séries-DWF'!$M$11)</f>
        <v>REIN Melissa FEMME</v>
      </c>
      <c r="G205" s="112" t="str">
        <f>IF('Séries-DWF'!$H$11="","",'Séries-DWF'!$H$11)</f>
        <v>Les Cormorans 2</v>
      </c>
      <c r="H205" s="120">
        <f>IF('Séries-DWF'!$A$11="","",'Séries-DWF'!$A$11)</f>
        <v>1</v>
      </c>
      <c r="I205" s="451">
        <f>IF('Séries-DWF'!$B$11="","",'Séries-DWF'!$B$11)</f>
        <v>1</v>
      </c>
      <c r="J205" s="139">
        <f>IF('Séries-DWF'!$G$11="","",'Séries-DWF'!$G$11)</f>
        <v>1</v>
      </c>
      <c r="K205" s="457" t="str">
        <f>+IF(F205="","",N$3)</f>
        <v>Appel</v>
      </c>
      <c r="L205" s="458">
        <f>IF(K205="","",N205)</f>
        <v>0.4736111111111112</v>
      </c>
      <c r="M205" s="441">
        <f>IF('Séries-DWF'!$C$11="","",'Séries-DWF'!$C$11)</f>
        <v>0.45277777777777789</v>
      </c>
      <c r="N205" s="431">
        <f>IF('Séries-DWF'!$D$11="","",'Séries-DWF'!$D$11)</f>
        <v>0.4736111111111112</v>
      </c>
      <c r="O205" s="431">
        <f>IF('Séries-DWF'!$E$11="","",'Séries-DWF'!$E$11)</f>
        <v>0.47430555555555565</v>
      </c>
      <c r="P205" s="439">
        <f>IF('Séries-DWF'!$F$11="","",'Séries-DWF'!$F$11)</f>
        <v>0.47569444444444453</v>
      </c>
      <c r="Q205" s="435">
        <f>IF('Séries-DWF'!$S$11="","",'Séries-DWF'!$S$11)</f>
        <v>75</v>
      </c>
      <c r="R205" s="110" t="str">
        <f>IF('Séries-DWF'!$T$11="","",'Séries-DWF'!$T$11)</f>
        <v>m</v>
      </c>
      <c r="S205" s="437" t="str">
        <f>IF('Séries-DWF'!$U$11="","",'Séries-DWF'!$U$11)</f>
        <v/>
      </c>
      <c r="T205" s="112" t="str">
        <f>IF('Séries-DWF'!$V$11="","",'Séries-DWF'!$V$11)</f>
        <v/>
      </c>
      <c r="U205" s="413" t="str">
        <f>IF('Séries-DWF'!$AA$11="","",'Séries-DWF'!$AA$11)</f>
        <v/>
      </c>
    </row>
    <row r="206" spans="1:21" x14ac:dyDescent="0.25">
      <c r="A206" s="114" t="str">
        <f>IF('Séries-DWF'!$N$12="","",'Séries-DWF'!$N$12)</f>
        <v>DWF</v>
      </c>
      <c r="B206" s="435" t="str">
        <f>IF('Séries-DWF'!$J$12="","",'Séries-DWF'!$J$12)</f>
        <v>LEITNER</v>
      </c>
      <c r="C206" s="437" t="str">
        <f>IF('Séries-DWF'!$K$12="","",'Séries-DWF'!$K$12)</f>
        <v>Rachel</v>
      </c>
      <c r="D206" s="110" t="str">
        <f>IF('Séries-DWF'!$L$12="","",'Séries-DWF'!$L$12)</f>
        <v>FEMME</v>
      </c>
      <c r="E206" s="110" t="str">
        <f>IF('Séries-DWF'!$I$12="","",'Séries-DWF'!$I$12)</f>
        <v>N°1 Capitaine</v>
      </c>
      <c r="F206" s="110" t="str">
        <f>IF('Séries-DWF'!$M$12="","",'Séries-DWF'!$M$12)</f>
        <v>LEITNER Rachel FEMME</v>
      </c>
      <c r="G206" s="112" t="str">
        <f>IF('Séries-DWF'!$H$12="","",'Séries-DWF'!$H$12)</f>
        <v>Les Cormorans 2</v>
      </c>
      <c r="H206" s="120">
        <f>IF('Séries-DWF'!$A$12="","",'Séries-DWF'!$A$12)</f>
        <v>1</v>
      </c>
      <c r="I206" s="451">
        <f>IF('Séries-DWF'!$B$12="","",'Séries-DWF'!$B$12)</f>
        <v>2</v>
      </c>
      <c r="J206" s="139">
        <f>IF('Séries-DWF'!$G$12="","",'Séries-DWF'!$G$12)</f>
        <v>2</v>
      </c>
      <c r="K206" s="457" t="str">
        <f>+IF(F206="","",N$3)</f>
        <v>Appel</v>
      </c>
      <c r="L206" s="458">
        <f t="shared" ref="L206:L244" si="10">IF(K206="","",N206)</f>
        <v>0.4736111111111112</v>
      </c>
      <c r="M206" s="441">
        <f>IF('Séries-DWF'!$C$12="","",'Séries-DWF'!$C$12)</f>
        <v>0.45277777777777789</v>
      </c>
      <c r="N206" s="431">
        <f>IF('Séries-DWF'!$D$12="","",'Séries-DWF'!$D$12)</f>
        <v>0.4736111111111112</v>
      </c>
      <c r="O206" s="431">
        <f>IF('Séries-DWF'!$E$12="","",'Séries-DWF'!$E$12)</f>
        <v>0.47430555555555565</v>
      </c>
      <c r="P206" s="439">
        <f>IF('Séries-DWF'!$F$12="","",'Séries-DWF'!$F$12)</f>
        <v>0.47569444444444453</v>
      </c>
      <c r="Q206" s="435">
        <f>IF('Séries-DWF'!$S$12="","",'Séries-DWF'!$S$12)</f>
        <v>80</v>
      </c>
      <c r="R206" s="110" t="str">
        <f>IF('Séries-DWF'!$T$12="","",'Séries-DWF'!$T$12)</f>
        <v>m</v>
      </c>
      <c r="S206" s="437" t="str">
        <f>IF('Séries-DWF'!$U$12="","",'Séries-DWF'!$U$12)</f>
        <v/>
      </c>
      <c r="T206" s="112" t="str">
        <f>IF('Séries-DWF'!$V$12="","",'Séries-DWF'!$V$12)</f>
        <v/>
      </c>
      <c r="U206" s="413" t="str">
        <f>IF('Séries-DWF'!$AA$12="","",'Séries-DWF'!$AA$12)</f>
        <v/>
      </c>
    </row>
    <row r="207" spans="1:21" x14ac:dyDescent="0.25">
      <c r="A207" s="114" t="str">
        <f>IF('Séries-DWF'!$N$13="","",'Séries-DWF'!$N$13)</f>
        <v>DWF</v>
      </c>
      <c r="B207" s="435" t="str">
        <f>IF('Séries-DWF'!$J$13="","",'Séries-DWF'!$J$13)</f>
        <v>SKROBOVA</v>
      </c>
      <c r="C207" s="437" t="str">
        <f>IF('Séries-DWF'!$K$13="","",'Séries-DWF'!$K$13)</f>
        <v>Jana</v>
      </c>
      <c r="D207" s="110" t="str">
        <f>IF('Séries-DWF'!$L$13="","",'Séries-DWF'!$L$13)</f>
        <v>Femme</v>
      </c>
      <c r="E207" s="110" t="str">
        <f>IF('Séries-DWF'!$I$13="","",'Séries-DWF'!$I$13)</f>
        <v xml:space="preserve">N°5 </v>
      </c>
      <c r="F207" s="110" t="str">
        <f>IF('Séries-DWF'!$M$13="","",'Séries-DWF'!$M$13)</f>
        <v>SKROBOVA Jana Femme</v>
      </c>
      <c r="G207" s="112" t="str">
        <f>IF('Séries-DWF'!$H$13="","",'Séries-DWF'!$H$13)</f>
        <v>Apneaman, Praha, Czech Republic</v>
      </c>
      <c r="H207" s="120">
        <f>IF('Séries-DWF'!$A$13="","",'Séries-DWF'!$A$13)</f>
        <v>2</v>
      </c>
      <c r="I207" s="451">
        <f>IF('Séries-DWF'!$B$13="","",'Séries-DWF'!$B$13)</f>
        <v>1</v>
      </c>
      <c r="J207" s="139">
        <f>IF('Séries-DWF'!$G$13="","",'Séries-DWF'!$G$13)</f>
        <v>1</v>
      </c>
      <c r="K207" s="457" t="str">
        <f t="shared" ref="K207:K244" si="11">+IF(F207="","",N$3)</f>
        <v>Appel</v>
      </c>
      <c r="L207" s="458">
        <f t="shared" si="10"/>
        <v>0.47986111111111118</v>
      </c>
      <c r="M207" s="441">
        <f>IF('Séries-DWF'!$C$13="","",'Séries-DWF'!$C$13)</f>
        <v>0.45902777777777787</v>
      </c>
      <c r="N207" s="431">
        <f>IF('Séries-DWF'!$D$13="","",'Séries-DWF'!$D$13)</f>
        <v>0.47986111111111118</v>
      </c>
      <c r="O207" s="431">
        <f>IF('Séries-DWF'!$E$13="","",'Séries-DWF'!$E$13)</f>
        <v>0.48055555555555562</v>
      </c>
      <c r="P207" s="439">
        <f>IF('Séries-DWF'!$F$13="","",'Séries-DWF'!$F$13)</f>
        <v>0.48194444444444451</v>
      </c>
      <c r="Q207" s="435">
        <f>IF('Séries-DWF'!$S$13="","",'Séries-DWF'!$S$13)</f>
        <v>100</v>
      </c>
      <c r="R207" s="110" t="str">
        <f>IF('Séries-DWF'!$T$13="","",'Séries-DWF'!$T$13)</f>
        <v>m</v>
      </c>
      <c r="S207" s="437" t="str">
        <f>IF('Séries-DWF'!$U$13="","",'Séries-DWF'!$U$13)</f>
        <v/>
      </c>
      <c r="T207" s="112" t="str">
        <f>IF('Séries-DWF'!$V$13="","",'Séries-DWF'!$V$13)</f>
        <v/>
      </c>
      <c r="U207" s="413" t="str">
        <f>IF('Séries-DWF'!$AA$13="","",'Séries-DWF'!$AA$13)</f>
        <v/>
      </c>
    </row>
    <row r="208" spans="1:21" x14ac:dyDescent="0.25">
      <c r="A208" s="114" t="str">
        <f>IF('Séries-DWF'!$N$14="","",'Séries-DWF'!$N$14)</f>
        <v>DWF</v>
      </c>
      <c r="B208" s="435" t="str">
        <f>IF('Séries-DWF'!$J$14="","",'Séries-DWF'!$J$14)</f>
        <v>SOULA</v>
      </c>
      <c r="C208" s="437" t="str">
        <f>IF('Séries-DWF'!$K$14="","",'Séries-DWF'!$K$14)</f>
        <v>jean-david</v>
      </c>
      <c r="D208" s="110" t="str">
        <f>IF('Séries-DWF'!$L$14="","",'Séries-DWF'!$L$14)</f>
        <v>Homme</v>
      </c>
      <c r="E208" s="110" t="str">
        <f>IF('Séries-DWF'!$I$14="","",'Séries-DWF'!$I$14)</f>
        <v>N°1 Capitaine</v>
      </c>
      <c r="F208" s="110" t="str">
        <f>IF('Séries-DWF'!$M$14="","",'Séries-DWF'!$M$14)</f>
        <v>SOULA jean-david Homme</v>
      </c>
      <c r="G208" s="112" t="str">
        <f>IF('Séries-DWF'!$H$14="","",'Séries-DWF'!$H$14)</f>
        <v>CYRNEA</v>
      </c>
      <c r="H208" s="120">
        <f>IF('Séries-DWF'!$A$14="","",'Séries-DWF'!$A$14)</f>
        <v>2</v>
      </c>
      <c r="I208" s="451">
        <f>IF('Séries-DWF'!$B$14="","",'Séries-DWF'!$B$14)</f>
        <v>2</v>
      </c>
      <c r="J208" s="139">
        <f>IF('Séries-DWF'!$G$14="","",'Séries-DWF'!$G$14)</f>
        <v>2</v>
      </c>
      <c r="K208" s="457" t="str">
        <f t="shared" si="11"/>
        <v>Appel</v>
      </c>
      <c r="L208" s="458">
        <f t="shared" si="10"/>
        <v>0.47986111111111118</v>
      </c>
      <c r="M208" s="441">
        <f>IF('Séries-DWF'!$C$14="","",'Séries-DWF'!$C$14)</f>
        <v>0.45902777777777787</v>
      </c>
      <c r="N208" s="431">
        <f>IF('Séries-DWF'!$D$14="","",'Séries-DWF'!$D$14)</f>
        <v>0.47986111111111118</v>
      </c>
      <c r="O208" s="431">
        <f>IF('Séries-DWF'!$E$14="","",'Séries-DWF'!$E$14)</f>
        <v>0.48055555555555562</v>
      </c>
      <c r="P208" s="439">
        <f>IF('Séries-DWF'!$F$14="","",'Séries-DWF'!$F$14)</f>
        <v>0.48194444444444451</v>
      </c>
      <c r="Q208" s="435">
        <f>IF('Séries-DWF'!$S$14="","",'Séries-DWF'!$S$14)</f>
        <v>100</v>
      </c>
      <c r="R208" s="110" t="str">
        <f>IF('Séries-DWF'!$T$14="","",'Séries-DWF'!$T$14)</f>
        <v>m</v>
      </c>
      <c r="S208" s="437" t="str">
        <f>IF('Séries-DWF'!$U$14="","",'Séries-DWF'!$U$14)</f>
        <v/>
      </c>
      <c r="T208" s="112" t="str">
        <f>IF('Séries-DWF'!$V$14="","",'Séries-DWF'!$V$14)</f>
        <v/>
      </c>
      <c r="U208" s="413" t="str">
        <f>IF('Séries-DWF'!$AA$14="","",'Séries-DWF'!$AA$14)</f>
        <v/>
      </c>
    </row>
    <row r="209" spans="1:37" x14ac:dyDescent="0.25">
      <c r="A209" s="114" t="str">
        <f>IF('Séries-DWF'!$N$15="","",'Séries-DWF'!$N$15)</f>
        <v>DWF</v>
      </c>
      <c r="B209" s="435" t="str">
        <f>IF('Séries-DWF'!$J$15="","",'Séries-DWF'!$J$15)</f>
        <v>RIGAUD</v>
      </c>
      <c r="C209" s="437" t="str">
        <f>IF('Séries-DWF'!$K$15="","",'Séries-DWF'!$K$15)</f>
        <v>Estelle</v>
      </c>
      <c r="D209" s="110" t="str">
        <f>IF('Séries-DWF'!$L$15="","",'Séries-DWF'!$L$15)</f>
        <v>Femme</v>
      </c>
      <c r="E209" s="110" t="str">
        <f>IF('Séries-DWF'!$I$15="","",'Séries-DWF'!$I$15)</f>
        <v xml:space="preserve">N°3 </v>
      </c>
      <c r="F209" s="110" t="str">
        <f>IF('Séries-DWF'!$M$15="","",'Séries-DWF'!$M$15)</f>
        <v>RIGAUD Estelle Femme</v>
      </c>
      <c r="G209" s="112" t="str">
        <f>IF('Séries-DWF'!$H$15="","",'Séries-DWF'!$H$15)</f>
        <v>CYRNEA</v>
      </c>
      <c r="H209" s="120">
        <f>IF('Séries-DWF'!$A$15="","",'Séries-DWF'!$A$15)</f>
        <v>3</v>
      </c>
      <c r="I209" s="451">
        <f>IF('Séries-DWF'!$B$15="","",'Séries-DWF'!$B$15)</f>
        <v>1</v>
      </c>
      <c r="J209" s="139">
        <f>IF('Séries-DWF'!$G$15="","",'Séries-DWF'!$G$15)</f>
        <v>1</v>
      </c>
      <c r="K209" s="457" t="str">
        <f t="shared" si="11"/>
        <v>Appel</v>
      </c>
      <c r="L209" s="458">
        <f t="shared" si="10"/>
        <v>0.48611111111111116</v>
      </c>
      <c r="M209" s="441">
        <f>IF('Séries-DWF'!$C$15="","",'Séries-DWF'!$C$15)</f>
        <v>0.46527777777777785</v>
      </c>
      <c r="N209" s="431">
        <f>IF('Séries-DWF'!$D$15="","",'Séries-DWF'!$D$15)</f>
        <v>0.48611111111111116</v>
      </c>
      <c r="O209" s="431">
        <f>IF('Séries-DWF'!$E$15="","",'Séries-DWF'!$E$15)</f>
        <v>0.4868055555555556</v>
      </c>
      <c r="P209" s="439">
        <f>IF('Séries-DWF'!$F$15="","",'Séries-DWF'!$F$15)</f>
        <v>0.48819444444444449</v>
      </c>
      <c r="Q209" s="435">
        <f>IF('Séries-DWF'!$S$15="","",'Séries-DWF'!$S$15)</f>
        <v>100</v>
      </c>
      <c r="R209" s="110" t="str">
        <f>IF('Séries-DWF'!$T$15="","",'Séries-DWF'!$T$15)</f>
        <v>m</v>
      </c>
      <c r="S209" s="437" t="str">
        <f>IF('Séries-DWF'!$U$15="","",'Séries-DWF'!$U$15)</f>
        <v/>
      </c>
      <c r="T209" s="112" t="str">
        <f>IF('Séries-DWF'!$V$15="","",'Séries-DWF'!$V$15)</f>
        <v/>
      </c>
      <c r="U209" s="413" t="str">
        <f>IF('Séries-DWF'!$AA$15="","",'Séries-DWF'!$AA$15)</f>
        <v/>
      </c>
    </row>
    <row r="210" spans="1:37" x14ac:dyDescent="0.25">
      <c r="A210" s="114" t="str">
        <f>IF('Séries-DWF'!$N$16="","",'Séries-DWF'!$N$16)</f>
        <v>DWF</v>
      </c>
      <c r="B210" s="435" t="str">
        <f>IF('Séries-DWF'!$J$16="","",'Séries-DWF'!$J$16)</f>
        <v>HARTMANN</v>
      </c>
      <c r="C210" s="437" t="str">
        <f>IF('Séries-DWF'!$K$16="","",'Séries-DWF'!$K$16)</f>
        <v>Loraine</v>
      </c>
      <c r="D210" s="110" t="str">
        <f>IF('Séries-DWF'!$L$16="","",'Séries-DWF'!$L$16)</f>
        <v>FEMME</v>
      </c>
      <c r="E210" s="110" t="str">
        <f>IF('Séries-DWF'!$I$16="","",'Séries-DWF'!$I$16)</f>
        <v xml:space="preserve">N°4 </v>
      </c>
      <c r="F210" s="110" t="str">
        <f>IF('Séries-DWF'!$M$16="","",'Séries-DWF'!$M$16)</f>
        <v>HARTMANN Loraine FEMME</v>
      </c>
      <c r="G210" s="112" t="str">
        <f>IF('Séries-DWF'!$H$16="","",'Séries-DWF'!$H$16)</f>
        <v>Les Cormorans 1</v>
      </c>
      <c r="H210" s="120">
        <f>IF('Séries-DWF'!$A$16="","",'Séries-DWF'!$A$16)</f>
        <v>3</v>
      </c>
      <c r="I210" s="451">
        <f>IF('Séries-DWF'!$B$16="","",'Séries-DWF'!$B$16)</f>
        <v>2</v>
      </c>
      <c r="J210" s="139">
        <f>IF('Séries-DWF'!$G$16="","",'Séries-DWF'!$G$16)</f>
        <v>2</v>
      </c>
      <c r="K210" s="457" t="str">
        <f t="shared" si="11"/>
        <v>Appel</v>
      </c>
      <c r="L210" s="458">
        <f t="shared" si="10"/>
        <v>0.48611111111111116</v>
      </c>
      <c r="M210" s="441">
        <f>IF('Séries-DWF'!$C$16="","",'Séries-DWF'!$C$16)</f>
        <v>0.46527777777777785</v>
      </c>
      <c r="N210" s="431">
        <f>IF('Séries-DWF'!$D$16="","",'Séries-DWF'!$D$16)</f>
        <v>0.48611111111111116</v>
      </c>
      <c r="O210" s="431">
        <f>IF('Séries-DWF'!$E$16="","",'Séries-DWF'!$E$16)</f>
        <v>0.4868055555555556</v>
      </c>
      <c r="P210" s="439">
        <f>IF('Séries-DWF'!$F$16="","",'Séries-DWF'!$F$16)</f>
        <v>0.48819444444444449</v>
      </c>
      <c r="Q210" s="435">
        <f>IF('Séries-DWF'!$S$16="","",'Séries-DWF'!$S$16)</f>
        <v>100</v>
      </c>
      <c r="R210" s="110" t="str">
        <f>IF('Séries-DWF'!$T$16="","",'Séries-DWF'!$T$16)</f>
        <v>m</v>
      </c>
      <c r="S210" s="437" t="str">
        <f>IF('Séries-DWF'!$U$16="","",'Séries-DWF'!$U$16)</f>
        <v/>
      </c>
      <c r="T210" s="112" t="str">
        <f>IF('Séries-DWF'!$V$16="","",'Séries-DWF'!$V$16)</f>
        <v/>
      </c>
      <c r="U210" s="413" t="str">
        <f>IF('Séries-DWF'!$AA$16="","",'Séries-DWF'!$AA$16)</f>
        <v/>
      </c>
      <c r="V210" t="str">
        <f>IF('Séries-DWF'!M10="","",'Séries-DWF'!M10)</f>
        <v/>
      </c>
      <c r="AJ210" t="str">
        <f>IF('Séries-DWF'!AA10="","",'Séries-DWF'!AA10)</f>
        <v/>
      </c>
      <c r="AK210" t="str">
        <f>IF('Séries-DWF'!AB10="","",'Séries-DWF'!AB10)</f>
        <v/>
      </c>
    </row>
    <row r="211" spans="1:37" x14ac:dyDescent="0.25">
      <c r="A211" s="114" t="str">
        <f>IF('Séries-DWF'!$N$17="","",'Séries-DWF'!$N$17)</f>
        <v>DWF</v>
      </c>
      <c r="B211" s="435" t="str">
        <f>IF('Séries-DWF'!$J$17="","",'Séries-DWF'!$J$17)</f>
        <v>CORDIER</v>
      </c>
      <c r="C211" s="437" t="str">
        <f>IF('Séries-DWF'!$K$17="","",'Séries-DWF'!$K$17)</f>
        <v>Frédérique</v>
      </c>
      <c r="D211" s="110" t="str">
        <f>IF('Séries-DWF'!$L$17="","",'Séries-DWF'!$L$17)</f>
        <v>Femme</v>
      </c>
      <c r="E211" s="110" t="str">
        <f>IF('Séries-DWF'!$I$17="","",'Séries-DWF'!$I$17)</f>
        <v xml:space="preserve">N°3 </v>
      </c>
      <c r="F211" s="110" t="str">
        <f>IF('Séries-DWF'!$M$17="","",'Séries-DWF'!$M$17)</f>
        <v>CORDIER Frédérique Femme</v>
      </c>
      <c r="G211" s="112" t="str">
        <f>IF('Séries-DWF'!$H$17="","",'Séries-DWF'!$H$17)</f>
        <v>LIMULES</v>
      </c>
      <c r="H211" s="120">
        <f>IF('Séries-DWF'!$A$17="","",'Séries-DWF'!$A$17)</f>
        <v>4</v>
      </c>
      <c r="I211" s="451">
        <f>IF('Séries-DWF'!$B$17="","",'Séries-DWF'!$B$17)</f>
        <v>1</v>
      </c>
      <c r="J211" s="139">
        <f>IF('Séries-DWF'!$G$17="","",'Séries-DWF'!$G$17)</f>
        <v>1</v>
      </c>
      <c r="K211" s="457" t="str">
        <f t="shared" si="11"/>
        <v>Appel</v>
      </c>
      <c r="L211" s="458">
        <f t="shared" si="10"/>
        <v>0.49236111111111114</v>
      </c>
      <c r="M211" s="441">
        <f>IF('Séries-DWF'!$C$17="","",'Séries-DWF'!$C$17)</f>
        <v>0.47152777777777782</v>
      </c>
      <c r="N211" s="431">
        <f>IF('Séries-DWF'!$D$17="","",'Séries-DWF'!$D$17)</f>
        <v>0.49236111111111114</v>
      </c>
      <c r="O211" s="431">
        <f>IF('Séries-DWF'!$E$17="","",'Séries-DWF'!$E$17)</f>
        <v>0.49305555555555558</v>
      </c>
      <c r="P211" s="439">
        <f>IF('Séries-DWF'!$F$17="","",'Séries-DWF'!$F$17)</f>
        <v>0.49444444444444446</v>
      </c>
      <c r="Q211" s="435">
        <f>IF('Séries-DWF'!$S$17="","",'Séries-DWF'!$S$17)</f>
        <v>100</v>
      </c>
      <c r="R211" s="110" t="str">
        <f>IF('Séries-DWF'!$T$17="","",'Séries-DWF'!$T$17)</f>
        <v>m</v>
      </c>
      <c r="S211" s="437" t="str">
        <f>IF('Séries-DWF'!$U$17="","",'Séries-DWF'!$U$17)</f>
        <v/>
      </c>
      <c r="T211" s="112" t="str">
        <f>IF('Séries-DWF'!$V$17="","",'Séries-DWF'!$V$17)</f>
        <v/>
      </c>
      <c r="U211" s="413" t="str">
        <f>IF('Séries-DWF'!$AA$17="","",'Séries-DWF'!$AA$17)</f>
        <v/>
      </c>
      <c r="AK211" t="str">
        <f>IF('Séries-DWF'!AB11="","",'Séries-DWF'!AB11)</f>
        <v/>
      </c>
    </row>
    <row r="212" spans="1:37" x14ac:dyDescent="0.25">
      <c r="A212" s="114" t="str">
        <f>IF('Séries-DWF'!$N$18="","",'Séries-DWF'!$N$18)</f>
        <v>DWF</v>
      </c>
      <c r="B212" s="435" t="str">
        <f>IF('Séries-DWF'!$J$18="","",'Séries-DWF'!$J$18)</f>
        <v>ORSKI SIMONET</v>
      </c>
      <c r="C212" s="437" t="str">
        <f>IF('Séries-DWF'!$K$18="","",'Séries-DWF'!$K$18)</f>
        <v>Laetitia</v>
      </c>
      <c r="D212" s="110" t="str">
        <f>IF('Séries-DWF'!$L$18="","",'Séries-DWF'!$L$18)</f>
        <v>Femme</v>
      </c>
      <c r="E212" s="110" t="str">
        <f>IF('Séries-DWF'!$I$18="","",'Séries-DWF'!$I$18)</f>
        <v xml:space="preserve">N°2 </v>
      </c>
      <c r="F212" s="110" t="str">
        <f>IF('Séries-DWF'!$M$18="","",'Séries-DWF'!$M$18)</f>
        <v>ORSKI SIMONET Laetitia Femme</v>
      </c>
      <c r="G212" s="112" t="str">
        <f>IF('Séries-DWF'!$H$18="","",'Séries-DWF'!$H$18)</f>
        <v>Sportpleizh</v>
      </c>
      <c r="H212" s="120">
        <f>IF('Séries-DWF'!$A$18="","",'Séries-DWF'!$A$18)</f>
        <v>4</v>
      </c>
      <c r="I212" s="451">
        <f>IF('Séries-DWF'!$B$18="","",'Séries-DWF'!$B$18)</f>
        <v>2</v>
      </c>
      <c r="J212" s="139">
        <f>IF('Séries-DWF'!$G$18="","",'Séries-DWF'!$G$18)</f>
        <v>2</v>
      </c>
      <c r="K212" s="457" t="str">
        <f t="shared" si="11"/>
        <v>Appel</v>
      </c>
      <c r="L212" s="458">
        <f t="shared" si="10"/>
        <v>0.49236111111111114</v>
      </c>
      <c r="M212" s="441">
        <f>IF('Séries-DWF'!$C$18="","",'Séries-DWF'!$C$18)</f>
        <v>0.47152777777777782</v>
      </c>
      <c r="N212" s="431">
        <f>IF('Séries-DWF'!$D$18="","",'Séries-DWF'!$D$18)</f>
        <v>0.49236111111111114</v>
      </c>
      <c r="O212" s="431">
        <f>IF('Séries-DWF'!$E$18="","",'Séries-DWF'!$E$18)</f>
        <v>0.49305555555555558</v>
      </c>
      <c r="P212" s="439">
        <f>IF('Séries-DWF'!$F$18="","",'Séries-DWF'!$F$18)</f>
        <v>0.49444444444444446</v>
      </c>
      <c r="Q212" s="435">
        <f>IF('Séries-DWF'!$S$18="","",'Séries-DWF'!$S$18)</f>
        <v>113</v>
      </c>
      <c r="R212" s="110" t="str">
        <f>IF('Séries-DWF'!$T$18="","",'Séries-DWF'!$T$18)</f>
        <v>m</v>
      </c>
      <c r="S212" s="437" t="str">
        <f>IF('Séries-DWF'!$U$18="","",'Séries-DWF'!$U$18)</f>
        <v/>
      </c>
      <c r="T212" s="112" t="str">
        <f>IF('Séries-DWF'!$V$18="","",'Séries-DWF'!$V$18)</f>
        <v/>
      </c>
      <c r="U212" s="413" t="str">
        <f>IF('Séries-DWF'!$AA$18="","",'Séries-DWF'!$AA$18)</f>
        <v/>
      </c>
    </row>
    <row r="213" spans="1:37" x14ac:dyDescent="0.25">
      <c r="A213" s="114" t="str">
        <f>IF('Séries-DWF'!$N$19="","",'Séries-DWF'!$N$19)</f>
        <v>DWF</v>
      </c>
      <c r="B213" s="435" t="str">
        <f>IF('Séries-DWF'!$J$19="","",'Séries-DWF'!$J$19)</f>
        <v>GAUBERT</v>
      </c>
      <c r="C213" s="437" t="str">
        <f>IF('Séries-DWF'!$K$19="","",'Séries-DWF'!$K$19)</f>
        <v>Albane</v>
      </c>
      <c r="D213" s="110" t="str">
        <f>IF('Séries-DWF'!$L$19="","",'Séries-DWF'!$L$19)</f>
        <v>Femme</v>
      </c>
      <c r="E213" s="110" t="str">
        <f>IF('Séries-DWF'!$I$19="","",'Séries-DWF'!$I$19)</f>
        <v>N°1 Capitaine</v>
      </c>
      <c r="F213" s="110" t="str">
        <f>IF('Séries-DWF'!$M$19="","",'Séries-DWF'!$M$19)</f>
        <v>GAUBERT Albane Femme</v>
      </c>
      <c r="G213" s="112" t="str">
        <f>IF('Séries-DWF'!$H$19="","",'Séries-DWF'!$H$19)</f>
        <v>Imashi</v>
      </c>
      <c r="H213" s="120">
        <f>IF('Séries-DWF'!$A$19="","",'Séries-DWF'!$A$19)</f>
        <v>5</v>
      </c>
      <c r="I213" s="451">
        <f>IF('Séries-DWF'!$B$19="","",'Séries-DWF'!$B$19)</f>
        <v>1</v>
      </c>
      <c r="J213" s="139">
        <f>IF('Séries-DWF'!$G$19="","",'Séries-DWF'!$G$19)</f>
        <v>1</v>
      </c>
      <c r="K213" s="457" t="str">
        <f t="shared" si="11"/>
        <v>Appel</v>
      </c>
      <c r="L213" s="458">
        <f t="shared" si="10"/>
        <v>0.49861111111111112</v>
      </c>
      <c r="M213" s="441">
        <f>IF('Séries-DWF'!$C$19="","",'Séries-DWF'!$C$19)</f>
        <v>0.4777777777777778</v>
      </c>
      <c r="N213" s="431">
        <f>IF('Séries-DWF'!$D$19="","",'Séries-DWF'!$D$19)</f>
        <v>0.49861111111111112</v>
      </c>
      <c r="O213" s="431">
        <f>IF('Séries-DWF'!$E$19="","",'Séries-DWF'!$E$19)</f>
        <v>0.49930555555555556</v>
      </c>
      <c r="P213" s="439">
        <f>IF('Séries-DWF'!$F$19="","",'Séries-DWF'!$F$19)</f>
        <v>0.50069444444444444</v>
      </c>
      <c r="Q213" s="435">
        <f>IF('Séries-DWF'!$S$19="","",'Séries-DWF'!$S$19)</f>
        <v>115</v>
      </c>
      <c r="R213" s="110" t="str">
        <f>IF('Séries-DWF'!$T$19="","",'Séries-DWF'!$T$19)</f>
        <v>m</v>
      </c>
      <c r="S213" s="437" t="str">
        <f>IF('Séries-DWF'!$U$19="","",'Séries-DWF'!$U$19)</f>
        <v/>
      </c>
      <c r="T213" s="112" t="str">
        <f>IF('Séries-DWF'!$V$19="","",'Séries-DWF'!$V$19)</f>
        <v/>
      </c>
      <c r="U213" s="413" t="str">
        <f>IF('Séries-DWF'!$AA$19="","",'Séries-DWF'!$AA$19)</f>
        <v/>
      </c>
    </row>
    <row r="214" spans="1:37" x14ac:dyDescent="0.25">
      <c r="A214" s="114" t="str">
        <f>IF('Séries-DWF'!$N$20="","",'Séries-DWF'!$N$20)</f>
        <v>DWF</v>
      </c>
      <c r="B214" s="435" t="str">
        <f>IF('Séries-DWF'!$J$20="","",'Séries-DWF'!$J$20)</f>
        <v>DEVANLAY</v>
      </c>
      <c r="C214" s="437" t="str">
        <f>IF('Séries-DWF'!$K$20="","",'Séries-DWF'!$K$20)</f>
        <v>Marie</v>
      </c>
      <c r="D214" s="110" t="str">
        <f>IF('Séries-DWF'!$L$20="","",'Séries-DWF'!$L$20)</f>
        <v>Femme</v>
      </c>
      <c r="E214" s="110" t="str">
        <f>IF('Séries-DWF'!$I$20="","",'Séries-DWF'!$I$20)</f>
        <v xml:space="preserve">N°5 </v>
      </c>
      <c r="F214" s="110" t="str">
        <f>IF('Séries-DWF'!$M$20="","",'Séries-DWF'!$M$20)</f>
        <v>DEVANLAY Marie Femme</v>
      </c>
      <c r="G214" s="112" t="str">
        <f>IF('Séries-DWF'!$H$20="","",'Séries-DWF'!$H$20)</f>
        <v>LIMULES</v>
      </c>
      <c r="H214" s="120">
        <f>IF('Séries-DWF'!$A$20="","",'Séries-DWF'!$A$20)</f>
        <v>5</v>
      </c>
      <c r="I214" s="451">
        <f>IF('Séries-DWF'!$B$20="","",'Séries-DWF'!$B$20)</f>
        <v>2</v>
      </c>
      <c r="J214" s="139">
        <f>IF('Séries-DWF'!$G$20="","",'Séries-DWF'!$G$20)</f>
        <v>2</v>
      </c>
      <c r="K214" s="457" t="str">
        <f t="shared" si="11"/>
        <v>Appel</v>
      </c>
      <c r="L214" s="458">
        <f t="shared" si="10"/>
        <v>0.49861111111111112</v>
      </c>
      <c r="M214" s="441">
        <f>IF('Séries-DWF'!$C$20="","",'Séries-DWF'!$C$20)</f>
        <v>0.4777777777777778</v>
      </c>
      <c r="N214" s="431">
        <f>IF('Séries-DWF'!$D$20="","",'Séries-DWF'!$D$20)</f>
        <v>0.49861111111111112</v>
      </c>
      <c r="O214" s="431">
        <f>IF('Séries-DWF'!$E$20="","",'Séries-DWF'!$E$20)</f>
        <v>0.49930555555555556</v>
      </c>
      <c r="P214" s="439">
        <f>IF('Séries-DWF'!$F$20="","",'Séries-DWF'!$F$20)</f>
        <v>0.50069444444444444</v>
      </c>
      <c r="Q214" s="435">
        <f>IF('Séries-DWF'!$S$20="","",'Séries-DWF'!$S$20)</f>
        <v>120</v>
      </c>
      <c r="R214" s="110" t="str">
        <f>IF('Séries-DWF'!$T$20="","",'Séries-DWF'!$T$20)</f>
        <v>m</v>
      </c>
      <c r="S214" s="437" t="str">
        <f>IF('Séries-DWF'!$U$20="","",'Séries-DWF'!$U$20)</f>
        <v/>
      </c>
      <c r="T214" s="112" t="str">
        <f>IF('Séries-DWF'!$V$20="","",'Séries-DWF'!$V$20)</f>
        <v/>
      </c>
      <c r="U214" s="413" t="str">
        <f>IF('Séries-DWF'!$AA$20="","",'Séries-DWF'!$AA$20)</f>
        <v/>
      </c>
    </row>
    <row r="215" spans="1:37" x14ac:dyDescent="0.25">
      <c r="A215" s="114" t="str">
        <f>IF('Séries-DWF'!$N$21="","",'Séries-DWF'!$N$21)</f>
        <v>DWF</v>
      </c>
      <c r="B215" s="435" t="str">
        <f>IF('Séries-DWF'!$J$21="","",'Séries-DWF'!$J$21)</f>
        <v>REGNARD</v>
      </c>
      <c r="C215" s="437" t="str">
        <f>IF('Séries-DWF'!$K$21="","",'Séries-DWF'!$K$21)</f>
        <v>Caroline</v>
      </c>
      <c r="D215" s="110" t="str">
        <f>IF('Séries-DWF'!$L$21="","",'Séries-DWF'!$L$21)</f>
        <v>Femme</v>
      </c>
      <c r="E215" s="110" t="str">
        <f>IF('Séries-DWF'!$I$21="","",'Séries-DWF'!$I$21)</f>
        <v xml:space="preserve">N°2 </v>
      </c>
      <c r="F215" s="110" t="str">
        <f>IF('Séries-DWF'!$M$21="","",'Séries-DWF'!$M$21)</f>
        <v>REGNARD Caroline Femme</v>
      </c>
      <c r="G215" s="112" t="str">
        <f>IF('Séries-DWF'!$H$21="","",'Séries-DWF'!$H$21)</f>
        <v>Imashi</v>
      </c>
      <c r="H215" s="120">
        <f>IF('Séries-DWF'!$A$21="","",'Séries-DWF'!$A$21)</f>
        <v>6</v>
      </c>
      <c r="I215" s="451">
        <f>IF('Séries-DWF'!$B$21="","",'Séries-DWF'!$B$21)</f>
        <v>1</v>
      </c>
      <c r="J215" s="139">
        <f>IF('Séries-DWF'!$G$21="","",'Séries-DWF'!$G$21)</f>
        <v>1</v>
      </c>
      <c r="K215" s="457" t="str">
        <f t="shared" si="11"/>
        <v>Appel</v>
      </c>
      <c r="L215" s="458">
        <f t="shared" si="10"/>
        <v>0.50486111111111109</v>
      </c>
      <c r="M215" s="441">
        <f>IF('Séries-DWF'!$C$21="","",'Séries-DWF'!$C$21)</f>
        <v>0.48402777777777778</v>
      </c>
      <c r="N215" s="431">
        <f>IF('Séries-DWF'!$D$21="","",'Séries-DWF'!$D$21)</f>
        <v>0.50486111111111109</v>
      </c>
      <c r="O215" s="431">
        <f>IF('Séries-DWF'!$E$21="","",'Séries-DWF'!$E$21)</f>
        <v>0.50555555555555554</v>
      </c>
      <c r="P215" s="439">
        <f>IF('Séries-DWF'!$F$21="","",'Séries-DWF'!$F$21)</f>
        <v>0.50694444444444442</v>
      </c>
      <c r="Q215" s="435">
        <f>IF('Séries-DWF'!$S$21="","",'Séries-DWF'!$S$21)</f>
        <v>126</v>
      </c>
      <c r="R215" s="110" t="str">
        <f>IF('Séries-DWF'!$T$21="","",'Séries-DWF'!$T$21)</f>
        <v>m</v>
      </c>
      <c r="S215" s="437" t="str">
        <f>IF('Séries-DWF'!$U$21="","",'Séries-DWF'!$U$21)</f>
        <v/>
      </c>
      <c r="T215" s="112" t="str">
        <f>IF('Séries-DWF'!$V$21="","",'Séries-DWF'!$V$21)</f>
        <v/>
      </c>
      <c r="U215" s="413" t="str">
        <f>IF('Séries-DWF'!$AA$21="","",'Séries-DWF'!$AA$21)</f>
        <v/>
      </c>
    </row>
    <row r="216" spans="1:37" x14ac:dyDescent="0.25">
      <c r="A216" s="114" t="str">
        <f>IF('Séries-DWF'!$N$22="","",'Séries-DWF'!$N$22)</f>
        <v>DWF</v>
      </c>
      <c r="B216" s="435" t="str">
        <f>IF('Séries-DWF'!$J$22="","",'Séries-DWF'!$J$22)</f>
        <v>GATA</v>
      </c>
      <c r="C216" s="437" t="str">
        <f>IF('Séries-DWF'!$K$22="","",'Séries-DWF'!$K$22)</f>
        <v>Aude</v>
      </c>
      <c r="D216" s="110" t="str">
        <f>IF('Séries-DWF'!$L$22="","",'Séries-DWF'!$L$22)</f>
        <v>Femme</v>
      </c>
      <c r="E216" s="110" t="str">
        <f>IF('Séries-DWF'!$I$22="","",'Séries-DWF'!$I$22)</f>
        <v xml:space="preserve">N°4 </v>
      </c>
      <c r="F216" s="110" t="str">
        <f>IF('Séries-DWF'!$M$22="","",'Séries-DWF'!$M$22)</f>
        <v>GATA Aude Femme</v>
      </c>
      <c r="G216" s="112" t="str">
        <f>IF('Séries-DWF'!$H$22="","",'Séries-DWF'!$H$22)</f>
        <v>Enjoy And Relax</v>
      </c>
      <c r="H216" s="120">
        <f>IF('Séries-DWF'!$A$22="","",'Séries-DWF'!$A$22)</f>
        <v>6</v>
      </c>
      <c r="I216" s="451">
        <f>IF('Séries-DWF'!$B$22="","",'Séries-DWF'!$B$22)</f>
        <v>2</v>
      </c>
      <c r="J216" s="139">
        <f>IF('Séries-DWF'!$G$22="","",'Séries-DWF'!$G$22)</f>
        <v>2</v>
      </c>
      <c r="K216" s="457" t="str">
        <f t="shared" si="11"/>
        <v>Appel</v>
      </c>
      <c r="L216" s="458">
        <f t="shared" si="10"/>
        <v>0.50486111111111109</v>
      </c>
      <c r="M216" s="441">
        <f>IF('Séries-DWF'!$C$22="","",'Séries-DWF'!$C$22)</f>
        <v>0.48402777777777778</v>
      </c>
      <c r="N216" s="431">
        <f>IF('Séries-DWF'!$D$22="","",'Séries-DWF'!$D$22)</f>
        <v>0.50486111111111109</v>
      </c>
      <c r="O216" s="431">
        <f>IF('Séries-DWF'!$E$22="","",'Séries-DWF'!$E$22)</f>
        <v>0.50555555555555554</v>
      </c>
      <c r="P216" s="439">
        <f>IF('Séries-DWF'!$F$22="","",'Séries-DWF'!$F$22)</f>
        <v>0.50694444444444442</v>
      </c>
      <c r="Q216" s="435">
        <f>IF('Séries-DWF'!$S$22="","",'Séries-DWF'!$S$22)</f>
        <v>140</v>
      </c>
      <c r="R216" s="110" t="str">
        <f>IF('Séries-DWF'!$T$22="","",'Séries-DWF'!$T$22)</f>
        <v>m</v>
      </c>
      <c r="S216" s="437" t="str">
        <f>IF('Séries-DWF'!$U$22="","",'Séries-DWF'!$U$22)</f>
        <v/>
      </c>
      <c r="T216" s="112" t="str">
        <f>IF('Séries-DWF'!$V$22="","",'Séries-DWF'!$V$22)</f>
        <v/>
      </c>
      <c r="U216" s="413" t="str">
        <f>IF('Séries-DWF'!$AA$22="","",'Séries-DWF'!$AA$22)</f>
        <v/>
      </c>
    </row>
    <row r="217" spans="1:37" x14ac:dyDescent="0.25">
      <c r="A217" s="114" t="str">
        <f>IF('Séries-DWF'!$N$23="","",'Séries-DWF'!$N$23)</f>
        <v>DWF</v>
      </c>
      <c r="B217" s="435" t="str">
        <f>IF('Séries-DWF'!$J$23="","",'Séries-DWF'!$J$23)</f>
        <v>PIERRAT</v>
      </c>
      <c r="C217" s="437" t="str">
        <f>IF('Séries-DWF'!$K$23="","",'Séries-DWF'!$K$23)</f>
        <v>Patrice</v>
      </c>
      <c r="D217" s="110" t="str">
        <f>IF('Séries-DWF'!$L$23="","",'Séries-DWF'!$L$23)</f>
        <v>Homme</v>
      </c>
      <c r="E217" s="110" t="str">
        <f>IF('Séries-DWF'!$I$23="","",'Séries-DWF'!$I$23)</f>
        <v xml:space="preserve">N°3 </v>
      </c>
      <c r="F217" s="110" t="str">
        <f>IF('Séries-DWF'!$M$23="","",'Séries-DWF'!$M$23)</f>
        <v>PIERRAT Patrice Homme</v>
      </c>
      <c r="G217" s="112" t="str">
        <f>IF('Séries-DWF'!$H$23="","",'Séries-DWF'!$H$23)</f>
        <v>Sportpleizh</v>
      </c>
      <c r="H217" s="120">
        <f>IF('Séries-DWF'!$A$23="","",'Séries-DWF'!$A$23)</f>
        <v>7</v>
      </c>
      <c r="I217" s="451">
        <f>IF('Séries-DWF'!$B$23="","",'Séries-DWF'!$B$23)</f>
        <v>1</v>
      </c>
      <c r="J217" s="139">
        <f>IF('Séries-DWF'!$G$23="","",'Séries-DWF'!$G$23)</f>
        <v>1</v>
      </c>
      <c r="K217" s="457" t="str">
        <f t="shared" si="11"/>
        <v>Appel</v>
      </c>
      <c r="L217" s="458">
        <f t="shared" si="10"/>
        <v>0.51111111111111107</v>
      </c>
      <c r="M217" s="441">
        <f>IF('Séries-DWF'!$C$23="","",'Séries-DWF'!$C$23)</f>
        <v>0.49027777777777776</v>
      </c>
      <c r="N217" s="431">
        <f>IF('Séries-DWF'!$D$23="","",'Séries-DWF'!$D$23)</f>
        <v>0.51111111111111107</v>
      </c>
      <c r="O217" s="431">
        <f>IF('Séries-DWF'!$E$23="","",'Séries-DWF'!$E$23)</f>
        <v>0.51180555555555551</v>
      </c>
      <c r="P217" s="439">
        <f>IF('Séries-DWF'!$F$23="","",'Séries-DWF'!$F$23)</f>
        <v>0.5131944444444444</v>
      </c>
      <c r="Q217" s="435">
        <f>IF('Séries-DWF'!$S$23="","",'Séries-DWF'!$S$23)</f>
        <v>140</v>
      </c>
      <c r="R217" s="110" t="str">
        <f>IF('Séries-DWF'!$T$23="","",'Séries-DWF'!$T$23)</f>
        <v>m</v>
      </c>
      <c r="S217" s="437" t="str">
        <f>IF('Séries-DWF'!$U$23="","",'Séries-DWF'!$U$23)</f>
        <v/>
      </c>
      <c r="T217" s="112" t="str">
        <f>IF('Séries-DWF'!$V$23="","",'Séries-DWF'!$V$23)</f>
        <v/>
      </c>
      <c r="U217" s="413" t="str">
        <f>IF('Séries-DWF'!$AA$23="","",'Séries-DWF'!$AA$23)</f>
        <v/>
      </c>
    </row>
    <row r="218" spans="1:37" x14ac:dyDescent="0.25">
      <c r="A218" s="114" t="str">
        <f>IF('Séries-DWF'!$N$24="","",'Séries-DWF'!$N$24)</f>
        <v>DWF</v>
      </c>
      <c r="B218" s="435" t="str">
        <f>IF('Séries-DWF'!$J$24="","",'Séries-DWF'!$J$24)</f>
        <v>EKSTETS</v>
      </c>
      <c r="C218" s="437" t="str">
        <f>IF('Séries-DWF'!$K$24="","",'Séries-DWF'!$K$24)</f>
        <v>Marie-pierre</v>
      </c>
      <c r="D218" s="110" t="str">
        <f>IF('Séries-DWF'!$L$24="","",'Séries-DWF'!$L$24)</f>
        <v>Femme</v>
      </c>
      <c r="E218" s="110" t="str">
        <f>IF('Séries-DWF'!$I$24="","",'Séries-DWF'!$I$24)</f>
        <v xml:space="preserve">N°4 </v>
      </c>
      <c r="F218" s="110" t="str">
        <f>IF('Séries-DWF'!$M$24="","",'Séries-DWF'!$M$24)</f>
        <v>EKSTETS Marie-pierre Femme</v>
      </c>
      <c r="G218" s="112" t="str">
        <f>IF('Séries-DWF'!$H$24="","",'Séries-DWF'!$H$24)</f>
        <v>Savoy'OuBien?</v>
      </c>
      <c r="H218" s="120">
        <f>IF('Séries-DWF'!$A$24="","",'Séries-DWF'!$A$24)</f>
        <v>7</v>
      </c>
      <c r="I218" s="451">
        <f>IF('Séries-DWF'!$B$24="","",'Séries-DWF'!$B$24)</f>
        <v>2</v>
      </c>
      <c r="J218" s="139">
        <f>IF('Séries-DWF'!$G$24="","",'Séries-DWF'!$G$24)</f>
        <v>2</v>
      </c>
      <c r="K218" s="457" t="str">
        <f t="shared" si="11"/>
        <v>Appel</v>
      </c>
      <c r="L218" s="458">
        <f t="shared" si="10"/>
        <v>0.51111111111111107</v>
      </c>
      <c r="M218" s="441">
        <f>IF('Séries-DWF'!$C$24="","",'Séries-DWF'!$C$24)</f>
        <v>0.49027777777777776</v>
      </c>
      <c r="N218" s="431">
        <f>IF('Séries-DWF'!$D$24="","",'Séries-DWF'!$D$24)</f>
        <v>0.51111111111111107</v>
      </c>
      <c r="O218" s="431">
        <f>IF('Séries-DWF'!$E$24="","",'Séries-DWF'!$E$24)</f>
        <v>0.51180555555555551</v>
      </c>
      <c r="P218" s="439">
        <f>IF('Séries-DWF'!$F$24="","",'Séries-DWF'!$F$24)</f>
        <v>0.5131944444444444</v>
      </c>
      <c r="Q218" s="435">
        <f>IF('Séries-DWF'!$S$24="","",'Séries-DWF'!$S$24)</f>
        <v>150</v>
      </c>
      <c r="R218" s="110" t="str">
        <f>IF('Séries-DWF'!$T$24="","",'Séries-DWF'!$T$24)</f>
        <v>m</v>
      </c>
      <c r="S218" s="437" t="str">
        <f>IF('Séries-DWF'!$U$24="","",'Séries-DWF'!$U$24)</f>
        <v/>
      </c>
      <c r="T218" s="112" t="str">
        <f>IF('Séries-DWF'!$V$24="","",'Séries-DWF'!$V$24)</f>
        <v/>
      </c>
      <c r="U218" s="413" t="str">
        <f>IF('Séries-DWF'!$AA$24="","",'Séries-DWF'!$AA$24)</f>
        <v/>
      </c>
    </row>
    <row r="219" spans="1:37" x14ac:dyDescent="0.25">
      <c r="A219" s="114" t="str">
        <f>IF('Séries-DWF'!$N$25="","",'Séries-DWF'!$N$25)</f>
        <v>DWF</v>
      </c>
      <c r="B219" s="435" t="str">
        <f>IF('Séries-DWF'!$J$25="","",'Séries-DWF'!$J$25)</f>
        <v>VERNIER</v>
      </c>
      <c r="C219" s="437" t="str">
        <f>IF('Séries-DWF'!$K$25="","",'Séries-DWF'!$K$25)</f>
        <v>Emilie</v>
      </c>
      <c r="D219" s="110" t="str">
        <f>IF('Séries-DWF'!$L$25="","",'Séries-DWF'!$L$25)</f>
        <v>Femme</v>
      </c>
      <c r="E219" s="110" t="str">
        <f>IF('Séries-DWF'!$I$25="","",'Séries-DWF'!$I$25)</f>
        <v xml:space="preserve">N°5 </v>
      </c>
      <c r="F219" s="110" t="str">
        <f>IF('Séries-DWF'!$M$25="","",'Séries-DWF'!$M$25)</f>
        <v>VERNIER Emilie Femme</v>
      </c>
      <c r="G219" s="112" t="str">
        <f>IF('Séries-DWF'!$H$25="","",'Séries-DWF'!$H$25)</f>
        <v>Savoy'OuBien?</v>
      </c>
      <c r="H219" s="120">
        <f>IF('Séries-DWF'!$A$25="","",'Séries-DWF'!$A$25)</f>
        <v>8</v>
      </c>
      <c r="I219" s="451">
        <f>IF('Séries-DWF'!$B$25="","",'Séries-DWF'!$B$25)</f>
        <v>1</v>
      </c>
      <c r="J219" s="139">
        <f>IF('Séries-DWF'!$G$25="","",'Séries-DWF'!$G$25)</f>
        <v>1</v>
      </c>
      <c r="K219" s="457" t="str">
        <f t="shared" si="11"/>
        <v>Appel</v>
      </c>
      <c r="L219" s="458">
        <f t="shared" si="10"/>
        <v>0.51736111111111105</v>
      </c>
      <c r="M219" s="441">
        <f>IF('Séries-DWF'!$C$25="","",'Séries-DWF'!$C$25)</f>
        <v>0.49652777777777773</v>
      </c>
      <c r="N219" s="431">
        <f>IF('Séries-DWF'!$D$25="","",'Séries-DWF'!$D$25)</f>
        <v>0.51736111111111105</v>
      </c>
      <c r="O219" s="431">
        <f>IF('Séries-DWF'!$E$25="","",'Séries-DWF'!$E$25)</f>
        <v>0.51805555555555549</v>
      </c>
      <c r="P219" s="439">
        <f>IF('Séries-DWF'!$F$25="","",'Séries-DWF'!$F$25)</f>
        <v>0.51944444444444438</v>
      </c>
      <c r="Q219" s="435">
        <f>IF('Séries-DWF'!$S$25="","",'Séries-DWF'!$S$25)</f>
        <v>150</v>
      </c>
      <c r="R219" s="110" t="str">
        <f>IF('Séries-DWF'!$T$25="","",'Séries-DWF'!$T$25)</f>
        <v>m</v>
      </c>
      <c r="S219" s="437" t="str">
        <f>IF('Séries-DWF'!$U$25="","",'Séries-DWF'!$U$25)</f>
        <v/>
      </c>
      <c r="T219" s="112" t="str">
        <f>IF('Séries-DWF'!$V$25="","",'Séries-DWF'!$V$25)</f>
        <v/>
      </c>
      <c r="U219" s="413" t="str">
        <f>IF('Séries-DWF'!$AA$25="","",'Séries-DWF'!$AA$25)</f>
        <v/>
      </c>
    </row>
    <row r="220" spans="1:37" x14ac:dyDescent="0.25">
      <c r="A220" s="114" t="str">
        <f>IF('Séries-DWF'!$N$26="","",'Séries-DWF'!$N$26)</f>
        <v>DWF</v>
      </c>
      <c r="B220" s="435" t="str">
        <f>IF('Séries-DWF'!$J$26="","",'Séries-DWF'!$J$26)</f>
        <v>ELU</v>
      </c>
      <c r="C220" s="437" t="str">
        <f>IF('Séries-DWF'!$K$26="","",'Séries-DWF'!$K$26)</f>
        <v>Olivier</v>
      </c>
      <c r="D220" s="110" t="str">
        <f>IF('Séries-DWF'!$L$26="","",'Séries-DWF'!$L$26)</f>
        <v>Homme</v>
      </c>
      <c r="E220" s="110" t="str">
        <f>IF('Séries-DWF'!$I$26="","",'Séries-DWF'!$I$26)</f>
        <v xml:space="preserve">N°3 </v>
      </c>
      <c r="F220" s="110" t="str">
        <f>IF('Séries-DWF'!$M$26="","",'Séries-DWF'!$M$26)</f>
        <v>ELU Olivier Homme</v>
      </c>
      <c r="G220" s="112" t="str">
        <f>IF('Séries-DWF'!$H$26="","",'Séries-DWF'!$H$26)</f>
        <v>Les Cormorans 1</v>
      </c>
      <c r="H220" s="120">
        <f>IF('Séries-DWF'!$A$26="","",'Séries-DWF'!$A$26)</f>
        <v>8</v>
      </c>
      <c r="I220" s="451">
        <f>IF('Séries-DWF'!$B$26="","",'Séries-DWF'!$B$26)</f>
        <v>2</v>
      </c>
      <c r="J220" s="139">
        <f>IF('Séries-DWF'!$G$26="","",'Séries-DWF'!$G$26)</f>
        <v>2</v>
      </c>
      <c r="K220" s="457" t="str">
        <f t="shared" si="11"/>
        <v>Appel</v>
      </c>
      <c r="L220" s="458">
        <f t="shared" si="10"/>
        <v>0.51736111111111105</v>
      </c>
      <c r="M220" s="441">
        <f>IF('Séries-DWF'!$C$26="","",'Séries-DWF'!$C$26)</f>
        <v>0.49652777777777773</v>
      </c>
      <c r="N220" s="431">
        <f>IF('Séries-DWF'!$D$26="","",'Séries-DWF'!$D$26)</f>
        <v>0.51736111111111105</v>
      </c>
      <c r="O220" s="431">
        <f>IF('Séries-DWF'!$E$26="","",'Séries-DWF'!$E$26)</f>
        <v>0.51805555555555549</v>
      </c>
      <c r="P220" s="439">
        <f>IF('Séries-DWF'!$F$26="","",'Séries-DWF'!$F$26)</f>
        <v>0.51944444444444438</v>
      </c>
      <c r="Q220" s="435">
        <f>IF('Séries-DWF'!$S$26="","",'Séries-DWF'!$S$26)</f>
        <v>175</v>
      </c>
      <c r="R220" s="110" t="str">
        <f>IF('Séries-DWF'!$T$26="","",'Séries-DWF'!$T$26)</f>
        <v>m</v>
      </c>
      <c r="S220" s="437" t="str">
        <f>IF('Séries-DWF'!$U$26="","",'Séries-DWF'!$U$26)</f>
        <v/>
      </c>
      <c r="T220" s="112" t="str">
        <f>IF('Séries-DWF'!$V$26="","",'Séries-DWF'!$V$26)</f>
        <v/>
      </c>
      <c r="U220" s="413" t="str">
        <f>IF('Séries-DWF'!$AA$26="","",'Séries-DWF'!$AA$26)</f>
        <v/>
      </c>
    </row>
    <row r="221" spans="1:37" x14ac:dyDescent="0.25">
      <c r="A221" s="114" t="str">
        <f>IF('Séries-DWF'!$N$27="","",'Séries-DWF'!$N$27)</f>
        <v>DWF</v>
      </c>
      <c r="B221" s="435" t="str">
        <f>IF('Séries-DWF'!$J$27="","",'Séries-DWF'!$J$27)</f>
        <v>RISIAN</v>
      </c>
      <c r="C221" s="437" t="str">
        <f>IF('Séries-DWF'!$K$27="","",'Séries-DWF'!$K$27)</f>
        <v>Michal</v>
      </c>
      <c r="D221" s="110" t="str">
        <f>IF('Séries-DWF'!$L$27="","",'Séries-DWF'!$L$27)</f>
        <v>Homme</v>
      </c>
      <c r="E221" s="110" t="str">
        <f>IF('Séries-DWF'!$I$27="","",'Séries-DWF'!$I$27)</f>
        <v xml:space="preserve">N°2 </v>
      </c>
      <c r="F221" s="110" t="str">
        <f>IF('Séries-DWF'!$M$27="","",'Séries-DWF'!$M$27)</f>
        <v>RISIAN Michal Homme</v>
      </c>
      <c r="G221" s="112" t="str">
        <f>IF('Séries-DWF'!$H$27="","",'Séries-DWF'!$H$27)</f>
        <v>Apneaman, Praha, Czech Republic</v>
      </c>
      <c r="H221" s="120">
        <f>IF('Séries-DWF'!$A$27="","",'Séries-DWF'!$A$27)</f>
        <v>9</v>
      </c>
      <c r="I221" s="451">
        <f>IF('Séries-DWF'!$B$27="","",'Séries-DWF'!$B$27)</f>
        <v>1</v>
      </c>
      <c r="J221" s="139">
        <f>IF('Séries-DWF'!$G$27="","",'Séries-DWF'!$G$27)</f>
        <v>1</v>
      </c>
      <c r="K221" s="457" t="str">
        <f t="shared" si="11"/>
        <v>Appel</v>
      </c>
      <c r="L221" s="458">
        <f t="shared" si="10"/>
        <v>0.52361111111111114</v>
      </c>
      <c r="M221" s="441">
        <f>IF('Séries-DWF'!$C$27="","",'Séries-DWF'!$C$27)</f>
        <v>0.50277777777777777</v>
      </c>
      <c r="N221" s="431">
        <f>IF('Séries-DWF'!$D$27="","",'Séries-DWF'!$D$27)</f>
        <v>0.52361111111111114</v>
      </c>
      <c r="O221" s="431">
        <f>IF('Séries-DWF'!$E$27="","",'Séries-DWF'!$E$27)</f>
        <v>0.52430555555555558</v>
      </c>
      <c r="P221" s="439">
        <f>IF('Séries-DWF'!$F$27="","",'Séries-DWF'!$F$27)</f>
        <v>0.52569444444444446</v>
      </c>
      <c r="Q221" s="435">
        <f>IF('Séries-DWF'!$S$27="","",'Séries-DWF'!$S$27)</f>
        <v>200</v>
      </c>
      <c r="R221" s="110" t="str">
        <f>IF('Séries-DWF'!$T$27="","",'Séries-DWF'!$T$27)</f>
        <v>m</v>
      </c>
      <c r="S221" s="437" t="str">
        <f>IF('Séries-DWF'!$U$27="","",'Séries-DWF'!$U$27)</f>
        <v/>
      </c>
      <c r="T221" s="112" t="str">
        <f>IF('Séries-DWF'!$V$27="","",'Séries-DWF'!$V$27)</f>
        <v/>
      </c>
      <c r="U221" s="413" t="str">
        <f>IF('Séries-DWF'!$AA$27="","",'Séries-DWF'!$AA$27)</f>
        <v/>
      </c>
    </row>
    <row r="222" spans="1:37" x14ac:dyDescent="0.25">
      <c r="A222" s="114" t="str">
        <f>IF('Séries-DWF'!$N$28="","",'Séries-DWF'!$N$28)</f>
        <v>DWF</v>
      </c>
      <c r="B222" s="435" t="str">
        <f>IF('Séries-DWF'!$J$28="","",'Séries-DWF'!$J$28)</f>
        <v>HURON</v>
      </c>
      <c r="C222" s="437" t="str">
        <f>IF('Séries-DWF'!$K$28="","",'Séries-DWF'!$K$28)</f>
        <v>Pascal</v>
      </c>
      <c r="D222" s="110" t="str">
        <f>IF('Séries-DWF'!$L$28="","",'Séries-DWF'!$L$28)</f>
        <v>Homme</v>
      </c>
      <c r="E222" s="110" t="str">
        <f>IF('Séries-DWF'!$I$28="","",'Séries-DWF'!$I$28)</f>
        <v>N°1 Capitaine</v>
      </c>
      <c r="F222" s="110" t="str">
        <f>IF('Séries-DWF'!$M$28="","",'Séries-DWF'!$M$28)</f>
        <v>HURON Pascal Homme</v>
      </c>
      <c r="G222" s="112" t="str">
        <f>IF('Séries-DWF'!$H$28="","",'Séries-DWF'!$H$28)</f>
        <v>Enjoy And Relax</v>
      </c>
      <c r="H222" s="120">
        <f>IF('Séries-DWF'!$A$28="","",'Séries-DWF'!$A$28)</f>
        <v>9</v>
      </c>
      <c r="I222" s="451">
        <f>IF('Séries-DWF'!$B$28="","",'Séries-DWF'!$B$28)</f>
        <v>2</v>
      </c>
      <c r="J222" s="139">
        <f>IF('Séries-DWF'!$G$28="","",'Séries-DWF'!$G$28)</f>
        <v>2</v>
      </c>
      <c r="K222" s="457" t="str">
        <f t="shared" si="11"/>
        <v>Appel</v>
      </c>
      <c r="L222" s="458">
        <f t="shared" si="10"/>
        <v>0.52361111111111114</v>
      </c>
      <c r="M222" s="441">
        <f>IF('Séries-DWF'!$C$28="","",'Séries-DWF'!$C$28)</f>
        <v>0.50277777777777777</v>
      </c>
      <c r="N222" s="431">
        <f>IF('Séries-DWF'!$D$28="","",'Séries-DWF'!$D$28)</f>
        <v>0.52361111111111114</v>
      </c>
      <c r="O222" s="431">
        <f>IF('Séries-DWF'!$E$28="","",'Séries-DWF'!$E$28)</f>
        <v>0.52430555555555558</v>
      </c>
      <c r="P222" s="439">
        <f>IF('Séries-DWF'!$F$28="","",'Séries-DWF'!$F$28)</f>
        <v>0.52569444444444446</v>
      </c>
      <c r="Q222" s="435">
        <f>IF('Séries-DWF'!$S$28="","",'Séries-DWF'!$S$28)</f>
        <v>200</v>
      </c>
      <c r="R222" s="110" t="str">
        <f>IF('Séries-DWF'!$T$28="","",'Séries-DWF'!$T$28)</f>
        <v>m</v>
      </c>
      <c r="S222" s="437" t="str">
        <f>IF('Séries-DWF'!$U$28="","",'Séries-DWF'!$U$28)</f>
        <v/>
      </c>
      <c r="T222" s="112" t="str">
        <f>IF('Séries-DWF'!$V$28="","",'Séries-DWF'!$V$28)</f>
        <v/>
      </c>
      <c r="U222" s="413" t="str">
        <f>IF('Séries-DWF'!$AA$28="","",'Séries-DWF'!$AA$28)</f>
        <v/>
      </c>
    </row>
    <row r="223" spans="1:37" x14ac:dyDescent="0.25">
      <c r="A223" s="114" t="str">
        <f>IF('Séries-DWF'!$N$29="","",'Séries-DWF'!$N$29)</f>
        <v/>
      </c>
      <c r="B223" s="435" t="str">
        <f>IF('Séries-DWF'!$J$29="","",'Séries-DWF'!$J$29)</f>
        <v/>
      </c>
      <c r="C223" s="437" t="str">
        <f>IF('Séries-DWF'!$K$29="","",'Séries-DWF'!$K$29)</f>
        <v/>
      </c>
      <c r="D223" s="110" t="str">
        <f>IF('Séries-DWF'!$L$29="","",'Séries-DWF'!$L$29)</f>
        <v/>
      </c>
      <c r="E223" s="110" t="str">
        <f>IF('Séries-DWF'!$I$29="","",'Séries-DWF'!$I$29)</f>
        <v/>
      </c>
      <c r="F223" s="110" t="str">
        <f>IF('Séries-DWF'!$M$29="","",'Séries-DWF'!$M$29)</f>
        <v/>
      </c>
      <c r="G223" s="112" t="str">
        <f>IF('Séries-DWF'!$H$29="","",'Séries-DWF'!$H$29)</f>
        <v/>
      </c>
      <c r="H223" s="120" t="str">
        <f>IF('Séries-DWF'!$A$29="","",'Séries-DWF'!$A$29)</f>
        <v/>
      </c>
      <c r="I223" s="451" t="str">
        <f>IF('Séries-DWF'!$B$29="","",'Séries-DWF'!$B$29)</f>
        <v/>
      </c>
      <c r="J223" s="139" t="str">
        <f>IF('Séries-DWF'!$G$29="","",'Séries-DWF'!$G$29)</f>
        <v/>
      </c>
      <c r="K223" s="457" t="str">
        <f t="shared" si="11"/>
        <v/>
      </c>
      <c r="L223" s="458" t="str">
        <f t="shared" si="10"/>
        <v/>
      </c>
      <c r="M223" s="441" t="str">
        <f>IF('Séries-DWF'!$C$29="","",'Séries-DWF'!$C$29)</f>
        <v/>
      </c>
      <c r="N223" s="431" t="str">
        <f>IF('Séries-DWF'!$D$29="","",'Séries-DWF'!$D$29)</f>
        <v/>
      </c>
      <c r="O223" s="431" t="str">
        <f>IF('Séries-DWF'!$E$29="","",'Séries-DWF'!$E$29)</f>
        <v/>
      </c>
      <c r="P223" s="439" t="str">
        <f>IF('Séries-DWF'!$F$29="","",'Séries-DWF'!$F$29)</f>
        <v/>
      </c>
      <c r="Q223" s="435" t="str">
        <f>IF('Séries-DWF'!$S$29="","",'Séries-DWF'!$S$29)</f>
        <v/>
      </c>
      <c r="R223" s="110" t="str">
        <f>IF('Séries-DWF'!$T$29="","",'Séries-DWF'!$T$29)</f>
        <v/>
      </c>
      <c r="S223" s="437" t="str">
        <f>IF('Séries-DWF'!$U$29="","",'Séries-DWF'!$U$29)</f>
        <v/>
      </c>
      <c r="T223" s="112" t="str">
        <f>IF('Séries-DWF'!$V$29="","",'Séries-DWF'!$V$29)</f>
        <v/>
      </c>
      <c r="U223" s="413" t="str">
        <f>IF('Séries-DWF'!$AA$29="","",'Séries-DWF'!$AA$29)</f>
        <v/>
      </c>
    </row>
    <row r="224" spans="1:37" x14ac:dyDescent="0.25">
      <c r="A224" s="114" t="str">
        <f>IF('Séries-DWF'!$N$30="","",'Séries-DWF'!$N$30)</f>
        <v/>
      </c>
      <c r="B224" s="435" t="str">
        <f>IF('Séries-DWF'!$J$30="","",'Séries-DWF'!$J$30)</f>
        <v/>
      </c>
      <c r="C224" s="437" t="str">
        <f>IF('Séries-DWF'!$K$30="","",'Séries-DWF'!$K$30)</f>
        <v/>
      </c>
      <c r="D224" s="110" t="str">
        <f>IF('Séries-DWF'!$L$30="","",'Séries-DWF'!$L$30)</f>
        <v/>
      </c>
      <c r="E224" s="110" t="str">
        <f>IF('Séries-DWF'!$I$30="","",'Séries-DWF'!$I$30)</f>
        <v/>
      </c>
      <c r="F224" s="110" t="str">
        <f>IF('Séries-DWF'!$M$30="","",'Séries-DWF'!$M$30)</f>
        <v/>
      </c>
      <c r="G224" s="112" t="str">
        <f>IF('Séries-DWF'!$H$30="","",'Séries-DWF'!$H$30)</f>
        <v/>
      </c>
      <c r="H224" s="120" t="str">
        <f>IF('Séries-DWF'!$A$30="","",'Séries-DWF'!$A$30)</f>
        <v/>
      </c>
      <c r="I224" s="451" t="str">
        <f>IF('Séries-DWF'!$B$30="","",'Séries-DWF'!$B$30)</f>
        <v/>
      </c>
      <c r="J224" s="139" t="str">
        <f>IF('Séries-DWF'!$G$30="","",'Séries-DWF'!$G$30)</f>
        <v/>
      </c>
      <c r="K224" s="457" t="str">
        <f t="shared" si="11"/>
        <v/>
      </c>
      <c r="L224" s="458" t="str">
        <f t="shared" si="10"/>
        <v/>
      </c>
      <c r="M224" s="441" t="str">
        <f>IF('Séries-DWF'!$C$30="","",'Séries-DWF'!$C$30)</f>
        <v/>
      </c>
      <c r="N224" s="431" t="str">
        <f>IF('Séries-DWF'!$D$30="","",'Séries-DWF'!$D$30)</f>
        <v/>
      </c>
      <c r="O224" s="431" t="str">
        <f>IF('Séries-DWF'!$E$30="","",'Séries-DWF'!$E$30)</f>
        <v/>
      </c>
      <c r="P224" s="439" t="str">
        <f>IF('Séries-DWF'!$F$30="","",'Séries-DWF'!$F$30)</f>
        <v/>
      </c>
      <c r="Q224" s="435" t="str">
        <f>IF('Séries-DWF'!$S$30="","",'Séries-DWF'!$S$30)</f>
        <v/>
      </c>
      <c r="R224" s="110" t="str">
        <f>IF('Séries-DWF'!$T$30="","",'Séries-DWF'!$T$30)</f>
        <v/>
      </c>
      <c r="S224" s="437" t="str">
        <f>IF('Séries-DWF'!$U$30="","",'Séries-DWF'!$U$30)</f>
        <v/>
      </c>
      <c r="T224" s="112" t="str">
        <f>IF('Séries-DWF'!$V$30="","",'Séries-DWF'!$V$30)</f>
        <v/>
      </c>
      <c r="U224" s="413" t="str">
        <f>IF('Séries-DWF'!$AA$30="","",'Séries-DWF'!$AA$30)</f>
        <v/>
      </c>
    </row>
    <row r="225" spans="1:21" x14ac:dyDescent="0.25">
      <c r="A225" s="114" t="str">
        <f>IF('Séries-DWF'!$N$31="","",'Séries-DWF'!$N$31)</f>
        <v/>
      </c>
      <c r="B225" s="435" t="str">
        <f>IF('Séries-DWF'!$J$31="","",'Séries-DWF'!$J$31)</f>
        <v/>
      </c>
      <c r="C225" s="437" t="str">
        <f>IF('Séries-DWF'!$K$31="","",'Séries-DWF'!$K$31)</f>
        <v/>
      </c>
      <c r="D225" s="110" t="str">
        <f>IF('Séries-DWF'!$L$31="","",'Séries-DWF'!$L$31)</f>
        <v/>
      </c>
      <c r="E225" s="110" t="str">
        <f>IF('Séries-DWF'!$I$31="","",'Séries-DWF'!$I$31)</f>
        <v/>
      </c>
      <c r="F225" s="110" t="str">
        <f>IF('Séries-DWF'!$M$31="","",'Séries-DWF'!$M$31)</f>
        <v/>
      </c>
      <c r="G225" s="112" t="str">
        <f>IF('Séries-DWF'!$H$31="","",'Séries-DWF'!$H$31)</f>
        <v/>
      </c>
      <c r="H225" s="120" t="str">
        <f>IF('Séries-DWF'!$A$31="","",'Séries-DWF'!$A$31)</f>
        <v/>
      </c>
      <c r="I225" s="451" t="str">
        <f>IF('Séries-DWF'!$B$31="","",'Séries-DWF'!$B$31)</f>
        <v/>
      </c>
      <c r="J225" s="139" t="str">
        <f>IF('Séries-DWF'!$G$31="","",'Séries-DWF'!$G$31)</f>
        <v/>
      </c>
      <c r="K225" s="457" t="str">
        <f t="shared" si="11"/>
        <v/>
      </c>
      <c r="L225" s="458" t="str">
        <f t="shared" si="10"/>
        <v/>
      </c>
      <c r="M225" s="441" t="str">
        <f>IF('Séries-DWF'!$C$31="","",'Séries-DWF'!$C$31)</f>
        <v/>
      </c>
      <c r="N225" s="431" t="str">
        <f>IF('Séries-DWF'!$D$31="","",'Séries-DWF'!$D$31)</f>
        <v/>
      </c>
      <c r="O225" s="431" t="str">
        <f>IF('Séries-DWF'!$E$31="","",'Séries-DWF'!$E$31)</f>
        <v/>
      </c>
      <c r="P225" s="439" t="str">
        <f>IF('Séries-DWF'!$F$31="","",'Séries-DWF'!$F$31)</f>
        <v/>
      </c>
      <c r="Q225" s="435" t="str">
        <f>IF('Séries-DWF'!$S$31="","",'Séries-DWF'!$S$31)</f>
        <v/>
      </c>
      <c r="R225" s="110" t="str">
        <f>IF('Séries-DWF'!$T$31="","",'Séries-DWF'!$T$31)</f>
        <v/>
      </c>
      <c r="S225" s="437" t="str">
        <f>IF('Séries-DWF'!$U$31="","",'Séries-DWF'!$U$31)</f>
        <v/>
      </c>
      <c r="T225" s="112" t="str">
        <f>IF('Séries-DWF'!$V$31="","",'Séries-DWF'!$V$31)</f>
        <v/>
      </c>
      <c r="U225" s="413" t="str">
        <f>IF('Séries-DWF'!$AA$31="","",'Séries-DWF'!$AA$31)</f>
        <v/>
      </c>
    </row>
    <row r="226" spans="1:21" x14ac:dyDescent="0.25">
      <c r="A226" s="114" t="str">
        <f>IF('Séries-DWF'!$N$32="","",'Séries-DWF'!$N$32)</f>
        <v/>
      </c>
      <c r="B226" s="435" t="str">
        <f>IF('Séries-DWF'!$J$32="","",'Séries-DWF'!$J$32)</f>
        <v/>
      </c>
      <c r="C226" s="437" t="str">
        <f>IF('Séries-DWF'!$K$32="","",'Séries-DWF'!$K$32)</f>
        <v/>
      </c>
      <c r="D226" s="110" t="str">
        <f>IF('Séries-DWF'!$L$32="","",'Séries-DWF'!$L$32)</f>
        <v/>
      </c>
      <c r="E226" s="110" t="str">
        <f>IF('Séries-DWF'!$I$32="","",'Séries-DWF'!$I$32)</f>
        <v/>
      </c>
      <c r="F226" s="110" t="str">
        <f>IF('Séries-DWF'!$M$32="","",'Séries-DWF'!$M$32)</f>
        <v/>
      </c>
      <c r="G226" s="112" t="str">
        <f>IF('Séries-DWF'!$H$32="","",'Séries-DWF'!$H$32)</f>
        <v/>
      </c>
      <c r="H226" s="120" t="str">
        <f>IF('Séries-DWF'!$A$32="","",'Séries-DWF'!$A$32)</f>
        <v/>
      </c>
      <c r="I226" s="451" t="str">
        <f>IF('Séries-DWF'!$B$32="","",'Séries-DWF'!$B$32)</f>
        <v/>
      </c>
      <c r="J226" s="139" t="str">
        <f>IF('Séries-DWF'!$G$32="","",'Séries-DWF'!$G$32)</f>
        <v/>
      </c>
      <c r="K226" s="457" t="str">
        <f t="shared" si="11"/>
        <v/>
      </c>
      <c r="L226" s="458" t="str">
        <f t="shared" si="10"/>
        <v/>
      </c>
      <c r="M226" s="441" t="str">
        <f>IF('Séries-DWF'!$C$32="","",'Séries-DWF'!$C$32)</f>
        <v/>
      </c>
      <c r="N226" s="431" t="str">
        <f>IF('Séries-DWF'!$D$32="","",'Séries-DWF'!$D$32)</f>
        <v/>
      </c>
      <c r="O226" s="431" t="str">
        <f>IF('Séries-DWF'!$E$32="","",'Séries-DWF'!$E$32)</f>
        <v/>
      </c>
      <c r="P226" s="439" t="str">
        <f>IF('Séries-DWF'!$F$32="","",'Séries-DWF'!$F$32)</f>
        <v/>
      </c>
      <c r="Q226" s="435" t="str">
        <f>IF('Séries-DWF'!$S$32="","",'Séries-DWF'!$S$32)</f>
        <v/>
      </c>
      <c r="R226" s="110" t="str">
        <f>IF('Séries-DWF'!$T$32="","",'Séries-DWF'!$T$32)</f>
        <v/>
      </c>
      <c r="S226" s="437" t="str">
        <f>IF('Séries-DWF'!$U$32="","",'Séries-DWF'!$U$32)</f>
        <v/>
      </c>
      <c r="T226" s="112" t="str">
        <f>IF('Séries-DWF'!$V$32="","",'Séries-DWF'!$V$32)</f>
        <v/>
      </c>
      <c r="U226" s="413" t="str">
        <f>IF('Séries-DWF'!$AA$32="","",'Séries-DWF'!$AA$32)</f>
        <v/>
      </c>
    </row>
    <row r="227" spans="1:21" x14ac:dyDescent="0.25">
      <c r="A227" s="114" t="str">
        <f>IF('Séries-DWF'!$N$33="","",'Séries-DWF'!$N$33)</f>
        <v/>
      </c>
      <c r="B227" s="435" t="str">
        <f>IF('Séries-DWF'!$J$33="","",'Séries-DWF'!$J$33)</f>
        <v/>
      </c>
      <c r="C227" s="437" t="str">
        <f>IF('Séries-DWF'!$K$33="","",'Séries-DWF'!$K$33)</f>
        <v/>
      </c>
      <c r="D227" s="110" t="str">
        <f>IF('Séries-DWF'!$L$33="","",'Séries-DWF'!$L$33)</f>
        <v/>
      </c>
      <c r="E227" s="110" t="str">
        <f>IF('Séries-DWF'!$I$33="","",'Séries-DWF'!$I$33)</f>
        <v/>
      </c>
      <c r="F227" s="110" t="str">
        <f>IF('Séries-DWF'!$M$33="","",'Séries-DWF'!$M$33)</f>
        <v/>
      </c>
      <c r="G227" s="112" t="str">
        <f>IF('Séries-DWF'!$H$33="","",'Séries-DWF'!$H$33)</f>
        <v/>
      </c>
      <c r="H227" s="120" t="str">
        <f>IF('Séries-DWF'!$A$33="","",'Séries-DWF'!$A$33)</f>
        <v/>
      </c>
      <c r="I227" s="451" t="str">
        <f>IF('Séries-DWF'!$B$33="","",'Séries-DWF'!$B$33)</f>
        <v/>
      </c>
      <c r="J227" s="139" t="str">
        <f>IF('Séries-DWF'!$G$33="","",'Séries-DWF'!$G$33)</f>
        <v/>
      </c>
      <c r="K227" s="457" t="str">
        <f t="shared" si="11"/>
        <v/>
      </c>
      <c r="L227" s="458" t="str">
        <f t="shared" si="10"/>
        <v/>
      </c>
      <c r="M227" s="441" t="str">
        <f>IF('Séries-DWF'!$C$33="","",'Séries-DWF'!$C$33)</f>
        <v/>
      </c>
      <c r="N227" s="431" t="str">
        <f>IF('Séries-DWF'!$D$33="","",'Séries-DWF'!$D$33)</f>
        <v/>
      </c>
      <c r="O227" s="431" t="str">
        <f>IF('Séries-DWF'!$E$33="","",'Séries-DWF'!$E$33)</f>
        <v/>
      </c>
      <c r="P227" s="439" t="str">
        <f>IF('Séries-DWF'!$F$33="","",'Séries-DWF'!$F$33)</f>
        <v/>
      </c>
      <c r="Q227" s="435" t="str">
        <f>IF('Séries-DWF'!$S$33="","",'Séries-DWF'!$S$33)</f>
        <v/>
      </c>
      <c r="R227" s="110" t="str">
        <f>IF('Séries-DWF'!$T$33="","",'Séries-DWF'!$T$33)</f>
        <v/>
      </c>
      <c r="S227" s="437" t="str">
        <f>IF('Séries-DWF'!$U$33="","",'Séries-DWF'!$U$33)</f>
        <v/>
      </c>
      <c r="T227" s="112" t="str">
        <f>IF('Séries-DWF'!$V$33="","",'Séries-DWF'!$V$33)</f>
        <v/>
      </c>
      <c r="U227" s="413" t="str">
        <f>IF('Séries-DWF'!$AA$33="","",'Séries-DWF'!$AA$33)</f>
        <v/>
      </c>
    </row>
    <row r="228" spans="1:21" x14ac:dyDescent="0.25">
      <c r="A228" s="114" t="str">
        <f>IF('Séries-DWF'!$N$34="","",'Séries-DWF'!$N$34)</f>
        <v/>
      </c>
      <c r="B228" s="435" t="str">
        <f>IF('Séries-DWF'!$J$34="","",'Séries-DWF'!$J$34)</f>
        <v/>
      </c>
      <c r="C228" s="437" t="str">
        <f>IF('Séries-DWF'!$K$34="","",'Séries-DWF'!$K$34)</f>
        <v/>
      </c>
      <c r="D228" s="110" t="str">
        <f>IF('Séries-DWF'!$L$34="","",'Séries-DWF'!$L$34)</f>
        <v/>
      </c>
      <c r="E228" s="110" t="str">
        <f>IF('Séries-DWF'!$I$34="","",'Séries-DWF'!$I$34)</f>
        <v/>
      </c>
      <c r="F228" s="110" t="str">
        <f>IF('Séries-DWF'!$M$34="","",'Séries-DWF'!$M$34)</f>
        <v/>
      </c>
      <c r="G228" s="112" t="str">
        <f>IF('Séries-DWF'!$H$34="","",'Séries-DWF'!$H$34)</f>
        <v/>
      </c>
      <c r="H228" s="120" t="str">
        <f>IF('Séries-DWF'!$A$34="","",'Séries-DWF'!$A$34)</f>
        <v/>
      </c>
      <c r="I228" s="451" t="str">
        <f>IF('Séries-DWF'!$B$34="","",'Séries-DWF'!$B$34)</f>
        <v/>
      </c>
      <c r="J228" s="139" t="str">
        <f>IF('Séries-DWF'!$G$34="","",'Séries-DWF'!$G$34)</f>
        <v/>
      </c>
      <c r="K228" s="457" t="str">
        <f t="shared" si="11"/>
        <v/>
      </c>
      <c r="L228" s="458" t="str">
        <f t="shared" si="10"/>
        <v/>
      </c>
      <c r="M228" s="441" t="str">
        <f>IF('Séries-DWF'!$C$34="","",'Séries-DWF'!$C$34)</f>
        <v/>
      </c>
      <c r="N228" s="431" t="str">
        <f>IF('Séries-DWF'!$D$34="","",'Séries-DWF'!$D$34)</f>
        <v/>
      </c>
      <c r="O228" s="431" t="str">
        <f>IF('Séries-DWF'!$E$34="","",'Séries-DWF'!$E$34)</f>
        <v/>
      </c>
      <c r="P228" s="439" t="str">
        <f>IF('Séries-DWF'!$F$34="","",'Séries-DWF'!$F$34)</f>
        <v/>
      </c>
      <c r="Q228" s="435" t="str">
        <f>IF('Séries-DWF'!$S$34="","",'Séries-DWF'!$S$34)</f>
        <v/>
      </c>
      <c r="R228" s="110" t="str">
        <f>IF('Séries-DWF'!$T$34="","",'Séries-DWF'!$T$34)</f>
        <v/>
      </c>
      <c r="S228" s="437" t="str">
        <f>IF('Séries-DWF'!$U$34="","",'Séries-DWF'!$U$34)</f>
        <v/>
      </c>
      <c r="T228" s="112" t="str">
        <f>IF('Séries-DWF'!$V$34="","",'Séries-DWF'!$V$34)</f>
        <v/>
      </c>
      <c r="U228" s="413" t="str">
        <f>IF('Séries-DWF'!$AA$34="","",'Séries-DWF'!$AA$34)</f>
        <v/>
      </c>
    </row>
    <row r="229" spans="1:21" x14ac:dyDescent="0.25">
      <c r="A229" s="114" t="str">
        <f>IF('Séries-DWF'!$N$35="","",'Séries-DWF'!$N$35)</f>
        <v/>
      </c>
      <c r="B229" s="435" t="str">
        <f>IF('Séries-DWF'!$J$35="","",'Séries-DWF'!$J$35)</f>
        <v/>
      </c>
      <c r="C229" s="437" t="str">
        <f>IF('Séries-DWF'!$K$35="","",'Séries-DWF'!$K$35)</f>
        <v/>
      </c>
      <c r="D229" s="110" t="str">
        <f>IF('Séries-DWF'!$L$35="","",'Séries-DWF'!$L$35)</f>
        <v/>
      </c>
      <c r="E229" s="110" t="str">
        <f>IF('Séries-DWF'!$I$35="","",'Séries-DWF'!$I$35)</f>
        <v/>
      </c>
      <c r="F229" s="110" t="str">
        <f>IF('Séries-DWF'!$M$35="","",'Séries-DWF'!$M$35)</f>
        <v/>
      </c>
      <c r="G229" s="112" t="str">
        <f>IF('Séries-DWF'!$H$35="","",'Séries-DWF'!$H$35)</f>
        <v/>
      </c>
      <c r="H229" s="120" t="str">
        <f>IF('Séries-DWF'!$A$35="","",'Séries-DWF'!$A$35)</f>
        <v/>
      </c>
      <c r="I229" s="451" t="str">
        <f>IF('Séries-DWF'!$B$35="","",'Séries-DWF'!$B$35)</f>
        <v/>
      </c>
      <c r="J229" s="139" t="str">
        <f>IF('Séries-DWF'!$G$35="","",'Séries-DWF'!$G$35)</f>
        <v/>
      </c>
      <c r="K229" s="457" t="str">
        <f t="shared" si="11"/>
        <v/>
      </c>
      <c r="L229" s="458" t="str">
        <f t="shared" si="10"/>
        <v/>
      </c>
      <c r="M229" s="441" t="str">
        <f>IF('Séries-DWF'!$C$35="","",'Séries-DWF'!$C$35)</f>
        <v/>
      </c>
      <c r="N229" s="431" t="str">
        <f>IF('Séries-DWF'!$D$35="","",'Séries-DWF'!$D$35)</f>
        <v/>
      </c>
      <c r="O229" s="431" t="str">
        <f>IF('Séries-DWF'!$E$35="","",'Séries-DWF'!$E$35)</f>
        <v/>
      </c>
      <c r="P229" s="439" t="str">
        <f>IF('Séries-DWF'!$F$35="","",'Séries-DWF'!$F$35)</f>
        <v/>
      </c>
      <c r="Q229" s="435" t="str">
        <f>IF('Séries-DWF'!$S$35="","",'Séries-DWF'!$S$35)</f>
        <v/>
      </c>
      <c r="R229" s="110" t="str">
        <f>IF('Séries-DWF'!$T$35="","",'Séries-DWF'!$T$35)</f>
        <v/>
      </c>
      <c r="S229" s="437" t="str">
        <f>IF('Séries-DWF'!$U$35="","",'Séries-DWF'!$U$35)</f>
        <v/>
      </c>
      <c r="T229" s="112" t="str">
        <f>IF('Séries-DWF'!$V$35="","",'Séries-DWF'!$V$35)</f>
        <v/>
      </c>
      <c r="U229" s="413" t="str">
        <f>IF('Séries-DWF'!$AA$35="","",'Séries-DWF'!$AA$35)</f>
        <v/>
      </c>
    </row>
    <row r="230" spans="1:21" x14ac:dyDescent="0.25">
      <c r="A230" s="114" t="str">
        <f>IF('Séries-DWF'!$N$36="","",'Séries-DWF'!$N$36)</f>
        <v/>
      </c>
      <c r="B230" s="435" t="str">
        <f>IF('Séries-DWF'!$J$36="","",'Séries-DWF'!$J$36)</f>
        <v/>
      </c>
      <c r="C230" s="437" t="str">
        <f>IF('Séries-DWF'!$K$36="","",'Séries-DWF'!$K$36)</f>
        <v/>
      </c>
      <c r="D230" s="110" t="str">
        <f>IF('Séries-DWF'!$L$36="","",'Séries-DWF'!$L$36)</f>
        <v/>
      </c>
      <c r="E230" s="110" t="str">
        <f>IF('Séries-DWF'!$I$36="","",'Séries-DWF'!$I$36)</f>
        <v/>
      </c>
      <c r="F230" s="110" t="str">
        <f>IF('Séries-DWF'!$M$36="","",'Séries-DWF'!$M$36)</f>
        <v/>
      </c>
      <c r="G230" s="112" t="str">
        <f>IF('Séries-DWF'!$H$36="","",'Séries-DWF'!$H$36)</f>
        <v/>
      </c>
      <c r="H230" s="120" t="str">
        <f>IF('Séries-DWF'!$A$36="","",'Séries-DWF'!$A$36)</f>
        <v/>
      </c>
      <c r="I230" s="451" t="str">
        <f>IF('Séries-DWF'!$B$36="","",'Séries-DWF'!$B$36)</f>
        <v/>
      </c>
      <c r="J230" s="139" t="str">
        <f>IF('Séries-DWF'!$G$36="","",'Séries-DWF'!$G$36)</f>
        <v/>
      </c>
      <c r="K230" s="457" t="str">
        <f t="shared" si="11"/>
        <v/>
      </c>
      <c r="L230" s="458" t="str">
        <f t="shared" si="10"/>
        <v/>
      </c>
      <c r="M230" s="441" t="str">
        <f>IF('Séries-DWF'!$C$36="","",'Séries-DWF'!$C$36)</f>
        <v/>
      </c>
      <c r="N230" s="431" t="str">
        <f>IF('Séries-DWF'!$D$36="","",'Séries-DWF'!$D$36)</f>
        <v/>
      </c>
      <c r="O230" s="431" t="str">
        <f>IF('Séries-DWF'!$E$36="","",'Séries-DWF'!$E$36)</f>
        <v/>
      </c>
      <c r="P230" s="439" t="str">
        <f>IF('Séries-DWF'!$F$36="","",'Séries-DWF'!$F$36)</f>
        <v/>
      </c>
      <c r="Q230" s="435" t="str">
        <f>IF('Séries-DWF'!$S$36="","",'Séries-DWF'!$S$36)</f>
        <v/>
      </c>
      <c r="R230" s="110" t="str">
        <f>IF('Séries-DWF'!$T$36="","",'Séries-DWF'!$T$36)</f>
        <v/>
      </c>
      <c r="S230" s="437" t="str">
        <f>IF('Séries-DWF'!$U$36="","",'Séries-DWF'!$U$36)</f>
        <v/>
      </c>
      <c r="T230" s="112" t="str">
        <f>IF('Séries-DWF'!$V$36="","",'Séries-DWF'!$V$36)</f>
        <v/>
      </c>
      <c r="U230" s="413" t="str">
        <f>IF('Séries-DWF'!$AA$36="","",'Séries-DWF'!$AA$36)</f>
        <v/>
      </c>
    </row>
    <row r="231" spans="1:21" x14ac:dyDescent="0.25">
      <c r="A231" s="114" t="str">
        <f>IF('Séries-DWF'!$N$37="","",'Séries-DWF'!$N$37)</f>
        <v/>
      </c>
      <c r="B231" s="435" t="str">
        <f>IF('Séries-DWF'!$J$37="","",'Séries-DWF'!$J$37)</f>
        <v/>
      </c>
      <c r="C231" s="437" t="str">
        <f>IF('Séries-DWF'!$K$37="","",'Séries-DWF'!$K$37)</f>
        <v/>
      </c>
      <c r="D231" s="110" t="str">
        <f>IF('Séries-DWF'!$L$37="","",'Séries-DWF'!$L$37)</f>
        <v/>
      </c>
      <c r="E231" s="110" t="str">
        <f>IF('Séries-DWF'!$I$37="","",'Séries-DWF'!$I$37)</f>
        <v/>
      </c>
      <c r="F231" s="110" t="str">
        <f>IF('Séries-DWF'!$M$37="","",'Séries-DWF'!$M$37)</f>
        <v/>
      </c>
      <c r="G231" s="112" t="str">
        <f>IF('Séries-DWF'!$H$37="","",'Séries-DWF'!$H$37)</f>
        <v/>
      </c>
      <c r="H231" s="120" t="str">
        <f>IF('Séries-DWF'!$A$37="","",'Séries-DWF'!$A$37)</f>
        <v/>
      </c>
      <c r="I231" s="451" t="str">
        <f>IF('Séries-DWF'!$B$37="","",'Séries-DWF'!$B$37)</f>
        <v/>
      </c>
      <c r="J231" s="139" t="str">
        <f>IF('Séries-DWF'!$G$37="","",'Séries-DWF'!$G$37)</f>
        <v/>
      </c>
      <c r="K231" s="457" t="str">
        <f t="shared" si="11"/>
        <v/>
      </c>
      <c r="L231" s="458" t="str">
        <f t="shared" si="10"/>
        <v/>
      </c>
      <c r="M231" s="441" t="str">
        <f>IF('Séries-DWF'!$C$37="","",'Séries-DWF'!$C$37)</f>
        <v/>
      </c>
      <c r="N231" s="431" t="str">
        <f>IF('Séries-DWF'!$D$37="","",'Séries-DWF'!$D$37)</f>
        <v/>
      </c>
      <c r="O231" s="431" t="str">
        <f>IF('Séries-DWF'!$E$37="","",'Séries-DWF'!$E$37)</f>
        <v/>
      </c>
      <c r="P231" s="439" t="str">
        <f>IF('Séries-DWF'!$F$37="","",'Séries-DWF'!$F$37)</f>
        <v/>
      </c>
      <c r="Q231" s="435" t="str">
        <f>IF('Séries-DWF'!$S$37="","",'Séries-DWF'!$S$37)</f>
        <v/>
      </c>
      <c r="R231" s="110" t="str">
        <f>IF('Séries-DWF'!$T$37="","",'Séries-DWF'!$T$37)</f>
        <v/>
      </c>
      <c r="S231" s="437" t="str">
        <f>IF('Séries-DWF'!$U$37="","",'Séries-DWF'!$U$37)</f>
        <v/>
      </c>
      <c r="T231" s="112" t="str">
        <f>IF('Séries-DWF'!$V$37="","",'Séries-DWF'!$V$37)</f>
        <v/>
      </c>
      <c r="U231" s="413" t="str">
        <f>IF('Séries-DWF'!$AA$37="","",'Séries-DWF'!$AA$37)</f>
        <v/>
      </c>
    </row>
    <row r="232" spans="1:21" x14ac:dyDescent="0.25">
      <c r="A232" s="114" t="str">
        <f>IF('Séries-DWF'!$N$38="","",'Séries-DWF'!$N$38)</f>
        <v/>
      </c>
      <c r="B232" s="435" t="str">
        <f>IF('Séries-DWF'!$J$38="","",'Séries-DWF'!$J$38)</f>
        <v/>
      </c>
      <c r="C232" s="437" t="str">
        <f>IF('Séries-DWF'!$K$38="","",'Séries-DWF'!$K$38)</f>
        <v/>
      </c>
      <c r="D232" s="110" t="str">
        <f>IF('Séries-DWF'!$L$38="","",'Séries-DWF'!$L$38)</f>
        <v/>
      </c>
      <c r="E232" s="110" t="str">
        <f>IF('Séries-DWF'!$I$38="","",'Séries-DWF'!$I$38)</f>
        <v/>
      </c>
      <c r="F232" s="110" t="str">
        <f>IF('Séries-DWF'!$M$38="","",'Séries-DWF'!$M$38)</f>
        <v/>
      </c>
      <c r="G232" s="112" t="str">
        <f>IF('Séries-DWF'!$H$38="","",'Séries-DWF'!$H$38)</f>
        <v/>
      </c>
      <c r="H232" s="120" t="str">
        <f>IF('Séries-DWF'!$A$38="","",'Séries-DWF'!$A$38)</f>
        <v/>
      </c>
      <c r="I232" s="451" t="str">
        <f>IF('Séries-DWF'!$B$38="","",'Séries-DWF'!$B$38)</f>
        <v/>
      </c>
      <c r="J232" s="139" t="str">
        <f>IF('Séries-DWF'!$G$38="","",'Séries-DWF'!$G$38)</f>
        <v/>
      </c>
      <c r="K232" s="457" t="str">
        <f t="shared" si="11"/>
        <v/>
      </c>
      <c r="L232" s="458" t="str">
        <f t="shared" si="10"/>
        <v/>
      </c>
      <c r="M232" s="441" t="str">
        <f>IF('Séries-DWF'!$C$38="","",'Séries-DWF'!$C$38)</f>
        <v/>
      </c>
      <c r="N232" s="431" t="str">
        <f>IF('Séries-DWF'!$D$38="","",'Séries-DWF'!$D$38)</f>
        <v/>
      </c>
      <c r="O232" s="431" t="str">
        <f>IF('Séries-DWF'!$E$38="","",'Séries-DWF'!$E$38)</f>
        <v/>
      </c>
      <c r="P232" s="439" t="str">
        <f>IF('Séries-DWF'!$F$38="","",'Séries-DWF'!$F$38)</f>
        <v/>
      </c>
      <c r="Q232" s="435" t="str">
        <f>IF('Séries-DWF'!$S$38="","",'Séries-DWF'!$S$38)</f>
        <v/>
      </c>
      <c r="R232" s="110" t="str">
        <f>IF('Séries-DWF'!$T$38="","",'Séries-DWF'!$T$38)</f>
        <v/>
      </c>
      <c r="S232" s="437" t="str">
        <f>IF('Séries-DWF'!$U$38="","",'Séries-DWF'!$U$38)</f>
        <v/>
      </c>
      <c r="T232" s="112" t="str">
        <f>IF('Séries-DWF'!$V$38="","",'Séries-DWF'!$V$38)</f>
        <v/>
      </c>
      <c r="U232" s="413" t="str">
        <f>IF('Séries-DWF'!$AA$38="","",'Séries-DWF'!$AA$38)</f>
        <v/>
      </c>
    </row>
    <row r="233" spans="1:21" x14ac:dyDescent="0.25">
      <c r="A233" s="114" t="str">
        <f>IF('Séries-DWF'!$N$39="","",'Séries-DWF'!$N$39)</f>
        <v/>
      </c>
      <c r="B233" s="435" t="str">
        <f>IF('Séries-DWF'!$J$39="","",'Séries-DWF'!$J$39)</f>
        <v/>
      </c>
      <c r="C233" s="437" t="str">
        <f>IF('Séries-DWF'!$K$39="","",'Séries-DWF'!$K$39)</f>
        <v/>
      </c>
      <c r="D233" s="110" t="str">
        <f>IF('Séries-DWF'!$L$39="","",'Séries-DWF'!$L$39)</f>
        <v/>
      </c>
      <c r="E233" s="110" t="str">
        <f>IF('Séries-DWF'!$I$39="","",'Séries-DWF'!$I$39)</f>
        <v/>
      </c>
      <c r="F233" s="110" t="str">
        <f>IF('Séries-DWF'!$M$39="","",'Séries-DWF'!$M$39)</f>
        <v/>
      </c>
      <c r="G233" s="112" t="str">
        <f>IF('Séries-DWF'!$H$39="","",'Séries-DWF'!$H$39)</f>
        <v/>
      </c>
      <c r="H233" s="120" t="str">
        <f>IF('Séries-DWF'!$A$39="","",'Séries-DWF'!$A$39)</f>
        <v/>
      </c>
      <c r="I233" s="451" t="str">
        <f>IF('Séries-DWF'!$B$39="","",'Séries-DWF'!$B$39)</f>
        <v/>
      </c>
      <c r="J233" s="139" t="str">
        <f>IF('Séries-DWF'!$G$39="","",'Séries-DWF'!$G$39)</f>
        <v/>
      </c>
      <c r="K233" s="457" t="str">
        <f t="shared" si="11"/>
        <v/>
      </c>
      <c r="L233" s="458" t="str">
        <f t="shared" si="10"/>
        <v/>
      </c>
      <c r="M233" s="441" t="str">
        <f>IF('Séries-DWF'!$C$39="","",'Séries-DWF'!$C$39)</f>
        <v/>
      </c>
      <c r="N233" s="431" t="str">
        <f>IF('Séries-DWF'!$D$39="","",'Séries-DWF'!$D$39)</f>
        <v/>
      </c>
      <c r="O233" s="431" t="str">
        <f>IF('Séries-DWF'!$E$39="","",'Séries-DWF'!$E$39)</f>
        <v/>
      </c>
      <c r="P233" s="439" t="str">
        <f>IF('Séries-DWF'!$F$39="","",'Séries-DWF'!$F$39)</f>
        <v/>
      </c>
      <c r="Q233" s="435" t="str">
        <f>IF('Séries-DWF'!$S$39="","",'Séries-DWF'!$S$39)</f>
        <v/>
      </c>
      <c r="R233" s="110" t="str">
        <f>IF('Séries-DWF'!$T$39="","",'Séries-DWF'!$T$39)</f>
        <v/>
      </c>
      <c r="S233" s="437" t="str">
        <f>IF('Séries-DWF'!$U$39="","",'Séries-DWF'!$U$39)</f>
        <v/>
      </c>
      <c r="T233" s="112" t="str">
        <f>IF('Séries-DWF'!$V$39="","",'Séries-DWF'!$V$39)</f>
        <v/>
      </c>
      <c r="U233" s="413" t="str">
        <f>IF('Séries-DWF'!$AA$39="","",'Séries-DWF'!$AA$39)</f>
        <v/>
      </c>
    </row>
    <row r="234" spans="1:21" x14ac:dyDescent="0.25">
      <c r="A234" s="114" t="str">
        <f>IF('Séries-DWF'!$N$40="","",'Séries-DWF'!$N$40)</f>
        <v/>
      </c>
      <c r="B234" s="435" t="str">
        <f>IF('Séries-DWF'!$J$40="","",'Séries-DWF'!$J$40)</f>
        <v/>
      </c>
      <c r="C234" s="437" t="str">
        <f>IF('Séries-DWF'!$K$40="","",'Séries-DWF'!$K$40)</f>
        <v/>
      </c>
      <c r="D234" s="110" t="str">
        <f>IF('Séries-DWF'!$L$40="","",'Séries-DWF'!$L$40)</f>
        <v/>
      </c>
      <c r="E234" s="110" t="str">
        <f>IF('Séries-DWF'!$I$40="","",'Séries-DWF'!$I$40)</f>
        <v/>
      </c>
      <c r="F234" s="110" t="str">
        <f>IF('Séries-DWF'!$M$40="","",'Séries-DWF'!$M$40)</f>
        <v/>
      </c>
      <c r="G234" s="112" t="str">
        <f>IF('Séries-DWF'!$H$40="","",'Séries-DWF'!$H$40)</f>
        <v/>
      </c>
      <c r="H234" s="120" t="str">
        <f>IF('Séries-DWF'!$A$40="","",'Séries-DWF'!$A$40)</f>
        <v/>
      </c>
      <c r="I234" s="451" t="str">
        <f>IF('Séries-DWF'!$B$40="","",'Séries-DWF'!$B$40)</f>
        <v/>
      </c>
      <c r="J234" s="139" t="str">
        <f>IF('Séries-DWF'!$G$40="","",'Séries-DWF'!$G$40)</f>
        <v/>
      </c>
      <c r="K234" s="457" t="str">
        <f t="shared" si="11"/>
        <v/>
      </c>
      <c r="L234" s="458" t="str">
        <f t="shared" si="10"/>
        <v/>
      </c>
      <c r="M234" s="441" t="str">
        <f>IF('Séries-DWF'!$C$40="","",'Séries-DWF'!$C$40)</f>
        <v/>
      </c>
      <c r="N234" s="431" t="str">
        <f>IF('Séries-DWF'!$D$40="","",'Séries-DWF'!$D$40)</f>
        <v/>
      </c>
      <c r="O234" s="431" t="str">
        <f>IF('Séries-DWF'!$E$40="","",'Séries-DWF'!$E$40)</f>
        <v/>
      </c>
      <c r="P234" s="439" t="str">
        <f>IF('Séries-DWF'!$F$40="","",'Séries-DWF'!$F$40)</f>
        <v/>
      </c>
      <c r="Q234" s="435" t="str">
        <f>IF('Séries-DWF'!$S$40="","",'Séries-DWF'!$S$40)</f>
        <v/>
      </c>
      <c r="R234" s="110" t="str">
        <f>IF('Séries-DWF'!$T$40="","",'Séries-DWF'!$T$40)</f>
        <v/>
      </c>
      <c r="S234" s="437" t="str">
        <f>IF('Séries-DWF'!$U$40="","",'Séries-DWF'!$U$40)</f>
        <v/>
      </c>
      <c r="T234" s="112" t="str">
        <f>IF('Séries-DWF'!$V$40="","",'Séries-DWF'!$V$40)</f>
        <v/>
      </c>
      <c r="U234" s="413" t="str">
        <f>IF('Séries-DWF'!$AA$40="","",'Séries-DWF'!$AA$40)</f>
        <v/>
      </c>
    </row>
    <row r="235" spans="1:21" x14ac:dyDescent="0.25">
      <c r="A235" s="114" t="str">
        <f>IF('Séries-DWF'!$N$41="","",'Séries-DWF'!$N$41)</f>
        <v/>
      </c>
      <c r="B235" s="435" t="str">
        <f>IF('Séries-DWF'!$J$41="","",'Séries-DWF'!$J$41)</f>
        <v/>
      </c>
      <c r="C235" s="437" t="str">
        <f>IF('Séries-DWF'!$K$41="","",'Séries-DWF'!$K$41)</f>
        <v/>
      </c>
      <c r="D235" s="110" t="str">
        <f>IF('Séries-DWF'!$L$41="","",'Séries-DWF'!$L$41)</f>
        <v/>
      </c>
      <c r="E235" s="110" t="str">
        <f>IF('Séries-DWF'!$I$41="","",'Séries-DWF'!$I$41)</f>
        <v/>
      </c>
      <c r="F235" s="110" t="str">
        <f>IF('Séries-DWF'!$M$41="","",'Séries-DWF'!$M$41)</f>
        <v/>
      </c>
      <c r="G235" s="112" t="str">
        <f>IF('Séries-DWF'!$H$41="","",'Séries-DWF'!$H$41)</f>
        <v/>
      </c>
      <c r="H235" s="120" t="str">
        <f>IF('Séries-DWF'!$A$41="","",'Séries-DWF'!$A$41)</f>
        <v/>
      </c>
      <c r="I235" s="451" t="str">
        <f>IF('Séries-DWF'!$B$41="","",'Séries-DWF'!$B$41)</f>
        <v/>
      </c>
      <c r="J235" s="139" t="str">
        <f>IF('Séries-DWF'!$G$41="","",'Séries-DWF'!$G$41)</f>
        <v/>
      </c>
      <c r="K235" s="457" t="str">
        <f t="shared" si="11"/>
        <v/>
      </c>
      <c r="L235" s="458" t="str">
        <f t="shared" si="10"/>
        <v/>
      </c>
      <c r="M235" s="441" t="str">
        <f>IF('Séries-DWF'!$C$41="","",'Séries-DWF'!$C$41)</f>
        <v/>
      </c>
      <c r="N235" s="431" t="str">
        <f>IF('Séries-DWF'!$D$41="","",'Séries-DWF'!$D$41)</f>
        <v/>
      </c>
      <c r="O235" s="431" t="str">
        <f>IF('Séries-DWF'!$E$41="","",'Séries-DWF'!$E$41)</f>
        <v/>
      </c>
      <c r="P235" s="439" t="str">
        <f>IF('Séries-DWF'!$F$41="","",'Séries-DWF'!$F$41)</f>
        <v/>
      </c>
      <c r="Q235" s="435" t="str">
        <f>IF('Séries-DWF'!$S$41="","",'Séries-DWF'!$S$41)</f>
        <v/>
      </c>
      <c r="R235" s="110" t="str">
        <f>IF('Séries-DWF'!$T$41="","",'Séries-DWF'!$T$41)</f>
        <v/>
      </c>
      <c r="S235" s="437" t="str">
        <f>IF('Séries-DWF'!$U$41="","",'Séries-DWF'!$U$41)</f>
        <v/>
      </c>
      <c r="T235" s="112" t="str">
        <f>IF('Séries-DWF'!$V$41="","",'Séries-DWF'!$V$41)</f>
        <v/>
      </c>
      <c r="U235" s="413" t="str">
        <f>IF('Séries-DWF'!$AA$41="","",'Séries-DWF'!$AA$41)</f>
        <v/>
      </c>
    </row>
    <row r="236" spans="1:21" x14ac:dyDescent="0.25">
      <c r="A236" s="114" t="str">
        <f>IF('Séries-DWF'!$N$42="","",'Séries-DWF'!$N$42)</f>
        <v/>
      </c>
      <c r="B236" s="435" t="str">
        <f>IF('Séries-DWF'!$J$42="","",'Séries-DWF'!$J$42)</f>
        <v/>
      </c>
      <c r="C236" s="437" t="str">
        <f>IF('Séries-DWF'!$K$42="","",'Séries-DWF'!$K$42)</f>
        <v/>
      </c>
      <c r="D236" s="110" t="str">
        <f>IF('Séries-DWF'!$L$42="","",'Séries-DWF'!$L$42)</f>
        <v/>
      </c>
      <c r="E236" s="110" t="str">
        <f>IF('Séries-DWF'!$I$42="","",'Séries-DWF'!$I$42)</f>
        <v/>
      </c>
      <c r="F236" s="110" t="str">
        <f>IF('Séries-DWF'!$M$42="","",'Séries-DWF'!$M$42)</f>
        <v/>
      </c>
      <c r="G236" s="112" t="str">
        <f>IF('Séries-DWF'!$H$42="","",'Séries-DWF'!$H$42)</f>
        <v/>
      </c>
      <c r="H236" s="120" t="str">
        <f>IF('Séries-DWF'!$A$42="","",'Séries-DWF'!$A$42)</f>
        <v/>
      </c>
      <c r="I236" s="451" t="str">
        <f>IF('Séries-DWF'!$B$42="","",'Séries-DWF'!$B$42)</f>
        <v/>
      </c>
      <c r="J236" s="139" t="str">
        <f>IF('Séries-DWF'!$G$42="","",'Séries-DWF'!$G$42)</f>
        <v/>
      </c>
      <c r="K236" s="457" t="str">
        <f t="shared" si="11"/>
        <v/>
      </c>
      <c r="L236" s="458" t="str">
        <f t="shared" si="10"/>
        <v/>
      </c>
      <c r="M236" s="441" t="str">
        <f>IF('Séries-DWF'!$C$42="","",'Séries-DWF'!$C$42)</f>
        <v/>
      </c>
      <c r="N236" s="431" t="str">
        <f>IF('Séries-DWF'!$D$42="","",'Séries-DWF'!$D$42)</f>
        <v/>
      </c>
      <c r="O236" s="431" t="str">
        <f>IF('Séries-DWF'!$E$42="","",'Séries-DWF'!$E$42)</f>
        <v/>
      </c>
      <c r="P236" s="439" t="str">
        <f>IF('Séries-DWF'!$F$42="","",'Séries-DWF'!$F$42)</f>
        <v/>
      </c>
      <c r="Q236" s="435" t="str">
        <f>IF('Séries-DWF'!$S$42="","",'Séries-DWF'!$S$42)</f>
        <v/>
      </c>
      <c r="R236" s="110" t="str">
        <f>IF('Séries-DWF'!$T$42="","",'Séries-DWF'!$T$42)</f>
        <v/>
      </c>
      <c r="S236" s="437" t="str">
        <f>IF('Séries-DWF'!$U$42="","",'Séries-DWF'!$U$42)</f>
        <v/>
      </c>
      <c r="T236" s="112" t="str">
        <f>IF('Séries-DWF'!$V$42="","",'Séries-DWF'!$V$42)</f>
        <v/>
      </c>
      <c r="U236" s="413" t="str">
        <f>IF('Séries-DWF'!$AA$42="","",'Séries-DWF'!$AA$42)</f>
        <v/>
      </c>
    </row>
    <row r="237" spans="1:21" x14ac:dyDescent="0.25">
      <c r="A237" s="114" t="str">
        <f>IF('Séries-DWF'!$N$43="","",'Séries-DWF'!$N$43)</f>
        <v/>
      </c>
      <c r="B237" s="435" t="str">
        <f>IF('Séries-DWF'!$J$43="","",'Séries-DWF'!$J$43)</f>
        <v/>
      </c>
      <c r="C237" s="437" t="str">
        <f>IF('Séries-DWF'!$K$43="","",'Séries-DWF'!$K$43)</f>
        <v/>
      </c>
      <c r="D237" s="110" t="str">
        <f>IF('Séries-DWF'!$L$43="","",'Séries-DWF'!$L$43)</f>
        <v/>
      </c>
      <c r="E237" s="110" t="str">
        <f>IF('Séries-DWF'!$I$43="","",'Séries-DWF'!$I$43)</f>
        <v/>
      </c>
      <c r="F237" s="110" t="str">
        <f>IF('Séries-DWF'!$M$43="","",'Séries-DWF'!$M$43)</f>
        <v/>
      </c>
      <c r="G237" s="112" t="str">
        <f>IF('Séries-DWF'!$H$43="","",'Séries-DWF'!$H$43)</f>
        <v/>
      </c>
      <c r="H237" s="120" t="str">
        <f>IF('Séries-DWF'!$A$43="","",'Séries-DWF'!$A$43)</f>
        <v/>
      </c>
      <c r="I237" s="451" t="str">
        <f>IF('Séries-DWF'!$B$43="","",'Séries-DWF'!$B$43)</f>
        <v/>
      </c>
      <c r="J237" s="139" t="str">
        <f>IF('Séries-DWF'!$G$43="","",'Séries-DWF'!$G$43)</f>
        <v/>
      </c>
      <c r="K237" s="457" t="str">
        <f t="shared" si="11"/>
        <v/>
      </c>
      <c r="L237" s="458" t="str">
        <f t="shared" si="10"/>
        <v/>
      </c>
      <c r="M237" s="441" t="str">
        <f>IF('Séries-DWF'!$C$43="","",'Séries-DWF'!$C$43)</f>
        <v/>
      </c>
      <c r="N237" s="431" t="str">
        <f>IF('Séries-DWF'!$D$43="","",'Séries-DWF'!$D$43)</f>
        <v/>
      </c>
      <c r="O237" s="431" t="str">
        <f>IF('Séries-DWF'!$E$43="","",'Séries-DWF'!$E$43)</f>
        <v/>
      </c>
      <c r="P237" s="439" t="str">
        <f>IF('Séries-DWF'!$F$43="","",'Séries-DWF'!$F$43)</f>
        <v/>
      </c>
      <c r="Q237" s="435" t="str">
        <f>IF('Séries-DWF'!$S$43="","",'Séries-DWF'!$S$43)</f>
        <v/>
      </c>
      <c r="R237" s="110" t="str">
        <f>IF('Séries-DWF'!$T$43="","",'Séries-DWF'!$T$43)</f>
        <v/>
      </c>
      <c r="S237" s="437" t="str">
        <f>IF('Séries-DWF'!$U$43="","",'Séries-DWF'!$U$43)</f>
        <v/>
      </c>
      <c r="T237" s="112" t="str">
        <f>IF('Séries-DWF'!$V$43="","",'Séries-DWF'!$V$43)</f>
        <v/>
      </c>
      <c r="U237" s="413" t="str">
        <f>IF('Séries-DWF'!$AA$43="","",'Séries-DWF'!$AA$43)</f>
        <v/>
      </c>
    </row>
    <row r="238" spans="1:21" x14ac:dyDescent="0.25">
      <c r="A238" s="114" t="str">
        <f>IF('Séries-DWF'!$N$44="","",'Séries-DWF'!$N$44)</f>
        <v/>
      </c>
      <c r="B238" s="435" t="str">
        <f>IF('Séries-DWF'!$J$44="","",'Séries-DWF'!$J$44)</f>
        <v/>
      </c>
      <c r="C238" s="437" t="str">
        <f>IF('Séries-DWF'!$K$44="","",'Séries-DWF'!$K$44)</f>
        <v/>
      </c>
      <c r="D238" s="110" t="str">
        <f>IF('Séries-DWF'!$L$44="","",'Séries-DWF'!$L$44)</f>
        <v/>
      </c>
      <c r="E238" s="110" t="str">
        <f>IF('Séries-DWF'!$I$44="","",'Séries-DWF'!$I$44)</f>
        <v/>
      </c>
      <c r="F238" s="110" t="str">
        <f>IF('Séries-DWF'!$M$44="","",'Séries-DWF'!$M$44)</f>
        <v/>
      </c>
      <c r="G238" s="112" t="str">
        <f>IF('Séries-DWF'!$H$44="","",'Séries-DWF'!$H$44)</f>
        <v/>
      </c>
      <c r="H238" s="120" t="str">
        <f>IF('Séries-DWF'!$A$44="","",'Séries-DWF'!$A$44)</f>
        <v/>
      </c>
      <c r="I238" s="451" t="str">
        <f>IF('Séries-DWF'!$B$44="","",'Séries-DWF'!$B$44)</f>
        <v/>
      </c>
      <c r="J238" s="139" t="str">
        <f>IF('Séries-DWF'!$G$44="","",'Séries-DWF'!$G$44)</f>
        <v/>
      </c>
      <c r="K238" s="457" t="str">
        <f t="shared" si="11"/>
        <v/>
      </c>
      <c r="L238" s="458" t="str">
        <f t="shared" si="10"/>
        <v/>
      </c>
      <c r="M238" s="441" t="str">
        <f>IF('Séries-DWF'!$C$44="","",'Séries-DWF'!$C$44)</f>
        <v/>
      </c>
      <c r="N238" s="431" t="str">
        <f>IF('Séries-DWF'!$D$44="","",'Séries-DWF'!$D$44)</f>
        <v/>
      </c>
      <c r="O238" s="431" t="str">
        <f>IF('Séries-DWF'!$E$44="","",'Séries-DWF'!$E$44)</f>
        <v/>
      </c>
      <c r="P238" s="439" t="str">
        <f>IF('Séries-DWF'!$F$44="","",'Séries-DWF'!$F$44)</f>
        <v/>
      </c>
      <c r="Q238" s="435" t="str">
        <f>IF('Séries-DWF'!$S$44="","",'Séries-DWF'!$S$44)</f>
        <v/>
      </c>
      <c r="R238" s="110" t="str">
        <f>IF('Séries-DWF'!$T$44="","",'Séries-DWF'!$T$44)</f>
        <v/>
      </c>
      <c r="S238" s="437" t="str">
        <f>IF('Séries-DWF'!$U$44="","",'Séries-DWF'!$U$44)</f>
        <v/>
      </c>
      <c r="T238" s="112" t="str">
        <f>IF('Séries-DWF'!$V$44="","",'Séries-DWF'!$V$44)</f>
        <v/>
      </c>
      <c r="U238" s="413" t="str">
        <f>IF('Séries-DWF'!$AA$44="","",'Séries-DWF'!$AA$44)</f>
        <v/>
      </c>
    </row>
    <row r="239" spans="1:21" x14ac:dyDescent="0.25">
      <c r="A239" s="114" t="str">
        <f>IF('Séries-DWF'!$N$45="","",'Séries-DWF'!$N$45)</f>
        <v/>
      </c>
      <c r="B239" s="435" t="str">
        <f>IF('Séries-DWF'!$J$45="","",'Séries-DWF'!$J$45)</f>
        <v/>
      </c>
      <c r="C239" s="437" t="str">
        <f>IF('Séries-DWF'!$K$45="","",'Séries-DWF'!$K$45)</f>
        <v/>
      </c>
      <c r="D239" s="110" t="str">
        <f>IF('Séries-DWF'!$L$45="","",'Séries-DWF'!$L$45)</f>
        <v/>
      </c>
      <c r="E239" s="110" t="str">
        <f>IF('Séries-DWF'!$I$45="","",'Séries-DWF'!$I$45)</f>
        <v/>
      </c>
      <c r="F239" s="110" t="str">
        <f>IF('Séries-DWF'!$M$45="","",'Séries-DWF'!$M$45)</f>
        <v/>
      </c>
      <c r="G239" s="112" t="str">
        <f>IF('Séries-DWF'!$H$45="","",'Séries-DWF'!$H$45)</f>
        <v/>
      </c>
      <c r="H239" s="120" t="str">
        <f>IF('Séries-DWF'!$A$45="","",'Séries-DWF'!$A$45)</f>
        <v/>
      </c>
      <c r="I239" s="451" t="str">
        <f>IF('Séries-DWF'!$B$45="","",'Séries-DWF'!$B$45)</f>
        <v/>
      </c>
      <c r="J239" s="139" t="str">
        <f>IF('Séries-DWF'!$G$45="","",'Séries-DWF'!$G$45)</f>
        <v/>
      </c>
      <c r="K239" s="457" t="str">
        <f t="shared" si="11"/>
        <v/>
      </c>
      <c r="L239" s="458" t="str">
        <f t="shared" si="10"/>
        <v/>
      </c>
      <c r="M239" s="441" t="str">
        <f>IF('Séries-DWF'!$C$45="","",'Séries-DWF'!$C$45)</f>
        <v/>
      </c>
      <c r="N239" s="431" t="str">
        <f>IF('Séries-DWF'!$D$45="","",'Séries-DWF'!$D$45)</f>
        <v/>
      </c>
      <c r="O239" s="431" t="str">
        <f>IF('Séries-DWF'!$E$45="","",'Séries-DWF'!$E$45)</f>
        <v/>
      </c>
      <c r="P239" s="439" t="str">
        <f>IF('Séries-DWF'!$F$45="","",'Séries-DWF'!$F$45)</f>
        <v/>
      </c>
      <c r="Q239" s="435" t="str">
        <f>IF('Séries-DWF'!$S$45="","",'Séries-DWF'!$S$45)</f>
        <v/>
      </c>
      <c r="R239" s="110" t="str">
        <f>IF('Séries-DWF'!$T$45="","",'Séries-DWF'!$T$45)</f>
        <v/>
      </c>
      <c r="S239" s="437" t="str">
        <f>IF('Séries-DWF'!$U$45="","",'Séries-DWF'!$U$45)</f>
        <v/>
      </c>
      <c r="T239" s="112" t="str">
        <f>IF('Séries-DWF'!$V$45="","",'Séries-DWF'!$V$45)</f>
        <v/>
      </c>
      <c r="U239" s="413" t="str">
        <f>IF('Séries-DWF'!$AA$45="","",'Séries-DWF'!$AA$45)</f>
        <v/>
      </c>
    </row>
    <row r="240" spans="1:21" x14ac:dyDescent="0.25">
      <c r="A240" s="114" t="str">
        <f>IF('Séries-DWF'!$N$46="","",'Séries-DWF'!$N$46)</f>
        <v/>
      </c>
      <c r="B240" s="435" t="str">
        <f>IF('Séries-DWF'!$J$46="","",'Séries-DWF'!$J$46)</f>
        <v/>
      </c>
      <c r="C240" s="437" t="str">
        <f>IF('Séries-DWF'!$K$46="","",'Séries-DWF'!$K$46)</f>
        <v/>
      </c>
      <c r="D240" s="110" t="str">
        <f>IF('Séries-DWF'!$L$46="","",'Séries-DWF'!$L$46)</f>
        <v/>
      </c>
      <c r="E240" s="110" t="str">
        <f>IF('Séries-DWF'!$I$46="","",'Séries-DWF'!$I$46)</f>
        <v/>
      </c>
      <c r="F240" s="110" t="str">
        <f>IF('Séries-DWF'!$M$46="","",'Séries-DWF'!$M$46)</f>
        <v/>
      </c>
      <c r="G240" s="112" t="str">
        <f>IF('Séries-DWF'!$H$46="","",'Séries-DWF'!$H$46)</f>
        <v/>
      </c>
      <c r="H240" s="120" t="str">
        <f>IF('Séries-DWF'!$A$46="","",'Séries-DWF'!$A$46)</f>
        <v/>
      </c>
      <c r="I240" s="451" t="str">
        <f>IF('Séries-DWF'!$B$46="","",'Séries-DWF'!$B$46)</f>
        <v/>
      </c>
      <c r="J240" s="139" t="str">
        <f>IF('Séries-DWF'!$G$46="","",'Séries-DWF'!$G$46)</f>
        <v/>
      </c>
      <c r="K240" s="457" t="str">
        <f t="shared" si="11"/>
        <v/>
      </c>
      <c r="L240" s="458" t="str">
        <f t="shared" si="10"/>
        <v/>
      </c>
      <c r="M240" s="441" t="str">
        <f>IF('Séries-DWF'!$C$46="","",'Séries-DWF'!$C$46)</f>
        <v/>
      </c>
      <c r="N240" s="431" t="str">
        <f>IF('Séries-DWF'!$D$46="","",'Séries-DWF'!$D$46)</f>
        <v/>
      </c>
      <c r="O240" s="431" t="str">
        <f>IF('Séries-DWF'!$E$46="","",'Séries-DWF'!$E$46)</f>
        <v/>
      </c>
      <c r="P240" s="439" t="str">
        <f>IF('Séries-DWF'!$F$46="","",'Séries-DWF'!$F$46)</f>
        <v/>
      </c>
      <c r="Q240" s="435" t="str">
        <f>IF('Séries-DWF'!$S$46="","",'Séries-DWF'!$S$46)</f>
        <v/>
      </c>
      <c r="R240" s="110" t="str">
        <f>IF('Séries-DWF'!$T$46="","",'Séries-DWF'!$T$46)</f>
        <v/>
      </c>
      <c r="S240" s="437" t="str">
        <f>IF('Séries-DWF'!$U$46="","",'Séries-DWF'!$U$46)</f>
        <v/>
      </c>
      <c r="T240" s="112" t="str">
        <f>IF('Séries-DWF'!$V$46="","",'Séries-DWF'!$V$46)</f>
        <v/>
      </c>
      <c r="U240" s="413" t="str">
        <f>IF('Séries-DWF'!$AA$46="","",'Séries-DWF'!$AA$46)</f>
        <v/>
      </c>
    </row>
    <row r="241" spans="1:37" x14ac:dyDescent="0.25">
      <c r="A241" s="114" t="str">
        <f>IF('Séries-DWF'!$N$47="","",'Séries-DWF'!$N$47)</f>
        <v/>
      </c>
      <c r="B241" s="435" t="str">
        <f>IF('Séries-DWF'!$J$47="","",'Séries-DWF'!$J$47)</f>
        <v/>
      </c>
      <c r="C241" s="437" t="str">
        <f>IF('Séries-DWF'!$K$47="","",'Séries-DWF'!$K$47)</f>
        <v/>
      </c>
      <c r="D241" s="110" t="str">
        <f>IF('Séries-DWF'!$L$47="","",'Séries-DWF'!$L$47)</f>
        <v/>
      </c>
      <c r="E241" s="110" t="str">
        <f>IF('Séries-DWF'!$I$47="","",'Séries-DWF'!$I$47)</f>
        <v/>
      </c>
      <c r="F241" s="110" t="str">
        <f>IF('Séries-DWF'!$M$47="","",'Séries-DWF'!$M$47)</f>
        <v/>
      </c>
      <c r="G241" s="112" t="str">
        <f>IF('Séries-DWF'!$H$47="","",'Séries-DWF'!$H$47)</f>
        <v/>
      </c>
      <c r="H241" s="120" t="str">
        <f>IF('Séries-DWF'!$A$47="","",'Séries-DWF'!$A$47)</f>
        <v/>
      </c>
      <c r="I241" s="451" t="str">
        <f>IF('Séries-DWF'!$B$47="","",'Séries-DWF'!$B$47)</f>
        <v/>
      </c>
      <c r="J241" s="139" t="str">
        <f>IF('Séries-DWF'!$G$47="","",'Séries-DWF'!$G$47)</f>
        <v/>
      </c>
      <c r="K241" s="457" t="str">
        <f t="shared" si="11"/>
        <v/>
      </c>
      <c r="L241" s="458" t="str">
        <f t="shared" si="10"/>
        <v/>
      </c>
      <c r="M241" s="441" t="str">
        <f>IF('Séries-DWF'!$C$47="","",'Séries-DWF'!$C$47)</f>
        <v/>
      </c>
      <c r="N241" s="431" t="str">
        <f>IF('Séries-DWF'!$D$47="","",'Séries-DWF'!$D$47)</f>
        <v/>
      </c>
      <c r="O241" s="431" t="str">
        <f>IF('Séries-DWF'!$E$47="","",'Séries-DWF'!$E$47)</f>
        <v/>
      </c>
      <c r="P241" s="439" t="str">
        <f>IF('Séries-DWF'!$F$47="","",'Séries-DWF'!$F$47)</f>
        <v/>
      </c>
      <c r="Q241" s="435" t="str">
        <f>IF('Séries-DWF'!$S$47="","",'Séries-DWF'!$S$47)</f>
        <v/>
      </c>
      <c r="R241" s="110" t="str">
        <f>IF('Séries-DWF'!$T$47="","",'Séries-DWF'!$T$47)</f>
        <v/>
      </c>
      <c r="S241" s="437" t="str">
        <f>IF('Séries-DWF'!$U$47="","",'Séries-DWF'!$U$47)</f>
        <v/>
      </c>
      <c r="T241" s="112" t="str">
        <f>IF('Séries-DWF'!$V$47="","",'Séries-DWF'!$V$47)</f>
        <v/>
      </c>
      <c r="U241" s="413" t="str">
        <f>IF('Séries-DWF'!$AA$47="","",'Séries-DWF'!$AA$47)</f>
        <v/>
      </c>
    </row>
    <row r="242" spans="1:37" x14ac:dyDescent="0.25">
      <c r="A242" s="114" t="str">
        <f>IF('Séries-DWF'!$N$48="","",'Séries-DWF'!$N$48)</f>
        <v/>
      </c>
      <c r="B242" s="435" t="str">
        <f>IF('Séries-DWF'!$J$48="","",'Séries-DWF'!$J$48)</f>
        <v/>
      </c>
      <c r="C242" s="437" t="str">
        <f>IF('Séries-DWF'!$K$48="","",'Séries-DWF'!$K$48)</f>
        <v/>
      </c>
      <c r="D242" s="110" t="str">
        <f>IF('Séries-DWF'!$L$48="","",'Séries-DWF'!$L$48)</f>
        <v/>
      </c>
      <c r="E242" s="110" t="str">
        <f>IF('Séries-DWF'!$I$48="","",'Séries-DWF'!$I$48)</f>
        <v/>
      </c>
      <c r="F242" s="110" t="str">
        <f>IF('Séries-DWF'!$M$48="","",'Séries-DWF'!$M$48)</f>
        <v/>
      </c>
      <c r="G242" s="112" t="str">
        <f>IF('Séries-DWF'!$H$48="","",'Séries-DWF'!$H$48)</f>
        <v/>
      </c>
      <c r="H242" s="120" t="str">
        <f>IF('Séries-DWF'!$A$48="","",'Séries-DWF'!$A$48)</f>
        <v/>
      </c>
      <c r="I242" s="451" t="str">
        <f>IF('Séries-DWF'!$B$48="","",'Séries-DWF'!$B$48)</f>
        <v/>
      </c>
      <c r="J242" s="139" t="str">
        <f>IF('Séries-DWF'!$G$48="","",'Séries-DWF'!$G$48)</f>
        <v/>
      </c>
      <c r="K242" s="457" t="str">
        <f t="shared" si="11"/>
        <v/>
      </c>
      <c r="L242" s="458" t="str">
        <f t="shared" si="10"/>
        <v/>
      </c>
      <c r="M242" s="441" t="str">
        <f>IF('Séries-DWF'!$C$48="","",'Séries-DWF'!$C$48)</f>
        <v/>
      </c>
      <c r="N242" s="431" t="str">
        <f>IF('Séries-DWF'!$D$48="","",'Séries-DWF'!$D$48)</f>
        <v/>
      </c>
      <c r="O242" s="431" t="str">
        <f>IF('Séries-DWF'!$E$48="","",'Séries-DWF'!$E$48)</f>
        <v/>
      </c>
      <c r="P242" s="439" t="str">
        <f>IF('Séries-DWF'!$F$48="","",'Séries-DWF'!$F$48)</f>
        <v/>
      </c>
      <c r="Q242" s="435" t="str">
        <f>IF('Séries-DWF'!$S$48="","",'Séries-DWF'!$S$48)</f>
        <v/>
      </c>
      <c r="R242" s="110" t="str">
        <f>IF('Séries-DWF'!$T$48="","",'Séries-DWF'!$T$48)</f>
        <v/>
      </c>
      <c r="S242" s="437" t="str">
        <f>IF('Séries-DWF'!$U$48="","",'Séries-DWF'!$U$48)</f>
        <v/>
      </c>
      <c r="T242" s="112" t="str">
        <f>IF('Séries-DWF'!$V$48="","",'Séries-DWF'!$V$48)</f>
        <v/>
      </c>
      <c r="U242" s="413" t="str">
        <f>IF('Séries-DWF'!$AA$48="","",'Séries-DWF'!$AA$48)</f>
        <v/>
      </c>
    </row>
    <row r="243" spans="1:37" x14ac:dyDescent="0.25">
      <c r="A243" s="114" t="str">
        <f>IF('Séries-DWF'!$N$49="","",'Séries-DWF'!$N$49)</f>
        <v/>
      </c>
      <c r="B243" s="435" t="str">
        <f>IF('Séries-DWF'!$J$49="","",'Séries-DWF'!$J$49)</f>
        <v/>
      </c>
      <c r="C243" s="437" t="str">
        <f>IF('Séries-DWF'!$K$49="","",'Séries-DWF'!$K$49)</f>
        <v/>
      </c>
      <c r="D243" s="110" t="str">
        <f>IF('Séries-DWF'!$L$49="","",'Séries-DWF'!$L$49)</f>
        <v/>
      </c>
      <c r="E243" s="110" t="str">
        <f>IF('Séries-DWF'!$I$49="","",'Séries-DWF'!$I$49)</f>
        <v/>
      </c>
      <c r="F243" s="110" t="str">
        <f>IF('Séries-DWF'!$M$49="","",'Séries-DWF'!$M$49)</f>
        <v/>
      </c>
      <c r="G243" s="112" t="str">
        <f>IF('Séries-DWF'!$H$49="","",'Séries-DWF'!$H$49)</f>
        <v/>
      </c>
      <c r="H243" s="120" t="str">
        <f>IF('Séries-DWF'!$A$49="","",'Séries-DWF'!$A$49)</f>
        <v/>
      </c>
      <c r="I243" s="451" t="str">
        <f>IF('Séries-DWF'!$B$49="","",'Séries-DWF'!$B$49)</f>
        <v/>
      </c>
      <c r="J243" s="139" t="str">
        <f>IF('Séries-DWF'!$G$49="","",'Séries-DWF'!$G$49)</f>
        <v/>
      </c>
      <c r="K243" s="457" t="str">
        <f t="shared" si="11"/>
        <v/>
      </c>
      <c r="L243" s="458" t="str">
        <f t="shared" si="10"/>
        <v/>
      </c>
      <c r="M243" s="441" t="str">
        <f>IF('Séries-DWF'!$C$49="","",'Séries-DWF'!$C$49)</f>
        <v/>
      </c>
      <c r="N243" s="431" t="str">
        <f>IF('Séries-DWF'!$D$49="","",'Séries-DWF'!$D$49)</f>
        <v/>
      </c>
      <c r="O243" s="431" t="str">
        <f>IF('Séries-DWF'!$E$49="","",'Séries-DWF'!$E$49)</f>
        <v/>
      </c>
      <c r="P243" s="439" t="str">
        <f>IF('Séries-DWF'!$F$49="","",'Séries-DWF'!$F$49)</f>
        <v/>
      </c>
      <c r="Q243" s="435" t="str">
        <f>IF('Séries-DWF'!$S$49="","",'Séries-DWF'!$S$49)</f>
        <v/>
      </c>
      <c r="R243" s="110" t="str">
        <f>IF('Séries-DWF'!$T$49="","",'Séries-DWF'!$T$49)</f>
        <v/>
      </c>
      <c r="S243" s="437" t="str">
        <f>IF('Séries-DWF'!$U$49="","",'Séries-DWF'!$U$49)</f>
        <v/>
      </c>
      <c r="T243" s="112" t="str">
        <f>IF('Séries-DWF'!$V$49="","",'Séries-DWF'!$V$49)</f>
        <v/>
      </c>
      <c r="U243" s="413" t="str">
        <f>IF('Séries-DWF'!$AA$49="","",'Séries-DWF'!$AA$49)</f>
        <v/>
      </c>
    </row>
    <row r="244" spans="1:37" x14ac:dyDescent="0.25">
      <c r="A244" s="114" t="str">
        <f>IF('Séries-DWF'!$N$50="","",'Séries-DWF'!$N$50)</f>
        <v/>
      </c>
      <c r="B244" s="435" t="str">
        <f>IF('Séries-DWF'!$J$50="","",'Séries-DWF'!$J$50)</f>
        <v/>
      </c>
      <c r="C244" s="437" t="str">
        <f>IF('Séries-DWF'!$K$50="","",'Séries-DWF'!$K$50)</f>
        <v/>
      </c>
      <c r="D244" s="110" t="str">
        <f>IF('Séries-DWF'!$L$50="","",'Séries-DWF'!$L$50)</f>
        <v/>
      </c>
      <c r="E244" s="110" t="str">
        <f>IF('Séries-DWF'!$I$50="","",'Séries-DWF'!$I$50)</f>
        <v/>
      </c>
      <c r="F244" s="110" t="str">
        <f>IF('Séries-DWF'!$M$50="","",'Séries-DWF'!$M$50)</f>
        <v/>
      </c>
      <c r="G244" s="112" t="str">
        <f>IF('Séries-DWF'!$H$50="","",'Séries-DWF'!$H$50)</f>
        <v/>
      </c>
      <c r="H244" s="120" t="str">
        <f>IF('Séries-DWF'!$A$50="","",'Séries-DWF'!$A$50)</f>
        <v/>
      </c>
      <c r="I244" s="451" t="str">
        <f>IF('Séries-DWF'!$B$50="","",'Séries-DWF'!$B$50)</f>
        <v/>
      </c>
      <c r="J244" s="139" t="str">
        <f>IF('Séries-DWF'!$G$50="","",'Séries-DWF'!$G$50)</f>
        <v/>
      </c>
      <c r="K244" s="461" t="str">
        <f t="shared" si="11"/>
        <v/>
      </c>
      <c r="L244" s="458" t="str">
        <f t="shared" si="10"/>
        <v/>
      </c>
      <c r="M244" s="441" t="str">
        <f>IF('Séries-DWF'!$C$50="","",'Séries-DWF'!$C$50)</f>
        <v/>
      </c>
      <c r="N244" s="431" t="str">
        <f>IF('Séries-DWF'!$D$50="","",'Séries-DWF'!$D$50)</f>
        <v/>
      </c>
      <c r="O244" s="431" t="str">
        <f>IF('Séries-DWF'!$E$50="","",'Séries-DWF'!$E$50)</f>
        <v/>
      </c>
      <c r="P244" s="439" t="str">
        <f>IF('Séries-DWF'!$F$50="","",'Séries-DWF'!$F$50)</f>
        <v/>
      </c>
      <c r="Q244" s="435" t="str">
        <f>IF('Séries-DWF'!$S$50="","",'Séries-DWF'!$S$50)</f>
        <v/>
      </c>
      <c r="R244" s="110" t="str">
        <f>IF('Séries-DWF'!$T$50="","",'Séries-DWF'!$T$50)</f>
        <v/>
      </c>
      <c r="S244" s="437" t="str">
        <f>IF('Séries-DWF'!$U$50="","",'Séries-DWF'!$U$50)</f>
        <v/>
      </c>
      <c r="T244" s="112" t="str">
        <f>IF('Séries-DWF'!$V$50="","",'Séries-DWF'!$V$50)</f>
        <v/>
      </c>
      <c r="U244" s="413" t="str">
        <f>IF('Séries-DWF'!$AA$50="","",'Séries-DWF'!$AA$50)</f>
        <v/>
      </c>
    </row>
    <row r="245" spans="1:37" x14ac:dyDescent="0.25">
      <c r="A245" s="114" t="str">
        <f>IF('Séries-DWF'!$N$11="","",'Séries-DWF'!$N$11)</f>
        <v>DWF</v>
      </c>
      <c r="B245" s="435" t="str">
        <f>IF('Séries-DWF'!$J$11="","",'Séries-DWF'!$J$11)</f>
        <v>REIN</v>
      </c>
      <c r="C245" s="437" t="str">
        <f>IF('Séries-DWF'!$K$11="","",'Séries-DWF'!$K$11)</f>
        <v>Melissa</v>
      </c>
      <c r="D245" s="110" t="str">
        <f>IF('Séries-DWF'!$L$11="","",'Séries-DWF'!$L$11)</f>
        <v>FEMME</v>
      </c>
      <c r="E245" s="110" t="str">
        <f>IF('Séries-DWF'!$I$11="","",'Séries-DWF'!$I$11)</f>
        <v xml:space="preserve">N°5 </v>
      </c>
      <c r="F245" s="110" t="str">
        <f>IF('Séries-DWF'!$M$11="","",'Séries-DWF'!$M$11)</f>
        <v>REIN Melissa FEMME</v>
      </c>
      <c r="G245" s="112" t="str">
        <f>IF('Séries-DWF'!$H$11="","",'Séries-DWF'!$H$11)</f>
        <v>Les Cormorans 2</v>
      </c>
      <c r="H245" s="120">
        <f>IF('Séries-DWF'!$A$11="","",'Séries-DWF'!$A$11)</f>
        <v>1</v>
      </c>
      <c r="I245" s="451">
        <f>IF('Séries-DWF'!$B$11="","",'Séries-DWF'!$B$11)</f>
        <v>1</v>
      </c>
      <c r="J245" s="139">
        <f>IF('Séries-DWF'!$G$11="","",'Séries-DWF'!$G$11)</f>
        <v>1</v>
      </c>
      <c r="K245" s="457" t="str">
        <f>+IF(F245="","",O$3)</f>
        <v>Décompte</v>
      </c>
      <c r="L245" s="458">
        <f>IF(K245="","",O245)</f>
        <v>0.47430555555555565</v>
      </c>
      <c r="M245" s="441">
        <f>IF('Séries-DWF'!$C$11="","",'Séries-DWF'!$C$11)</f>
        <v>0.45277777777777789</v>
      </c>
      <c r="N245" s="431">
        <f>IF('Séries-DWF'!$D$11="","",'Séries-DWF'!$D$11)</f>
        <v>0.4736111111111112</v>
      </c>
      <c r="O245" s="431">
        <f>IF('Séries-DWF'!$E$11="","",'Séries-DWF'!$E$11)</f>
        <v>0.47430555555555565</v>
      </c>
      <c r="P245" s="439">
        <f>IF('Séries-DWF'!$F$11="","",'Séries-DWF'!$F$11)</f>
        <v>0.47569444444444453</v>
      </c>
      <c r="Q245" s="435">
        <f>IF('Séries-DWF'!$S$11="","",'Séries-DWF'!$S$11)</f>
        <v>75</v>
      </c>
      <c r="R245" s="110" t="str">
        <f>IF('Séries-DWF'!$T$11="","",'Séries-DWF'!$T$11)</f>
        <v>m</v>
      </c>
      <c r="S245" s="437" t="str">
        <f>IF('Séries-DWF'!$U$11="","",'Séries-DWF'!$U$11)</f>
        <v/>
      </c>
      <c r="T245" s="112" t="str">
        <f>IF('Séries-DWF'!$V$11="","",'Séries-DWF'!$V$11)</f>
        <v/>
      </c>
      <c r="U245" s="413" t="str">
        <f>IF('Séries-DWF'!$AA$11="","",'Séries-DWF'!$AA$11)</f>
        <v/>
      </c>
    </row>
    <row r="246" spans="1:37" x14ac:dyDescent="0.25">
      <c r="A246" s="114" t="str">
        <f>IF('Séries-DWF'!$N$12="","",'Séries-DWF'!$N$12)</f>
        <v>DWF</v>
      </c>
      <c r="B246" s="435" t="str">
        <f>IF('Séries-DWF'!$J$12="","",'Séries-DWF'!$J$12)</f>
        <v>LEITNER</v>
      </c>
      <c r="C246" s="437" t="str">
        <f>IF('Séries-DWF'!$K$12="","",'Séries-DWF'!$K$12)</f>
        <v>Rachel</v>
      </c>
      <c r="D246" s="110" t="str">
        <f>IF('Séries-DWF'!$L$12="","",'Séries-DWF'!$L$12)</f>
        <v>FEMME</v>
      </c>
      <c r="E246" s="110" t="str">
        <f>IF('Séries-DWF'!$I$12="","",'Séries-DWF'!$I$12)</f>
        <v>N°1 Capitaine</v>
      </c>
      <c r="F246" s="110" t="str">
        <f>IF('Séries-DWF'!$M$12="","",'Séries-DWF'!$M$12)</f>
        <v>LEITNER Rachel FEMME</v>
      </c>
      <c r="G246" s="112" t="str">
        <f>IF('Séries-DWF'!$H$12="","",'Séries-DWF'!$H$12)</f>
        <v>Les Cormorans 2</v>
      </c>
      <c r="H246" s="120">
        <f>IF('Séries-DWF'!$A$12="","",'Séries-DWF'!$A$12)</f>
        <v>1</v>
      </c>
      <c r="I246" s="451">
        <f>IF('Séries-DWF'!$B$12="","",'Séries-DWF'!$B$12)</f>
        <v>2</v>
      </c>
      <c r="J246" s="139">
        <f>IF('Séries-DWF'!$G$12="","",'Séries-DWF'!$G$12)</f>
        <v>2</v>
      </c>
      <c r="K246" s="457" t="str">
        <f t="shared" ref="K246:K284" si="12">+IF(F246="","",O$3)</f>
        <v>Décompte</v>
      </c>
      <c r="L246" s="458">
        <f t="shared" ref="L246:L284" si="13">IF(K246="","",O246)</f>
        <v>0.47430555555555565</v>
      </c>
      <c r="M246" s="441">
        <f>IF('Séries-DWF'!$C$12="","",'Séries-DWF'!$C$12)</f>
        <v>0.45277777777777789</v>
      </c>
      <c r="N246" s="431">
        <f>IF('Séries-DWF'!$D$12="","",'Séries-DWF'!$D$12)</f>
        <v>0.4736111111111112</v>
      </c>
      <c r="O246" s="431">
        <f>IF('Séries-DWF'!$E$12="","",'Séries-DWF'!$E$12)</f>
        <v>0.47430555555555565</v>
      </c>
      <c r="P246" s="439">
        <f>IF('Séries-DWF'!$F$12="","",'Séries-DWF'!$F$12)</f>
        <v>0.47569444444444453</v>
      </c>
      <c r="Q246" s="435">
        <f>IF('Séries-DWF'!$S$12="","",'Séries-DWF'!$S$12)</f>
        <v>80</v>
      </c>
      <c r="R246" s="110" t="str">
        <f>IF('Séries-DWF'!$T$12="","",'Séries-DWF'!$T$12)</f>
        <v>m</v>
      </c>
      <c r="S246" s="437" t="str">
        <f>IF('Séries-DWF'!$U$12="","",'Séries-DWF'!$U$12)</f>
        <v/>
      </c>
      <c r="T246" s="112" t="str">
        <f>IF('Séries-DWF'!$V$12="","",'Séries-DWF'!$V$12)</f>
        <v/>
      </c>
      <c r="U246" s="413" t="str">
        <f>IF('Séries-DWF'!$AA$12="","",'Séries-DWF'!$AA$12)</f>
        <v/>
      </c>
    </row>
    <row r="247" spans="1:37" x14ac:dyDescent="0.25">
      <c r="A247" s="114" t="str">
        <f>IF('Séries-DWF'!$N$13="","",'Séries-DWF'!$N$13)</f>
        <v>DWF</v>
      </c>
      <c r="B247" s="435" t="str">
        <f>IF('Séries-DWF'!$J$13="","",'Séries-DWF'!$J$13)</f>
        <v>SKROBOVA</v>
      </c>
      <c r="C247" s="437" t="str">
        <f>IF('Séries-DWF'!$K$13="","",'Séries-DWF'!$K$13)</f>
        <v>Jana</v>
      </c>
      <c r="D247" s="110" t="str">
        <f>IF('Séries-DWF'!$L$13="","",'Séries-DWF'!$L$13)</f>
        <v>Femme</v>
      </c>
      <c r="E247" s="110" t="str">
        <f>IF('Séries-DWF'!$I$13="","",'Séries-DWF'!$I$13)</f>
        <v xml:space="preserve">N°5 </v>
      </c>
      <c r="F247" s="110" t="str">
        <f>IF('Séries-DWF'!$M$13="","",'Séries-DWF'!$M$13)</f>
        <v>SKROBOVA Jana Femme</v>
      </c>
      <c r="G247" s="112" t="str">
        <f>IF('Séries-DWF'!$H$13="","",'Séries-DWF'!$H$13)</f>
        <v>Apneaman, Praha, Czech Republic</v>
      </c>
      <c r="H247" s="120">
        <f>IF('Séries-DWF'!$A$13="","",'Séries-DWF'!$A$13)</f>
        <v>2</v>
      </c>
      <c r="I247" s="451">
        <f>IF('Séries-DWF'!$B$13="","",'Séries-DWF'!$B$13)</f>
        <v>1</v>
      </c>
      <c r="J247" s="139">
        <f>IF('Séries-DWF'!$G$13="","",'Séries-DWF'!$G$13)</f>
        <v>1</v>
      </c>
      <c r="K247" s="457" t="str">
        <f t="shared" si="12"/>
        <v>Décompte</v>
      </c>
      <c r="L247" s="458">
        <f t="shared" si="13"/>
        <v>0.48055555555555562</v>
      </c>
      <c r="M247" s="441">
        <f>IF('Séries-DWF'!$C$13="","",'Séries-DWF'!$C$13)</f>
        <v>0.45902777777777787</v>
      </c>
      <c r="N247" s="431">
        <f>IF('Séries-DWF'!$D$13="","",'Séries-DWF'!$D$13)</f>
        <v>0.47986111111111118</v>
      </c>
      <c r="O247" s="431">
        <f>IF('Séries-DWF'!$E$13="","",'Séries-DWF'!$E$13)</f>
        <v>0.48055555555555562</v>
      </c>
      <c r="P247" s="439">
        <f>IF('Séries-DWF'!$F$13="","",'Séries-DWF'!$F$13)</f>
        <v>0.48194444444444451</v>
      </c>
      <c r="Q247" s="435">
        <f>IF('Séries-DWF'!$S$13="","",'Séries-DWF'!$S$13)</f>
        <v>100</v>
      </c>
      <c r="R247" s="110" t="str">
        <f>IF('Séries-DWF'!$T$13="","",'Séries-DWF'!$T$13)</f>
        <v>m</v>
      </c>
      <c r="S247" s="437" t="str">
        <f>IF('Séries-DWF'!$U$13="","",'Séries-DWF'!$U$13)</f>
        <v/>
      </c>
      <c r="T247" s="112" t="str">
        <f>IF('Séries-DWF'!$V$13="","",'Séries-DWF'!$V$13)</f>
        <v/>
      </c>
      <c r="U247" s="413" t="str">
        <f>IF('Séries-DWF'!$AA$13="","",'Séries-DWF'!$AA$13)</f>
        <v/>
      </c>
    </row>
    <row r="248" spans="1:37" x14ac:dyDescent="0.25">
      <c r="A248" s="114" t="str">
        <f>IF('Séries-DWF'!$N$14="","",'Séries-DWF'!$N$14)</f>
        <v>DWF</v>
      </c>
      <c r="B248" s="435" t="str">
        <f>IF('Séries-DWF'!$J$14="","",'Séries-DWF'!$J$14)</f>
        <v>SOULA</v>
      </c>
      <c r="C248" s="437" t="str">
        <f>IF('Séries-DWF'!$K$14="","",'Séries-DWF'!$K$14)</f>
        <v>jean-david</v>
      </c>
      <c r="D248" s="110" t="str">
        <f>IF('Séries-DWF'!$L$14="","",'Séries-DWF'!$L$14)</f>
        <v>Homme</v>
      </c>
      <c r="E248" s="110" t="str">
        <f>IF('Séries-DWF'!$I$14="","",'Séries-DWF'!$I$14)</f>
        <v>N°1 Capitaine</v>
      </c>
      <c r="F248" s="110" t="str">
        <f>IF('Séries-DWF'!$M$14="","",'Séries-DWF'!$M$14)</f>
        <v>SOULA jean-david Homme</v>
      </c>
      <c r="G248" s="112" t="str">
        <f>IF('Séries-DWF'!$H$14="","",'Séries-DWF'!$H$14)</f>
        <v>CYRNEA</v>
      </c>
      <c r="H248" s="120">
        <f>IF('Séries-DWF'!$A$14="","",'Séries-DWF'!$A$14)</f>
        <v>2</v>
      </c>
      <c r="I248" s="451">
        <f>IF('Séries-DWF'!$B$14="","",'Séries-DWF'!$B$14)</f>
        <v>2</v>
      </c>
      <c r="J248" s="139">
        <f>IF('Séries-DWF'!$G$14="","",'Séries-DWF'!$G$14)</f>
        <v>2</v>
      </c>
      <c r="K248" s="457" t="str">
        <f t="shared" si="12"/>
        <v>Décompte</v>
      </c>
      <c r="L248" s="458">
        <f t="shared" si="13"/>
        <v>0.48055555555555562</v>
      </c>
      <c r="M248" s="441">
        <f>IF('Séries-DWF'!$C$14="","",'Séries-DWF'!$C$14)</f>
        <v>0.45902777777777787</v>
      </c>
      <c r="N248" s="431">
        <f>IF('Séries-DWF'!$D$14="","",'Séries-DWF'!$D$14)</f>
        <v>0.47986111111111118</v>
      </c>
      <c r="O248" s="431">
        <f>IF('Séries-DWF'!$E$14="","",'Séries-DWF'!$E$14)</f>
        <v>0.48055555555555562</v>
      </c>
      <c r="P248" s="439">
        <f>IF('Séries-DWF'!$F$14="","",'Séries-DWF'!$F$14)</f>
        <v>0.48194444444444451</v>
      </c>
      <c r="Q248" s="435">
        <f>IF('Séries-DWF'!$S$14="","",'Séries-DWF'!$S$14)</f>
        <v>100</v>
      </c>
      <c r="R248" s="110" t="str">
        <f>IF('Séries-DWF'!$T$14="","",'Séries-DWF'!$T$14)</f>
        <v>m</v>
      </c>
      <c r="S248" s="437" t="str">
        <f>IF('Séries-DWF'!$U$14="","",'Séries-DWF'!$U$14)</f>
        <v/>
      </c>
      <c r="T248" s="112" t="str">
        <f>IF('Séries-DWF'!$V$14="","",'Séries-DWF'!$V$14)</f>
        <v/>
      </c>
      <c r="U248" s="413" t="str">
        <f>IF('Séries-DWF'!$AA$14="","",'Séries-DWF'!$AA$14)</f>
        <v/>
      </c>
    </row>
    <row r="249" spans="1:37" x14ac:dyDescent="0.25">
      <c r="A249" s="114" t="str">
        <f>IF('Séries-DWF'!$N$15="","",'Séries-DWF'!$N$15)</f>
        <v>DWF</v>
      </c>
      <c r="B249" s="435" t="str">
        <f>IF('Séries-DWF'!$J$15="","",'Séries-DWF'!$J$15)</f>
        <v>RIGAUD</v>
      </c>
      <c r="C249" s="437" t="str">
        <f>IF('Séries-DWF'!$K$15="","",'Séries-DWF'!$K$15)</f>
        <v>Estelle</v>
      </c>
      <c r="D249" s="110" t="str">
        <f>IF('Séries-DWF'!$L$15="","",'Séries-DWF'!$L$15)</f>
        <v>Femme</v>
      </c>
      <c r="E249" s="110" t="str">
        <f>IF('Séries-DWF'!$I$15="","",'Séries-DWF'!$I$15)</f>
        <v xml:space="preserve">N°3 </v>
      </c>
      <c r="F249" s="110" t="str">
        <f>IF('Séries-DWF'!$M$15="","",'Séries-DWF'!$M$15)</f>
        <v>RIGAUD Estelle Femme</v>
      </c>
      <c r="G249" s="112" t="str">
        <f>IF('Séries-DWF'!$H$15="","",'Séries-DWF'!$H$15)</f>
        <v>CYRNEA</v>
      </c>
      <c r="H249" s="120">
        <f>IF('Séries-DWF'!$A$15="","",'Séries-DWF'!$A$15)</f>
        <v>3</v>
      </c>
      <c r="I249" s="451">
        <f>IF('Séries-DWF'!$B$15="","",'Séries-DWF'!$B$15)</f>
        <v>1</v>
      </c>
      <c r="J249" s="139">
        <f>IF('Séries-DWF'!$G$15="","",'Séries-DWF'!$G$15)</f>
        <v>1</v>
      </c>
      <c r="K249" s="457" t="str">
        <f t="shared" si="12"/>
        <v>Décompte</v>
      </c>
      <c r="L249" s="458">
        <f t="shared" si="13"/>
        <v>0.4868055555555556</v>
      </c>
      <c r="M249" s="441">
        <f>IF('Séries-DWF'!$C$15="","",'Séries-DWF'!$C$15)</f>
        <v>0.46527777777777785</v>
      </c>
      <c r="N249" s="431">
        <f>IF('Séries-DWF'!$D$15="","",'Séries-DWF'!$D$15)</f>
        <v>0.48611111111111116</v>
      </c>
      <c r="O249" s="431">
        <f>IF('Séries-DWF'!$E$15="","",'Séries-DWF'!$E$15)</f>
        <v>0.4868055555555556</v>
      </c>
      <c r="P249" s="439">
        <f>IF('Séries-DWF'!$F$15="","",'Séries-DWF'!$F$15)</f>
        <v>0.48819444444444449</v>
      </c>
      <c r="Q249" s="435">
        <f>IF('Séries-DWF'!$S$15="","",'Séries-DWF'!$S$15)</f>
        <v>100</v>
      </c>
      <c r="R249" s="110" t="str">
        <f>IF('Séries-DWF'!$T$15="","",'Séries-DWF'!$T$15)</f>
        <v>m</v>
      </c>
      <c r="S249" s="437" t="str">
        <f>IF('Séries-DWF'!$U$15="","",'Séries-DWF'!$U$15)</f>
        <v/>
      </c>
      <c r="T249" s="112" t="str">
        <f>IF('Séries-DWF'!$V$15="","",'Séries-DWF'!$V$15)</f>
        <v/>
      </c>
      <c r="U249" s="413" t="str">
        <f>IF('Séries-DWF'!$AA$15="","",'Séries-DWF'!$AA$15)</f>
        <v/>
      </c>
    </row>
    <row r="250" spans="1:37" x14ac:dyDescent="0.25">
      <c r="A250" s="114" t="str">
        <f>IF('Séries-DWF'!$N$16="","",'Séries-DWF'!$N$16)</f>
        <v>DWF</v>
      </c>
      <c r="B250" s="435" t="str">
        <f>IF('Séries-DWF'!$J$16="","",'Séries-DWF'!$J$16)</f>
        <v>HARTMANN</v>
      </c>
      <c r="C250" s="437" t="str">
        <f>IF('Séries-DWF'!$K$16="","",'Séries-DWF'!$K$16)</f>
        <v>Loraine</v>
      </c>
      <c r="D250" s="110" t="str">
        <f>IF('Séries-DWF'!$L$16="","",'Séries-DWF'!$L$16)</f>
        <v>FEMME</v>
      </c>
      <c r="E250" s="110" t="str">
        <f>IF('Séries-DWF'!$I$16="","",'Séries-DWF'!$I$16)</f>
        <v xml:space="preserve">N°4 </v>
      </c>
      <c r="F250" s="110" t="str">
        <f>IF('Séries-DWF'!$M$16="","",'Séries-DWF'!$M$16)</f>
        <v>HARTMANN Loraine FEMME</v>
      </c>
      <c r="G250" s="112" t="str">
        <f>IF('Séries-DWF'!$H$16="","",'Séries-DWF'!$H$16)</f>
        <v>Les Cormorans 1</v>
      </c>
      <c r="H250" s="120">
        <f>IF('Séries-DWF'!$A$16="","",'Séries-DWF'!$A$16)</f>
        <v>3</v>
      </c>
      <c r="I250" s="451">
        <f>IF('Séries-DWF'!$B$16="","",'Séries-DWF'!$B$16)</f>
        <v>2</v>
      </c>
      <c r="J250" s="139">
        <f>IF('Séries-DWF'!$G$16="","",'Séries-DWF'!$G$16)</f>
        <v>2</v>
      </c>
      <c r="K250" s="457" t="str">
        <f t="shared" si="12"/>
        <v>Décompte</v>
      </c>
      <c r="L250" s="458">
        <f t="shared" si="13"/>
        <v>0.4868055555555556</v>
      </c>
      <c r="M250" s="441">
        <f>IF('Séries-DWF'!$C$16="","",'Séries-DWF'!$C$16)</f>
        <v>0.46527777777777785</v>
      </c>
      <c r="N250" s="431">
        <f>IF('Séries-DWF'!$D$16="","",'Séries-DWF'!$D$16)</f>
        <v>0.48611111111111116</v>
      </c>
      <c r="O250" s="431">
        <f>IF('Séries-DWF'!$E$16="","",'Séries-DWF'!$E$16)</f>
        <v>0.4868055555555556</v>
      </c>
      <c r="P250" s="439">
        <f>IF('Séries-DWF'!$F$16="","",'Séries-DWF'!$F$16)</f>
        <v>0.48819444444444449</v>
      </c>
      <c r="Q250" s="435">
        <f>IF('Séries-DWF'!$S$16="","",'Séries-DWF'!$S$16)</f>
        <v>100</v>
      </c>
      <c r="R250" s="110" t="str">
        <f>IF('Séries-DWF'!$T$16="","",'Séries-DWF'!$T$16)</f>
        <v>m</v>
      </c>
      <c r="S250" s="437" t="str">
        <f>IF('Séries-DWF'!$U$16="","",'Séries-DWF'!$U$16)</f>
        <v/>
      </c>
      <c r="T250" s="112" t="str">
        <f>IF('Séries-DWF'!$V$16="","",'Séries-DWF'!$V$16)</f>
        <v/>
      </c>
      <c r="U250" s="413" t="str">
        <f>IF('Séries-DWF'!$AA$16="","",'Séries-DWF'!$AA$16)</f>
        <v/>
      </c>
      <c r="V250" t="str">
        <f>IF('Séries-DWF'!M50="","",'Séries-DWF'!M50)</f>
        <v/>
      </c>
      <c r="AJ250" t="str">
        <f>IF('Séries-DWF'!AA50="","",'Séries-DWF'!AA50)</f>
        <v/>
      </c>
      <c r="AK250" t="str">
        <f>IF('Séries-DWF'!AB50="","",'Séries-DWF'!AB50)</f>
        <v/>
      </c>
    </row>
    <row r="251" spans="1:37" x14ac:dyDescent="0.25">
      <c r="A251" s="114" t="str">
        <f>IF('Séries-DWF'!$N$17="","",'Séries-DWF'!$N$17)</f>
        <v>DWF</v>
      </c>
      <c r="B251" s="435" t="str">
        <f>IF('Séries-DWF'!$J$17="","",'Séries-DWF'!$J$17)</f>
        <v>CORDIER</v>
      </c>
      <c r="C251" s="437" t="str">
        <f>IF('Séries-DWF'!$K$17="","",'Séries-DWF'!$K$17)</f>
        <v>Frédérique</v>
      </c>
      <c r="D251" s="110" t="str">
        <f>IF('Séries-DWF'!$L$17="","",'Séries-DWF'!$L$17)</f>
        <v>Femme</v>
      </c>
      <c r="E251" s="110" t="str">
        <f>IF('Séries-DWF'!$I$17="","",'Séries-DWF'!$I$17)</f>
        <v xml:space="preserve">N°3 </v>
      </c>
      <c r="F251" s="110" t="str">
        <f>IF('Séries-DWF'!$M$17="","",'Séries-DWF'!$M$17)</f>
        <v>CORDIER Frédérique Femme</v>
      </c>
      <c r="G251" s="112" t="str">
        <f>IF('Séries-DWF'!$H$17="","",'Séries-DWF'!$H$17)</f>
        <v>LIMULES</v>
      </c>
      <c r="H251" s="120">
        <f>IF('Séries-DWF'!$A$17="","",'Séries-DWF'!$A$17)</f>
        <v>4</v>
      </c>
      <c r="I251" s="451">
        <f>IF('Séries-DWF'!$B$17="","",'Séries-DWF'!$B$17)</f>
        <v>1</v>
      </c>
      <c r="J251" s="139">
        <f>IF('Séries-DWF'!$G$17="","",'Séries-DWF'!$G$17)</f>
        <v>1</v>
      </c>
      <c r="K251" s="457" t="str">
        <f t="shared" si="12"/>
        <v>Décompte</v>
      </c>
      <c r="L251" s="458">
        <f t="shared" si="13"/>
        <v>0.49305555555555558</v>
      </c>
      <c r="M251" s="441">
        <f>IF('Séries-DWF'!$C$17="","",'Séries-DWF'!$C$17)</f>
        <v>0.47152777777777782</v>
      </c>
      <c r="N251" s="431">
        <f>IF('Séries-DWF'!$D$17="","",'Séries-DWF'!$D$17)</f>
        <v>0.49236111111111114</v>
      </c>
      <c r="O251" s="431">
        <f>IF('Séries-DWF'!$E$17="","",'Séries-DWF'!$E$17)</f>
        <v>0.49305555555555558</v>
      </c>
      <c r="P251" s="439">
        <f>IF('Séries-DWF'!$F$17="","",'Séries-DWF'!$F$17)</f>
        <v>0.49444444444444446</v>
      </c>
      <c r="Q251" s="435">
        <f>IF('Séries-DWF'!$S$17="","",'Séries-DWF'!$S$17)</f>
        <v>100</v>
      </c>
      <c r="R251" s="110" t="str">
        <f>IF('Séries-DWF'!$T$17="","",'Séries-DWF'!$T$17)</f>
        <v>m</v>
      </c>
      <c r="S251" s="437" t="str">
        <f>IF('Séries-DWF'!$U$17="","",'Séries-DWF'!$U$17)</f>
        <v/>
      </c>
      <c r="T251" s="112" t="str">
        <f>IF('Séries-DWF'!$V$17="","",'Séries-DWF'!$V$17)</f>
        <v/>
      </c>
      <c r="U251" s="413" t="str">
        <f>IF('Séries-DWF'!$AA$17="","",'Séries-DWF'!$AA$17)</f>
        <v/>
      </c>
      <c r="AK251" t="str">
        <f>IF('Séries-DWF'!AB51="","",'Séries-DWF'!AB51)</f>
        <v/>
      </c>
    </row>
    <row r="252" spans="1:37" x14ac:dyDescent="0.25">
      <c r="A252" s="114" t="str">
        <f>IF('Séries-DWF'!$N$18="","",'Séries-DWF'!$N$18)</f>
        <v>DWF</v>
      </c>
      <c r="B252" s="435" t="str">
        <f>IF('Séries-DWF'!$J$18="","",'Séries-DWF'!$J$18)</f>
        <v>ORSKI SIMONET</v>
      </c>
      <c r="C252" s="437" t="str">
        <f>IF('Séries-DWF'!$K$18="","",'Séries-DWF'!$K$18)</f>
        <v>Laetitia</v>
      </c>
      <c r="D252" s="110" t="str">
        <f>IF('Séries-DWF'!$L$18="","",'Séries-DWF'!$L$18)</f>
        <v>Femme</v>
      </c>
      <c r="E252" s="110" t="str">
        <f>IF('Séries-DWF'!$I$18="","",'Séries-DWF'!$I$18)</f>
        <v xml:space="preserve">N°2 </v>
      </c>
      <c r="F252" s="110" t="str">
        <f>IF('Séries-DWF'!$M$18="","",'Séries-DWF'!$M$18)</f>
        <v>ORSKI SIMONET Laetitia Femme</v>
      </c>
      <c r="G252" s="112" t="str">
        <f>IF('Séries-DWF'!$H$18="","",'Séries-DWF'!$H$18)</f>
        <v>Sportpleizh</v>
      </c>
      <c r="H252" s="120">
        <f>IF('Séries-DWF'!$A$18="","",'Séries-DWF'!$A$18)</f>
        <v>4</v>
      </c>
      <c r="I252" s="451">
        <f>IF('Séries-DWF'!$B$18="","",'Séries-DWF'!$B$18)</f>
        <v>2</v>
      </c>
      <c r="J252" s="139">
        <f>IF('Séries-DWF'!$G$18="","",'Séries-DWF'!$G$18)</f>
        <v>2</v>
      </c>
      <c r="K252" s="457" t="str">
        <f t="shared" si="12"/>
        <v>Décompte</v>
      </c>
      <c r="L252" s="458">
        <f t="shared" si="13"/>
        <v>0.49305555555555558</v>
      </c>
      <c r="M252" s="441">
        <f>IF('Séries-DWF'!$C$18="","",'Séries-DWF'!$C$18)</f>
        <v>0.47152777777777782</v>
      </c>
      <c r="N252" s="431">
        <f>IF('Séries-DWF'!$D$18="","",'Séries-DWF'!$D$18)</f>
        <v>0.49236111111111114</v>
      </c>
      <c r="O252" s="431">
        <f>IF('Séries-DWF'!$E$18="","",'Séries-DWF'!$E$18)</f>
        <v>0.49305555555555558</v>
      </c>
      <c r="P252" s="439">
        <f>IF('Séries-DWF'!$F$18="","",'Séries-DWF'!$F$18)</f>
        <v>0.49444444444444446</v>
      </c>
      <c r="Q252" s="435">
        <f>IF('Séries-DWF'!$S$18="","",'Séries-DWF'!$S$18)</f>
        <v>113</v>
      </c>
      <c r="R252" s="110" t="str">
        <f>IF('Séries-DWF'!$T$18="","",'Séries-DWF'!$T$18)</f>
        <v>m</v>
      </c>
      <c r="S252" s="437" t="str">
        <f>IF('Séries-DWF'!$U$18="","",'Séries-DWF'!$U$18)</f>
        <v/>
      </c>
      <c r="T252" s="112" t="str">
        <f>IF('Séries-DWF'!$V$18="","",'Séries-DWF'!$V$18)</f>
        <v/>
      </c>
      <c r="U252" s="413" t="str">
        <f>IF('Séries-DWF'!$AA$18="","",'Séries-DWF'!$AA$18)</f>
        <v/>
      </c>
    </row>
    <row r="253" spans="1:37" x14ac:dyDescent="0.25">
      <c r="A253" s="114" t="str">
        <f>IF('Séries-DWF'!$N$19="","",'Séries-DWF'!$N$19)</f>
        <v>DWF</v>
      </c>
      <c r="B253" s="435" t="str">
        <f>IF('Séries-DWF'!$J$19="","",'Séries-DWF'!$J$19)</f>
        <v>GAUBERT</v>
      </c>
      <c r="C253" s="437" t="str">
        <f>IF('Séries-DWF'!$K$19="","",'Séries-DWF'!$K$19)</f>
        <v>Albane</v>
      </c>
      <c r="D253" s="110" t="str">
        <f>IF('Séries-DWF'!$L$19="","",'Séries-DWF'!$L$19)</f>
        <v>Femme</v>
      </c>
      <c r="E253" s="110" t="str">
        <f>IF('Séries-DWF'!$I$19="","",'Séries-DWF'!$I$19)</f>
        <v>N°1 Capitaine</v>
      </c>
      <c r="F253" s="110" t="str">
        <f>IF('Séries-DWF'!$M$19="","",'Séries-DWF'!$M$19)</f>
        <v>GAUBERT Albane Femme</v>
      </c>
      <c r="G253" s="112" t="str">
        <f>IF('Séries-DWF'!$H$19="","",'Séries-DWF'!$H$19)</f>
        <v>Imashi</v>
      </c>
      <c r="H253" s="120">
        <f>IF('Séries-DWF'!$A$19="","",'Séries-DWF'!$A$19)</f>
        <v>5</v>
      </c>
      <c r="I253" s="451">
        <f>IF('Séries-DWF'!$B$19="","",'Séries-DWF'!$B$19)</f>
        <v>1</v>
      </c>
      <c r="J253" s="139">
        <f>IF('Séries-DWF'!$G$19="","",'Séries-DWF'!$G$19)</f>
        <v>1</v>
      </c>
      <c r="K253" s="457" t="str">
        <f t="shared" si="12"/>
        <v>Décompte</v>
      </c>
      <c r="L253" s="458">
        <f t="shared" si="13"/>
        <v>0.49930555555555556</v>
      </c>
      <c r="M253" s="441">
        <f>IF('Séries-DWF'!$C$19="","",'Séries-DWF'!$C$19)</f>
        <v>0.4777777777777778</v>
      </c>
      <c r="N253" s="431">
        <f>IF('Séries-DWF'!$D$19="","",'Séries-DWF'!$D$19)</f>
        <v>0.49861111111111112</v>
      </c>
      <c r="O253" s="431">
        <f>IF('Séries-DWF'!$E$19="","",'Séries-DWF'!$E$19)</f>
        <v>0.49930555555555556</v>
      </c>
      <c r="P253" s="439">
        <f>IF('Séries-DWF'!$F$19="","",'Séries-DWF'!$F$19)</f>
        <v>0.50069444444444444</v>
      </c>
      <c r="Q253" s="435">
        <f>IF('Séries-DWF'!$S$19="","",'Séries-DWF'!$S$19)</f>
        <v>115</v>
      </c>
      <c r="R253" s="110" t="str">
        <f>IF('Séries-DWF'!$T$19="","",'Séries-DWF'!$T$19)</f>
        <v>m</v>
      </c>
      <c r="S253" s="437" t="str">
        <f>IF('Séries-DWF'!$U$19="","",'Séries-DWF'!$U$19)</f>
        <v/>
      </c>
      <c r="T253" s="112" t="str">
        <f>IF('Séries-DWF'!$V$19="","",'Séries-DWF'!$V$19)</f>
        <v/>
      </c>
      <c r="U253" s="413" t="str">
        <f>IF('Séries-DWF'!$AA$19="","",'Séries-DWF'!$AA$19)</f>
        <v/>
      </c>
    </row>
    <row r="254" spans="1:37" x14ac:dyDescent="0.25">
      <c r="A254" s="114" t="str">
        <f>IF('Séries-DWF'!$N$20="","",'Séries-DWF'!$N$20)</f>
        <v>DWF</v>
      </c>
      <c r="B254" s="435" t="str">
        <f>IF('Séries-DWF'!$J$20="","",'Séries-DWF'!$J$20)</f>
        <v>DEVANLAY</v>
      </c>
      <c r="C254" s="437" t="str">
        <f>IF('Séries-DWF'!$K$20="","",'Séries-DWF'!$K$20)</f>
        <v>Marie</v>
      </c>
      <c r="D254" s="110" t="str">
        <f>IF('Séries-DWF'!$L$20="","",'Séries-DWF'!$L$20)</f>
        <v>Femme</v>
      </c>
      <c r="E254" s="110" t="str">
        <f>IF('Séries-DWF'!$I$20="","",'Séries-DWF'!$I$20)</f>
        <v xml:space="preserve">N°5 </v>
      </c>
      <c r="F254" s="110" t="str">
        <f>IF('Séries-DWF'!$M$20="","",'Séries-DWF'!$M$20)</f>
        <v>DEVANLAY Marie Femme</v>
      </c>
      <c r="G254" s="112" t="str">
        <f>IF('Séries-DWF'!$H$20="","",'Séries-DWF'!$H$20)</f>
        <v>LIMULES</v>
      </c>
      <c r="H254" s="120">
        <f>IF('Séries-DWF'!$A$20="","",'Séries-DWF'!$A$20)</f>
        <v>5</v>
      </c>
      <c r="I254" s="451">
        <f>IF('Séries-DWF'!$B$20="","",'Séries-DWF'!$B$20)</f>
        <v>2</v>
      </c>
      <c r="J254" s="139">
        <f>IF('Séries-DWF'!$G$20="","",'Séries-DWF'!$G$20)</f>
        <v>2</v>
      </c>
      <c r="K254" s="457" t="str">
        <f t="shared" si="12"/>
        <v>Décompte</v>
      </c>
      <c r="L254" s="458">
        <f t="shared" si="13"/>
        <v>0.49930555555555556</v>
      </c>
      <c r="M254" s="441">
        <f>IF('Séries-DWF'!$C$20="","",'Séries-DWF'!$C$20)</f>
        <v>0.4777777777777778</v>
      </c>
      <c r="N254" s="431">
        <f>IF('Séries-DWF'!$D$20="","",'Séries-DWF'!$D$20)</f>
        <v>0.49861111111111112</v>
      </c>
      <c r="O254" s="431">
        <f>IF('Séries-DWF'!$E$20="","",'Séries-DWF'!$E$20)</f>
        <v>0.49930555555555556</v>
      </c>
      <c r="P254" s="439">
        <f>IF('Séries-DWF'!$F$20="","",'Séries-DWF'!$F$20)</f>
        <v>0.50069444444444444</v>
      </c>
      <c r="Q254" s="435">
        <f>IF('Séries-DWF'!$S$20="","",'Séries-DWF'!$S$20)</f>
        <v>120</v>
      </c>
      <c r="R254" s="110" t="str">
        <f>IF('Séries-DWF'!$T$20="","",'Séries-DWF'!$T$20)</f>
        <v>m</v>
      </c>
      <c r="S254" s="437" t="str">
        <f>IF('Séries-DWF'!$U$20="","",'Séries-DWF'!$U$20)</f>
        <v/>
      </c>
      <c r="T254" s="112" t="str">
        <f>IF('Séries-DWF'!$V$20="","",'Séries-DWF'!$V$20)</f>
        <v/>
      </c>
      <c r="U254" s="413" t="str">
        <f>IF('Séries-DWF'!$AA$20="","",'Séries-DWF'!$AA$20)</f>
        <v/>
      </c>
    </row>
    <row r="255" spans="1:37" x14ac:dyDescent="0.25">
      <c r="A255" s="114" t="str">
        <f>IF('Séries-DWF'!$N$21="","",'Séries-DWF'!$N$21)</f>
        <v>DWF</v>
      </c>
      <c r="B255" s="435" t="str">
        <f>IF('Séries-DWF'!$J$21="","",'Séries-DWF'!$J$21)</f>
        <v>REGNARD</v>
      </c>
      <c r="C255" s="437" t="str">
        <f>IF('Séries-DWF'!$K$21="","",'Séries-DWF'!$K$21)</f>
        <v>Caroline</v>
      </c>
      <c r="D255" s="110" t="str">
        <f>IF('Séries-DWF'!$L$21="","",'Séries-DWF'!$L$21)</f>
        <v>Femme</v>
      </c>
      <c r="E255" s="110" t="str">
        <f>IF('Séries-DWF'!$I$21="","",'Séries-DWF'!$I$21)</f>
        <v xml:space="preserve">N°2 </v>
      </c>
      <c r="F255" s="110" t="str">
        <f>IF('Séries-DWF'!$M$21="","",'Séries-DWF'!$M$21)</f>
        <v>REGNARD Caroline Femme</v>
      </c>
      <c r="G255" s="112" t="str">
        <f>IF('Séries-DWF'!$H$21="","",'Séries-DWF'!$H$21)</f>
        <v>Imashi</v>
      </c>
      <c r="H255" s="120">
        <f>IF('Séries-DWF'!$A$21="","",'Séries-DWF'!$A$21)</f>
        <v>6</v>
      </c>
      <c r="I255" s="451">
        <f>IF('Séries-DWF'!$B$21="","",'Séries-DWF'!$B$21)</f>
        <v>1</v>
      </c>
      <c r="J255" s="139">
        <f>IF('Séries-DWF'!$G$21="","",'Séries-DWF'!$G$21)</f>
        <v>1</v>
      </c>
      <c r="K255" s="457" t="str">
        <f t="shared" si="12"/>
        <v>Décompte</v>
      </c>
      <c r="L255" s="458">
        <f t="shared" si="13"/>
        <v>0.50555555555555554</v>
      </c>
      <c r="M255" s="441">
        <f>IF('Séries-DWF'!$C$21="","",'Séries-DWF'!$C$21)</f>
        <v>0.48402777777777778</v>
      </c>
      <c r="N255" s="431">
        <f>IF('Séries-DWF'!$D$21="","",'Séries-DWF'!$D$21)</f>
        <v>0.50486111111111109</v>
      </c>
      <c r="O255" s="431">
        <f>IF('Séries-DWF'!$E$21="","",'Séries-DWF'!$E$21)</f>
        <v>0.50555555555555554</v>
      </c>
      <c r="P255" s="439">
        <f>IF('Séries-DWF'!$F$21="","",'Séries-DWF'!$F$21)</f>
        <v>0.50694444444444442</v>
      </c>
      <c r="Q255" s="435">
        <f>IF('Séries-DWF'!$S$21="","",'Séries-DWF'!$S$21)</f>
        <v>126</v>
      </c>
      <c r="R255" s="110" t="str">
        <f>IF('Séries-DWF'!$T$21="","",'Séries-DWF'!$T$21)</f>
        <v>m</v>
      </c>
      <c r="S255" s="437" t="str">
        <f>IF('Séries-DWF'!$U$21="","",'Séries-DWF'!$U$21)</f>
        <v/>
      </c>
      <c r="T255" s="112" t="str">
        <f>IF('Séries-DWF'!$V$21="","",'Séries-DWF'!$V$21)</f>
        <v/>
      </c>
      <c r="U255" s="413" t="str">
        <f>IF('Séries-DWF'!$AA$21="","",'Séries-DWF'!$AA$21)</f>
        <v/>
      </c>
    </row>
    <row r="256" spans="1:37" x14ac:dyDescent="0.25">
      <c r="A256" s="114" t="str">
        <f>IF('Séries-DWF'!$N$22="","",'Séries-DWF'!$N$22)</f>
        <v>DWF</v>
      </c>
      <c r="B256" s="435" t="str">
        <f>IF('Séries-DWF'!$J$22="","",'Séries-DWF'!$J$22)</f>
        <v>GATA</v>
      </c>
      <c r="C256" s="437" t="str">
        <f>IF('Séries-DWF'!$K$22="","",'Séries-DWF'!$K$22)</f>
        <v>Aude</v>
      </c>
      <c r="D256" s="110" t="str">
        <f>IF('Séries-DWF'!$L$22="","",'Séries-DWF'!$L$22)</f>
        <v>Femme</v>
      </c>
      <c r="E256" s="110" t="str">
        <f>IF('Séries-DWF'!$I$22="","",'Séries-DWF'!$I$22)</f>
        <v xml:space="preserve">N°4 </v>
      </c>
      <c r="F256" s="110" t="str">
        <f>IF('Séries-DWF'!$M$22="","",'Séries-DWF'!$M$22)</f>
        <v>GATA Aude Femme</v>
      </c>
      <c r="G256" s="112" t="str">
        <f>IF('Séries-DWF'!$H$22="","",'Séries-DWF'!$H$22)</f>
        <v>Enjoy And Relax</v>
      </c>
      <c r="H256" s="120">
        <f>IF('Séries-DWF'!$A$22="","",'Séries-DWF'!$A$22)</f>
        <v>6</v>
      </c>
      <c r="I256" s="451">
        <f>IF('Séries-DWF'!$B$22="","",'Séries-DWF'!$B$22)</f>
        <v>2</v>
      </c>
      <c r="J256" s="139">
        <f>IF('Séries-DWF'!$G$22="","",'Séries-DWF'!$G$22)</f>
        <v>2</v>
      </c>
      <c r="K256" s="457" t="str">
        <f t="shared" si="12"/>
        <v>Décompte</v>
      </c>
      <c r="L256" s="458">
        <f t="shared" si="13"/>
        <v>0.50555555555555554</v>
      </c>
      <c r="M256" s="441">
        <f>IF('Séries-DWF'!$C$22="","",'Séries-DWF'!$C$22)</f>
        <v>0.48402777777777778</v>
      </c>
      <c r="N256" s="431">
        <f>IF('Séries-DWF'!$D$22="","",'Séries-DWF'!$D$22)</f>
        <v>0.50486111111111109</v>
      </c>
      <c r="O256" s="431">
        <f>IF('Séries-DWF'!$E$22="","",'Séries-DWF'!$E$22)</f>
        <v>0.50555555555555554</v>
      </c>
      <c r="P256" s="439">
        <f>IF('Séries-DWF'!$F$22="","",'Séries-DWF'!$F$22)</f>
        <v>0.50694444444444442</v>
      </c>
      <c r="Q256" s="435">
        <f>IF('Séries-DWF'!$S$22="","",'Séries-DWF'!$S$22)</f>
        <v>140</v>
      </c>
      <c r="R256" s="110" t="str">
        <f>IF('Séries-DWF'!$T$22="","",'Séries-DWF'!$T$22)</f>
        <v>m</v>
      </c>
      <c r="S256" s="437" t="str">
        <f>IF('Séries-DWF'!$U$22="","",'Séries-DWF'!$U$22)</f>
        <v/>
      </c>
      <c r="T256" s="112" t="str">
        <f>IF('Séries-DWF'!$V$22="","",'Séries-DWF'!$V$22)</f>
        <v/>
      </c>
      <c r="U256" s="413" t="str">
        <f>IF('Séries-DWF'!$AA$22="","",'Séries-DWF'!$AA$22)</f>
        <v/>
      </c>
    </row>
    <row r="257" spans="1:21" x14ac:dyDescent="0.25">
      <c r="A257" s="114" t="str">
        <f>IF('Séries-DWF'!$N$23="","",'Séries-DWF'!$N$23)</f>
        <v>DWF</v>
      </c>
      <c r="B257" s="435" t="str">
        <f>IF('Séries-DWF'!$J$23="","",'Séries-DWF'!$J$23)</f>
        <v>PIERRAT</v>
      </c>
      <c r="C257" s="437" t="str">
        <f>IF('Séries-DWF'!$K$23="","",'Séries-DWF'!$K$23)</f>
        <v>Patrice</v>
      </c>
      <c r="D257" s="110" t="str">
        <f>IF('Séries-DWF'!$L$23="","",'Séries-DWF'!$L$23)</f>
        <v>Homme</v>
      </c>
      <c r="E257" s="110" t="str">
        <f>IF('Séries-DWF'!$I$23="","",'Séries-DWF'!$I$23)</f>
        <v xml:space="preserve">N°3 </v>
      </c>
      <c r="F257" s="110" t="str">
        <f>IF('Séries-DWF'!$M$23="","",'Séries-DWF'!$M$23)</f>
        <v>PIERRAT Patrice Homme</v>
      </c>
      <c r="G257" s="112" t="str">
        <f>IF('Séries-DWF'!$H$23="","",'Séries-DWF'!$H$23)</f>
        <v>Sportpleizh</v>
      </c>
      <c r="H257" s="120">
        <f>IF('Séries-DWF'!$A$23="","",'Séries-DWF'!$A$23)</f>
        <v>7</v>
      </c>
      <c r="I257" s="451">
        <f>IF('Séries-DWF'!$B$23="","",'Séries-DWF'!$B$23)</f>
        <v>1</v>
      </c>
      <c r="J257" s="139">
        <f>IF('Séries-DWF'!$G$23="","",'Séries-DWF'!$G$23)</f>
        <v>1</v>
      </c>
      <c r="K257" s="457" t="str">
        <f t="shared" si="12"/>
        <v>Décompte</v>
      </c>
      <c r="L257" s="458">
        <f t="shared" si="13"/>
        <v>0.51180555555555551</v>
      </c>
      <c r="M257" s="441">
        <f>IF('Séries-DWF'!$C$23="","",'Séries-DWF'!$C$23)</f>
        <v>0.49027777777777776</v>
      </c>
      <c r="N257" s="431">
        <f>IF('Séries-DWF'!$D$23="","",'Séries-DWF'!$D$23)</f>
        <v>0.51111111111111107</v>
      </c>
      <c r="O257" s="431">
        <f>IF('Séries-DWF'!$E$23="","",'Séries-DWF'!$E$23)</f>
        <v>0.51180555555555551</v>
      </c>
      <c r="P257" s="439">
        <f>IF('Séries-DWF'!$F$23="","",'Séries-DWF'!$F$23)</f>
        <v>0.5131944444444444</v>
      </c>
      <c r="Q257" s="435">
        <f>IF('Séries-DWF'!$S$23="","",'Séries-DWF'!$S$23)</f>
        <v>140</v>
      </c>
      <c r="R257" s="110" t="str">
        <f>IF('Séries-DWF'!$T$23="","",'Séries-DWF'!$T$23)</f>
        <v>m</v>
      </c>
      <c r="S257" s="437" t="str">
        <f>IF('Séries-DWF'!$U$23="","",'Séries-DWF'!$U$23)</f>
        <v/>
      </c>
      <c r="T257" s="112" t="str">
        <f>IF('Séries-DWF'!$V$23="","",'Séries-DWF'!$V$23)</f>
        <v/>
      </c>
      <c r="U257" s="413" t="str">
        <f>IF('Séries-DWF'!$AA$23="","",'Séries-DWF'!$AA$23)</f>
        <v/>
      </c>
    </row>
    <row r="258" spans="1:21" x14ac:dyDescent="0.25">
      <c r="A258" s="114" t="str">
        <f>IF('Séries-DWF'!$N$24="","",'Séries-DWF'!$N$24)</f>
        <v>DWF</v>
      </c>
      <c r="B258" s="435" t="str">
        <f>IF('Séries-DWF'!$J$24="","",'Séries-DWF'!$J$24)</f>
        <v>EKSTETS</v>
      </c>
      <c r="C258" s="437" t="str">
        <f>IF('Séries-DWF'!$K$24="","",'Séries-DWF'!$K$24)</f>
        <v>Marie-pierre</v>
      </c>
      <c r="D258" s="110" t="str">
        <f>IF('Séries-DWF'!$L$24="","",'Séries-DWF'!$L$24)</f>
        <v>Femme</v>
      </c>
      <c r="E258" s="110" t="str">
        <f>IF('Séries-DWF'!$I$24="","",'Séries-DWF'!$I$24)</f>
        <v xml:space="preserve">N°4 </v>
      </c>
      <c r="F258" s="110" t="str">
        <f>IF('Séries-DWF'!$M$24="","",'Séries-DWF'!$M$24)</f>
        <v>EKSTETS Marie-pierre Femme</v>
      </c>
      <c r="G258" s="112" t="str">
        <f>IF('Séries-DWF'!$H$24="","",'Séries-DWF'!$H$24)</f>
        <v>Savoy'OuBien?</v>
      </c>
      <c r="H258" s="120">
        <f>IF('Séries-DWF'!$A$24="","",'Séries-DWF'!$A$24)</f>
        <v>7</v>
      </c>
      <c r="I258" s="451">
        <f>IF('Séries-DWF'!$B$24="","",'Séries-DWF'!$B$24)</f>
        <v>2</v>
      </c>
      <c r="J258" s="139">
        <f>IF('Séries-DWF'!$G$24="","",'Séries-DWF'!$G$24)</f>
        <v>2</v>
      </c>
      <c r="K258" s="457" t="str">
        <f t="shared" si="12"/>
        <v>Décompte</v>
      </c>
      <c r="L258" s="458">
        <f t="shared" si="13"/>
        <v>0.51180555555555551</v>
      </c>
      <c r="M258" s="441">
        <f>IF('Séries-DWF'!$C$24="","",'Séries-DWF'!$C$24)</f>
        <v>0.49027777777777776</v>
      </c>
      <c r="N258" s="431">
        <f>IF('Séries-DWF'!$D$24="","",'Séries-DWF'!$D$24)</f>
        <v>0.51111111111111107</v>
      </c>
      <c r="O258" s="431">
        <f>IF('Séries-DWF'!$E$24="","",'Séries-DWF'!$E$24)</f>
        <v>0.51180555555555551</v>
      </c>
      <c r="P258" s="439">
        <f>IF('Séries-DWF'!$F$24="","",'Séries-DWF'!$F$24)</f>
        <v>0.5131944444444444</v>
      </c>
      <c r="Q258" s="435">
        <f>IF('Séries-DWF'!$S$24="","",'Séries-DWF'!$S$24)</f>
        <v>150</v>
      </c>
      <c r="R258" s="110" t="str">
        <f>IF('Séries-DWF'!$T$24="","",'Séries-DWF'!$T$24)</f>
        <v>m</v>
      </c>
      <c r="S258" s="437" t="str">
        <f>IF('Séries-DWF'!$U$24="","",'Séries-DWF'!$U$24)</f>
        <v/>
      </c>
      <c r="T258" s="112" t="str">
        <f>IF('Séries-DWF'!$V$24="","",'Séries-DWF'!$V$24)</f>
        <v/>
      </c>
      <c r="U258" s="413" t="str">
        <f>IF('Séries-DWF'!$AA$24="","",'Séries-DWF'!$AA$24)</f>
        <v/>
      </c>
    </row>
    <row r="259" spans="1:21" x14ac:dyDescent="0.25">
      <c r="A259" s="114" t="str">
        <f>IF('Séries-DWF'!$N$25="","",'Séries-DWF'!$N$25)</f>
        <v>DWF</v>
      </c>
      <c r="B259" s="435" t="str">
        <f>IF('Séries-DWF'!$J$25="","",'Séries-DWF'!$J$25)</f>
        <v>VERNIER</v>
      </c>
      <c r="C259" s="437" t="str">
        <f>IF('Séries-DWF'!$K$25="","",'Séries-DWF'!$K$25)</f>
        <v>Emilie</v>
      </c>
      <c r="D259" s="110" t="str">
        <f>IF('Séries-DWF'!$L$25="","",'Séries-DWF'!$L$25)</f>
        <v>Femme</v>
      </c>
      <c r="E259" s="110" t="str">
        <f>IF('Séries-DWF'!$I$25="","",'Séries-DWF'!$I$25)</f>
        <v xml:space="preserve">N°5 </v>
      </c>
      <c r="F259" s="110" t="str">
        <f>IF('Séries-DWF'!$M$25="","",'Séries-DWF'!$M$25)</f>
        <v>VERNIER Emilie Femme</v>
      </c>
      <c r="G259" s="112" t="str">
        <f>IF('Séries-DWF'!$H$25="","",'Séries-DWF'!$H$25)</f>
        <v>Savoy'OuBien?</v>
      </c>
      <c r="H259" s="120">
        <f>IF('Séries-DWF'!$A$25="","",'Séries-DWF'!$A$25)</f>
        <v>8</v>
      </c>
      <c r="I259" s="451">
        <f>IF('Séries-DWF'!$B$25="","",'Séries-DWF'!$B$25)</f>
        <v>1</v>
      </c>
      <c r="J259" s="139">
        <f>IF('Séries-DWF'!$G$25="","",'Séries-DWF'!$G$25)</f>
        <v>1</v>
      </c>
      <c r="K259" s="457" t="str">
        <f t="shared" si="12"/>
        <v>Décompte</v>
      </c>
      <c r="L259" s="458">
        <f t="shared" si="13"/>
        <v>0.51805555555555549</v>
      </c>
      <c r="M259" s="441">
        <f>IF('Séries-DWF'!$C$25="","",'Séries-DWF'!$C$25)</f>
        <v>0.49652777777777773</v>
      </c>
      <c r="N259" s="431">
        <f>IF('Séries-DWF'!$D$25="","",'Séries-DWF'!$D$25)</f>
        <v>0.51736111111111105</v>
      </c>
      <c r="O259" s="431">
        <f>IF('Séries-DWF'!$E$25="","",'Séries-DWF'!$E$25)</f>
        <v>0.51805555555555549</v>
      </c>
      <c r="P259" s="439">
        <f>IF('Séries-DWF'!$F$25="","",'Séries-DWF'!$F$25)</f>
        <v>0.51944444444444438</v>
      </c>
      <c r="Q259" s="435">
        <f>IF('Séries-DWF'!$S$25="","",'Séries-DWF'!$S$25)</f>
        <v>150</v>
      </c>
      <c r="R259" s="110" t="str">
        <f>IF('Séries-DWF'!$T$25="","",'Séries-DWF'!$T$25)</f>
        <v>m</v>
      </c>
      <c r="S259" s="437" t="str">
        <f>IF('Séries-DWF'!$U$25="","",'Séries-DWF'!$U$25)</f>
        <v/>
      </c>
      <c r="T259" s="112" t="str">
        <f>IF('Séries-DWF'!$V$25="","",'Séries-DWF'!$V$25)</f>
        <v/>
      </c>
      <c r="U259" s="413" t="str">
        <f>IF('Séries-DWF'!$AA$25="","",'Séries-DWF'!$AA$25)</f>
        <v/>
      </c>
    </row>
    <row r="260" spans="1:21" x14ac:dyDescent="0.25">
      <c r="A260" s="114" t="str">
        <f>IF('Séries-DWF'!$N$26="","",'Séries-DWF'!$N$26)</f>
        <v>DWF</v>
      </c>
      <c r="B260" s="435" t="str">
        <f>IF('Séries-DWF'!$J$26="","",'Séries-DWF'!$J$26)</f>
        <v>ELU</v>
      </c>
      <c r="C260" s="437" t="str">
        <f>IF('Séries-DWF'!$K$26="","",'Séries-DWF'!$K$26)</f>
        <v>Olivier</v>
      </c>
      <c r="D260" s="110" t="str">
        <f>IF('Séries-DWF'!$L$26="","",'Séries-DWF'!$L$26)</f>
        <v>Homme</v>
      </c>
      <c r="E260" s="110" t="str">
        <f>IF('Séries-DWF'!$I$26="","",'Séries-DWF'!$I$26)</f>
        <v xml:space="preserve">N°3 </v>
      </c>
      <c r="F260" s="110" t="str">
        <f>IF('Séries-DWF'!$M$26="","",'Séries-DWF'!$M$26)</f>
        <v>ELU Olivier Homme</v>
      </c>
      <c r="G260" s="112" t="str">
        <f>IF('Séries-DWF'!$H$26="","",'Séries-DWF'!$H$26)</f>
        <v>Les Cormorans 1</v>
      </c>
      <c r="H260" s="120">
        <f>IF('Séries-DWF'!$A$26="","",'Séries-DWF'!$A$26)</f>
        <v>8</v>
      </c>
      <c r="I260" s="451">
        <f>IF('Séries-DWF'!$B$26="","",'Séries-DWF'!$B$26)</f>
        <v>2</v>
      </c>
      <c r="J260" s="139">
        <f>IF('Séries-DWF'!$G$26="","",'Séries-DWF'!$G$26)</f>
        <v>2</v>
      </c>
      <c r="K260" s="457" t="str">
        <f t="shared" si="12"/>
        <v>Décompte</v>
      </c>
      <c r="L260" s="458">
        <f t="shared" si="13"/>
        <v>0.51805555555555549</v>
      </c>
      <c r="M260" s="441">
        <f>IF('Séries-DWF'!$C$26="","",'Séries-DWF'!$C$26)</f>
        <v>0.49652777777777773</v>
      </c>
      <c r="N260" s="431">
        <f>IF('Séries-DWF'!$D$26="","",'Séries-DWF'!$D$26)</f>
        <v>0.51736111111111105</v>
      </c>
      <c r="O260" s="431">
        <f>IF('Séries-DWF'!$E$26="","",'Séries-DWF'!$E$26)</f>
        <v>0.51805555555555549</v>
      </c>
      <c r="P260" s="439">
        <f>IF('Séries-DWF'!$F$26="","",'Séries-DWF'!$F$26)</f>
        <v>0.51944444444444438</v>
      </c>
      <c r="Q260" s="435">
        <f>IF('Séries-DWF'!$S$26="","",'Séries-DWF'!$S$26)</f>
        <v>175</v>
      </c>
      <c r="R260" s="110" t="str">
        <f>IF('Séries-DWF'!$T$26="","",'Séries-DWF'!$T$26)</f>
        <v>m</v>
      </c>
      <c r="S260" s="437" t="str">
        <f>IF('Séries-DWF'!$U$26="","",'Séries-DWF'!$U$26)</f>
        <v/>
      </c>
      <c r="T260" s="112" t="str">
        <f>IF('Séries-DWF'!$V$26="","",'Séries-DWF'!$V$26)</f>
        <v/>
      </c>
      <c r="U260" s="413" t="str">
        <f>IF('Séries-DWF'!$AA$26="","",'Séries-DWF'!$AA$26)</f>
        <v/>
      </c>
    </row>
    <row r="261" spans="1:21" x14ac:dyDescent="0.25">
      <c r="A261" s="114" t="str">
        <f>IF('Séries-DWF'!$N$27="","",'Séries-DWF'!$N$27)</f>
        <v>DWF</v>
      </c>
      <c r="B261" s="435" t="str">
        <f>IF('Séries-DWF'!$J$27="","",'Séries-DWF'!$J$27)</f>
        <v>RISIAN</v>
      </c>
      <c r="C261" s="437" t="str">
        <f>IF('Séries-DWF'!$K$27="","",'Séries-DWF'!$K$27)</f>
        <v>Michal</v>
      </c>
      <c r="D261" s="110" t="str">
        <f>IF('Séries-DWF'!$L$27="","",'Séries-DWF'!$L$27)</f>
        <v>Homme</v>
      </c>
      <c r="E261" s="110" t="str">
        <f>IF('Séries-DWF'!$I$27="","",'Séries-DWF'!$I$27)</f>
        <v xml:space="preserve">N°2 </v>
      </c>
      <c r="F261" s="110" t="str">
        <f>IF('Séries-DWF'!$M$27="","",'Séries-DWF'!$M$27)</f>
        <v>RISIAN Michal Homme</v>
      </c>
      <c r="G261" s="112" t="str">
        <f>IF('Séries-DWF'!$H$27="","",'Séries-DWF'!$H$27)</f>
        <v>Apneaman, Praha, Czech Republic</v>
      </c>
      <c r="H261" s="120">
        <f>IF('Séries-DWF'!$A$27="","",'Séries-DWF'!$A$27)</f>
        <v>9</v>
      </c>
      <c r="I261" s="451">
        <f>IF('Séries-DWF'!$B$27="","",'Séries-DWF'!$B$27)</f>
        <v>1</v>
      </c>
      <c r="J261" s="139">
        <f>IF('Séries-DWF'!$G$27="","",'Séries-DWF'!$G$27)</f>
        <v>1</v>
      </c>
      <c r="K261" s="457" t="str">
        <f t="shared" si="12"/>
        <v>Décompte</v>
      </c>
      <c r="L261" s="458">
        <f t="shared" si="13"/>
        <v>0.52430555555555558</v>
      </c>
      <c r="M261" s="441">
        <f>IF('Séries-DWF'!$C$27="","",'Séries-DWF'!$C$27)</f>
        <v>0.50277777777777777</v>
      </c>
      <c r="N261" s="431">
        <f>IF('Séries-DWF'!$D$27="","",'Séries-DWF'!$D$27)</f>
        <v>0.52361111111111114</v>
      </c>
      <c r="O261" s="431">
        <f>IF('Séries-DWF'!$E$27="","",'Séries-DWF'!$E$27)</f>
        <v>0.52430555555555558</v>
      </c>
      <c r="P261" s="439">
        <f>IF('Séries-DWF'!$F$27="","",'Séries-DWF'!$F$27)</f>
        <v>0.52569444444444446</v>
      </c>
      <c r="Q261" s="435">
        <f>IF('Séries-DWF'!$S$27="","",'Séries-DWF'!$S$27)</f>
        <v>200</v>
      </c>
      <c r="R261" s="110" t="str">
        <f>IF('Séries-DWF'!$T$27="","",'Séries-DWF'!$T$27)</f>
        <v>m</v>
      </c>
      <c r="S261" s="437" t="str">
        <f>IF('Séries-DWF'!$U$27="","",'Séries-DWF'!$U$27)</f>
        <v/>
      </c>
      <c r="T261" s="112" t="str">
        <f>IF('Séries-DWF'!$V$27="","",'Séries-DWF'!$V$27)</f>
        <v/>
      </c>
      <c r="U261" s="413" t="str">
        <f>IF('Séries-DWF'!$AA$27="","",'Séries-DWF'!$AA$27)</f>
        <v/>
      </c>
    </row>
    <row r="262" spans="1:21" x14ac:dyDescent="0.25">
      <c r="A262" s="114" t="str">
        <f>IF('Séries-DWF'!$N$28="","",'Séries-DWF'!$N$28)</f>
        <v>DWF</v>
      </c>
      <c r="B262" s="435" t="str">
        <f>IF('Séries-DWF'!$J$28="","",'Séries-DWF'!$J$28)</f>
        <v>HURON</v>
      </c>
      <c r="C262" s="437" t="str">
        <f>IF('Séries-DWF'!$K$28="","",'Séries-DWF'!$K$28)</f>
        <v>Pascal</v>
      </c>
      <c r="D262" s="110" t="str">
        <f>IF('Séries-DWF'!$L$28="","",'Séries-DWF'!$L$28)</f>
        <v>Homme</v>
      </c>
      <c r="E262" s="110" t="str">
        <f>IF('Séries-DWF'!$I$28="","",'Séries-DWF'!$I$28)</f>
        <v>N°1 Capitaine</v>
      </c>
      <c r="F262" s="110" t="str">
        <f>IF('Séries-DWF'!$M$28="","",'Séries-DWF'!$M$28)</f>
        <v>HURON Pascal Homme</v>
      </c>
      <c r="G262" s="112" t="str">
        <f>IF('Séries-DWF'!$H$28="","",'Séries-DWF'!$H$28)</f>
        <v>Enjoy And Relax</v>
      </c>
      <c r="H262" s="120">
        <f>IF('Séries-DWF'!$A$28="","",'Séries-DWF'!$A$28)</f>
        <v>9</v>
      </c>
      <c r="I262" s="451">
        <f>IF('Séries-DWF'!$B$28="","",'Séries-DWF'!$B$28)</f>
        <v>2</v>
      </c>
      <c r="J262" s="139">
        <f>IF('Séries-DWF'!$G$28="","",'Séries-DWF'!$G$28)</f>
        <v>2</v>
      </c>
      <c r="K262" s="457" t="str">
        <f t="shared" si="12"/>
        <v>Décompte</v>
      </c>
      <c r="L262" s="458">
        <f t="shared" si="13"/>
        <v>0.52430555555555558</v>
      </c>
      <c r="M262" s="441">
        <f>IF('Séries-DWF'!$C$28="","",'Séries-DWF'!$C$28)</f>
        <v>0.50277777777777777</v>
      </c>
      <c r="N262" s="431">
        <f>IF('Séries-DWF'!$D$28="","",'Séries-DWF'!$D$28)</f>
        <v>0.52361111111111114</v>
      </c>
      <c r="O262" s="431">
        <f>IF('Séries-DWF'!$E$28="","",'Séries-DWF'!$E$28)</f>
        <v>0.52430555555555558</v>
      </c>
      <c r="P262" s="439">
        <f>IF('Séries-DWF'!$F$28="","",'Séries-DWF'!$F$28)</f>
        <v>0.52569444444444446</v>
      </c>
      <c r="Q262" s="435">
        <f>IF('Séries-DWF'!$S$28="","",'Séries-DWF'!$S$28)</f>
        <v>200</v>
      </c>
      <c r="R262" s="110" t="str">
        <f>IF('Séries-DWF'!$T$28="","",'Séries-DWF'!$T$28)</f>
        <v>m</v>
      </c>
      <c r="S262" s="437" t="str">
        <f>IF('Séries-DWF'!$U$28="","",'Séries-DWF'!$U$28)</f>
        <v/>
      </c>
      <c r="T262" s="112" t="str">
        <f>IF('Séries-DWF'!$V$28="","",'Séries-DWF'!$V$28)</f>
        <v/>
      </c>
      <c r="U262" s="413" t="str">
        <f>IF('Séries-DWF'!$AA$28="","",'Séries-DWF'!$AA$28)</f>
        <v/>
      </c>
    </row>
    <row r="263" spans="1:21" x14ac:dyDescent="0.25">
      <c r="A263" s="114" t="str">
        <f>IF('Séries-DWF'!$N$29="","",'Séries-DWF'!$N$29)</f>
        <v/>
      </c>
      <c r="B263" s="435" t="str">
        <f>IF('Séries-DWF'!$J$29="","",'Séries-DWF'!$J$29)</f>
        <v/>
      </c>
      <c r="C263" s="437" t="str">
        <f>IF('Séries-DWF'!$K$29="","",'Séries-DWF'!$K$29)</f>
        <v/>
      </c>
      <c r="D263" s="110" t="str">
        <f>IF('Séries-DWF'!$L$29="","",'Séries-DWF'!$L$29)</f>
        <v/>
      </c>
      <c r="E263" s="110" t="str">
        <f>IF('Séries-DWF'!$I$29="","",'Séries-DWF'!$I$29)</f>
        <v/>
      </c>
      <c r="F263" s="110" t="str">
        <f>IF('Séries-DWF'!$M$29="","",'Séries-DWF'!$M$29)</f>
        <v/>
      </c>
      <c r="G263" s="112" t="str">
        <f>IF('Séries-DWF'!$H$29="","",'Séries-DWF'!$H$29)</f>
        <v/>
      </c>
      <c r="H263" s="120" t="str">
        <f>IF('Séries-DWF'!$A$29="","",'Séries-DWF'!$A$29)</f>
        <v/>
      </c>
      <c r="I263" s="451" t="str">
        <f>IF('Séries-DWF'!$B$29="","",'Séries-DWF'!$B$29)</f>
        <v/>
      </c>
      <c r="J263" s="139" t="str">
        <f>IF('Séries-DWF'!$G$29="","",'Séries-DWF'!$G$29)</f>
        <v/>
      </c>
      <c r="K263" s="457" t="str">
        <f t="shared" si="12"/>
        <v/>
      </c>
      <c r="L263" s="458" t="str">
        <f t="shared" si="13"/>
        <v/>
      </c>
      <c r="M263" s="441" t="str">
        <f>IF('Séries-DWF'!$C$29="","",'Séries-DWF'!$C$29)</f>
        <v/>
      </c>
      <c r="N263" s="431" t="str">
        <f>IF('Séries-DWF'!$D$29="","",'Séries-DWF'!$D$29)</f>
        <v/>
      </c>
      <c r="O263" s="431" t="str">
        <f>IF('Séries-DWF'!$E$29="","",'Séries-DWF'!$E$29)</f>
        <v/>
      </c>
      <c r="P263" s="439" t="str">
        <f>IF('Séries-DWF'!$F$29="","",'Séries-DWF'!$F$29)</f>
        <v/>
      </c>
      <c r="Q263" s="435" t="str">
        <f>IF('Séries-DWF'!$S$29="","",'Séries-DWF'!$S$29)</f>
        <v/>
      </c>
      <c r="R263" s="110" t="str">
        <f>IF('Séries-DWF'!$T$29="","",'Séries-DWF'!$T$29)</f>
        <v/>
      </c>
      <c r="S263" s="437" t="str">
        <f>IF('Séries-DWF'!$U$29="","",'Séries-DWF'!$U$29)</f>
        <v/>
      </c>
      <c r="T263" s="112" t="str">
        <f>IF('Séries-DWF'!$V$29="","",'Séries-DWF'!$V$29)</f>
        <v/>
      </c>
      <c r="U263" s="413" t="str">
        <f>IF('Séries-DWF'!$AA$29="","",'Séries-DWF'!$AA$29)</f>
        <v/>
      </c>
    </row>
    <row r="264" spans="1:21" x14ac:dyDescent="0.25">
      <c r="A264" s="114" t="str">
        <f>IF('Séries-DWF'!$N$30="","",'Séries-DWF'!$N$30)</f>
        <v/>
      </c>
      <c r="B264" s="435" t="str">
        <f>IF('Séries-DWF'!$J$30="","",'Séries-DWF'!$J$30)</f>
        <v/>
      </c>
      <c r="C264" s="437" t="str">
        <f>IF('Séries-DWF'!$K$30="","",'Séries-DWF'!$K$30)</f>
        <v/>
      </c>
      <c r="D264" s="110" t="str">
        <f>IF('Séries-DWF'!$L$30="","",'Séries-DWF'!$L$30)</f>
        <v/>
      </c>
      <c r="E264" s="110" t="str">
        <f>IF('Séries-DWF'!$I$30="","",'Séries-DWF'!$I$30)</f>
        <v/>
      </c>
      <c r="F264" s="110" t="str">
        <f>IF('Séries-DWF'!$M$30="","",'Séries-DWF'!$M$30)</f>
        <v/>
      </c>
      <c r="G264" s="112" t="str">
        <f>IF('Séries-DWF'!$H$30="","",'Séries-DWF'!$H$30)</f>
        <v/>
      </c>
      <c r="H264" s="120" t="str">
        <f>IF('Séries-DWF'!$A$30="","",'Séries-DWF'!$A$30)</f>
        <v/>
      </c>
      <c r="I264" s="451" t="str">
        <f>IF('Séries-DWF'!$B$30="","",'Séries-DWF'!$B$30)</f>
        <v/>
      </c>
      <c r="J264" s="139" t="str">
        <f>IF('Séries-DWF'!$G$30="","",'Séries-DWF'!$G$30)</f>
        <v/>
      </c>
      <c r="K264" s="457" t="str">
        <f t="shared" si="12"/>
        <v/>
      </c>
      <c r="L264" s="458" t="str">
        <f t="shared" si="13"/>
        <v/>
      </c>
      <c r="M264" s="441" t="str">
        <f>IF('Séries-DWF'!$C$30="","",'Séries-DWF'!$C$30)</f>
        <v/>
      </c>
      <c r="N264" s="431" t="str">
        <f>IF('Séries-DWF'!$D$30="","",'Séries-DWF'!$D$30)</f>
        <v/>
      </c>
      <c r="O264" s="431" t="str">
        <f>IF('Séries-DWF'!$E$30="","",'Séries-DWF'!$E$30)</f>
        <v/>
      </c>
      <c r="P264" s="439" t="str">
        <f>IF('Séries-DWF'!$F$30="","",'Séries-DWF'!$F$30)</f>
        <v/>
      </c>
      <c r="Q264" s="435" t="str">
        <f>IF('Séries-DWF'!$S$30="","",'Séries-DWF'!$S$30)</f>
        <v/>
      </c>
      <c r="R264" s="110" t="str">
        <f>IF('Séries-DWF'!$T$30="","",'Séries-DWF'!$T$30)</f>
        <v/>
      </c>
      <c r="S264" s="437" t="str">
        <f>IF('Séries-DWF'!$U$30="","",'Séries-DWF'!$U$30)</f>
        <v/>
      </c>
      <c r="T264" s="112" t="str">
        <f>IF('Séries-DWF'!$V$30="","",'Séries-DWF'!$V$30)</f>
        <v/>
      </c>
      <c r="U264" s="413" t="str">
        <f>IF('Séries-DWF'!$AA$30="","",'Séries-DWF'!$AA$30)</f>
        <v/>
      </c>
    </row>
    <row r="265" spans="1:21" x14ac:dyDescent="0.25">
      <c r="A265" s="114" t="str">
        <f>IF('Séries-DWF'!$N$31="","",'Séries-DWF'!$N$31)</f>
        <v/>
      </c>
      <c r="B265" s="435" t="str">
        <f>IF('Séries-DWF'!$J$31="","",'Séries-DWF'!$J$31)</f>
        <v/>
      </c>
      <c r="C265" s="437" t="str">
        <f>IF('Séries-DWF'!$K$31="","",'Séries-DWF'!$K$31)</f>
        <v/>
      </c>
      <c r="D265" s="110" t="str">
        <f>IF('Séries-DWF'!$L$31="","",'Séries-DWF'!$L$31)</f>
        <v/>
      </c>
      <c r="E265" s="110" t="str">
        <f>IF('Séries-DWF'!$I$31="","",'Séries-DWF'!$I$31)</f>
        <v/>
      </c>
      <c r="F265" s="110" t="str">
        <f>IF('Séries-DWF'!$M$31="","",'Séries-DWF'!$M$31)</f>
        <v/>
      </c>
      <c r="G265" s="112" t="str">
        <f>IF('Séries-DWF'!$H$31="","",'Séries-DWF'!$H$31)</f>
        <v/>
      </c>
      <c r="H265" s="120" t="str">
        <f>IF('Séries-DWF'!$A$31="","",'Séries-DWF'!$A$31)</f>
        <v/>
      </c>
      <c r="I265" s="451" t="str">
        <f>IF('Séries-DWF'!$B$31="","",'Séries-DWF'!$B$31)</f>
        <v/>
      </c>
      <c r="J265" s="139" t="str">
        <f>IF('Séries-DWF'!$G$31="","",'Séries-DWF'!$G$31)</f>
        <v/>
      </c>
      <c r="K265" s="457" t="str">
        <f t="shared" si="12"/>
        <v/>
      </c>
      <c r="L265" s="458" t="str">
        <f t="shared" si="13"/>
        <v/>
      </c>
      <c r="M265" s="441" t="str">
        <f>IF('Séries-DWF'!$C$31="","",'Séries-DWF'!$C$31)</f>
        <v/>
      </c>
      <c r="N265" s="431" t="str">
        <f>IF('Séries-DWF'!$D$31="","",'Séries-DWF'!$D$31)</f>
        <v/>
      </c>
      <c r="O265" s="431" t="str">
        <f>IF('Séries-DWF'!$E$31="","",'Séries-DWF'!$E$31)</f>
        <v/>
      </c>
      <c r="P265" s="439" t="str">
        <f>IF('Séries-DWF'!$F$31="","",'Séries-DWF'!$F$31)</f>
        <v/>
      </c>
      <c r="Q265" s="435" t="str">
        <f>IF('Séries-DWF'!$S$31="","",'Séries-DWF'!$S$31)</f>
        <v/>
      </c>
      <c r="R265" s="110" t="str">
        <f>IF('Séries-DWF'!$T$31="","",'Séries-DWF'!$T$31)</f>
        <v/>
      </c>
      <c r="S265" s="437" t="str">
        <f>IF('Séries-DWF'!$U$31="","",'Séries-DWF'!$U$31)</f>
        <v/>
      </c>
      <c r="T265" s="112" t="str">
        <f>IF('Séries-DWF'!$V$31="","",'Séries-DWF'!$V$31)</f>
        <v/>
      </c>
      <c r="U265" s="413" t="str">
        <f>IF('Séries-DWF'!$AA$31="","",'Séries-DWF'!$AA$31)</f>
        <v/>
      </c>
    </row>
    <row r="266" spans="1:21" x14ac:dyDescent="0.25">
      <c r="A266" s="114" t="str">
        <f>IF('Séries-DWF'!$N$32="","",'Séries-DWF'!$N$32)</f>
        <v/>
      </c>
      <c r="B266" s="435" t="str">
        <f>IF('Séries-DWF'!$J$32="","",'Séries-DWF'!$J$32)</f>
        <v/>
      </c>
      <c r="C266" s="437" t="str">
        <f>IF('Séries-DWF'!$K$32="","",'Séries-DWF'!$K$32)</f>
        <v/>
      </c>
      <c r="D266" s="110" t="str">
        <f>IF('Séries-DWF'!$L$32="","",'Séries-DWF'!$L$32)</f>
        <v/>
      </c>
      <c r="E266" s="110" t="str">
        <f>IF('Séries-DWF'!$I$32="","",'Séries-DWF'!$I$32)</f>
        <v/>
      </c>
      <c r="F266" s="110" t="str">
        <f>IF('Séries-DWF'!$M$32="","",'Séries-DWF'!$M$32)</f>
        <v/>
      </c>
      <c r="G266" s="112" t="str">
        <f>IF('Séries-DWF'!$H$32="","",'Séries-DWF'!$H$32)</f>
        <v/>
      </c>
      <c r="H266" s="120" t="str">
        <f>IF('Séries-DWF'!$A$32="","",'Séries-DWF'!$A$32)</f>
        <v/>
      </c>
      <c r="I266" s="451" t="str">
        <f>IF('Séries-DWF'!$B$32="","",'Séries-DWF'!$B$32)</f>
        <v/>
      </c>
      <c r="J266" s="139" t="str">
        <f>IF('Séries-DWF'!$G$32="","",'Séries-DWF'!$G$32)</f>
        <v/>
      </c>
      <c r="K266" s="457" t="str">
        <f t="shared" si="12"/>
        <v/>
      </c>
      <c r="L266" s="458" t="str">
        <f t="shared" si="13"/>
        <v/>
      </c>
      <c r="M266" s="441" t="str">
        <f>IF('Séries-DWF'!$C$32="","",'Séries-DWF'!$C$32)</f>
        <v/>
      </c>
      <c r="N266" s="431" t="str">
        <f>IF('Séries-DWF'!$D$32="","",'Séries-DWF'!$D$32)</f>
        <v/>
      </c>
      <c r="O266" s="431" t="str">
        <f>IF('Séries-DWF'!$E$32="","",'Séries-DWF'!$E$32)</f>
        <v/>
      </c>
      <c r="P266" s="439" t="str">
        <f>IF('Séries-DWF'!$F$32="","",'Séries-DWF'!$F$32)</f>
        <v/>
      </c>
      <c r="Q266" s="435" t="str">
        <f>IF('Séries-DWF'!$S$32="","",'Séries-DWF'!$S$32)</f>
        <v/>
      </c>
      <c r="R266" s="110" t="str">
        <f>IF('Séries-DWF'!$T$32="","",'Séries-DWF'!$T$32)</f>
        <v/>
      </c>
      <c r="S266" s="437" t="str">
        <f>IF('Séries-DWF'!$U$32="","",'Séries-DWF'!$U$32)</f>
        <v/>
      </c>
      <c r="T266" s="112" t="str">
        <f>IF('Séries-DWF'!$V$32="","",'Séries-DWF'!$V$32)</f>
        <v/>
      </c>
      <c r="U266" s="413" t="str">
        <f>IF('Séries-DWF'!$AA$32="","",'Séries-DWF'!$AA$32)</f>
        <v/>
      </c>
    </row>
    <row r="267" spans="1:21" x14ac:dyDescent="0.25">
      <c r="A267" s="114" t="str">
        <f>IF('Séries-DWF'!$N$33="","",'Séries-DWF'!$N$33)</f>
        <v/>
      </c>
      <c r="B267" s="435" t="str">
        <f>IF('Séries-DWF'!$J$33="","",'Séries-DWF'!$J$33)</f>
        <v/>
      </c>
      <c r="C267" s="437" t="str">
        <f>IF('Séries-DWF'!$K$33="","",'Séries-DWF'!$K$33)</f>
        <v/>
      </c>
      <c r="D267" s="110" t="str">
        <f>IF('Séries-DWF'!$L$33="","",'Séries-DWF'!$L$33)</f>
        <v/>
      </c>
      <c r="E267" s="110" t="str">
        <f>IF('Séries-DWF'!$I$33="","",'Séries-DWF'!$I$33)</f>
        <v/>
      </c>
      <c r="F267" s="110" t="str">
        <f>IF('Séries-DWF'!$M$33="","",'Séries-DWF'!$M$33)</f>
        <v/>
      </c>
      <c r="G267" s="112" t="str">
        <f>IF('Séries-DWF'!$H$33="","",'Séries-DWF'!$H$33)</f>
        <v/>
      </c>
      <c r="H267" s="120" t="str">
        <f>IF('Séries-DWF'!$A$33="","",'Séries-DWF'!$A$33)</f>
        <v/>
      </c>
      <c r="I267" s="451" t="str">
        <f>IF('Séries-DWF'!$B$33="","",'Séries-DWF'!$B$33)</f>
        <v/>
      </c>
      <c r="J267" s="139" t="str">
        <f>IF('Séries-DWF'!$G$33="","",'Séries-DWF'!$G$33)</f>
        <v/>
      </c>
      <c r="K267" s="457" t="str">
        <f t="shared" si="12"/>
        <v/>
      </c>
      <c r="L267" s="458" t="str">
        <f t="shared" si="13"/>
        <v/>
      </c>
      <c r="M267" s="441" t="str">
        <f>IF('Séries-DWF'!$C$33="","",'Séries-DWF'!$C$33)</f>
        <v/>
      </c>
      <c r="N267" s="431" t="str">
        <f>IF('Séries-DWF'!$D$33="","",'Séries-DWF'!$D$33)</f>
        <v/>
      </c>
      <c r="O267" s="431" t="str">
        <f>IF('Séries-DWF'!$E$33="","",'Séries-DWF'!$E$33)</f>
        <v/>
      </c>
      <c r="P267" s="439" t="str">
        <f>IF('Séries-DWF'!$F$33="","",'Séries-DWF'!$F$33)</f>
        <v/>
      </c>
      <c r="Q267" s="435" t="str">
        <f>IF('Séries-DWF'!$S$33="","",'Séries-DWF'!$S$33)</f>
        <v/>
      </c>
      <c r="R267" s="110" t="str">
        <f>IF('Séries-DWF'!$T$33="","",'Séries-DWF'!$T$33)</f>
        <v/>
      </c>
      <c r="S267" s="437" t="str">
        <f>IF('Séries-DWF'!$U$33="","",'Séries-DWF'!$U$33)</f>
        <v/>
      </c>
      <c r="T267" s="112" t="str">
        <f>IF('Séries-DWF'!$V$33="","",'Séries-DWF'!$V$33)</f>
        <v/>
      </c>
      <c r="U267" s="413" t="str">
        <f>IF('Séries-DWF'!$AA$33="","",'Séries-DWF'!$AA$33)</f>
        <v/>
      </c>
    </row>
    <row r="268" spans="1:21" x14ac:dyDescent="0.25">
      <c r="A268" s="114" t="str">
        <f>IF('Séries-DWF'!$N$34="","",'Séries-DWF'!$N$34)</f>
        <v/>
      </c>
      <c r="B268" s="435" t="str">
        <f>IF('Séries-DWF'!$J$34="","",'Séries-DWF'!$J$34)</f>
        <v/>
      </c>
      <c r="C268" s="437" t="str">
        <f>IF('Séries-DWF'!$K$34="","",'Séries-DWF'!$K$34)</f>
        <v/>
      </c>
      <c r="D268" s="110" t="str">
        <f>IF('Séries-DWF'!$L$34="","",'Séries-DWF'!$L$34)</f>
        <v/>
      </c>
      <c r="E268" s="110" t="str">
        <f>IF('Séries-DWF'!$I$34="","",'Séries-DWF'!$I$34)</f>
        <v/>
      </c>
      <c r="F268" s="110" t="str">
        <f>IF('Séries-DWF'!$M$34="","",'Séries-DWF'!$M$34)</f>
        <v/>
      </c>
      <c r="G268" s="112" t="str">
        <f>IF('Séries-DWF'!$H$34="","",'Séries-DWF'!$H$34)</f>
        <v/>
      </c>
      <c r="H268" s="120" t="str">
        <f>IF('Séries-DWF'!$A$34="","",'Séries-DWF'!$A$34)</f>
        <v/>
      </c>
      <c r="I268" s="451" t="str">
        <f>IF('Séries-DWF'!$B$34="","",'Séries-DWF'!$B$34)</f>
        <v/>
      </c>
      <c r="J268" s="139" t="str">
        <f>IF('Séries-DWF'!$G$34="","",'Séries-DWF'!$G$34)</f>
        <v/>
      </c>
      <c r="K268" s="457" t="str">
        <f t="shared" si="12"/>
        <v/>
      </c>
      <c r="L268" s="458" t="str">
        <f t="shared" si="13"/>
        <v/>
      </c>
      <c r="M268" s="441" t="str">
        <f>IF('Séries-DWF'!$C$34="","",'Séries-DWF'!$C$34)</f>
        <v/>
      </c>
      <c r="N268" s="431" t="str">
        <f>IF('Séries-DWF'!$D$34="","",'Séries-DWF'!$D$34)</f>
        <v/>
      </c>
      <c r="O268" s="431" t="str">
        <f>IF('Séries-DWF'!$E$34="","",'Séries-DWF'!$E$34)</f>
        <v/>
      </c>
      <c r="P268" s="439" t="str">
        <f>IF('Séries-DWF'!$F$34="","",'Séries-DWF'!$F$34)</f>
        <v/>
      </c>
      <c r="Q268" s="435" t="str">
        <f>IF('Séries-DWF'!$S$34="","",'Séries-DWF'!$S$34)</f>
        <v/>
      </c>
      <c r="R268" s="110" t="str">
        <f>IF('Séries-DWF'!$T$34="","",'Séries-DWF'!$T$34)</f>
        <v/>
      </c>
      <c r="S268" s="437" t="str">
        <f>IF('Séries-DWF'!$U$34="","",'Séries-DWF'!$U$34)</f>
        <v/>
      </c>
      <c r="T268" s="112" t="str">
        <f>IF('Séries-DWF'!$V$34="","",'Séries-DWF'!$V$34)</f>
        <v/>
      </c>
      <c r="U268" s="413" t="str">
        <f>IF('Séries-DWF'!$AA$34="","",'Séries-DWF'!$AA$34)</f>
        <v/>
      </c>
    </row>
    <row r="269" spans="1:21" x14ac:dyDescent="0.25">
      <c r="A269" s="114" t="str">
        <f>IF('Séries-DWF'!$N$35="","",'Séries-DWF'!$N$35)</f>
        <v/>
      </c>
      <c r="B269" s="435" t="str">
        <f>IF('Séries-DWF'!$J$35="","",'Séries-DWF'!$J$35)</f>
        <v/>
      </c>
      <c r="C269" s="437" t="str">
        <f>IF('Séries-DWF'!$K$35="","",'Séries-DWF'!$K$35)</f>
        <v/>
      </c>
      <c r="D269" s="110" t="str">
        <f>IF('Séries-DWF'!$L$35="","",'Séries-DWF'!$L$35)</f>
        <v/>
      </c>
      <c r="E269" s="110" t="str">
        <f>IF('Séries-DWF'!$I$35="","",'Séries-DWF'!$I$35)</f>
        <v/>
      </c>
      <c r="F269" s="110" t="str">
        <f>IF('Séries-DWF'!$M$35="","",'Séries-DWF'!$M$35)</f>
        <v/>
      </c>
      <c r="G269" s="112" t="str">
        <f>IF('Séries-DWF'!$H$35="","",'Séries-DWF'!$H$35)</f>
        <v/>
      </c>
      <c r="H269" s="120" t="str">
        <f>IF('Séries-DWF'!$A$35="","",'Séries-DWF'!$A$35)</f>
        <v/>
      </c>
      <c r="I269" s="451" t="str">
        <f>IF('Séries-DWF'!$B$35="","",'Séries-DWF'!$B$35)</f>
        <v/>
      </c>
      <c r="J269" s="139" t="str">
        <f>IF('Séries-DWF'!$G$35="","",'Séries-DWF'!$G$35)</f>
        <v/>
      </c>
      <c r="K269" s="457" t="str">
        <f t="shared" si="12"/>
        <v/>
      </c>
      <c r="L269" s="458" t="str">
        <f t="shared" si="13"/>
        <v/>
      </c>
      <c r="M269" s="441" t="str">
        <f>IF('Séries-DWF'!$C$35="","",'Séries-DWF'!$C$35)</f>
        <v/>
      </c>
      <c r="N269" s="431" t="str">
        <f>IF('Séries-DWF'!$D$35="","",'Séries-DWF'!$D$35)</f>
        <v/>
      </c>
      <c r="O269" s="431" t="str">
        <f>IF('Séries-DWF'!$E$35="","",'Séries-DWF'!$E$35)</f>
        <v/>
      </c>
      <c r="P269" s="439" t="str">
        <f>IF('Séries-DWF'!$F$35="","",'Séries-DWF'!$F$35)</f>
        <v/>
      </c>
      <c r="Q269" s="435" t="str">
        <f>IF('Séries-DWF'!$S$35="","",'Séries-DWF'!$S$35)</f>
        <v/>
      </c>
      <c r="R269" s="110" t="str">
        <f>IF('Séries-DWF'!$T$35="","",'Séries-DWF'!$T$35)</f>
        <v/>
      </c>
      <c r="S269" s="437" t="str">
        <f>IF('Séries-DWF'!$U$35="","",'Séries-DWF'!$U$35)</f>
        <v/>
      </c>
      <c r="T269" s="112" t="str">
        <f>IF('Séries-DWF'!$V$35="","",'Séries-DWF'!$V$35)</f>
        <v/>
      </c>
      <c r="U269" s="413" t="str">
        <f>IF('Séries-DWF'!$AA$35="","",'Séries-DWF'!$AA$35)</f>
        <v/>
      </c>
    </row>
    <row r="270" spans="1:21" x14ac:dyDescent="0.25">
      <c r="A270" s="114" t="str">
        <f>IF('Séries-DWF'!$N$36="","",'Séries-DWF'!$N$36)</f>
        <v/>
      </c>
      <c r="B270" s="435" t="str">
        <f>IF('Séries-DWF'!$J$36="","",'Séries-DWF'!$J$36)</f>
        <v/>
      </c>
      <c r="C270" s="437" t="str">
        <f>IF('Séries-DWF'!$K$36="","",'Séries-DWF'!$K$36)</f>
        <v/>
      </c>
      <c r="D270" s="110" t="str">
        <f>IF('Séries-DWF'!$L$36="","",'Séries-DWF'!$L$36)</f>
        <v/>
      </c>
      <c r="E270" s="110" t="str">
        <f>IF('Séries-DWF'!$I$36="","",'Séries-DWF'!$I$36)</f>
        <v/>
      </c>
      <c r="F270" s="110" t="str">
        <f>IF('Séries-DWF'!$M$36="","",'Séries-DWF'!$M$36)</f>
        <v/>
      </c>
      <c r="G270" s="112" t="str">
        <f>IF('Séries-DWF'!$H$36="","",'Séries-DWF'!$H$36)</f>
        <v/>
      </c>
      <c r="H270" s="120" t="str">
        <f>IF('Séries-DWF'!$A$36="","",'Séries-DWF'!$A$36)</f>
        <v/>
      </c>
      <c r="I270" s="451" t="str">
        <f>IF('Séries-DWF'!$B$36="","",'Séries-DWF'!$B$36)</f>
        <v/>
      </c>
      <c r="J270" s="139" t="str">
        <f>IF('Séries-DWF'!$G$36="","",'Séries-DWF'!$G$36)</f>
        <v/>
      </c>
      <c r="K270" s="457" t="str">
        <f t="shared" si="12"/>
        <v/>
      </c>
      <c r="L270" s="458" t="str">
        <f t="shared" si="13"/>
        <v/>
      </c>
      <c r="M270" s="441" t="str">
        <f>IF('Séries-DWF'!$C$36="","",'Séries-DWF'!$C$36)</f>
        <v/>
      </c>
      <c r="N270" s="431" t="str">
        <f>IF('Séries-DWF'!$D$36="","",'Séries-DWF'!$D$36)</f>
        <v/>
      </c>
      <c r="O270" s="431" t="str">
        <f>IF('Séries-DWF'!$E$36="","",'Séries-DWF'!$E$36)</f>
        <v/>
      </c>
      <c r="P270" s="439" t="str">
        <f>IF('Séries-DWF'!$F$36="","",'Séries-DWF'!$F$36)</f>
        <v/>
      </c>
      <c r="Q270" s="435" t="str">
        <f>IF('Séries-DWF'!$S$36="","",'Séries-DWF'!$S$36)</f>
        <v/>
      </c>
      <c r="R270" s="110" t="str">
        <f>IF('Séries-DWF'!$T$36="","",'Séries-DWF'!$T$36)</f>
        <v/>
      </c>
      <c r="S270" s="437" t="str">
        <f>IF('Séries-DWF'!$U$36="","",'Séries-DWF'!$U$36)</f>
        <v/>
      </c>
      <c r="T270" s="112" t="str">
        <f>IF('Séries-DWF'!$V$36="","",'Séries-DWF'!$V$36)</f>
        <v/>
      </c>
      <c r="U270" s="413" t="str">
        <f>IF('Séries-DWF'!$AA$36="","",'Séries-DWF'!$AA$36)</f>
        <v/>
      </c>
    </row>
    <row r="271" spans="1:21" x14ac:dyDescent="0.25">
      <c r="A271" s="114" t="str">
        <f>IF('Séries-DWF'!$N$37="","",'Séries-DWF'!$N$37)</f>
        <v/>
      </c>
      <c r="B271" s="435" t="str">
        <f>IF('Séries-DWF'!$J$37="","",'Séries-DWF'!$J$37)</f>
        <v/>
      </c>
      <c r="C271" s="437" t="str">
        <f>IF('Séries-DWF'!$K$37="","",'Séries-DWF'!$K$37)</f>
        <v/>
      </c>
      <c r="D271" s="110" t="str">
        <f>IF('Séries-DWF'!$L$37="","",'Séries-DWF'!$L$37)</f>
        <v/>
      </c>
      <c r="E271" s="110" t="str">
        <f>IF('Séries-DWF'!$I$37="","",'Séries-DWF'!$I$37)</f>
        <v/>
      </c>
      <c r="F271" s="110" t="str">
        <f>IF('Séries-DWF'!$M$37="","",'Séries-DWF'!$M$37)</f>
        <v/>
      </c>
      <c r="G271" s="112" t="str">
        <f>IF('Séries-DWF'!$H$37="","",'Séries-DWF'!$H$37)</f>
        <v/>
      </c>
      <c r="H271" s="120" t="str">
        <f>IF('Séries-DWF'!$A$37="","",'Séries-DWF'!$A$37)</f>
        <v/>
      </c>
      <c r="I271" s="451" t="str">
        <f>IF('Séries-DWF'!$B$37="","",'Séries-DWF'!$B$37)</f>
        <v/>
      </c>
      <c r="J271" s="139" t="str">
        <f>IF('Séries-DWF'!$G$37="","",'Séries-DWF'!$G$37)</f>
        <v/>
      </c>
      <c r="K271" s="457" t="str">
        <f t="shared" si="12"/>
        <v/>
      </c>
      <c r="L271" s="458" t="str">
        <f t="shared" si="13"/>
        <v/>
      </c>
      <c r="M271" s="441" t="str">
        <f>IF('Séries-DWF'!$C$37="","",'Séries-DWF'!$C$37)</f>
        <v/>
      </c>
      <c r="N271" s="431" t="str">
        <f>IF('Séries-DWF'!$D$37="","",'Séries-DWF'!$D$37)</f>
        <v/>
      </c>
      <c r="O271" s="431" t="str">
        <f>IF('Séries-DWF'!$E$37="","",'Séries-DWF'!$E$37)</f>
        <v/>
      </c>
      <c r="P271" s="439" t="str">
        <f>IF('Séries-DWF'!$F$37="","",'Séries-DWF'!$F$37)</f>
        <v/>
      </c>
      <c r="Q271" s="435" t="str">
        <f>IF('Séries-DWF'!$S$37="","",'Séries-DWF'!$S$37)</f>
        <v/>
      </c>
      <c r="R271" s="110" t="str">
        <f>IF('Séries-DWF'!$T$37="","",'Séries-DWF'!$T$37)</f>
        <v/>
      </c>
      <c r="S271" s="437" t="str">
        <f>IF('Séries-DWF'!$U$37="","",'Séries-DWF'!$U$37)</f>
        <v/>
      </c>
      <c r="T271" s="112" t="str">
        <f>IF('Séries-DWF'!$V$37="","",'Séries-DWF'!$V$37)</f>
        <v/>
      </c>
      <c r="U271" s="413" t="str">
        <f>IF('Séries-DWF'!$AA$37="","",'Séries-DWF'!$AA$37)</f>
        <v/>
      </c>
    </row>
    <row r="272" spans="1:21" x14ac:dyDescent="0.25">
      <c r="A272" s="114" t="str">
        <f>IF('Séries-DWF'!$N$38="","",'Séries-DWF'!$N$38)</f>
        <v/>
      </c>
      <c r="B272" s="435" t="str">
        <f>IF('Séries-DWF'!$J$38="","",'Séries-DWF'!$J$38)</f>
        <v/>
      </c>
      <c r="C272" s="437" t="str">
        <f>IF('Séries-DWF'!$K$38="","",'Séries-DWF'!$K$38)</f>
        <v/>
      </c>
      <c r="D272" s="110" t="str">
        <f>IF('Séries-DWF'!$L$38="","",'Séries-DWF'!$L$38)</f>
        <v/>
      </c>
      <c r="E272" s="110" t="str">
        <f>IF('Séries-DWF'!$I$38="","",'Séries-DWF'!$I$38)</f>
        <v/>
      </c>
      <c r="F272" s="110" t="str">
        <f>IF('Séries-DWF'!$M$38="","",'Séries-DWF'!$M$38)</f>
        <v/>
      </c>
      <c r="G272" s="112" t="str">
        <f>IF('Séries-DWF'!$H$38="","",'Séries-DWF'!$H$38)</f>
        <v/>
      </c>
      <c r="H272" s="120" t="str">
        <f>IF('Séries-DWF'!$A$38="","",'Séries-DWF'!$A$38)</f>
        <v/>
      </c>
      <c r="I272" s="451" t="str">
        <f>IF('Séries-DWF'!$B$38="","",'Séries-DWF'!$B$38)</f>
        <v/>
      </c>
      <c r="J272" s="139" t="str">
        <f>IF('Séries-DWF'!$G$38="","",'Séries-DWF'!$G$38)</f>
        <v/>
      </c>
      <c r="K272" s="457" t="str">
        <f t="shared" si="12"/>
        <v/>
      </c>
      <c r="L272" s="458" t="str">
        <f t="shared" si="13"/>
        <v/>
      </c>
      <c r="M272" s="441" t="str">
        <f>IF('Séries-DWF'!$C$38="","",'Séries-DWF'!$C$38)</f>
        <v/>
      </c>
      <c r="N272" s="431" t="str">
        <f>IF('Séries-DWF'!$D$38="","",'Séries-DWF'!$D$38)</f>
        <v/>
      </c>
      <c r="O272" s="431" t="str">
        <f>IF('Séries-DWF'!$E$38="","",'Séries-DWF'!$E$38)</f>
        <v/>
      </c>
      <c r="P272" s="439" t="str">
        <f>IF('Séries-DWF'!$F$38="","",'Séries-DWF'!$F$38)</f>
        <v/>
      </c>
      <c r="Q272" s="435" t="str">
        <f>IF('Séries-DWF'!$S$38="","",'Séries-DWF'!$S$38)</f>
        <v/>
      </c>
      <c r="R272" s="110" t="str">
        <f>IF('Séries-DWF'!$T$38="","",'Séries-DWF'!$T$38)</f>
        <v/>
      </c>
      <c r="S272" s="437" t="str">
        <f>IF('Séries-DWF'!$U$38="","",'Séries-DWF'!$U$38)</f>
        <v/>
      </c>
      <c r="T272" s="112" t="str">
        <f>IF('Séries-DWF'!$V$38="","",'Séries-DWF'!$V$38)</f>
        <v/>
      </c>
      <c r="U272" s="413" t="str">
        <f>IF('Séries-DWF'!$AA$38="","",'Séries-DWF'!$AA$38)</f>
        <v/>
      </c>
    </row>
    <row r="273" spans="1:21" x14ac:dyDescent="0.25">
      <c r="A273" s="114" t="str">
        <f>IF('Séries-DWF'!$N$39="","",'Séries-DWF'!$N$39)</f>
        <v/>
      </c>
      <c r="B273" s="435" t="str">
        <f>IF('Séries-DWF'!$J$39="","",'Séries-DWF'!$J$39)</f>
        <v/>
      </c>
      <c r="C273" s="437" t="str">
        <f>IF('Séries-DWF'!$K$39="","",'Séries-DWF'!$K$39)</f>
        <v/>
      </c>
      <c r="D273" s="110" t="str">
        <f>IF('Séries-DWF'!$L$39="","",'Séries-DWF'!$L$39)</f>
        <v/>
      </c>
      <c r="E273" s="110" t="str">
        <f>IF('Séries-DWF'!$I$39="","",'Séries-DWF'!$I$39)</f>
        <v/>
      </c>
      <c r="F273" s="110" t="str">
        <f>IF('Séries-DWF'!$M$39="","",'Séries-DWF'!$M$39)</f>
        <v/>
      </c>
      <c r="G273" s="112" t="str">
        <f>IF('Séries-DWF'!$H$39="","",'Séries-DWF'!$H$39)</f>
        <v/>
      </c>
      <c r="H273" s="120" t="str">
        <f>IF('Séries-DWF'!$A$39="","",'Séries-DWF'!$A$39)</f>
        <v/>
      </c>
      <c r="I273" s="451" t="str">
        <f>IF('Séries-DWF'!$B$39="","",'Séries-DWF'!$B$39)</f>
        <v/>
      </c>
      <c r="J273" s="139" t="str">
        <f>IF('Séries-DWF'!$G$39="","",'Séries-DWF'!$G$39)</f>
        <v/>
      </c>
      <c r="K273" s="457" t="str">
        <f t="shared" si="12"/>
        <v/>
      </c>
      <c r="L273" s="458" t="str">
        <f t="shared" si="13"/>
        <v/>
      </c>
      <c r="M273" s="441" t="str">
        <f>IF('Séries-DWF'!$C$39="","",'Séries-DWF'!$C$39)</f>
        <v/>
      </c>
      <c r="N273" s="431" t="str">
        <f>IF('Séries-DWF'!$D$39="","",'Séries-DWF'!$D$39)</f>
        <v/>
      </c>
      <c r="O273" s="431" t="str">
        <f>IF('Séries-DWF'!$E$39="","",'Séries-DWF'!$E$39)</f>
        <v/>
      </c>
      <c r="P273" s="439" t="str">
        <f>IF('Séries-DWF'!$F$39="","",'Séries-DWF'!$F$39)</f>
        <v/>
      </c>
      <c r="Q273" s="435" t="str">
        <f>IF('Séries-DWF'!$S$39="","",'Séries-DWF'!$S$39)</f>
        <v/>
      </c>
      <c r="R273" s="110" t="str">
        <f>IF('Séries-DWF'!$T$39="","",'Séries-DWF'!$T$39)</f>
        <v/>
      </c>
      <c r="S273" s="437" t="str">
        <f>IF('Séries-DWF'!$U$39="","",'Séries-DWF'!$U$39)</f>
        <v/>
      </c>
      <c r="T273" s="112" t="str">
        <f>IF('Séries-DWF'!$V$39="","",'Séries-DWF'!$V$39)</f>
        <v/>
      </c>
      <c r="U273" s="413" t="str">
        <f>IF('Séries-DWF'!$AA$39="","",'Séries-DWF'!$AA$39)</f>
        <v/>
      </c>
    </row>
    <row r="274" spans="1:21" x14ac:dyDescent="0.25">
      <c r="A274" s="114" t="str">
        <f>IF('Séries-DWF'!$N$40="","",'Séries-DWF'!$N$40)</f>
        <v/>
      </c>
      <c r="B274" s="435" t="str">
        <f>IF('Séries-DWF'!$J$40="","",'Séries-DWF'!$J$40)</f>
        <v/>
      </c>
      <c r="C274" s="437" t="str">
        <f>IF('Séries-DWF'!$K$40="","",'Séries-DWF'!$K$40)</f>
        <v/>
      </c>
      <c r="D274" s="110" t="str">
        <f>IF('Séries-DWF'!$L$40="","",'Séries-DWF'!$L$40)</f>
        <v/>
      </c>
      <c r="E274" s="110" t="str">
        <f>IF('Séries-DWF'!$I$40="","",'Séries-DWF'!$I$40)</f>
        <v/>
      </c>
      <c r="F274" s="110" t="str">
        <f>IF('Séries-DWF'!$M$40="","",'Séries-DWF'!$M$40)</f>
        <v/>
      </c>
      <c r="G274" s="112" t="str">
        <f>IF('Séries-DWF'!$H$40="","",'Séries-DWF'!$H$40)</f>
        <v/>
      </c>
      <c r="H274" s="120" t="str">
        <f>IF('Séries-DWF'!$A$40="","",'Séries-DWF'!$A$40)</f>
        <v/>
      </c>
      <c r="I274" s="451" t="str">
        <f>IF('Séries-DWF'!$B$40="","",'Séries-DWF'!$B$40)</f>
        <v/>
      </c>
      <c r="J274" s="139" t="str">
        <f>IF('Séries-DWF'!$G$40="","",'Séries-DWF'!$G$40)</f>
        <v/>
      </c>
      <c r="K274" s="457" t="str">
        <f t="shared" si="12"/>
        <v/>
      </c>
      <c r="L274" s="458" t="str">
        <f t="shared" si="13"/>
        <v/>
      </c>
      <c r="M274" s="441" t="str">
        <f>IF('Séries-DWF'!$C$40="","",'Séries-DWF'!$C$40)</f>
        <v/>
      </c>
      <c r="N274" s="431" t="str">
        <f>IF('Séries-DWF'!$D$40="","",'Séries-DWF'!$D$40)</f>
        <v/>
      </c>
      <c r="O274" s="431" t="str">
        <f>IF('Séries-DWF'!$E$40="","",'Séries-DWF'!$E$40)</f>
        <v/>
      </c>
      <c r="P274" s="439" t="str">
        <f>IF('Séries-DWF'!$F$40="","",'Séries-DWF'!$F$40)</f>
        <v/>
      </c>
      <c r="Q274" s="435" t="str">
        <f>IF('Séries-DWF'!$S$40="","",'Séries-DWF'!$S$40)</f>
        <v/>
      </c>
      <c r="R274" s="110" t="str">
        <f>IF('Séries-DWF'!$T$40="","",'Séries-DWF'!$T$40)</f>
        <v/>
      </c>
      <c r="S274" s="437" t="str">
        <f>IF('Séries-DWF'!$U$40="","",'Séries-DWF'!$U$40)</f>
        <v/>
      </c>
      <c r="T274" s="112" t="str">
        <f>IF('Séries-DWF'!$V$40="","",'Séries-DWF'!$V$40)</f>
        <v/>
      </c>
      <c r="U274" s="413" t="str">
        <f>IF('Séries-DWF'!$AA$40="","",'Séries-DWF'!$AA$40)</f>
        <v/>
      </c>
    </row>
    <row r="275" spans="1:21" x14ac:dyDescent="0.25">
      <c r="A275" s="114" t="str">
        <f>IF('Séries-DWF'!$N$41="","",'Séries-DWF'!$N$41)</f>
        <v/>
      </c>
      <c r="B275" s="435" t="str">
        <f>IF('Séries-DWF'!$J$41="","",'Séries-DWF'!$J$41)</f>
        <v/>
      </c>
      <c r="C275" s="437" t="str">
        <f>IF('Séries-DWF'!$K$41="","",'Séries-DWF'!$K$41)</f>
        <v/>
      </c>
      <c r="D275" s="110" t="str">
        <f>IF('Séries-DWF'!$L$41="","",'Séries-DWF'!$L$41)</f>
        <v/>
      </c>
      <c r="E275" s="110" t="str">
        <f>IF('Séries-DWF'!$I$41="","",'Séries-DWF'!$I$41)</f>
        <v/>
      </c>
      <c r="F275" s="110" t="str">
        <f>IF('Séries-DWF'!$M$41="","",'Séries-DWF'!$M$41)</f>
        <v/>
      </c>
      <c r="G275" s="112" t="str">
        <f>IF('Séries-DWF'!$H$41="","",'Séries-DWF'!$H$41)</f>
        <v/>
      </c>
      <c r="H275" s="120" t="str">
        <f>IF('Séries-DWF'!$A$41="","",'Séries-DWF'!$A$41)</f>
        <v/>
      </c>
      <c r="I275" s="451" t="str">
        <f>IF('Séries-DWF'!$B$41="","",'Séries-DWF'!$B$41)</f>
        <v/>
      </c>
      <c r="J275" s="139" t="str">
        <f>IF('Séries-DWF'!$G$41="","",'Séries-DWF'!$G$41)</f>
        <v/>
      </c>
      <c r="K275" s="457" t="str">
        <f t="shared" si="12"/>
        <v/>
      </c>
      <c r="L275" s="458" t="str">
        <f t="shared" si="13"/>
        <v/>
      </c>
      <c r="M275" s="441" t="str">
        <f>IF('Séries-DWF'!$C$41="","",'Séries-DWF'!$C$41)</f>
        <v/>
      </c>
      <c r="N275" s="431" t="str">
        <f>IF('Séries-DWF'!$D$41="","",'Séries-DWF'!$D$41)</f>
        <v/>
      </c>
      <c r="O275" s="431" t="str">
        <f>IF('Séries-DWF'!$E$41="","",'Séries-DWF'!$E$41)</f>
        <v/>
      </c>
      <c r="P275" s="439" t="str">
        <f>IF('Séries-DWF'!$F$41="","",'Séries-DWF'!$F$41)</f>
        <v/>
      </c>
      <c r="Q275" s="435" t="str">
        <f>IF('Séries-DWF'!$S$41="","",'Séries-DWF'!$S$41)</f>
        <v/>
      </c>
      <c r="R275" s="110" t="str">
        <f>IF('Séries-DWF'!$T$41="","",'Séries-DWF'!$T$41)</f>
        <v/>
      </c>
      <c r="S275" s="437" t="str">
        <f>IF('Séries-DWF'!$U$41="","",'Séries-DWF'!$U$41)</f>
        <v/>
      </c>
      <c r="T275" s="112" t="str">
        <f>IF('Séries-DWF'!$V$41="","",'Séries-DWF'!$V$41)</f>
        <v/>
      </c>
      <c r="U275" s="413" t="str">
        <f>IF('Séries-DWF'!$AA$41="","",'Séries-DWF'!$AA$41)</f>
        <v/>
      </c>
    </row>
    <row r="276" spans="1:21" x14ac:dyDescent="0.25">
      <c r="A276" s="114" t="str">
        <f>IF('Séries-DWF'!$N$42="","",'Séries-DWF'!$N$42)</f>
        <v/>
      </c>
      <c r="B276" s="435" t="str">
        <f>IF('Séries-DWF'!$J$42="","",'Séries-DWF'!$J$42)</f>
        <v/>
      </c>
      <c r="C276" s="437" t="str">
        <f>IF('Séries-DWF'!$K$42="","",'Séries-DWF'!$K$42)</f>
        <v/>
      </c>
      <c r="D276" s="110" t="str">
        <f>IF('Séries-DWF'!$L$42="","",'Séries-DWF'!$L$42)</f>
        <v/>
      </c>
      <c r="E276" s="110" t="str">
        <f>IF('Séries-DWF'!$I$42="","",'Séries-DWF'!$I$42)</f>
        <v/>
      </c>
      <c r="F276" s="110" t="str">
        <f>IF('Séries-DWF'!$M$42="","",'Séries-DWF'!$M$42)</f>
        <v/>
      </c>
      <c r="G276" s="112" t="str">
        <f>IF('Séries-DWF'!$H$42="","",'Séries-DWF'!$H$42)</f>
        <v/>
      </c>
      <c r="H276" s="120" t="str">
        <f>IF('Séries-DWF'!$A$42="","",'Séries-DWF'!$A$42)</f>
        <v/>
      </c>
      <c r="I276" s="451" t="str">
        <f>IF('Séries-DWF'!$B$42="","",'Séries-DWF'!$B$42)</f>
        <v/>
      </c>
      <c r="J276" s="139" t="str">
        <f>IF('Séries-DWF'!$G$42="","",'Séries-DWF'!$G$42)</f>
        <v/>
      </c>
      <c r="K276" s="457" t="str">
        <f t="shared" si="12"/>
        <v/>
      </c>
      <c r="L276" s="458" t="str">
        <f t="shared" si="13"/>
        <v/>
      </c>
      <c r="M276" s="441" t="str">
        <f>IF('Séries-DWF'!$C$42="","",'Séries-DWF'!$C$42)</f>
        <v/>
      </c>
      <c r="N276" s="431" t="str">
        <f>IF('Séries-DWF'!$D$42="","",'Séries-DWF'!$D$42)</f>
        <v/>
      </c>
      <c r="O276" s="431" t="str">
        <f>IF('Séries-DWF'!$E$42="","",'Séries-DWF'!$E$42)</f>
        <v/>
      </c>
      <c r="P276" s="439" t="str">
        <f>IF('Séries-DWF'!$F$42="","",'Séries-DWF'!$F$42)</f>
        <v/>
      </c>
      <c r="Q276" s="435" t="str">
        <f>IF('Séries-DWF'!$S$42="","",'Séries-DWF'!$S$42)</f>
        <v/>
      </c>
      <c r="R276" s="110" t="str">
        <f>IF('Séries-DWF'!$T$42="","",'Séries-DWF'!$T$42)</f>
        <v/>
      </c>
      <c r="S276" s="437" t="str">
        <f>IF('Séries-DWF'!$U$42="","",'Séries-DWF'!$U$42)</f>
        <v/>
      </c>
      <c r="T276" s="112" t="str">
        <f>IF('Séries-DWF'!$V$42="","",'Séries-DWF'!$V$42)</f>
        <v/>
      </c>
      <c r="U276" s="413" t="str">
        <f>IF('Séries-DWF'!$AA$42="","",'Séries-DWF'!$AA$42)</f>
        <v/>
      </c>
    </row>
    <row r="277" spans="1:21" x14ac:dyDescent="0.25">
      <c r="A277" s="114" t="str">
        <f>IF('Séries-DWF'!$N$43="","",'Séries-DWF'!$N$43)</f>
        <v/>
      </c>
      <c r="B277" s="435" t="str">
        <f>IF('Séries-DWF'!$J$43="","",'Séries-DWF'!$J$43)</f>
        <v/>
      </c>
      <c r="C277" s="437" t="str">
        <f>IF('Séries-DWF'!$K$43="","",'Séries-DWF'!$K$43)</f>
        <v/>
      </c>
      <c r="D277" s="110" t="str">
        <f>IF('Séries-DWF'!$L$43="","",'Séries-DWF'!$L$43)</f>
        <v/>
      </c>
      <c r="E277" s="110" t="str">
        <f>IF('Séries-DWF'!$I$43="","",'Séries-DWF'!$I$43)</f>
        <v/>
      </c>
      <c r="F277" s="110" t="str">
        <f>IF('Séries-DWF'!$M$43="","",'Séries-DWF'!$M$43)</f>
        <v/>
      </c>
      <c r="G277" s="112" t="str">
        <f>IF('Séries-DWF'!$H$43="","",'Séries-DWF'!$H$43)</f>
        <v/>
      </c>
      <c r="H277" s="120" t="str">
        <f>IF('Séries-DWF'!$A$43="","",'Séries-DWF'!$A$43)</f>
        <v/>
      </c>
      <c r="I277" s="451" t="str">
        <f>IF('Séries-DWF'!$B$43="","",'Séries-DWF'!$B$43)</f>
        <v/>
      </c>
      <c r="J277" s="139" t="str">
        <f>IF('Séries-DWF'!$G$43="","",'Séries-DWF'!$G$43)</f>
        <v/>
      </c>
      <c r="K277" s="457" t="str">
        <f t="shared" si="12"/>
        <v/>
      </c>
      <c r="L277" s="458" t="str">
        <f t="shared" si="13"/>
        <v/>
      </c>
      <c r="M277" s="441" t="str">
        <f>IF('Séries-DWF'!$C$43="","",'Séries-DWF'!$C$43)</f>
        <v/>
      </c>
      <c r="N277" s="431" t="str">
        <f>IF('Séries-DWF'!$D$43="","",'Séries-DWF'!$D$43)</f>
        <v/>
      </c>
      <c r="O277" s="431" t="str">
        <f>IF('Séries-DWF'!$E$43="","",'Séries-DWF'!$E$43)</f>
        <v/>
      </c>
      <c r="P277" s="439" t="str">
        <f>IF('Séries-DWF'!$F$43="","",'Séries-DWF'!$F$43)</f>
        <v/>
      </c>
      <c r="Q277" s="435" t="str">
        <f>IF('Séries-DWF'!$S$43="","",'Séries-DWF'!$S$43)</f>
        <v/>
      </c>
      <c r="R277" s="110" t="str">
        <f>IF('Séries-DWF'!$T$43="","",'Séries-DWF'!$T$43)</f>
        <v/>
      </c>
      <c r="S277" s="437" t="str">
        <f>IF('Séries-DWF'!$U$43="","",'Séries-DWF'!$U$43)</f>
        <v/>
      </c>
      <c r="T277" s="112" t="str">
        <f>IF('Séries-DWF'!$V$43="","",'Séries-DWF'!$V$43)</f>
        <v/>
      </c>
      <c r="U277" s="413" t="str">
        <f>IF('Séries-DWF'!$AA$43="","",'Séries-DWF'!$AA$43)</f>
        <v/>
      </c>
    </row>
    <row r="278" spans="1:21" x14ac:dyDescent="0.25">
      <c r="A278" s="114" t="str">
        <f>IF('Séries-DWF'!$N$44="","",'Séries-DWF'!$N$44)</f>
        <v/>
      </c>
      <c r="B278" s="435" t="str">
        <f>IF('Séries-DWF'!$J$44="","",'Séries-DWF'!$J$44)</f>
        <v/>
      </c>
      <c r="C278" s="437" t="str">
        <f>IF('Séries-DWF'!$K$44="","",'Séries-DWF'!$K$44)</f>
        <v/>
      </c>
      <c r="D278" s="110" t="str">
        <f>IF('Séries-DWF'!$L$44="","",'Séries-DWF'!$L$44)</f>
        <v/>
      </c>
      <c r="E278" s="110" t="str">
        <f>IF('Séries-DWF'!$I$44="","",'Séries-DWF'!$I$44)</f>
        <v/>
      </c>
      <c r="F278" s="110" t="str">
        <f>IF('Séries-DWF'!$M$44="","",'Séries-DWF'!$M$44)</f>
        <v/>
      </c>
      <c r="G278" s="112" t="str">
        <f>IF('Séries-DWF'!$H$44="","",'Séries-DWF'!$H$44)</f>
        <v/>
      </c>
      <c r="H278" s="120" t="str">
        <f>IF('Séries-DWF'!$A$44="","",'Séries-DWF'!$A$44)</f>
        <v/>
      </c>
      <c r="I278" s="451" t="str">
        <f>IF('Séries-DWF'!$B$44="","",'Séries-DWF'!$B$44)</f>
        <v/>
      </c>
      <c r="J278" s="139" t="str">
        <f>IF('Séries-DWF'!$G$44="","",'Séries-DWF'!$G$44)</f>
        <v/>
      </c>
      <c r="K278" s="457" t="str">
        <f t="shared" si="12"/>
        <v/>
      </c>
      <c r="L278" s="458" t="str">
        <f t="shared" si="13"/>
        <v/>
      </c>
      <c r="M278" s="441" t="str">
        <f>IF('Séries-DWF'!$C$44="","",'Séries-DWF'!$C$44)</f>
        <v/>
      </c>
      <c r="N278" s="431" t="str">
        <f>IF('Séries-DWF'!$D$44="","",'Séries-DWF'!$D$44)</f>
        <v/>
      </c>
      <c r="O278" s="431" t="str">
        <f>IF('Séries-DWF'!$E$44="","",'Séries-DWF'!$E$44)</f>
        <v/>
      </c>
      <c r="P278" s="439" t="str">
        <f>IF('Séries-DWF'!$F$44="","",'Séries-DWF'!$F$44)</f>
        <v/>
      </c>
      <c r="Q278" s="435" t="str">
        <f>IF('Séries-DWF'!$S$44="","",'Séries-DWF'!$S$44)</f>
        <v/>
      </c>
      <c r="R278" s="110" t="str">
        <f>IF('Séries-DWF'!$T$44="","",'Séries-DWF'!$T$44)</f>
        <v/>
      </c>
      <c r="S278" s="437" t="str">
        <f>IF('Séries-DWF'!$U$44="","",'Séries-DWF'!$U$44)</f>
        <v/>
      </c>
      <c r="T278" s="112" t="str">
        <f>IF('Séries-DWF'!$V$44="","",'Séries-DWF'!$V$44)</f>
        <v/>
      </c>
      <c r="U278" s="413" t="str">
        <f>IF('Séries-DWF'!$AA$44="","",'Séries-DWF'!$AA$44)</f>
        <v/>
      </c>
    </row>
    <row r="279" spans="1:21" x14ac:dyDescent="0.25">
      <c r="A279" s="114" t="str">
        <f>IF('Séries-DWF'!$N$45="","",'Séries-DWF'!$N$45)</f>
        <v/>
      </c>
      <c r="B279" s="435" t="str">
        <f>IF('Séries-DWF'!$J$45="","",'Séries-DWF'!$J$45)</f>
        <v/>
      </c>
      <c r="C279" s="437" t="str">
        <f>IF('Séries-DWF'!$K$45="","",'Séries-DWF'!$K$45)</f>
        <v/>
      </c>
      <c r="D279" s="110" t="str">
        <f>IF('Séries-DWF'!$L$45="","",'Séries-DWF'!$L$45)</f>
        <v/>
      </c>
      <c r="E279" s="110" t="str">
        <f>IF('Séries-DWF'!$I$45="","",'Séries-DWF'!$I$45)</f>
        <v/>
      </c>
      <c r="F279" s="110" t="str">
        <f>IF('Séries-DWF'!$M$45="","",'Séries-DWF'!$M$45)</f>
        <v/>
      </c>
      <c r="G279" s="112" t="str">
        <f>IF('Séries-DWF'!$H$45="","",'Séries-DWF'!$H$45)</f>
        <v/>
      </c>
      <c r="H279" s="120" t="str">
        <f>IF('Séries-DWF'!$A$45="","",'Séries-DWF'!$A$45)</f>
        <v/>
      </c>
      <c r="I279" s="451" t="str">
        <f>IF('Séries-DWF'!$B$45="","",'Séries-DWF'!$B$45)</f>
        <v/>
      </c>
      <c r="J279" s="139" t="str">
        <f>IF('Séries-DWF'!$G$45="","",'Séries-DWF'!$G$45)</f>
        <v/>
      </c>
      <c r="K279" s="457" t="str">
        <f t="shared" si="12"/>
        <v/>
      </c>
      <c r="L279" s="458" t="str">
        <f t="shared" si="13"/>
        <v/>
      </c>
      <c r="M279" s="441" t="str">
        <f>IF('Séries-DWF'!$C$45="","",'Séries-DWF'!$C$45)</f>
        <v/>
      </c>
      <c r="N279" s="431" t="str">
        <f>IF('Séries-DWF'!$D$45="","",'Séries-DWF'!$D$45)</f>
        <v/>
      </c>
      <c r="O279" s="431" t="str">
        <f>IF('Séries-DWF'!$E$45="","",'Séries-DWF'!$E$45)</f>
        <v/>
      </c>
      <c r="P279" s="439" t="str">
        <f>IF('Séries-DWF'!$F$45="","",'Séries-DWF'!$F$45)</f>
        <v/>
      </c>
      <c r="Q279" s="435" t="str">
        <f>IF('Séries-DWF'!$S$45="","",'Séries-DWF'!$S$45)</f>
        <v/>
      </c>
      <c r="R279" s="110" t="str">
        <f>IF('Séries-DWF'!$T$45="","",'Séries-DWF'!$T$45)</f>
        <v/>
      </c>
      <c r="S279" s="437" t="str">
        <f>IF('Séries-DWF'!$U$45="","",'Séries-DWF'!$U$45)</f>
        <v/>
      </c>
      <c r="T279" s="112" t="str">
        <f>IF('Séries-DWF'!$V$45="","",'Séries-DWF'!$V$45)</f>
        <v/>
      </c>
      <c r="U279" s="413" t="str">
        <f>IF('Séries-DWF'!$AA$45="","",'Séries-DWF'!$AA$45)</f>
        <v/>
      </c>
    </row>
    <row r="280" spans="1:21" x14ac:dyDescent="0.25">
      <c r="A280" s="114" t="str">
        <f>IF('Séries-DWF'!$N$46="","",'Séries-DWF'!$N$46)</f>
        <v/>
      </c>
      <c r="B280" s="435" t="str">
        <f>IF('Séries-DWF'!$J$46="","",'Séries-DWF'!$J$46)</f>
        <v/>
      </c>
      <c r="C280" s="437" t="str">
        <f>IF('Séries-DWF'!$K$46="","",'Séries-DWF'!$K$46)</f>
        <v/>
      </c>
      <c r="D280" s="110" t="str">
        <f>IF('Séries-DWF'!$L$46="","",'Séries-DWF'!$L$46)</f>
        <v/>
      </c>
      <c r="E280" s="110" t="str">
        <f>IF('Séries-DWF'!$I$46="","",'Séries-DWF'!$I$46)</f>
        <v/>
      </c>
      <c r="F280" s="110" t="str">
        <f>IF('Séries-DWF'!$M$46="","",'Séries-DWF'!$M$46)</f>
        <v/>
      </c>
      <c r="G280" s="112" t="str">
        <f>IF('Séries-DWF'!$H$46="","",'Séries-DWF'!$H$46)</f>
        <v/>
      </c>
      <c r="H280" s="120" t="str">
        <f>IF('Séries-DWF'!$A$46="","",'Séries-DWF'!$A$46)</f>
        <v/>
      </c>
      <c r="I280" s="451" t="str">
        <f>IF('Séries-DWF'!$B$46="","",'Séries-DWF'!$B$46)</f>
        <v/>
      </c>
      <c r="J280" s="139" t="str">
        <f>IF('Séries-DWF'!$G$46="","",'Séries-DWF'!$G$46)</f>
        <v/>
      </c>
      <c r="K280" s="457" t="str">
        <f t="shared" si="12"/>
        <v/>
      </c>
      <c r="L280" s="458" t="str">
        <f t="shared" si="13"/>
        <v/>
      </c>
      <c r="M280" s="441" t="str">
        <f>IF('Séries-DWF'!$C$46="","",'Séries-DWF'!$C$46)</f>
        <v/>
      </c>
      <c r="N280" s="431" t="str">
        <f>IF('Séries-DWF'!$D$46="","",'Séries-DWF'!$D$46)</f>
        <v/>
      </c>
      <c r="O280" s="431" t="str">
        <f>IF('Séries-DWF'!$E$46="","",'Séries-DWF'!$E$46)</f>
        <v/>
      </c>
      <c r="P280" s="439" t="str">
        <f>IF('Séries-DWF'!$F$46="","",'Séries-DWF'!$F$46)</f>
        <v/>
      </c>
      <c r="Q280" s="435" t="str">
        <f>IF('Séries-DWF'!$S$46="","",'Séries-DWF'!$S$46)</f>
        <v/>
      </c>
      <c r="R280" s="110" t="str">
        <f>IF('Séries-DWF'!$T$46="","",'Séries-DWF'!$T$46)</f>
        <v/>
      </c>
      <c r="S280" s="437" t="str">
        <f>IF('Séries-DWF'!$U$46="","",'Séries-DWF'!$U$46)</f>
        <v/>
      </c>
      <c r="T280" s="112" t="str">
        <f>IF('Séries-DWF'!$V$46="","",'Séries-DWF'!$V$46)</f>
        <v/>
      </c>
      <c r="U280" s="413" t="str">
        <f>IF('Séries-DWF'!$AA$46="","",'Séries-DWF'!$AA$46)</f>
        <v/>
      </c>
    </row>
    <row r="281" spans="1:21" x14ac:dyDescent="0.25">
      <c r="A281" s="114" t="str">
        <f>IF('Séries-DWF'!$N$47="","",'Séries-DWF'!$N$47)</f>
        <v/>
      </c>
      <c r="B281" s="435" t="str">
        <f>IF('Séries-DWF'!$J$47="","",'Séries-DWF'!$J$47)</f>
        <v/>
      </c>
      <c r="C281" s="437" t="str">
        <f>IF('Séries-DWF'!$K$47="","",'Séries-DWF'!$K$47)</f>
        <v/>
      </c>
      <c r="D281" s="110" t="str">
        <f>IF('Séries-DWF'!$L$47="","",'Séries-DWF'!$L$47)</f>
        <v/>
      </c>
      <c r="E281" s="110" t="str">
        <f>IF('Séries-DWF'!$I$47="","",'Séries-DWF'!$I$47)</f>
        <v/>
      </c>
      <c r="F281" s="110" t="str">
        <f>IF('Séries-DWF'!$M$47="","",'Séries-DWF'!$M$47)</f>
        <v/>
      </c>
      <c r="G281" s="112" t="str">
        <f>IF('Séries-DWF'!$H$47="","",'Séries-DWF'!$H$47)</f>
        <v/>
      </c>
      <c r="H281" s="120" t="str">
        <f>IF('Séries-DWF'!$A$47="","",'Séries-DWF'!$A$47)</f>
        <v/>
      </c>
      <c r="I281" s="451" t="str">
        <f>IF('Séries-DWF'!$B$47="","",'Séries-DWF'!$B$47)</f>
        <v/>
      </c>
      <c r="J281" s="139" t="str">
        <f>IF('Séries-DWF'!$G$47="","",'Séries-DWF'!$G$47)</f>
        <v/>
      </c>
      <c r="K281" s="457" t="str">
        <f t="shared" si="12"/>
        <v/>
      </c>
      <c r="L281" s="458" t="str">
        <f t="shared" si="13"/>
        <v/>
      </c>
      <c r="M281" s="441" t="str">
        <f>IF('Séries-DWF'!$C$47="","",'Séries-DWF'!$C$47)</f>
        <v/>
      </c>
      <c r="N281" s="431" t="str">
        <f>IF('Séries-DWF'!$D$47="","",'Séries-DWF'!$D$47)</f>
        <v/>
      </c>
      <c r="O281" s="431" t="str">
        <f>IF('Séries-DWF'!$E$47="","",'Séries-DWF'!$E$47)</f>
        <v/>
      </c>
      <c r="P281" s="439" t="str">
        <f>IF('Séries-DWF'!$F$47="","",'Séries-DWF'!$F$47)</f>
        <v/>
      </c>
      <c r="Q281" s="435" t="str">
        <f>IF('Séries-DWF'!$S$47="","",'Séries-DWF'!$S$47)</f>
        <v/>
      </c>
      <c r="R281" s="110" t="str">
        <f>IF('Séries-DWF'!$T$47="","",'Séries-DWF'!$T$47)</f>
        <v/>
      </c>
      <c r="S281" s="437" t="str">
        <f>IF('Séries-DWF'!$U$47="","",'Séries-DWF'!$U$47)</f>
        <v/>
      </c>
      <c r="T281" s="112" t="str">
        <f>IF('Séries-DWF'!$V$47="","",'Séries-DWF'!$V$47)</f>
        <v/>
      </c>
      <c r="U281" s="413" t="str">
        <f>IF('Séries-DWF'!$AA$47="","",'Séries-DWF'!$AA$47)</f>
        <v/>
      </c>
    </row>
    <row r="282" spans="1:21" x14ac:dyDescent="0.25">
      <c r="A282" s="114" t="str">
        <f>IF('Séries-DWF'!$N$48="","",'Séries-DWF'!$N$48)</f>
        <v/>
      </c>
      <c r="B282" s="435" t="str">
        <f>IF('Séries-DWF'!$J$48="","",'Séries-DWF'!$J$48)</f>
        <v/>
      </c>
      <c r="C282" s="437" t="str">
        <f>IF('Séries-DWF'!$K$48="","",'Séries-DWF'!$K$48)</f>
        <v/>
      </c>
      <c r="D282" s="110" t="str">
        <f>IF('Séries-DWF'!$L$48="","",'Séries-DWF'!$L$48)</f>
        <v/>
      </c>
      <c r="E282" s="110" t="str">
        <f>IF('Séries-DWF'!$I$48="","",'Séries-DWF'!$I$48)</f>
        <v/>
      </c>
      <c r="F282" s="110" t="str">
        <f>IF('Séries-DWF'!$M$48="","",'Séries-DWF'!$M$48)</f>
        <v/>
      </c>
      <c r="G282" s="112" t="str">
        <f>IF('Séries-DWF'!$H$48="","",'Séries-DWF'!$H$48)</f>
        <v/>
      </c>
      <c r="H282" s="120" t="str">
        <f>IF('Séries-DWF'!$A$48="","",'Séries-DWF'!$A$48)</f>
        <v/>
      </c>
      <c r="I282" s="451" t="str">
        <f>IF('Séries-DWF'!$B$48="","",'Séries-DWF'!$B$48)</f>
        <v/>
      </c>
      <c r="J282" s="139" t="str">
        <f>IF('Séries-DWF'!$G$48="","",'Séries-DWF'!$G$48)</f>
        <v/>
      </c>
      <c r="K282" s="457" t="str">
        <f t="shared" si="12"/>
        <v/>
      </c>
      <c r="L282" s="458" t="str">
        <f t="shared" si="13"/>
        <v/>
      </c>
      <c r="M282" s="441" t="str">
        <f>IF('Séries-DWF'!$C$48="","",'Séries-DWF'!$C$48)</f>
        <v/>
      </c>
      <c r="N282" s="431" t="str">
        <f>IF('Séries-DWF'!$D$48="","",'Séries-DWF'!$D$48)</f>
        <v/>
      </c>
      <c r="O282" s="431" t="str">
        <f>IF('Séries-DWF'!$E$48="","",'Séries-DWF'!$E$48)</f>
        <v/>
      </c>
      <c r="P282" s="439" t="str">
        <f>IF('Séries-DWF'!$F$48="","",'Séries-DWF'!$F$48)</f>
        <v/>
      </c>
      <c r="Q282" s="435" t="str">
        <f>IF('Séries-DWF'!$S$48="","",'Séries-DWF'!$S$48)</f>
        <v/>
      </c>
      <c r="R282" s="110" t="str">
        <f>IF('Séries-DWF'!$T$48="","",'Séries-DWF'!$T$48)</f>
        <v/>
      </c>
      <c r="S282" s="437" t="str">
        <f>IF('Séries-DWF'!$U$48="","",'Séries-DWF'!$U$48)</f>
        <v/>
      </c>
      <c r="T282" s="112" t="str">
        <f>IF('Séries-DWF'!$V$48="","",'Séries-DWF'!$V$48)</f>
        <v/>
      </c>
      <c r="U282" s="413" t="str">
        <f>IF('Séries-DWF'!$AA$48="","",'Séries-DWF'!$AA$48)</f>
        <v/>
      </c>
    </row>
    <row r="283" spans="1:21" x14ac:dyDescent="0.25">
      <c r="A283" s="114" t="str">
        <f>IF('Séries-DWF'!$N$49="","",'Séries-DWF'!$N$49)</f>
        <v/>
      </c>
      <c r="B283" s="435" t="str">
        <f>IF('Séries-DWF'!$J$49="","",'Séries-DWF'!$J$49)</f>
        <v/>
      </c>
      <c r="C283" s="437" t="str">
        <f>IF('Séries-DWF'!$K$49="","",'Séries-DWF'!$K$49)</f>
        <v/>
      </c>
      <c r="D283" s="110" t="str">
        <f>IF('Séries-DWF'!$L$49="","",'Séries-DWF'!$L$49)</f>
        <v/>
      </c>
      <c r="E283" s="110" t="str">
        <f>IF('Séries-DWF'!$I$49="","",'Séries-DWF'!$I$49)</f>
        <v/>
      </c>
      <c r="F283" s="110" t="str">
        <f>IF('Séries-DWF'!$M$49="","",'Séries-DWF'!$M$49)</f>
        <v/>
      </c>
      <c r="G283" s="112" t="str">
        <f>IF('Séries-DWF'!$H$49="","",'Séries-DWF'!$H$49)</f>
        <v/>
      </c>
      <c r="H283" s="120" t="str">
        <f>IF('Séries-DWF'!$A$49="","",'Séries-DWF'!$A$49)</f>
        <v/>
      </c>
      <c r="I283" s="451" t="str">
        <f>IF('Séries-DWF'!$B$49="","",'Séries-DWF'!$B$49)</f>
        <v/>
      </c>
      <c r="J283" s="139" t="str">
        <f>IF('Séries-DWF'!$G$49="","",'Séries-DWF'!$G$49)</f>
        <v/>
      </c>
      <c r="K283" s="457" t="str">
        <f t="shared" si="12"/>
        <v/>
      </c>
      <c r="L283" s="458" t="str">
        <f t="shared" si="13"/>
        <v/>
      </c>
      <c r="M283" s="441" t="str">
        <f>IF('Séries-DWF'!$C$49="","",'Séries-DWF'!$C$49)</f>
        <v/>
      </c>
      <c r="N283" s="431" t="str">
        <f>IF('Séries-DWF'!$D$49="","",'Séries-DWF'!$D$49)</f>
        <v/>
      </c>
      <c r="O283" s="431" t="str">
        <f>IF('Séries-DWF'!$E$49="","",'Séries-DWF'!$E$49)</f>
        <v/>
      </c>
      <c r="P283" s="439" t="str">
        <f>IF('Séries-DWF'!$F$49="","",'Séries-DWF'!$F$49)</f>
        <v/>
      </c>
      <c r="Q283" s="435" t="str">
        <f>IF('Séries-DWF'!$S$49="","",'Séries-DWF'!$S$49)</f>
        <v/>
      </c>
      <c r="R283" s="110" t="str">
        <f>IF('Séries-DWF'!$T$49="","",'Séries-DWF'!$T$49)</f>
        <v/>
      </c>
      <c r="S283" s="437" t="str">
        <f>IF('Séries-DWF'!$U$49="","",'Séries-DWF'!$U$49)</f>
        <v/>
      </c>
      <c r="T283" s="112" t="str">
        <f>IF('Séries-DWF'!$V$49="","",'Séries-DWF'!$V$49)</f>
        <v/>
      </c>
      <c r="U283" s="413" t="str">
        <f>IF('Séries-DWF'!$AA$49="","",'Séries-DWF'!$AA$49)</f>
        <v/>
      </c>
    </row>
    <row r="284" spans="1:21" x14ac:dyDescent="0.25">
      <c r="A284" s="114" t="str">
        <f>IF('Séries-DWF'!$N$50="","",'Séries-DWF'!$N$50)</f>
        <v/>
      </c>
      <c r="B284" s="435" t="str">
        <f>IF('Séries-DWF'!$J$50="","",'Séries-DWF'!$J$50)</f>
        <v/>
      </c>
      <c r="C284" s="437" t="str">
        <f>IF('Séries-DWF'!$K$50="","",'Séries-DWF'!$K$50)</f>
        <v/>
      </c>
      <c r="D284" s="110" t="str">
        <f>IF('Séries-DWF'!$L$50="","",'Séries-DWF'!$L$50)</f>
        <v/>
      </c>
      <c r="E284" s="110" t="str">
        <f>IF('Séries-DWF'!$I$50="","",'Séries-DWF'!$I$50)</f>
        <v/>
      </c>
      <c r="F284" s="110" t="str">
        <f>IF('Séries-DWF'!$M$50="","",'Séries-DWF'!$M$50)</f>
        <v/>
      </c>
      <c r="G284" s="112" t="str">
        <f>IF('Séries-DWF'!$H$50="","",'Séries-DWF'!$H$50)</f>
        <v/>
      </c>
      <c r="H284" s="120" t="str">
        <f>IF('Séries-DWF'!$A$50="","",'Séries-DWF'!$A$50)</f>
        <v/>
      </c>
      <c r="I284" s="451" t="str">
        <f>IF('Séries-DWF'!$B$50="","",'Séries-DWF'!$B$50)</f>
        <v/>
      </c>
      <c r="J284" s="139" t="str">
        <f>IF('Séries-DWF'!$G$50="","",'Séries-DWF'!$G$50)</f>
        <v/>
      </c>
      <c r="K284" s="461" t="str">
        <f t="shared" si="12"/>
        <v/>
      </c>
      <c r="L284" s="458" t="str">
        <f t="shared" si="13"/>
        <v/>
      </c>
      <c r="M284" s="441" t="str">
        <f>IF('Séries-DWF'!$C$50="","",'Séries-DWF'!$C$50)</f>
        <v/>
      </c>
      <c r="N284" s="431" t="str">
        <f>IF('Séries-DWF'!$D$50="","",'Séries-DWF'!$D$50)</f>
        <v/>
      </c>
      <c r="O284" s="431" t="str">
        <f>IF('Séries-DWF'!$E$50="","",'Séries-DWF'!$E$50)</f>
        <v/>
      </c>
      <c r="P284" s="439" t="str">
        <f>IF('Séries-DWF'!$F$50="","",'Séries-DWF'!$F$50)</f>
        <v/>
      </c>
      <c r="Q284" s="435" t="str">
        <f>IF('Séries-DWF'!$S$50="","",'Séries-DWF'!$S$50)</f>
        <v/>
      </c>
      <c r="R284" s="110" t="str">
        <f>IF('Séries-DWF'!$T$50="","",'Séries-DWF'!$T$50)</f>
        <v/>
      </c>
      <c r="S284" s="437" t="str">
        <f>IF('Séries-DWF'!$U$50="","",'Séries-DWF'!$U$50)</f>
        <v/>
      </c>
      <c r="T284" s="112" t="str">
        <f>IF('Séries-DWF'!$V$50="","",'Séries-DWF'!$V$50)</f>
        <v/>
      </c>
      <c r="U284" s="413" t="str">
        <f>IF('Séries-DWF'!$AA$50="","",'Séries-DWF'!$AA$50)</f>
        <v/>
      </c>
    </row>
    <row r="285" spans="1:21" x14ac:dyDescent="0.25">
      <c r="A285" s="114" t="str">
        <f>IF('Séries-DWF'!$N$11="","",'Séries-DWF'!$N$11)</f>
        <v>DWF</v>
      </c>
      <c r="B285" s="435" t="str">
        <f>IF('Séries-DWF'!$J$11="","",'Séries-DWF'!$J$11)</f>
        <v>REIN</v>
      </c>
      <c r="C285" s="437" t="str">
        <f>IF('Séries-DWF'!$K$11="","",'Séries-DWF'!$K$11)</f>
        <v>Melissa</v>
      </c>
      <c r="D285" s="110" t="str">
        <f>IF('Séries-DWF'!$L$11="","",'Séries-DWF'!$L$11)</f>
        <v>FEMME</v>
      </c>
      <c r="E285" s="110" t="str">
        <f>IF('Séries-DWF'!$I$11="","",'Séries-DWF'!$I$11)</f>
        <v xml:space="preserve">N°5 </v>
      </c>
      <c r="F285" s="110" t="str">
        <f>IF('Séries-DWF'!$M$11="","",'Séries-DWF'!$M$11)</f>
        <v>REIN Melissa FEMME</v>
      </c>
      <c r="G285" s="112" t="str">
        <f>IF('Séries-DWF'!$H$11="","",'Séries-DWF'!$H$11)</f>
        <v>Les Cormorans 2</v>
      </c>
      <c r="H285" s="120">
        <f>IF('Séries-DWF'!$A$11="","",'Séries-DWF'!$A$11)</f>
        <v>1</v>
      </c>
      <c r="I285" s="451">
        <f>IF('Séries-DWF'!$B$11="","",'Séries-DWF'!$B$11)</f>
        <v>1</v>
      </c>
      <c r="J285" s="139">
        <f>IF('Séries-DWF'!$G$11="","",'Séries-DWF'!$G$11)</f>
        <v>1</v>
      </c>
      <c r="K285" s="457" t="str">
        <f>+IF(F285="","",P$3)</f>
        <v>Passage</v>
      </c>
      <c r="L285" s="458">
        <f>IF(K285="","",P285)</f>
        <v>0.47569444444444453</v>
      </c>
      <c r="M285" s="441">
        <f>IF('Séries-DWF'!$C$11="","",'Séries-DWF'!$C$11)</f>
        <v>0.45277777777777789</v>
      </c>
      <c r="N285" s="431">
        <f>IF('Séries-DWF'!$D$11="","",'Séries-DWF'!$D$11)</f>
        <v>0.4736111111111112</v>
      </c>
      <c r="O285" s="431">
        <f>IF('Séries-DWF'!$E$11="","",'Séries-DWF'!$E$11)</f>
        <v>0.47430555555555565</v>
      </c>
      <c r="P285" s="439">
        <f>IF('Séries-DWF'!$F$11="","",'Séries-DWF'!$F$11)</f>
        <v>0.47569444444444453</v>
      </c>
      <c r="Q285" s="435">
        <f>IF('Séries-DWF'!$S$11="","",'Séries-DWF'!$S$11)</f>
        <v>75</v>
      </c>
      <c r="R285" s="110" t="str">
        <f>IF('Séries-DWF'!$T$11="","",'Séries-DWF'!$T$11)</f>
        <v>m</v>
      </c>
      <c r="S285" s="437" t="str">
        <f>IF('Séries-DWF'!$U$11="","",'Séries-DWF'!$U$11)</f>
        <v/>
      </c>
      <c r="T285" s="112" t="str">
        <f>IF('Séries-DWF'!$V$11="","",'Séries-DWF'!$V$11)</f>
        <v/>
      </c>
      <c r="U285" s="413" t="str">
        <f>IF('Séries-DWF'!$AA$11="","",'Séries-DWF'!$AA$11)</f>
        <v/>
      </c>
    </row>
    <row r="286" spans="1:21" x14ac:dyDescent="0.25">
      <c r="A286" s="114" t="str">
        <f>IF('Séries-DWF'!$N$12="","",'Séries-DWF'!$N$12)</f>
        <v>DWF</v>
      </c>
      <c r="B286" s="435" t="str">
        <f>IF('Séries-DWF'!$J$12="","",'Séries-DWF'!$J$12)</f>
        <v>LEITNER</v>
      </c>
      <c r="C286" s="437" t="str">
        <f>IF('Séries-DWF'!$K$12="","",'Séries-DWF'!$K$12)</f>
        <v>Rachel</v>
      </c>
      <c r="D286" s="110" t="str">
        <f>IF('Séries-DWF'!$L$12="","",'Séries-DWF'!$L$12)</f>
        <v>FEMME</v>
      </c>
      <c r="E286" s="110" t="str">
        <f>IF('Séries-DWF'!$I$12="","",'Séries-DWF'!$I$12)</f>
        <v>N°1 Capitaine</v>
      </c>
      <c r="F286" s="110" t="str">
        <f>IF('Séries-DWF'!$M$12="","",'Séries-DWF'!$M$12)</f>
        <v>LEITNER Rachel FEMME</v>
      </c>
      <c r="G286" s="112" t="str">
        <f>IF('Séries-DWF'!$H$12="","",'Séries-DWF'!$H$12)</f>
        <v>Les Cormorans 2</v>
      </c>
      <c r="H286" s="120">
        <f>IF('Séries-DWF'!$A$12="","",'Séries-DWF'!$A$12)</f>
        <v>1</v>
      </c>
      <c r="I286" s="451">
        <f>IF('Séries-DWF'!$B$12="","",'Séries-DWF'!$B$12)</f>
        <v>2</v>
      </c>
      <c r="J286" s="139">
        <f>IF('Séries-DWF'!$G$12="","",'Séries-DWF'!$G$12)</f>
        <v>2</v>
      </c>
      <c r="K286" s="457" t="str">
        <f t="shared" ref="K286:K324" si="14">+IF(F286="","",P$3)</f>
        <v>Passage</v>
      </c>
      <c r="L286" s="458">
        <f t="shared" ref="L286:L324" si="15">IF(K286="","",P286)</f>
        <v>0.47569444444444453</v>
      </c>
      <c r="M286" s="441">
        <f>IF('Séries-DWF'!$C$12="","",'Séries-DWF'!$C$12)</f>
        <v>0.45277777777777789</v>
      </c>
      <c r="N286" s="431">
        <f>IF('Séries-DWF'!$D$12="","",'Séries-DWF'!$D$12)</f>
        <v>0.4736111111111112</v>
      </c>
      <c r="O286" s="431">
        <f>IF('Séries-DWF'!$E$12="","",'Séries-DWF'!$E$12)</f>
        <v>0.47430555555555565</v>
      </c>
      <c r="P286" s="439">
        <f>IF('Séries-DWF'!$F$12="","",'Séries-DWF'!$F$12)</f>
        <v>0.47569444444444453</v>
      </c>
      <c r="Q286" s="435">
        <f>IF('Séries-DWF'!$S$12="","",'Séries-DWF'!$S$12)</f>
        <v>80</v>
      </c>
      <c r="R286" s="110" t="str">
        <f>IF('Séries-DWF'!$T$12="","",'Séries-DWF'!$T$12)</f>
        <v>m</v>
      </c>
      <c r="S286" s="437" t="str">
        <f>IF('Séries-DWF'!$U$12="","",'Séries-DWF'!$U$12)</f>
        <v/>
      </c>
      <c r="T286" s="112" t="str">
        <f>IF('Séries-DWF'!$V$12="","",'Séries-DWF'!$V$12)</f>
        <v/>
      </c>
      <c r="U286" s="413" t="str">
        <f>IF('Séries-DWF'!$AA$12="","",'Séries-DWF'!$AA$12)</f>
        <v/>
      </c>
    </row>
    <row r="287" spans="1:21" x14ac:dyDescent="0.25">
      <c r="A287" s="114" t="str">
        <f>IF('Séries-DWF'!$N$13="","",'Séries-DWF'!$N$13)</f>
        <v>DWF</v>
      </c>
      <c r="B287" s="435" t="str">
        <f>IF('Séries-DWF'!$J$13="","",'Séries-DWF'!$J$13)</f>
        <v>SKROBOVA</v>
      </c>
      <c r="C287" s="437" t="str">
        <f>IF('Séries-DWF'!$K$13="","",'Séries-DWF'!$K$13)</f>
        <v>Jana</v>
      </c>
      <c r="D287" s="110" t="str">
        <f>IF('Séries-DWF'!$L$13="","",'Séries-DWF'!$L$13)</f>
        <v>Femme</v>
      </c>
      <c r="E287" s="110" t="str">
        <f>IF('Séries-DWF'!$I$13="","",'Séries-DWF'!$I$13)</f>
        <v xml:space="preserve">N°5 </v>
      </c>
      <c r="F287" s="110" t="str">
        <f>IF('Séries-DWF'!$M$13="","",'Séries-DWF'!$M$13)</f>
        <v>SKROBOVA Jana Femme</v>
      </c>
      <c r="G287" s="112" t="str">
        <f>IF('Séries-DWF'!$H$13="","",'Séries-DWF'!$H$13)</f>
        <v>Apneaman, Praha, Czech Republic</v>
      </c>
      <c r="H287" s="120">
        <f>IF('Séries-DWF'!$A$13="","",'Séries-DWF'!$A$13)</f>
        <v>2</v>
      </c>
      <c r="I287" s="451">
        <f>IF('Séries-DWF'!$B$13="","",'Séries-DWF'!$B$13)</f>
        <v>1</v>
      </c>
      <c r="J287" s="139">
        <f>IF('Séries-DWF'!$G$13="","",'Séries-DWF'!$G$13)</f>
        <v>1</v>
      </c>
      <c r="K287" s="457" t="str">
        <f t="shared" si="14"/>
        <v>Passage</v>
      </c>
      <c r="L287" s="458">
        <f t="shared" si="15"/>
        <v>0.48194444444444451</v>
      </c>
      <c r="M287" s="441">
        <f>IF('Séries-DWF'!$C$13="","",'Séries-DWF'!$C$13)</f>
        <v>0.45902777777777787</v>
      </c>
      <c r="N287" s="431">
        <f>IF('Séries-DWF'!$D$13="","",'Séries-DWF'!$D$13)</f>
        <v>0.47986111111111118</v>
      </c>
      <c r="O287" s="431">
        <f>IF('Séries-DWF'!$E$13="","",'Séries-DWF'!$E$13)</f>
        <v>0.48055555555555562</v>
      </c>
      <c r="P287" s="439">
        <f>IF('Séries-DWF'!$F$13="","",'Séries-DWF'!$F$13)</f>
        <v>0.48194444444444451</v>
      </c>
      <c r="Q287" s="435">
        <f>IF('Séries-DWF'!$S$13="","",'Séries-DWF'!$S$13)</f>
        <v>100</v>
      </c>
      <c r="R287" s="110" t="str">
        <f>IF('Séries-DWF'!$T$13="","",'Séries-DWF'!$T$13)</f>
        <v>m</v>
      </c>
      <c r="S287" s="437" t="str">
        <f>IF('Séries-DWF'!$U$13="","",'Séries-DWF'!$U$13)</f>
        <v/>
      </c>
      <c r="T287" s="112" t="str">
        <f>IF('Séries-DWF'!$V$13="","",'Séries-DWF'!$V$13)</f>
        <v/>
      </c>
      <c r="U287" s="413" t="str">
        <f>IF('Séries-DWF'!$AA$13="","",'Séries-DWF'!$AA$13)</f>
        <v/>
      </c>
    </row>
    <row r="288" spans="1:21" x14ac:dyDescent="0.25">
      <c r="A288" s="114" t="str">
        <f>IF('Séries-DWF'!$N$14="","",'Séries-DWF'!$N$14)</f>
        <v>DWF</v>
      </c>
      <c r="B288" s="435" t="str">
        <f>IF('Séries-DWF'!$J$14="","",'Séries-DWF'!$J$14)</f>
        <v>SOULA</v>
      </c>
      <c r="C288" s="437" t="str">
        <f>IF('Séries-DWF'!$K$14="","",'Séries-DWF'!$K$14)</f>
        <v>jean-david</v>
      </c>
      <c r="D288" s="110" t="str">
        <f>IF('Séries-DWF'!$L$14="","",'Séries-DWF'!$L$14)</f>
        <v>Homme</v>
      </c>
      <c r="E288" s="110" t="str">
        <f>IF('Séries-DWF'!$I$14="","",'Séries-DWF'!$I$14)</f>
        <v>N°1 Capitaine</v>
      </c>
      <c r="F288" s="110" t="str">
        <f>IF('Séries-DWF'!$M$14="","",'Séries-DWF'!$M$14)</f>
        <v>SOULA jean-david Homme</v>
      </c>
      <c r="G288" s="112" t="str">
        <f>IF('Séries-DWF'!$H$14="","",'Séries-DWF'!$H$14)</f>
        <v>CYRNEA</v>
      </c>
      <c r="H288" s="120">
        <f>IF('Séries-DWF'!$A$14="","",'Séries-DWF'!$A$14)</f>
        <v>2</v>
      </c>
      <c r="I288" s="451">
        <f>IF('Séries-DWF'!$B$14="","",'Séries-DWF'!$B$14)</f>
        <v>2</v>
      </c>
      <c r="J288" s="139">
        <f>IF('Séries-DWF'!$G$14="","",'Séries-DWF'!$G$14)</f>
        <v>2</v>
      </c>
      <c r="K288" s="457" t="str">
        <f t="shared" si="14"/>
        <v>Passage</v>
      </c>
      <c r="L288" s="458">
        <f t="shared" si="15"/>
        <v>0.48194444444444451</v>
      </c>
      <c r="M288" s="441">
        <f>IF('Séries-DWF'!$C$14="","",'Séries-DWF'!$C$14)</f>
        <v>0.45902777777777787</v>
      </c>
      <c r="N288" s="431">
        <f>IF('Séries-DWF'!$D$14="","",'Séries-DWF'!$D$14)</f>
        <v>0.47986111111111118</v>
      </c>
      <c r="O288" s="431">
        <f>IF('Séries-DWF'!$E$14="","",'Séries-DWF'!$E$14)</f>
        <v>0.48055555555555562</v>
      </c>
      <c r="P288" s="439">
        <f>IF('Séries-DWF'!$F$14="","",'Séries-DWF'!$F$14)</f>
        <v>0.48194444444444451</v>
      </c>
      <c r="Q288" s="435">
        <f>IF('Séries-DWF'!$S$14="","",'Séries-DWF'!$S$14)</f>
        <v>100</v>
      </c>
      <c r="R288" s="110" t="str">
        <f>IF('Séries-DWF'!$T$14="","",'Séries-DWF'!$T$14)</f>
        <v>m</v>
      </c>
      <c r="S288" s="437" t="str">
        <f>IF('Séries-DWF'!$U$14="","",'Séries-DWF'!$U$14)</f>
        <v/>
      </c>
      <c r="T288" s="112" t="str">
        <f>IF('Séries-DWF'!$V$14="","",'Séries-DWF'!$V$14)</f>
        <v/>
      </c>
      <c r="U288" s="413" t="str">
        <f>IF('Séries-DWF'!$AA$14="","",'Séries-DWF'!$AA$14)</f>
        <v/>
      </c>
    </row>
    <row r="289" spans="1:37" x14ac:dyDescent="0.25">
      <c r="A289" s="114" t="str">
        <f>IF('Séries-DWF'!$N$15="","",'Séries-DWF'!$N$15)</f>
        <v>DWF</v>
      </c>
      <c r="B289" s="435" t="str">
        <f>IF('Séries-DWF'!$J$15="","",'Séries-DWF'!$J$15)</f>
        <v>RIGAUD</v>
      </c>
      <c r="C289" s="437" t="str">
        <f>IF('Séries-DWF'!$K$15="","",'Séries-DWF'!$K$15)</f>
        <v>Estelle</v>
      </c>
      <c r="D289" s="110" t="str">
        <f>IF('Séries-DWF'!$L$15="","",'Séries-DWF'!$L$15)</f>
        <v>Femme</v>
      </c>
      <c r="E289" s="110" t="str">
        <f>IF('Séries-DWF'!$I$15="","",'Séries-DWF'!$I$15)</f>
        <v xml:space="preserve">N°3 </v>
      </c>
      <c r="F289" s="110" t="str">
        <f>IF('Séries-DWF'!$M$15="","",'Séries-DWF'!$M$15)</f>
        <v>RIGAUD Estelle Femme</v>
      </c>
      <c r="G289" s="112" t="str">
        <f>IF('Séries-DWF'!$H$15="","",'Séries-DWF'!$H$15)</f>
        <v>CYRNEA</v>
      </c>
      <c r="H289" s="120">
        <f>IF('Séries-DWF'!$A$15="","",'Séries-DWF'!$A$15)</f>
        <v>3</v>
      </c>
      <c r="I289" s="451">
        <f>IF('Séries-DWF'!$B$15="","",'Séries-DWF'!$B$15)</f>
        <v>1</v>
      </c>
      <c r="J289" s="139">
        <f>IF('Séries-DWF'!$G$15="","",'Séries-DWF'!$G$15)</f>
        <v>1</v>
      </c>
      <c r="K289" s="457" t="str">
        <f t="shared" si="14"/>
        <v>Passage</v>
      </c>
      <c r="L289" s="458">
        <f t="shared" si="15"/>
        <v>0.48819444444444449</v>
      </c>
      <c r="M289" s="441">
        <f>IF('Séries-DWF'!$C$15="","",'Séries-DWF'!$C$15)</f>
        <v>0.46527777777777785</v>
      </c>
      <c r="N289" s="431">
        <f>IF('Séries-DWF'!$D$15="","",'Séries-DWF'!$D$15)</f>
        <v>0.48611111111111116</v>
      </c>
      <c r="O289" s="431">
        <f>IF('Séries-DWF'!$E$15="","",'Séries-DWF'!$E$15)</f>
        <v>0.4868055555555556</v>
      </c>
      <c r="P289" s="439">
        <f>IF('Séries-DWF'!$F$15="","",'Séries-DWF'!$F$15)</f>
        <v>0.48819444444444449</v>
      </c>
      <c r="Q289" s="435">
        <f>IF('Séries-DWF'!$S$15="","",'Séries-DWF'!$S$15)</f>
        <v>100</v>
      </c>
      <c r="R289" s="110" t="str">
        <f>IF('Séries-DWF'!$T$15="","",'Séries-DWF'!$T$15)</f>
        <v>m</v>
      </c>
      <c r="S289" s="437" t="str">
        <f>IF('Séries-DWF'!$U$15="","",'Séries-DWF'!$U$15)</f>
        <v/>
      </c>
      <c r="T289" s="112" t="str">
        <f>IF('Séries-DWF'!$V$15="","",'Séries-DWF'!$V$15)</f>
        <v/>
      </c>
      <c r="U289" s="413" t="str">
        <f>IF('Séries-DWF'!$AA$15="","",'Séries-DWF'!$AA$15)</f>
        <v/>
      </c>
    </row>
    <row r="290" spans="1:37" x14ac:dyDescent="0.25">
      <c r="A290" s="114" t="str">
        <f>IF('Séries-DWF'!$N$16="","",'Séries-DWF'!$N$16)</f>
        <v>DWF</v>
      </c>
      <c r="B290" s="435" t="str">
        <f>IF('Séries-DWF'!$J$16="","",'Séries-DWF'!$J$16)</f>
        <v>HARTMANN</v>
      </c>
      <c r="C290" s="437" t="str">
        <f>IF('Séries-DWF'!$K$16="","",'Séries-DWF'!$K$16)</f>
        <v>Loraine</v>
      </c>
      <c r="D290" s="110" t="str">
        <f>IF('Séries-DWF'!$L$16="","",'Séries-DWF'!$L$16)</f>
        <v>FEMME</v>
      </c>
      <c r="E290" s="110" t="str">
        <f>IF('Séries-DWF'!$I$16="","",'Séries-DWF'!$I$16)</f>
        <v xml:space="preserve">N°4 </v>
      </c>
      <c r="F290" s="110" t="str">
        <f>IF('Séries-DWF'!$M$16="","",'Séries-DWF'!$M$16)</f>
        <v>HARTMANN Loraine FEMME</v>
      </c>
      <c r="G290" s="112" t="str">
        <f>IF('Séries-DWF'!$H$16="","",'Séries-DWF'!$H$16)</f>
        <v>Les Cormorans 1</v>
      </c>
      <c r="H290" s="120">
        <f>IF('Séries-DWF'!$A$16="","",'Séries-DWF'!$A$16)</f>
        <v>3</v>
      </c>
      <c r="I290" s="451">
        <f>IF('Séries-DWF'!$B$16="","",'Séries-DWF'!$B$16)</f>
        <v>2</v>
      </c>
      <c r="J290" s="139">
        <f>IF('Séries-DWF'!$G$16="","",'Séries-DWF'!$G$16)</f>
        <v>2</v>
      </c>
      <c r="K290" s="457" t="str">
        <f t="shared" si="14"/>
        <v>Passage</v>
      </c>
      <c r="L290" s="458">
        <f t="shared" si="15"/>
        <v>0.48819444444444449</v>
      </c>
      <c r="M290" s="441">
        <f>IF('Séries-DWF'!$C$16="","",'Séries-DWF'!$C$16)</f>
        <v>0.46527777777777785</v>
      </c>
      <c r="N290" s="431">
        <f>IF('Séries-DWF'!$D$16="","",'Séries-DWF'!$D$16)</f>
        <v>0.48611111111111116</v>
      </c>
      <c r="O290" s="431">
        <f>IF('Séries-DWF'!$E$16="","",'Séries-DWF'!$E$16)</f>
        <v>0.4868055555555556</v>
      </c>
      <c r="P290" s="439">
        <f>IF('Séries-DWF'!$F$16="","",'Séries-DWF'!$F$16)</f>
        <v>0.48819444444444449</v>
      </c>
      <c r="Q290" s="435">
        <f>IF('Séries-DWF'!$S$16="","",'Séries-DWF'!$S$16)</f>
        <v>100</v>
      </c>
      <c r="R290" s="110" t="str">
        <f>IF('Séries-DWF'!$T$16="","",'Séries-DWF'!$T$16)</f>
        <v>m</v>
      </c>
      <c r="S290" s="437" t="str">
        <f>IF('Séries-DWF'!$U$16="","",'Séries-DWF'!$U$16)</f>
        <v/>
      </c>
      <c r="T290" s="112" t="str">
        <f>IF('Séries-DWF'!$V$16="","",'Séries-DWF'!$V$16)</f>
        <v/>
      </c>
      <c r="U290" s="413" t="str">
        <f>IF('Séries-DWF'!$AA$16="","",'Séries-DWF'!$AA$16)</f>
        <v/>
      </c>
      <c r="V290" t="str">
        <f>IF('Séries-DWF'!M90="","",'Séries-DWF'!M90)</f>
        <v/>
      </c>
      <c r="AJ290" t="str">
        <f>IF('Séries-DWF'!AA90="","",'Séries-DWF'!AA90)</f>
        <v/>
      </c>
      <c r="AK290" t="str">
        <f>IF('Séries-DWF'!AB90="","",'Séries-DWF'!AB90)</f>
        <v/>
      </c>
    </row>
    <row r="291" spans="1:37" x14ac:dyDescent="0.25">
      <c r="A291" s="114" t="str">
        <f>IF('Séries-DWF'!$N$17="","",'Séries-DWF'!$N$17)</f>
        <v>DWF</v>
      </c>
      <c r="B291" s="435" t="str">
        <f>IF('Séries-DWF'!$J$17="","",'Séries-DWF'!$J$17)</f>
        <v>CORDIER</v>
      </c>
      <c r="C291" s="437" t="str">
        <f>IF('Séries-DWF'!$K$17="","",'Séries-DWF'!$K$17)</f>
        <v>Frédérique</v>
      </c>
      <c r="D291" s="110" t="str">
        <f>IF('Séries-DWF'!$L$17="","",'Séries-DWF'!$L$17)</f>
        <v>Femme</v>
      </c>
      <c r="E291" s="110" t="str">
        <f>IF('Séries-DWF'!$I$17="","",'Séries-DWF'!$I$17)</f>
        <v xml:space="preserve">N°3 </v>
      </c>
      <c r="F291" s="110" t="str">
        <f>IF('Séries-DWF'!$M$17="","",'Séries-DWF'!$M$17)</f>
        <v>CORDIER Frédérique Femme</v>
      </c>
      <c r="G291" s="112" t="str">
        <f>IF('Séries-DWF'!$H$17="","",'Séries-DWF'!$H$17)</f>
        <v>LIMULES</v>
      </c>
      <c r="H291" s="120">
        <f>IF('Séries-DWF'!$A$17="","",'Séries-DWF'!$A$17)</f>
        <v>4</v>
      </c>
      <c r="I291" s="451">
        <f>IF('Séries-DWF'!$B$17="","",'Séries-DWF'!$B$17)</f>
        <v>1</v>
      </c>
      <c r="J291" s="139">
        <f>IF('Séries-DWF'!$G$17="","",'Séries-DWF'!$G$17)</f>
        <v>1</v>
      </c>
      <c r="K291" s="457" t="str">
        <f t="shared" si="14"/>
        <v>Passage</v>
      </c>
      <c r="L291" s="458">
        <f t="shared" si="15"/>
        <v>0.49444444444444446</v>
      </c>
      <c r="M291" s="441">
        <f>IF('Séries-DWF'!$C$17="","",'Séries-DWF'!$C$17)</f>
        <v>0.47152777777777782</v>
      </c>
      <c r="N291" s="431">
        <f>IF('Séries-DWF'!$D$17="","",'Séries-DWF'!$D$17)</f>
        <v>0.49236111111111114</v>
      </c>
      <c r="O291" s="431">
        <f>IF('Séries-DWF'!$E$17="","",'Séries-DWF'!$E$17)</f>
        <v>0.49305555555555558</v>
      </c>
      <c r="P291" s="439">
        <f>IF('Séries-DWF'!$F$17="","",'Séries-DWF'!$F$17)</f>
        <v>0.49444444444444446</v>
      </c>
      <c r="Q291" s="435">
        <f>IF('Séries-DWF'!$S$17="","",'Séries-DWF'!$S$17)</f>
        <v>100</v>
      </c>
      <c r="R291" s="110" t="str">
        <f>IF('Séries-DWF'!$T$17="","",'Séries-DWF'!$T$17)</f>
        <v>m</v>
      </c>
      <c r="S291" s="437" t="str">
        <f>IF('Séries-DWF'!$U$17="","",'Séries-DWF'!$U$17)</f>
        <v/>
      </c>
      <c r="T291" s="112" t="str">
        <f>IF('Séries-DWF'!$V$17="","",'Séries-DWF'!$V$17)</f>
        <v/>
      </c>
      <c r="U291" s="413" t="str">
        <f>IF('Séries-DWF'!$AA$17="","",'Séries-DWF'!$AA$17)</f>
        <v/>
      </c>
      <c r="AK291" t="str">
        <f>IF('Séries-DWF'!AB91="","",'Séries-DWF'!AB91)</f>
        <v/>
      </c>
    </row>
    <row r="292" spans="1:37" x14ac:dyDescent="0.25">
      <c r="A292" s="114" t="str">
        <f>IF('Séries-DWF'!$N$18="","",'Séries-DWF'!$N$18)</f>
        <v>DWF</v>
      </c>
      <c r="B292" s="435" t="str">
        <f>IF('Séries-DWF'!$J$18="","",'Séries-DWF'!$J$18)</f>
        <v>ORSKI SIMONET</v>
      </c>
      <c r="C292" s="437" t="str">
        <f>IF('Séries-DWF'!$K$18="","",'Séries-DWF'!$K$18)</f>
        <v>Laetitia</v>
      </c>
      <c r="D292" s="110" t="str">
        <f>IF('Séries-DWF'!$L$18="","",'Séries-DWF'!$L$18)</f>
        <v>Femme</v>
      </c>
      <c r="E292" s="110" t="str">
        <f>IF('Séries-DWF'!$I$18="","",'Séries-DWF'!$I$18)</f>
        <v xml:space="preserve">N°2 </v>
      </c>
      <c r="F292" s="110" t="str">
        <f>IF('Séries-DWF'!$M$18="","",'Séries-DWF'!$M$18)</f>
        <v>ORSKI SIMONET Laetitia Femme</v>
      </c>
      <c r="G292" s="112" t="str">
        <f>IF('Séries-DWF'!$H$18="","",'Séries-DWF'!$H$18)</f>
        <v>Sportpleizh</v>
      </c>
      <c r="H292" s="120">
        <f>IF('Séries-DWF'!$A$18="","",'Séries-DWF'!$A$18)</f>
        <v>4</v>
      </c>
      <c r="I292" s="451">
        <f>IF('Séries-DWF'!$B$18="","",'Séries-DWF'!$B$18)</f>
        <v>2</v>
      </c>
      <c r="J292" s="139">
        <f>IF('Séries-DWF'!$G$18="","",'Séries-DWF'!$G$18)</f>
        <v>2</v>
      </c>
      <c r="K292" s="457" t="str">
        <f t="shared" si="14"/>
        <v>Passage</v>
      </c>
      <c r="L292" s="458">
        <f t="shared" si="15"/>
        <v>0.49444444444444446</v>
      </c>
      <c r="M292" s="441">
        <f>IF('Séries-DWF'!$C$18="","",'Séries-DWF'!$C$18)</f>
        <v>0.47152777777777782</v>
      </c>
      <c r="N292" s="431">
        <f>IF('Séries-DWF'!$D$18="","",'Séries-DWF'!$D$18)</f>
        <v>0.49236111111111114</v>
      </c>
      <c r="O292" s="431">
        <f>IF('Séries-DWF'!$E$18="","",'Séries-DWF'!$E$18)</f>
        <v>0.49305555555555558</v>
      </c>
      <c r="P292" s="439">
        <f>IF('Séries-DWF'!$F$18="","",'Séries-DWF'!$F$18)</f>
        <v>0.49444444444444446</v>
      </c>
      <c r="Q292" s="435">
        <f>IF('Séries-DWF'!$S$18="","",'Séries-DWF'!$S$18)</f>
        <v>113</v>
      </c>
      <c r="R292" s="110" t="str">
        <f>IF('Séries-DWF'!$T$18="","",'Séries-DWF'!$T$18)</f>
        <v>m</v>
      </c>
      <c r="S292" s="437" t="str">
        <f>IF('Séries-DWF'!$U$18="","",'Séries-DWF'!$U$18)</f>
        <v/>
      </c>
      <c r="T292" s="112" t="str">
        <f>IF('Séries-DWF'!$V$18="","",'Séries-DWF'!$V$18)</f>
        <v/>
      </c>
      <c r="U292" s="413" t="str">
        <f>IF('Séries-DWF'!$AA$18="","",'Séries-DWF'!$AA$18)</f>
        <v/>
      </c>
    </row>
    <row r="293" spans="1:37" x14ac:dyDescent="0.25">
      <c r="A293" s="114" t="str">
        <f>IF('Séries-DWF'!$N$19="","",'Séries-DWF'!$N$19)</f>
        <v>DWF</v>
      </c>
      <c r="B293" s="435" t="str">
        <f>IF('Séries-DWF'!$J$19="","",'Séries-DWF'!$J$19)</f>
        <v>GAUBERT</v>
      </c>
      <c r="C293" s="437" t="str">
        <f>IF('Séries-DWF'!$K$19="","",'Séries-DWF'!$K$19)</f>
        <v>Albane</v>
      </c>
      <c r="D293" s="110" t="str">
        <f>IF('Séries-DWF'!$L$19="","",'Séries-DWF'!$L$19)</f>
        <v>Femme</v>
      </c>
      <c r="E293" s="110" t="str">
        <f>IF('Séries-DWF'!$I$19="","",'Séries-DWF'!$I$19)</f>
        <v>N°1 Capitaine</v>
      </c>
      <c r="F293" s="110" t="str">
        <f>IF('Séries-DWF'!$M$19="","",'Séries-DWF'!$M$19)</f>
        <v>GAUBERT Albane Femme</v>
      </c>
      <c r="G293" s="112" t="str">
        <f>IF('Séries-DWF'!$H$19="","",'Séries-DWF'!$H$19)</f>
        <v>Imashi</v>
      </c>
      <c r="H293" s="120">
        <f>IF('Séries-DWF'!$A$19="","",'Séries-DWF'!$A$19)</f>
        <v>5</v>
      </c>
      <c r="I293" s="451">
        <f>IF('Séries-DWF'!$B$19="","",'Séries-DWF'!$B$19)</f>
        <v>1</v>
      </c>
      <c r="J293" s="139">
        <f>IF('Séries-DWF'!$G$19="","",'Séries-DWF'!$G$19)</f>
        <v>1</v>
      </c>
      <c r="K293" s="457" t="str">
        <f t="shared" si="14"/>
        <v>Passage</v>
      </c>
      <c r="L293" s="458">
        <f t="shared" si="15"/>
        <v>0.50069444444444444</v>
      </c>
      <c r="M293" s="441">
        <f>IF('Séries-DWF'!$C$19="","",'Séries-DWF'!$C$19)</f>
        <v>0.4777777777777778</v>
      </c>
      <c r="N293" s="431">
        <f>IF('Séries-DWF'!$D$19="","",'Séries-DWF'!$D$19)</f>
        <v>0.49861111111111112</v>
      </c>
      <c r="O293" s="431">
        <f>IF('Séries-DWF'!$E$19="","",'Séries-DWF'!$E$19)</f>
        <v>0.49930555555555556</v>
      </c>
      <c r="P293" s="439">
        <f>IF('Séries-DWF'!$F$19="","",'Séries-DWF'!$F$19)</f>
        <v>0.50069444444444444</v>
      </c>
      <c r="Q293" s="435">
        <f>IF('Séries-DWF'!$S$19="","",'Séries-DWF'!$S$19)</f>
        <v>115</v>
      </c>
      <c r="R293" s="110" t="str">
        <f>IF('Séries-DWF'!$T$19="","",'Séries-DWF'!$T$19)</f>
        <v>m</v>
      </c>
      <c r="S293" s="437" t="str">
        <f>IF('Séries-DWF'!$U$19="","",'Séries-DWF'!$U$19)</f>
        <v/>
      </c>
      <c r="T293" s="112" t="str">
        <f>IF('Séries-DWF'!$V$19="","",'Séries-DWF'!$V$19)</f>
        <v/>
      </c>
      <c r="U293" s="413" t="str">
        <f>IF('Séries-DWF'!$AA$19="","",'Séries-DWF'!$AA$19)</f>
        <v/>
      </c>
    </row>
    <row r="294" spans="1:37" x14ac:dyDescent="0.25">
      <c r="A294" s="114" t="str">
        <f>IF('Séries-DWF'!$N$20="","",'Séries-DWF'!$N$20)</f>
        <v>DWF</v>
      </c>
      <c r="B294" s="435" t="str">
        <f>IF('Séries-DWF'!$J$20="","",'Séries-DWF'!$J$20)</f>
        <v>DEVANLAY</v>
      </c>
      <c r="C294" s="437" t="str">
        <f>IF('Séries-DWF'!$K$20="","",'Séries-DWF'!$K$20)</f>
        <v>Marie</v>
      </c>
      <c r="D294" s="110" t="str">
        <f>IF('Séries-DWF'!$L$20="","",'Séries-DWF'!$L$20)</f>
        <v>Femme</v>
      </c>
      <c r="E294" s="110" t="str">
        <f>IF('Séries-DWF'!$I$20="","",'Séries-DWF'!$I$20)</f>
        <v xml:space="preserve">N°5 </v>
      </c>
      <c r="F294" s="110" t="str">
        <f>IF('Séries-DWF'!$M$20="","",'Séries-DWF'!$M$20)</f>
        <v>DEVANLAY Marie Femme</v>
      </c>
      <c r="G294" s="112" t="str">
        <f>IF('Séries-DWF'!$H$20="","",'Séries-DWF'!$H$20)</f>
        <v>LIMULES</v>
      </c>
      <c r="H294" s="120">
        <f>IF('Séries-DWF'!$A$20="","",'Séries-DWF'!$A$20)</f>
        <v>5</v>
      </c>
      <c r="I294" s="451">
        <f>IF('Séries-DWF'!$B$20="","",'Séries-DWF'!$B$20)</f>
        <v>2</v>
      </c>
      <c r="J294" s="139">
        <f>IF('Séries-DWF'!$G$20="","",'Séries-DWF'!$G$20)</f>
        <v>2</v>
      </c>
      <c r="K294" s="457" t="str">
        <f t="shared" si="14"/>
        <v>Passage</v>
      </c>
      <c r="L294" s="458">
        <f t="shared" si="15"/>
        <v>0.50069444444444444</v>
      </c>
      <c r="M294" s="441">
        <f>IF('Séries-DWF'!$C$20="","",'Séries-DWF'!$C$20)</f>
        <v>0.4777777777777778</v>
      </c>
      <c r="N294" s="431">
        <f>IF('Séries-DWF'!$D$20="","",'Séries-DWF'!$D$20)</f>
        <v>0.49861111111111112</v>
      </c>
      <c r="O294" s="431">
        <f>IF('Séries-DWF'!$E$20="","",'Séries-DWF'!$E$20)</f>
        <v>0.49930555555555556</v>
      </c>
      <c r="P294" s="439">
        <f>IF('Séries-DWF'!$F$20="","",'Séries-DWF'!$F$20)</f>
        <v>0.50069444444444444</v>
      </c>
      <c r="Q294" s="435">
        <f>IF('Séries-DWF'!$S$20="","",'Séries-DWF'!$S$20)</f>
        <v>120</v>
      </c>
      <c r="R294" s="110" t="str">
        <f>IF('Séries-DWF'!$T$20="","",'Séries-DWF'!$T$20)</f>
        <v>m</v>
      </c>
      <c r="S294" s="437" t="str">
        <f>IF('Séries-DWF'!$U$20="","",'Séries-DWF'!$U$20)</f>
        <v/>
      </c>
      <c r="T294" s="112" t="str">
        <f>IF('Séries-DWF'!$V$20="","",'Séries-DWF'!$V$20)</f>
        <v/>
      </c>
      <c r="U294" s="413" t="str">
        <f>IF('Séries-DWF'!$AA$20="","",'Séries-DWF'!$AA$20)</f>
        <v/>
      </c>
    </row>
    <row r="295" spans="1:37" x14ac:dyDescent="0.25">
      <c r="A295" s="114" t="str">
        <f>IF('Séries-DWF'!$N$21="","",'Séries-DWF'!$N$21)</f>
        <v>DWF</v>
      </c>
      <c r="B295" s="435" t="str">
        <f>IF('Séries-DWF'!$J$21="","",'Séries-DWF'!$J$21)</f>
        <v>REGNARD</v>
      </c>
      <c r="C295" s="437" t="str">
        <f>IF('Séries-DWF'!$K$21="","",'Séries-DWF'!$K$21)</f>
        <v>Caroline</v>
      </c>
      <c r="D295" s="110" t="str">
        <f>IF('Séries-DWF'!$L$21="","",'Séries-DWF'!$L$21)</f>
        <v>Femme</v>
      </c>
      <c r="E295" s="110" t="str">
        <f>IF('Séries-DWF'!$I$21="","",'Séries-DWF'!$I$21)</f>
        <v xml:space="preserve">N°2 </v>
      </c>
      <c r="F295" s="110" t="str">
        <f>IF('Séries-DWF'!$M$21="","",'Séries-DWF'!$M$21)</f>
        <v>REGNARD Caroline Femme</v>
      </c>
      <c r="G295" s="112" t="str">
        <f>IF('Séries-DWF'!$H$21="","",'Séries-DWF'!$H$21)</f>
        <v>Imashi</v>
      </c>
      <c r="H295" s="120">
        <f>IF('Séries-DWF'!$A$21="","",'Séries-DWF'!$A$21)</f>
        <v>6</v>
      </c>
      <c r="I295" s="451">
        <f>IF('Séries-DWF'!$B$21="","",'Séries-DWF'!$B$21)</f>
        <v>1</v>
      </c>
      <c r="J295" s="139">
        <f>IF('Séries-DWF'!$G$21="","",'Séries-DWF'!$G$21)</f>
        <v>1</v>
      </c>
      <c r="K295" s="457" t="str">
        <f t="shared" si="14"/>
        <v>Passage</v>
      </c>
      <c r="L295" s="458">
        <f t="shared" si="15"/>
        <v>0.50694444444444442</v>
      </c>
      <c r="M295" s="441">
        <f>IF('Séries-DWF'!$C$21="","",'Séries-DWF'!$C$21)</f>
        <v>0.48402777777777778</v>
      </c>
      <c r="N295" s="431">
        <f>IF('Séries-DWF'!$D$21="","",'Séries-DWF'!$D$21)</f>
        <v>0.50486111111111109</v>
      </c>
      <c r="O295" s="431">
        <f>IF('Séries-DWF'!$E$21="","",'Séries-DWF'!$E$21)</f>
        <v>0.50555555555555554</v>
      </c>
      <c r="P295" s="439">
        <f>IF('Séries-DWF'!$F$21="","",'Séries-DWF'!$F$21)</f>
        <v>0.50694444444444442</v>
      </c>
      <c r="Q295" s="435">
        <f>IF('Séries-DWF'!$S$21="","",'Séries-DWF'!$S$21)</f>
        <v>126</v>
      </c>
      <c r="R295" s="110" t="str">
        <f>IF('Séries-DWF'!$T$21="","",'Séries-DWF'!$T$21)</f>
        <v>m</v>
      </c>
      <c r="S295" s="437" t="str">
        <f>IF('Séries-DWF'!$U$21="","",'Séries-DWF'!$U$21)</f>
        <v/>
      </c>
      <c r="T295" s="112" t="str">
        <f>IF('Séries-DWF'!$V$21="","",'Séries-DWF'!$V$21)</f>
        <v/>
      </c>
      <c r="U295" s="413" t="str">
        <f>IF('Séries-DWF'!$AA$21="","",'Séries-DWF'!$AA$21)</f>
        <v/>
      </c>
    </row>
    <row r="296" spans="1:37" x14ac:dyDescent="0.25">
      <c r="A296" s="114" t="str">
        <f>IF('Séries-DWF'!$N$22="","",'Séries-DWF'!$N$22)</f>
        <v>DWF</v>
      </c>
      <c r="B296" s="435" t="str">
        <f>IF('Séries-DWF'!$J$22="","",'Séries-DWF'!$J$22)</f>
        <v>GATA</v>
      </c>
      <c r="C296" s="437" t="str">
        <f>IF('Séries-DWF'!$K$22="","",'Séries-DWF'!$K$22)</f>
        <v>Aude</v>
      </c>
      <c r="D296" s="110" t="str">
        <f>IF('Séries-DWF'!$L$22="","",'Séries-DWF'!$L$22)</f>
        <v>Femme</v>
      </c>
      <c r="E296" s="110" t="str">
        <f>IF('Séries-DWF'!$I$22="","",'Séries-DWF'!$I$22)</f>
        <v xml:space="preserve">N°4 </v>
      </c>
      <c r="F296" s="110" t="str">
        <f>IF('Séries-DWF'!$M$22="","",'Séries-DWF'!$M$22)</f>
        <v>GATA Aude Femme</v>
      </c>
      <c r="G296" s="112" t="str">
        <f>IF('Séries-DWF'!$H$22="","",'Séries-DWF'!$H$22)</f>
        <v>Enjoy And Relax</v>
      </c>
      <c r="H296" s="120">
        <f>IF('Séries-DWF'!$A$22="","",'Séries-DWF'!$A$22)</f>
        <v>6</v>
      </c>
      <c r="I296" s="451">
        <f>IF('Séries-DWF'!$B$22="","",'Séries-DWF'!$B$22)</f>
        <v>2</v>
      </c>
      <c r="J296" s="139">
        <f>IF('Séries-DWF'!$G$22="","",'Séries-DWF'!$G$22)</f>
        <v>2</v>
      </c>
      <c r="K296" s="457" t="str">
        <f t="shared" si="14"/>
        <v>Passage</v>
      </c>
      <c r="L296" s="458">
        <f t="shared" si="15"/>
        <v>0.50694444444444442</v>
      </c>
      <c r="M296" s="441">
        <f>IF('Séries-DWF'!$C$22="","",'Séries-DWF'!$C$22)</f>
        <v>0.48402777777777778</v>
      </c>
      <c r="N296" s="431">
        <f>IF('Séries-DWF'!$D$22="","",'Séries-DWF'!$D$22)</f>
        <v>0.50486111111111109</v>
      </c>
      <c r="O296" s="431">
        <f>IF('Séries-DWF'!$E$22="","",'Séries-DWF'!$E$22)</f>
        <v>0.50555555555555554</v>
      </c>
      <c r="P296" s="439">
        <f>IF('Séries-DWF'!$F$22="","",'Séries-DWF'!$F$22)</f>
        <v>0.50694444444444442</v>
      </c>
      <c r="Q296" s="435">
        <f>IF('Séries-DWF'!$S$22="","",'Séries-DWF'!$S$22)</f>
        <v>140</v>
      </c>
      <c r="R296" s="110" t="str">
        <f>IF('Séries-DWF'!$T$22="","",'Séries-DWF'!$T$22)</f>
        <v>m</v>
      </c>
      <c r="S296" s="437" t="str">
        <f>IF('Séries-DWF'!$U$22="","",'Séries-DWF'!$U$22)</f>
        <v/>
      </c>
      <c r="T296" s="112" t="str">
        <f>IF('Séries-DWF'!$V$22="","",'Séries-DWF'!$V$22)</f>
        <v/>
      </c>
      <c r="U296" s="413" t="str">
        <f>IF('Séries-DWF'!$AA$22="","",'Séries-DWF'!$AA$22)</f>
        <v/>
      </c>
    </row>
    <row r="297" spans="1:37" x14ac:dyDescent="0.25">
      <c r="A297" s="114" t="str">
        <f>IF('Séries-DWF'!$N$23="","",'Séries-DWF'!$N$23)</f>
        <v>DWF</v>
      </c>
      <c r="B297" s="435" t="str">
        <f>IF('Séries-DWF'!$J$23="","",'Séries-DWF'!$J$23)</f>
        <v>PIERRAT</v>
      </c>
      <c r="C297" s="437" t="str">
        <f>IF('Séries-DWF'!$K$23="","",'Séries-DWF'!$K$23)</f>
        <v>Patrice</v>
      </c>
      <c r="D297" s="110" t="str">
        <f>IF('Séries-DWF'!$L$23="","",'Séries-DWF'!$L$23)</f>
        <v>Homme</v>
      </c>
      <c r="E297" s="110" t="str">
        <f>IF('Séries-DWF'!$I$23="","",'Séries-DWF'!$I$23)</f>
        <v xml:space="preserve">N°3 </v>
      </c>
      <c r="F297" s="110" t="str">
        <f>IF('Séries-DWF'!$M$23="","",'Séries-DWF'!$M$23)</f>
        <v>PIERRAT Patrice Homme</v>
      </c>
      <c r="G297" s="112" t="str">
        <f>IF('Séries-DWF'!$H$23="","",'Séries-DWF'!$H$23)</f>
        <v>Sportpleizh</v>
      </c>
      <c r="H297" s="120">
        <f>IF('Séries-DWF'!$A$23="","",'Séries-DWF'!$A$23)</f>
        <v>7</v>
      </c>
      <c r="I297" s="451">
        <f>IF('Séries-DWF'!$B$23="","",'Séries-DWF'!$B$23)</f>
        <v>1</v>
      </c>
      <c r="J297" s="139">
        <f>IF('Séries-DWF'!$G$23="","",'Séries-DWF'!$G$23)</f>
        <v>1</v>
      </c>
      <c r="K297" s="457" t="str">
        <f t="shared" si="14"/>
        <v>Passage</v>
      </c>
      <c r="L297" s="458">
        <f t="shared" si="15"/>
        <v>0.5131944444444444</v>
      </c>
      <c r="M297" s="441">
        <f>IF('Séries-DWF'!$C$23="","",'Séries-DWF'!$C$23)</f>
        <v>0.49027777777777776</v>
      </c>
      <c r="N297" s="431">
        <f>IF('Séries-DWF'!$D$23="","",'Séries-DWF'!$D$23)</f>
        <v>0.51111111111111107</v>
      </c>
      <c r="O297" s="431">
        <f>IF('Séries-DWF'!$E$23="","",'Séries-DWF'!$E$23)</f>
        <v>0.51180555555555551</v>
      </c>
      <c r="P297" s="439">
        <f>IF('Séries-DWF'!$F$23="","",'Séries-DWF'!$F$23)</f>
        <v>0.5131944444444444</v>
      </c>
      <c r="Q297" s="435">
        <f>IF('Séries-DWF'!$S$23="","",'Séries-DWF'!$S$23)</f>
        <v>140</v>
      </c>
      <c r="R297" s="110" t="str">
        <f>IF('Séries-DWF'!$T$23="","",'Séries-DWF'!$T$23)</f>
        <v>m</v>
      </c>
      <c r="S297" s="437" t="str">
        <f>IF('Séries-DWF'!$U$23="","",'Séries-DWF'!$U$23)</f>
        <v/>
      </c>
      <c r="T297" s="112" t="str">
        <f>IF('Séries-DWF'!$V$23="","",'Séries-DWF'!$V$23)</f>
        <v/>
      </c>
      <c r="U297" s="413" t="str">
        <f>IF('Séries-DWF'!$AA$23="","",'Séries-DWF'!$AA$23)</f>
        <v/>
      </c>
    </row>
    <row r="298" spans="1:37" x14ac:dyDescent="0.25">
      <c r="A298" s="114" t="str">
        <f>IF('Séries-DWF'!$N$24="","",'Séries-DWF'!$N$24)</f>
        <v>DWF</v>
      </c>
      <c r="B298" s="435" t="str">
        <f>IF('Séries-DWF'!$J$24="","",'Séries-DWF'!$J$24)</f>
        <v>EKSTETS</v>
      </c>
      <c r="C298" s="437" t="str">
        <f>IF('Séries-DWF'!$K$24="","",'Séries-DWF'!$K$24)</f>
        <v>Marie-pierre</v>
      </c>
      <c r="D298" s="110" t="str">
        <f>IF('Séries-DWF'!$L$24="","",'Séries-DWF'!$L$24)</f>
        <v>Femme</v>
      </c>
      <c r="E298" s="110" t="str">
        <f>IF('Séries-DWF'!$I$24="","",'Séries-DWF'!$I$24)</f>
        <v xml:space="preserve">N°4 </v>
      </c>
      <c r="F298" s="110" t="str">
        <f>IF('Séries-DWF'!$M$24="","",'Séries-DWF'!$M$24)</f>
        <v>EKSTETS Marie-pierre Femme</v>
      </c>
      <c r="G298" s="112" t="str">
        <f>IF('Séries-DWF'!$H$24="","",'Séries-DWF'!$H$24)</f>
        <v>Savoy'OuBien?</v>
      </c>
      <c r="H298" s="120">
        <f>IF('Séries-DWF'!$A$24="","",'Séries-DWF'!$A$24)</f>
        <v>7</v>
      </c>
      <c r="I298" s="451">
        <f>IF('Séries-DWF'!$B$24="","",'Séries-DWF'!$B$24)</f>
        <v>2</v>
      </c>
      <c r="J298" s="139">
        <f>IF('Séries-DWF'!$G$24="","",'Séries-DWF'!$G$24)</f>
        <v>2</v>
      </c>
      <c r="K298" s="457" t="str">
        <f t="shared" si="14"/>
        <v>Passage</v>
      </c>
      <c r="L298" s="458">
        <f t="shared" si="15"/>
        <v>0.5131944444444444</v>
      </c>
      <c r="M298" s="441">
        <f>IF('Séries-DWF'!$C$24="","",'Séries-DWF'!$C$24)</f>
        <v>0.49027777777777776</v>
      </c>
      <c r="N298" s="431">
        <f>IF('Séries-DWF'!$D$24="","",'Séries-DWF'!$D$24)</f>
        <v>0.51111111111111107</v>
      </c>
      <c r="O298" s="431">
        <f>IF('Séries-DWF'!$E$24="","",'Séries-DWF'!$E$24)</f>
        <v>0.51180555555555551</v>
      </c>
      <c r="P298" s="439">
        <f>IF('Séries-DWF'!$F$24="","",'Séries-DWF'!$F$24)</f>
        <v>0.5131944444444444</v>
      </c>
      <c r="Q298" s="435">
        <f>IF('Séries-DWF'!$S$24="","",'Séries-DWF'!$S$24)</f>
        <v>150</v>
      </c>
      <c r="R298" s="110" t="str">
        <f>IF('Séries-DWF'!$T$24="","",'Séries-DWF'!$T$24)</f>
        <v>m</v>
      </c>
      <c r="S298" s="437" t="str">
        <f>IF('Séries-DWF'!$U$24="","",'Séries-DWF'!$U$24)</f>
        <v/>
      </c>
      <c r="T298" s="112" t="str">
        <f>IF('Séries-DWF'!$V$24="","",'Séries-DWF'!$V$24)</f>
        <v/>
      </c>
      <c r="U298" s="413" t="str">
        <f>IF('Séries-DWF'!$AA$24="","",'Séries-DWF'!$AA$24)</f>
        <v/>
      </c>
    </row>
    <row r="299" spans="1:37" x14ac:dyDescent="0.25">
      <c r="A299" s="114" t="str">
        <f>IF('Séries-DWF'!$N$25="","",'Séries-DWF'!$N$25)</f>
        <v>DWF</v>
      </c>
      <c r="B299" s="435" t="str">
        <f>IF('Séries-DWF'!$J$25="","",'Séries-DWF'!$J$25)</f>
        <v>VERNIER</v>
      </c>
      <c r="C299" s="437" t="str">
        <f>IF('Séries-DWF'!$K$25="","",'Séries-DWF'!$K$25)</f>
        <v>Emilie</v>
      </c>
      <c r="D299" s="110" t="str">
        <f>IF('Séries-DWF'!$L$25="","",'Séries-DWF'!$L$25)</f>
        <v>Femme</v>
      </c>
      <c r="E299" s="110" t="str">
        <f>IF('Séries-DWF'!$I$25="","",'Séries-DWF'!$I$25)</f>
        <v xml:space="preserve">N°5 </v>
      </c>
      <c r="F299" s="110" t="str">
        <f>IF('Séries-DWF'!$M$25="","",'Séries-DWF'!$M$25)</f>
        <v>VERNIER Emilie Femme</v>
      </c>
      <c r="G299" s="112" t="str">
        <f>IF('Séries-DWF'!$H$25="","",'Séries-DWF'!$H$25)</f>
        <v>Savoy'OuBien?</v>
      </c>
      <c r="H299" s="120">
        <f>IF('Séries-DWF'!$A$25="","",'Séries-DWF'!$A$25)</f>
        <v>8</v>
      </c>
      <c r="I299" s="451">
        <f>IF('Séries-DWF'!$B$25="","",'Séries-DWF'!$B$25)</f>
        <v>1</v>
      </c>
      <c r="J299" s="139">
        <f>IF('Séries-DWF'!$G$25="","",'Séries-DWF'!$G$25)</f>
        <v>1</v>
      </c>
      <c r="K299" s="457" t="str">
        <f t="shared" si="14"/>
        <v>Passage</v>
      </c>
      <c r="L299" s="458">
        <f t="shared" si="15"/>
        <v>0.51944444444444438</v>
      </c>
      <c r="M299" s="441">
        <f>IF('Séries-DWF'!$C$25="","",'Séries-DWF'!$C$25)</f>
        <v>0.49652777777777773</v>
      </c>
      <c r="N299" s="431">
        <f>IF('Séries-DWF'!$D$25="","",'Séries-DWF'!$D$25)</f>
        <v>0.51736111111111105</v>
      </c>
      <c r="O299" s="431">
        <f>IF('Séries-DWF'!$E$25="","",'Séries-DWF'!$E$25)</f>
        <v>0.51805555555555549</v>
      </c>
      <c r="P299" s="439">
        <f>IF('Séries-DWF'!$F$25="","",'Séries-DWF'!$F$25)</f>
        <v>0.51944444444444438</v>
      </c>
      <c r="Q299" s="435">
        <f>IF('Séries-DWF'!$S$25="","",'Séries-DWF'!$S$25)</f>
        <v>150</v>
      </c>
      <c r="R299" s="110" t="str">
        <f>IF('Séries-DWF'!$T$25="","",'Séries-DWF'!$T$25)</f>
        <v>m</v>
      </c>
      <c r="S299" s="437" t="str">
        <f>IF('Séries-DWF'!$U$25="","",'Séries-DWF'!$U$25)</f>
        <v/>
      </c>
      <c r="T299" s="112" t="str">
        <f>IF('Séries-DWF'!$V$25="","",'Séries-DWF'!$V$25)</f>
        <v/>
      </c>
      <c r="U299" s="413" t="str">
        <f>IF('Séries-DWF'!$AA$25="","",'Séries-DWF'!$AA$25)</f>
        <v/>
      </c>
    </row>
    <row r="300" spans="1:37" x14ac:dyDescent="0.25">
      <c r="A300" s="114" t="str">
        <f>IF('Séries-DWF'!$N$26="","",'Séries-DWF'!$N$26)</f>
        <v>DWF</v>
      </c>
      <c r="B300" s="435" t="str">
        <f>IF('Séries-DWF'!$J$26="","",'Séries-DWF'!$J$26)</f>
        <v>ELU</v>
      </c>
      <c r="C300" s="437" t="str">
        <f>IF('Séries-DWF'!$K$26="","",'Séries-DWF'!$K$26)</f>
        <v>Olivier</v>
      </c>
      <c r="D300" s="110" t="str">
        <f>IF('Séries-DWF'!$L$26="","",'Séries-DWF'!$L$26)</f>
        <v>Homme</v>
      </c>
      <c r="E300" s="110" t="str">
        <f>IF('Séries-DWF'!$I$26="","",'Séries-DWF'!$I$26)</f>
        <v xml:space="preserve">N°3 </v>
      </c>
      <c r="F300" s="110" t="str">
        <f>IF('Séries-DWF'!$M$26="","",'Séries-DWF'!$M$26)</f>
        <v>ELU Olivier Homme</v>
      </c>
      <c r="G300" s="112" t="str">
        <f>IF('Séries-DWF'!$H$26="","",'Séries-DWF'!$H$26)</f>
        <v>Les Cormorans 1</v>
      </c>
      <c r="H300" s="120">
        <f>IF('Séries-DWF'!$A$26="","",'Séries-DWF'!$A$26)</f>
        <v>8</v>
      </c>
      <c r="I300" s="451">
        <f>IF('Séries-DWF'!$B$26="","",'Séries-DWF'!$B$26)</f>
        <v>2</v>
      </c>
      <c r="J300" s="139">
        <f>IF('Séries-DWF'!$G$26="","",'Séries-DWF'!$G$26)</f>
        <v>2</v>
      </c>
      <c r="K300" s="457" t="str">
        <f t="shared" si="14"/>
        <v>Passage</v>
      </c>
      <c r="L300" s="458">
        <f t="shared" si="15"/>
        <v>0.51944444444444438</v>
      </c>
      <c r="M300" s="441">
        <f>IF('Séries-DWF'!$C$26="","",'Séries-DWF'!$C$26)</f>
        <v>0.49652777777777773</v>
      </c>
      <c r="N300" s="431">
        <f>IF('Séries-DWF'!$D$26="","",'Séries-DWF'!$D$26)</f>
        <v>0.51736111111111105</v>
      </c>
      <c r="O300" s="431">
        <f>IF('Séries-DWF'!$E$26="","",'Séries-DWF'!$E$26)</f>
        <v>0.51805555555555549</v>
      </c>
      <c r="P300" s="439">
        <f>IF('Séries-DWF'!$F$26="","",'Séries-DWF'!$F$26)</f>
        <v>0.51944444444444438</v>
      </c>
      <c r="Q300" s="435">
        <f>IF('Séries-DWF'!$S$26="","",'Séries-DWF'!$S$26)</f>
        <v>175</v>
      </c>
      <c r="R300" s="110" t="str">
        <f>IF('Séries-DWF'!$T$26="","",'Séries-DWF'!$T$26)</f>
        <v>m</v>
      </c>
      <c r="S300" s="437" t="str">
        <f>IF('Séries-DWF'!$U$26="","",'Séries-DWF'!$U$26)</f>
        <v/>
      </c>
      <c r="T300" s="112" t="str">
        <f>IF('Séries-DWF'!$V$26="","",'Séries-DWF'!$V$26)</f>
        <v/>
      </c>
      <c r="U300" s="413" t="str">
        <f>IF('Séries-DWF'!$AA$26="","",'Séries-DWF'!$AA$26)</f>
        <v/>
      </c>
    </row>
    <row r="301" spans="1:37" x14ac:dyDescent="0.25">
      <c r="A301" s="114" t="str">
        <f>IF('Séries-DWF'!$N$27="","",'Séries-DWF'!$N$27)</f>
        <v>DWF</v>
      </c>
      <c r="B301" s="435" t="str">
        <f>IF('Séries-DWF'!$J$27="","",'Séries-DWF'!$J$27)</f>
        <v>RISIAN</v>
      </c>
      <c r="C301" s="437" t="str">
        <f>IF('Séries-DWF'!$K$27="","",'Séries-DWF'!$K$27)</f>
        <v>Michal</v>
      </c>
      <c r="D301" s="110" t="str">
        <f>IF('Séries-DWF'!$L$27="","",'Séries-DWF'!$L$27)</f>
        <v>Homme</v>
      </c>
      <c r="E301" s="110" t="str">
        <f>IF('Séries-DWF'!$I$27="","",'Séries-DWF'!$I$27)</f>
        <v xml:space="preserve">N°2 </v>
      </c>
      <c r="F301" s="110" t="str">
        <f>IF('Séries-DWF'!$M$27="","",'Séries-DWF'!$M$27)</f>
        <v>RISIAN Michal Homme</v>
      </c>
      <c r="G301" s="112" t="str">
        <f>IF('Séries-DWF'!$H$27="","",'Séries-DWF'!$H$27)</f>
        <v>Apneaman, Praha, Czech Republic</v>
      </c>
      <c r="H301" s="120">
        <f>IF('Séries-DWF'!$A$27="","",'Séries-DWF'!$A$27)</f>
        <v>9</v>
      </c>
      <c r="I301" s="451">
        <f>IF('Séries-DWF'!$B$27="","",'Séries-DWF'!$B$27)</f>
        <v>1</v>
      </c>
      <c r="J301" s="139">
        <f>IF('Séries-DWF'!$G$27="","",'Séries-DWF'!$G$27)</f>
        <v>1</v>
      </c>
      <c r="K301" s="457" t="str">
        <f t="shared" si="14"/>
        <v>Passage</v>
      </c>
      <c r="L301" s="458">
        <f t="shared" si="15"/>
        <v>0.52569444444444446</v>
      </c>
      <c r="M301" s="441">
        <f>IF('Séries-DWF'!$C$27="","",'Séries-DWF'!$C$27)</f>
        <v>0.50277777777777777</v>
      </c>
      <c r="N301" s="431">
        <f>IF('Séries-DWF'!$D$27="","",'Séries-DWF'!$D$27)</f>
        <v>0.52361111111111114</v>
      </c>
      <c r="O301" s="431">
        <f>IF('Séries-DWF'!$E$27="","",'Séries-DWF'!$E$27)</f>
        <v>0.52430555555555558</v>
      </c>
      <c r="P301" s="439">
        <f>IF('Séries-DWF'!$F$27="","",'Séries-DWF'!$F$27)</f>
        <v>0.52569444444444446</v>
      </c>
      <c r="Q301" s="435">
        <f>IF('Séries-DWF'!$S$27="","",'Séries-DWF'!$S$27)</f>
        <v>200</v>
      </c>
      <c r="R301" s="110" t="str">
        <f>IF('Séries-DWF'!$T$27="","",'Séries-DWF'!$T$27)</f>
        <v>m</v>
      </c>
      <c r="S301" s="437" t="str">
        <f>IF('Séries-DWF'!$U$27="","",'Séries-DWF'!$U$27)</f>
        <v/>
      </c>
      <c r="T301" s="112" t="str">
        <f>IF('Séries-DWF'!$V$27="","",'Séries-DWF'!$V$27)</f>
        <v/>
      </c>
      <c r="U301" s="413" t="str">
        <f>IF('Séries-DWF'!$AA$27="","",'Séries-DWF'!$AA$27)</f>
        <v/>
      </c>
    </row>
    <row r="302" spans="1:37" x14ac:dyDescent="0.25">
      <c r="A302" s="114" t="str">
        <f>IF('Séries-DWF'!$N$28="","",'Séries-DWF'!$N$28)</f>
        <v>DWF</v>
      </c>
      <c r="B302" s="435" t="str">
        <f>IF('Séries-DWF'!$J$28="","",'Séries-DWF'!$J$28)</f>
        <v>HURON</v>
      </c>
      <c r="C302" s="437" t="str">
        <f>IF('Séries-DWF'!$K$28="","",'Séries-DWF'!$K$28)</f>
        <v>Pascal</v>
      </c>
      <c r="D302" s="110" t="str">
        <f>IF('Séries-DWF'!$L$28="","",'Séries-DWF'!$L$28)</f>
        <v>Homme</v>
      </c>
      <c r="E302" s="110" t="str">
        <f>IF('Séries-DWF'!$I$28="","",'Séries-DWF'!$I$28)</f>
        <v>N°1 Capitaine</v>
      </c>
      <c r="F302" s="110" t="str">
        <f>IF('Séries-DWF'!$M$28="","",'Séries-DWF'!$M$28)</f>
        <v>HURON Pascal Homme</v>
      </c>
      <c r="G302" s="112" t="str">
        <f>IF('Séries-DWF'!$H$28="","",'Séries-DWF'!$H$28)</f>
        <v>Enjoy And Relax</v>
      </c>
      <c r="H302" s="120">
        <f>IF('Séries-DWF'!$A$28="","",'Séries-DWF'!$A$28)</f>
        <v>9</v>
      </c>
      <c r="I302" s="451">
        <f>IF('Séries-DWF'!$B$28="","",'Séries-DWF'!$B$28)</f>
        <v>2</v>
      </c>
      <c r="J302" s="139">
        <f>IF('Séries-DWF'!$G$28="","",'Séries-DWF'!$G$28)</f>
        <v>2</v>
      </c>
      <c r="K302" s="457" t="str">
        <f t="shared" si="14"/>
        <v>Passage</v>
      </c>
      <c r="L302" s="458">
        <f t="shared" si="15"/>
        <v>0.52569444444444446</v>
      </c>
      <c r="M302" s="441">
        <f>IF('Séries-DWF'!$C$28="","",'Séries-DWF'!$C$28)</f>
        <v>0.50277777777777777</v>
      </c>
      <c r="N302" s="431">
        <f>IF('Séries-DWF'!$D$28="","",'Séries-DWF'!$D$28)</f>
        <v>0.52361111111111114</v>
      </c>
      <c r="O302" s="431">
        <f>IF('Séries-DWF'!$E$28="","",'Séries-DWF'!$E$28)</f>
        <v>0.52430555555555558</v>
      </c>
      <c r="P302" s="439">
        <f>IF('Séries-DWF'!$F$28="","",'Séries-DWF'!$F$28)</f>
        <v>0.52569444444444446</v>
      </c>
      <c r="Q302" s="435">
        <f>IF('Séries-DWF'!$S$28="","",'Séries-DWF'!$S$28)</f>
        <v>200</v>
      </c>
      <c r="R302" s="110" t="str">
        <f>IF('Séries-DWF'!$T$28="","",'Séries-DWF'!$T$28)</f>
        <v>m</v>
      </c>
      <c r="S302" s="437" t="str">
        <f>IF('Séries-DWF'!$U$28="","",'Séries-DWF'!$U$28)</f>
        <v/>
      </c>
      <c r="T302" s="112" t="str">
        <f>IF('Séries-DWF'!$V$28="","",'Séries-DWF'!$V$28)</f>
        <v/>
      </c>
      <c r="U302" s="413" t="str">
        <f>IF('Séries-DWF'!$AA$28="","",'Séries-DWF'!$AA$28)</f>
        <v/>
      </c>
    </row>
    <row r="303" spans="1:37" x14ac:dyDescent="0.25">
      <c r="A303" s="114" t="str">
        <f>IF('Séries-DWF'!$N$29="","",'Séries-DWF'!$N$29)</f>
        <v/>
      </c>
      <c r="B303" s="435" t="str">
        <f>IF('Séries-DWF'!$J$29="","",'Séries-DWF'!$J$29)</f>
        <v/>
      </c>
      <c r="C303" s="437" t="str">
        <f>IF('Séries-DWF'!$K$29="","",'Séries-DWF'!$K$29)</f>
        <v/>
      </c>
      <c r="D303" s="110" t="str">
        <f>IF('Séries-DWF'!$L$29="","",'Séries-DWF'!$L$29)</f>
        <v/>
      </c>
      <c r="E303" s="110" t="str">
        <f>IF('Séries-DWF'!$I$29="","",'Séries-DWF'!$I$29)</f>
        <v/>
      </c>
      <c r="F303" s="110" t="str">
        <f>IF('Séries-DWF'!$M$29="","",'Séries-DWF'!$M$29)</f>
        <v/>
      </c>
      <c r="G303" s="112" t="str">
        <f>IF('Séries-DWF'!$H$29="","",'Séries-DWF'!$H$29)</f>
        <v/>
      </c>
      <c r="H303" s="120" t="str">
        <f>IF('Séries-DWF'!$A$29="","",'Séries-DWF'!$A$29)</f>
        <v/>
      </c>
      <c r="I303" s="451" t="str">
        <f>IF('Séries-DWF'!$B$29="","",'Séries-DWF'!$B$29)</f>
        <v/>
      </c>
      <c r="J303" s="139" t="str">
        <f>IF('Séries-DWF'!$G$29="","",'Séries-DWF'!$G$29)</f>
        <v/>
      </c>
      <c r="K303" s="457" t="str">
        <f t="shared" si="14"/>
        <v/>
      </c>
      <c r="L303" s="458" t="str">
        <f t="shared" si="15"/>
        <v/>
      </c>
      <c r="M303" s="441" t="str">
        <f>IF('Séries-DWF'!$C$29="","",'Séries-DWF'!$C$29)</f>
        <v/>
      </c>
      <c r="N303" s="431" t="str">
        <f>IF('Séries-DWF'!$D$29="","",'Séries-DWF'!$D$29)</f>
        <v/>
      </c>
      <c r="O303" s="431" t="str">
        <f>IF('Séries-DWF'!$E$29="","",'Séries-DWF'!$E$29)</f>
        <v/>
      </c>
      <c r="P303" s="439" t="str">
        <f>IF('Séries-DWF'!$F$29="","",'Séries-DWF'!$F$29)</f>
        <v/>
      </c>
      <c r="Q303" s="435" t="str">
        <f>IF('Séries-DWF'!$S$29="","",'Séries-DWF'!$S$29)</f>
        <v/>
      </c>
      <c r="R303" s="110" t="str">
        <f>IF('Séries-DWF'!$T$29="","",'Séries-DWF'!$T$29)</f>
        <v/>
      </c>
      <c r="S303" s="437" t="str">
        <f>IF('Séries-DWF'!$U$29="","",'Séries-DWF'!$U$29)</f>
        <v/>
      </c>
      <c r="T303" s="112" t="str">
        <f>IF('Séries-DWF'!$V$29="","",'Séries-DWF'!$V$29)</f>
        <v/>
      </c>
      <c r="U303" s="413" t="str">
        <f>IF('Séries-DWF'!$AA$29="","",'Séries-DWF'!$AA$29)</f>
        <v/>
      </c>
    </row>
    <row r="304" spans="1:37" x14ac:dyDescent="0.25">
      <c r="A304" s="114" t="str">
        <f>IF('Séries-DWF'!$N$30="","",'Séries-DWF'!$N$30)</f>
        <v/>
      </c>
      <c r="B304" s="435" t="str">
        <f>IF('Séries-DWF'!$J$30="","",'Séries-DWF'!$J$30)</f>
        <v/>
      </c>
      <c r="C304" s="437" t="str">
        <f>IF('Séries-DWF'!$K$30="","",'Séries-DWF'!$K$30)</f>
        <v/>
      </c>
      <c r="D304" s="110" t="str">
        <f>IF('Séries-DWF'!$L$30="","",'Séries-DWF'!$L$30)</f>
        <v/>
      </c>
      <c r="E304" s="110" t="str">
        <f>IF('Séries-DWF'!$I$30="","",'Séries-DWF'!$I$30)</f>
        <v/>
      </c>
      <c r="F304" s="110" t="str">
        <f>IF('Séries-DWF'!$M$30="","",'Séries-DWF'!$M$30)</f>
        <v/>
      </c>
      <c r="G304" s="112" t="str">
        <f>IF('Séries-DWF'!$H$30="","",'Séries-DWF'!$H$30)</f>
        <v/>
      </c>
      <c r="H304" s="120" t="str">
        <f>IF('Séries-DWF'!$A$30="","",'Séries-DWF'!$A$30)</f>
        <v/>
      </c>
      <c r="I304" s="451" t="str">
        <f>IF('Séries-DWF'!$B$30="","",'Séries-DWF'!$B$30)</f>
        <v/>
      </c>
      <c r="J304" s="139" t="str">
        <f>IF('Séries-DWF'!$G$30="","",'Séries-DWF'!$G$30)</f>
        <v/>
      </c>
      <c r="K304" s="457" t="str">
        <f t="shared" si="14"/>
        <v/>
      </c>
      <c r="L304" s="458" t="str">
        <f t="shared" si="15"/>
        <v/>
      </c>
      <c r="M304" s="441" t="str">
        <f>IF('Séries-DWF'!$C$30="","",'Séries-DWF'!$C$30)</f>
        <v/>
      </c>
      <c r="N304" s="431" t="str">
        <f>IF('Séries-DWF'!$D$30="","",'Séries-DWF'!$D$30)</f>
        <v/>
      </c>
      <c r="O304" s="431" t="str">
        <f>IF('Séries-DWF'!$E$30="","",'Séries-DWF'!$E$30)</f>
        <v/>
      </c>
      <c r="P304" s="439" t="str">
        <f>IF('Séries-DWF'!$F$30="","",'Séries-DWF'!$F$30)</f>
        <v/>
      </c>
      <c r="Q304" s="435" t="str">
        <f>IF('Séries-DWF'!$S$30="","",'Séries-DWF'!$S$30)</f>
        <v/>
      </c>
      <c r="R304" s="110" t="str">
        <f>IF('Séries-DWF'!$T$30="","",'Séries-DWF'!$T$30)</f>
        <v/>
      </c>
      <c r="S304" s="437" t="str">
        <f>IF('Séries-DWF'!$U$30="","",'Séries-DWF'!$U$30)</f>
        <v/>
      </c>
      <c r="T304" s="112" t="str">
        <f>IF('Séries-DWF'!$V$30="","",'Séries-DWF'!$V$30)</f>
        <v/>
      </c>
      <c r="U304" s="413" t="str">
        <f>IF('Séries-DWF'!$AA$30="","",'Séries-DWF'!$AA$30)</f>
        <v/>
      </c>
    </row>
    <row r="305" spans="1:21" x14ac:dyDescent="0.25">
      <c r="A305" s="114" t="str">
        <f>IF('Séries-DWF'!$N$31="","",'Séries-DWF'!$N$31)</f>
        <v/>
      </c>
      <c r="B305" s="435" t="str">
        <f>IF('Séries-DWF'!$J$31="","",'Séries-DWF'!$J$31)</f>
        <v/>
      </c>
      <c r="C305" s="437" t="str">
        <f>IF('Séries-DWF'!$K$31="","",'Séries-DWF'!$K$31)</f>
        <v/>
      </c>
      <c r="D305" s="110" t="str">
        <f>IF('Séries-DWF'!$L$31="","",'Séries-DWF'!$L$31)</f>
        <v/>
      </c>
      <c r="E305" s="110" t="str">
        <f>IF('Séries-DWF'!$I$31="","",'Séries-DWF'!$I$31)</f>
        <v/>
      </c>
      <c r="F305" s="110" t="str">
        <f>IF('Séries-DWF'!$M$31="","",'Séries-DWF'!$M$31)</f>
        <v/>
      </c>
      <c r="G305" s="112" t="str">
        <f>IF('Séries-DWF'!$H$31="","",'Séries-DWF'!$H$31)</f>
        <v/>
      </c>
      <c r="H305" s="120" t="str">
        <f>IF('Séries-DWF'!$A$31="","",'Séries-DWF'!$A$31)</f>
        <v/>
      </c>
      <c r="I305" s="451" t="str">
        <f>IF('Séries-DWF'!$B$31="","",'Séries-DWF'!$B$31)</f>
        <v/>
      </c>
      <c r="J305" s="139" t="str">
        <f>IF('Séries-DWF'!$G$31="","",'Séries-DWF'!$G$31)</f>
        <v/>
      </c>
      <c r="K305" s="457" t="str">
        <f t="shared" si="14"/>
        <v/>
      </c>
      <c r="L305" s="458" t="str">
        <f t="shared" si="15"/>
        <v/>
      </c>
      <c r="M305" s="441" t="str">
        <f>IF('Séries-DWF'!$C$31="","",'Séries-DWF'!$C$31)</f>
        <v/>
      </c>
      <c r="N305" s="431" t="str">
        <f>IF('Séries-DWF'!$D$31="","",'Séries-DWF'!$D$31)</f>
        <v/>
      </c>
      <c r="O305" s="431" t="str">
        <f>IF('Séries-DWF'!$E$31="","",'Séries-DWF'!$E$31)</f>
        <v/>
      </c>
      <c r="P305" s="439" t="str">
        <f>IF('Séries-DWF'!$F$31="","",'Séries-DWF'!$F$31)</f>
        <v/>
      </c>
      <c r="Q305" s="435" t="str">
        <f>IF('Séries-DWF'!$S$31="","",'Séries-DWF'!$S$31)</f>
        <v/>
      </c>
      <c r="R305" s="110" t="str">
        <f>IF('Séries-DWF'!$T$31="","",'Séries-DWF'!$T$31)</f>
        <v/>
      </c>
      <c r="S305" s="437" t="str">
        <f>IF('Séries-DWF'!$U$31="","",'Séries-DWF'!$U$31)</f>
        <v/>
      </c>
      <c r="T305" s="112" t="str">
        <f>IF('Séries-DWF'!$V$31="","",'Séries-DWF'!$V$31)</f>
        <v/>
      </c>
      <c r="U305" s="413" t="str">
        <f>IF('Séries-DWF'!$AA$31="","",'Séries-DWF'!$AA$31)</f>
        <v/>
      </c>
    </row>
    <row r="306" spans="1:21" x14ac:dyDescent="0.25">
      <c r="A306" s="114" t="str">
        <f>IF('Séries-DWF'!$N$32="","",'Séries-DWF'!$N$32)</f>
        <v/>
      </c>
      <c r="B306" s="435" t="str">
        <f>IF('Séries-DWF'!$J$32="","",'Séries-DWF'!$J$32)</f>
        <v/>
      </c>
      <c r="C306" s="437" t="str">
        <f>IF('Séries-DWF'!$K$32="","",'Séries-DWF'!$K$32)</f>
        <v/>
      </c>
      <c r="D306" s="110" t="str">
        <f>IF('Séries-DWF'!$L$32="","",'Séries-DWF'!$L$32)</f>
        <v/>
      </c>
      <c r="E306" s="110" t="str">
        <f>IF('Séries-DWF'!$I$32="","",'Séries-DWF'!$I$32)</f>
        <v/>
      </c>
      <c r="F306" s="110" t="str">
        <f>IF('Séries-DWF'!$M$32="","",'Séries-DWF'!$M$32)</f>
        <v/>
      </c>
      <c r="G306" s="112" t="str">
        <f>IF('Séries-DWF'!$H$32="","",'Séries-DWF'!$H$32)</f>
        <v/>
      </c>
      <c r="H306" s="120" t="str">
        <f>IF('Séries-DWF'!$A$32="","",'Séries-DWF'!$A$32)</f>
        <v/>
      </c>
      <c r="I306" s="451" t="str">
        <f>IF('Séries-DWF'!$B$32="","",'Séries-DWF'!$B$32)</f>
        <v/>
      </c>
      <c r="J306" s="139" t="str">
        <f>IF('Séries-DWF'!$G$32="","",'Séries-DWF'!$G$32)</f>
        <v/>
      </c>
      <c r="K306" s="457" t="str">
        <f t="shared" si="14"/>
        <v/>
      </c>
      <c r="L306" s="458" t="str">
        <f t="shared" si="15"/>
        <v/>
      </c>
      <c r="M306" s="441" t="str">
        <f>IF('Séries-DWF'!$C$32="","",'Séries-DWF'!$C$32)</f>
        <v/>
      </c>
      <c r="N306" s="431" t="str">
        <f>IF('Séries-DWF'!$D$32="","",'Séries-DWF'!$D$32)</f>
        <v/>
      </c>
      <c r="O306" s="431" t="str">
        <f>IF('Séries-DWF'!$E$32="","",'Séries-DWF'!$E$32)</f>
        <v/>
      </c>
      <c r="P306" s="439" t="str">
        <f>IF('Séries-DWF'!$F$32="","",'Séries-DWF'!$F$32)</f>
        <v/>
      </c>
      <c r="Q306" s="435" t="str">
        <f>IF('Séries-DWF'!$S$32="","",'Séries-DWF'!$S$32)</f>
        <v/>
      </c>
      <c r="R306" s="110" t="str">
        <f>IF('Séries-DWF'!$T$32="","",'Séries-DWF'!$T$32)</f>
        <v/>
      </c>
      <c r="S306" s="437" t="str">
        <f>IF('Séries-DWF'!$U$32="","",'Séries-DWF'!$U$32)</f>
        <v/>
      </c>
      <c r="T306" s="112" t="str">
        <f>IF('Séries-DWF'!$V$32="","",'Séries-DWF'!$V$32)</f>
        <v/>
      </c>
      <c r="U306" s="413" t="str">
        <f>IF('Séries-DWF'!$AA$32="","",'Séries-DWF'!$AA$32)</f>
        <v/>
      </c>
    </row>
    <row r="307" spans="1:21" x14ac:dyDescent="0.25">
      <c r="A307" s="114" t="str">
        <f>IF('Séries-DWF'!$N$33="","",'Séries-DWF'!$N$33)</f>
        <v/>
      </c>
      <c r="B307" s="435" t="str">
        <f>IF('Séries-DWF'!$J$33="","",'Séries-DWF'!$J$33)</f>
        <v/>
      </c>
      <c r="C307" s="437" t="str">
        <f>IF('Séries-DWF'!$K$33="","",'Séries-DWF'!$K$33)</f>
        <v/>
      </c>
      <c r="D307" s="110" t="str">
        <f>IF('Séries-DWF'!$L$33="","",'Séries-DWF'!$L$33)</f>
        <v/>
      </c>
      <c r="E307" s="110" t="str">
        <f>IF('Séries-DWF'!$I$33="","",'Séries-DWF'!$I$33)</f>
        <v/>
      </c>
      <c r="F307" s="110" t="str">
        <f>IF('Séries-DWF'!$M$33="","",'Séries-DWF'!$M$33)</f>
        <v/>
      </c>
      <c r="G307" s="112" t="str">
        <f>IF('Séries-DWF'!$H$33="","",'Séries-DWF'!$H$33)</f>
        <v/>
      </c>
      <c r="H307" s="120" t="str">
        <f>IF('Séries-DWF'!$A$33="","",'Séries-DWF'!$A$33)</f>
        <v/>
      </c>
      <c r="I307" s="451" t="str">
        <f>IF('Séries-DWF'!$B$33="","",'Séries-DWF'!$B$33)</f>
        <v/>
      </c>
      <c r="J307" s="139" t="str">
        <f>IF('Séries-DWF'!$G$33="","",'Séries-DWF'!$G$33)</f>
        <v/>
      </c>
      <c r="K307" s="457" t="str">
        <f t="shared" si="14"/>
        <v/>
      </c>
      <c r="L307" s="458" t="str">
        <f t="shared" si="15"/>
        <v/>
      </c>
      <c r="M307" s="441" t="str">
        <f>IF('Séries-DWF'!$C$33="","",'Séries-DWF'!$C$33)</f>
        <v/>
      </c>
      <c r="N307" s="431" t="str">
        <f>IF('Séries-DWF'!$D$33="","",'Séries-DWF'!$D$33)</f>
        <v/>
      </c>
      <c r="O307" s="431" t="str">
        <f>IF('Séries-DWF'!$E$33="","",'Séries-DWF'!$E$33)</f>
        <v/>
      </c>
      <c r="P307" s="439" t="str">
        <f>IF('Séries-DWF'!$F$33="","",'Séries-DWF'!$F$33)</f>
        <v/>
      </c>
      <c r="Q307" s="435" t="str">
        <f>IF('Séries-DWF'!$S$33="","",'Séries-DWF'!$S$33)</f>
        <v/>
      </c>
      <c r="R307" s="110" t="str">
        <f>IF('Séries-DWF'!$T$33="","",'Séries-DWF'!$T$33)</f>
        <v/>
      </c>
      <c r="S307" s="437" t="str">
        <f>IF('Séries-DWF'!$U$33="","",'Séries-DWF'!$U$33)</f>
        <v/>
      </c>
      <c r="T307" s="112" t="str">
        <f>IF('Séries-DWF'!$V$33="","",'Séries-DWF'!$V$33)</f>
        <v/>
      </c>
      <c r="U307" s="413" t="str">
        <f>IF('Séries-DWF'!$AA$33="","",'Séries-DWF'!$AA$33)</f>
        <v/>
      </c>
    </row>
    <row r="308" spans="1:21" x14ac:dyDescent="0.25">
      <c r="A308" s="114" t="str">
        <f>IF('Séries-DWF'!$N$34="","",'Séries-DWF'!$N$34)</f>
        <v/>
      </c>
      <c r="B308" s="435" t="str">
        <f>IF('Séries-DWF'!$J$34="","",'Séries-DWF'!$J$34)</f>
        <v/>
      </c>
      <c r="C308" s="437" t="str">
        <f>IF('Séries-DWF'!$K$34="","",'Séries-DWF'!$K$34)</f>
        <v/>
      </c>
      <c r="D308" s="110" t="str">
        <f>IF('Séries-DWF'!$L$34="","",'Séries-DWF'!$L$34)</f>
        <v/>
      </c>
      <c r="E308" s="110" t="str">
        <f>IF('Séries-DWF'!$I$34="","",'Séries-DWF'!$I$34)</f>
        <v/>
      </c>
      <c r="F308" s="110" t="str">
        <f>IF('Séries-DWF'!$M$34="","",'Séries-DWF'!$M$34)</f>
        <v/>
      </c>
      <c r="G308" s="112" t="str">
        <f>IF('Séries-DWF'!$H$34="","",'Séries-DWF'!$H$34)</f>
        <v/>
      </c>
      <c r="H308" s="120" t="str">
        <f>IF('Séries-DWF'!$A$34="","",'Séries-DWF'!$A$34)</f>
        <v/>
      </c>
      <c r="I308" s="451" t="str">
        <f>IF('Séries-DWF'!$B$34="","",'Séries-DWF'!$B$34)</f>
        <v/>
      </c>
      <c r="J308" s="139" t="str">
        <f>IF('Séries-DWF'!$G$34="","",'Séries-DWF'!$G$34)</f>
        <v/>
      </c>
      <c r="K308" s="457" t="str">
        <f t="shared" si="14"/>
        <v/>
      </c>
      <c r="L308" s="458" t="str">
        <f t="shared" si="15"/>
        <v/>
      </c>
      <c r="M308" s="441" t="str">
        <f>IF('Séries-DWF'!$C$34="","",'Séries-DWF'!$C$34)</f>
        <v/>
      </c>
      <c r="N308" s="431" t="str">
        <f>IF('Séries-DWF'!$D$34="","",'Séries-DWF'!$D$34)</f>
        <v/>
      </c>
      <c r="O308" s="431" t="str">
        <f>IF('Séries-DWF'!$E$34="","",'Séries-DWF'!$E$34)</f>
        <v/>
      </c>
      <c r="P308" s="439" t="str">
        <f>IF('Séries-DWF'!$F$34="","",'Séries-DWF'!$F$34)</f>
        <v/>
      </c>
      <c r="Q308" s="435" t="str">
        <f>IF('Séries-DWF'!$S$34="","",'Séries-DWF'!$S$34)</f>
        <v/>
      </c>
      <c r="R308" s="110" t="str">
        <f>IF('Séries-DWF'!$T$34="","",'Séries-DWF'!$T$34)</f>
        <v/>
      </c>
      <c r="S308" s="437" t="str">
        <f>IF('Séries-DWF'!$U$34="","",'Séries-DWF'!$U$34)</f>
        <v/>
      </c>
      <c r="T308" s="112" t="str">
        <f>IF('Séries-DWF'!$V$34="","",'Séries-DWF'!$V$34)</f>
        <v/>
      </c>
      <c r="U308" s="413" t="str">
        <f>IF('Séries-DWF'!$AA$34="","",'Séries-DWF'!$AA$34)</f>
        <v/>
      </c>
    </row>
    <row r="309" spans="1:21" x14ac:dyDescent="0.25">
      <c r="A309" s="114" t="str">
        <f>IF('Séries-DWF'!$N$35="","",'Séries-DWF'!$N$35)</f>
        <v/>
      </c>
      <c r="B309" s="435" t="str">
        <f>IF('Séries-DWF'!$J$35="","",'Séries-DWF'!$J$35)</f>
        <v/>
      </c>
      <c r="C309" s="437" t="str">
        <f>IF('Séries-DWF'!$K$35="","",'Séries-DWF'!$K$35)</f>
        <v/>
      </c>
      <c r="D309" s="110" t="str">
        <f>IF('Séries-DWF'!$L$35="","",'Séries-DWF'!$L$35)</f>
        <v/>
      </c>
      <c r="E309" s="110" t="str">
        <f>IF('Séries-DWF'!$I$35="","",'Séries-DWF'!$I$35)</f>
        <v/>
      </c>
      <c r="F309" s="110" t="str">
        <f>IF('Séries-DWF'!$M$35="","",'Séries-DWF'!$M$35)</f>
        <v/>
      </c>
      <c r="G309" s="112" t="str">
        <f>IF('Séries-DWF'!$H$35="","",'Séries-DWF'!$H$35)</f>
        <v/>
      </c>
      <c r="H309" s="120" t="str">
        <f>IF('Séries-DWF'!$A$35="","",'Séries-DWF'!$A$35)</f>
        <v/>
      </c>
      <c r="I309" s="451" t="str">
        <f>IF('Séries-DWF'!$B$35="","",'Séries-DWF'!$B$35)</f>
        <v/>
      </c>
      <c r="J309" s="139" t="str">
        <f>IF('Séries-DWF'!$G$35="","",'Séries-DWF'!$G$35)</f>
        <v/>
      </c>
      <c r="K309" s="457" t="str">
        <f t="shared" si="14"/>
        <v/>
      </c>
      <c r="L309" s="458" t="str">
        <f t="shared" si="15"/>
        <v/>
      </c>
      <c r="M309" s="441" t="str">
        <f>IF('Séries-DWF'!$C$35="","",'Séries-DWF'!$C$35)</f>
        <v/>
      </c>
      <c r="N309" s="431" t="str">
        <f>IF('Séries-DWF'!$D$35="","",'Séries-DWF'!$D$35)</f>
        <v/>
      </c>
      <c r="O309" s="431" t="str">
        <f>IF('Séries-DWF'!$E$35="","",'Séries-DWF'!$E$35)</f>
        <v/>
      </c>
      <c r="P309" s="439" t="str">
        <f>IF('Séries-DWF'!$F$35="","",'Séries-DWF'!$F$35)</f>
        <v/>
      </c>
      <c r="Q309" s="435" t="str">
        <f>IF('Séries-DWF'!$S$35="","",'Séries-DWF'!$S$35)</f>
        <v/>
      </c>
      <c r="R309" s="110" t="str">
        <f>IF('Séries-DWF'!$T$35="","",'Séries-DWF'!$T$35)</f>
        <v/>
      </c>
      <c r="S309" s="437" t="str">
        <f>IF('Séries-DWF'!$U$35="","",'Séries-DWF'!$U$35)</f>
        <v/>
      </c>
      <c r="T309" s="112" t="str">
        <f>IF('Séries-DWF'!$V$35="","",'Séries-DWF'!$V$35)</f>
        <v/>
      </c>
      <c r="U309" s="413" t="str">
        <f>IF('Séries-DWF'!$AA$35="","",'Séries-DWF'!$AA$35)</f>
        <v/>
      </c>
    </row>
    <row r="310" spans="1:21" x14ac:dyDescent="0.25">
      <c r="A310" s="114" t="str">
        <f>IF('Séries-DWF'!$N$36="","",'Séries-DWF'!$N$36)</f>
        <v/>
      </c>
      <c r="B310" s="435" t="str">
        <f>IF('Séries-DWF'!$J$36="","",'Séries-DWF'!$J$36)</f>
        <v/>
      </c>
      <c r="C310" s="437" t="str">
        <f>IF('Séries-DWF'!$K$36="","",'Séries-DWF'!$K$36)</f>
        <v/>
      </c>
      <c r="D310" s="110" t="str">
        <f>IF('Séries-DWF'!$L$36="","",'Séries-DWF'!$L$36)</f>
        <v/>
      </c>
      <c r="E310" s="110" t="str">
        <f>IF('Séries-DWF'!$I$36="","",'Séries-DWF'!$I$36)</f>
        <v/>
      </c>
      <c r="F310" s="110" t="str">
        <f>IF('Séries-DWF'!$M$36="","",'Séries-DWF'!$M$36)</f>
        <v/>
      </c>
      <c r="G310" s="112" t="str">
        <f>IF('Séries-DWF'!$H$36="","",'Séries-DWF'!$H$36)</f>
        <v/>
      </c>
      <c r="H310" s="120" t="str">
        <f>IF('Séries-DWF'!$A$36="","",'Séries-DWF'!$A$36)</f>
        <v/>
      </c>
      <c r="I310" s="451" t="str">
        <f>IF('Séries-DWF'!$B$36="","",'Séries-DWF'!$B$36)</f>
        <v/>
      </c>
      <c r="J310" s="139" t="str">
        <f>IF('Séries-DWF'!$G$36="","",'Séries-DWF'!$G$36)</f>
        <v/>
      </c>
      <c r="K310" s="457" t="str">
        <f t="shared" si="14"/>
        <v/>
      </c>
      <c r="L310" s="458" t="str">
        <f t="shared" si="15"/>
        <v/>
      </c>
      <c r="M310" s="441" t="str">
        <f>IF('Séries-DWF'!$C$36="","",'Séries-DWF'!$C$36)</f>
        <v/>
      </c>
      <c r="N310" s="431" t="str">
        <f>IF('Séries-DWF'!$D$36="","",'Séries-DWF'!$D$36)</f>
        <v/>
      </c>
      <c r="O310" s="431" t="str">
        <f>IF('Séries-DWF'!$E$36="","",'Séries-DWF'!$E$36)</f>
        <v/>
      </c>
      <c r="P310" s="439" t="str">
        <f>IF('Séries-DWF'!$F$36="","",'Séries-DWF'!$F$36)</f>
        <v/>
      </c>
      <c r="Q310" s="435" t="str">
        <f>IF('Séries-DWF'!$S$36="","",'Séries-DWF'!$S$36)</f>
        <v/>
      </c>
      <c r="R310" s="110" t="str">
        <f>IF('Séries-DWF'!$T$36="","",'Séries-DWF'!$T$36)</f>
        <v/>
      </c>
      <c r="S310" s="437" t="str">
        <f>IF('Séries-DWF'!$U$36="","",'Séries-DWF'!$U$36)</f>
        <v/>
      </c>
      <c r="T310" s="112" t="str">
        <f>IF('Séries-DWF'!$V$36="","",'Séries-DWF'!$V$36)</f>
        <v/>
      </c>
      <c r="U310" s="413" t="str">
        <f>IF('Séries-DWF'!$AA$36="","",'Séries-DWF'!$AA$36)</f>
        <v/>
      </c>
    </row>
    <row r="311" spans="1:21" x14ac:dyDescent="0.25">
      <c r="A311" s="114" t="str">
        <f>IF('Séries-DWF'!$N$37="","",'Séries-DWF'!$N$37)</f>
        <v/>
      </c>
      <c r="B311" s="435" t="str">
        <f>IF('Séries-DWF'!$J$37="","",'Séries-DWF'!$J$37)</f>
        <v/>
      </c>
      <c r="C311" s="437" t="str">
        <f>IF('Séries-DWF'!$K$37="","",'Séries-DWF'!$K$37)</f>
        <v/>
      </c>
      <c r="D311" s="110" t="str">
        <f>IF('Séries-DWF'!$L$37="","",'Séries-DWF'!$L$37)</f>
        <v/>
      </c>
      <c r="E311" s="110" t="str">
        <f>IF('Séries-DWF'!$I$37="","",'Séries-DWF'!$I$37)</f>
        <v/>
      </c>
      <c r="F311" s="110" t="str">
        <f>IF('Séries-DWF'!$M$37="","",'Séries-DWF'!$M$37)</f>
        <v/>
      </c>
      <c r="G311" s="112" t="str">
        <f>IF('Séries-DWF'!$H$37="","",'Séries-DWF'!$H$37)</f>
        <v/>
      </c>
      <c r="H311" s="120" t="str">
        <f>IF('Séries-DWF'!$A$37="","",'Séries-DWF'!$A$37)</f>
        <v/>
      </c>
      <c r="I311" s="451" t="str">
        <f>IF('Séries-DWF'!$B$37="","",'Séries-DWF'!$B$37)</f>
        <v/>
      </c>
      <c r="J311" s="139" t="str">
        <f>IF('Séries-DWF'!$G$37="","",'Séries-DWF'!$G$37)</f>
        <v/>
      </c>
      <c r="K311" s="457" t="str">
        <f t="shared" si="14"/>
        <v/>
      </c>
      <c r="L311" s="458" t="str">
        <f t="shared" si="15"/>
        <v/>
      </c>
      <c r="M311" s="441" t="str">
        <f>IF('Séries-DWF'!$C$37="","",'Séries-DWF'!$C$37)</f>
        <v/>
      </c>
      <c r="N311" s="431" t="str">
        <f>IF('Séries-DWF'!$D$37="","",'Séries-DWF'!$D$37)</f>
        <v/>
      </c>
      <c r="O311" s="431" t="str">
        <f>IF('Séries-DWF'!$E$37="","",'Séries-DWF'!$E$37)</f>
        <v/>
      </c>
      <c r="P311" s="439" t="str">
        <f>IF('Séries-DWF'!$F$37="","",'Séries-DWF'!$F$37)</f>
        <v/>
      </c>
      <c r="Q311" s="435" t="str">
        <f>IF('Séries-DWF'!$S$37="","",'Séries-DWF'!$S$37)</f>
        <v/>
      </c>
      <c r="R311" s="110" t="str">
        <f>IF('Séries-DWF'!$T$37="","",'Séries-DWF'!$T$37)</f>
        <v/>
      </c>
      <c r="S311" s="437" t="str">
        <f>IF('Séries-DWF'!$U$37="","",'Séries-DWF'!$U$37)</f>
        <v/>
      </c>
      <c r="T311" s="112" t="str">
        <f>IF('Séries-DWF'!$V$37="","",'Séries-DWF'!$V$37)</f>
        <v/>
      </c>
      <c r="U311" s="413" t="str">
        <f>IF('Séries-DWF'!$AA$37="","",'Séries-DWF'!$AA$37)</f>
        <v/>
      </c>
    </row>
    <row r="312" spans="1:21" x14ac:dyDescent="0.25">
      <c r="A312" s="114" t="str">
        <f>IF('Séries-DWF'!$N$38="","",'Séries-DWF'!$N$38)</f>
        <v/>
      </c>
      <c r="B312" s="435" t="str">
        <f>IF('Séries-DWF'!$J$38="","",'Séries-DWF'!$J$38)</f>
        <v/>
      </c>
      <c r="C312" s="437" t="str">
        <f>IF('Séries-DWF'!$K$38="","",'Séries-DWF'!$K$38)</f>
        <v/>
      </c>
      <c r="D312" s="110" t="str">
        <f>IF('Séries-DWF'!$L$38="","",'Séries-DWF'!$L$38)</f>
        <v/>
      </c>
      <c r="E312" s="110" t="str">
        <f>IF('Séries-DWF'!$I$38="","",'Séries-DWF'!$I$38)</f>
        <v/>
      </c>
      <c r="F312" s="110" t="str">
        <f>IF('Séries-DWF'!$M$38="","",'Séries-DWF'!$M$38)</f>
        <v/>
      </c>
      <c r="G312" s="112" t="str">
        <f>IF('Séries-DWF'!$H$38="","",'Séries-DWF'!$H$38)</f>
        <v/>
      </c>
      <c r="H312" s="120" t="str">
        <f>IF('Séries-DWF'!$A$38="","",'Séries-DWF'!$A$38)</f>
        <v/>
      </c>
      <c r="I312" s="451" t="str">
        <f>IF('Séries-DWF'!$B$38="","",'Séries-DWF'!$B$38)</f>
        <v/>
      </c>
      <c r="J312" s="139" t="str">
        <f>IF('Séries-DWF'!$G$38="","",'Séries-DWF'!$G$38)</f>
        <v/>
      </c>
      <c r="K312" s="457" t="str">
        <f t="shared" si="14"/>
        <v/>
      </c>
      <c r="L312" s="458" t="str">
        <f t="shared" si="15"/>
        <v/>
      </c>
      <c r="M312" s="441" t="str">
        <f>IF('Séries-DWF'!$C$38="","",'Séries-DWF'!$C$38)</f>
        <v/>
      </c>
      <c r="N312" s="431" t="str">
        <f>IF('Séries-DWF'!$D$38="","",'Séries-DWF'!$D$38)</f>
        <v/>
      </c>
      <c r="O312" s="431" t="str">
        <f>IF('Séries-DWF'!$E$38="","",'Séries-DWF'!$E$38)</f>
        <v/>
      </c>
      <c r="P312" s="439" t="str">
        <f>IF('Séries-DWF'!$F$38="","",'Séries-DWF'!$F$38)</f>
        <v/>
      </c>
      <c r="Q312" s="435" t="str">
        <f>IF('Séries-DWF'!$S$38="","",'Séries-DWF'!$S$38)</f>
        <v/>
      </c>
      <c r="R312" s="110" t="str">
        <f>IF('Séries-DWF'!$T$38="","",'Séries-DWF'!$T$38)</f>
        <v/>
      </c>
      <c r="S312" s="437" t="str">
        <f>IF('Séries-DWF'!$U$38="","",'Séries-DWF'!$U$38)</f>
        <v/>
      </c>
      <c r="T312" s="112" t="str">
        <f>IF('Séries-DWF'!$V$38="","",'Séries-DWF'!$V$38)</f>
        <v/>
      </c>
      <c r="U312" s="413" t="str">
        <f>IF('Séries-DWF'!$AA$38="","",'Séries-DWF'!$AA$38)</f>
        <v/>
      </c>
    </row>
    <row r="313" spans="1:21" x14ac:dyDescent="0.25">
      <c r="A313" s="114" t="str">
        <f>IF('Séries-DWF'!$N$39="","",'Séries-DWF'!$N$39)</f>
        <v/>
      </c>
      <c r="B313" s="435" t="str">
        <f>IF('Séries-DWF'!$J$39="","",'Séries-DWF'!$J$39)</f>
        <v/>
      </c>
      <c r="C313" s="437" t="str">
        <f>IF('Séries-DWF'!$K$39="","",'Séries-DWF'!$K$39)</f>
        <v/>
      </c>
      <c r="D313" s="110" t="str">
        <f>IF('Séries-DWF'!$L$39="","",'Séries-DWF'!$L$39)</f>
        <v/>
      </c>
      <c r="E313" s="110" t="str">
        <f>IF('Séries-DWF'!$I$39="","",'Séries-DWF'!$I$39)</f>
        <v/>
      </c>
      <c r="F313" s="110" t="str">
        <f>IF('Séries-DWF'!$M$39="","",'Séries-DWF'!$M$39)</f>
        <v/>
      </c>
      <c r="G313" s="112" t="str">
        <f>IF('Séries-DWF'!$H$39="","",'Séries-DWF'!$H$39)</f>
        <v/>
      </c>
      <c r="H313" s="120" t="str">
        <f>IF('Séries-DWF'!$A$39="","",'Séries-DWF'!$A$39)</f>
        <v/>
      </c>
      <c r="I313" s="451" t="str">
        <f>IF('Séries-DWF'!$B$39="","",'Séries-DWF'!$B$39)</f>
        <v/>
      </c>
      <c r="J313" s="139" t="str">
        <f>IF('Séries-DWF'!$G$39="","",'Séries-DWF'!$G$39)</f>
        <v/>
      </c>
      <c r="K313" s="457" t="str">
        <f t="shared" si="14"/>
        <v/>
      </c>
      <c r="L313" s="458" t="str">
        <f t="shared" si="15"/>
        <v/>
      </c>
      <c r="M313" s="441" t="str">
        <f>IF('Séries-DWF'!$C$39="","",'Séries-DWF'!$C$39)</f>
        <v/>
      </c>
      <c r="N313" s="431" t="str">
        <f>IF('Séries-DWF'!$D$39="","",'Séries-DWF'!$D$39)</f>
        <v/>
      </c>
      <c r="O313" s="431" t="str">
        <f>IF('Séries-DWF'!$E$39="","",'Séries-DWF'!$E$39)</f>
        <v/>
      </c>
      <c r="P313" s="439" t="str">
        <f>IF('Séries-DWF'!$F$39="","",'Séries-DWF'!$F$39)</f>
        <v/>
      </c>
      <c r="Q313" s="435" t="str">
        <f>IF('Séries-DWF'!$S$39="","",'Séries-DWF'!$S$39)</f>
        <v/>
      </c>
      <c r="R313" s="110" t="str">
        <f>IF('Séries-DWF'!$T$39="","",'Séries-DWF'!$T$39)</f>
        <v/>
      </c>
      <c r="S313" s="437" t="str">
        <f>IF('Séries-DWF'!$U$39="","",'Séries-DWF'!$U$39)</f>
        <v/>
      </c>
      <c r="T313" s="112" t="str">
        <f>IF('Séries-DWF'!$V$39="","",'Séries-DWF'!$V$39)</f>
        <v/>
      </c>
      <c r="U313" s="413" t="str">
        <f>IF('Séries-DWF'!$AA$39="","",'Séries-DWF'!$AA$39)</f>
        <v/>
      </c>
    </row>
    <row r="314" spans="1:21" x14ac:dyDescent="0.25">
      <c r="A314" s="114" t="str">
        <f>IF('Séries-DWF'!$N$40="","",'Séries-DWF'!$N$40)</f>
        <v/>
      </c>
      <c r="B314" s="435" t="str">
        <f>IF('Séries-DWF'!$J$40="","",'Séries-DWF'!$J$40)</f>
        <v/>
      </c>
      <c r="C314" s="437" t="str">
        <f>IF('Séries-DWF'!$K$40="","",'Séries-DWF'!$K$40)</f>
        <v/>
      </c>
      <c r="D314" s="110" t="str">
        <f>IF('Séries-DWF'!$L$40="","",'Séries-DWF'!$L$40)</f>
        <v/>
      </c>
      <c r="E314" s="110" t="str">
        <f>IF('Séries-DWF'!$I$40="","",'Séries-DWF'!$I$40)</f>
        <v/>
      </c>
      <c r="F314" s="110" t="str">
        <f>IF('Séries-DWF'!$M$40="","",'Séries-DWF'!$M$40)</f>
        <v/>
      </c>
      <c r="G314" s="112" t="str">
        <f>IF('Séries-DWF'!$H$40="","",'Séries-DWF'!$H$40)</f>
        <v/>
      </c>
      <c r="H314" s="120" t="str">
        <f>IF('Séries-DWF'!$A$40="","",'Séries-DWF'!$A$40)</f>
        <v/>
      </c>
      <c r="I314" s="451" t="str">
        <f>IF('Séries-DWF'!$B$40="","",'Séries-DWF'!$B$40)</f>
        <v/>
      </c>
      <c r="J314" s="139" t="str">
        <f>IF('Séries-DWF'!$G$40="","",'Séries-DWF'!$G$40)</f>
        <v/>
      </c>
      <c r="K314" s="457" t="str">
        <f t="shared" si="14"/>
        <v/>
      </c>
      <c r="L314" s="458" t="str">
        <f t="shared" si="15"/>
        <v/>
      </c>
      <c r="M314" s="441" t="str">
        <f>IF('Séries-DWF'!$C$40="","",'Séries-DWF'!$C$40)</f>
        <v/>
      </c>
      <c r="N314" s="431" t="str">
        <f>IF('Séries-DWF'!$D$40="","",'Séries-DWF'!$D$40)</f>
        <v/>
      </c>
      <c r="O314" s="431" t="str">
        <f>IF('Séries-DWF'!$E$40="","",'Séries-DWF'!$E$40)</f>
        <v/>
      </c>
      <c r="P314" s="439" t="str">
        <f>IF('Séries-DWF'!$F$40="","",'Séries-DWF'!$F$40)</f>
        <v/>
      </c>
      <c r="Q314" s="435" t="str">
        <f>IF('Séries-DWF'!$S$40="","",'Séries-DWF'!$S$40)</f>
        <v/>
      </c>
      <c r="R314" s="110" t="str">
        <f>IF('Séries-DWF'!$T$40="","",'Séries-DWF'!$T$40)</f>
        <v/>
      </c>
      <c r="S314" s="437" t="str">
        <f>IF('Séries-DWF'!$U$40="","",'Séries-DWF'!$U$40)</f>
        <v/>
      </c>
      <c r="T314" s="112" t="str">
        <f>IF('Séries-DWF'!$V$40="","",'Séries-DWF'!$V$40)</f>
        <v/>
      </c>
      <c r="U314" s="413" t="str">
        <f>IF('Séries-DWF'!$AA$40="","",'Séries-DWF'!$AA$40)</f>
        <v/>
      </c>
    </row>
    <row r="315" spans="1:21" x14ac:dyDescent="0.25">
      <c r="A315" s="114" t="str">
        <f>IF('Séries-DWF'!$N$41="","",'Séries-DWF'!$N$41)</f>
        <v/>
      </c>
      <c r="B315" s="435" t="str">
        <f>IF('Séries-DWF'!$J$41="","",'Séries-DWF'!$J$41)</f>
        <v/>
      </c>
      <c r="C315" s="437" t="str">
        <f>IF('Séries-DWF'!$K$41="","",'Séries-DWF'!$K$41)</f>
        <v/>
      </c>
      <c r="D315" s="110" t="str">
        <f>IF('Séries-DWF'!$L$41="","",'Séries-DWF'!$L$41)</f>
        <v/>
      </c>
      <c r="E315" s="110" t="str">
        <f>IF('Séries-DWF'!$I$41="","",'Séries-DWF'!$I$41)</f>
        <v/>
      </c>
      <c r="F315" s="110" t="str">
        <f>IF('Séries-DWF'!$M$41="","",'Séries-DWF'!$M$41)</f>
        <v/>
      </c>
      <c r="G315" s="112" t="str">
        <f>IF('Séries-DWF'!$H$41="","",'Séries-DWF'!$H$41)</f>
        <v/>
      </c>
      <c r="H315" s="120" t="str">
        <f>IF('Séries-DWF'!$A$41="","",'Séries-DWF'!$A$41)</f>
        <v/>
      </c>
      <c r="I315" s="451" t="str">
        <f>IF('Séries-DWF'!$B$41="","",'Séries-DWF'!$B$41)</f>
        <v/>
      </c>
      <c r="J315" s="139" t="str">
        <f>IF('Séries-DWF'!$G$41="","",'Séries-DWF'!$G$41)</f>
        <v/>
      </c>
      <c r="K315" s="457" t="str">
        <f t="shared" si="14"/>
        <v/>
      </c>
      <c r="L315" s="458" t="str">
        <f t="shared" si="15"/>
        <v/>
      </c>
      <c r="M315" s="441" t="str">
        <f>IF('Séries-DWF'!$C$41="","",'Séries-DWF'!$C$41)</f>
        <v/>
      </c>
      <c r="N315" s="431" t="str">
        <f>IF('Séries-DWF'!$D$41="","",'Séries-DWF'!$D$41)</f>
        <v/>
      </c>
      <c r="O315" s="431" t="str">
        <f>IF('Séries-DWF'!$E$41="","",'Séries-DWF'!$E$41)</f>
        <v/>
      </c>
      <c r="P315" s="439" t="str">
        <f>IF('Séries-DWF'!$F$41="","",'Séries-DWF'!$F$41)</f>
        <v/>
      </c>
      <c r="Q315" s="435" t="str">
        <f>IF('Séries-DWF'!$S$41="","",'Séries-DWF'!$S$41)</f>
        <v/>
      </c>
      <c r="R315" s="110" t="str">
        <f>IF('Séries-DWF'!$T$41="","",'Séries-DWF'!$T$41)</f>
        <v/>
      </c>
      <c r="S315" s="437" t="str">
        <f>IF('Séries-DWF'!$U$41="","",'Séries-DWF'!$U$41)</f>
        <v/>
      </c>
      <c r="T315" s="112" t="str">
        <f>IF('Séries-DWF'!$V$41="","",'Séries-DWF'!$V$41)</f>
        <v/>
      </c>
      <c r="U315" s="413" t="str">
        <f>IF('Séries-DWF'!$AA$41="","",'Séries-DWF'!$AA$41)</f>
        <v/>
      </c>
    </row>
    <row r="316" spans="1:21" x14ac:dyDescent="0.25">
      <c r="A316" s="114" t="str">
        <f>IF('Séries-DWF'!$N$42="","",'Séries-DWF'!$N$42)</f>
        <v/>
      </c>
      <c r="B316" s="435" t="str">
        <f>IF('Séries-DWF'!$J$42="","",'Séries-DWF'!$J$42)</f>
        <v/>
      </c>
      <c r="C316" s="437" t="str">
        <f>IF('Séries-DWF'!$K$42="","",'Séries-DWF'!$K$42)</f>
        <v/>
      </c>
      <c r="D316" s="110" t="str">
        <f>IF('Séries-DWF'!$L$42="","",'Séries-DWF'!$L$42)</f>
        <v/>
      </c>
      <c r="E316" s="110" t="str">
        <f>IF('Séries-DWF'!$I$42="","",'Séries-DWF'!$I$42)</f>
        <v/>
      </c>
      <c r="F316" s="110" t="str">
        <f>IF('Séries-DWF'!$M$42="","",'Séries-DWF'!$M$42)</f>
        <v/>
      </c>
      <c r="G316" s="112" t="str">
        <f>IF('Séries-DWF'!$H$42="","",'Séries-DWF'!$H$42)</f>
        <v/>
      </c>
      <c r="H316" s="120" t="str">
        <f>IF('Séries-DWF'!$A$42="","",'Séries-DWF'!$A$42)</f>
        <v/>
      </c>
      <c r="I316" s="451" t="str">
        <f>IF('Séries-DWF'!$B$42="","",'Séries-DWF'!$B$42)</f>
        <v/>
      </c>
      <c r="J316" s="139" t="str">
        <f>IF('Séries-DWF'!$G$42="","",'Séries-DWF'!$G$42)</f>
        <v/>
      </c>
      <c r="K316" s="457" t="str">
        <f t="shared" si="14"/>
        <v/>
      </c>
      <c r="L316" s="458" t="str">
        <f t="shared" si="15"/>
        <v/>
      </c>
      <c r="M316" s="441" t="str">
        <f>IF('Séries-DWF'!$C$42="","",'Séries-DWF'!$C$42)</f>
        <v/>
      </c>
      <c r="N316" s="431" t="str">
        <f>IF('Séries-DWF'!$D$42="","",'Séries-DWF'!$D$42)</f>
        <v/>
      </c>
      <c r="O316" s="431" t="str">
        <f>IF('Séries-DWF'!$E$42="","",'Séries-DWF'!$E$42)</f>
        <v/>
      </c>
      <c r="P316" s="439" t="str">
        <f>IF('Séries-DWF'!$F$42="","",'Séries-DWF'!$F$42)</f>
        <v/>
      </c>
      <c r="Q316" s="435" t="str">
        <f>IF('Séries-DWF'!$S$42="","",'Séries-DWF'!$S$42)</f>
        <v/>
      </c>
      <c r="R316" s="110" t="str">
        <f>IF('Séries-DWF'!$T$42="","",'Séries-DWF'!$T$42)</f>
        <v/>
      </c>
      <c r="S316" s="437" t="str">
        <f>IF('Séries-DWF'!$U$42="","",'Séries-DWF'!$U$42)</f>
        <v/>
      </c>
      <c r="T316" s="112" t="str">
        <f>IF('Séries-DWF'!$V$42="","",'Séries-DWF'!$V$42)</f>
        <v/>
      </c>
      <c r="U316" s="413" t="str">
        <f>IF('Séries-DWF'!$AA$42="","",'Séries-DWF'!$AA$42)</f>
        <v/>
      </c>
    </row>
    <row r="317" spans="1:21" x14ac:dyDescent="0.25">
      <c r="A317" s="114" t="str">
        <f>IF('Séries-DWF'!$N$43="","",'Séries-DWF'!$N$43)</f>
        <v/>
      </c>
      <c r="B317" s="435" t="str">
        <f>IF('Séries-DWF'!$J$43="","",'Séries-DWF'!$J$43)</f>
        <v/>
      </c>
      <c r="C317" s="437" t="str">
        <f>IF('Séries-DWF'!$K$43="","",'Séries-DWF'!$K$43)</f>
        <v/>
      </c>
      <c r="D317" s="110" t="str">
        <f>IF('Séries-DWF'!$L$43="","",'Séries-DWF'!$L$43)</f>
        <v/>
      </c>
      <c r="E317" s="110" t="str">
        <f>IF('Séries-DWF'!$I$43="","",'Séries-DWF'!$I$43)</f>
        <v/>
      </c>
      <c r="F317" s="110" t="str">
        <f>IF('Séries-DWF'!$M$43="","",'Séries-DWF'!$M$43)</f>
        <v/>
      </c>
      <c r="G317" s="112" t="str">
        <f>IF('Séries-DWF'!$H$43="","",'Séries-DWF'!$H$43)</f>
        <v/>
      </c>
      <c r="H317" s="120" t="str">
        <f>IF('Séries-DWF'!$A$43="","",'Séries-DWF'!$A$43)</f>
        <v/>
      </c>
      <c r="I317" s="451" t="str">
        <f>IF('Séries-DWF'!$B$43="","",'Séries-DWF'!$B$43)</f>
        <v/>
      </c>
      <c r="J317" s="139" t="str">
        <f>IF('Séries-DWF'!$G$43="","",'Séries-DWF'!$G$43)</f>
        <v/>
      </c>
      <c r="K317" s="457" t="str">
        <f t="shared" si="14"/>
        <v/>
      </c>
      <c r="L317" s="458" t="str">
        <f t="shared" si="15"/>
        <v/>
      </c>
      <c r="M317" s="441" t="str">
        <f>IF('Séries-DWF'!$C$43="","",'Séries-DWF'!$C$43)</f>
        <v/>
      </c>
      <c r="N317" s="431" t="str">
        <f>IF('Séries-DWF'!$D$43="","",'Séries-DWF'!$D$43)</f>
        <v/>
      </c>
      <c r="O317" s="431" t="str">
        <f>IF('Séries-DWF'!$E$43="","",'Séries-DWF'!$E$43)</f>
        <v/>
      </c>
      <c r="P317" s="439" t="str">
        <f>IF('Séries-DWF'!$F$43="","",'Séries-DWF'!$F$43)</f>
        <v/>
      </c>
      <c r="Q317" s="435" t="str">
        <f>IF('Séries-DWF'!$S$43="","",'Séries-DWF'!$S$43)</f>
        <v/>
      </c>
      <c r="R317" s="110" t="str">
        <f>IF('Séries-DWF'!$T$43="","",'Séries-DWF'!$T$43)</f>
        <v/>
      </c>
      <c r="S317" s="437" t="str">
        <f>IF('Séries-DWF'!$U$43="","",'Séries-DWF'!$U$43)</f>
        <v/>
      </c>
      <c r="T317" s="112" t="str">
        <f>IF('Séries-DWF'!$V$43="","",'Séries-DWF'!$V$43)</f>
        <v/>
      </c>
      <c r="U317" s="413" t="str">
        <f>IF('Séries-DWF'!$AA$43="","",'Séries-DWF'!$AA$43)</f>
        <v/>
      </c>
    </row>
    <row r="318" spans="1:21" x14ac:dyDescent="0.25">
      <c r="A318" s="114" t="str">
        <f>IF('Séries-DWF'!$N$44="","",'Séries-DWF'!$N$44)</f>
        <v/>
      </c>
      <c r="B318" s="435" t="str">
        <f>IF('Séries-DWF'!$J$44="","",'Séries-DWF'!$J$44)</f>
        <v/>
      </c>
      <c r="C318" s="437" t="str">
        <f>IF('Séries-DWF'!$K$44="","",'Séries-DWF'!$K$44)</f>
        <v/>
      </c>
      <c r="D318" s="110" t="str">
        <f>IF('Séries-DWF'!$L$44="","",'Séries-DWF'!$L$44)</f>
        <v/>
      </c>
      <c r="E318" s="110" t="str">
        <f>IF('Séries-DWF'!$I$44="","",'Séries-DWF'!$I$44)</f>
        <v/>
      </c>
      <c r="F318" s="110" t="str">
        <f>IF('Séries-DWF'!$M$44="","",'Séries-DWF'!$M$44)</f>
        <v/>
      </c>
      <c r="G318" s="112" t="str">
        <f>IF('Séries-DWF'!$H$44="","",'Séries-DWF'!$H$44)</f>
        <v/>
      </c>
      <c r="H318" s="120" t="str">
        <f>IF('Séries-DWF'!$A$44="","",'Séries-DWF'!$A$44)</f>
        <v/>
      </c>
      <c r="I318" s="451" t="str">
        <f>IF('Séries-DWF'!$B$44="","",'Séries-DWF'!$B$44)</f>
        <v/>
      </c>
      <c r="J318" s="139" t="str">
        <f>IF('Séries-DWF'!$G$44="","",'Séries-DWF'!$G$44)</f>
        <v/>
      </c>
      <c r="K318" s="457" t="str">
        <f t="shared" si="14"/>
        <v/>
      </c>
      <c r="L318" s="458" t="str">
        <f t="shared" si="15"/>
        <v/>
      </c>
      <c r="M318" s="441" t="str">
        <f>IF('Séries-DWF'!$C$44="","",'Séries-DWF'!$C$44)</f>
        <v/>
      </c>
      <c r="N318" s="431" t="str">
        <f>IF('Séries-DWF'!$D$44="","",'Séries-DWF'!$D$44)</f>
        <v/>
      </c>
      <c r="O318" s="431" t="str">
        <f>IF('Séries-DWF'!$E$44="","",'Séries-DWF'!$E$44)</f>
        <v/>
      </c>
      <c r="P318" s="439" t="str">
        <f>IF('Séries-DWF'!$F$44="","",'Séries-DWF'!$F$44)</f>
        <v/>
      </c>
      <c r="Q318" s="435" t="str">
        <f>IF('Séries-DWF'!$S$44="","",'Séries-DWF'!$S$44)</f>
        <v/>
      </c>
      <c r="R318" s="110" t="str">
        <f>IF('Séries-DWF'!$T$44="","",'Séries-DWF'!$T$44)</f>
        <v/>
      </c>
      <c r="S318" s="437" t="str">
        <f>IF('Séries-DWF'!$U$44="","",'Séries-DWF'!$U$44)</f>
        <v/>
      </c>
      <c r="T318" s="112" t="str">
        <f>IF('Séries-DWF'!$V$44="","",'Séries-DWF'!$V$44)</f>
        <v/>
      </c>
      <c r="U318" s="413" t="str">
        <f>IF('Séries-DWF'!$AA$44="","",'Séries-DWF'!$AA$44)</f>
        <v/>
      </c>
    </row>
    <row r="319" spans="1:21" x14ac:dyDescent="0.25">
      <c r="A319" s="114" t="str">
        <f>IF('Séries-DWF'!$N$45="","",'Séries-DWF'!$N$45)</f>
        <v/>
      </c>
      <c r="B319" s="435" t="str">
        <f>IF('Séries-DWF'!$J$45="","",'Séries-DWF'!$J$45)</f>
        <v/>
      </c>
      <c r="C319" s="437" t="str">
        <f>IF('Séries-DWF'!$K$45="","",'Séries-DWF'!$K$45)</f>
        <v/>
      </c>
      <c r="D319" s="110" t="str">
        <f>IF('Séries-DWF'!$L$45="","",'Séries-DWF'!$L$45)</f>
        <v/>
      </c>
      <c r="E319" s="110" t="str">
        <f>IF('Séries-DWF'!$I$45="","",'Séries-DWF'!$I$45)</f>
        <v/>
      </c>
      <c r="F319" s="110" t="str">
        <f>IF('Séries-DWF'!$M$45="","",'Séries-DWF'!$M$45)</f>
        <v/>
      </c>
      <c r="G319" s="112" t="str">
        <f>IF('Séries-DWF'!$H$45="","",'Séries-DWF'!$H$45)</f>
        <v/>
      </c>
      <c r="H319" s="120" t="str">
        <f>IF('Séries-DWF'!$A$45="","",'Séries-DWF'!$A$45)</f>
        <v/>
      </c>
      <c r="I319" s="451" t="str">
        <f>IF('Séries-DWF'!$B$45="","",'Séries-DWF'!$B$45)</f>
        <v/>
      </c>
      <c r="J319" s="139" t="str">
        <f>IF('Séries-DWF'!$G$45="","",'Séries-DWF'!$G$45)</f>
        <v/>
      </c>
      <c r="K319" s="457" t="str">
        <f t="shared" si="14"/>
        <v/>
      </c>
      <c r="L319" s="458" t="str">
        <f t="shared" si="15"/>
        <v/>
      </c>
      <c r="M319" s="441" t="str">
        <f>IF('Séries-DWF'!$C$45="","",'Séries-DWF'!$C$45)</f>
        <v/>
      </c>
      <c r="N319" s="431" t="str">
        <f>IF('Séries-DWF'!$D$45="","",'Séries-DWF'!$D$45)</f>
        <v/>
      </c>
      <c r="O319" s="431" t="str">
        <f>IF('Séries-DWF'!$E$45="","",'Séries-DWF'!$E$45)</f>
        <v/>
      </c>
      <c r="P319" s="439" t="str">
        <f>IF('Séries-DWF'!$F$45="","",'Séries-DWF'!$F$45)</f>
        <v/>
      </c>
      <c r="Q319" s="435" t="str">
        <f>IF('Séries-DWF'!$S$45="","",'Séries-DWF'!$S$45)</f>
        <v/>
      </c>
      <c r="R319" s="110" t="str">
        <f>IF('Séries-DWF'!$T$45="","",'Séries-DWF'!$T$45)</f>
        <v/>
      </c>
      <c r="S319" s="437" t="str">
        <f>IF('Séries-DWF'!$U$45="","",'Séries-DWF'!$U$45)</f>
        <v/>
      </c>
      <c r="T319" s="112" t="str">
        <f>IF('Séries-DWF'!$V$45="","",'Séries-DWF'!$V$45)</f>
        <v/>
      </c>
      <c r="U319" s="413" t="str">
        <f>IF('Séries-DWF'!$AA$45="","",'Séries-DWF'!$AA$45)</f>
        <v/>
      </c>
    </row>
    <row r="320" spans="1:21" x14ac:dyDescent="0.25">
      <c r="A320" s="114" t="str">
        <f>IF('Séries-DWF'!$N$46="","",'Séries-DWF'!$N$46)</f>
        <v/>
      </c>
      <c r="B320" s="435" t="str">
        <f>IF('Séries-DWF'!$J$46="","",'Séries-DWF'!$J$46)</f>
        <v/>
      </c>
      <c r="C320" s="437" t="str">
        <f>IF('Séries-DWF'!$K$46="","",'Séries-DWF'!$K$46)</f>
        <v/>
      </c>
      <c r="D320" s="110" t="str">
        <f>IF('Séries-DWF'!$L$46="","",'Séries-DWF'!$L$46)</f>
        <v/>
      </c>
      <c r="E320" s="110" t="str">
        <f>IF('Séries-DWF'!$I$46="","",'Séries-DWF'!$I$46)</f>
        <v/>
      </c>
      <c r="F320" s="110" t="str">
        <f>IF('Séries-DWF'!$M$46="","",'Séries-DWF'!$M$46)</f>
        <v/>
      </c>
      <c r="G320" s="112" t="str">
        <f>IF('Séries-DWF'!$H$46="","",'Séries-DWF'!$H$46)</f>
        <v/>
      </c>
      <c r="H320" s="120" t="str">
        <f>IF('Séries-DWF'!$A$46="","",'Séries-DWF'!$A$46)</f>
        <v/>
      </c>
      <c r="I320" s="451" t="str">
        <f>IF('Séries-DWF'!$B$46="","",'Séries-DWF'!$B$46)</f>
        <v/>
      </c>
      <c r="J320" s="139" t="str">
        <f>IF('Séries-DWF'!$G$46="","",'Séries-DWF'!$G$46)</f>
        <v/>
      </c>
      <c r="K320" s="457" t="str">
        <f t="shared" si="14"/>
        <v/>
      </c>
      <c r="L320" s="458" t="str">
        <f t="shared" si="15"/>
        <v/>
      </c>
      <c r="M320" s="441" t="str">
        <f>IF('Séries-DWF'!$C$46="","",'Séries-DWF'!$C$46)</f>
        <v/>
      </c>
      <c r="N320" s="431" t="str">
        <f>IF('Séries-DWF'!$D$46="","",'Séries-DWF'!$D$46)</f>
        <v/>
      </c>
      <c r="O320" s="431" t="str">
        <f>IF('Séries-DWF'!$E$46="","",'Séries-DWF'!$E$46)</f>
        <v/>
      </c>
      <c r="P320" s="439" t="str">
        <f>IF('Séries-DWF'!$F$46="","",'Séries-DWF'!$F$46)</f>
        <v/>
      </c>
      <c r="Q320" s="435" t="str">
        <f>IF('Séries-DWF'!$S$46="","",'Séries-DWF'!$S$46)</f>
        <v/>
      </c>
      <c r="R320" s="110" t="str">
        <f>IF('Séries-DWF'!$T$46="","",'Séries-DWF'!$T$46)</f>
        <v/>
      </c>
      <c r="S320" s="437" t="str">
        <f>IF('Séries-DWF'!$U$46="","",'Séries-DWF'!$U$46)</f>
        <v/>
      </c>
      <c r="T320" s="112" t="str">
        <f>IF('Séries-DWF'!$V$46="","",'Séries-DWF'!$V$46)</f>
        <v/>
      </c>
      <c r="U320" s="413" t="str">
        <f>IF('Séries-DWF'!$AA$46="","",'Séries-DWF'!$AA$46)</f>
        <v/>
      </c>
    </row>
    <row r="321" spans="1:37" x14ac:dyDescent="0.25">
      <c r="A321" s="114" t="str">
        <f>IF('Séries-DWF'!$N$47="","",'Séries-DWF'!$N$47)</f>
        <v/>
      </c>
      <c r="B321" s="435" t="str">
        <f>IF('Séries-DWF'!$J$47="","",'Séries-DWF'!$J$47)</f>
        <v/>
      </c>
      <c r="C321" s="437" t="str">
        <f>IF('Séries-DWF'!$K$47="","",'Séries-DWF'!$K$47)</f>
        <v/>
      </c>
      <c r="D321" s="110" t="str">
        <f>IF('Séries-DWF'!$L$47="","",'Séries-DWF'!$L$47)</f>
        <v/>
      </c>
      <c r="E321" s="110" t="str">
        <f>IF('Séries-DWF'!$I$47="","",'Séries-DWF'!$I$47)</f>
        <v/>
      </c>
      <c r="F321" s="110" t="str">
        <f>IF('Séries-DWF'!$M$47="","",'Séries-DWF'!$M$47)</f>
        <v/>
      </c>
      <c r="G321" s="112" t="str">
        <f>IF('Séries-DWF'!$H$47="","",'Séries-DWF'!$H$47)</f>
        <v/>
      </c>
      <c r="H321" s="120" t="str">
        <f>IF('Séries-DWF'!$A$47="","",'Séries-DWF'!$A$47)</f>
        <v/>
      </c>
      <c r="I321" s="451" t="str">
        <f>IF('Séries-DWF'!$B$47="","",'Séries-DWF'!$B$47)</f>
        <v/>
      </c>
      <c r="J321" s="139" t="str">
        <f>IF('Séries-DWF'!$G$47="","",'Séries-DWF'!$G$47)</f>
        <v/>
      </c>
      <c r="K321" s="457" t="str">
        <f t="shared" si="14"/>
        <v/>
      </c>
      <c r="L321" s="458" t="str">
        <f t="shared" si="15"/>
        <v/>
      </c>
      <c r="M321" s="441" t="str">
        <f>IF('Séries-DWF'!$C$47="","",'Séries-DWF'!$C$47)</f>
        <v/>
      </c>
      <c r="N321" s="431" t="str">
        <f>IF('Séries-DWF'!$D$47="","",'Séries-DWF'!$D$47)</f>
        <v/>
      </c>
      <c r="O321" s="431" t="str">
        <f>IF('Séries-DWF'!$E$47="","",'Séries-DWF'!$E$47)</f>
        <v/>
      </c>
      <c r="P321" s="439" t="str">
        <f>IF('Séries-DWF'!$F$47="","",'Séries-DWF'!$F$47)</f>
        <v/>
      </c>
      <c r="Q321" s="435" t="str">
        <f>IF('Séries-DWF'!$S$47="","",'Séries-DWF'!$S$47)</f>
        <v/>
      </c>
      <c r="R321" s="110" t="str">
        <f>IF('Séries-DWF'!$T$47="","",'Séries-DWF'!$T$47)</f>
        <v/>
      </c>
      <c r="S321" s="437" t="str">
        <f>IF('Séries-DWF'!$U$47="","",'Séries-DWF'!$U$47)</f>
        <v/>
      </c>
      <c r="T321" s="112" t="str">
        <f>IF('Séries-DWF'!$V$47="","",'Séries-DWF'!$V$47)</f>
        <v/>
      </c>
      <c r="U321" s="413" t="str">
        <f>IF('Séries-DWF'!$AA$47="","",'Séries-DWF'!$AA$47)</f>
        <v/>
      </c>
    </row>
    <row r="322" spans="1:37" x14ac:dyDescent="0.25">
      <c r="A322" s="114" t="str">
        <f>IF('Séries-DWF'!$N$48="","",'Séries-DWF'!$N$48)</f>
        <v/>
      </c>
      <c r="B322" s="435" t="str">
        <f>IF('Séries-DWF'!$J$48="","",'Séries-DWF'!$J$48)</f>
        <v/>
      </c>
      <c r="C322" s="437" t="str">
        <f>IF('Séries-DWF'!$K$48="","",'Séries-DWF'!$K$48)</f>
        <v/>
      </c>
      <c r="D322" s="110" t="str">
        <f>IF('Séries-DWF'!$L$48="","",'Séries-DWF'!$L$48)</f>
        <v/>
      </c>
      <c r="E322" s="110" t="str">
        <f>IF('Séries-DWF'!$I$48="","",'Séries-DWF'!$I$48)</f>
        <v/>
      </c>
      <c r="F322" s="110" t="str">
        <f>IF('Séries-DWF'!$M$48="","",'Séries-DWF'!$M$48)</f>
        <v/>
      </c>
      <c r="G322" s="112" t="str">
        <f>IF('Séries-DWF'!$H$48="","",'Séries-DWF'!$H$48)</f>
        <v/>
      </c>
      <c r="H322" s="120" t="str">
        <f>IF('Séries-DWF'!$A$48="","",'Séries-DWF'!$A$48)</f>
        <v/>
      </c>
      <c r="I322" s="451" t="str">
        <f>IF('Séries-DWF'!$B$48="","",'Séries-DWF'!$B$48)</f>
        <v/>
      </c>
      <c r="J322" s="139" t="str">
        <f>IF('Séries-DWF'!$G$48="","",'Séries-DWF'!$G$48)</f>
        <v/>
      </c>
      <c r="K322" s="457" t="str">
        <f t="shared" si="14"/>
        <v/>
      </c>
      <c r="L322" s="458" t="str">
        <f t="shared" si="15"/>
        <v/>
      </c>
      <c r="M322" s="441" t="str">
        <f>IF('Séries-DWF'!$C$48="","",'Séries-DWF'!$C$48)</f>
        <v/>
      </c>
      <c r="N322" s="431" t="str">
        <f>IF('Séries-DWF'!$D$48="","",'Séries-DWF'!$D$48)</f>
        <v/>
      </c>
      <c r="O322" s="431" t="str">
        <f>IF('Séries-DWF'!$E$48="","",'Séries-DWF'!$E$48)</f>
        <v/>
      </c>
      <c r="P322" s="439" t="str">
        <f>IF('Séries-DWF'!$F$48="","",'Séries-DWF'!$F$48)</f>
        <v/>
      </c>
      <c r="Q322" s="435" t="str">
        <f>IF('Séries-DWF'!$S$48="","",'Séries-DWF'!$S$48)</f>
        <v/>
      </c>
      <c r="R322" s="110" t="str">
        <f>IF('Séries-DWF'!$T$48="","",'Séries-DWF'!$T$48)</f>
        <v/>
      </c>
      <c r="S322" s="437" t="str">
        <f>IF('Séries-DWF'!$U$48="","",'Séries-DWF'!$U$48)</f>
        <v/>
      </c>
      <c r="T322" s="112" t="str">
        <f>IF('Séries-DWF'!$V$48="","",'Séries-DWF'!$V$48)</f>
        <v/>
      </c>
      <c r="U322" s="413" t="str">
        <f>IF('Séries-DWF'!$AA$48="","",'Séries-DWF'!$AA$48)</f>
        <v/>
      </c>
    </row>
    <row r="323" spans="1:37" x14ac:dyDescent="0.25">
      <c r="A323" s="114" t="str">
        <f>IF('Séries-DWF'!$N$49="","",'Séries-DWF'!$N$49)</f>
        <v/>
      </c>
      <c r="B323" s="435" t="str">
        <f>IF('Séries-DWF'!$J$49="","",'Séries-DWF'!$J$49)</f>
        <v/>
      </c>
      <c r="C323" s="437" t="str">
        <f>IF('Séries-DWF'!$K$49="","",'Séries-DWF'!$K$49)</f>
        <v/>
      </c>
      <c r="D323" s="110" t="str">
        <f>IF('Séries-DWF'!$L$49="","",'Séries-DWF'!$L$49)</f>
        <v/>
      </c>
      <c r="E323" s="110" t="str">
        <f>IF('Séries-DWF'!$I$49="","",'Séries-DWF'!$I$49)</f>
        <v/>
      </c>
      <c r="F323" s="110" t="str">
        <f>IF('Séries-DWF'!$M$49="","",'Séries-DWF'!$M$49)</f>
        <v/>
      </c>
      <c r="G323" s="112" t="str">
        <f>IF('Séries-DWF'!$H$49="","",'Séries-DWF'!$H$49)</f>
        <v/>
      </c>
      <c r="H323" s="120" t="str">
        <f>IF('Séries-DWF'!$A$49="","",'Séries-DWF'!$A$49)</f>
        <v/>
      </c>
      <c r="I323" s="451" t="str">
        <f>IF('Séries-DWF'!$B$49="","",'Séries-DWF'!$B$49)</f>
        <v/>
      </c>
      <c r="J323" s="139" t="str">
        <f>IF('Séries-DWF'!$G$49="","",'Séries-DWF'!$G$49)</f>
        <v/>
      </c>
      <c r="K323" s="457" t="str">
        <f t="shared" si="14"/>
        <v/>
      </c>
      <c r="L323" s="458" t="str">
        <f t="shared" si="15"/>
        <v/>
      </c>
      <c r="M323" s="441" t="str">
        <f>IF('Séries-DWF'!$C$49="","",'Séries-DWF'!$C$49)</f>
        <v/>
      </c>
      <c r="N323" s="431" t="str">
        <f>IF('Séries-DWF'!$D$49="","",'Séries-DWF'!$D$49)</f>
        <v/>
      </c>
      <c r="O323" s="431" t="str">
        <f>IF('Séries-DWF'!$E$49="","",'Séries-DWF'!$E$49)</f>
        <v/>
      </c>
      <c r="P323" s="439" t="str">
        <f>IF('Séries-DWF'!$F$49="","",'Séries-DWF'!$F$49)</f>
        <v/>
      </c>
      <c r="Q323" s="435" t="str">
        <f>IF('Séries-DWF'!$S$49="","",'Séries-DWF'!$S$49)</f>
        <v/>
      </c>
      <c r="R323" s="110" t="str">
        <f>IF('Séries-DWF'!$T$49="","",'Séries-DWF'!$T$49)</f>
        <v/>
      </c>
      <c r="S323" s="437" t="str">
        <f>IF('Séries-DWF'!$U$49="","",'Séries-DWF'!$U$49)</f>
        <v/>
      </c>
      <c r="T323" s="112" t="str">
        <f>IF('Séries-DWF'!$V$49="","",'Séries-DWF'!$V$49)</f>
        <v/>
      </c>
      <c r="U323" s="413" t="str">
        <f>IF('Séries-DWF'!$AA$49="","",'Séries-DWF'!$AA$49)</f>
        <v/>
      </c>
    </row>
    <row r="324" spans="1:37" x14ac:dyDescent="0.25">
      <c r="A324" s="114" t="str">
        <f>IF('Séries-DWF'!$N$50="","",'Séries-DWF'!$N$50)</f>
        <v/>
      </c>
      <c r="B324" s="435" t="str">
        <f>IF('Séries-DWF'!$J$50="","",'Séries-DWF'!$J$50)</f>
        <v/>
      </c>
      <c r="C324" s="437" t="str">
        <f>IF('Séries-DWF'!$K$50="","",'Séries-DWF'!$K$50)</f>
        <v/>
      </c>
      <c r="D324" s="110" t="str">
        <f>IF('Séries-DWF'!$L$50="","",'Séries-DWF'!$L$50)</f>
        <v/>
      </c>
      <c r="E324" s="110" t="str">
        <f>IF('Séries-DWF'!$I$50="","",'Séries-DWF'!$I$50)</f>
        <v/>
      </c>
      <c r="F324" s="110" t="str">
        <f>IF('Séries-DWF'!$M$50="","",'Séries-DWF'!$M$50)</f>
        <v/>
      </c>
      <c r="G324" s="112" t="str">
        <f>IF('Séries-DWF'!$H$50="","",'Séries-DWF'!$H$50)</f>
        <v/>
      </c>
      <c r="H324" s="120" t="str">
        <f>IF('Séries-DWF'!$A$50="","",'Séries-DWF'!$A$50)</f>
        <v/>
      </c>
      <c r="I324" s="451" t="str">
        <f>IF('Séries-DWF'!$B$50="","",'Séries-DWF'!$B$50)</f>
        <v/>
      </c>
      <c r="J324" s="139" t="str">
        <f>IF('Séries-DWF'!$G$50="","",'Séries-DWF'!$G$50)</f>
        <v/>
      </c>
      <c r="K324" s="461" t="str">
        <f t="shared" si="14"/>
        <v/>
      </c>
      <c r="L324" s="458" t="str">
        <f t="shared" si="15"/>
        <v/>
      </c>
      <c r="M324" s="441" t="str">
        <f>IF('Séries-DWF'!$C$50="","",'Séries-DWF'!$C$50)</f>
        <v/>
      </c>
      <c r="N324" s="431" t="str">
        <f>IF('Séries-DWF'!$D$50="","",'Séries-DWF'!$D$50)</f>
        <v/>
      </c>
      <c r="O324" s="431" t="str">
        <f>IF('Séries-DWF'!$E$50="","",'Séries-DWF'!$E$50)</f>
        <v/>
      </c>
      <c r="P324" s="439" t="str">
        <f>IF('Séries-DWF'!$F$50="","",'Séries-DWF'!$F$50)</f>
        <v/>
      </c>
      <c r="Q324" s="435" t="str">
        <f>IF('Séries-DWF'!$S$50="","",'Séries-DWF'!$S$50)</f>
        <v/>
      </c>
      <c r="R324" s="110" t="str">
        <f>IF('Séries-DWF'!$T$50="","",'Séries-DWF'!$T$50)</f>
        <v/>
      </c>
      <c r="S324" s="437" t="str">
        <f>IF('Séries-DWF'!$U$50="","",'Séries-DWF'!$U$50)</f>
        <v/>
      </c>
      <c r="T324" s="112" t="str">
        <f>IF('Séries-DWF'!$V$50="","",'Séries-DWF'!$V$50)</f>
        <v/>
      </c>
      <c r="U324" s="413" t="str">
        <f>IF('Séries-DWF'!$AA$50="","",'Séries-DWF'!$AA$50)</f>
        <v/>
      </c>
    </row>
    <row r="325" spans="1:37" x14ac:dyDescent="0.25">
      <c r="A325" s="114" t="str">
        <f>IF('Séries-Speed100'!$N$11="","",'Séries-Speed100'!$N$11)</f>
        <v>Speed 100</v>
      </c>
      <c r="B325" s="435" t="str">
        <f>IF('Séries-Speed100'!$J$11="","",'Séries-Speed100'!$J$11)</f>
        <v>DELICOURT</v>
      </c>
      <c r="C325" s="437" t="str">
        <f>IF('Séries-Speed100'!$K$11="","",'Séries-Speed100'!$K$11)</f>
        <v>Stephanie</v>
      </c>
      <c r="D325" s="110" t="str">
        <f>IF('Séries-Speed100'!$L$11="","",'Séries-Speed100'!$L$11)</f>
        <v>Femme</v>
      </c>
      <c r="E325" s="110" t="str">
        <f>IF('Séries-Speed100'!$I$11="","",'Séries-Speed100'!$I$11)</f>
        <v xml:space="preserve">N°5 </v>
      </c>
      <c r="F325" s="110" t="str">
        <f>IF('Séries-Speed100'!$M$11="","",'Séries-Speed100'!$M$11)</f>
        <v>DELICOURT Stephanie Femme</v>
      </c>
      <c r="G325" s="112" t="str">
        <f>IF('Séries-Speed100'!$H$11="","",'Séries-Speed100'!$H$11)</f>
        <v>Enjoy And Relax</v>
      </c>
      <c r="H325" s="120">
        <f>IF('Séries-Speed100'!$A$11="","",'Séries-Speed100'!$A$11)</f>
        <v>1</v>
      </c>
      <c r="I325" s="451">
        <f>IF('Séries-Speed100'!$B$11="","",'Séries-Speed100'!$B$11)</f>
        <v>1</v>
      </c>
      <c r="J325" s="139">
        <f>IF('Séries-Speed100'!$G$11="","",'Séries-Speed100'!$G$11)</f>
        <v>1</v>
      </c>
      <c r="K325" s="457" t="str">
        <f>+IF(F325="","",M$3)</f>
        <v>Echauffement</v>
      </c>
      <c r="L325" s="458">
        <f>IF(K325="","",M325)</f>
        <v>0.53611111111111109</v>
      </c>
      <c r="M325" s="441">
        <f>IF('Séries-Speed100'!$C$11="","",'Séries-Speed100'!$C$11)</f>
        <v>0.53611111111111109</v>
      </c>
      <c r="N325" s="431">
        <f>IF('Séries-Speed100'!$D$11="","",'Séries-Speed100'!$D$11)</f>
        <v>0.55694444444444446</v>
      </c>
      <c r="O325" s="431">
        <f>IF('Séries-Speed100'!$E$11="","",'Séries-Speed100'!$E$11)</f>
        <v>0.55763888888888891</v>
      </c>
      <c r="P325" s="439">
        <f>IF('Séries-Speed100'!$F$11="","",'Séries-Speed100'!$F$11)</f>
        <v>0.55902777777777779</v>
      </c>
      <c r="Q325" s="435">
        <f>IF('Séries-Speed100'!$S$11="","",'Séries-Speed100'!$S$11)</f>
        <v>2</v>
      </c>
      <c r="R325" s="110" t="str">
        <f>IF('Séries-Speed100'!$T$11="","",'Séries-Speed100'!$T$11)</f>
        <v>mn</v>
      </c>
      <c r="S325" s="437">
        <f>IF('Séries-Speed100'!$U$11="","",'Séries-Speed100'!$U$11)</f>
        <v>0</v>
      </c>
      <c r="T325" s="112" t="str">
        <f>IF('Séries-Speed100'!$V$11="","",'Séries-Speed100'!$V$11)</f>
        <v>s</v>
      </c>
      <c r="U325" s="413" t="str">
        <f>IF('Séries-Speed100'!$AA$11="","",'Séries-Speed100'!$AA$11)</f>
        <v/>
      </c>
    </row>
    <row r="326" spans="1:37" x14ac:dyDescent="0.25">
      <c r="A326" s="114" t="str">
        <f>IF('Séries-Speed100'!$N$12="","",'Séries-Speed100'!$N$12)</f>
        <v>Speed 100</v>
      </c>
      <c r="B326" s="435" t="str">
        <f>IF('Séries-Speed100'!$J$12="","",'Séries-Speed100'!$J$12)</f>
        <v>SALEH</v>
      </c>
      <c r="C326" s="437" t="str">
        <f>IF('Séries-Speed100'!$K$12="","",'Séries-Speed100'!$K$12)</f>
        <v>Omr</v>
      </c>
      <c r="D326" s="110" t="str">
        <f>IF('Séries-Speed100'!$L$12="","",'Séries-Speed100'!$L$12)</f>
        <v>Homme</v>
      </c>
      <c r="E326" s="110" t="str">
        <f>IF('Séries-Speed100'!$I$12="","",'Séries-Speed100'!$I$12)</f>
        <v>N°1</v>
      </c>
      <c r="F326" s="110" t="str">
        <f>IF('Séries-Speed100'!$M$12="","",'Séries-Speed100'!$M$12)</f>
        <v>SALEH Omr Homme</v>
      </c>
      <c r="G326" s="112" t="str">
        <f>IF('Séries-Speed100'!$H$12="","",'Séries-Speed100'!$H$12)</f>
        <v>SOLO</v>
      </c>
      <c r="H326" s="120">
        <f>IF('Séries-Speed100'!$A$12="","",'Séries-Speed100'!$A$12)</f>
        <v>1</v>
      </c>
      <c r="I326" s="451">
        <f>IF('Séries-Speed100'!$B$12="","",'Séries-Speed100'!$B$12)</f>
        <v>2</v>
      </c>
      <c r="J326" s="139">
        <f>IF('Séries-Speed100'!$G$12="","",'Séries-Speed100'!$G$12)</f>
        <v>2</v>
      </c>
      <c r="K326" s="457" t="str">
        <f t="shared" ref="K326:K364" si="16">+IF(F326="","",M$3)</f>
        <v>Echauffement</v>
      </c>
      <c r="L326" s="458">
        <f t="shared" ref="L326:L364" si="17">IF(K326="","",M326)</f>
        <v>0.53611111111111109</v>
      </c>
      <c r="M326" s="441">
        <f>IF('Séries-Speed100'!$C$12="","",'Séries-Speed100'!$C$12)</f>
        <v>0.53611111111111109</v>
      </c>
      <c r="N326" s="431">
        <f>IF('Séries-Speed100'!$D$12="","",'Séries-Speed100'!$D$12)</f>
        <v>0.55694444444444446</v>
      </c>
      <c r="O326" s="431">
        <f>IF('Séries-Speed100'!$E$12="","",'Séries-Speed100'!$E$12)</f>
        <v>0.55763888888888891</v>
      </c>
      <c r="P326" s="439">
        <f>IF('Séries-Speed100'!$F$12="","",'Séries-Speed100'!$F$12)</f>
        <v>0.55902777777777779</v>
      </c>
      <c r="Q326" s="435">
        <f>IF('Séries-Speed100'!$S$12="","",'Séries-Speed100'!$S$12)</f>
        <v>1</v>
      </c>
      <c r="R326" s="110" t="str">
        <f>IF('Séries-Speed100'!$T$12="","",'Séries-Speed100'!$T$12)</f>
        <v>mn</v>
      </c>
      <c r="S326" s="437">
        <f>IF('Séries-Speed100'!$U$12="","",'Séries-Speed100'!$U$12)</f>
        <v>40</v>
      </c>
      <c r="T326" s="112" t="str">
        <f>IF('Séries-Speed100'!$V$12="","",'Séries-Speed100'!$V$12)</f>
        <v>s</v>
      </c>
      <c r="U326" s="413" t="str">
        <f>IF('Séries-Speed100'!$AA$12="","",'Séries-Speed100'!$AA$12)</f>
        <v/>
      </c>
    </row>
    <row r="327" spans="1:37" x14ac:dyDescent="0.25">
      <c r="A327" s="114" t="str">
        <f>IF('Séries-Speed100'!$N$13="","",'Séries-Speed100'!$N$13)</f>
        <v>Speed 100</v>
      </c>
      <c r="B327" s="435" t="str">
        <f>IF('Séries-Speed100'!$J$13="","",'Séries-Speed100'!$J$13)</f>
        <v>PETTENUZZO</v>
      </c>
      <c r="C327" s="437" t="str">
        <f>IF('Séries-Speed100'!$K$13="","",'Séries-Speed100'!$K$13)</f>
        <v>Stéphane</v>
      </c>
      <c r="D327" s="110" t="str">
        <f>IF('Séries-Speed100'!$L$13="","",'Séries-Speed100'!$L$13)</f>
        <v>Homme</v>
      </c>
      <c r="E327" s="110" t="str">
        <f>IF('Séries-Speed100'!$I$13="","",'Séries-Speed100'!$I$13)</f>
        <v xml:space="preserve">N°4 </v>
      </c>
      <c r="F327" s="110" t="str">
        <f>IF('Séries-Speed100'!$M$13="","",'Séries-Speed100'!$M$13)</f>
        <v>PETTENUZZO Stéphane Homme</v>
      </c>
      <c r="G327" s="112" t="str">
        <f>IF('Séries-Speed100'!$H$13="","",'Séries-Speed100'!$H$13)</f>
        <v>LIMULES</v>
      </c>
      <c r="H327" s="120">
        <f>IF('Séries-Speed100'!$A$13="","",'Séries-Speed100'!$A$13)</f>
        <v>1</v>
      </c>
      <c r="I327" s="451">
        <f>IF('Séries-Speed100'!$B$13="","",'Séries-Speed100'!$B$13)</f>
        <v>3</v>
      </c>
      <c r="J327" s="139">
        <f>IF('Séries-Speed100'!$G$13="","",'Séries-Speed100'!$G$13)</f>
        <v>3</v>
      </c>
      <c r="K327" s="457" t="str">
        <f t="shared" si="16"/>
        <v>Echauffement</v>
      </c>
      <c r="L327" s="458">
        <f t="shared" si="17"/>
        <v>0.53611111111111109</v>
      </c>
      <c r="M327" s="441">
        <f>IF('Séries-Speed100'!$C$13="","",'Séries-Speed100'!$C$13)</f>
        <v>0.53611111111111109</v>
      </c>
      <c r="N327" s="431">
        <f>IF('Séries-Speed100'!$D$13="","",'Séries-Speed100'!$D$13)</f>
        <v>0.55694444444444446</v>
      </c>
      <c r="O327" s="431">
        <f>IF('Séries-Speed100'!$E$13="","",'Séries-Speed100'!$E$13)</f>
        <v>0.55763888888888891</v>
      </c>
      <c r="P327" s="439">
        <f>IF('Séries-Speed100'!$F$13="","",'Séries-Speed100'!$F$13)</f>
        <v>0.55902777777777779</v>
      </c>
      <c r="Q327" s="435">
        <f>IF('Séries-Speed100'!$S$13="","",'Séries-Speed100'!$S$13)</f>
        <v>1</v>
      </c>
      <c r="R327" s="110" t="str">
        <f>IF('Séries-Speed100'!$T$13="","",'Séries-Speed100'!$T$13)</f>
        <v>mn</v>
      </c>
      <c r="S327" s="437">
        <f>IF('Séries-Speed100'!$U$13="","",'Séries-Speed100'!$U$13)</f>
        <v>25</v>
      </c>
      <c r="T327" s="112" t="str">
        <f>IF('Séries-Speed100'!$V$13="","",'Séries-Speed100'!$V$13)</f>
        <v>s</v>
      </c>
      <c r="U327" s="413" t="str">
        <f>IF('Séries-Speed100'!$AA$13="","",'Séries-Speed100'!$AA$13)</f>
        <v/>
      </c>
    </row>
    <row r="328" spans="1:37" x14ac:dyDescent="0.25">
      <c r="A328" s="114" t="str">
        <f>IF('Séries-Speed100'!$N$14="","",'Séries-Speed100'!$N$14)</f>
        <v>Speed 100</v>
      </c>
      <c r="B328" s="435" t="str">
        <f>IF('Séries-Speed100'!$J$14="","",'Séries-Speed100'!$J$14)</f>
        <v>JAUFFRAUD</v>
      </c>
      <c r="C328" s="437" t="str">
        <f>IF('Séries-Speed100'!$K$14="","",'Séries-Speed100'!$K$14)</f>
        <v>Richard</v>
      </c>
      <c r="D328" s="110" t="str">
        <f>IF('Séries-Speed100'!$L$14="","",'Séries-Speed100'!$L$14)</f>
        <v>Homme</v>
      </c>
      <c r="E328" s="110" t="str">
        <f>IF('Séries-Speed100'!$I$14="","",'Séries-Speed100'!$I$14)</f>
        <v xml:space="preserve">N°5 </v>
      </c>
      <c r="F328" s="110" t="str">
        <f>IF('Séries-Speed100'!$M$14="","",'Séries-Speed100'!$M$14)</f>
        <v>JAUFFRAUD Richard Homme</v>
      </c>
      <c r="G328" s="112" t="str">
        <f>IF('Séries-Speed100'!$H$14="","",'Séries-Speed100'!$H$14)</f>
        <v>Imashi</v>
      </c>
      <c r="H328" s="120">
        <f>IF('Séries-Speed100'!$A$14="","",'Séries-Speed100'!$A$14)</f>
        <v>1</v>
      </c>
      <c r="I328" s="451">
        <f>IF('Séries-Speed100'!$B$14="","",'Séries-Speed100'!$B$14)</f>
        <v>4</v>
      </c>
      <c r="J328" s="139">
        <f>IF('Séries-Speed100'!$G$14="","",'Séries-Speed100'!$G$14)</f>
        <v>4</v>
      </c>
      <c r="K328" s="457" t="str">
        <f t="shared" si="16"/>
        <v>Echauffement</v>
      </c>
      <c r="L328" s="458">
        <f t="shared" si="17"/>
        <v>0.53611111111111109</v>
      </c>
      <c r="M328" s="441">
        <f>IF('Séries-Speed100'!$C$14="","",'Séries-Speed100'!$C$14)</f>
        <v>0.53611111111111109</v>
      </c>
      <c r="N328" s="431">
        <f>IF('Séries-Speed100'!$D$14="","",'Séries-Speed100'!$D$14)</f>
        <v>0.55694444444444446</v>
      </c>
      <c r="O328" s="431">
        <f>IF('Séries-Speed100'!$E$14="","",'Séries-Speed100'!$E$14)</f>
        <v>0.55763888888888891</v>
      </c>
      <c r="P328" s="439">
        <f>IF('Séries-Speed100'!$F$14="","",'Séries-Speed100'!$F$14)</f>
        <v>0.55902777777777779</v>
      </c>
      <c r="Q328" s="435">
        <f>IF('Séries-Speed100'!$S$14="","",'Séries-Speed100'!$S$14)</f>
        <v>1</v>
      </c>
      <c r="R328" s="110" t="str">
        <f>IF('Séries-Speed100'!$T$14="","",'Séries-Speed100'!$T$14)</f>
        <v>mn</v>
      </c>
      <c r="S328" s="437">
        <f>IF('Séries-Speed100'!$U$14="","",'Séries-Speed100'!$U$14)</f>
        <v>15</v>
      </c>
      <c r="T328" s="112" t="str">
        <f>IF('Séries-Speed100'!$V$14="","",'Séries-Speed100'!$V$14)</f>
        <v>s</v>
      </c>
      <c r="U328" s="413" t="str">
        <f>IF('Séries-Speed100'!$AA$14="","",'Séries-Speed100'!$AA$14)</f>
        <v/>
      </c>
    </row>
    <row r="329" spans="1:37" x14ac:dyDescent="0.25">
      <c r="A329" s="114" t="str">
        <f>IF('Séries-Speed100'!$N$15="","",'Séries-Speed100'!$N$15)</f>
        <v>Speed 100</v>
      </c>
      <c r="B329" s="435" t="str">
        <f>IF('Séries-Speed100'!$J$15="","",'Séries-Speed100'!$J$15)</f>
        <v>BUZET</v>
      </c>
      <c r="C329" s="437" t="str">
        <f>IF('Séries-Speed100'!$K$15="","",'Séries-Speed100'!$K$15)</f>
        <v>François</v>
      </c>
      <c r="D329" s="110" t="str">
        <f>IF('Séries-Speed100'!$L$15="","",'Séries-Speed100'!$L$15)</f>
        <v>Homme</v>
      </c>
      <c r="E329" s="110" t="str">
        <f>IF('Séries-Speed100'!$I$15="","",'Séries-Speed100'!$I$15)</f>
        <v xml:space="preserve">N°3 </v>
      </c>
      <c r="F329" s="110" t="str">
        <f>IF('Séries-Speed100'!$M$15="","",'Séries-Speed100'!$M$15)</f>
        <v>BUZET François Homme</v>
      </c>
      <c r="G329" s="112" t="str">
        <f>IF('Séries-Speed100'!$H$15="","",'Séries-Speed100'!$H$15)</f>
        <v>Les Cormorans 2</v>
      </c>
      <c r="H329" s="120">
        <f>IF('Séries-Speed100'!$A$15="","",'Séries-Speed100'!$A$15)</f>
        <v>2</v>
      </c>
      <c r="I329" s="451">
        <f>IF('Séries-Speed100'!$B$15="","",'Séries-Speed100'!$B$15)</f>
        <v>1</v>
      </c>
      <c r="J329" s="139">
        <f>IF('Séries-Speed100'!$G$15="","",'Séries-Speed100'!$G$15)</f>
        <v>1</v>
      </c>
      <c r="K329" s="457" t="str">
        <f t="shared" si="16"/>
        <v>Echauffement</v>
      </c>
      <c r="L329" s="458">
        <f t="shared" si="17"/>
        <v>0.54097222222222219</v>
      </c>
      <c r="M329" s="441">
        <f>IF('Séries-Speed100'!$C$15="","",'Séries-Speed100'!$C$15)</f>
        <v>0.54097222222222219</v>
      </c>
      <c r="N329" s="431">
        <f>IF('Séries-Speed100'!$D$15="","",'Séries-Speed100'!$D$15)</f>
        <v>0.56180555555555556</v>
      </c>
      <c r="O329" s="431">
        <f>IF('Séries-Speed100'!$E$15="","",'Séries-Speed100'!$E$15)</f>
        <v>0.5625</v>
      </c>
      <c r="P329" s="439">
        <f>IF('Séries-Speed100'!$F$15="","",'Séries-Speed100'!$F$15)</f>
        <v>0.56388888888888888</v>
      </c>
      <c r="Q329" s="435">
        <f>IF('Séries-Speed100'!$S$15="","",'Séries-Speed100'!$S$15)</f>
        <v>1</v>
      </c>
      <c r="R329" s="110" t="str">
        <f>IF('Séries-Speed100'!$T$15="","",'Séries-Speed100'!$T$15)</f>
        <v>mn</v>
      </c>
      <c r="S329" s="437">
        <f>IF('Séries-Speed100'!$U$15="","",'Séries-Speed100'!$U$15)</f>
        <v>15</v>
      </c>
      <c r="T329" s="112" t="str">
        <f>IF('Séries-Speed100'!$V$15="","",'Séries-Speed100'!$V$15)</f>
        <v>s</v>
      </c>
      <c r="U329" s="413" t="str">
        <f>IF('Séries-Speed100'!$AA$15="","",'Séries-Speed100'!$AA$15)</f>
        <v/>
      </c>
    </row>
    <row r="330" spans="1:37" x14ac:dyDescent="0.25">
      <c r="A330" s="114" t="str">
        <f>IF('Séries-Speed100'!$N$16="","",'Séries-Speed100'!$N$16)</f>
        <v>Speed 100</v>
      </c>
      <c r="B330" s="435" t="str">
        <f>IF('Séries-Speed100'!$J$16="","",'Séries-Speed100'!$J$16)</f>
        <v>BORGAT</v>
      </c>
      <c r="C330" s="437" t="str">
        <f>IF('Séries-Speed100'!$K$16="","",'Séries-Speed100'!$K$16)</f>
        <v>Anne</v>
      </c>
      <c r="D330" s="110" t="str">
        <f>IF('Séries-Speed100'!$L$16="","",'Séries-Speed100'!$L$16)</f>
        <v>Femme</v>
      </c>
      <c r="E330" s="110" t="str">
        <f>IF('Séries-Speed100'!$I$16="","",'Séries-Speed100'!$I$16)</f>
        <v xml:space="preserve">N°2 </v>
      </c>
      <c r="F330" s="110" t="str">
        <f>IF('Séries-Speed100'!$M$16="","",'Séries-Speed100'!$M$16)</f>
        <v>BORGAT Anne Femme</v>
      </c>
      <c r="G330" s="112" t="str">
        <f>IF('Séries-Speed100'!$H$16="","",'Séries-Speed100'!$H$16)</f>
        <v>CYRNEA</v>
      </c>
      <c r="H330" s="120">
        <f>IF('Séries-Speed100'!$A$16="","",'Séries-Speed100'!$A$16)</f>
        <v>2</v>
      </c>
      <c r="I330" s="451">
        <f>IF('Séries-Speed100'!$B$16="","",'Séries-Speed100'!$B$16)</f>
        <v>2</v>
      </c>
      <c r="J330" s="139">
        <f>IF('Séries-Speed100'!$G$16="","",'Séries-Speed100'!$G$16)</f>
        <v>2</v>
      </c>
      <c r="K330" s="457" t="str">
        <f t="shared" si="16"/>
        <v>Echauffement</v>
      </c>
      <c r="L330" s="458">
        <f t="shared" si="17"/>
        <v>0.54097222222222219</v>
      </c>
      <c r="M330" s="441">
        <f>IF('Séries-Speed100'!$C$16="","",'Séries-Speed100'!$C$16)</f>
        <v>0.54097222222222219</v>
      </c>
      <c r="N330" s="431">
        <f>IF('Séries-Speed100'!$D$16="","",'Séries-Speed100'!$D$16)</f>
        <v>0.56180555555555556</v>
      </c>
      <c r="O330" s="431">
        <f>IF('Séries-Speed100'!$E$16="","",'Séries-Speed100'!$E$16)</f>
        <v>0.5625</v>
      </c>
      <c r="P330" s="439">
        <f>IF('Séries-Speed100'!$F$16="","",'Séries-Speed100'!$F$16)</f>
        <v>0.56388888888888888</v>
      </c>
      <c r="Q330" s="435">
        <f>IF('Séries-Speed100'!$S$16="","",'Séries-Speed100'!$S$16)</f>
        <v>1</v>
      </c>
      <c r="R330" s="110" t="str">
        <f>IF('Séries-Speed100'!$T$16="","",'Séries-Speed100'!$T$16)</f>
        <v>mn</v>
      </c>
      <c r="S330" s="437">
        <f>IF('Séries-Speed100'!$U$16="","",'Séries-Speed100'!$U$16)</f>
        <v>10</v>
      </c>
      <c r="T330" s="112" t="str">
        <f>IF('Séries-Speed100'!$V$16="","",'Séries-Speed100'!$V$16)</f>
        <v>s</v>
      </c>
      <c r="U330" s="413" t="str">
        <f>IF('Séries-Speed100'!$AA$16="","",'Séries-Speed100'!$AA$16)</f>
        <v/>
      </c>
      <c r="V330" t="str">
        <f>IF('Séries-Speed100'!M90="","",'Séries-Speed100'!M90)</f>
        <v/>
      </c>
      <c r="AJ330" t="str">
        <f>IF('Séries-Speed100'!AA90="","",'Séries-Speed100'!AA90)</f>
        <v/>
      </c>
      <c r="AK330" t="str">
        <f>IF('Séries-Speed100'!AB90="","",'Séries-Speed100'!AB90)</f>
        <v/>
      </c>
    </row>
    <row r="331" spans="1:37" x14ac:dyDescent="0.25">
      <c r="A331" s="114" t="str">
        <f>IF('Séries-Speed100'!$N$17="","",'Séries-Speed100'!$N$17)</f>
        <v>Speed 100</v>
      </c>
      <c r="B331" s="435" t="str">
        <f>IF('Séries-Speed100'!$J$17="","",'Séries-Speed100'!$J$17)</f>
        <v>SGARRA</v>
      </c>
      <c r="C331" s="437" t="str">
        <f>IF('Séries-Speed100'!$K$17="","",'Séries-Speed100'!$K$17)</f>
        <v>Michel</v>
      </c>
      <c r="D331" s="110" t="str">
        <f>IF('Séries-Speed100'!$L$17="","",'Séries-Speed100'!$L$17)</f>
        <v>Homme</v>
      </c>
      <c r="E331" s="110" t="str">
        <f>IF('Séries-Speed100'!$I$17="","",'Séries-Speed100'!$I$17)</f>
        <v xml:space="preserve">N°2 </v>
      </c>
      <c r="F331" s="110" t="str">
        <f>IF('Séries-Speed100'!$M$17="","",'Séries-Speed100'!$M$17)</f>
        <v>SGARRA Michel Homme</v>
      </c>
      <c r="G331" s="112" t="str">
        <f>IF('Séries-Speed100'!$H$17="","",'Séries-Speed100'!$H$17)</f>
        <v>Enjoy And Relax</v>
      </c>
      <c r="H331" s="120">
        <f>IF('Séries-Speed100'!$A$17="","",'Séries-Speed100'!$A$17)</f>
        <v>2</v>
      </c>
      <c r="I331" s="451">
        <f>IF('Séries-Speed100'!$B$17="","",'Séries-Speed100'!$B$17)</f>
        <v>3</v>
      </c>
      <c r="J331" s="139">
        <f>IF('Séries-Speed100'!$G$17="","",'Séries-Speed100'!$G$17)</f>
        <v>3</v>
      </c>
      <c r="K331" s="457" t="str">
        <f t="shared" si="16"/>
        <v>Echauffement</v>
      </c>
      <c r="L331" s="458">
        <f t="shared" si="17"/>
        <v>0.54097222222222219</v>
      </c>
      <c r="M331" s="441">
        <f>IF('Séries-Speed100'!$C$17="","",'Séries-Speed100'!$C$17)</f>
        <v>0.54097222222222219</v>
      </c>
      <c r="N331" s="431">
        <f>IF('Séries-Speed100'!$D$17="","",'Séries-Speed100'!$D$17)</f>
        <v>0.56180555555555556</v>
      </c>
      <c r="O331" s="431">
        <f>IF('Séries-Speed100'!$E$17="","",'Séries-Speed100'!$E$17)</f>
        <v>0.5625</v>
      </c>
      <c r="P331" s="439">
        <f>IF('Séries-Speed100'!$F$17="","",'Séries-Speed100'!$F$17)</f>
        <v>0.56388888888888888</v>
      </c>
      <c r="Q331" s="435">
        <f>IF('Séries-Speed100'!$S$17="","",'Séries-Speed100'!$S$17)</f>
        <v>1</v>
      </c>
      <c r="R331" s="110" t="str">
        <f>IF('Séries-Speed100'!$T$17="","",'Séries-Speed100'!$T$17)</f>
        <v>mn</v>
      </c>
      <c r="S331" s="437">
        <f>IF('Séries-Speed100'!$U$17="","",'Séries-Speed100'!$U$17)</f>
        <v>10</v>
      </c>
      <c r="T331" s="112" t="str">
        <f>IF('Séries-Speed100'!$V$17="","",'Séries-Speed100'!$V$17)</f>
        <v>s</v>
      </c>
      <c r="U331" s="413" t="str">
        <f>IF('Séries-Speed100'!$AA$17="","",'Séries-Speed100'!$AA$17)</f>
        <v/>
      </c>
      <c r="AK331" t="str">
        <f>IF('Séries-Speed100'!AB91="","",'Séries-Speed100'!AB91)</f>
        <v/>
      </c>
    </row>
    <row r="332" spans="1:37" x14ac:dyDescent="0.25">
      <c r="A332" s="114" t="str">
        <f>IF('Séries-Speed100'!$N$18="","",'Séries-Speed100'!$N$18)</f>
        <v>Speed 100</v>
      </c>
      <c r="B332" s="435" t="str">
        <f>IF('Séries-Speed100'!$J$18="","",'Séries-Speed100'!$J$18)</f>
        <v>AUBRY</v>
      </c>
      <c r="C332" s="437" t="str">
        <f>IF('Séries-Speed100'!$K$18="","",'Séries-Speed100'!$K$18)</f>
        <v>Pascale</v>
      </c>
      <c r="D332" s="110" t="str">
        <f>IF('Séries-Speed100'!$L$18="","",'Séries-Speed100'!$L$18)</f>
        <v>Homme</v>
      </c>
      <c r="E332" s="110" t="str">
        <f>IF('Séries-Speed100'!$I$18="","",'Séries-Speed100'!$I$18)</f>
        <v xml:space="preserve">N°4 </v>
      </c>
      <c r="F332" s="110" t="str">
        <f>IF('Séries-Speed100'!$M$18="","",'Séries-Speed100'!$M$18)</f>
        <v>AUBRY Pascale Homme</v>
      </c>
      <c r="G332" s="112" t="str">
        <f>IF('Séries-Speed100'!$H$18="","",'Séries-Speed100'!$H$18)</f>
        <v>Sportpleizh</v>
      </c>
      <c r="H332" s="120">
        <f>IF('Séries-Speed100'!$A$18="","",'Séries-Speed100'!$A$18)</f>
        <v>2</v>
      </c>
      <c r="I332" s="451">
        <f>IF('Séries-Speed100'!$B$18="","",'Séries-Speed100'!$B$18)</f>
        <v>4</v>
      </c>
      <c r="J332" s="139">
        <f>IF('Séries-Speed100'!$G$18="","",'Séries-Speed100'!$G$18)</f>
        <v>4</v>
      </c>
      <c r="K332" s="457" t="str">
        <f t="shared" si="16"/>
        <v>Echauffement</v>
      </c>
      <c r="L332" s="458">
        <f t="shared" si="17"/>
        <v>0.54097222222222219</v>
      </c>
      <c r="M332" s="441">
        <f>IF('Séries-Speed100'!$C$18="","",'Séries-Speed100'!$C$18)</f>
        <v>0.54097222222222219</v>
      </c>
      <c r="N332" s="431">
        <f>IF('Séries-Speed100'!$D$18="","",'Séries-Speed100'!$D$18)</f>
        <v>0.56180555555555556</v>
      </c>
      <c r="O332" s="431">
        <f>IF('Séries-Speed100'!$E$18="","",'Séries-Speed100'!$E$18)</f>
        <v>0.5625</v>
      </c>
      <c r="P332" s="439">
        <f>IF('Séries-Speed100'!$F$18="","",'Séries-Speed100'!$F$18)</f>
        <v>0.56388888888888888</v>
      </c>
      <c r="Q332" s="435">
        <f>IF('Séries-Speed100'!$S$18="","",'Séries-Speed100'!$S$18)</f>
        <v>1</v>
      </c>
      <c r="R332" s="110" t="str">
        <f>IF('Séries-Speed100'!$T$18="","",'Séries-Speed100'!$T$18)</f>
        <v>mn</v>
      </c>
      <c r="S332" s="437">
        <f>IF('Séries-Speed100'!$U$18="","",'Séries-Speed100'!$U$18)</f>
        <v>5</v>
      </c>
      <c r="T332" s="112" t="str">
        <f>IF('Séries-Speed100'!$V$18="","",'Séries-Speed100'!$V$18)</f>
        <v>s</v>
      </c>
      <c r="U332" s="413" t="str">
        <f>IF('Séries-Speed100'!$AA$18="","",'Séries-Speed100'!$AA$18)</f>
        <v/>
      </c>
    </row>
    <row r="333" spans="1:37" x14ac:dyDescent="0.25">
      <c r="A333" s="114" t="str">
        <f>IF('Séries-Speed100'!$N$19="","",'Séries-Speed100'!$N$19)</f>
        <v>Speed 100</v>
      </c>
      <c r="B333" s="435" t="str">
        <f>IF('Séries-Speed100'!$J$19="","",'Séries-Speed100'!$J$19)</f>
        <v>BRATANIC</v>
      </c>
      <c r="C333" s="437" t="str">
        <f>IF('Séries-Speed100'!$K$19="","",'Séries-Speed100'!$K$19)</f>
        <v>Christopher</v>
      </c>
      <c r="D333" s="110" t="str">
        <f>IF('Séries-Speed100'!$L$19="","",'Séries-Speed100'!$L$19)</f>
        <v>Homme</v>
      </c>
      <c r="E333" s="110" t="str">
        <f>IF('Séries-Speed100'!$I$19="","",'Séries-Speed100'!$I$19)</f>
        <v xml:space="preserve">N°2 </v>
      </c>
      <c r="F333" s="110" t="str">
        <f>IF('Séries-Speed100'!$M$19="","",'Séries-Speed100'!$M$19)</f>
        <v>BRATANIC Christopher Homme</v>
      </c>
      <c r="G333" s="112" t="str">
        <f>IF('Séries-Speed100'!$H$19="","",'Séries-Speed100'!$H$19)</f>
        <v>Les Cormorans 2</v>
      </c>
      <c r="H333" s="120">
        <f>IF('Séries-Speed100'!$A$19="","",'Séries-Speed100'!$A$19)</f>
        <v>3</v>
      </c>
      <c r="I333" s="451">
        <f>IF('Séries-Speed100'!$B$19="","",'Séries-Speed100'!$B$19)</f>
        <v>1</v>
      </c>
      <c r="J333" s="139">
        <f>IF('Séries-Speed100'!$G$19="","",'Séries-Speed100'!$G$19)</f>
        <v>1</v>
      </c>
      <c r="K333" s="457" t="str">
        <f t="shared" si="16"/>
        <v>Echauffement</v>
      </c>
      <c r="L333" s="458">
        <f t="shared" si="17"/>
        <v>0.54583333333333328</v>
      </c>
      <c r="M333" s="441">
        <f>IF('Séries-Speed100'!$C$19="","",'Séries-Speed100'!$C$19)</f>
        <v>0.54583333333333328</v>
      </c>
      <c r="N333" s="431">
        <f>IF('Séries-Speed100'!$D$19="","",'Séries-Speed100'!$D$19)</f>
        <v>0.56666666666666665</v>
      </c>
      <c r="O333" s="431">
        <f>IF('Séries-Speed100'!$E$19="","",'Séries-Speed100'!$E$19)</f>
        <v>0.56736111111111109</v>
      </c>
      <c r="P333" s="439">
        <f>IF('Séries-Speed100'!$F$19="","",'Séries-Speed100'!$F$19)</f>
        <v>0.56874999999999998</v>
      </c>
      <c r="Q333" s="435">
        <f>IF('Séries-Speed100'!$S$19="","",'Séries-Speed100'!$S$19)</f>
        <v>1</v>
      </c>
      <c r="R333" s="110" t="str">
        <f>IF('Séries-Speed100'!$T$19="","",'Séries-Speed100'!$T$19)</f>
        <v>mn</v>
      </c>
      <c r="S333" s="437">
        <f>IF('Séries-Speed100'!$U$19="","",'Séries-Speed100'!$U$19)</f>
        <v>0</v>
      </c>
      <c r="T333" s="112" t="str">
        <f>IF('Séries-Speed100'!$V$19="","",'Séries-Speed100'!$V$19)</f>
        <v>s</v>
      </c>
      <c r="U333" s="413" t="str">
        <f>IF('Séries-Speed100'!$AA$19="","",'Séries-Speed100'!$AA$19)</f>
        <v/>
      </c>
    </row>
    <row r="334" spans="1:37" x14ac:dyDescent="0.25">
      <c r="A334" s="114" t="str">
        <f>IF('Séries-Speed100'!$N$20="","",'Séries-Speed100'!$N$20)</f>
        <v>Speed 100</v>
      </c>
      <c r="B334" s="435" t="str">
        <f>IF('Séries-Speed100'!$J$20="","",'Séries-Speed100'!$J$20)</f>
        <v>BERRUCAZ</v>
      </c>
      <c r="C334" s="437" t="str">
        <f>IF('Séries-Speed100'!$K$20="","",'Séries-Speed100'!$K$20)</f>
        <v>Stéphane</v>
      </c>
      <c r="D334" s="110" t="str">
        <f>IF('Séries-Speed100'!$L$20="","",'Séries-Speed100'!$L$20)</f>
        <v>Homme</v>
      </c>
      <c r="E334" s="110" t="str">
        <f>IF('Séries-Speed100'!$I$20="","",'Séries-Speed100'!$I$20)</f>
        <v xml:space="preserve">N°2 </v>
      </c>
      <c r="F334" s="110" t="str">
        <f>IF('Séries-Speed100'!$M$20="","",'Séries-Speed100'!$M$20)</f>
        <v>BERRUCAZ Stéphane Homme</v>
      </c>
      <c r="G334" s="112" t="str">
        <f>IF('Séries-Speed100'!$H$20="","",'Séries-Speed100'!$H$20)</f>
        <v>LIMULES</v>
      </c>
      <c r="H334" s="120">
        <f>IF('Séries-Speed100'!$A$20="","",'Séries-Speed100'!$A$20)</f>
        <v>3</v>
      </c>
      <c r="I334" s="451">
        <f>IF('Séries-Speed100'!$B$20="","",'Séries-Speed100'!$B$20)</f>
        <v>2</v>
      </c>
      <c r="J334" s="139">
        <f>IF('Séries-Speed100'!$G$20="","",'Séries-Speed100'!$G$20)</f>
        <v>2</v>
      </c>
      <c r="K334" s="457" t="str">
        <f t="shared" si="16"/>
        <v>Echauffement</v>
      </c>
      <c r="L334" s="458">
        <f t="shared" si="17"/>
        <v>0.54583333333333328</v>
      </c>
      <c r="M334" s="441">
        <f>IF('Séries-Speed100'!$C$20="","",'Séries-Speed100'!$C$20)</f>
        <v>0.54583333333333328</v>
      </c>
      <c r="N334" s="431">
        <f>IF('Séries-Speed100'!$D$20="","",'Séries-Speed100'!$D$20)</f>
        <v>0.56666666666666665</v>
      </c>
      <c r="O334" s="431">
        <f>IF('Séries-Speed100'!$E$20="","",'Séries-Speed100'!$E$20)</f>
        <v>0.56736111111111109</v>
      </c>
      <c r="P334" s="439">
        <f>IF('Séries-Speed100'!$F$20="","",'Séries-Speed100'!$F$20)</f>
        <v>0.56874999999999998</v>
      </c>
      <c r="Q334" s="435">
        <f>IF('Séries-Speed100'!$S$20="","",'Séries-Speed100'!$S$20)</f>
        <v>1</v>
      </c>
      <c r="R334" s="110" t="str">
        <f>IF('Séries-Speed100'!$T$20="","",'Séries-Speed100'!$T$20)</f>
        <v>mn</v>
      </c>
      <c r="S334" s="437">
        <f>IF('Séries-Speed100'!$U$20="","",'Séries-Speed100'!$U$20)</f>
        <v>0</v>
      </c>
      <c r="T334" s="112" t="str">
        <f>IF('Séries-Speed100'!$V$20="","",'Séries-Speed100'!$V$20)</f>
        <v>s</v>
      </c>
      <c r="U334" s="413" t="str">
        <f>IF('Séries-Speed100'!$AA$20="","",'Séries-Speed100'!$AA$20)</f>
        <v/>
      </c>
    </row>
    <row r="335" spans="1:37" x14ac:dyDescent="0.25">
      <c r="A335" s="114" t="str">
        <f>IF('Séries-Speed100'!$N$21="","",'Séries-Speed100'!$N$21)</f>
        <v>Speed 100</v>
      </c>
      <c r="B335" s="435" t="str">
        <f>IF('Séries-Speed100'!$J$21="","",'Séries-Speed100'!$J$21)</f>
        <v>GUEHRIA</v>
      </c>
      <c r="C335" s="437" t="str">
        <f>IF('Séries-Speed100'!$K$21="","",'Séries-Speed100'!$K$21)</f>
        <v>Réda</v>
      </c>
      <c r="D335" s="110" t="str">
        <f>IF('Séries-Speed100'!$L$21="","",'Séries-Speed100'!$L$21)</f>
        <v>Homme</v>
      </c>
      <c r="E335" s="110" t="str">
        <f>IF('Séries-Speed100'!$I$21="","",'Séries-Speed100'!$I$21)</f>
        <v>N°1 Capitaine</v>
      </c>
      <c r="F335" s="110" t="str">
        <f>IF('Séries-Speed100'!$M$21="","",'Séries-Speed100'!$M$21)</f>
        <v>GUEHRIA Réda Homme</v>
      </c>
      <c r="G335" s="112" t="str">
        <f>IF('Séries-Speed100'!$H$21="","",'Séries-Speed100'!$H$21)</f>
        <v>Savoy'OuBien?</v>
      </c>
      <c r="H335" s="120">
        <f>IF('Séries-Speed100'!$A$21="","",'Séries-Speed100'!$A$21)</f>
        <v>3</v>
      </c>
      <c r="I335" s="451">
        <f>IF('Séries-Speed100'!$B$21="","",'Séries-Speed100'!$B$21)</f>
        <v>3</v>
      </c>
      <c r="J335" s="139">
        <f>IF('Séries-Speed100'!$G$21="","",'Séries-Speed100'!$G$21)</f>
        <v>3</v>
      </c>
      <c r="K335" s="457" t="str">
        <f t="shared" si="16"/>
        <v>Echauffement</v>
      </c>
      <c r="L335" s="458">
        <f t="shared" si="17"/>
        <v>0.54583333333333328</v>
      </c>
      <c r="M335" s="441">
        <f>IF('Séries-Speed100'!$C$21="","",'Séries-Speed100'!$C$21)</f>
        <v>0.54583333333333328</v>
      </c>
      <c r="N335" s="431">
        <f>IF('Séries-Speed100'!$D$21="","",'Séries-Speed100'!$D$21)</f>
        <v>0.56666666666666665</v>
      </c>
      <c r="O335" s="431">
        <f>IF('Séries-Speed100'!$E$21="","",'Séries-Speed100'!$E$21)</f>
        <v>0.56736111111111109</v>
      </c>
      <c r="P335" s="439">
        <f>IF('Séries-Speed100'!$F$21="","",'Séries-Speed100'!$F$21)</f>
        <v>0.56874999999999998</v>
      </c>
      <c r="Q335" s="435">
        <f>IF('Séries-Speed100'!$S$21="","",'Séries-Speed100'!$S$21)</f>
        <v>1</v>
      </c>
      <c r="R335" s="110" t="str">
        <f>IF('Séries-Speed100'!$T$21="","",'Séries-Speed100'!$T$21)</f>
        <v>mn</v>
      </c>
      <c r="S335" s="437">
        <f>IF('Séries-Speed100'!$U$21="","",'Séries-Speed100'!$U$21)</f>
        <v>0</v>
      </c>
      <c r="T335" s="112" t="str">
        <f>IF('Séries-Speed100'!$V$21="","",'Séries-Speed100'!$V$21)</f>
        <v>s</v>
      </c>
      <c r="U335" s="413" t="str">
        <f>IF('Séries-Speed100'!$AA$21="","",'Séries-Speed100'!$AA$21)</f>
        <v/>
      </c>
    </row>
    <row r="336" spans="1:37" x14ac:dyDescent="0.25">
      <c r="A336" s="114" t="str">
        <f>IF('Séries-Speed100'!$N$22="","",'Séries-Speed100'!$N$22)</f>
        <v>Speed 100</v>
      </c>
      <c r="B336" s="435" t="str">
        <f>IF('Séries-Speed100'!$J$22="","",'Séries-Speed100'!$J$22)</f>
        <v>LANOISELIER</v>
      </c>
      <c r="C336" s="437" t="str">
        <f>IF('Séries-Speed100'!$K$22="","",'Séries-Speed100'!$K$22)</f>
        <v>Aurélien</v>
      </c>
      <c r="D336" s="110" t="str">
        <f>IF('Séries-Speed100'!$L$22="","",'Séries-Speed100'!$L$22)</f>
        <v>Homme</v>
      </c>
      <c r="E336" s="110" t="str">
        <f>IF('Séries-Speed100'!$I$22="","",'Séries-Speed100'!$I$22)</f>
        <v xml:space="preserve">N°2 </v>
      </c>
      <c r="F336" s="110" t="str">
        <f>IF('Séries-Speed100'!$M$22="","",'Séries-Speed100'!$M$22)</f>
        <v>LANOISELIER Aurélien Homme</v>
      </c>
      <c r="G336" s="112" t="str">
        <f>IF('Séries-Speed100'!$H$22="","",'Séries-Speed100'!$H$22)</f>
        <v>Savoy'OuBien?</v>
      </c>
      <c r="H336" s="120">
        <f>IF('Séries-Speed100'!$A$22="","",'Séries-Speed100'!$A$22)</f>
        <v>3</v>
      </c>
      <c r="I336" s="451">
        <f>IF('Séries-Speed100'!$B$22="","",'Séries-Speed100'!$B$22)</f>
        <v>4</v>
      </c>
      <c r="J336" s="139">
        <f>IF('Séries-Speed100'!$G$22="","",'Séries-Speed100'!$G$22)</f>
        <v>4</v>
      </c>
      <c r="K336" s="457" t="str">
        <f t="shared" si="16"/>
        <v>Echauffement</v>
      </c>
      <c r="L336" s="458">
        <f t="shared" si="17"/>
        <v>0.54583333333333328</v>
      </c>
      <c r="M336" s="441">
        <f>IF('Séries-Speed100'!$C$22="","",'Séries-Speed100'!$C$22)</f>
        <v>0.54583333333333328</v>
      </c>
      <c r="N336" s="431">
        <f>IF('Séries-Speed100'!$D$22="","",'Séries-Speed100'!$D$22)</f>
        <v>0.56666666666666665</v>
      </c>
      <c r="O336" s="431">
        <f>IF('Séries-Speed100'!$E$22="","",'Séries-Speed100'!$E$22)</f>
        <v>0.56736111111111109</v>
      </c>
      <c r="P336" s="439">
        <f>IF('Séries-Speed100'!$F$22="","",'Séries-Speed100'!$F$22)</f>
        <v>0.56874999999999998</v>
      </c>
      <c r="Q336" s="435">
        <f>IF('Séries-Speed100'!$S$22="","",'Séries-Speed100'!$S$22)</f>
        <v>1</v>
      </c>
      <c r="R336" s="110" t="str">
        <f>IF('Séries-Speed100'!$T$22="","",'Séries-Speed100'!$T$22)</f>
        <v>mn</v>
      </c>
      <c r="S336" s="437">
        <f>IF('Séries-Speed100'!$U$22="","",'Séries-Speed100'!$U$22)</f>
        <v>0</v>
      </c>
      <c r="T336" s="112" t="str">
        <f>IF('Séries-Speed100'!$V$22="","",'Séries-Speed100'!$V$22)</f>
        <v>s</v>
      </c>
      <c r="U336" s="413" t="str">
        <f>IF('Séries-Speed100'!$AA$22="","",'Séries-Speed100'!$AA$22)</f>
        <v/>
      </c>
    </row>
    <row r="337" spans="1:21" x14ac:dyDescent="0.25">
      <c r="A337" s="114" t="str">
        <f>IF('Séries-Speed100'!$N$23="","",'Séries-Speed100'!$N$23)</f>
        <v>Speed 100</v>
      </c>
      <c r="B337" s="435" t="str">
        <f>IF('Séries-Speed100'!$J$23="","",'Séries-Speed100'!$J$23)</f>
        <v>BRATANIC</v>
      </c>
      <c r="C337" s="437" t="str">
        <f>IF('Séries-Speed100'!$K$23="","",'Séries-Speed100'!$K$23)</f>
        <v>Alexandre</v>
      </c>
      <c r="D337" s="110" t="str">
        <f>IF('Séries-Speed100'!$L$23="","",'Séries-Speed100'!$L$23)</f>
        <v>Homme</v>
      </c>
      <c r="E337" s="110" t="str">
        <f>IF('Séries-Speed100'!$I$23="","",'Séries-Speed100'!$I$23)</f>
        <v>N°1 Capitaine</v>
      </c>
      <c r="F337" s="110" t="str">
        <f>IF('Séries-Speed100'!$M$23="","",'Séries-Speed100'!$M$23)</f>
        <v>BRATANIC Alexandre Homme</v>
      </c>
      <c r="G337" s="112" t="str">
        <f>IF('Séries-Speed100'!$H$23="","",'Séries-Speed100'!$H$23)</f>
        <v>Les Cormorans 1</v>
      </c>
      <c r="H337" s="120">
        <f>IF('Séries-Speed100'!$A$23="","",'Séries-Speed100'!$A$23)</f>
        <v>4</v>
      </c>
      <c r="I337" s="451">
        <f>IF('Séries-Speed100'!$B$23="","",'Séries-Speed100'!$B$23)</f>
        <v>1</v>
      </c>
      <c r="J337" s="139">
        <f>IF('Séries-Speed100'!$G$23="","",'Séries-Speed100'!$G$23)</f>
        <v>1</v>
      </c>
      <c r="K337" s="457" t="str">
        <f t="shared" si="16"/>
        <v>Echauffement</v>
      </c>
      <c r="L337" s="458">
        <f t="shared" si="17"/>
        <v>0.55069444444444438</v>
      </c>
      <c r="M337" s="441">
        <f>IF('Séries-Speed100'!$C$23="","",'Séries-Speed100'!$C$23)</f>
        <v>0.55069444444444438</v>
      </c>
      <c r="N337" s="431">
        <f>IF('Séries-Speed100'!$D$23="","",'Séries-Speed100'!$D$23)</f>
        <v>0.57152777777777775</v>
      </c>
      <c r="O337" s="431">
        <f>IF('Séries-Speed100'!$E$23="","",'Séries-Speed100'!$E$23)</f>
        <v>0.57222222222222219</v>
      </c>
      <c r="P337" s="439">
        <f>IF('Séries-Speed100'!$F$23="","",'Séries-Speed100'!$F$23)</f>
        <v>0.57361111111111107</v>
      </c>
      <c r="Q337" s="435">
        <f>IF('Séries-Speed100'!$S$23="","",'Séries-Speed100'!$S$23)</f>
        <v>0</v>
      </c>
      <c r="R337" s="110" t="str">
        <f>IF('Séries-Speed100'!$T$23="","",'Séries-Speed100'!$T$23)</f>
        <v>mn</v>
      </c>
      <c r="S337" s="437">
        <f>IF('Séries-Speed100'!$U$23="","",'Séries-Speed100'!$U$23)</f>
        <v>55</v>
      </c>
      <c r="T337" s="112" t="str">
        <f>IF('Séries-Speed100'!$V$23="","",'Séries-Speed100'!$V$23)</f>
        <v>s</v>
      </c>
      <c r="U337" s="413" t="str">
        <f>IF('Séries-Speed100'!$AA$23="","",'Séries-Speed100'!$AA$23)</f>
        <v/>
      </c>
    </row>
    <row r="338" spans="1:21" x14ac:dyDescent="0.25">
      <c r="A338" s="114" t="str">
        <f>IF('Séries-Speed100'!$N$24="","",'Séries-Speed100'!$N$24)</f>
        <v>Speed 100</v>
      </c>
      <c r="B338" s="435" t="str">
        <f>IF('Séries-Speed100'!$J$24="","",'Séries-Speed100'!$J$24)</f>
        <v>ZAJAC</v>
      </c>
      <c r="C338" s="437" t="str">
        <f>IF('Séries-Speed100'!$K$24="","",'Séries-Speed100'!$K$24)</f>
        <v>Martin</v>
      </c>
      <c r="D338" s="110" t="str">
        <f>IF('Séries-Speed100'!$L$24="","",'Séries-Speed100'!$L$24)</f>
        <v>Homme</v>
      </c>
      <c r="E338" s="110" t="str">
        <f>IF('Séries-Speed100'!$I$24="","",'Séries-Speed100'!$I$24)</f>
        <v>N°1 Capitaine</v>
      </c>
      <c r="F338" s="110" t="str">
        <f>IF('Séries-Speed100'!$M$24="","",'Séries-Speed100'!$M$24)</f>
        <v>ZAJAC Martin Homme</v>
      </c>
      <c r="G338" s="112" t="str">
        <f>IF('Séries-Speed100'!$H$24="","",'Séries-Speed100'!$H$24)</f>
        <v>Apneaman, Praha, Czech Republic</v>
      </c>
      <c r="H338" s="120">
        <f>IF('Séries-Speed100'!$A$24="","",'Séries-Speed100'!$A$24)</f>
        <v>4</v>
      </c>
      <c r="I338" s="451">
        <f>IF('Séries-Speed100'!$B$24="","",'Séries-Speed100'!$B$24)</f>
        <v>2</v>
      </c>
      <c r="J338" s="139">
        <f>IF('Séries-Speed100'!$G$24="","",'Séries-Speed100'!$G$24)</f>
        <v>2</v>
      </c>
      <c r="K338" s="457" t="str">
        <f t="shared" si="16"/>
        <v>Echauffement</v>
      </c>
      <c r="L338" s="458">
        <f t="shared" si="17"/>
        <v>0.55069444444444438</v>
      </c>
      <c r="M338" s="441">
        <f>IF('Séries-Speed100'!$C$24="","",'Séries-Speed100'!$C$24)</f>
        <v>0.55069444444444438</v>
      </c>
      <c r="N338" s="431">
        <f>IF('Séries-Speed100'!$D$24="","",'Séries-Speed100'!$D$24)</f>
        <v>0.57152777777777775</v>
      </c>
      <c r="O338" s="431">
        <f>IF('Séries-Speed100'!$E$24="","",'Séries-Speed100'!$E$24)</f>
        <v>0.57222222222222219</v>
      </c>
      <c r="P338" s="439">
        <f>IF('Séries-Speed100'!$F$24="","",'Séries-Speed100'!$F$24)</f>
        <v>0.57361111111111107</v>
      </c>
      <c r="Q338" s="435">
        <f>IF('Séries-Speed100'!$S$24="","",'Séries-Speed100'!$S$24)</f>
        <v>0</v>
      </c>
      <c r="R338" s="110" t="str">
        <f>IF('Séries-Speed100'!$T$24="","",'Séries-Speed100'!$T$24)</f>
        <v>mn</v>
      </c>
      <c r="S338" s="437">
        <f>IF('Séries-Speed100'!$U$24="","",'Séries-Speed100'!$U$24)</f>
        <v>50</v>
      </c>
      <c r="T338" s="112" t="str">
        <f>IF('Séries-Speed100'!$V$24="","",'Séries-Speed100'!$V$24)</f>
        <v>s</v>
      </c>
      <c r="U338" s="413" t="str">
        <f>IF('Séries-Speed100'!$AA$24="","",'Séries-Speed100'!$AA$24)</f>
        <v/>
      </c>
    </row>
    <row r="339" spans="1:21" x14ac:dyDescent="0.25">
      <c r="A339" s="114" t="str">
        <f>IF('Séries-Speed100'!$N$25="","",'Séries-Speed100'!$N$25)</f>
        <v>Speed 100</v>
      </c>
      <c r="B339" s="435" t="str">
        <f>IF('Séries-Speed100'!$J$25="","",'Séries-Speed100'!$J$25)</f>
        <v>SVADLENKA</v>
      </c>
      <c r="C339" s="437" t="str">
        <f>IF('Séries-Speed100'!$K$25="","",'Séries-Speed100'!$K$25)</f>
        <v>Michal</v>
      </c>
      <c r="D339" s="110" t="str">
        <f>IF('Séries-Speed100'!$L$25="","",'Séries-Speed100'!$L$25)</f>
        <v>Homme</v>
      </c>
      <c r="E339" s="110" t="str">
        <f>IF('Séries-Speed100'!$I$25="","",'Séries-Speed100'!$I$25)</f>
        <v xml:space="preserve">N°3 </v>
      </c>
      <c r="F339" s="110" t="str">
        <f>IF('Séries-Speed100'!$M$25="","",'Séries-Speed100'!$M$25)</f>
        <v>SVADLENKA Michal Homme</v>
      </c>
      <c r="G339" s="112" t="str">
        <f>IF('Séries-Speed100'!$H$25="","",'Séries-Speed100'!$H$25)</f>
        <v>Apneaman, Praha, Czech Republic</v>
      </c>
      <c r="H339" s="120">
        <f>IF('Séries-Speed100'!$A$25="","",'Séries-Speed100'!$A$25)</f>
        <v>4</v>
      </c>
      <c r="I339" s="451">
        <f>IF('Séries-Speed100'!$B$25="","",'Séries-Speed100'!$B$25)</f>
        <v>3</v>
      </c>
      <c r="J339" s="139">
        <f>IF('Séries-Speed100'!$G$25="","",'Séries-Speed100'!$G$25)</f>
        <v>3</v>
      </c>
      <c r="K339" s="457" t="str">
        <f t="shared" si="16"/>
        <v>Echauffement</v>
      </c>
      <c r="L339" s="458">
        <f t="shared" si="17"/>
        <v>0.55069444444444438</v>
      </c>
      <c r="M339" s="441">
        <f>IF('Séries-Speed100'!$C$25="","",'Séries-Speed100'!$C$25)</f>
        <v>0.55069444444444438</v>
      </c>
      <c r="N339" s="431">
        <f>IF('Séries-Speed100'!$D$25="","",'Séries-Speed100'!$D$25)</f>
        <v>0.57152777777777775</v>
      </c>
      <c r="O339" s="431">
        <f>IF('Séries-Speed100'!$E$25="","",'Séries-Speed100'!$E$25)</f>
        <v>0.57222222222222219</v>
      </c>
      <c r="P339" s="439">
        <f>IF('Séries-Speed100'!$F$25="","",'Séries-Speed100'!$F$25)</f>
        <v>0.57361111111111107</v>
      </c>
      <c r="Q339" s="435">
        <f>IF('Séries-Speed100'!$S$25="","",'Séries-Speed100'!$S$25)</f>
        <v>0</v>
      </c>
      <c r="R339" s="110" t="str">
        <f>IF('Séries-Speed100'!$T$25="","",'Séries-Speed100'!$T$25)</f>
        <v>mn</v>
      </c>
      <c r="S339" s="437">
        <f>IF('Séries-Speed100'!$U$25="","",'Séries-Speed100'!$U$25)</f>
        <v>50</v>
      </c>
      <c r="T339" s="112" t="str">
        <f>IF('Séries-Speed100'!$V$25="","",'Séries-Speed100'!$V$25)</f>
        <v>s</v>
      </c>
      <c r="U339" s="413" t="str">
        <f>IF('Séries-Speed100'!$AA$25="","",'Séries-Speed100'!$AA$25)</f>
        <v/>
      </c>
    </row>
    <row r="340" spans="1:21" x14ac:dyDescent="0.25">
      <c r="A340" s="114" t="str">
        <f>IF('Séries-Speed100'!$N$26="","",'Séries-Speed100'!$N$26)</f>
        <v>Speed 100</v>
      </c>
      <c r="B340" s="435" t="str">
        <f>IF('Séries-Speed100'!$J$26="","",'Séries-Speed100'!$J$26)</f>
        <v>CARCHI</v>
      </c>
      <c r="C340" s="437" t="str">
        <f>IF('Séries-Speed100'!$K$26="","",'Séries-Speed100'!$K$26)</f>
        <v>Mathieu</v>
      </c>
      <c r="D340" s="110" t="str">
        <f>IF('Séries-Speed100'!$L$26="","",'Séries-Speed100'!$L$26)</f>
        <v>Homme</v>
      </c>
      <c r="E340" s="110" t="str">
        <f>IF('Séries-Speed100'!$I$26="","",'Séries-Speed100'!$I$26)</f>
        <v xml:space="preserve">N°4 </v>
      </c>
      <c r="F340" s="110" t="str">
        <f>IF('Séries-Speed100'!$M$26="","",'Séries-Speed100'!$M$26)</f>
        <v>CARCHI Mathieu Homme</v>
      </c>
      <c r="G340" s="112" t="str">
        <f>IF('Séries-Speed100'!$H$26="","",'Séries-Speed100'!$H$26)</f>
        <v>CYRNEA</v>
      </c>
      <c r="H340" s="120">
        <f>IF('Séries-Speed100'!$A$26="","",'Séries-Speed100'!$A$26)</f>
        <v>4</v>
      </c>
      <c r="I340" s="451">
        <f>IF('Séries-Speed100'!$B$26="","",'Séries-Speed100'!$B$26)</f>
        <v>4</v>
      </c>
      <c r="J340" s="139">
        <f>IF('Séries-Speed100'!$G$26="","",'Séries-Speed100'!$G$26)</f>
        <v>4</v>
      </c>
      <c r="K340" s="457" t="str">
        <f t="shared" si="16"/>
        <v>Echauffement</v>
      </c>
      <c r="L340" s="458">
        <f t="shared" si="17"/>
        <v>0.55069444444444438</v>
      </c>
      <c r="M340" s="441">
        <f>IF('Séries-Speed100'!$C$26="","",'Séries-Speed100'!$C$26)</f>
        <v>0.55069444444444438</v>
      </c>
      <c r="N340" s="431">
        <f>IF('Séries-Speed100'!$D$26="","",'Séries-Speed100'!$D$26)</f>
        <v>0.57152777777777775</v>
      </c>
      <c r="O340" s="431">
        <f>IF('Séries-Speed100'!$E$26="","",'Séries-Speed100'!$E$26)</f>
        <v>0.57222222222222219</v>
      </c>
      <c r="P340" s="439">
        <f>IF('Séries-Speed100'!$F$26="","",'Séries-Speed100'!$F$26)</f>
        <v>0.57361111111111107</v>
      </c>
      <c r="Q340" s="435">
        <f>IF('Séries-Speed100'!$S$26="","",'Séries-Speed100'!$S$26)</f>
        <v>0</v>
      </c>
      <c r="R340" s="110" t="str">
        <f>IF('Séries-Speed100'!$T$26="","",'Séries-Speed100'!$T$26)</f>
        <v>mn</v>
      </c>
      <c r="S340" s="437">
        <f>IF('Séries-Speed100'!$U$26="","",'Séries-Speed100'!$U$26)</f>
        <v>50</v>
      </c>
      <c r="T340" s="112" t="str">
        <f>IF('Séries-Speed100'!$V$26="","",'Séries-Speed100'!$V$26)</f>
        <v>s</v>
      </c>
      <c r="U340" s="413" t="str">
        <f>IF('Séries-Speed100'!$AA$26="","",'Séries-Speed100'!$AA$26)</f>
        <v/>
      </c>
    </row>
    <row r="341" spans="1:21" x14ac:dyDescent="0.25">
      <c r="A341" s="114" t="str">
        <f>IF('Séries-Speed100'!$N$27="","",'Séries-Speed100'!$N$27)</f>
        <v>Speed 100</v>
      </c>
      <c r="B341" s="435" t="str">
        <f>IF('Séries-Speed100'!$J$27="","",'Séries-Speed100'!$J$27)</f>
        <v>VOGLER</v>
      </c>
      <c r="C341" s="437" t="str">
        <f>IF('Séries-Speed100'!$K$27="","",'Séries-Speed100'!$K$27)</f>
        <v>Christian</v>
      </c>
      <c r="D341" s="110" t="str">
        <f>IF('Séries-Speed100'!$L$27="","",'Séries-Speed100'!$L$27)</f>
        <v>homme</v>
      </c>
      <c r="E341" s="110" t="str">
        <f>IF('Séries-Speed100'!$I$27="","",'Séries-Speed100'!$I$27)</f>
        <v>N°1 Capitaine</v>
      </c>
      <c r="F341" s="110" t="str">
        <f>IF('Séries-Speed100'!$M$27="","",'Séries-Speed100'!$M$27)</f>
        <v>VOGLER Christian homme</v>
      </c>
      <c r="G341" s="112" t="str">
        <f>IF('Séries-Speed100'!$H$27="","",'Séries-Speed100'!$H$27)</f>
        <v>Sportpleizh</v>
      </c>
      <c r="H341" s="120">
        <f>IF('Séries-Speed100'!$A$27="","",'Séries-Speed100'!$A$27)</f>
        <v>5</v>
      </c>
      <c r="I341" s="451">
        <f>IF('Séries-Speed100'!$B$27="","",'Séries-Speed100'!$B$27)</f>
        <v>1</v>
      </c>
      <c r="J341" s="139">
        <f>IF('Séries-Speed100'!$G$27="","",'Séries-Speed100'!$G$27)</f>
        <v>1</v>
      </c>
      <c r="K341" s="457" t="str">
        <f t="shared" si="16"/>
        <v>Echauffement</v>
      </c>
      <c r="L341" s="458">
        <f t="shared" si="17"/>
        <v>0.55555555555555547</v>
      </c>
      <c r="M341" s="441">
        <f>IF('Séries-Speed100'!$C$27="","",'Séries-Speed100'!$C$27)</f>
        <v>0.55555555555555547</v>
      </c>
      <c r="N341" s="431">
        <f>IF('Séries-Speed100'!$D$27="","",'Séries-Speed100'!$D$27)</f>
        <v>0.57638888888888884</v>
      </c>
      <c r="O341" s="431">
        <f>IF('Séries-Speed100'!$E$27="","",'Séries-Speed100'!$E$27)</f>
        <v>0.57708333333333328</v>
      </c>
      <c r="P341" s="439">
        <f>IF('Séries-Speed100'!$F$27="","",'Séries-Speed100'!$F$27)</f>
        <v>0.57847222222222217</v>
      </c>
      <c r="Q341" s="435">
        <f>IF('Séries-Speed100'!$S$27="","",'Séries-Speed100'!$S$27)</f>
        <v>0</v>
      </c>
      <c r="R341" s="110" t="str">
        <f>IF('Séries-Speed100'!$T$27="","",'Séries-Speed100'!$T$27)</f>
        <v>mn</v>
      </c>
      <c r="S341" s="437">
        <f>IF('Séries-Speed100'!$U$27="","",'Séries-Speed100'!$U$27)</f>
        <v>50</v>
      </c>
      <c r="T341" s="112" t="str">
        <f>IF('Séries-Speed100'!$V$27="","",'Séries-Speed100'!$V$27)</f>
        <v>s</v>
      </c>
      <c r="U341" s="413" t="str">
        <f>IF('Séries-Speed100'!$AA$27="","",'Séries-Speed100'!$AA$27)</f>
        <v/>
      </c>
    </row>
    <row r="342" spans="1:21" x14ac:dyDescent="0.25">
      <c r="A342" s="114" t="str">
        <f>IF('Séries-Speed100'!$N$28="","",'Séries-Speed100'!$N$28)</f>
        <v>Speed 100</v>
      </c>
      <c r="B342" s="435" t="str">
        <f>IF('Séries-Speed100'!$J$28="","",'Séries-Speed100'!$J$28)</f>
        <v>OLLIVO</v>
      </c>
      <c r="C342" s="437" t="str">
        <f>IF('Séries-Speed100'!$K$28="","",'Séries-Speed100'!$K$28)</f>
        <v>Kevin</v>
      </c>
      <c r="D342" s="110" t="str">
        <f>IF('Séries-Speed100'!$L$28="","",'Séries-Speed100'!$L$28)</f>
        <v>Homme</v>
      </c>
      <c r="E342" s="110" t="str">
        <f>IF('Séries-Speed100'!$I$28="","",'Séries-Speed100'!$I$28)</f>
        <v xml:space="preserve">N°3 </v>
      </c>
      <c r="F342" s="110" t="str">
        <f>IF('Séries-Speed100'!$M$28="","",'Séries-Speed100'!$M$28)</f>
        <v>OLLIVO Kevin Homme</v>
      </c>
      <c r="G342" s="112" t="str">
        <f>IF('Séries-Speed100'!$H$28="","",'Séries-Speed100'!$H$28)</f>
        <v>Imashi</v>
      </c>
      <c r="H342" s="120">
        <f>IF('Séries-Speed100'!$A$28="","",'Séries-Speed100'!$A$28)</f>
        <v>5</v>
      </c>
      <c r="I342" s="451">
        <f>IF('Séries-Speed100'!$B$28="","",'Séries-Speed100'!$B$28)</f>
        <v>2</v>
      </c>
      <c r="J342" s="139">
        <f>IF('Séries-Speed100'!$G$28="","",'Séries-Speed100'!$G$28)</f>
        <v>2</v>
      </c>
      <c r="K342" s="457" t="str">
        <f t="shared" si="16"/>
        <v>Echauffement</v>
      </c>
      <c r="L342" s="458">
        <f t="shared" si="17"/>
        <v>0.55555555555555547</v>
      </c>
      <c r="M342" s="441">
        <f>IF('Séries-Speed100'!$C$28="","",'Séries-Speed100'!$C$28)</f>
        <v>0.55555555555555547</v>
      </c>
      <c r="N342" s="431">
        <f>IF('Séries-Speed100'!$D$28="","",'Séries-Speed100'!$D$28)</f>
        <v>0.57638888888888884</v>
      </c>
      <c r="O342" s="431">
        <f>IF('Séries-Speed100'!$E$28="","",'Séries-Speed100'!$E$28)</f>
        <v>0.57708333333333328</v>
      </c>
      <c r="P342" s="439">
        <f>IF('Séries-Speed100'!$F$28="","",'Séries-Speed100'!$F$28)</f>
        <v>0.57847222222222217</v>
      </c>
      <c r="Q342" s="435">
        <f>IF('Séries-Speed100'!$S$28="","",'Séries-Speed100'!$S$28)</f>
        <v>0</v>
      </c>
      <c r="R342" s="110" t="str">
        <f>IF('Séries-Speed100'!$T$28="","",'Séries-Speed100'!$T$28)</f>
        <v>mn</v>
      </c>
      <c r="S342" s="437">
        <f>IF('Séries-Speed100'!$U$28="","",'Séries-Speed100'!$U$28)</f>
        <v>45</v>
      </c>
      <c r="T342" s="112" t="str">
        <f>IF('Séries-Speed100'!$V$28="","",'Séries-Speed100'!$V$28)</f>
        <v>s</v>
      </c>
      <c r="U342" s="413" t="str">
        <f>IF('Séries-Speed100'!$AA$28="","",'Séries-Speed100'!$AA$28)</f>
        <v/>
      </c>
    </row>
    <row r="343" spans="1:21" x14ac:dyDescent="0.25">
      <c r="A343" s="114" t="str">
        <f>IF('Séries-Speed100'!$N$29="","",'Séries-Speed100'!$N$29)</f>
        <v>Speed 100</v>
      </c>
      <c r="B343" s="435" t="str">
        <f>IF('Séries-Speed100'!$J$29="","",'Séries-Speed100'!$J$29)</f>
        <v>GASS</v>
      </c>
      <c r="C343" s="437" t="str">
        <f>IF('Séries-Speed100'!$K$29="","",'Séries-Speed100'!$K$29)</f>
        <v>Alexandre</v>
      </c>
      <c r="D343" s="110" t="str">
        <f>IF('Séries-Speed100'!$L$29="","",'Séries-Speed100'!$L$29)</f>
        <v>Homme</v>
      </c>
      <c r="E343" s="110" t="str">
        <f>IF('Séries-Speed100'!$I$29="","",'Séries-Speed100'!$I$29)</f>
        <v xml:space="preserve">N°2 </v>
      </c>
      <c r="F343" s="110" t="str">
        <f>IF('Séries-Speed100'!$M$29="","",'Séries-Speed100'!$M$29)</f>
        <v>GASS Alexandre Homme</v>
      </c>
      <c r="G343" s="112" t="str">
        <f>IF('Séries-Speed100'!$H$29="","",'Séries-Speed100'!$H$29)</f>
        <v>Les Cormorans 1</v>
      </c>
      <c r="H343" s="120">
        <f>IF('Séries-Speed100'!$A$29="","",'Séries-Speed100'!$A$29)</f>
        <v>5</v>
      </c>
      <c r="I343" s="451">
        <f>IF('Séries-Speed100'!$B$29="","",'Séries-Speed100'!$B$29)</f>
        <v>3</v>
      </c>
      <c r="J343" s="139">
        <f>IF('Séries-Speed100'!$G$29="","",'Séries-Speed100'!$G$29)</f>
        <v>3</v>
      </c>
      <c r="K343" s="457" t="str">
        <f t="shared" si="16"/>
        <v>Echauffement</v>
      </c>
      <c r="L343" s="458">
        <f t="shared" si="17"/>
        <v>0.55555555555555547</v>
      </c>
      <c r="M343" s="441">
        <f>IF('Séries-Speed100'!$C$29="","",'Séries-Speed100'!$C$29)</f>
        <v>0.55555555555555547</v>
      </c>
      <c r="N343" s="431">
        <f>IF('Séries-Speed100'!$D$29="","",'Séries-Speed100'!$D$29)</f>
        <v>0.57638888888888884</v>
      </c>
      <c r="O343" s="431">
        <f>IF('Séries-Speed100'!$E$29="","",'Séries-Speed100'!$E$29)</f>
        <v>0.57708333333333328</v>
      </c>
      <c r="P343" s="439">
        <f>IF('Séries-Speed100'!$F$29="","",'Séries-Speed100'!$F$29)</f>
        <v>0.57847222222222217</v>
      </c>
      <c r="Q343" s="435">
        <f>IF('Séries-Speed100'!$S$29="","",'Séries-Speed100'!$S$29)</f>
        <v>0</v>
      </c>
      <c r="R343" s="110" t="str">
        <f>IF('Séries-Speed100'!$T$29="","",'Séries-Speed100'!$T$29)</f>
        <v>mn</v>
      </c>
      <c r="S343" s="437">
        <f>IF('Séries-Speed100'!$U$29="","",'Séries-Speed100'!$U$29)</f>
        <v>45</v>
      </c>
      <c r="T343" s="112" t="str">
        <f>IF('Séries-Speed100'!$V$29="","",'Séries-Speed100'!$V$29)</f>
        <v>s</v>
      </c>
      <c r="U343" s="413" t="str">
        <f>IF('Séries-Speed100'!$AA$29="","",'Séries-Speed100'!$AA$29)</f>
        <v/>
      </c>
    </row>
    <row r="344" spans="1:21" x14ac:dyDescent="0.25">
      <c r="A344" s="114" t="str">
        <f>IF('Séries-Speed100'!$N$30="","",'Séries-Speed100'!$N$30)</f>
        <v/>
      </c>
      <c r="B344" s="435" t="str">
        <f>IF('Séries-Speed100'!$J$30="","",'Séries-Speed100'!$J$30)</f>
        <v/>
      </c>
      <c r="C344" s="437" t="str">
        <f>IF('Séries-Speed100'!$K$30="","",'Séries-Speed100'!$K$30)</f>
        <v/>
      </c>
      <c r="D344" s="110" t="str">
        <f>IF('Séries-Speed100'!$L$30="","",'Séries-Speed100'!$L$30)</f>
        <v/>
      </c>
      <c r="E344" s="110" t="str">
        <f>IF('Séries-Speed100'!$I$30="","",'Séries-Speed100'!$I$30)</f>
        <v/>
      </c>
      <c r="F344" s="110" t="str">
        <f>IF('Séries-Speed100'!$M$30="","",'Séries-Speed100'!$M$30)</f>
        <v/>
      </c>
      <c r="G344" s="112" t="str">
        <f>IF('Séries-Speed100'!$H$30="","",'Séries-Speed100'!$H$30)</f>
        <v/>
      </c>
      <c r="H344" s="120" t="str">
        <f>IF('Séries-Speed100'!$A$30="","",'Séries-Speed100'!$A$30)</f>
        <v/>
      </c>
      <c r="I344" s="451" t="str">
        <f>IF('Séries-Speed100'!$B$30="","",'Séries-Speed100'!$B$30)</f>
        <v/>
      </c>
      <c r="J344" s="139" t="str">
        <f>IF('Séries-Speed100'!$G$30="","",'Séries-Speed100'!$G$30)</f>
        <v/>
      </c>
      <c r="K344" s="457" t="str">
        <f t="shared" si="16"/>
        <v/>
      </c>
      <c r="L344" s="458" t="str">
        <f t="shared" si="17"/>
        <v/>
      </c>
      <c r="M344" s="441" t="str">
        <f>IF('Séries-Speed100'!$C$30="","",'Séries-Speed100'!$C$30)</f>
        <v/>
      </c>
      <c r="N344" s="431" t="str">
        <f>IF('Séries-Speed100'!$D$30="","",'Séries-Speed100'!$D$30)</f>
        <v/>
      </c>
      <c r="O344" s="431" t="str">
        <f>IF('Séries-Speed100'!$E$30="","",'Séries-Speed100'!$E$30)</f>
        <v/>
      </c>
      <c r="P344" s="439" t="str">
        <f>IF('Séries-Speed100'!$F$30="","",'Séries-Speed100'!$F$30)</f>
        <v/>
      </c>
      <c r="Q344" s="435" t="str">
        <f>IF('Séries-Speed100'!$S$30="","",'Séries-Speed100'!$S$30)</f>
        <v/>
      </c>
      <c r="R344" s="110" t="str">
        <f>IF('Séries-Speed100'!$T$30="","",'Séries-Speed100'!$T$30)</f>
        <v/>
      </c>
      <c r="S344" s="437" t="str">
        <f>IF('Séries-Speed100'!$U$30="","",'Séries-Speed100'!$U$30)</f>
        <v/>
      </c>
      <c r="T344" s="112" t="str">
        <f>IF('Séries-Speed100'!$V$30="","",'Séries-Speed100'!$V$30)</f>
        <v/>
      </c>
      <c r="U344" s="413" t="str">
        <f>IF('Séries-Speed100'!$AA$30="","",'Séries-Speed100'!$AA$30)</f>
        <v/>
      </c>
    </row>
    <row r="345" spans="1:21" x14ac:dyDescent="0.25">
      <c r="A345" s="114" t="str">
        <f>IF('Séries-Speed100'!$N$31="","",'Séries-Speed100'!$N$31)</f>
        <v/>
      </c>
      <c r="B345" s="435" t="str">
        <f>IF('Séries-Speed100'!$J$31="","",'Séries-Speed100'!$J$31)</f>
        <v/>
      </c>
      <c r="C345" s="437" t="str">
        <f>IF('Séries-Speed100'!$K$31="","",'Séries-Speed100'!$K$31)</f>
        <v/>
      </c>
      <c r="D345" s="110" t="str">
        <f>IF('Séries-Speed100'!$L$31="","",'Séries-Speed100'!$L$31)</f>
        <v/>
      </c>
      <c r="E345" s="110" t="str">
        <f>IF('Séries-Speed100'!$I$31="","",'Séries-Speed100'!$I$31)</f>
        <v/>
      </c>
      <c r="F345" s="110" t="str">
        <f>IF('Séries-Speed100'!$M$31="","",'Séries-Speed100'!$M$31)</f>
        <v/>
      </c>
      <c r="G345" s="112" t="str">
        <f>IF('Séries-Speed100'!$H$31="","",'Séries-Speed100'!$H$31)</f>
        <v/>
      </c>
      <c r="H345" s="120" t="str">
        <f>IF('Séries-Speed100'!$A$31="","",'Séries-Speed100'!$A$31)</f>
        <v/>
      </c>
      <c r="I345" s="451" t="str">
        <f>IF('Séries-Speed100'!$B$31="","",'Séries-Speed100'!$B$31)</f>
        <v/>
      </c>
      <c r="J345" s="139" t="str">
        <f>IF('Séries-Speed100'!$G$31="","",'Séries-Speed100'!$G$31)</f>
        <v/>
      </c>
      <c r="K345" s="457" t="str">
        <f t="shared" si="16"/>
        <v/>
      </c>
      <c r="L345" s="458" t="str">
        <f t="shared" si="17"/>
        <v/>
      </c>
      <c r="M345" s="441" t="str">
        <f>IF('Séries-Speed100'!$C$31="","",'Séries-Speed100'!$C$31)</f>
        <v/>
      </c>
      <c r="N345" s="431" t="str">
        <f>IF('Séries-Speed100'!$D$31="","",'Séries-Speed100'!$D$31)</f>
        <v/>
      </c>
      <c r="O345" s="431" t="str">
        <f>IF('Séries-Speed100'!$E$31="","",'Séries-Speed100'!$E$31)</f>
        <v/>
      </c>
      <c r="P345" s="439" t="str">
        <f>IF('Séries-Speed100'!$F$31="","",'Séries-Speed100'!$F$31)</f>
        <v/>
      </c>
      <c r="Q345" s="435" t="str">
        <f>IF('Séries-Speed100'!$S$31="","",'Séries-Speed100'!$S$31)</f>
        <v/>
      </c>
      <c r="R345" s="110" t="str">
        <f>IF('Séries-Speed100'!$T$31="","",'Séries-Speed100'!$T$31)</f>
        <v/>
      </c>
      <c r="S345" s="437" t="str">
        <f>IF('Séries-Speed100'!$U$31="","",'Séries-Speed100'!$U$31)</f>
        <v/>
      </c>
      <c r="T345" s="112" t="str">
        <f>IF('Séries-Speed100'!$V$31="","",'Séries-Speed100'!$V$31)</f>
        <v/>
      </c>
      <c r="U345" s="413" t="str">
        <f>IF('Séries-Speed100'!$AA$31="","",'Séries-Speed100'!$AA$31)</f>
        <v/>
      </c>
    </row>
    <row r="346" spans="1:21" x14ac:dyDescent="0.25">
      <c r="A346" s="114" t="str">
        <f>IF('Séries-Speed100'!$N$32="","",'Séries-Speed100'!$N$32)</f>
        <v/>
      </c>
      <c r="B346" s="435" t="str">
        <f>IF('Séries-Speed100'!$J$32="","",'Séries-Speed100'!$J$32)</f>
        <v/>
      </c>
      <c r="C346" s="437" t="str">
        <f>IF('Séries-Speed100'!$K$32="","",'Séries-Speed100'!$K$32)</f>
        <v/>
      </c>
      <c r="D346" s="110" t="str">
        <f>IF('Séries-Speed100'!$L$32="","",'Séries-Speed100'!$L$32)</f>
        <v/>
      </c>
      <c r="E346" s="110" t="str">
        <f>IF('Séries-Speed100'!$I$32="","",'Séries-Speed100'!$I$32)</f>
        <v/>
      </c>
      <c r="F346" s="110" t="str">
        <f>IF('Séries-Speed100'!$M$32="","",'Séries-Speed100'!$M$32)</f>
        <v/>
      </c>
      <c r="G346" s="112" t="str">
        <f>IF('Séries-Speed100'!$H$32="","",'Séries-Speed100'!$H$32)</f>
        <v/>
      </c>
      <c r="H346" s="120" t="str">
        <f>IF('Séries-Speed100'!$A$32="","",'Séries-Speed100'!$A$32)</f>
        <v/>
      </c>
      <c r="I346" s="451" t="str">
        <f>IF('Séries-Speed100'!$B$32="","",'Séries-Speed100'!$B$32)</f>
        <v/>
      </c>
      <c r="J346" s="139" t="str">
        <f>IF('Séries-Speed100'!$G$32="","",'Séries-Speed100'!$G$32)</f>
        <v/>
      </c>
      <c r="K346" s="457" t="str">
        <f t="shared" si="16"/>
        <v/>
      </c>
      <c r="L346" s="458" t="str">
        <f t="shared" si="17"/>
        <v/>
      </c>
      <c r="M346" s="441" t="str">
        <f>IF('Séries-Speed100'!$C$32="","",'Séries-Speed100'!$C$32)</f>
        <v/>
      </c>
      <c r="N346" s="431" t="str">
        <f>IF('Séries-Speed100'!$D$32="","",'Séries-Speed100'!$D$32)</f>
        <v/>
      </c>
      <c r="O346" s="431" t="str">
        <f>IF('Séries-Speed100'!$E$32="","",'Séries-Speed100'!$E$32)</f>
        <v/>
      </c>
      <c r="P346" s="439" t="str">
        <f>IF('Séries-Speed100'!$F$32="","",'Séries-Speed100'!$F$32)</f>
        <v/>
      </c>
      <c r="Q346" s="435" t="str">
        <f>IF('Séries-Speed100'!$S$32="","",'Séries-Speed100'!$S$32)</f>
        <v/>
      </c>
      <c r="R346" s="110" t="str">
        <f>IF('Séries-Speed100'!$T$32="","",'Séries-Speed100'!$T$32)</f>
        <v/>
      </c>
      <c r="S346" s="437" t="str">
        <f>IF('Séries-Speed100'!$U$32="","",'Séries-Speed100'!$U$32)</f>
        <v/>
      </c>
      <c r="T346" s="112" t="str">
        <f>IF('Séries-Speed100'!$V$32="","",'Séries-Speed100'!$V$32)</f>
        <v/>
      </c>
      <c r="U346" s="413" t="str">
        <f>IF('Séries-Speed100'!$AA$32="","",'Séries-Speed100'!$AA$32)</f>
        <v/>
      </c>
    </row>
    <row r="347" spans="1:21" x14ac:dyDescent="0.25">
      <c r="A347" s="114" t="str">
        <f>IF('Séries-Speed100'!$N$33="","",'Séries-Speed100'!$N$33)</f>
        <v/>
      </c>
      <c r="B347" s="435" t="str">
        <f>IF('Séries-Speed100'!$J$33="","",'Séries-Speed100'!$J$33)</f>
        <v/>
      </c>
      <c r="C347" s="437" t="str">
        <f>IF('Séries-Speed100'!$K$33="","",'Séries-Speed100'!$K$33)</f>
        <v/>
      </c>
      <c r="D347" s="110" t="str">
        <f>IF('Séries-Speed100'!$L$33="","",'Séries-Speed100'!$L$33)</f>
        <v/>
      </c>
      <c r="E347" s="110" t="str">
        <f>IF('Séries-Speed100'!$I$33="","",'Séries-Speed100'!$I$33)</f>
        <v/>
      </c>
      <c r="F347" s="110" t="str">
        <f>IF('Séries-Speed100'!$M$33="","",'Séries-Speed100'!$M$33)</f>
        <v/>
      </c>
      <c r="G347" s="112" t="str">
        <f>IF('Séries-Speed100'!$H$33="","",'Séries-Speed100'!$H$33)</f>
        <v/>
      </c>
      <c r="H347" s="120" t="str">
        <f>IF('Séries-Speed100'!$A$33="","",'Séries-Speed100'!$A$33)</f>
        <v/>
      </c>
      <c r="I347" s="451" t="str">
        <f>IF('Séries-Speed100'!$B$33="","",'Séries-Speed100'!$B$33)</f>
        <v/>
      </c>
      <c r="J347" s="139" t="str">
        <f>IF('Séries-Speed100'!$G$33="","",'Séries-Speed100'!$G$33)</f>
        <v/>
      </c>
      <c r="K347" s="457" t="str">
        <f t="shared" si="16"/>
        <v/>
      </c>
      <c r="L347" s="458" t="str">
        <f t="shared" si="17"/>
        <v/>
      </c>
      <c r="M347" s="441" t="str">
        <f>IF('Séries-Speed100'!$C$33="","",'Séries-Speed100'!$C$33)</f>
        <v/>
      </c>
      <c r="N347" s="431" t="str">
        <f>IF('Séries-Speed100'!$D$33="","",'Séries-Speed100'!$D$33)</f>
        <v/>
      </c>
      <c r="O347" s="431" t="str">
        <f>IF('Séries-Speed100'!$E$33="","",'Séries-Speed100'!$E$33)</f>
        <v/>
      </c>
      <c r="P347" s="439" t="str">
        <f>IF('Séries-Speed100'!$F$33="","",'Séries-Speed100'!$F$33)</f>
        <v/>
      </c>
      <c r="Q347" s="435" t="str">
        <f>IF('Séries-Speed100'!$S$33="","",'Séries-Speed100'!$S$33)</f>
        <v/>
      </c>
      <c r="R347" s="110" t="str">
        <f>IF('Séries-Speed100'!$T$33="","",'Séries-Speed100'!$T$33)</f>
        <v/>
      </c>
      <c r="S347" s="437" t="str">
        <f>IF('Séries-Speed100'!$U$33="","",'Séries-Speed100'!$U$33)</f>
        <v/>
      </c>
      <c r="T347" s="112" t="str">
        <f>IF('Séries-Speed100'!$V$33="","",'Séries-Speed100'!$V$33)</f>
        <v/>
      </c>
      <c r="U347" s="413" t="str">
        <f>IF('Séries-Speed100'!$AA$33="","",'Séries-Speed100'!$AA$33)</f>
        <v/>
      </c>
    </row>
    <row r="348" spans="1:21" x14ac:dyDescent="0.25">
      <c r="A348" s="114" t="str">
        <f>IF('Séries-Speed100'!$N$34="","",'Séries-Speed100'!$N$34)</f>
        <v/>
      </c>
      <c r="B348" s="435" t="str">
        <f>IF('Séries-Speed100'!$J$34="","",'Séries-Speed100'!$J$34)</f>
        <v/>
      </c>
      <c r="C348" s="437" t="str">
        <f>IF('Séries-Speed100'!$K$34="","",'Séries-Speed100'!$K$34)</f>
        <v/>
      </c>
      <c r="D348" s="110" t="str">
        <f>IF('Séries-Speed100'!$L$34="","",'Séries-Speed100'!$L$34)</f>
        <v/>
      </c>
      <c r="E348" s="110" t="str">
        <f>IF('Séries-Speed100'!$I$34="","",'Séries-Speed100'!$I$34)</f>
        <v/>
      </c>
      <c r="F348" s="110" t="str">
        <f>IF('Séries-Speed100'!$M$34="","",'Séries-Speed100'!$M$34)</f>
        <v/>
      </c>
      <c r="G348" s="112" t="str">
        <f>IF('Séries-Speed100'!$H$34="","",'Séries-Speed100'!$H$34)</f>
        <v/>
      </c>
      <c r="H348" s="120" t="str">
        <f>IF('Séries-Speed100'!$A$34="","",'Séries-Speed100'!$A$34)</f>
        <v/>
      </c>
      <c r="I348" s="451" t="str">
        <f>IF('Séries-Speed100'!$B$34="","",'Séries-Speed100'!$B$34)</f>
        <v/>
      </c>
      <c r="J348" s="139" t="str">
        <f>IF('Séries-Speed100'!$G$34="","",'Séries-Speed100'!$G$34)</f>
        <v/>
      </c>
      <c r="K348" s="457" t="str">
        <f t="shared" si="16"/>
        <v/>
      </c>
      <c r="L348" s="458" t="str">
        <f t="shared" si="17"/>
        <v/>
      </c>
      <c r="M348" s="441" t="str">
        <f>IF('Séries-Speed100'!$C$34="","",'Séries-Speed100'!$C$34)</f>
        <v/>
      </c>
      <c r="N348" s="431" t="str">
        <f>IF('Séries-Speed100'!$D$34="","",'Séries-Speed100'!$D$34)</f>
        <v/>
      </c>
      <c r="O348" s="431" t="str">
        <f>IF('Séries-Speed100'!$E$34="","",'Séries-Speed100'!$E$34)</f>
        <v/>
      </c>
      <c r="P348" s="439" t="str">
        <f>IF('Séries-Speed100'!$F$34="","",'Séries-Speed100'!$F$34)</f>
        <v/>
      </c>
      <c r="Q348" s="435" t="str">
        <f>IF('Séries-Speed100'!$S$34="","",'Séries-Speed100'!$S$34)</f>
        <v/>
      </c>
      <c r="R348" s="110" t="str">
        <f>IF('Séries-Speed100'!$T$34="","",'Séries-Speed100'!$T$34)</f>
        <v/>
      </c>
      <c r="S348" s="437" t="str">
        <f>IF('Séries-Speed100'!$U$34="","",'Séries-Speed100'!$U$34)</f>
        <v/>
      </c>
      <c r="T348" s="112" t="str">
        <f>IF('Séries-Speed100'!$V$34="","",'Séries-Speed100'!$V$34)</f>
        <v/>
      </c>
      <c r="U348" s="413" t="str">
        <f>IF('Séries-Speed100'!$AA$34="","",'Séries-Speed100'!$AA$34)</f>
        <v/>
      </c>
    </row>
    <row r="349" spans="1:21" x14ac:dyDescent="0.25">
      <c r="A349" s="114" t="str">
        <f>IF('Séries-Speed100'!$N$35="","",'Séries-Speed100'!$N$35)</f>
        <v/>
      </c>
      <c r="B349" s="435" t="str">
        <f>IF('Séries-Speed100'!$J$35="","",'Séries-Speed100'!$J$35)</f>
        <v/>
      </c>
      <c r="C349" s="437" t="str">
        <f>IF('Séries-Speed100'!$K$35="","",'Séries-Speed100'!$K$35)</f>
        <v/>
      </c>
      <c r="D349" s="110" t="str">
        <f>IF('Séries-Speed100'!$L$35="","",'Séries-Speed100'!$L$35)</f>
        <v/>
      </c>
      <c r="E349" s="110" t="str">
        <f>IF('Séries-Speed100'!$I$35="","",'Séries-Speed100'!$I$35)</f>
        <v/>
      </c>
      <c r="F349" s="110" t="str">
        <f>IF('Séries-Speed100'!$M$35="","",'Séries-Speed100'!$M$35)</f>
        <v/>
      </c>
      <c r="G349" s="112" t="str">
        <f>IF('Séries-Speed100'!$H$35="","",'Séries-Speed100'!$H$35)</f>
        <v/>
      </c>
      <c r="H349" s="120" t="str">
        <f>IF('Séries-Speed100'!$A$35="","",'Séries-Speed100'!$A$35)</f>
        <v/>
      </c>
      <c r="I349" s="451" t="str">
        <f>IF('Séries-Speed100'!$B$35="","",'Séries-Speed100'!$B$35)</f>
        <v/>
      </c>
      <c r="J349" s="139" t="str">
        <f>IF('Séries-Speed100'!$G$35="","",'Séries-Speed100'!$G$35)</f>
        <v/>
      </c>
      <c r="K349" s="457" t="str">
        <f t="shared" si="16"/>
        <v/>
      </c>
      <c r="L349" s="458" t="str">
        <f t="shared" si="17"/>
        <v/>
      </c>
      <c r="M349" s="441" t="str">
        <f>IF('Séries-Speed100'!$C$35="","",'Séries-Speed100'!$C$35)</f>
        <v/>
      </c>
      <c r="N349" s="431" t="str">
        <f>IF('Séries-Speed100'!$D$35="","",'Séries-Speed100'!$D$35)</f>
        <v/>
      </c>
      <c r="O349" s="431" t="str">
        <f>IF('Séries-Speed100'!$E$35="","",'Séries-Speed100'!$E$35)</f>
        <v/>
      </c>
      <c r="P349" s="439" t="str">
        <f>IF('Séries-Speed100'!$F$35="","",'Séries-Speed100'!$F$35)</f>
        <v/>
      </c>
      <c r="Q349" s="435" t="str">
        <f>IF('Séries-Speed100'!$S$35="","",'Séries-Speed100'!$S$35)</f>
        <v/>
      </c>
      <c r="R349" s="110" t="str">
        <f>IF('Séries-Speed100'!$T$35="","",'Séries-Speed100'!$T$35)</f>
        <v/>
      </c>
      <c r="S349" s="437" t="str">
        <f>IF('Séries-Speed100'!$U$35="","",'Séries-Speed100'!$U$35)</f>
        <v/>
      </c>
      <c r="T349" s="112" t="str">
        <f>IF('Séries-Speed100'!$V$35="","",'Séries-Speed100'!$V$35)</f>
        <v/>
      </c>
      <c r="U349" s="413" t="str">
        <f>IF('Séries-Speed100'!$AA$35="","",'Séries-Speed100'!$AA$35)</f>
        <v/>
      </c>
    </row>
    <row r="350" spans="1:21" x14ac:dyDescent="0.25">
      <c r="A350" s="114" t="str">
        <f>IF('Séries-Speed100'!$N$36="","",'Séries-Speed100'!$N$36)</f>
        <v/>
      </c>
      <c r="B350" s="435" t="str">
        <f>IF('Séries-Speed100'!$J$36="","",'Séries-Speed100'!$J$36)</f>
        <v/>
      </c>
      <c r="C350" s="437" t="str">
        <f>IF('Séries-Speed100'!$K$36="","",'Séries-Speed100'!$K$36)</f>
        <v/>
      </c>
      <c r="D350" s="110" t="str">
        <f>IF('Séries-Speed100'!$L$36="","",'Séries-Speed100'!$L$36)</f>
        <v/>
      </c>
      <c r="E350" s="110" t="str">
        <f>IF('Séries-Speed100'!$I$36="","",'Séries-Speed100'!$I$36)</f>
        <v/>
      </c>
      <c r="F350" s="110" t="str">
        <f>IF('Séries-Speed100'!$M$36="","",'Séries-Speed100'!$M$36)</f>
        <v/>
      </c>
      <c r="G350" s="112" t="str">
        <f>IF('Séries-Speed100'!$H$36="","",'Séries-Speed100'!$H$36)</f>
        <v/>
      </c>
      <c r="H350" s="120" t="str">
        <f>IF('Séries-Speed100'!$A$36="","",'Séries-Speed100'!$A$36)</f>
        <v/>
      </c>
      <c r="I350" s="451" t="str">
        <f>IF('Séries-Speed100'!$B$36="","",'Séries-Speed100'!$B$36)</f>
        <v/>
      </c>
      <c r="J350" s="139" t="str">
        <f>IF('Séries-Speed100'!$G$36="","",'Séries-Speed100'!$G$36)</f>
        <v/>
      </c>
      <c r="K350" s="457" t="str">
        <f t="shared" si="16"/>
        <v/>
      </c>
      <c r="L350" s="458" t="str">
        <f t="shared" si="17"/>
        <v/>
      </c>
      <c r="M350" s="441" t="str">
        <f>IF('Séries-Speed100'!$C$36="","",'Séries-Speed100'!$C$36)</f>
        <v/>
      </c>
      <c r="N350" s="431" t="str">
        <f>IF('Séries-Speed100'!$D$36="","",'Séries-Speed100'!$D$36)</f>
        <v/>
      </c>
      <c r="O350" s="431" t="str">
        <f>IF('Séries-Speed100'!$E$36="","",'Séries-Speed100'!$E$36)</f>
        <v/>
      </c>
      <c r="P350" s="439" t="str">
        <f>IF('Séries-Speed100'!$F$36="","",'Séries-Speed100'!$F$36)</f>
        <v/>
      </c>
      <c r="Q350" s="435" t="str">
        <f>IF('Séries-Speed100'!$S$36="","",'Séries-Speed100'!$S$36)</f>
        <v/>
      </c>
      <c r="R350" s="110" t="str">
        <f>IF('Séries-Speed100'!$T$36="","",'Séries-Speed100'!$T$36)</f>
        <v/>
      </c>
      <c r="S350" s="437" t="str">
        <f>IF('Séries-Speed100'!$U$36="","",'Séries-Speed100'!$U$36)</f>
        <v/>
      </c>
      <c r="T350" s="112" t="str">
        <f>IF('Séries-Speed100'!$V$36="","",'Séries-Speed100'!$V$36)</f>
        <v/>
      </c>
      <c r="U350" s="413" t="str">
        <f>IF('Séries-Speed100'!$AA$36="","",'Séries-Speed100'!$AA$36)</f>
        <v/>
      </c>
    </row>
    <row r="351" spans="1:21" x14ac:dyDescent="0.25">
      <c r="A351" s="114" t="str">
        <f>IF('Séries-Speed100'!$N$37="","",'Séries-Speed100'!$N$37)</f>
        <v/>
      </c>
      <c r="B351" s="435" t="str">
        <f>IF('Séries-Speed100'!$J$37="","",'Séries-Speed100'!$J$37)</f>
        <v/>
      </c>
      <c r="C351" s="437" t="str">
        <f>IF('Séries-Speed100'!$K$37="","",'Séries-Speed100'!$K$37)</f>
        <v/>
      </c>
      <c r="D351" s="110" t="str">
        <f>IF('Séries-Speed100'!$L$37="","",'Séries-Speed100'!$L$37)</f>
        <v/>
      </c>
      <c r="E351" s="110" t="str">
        <f>IF('Séries-Speed100'!$I$37="","",'Séries-Speed100'!$I$37)</f>
        <v/>
      </c>
      <c r="F351" s="110" t="str">
        <f>IF('Séries-Speed100'!$M$37="","",'Séries-Speed100'!$M$37)</f>
        <v/>
      </c>
      <c r="G351" s="112" t="str">
        <f>IF('Séries-Speed100'!$H$37="","",'Séries-Speed100'!$H$37)</f>
        <v/>
      </c>
      <c r="H351" s="120" t="str">
        <f>IF('Séries-Speed100'!$A$37="","",'Séries-Speed100'!$A$37)</f>
        <v/>
      </c>
      <c r="I351" s="451" t="str">
        <f>IF('Séries-Speed100'!$B$37="","",'Séries-Speed100'!$B$37)</f>
        <v/>
      </c>
      <c r="J351" s="139" t="str">
        <f>IF('Séries-Speed100'!$G$37="","",'Séries-Speed100'!$G$37)</f>
        <v/>
      </c>
      <c r="K351" s="457" t="str">
        <f t="shared" si="16"/>
        <v/>
      </c>
      <c r="L351" s="458" t="str">
        <f t="shared" si="17"/>
        <v/>
      </c>
      <c r="M351" s="441" t="str">
        <f>IF('Séries-Speed100'!$C$37="","",'Séries-Speed100'!$C$37)</f>
        <v/>
      </c>
      <c r="N351" s="431" t="str">
        <f>IF('Séries-Speed100'!$D$37="","",'Séries-Speed100'!$D$37)</f>
        <v/>
      </c>
      <c r="O351" s="431" t="str">
        <f>IF('Séries-Speed100'!$E$37="","",'Séries-Speed100'!$E$37)</f>
        <v/>
      </c>
      <c r="P351" s="439" t="str">
        <f>IF('Séries-Speed100'!$F$37="","",'Séries-Speed100'!$F$37)</f>
        <v/>
      </c>
      <c r="Q351" s="435" t="str">
        <f>IF('Séries-Speed100'!$S$37="","",'Séries-Speed100'!$S$37)</f>
        <v/>
      </c>
      <c r="R351" s="110" t="str">
        <f>IF('Séries-Speed100'!$T$37="","",'Séries-Speed100'!$T$37)</f>
        <v/>
      </c>
      <c r="S351" s="437" t="str">
        <f>IF('Séries-Speed100'!$U$37="","",'Séries-Speed100'!$U$37)</f>
        <v/>
      </c>
      <c r="T351" s="112" t="str">
        <f>IF('Séries-Speed100'!$V$37="","",'Séries-Speed100'!$V$37)</f>
        <v/>
      </c>
      <c r="U351" s="413" t="str">
        <f>IF('Séries-Speed100'!$AA$37="","",'Séries-Speed100'!$AA$37)</f>
        <v/>
      </c>
    </row>
    <row r="352" spans="1:21" x14ac:dyDescent="0.25">
      <c r="A352" s="114" t="str">
        <f>IF('Séries-Speed100'!$N$38="","",'Séries-Speed100'!$N$38)</f>
        <v/>
      </c>
      <c r="B352" s="435" t="str">
        <f>IF('Séries-Speed100'!$J$38="","",'Séries-Speed100'!$J$38)</f>
        <v/>
      </c>
      <c r="C352" s="437" t="str">
        <f>IF('Séries-Speed100'!$K$38="","",'Séries-Speed100'!$K$38)</f>
        <v/>
      </c>
      <c r="D352" s="110" t="str">
        <f>IF('Séries-Speed100'!$L$38="","",'Séries-Speed100'!$L$38)</f>
        <v/>
      </c>
      <c r="E352" s="110" t="str">
        <f>IF('Séries-Speed100'!$I$38="","",'Séries-Speed100'!$I$38)</f>
        <v/>
      </c>
      <c r="F352" s="110" t="str">
        <f>IF('Séries-Speed100'!$M$38="","",'Séries-Speed100'!$M$38)</f>
        <v/>
      </c>
      <c r="G352" s="112" t="str">
        <f>IF('Séries-Speed100'!$H$38="","",'Séries-Speed100'!$H$38)</f>
        <v/>
      </c>
      <c r="H352" s="120" t="str">
        <f>IF('Séries-Speed100'!$A$38="","",'Séries-Speed100'!$A$38)</f>
        <v/>
      </c>
      <c r="I352" s="451" t="str">
        <f>IF('Séries-Speed100'!$B$38="","",'Séries-Speed100'!$B$38)</f>
        <v/>
      </c>
      <c r="J352" s="139" t="str">
        <f>IF('Séries-Speed100'!$G$38="","",'Séries-Speed100'!$G$38)</f>
        <v/>
      </c>
      <c r="K352" s="457" t="str">
        <f t="shared" si="16"/>
        <v/>
      </c>
      <c r="L352" s="458" t="str">
        <f t="shared" si="17"/>
        <v/>
      </c>
      <c r="M352" s="441" t="str">
        <f>IF('Séries-Speed100'!$C$38="","",'Séries-Speed100'!$C$38)</f>
        <v/>
      </c>
      <c r="N352" s="431" t="str">
        <f>IF('Séries-Speed100'!$D$38="","",'Séries-Speed100'!$D$38)</f>
        <v/>
      </c>
      <c r="O352" s="431" t="str">
        <f>IF('Séries-Speed100'!$E$38="","",'Séries-Speed100'!$E$38)</f>
        <v/>
      </c>
      <c r="P352" s="439" t="str">
        <f>IF('Séries-Speed100'!$F$38="","",'Séries-Speed100'!$F$38)</f>
        <v/>
      </c>
      <c r="Q352" s="435" t="str">
        <f>IF('Séries-Speed100'!$S$38="","",'Séries-Speed100'!$S$38)</f>
        <v/>
      </c>
      <c r="R352" s="110" t="str">
        <f>IF('Séries-Speed100'!$T$38="","",'Séries-Speed100'!$T$38)</f>
        <v/>
      </c>
      <c r="S352" s="437" t="str">
        <f>IF('Séries-Speed100'!$U$38="","",'Séries-Speed100'!$U$38)</f>
        <v/>
      </c>
      <c r="T352" s="112" t="str">
        <f>IF('Séries-Speed100'!$V$38="","",'Séries-Speed100'!$V$38)</f>
        <v/>
      </c>
      <c r="U352" s="413" t="str">
        <f>IF('Séries-Speed100'!$AA$38="","",'Séries-Speed100'!$AA$38)</f>
        <v/>
      </c>
    </row>
    <row r="353" spans="1:21" x14ac:dyDescent="0.25">
      <c r="A353" s="114" t="str">
        <f>IF('Séries-Speed100'!$N$39="","",'Séries-Speed100'!$N$39)</f>
        <v/>
      </c>
      <c r="B353" s="435" t="str">
        <f>IF('Séries-Speed100'!$J$39="","",'Séries-Speed100'!$J$39)</f>
        <v/>
      </c>
      <c r="C353" s="437" t="str">
        <f>IF('Séries-Speed100'!$K$39="","",'Séries-Speed100'!$K$39)</f>
        <v/>
      </c>
      <c r="D353" s="110" t="str">
        <f>IF('Séries-Speed100'!$L$39="","",'Séries-Speed100'!$L$39)</f>
        <v/>
      </c>
      <c r="E353" s="110" t="str">
        <f>IF('Séries-Speed100'!$I$39="","",'Séries-Speed100'!$I$39)</f>
        <v/>
      </c>
      <c r="F353" s="110" t="str">
        <f>IF('Séries-Speed100'!$M$39="","",'Séries-Speed100'!$M$39)</f>
        <v/>
      </c>
      <c r="G353" s="112" t="str">
        <f>IF('Séries-Speed100'!$H$39="","",'Séries-Speed100'!$H$39)</f>
        <v/>
      </c>
      <c r="H353" s="120" t="str">
        <f>IF('Séries-Speed100'!$A$39="","",'Séries-Speed100'!$A$39)</f>
        <v/>
      </c>
      <c r="I353" s="451" t="str">
        <f>IF('Séries-Speed100'!$B$39="","",'Séries-Speed100'!$B$39)</f>
        <v/>
      </c>
      <c r="J353" s="139" t="str">
        <f>IF('Séries-Speed100'!$G$39="","",'Séries-Speed100'!$G$39)</f>
        <v/>
      </c>
      <c r="K353" s="457" t="str">
        <f t="shared" si="16"/>
        <v/>
      </c>
      <c r="L353" s="458" t="str">
        <f t="shared" si="17"/>
        <v/>
      </c>
      <c r="M353" s="441" t="str">
        <f>IF('Séries-Speed100'!$C$39="","",'Séries-Speed100'!$C$39)</f>
        <v/>
      </c>
      <c r="N353" s="431" t="str">
        <f>IF('Séries-Speed100'!$D$39="","",'Séries-Speed100'!$D$39)</f>
        <v/>
      </c>
      <c r="O353" s="431" t="str">
        <f>IF('Séries-Speed100'!$E$39="","",'Séries-Speed100'!$E$39)</f>
        <v/>
      </c>
      <c r="P353" s="439" t="str">
        <f>IF('Séries-Speed100'!$F$39="","",'Séries-Speed100'!$F$39)</f>
        <v/>
      </c>
      <c r="Q353" s="435" t="str">
        <f>IF('Séries-Speed100'!$S$39="","",'Séries-Speed100'!$S$39)</f>
        <v/>
      </c>
      <c r="R353" s="110" t="str">
        <f>IF('Séries-Speed100'!$T$39="","",'Séries-Speed100'!$T$39)</f>
        <v/>
      </c>
      <c r="S353" s="437" t="str">
        <f>IF('Séries-Speed100'!$U$39="","",'Séries-Speed100'!$U$39)</f>
        <v/>
      </c>
      <c r="T353" s="112" t="str">
        <f>IF('Séries-Speed100'!$V$39="","",'Séries-Speed100'!$V$39)</f>
        <v/>
      </c>
      <c r="U353" s="413" t="str">
        <f>IF('Séries-Speed100'!$AA$39="","",'Séries-Speed100'!$AA$39)</f>
        <v/>
      </c>
    </row>
    <row r="354" spans="1:21" x14ac:dyDescent="0.25">
      <c r="A354" s="114" t="str">
        <f>IF('Séries-Speed100'!$N$40="","",'Séries-Speed100'!$N$40)</f>
        <v/>
      </c>
      <c r="B354" s="435" t="str">
        <f>IF('Séries-Speed100'!$J$40="","",'Séries-Speed100'!$J$40)</f>
        <v/>
      </c>
      <c r="C354" s="437" t="str">
        <f>IF('Séries-Speed100'!$K$40="","",'Séries-Speed100'!$K$40)</f>
        <v/>
      </c>
      <c r="D354" s="110" t="str">
        <f>IF('Séries-Speed100'!$L$40="","",'Séries-Speed100'!$L$40)</f>
        <v/>
      </c>
      <c r="E354" s="110" t="str">
        <f>IF('Séries-Speed100'!$I$40="","",'Séries-Speed100'!$I$40)</f>
        <v/>
      </c>
      <c r="F354" s="110" t="str">
        <f>IF('Séries-Speed100'!$M$40="","",'Séries-Speed100'!$M$40)</f>
        <v/>
      </c>
      <c r="G354" s="112" t="str">
        <f>IF('Séries-Speed100'!$H$40="","",'Séries-Speed100'!$H$40)</f>
        <v/>
      </c>
      <c r="H354" s="120" t="str">
        <f>IF('Séries-Speed100'!$A$40="","",'Séries-Speed100'!$A$40)</f>
        <v/>
      </c>
      <c r="I354" s="451" t="str">
        <f>IF('Séries-Speed100'!$B$40="","",'Séries-Speed100'!$B$40)</f>
        <v/>
      </c>
      <c r="J354" s="139" t="str">
        <f>IF('Séries-Speed100'!$G$40="","",'Séries-Speed100'!$G$40)</f>
        <v/>
      </c>
      <c r="K354" s="457" t="str">
        <f t="shared" si="16"/>
        <v/>
      </c>
      <c r="L354" s="458" t="str">
        <f t="shared" si="17"/>
        <v/>
      </c>
      <c r="M354" s="441" t="str">
        <f>IF('Séries-Speed100'!$C$40="","",'Séries-Speed100'!$C$40)</f>
        <v/>
      </c>
      <c r="N354" s="431" t="str">
        <f>IF('Séries-Speed100'!$D$40="","",'Séries-Speed100'!$D$40)</f>
        <v/>
      </c>
      <c r="O354" s="431" t="str">
        <f>IF('Séries-Speed100'!$E$40="","",'Séries-Speed100'!$E$40)</f>
        <v/>
      </c>
      <c r="P354" s="439" t="str">
        <f>IF('Séries-Speed100'!$F$40="","",'Séries-Speed100'!$F$40)</f>
        <v/>
      </c>
      <c r="Q354" s="435" t="str">
        <f>IF('Séries-Speed100'!$S$40="","",'Séries-Speed100'!$S$40)</f>
        <v/>
      </c>
      <c r="R354" s="110" t="str">
        <f>IF('Séries-Speed100'!$T$40="","",'Séries-Speed100'!$T$40)</f>
        <v/>
      </c>
      <c r="S354" s="437" t="str">
        <f>IF('Séries-Speed100'!$U$40="","",'Séries-Speed100'!$U$40)</f>
        <v/>
      </c>
      <c r="T354" s="112" t="str">
        <f>IF('Séries-Speed100'!$V$40="","",'Séries-Speed100'!$V$40)</f>
        <v/>
      </c>
      <c r="U354" s="413" t="str">
        <f>IF('Séries-Speed100'!$AA$40="","",'Séries-Speed100'!$AA$40)</f>
        <v/>
      </c>
    </row>
    <row r="355" spans="1:21" x14ac:dyDescent="0.25">
      <c r="A355" s="114" t="str">
        <f>IF('Séries-Speed100'!$N$41="","",'Séries-Speed100'!$N$41)</f>
        <v/>
      </c>
      <c r="B355" s="435" t="str">
        <f>IF('Séries-Speed100'!$J$41="","",'Séries-Speed100'!$J$41)</f>
        <v/>
      </c>
      <c r="C355" s="437" t="str">
        <f>IF('Séries-Speed100'!$K$41="","",'Séries-Speed100'!$K$41)</f>
        <v/>
      </c>
      <c r="D355" s="110" t="str">
        <f>IF('Séries-Speed100'!$L$41="","",'Séries-Speed100'!$L$41)</f>
        <v/>
      </c>
      <c r="E355" s="110" t="str">
        <f>IF('Séries-Speed100'!$I$41="","",'Séries-Speed100'!$I$41)</f>
        <v/>
      </c>
      <c r="F355" s="110" t="str">
        <f>IF('Séries-Speed100'!$M$41="","",'Séries-Speed100'!$M$41)</f>
        <v/>
      </c>
      <c r="G355" s="112" t="str">
        <f>IF('Séries-Speed100'!$H$41="","",'Séries-Speed100'!$H$41)</f>
        <v/>
      </c>
      <c r="H355" s="120" t="str">
        <f>IF('Séries-Speed100'!$A$41="","",'Séries-Speed100'!$A$41)</f>
        <v/>
      </c>
      <c r="I355" s="451" t="str">
        <f>IF('Séries-Speed100'!$B$41="","",'Séries-Speed100'!$B$41)</f>
        <v/>
      </c>
      <c r="J355" s="139" t="str">
        <f>IF('Séries-Speed100'!$G$41="","",'Séries-Speed100'!$G$41)</f>
        <v/>
      </c>
      <c r="K355" s="457" t="str">
        <f t="shared" si="16"/>
        <v/>
      </c>
      <c r="L355" s="458" t="str">
        <f t="shared" si="17"/>
        <v/>
      </c>
      <c r="M355" s="441" t="str">
        <f>IF('Séries-Speed100'!$C$41="","",'Séries-Speed100'!$C$41)</f>
        <v/>
      </c>
      <c r="N355" s="431" t="str">
        <f>IF('Séries-Speed100'!$D$41="","",'Séries-Speed100'!$D$41)</f>
        <v/>
      </c>
      <c r="O355" s="431" t="str">
        <f>IF('Séries-Speed100'!$E$41="","",'Séries-Speed100'!$E$41)</f>
        <v/>
      </c>
      <c r="P355" s="439" t="str">
        <f>IF('Séries-Speed100'!$F$41="","",'Séries-Speed100'!$F$41)</f>
        <v/>
      </c>
      <c r="Q355" s="435" t="str">
        <f>IF('Séries-Speed100'!$S$41="","",'Séries-Speed100'!$S$41)</f>
        <v/>
      </c>
      <c r="R355" s="110" t="str">
        <f>IF('Séries-Speed100'!$T$41="","",'Séries-Speed100'!$T$41)</f>
        <v/>
      </c>
      <c r="S355" s="437" t="str">
        <f>IF('Séries-Speed100'!$U$41="","",'Séries-Speed100'!$U$41)</f>
        <v/>
      </c>
      <c r="T355" s="112" t="str">
        <f>IF('Séries-Speed100'!$V$41="","",'Séries-Speed100'!$V$41)</f>
        <v/>
      </c>
      <c r="U355" s="413" t="str">
        <f>IF('Séries-Speed100'!$AA$41="","",'Séries-Speed100'!$AA$41)</f>
        <v/>
      </c>
    </row>
    <row r="356" spans="1:21" x14ac:dyDescent="0.25">
      <c r="A356" s="114" t="str">
        <f>IF('Séries-Speed100'!$N$42="","",'Séries-Speed100'!$N$42)</f>
        <v/>
      </c>
      <c r="B356" s="435" t="str">
        <f>IF('Séries-Speed100'!$J$42="","",'Séries-Speed100'!$J$42)</f>
        <v/>
      </c>
      <c r="C356" s="437" t="str">
        <f>IF('Séries-Speed100'!$K$42="","",'Séries-Speed100'!$K$42)</f>
        <v/>
      </c>
      <c r="D356" s="110" t="str">
        <f>IF('Séries-Speed100'!$L$42="","",'Séries-Speed100'!$L$42)</f>
        <v/>
      </c>
      <c r="E356" s="110" t="str">
        <f>IF('Séries-Speed100'!$I$42="","",'Séries-Speed100'!$I$42)</f>
        <v/>
      </c>
      <c r="F356" s="110" t="str">
        <f>IF('Séries-Speed100'!$M$42="","",'Séries-Speed100'!$M$42)</f>
        <v/>
      </c>
      <c r="G356" s="112" t="str">
        <f>IF('Séries-Speed100'!$H$42="","",'Séries-Speed100'!$H$42)</f>
        <v/>
      </c>
      <c r="H356" s="120" t="str">
        <f>IF('Séries-Speed100'!$A$42="","",'Séries-Speed100'!$A$42)</f>
        <v/>
      </c>
      <c r="I356" s="451" t="str">
        <f>IF('Séries-Speed100'!$B$42="","",'Séries-Speed100'!$B$42)</f>
        <v/>
      </c>
      <c r="J356" s="139" t="str">
        <f>IF('Séries-Speed100'!$G$42="","",'Séries-Speed100'!$G$42)</f>
        <v/>
      </c>
      <c r="K356" s="457" t="str">
        <f t="shared" si="16"/>
        <v/>
      </c>
      <c r="L356" s="458" t="str">
        <f t="shared" si="17"/>
        <v/>
      </c>
      <c r="M356" s="441" t="str">
        <f>IF('Séries-Speed100'!$C$42="","",'Séries-Speed100'!$C$42)</f>
        <v/>
      </c>
      <c r="N356" s="431" t="str">
        <f>IF('Séries-Speed100'!$D$42="","",'Séries-Speed100'!$D$42)</f>
        <v/>
      </c>
      <c r="O356" s="431" t="str">
        <f>IF('Séries-Speed100'!$E$42="","",'Séries-Speed100'!$E$42)</f>
        <v/>
      </c>
      <c r="P356" s="439" t="str">
        <f>IF('Séries-Speed100'!$F$42="","",'Séries-Speed100'!$F$42)</f>
        <v/>
      </c>
      <c r="Q356" s="435" t="str">
        <f>IF('Séries-Speed100'!$S$42="","",'Séries-Speed100'!$S$42)</f>
        <v/>
      </c>
      <c r="R356" s="110" t="str">
        <f>IF('Séries-Speed100'!$T$42="","",'Séries-Speed100'!$T$42)</f>
        <v/>
      </c>
      <c r="S356" s="437" t="str">
        <f>IF('Séries-Speed100'!$U$42="","",'Séries-Speed100'!$U$42)</f>
        <v/>
      </c>
      <c r="T356" s="112" t="str">
        <f>IF('Séries-Speed100'!$V$42="","",'Séries-Speed100'!$V$42)</f>
        <v/>
      </c>
      <c r="U356" s="413" t="str">
        <f>IF('Séries-Speed100'!$AA$42="","",'Séries-Speed100'!$AA$42)</f>
        <v/>
      </c>
    </row>
    <row r="357" spans="1:21" x14ac:dyDescent="0.25">
      <c r="A357" s="114" t="str">
        <f>IF('Séries-Speed100'!$N$43="","",'Séries-Speed100'!$N$43)</f>
        <v/>
      </c>
      <c r="B357" s="435" t="str">
        <f>IF('Séries-Speed100'!$J$43="","",'Séries-Speed100'!$J$43)</f>
        <v/>
      </c>
      <c r="C357" s="437" t="str">
        <f>IF('Séries-Speed100'!$K$43="","",'Séries-Speed100'!$K$43)</f>
        <v/>
      </c>
      <c r="D357" s="110" t="str">
        <f>IF('Séries-Speed100'!$L$43="","",'Séries-Speed100'!$L$43)</f>
        <v/>
      </c>
      <c r="E357" s="110" t="str">
        <f>IF('Séries-Speed100'!$I$43="","",'Séries-Speed100'!$I$43)</f>
        <v/>
      </c>
      <c r="F357" s="110" t="str">
        <f>IF('Séries-Speed100'!$M$43="","",'Séries-Speed100'!$M$43)</f>
        <v/>
      </c>
      <c r="G357" s="112" t="str">
        <f>IF('Séries-Speed100'!$H$43="","",'Séries-Speed100'!$H$43)</f>
        <v/>
      </c>
      <c r="H357" s="120" t="str">
        <f>IF('Séries-Speed100'!$A$43="","",'Séries-Speed100'!$A$43)</f>
        <v/>
      </c>
      <c r="I357" s="451" t="str">
        <f>IF('Séries-Speed100'!$B$43="","",'Séries-Speed100'!$B$43)</f>
        <v/>
      </c>
      <c r="J357" s="139" t="str">
        <f>IF('Séries-Speed100'!$G$43="","",'Séries-Speed100'!$G$43)</f>
        <v/>
      </c>
      <c r="K357" s="457" t="str">
        <f t="shared" si="16"/>
        <v/>
      </c>
      <c r="L357" s="458" t="str">
        <f t="shared" si="17"/>
        <v/>
      </c>
      <c r="M357" s="441" t="str">
        <f>IF('Séries-Speed100'!$C$43="","",'Séries-Speed100'!$C$43)</f>
        <v/>
      </c>
      <c r="N357" s="431" t="str">
        <f>IF('Séries-Speed100'!$D$43="","",'Séries-Speed100'!$D$43)</f>
        <v/>
      </c>
      <c r="O357" s="431" t="str">
        <f>IF('Séries-Speed100'!$E$43="","",'Séries-Speed100'!$E$43)</f>
        <v/>
      </c>
      <c r="P357" s="439" t="str">
        <f>IF('Séries-Speed100'!$F$43="","",'Séries-Speed100'!$F$43)</f>
        <v/>
      </c>
      <c r="Q357" s="435" t="str">
        <f>IF('Séries-Speed100'!$S$43="","",'Séries-Speed100'!$S$43)</f>
        <v/>
      </c>
      <c r="R357" s="110" t="str">
        <f>IF('Séries-Speed100'!$T$43="","",'Séries-Speed100'!$T$43)</f>
        <v/>
      </c>
      <c r="S357" s="437" t="str">
        <f>IF('Séries-Speed100'!$U$43="","",'Séries-Speed100'!$U$43)</f>
        <v/>
      </c>
      <c r="T357" s="112" t="str">
        <f>IF('Séries-Speed100'!$V$43="","",'Séries-Speed100'!$V$43)</f>
        <v/>
      </c>
      <c r="U357" s="413" t="str">
        <f>IF('Séries-Speed100'!$AA$43="","",'Séries-Speed100'!$AA$43)</f>
        <v/>
      </c>
    </row>
    <row r="358" spans="1:21" x14ac:dyDescent="0.25">
      <c r="A358" s="114" t="str">
        <f>IF('Séries-Speed100'!$N$44="","",'Séries-Speed100'!$N$44)</f>
        <v/>
      </c>
      <c r="B358" s="435" t="str">
        <f>IF('Séries-Speed100'!$J$44="","",'Séries-Speed100'!$J$44)</f>
        <v/>
      </c>
      <c r="C358" s="437" t="str">
        <f>IF('Séries-Speed100'!$K$44="","",'Séries-Speed100'!$K$44)</f>
        <v/>
      </c>
      <c r="D358" s="110" t="str">
        <f>IF('Séries-Speed100'!$L$44="","",'Séries-Speed100'!$L$44)</f>
        <v/>
      </c>
      <c r="E358" s="110" t="str">
        <f>IF('Séries-Speed100'!$I$44="","",'Séries-Speed100'!$I$44)</f>
        <v/>
      </c>
      <c r="F358" s="110" t="str">
        <f>IF('Séries-Speed100'!$M$44="","",'Séries-Speed100'!$M$44)</f>
        <v/>
      </c>
      <c r="G358" s="112" t="str">
        <f>IF('Séries-Speed100'!$H$44="","",'Séries-Speed100'!$H$44)</f>
        <v/>
      </c>
      <c r="H358" s="120" t="str">
        <f>IF('Séries-Speed100'!$A$44="","",'Séries-Speed100'!$A$44)</f>
        <v/>
      </c>
      <c r="I358" s="451" t="str">
        <f>IF('Séries-Speed100'!$B$44="","",'Séries-Speed100'!$B$44)</f>
        <v/>
      </c>
      <c r="J358" s="139" t="str">
        <f>IF('Séries-Speed100'!$G$44="","",'Séries-Speed100'!$G$44)</f>
        <v/>
      </c>
      <c r="K358" s="457" t="str">
        <f t="shared" si="16"/>
        <v/>
      </c>
      <c r="L358" s="458" t="str">
        <f t="shared" si="17"/>
        <v/>
      </c>
      <c r="M358" s="441" t="str">
        <f>IF('Séries-Speed100'!$C$44="","",'Séries-Speed100'!$C$44)</f>
        <v/>
      </c>
      <c r="N358" s="431" t="str">
        <f>IF('Séries-Speed100'!$D$44="","",'Séries-Speed100'!$D$44)</f>
        <v/>
      </c>
      <c r="O358" s="431" t="str">
        <f>IF('Séries-Speed100'!$E$44="","",'Séries-Speed100'!$E$44)</f>
        <v/>
      </c>
      <c r="P358" s="439" t="str">
        <f>IF('Séries-Speed100'!$F$44="","",'Séries-Speed100'!$F$44)</f>
        <v/>
      </c>
      <c r="Q358" s="435" t="str">
        <f>IF('Séries-Speed100'!$S$44="","",'Séries-Speed100'!$S$44)</f>
        <v/>
      </c>
      <c r="R358" s="110" t="str">
        <f>IF('Séries-Speed100'!$T$44="","",'Séries-Speed100'!$T$44)</f>
        <v/>
      </c>
      <c r="S358" s="437" t="str">
        <f>IF('Séries-Speed100'!$U$44="","",'Séries-Speed100'!$U$44)</f>
        <v/>
      </c>
      <c r="T358" s="112" t="str">
        <f>IF('Séries-Speed100'!$V$44="","",'Séries-Speed100'!$V$44)</f>
        <v/>
      </c>
      <c r="U358" s="413" t="str">
        <f>IF('Séries-Speed100'!$AA$44="","",'Séries-Speed100'!$AA$44)</f>
        <v/>
      </c>
    </row>
    <row r="359" spans="1:21" x14ac:dyDescent="0.25">
      <c r="A359" s="114" t="str">
        <f>IF('Séries-Speed100'!$N$45="","",'Séries-Speed100'!$N$45)</f>
        <v/>
      </c>
      <c r="B359" s="435" t="str">
        <f>IF('Séries-Speed100'!$J$45="","",'Séries-Speed100'!$J$45)</f>
        <v/>
      </c>
      <c r="C359" s="437" t="str">
        <f>IF('Séries-Speed100'!$K$45="","",'Séries-Speed100'!$K$45)</f>
        <v/>
      </c>
      <c r="D359" s="110" t="str">
        <f>IF('Séries-Speed100'!$L$45="","",'Séries-Speed100'!$L$45)</f>
        <v/>
      </c>
      <c r="E359" s="110" t="str">
        <f>IF('Séries-Speed100'!$I$45="","",'Séries-Speed100'!$I$45)</f>
        <v/>
      </c>
      <c r="F359" s="110" t="str">
        <f>IF('Séries-Speed100'!$M$45="","",'Séries-Speed100'!$M$45)</f>
        <v/>
      </c>
      <c r="G359" s="112" t="str">
        <f>IF('Séries-Speed100'!$H$45="","",'Séries-Speed100'!$H$45)</f>
        <v/>
      </c>
      <c r="H359" s="120" t="str">
        <f>IF('Séries-Speed100'!$A$45="","",'Séries-Speed100'!$A$45)</f>
        <v/>
      </c>
      <c r="I359" s="451" t="str">
        <f>IF('Séries-Speed100'!$B$45="","",'Séries-Speed100'!$B$45)</f>
        <v/>
      </c>
      <c r="J359" s="139" t="str">
        <f>IF('Séries-Speed100'!$G$45="","",'Séries-Speed100'!$G$45)</f>
        <v/>
      </c>
      <c r="K359" s="457" t="str">
        <f t="shared" si="16"/>
        <v/>
      </c>
      <c r="L359" s="458" t="str">
        <f t="shared" si="17"/>
        <v/>
      </c>
      <c r="M359" s="441" t="str">
        <f>IF('Séries-Speed100'!$C$45="","",'Séries-Speed100'!$C$45)</f>
        <v/>
      </c>
      <c r="N359" s="431" t="str">
        <f>IF('Séries-Speed100'!$D$45="","",'Séries-Speed100'!$D$45)</f>
        <v/>
      </c>
      <c r="O359" s="431" t="str">
        <f>IF('Séries-Speed100'!$E$45="","",'Séries-Speed100'!$E$45)</f>
        <v/>
      </c>
      <c r="P359" s="439" t="str">
        <f>IF('Séries-Speed100'!$F$45="","",'Séries-Speed100'!$F$45)</f>
        <v/>
      </c>
      <c r="Q359" s="435" t="str">
        <f>IF('Séries-Speed100'!$S$45="","",'Séries-Speed100'!$S$45)</f>
        <v/>
      </c>
      <c r="R359" s="110" t="str">
        <f>IF('Séries-Speed100'!$T$45="","",'Séries-Speed100'!$T$45)</f>
        <v/>
      </c>
      <c r="S359" s="437" t="str">
        <f>IF('Séries-Speed100'!$U$45="","",'Séries-Speed100'!$U$45)</f>
        <v/>
      </c>
      <c r="T359" s="112" t="str">
        <f>IF('Séries-Speed100'!$V$45="","",'Séries-Speed100'!$V$45)</f>
        <v/>
      </c>
      <c r="U359" s="413" t="str">
        <f>IF('Séries-Speed100'!$AA$45="","",'Séries-Speed100'!$AA$45)</f>
        <v/>
      </c>
    </row>
    <row r="360" spans="1:21" x14ac:dyDescent="0.25">
      <c r="A360" s="114" t="str">
        <f>IF('Séries-Speed100'!$N$46="","",'Séries-Speed100'!$N$46)</f>
        <v/>
      </c>
      <c r="B360" s="435" t="str">
        <f>IF('Séries-Speed100'!$J$46="","",'Séries-Speed100'!$J$46)</f>
        <v/>
      </c>
      <c r="C360" s="437" t="str">
        <f>IF('Séries-Speed100'!$K$46="","",'Séries-Speed100'!$K$46)</f>
        <v/>
      </c>
      <c r="D360" s="110" t="str">
        <f>IF('Séries-Speed100'!$L$46="","",'Séries-Speed100'!$L$46)</f>
        <v/>
      </c>
      <c r="E360" s="110" t="str">
        <f>IF('Séries-Speed100'!$I$46="","",'Séries-Speed100'!$I$46)</f>
        <v/>
      </c>
      <c r="F360" s="110" t="str">
        <f>IF('Séries-Speed100'!$M$46="","",'Séries-Speed100'!$M$46)</f>
        <v/>
      </c>
      <c r="G360" s="112" t="str">
        <f>IF('Séries-Speed100'!$H$46="","",'Séries-Speed100'!$H$46)</f>
        <v/>
      </c>
      <c r="H360" s="120" t="str">
        <f>IF('Séries-Speed100'!$A$46="","",'Séries-Speed100'!$A$46)</f>
        <v/>
      </c>
      <c r="I360" s="451" t="str">
        <f>IF('Séries-Speed100'!$B$46="","",'Séries-Speed100'!$B$46)</f>
        <v/>
      </c>
      <c r="J360" s="139" t="str">
        <f>IF('Séries-Speed100'!$G$46="","",'Séries-Speed100'!$G$46)</f>
        <v/>
      </c>
      <c r="K360" s="457" t="str">
        <f t="shared" si="16"/>
        <v/>
      </c>
      <c r="L360" s="458" t="str">
        <f t="shared" si="17"/>
        <v/>
      </c>
      <c r="M360" s="441" t="str">
        <f>IF('Séries-Speed100'!$C$46="","",'Séries-Speed100'!$C$46)</f>
        <v/>
      </c>
      <c r="N360" s="431" t="str">
        <f>IF('Séries-Speed100'!$D$46="","",'Séries-Speed100'!$D$46)</f>
        <v/>
      </c>
      <c r="O360" s="431" t="str">
        <f>IF('Séries-Speed100'!$E$46="","",'Séries-Speed100'!$E$46)</f>
        <v/>
      </c>
      <c r="P360" s="439" t="str">
        <f>IF('Séries-Speed100'!$F$46="","",'Séries-Speed100'!$F$46)</f>
        <v/>
      </c>
      <c r="Q360" s="435" t="str">
        <f>IF('Séries-Speed100'!$S$46="","",'Séries-Speed100'!$S$46)</f>
        <v/>
      </c>
      <c r="R360" s="110" t="str">
        <f>IF('Séries-Speed100'!$T$46="","",'Séries-Speed100'!$T$46)</f>
        <v/>
      </c>
      <c r="S360" s="437" t="str">
        <f>IF('Séries-Speed100'!$U$46="","",'Séries-Speed100'!$U$46)</f>
        <v/>
      </c>
      <c r="T360" s="112" t="str">
        <f>IF('Séries-Speed100'!$V$46="","",'Séries-Speed100'!$V$46)</f>
        <v/>
      </c>
      <c r="U360" s="413" t="str">
        <f>IF('Séries-Speed100'!$AA$46="","",'Séries-Speed100'!$AA$46)</f>
        <v/>
      </c>
    </row>
    <row r="361" spans="1:21" x14ac:dyDescent="0.25">
      <c r="A361" s="114" t="str">
        <f>IF('Séries-Speed100'!$N$47="","",'Séries-Speed100'!$N$47)</f>
        <v/>
      </c>
      <c r="B361" s="435" t="str">
        <f>IF('Séries-Speed100'!$J$47="","",'Séries-Speed100'!$J$47)</f>
        <v/>
      </c>
      <c r="C361" s="437" t="str">
        <f>IF('Séries-Speed100'!$K$47="","",'Séries-Speed100'!$K$47)</f>
        <v/>
      </c>
      <c r="D361" s="110" t="str">
        <f>IF('Séries-Speed100'!$L$47="","",'Séries-Speed100'!$L$47)</f>
        <v/>
      </c>
      <c r="E361" s="110" t="str">
        <f>IF('Séries-Speed100'!$I$47="","",'Séries-Speed100'!$I$47)</f>
        <v/>
      </c>
      <c r="F361" s="110" t="str">
        <f>IF('Séries-Speed100'!$M$47="","",'Séries-Speed100'!$M$47)</f>
        <v/>
      </c>
      <c r="G361" s="112" t="str">
        <f>IF('Séries-Speed100'!$H$47="","",'Séries-Speed100'!$H$47)</f>
        <v/>
      </c>
      <c r="H361" s="120" t="str">
        <f>IF('Séries-Speed100'!$A$47="","",'Séries-Speed100'!$A$47)</f>
        <v/>
      </c>
      <c r="I361" s="451" t="str">
        <f>IF('Séries-Speed100'!$B$47="","",'Séries-Speed100'!$B$47)</f>
        <v/>
      </c>
      <c r="J361" s="139" t="str">
        <f>IF('Séries-Speed100'!$G$47="","",'Séries-Speed100'!$G$47)</f>
        <v/>
      </c>
      <c r="K361" s="457" t="str">
        <f t="shared" si="16"/>
        <v/>
      </c>
      <c r="L361" s="458" t="str">
        <f t="shared" si="17"/>
        <v/>
      </c>
      <c r="M361" s="441" t="str">
        <f>IF('Séries-Speed100'!$C$47="","",'Séries-Speed100'!$C$47)</f>
        <v/>
      </c>
      <c r="N361" s="431" t="str">
        <f>IF('Séries-Speed100'!$D$47="","",'Séries-Speed100'!$D$47)</f>
        <v/>
      </c>
      <c r="O361" s="431" t="str">
        <f>IF('Séries-Speed100'!$E$47="","",'Séries-Speed100'!$E$47)</f>
        <v/>
      </c>
      <c r="P361" s="439" t="str">
        <f>IF('Séries-Speed100'!$F$47="","",'Séries-Speed100'!$F$47)</f>
        <v/>
      </c>
      <c r="Q361" s="435" t="str">
        <f>IF('Séries-Speed100'!$S$47="","",'Séries-Speed100'!$S$47)</f>
        <v/>
      </c>
      <c r="R361" s="110" t="str">
        <f>IF('Séries-Speed100'!$T$47="","",'Séries-Speed100'!$T$47)</f>
        <v/>
      </c>
      <c r="S361" s="437" t="str">
        <f>IF('Séries-Speed100'!$U$47="","",'Séries-Speed100'!$U$47)</f>
        <v/>
      </c>
      <c r="T361" s="112" t="str">
        <f>IF('Séries-Speed100'!$V$47="","",'Séries-Speed100'!$V$47)</f>
        <v/>
      </c>
      <c r="U361" s="413" t="str">
        <f>IF('Séries-Speed100'!$AA$47="","",'Séries-Speed100'!$AA$47)</f>
        <v/>
      </c>
    </row>
    <row r="362" spans="1:21" x14ac:dyDescent="0.25">
      <c r="A362" s="114" t="str">
        <f>IF('Séries-Speed100'!$N$48="","",'Séries-Speed100'!$N$48)</f>
        <v/>
      </c>
      <c r="B362" s="435" t="str">
        <f>IF('Séries-Speed100'!$J$48="","",'Séries-Speed100'!$J$48)</f>
        <v/>
      </c>
      <c r="C362" s="437" t="str">
        <f>IF('Séries-Speed100'!$K$48="","",'Séries-Speed100'!$K$48)</f>
        <v/>
      </c>
      <c r="D362" s="110" t="str">
        <f>IF('Séries-Speed100'!$L$48="","",'Séries-Speed100'!$L$48)</f>
        <v/>
      </c>
      <c r="E362" s="110" t="str">
        <f>IF('Séries-Speed100'!$I$48="","",'Séries-Speed100'!$I$48)</f>
        <v/>
      </c>
      <c r="F362" s="110" t="str">
        <f>IF('Séries-Speed100'!$M$48="","",'Séries-Speed100'!$M$48)</f>
        <v/>
      </c>
      <c r="G362" s="112" t="str">
        <f>IF('Séries-Speed100'!$H$48="","",'Séries-Speed100'!$H$48)</f>
        <v/>
      </c>
      <c r="H362" s="120" t="str">
        <f>IF('Séries-Speed100'!$A$48="","",'Séries-Speed100'!$A$48)</f>
        <v/>
      </c>
      <c r="I362" s="451" t="str">
        <f>IF('Séries-Speed100'!$B$48="","",'Séries-Speed100'!$B$48)</f>
        <v/>
      </c>
      <c r="J362" s="139" t="str">
        <f>IF('Séries-Speed100'!$G$48="","",'Séries-Speed100'!$G$48)</f>
        <v/>
      </c>
      <c r="K362" s="457" t="str">
        <f t="shared" si="16"/>
        <v/>
      </c>
      <c r="L362" s="458" t="str">
        <f t="shared" si="17"/>
        <v/>
      </c>
      <c r="M362" s="441" t="str">
        <f>IF('Séries-Speed100'!$C$48="","",'Séries-Speed100'!$C$48)</f>
        <v/>
      </c>
      <c r="N362" s="431" t="str">
        <f>IF('Séries-Speed100'!$D$48="","",'Séries-Speed100'!$D$48)</f>
        <v/>
      </c>
      <c r="O362" s="431" t="str">
        <f>IF('Séries-Speed100'!$E$48="","",'Séries-Speed100'!$E$48)</f>
        <v/>
      </c>
      <c r="P362" s="439" t="str">
        <f>IF('Séries-Speed100'!$F$48="","",'Séries-Speed100'!$F$48)</f>
        <v/>
      </c>
      <c r="Q362" s="435" t="str">
        <f>IF('Séries-Speed100'!$S$48="","",'Séries-Speed100'!$S$48)</f>
        <v/>
      </c>
      <c r="R362" s="110" t="str">
        <f>IF('Séries-Speed100'!$T$48="","",'Séries-Speed100'!$T$48)</f>
        <v/>
      </c>
      <c r="S362" s="437" t="str">
        <f>IF('Séries-Speed100'!$U$48="","",'Séries-Speed100'!$U$48)</f>
        <v/>
      </c>
      <c r="T362" s="112" t="str">
        <f>IF('Séries-Speed100'!$V$48="","",'Séries-Speed100'!$V$48)</f>
        <v/>
      </c>
      <c r="U362" s="413" t="str">
        <f>IF('Séries-Speed100'!$AA$48="","",'Séries-Speed100'!$AA$48)</f>
        <v/>
      </c>
    </row>
    <row r="363" spans="1:21" x14ac:dyDescent="0.25">
      <c r="A363" s="114" t="str">
        <f>IF('Séries-Speed100'!$N$49="","",'Séries-Speed100'!$N$49)</f>
        <v/>
      </c>
      <c r="B363" s="435" t="str">
        <f>IF('Séries-Speed100'!$J$49="","",'Séries-Speed100'!$J$49)</f>
        <v/>
      </c>
      <c r="C363" s="437" t="str">
        <f>IF('Séries-Speed100'!$K$49="","",'Séries-Speed100'!$K$49)</f>
        <v/>
      </c>
      <c r="D363" s="110" t="str">
        <f>IF('Séries-Speed100'!$L$49="","",'Séries-Speed100'!$L$49)</f>
        <v/>
      </c>
      <c r="E363" s="110" t="str">
        <f>IF('Séries-Speed100'!$I$49="","",'Séries-Speed100'!$I$49)</f>
        <v/>
      </c>
      <c r="F363" s="110" t="str">
        <f>IF('Séries-Speed100'!$M$49="","",'Séries-Speed100'!$M$49)</f>
        <v/>
      </c>
      <c r="G363" s="112" t="str">
        <f>IF('Séries-Speed100'!$H$49="","",'Séries-Speed100'!$H$49)</f>
        <v/>
      </c>
      <c r="H363" s="120" t="str">
        <f>IF('Séries-Speed100'!$A$49="","",'Séries-Speed100'!$A$49)</f>
        <v/>
      </c>
      <c r="I363" s="451" t="str">
        <f>IF('Séries-Speed100'!$B$49="","",'Séries-Speed100'!$B$49)</f>
        <v/>
      </c>
      <c r="J363" s="139" t="str">
        <f>IF('Séries-Speed100'!$G$49="","",'Séries-Speed100'!$G$49)</f>
        <v/>
      </c>
      <c r="K363" s="457" t="str">
        <f t="shared" si="16"/>
        <v/>
      </c>
      <c r="L363" s="458" t="str">
        <f t="shared" si="17"/>
        <v/>
      </c>
      <c r="M363" s="441" t="str">
        <f>IF('Séries-Speed100'!$C$49="","",'Séries-Speed100'!$C$49)</f>
        <v/>
      </c>
      <c r="N363" s="431" t="str">
        <f>IF('Séries-Speed100'!$D$49="","",'Séries-Speed100'!$D$49)</f>
        <v/>
      </c>
      <c r="O363" s="431" t="str">
        <f>IF('Séries-Speed100'!$E$49="","",'Séries-Speed100'!$E$49)</f>
        <v/>
      </c>
      <c r="P363" s="439" t="str">
        <f>IF('Séries-Speed100'!$F$49="","",'Séries-Speed100'!$F$49)</f>
        <v/>
      </c>
      <c r="Q363" s="435" t="str">
        <f>IF('Séries-Speed100'!$S$49="","",'Séries-Speed100'!$S$49)</f>
        <v/>
      </c>
      <c r="R363" s="110" t="str">
        <f>IF('Séries-Speed100'!$T$49="","",'Séries-Speed100'!$T$49)</f>
        <v/>
      </c>
      <c r="S363" s="437" t="str">
        <f>IF('Séries-Speed100'!$U$49="","",'Séries-Speed100'!$U$49)</f>
        <v/>
      </c>
      <c r="T363" s="112" t="str">
        <f>IF('Séries-Speed100'!$V$49="","",'Séries-Speed100'!$V$49)</f>
        <v/>
      </c>
      <c r="U363" s="413" t="str">
        <f>IF('Séries-Speed100'!$AA$49="","",'Séries-Speed100'!$AA$49)</f>
        <v/>
      </c>
    </row>
    <row r="364" spans="1:21" x14ac:dyDescent="0.25">
      <c r="A364" s="114" t="str">
        <f>IF('Séries-Speed100'!$N$50="","",'Séries-Speed100'!$N$50)</f>
        <v/>
      </c>
      <c r="B364" s="435" t="str">
        <f>IF('Séries-Speed100'!$J$50="","",'Séries-Speed100'!$J$50)</f>
        <v/>
      </c>
      <c r="C364" s="437" t="str">
        <f>IF('Séries-Speed100'!$K$50="","",'Séries-Speed100'!$K$50)</f>
        <v/>
      </c>
      <c r="D364" s="110" t="str">
        <f>IF('Séries-Speed100'!$L$50="","",'Séries-Speed100'!$L$50)</f>
        <v/>
      </c>
      <c r="E364" s="110" t="str">
        <f>IF('Séries-Speed100'!$I$50="","",'Séries-Speed100'!$I$50)</f>
        <v/>
      </c>
      <c r="F364" s="110" t="str">
        <f>IF('Séries-Speed100'!$M$50="","",'Séries-Speed100'!$M$50)</f>
        <v/>
      </c>
      <c r="G364" s="112" t="str">
        <f>IF('Séries-Speed100'!$H$50="","",'Séries-Speed100'!$H$50)</f>
        <v/>
      </c>
      <c r="H364" s="120" t="str">
        <f>IF('Séries-Speed100'!$A$50="","",'Séries-Speed100'!$A$50)</f>
        <v/>
      </c>
      <c r="I364" s="451" t="str">
        <f>IF('Séries-Speed100'!$B$50="","",'Séries-Speed100'!$B$50)</f>
        <v/>
      </c>
      <c r="J364" s="139" t="str">
        <f>IF('Séries-Speed100'!$G$50="","",'Séries-Speed100'!$G$50)</f>
        <v/>
      </c>
      <c r="K364" s="461" t="str">
        <f t="shared" si="16"/>
        <v/>
      </c>
      <c r="L364" s="458" t="str">
        <f t="shared" si="17"/>
        <v/>
      </c>
      <c r="M364" s="441" t="str">
        <f>IF('Séries-Speed100'!$C$50="","",'Séries-Speed100'!$C$50)</f>
        <v/>
      </c>
      <c r="N364" s="431" t="str">
        <f>IF('Séries-Speed100'!$D$50="","",'Séries-Speed100'!$D$50)</f>
        <v/>
      </c>
      <c r="O364" s="431" t="str">
        <f>IF('Séries-Speed100'!$E$50="","",'Séries-Speed100'!$E$50)</f>
        <v/>
      </c>
      <c r="P364" s="439" t="str">
        <f>IF('Séries-Speed100'!$F$50="","",'Séries-Speed100'!$F$50)</f>
        <v/>
      </c>
      <c r="Q364" s="435" t="str">
        <f>IF('Séries-Speed100'!$S$50="","",'Séries-Speed100'!$S$50)</f>
        <v/>
      </c>
      <c r="R364" s="110" t="str">
        <f>IF('Séries-Speed100'!$T$50="","",'Séries-Speed100'!$T$50)</f>
        <v/>
      </c>
      <c r="S364" s="437" t="str">
        <f>IF('Séries-Speed100'!$U$50="","",'Séries-Speed100'!$U$50)</f>
        <v/>
      </c>
      <c r="T364" s="112" t="str">
        <f>IF('Séries-Speed100'!$V$50="","",'Séries-Speed100'!$V$50)</f>
        <v/>
      </c>
      <c r="U364" s="413" t="str">
        <f>IF('Séries-Speed100'!$AA$50="","",'Séries-Speed100'!$AA$50)</f>
        <v/>
      </c>
    </row>
    <row r="365" spans="1:21" x14ac:dyDescent="0.25">
      <c r="A365" s="114" t="str">
        <f>IF('Séries-Speed100'!$N$11="","",'Séries-Speed100'!$N$11)</f>
        <v>Speed 100</v>
      </c>
      <c r="B365" s="435" t="str">
        <f>IF('Séries-Speed100'!$J$11="","",'Séries-Speed100'!$J$11)</f>
        <v>DELICOURT</v>
      </c>
      <c r="C365" s="437" t="str">
        <f>IF('Séries-Speed100'!$K$11="","",'Séries-Speed100'!$K$11)</f>
        <v>Stephanie</v>
      </c>
      <c r="D365" s="110" t="str">
        <f>IF('Séries-Speed100'!$L$11="","",'Séries-Speed100'!$L$11)</f>
        <v>Femme</v>
      </c>
      <c r="E365" s="110" t="str">
        <f>IF('Séries-Speed100'!$I$11="","",'Séries-Speed100'!$I$11)</f>
        <v xml:space="preserve">N°5 </v>
      </c>
      <c r="F365" s="110" t="str">
        <f>IF('Séries-Speed100'!$M$11="","",'Séries-Speed100'!$M$11)</f>
        <v>DELICOURT Stephanie Femme</v>
      </c>
      <c r="G365" s="112" t="str">
        <f>IF('Séries-Speed100'!$H$11="","",'Séries-Speed100'!$H$11)</f>
        <v>Enjoy And Relax</v>
      </c>
      <c r="H365" s="120">
        <f>IF('Séries-Speed100'!$A$11="","",'Séries-Speed100'!$A$11)</f>
        <v>1</v>
      </c>
      <c r="I365" s="451">
        <f>IF('Séries-Speed100'!$B$11="","",'Séries-Speed100'!$B$11)</f>
        <v>1</v>
      </c>
      <c r="J365" s="139">
        <f>IF('Séries-Speed100'!$G$11="","",'Séries-Speed100'!$G$11)</f>
        <v>1</v>
      </c>
      <c r="K365" s="457" t="str">
        <f>+IF(F365="","",N$3)</f>
        <v>Appel</v>
      </c>
      <c r="L365" s="458">
        <f>IF(K365="","",N365)</f>
        <v>0.55694444444444446</v>
      </c>
      <c r="M365" s="441">
        <f>IF('Séries-Speed100'!$C$11="","",'Séries-Speed100'!$C$11)</f>
        <v>0.53611111111111109</v>
      </c>
      <c r="N365" s="431">
        <f>IF('Séries-Speed100'!$D$11="","",'Séries-Speed100'!$D$11)</f>
        <v>0.55694444444444446</v>
      </c>
      <c r="O365" s="431">
        <f>IF('Séries-Speed100'!$E$11="","",'Séries-Speed100'!$E$11)</f>
        <v>0.55763888888888891</v>
      </c>
      <c r="P365" s="439">
        <f>IF('Séries-Speed100'!$F$11="","",'Séries-Speed100'!$F$11)</f>
        <v>0.55902777777777779</v>
      </c>
      <c r="Q365" s="435">
        <f>IF('Séries-Speed100'!$S$11="","",'Séries-Speed100'!$S$11)</f>
        <v>2</v>
      </c>
      <c r="R365" s="110" t="str">
        <f>IF('Séries-Speed100'!$T$11="","",'Séries-Speed100'!$T$11)</f>
        <v>mn</v>
      </c>
      <c r="S365" s="437">
        <f>IF('Séries-Speed100'!$U$11="","",'Séries-Speed100'!$U$11)</f>
        <v>0</v>
      </c>
      <c r="T365" s="112" t="str">
        <f>IF('Séries-Speed100'!$V$11="","",'Séries-Speed100'!$V$11)</f>
        <v>s</v>
      </c>
      <c r="U365" s="413" t="str">
        <f>IF('Séries-Speed100'!$AA$11="","",'Séries-Speed100'!$AA$11)</f>
        <v/>
      </c>
    </row>
    <row r="366" spans="1:21" x14ac:dyDescent="0.25">
      <c r="A366" s="114" t="str">
        <f>IF('Séries-Speed100'!$N$12="","",'Séries-Speed100'!$N$12)</f>
        <v>Speed 100</v>
      </c>
      <c r="B366" s="435" t="str">
        <f>IF('Séries-Speed100'!$J$12="","",'Séries-Speed100'!$J$12)</f>
        <v>SALEH</v>
      </c>
      <c r="C366" s="437" t="str">
        <f>IF('Séries-Speed100'!$K$12="","",'Séries-Speed100'!$K$12)</f>
        <v>Omr</v>
      </c>
      <c r="D366" s="110" t="str">
        <f>IF('Séries-Speed100'!$L$12="","",'Séries-Speed100'!$L$12)</f>
        <v>Homme</v>
      </c>
      <c r="E366" s="110" t="str">
        <f>IF('Séries-Speed100'!$I$12="","",'Séries-Speed100'!$I$12)</f>
        <v>N°1</v>
      </c>
      <c r="F366" s="110" t="str">
        <f>IF('Séries-Speed100'!$M$12="","",'Séries-Speed100'!$M$12)</f>
        <v>SALEH Omr Homme</v>
      </c>
      <c r="G366" s="112" t="str">
        <f>IF('Séries-Speed100'!$H$12="","",'Séries-Speed100'!$H$12)</f>
        <v>SOLO</v>
      </c>
      <c r="H366" s="120">
        <f>IF('Séries-Speed100'!$A$12="","",'Séries-Speed100'!$A$12)</f>
        <v>1</v>
      </c>
      <c r="I366" s="451">
        <f>IF('Séries-Speed100'!$B$12="","",'Séries-Speed100'!$B$12)</f>
        <v>2</v>
      </c>
      <c r="J366" s="139">
        <f>IF('Séries-Speed100'!$G$12="","",'Séries-Speed100'!$G$12)</f>
        <v>2</v>
      </c>
      <c r="K366" s="457" t="str">
        <f>+IF(F366="","",N$3)</f>
        <v>Appel</v>
      </c>
      <c r="L366" s="458">
        <f t="shared" ref="L366:L404" si="18">IF(K366="","",N366)</f>
        <v>0.55694444444444446</v>
      </c>
      <c r="M366" s="441">
        <f>IF('Séries-Speed100'!$C$12="","",'Séries-Speed100'!$C$12)</f>
        <v>0.53611111111111109</v>
      </c>
      <c r="N366" s="431">
        <f>IF('Séries-Speed100'!$D$12="","",'Séries-Speed100'!$D$12)</f>
        <v>0.55694444444444446</v>
      </c>
      <c r="O366" s="431">
        <f>IF('Séries-Speed100'!$E$12="","",'Séries-Speed100'!$E$12)</f>
        <v>0.55763888888888891</v>
      </c>
      <c r="P366" s="439">
        <f>IF('Séries-Speed100'!$F$12="","",'Séries-Speed100'!$F$12)</f>
        <v>0.55902777777777779</v>
      </c>
      <c r="Q366" s="435">
        <f>IF('Séries-Speed100'!$S$12="","",'Séries-Speed100'!$S$12)</f>
        <v>1</v>
      </c>
      <c r="R366" s="110" t="str">
        <f>IF('Séries-Speed100'!$T$12="","",'Séries-Speed100'!$T$12)</f>
        <v>mn</v>
      </c>
      <c r="S366" s="437">
        <f>IF('Séries-Speed100'!$U$12="","",'Séries-Speed100'!$U$12)</f>
        <v>40</v>
      </c>
      <c r="T366" s="112" t="str">
        <f>IF('Séries-Speed100'!$V$12="","",'Séries-Speed100'!$V$12)</f>
        <v>s</v>
      </c>
      <c r="U366" s="413" t="str">
        <f>IF('Séries-Speed100'!$AA$12="","",'Séries-Speed100'!$AA$12)</f>
        <v/>
      </c>
    </row>
    <row r="367" spans="1:21" x14ac:dyDescent="0.25">
      <c r="A367" s="114" t="str">
        <f>IF('Séries-Speed100'!$N$13="","",'Séries-Speed100'!$N$13)</f>
        <v>Speed 100</v>
      </c>
      <c r="B367" s="435" t="str">
        <f>IF('Séries-Speed100'!$J$13="","",'Séries-Speed100'!$J$13)</f>
        <v>PETTENUZZO</v>
      </c>
      <c r="C367" s="437" t="str">
        <f>IF('Séries-Speed100'!$K$13="","",'Séries-Speed100'!$K$13)</f>
        <v>Stéphane</v>
      </c>
      <c r="D367" s="110" t="str">
        <f>IF('Séries-Speed100'!$L$13="","",'Séries-Speed100'!$L$13)</f>
        <v>Homme</v>
      </c>
      <c r="E367" s="110" t="str">
        <f>IF('Séries-Speed100'!$I$13="","",'Séries-Speed100'!$I$13)</f>
        <v xml:space="preserve">N°4 </v>
      </c>
      <c r="F367" s="110" t="str">
        <f>IF('Séries-Speed100'!$M$13="","",'Séries-Speed100'!$M$13)</f>
        <v>PETTENUZZO Stéphane Homme</v>
      </c>
      <c r="G367" s="112" t="str">
        <f>IF('Séries-Speed100'!$H$13="","",'Séries-Speed100'!$H$13)</f>
        <v>LIMULES</v>
      </c>
      <c r="H367" s="120">
        <f>IF('Séries-Speed100'!$A$13="","",'Séries-Speed100'!$A$13)</f>
        <v>1</v>
      </c>
      <c r="I367" s="451">
        <f>IF('Séries-Speed100'!$B$13="","",'Séries-Speed100'!$B$13)</f>
        <v>3</v>
      </c>
      <c r="J367" s="139">
        <f>IF('Séries-Speed100'!$G$13="","",'Séries-Speed100'!$G$13)</f>
        <v>3</v>
      </c>
      <c r="K367" s="457" t="str">
        <f t="shared" ref="K367:K404" si="19">+IF(F367="","",N$3)</f>
        <v>Appel</v>
      </c>
      <c r="L367" s="458">
        <f t="shared" si="18"/>
        <v>0.55694444444444446</v>
      </c>
      <c r="M367" s="441">
        <f>IF('Séries-Speed100'!$C$13="","",'Séries-Speed100'!$C$13)</f>
        <v>0.53611111111111109</v>
      </c>
      <c r="N367" s="431">
        <f>IF('Séries-Speed100'!$D$13="","",'Séries-Speed100'!$D$13)</f>
        <v>0.55694444444444446</v>
      </c>
      <c r="O367" s="431">
        <f>IF('Séries-Speed100'!$E$13="","",'Séries-Speed100'!$E$13)</f>
        <v>0.55763888888888891</v>
      </c>
      <c r="P367" s="439">
        <f>IF('Séries-Speed100'!$F$13="","",'Séries-Speed100'!$F$13)</f>
        <v>0.55902777777777779</v>
      </c>
      <c r="Q367" s="435">
        <f>IF('Séries-Speed100'!$S$13="","",'Séries-Speed100'!$S$13)</f>
        <v>1</v>
      </c>
      <c r="R367" s="110" t="str">
        <f>IF('Séries-Speed100'!$T$13="","",'Séries-Speed100'!$T$13)</f>
        <v>mn</v>
      </c>
      <c r="S367" s="437">
        <f>IF('Séries-Speed100'!$U$13="","",'Séries-Speed100'!$U$13)</f>
        <v>25</v>
      </c>
      <c r="T367" s="112" t="str">
        <f>IF('Séries-Speed100'!$V$13="","",'Séries-Speed100'!$V$13)</f>
        <v>s</v>
      </c>
      <c r="U367" s="413" t="str">
        <f>IF('Séries-Speed100'!$AA$13="","",'Séries-Speed100'!$AA$13)</f>
        <v/>
      </c>
    </row>
    <row r="368" spans="1:21" x14ac:dyDescent="0.25">
      <c r="A368" s="114" t="str">
        <f>IF('Séries-Speed100'!$N$14="","",'Séries-Speed100'!$N$14)</f>
        <v>Speed 100</v>
      </c>
      <c r="B368" s="435" t="str">
        <f>IF('Séries-Speed100'!$J$14="","",'Séries-Speed100'!$J$14)</f>
        <v>JAUFFRAUD</v>
      </c>
      <c r="C368" s="437" t="str">
        <f>IF('Séries-Speed100'!$K$14="","",'Séries-Speed100'!$K$14)</f>
        <v>Richard</v>
      </c>
      <c r="D368" s="110" t="str">
        <f>IF('Séries-Speed100'!$L$14="","",'Séries-Speed100'!$L$14)</f>
        <v>Homme</v>
      </c>
      <c r="E368" s="110" t="str">
        <f>IF('Séries-Speed100'!$I$14="","",'Séries-Speed100'!$I$14)</f>
        <v xml:space="preserve">N°5 </v>
      </c>
      <c r="F368" s="110" t="str">
        <f>IF('Séries-Speed100'!$M$14="","",'Séries-Speed100'!$M$14)</f>
        <v>JAUFFRAUD Richard Homme</v>
      </c>
      <c r="G368" s="112" t="str">
        <f>IF('Séries-Speed100'!$H$14="","",'Séries-Speed100'!$H$14)</f>
        <v>Imashi</v>
      </c>
      <c r="H368" s="120">
        <f>IF('Séries-Speed100'!$A$14="","",'Séries-Speed100'!$A$14)</f>
        <v>1</v>
      </c>
      <c r="I368" s="451">
        <f>IF('Séries-Speed100'!$B$14="","",'Séries-Speed100'!$B$14)</f>
        <v>4</v>
      </c>
      <c r="J368" s="139">
        <f>IF('Séries-Speed100'!$G$14="","",'Séries-Speed100'!$G$14)</f>
        <v>4</v>
      </c>
      <c r="K368" s="457" t="str">
        <f t="shared" si="19"/>
        <v>Appel</v>
      </c>
      <c r="L368" s="458">
        <f t="shared" si="18"/>
        <v>0.55694444444444446</v>
      </c>
      <c r="M368" s="441">
        <f>IF('Séries-Speed100'!$C$14="","",'Séries-Speed100'!$C$14)</f>
        <v>0.53611111111111109</v>
      </c>
      <c r="N368" s="431">
        <f>IF('Séries-Speed100'!$D$14="","",'Séries-Speed100'!$D$14)</f>
        <v>0.55694444444444446</v>
      </c>
      <c r="O368" s="431">
        <f>IF('Séries-Speed100'!$E$14="","",'Séries-Speed100'!$E$14)</f>
        <v>0.55763888888888891</v>
      </c>
      <c r="P368" s="439">
        <f>IF('Séries-Speed100'!$F$14="","",'Séries-Speed100'!$F$14)</f>
        <v>0.55902777777777779</v>
      </c>
      <c r="Q368" s="435">
        <f>IF('Séries-Speed100'!$S$14="","",'Séries-Speed100'!$S$14)</f>
        <v>1</v>
      </c>
      <c r="R368" s="110" t="str">
        <f>IF('Séries-Speed100'!$T$14="","",'Séries-Speed100'!$T$14)</f>
        <v>mn</v>
      </c>
      <c r="S368" s="437">
        <f>IF('Séries-Speed100'!$U$14="","",'Séries-Speed100'!$U$14)</f>
        <v>15</v>
      </c>
      <c r="T368" s="112" t="str">
        <f>IF('Séries-Speed100'!$V$14="","",'Séries-Speed100'!$V$14)</f>
        <v>s</v>
      </c>
      <c r="U368" s="413" t="str">
        <f>IF('Séries-Speed100'!$AA$14="","",'Séries-Speed100'!$AA$14)</f>
        <v/>
      </c>
    </row>
    <row r="369" spans="1:37" x14ac:dyDescent="0.25">
      <c r="A369" s="114" t="str">
        <f>IF('Séries-Speed100'!$N$15="","",'Séries-Speed100'!$N$15)</f>
        <v>Speed 100</v>
      </c>
      <c r="B369" s="435" t="str">
        <f>IF('Séries-Speed100'!$J$15="","",'Séries-Speed100'!$J$15)</f>
        <v>BUZET</v>
      </c>
      <c r="C369" s="437" t="str">
        <f>IF('Séries-Speed100'!$K$15="","",'Séries-Speed100'!$K$15)</f>
        <v>François</v>
      </c>
      <c r="D369" s="110" t="str">
        <f>IF('Séries-Speed100'!$L$15="","",'Séries-Speed100'!$L$15)</f>
        <v>Homme</v>
      </c>
      <c r="E369" s="110" t="str">
        <f>IF('Séries-Speed100'!$I$15="","",'Séries-Speed100'!$I$15)</f>
        <v xml:space="preserve">N°3 </v>
      </c>
      <c r="F369" s="110" t="str">
        <f>IF('Séries-Speed100'!$M$15="","",'Séries-Speed100'!$M$15)</f>
        <v>BUZET François Homme</v>
      </c>
      <c r="G369" s="112" t="str">
        <f>IF('Séries-Speed100'!$H$15="","",'Séries-Speed100'!$H$15)</f>
        <v>Les Cormorans 2</v>
      </c>
      <c r="H369" s="120">
        <f>IF('Séries-Speed100'!$A$15="","",'Séries-Speed100'!$A$15)</f>
        <v>2</v>
      </c>
      <c r="I369" s="451">
        <f>IF('Séries-Speed100'!$B$15="","",'Séries-Speed100'!$B$15)</f>
        <v>1</v>
      </c>
      <c r="J369" s="139">
        <f>IF('Séries-Speed100'!$G$15="","",'Séries-Speed100'!$G$15)</f>
        <v>1</v>
      </c>
      <c r="K369" s="457" t="str">
        <f t="shared" si="19"/>
        <v>Appel</v>
      </c>
      <c r="L369" s="458">
        <f t="shared" si="18"/>
        <v>0.56180555555555556</v>
      </c>
      <c r="M369" s="441">
        <f>IF('Séries-Speed100'!$C$15="","",'Séries-Speed100'!$C$15)</f>
        <v>0.54097222222222219</v>
      </c>
      <c r="N369" s="431">
        <f>IF('Séries-Speed100'!$D$15="","",'Séries-Speed100'!$D$15)</f>
        <v>0.56180555555555556</v>
      </c>
      <c r="O369" s="431">
        <f>IF('Séries-Speed100'!$E$15="","",'Séries-Speed100'!$E$15)</f>
        <v>0.5625</v>
      </c>
      <c r="P369" s="439">
        <f>IF('Séries-Speed100'!$F$15="","",'Séries-Speed100'!$F$15)</f>
        <v>0.56388888888888888</v>
      </c>
      <c r="Q369" s="435">
        <f>IF('Séries-Speed100'!$S$15="","",'Séries-Speed100'!$S$15)</f>
        <v>1</v>
      </c>
      <c r="R369" s="110" t="str">
        <f>IF('Séries-Speed100'!$T$15="","",'Séries-Speed100'!$T$15)</f>
        <v>mn</v>
      </c>
      <c r="S369" s="437">
        <f>IF('Séries-Speed100'!$U$15="","",'Séries-Speed100'!$U$15)</f>
        <v>15</v>
      </c>
      <c r="T369" s="112" t="str">
        <f>IF('Séries-Speed100'!$V$15="","",'Séries-Speed100'!$V$15)</f>
        <v>s</v>
      </c>
      <c r="U369" s="413" t="str">
        <f>IF('Séries-Speed100'!$AA$15="","",'Séries-Speed100'!$AA$15)</f>
        <v/>
      </c>
    </row>
    <row r="370" spans="1:37" x14ac:dyDescent="0.25">
      <c r="A370" s="114" t="str">
        <f>IF('Séries-Speed100'!$N$16="","",'Séries-Speed100'!$N$16)</f>
        <v>Speed 100</v>
      </c>
      <c r="B370" s="435" t="str">
        <f>IF('Séries-Speed100'!$J$16="","",'Séries-Speed100'!$J$16)</f>
        <v>BORGAT</v>
      </c>
      <c r="C370" s="437" t="str">
        <f>IF('Séries-Speed100'!$K$16="","",'Séries-Speed100'!$K$16)</f>
        <v>Anne</v>
      </c>
      <c r="D370" s="110" t="str">
        <f>IF('Séries-Speed100'!$L$16="","",'Séries-Speed100'!$L$16)</f>
        <v>Femme</v>
      </c>
      <c r="E370" s="110" t="str">
        <f>IF('Séries-Speed100'!$I$16="","",'Séries-Speed100'!$I$16)</f>
        <v xml:space="preserve">N°2 </v>
      </c>
      <c r="F370" s="110" t="str">
        <f>IF('Séries-Speed100'!$M$16="","",'Séries-Speed100'!$M$16)</f>
        <v>BORGAT Anne Femme</v>
      </c>
      <c r="G370" s="112" t="str">
        <f>IF('Séries-Speed100'!$H$16="","",'Séries-Speed100'!$H$16)</f>
        <v>CYRNEA</v>
      </c>
      <c r="H370" s="120">
        <f>IF('Séries-Speed100'!$A$16="","",'Séries-Speed100'!$A$16)</f>
        <v>2</v>
      </c>
      <c r="I370" s="451">
        <f>IF('Séries-Speed100'!$B$16="","",'Séries-Speed100'!$B$16)</f>
        <v>2</v>
      </c>
      <c r="J370" s="139">
        <f>IF('Séries-Speed100'!$G$16="","",'Séries-Speed100'!$G$16)</f>
        <v>2</v>
      </c>
      <c r="K370" s="457" t="str">
        <f t="shared" si="19"/>
        <v>Appel</v>
      </c>
      <c r="L370" s="458">
        <f t="shared" si="18"/>
        <v>0.56180555555555556</v>
      </c>
      <c r="M370" s="441">
        <f>IF('Séries-Speed100'!$C$16="","",'Séries-Speed100'!$C$16)</f>
        <v>0.54097222222222219</v>
      </c>
      <c r="N370" s="431">
        <f>IF('Séries-Speed100'!$D$16="","",'Séries-Speed100'!$D$16)</f>
        <v>0.56180555555555556</v>
      </c>
      <c r="O370" s="431">
        <f>IF('Séries-Speed100'!$E$16="","",'Séries-Speed100'!$E$16)</f>
        <v>0.5625</v>
      </c>
      <c r="P370" s="439">
        <f>IF('Séries-Speed100'!$F$16="","",'Séries-Speed100'!$F$16)</f>
        <v>0.56388888888888888</v>
      </c>
      <c r="Q370" s="435">
        <f>IF('Séries-Speed100'!$S$16="","",'Séries-Speed100'!$S$16)</f>
        <v>1</v>
      </c>
      <c r="R370" s="110" t="str">
        <f>IF('Séries-Speed100'!$T$16="","",'Séries-Speed100'!$T$16)</f>
        <v>mn</v>
      </c>
      <c r="S370" s="437">
        <f>IF('Séries-Speed100'!$U$16="","",'Séries-Speed100'!$U$16)</f>
        <v>10</v>
      </c>
      <c r="T370" s="112" t="str">
        <f>IF('Séries-Speed100'!$V$16="","",'Séries-Speed100'!$V$16)</f>
        <v>s</v>
      </c>
      <c r="U370" s="413" t="str">
        <f>IF('Séries-Speed100'!$AA$16="","",'Séries-Speed100'!$AA$16)</f>
        <v/>
      </c>
      <c r="V370" t="str">
        <f>IF('Séries-Speed100'!M90="","",'Séries-Speed100'!M90)</f>
        <v/>
      </c>
      <c r="AJ370" t="str">
        <f>IF('Séries-Speed100'!AA90="","",'Séries-Speed100'!AA90)</f>
        <v/>
      </c>
      <c r="AK370" t="str">
        <f>IF('Séries-Speed100'!AB90="","",'Séries-Speed100'!AB90)</f>
        <v/>
      </c>
    </row>
    <row r="371" spans="1:37" x14ac:dyDescent="0.25">
      <c r="A371" s="114" t="str">
        <f>IF('Séries-Speed100'!$N$17="","",'Séries-Speed100'!$N$17)</f>
        <v>Speed 100</v>
      </c>
      <c r="B371" s="435" t="str">
        <f>IF('Séries-Speed100'!$J$17="","",'Séries-Speed100'!$J$17)</f>
        <v>SGARRA</v>
      </c>
      <c r="C371" s="437" t="str">
        <f>IF('Séries-Speed100'!$K$17="","",'Séries-Speed100'!$K$17)</f>
        <v>Michel</v>
      </c>
      <c r="D371" s="110" t="str">
        <f>IF('Séries-Speed100'!$L$17="","",'Séries-Speed100'!$L$17)</f>
        <v>Homme</v>
      </c>
      <c r="E371" s="110" t="str">
        <f>IF('Séries-Speed100'!$I$17="","",'Séries-Speed100'!$I$17)</f>
        <v xml:space="preserve">N°2 </v>
      </c>
      <c r="F371" s="110" t="str">
        <f>IF('Séries-Speed100'!$M$17="","",'Séries-Speed100'!$M$17)</f>
        <v>SGARRA Michel Homme</v>
      </c>
      <c r="G371" s="112" t="str">
        <f>IF('Séries-Speed100'!$H$17="","",'Séries-Speed100'!$H$17)</f>
        <v>Enjoy And Relax</v>
      </c>
      <c r="H371" s="120">
        <f>IF('Séries-Speed100'!$A$17="","",'Séries-Speed100'!$A$17)</f>
        <v>2</v>
      </c>
      <c r="I371" s="451">
        <f>IF('Séries-Speed100'!$B$17="","",'Séries-Speed100'!$B$17)</f>
        <v>3</v>
      </c>
      <c r="J371" s="139">
        <f>IF('Séries-Speed100'!$G$17="","",'Séries-Speed100'!$G$17)</f>
        <v>3</v>
      </c>
      <c r="K371" s="457" t="str">
        <f t="shared" si="19"/>
        <v>Appel</v>
      </c>
      <c r="L371" s="458">
        <f t="shared" si="18"/>
        <v>0.56180555555555556</v>
      </c>
      <c r="M371" s="441">
        <f>IF('Séries-Speed100'!$C$17="","",'Séries-Speed100'!$C$17)</f>
        <v>0.54097222222222219</v>
      </c>
      <c r="N371" s="431">
        <f>IF('Séries-Speed100'!$D$17="","",'Séries-Speed100'!$D$17)</f>
        <v>0.56180555555555556</v>
      </c>
      <c r="O371" s="431">
        <f>IF('Séries-Speed100'!$E$17="","",'Séries-Speed100'!$E$17)</f>
        <v>0.5625</v>
      </c>
      <c r="P371" s="439">
        <f>IF('Séries-Speed100'!$F$17="","",'Séries-Speed100'!$F$17)</f>
        <v>0.56388888888888888</v>
      </c>
      <c r="Q371" s="435">
        <f>IF('Séries-Speed100'!$S$17="","",'Séries-Speed100'!$S$17)</f>
        <v>1</v>
      </c>
      <c r="R371" s="110" t="str">
        <f>IF('Séries-Speed100'!$T$17="","",'Séries-Speed100'!$T$17)</f>
        <v>mn</v>
      </c>
      <c r="S371" s="437">
        <f>IF('Séries-Speed100'!$U$17="","",'Séries-Speed100'!$U$17)</f>
        <v>10</v>
      </c>
      <c r="T371" s="112" t="str">
        <f>IF('Séries-Speed100'!$V$17="","",'Séries-Speed100'!$V$17)</f>
        <v>s</v>
      </c>
      <c r="U371" s="413" t="str">
        <f>IF('Séries-Speed100'!$AA$17="","",'Séries-Speed100'!$AA$17)</f>
        <v/>
      </c>
      <c r="AK371" t="str">
        <f>IF('Séries-Speed100'!AB91="","",'Séries-Speed100'!AB91)</f>
        <v/>
      </c>
    </row>
    <row r="372" spans="1:37" x14ac:dyDescent="0.25">
      <c r="A372" s="114" t="str">
        <f>IF('Séries-Speed100'!$N$18="","",'Séries-Speed100'!$N$18)</f>
        <v>Speed 100</v>
      </c>
      <c r="B372" s="435" t="str">
        <f>IF('Séries-Speed100'!$J$18="","",'Séries-Speed100'!$J$18)</f>
        <v>AUBRY</v>
      </c>
      <c r="C372" s="437" t="str">
        <f>IF('Séries-Speed100'!$K$18="","",'Séries-Speed100'!$K$18)</f>
        <v>Pascale</v>
      </c>
      <c r="D372" s="110" t="str">
        <f>IF('Séries-Speed100'!$L$18="","",'Séries-Speed100'!$L$18)</f>
        <v>Homme</v>
      </c>
      <c r="E372" s="110" t="str">
        <f>IF('Séries-Speed100'!$I$18="","",'Séries-Speed100'!$I$18)</f>
        <v xml:space="preserve">N°4 </v>
      </c>
      <c r="F372" s="110" t="str">
        <f>IF('Séries-Speed100'!$M$18="","",'Séries-Speed100'!$M$18)</f>
        <v>AUBRY Pascale Homme</v>
      </c>
      <c r="G372" s="112" t="str">
        <f>IF('Séries-Speed100'!$H$18="","",'Séries-Speed100'!$H$18)</f>
        <v>Sportpleizh</v>
      </c>
      <c r="H372" s="120">
        <f>IF('Séries-Speed100'!$A$18="","",'Séries-Speed100'!$A$18)</f>
        <v>2</v>
      </c>
      <c r="I372" s="451">
        <f>IF('Séries-Speed100'!$B$18="","",'Séries-Speed100'!$B$18)</f>
        <v>4</v>
      </c>
      <c r="J372" s="139">
        <f>IF('Séries-Speed100'!$G$18="","",'Séries-Speed100'!$G$18)</f>
        <v>4</v>
      </c>
      <c r="K372" s="457" t="str">
        <f t="shared" si="19"/>
        <v>Appel</v>
      </c>
      <c r="L372" s="458">
        <f t="shared" si="18"/>
        <v>0.56180555555555556</v>
      </c>
      <c r="M372" s="441">
        <f>IF('Séries-Speed100'!$C$18="","",'Séries-Speed100'!$C$18)</f>
        <v>0.54097222222222219</v>
      </c>
      <c r="N372" s="431">
        <f>IF('Séries-Speed100'!$D$18="","",'Séries-Speed100'!$D$18)</f>
        <v>0.56180555555555556</v>
      </c>
      <c r="O372" s="431">
        <f>IF('Séries-Speed100'!$E$18="","",'Séries-Speed100'!$E$18)</f>
        <v>0.5625</v>
      </c>
      <c r="P372" s="439">
        <f>IF('Séries-Speed100'!$F$18="","",'Séries-Speed100'!$F$18)</f>
        <v>0.56388888888888888</v>
      </c>
      <c r="Q372" s="435">
        <f>IF('Séries-Speed100'!$S$18="","",'Séries-Speed100'!$S$18)</f>
        <v>1</v>
      </c>
      <c r="R372" s="110" t="str">
        <f>IF('Séries-Speed100'!$T$18="","",'Séries-Speed100'!$T$18)</f>
        <v>mn</v>
      </c>
      <c r="S372" s="437">
        <f>IF('Séries-Speed100'!$U$18="","",'Séries-Speed100'!$U$18)</f>
        <v>5</v>
      </c>
      <c r="T372" s="112" t="str">
        <f>IF('Séries-Speed100'!$V$18="","",'Séries-Speed100'!$V$18)</f>
        <v>s</v>
      </c>
      <c r="U372" s="413" t="str">
        <f>IF('Séries-Speed100'!$AA$18="","",'Séries-Speed100'!$AA$18)</f>
        <v/>
      </c>
    </row>
    <row r="373" spans="1:37" x14ac:dyDescent="0.25">
      <c r="A373" s="114" t="str">
        <f>IF('Séries-Speed100'!$N$19="","",'Séries-Speed100'!$N$19)</f>
        <v>Speed 100</v>
      </c>
      <c r="B373" s="435" t="str">
        <f>IF('Séries-Speed100'!$J$19="","",'Séries-Speed100'!$J$19)</f>
        <v>BRATANIC</v>
      </c>
      <c r="C373" s="437" t="str">
        <f>IF('Séries-Speed100'!$K$19="","",'Séries-Speed100'!$K$19)</f>
        <v>Christopher</v>
      </c>
      <c r="D373" s="110" t="str">
        <f>IF('Séries-Speed100'!$L$19="","",'Séries-Speed100'!$L$19)</f>
        <v>Homme</v>
      </c>
      <c r="E373" s="110" t="str">
        <f>IF('Séries-Speed100'!$I$19="","",'Séries-Speed100'!$I$19)</f>
        <v xml:space="preserve">N°2 </v>
      </c>
      <c r="F373" s="110" t="str">
        <f>IF('Séries-Speed100'!$M$19="","",'Séries-Speed100'!$M$19)</f>
        <v>BRATANIC Christopher Homme</v>
      </c>
      <c r="G373" s="112" t="str">
        <f>IF('Séries-Speed100'!$H$19="","",'Séries-Speed100'!$H$19)</f>
        <v>Les Cormorans 2</v>
      </c>
      <c r="H373" s="120">
        <f>IF('Séries-Speed100'!$A$19="","",'Séries-Speed100'!$A$19)</f>
        <v>3</v>
      </c>
      <c r="I373" s="451">
        <f>IF('Séries-Speed100'!$B$19="","",'Séries-Speed100'!$B$19)</f>
        <v>1</v>
      </c>
      <c r="J373" s="139">
        <f>IF('Séries-Speed100'!$G$19="","",'Séries-Speed100'!$G$19)</f>
        <v>1</v>
      </c>
      <c r="K373" s="457" t="str">
        <f t="shared" si="19"/>
        <v>Appel</v>
      </c>
      <c r="L373" s="458">
        <f t="shared" si="18"/>
        <v>0.56666666666666665</v>
      </c>
      <c r="M373" s="441">
        <f>IF('Séries-Speed100'!$C$19="","",'Séries-Speed100'!$C$19)</f>
        <v>0.54583333333333328</v>
      </c>
      <c r="N373" s="431">
        <f>IF('Séries-Speed100'!$D$19="","",'Séries-Speed100'!$D$19)</f>
        <v>0.56666666666666665</v>
      </c>
      <c r="O373" s="431">
        <f>IF('Séries-Speed100'!$E$19="","",'Séries-Speed100'!$E$19)</f>
        <v>0.56736111111111109</v>
      </c>
      <c r="P373" s="439">
        <f>IF('Séries-Speed100'!$F$19="","",'Séries-Speed100'!$F$19)</f>
        <v>0.56874999999999998</v>
      </c>
      <c r="Q373" s="435">
        <f>IF('Séries-Speed100'!$S$19="","",'Séries-Speed100'!$S$19)</f>
        <v>1</v>
      </c>
      <c r="R373" s="110" t="str">
        <f>IF('Séries-Speed100'!$T$19="","",'Séries-Speed100'!$T$19)</f>
        <v>mn</v>
      </c>
      <c r="S373" s="437">
        <f>IF('Séries-Speed100'!$U$19="","",'Séries-Speed100'!$U$19)</f>
        <v>0</v>
      </c>
      <c r="T373" s="112" t="str">
        <f>IF('Séries-Speed100'!$V$19="","",'Séries-Speed100'!$V$19)</f>
        <v>s</v>
      </c>
      <c r="U373" s="413" t="str">
        <f>IF('Séries-Speed100'!$AA$19="","",'Séries-Speed100'!$AA$19)</f>
        <v/>
      </c>
    </row>
    <row r="374" spans="1:37" x14ac:dyDescent="0.25">
      <c r="A374" s="114" t="str">
        <f>IF('Séries-Speed100'!$N$20="","",'Séries-Speed100'!$N$20)</f>
        <v>Speed 100</v>
      </c>
      <c r="B374" s="435" t="str">
        <f>IF('Séries-Speed100'!$J$20="","",'Séries-Speed100'!$J$20)</f>
        <v>BERRUCAZ</v>
      </c>
      <c r="C374" s="437" t="str">
        <f>IF('Séries-Speed100'!$K$20="","",'Séries-Speed100'!$K$20)</f>
        <v>Stéphane</v>
      </c>
      <c r="D374" s="110" t="str">
        <f>IF('Séries-Speed100'!$L$20="","",'Séries-Speed100'!$L$20)</f>
        <v>Homme</v>
      </c>
      <c r="E374" s="110" t="str">
        <f>IF('Séries-Speed100'!$I$20="","",'Séries-Speed100'!$I$20)</f>
        <v xml:space="preserve">N°2 </v>
      </c>
      <c r="F374" s="110" t="str">
        <f>IF('Séries-Speed100'!$M$20="","",'Séries-Speed100'!$M$20)</f>
        <v>BERRUCAZ Stéphane Homme</v>
      </c>
      <c r="G374" s="112" t="str">
        <f>IF('Séries-Speed100'!$H$20="","",'Séries-Speed100'!$H$20)</f>
        <v>LIMULES</v>
      </c>
      <c r="H374" s="120">
        <f>IF('Séries-Speed100'!$A$20="","",'Séries-Speed100'!$A$20)</f>
        <v>3</v>
      </c>
      <c r="I374" s="451">
        <f>IF('Séries-Speed100'!$B$20="","",'Séries-Speed100'!$B$20)</f>
        <v>2</v>
      </c>
      <c r="J374" s="139">
        <f>IF('Séries-Speed100'!$G$20="","",'Séries-Speed100'!$G$20)</f>
        <v>2</v>
      </c>
      <c r="K374" s="457" t="str">
        <f t="shared" si="19"/>
        <v>Appel</v>
      </c>
      <c r="L374" s="458">
        <f t="shared" si="18"/>
        <v>0.56666666666666665</v>
      </c>
      <c r="M374" s="441">
        <f>IF('Séries-Speed100'!$C$20="","",'Séries-Speed100'!$C$20)</f>
        <v>0.54583333333333328</v>
      </c>
      <c r="N374" s="431">
        <f>IF('Séries-Speed100'!$D$20="","",'Séries-Speed100'!$D$20)</f>
        <v>0.56666666666666665</v>
      </c>
      <c r="O374" s="431">
        <f>IF('Séries-Speed100'!$E$20="","",'Séries-Speed100'!$E$20)</f>
        <v>0.56736111111111109</v>
      </c>
      <c r="P374" s="439">
        <f>IF('Séries-Speed100'!$F$20="","",'Séries-Speed100'!$F$20)</f>
        <v>0.56874999999999998</v>
      </c>
      <c r="Q374" s="435">
        <f>IF('Séries-Speed100'!$S$20="","",'Séries-Speed100'!$S$20)</f>
        <v>1</v>
      </c>
      <c r="R374" s="110" t="str">
        <f>IF('Séries-Speed100'!$T$20="","",'Séries-Speed100'!$T$20)</f>
        <v>mn</v>
      </c>
      <c r="S374" s="437">
        <f>IF('Séries-Speed100'!$U$20="","",'Séries-Speed100'!$U$20)</f>
        <v>0</v>
      </c>
      <c r="T374" s="112" t="str">
        <f>IF('Séries-Speed100'!$V$20="","",'Séries-Speed100'!$V$20)</f>
        <v>s</v>
      </c>
      <c r="U374" s="413" t="str">
        <f>IF('Séries-Speed100'!$AA$20="","",'Séries-Speed100'!$AA$20)</f>
        <v/>
      </c>
    </row>
    <row r="375" spans="1:37" x14ac:dyDescent="0.25">
      <c r="A375" s="114" t="str">
        <f>IF('Séries-Speed100'!$N$21="","",'Séries-Speed100'!$N$21)</f>
        <v>Speed 100</v>
      </c>
      <c r="B375" s="435" t="str">
        <f>IF('Séries-Speed100'!$J$21="","",'Séries-Speed100'!$J$21)</f>
        <v>GUEHRIA</v>
      </c>
      <c r="C375" s="437" t="str">
        <f>IF('Séries-Speed100'!$K$21="","",'Séries-Speed100'!$K$21)</f>
        <v>Réda</v>
      </c>
      <c r="D375" s="110" t="str">
        <f>IF('Séries-Speed100'!$L$21="","",'Séries-Speed100'!$L$21)</f>
        <v>Homme</v>
      </c>
      <c r="E375" s="110" t="str">
        <f>IF('Séries-Speed100'!$I$21="","",'Séries-Speed100'!$I$21)</f>
        <v>N°1 Capitaine</v>
      </c>
      <c r="F375" s="110" t="str">
        <f>IF('Séries-Speed100'!$M$21="","",'Séries-Speed100'!$M$21)</f>
        <v>GUEHRIA Réda Homme</v>
      </c>
      <c r="G375" s="112" t="str">
        <f>IF('Séries-Speed100'!$H$21="","",'Séries-Speed100'!$H$21)</f>
        <v>Savoy'OuBien?</v>
      </c>
      <c r="H375" s="120">
        <f>IF('Séries-Speed100'!$A$21="","",'Séries-Speed100'!$A$21)</f>
        <v>3</v>
      </c>
      <c r="I375" s="451">
        <f>IF('Séries-Speed100'!$B$21="","",'Séries-Speed100'!$B$21)</f>
        <v>3</v>
      </c>
      <c r="J375" s="139">
        <f>IF('Séries-Speed100'!$G$21="","",'Séries-Speed100'!$G$21)</f>
        <v>3</v>
      </c>
      <c r="K375" s="457" t="str">
        <f t="shared" si="19"/>
        <v>Appel</v>
      </c>
      <c r="L375" s="458">
        <f t="shared" si="18"/>
        <v>0.56666666666666665</v>
      </c>
      <c r="M375" s="441">
        <f>IF('Séries-Speed100'!$C$21="","",'Séries-Speed100'!$C$21)</f>
        <v>0.54583333333333328</v>
      </c>
      <c r="N375" s="431">
        <f>IF('Séries-Speed100'!$D$21="","",'Séries-Speed100'!$D$21)</f>
        <v>0.56666666666666665</v>
      </c>
      <c r="O375" s="431">
        <f>IF('Séries-Speed100'!$E$21="","",'Séries-Speed100'!$E$21)</f>
        <v>0.56736111111111109</v>
      </c>
      <c r="P375" s="439">
        <f>IF('Séries-Speed100'!$F$21="","",'Séries-Speed100'!$F$21)</f>
        <v>0.56874999999999998</v>
      </c>
      <c r="Q375" s="435">
        <f>IF('Séries-Speed100'!$S$21="","",'Séries-Speed100'!$S$21)</f>
        <v>1</v>
      </c>
      <c r="R375" s="110" t="str">
        <f>IF('Séries-Speed100'!$T$21="","",'Séries-Speed100'!$T$21)</f>
        <v>mn</v>
      </c>
      <c r="S375" s="437">
        <f>IF('Séries-Speed100'!$U$21="","",'Séries-Speed100'!$U$21)</f>
        <v>0</v>
      </c>
      <c r="T375" s="112" t="str">
        <f>IF('Séries-Speed100'!$V$21="","",'Séries-Speed100'!$V$21)</f>
        <v>s</v>
      </c>
      <c r="U375" s="413" t="str">
        <f>IF('Séries-Speed100'!$AA$21="","",'Séries-Speed100'!$AA$21)</f>
        <v/>
      </c>
    </row>
    <row r="376" spans="1:37" x14ac:dyDescent="0.25">
      <c r="A376" s="114" t="str">
        <f>IF('Séries-Speed100'!$N$22="","",'Séries-Speed100'!$N$22)</f>
        <v>Speed 100</v>
      </c>
      <c r="B376" s="435" t="str">
        <f>IF('Séries-Speed100'!$J$22="","",'Séries-Speed100'!$J$22)</f>
        <v>LANOISELIER</v>
      </c>
      <c r="C376" s="437" t="str">
        <f>IF('Séries-Speed100'!$K$22="","",'Séries-Speed100'!$K$22)</f>
        <v>Aurélien</v>
      </c>
      <c r="D376" s="110" t="str">
        <f>IF('Séries-Speed100'!$L$22="","",'Séries-Speed100'!$L$22)</f>
        <v>Homme</v>
      </c>
      <c r="E376" s="110" t="str">
        <f>IF('Séries-Speed100'!$I$22="","",'Séries-Speed100'!$I$22)</f>
        <v xml:space="preserve">N°2 </v>
      </c>
      <c r="F376" s="110" t="str">
        <f>IF('Séries-Speed100'!$M$22="","",'Séries-Speed100'!$M$22)</f>
        <v>LANOISELIER Aurélien Homme</v>
      </c>
      <c r="G376" s="112" t="str">
        <f>IF('Séries-Speed100'!$H$22="","",'Séries-Speed100'!$H$22)</f>
        <v>Savoy'OuBien?</v>
      </c>
      <c r="H376" s="120">
        <f>IF('Séries-Speed100'!$A$22="","",'Séries-Speed100'!$A$22)</f>
        <v>3</v>
      </c>
      <c r="I376" s="451">
        <f>IF('Séries-Speed100'!$B$22="","",'Séries-Speed100'!$B$22)</f>
        <v>4</v>
      </c>
      <c r="J376" s="139">
        <f>IF('Séries-Speed100'!$G$22="","",'Séries-Speed100'!$G$22)</f>
        <v>4</v>
      </c>
      <c r="K376" s="457" t="str">
        <f t="shared" si="19"/>
        <v>Appel</v>
      </c>
      <c r="L376" s="458">
        <f t="shared" si="18"/>
        <v>0.56666666666666665</v>
      </c>
      <c r="M376" s="441">
        <f>IF('Séries-Speed100'!$C$22="","",'Séries-Speed100'!$C$22)</f>
        <v>0.54583333333333328</v>
      </c>
      <c r="N376" s="431">
        <f>IF('Séries-Speed100'!$D$22="","",'Séries-Speed100'!$D$22)</f>
        <v>0.56666666666666665</v>
      </c>
      <c r="O376" s="431">
        <f>IF('Séries-Speed100'!$E$22="","",'Séries-Speed100'!$E$22)</f>
        <v>0.56736111111111109</v>
      </c>
      <c r="P376" s="439">
        <f>IF('Séries-Speed100'!$F$22="","",'Séries-Speed100'!$F$22)</f>
        <v>0.56874999999999998</v>
      </c>
      <c r="Q376" s="435">
        <f>IF('Séries-Speed100'!$S$22="","",'Séries-Speed100'!$S$22)</f>
        <v>1</v>
      </c>
      <c r="R376" s="110" t="str">
        <f>IF('Séries-Speed100'!$T$22="","",'Séries-Speed100'!$T$22)</f>
        <v>mn</v>
      </c>
      <c r="S376" s="437">
        <f>IF('Séries-Speed100'!$U$22="","",'Séries-Speed100'!$U$22)</f>
        <v>0</v>
      </c>
      <c r="T376" s="112" t="str">
        <f>IF('Séries-Speed100'!$V$22="","",'Séries-Speed100'!$V$22)</f>
        <v>s</v>
      </c>
      <c r="U376" s="413" t="str">
        <f>IF('Séries-Speed100'!$AA$22="","",'Séries-Speed100'!$AA$22)</f>
        <v/>
      </c>
    </row>
    <row r="377" spans="1:37" x14ac:dyDescent="0.25">
      <c r="A377" s="114" t="str">
        <f>IF('Séries-Speed100'!$N$23="","",'Séries-Speed100'!$N$23)</f>
        <v>Speed 100</v>
      </c>
      <c r="B377" s="435" t="str">
        <f>IF('Séries-Speed100'!$J$23="","",'Séries-Speed100'!$J$23)</f>
        <v>BRATANIC</v>
      </c>
      <c r="C377" s="437" t="str">
        <f>IF('Séries-Speed100'!$K$23="","",'Séries-Speed100'!$K$23)</f>
        <v>Alexandre</v>
      </c>
      <c r="D377" s="110" t="str">
        <f>IF('Séries-Speed100'!$L$23="","",'Séries-Speed100'!$L$23)</f>
        <v>Homme</v>
      </c>
      <c r="E377" s="110" t="str">
        <f>IF('Séries-Speed100'!$I$23="","",'Séries-Speed100'!$I$23)</f>
        <v>N°1 Capitaine</v>
      </c>
      <c r="F377" s="110" t="str">
        <f>IF('Séries-Speed100'!$M$23="","",'Séries-Speed100'!$M$23)</f>
        <v>BRATANIC Alexandre Homme</v>
      </c>
      <c r="G377" s="112" t="str">
        <f>IF('Séries-Speed100'!$H$23="","",'Séries-Speed100'!$H$23)</f>
        <v>Les Cormorans 1</v>
      </c>
      <c r="H377" s="120">
        <f>IF('Séries-Speed100'!$A$23="","",'Séries-Speed100'!$A$23)</f>
        <v>4</v>
      </c>
      <c r="I377" s="451">
        <f>IF('Séries-Speed100'!$B$23="","",'Séries-Speed100'!$B$23)</f>
        <v>1</v>
      </c>
      <c r="J377" s="139">
        <f>IF('Séries-Speed100'!$G$23="","",'Séries-Speed100'!$G$23)</f>
        <v>1</v>
      </c>
      <c r="K377" s="457" t="str">
        <f t="shared" si="19"/>
        <v>Appel</v>
      </c>
      <c r="L377" s="458">
        <f t="shared" si="18"/>
        <v>0.57152777777777775</v>
      </c>
      <c r="M377" s="441">
        <f>IF('Séries-Speed100'!$C$23="","",'Séries-Speed100'!$C$23)</f>
        <v>0.55069444444444438</v>
      </c>
      <c r="N377" s="431">
        <f>IF('Séries-Speed100'!$D$23="","",'Séries-Speed100'!$D$23)</f>
        <v>0.57152777777777775</v>
      </c>
      <c r="O377" s="431">
        <f>IF('Séries-Speed100'!$E$23="","",'Séries-Speed100'!$E$23)</f>
        <v>0.57222222222222219</v>
      </c>
      <c r="P377" s="439">
        <f>IF('Séries-Speed100'!$F$23="","",'Séries-Speed100'!$F$23)</f>
        <v>0.57361111111111107</v>
      </c>
      <c r="Q377" s="435">
        <f>IF('Séries-Speed100'!$S$23="","",'Séries-Speed100'!$S$23)</f>
        <v>0</v>
      </c>
      <c r="R377" s="110" t="str">
        <f>IF('Séries-Speed100'!$T$23="","",'Séries-Speed100'!$T$23)</f>
        <v>mn</v>
      </c>
      <c r="S377" s="437">
        <f>IF('Séries-Speed100'!$U$23="","",'Séries-Speed100'!$U$23)</f>
        <v>55</v>
      </c>
      <c r="T377" s="112" t="str">
        <f>IF('Séries-Speed100'!$V$23="","",'Séries-Speed100'!$V$23)</f>
        <v>s</v>
      </c>
      <c r="U377" s="413" t="str">
        <f>IF('Séries-Speed100'!$AA$23="","",'Séries-Speed100'!$AA$23)</f>
        <v/>
      </c>
    </row>
    <row r="378" spans="1:37" x14ac:dyDescent="0.25">
      <c r="A378" s="114" t="str">
        <f>IF('Séries-Speed100'!$N$24="","",'Séries-Speed100'!$N$24)</f>
        <v>Speed 100</v>
      </c>
      <c r="B378" s="435" t="str">
        <f>IF('Séries-Speed100'!$J$24="","",'Séries-Speed100'!$J$24)</f>
        <v>ZAJAC</v>
      </c>
      <c r="C378" s="437" t="str">
        <f>IF('Séries-Speed100'!$K$24="","",'Séries-Speed100'!$K$24)</f>
        <v>Martin</v>
      </c>
      <c r="D378" s="110" t="str">
        <f>IF('Séries-Speed100'!$L$24="","",'Séries-Speed100'!$L$24)</f>
        <v>Homme</v>
      </c>
      <c r="E378" s="110" t="str">
        <f>IF('Séries-Speed100'!$I$24="","",'Séries-Speed100'!$I$24)</f>
        <v>N°1 Capitaine</v>
      </c>
      <c r="F378" s="110" t="str">
        <f>IF('Séries-Speed100'!$M$24="","",'Séries-Speed100'!$M$24)</f>
        <v>ZAJAC Martin Homme</v>
      </c>
      <c r="G378" s="112" t="str">
        <f>IF('Séries-Speed100'!$H$24="","",'Séries-Speed100'!$H$24)</f>
        <v>Apneaman, Praha, Czech Republic</v>
      </c>
      <c r="H378" s="120">
        <f>IF('Séries-Speed100'!$A$24="","",'Séries-Speed100'!$A$24)</f>
        <v>4</v>
      </c>
      <c r="I378" s="451">
        <f>IF('Séries-Speed100'!$B$24="","",'Séries-Speed100'!$B$24)</f>
        <v>2</v>
      </c>
      <c r="J378" s="139">
        <f>IF('Séries-Speed100'!$G$24="","",'Séries-Speed100'!$G$24)</f>
        <v>2</v>
      </c>
      <c r="K378" s="457" t="str">
        <f t="shared" si="19"/>
        <v>Appel</v>
      </c>
      <c r="L378" s="458">
        <f t="shared" si="18"/>
        <v>0.57152777777777775</v>
      </c>
      <c r="M378" s="441">
        <f>IF('Séries-Speed100'!$C$24="","",'Séries-Speed100'!$C$24)</f>
        <v>0.55069444444444438</v>
      </c>
      <c r="N378" s="431">
        <f>IF('Séries-Speed100'!$D$24="","",'Séries-Speed100'!$D$24)</f>
        <v>0.57152777777777775</v>
      </c>
      <c r="O378" s="431">
        <f>IF('Séries-Speed100'!$E$24="","",'Séries-Speed100'!$E$24)</f>
        <v>0.57222222222222219</v>
      </c>
      <c r="P378" s="439">
        <f>IF('Séries-Speed100'!$F$24="","",'Séries-Speed100'!$F$24)</f>
        <v>0.57361111111111107</v>
      </c>
      <c r="Q378" s="435">
        <f>IF('Séries-Speed100'!$S$24="","",'Séries-Speed100'!$S$24)</f>
        <v>0</v>
      </c>
      <c r="R378" s="110" t="str">
        <f>IF('Séries-Speed100'!$T$24="","",'Séries-Speed100'!$T$24)</f>
        <v>mn</v>
      </c>
      <c r="S378" s="437">
        <f>IF('Séries-Speed100'!$U$24="","",'Séries-Speed100'!$U$24)</f>
        <v>50</v>
      </c>
      <c r="T378" s="112" t="str">
        <f>IF('Séries-Speed100'!$V$24="","",'Séries-Speed100'!$V$24)</f>
        <v>s</v>
      </c>
      <c r="U378" s="413" t="str">
        <f>IF('Séries-Speed100'!$AA$24="","",'Séries-Speed100'!$AA$24)</f>
        <v/>
      </c>
    </row>
    <row r="379" spans="1:37" x14ac:dyDescent="0.25">
      <c r="A379" s="114" t="str">
        <f>IF('Séries-Speed100'!$N$25="","",'Séries-Speed100'!$N$25)</f>
        <v>Speed 100</v>
      </c>
      <c r="B379" s="435" t="str">
        <f>IF('Séries-Speed100'!$J$25="","",'Séries-Speed100'!$J$25)</f>
        <v>SVADLENKA</v>
      </c>
      <c r="C379" s="437" t="str">
        <f>IF('Séries-Speed100'!$K$25="","",'Séries-Speed100'!$K$25)</f>
        <v>Michal</v>
      </c>
      <c r="D379" s="110" t="str">
        <f>IF('Séries-Speed100'!$L$25="","",'Séries-Speed100'!$L$25)</f>
        <v>Homme</v>
      </c>
      <c r="E379" s="110" t="str">
        <f>IF('Séries-Speed100'!$I$25="","",'Séries-Speed100'!$I$25)</f>
        <v xml:space="preserve">N°3 </v>
      </c>
      <c r="F379" s="110" t="str">
        <f>IF('Séries-Speed100'!$M$25="","",'Séries-Speed100'!$M$25)</f>
        <v>SVADLENKA Michal Homme</v>
      </c>
      <c r="G379" s="112" t="str">
        <f>IF('Séries-Speed100'!$H$25="","",'Séries-Speed100'!$H$25)</f>
        <v>Apneaman, Praha, Czech Republic</v>
      </c>
      <c r="H379" s="120">
        <f>IF('Séries-Speed100'!$A$25="","",'Séries-Speed100'!$A$25)</f>
        <v>4</v>
      </c>
      <c r="I379" s="451">
        <f>IF('Séries-Speed100'!$B$25="","",'Séries-Speed100'!$B$25)</f>
        <v>3</v>
      </c>
      <c r="J379" s="139">
        <f>IF('Séries-Speed100'!$G$25="","",'Séries-Speed100'!$G$25)</f>
        <v>3</v>
      </c>
      <c r="K379" s="457" t="str">
        <f t="shared" si="19"/>
        <v>Appel</v>
      </c>
      <c r="L379" s="458">
        <f t="shared" si="18"/>
        <v>0.57152777777777775</v>
      </c>
      <c r="M379" s="441">
        <f>IF('Séries-Speed100'!$C$25="","",'Séries-Speed100'!$C$25)</f>
        <v>0.55069444444444438</v>
      </c>
      <c r="N379" s="431">
        <f>IF('Séries-Speed100'!$D$25="","",'Séries-Speed100'!$D$25)</f>
        <v>0.57152777777777775</v>
      </c>
      <c r="O379" s="431">
        <f>IF('Séries-Speed100'!$E$25="","",'Séries-Speed100'!$E$25)</f>
        <v>0.57222222222222219</v>
      </c>
      <c r="P379" s="439">
        <f>IF('Séries-Speed100'!$F$25="","",'Séries-Speed100'!$F$25)</f>
        <v>0.57361111111111107</v>
      </c>
      <c r="Q379" s="435">
        <f>IF('Séries-Speed100'!$S$25="","",'Séries-Speed100'!$S$25)</f>
        <v>0</v>
      </c>
      <c r="R379" s="110" t="str">
        <f>IF('Séries-Speed100'!$T$25="","",'Séries-Speed100'!$T$25)</f>
        <v>mn</v>
      </c>
      <c r="S379" s="437">
        <f>IF('Séries-Speed100'!$U$25="","",'Séries-Speed100'!$U$25)</f>
        <v>50</v>
      </c>
      <c r="T379" s="112" t="str">
        <f>IF('Séries-Speed100'!$V$25="","",'Séries-Speed100'!$V$25)</f>
        <v>s</v>
      </c>
      <c r="U379" s="413" t="str">
        <f>IF('Séries-Speed100'!$AA$25="","",'Séries-Speed100'!$AA$25)</f>
        <v/>
      </c>
    </row>
    <row r="380" spans="1:37" x14ac:dyDescent="0.25">
      <c r="A380" s="114" t="str">
        <f>IF('Séries-Speed100'!$N$26="","",'Séries-Speed100'!$N$26)</f>
        <v>Speed 100</v>
      </c>
      <c r="B380" s="435" t="str">
        <f>IF('Séries-Speed100'!$J$26="","",'Séries-Speed100'!$J$26)</f>
        <v>CARCHI</v>
      </c>
      <c r="C380" s="437" t="str">
        <f>IF('Séries-Speed100'!$K$26="","",'Séries-Speed100'!$K$26)</f>
        <v>Mathieu</v>
      </c>
      <c r="D380" s="110" t="str">
        <f>IF('Séries-Speed100'!$L$26="","",'Séries-Speed100'!$L$26)</f>
        <v>Homme</v>
      </c>
      <c r="E380" s="110" t="str">
        <f>IF('Séries-Speed100'!$I$26="","",'Séries-Speed100'!$I$26)</f>
        <v xml:space="preserve">N°4 </v>
      </c>
      <c r="F380" s="110" t="str">
        <f>IF('Séries-Speed100'!$M$26="","",'Séries-Speed100'!$M$26)</f>
        <v>CARCHI Mathieu Homme</v>
      </c>
      <c r="G380" s="112" t="str">
        <f>IF('Séries-Speed100'!$H$26="","",'Séries-Speed100'!$H$26)</f>
        <v>CYRNEA</v>
      </c>
      <c r="H380" s="120">
        <f>IF('Séries-Speed100'!$A$26="","",'Séries-Speed100'!$A$26)</f>
        <v>4</v>
      </c>
      <c r="I380" s="451">
        <f>IF('Séries-Speed100'!$B$26="","",'Séries-Speed100'!$B$26)</f>
        <v>4</v>
      </c>
      <c r="J380" s="139">
        <f>IF('Séries-Speed100'!$G$26="","",'Séries-Speed100'!$G$26)</f>
        <v>4</v>
      </c>
      <c r="K380" s="457" t="str">
        <f t="shared" si="19"/>
        <v>Appel</v>
      </c>
      <c r="L380" s="458">
        <f t="shared" si="18"/>
        <v>0.57152777777777775</v>
      </c>
      <c r="M380" s="441">
        <f>IF('Séries-Speed100'!$C$26="","",'Séries-Speed100'!$C$26)</f>
        <v>0.55069444444444438</v>
      </c>
      <c r="N380" s="431">
        <f>IF('Séries-Speed100'!$D$26="","",'Séries-Speed100'!$D$26)</f>
        <v>0.57152777777777775</v>
      </c>
      <c r="O380" s="431">
        <f>IF('Séries-Speed100'!$E$26="","",'Séries-Speed100'!$E$26)</f>
        <v>0.57222222222222219</v>
      </c>
      <c r="P380" s="439">
        <f>IF('Séries-Speed100'!$F$26="","",'Séries-Speed100'!$F$26)</f>
        <v>0.57361111111111107</v>
      </c>
      <c r="Q380" s="435">
        <f>IF('Séries-Speed100'!$S$26="","",'Séries-Speed100'!$S$26)</f>
        <v>0</v>
      </c>
      <c r="R380" s="110" t="str">
        <f>IF('Séries-Speed100'!$T$26="","",'Séries-Speed100'!$T$26)</f>
        <v>mn</v>
      </c>
      <c r="S380" s="437">
        <f>IF('Séries-Speed100'!$U$26="","",'Séries-Speed100'!$U$26)</f>
        <v>50</v>
      </c>
      <c r="T380" s="112" t="str">
        <f>IF('Séries-Speed100'!$V$26="","",'Séries-Speed100'!$V$26)</f>
        <v>s</v>
      </c>
      <c r="U380" s="413" t="str">
        <f>IF('Séries-Speed100'!$AA$26="","",'Séries-Speed100'!$AA$26)</f>
        <v/>
      </c>
    </row>
    <row r="381" spans="1:37" x14ac:dyDescent="0.25">
      <c r="A381" s="114" t="str">
        <f>IF('Séries-Speed100'!$N$27="","",'Séries-Speed100'!$N$27)</f>
        <v>Speed 100</v>
      </c>
      <c r="B381" s="435" t="str">
        <f>IF('Séries-Speed100'!$J$27="","",'Séries-Speed100'!$J$27)</f>
        <v>VOGLER</v>
      </c>
      <c r="C381" s="437" t="str">
        <f>IF('Séries-Speed100'!$K$27="","",'Séries-Speed100'!$K$27)</f>
        <v>Christian</v>
      </c>
      <c r="D381" s="110" t="str">
        <f>IF('Séries-Speed100'!$L$27="","",'Séries-Speed100'!$L$27)</f>
        <v>homme</v>
      </c>
      <c r="E381" s="110" t="str">
        <f>IF('Séries-Speed100'!$I$27="","",'Séries-Speed100'!$I$27)</f>
        <v>N°1 Capitaine</v>
      </c>
      <c r="F381" s="110" t="str">
        <f>IF('Séries-Speed100'!$M$27="","",'Séries-Speed100'!$M$27)</f>
        <v>VOGLER Christian homme</v>
      </c>
      <c r="G381" s="112" t="str">
        <f>IF('Séries-Speed100'!$H$27="","",'Séries-Speed100'!$H$27)</f>
        <v>Sportpleizh</v>
      </c>
      <c r="H381" s="120">
        <f>IF('Séries-Speed100'!$A$27="","",'Séries-Speed100'!$A$27)</f>
        <v>5</v>
      </c>
      <c r="I381" s="451">
        <f>IF('Séries-Speed100'!$B$27="","",'Séries-Speed100'!$B$27)</f>
        <v>1</v>
      </c>
      <c r="J381" s="139">
        <f>IF('Séries-Speed100'!$G$27="","",'Séries-Speed100'!$G$27)</f>
        <v>1</v>
      </c>
      <c r="K381" s="457" t="str">
        <f t="shared" si="19"/>
        <v>Appel</v>
      </c>
      <c r="L381" s="458">
        <f t="shared" si="18"/>
        <v>0.57638888888888884</v>
      </c>
      <c r="M381" s="441">
        <f>IF('Séries-Speed100'!$C$27="","",'Séries-Speed100'!$C$27)</f>
        <v>0.55555555555555547</v>
      </c>
      <c r="N381" s="431">
        <f>IF('Séries-Speed100'!$D$27="","",'Séries-Speed100'!$D$27)</f>
        <v>0.57638888888888884</v>
      </c>
      <c r="O381" s="431">
        <f>IF('Séries-Speed100'!$E$27="","",'Séries-Speed100'!$E$27)</f>
        <v>0.57708333333333328</v>
      </c>
      <c r="P381" s="439">
        <f>IF('Séries-Speed100'!$F$27="","",'Séries-Speed100'!$F$27)</f>
        <v>0.57847222222222217</v>
      </c>
      <c r="Q381" s="435">
        <f>IF('Séries-Speed100'!$S$27="","",'Séries-Speed100'!$S$27)</f>
        <v>0</v>
      </c>
      <c r="R381" s="110" t="str">
        <f>IF('Séries-Speed100'!$T$27="","",'Séries-Speed100'!$T$27)</f>
        <v>mn</v>
      </c>
      <c r="S381" s="437">
        <f>IF('Séries-Speed100'!$U$27="","",'Séries-Speed100'!$U$27)</f>
        <v>50</v>
      </c>
      <c r="T381" s="112" t="str">
        <f>IF('Séries-Speed100'!$V$27="","",'Séries-Speed100'!$V$27)</f>
        <v>s</v>
      </c>
      <c r="U381" s="413" t="str">
        <f>IF('Séries-Speed100'!$AA$27="","",'Séries-Speed100'!$AA$27)</f>
        <v/>
      </c>
    </row>
    <row r="382" spans="1:37" x14ac:dyDescent="0.25">
      <c r="A382" s="114" t="str">
        <f>IF('Séries-Speed100'!$N$28="","",'Séries-Speed100'!$N$28)</f>
        <v>Speed 100</v>
      </c>
      <c r="B382" s="435" t="str">
        <f>IF('Séries-Speed100'!$J$28="","",'Séries-Speed100'!$J$28)</f>
        <v>OLLIVO</v>
      </c>
      <c r="C382" s="437" t="str">
        <f>IF('Séries-Speed100'!$K$28="","",'Séries-Speed100'!$K$28)</f>
        <v>Kevin</v>
      </c>
      <c r="D382" s="110" t="str">
        <f>IF('Séries-Speed100'!$L$28="","",'Séries-Speed100'!$L$28)</f>
        <v>Homme</v>
      </c>
      <c r="E382" s="110" t="str">
        <f>IF('Séries-Speed100'!$I$28="","",'Séries-Speed100'!$I$28)</f>
        <v xml:space="preserve">N°3 </v>
      </c>
      <c r="F382" s="110" t="str">
        <f>IF('Séries-Speed100'!$M$28="","",'Séries-Speed100'!$M$28)</f>
        <v>OLLIVO Kevin Homme</v>
      </c>
      <c r="G382" s="112" t="str">
        <f>IF('Séries-Speed100'!$H$28="","",'Séries-Speed100'!$H$28)</f>
        <v>Imashi</v>
      </c>
      <c r="H382" s="120">
        <f>IF('Séries-Speed100'!$A$28="","",'Séries-Speed100'!$A$28)</f>
        <v>5</v>
      </c>
      <c r="I382" s="451">
        <f>IF('Séries-Speed100'!$B$28="","",'Séries-Speed100'!$B$28)</f>
        <v>2</v>
      </c>
      <c r="J382" s="139">
        <f>IF('Séries-Speed100'!$G$28="","",'Séries-Speed100'!$G$28)</f>
        <v>2</v>
      </c>
      <c r="K382" s="457" t="str">
        <f t="shared" si="19"/>
        <v>Appel</v>
      </c>
      <c r="L382" s="458">
        <f t="shared" si="18"/>
        <v>0.57638888888888884</v>
      </c>
      <c r="M382" s="441">
        <f>IF('Séries-Speed100'!$C$28="","",'Séries-Speed100'!$C$28)</f>
        <v>0.55555555555555547</v>
      </c>
      <c r="N382" s="431">
        <f>IF('Séries-Speed100'!$D$28="","",'Séries-Speed100'!$D$28)</f>
        <v>0.57638888888888884</v>
      </c>
      <c r="O382" s="431">
        <f>IF('Séries-Speed100'!$E$28="","",'Séries-Speed100'!$E$28)</f>
        <v>0.57708333333333328</v>
      </c>
      <c r="P382" s="439">
        <f>IF('Séries-Speed100'!$F$28="","",'Séries-Speed100'!$F$28)</f>
        <v>0.57847222222222217</v>
      </c>
      <c r="Q382" s="435">
        <f>IF('Séries-Speed100'!$S$28="","",'Séries-Speed100'!$S$28)</f>
        <v>0</v>
      </c>
      <c r="R382" s="110" t="str">
        <f>IF('Séries-Speed100'!$T$28="","",'Séries-Speed100'!$T$28)</f>
        <v>mn</v>
      </c>
      <c r="S382" s="437">
        <f>IF('Séries-Speed100'!$U$28="","",'Séries-Speed100'!$U$28)</f>
        <v>45</v>
      </c>
      <c r="T382" s="112" t="str">
        <f>IF('Séries-Speed100'!$V$28="","",'Séries-Speed100'!$V$28)</f>
        <v>s</v>
      </c>
      <c r="U382" s="413" t="str">
        <f>IF('Séries-Speed100'!$AA$28="","",'Séries-Speed100'!$AA$28)</f>
        <v/>
      </c>
    </row>
    <row r="383" spans="1:37" x14ac:dyDescent="0.25">
      <c r="A383" s="114" t="str">
        <f>IF('Séries-Speed100'!$N$29="","",'Séries-Speed100'!$N$29)</f>
        <v>Speed 100</v>
      </c>
      <c r="B383" s="435" t="str">
        <f>IF('Séries-Speed100'!$J$29="","",'Séries-Speed100'!$J$29)</f>
        <v>GASS</v>
      </c>
      <c r="C383" s="437" t="str">
        <f>IF('Séries-Speed100'!$K$29="","",'Séries-Speed100'!$K$29)</f>
        <v>Alexandre</v>
      </c>
      <c r="D383" s="110" t="str">
        <f>IF('Séries-Speed100'!$L$29="","",'Séries-Speed100'!$L$29)</f>
        <v>Homme</v>
      </c>
      <c r="E383" s="110" t="str">
        <f>IF('Séries-Speed100'!$I$29="","",'Séries-Speed100'!$I$29)</f>
        <v xml:space="preserve">N°2 </v>
      </c>
      <c r="F383" s="110" t="str">
        <f>IF('Séries-Speed100'!$M$29="","",'Séries-Speed100'!$M$29)</f>
        <v>GASS Alexandre Homme</v>
      </c>
      <c r="G383" s="112" t="str">
        <f>IF('Séries-Speed100'!$H$29="","",'Séries-Speed100'!$H$29)</f>
        <v>Les Cormorans 1</v>
      </c>
      <c r="H383" s="120">
        <f>IF('Séries-Speed100'!$A$29="","",'Séries-Speed100'!$A$29)</f>
        <v>5</v>
      </c>
      <c r="I383" s="451">
        <f>IF('Séries-Speed100'!$B$29="","",'Séries-Speed100'!$B$29)</f>
        <v>3</v>
      </c>
      <c r="J383" s="139">
        <f>IF('Séries-Speed100'!$G$29="","",'Séries-Speed100'!$G$29)</f>
        <v>3</v>
      </c>
      <c r="K383" s="457" t="str">
        <f t="shared" si="19"/>
        <v>Appel</v>
      </c>
      <c r="L383" s="458">
        <f t="shared" si="18"/>
        <v>0.57638888888888884</v>
      </c>
      <c r="M383" s="441">
        <f>IF('Séries-Speed100'!$C$29="","",'Séries-Speed100'!$C$29)</f>
        <v>0.55555555555555547</v>
      </c>
      <c r="N383" s="431">
        <f>IF('Séries-Speed100'!$D$29="","",'Séries-Speed100'!$D$29)</f>
        <v>0.57638888888888884</v>
      </c>
      <c r="O383" s="431">
        <f>IF('Séries-Speed100'!$E$29="","",'Séries-Speed100'!$E$29)</f>
        <v>0.57708333333333328</v>
      </c>
      <c r="P383" s="439">
        <f>IF('Séries-Speed100'!$F$29="","",'Séries-Speed100'!$F$29)</f>
        <v>0.57847222222222217</v>
      </c>
      <c r="Q383" s="435">
        <f>IF('Séries-Speed100'!$S$29="","",'Séries-Speed100'!$S$29)</f>
        <v>0</v>
      </c>
      <c r="R383" s="110" t="str">
        <f>IF('Séries-Speed100'!$T$29="","",'Séries-Speed100'!$T$29)</f>
        <v>mn</v>
      </c>
      <c r="S383" s="437">
        <f>IF('Séries-Speed100'!$U$29="","",'Séries-Speed100'!$U$29)</f>
        <v>45</v>
      </c>
      <c r="T383" s="112" t="str">
        <f>IF('Séries-Speed100'!$V$29="","",'Séries-Speed100'!$V$29)</f>
        <v>s</v>
      </c>
      <c r="U383" s="413" t="str">
        <f>IF('Séries-Speed100'!$AA$29="","",'Séries-Speed100'!$AA$29)</f>
        <v/>
      </c>
    </row>
    <row r="384" spans="1:37" x14ac:dyDescent="0.25">
      <c r="A384" s="114" t="str">
        <f>IF('Séries-Speed100'!$N$30="","",'Séries-Speed100'!$N$30)</f>
        <v/>
      </c>
      <c r="B384" s="435" t="str">
        <f>IF('Séries-Speed100'!$J$30="","",'Séries-Speed100'!$J$30)</f>
        <v/>
      </c>
      <c r="C384" s="437" t="str">
        <f>IF('Séries-Speed100'!$K$30="","",'Séries-Speed100'!$K$30)</f>
        <v/>
      </c>
      <c r="D384" s="110" t="str">
        <f>IF('Séries-Speed100'!$L$30="","",'Séries-Speed100'!$L$30)</f>
        <v/>
      </c>
      <c r="E384" s="110" t="str">
        <f>IF('Séries-Speed100'!$I$30="","",'Séries-Speed100'!$I$30)</f>
        <v/>
      </c>
      <c r="F384" s="110" t="str">
        <f>IF('Séries-Speed100'!$M$30="","",'Séries-Speed100'!$M$30)</f>
        <v/>
      </c>
      <c r="G384" s="112" t="str">
        <f>IF('Séries-Speed100'!$H$30="","",'Séries-Speed100'!$H$30)</f>
        <v/>
      </c>
      <c r="H384" s="120" t="str">
        <f>IF('Séries-Speed100'!$A$30="","",'Séries-Speed100'!$A$30)</f>
        <v/>
      </c>
      <c r="I384" s="451" t="str">
        <f>IF('Séries-Speed100'!$B$30="","",'Séries-Speed100'!$B$30)</f>
        <v/>
      </c>
      <c r="J384" s="139" t="str">
        <f>IF('Séries-Speed100'!$G$30="","",'Séries-Speed100'!$G$30)</f>
        <v/>
      </c>
      <c r="K384" s="457" t="str">
        <f t="shared" si="19"/>
        <v/>
      </c>
      <c r="L384" s="458" t="str">
        <f t="shared" si="18"/>
        <v/>
      </c>
      <c r="M384" s="441" t="str">
        <f>IF('Séries-Speed100'!$C$30="","",'Séries-Speed100'!$C$30)</f>
        <v/>
      </c>
      <c r="N384" s="431" t="str">
        <f>IF('Séries-Speed100'!$D$30="","",'Séries-Speed100'!$D$30)</f>
        <v/>
      </c>
      <c r="O384" s="431" t="str">
        <f>IF('Séries-Speed100'!$E$30="","",'Séries-Speed100'!$E$30)</f>
        <v/>
      </c>
      <c r="P384" s="439" t="str">
        <f>IF('Séries-Speed100'!$F$30="","",'Séries-Speed100'!$F$30)</f>
        <v/>
      </c>
      <c r="Q384" s="435" t="str">
        <f>IF('Séries-Speed100'!$S$30="","",'Séries-Speed100'!$S$30)</f>
        <v/>
      </c>
      <c r="R384" s="110" t="str">
        <f>IF('Séries-Speed100'!$T$30="","",'Séries-Speed100'!$T$30)</f>
        <v/>
      </c>
      <c r="S384" s="437" t="str">
        <f>IF('Séries-Speed100'!$U$30="","",'Séries-Speed100'!$U$30)</f>
        <v/>
      </c>
      <c r="T384" s="112" t="str">
        <f>IF('Séries-Speed100'!$V$30="","",'Séries-Speed100'!$V$30)</f>
        <v/>
      </c>
      <c r="U384" s="413" t="str">
        <f>IF('Séries-Speed100'!$AA$30="","",'Séries-Speed100'!$AA$30)</f>
        <v/>
      </c>
    </row>
    <row r="385" spans="1:21" x14ac:dyDescent="0.25">
      <c r="A385" s="114" t="str">
        <f>IF('Séries-Speed100'!$N$31="","",'Séries-Speed100'!$N$31)</f>
        <v/>
      </c>
      <c r="B385" s="435" t="str">
        <f>IF('Séries-Speed100'!$J$31="","",'Séries-Speed100'!$J$31)</f>
        <v/>
      </c>
      <c r="C385" s="437" t="str">
        <f>IF('Séries-Speed100'!$K$31="","",'Séries-Speed100'!$K$31)</f>
        <v/>
      </c>
      <c r="D385" s="110" t="str">
        <f>IF('Séries-Speed100'!$L$31="","",'Séries-Speed100'!$L$31)</f>
        <v/>
      </c>
      <c r="E385" s="110" t="str">
        <f>IF('Séries-Speed100'!$I$31="","",'Séries-Speed100'!$I$31)</f>
        <v/>
      </c>
      <c r="F385" s="110" t="str">
        <f>IF('Séries-Speed100'!$M$31="","",'Séries-Speed100'!$M$31)</f>
        <v/>
      </c>
      <c r="G385" s="112" t="str">
        <f>IF('Séries-Speed100'!$H$31="","",'Séries-Speed100'!$H$31)</f>
        <v/>
      </c>
      <c r="H385" s="120" t="str">
        <f>IF('Séries-Speed100'!$A$31="","",'Séries-Speed100'!$A$31)</f>
        <v/>
      </c>
      <c r="I385" s="451" t="str">
        <f>IF('Séries-Speed100'!$B$31="","",'Séries-Speed100'!$B$31)</f>
        <v/>
      </c>
      <c r="J385" s="139" t="str">
        <f>IF('Séries-Speed100'!$G$31="","",'Séries-Speed100'!$G$31)</f>
        <v/>
      </c>
      <c r="K385" s="457" t="str">
        <f t="shared" si="19"/>
        <v/>
      </c>
      <c r="L385" s="458" t="str">
        <f t="shared" si="18"/>
        <v/>
      </c>
      <c r="M385" s="441" t="str">
        <f>IF('Séries-Speed100'!$C$31="","",'Séries-Speed100'!$C$31)</f>
        <v/>
      </c>
      <c r="N385" s="431" t="str">
        <f>IF('Séries-Speed100'!$D$31="","",'Séries-Speed100'!$D$31)</f>
        <v/>
      </c>
      <c r="O385" s="431" t="str">
        <f>IF('Séries-Speed100'!$E$31="","",'Séries-Speed100'!$E$31)</f>
        <v/>
      </c>
      <c r="P385" s="439" t="str">
        <f>IF('Séries-Speed100'!$F$31="","",'Séries-Speed100'!$F$31)</f>
        <v/>
      </c>
      <c r="Q385" s="435" t="str">
        <f>IF('Séries-Speed100'!$S$31="","",'Séries-Speed100'!$S$31)</f>
        <v/>
      </c>
      <c r="R385" s="110" t="str">
        <f>IF('Séries-Speed100'!$T$31="","",'Séries-Speed100'!$T$31)</f>
        <v/>
      </c>
      <c r="S385" s="437" t="str">
        <f>IF('Séries-Speed100'!$U$31="","",'Séries-Speed100'!$U$31)</f>
        <v/>
      </c>
      <c r="T385" s="112" t="str">
        <f>IF('Séries-Speed100'!$V$31="","",'Séries-Speed100'!$V$31)</f>
        <v/>
      </c>
      <c r="U385" s="413" t="str">
        <f>IF('Séries-Speed100'!$AA$31="","",'Séries-Speed100'!$AA$31)</f>
        <v/>
      </c>
    </row>
    <row r="386" spans="1:21" x14ac:dyDescent="0.25">
      <c r="A386" s="114" t="str">
        <f>IF('Séries-Speed100'!$N$32="","",'Séries-Speed100'!$N$32)</f>
        <v/>
      </c>
      <c r="B386" s="435" t="str">
        <f>IF('Séries-Speed100'!$J$32="","",'Séries-Speed100'!$J$32)</f>
        <v/>
      </c>
      <c r="C386" s="437" t="str">
        <f>IF('Séries-Speed100'!$K$32="","",'Séries-Speed100'!$K$32)</f>
        <v/>
      </c>
      <c r="D386" s="110" t="str">
        <f>IF('Séries-Speed100'!$L$32="","",'Séries-Speed100'!$L$32)</f>
        <v/>
      </c>
      <c r="E386" s="110" t="str">
        <f>IF('Séries-Speed100'!$I$32="","",'Séries-Speed100'!$I$32)</f>
        <v/>
      </c>
      <c r="F386" s="110" t="str">
        <f>IF('Séries-Speed100'!$M$32="","",'Séries-Speed100'!$M$32)</f>
        <v/>
      </c>
      <c r="G386" s="112" t="str">
        <f>IF('Séries-Speed100'!$H$32="","",'Séries-Speed100'!$H$32)</f>
        <v/>
      </c>
      <c r="H386" s="120" t="str">
        <f>IF('Séries-Speed100'!$A$32="","",'Séries-Speed100'!$A$32)</f>
        <v/>
      </c>
      <c r="I386" s="451" t="str">
        <f>IF('Séries-Speed100'!$B$32="","",'Séries-Speed100'!$B$32)</f>
        <v/>
      </c>
      <c r="J386" s="139" t="str">
        <f>IF('Séries-Speed100'!$G$32="","",'Séries-Speed100'!$G$32)</f>
        <v/>
      </c>
      <c r="K386" s="457" t="str">
        <f t="shared" si="19"/>
        <v/>
      </c>
      <c r="L386" s="458" t="str">
        <f t="shared" si="18"/>
        <v/>
      </c>
      <c r="M386" s="441" t="str">
        <f>IF('Séries-Speed100'!$C$32="","",'Séries-Speed100'!$C$32)</f>
        <v/>
      </c>
      <c r="N386" s="431" t="str">
        <f>IF('Séries-Speed100'!$D$32="","",'Séries-Speed100'!$D$32)</f>
        <v/>
      </c>
      <c r="O386" s="431" t="str">
        <f>IF('Séries-Speed100'!$E$32="","",'Séries-Speed100'!$E$32)</f>
        <v/>
      </c>
      <c r="P386" s="439" t="str">
        <f>IF('Séries-Speed100'!$F$32="","",'Séries-Speed100'!$F$32)</f>
        <v/>
      </c>
      <c r="Q386" s="435" t="str">
        <f>IF('Séries-Speed100'!$S$32="","",'Séries-Speed100'!$S$32)</f>
        <v/>
      </c>
      <c r="R386" s="110" t="str">
        <f>IF('Séries-Speed100'!$T$32="","",'Séries-Speed100'!$T$32)</f>
        <v/>
      </c>
      <c r="S386" s="437" t="str">
        <f>IF('Séries-Speed100'!$U$32="","",'Séries-Speed100'!$U$32)</f>
        <v/>
      </c>
      <c r="T386" s="112" t="str">
        <f>IF('Séries-Speed100'!$V$32="","",'Séries-Speed100'!$V$32)</f>
        <v/>
      </c>
      <c r="U386" s="413" t="str">
        <f>IF('Séries-Speed100'!$AA$32="","",'Séries-Speed100'!$AA$32)</f>
        <v/>
      </c>
    </row>
    <row r="387" spans="1:21" x14ac:dyDescent="0.25">
      <c r="A387" s="114" t="str">
        <f>IF('Séries-Speed100'!$N$33="","",'Séries-Speed100'!$N$33)</f>
        <v/>
      </c>
      <c r="B387" s="435" t="str">
        <f>IF('Séries-Speed100'!$J$33="","",'Séries-Speed100'!$J$33)</f>
        <v/>
      </c>
      <c r="C387" s="437" t="str">
        <f>IF('Séries-Speed100'!$K$33="","",'Séries-Speed100'!$K$33)</f>
        <v/>
      </c>
      <c r="D387" s="110" t="str">
        <f>IF('Séries-Speed100'!$L$33="","",'Séries-Speed100'!$L$33)</f>
        <v/>
      </c>
      <c r="E387" s="110" t="str">
        <f>IF('Séries-Speed100'!$I$33="","",'Séries-Speed100'!$I$33)</f>
        <v/>
      </c>
      <c r="F387" s="110" t="str">
        <f>IF('Séries-Speed100'!$M$33="","",'Séries-Speed100'!$M$33)</f>
        <v/>
      </c>
      <c r="G387" s="112" t="str">
        <f>IF('Séries-Speed100'!$H$33="","",'Séries-Speed100'!$H$33)</f>
        <v/>
      </c>
      <c r="H387" s="120" t="str">
        <f>IF('Séries-Speed100'!$A$33="","",'Séries-Speed100'!$A$33)</f>
        <v/>
      </c>
      <c r="I387" s="451" t="str">
        <f>IF('Séries-Speed100'!$B$33="","",'Séries-Speed100'!$B$33)</f>
        <v/>
      </c>
      <c r="J387" s="139" t="str">
        <f>IF('Séries-Speed100'!$G$33="","",'Séries-Speed100'!$G$33)</f>
        <v/>
      </c>
      <c r="K387" s="457" t="str">
        <f t="shared" si="19"/>
        <v/>
      </c>
      <c r="L387" s="458" t="str">
        <f t="shared" si="18"/>
        <v/>
      </c>
      <c r="M387" s="441" t="str">
        <f>IF('Séries-Speed100'!$C$33="","",'Séries-Speed100'!$C$33)</f>
        <v/>
      </c>
      <c r="N387" s="431" t="str">
        <f>IF('Séries-Speed100'!$D$33="","",'Séries-Speed100'!$D$33)</f>
        <v/>
      </c>
      <c r="O387" s="431" t="str">
        <f>IF('Séries-Speed100'!$E$33="","",'Séries-Speed100'!$E$33)</f>
        <v/>
      </c>
      <c r="P387" s="439" t="str">
        <f>IF('Séries-Speed100'!$F$33="","",'Séries-Speed100'!$F$33)</f>
        <v/>
      </c>
      <c r="Q387" s="435" t="str">
        <f>IF('Séries-Speed100'!$S$33="","",'Séries-Speed100'!$S$33)</f>
        <v/>
      </c>
      <c r="R387" s="110" t="str">
        <f>IF('Séries-Speed100'!$T$33="","",'Séries-Speed100'!$T$33)</f>
        <v/>
      </c>
      <c r="S387" s="437" t="str">
        <f>IF('Séries-Speed100'!$U$33="","",'Séries-Speed100'!$U$33)</f>
        <v/>
      </c>
      <c r="T387" s="112" t="str">
        <f>IF('Séries-Speed100'!$V$33="","",'Séries-Speed100'!$V$33)</f>
        <v/>
      </c>
      <c r="U387" s="413" t="str">
        <f>IF('Séries-Speed100'!$AA$33="","",'Séries-Speed100'!$AA$33)</f>
        <v/>
      </c>
    </row>
    <row r="388" spans="1:21" x14ac:dyDescent="0.25">
      <c r="A388" s="114" t="str">
        <f>IF('Séries-Speed100'!$N$34="","",'Séries-Speed100'!$N$34)</f>
        <v/>
      </c>
      <c r="B388" s="435" t="str">
        <f>IF('Séries-Speed100'!$J$34="","",'Séries-Speed100'!$J$34)</f>
        <v/>
      </c>
      <c r="C388" s="437" t="str">
        <f>IF('Séries-Speed100'!$K$34="","",'Séries-Speed100'!$K$34)</f>
        <v/>
      </c>
      <c r="D388" s="110" t="str">
        <f>IF('Séries-Speed100'!$L$34="","",'Séries-Speed100'!$L$34)</f>
        <v/>
      </c>
      <c r="E388" s="110" t="str">
        <f>IF('Séries-Speed100'!$I$34="","",'Séries-Speed100'!$I$34)</f>
        <v/>
      </c>
      <c r="F388" s="110" t="str">
        <f>IF('Séries-Speed100'!$M$34="","",'Séries-Speed100'!$M$34)</f>
        <v/>
      </c>
      <c r="G388" s="112" t="str">
        <f>IF('Séries-Speed100'!$H$34="","",'Séries-Speed100'!$H$34)</f>
        <v/>
      </c>
      <c r="H388" s="120" t="str">
        <f>IF('Séries-Speed100'!$A$34="","",'Séries-Speed100'!$A$34)</f>
        <v/>
      </c>
      <c r="I388" s="451" t="str">
        <f>IF('Séries-Speed100'!$B$34="","",'Séries-Speed100'!$B$34)</f>
        <v/>
      </c>
      <c r="J388" s="139" t="str">
        <f>IF('Séries-Speed100'!$G$34="","",'Séries-Speed100'!$G$34)</f>
        <v/>
      </c>
      <c r="K388" s="457" t="str">
        <f t="shared" si="19"/>
        <v/>
      </c>
      <c r="L388" s="458" t="str">
        <f t="shared" si="18"/>
        <v/>
      </c>
      <c r="M388" s="441" t="str">
        <f>IF('Séries-Speed100'!$C$34="","",'Séries-Speed100'!$C$34)</f>
        <v/>
      </c>
      <c r="N388" s="431" t="str">
        <f>IF('Séries-Speed100'!$D$34="","",'Séries-Speed100'!$D$34)</f>
        <v/>
      </c>
      <c r="O388" s="431" t="str">
        <f>IF('Séries-Speed100'!$E$34="","",'Séries-Speed100'!$E$34)</f>
        <v/>
      </c>
      <c r="P388" s="439" t="str">
        <f>IF('Séries-Speed100'!$F$34="","",'Séries-Speed100'!$F$34)</f>
        <v/>
      </c>
      <c r="Q388" s="435" t="str">
        <f>IF('Séries-Speed100'!$S$34="","",'Séries-Speed100'!$S$34)</f>
        <v/>
      </c>
      <c r="R388" s="110" t="str">
        <f>IF('Séries-Speed100'!$T$34="","",'Séries-Speed100'!$T$34)</f>
        <v/>
      </c>
      <c r="S388" s="437" t="str">
        <f>IF('Séries-Speed100'!$U$34="","",'Séries-Speed100'!$U$34)</f>
        <v/>
      </c>
      <c r="T388" s="112" t="str">
        <f>IF('Séries-Speed100'!$V$34="","",'Séries-Speed100'!$V$34)</f>
        <v/>
      </c>
      <c r="U388" s="413" t="str">
        <f>IF('Séries-Speed100'!$AA$34="","",'Séries-Speed100'!$AA$34)</f>
        <v/>
      </c>
    </row>
    <row r="389" spans="1:21" x14ac:dyDescent="0.25">
      <c r="A389" s="114" t="str">
        <f>IF('Séries-Speed100'!$N$35="","",'Séries-Speed100'!$N$35)</f>
        <v/>
      </c>
      <c r="B389" s="435" t="str">
        <f>IF('Séries-Speed100'!$J$35="","",'Séries-Speed100'!$J$35)</f>
        <v/>
      </c>
      <c r="C389" s="437" t="str">
        <f>IF('Séries-Speed100'!$K$35="","",'Séries-Speed100'!$K$35)</f>
        <v/>
      </c>
      <c r="D389" s="110" t="str">
        <f>IF('Séries-Speed100'!$L$35="","",'Séries-Speed100'!$L$35)</f>
        <v/>
      </c>
      <c r="E389" s="110" t="str">
        <f>IF('Séries-Speed100'!$I$35="","",'Séries-Speed100'!$I$35)</f>
        <v/>
      </c>
      <c r="F389" s="110" t="str">
        <f>IF('Séries-Speed100'!$M$35="","",'Séries-Speed100'!$M$35)</f>
        <v/>
      </c>
      <c r="G389" s="112" t="str">
        <f>IF('Séries-Speed100'!$H$35="","",'Séries-Speed100'!$H$35)</f>
        <v/>
      </c>
      <c r="H389" s="120" t="str">
        <f>IF('Séries-Speed100'!$A$35="","",'Séries-Speed100'!$A$35)</f>
        <v/>
      </c>
      <c r="I389" s="451" t="str">
        <f>IF('Séries-Speed100'!$B$35="","",'Séries-Speed100'!$B$35)</f>
        <v/>
      </c>
      <c r="J389" s="139" t="str">
        <f>IF('Séries-Speed100'!$G$35="","",'Séries-Speed100'!$G$35)</f>
        <v/>
      </c>
      <c r="K389" s="457" t="str">
        <f t="shared" si="19"/>
        <v/>
      </c>
      <c r="L389" s="458" t="str">
        <f t="shared" si="18"/>
        <v/>
      </c>
      <c r="M389" s="441" t="str">
        <f>IF('Séries-Speed100'!$C$35="","",'Séries-Speed100'!$C$35)</f>
        <v/>
      </c>
      <c r="N389" s="431" t="str">
        <f>IF('Séries-Speed100'!$D$35="","",'Séries-Speed100'!$D$35)</f>
        <v/>
      </c>
      <c r="O389" s="431" t="str">
        <f>IF('Séries-Speed100'!$E$35="","",'Séries-Speed100'!$E$35)</f>
        <v/>
      </c>
      <c r="P389" s="439" t="str">
        <f>IF('Séries-Speed100'!$F$35="","",'Séries-Speed100'!$F$35)</f>
        <v/>
      </c>
      <c r="Q389" s="435" t="str">
        <f>IF('Séries-Speed100'!$S$35="","",'Séries-Speed100'!$S$35)</f>
        <v/>
      </c>
      <c r="R389" s="110" t="str">
        <f>IF('Séries-Speed100'!$T$35="","",'Séries-Speed100'!$T$35)</f>
        <v/>
      </c>
      <c r="S389" s="437" t="str">
        <f>IF('Séries-Speed100'!$U$35="","",'Séries-Speed100'!$U$35)</f>
        <v/>
      </c>
      <c r="T389" s="112" t="str">
        <f>IF('Séries-Speed100'!$V$35="","",'Séries-Speed100'!$V$35)</f>
        <v/>
      </c>
      <c r="U389" s="413" t="str">
        <f>IF('Séries-Speed100'!$AA$35="","",'Séries-Speed100'!$AA$35)</f>
        <v/>
      </c>
    </row>
    <row r="390" spans="1:21" x14ac:dyDescent="0.25">
      <c r="A390" s="114" t="str">
        <f>IF('Séries-Speed100'!$N$36="","",'Séries-Speed100'!$N$36)</f>
        <v/>
      </c>
      <c r="B390" s="435" t="str">
        <f>IF('Séries-Speed100'!$J$36="","",'Séries-Speed100'!$J$36)</f>
        <v/>
      </c>
      <c r="C390" s="437" t="str">
        <f>IF('Séries-Speed100'!$K$36="","",'Séries-Speed100'!$K$36)</f>
        <v/>
      </c>
      <c r="D390" s="110" t="str">
        <f>IF('Séries-Speed100'!$L$36="","",'Séries-Speed100'!$L$36)</f>
        <v/>
      </c>
      <c r="E390" s="110" t="str">
        <f>IF('Séries-Speed100'!$I$36="","",'Séries-Speed100'!$I$36)</f>
        <v/>
      </c>
      <c r="F390" s="110" t="str">
        <f>IF('Séries-Speed100'!$M$36="","",'Séries-Speed100'!$M$36)</f>
        <v/>
      </c>
      <c r="G390" s="112" t="str">
        <f>IF('Séries-Speed100'!$H$36="","",'Séries-Speed100'!$H$36)</f>
        <v/>
      </c>
      <c r="H390" s="120" t="str">
        <f>IF('Séries-Speed100'!$A$36="","",'Séries-Speed100'!$A$36)</f>
        <v/>
      </c>
      <c r="I390" s="451" t="str">
        <f>IF('Séries-Speed100'!$B$36="","",'Séries-Speed100'!$B$36)</f>
        <v/>
      </c>
      <c r="J390" s="139" t="str">
        <f>IF('Séries-Speed100'!$G$36="","",'Séries-Speed100'!$G$36)</f>
        <v/>
      </c>
      <c r="K390" s="457" t="str">
        <f t="shared" si="19"/>
        <v/>
      </c>
      <c r="L390" s="458" t="str">
        <f t="shared" si="18"/>
        <v/>
      </c>
      <c r="M390" s="441" t="str">
        <f>IF('Séries-Speed100'!$C$36="","",'Séries-Speed100'!$C$36)</f>
        <v/>
      </c>
      <c r="N390" s="431" t="str">
        <f>IF('Séries-Speed100'!$D$36="","",'Séries-Speed100'!$D$36)</f>
        <v/>
      </c>
      <c r="O390" s="431" t="str">
        <f>IF('Séries-Speed100'!$E$36="","",'Séries-Speed100'!$E$36)</f>
        <v/>
      </c>
      <c r="P390" s="439" t="str">
        <f>IF('Séries-Speed100'!$F$36="","",'Séries-Speed100'!$F$36)</f>
        <v/>
      </c>
      <c r="Q390" s="435" t="str">
        <f>IF('Séries-Speed100'!$S$36="","",'Séries-Speed100'!$S$36)</f>
        <v/>
      </c>
      <c r="R390" s="110" t="str">
        <f>IF('Séries-Speed100'!$T$36="","",'Séries-Speed100'!$T$36)</f>
        <v/>
      </c>
      <c r="S390" s="437" t="str">
        <f>IF('Séries-Speed100'!$U$36="","",'Séries-Speed100'!$U$36)</f>
        <v/>
      </c>
      <c r="T390" s="112" t="str">
        <f>IF('Séries-Speed100'!$V$36="","",'Séries-Speed100'!$V$36)</f>
        <v/>
      </c>
      <c r="U390" s="413" t="str">
        <f>IF('Séries-Speed100'!$AA$36="","",'Séries-Speed100'!$AA$36)</f>
        <v/>
      </c>
    </row>
    <row r="391" spans="1:21" x14ac:dyDescent="0.25">
      <c r="A391" s="114" t="str">
        <f>IF('Séries-Speed100'!$N$37="","",'Séries-Speed100'!$N$37)</f>
        <v/>
      </c>
      <c r="B391" s="435" t="str">
        <f>IF('Séries-Speed100'!$J$37="","",'Séries-Speed100'!$J$37)</f>
        <v/>
      </c>
      <c r="C391" s="437" t="str">
        <f>IF('Séries-Speed100'!$K$37="","",'Séries-Speed100'!$K$37)</f>
        <v/>
      </c>
      <c r="D391" s="110" t="str">
        <f>IF('Séries-Speed100'!$L$37="","",'Séries-Speed100'!$L$37)</f>
        <v/>
      </c>
      <c r="E391" s="110" t="str">
        <f>IF('Séries-Speed100'!$I$37="","",'Séries-Speed100'!$I$37)</f>
        <v/>
      </c>
      <c r="F391" s="110" t="str">
        <f>IF('Séries-Speed100'!$M$37="","",'Séries-Speed100'!$M$37)</f>
        <v/>
      </c>
      <c r="G391" s="112" t="str">
        <f>IF('Séries-Speed100'!$H$37="","",'Séries-Speed100'!$H$37)</f>
        <v/>
      </c>
      <c r="H391" s="120" t="str">
        <f>IF('Séries-Speed100'!$A$37="","",'Séries-Speed100'!$A$37)</f>
        <v/>
      </c>
      <c r="I391" s="451" t="str">
        <f>IF('Séries-Speed100'!$B$37="","",'Séries-Speed100'!$B$37)</f>
        <v/>
      </c>
      <c r="J391" s="139" t="str">
        <f>IF('Séries-Speed100'!$G$37="","",'Séries-Speed100'!$G$37)</f>
        <v/>
      </c>
      <c r="K391" s="457" t="str">
        <f t="shared" si="19"/>
        <v/>
      </c>
      <c r="L391" s="458" t="str">
        <f t="shared" si="18"/>
        <v/>
      </c>
      <c r="M391" s="441" t="str">
        <f>IF('Séries-Speed100'!$C$37="","",'Séries-Speed100'!$C$37)</f>
        <v/>
      </c>
      <c r="N391" s="431" t="str">
        <f>IF('Séries-Speed100'!$D$37="","",'Séries-Speed100'!$D$37)</f>
        <v/>
      </c>
      <c r="O391" s="431" t="str">
        <f>IF('Séries-Speed100'!$E$37="","",'Séries-Speed100'!$E$37)</f>
        <v/>
      </c>
      <c r="P391" s="439" t="str">
        <f>IF('Séries-Speed100'!$F$37="","",'Séries-Speed100'!$F$37)</f>
        <v/>
      </c>
      <c r="Q391" s="435" t="str">
        <f>IF('Séries-Speed100'!$S$37="","",'Séries-Speed100'!$S$37)</f>
        <v/>
      </c>
      <c r="R391" s="110" t="str">
        <f>IF('Séries-Speed100'!$T$37="","",'Séries-Speed100'!$T$37)</f>
        <v/>
      </c>
      <c r="S391" s="437" t="str">
        <f>IF('Séries-Speed100'!$U$37="","",'Séries-Speed100'!$U$37)</f>
        <v/>
      </c>
      <c r="T391" s="112" t="str">
        <f>IF('Séries-Speed100'!$V$37="","",'Séries-Speed100'!$V$37)</f>
        <v/>
      </c>
      <c r="U391" s="413" t="str">
        <f>IF('Séries-Speed100'!$AA$37="","",'Séries-Speed100'!$AA$37)</f>
        <v/>
      </c>
    </row>
    <row r="392" spans="1:21" x14ac:dyDescent="0.25">
      <c r="A392" s="114" t="str">
        <f>IF('Séries-Speed100'!$N$38="","",'Séries-Speed100'!$N$38)</f>
        <v/>
      </c>
      <c r="B392" s="435" t="str">
        <f>IF('Séries-Speed100'!$J$38="","",'Séries-Speed100'!$J$38)</f>
        <v/>
      </c>
      <c r="C392" s="437" t="str">
        <f>IF('Séries-Speed100'!$K$38="","",'Séries-Speed100'!$K$38)</f>
        <v/>
      </c>
      <c r="D392" s="110" t="str">
        <f>IF('Séries-Speed100'!$L$38="","",'Séries-Speed100'!$L$38)</f>
        <v/>
      </c>
      <c r="E392" s="110" t="str">
        <f>IF('Séries-Speed100'!$I$38="","",'Séries-Speed100'!$I$38)</f>
        <v/>
      </c>
      <c r="F392" s="110" t="str">
        <f>IF('Séries-Speed100'!$M$38="","",'Séries-Speed100'!$M$38)</f>
        <v/>
      </c>
      <c r="G392" s="112" t="str">
        <f>IF('Séries-Speed100'!$H$38="","",'Séries-Speed100'!$H$38)</f>
        <v/>
      </c>
      <c r="H392" s="120" t="str">
        <f>IF('Séries-Speed100'!$A$38="","",'Séries-Speed100'!$A$38)</f>
        <v/>
      </c>
      <c r="I392" s="451" t="str">
        <f>IF('Séries-Speed100'!$B$38="","",'Séries-Speed100'!$B$38)</f>
        <v/>
      </c>
      <c r="J392" s="139" t="str">
        <f>IF('Séries-Speed100'!$G$38="","",'Séries-Speed100'!$G$38)</f>
        <v/>
      </c>
      <c r="K392" s="457" t="str">
        <f t="shared" si="19"/>
        <v/>
      </c>
      <c r="L392" s="458" t="str">
        <f t="shared" si="18"/>
        <v/>
      </c>
      <c r="M392" s="441" t="str">
        <f>IF('Séries-Speed100'!$C$38="","",'Séries-Speed100'!$C$38)</f>
        <v/>
      </c>
      <c r="N392" s="431" t="str">
        <f>IF('Séries-Speed100'!$D$38="","",'Séries-Speed100'!$D$38)</f>
        <v/>
      </c>
      <c r="O392" s="431" t="str">
        <f>IF('Séries-Speed100'!$E$38="","",'Séries-Speed100'!$E$38)</f>
        <v/>
      </c>
      <c r="P392" s="439" t="str">
        <f>IF('Séries-Speed100'!$F$38="","",'Séries-Speed100'!$F$38)</f>
        <v/>
      </c>
      <c r="Q392" s="435" t="str">
        <f>IF('Séries-Speed100'!$S$38="","",'Séries-Speed100'!$S$38)</f>
        <v/>
      </c>
      <c r="R392" s="110" t="str">
        <f>IF('Séries-Speed100'!$T$38="","",'Séries-Speed100'!$T$38)</f>
        <v/>
      </c>
      <c r="S392" s="437" t="str">
        <f>IF('Séries-Speed100'!$U$38="","",'Séries-Speed100'!$U$38)</f>
        <v/>
      </c>
      <c r="T392" s="112" t="str">
        <f>IF('Séries-Speed100'!$V$38="","",'Séries-Speed100'!$V$38)</f>
        <v/>
      </c>
      <c r="U392" s="413" t="str">
        <f>IF('Séries-Speed100'!$AA$38="","",'Séries-Speed100'!$AA$38)</f>
        <v/>
      </c>
    </row>
    <row r="393" spans="1:21" x14ac:dyDescent="0.25">
      <c r="A393" s="114" t="str">
        <f>IF('Séries-Speed100'!$N$39="","",'Séries-Speed100'!$N$39)</f>
        <v/>
      </c>
      <c r="B393" s="435" t="str">
        <f>IF('Séries-Speed100'!$J$39="","",'Séries-Speed100'!$J$39)</f>
        <v/>
      </c>
      <c r="C393" s="437" t="str">
        <f>IF('Séries-Speed100'!$K$39="","",'Séries-Speed100'!$K$39)</f>
        <v/>
      </c>
      <c r="D393" s="110" t="str">
        <f>IF('Séries-Speed100'!$L$39="","",'Séries-Speed100'!$L$39)</f>
        <v/>
      </c>
      <c r="E393" s="110" t="str">
        <f>IF('Séries-Speed100'!$I$39="","",'Séries-Speed100'!$I$39)</f>
        <v/>
      </c>
      <c r="F393" s="110" t="str">
        <f>IF('Séries-Speed100'!$M$39="","",'Séries-Speed100'!$M$39)</f>
        <v/>
      </c>
      <c r="G393" s="112" t="str">
        <f>IF('Séries-Speed100'!$H$39="","",'Séries-Speed100'!$H$39)</f>
        <v/>
      </c>
      <c r="H393" s="120" t="str">
        <f>IF('Séries-Speed100'!$A$39="","",'Séries-Speed100'!$A$39)</f>
        <v/>
      </c>
      <c r="I393" s="451" t="str">
        <f>IF('Séries-Speed100'!$B$39="","",'Séries-Speed100'!$B$39)</f>
        <v/>
      </c>
      <c r="J393" s="139" t="str">
        <f>IF('Séries-Speed100'!$G$39="","",'Séries-Speed100'!$G$39)</f>
        <v/>
      </c>
      <c r="K393" s="457" t="str">
        <f t="shared" si="19"/>
        <v/>
      </c>
      <c r="L393" s="458" t="str">
        <f t="shared" si="18"/>
        <v/>
      </c>
      <c r="M393" s="441" t="str">
        <f>IF('Séries-Speed100'!$C$39="","",'Séries-Speed100'!$C$39)</f>
        <v/>
      </c>
      <c r="N393" s="431" t="str">
        <f>IF('Séries-Speed100'!$D$39="","",'Séries-Speed100'!$D$39)</f>
        <v/>
      </c>
      <c r="O393" s="431" t="str">
        <f>IF('Séries-Speed100'!$E$39="","",'Séries-Speed100'!$E$39)</f>
        <v/>
      </c>
      <c r="P393" s="439" t="str">
        <f>IF('Séries-Speed100'!$F$39="","",'Séries-Speed100'!$F$39)</f>
        <v/>
      </c>
      <c r="Q393" s="435" t="str">
        <f>IF('Séries-Speed100'!$S$39="","",'Séries-Speed100'!$S$39)</f>
        <v/>
      </c>
      <c r="R393" s="110" t="str">
        <f>IF('Séries-Speed100'!$T$39="","",'Séries-Speed100'!$T$39)</f>
        <v/>
      </c>
      <c r="S393" s="437" t="str">
        <f>IF('Séries-Speed100'!$U$39="","",'Séries-Speed100'!$U$39)</f>
        <v/>
      </c>
      <c r="T393" s="112" t="str">
        <f>IF('Séries-Speed100'!$V$39="","",'Séries-Speed100'!$V$39)</f>
        <v/>
      </c>
      <c r="U393" s="413" t="str">
        <f>IF('Séries-Speed100'!$AA$39="","",'Séries-Speed100'!$AA$39)</f>
        <v/>
      </c>
    </row>
    <row r="394" spans="1:21" x14ac:dyDescent="0.25">
      <c r="A394" s="114" t="str">
        <f>IF('Séries-Speed100'!$N$40="","",'Séries-Speed100'!$N$40)</f>
        <v/>
      </c>
      <c r="B394" s="435" t="str">
        <f>IF('Séries-Speed100'!$J$40="","",'Séries-Speed100'!$J$40)</f>
        <v/>
      </c>
      <c r="C394" s="437" t="str">
        <f>IF('Séries-Speed100'!$K$40="","",'Séries-Speed100'!$K$40)</f>
        <v/>
      </c>
      <c r="D394" s="110" t="str">
        <f>IF('Séries-Speed100'!$L$40="","",'Séries-Speed100'!$L$40)</f>
        <v/>
      </c>
      <c r="E394" s="110" t="str">
        <f>IF('Séries-Speed100'!$I$40="","",'Séries-Speed100'!$I$40)</f>
        <v/>
      </c>
      <c r="F394" s="110" t="str">
        <f>IF('Séries-Speed100'!$M$40="","",'Séries-Speed100'!$M$40)</f>
        <v/>
      </c>
      <c r="G394" s="112" t="str">
        <f>IF('Séries-Speed100'!$H$40="","",'Séries-Speed100'!$H$40)</f>
        <v/>
      </c>
      <c r="H394" s="120" t="str">
        <f>IF('Séries-Speed100'!$A$40="","",'Séries-Speed100'!$A$40)</f>
        <v/>
      </c>
      <c r="I394" s="451" t="str">
        <f>IF('Séries-Speed100'!$B$40="","",'Séries-Speed100'!$B$40)</f>
        <v/>
      </c>
      <c r="J394" s="139" t="str">
        <f>IF('Séries-Speed100'!$G$40="","",'Séries-Speed100'!$G$40)</f>
        <v/>
      </c>
      <c r="K394" s="457" t="str">
        <f t="shared" si="19"/>
        <v/>
      </c>
      <c r="L394" s="458" t="str">
        <f t="shared" si="18"/>
        <v/>
      </c>
      <c r="M394" s="441" t="str">
        <f>IF('Séries-Speed100'!$C$40="","",'Séries-Speed100'!$C$40)</f>
        <v/>
      </c>
      <c r="N394" s="431" t="str">
        <f>IF('Séries-Speed100'!$D$40="","",'Séries-Speed100'!$D$40)</f>
        <v/>
      </c>
      <c r="O394" s="431" t="str">
        <f>IF('Séries-Speed100'!$E$40="","",'Séries-Speed100'!$E$40)</f>
        <v/>
      </c>
      <c r="P394" s="439" t="str">
        <f>IF('Séries-Speed100'!$F$40="","",'Séries-Speed100'!$F$40)</f>
        <v/>
      </c>
      <c r="Q394" s="435" t="str">
        <f>IF('Séries-Speed100'!$S$40="","",'Séries-Speed100'!$S$40)</f>
        <v/>
      </c>
      <c r="R394" s="110" t="str">
        <f>IF('Séries-Speed100'!$T$40="","",'Séries-Speed100'!$T$40)</f>
        <v/>
      </c>
      <c r="S394" s="437" t="str">
        <f>IF('Séries-Speed100'!$U$40="","",'Séries-Speed100'!$U$40)</f>
        <v/>
      </c>
      <c r="T394" s="112" t="str">
        <f>IF('Séries-Speed100'!$V$40="","",'Séries-Speed100'!$V$40)</f>
        <v/>
      </c>
      <c r="U394" s="413" t="str">
        <f>IF('Séries-Speed100'!$AA$40="","",'Séries-Speed100'!$AA$40)</f>
        <v/>
      </c>
    </row>
    <row r="395" spans="1:21" x14ac:dyDescent="0.25">
      <c r="A395" s="114" t="str">
        <f>IF('Séries-Speed100'!$N$41="","",'Séries-Speed100'!$N$41)</f>
        <v/>
      </c>
      <c r="B395" s="435" t="str">
        <f>IF('Séries-Speed100'!$J$41="","",'Séries-Speed100'!$J$41)</f>
        <v/>
      </c>
      <c r="C395" s="437" t="str">
        <f>IF('Séries-Speed100'!$K$41="","",'Séries-Speed100'!$K$41)</f>
        <v/>
      </c>
      <c r="D395" s="110" t="str">
        <f>IF('Séries-Speed100'!$L$41="","",'Séries-Speed100'!$L$41)</f>
        <v/>
      </c>
      <c r="E395" s="110" t="str">
        <f>IF('Séries-Speed100'!$I$41="","",'Séries-Speed100'!$I$41)</f>
        <v/>
      </c>
      <c r="F395" s="110" t="str">
        <f>IF('Séries-Speed100'!$M$41="","",'Séries-Speed100'!$M$41)</f>
        <v/>
      </c>
      <c r="G395" s="112" t="str">
        <f>IF('Séries-Speed100'!$H$41="","",'Séries-Speed100'!$H$41)</f>
        <v/>
      </c>
      <c r="H395" s="120" t="str">
        <f>IF('Séries-Speed100'!$A$41="","",'Séries-Speed100'!$A$41)</f>
        <v/>
      </c>
      <c r="I395" s="451" t="str">
        <f>IF('Séries-Speed100'!$B$41="","",'Séries-Speed100'!$B$41)</f>
        <v/>
      </c>
      <c r="J395" s="139" t="str">
        <f>IF('Séries-Speed100'!$G$41="","",'Séries-Speed100'!$G$41)</f>
        <v/>
      </c>
      <c r="K395" s="457" t="str">
        <f t="shared" si="19"/>
        <v/>
      </c>
      <c r="L395" s="458" t="str">
        <f t="shared" si="18"/>
        <v/>
      </c>
      <c r="M395" s="441" t="str">
        <f>IF('Séries-Speed100'!$C$41="","",'Séries-Speed100'!$C$41)</f>
        <v/>
      </c>
      <c r="N395" s="431" t="str">
        <f>IF('Séries-Speed100'!$D$41="","",'Séries-Speed100'!$D$41)</f>
        <v/>
      </c>
      <c r="O395" s="431" t="str">
        <f>IF('Séries-Speed100'!$E$41="","",'Séries-Speed100'!$E$41)</f>
        <v/>
      </c>
      <c r="P395" s="439" t="str">
        <f>IF('Séries-Speed100'!$F$41="","",'Séries-Speed100'!$F$41)</f>
        <v/>
      </c>
      <c r="Q395" s="435" t="str">
        <f>IF('Séries-Speed100'!$S$41="","",'Séries-Speed100'!$S$41)</f>
        <v/>
      </c>
      <c r="R395" s="110" t="str">
        <f>IF('Séries-Speed100'!$T$41="","",'Séries-Speed100'!$T$41)</f>
        <v/>
      </c>
      <c r="S395" s="437" t="str">
        <f>IF('Séries-Speed100'!$U$41="","",'Séries-Speed100'!$U$41)</f>
        <v/>
      </c>
      <c r="T395" s="112" t="str">
        <f>IF('Séries-Speed100'!$V$41="","",'Séries-Speed100'!$V$41)</f>
        <v/>
      </c>
      <c r="U395" s="413" t="str">
        <f>IF('Séries-Speed100'!$AA$41="","",'Séries-Speed100'!$AA$41)</f>
        <v/>
      </c>
    </row>
    <row r="396" spans="1:21" x14ac:dyDescent="0.25">
      <c r="A396" s="114" t="str">
        <f>IF('Séries-Speed100'!$N$42="","",'Séries-Speed100'!$N$42)</f>
        <v/>
      </c>
      <c r="B396" s="435" t="str">
        <f>IF('Séries-Speed100'!$J$42="","",'Séries-Speed100'!$J$42)</f>
        <v/>
      </c>
      <c r="C396" s="437" t="str">
        <f>IF('Séries-Speed100'!$K$42="","",'Séries-Speed100'!$K$42)</f>
        <v/>
      </c>
      <c r="D396" s="110" t="str">
        <f>IF('Séries-Speed100'!$L$42="","",'Séries-Speed100'!$L$42)</f>
        <v/>
      </c>
      <c r="E396" s="110" t="str">
        <f>IF('Séries-Speed100'!$I$42="","",'Séries-Speed100'!$I$42)</f>
        <v/>
      </c>
      <c r="F396" s="110" t="str">
        <f>IF('Séries-Speed100'!$M$42="","",'Séries-Speed100'!$M$42)</f>
        <v/>
      </c>
      <c r="G396" s="112" t="str">
        <f>IF('Séries-Speed100'!$H$42="","",'Séries-Speed100'!$H$42)</f>
        <v/>
      </c>
      <c r="H396" s="120" t="str">
        <f>IF('Séries-Speed100'!$A$42="","",'Séries-Speed100'!$A$42)</f>
        <v/>
      </c>
      <c r="I396" s="451" t="str">
        <f>IF('Séries-Speed100'!$B$42="","",'Séries-Speed100'!$B$42)</f>
        <v/>
      </c>
      <c r="J396" s="139" t="str">
        <f>IF('Séries-Speed100'!$G$42="","",'Séries-Speed100'!$G$42)</f>
        <v/>
      </c>
      <c r="K396" s="457" t="str">
        <f t="shared" si="19"/>
        <v/>
      </c>
      <c r="L396" s="458" t="str">
        <f t="shared" si="18"/>
        <v/>
      </c>
      <c r="M396" s="441" t="str">
        <f>IF('Séries-Speed100'!$C$42="","",'Séries-Speed100'!$C$42)</f>
        <v/>
      </c>
      <c r="N396" s="431" t="str">
        <f>IF('Séries-Speed100'!$D$42="","",'Séries-Speed100'!$D$42)</f>
        <v/>
      </c>
      <c r="O396" s="431" t="str">
        <f>IF('Séries-Speed100'!$E$42="","",'Séries-Speed100'!$E$42)</f>
        <v/>
      </c>
      <c r="P396" s="439" t="str">
        <f>IF('Séries-Speed100'!$F$42="","",'Séries-Speed100'!$F$42)</f>
        <v/>
      </c>
      <c r="Q396" s="435" t="str">
        <f>IF('Séries-Speed100'!$S$42="","",'Séries-Speed100'!$S$42)</f>
        <v/>
      </c>
      <c r="R396" s="110" t="str">
        <f>IF('Séries-Speed100'!$T$42="","",'Séries-Speed100'!$T$42)</f>
        <v/>
      </c>
      <c r="S396" s="437" t="str">
        <f>IF('Séries-Speed100'!$U$42="","",'Séries-Speed100'!$U$42)</f>
        <v/>
      </c>
      <c r="T396" s="112" t="str">
        <f>IF('Séries-Speed100'!$V$42="","",'Séries-Speed100'!$V$42)</f>
        <v/>
      </c>
      <c r="U396" s="413" t="str">
        <f>IF('Séries-Speed100'!$AA$42="","",'Séries-Speed100'!$AA$42)</f>
        <v/>
      </c>
    </row>
    <row r="397" spans="1:21" x14ac:dyDescent="0.25">
      <c r="A397" s="114" t="str">
        <f>IF('Séries-Speed100'!$N$43="","",'Séries-Speed100'!$N$43)</f>
        <v/>
      </c>
      <c r="B397" s="435" t="str">
        <f>IF('Séries-Speed100'!$J$43="","",'Séries-Speed100'!$J$43)</f>
        <v/>
      </c>
      <c r="C397" s="437" t="str">
        <f>IF('Séries-Speed100'!$K$43="","",'Séries-Speed100'!$K$43)</f>
        <v/>
      </c>
      <c r="D397" s="110" t="str">
        <f>IF('Séries-Speed100'!$L$43="","",'Séries-Speed100'!$L$43)</f>
        <v/>
      </c>
      <c r="E397" s="110" t="str">
        <f>IF('Séries-Speed100'!$I$43="","",'Séries-Speed100'!$I$43)</f>
        <v/>
      </c>
      <c r="F397" s="110" t="str">
        <f>IF('Séries-Speed100'!$M$43="","",'Séries-Speed100'!$M$43)</f>
        <v/>
      </c>
      <c r="G397" s="112" t="str">
        <f>IF('Séries-Speed100'!$H$43="","",'Séries-Speed100'!$H$43)</f>
        <v/>
      </c>
      <c r="H397" s="120" t="str">
        <f>IF('Séries-Speed100'!$A$43="","",'Séries-Speed100'!$A$43)</f>
        <v/>
      </c>
      <c r="I397" s="451" t="str">
        <f>IF('Séries-Speed100'!$B$43="","",'Séries-Speed100'!$B$43)</f>
        <v/>
      </c>
      <c r="J397" s="139" t="str">
        <f>IF('Séries-Speed100'!$G$43="","",'Séries-Speed100'!$G$43)</f>
        <v/>
      </c>
      <c r="K397" s="457" t="str">
        <f t="shared" si="19"/>
        <v/>
      </c>
      <c r="L397" s="458" t="str">
        <f t="shared" si="18"/>
        <v/>
      </c>
      <c r="M397" s="441" t="str">
        <f>IF('Séries-Speed100'!$C$43="","",'Séries-Speed100'!$C$43)</f>
        <v/>
      </c>
      <c r="N397" s="431" t="str">
        <f>IF('Séries-Speed100'!$D$43="","",'Séries-Speed100'!$D$43)</f>
        <v/>
      </c>
      <c r="O397" s="431" t="str">
        <f>IF('Séries-Speed100'!$E$43="","",'Séries-Speed100'!$E$43)</f>
        <v/>
      </c>
      <c r="P397" s="439" t="str">
        <f>IF('Séries-Speed100'!$F$43="","",'Séries-Speed100'!$F$43)</f>
        <v/>
      </c>
      <c r="Q397" s="435" t="str">
        <f>IF('Séries-Speed100'!$S$43="","",'Séries-Speed100'!$S$43)</f>
        <v/>
      </c>
      <c r="R397" s="110" t="str">
        <f>IF('Séries-Speed100'!$T$43="","",'Séries-Speed100'!$T$43)</f>
        <v/>
      </c>
      <c r="S397" s="437" t="str">
        <f>IF('Séries-Speed100'!$U$43="","",'Séries-Speed100'!$U$43)</f>
        <v/>
      </c>
      <c r="T397" s="112" t="str">
        <f>IF('Séries-Speed100'!$V$43="","",'Séries-Speed100'!$V$43)</f>
        <v/>
      </c>
      <c r="U397" s="413" t="str">
        <f>IF('Séries-Speed100'!$AA$43="","",'Séries-Speed100'!$AA$43)</f>
        <v/>
      </c>
    </row>
    <row r="398" spans="1:21" x14ac:dyDescent="0.25">
      <c r="A398" s="114" t="str">
        <f>IF('Séries-Speed100'!$N$44="","",'Séries-Speed100'!$N$44)</f>
        <v/>
      </c>
      <c r="B398" s="435" t="str">
        <f>IF('Séries-Speed100'!$J$44="","",'Séries-Speed100'!$J$44)</f>
        <v/>
      </c>
      <c r="C398" s="437" t="str">
        <f>IF('Séries-Speed100'!$K$44="","",'Séries-Speed100'!$K$44)</f>
        <v/>
      </c>
      <c r="D398" s="110" t="str">
        <f>IF('Séries-Speed100'!$L$44="","",'Séries-Speed100'!$L$44)</f>
        <v/>
      </c>
      <c r="E398" s="110" t="str">
        <f>IF('Séries-Speed100'!$I$44="","",'Séries-Speed100'!$I$44)</f>
        <v/>
      </c>
      <c r="F398" s="110" t="str">
        <f>IF('Séries-Speed100'!$M$44="","",'Séries-Speed100'!$M$44)</f>
        <v/>
      </c>
      <c r="G398" s="112" t="str">
        <f>IF('Séries-Speed100'!$H$44="","",'Séries-Speed100'!$H$44)</f>
        <v/>
      </c>
      <c r="H398" s="120" t="str">
        <f>IF('Séries-Speed100'!$A$44="","",'Séries-Speed100'!$A$44)</f>
        <v/>
      </c>
      <c r="I398" s="451" t="str">
        <f>IF('Séries-Speed100'!$B$44="","",'Séries-Speed100'!$B$44)</f>
        <v/>
      </c>
      <c r="J398" s="139" t="str">
        <f>IF('Séries-Speed100'!$G$44="","",'Séries-Speed100'!$G$44)</f>
        <v/>
      </c>
      <c r="K398" s="457" t="str">
        <f t="shared" si="19"/>
        <v/>
      </c>
      <c r="L398" s="458" t="str">
        <f t="shared" si="18"/>
        <v/>
      </c>
      <c r="M398" s="441" t="str">
        <f>IF('Séries-Speed100'!$C$44="","",'Séries-Speed100'!$C$44)</f>
        <v/>
      </c>
      <c r="N398" s="431" t="str">
        <f>IF('Séries-Speed100'!$D$44="","",'Séries-Speed100'!$D$44)</f>
        <v/>
      </c>
      <c r="O398" s="431" t="str">
        <f>IF('Séries-Speed100'!$E$44="","",'Séries-Speed100'!$E$44)</f>
        <v/>
      </c>
      <c r="P398" s="439" t="str">
        <f>IF('Séries-Speed100'!$F$44="","",'Séries-Speed100'!$F$44)</f>
        <v/>
      </c>
      <c r="Q398" s="435" t="str">
        <f>IF('Séries-Speed100'!$S$44="","",'Séries-Speed100'!$S$44)</f>
        <v/>
      </c>
      <c r="R398" s="110" t="str">
        <f>IF('Séries-Speed100'!$T$44="","",'Séries-Speed100'!$T$44)</f>
        <v/>
      </c>
      <c r="S398" s="437" t="str">
        <f>IF('Séries-Speed100'!$U$44="","",'Séries-Speed100'!$U$44)</f>
        <v/>
      </c>
      <c r="T398" s="112" t="str">
        <f>IF('Séries-Speed100'!$V$44="","",'Séries-Speed100'!$V$44)</f>
        <v/>
      </c>
      <c r="U398" s="413" t="str">
        <f>IF('Séries-Speed100'!$AA$44="","",'Séries-Speed100'!$AA$44)</f>
        <v/>
      </c>
    </row>
    <row r="399" spans="1:21" x14ac:dyDescent="0.25">
      <c r="A399" s="114" t="str">
        <f>IF('Séries-Speed100'!$N$45="","",'Séries-Speed100'!$N$45)</f>
        <v/>
      </c>
      <c r="B399" s="435" t="str">
        <f>IF('Séries-Speed100'!$J$45="","",'Séries-Speed100'!$J$45)</f>
        <v/>
      </c>
      <c r="C399" s="437" t="str">
        <f>IF('Séries-Speed100'!$K$45="","",'Séries-Speed100'!$K$45)</f>
        <v/>
      </c>
      <c r="D399" s="110" t="str">
        <f>IF('Séries-Speed100'!$L$45="","",'Séries-Speed100'!$L$45)</f>
        <v/>
      </c>
      <c r="E399" s="110" t="str">
        <f>IF('Séries-Speed100'!$I$45="","",'Séries-Speed100'!$I$45)</f>
        <v/>
      </c>
      <c r="F399" s="110" t="str">
        <f>IF('Séries-Speed100'!$M$45="","",'Séries-Speed100'!$M$45)</f>
        <v/>
      </c>
      <c r="G399" s="112" t="str">
        <f>IF('Séries-Speed100'!$H$45="","",'Séries-Speed100'!$H$45)</f>
        <v/>
      </c>
      <c r="H399" s="120" t="str">
        <f>IF('Séries-Speed100'!$A$45="","",'Séries-Speed100'!$A$45)</f>
        <v/>
      </c>
      <c r="I399" s="451" t="str">
        <f>IF('Séries-Speed100'!$B$45="","",'Séries-Speed100'!$B$45)</f>
        <v/>
      </c>
      <c r="J399" s="139" t="str">
        <f>IF('Séries-Speed100'!$G$45="","",'Séries-Speed100'!$G$45)</f>
        <v/>
      </c>
      <c r="K399" s="457" t="str">
        <f t="shared" si="19"/>
        <v/>
      </c>
      <c r="L399" s="458" t="str">
        <f t="shared" si="18"/>
        <v/>
      </c>
      <c r="M399" s="441" t="str">
        <f>IF('Séries-Speed100'!$C$45="","",'Séries-Speed100'!$C$45)</f>
        <v/>
      </c>
      <c r="N399" s="431" t="str">
        <f>IF('Séries-Speed100'!$D$45="","",'Séries-Speed100'!$D$45)</f>
        <v/>
      </c>
      <c r="O399" s="431" t="str">
        <f>IF('Séries-Speed100'!$E$45="","",'Séries-Speed100'!$E$45)</f>
        <v/>
      </c>
      <c r="P399" s="439" t="str">
        <f>IF('Séries-Speed100'!$F$45="","",'Séries-Speed100'!$F$45)</f>
        <v/>
      </c>
      <c r="Q399" s="435" t="str">
        <f>IF('Séries-Speed100'!$S$45="","",'Séries-Speed100'!$S$45)</f>
        <v/>
      </c>
      <c r="R399" s="110" t="str">
        <f>IF('Séries-Speed100'!$T$45="","",'Séries-Speed100'!$T$45)</f>
        <v/>
      </c>
      <c r="S399" s="437" t="str">
        <f>IF('Séries-Speed100'!$U$45="","",'Séries-Speed100'!$U$45)</f>
        <v/>
      </c>
      <c r="T399" s="112" t="str">
        <f>IF('Séries-Speed100'!$V$45="","",'Séries-Speed100'!$V$45)</f>
        <v/>
      </c>
      <c r="U399" s="413" t="str">
        <f>IF('Séries-Speed100'!$AA$45="","",'Séries-Speed100'!$AA$45)</f>
        <v/>
      </c>
    </row>
    <row r="400" spans="1:21" x14ac:dyDescent="0.25">
      <c r="A400" s="114" t="str">
        <f>IF('Séries-Speed100'!$N$46="","",'Séries-Speed100'!$N$46)</f>
        <v/>
      </c>
      <c r="B400" s="435" t="str">
        <f>IF('Séries-Speed100'!$J$46="","",'Séries-Speed100'!$J$46)</f>
        <v/>
      </c>
      <c r="C400" s="437" t="str">
        <f>IF('Séries-Speed100'!$K$46="","",'Séries-Speed100'!$K$46)</f>
        <v/>
      </c>
      <c r="D400" s="110" t="str">
        <f>IF('Séries-Speed100'!$L$46="","",'Séries-Speed100'!$L$46)</f>
        <v/>
      </c>
      <c r="E400" s="110" t="str">
        <f>IF('Séries-Speed100'!$I$46="","",'Séries-Speed100'!$I$46)</f>
        <v/>
      </c>
      <c r="F400" s="110" t="str">
        <f>IF('Séries-Speed100'!$M$46="","",'Séries-Speed100'!$M$46)</f>
        <v/>
      </c>
      <c r="G400" s="112" t="str">
        <f>IF('Séries-Speed100'!$H$46="","",'Séries-Speed100'!$H$46)</f>
        <v/>
      </c>
      <c r="H400" s="120" t="str">
        <f>IF('Séries-Speed100'!$A$46="","",'Séries-Speed100'!$A$46)</f>
        <v/>
      </c>
      <c r="I400" s="451" t="str">
        <f>IF('Séries-Speed100'!$B$46="","",'Séries-Speed100'!$B$46)</f>
        <v/>
      </c>
      <c r="J400" s="139" t="str">
        <f>IF('Séries-Speed100'!$G$46="","",'Séries-Speed100'!$G$46)</f>
        <v/>
      </c>
      <c r="K400" s="457" t="str">
        <f t="shared" si="19"/>
        <v/>
      </c>
      <c r="L400" s="458" t="str">
        <f t="shared" si="18"/>
        <v/>
      </c>
      <c r="M400" s="441" t="str">
        <f>IF('Séries-Speed100'!$C$46="","",'Séries-Speed100'!$C$46)</f>
        <v/>
      </c>
      <c r="N400" s="431" t="str">
        <f>IF('Séries-Speed100'!$D$46="","",'Séries-Speed100'!$D$46)</f>
        <v/>
      </c>
      <c r="O400" s="431" t="str">
        <f>IF('Séries-Speed100'!$E$46="","",'Séries-Speed100'!$E$46)</f>
        <v/>
      </c>
      <c r="P400" s="439" t="str">
        <f>IF('Séries-Speed100'!$F$46="","",'Séries-Speed100'!$F$46)</f>
        <v/>
      </c>
      <c r="Q400" s="435" t="str">
        <f>IF('Séries-Speed100'!$S$46="","",'Séries-Speed100'!$S$46)</f>
        <v/>
      </c>
      <c r="R400" s="110" t="str">
        <f>IF('Séries-Speed100'!$T$46="","",'Séries-Speed100'!$T$46)</f>
        <v/>
      </c>
      <c r="S400" s="437" t="str">
        <f>IF('Séries-Speed100'!$U$46="","",'Séries-Speed100'!$U$46)</f>
        <v/>
      </c>
      <c r="T400" s="112" t="str">
        <f>IF('Séries-Speed100'!$V$46="","",'Séries-Speed100'!$V$46)</f>
        <v/>
      </c>
      <c r="U400" s="413" t="str">
        <f>IF('Séries-Speed100'!$AA$46="","",'Séries-Speed100'!$AA$46)</f>
        <v/>
      </c>
    </row>
    <row r="401" spans="1:37" x14ac:dyDescent="0.25">
      <c r="A401" s="114" t="str">
        <f>IF('Séries-Speed100'!$N$47="","",'Séries-Speed100'!$N$47)</f>
        <v/>
      </c>
      <c r="B401" s="435" t="str">
        <f>IF('Séries-Speed100'!$J$47="","",'Séries-Speed100'!$J$47)</f>
        <v/>
      </c>
      <c r="C401" s="437" t="str">
        <f>IF('Séries-Speed100'!$K$47="","",'Séries-Speed100'!$K$47)</f>
        <v/>
      </c>
      <c r="D401" s="110" t="str">
        <f>IF('Séries-Speed100'!$L$47="","",'Séries-Speed100'!$L$47)</f>
        <v/>
      </c>
      <c r="E401" s="110" t="str">
        <f>IF('Séries-Speed100'!$I$47="","",'Séries-Speed100'!$I$47)</f>
        <v/>
      </c>
      <c r="F401" s="110" t="str">
        <f>IF('Séries-Speed100'!$M$47="","",'Séries-Speed100'!$M$47)</f>
        <v/>
      </c>
      <c r="G401" s="112" t="str">
        <f>IF('Séries-Speed100'!$H$47="","",'Séries-Speed100'!$H$47)</f>
        <v/>
      </c>
      <c r="H401" s="120" t="str">
        <f>IF('Séries-Speed100'!$A$47="","",'Séries-Speed100'!$A$47)</f>
        <v/>
      </c>
      <c r="I401" s="451" t="str">
        <f>IF('Séries-Speed100'!$B$47="","",'Séries-Speed100'!$B$47)</f>
        <v/>
      </c>
      <c r="J401" s="139" t="str">
        <f>IF('Séries-Speed100'!$G$47="","",'Séries-Speed100'!$G$47)</f>
        <v/>
      </c>
      <c r="K401" s="457" t="str">
        <f t="shared" si="19"/>
        <v/>
      </c>
      <c r="L401" s="458" t="str">
        <f t="shared" si="18"/>
        <v/>
      </c>
      <c r="M401" s="441" t="str">
        <f>IF('Séries-Speed100'!$C$47="","",'Séries-Speed100'!$C$47)</f>
        <v/>
      </c>
      <c r="N401" s="431" t="str">
        <f>IF('Séries-Speed100'!$D$47="","",'Séries-Speed100'!$D$47)</f>
        <v/>
      </c>
      <c r="O401" s="431" t="str">
        <f>IF('Séries-Speed100'!$E$47="","",'Séries-Speed100'!$E$47)</f>
        <v/>
      </c>
      <c r="P401" s="439" t="str">
        <f>IF('Séries-Speed100'!$F$47="","",'Séries-Speed100'!$F$47)</f>
        <v/>
      </c>
      <c r="Q401" s="435" t="str">
        <f>IF('Séries-Speed100'!$S$47="","",'Séries-Speed100'!$S$47)</f>
        <v/>
      </c>
      <c r="R401" s="110" t="str">
        <f>IF('Séries-Speed100'!$T$47="","",'Séries-Speed100'!$T$47)</f>
        <v/>
      </c>
      <c r="S401" s="437" t="str">
        <f>IF('Séries-Speed100'!$U$47="","",'Séries-Speed100'!$U$47)</f>
        <v/>
      </c>
      <c r="T401" s="112" t="str">
        <f>IF('Séries-Speed100'!$V$47="","",'Séries-Speed100'!$V$47)</f>
        <v/>
      </c>
      <c r="U401" s="413" t="str">
        <f>IF('Séries-Speed100'!$AA$47="","",'Séries-Speed100'!$AA$47)</f>
        <v/>
      </c>
    </row>
    <row r="402" spans="1:37" x14ac:dyDescent="0.25">
      <c r="A402" s="114" t="str">
        <f>IF('Séries-Speed100'!$N$48="","",'Séries-Speed100'!$N$48)</f>
        <v/>
      </c>
      <c r="B402" s="435" t="str">
        <f>IF('Séries-Speed100'!$J$48="","",'Séries-Speed100'!$J$48)</f>
        <v/>
      </c>
      <c r="C402" s="437" t="str">
        <f>IF('Séries-Speed100'!$K$48="","",'Séries-Speed100'!$K$48)</f>
        <v/>
      </c>
      <c r="D402" s="110" t="str">
        <f>IF('Séries-Speed100'!$L$48="","",'Séries-Speed100'!$L$48)</f>
        <v/>
      </c>
      <c r="E402" s="110" t="str">
        <f>IF('Séries-Speed100'!$I$48="","",'Séries-Speed100'!$I$48)</f>
        <v/>
      </c>
      <c r="F402" s="110" t="str">
        <f>IF('Séries-Speed100'!$M$48="","",'Séries-Speed100'!$M$48)</f>
        <v/>
      </c>
      <c r="G402" s="112" t="str">
        <f>IF('Séries-Speed100'!$H$48="","",'Séries-Speed100'!$H$48)</f>
        <v/>
      </c>
      <c r="H402" s="120" t="str">
        <f>IF('Séries-Speed100'!$A$48="","",'Séries-Speed100'!$A$48)</f>
        <v/>
      </c>
      <c r="I402" s="451" t="str">
        <f>IF('Séries-Speed100'!$B$48="","",'Séries-Speed100'!$B$48)</f>
        <v/>
      </c>
      <c r="J402" s="139" t="str">
        <f>IF('Séries-Speed100'!$G$48="","",'Séries-Speed100'!$G$48)</f>
        <v/>
      </c>
      <c r="K402" s="457" t="str">
        <f t="shared" si="19"/>
        <v/>
      </c>
      <c r="L402" s="458" t="str">
        <f t="shared" si="18"/>
        <v/>
      </c>
      <c r="M402" s="441" t="str">
        <f>IF('Séries-Speed100'!$C$48="","",'Séries-Speed100'!$C$48)</f>
        <v/>
      </c>
      <c r="N402" s="431" t="str">
        <f>IF('Séries-Speed100'!$D$48="","",'Séries-Speed100'!$D$48)</f>
        <v/>
      </c>
      <c r="O402" s="431" t="str">
        <f>IF('Séries-Speed100'!$E$48="","",'Séries-Speed100'!$E$48)</f>
        <v/>
      </c>
      <c r="P402" s="439" t="str">
        <f>IF('Séries-Speed100'!$F$48="","",'Séries-Speed100'!$F$48)</f>
        <v/>
      </c>
      <c r="Q402" s="435" t="str">
        <f>IF('Séries-Speed100'!$S$48="","",'Séries-Speed100'!$S$48)</f>
        <v/>
      </c>
      <c r="R402" s="110" t="str">
        <f>IF('Séries-Speed100'!$T$48="","",'Séries-Speed100'!$T$48)</f>
        <v/>
      </c>
      <c r="S402" s="437" t="str">
        <f>IF('Séries-Speed100'!$U$48="","",'Séries-Speed100'!$U$48)</f>
        <v/>
      </c>
      <c r="T402" s="112" t="str">
        <f>IF('Séries-Speed100'!$V$48="","",'Séries-Speed100'!$V$48)</f>
        <v/>
      </c>
      <c r="U402" s="413" t="str">
        <f>IF('Séries-Speed100'!$AA$48="","",'Séries-Speed100'!$AA$48)</f>
        <v/>
      </c>
    </row>
    <row r="403" spans="1:37" x14ac:dyDescent="0.25">
      <c r="A403" s="114" t="str">
        <f>IF('Séries-Speed100'!$N$49="","",'Séries-Speed100'!$N$49)</f>
        <v/>
      </c>
      <c r="B403" s="435" t="str">
        <f>IF('Séries-Speed100'!$J$49="","",'Séries-Speed100'!$J$49)</f>
        <v/>
      </c>
      <c r="C403" s="437" t="str">
        <f>IF('Séries-Speed100'!$K$49="","",'Séries-Speed100'!$K$49)</f>
        <v/>
      </c>
      <c r="D403" s="110" t="str">
        <f>IF('Séries-Speed100'!$L$49="","",'Séries-Speed100'!$L$49)</f>
        <v/>
      </c>
      <c r="E403" s="110" t="str">
        <f>IF('Séries-Speed100'!$I$49="","",'Séries-Speed100'!$I$49)</f>
        <v/>
      </c>
      <c r="F403" s="110" t="str">
        <f>IF('Séries-Speed100'!$M$49="","",'Séries-Speed100'!$M$49)</f>
        <v/>
      </c>
      <c r="G403" s="112" t="str">
        <f>IF('Séries-Speed100'!$H$49="","",'Séries-Speed100'!$H$49)</f>
        <v/>
      </c>
      <c r="H403" s="120" t="str">
        <f>IF('Séries-Speed100'!$A$49="","",'Séries-Speed100'!$A$49)</f>
        <v/>
      </c>
      <c r="I403" s="451" t="str">
        <f>IF('Séries-Speed100'!$B$49="","",'Séries-Speed100'!$B$49)</f>
        <v/>
      </c>
      <c r="J403" s="139" t="str">
        <f>IF('Séries-Speed100'!$G$49="","",'Séries-Speed100'!$G$49)</f>
        <v/>
      </c>
      <c r="K403" s="457" t="str">
        <f t="shared" si="19"/>
        <v/>
      </c>
      <c r="L403" s="458" t="str">
        <f t="shared" si="18"/>
        <v/>
      </c>
      <c r="M403" s="441" t="str">
        <f>IF('Séries-Speed100'!$C$49="","",'Séries-Speed100'!$C$49)</f>
        <v/>
      </c>
      <c r="N403" s="431" t="str">
        <f>IF('Séries-Speed100'!$D$49="","",'Séries-Speed100'!$D$49)</f>
        <v/>
      </c>
      <c r="O403" s="431" t="str">
        <f>IF('Séries-Speed100'!$E$49="","",'Séries-Speed100'!$E$49)</f>
        <v/>
      </c>
      <c r="P403" s="439" t="str">
        <f>IF('Séries-Speed100'!$F$49="","",'Séries-Speed100'!$F$49)</f>
        <v/>
      </c>
      <c r="Q403" s="435" t="str">
        <f>IF('Séries-Speed100'!$S$49="","",'Séries-Speed100'!$S$49)</f>
        <v/>
      </c>
      <c r="R403" s="110" t="str">
        <f>IF('Séries-Speed100'!$T$49="","",'Séries-Speed100'!$T$49)</f>
        <v/>
      </c>
      <c r="S403" s="437" t="str">
        <f>IF('Séries-Speed100'!$U$49="","",'Séries-Speed100'!$U$49)</f>
        <v/>
      </c>
      <c r="T403" s="112" t="str">
        <f>IF('Séries-Speed100'!$V$49="","",'Séries-Speed100'!$V$49)</f>
        <v/>
      </c>
      <c r="U403" s="413" t="str">
        <f>IF('Séries-Speed100'!$AA$49="","",'Séries-Speed100'!$AA$49)</f>
        <v/>
      </c>
    </row>
    <row r="404" spans="1:37" x14ac:dyDescent="0.25">
      <c r="A404" s="114" t="str">
        <f>IF('Séries-Speed100'!$N$50="","",'Séries-Speed100'!$N$50)</f>
        <v/>
      </c>
      <c r="B404" s="435" t="str">
        <f>IF('Séries-Speed100'!$J$50="","",'Séries-Speed100'!$J$50)</f>
        <v/>
      </c>
      <c r="C404" s="437" t="str">
        <f>IF('Séries-Speed100'!$K$50="","",'Séries-Speed100'!$K$50)</f>
        <v/>
      </c>
      <c r="D404" s="110" t="str">
        <f>IF('Séries-Speed100'!$L$50="","",'Séries-Speed100'!$L$50)</f>
        <v/>
      </c>
      <c r="E404" s="110" t="str">
        <f>IF('Séries-Speed100'!$I$50="","",'Séries-Speed100'!$I$50)</f>
        <v/>
      </c>
      <c r="F404" s="110" t="str">
        <f>IF('Séries-Speed100'!$M$50="","",'Séries-Speed100'!$M$50)</f>
        <v/>
      </c>
      <c r="G404" s="112" t="str">
        <f>IF('Séries-Speed100'!$H$50="","",'Séries-Speed100'!$H$50)</f>
        <v/>
      </c>
      <c r="H404" s="120" t="str">
        <f>IF('Séries-Speed100'!$A$50="","",'Séries-Speed100'!$A$50)</f>
        <v/>
      </c>
      <c r="I404" s="451" t="str">
        <f>IF('Séries-Speed100'!$B$50="","",'Séries-Speed100'!$B$50)</f>
        <v/>
      </c>
      <c r="J404" s="139" t="str">
        <f>IF('Séries-Speed100'!$G$50="","",'Séries-Speed100'!$G$50)</f>
        <v/>
      </c>
      <c r="K404" s="461" t="str">
        <f t="shared" si="19"/>
        <v/>
      </c>
      <c r="L404" s="458" t="str">
        <f t="shared" si="18"/>
        <v/>
      </c>
      <c r="M404" s="441" t="str">
        <f>IF('Séries-Speed100'!$C$50="","",'Séries-Speed100'!$C$50)</f>
        <v/>
      </c>
      <c r="N404" s="431" t="str">
        <f>IF('Séries-Speed100'!$D$50="","",'Séries-Speed100'!$D$50)</f>
        <v/>
      </c>
      <c r="O404" s="431" t="str">
        <f>IF('Séries-Speed100'!$E$50="","",'Séries-Speed100'!$E$50)</f>
        <v/>
      </c>
      <c r="P404" s="439" t="str">
        <f>IF('Séries-Speed100'!$F$50="","",'Séries-Speed100'!$F$50)</f>
        <v/>
      </c>
      <c r="Q404" s="435" t="str">
        <f>IF('Séries-Speed100'!$S$50="","",'Séries-Speed100'!$S$50)</f>
        <v/>
      </c>
      <c r="R404" s="110" t="str">
        <f>IF('Séries-Speed100'!$T$50="","",'Séries-Speed100'!$T$50)</f>
        <v/>
      </c>
      <c r="S404" s="437" t="str">
        <f>IF('Séries-Speed100'!$U$50="","",'Séries-Speed100'!$U$50)</f>
        <v/>
      </c>
      <c r="T404" s="112" t="str">
        <f>IF('Séries-Speed100'!$V$50="","",'Séries-Speed100'!$V$50)</f>
        <v/>
      </c>
      <c r="U404" s="413" t="str">
        <f>IF('Séries-Speed100'!$AA$50="","",'Séries-Speed100'!$AA$50)</f>
        <v/>
      </c>
    </row>
    <row r="405" spans="1:37" x14ac:dyDescent="0.25">
      <c r="A405" s="114" t="str">
        <f>IF('Séries-Speed100'!$N$11="","",'Séries-Speed100'!$N$11)</f>
        <v>Speed 100</v>
      </c>
      <c r="B405" s="435" t="str">
        <f>IF('Séries-Speed100'!$J$11="","",'Séries-Speed100'!$J$11)</f>
        <v>DELICOURT</v>
      </c>
      <c r="C405" s="437" t="str">
        <f>IF('Séries-Speed100'!$K$11="","",'Séries-Speed100'!$K$11)</f>
        <v>Stephanie</v>
      </c>
      <c r="D405" s="110" t="str">
        <f>IF('Séries-Speed100'!$L$11="","",'Séries-Speed100'!$L$11)</f>
        <v>Femme</v>
      </c>
      <c r="E405" s="110" t="str">
        <f>IF('Séries-Speed100'!$I$11="","",'Séries-Speed100'!$I$11)</f>
        <v xml:space="preserve">N°5 </v>
      </c>
      <c r="F405" s="110" t="str">
        <f>IF('Séries-Speed100'!$M$11="","",'Séries-Speed100'!$M$11)</f>
        <v>DELICOURT Stephanie Femme</v>
      </c>
      <c r="G405" s="112" t="str">
        <f>IF('Séries-Speed100'!$H$11="","",'Séries-Speed100'!$H$11)</f>
        <v>Enjoy And Relax</v>
      </c>
      <c r="H405" s="120">
        <f>IF('Séries-Speed100'!$A$11="","",'Séries-Speed100'!$A$11)</f>
        <v>1</v>
      </c>
      <c r="I405" s="451">
        <f>IF('Séries-Speed100'!$B$11="","",'Séries-Speed100'!$B$11)</f>
        <v>1</v>
      </c>
      <c r="J405" s="139">
        <f>IF('Séries-Speed100'!$G$11="","",'Séries-Speed100'!$G$11)</f>
        <v>1</v>
      </c>
      <c r="K405" s="457" t="str">
        <f>+IF(F405="","",O$3)</f>
        <v>Décompte</v>
      </c>
      <c r="L405" s="458">
        <f>IF(K405="","",O405)</f>
        <v>0.55763888888888891</v>
      </c>
      <c r="M405" s="441">
        <f>IF('Séries-Speed100'!$C$11="","",'Séries-Speed100'!$C$11)</f>
        <v>0.53611111111111109</v>
      </c>
      <c r="N405" s="431">
        <f>IF('Séries-Speed100'!$D$11="","",'Séries-Speed100'!$D$11)</f>
        <v>0.55694444444444446</v>
      </c>
      <c r="O405" s="431">
        <f>IF('Séries-Speed100'!$E$11="","",'Séries-Speed100'!$E$11)</f>
        <v>0.55763888888888891</v>
      </c>
      <c r="P405" s="439">
        <f>IF('Séries-Speed100'!$F$11="","",'Séries-Speed100'!$F$11)</f>
        <v>0.55902777777777779</v>
      </c>
      <c r="Q405" s="435">
        <f>IF('Séries-Speed100'!$S$11="","",'Séries-Speed100'!$S$11)</f>
        <v>2</v>
      </c>
      <c r="R405" s="110" t="str">
        <f>IF('Séries-Speed100'!$T$11="","",'Séries-Speed100'!$T$11)</f>
        <v>mn</v>
      </c>
      <c r="S405" s="437">
        <f>IF('Séries-Speed100'!$U$11="","",'Séries-Speed100'!$U$11)</f>
        <v>0</v>
      </c>
      <c r="T405" s="112" t="str">
        <f>IF('Séries-Speed100'!$V$11="","",'Séries-Speed100'!$V$11)</f>
        <v>s</v>
      </c>
      <c r="U405" s="413" t="str">
        <f>IF('Séries-Speed100'!$AA$11="","",'Séries-Speed100'!$AA$11)</f>
        <v/>
      </c>
    </row>
    <row r="406" spans="1:37" x14ac:dyDescent="0.25">
      <c r="A406" s="114" t="str">
        <f>IF('Séries-Speed100'!$N$12="","",'Séries-Speed100'!$N$12)</f>
        <v>Speed 100</v>
      </c>
      <c r="B406" s="435" t="str">
        <f>IF('Séries-Speed100'!$J$12="","",'Séries-Speed100'!$J$12)</f>
        <v>SALEH</v>
      </c>
      <c r="C406" s="437" t="str">
        <f>IF('Séries-Speed100'!$K$12="","",'Séries-Speed100'!$K$12)</f>
        <v>Omr</v>
      </c>
      <c r="D406" s="110" t="str">
        <f>IF('Séries-Speed100'!$L$12="","",'Séries-Speed100'!$L$12)</f>
        <v>Homme</v>
      </c>
      <c r="E406" s="110" t="str">
        <f>IF('Séries-Speed100'!$I$12="","",'Séries-Speed100'!$I$12)</f>
        <v>N°1</v>
      </c>
      <c r="F406" s="110" t="str">
        <f>IF('Séries-Speed100'!$M$12="","",'Séries-Speed100'!$M$12)</f>
        <v>SALEH Omr Homme</v>
      </c>
      <c r="G406" s="112" t="str">
        <f>IF('Séries-Speed100'!$H$12="","",'Séries-Speed100'!$H$12)</f>
        <v>SOLO</v>
      </c>
      <c r="H406" s="120">
        <f>IF('Séries-Speed100'!$A$12="","",'Séries-Speed100'!$A$12)</f>
        <v>1</v>
      </c>
      <c r="I406" s="451">
        <f>IF('Séries-Speed100'!$B$12="","",'Séries-Speed100'!$B$12)</f>
        <v>2</v>
      </c>
      <c r="J406" s="139">
        <f>IF('Séries-Speed100'!$G$12="","",'Séries-Speed100'!$G$12)</f>
        <v>2</v>
      </c>
      <c r="K406" s="457" t="str">
        <f t="shared" ref="K406:K444" si="20">+IF(F406="","",O$3)</f>
        <v>Décompte</v>
      </c>
      <c r="L406" s="458">
        <f t="shared" ref="L406:L444" si="21">IF(K406="","",O406)</f>
        <v>0.55763888888888891</v>
      </c>
      <c r="M406" s="441">
        <f>IF('Séries-Speed100'!$C$12="","",'Séries-Speed100'!$C$12)</f>
        <v>0.53611111111111109</v>
      </c>
      <c r="N406" s="431">
        <f>IF('Séries-Speed100'!$D$12="","",'Séries-Speed100'!$D$12)</f>
        <v>0.55694444444444446</v>
      </c>
      <c r="O406" s="431">
        <f>IF('Séries-Speed100'!$E$12="","",'Séries-Speed100'!$E$12)</f>
        <v>0.55763888888888891</v>
      </c>
      <c r="P406" s="439">
        <f>IF('Séries-Speed100'!$F$12="","",'Séries-Speed100'!$F$12)</f>
        <v>0.55902777777777779</v>
      </c>
      <c r="Q406" s="435">
        <f>IF('Séries-Speed100'!$S$12="","",'Séries-Speed100'!$S$12)</f>
        <v>1</v>
      </c>
      <c r="R406" s="110" t="str">
        <f>IF('Séries-Speed100'!$T$12="","",'Séries-Speed100'!$T$12)</f>
        <v>mn</v>
      </c>
      <c r="S406" s="437">
        <f>IF('Séries-Speed100'!$U$12="","",'Séries-Speed100'!$U$12)</f>
        <v>40</v>
      </c>
      <c r="T406" s="112" t="str">
        <f>IF('Séries-Speed100'!$V$12="","",'Séries-Speed100'!$V$12)</f>
        <v>s</v>
      </c>
      <c r="U406" s="413" t="str">
        <f>IF('Séries-Speed100'!$AA$12="","",'Séries-Speed100'!$AA$12)</f>
        <v/>
      </c>
    </row>
    <row r="407" spans="1:37" x14ac:dyDescent="0.25">
      <c r="A407" s="114" t="str">
        <f>IF('Séries-Speed100'!$N$13="","",'Séries-Speed100'!$N$13)</f>
        <v>Speed 100</v>
      </c>
      <c r="B407" s="435" t="str">
        <f>IF('Séries-Speed100'!$J$13="","",'Séries-Speed100'!$J$13)</f>
        <v>PETTENUZZO</v>
      </c>
      <c r="C407" s="437" t="str">
        <f>IF('Séries-Speed100'!$K$13="","",'Séries-Speed100'!$K$13)</f>
        <v>Stéphane</v>
      </c>
      <c r="D407" s="110" t="str">
        <f>IF('Séries-Speed100'!$L$13="","",'Séries-Speed100'!$L$13)</f>
        <v>Homme</v>
      </c>
      <c r="E407" s="110" t="str">
        <f>IF('Séries-Speed100'!$I$13="","",'Séries-Speed100'!$I$13)</f>
        <v xml:space="preserve">N°4 </v>
      </c>
      <c r="F407" s="110" t="str">
        <f>IF('Séries-Speed100'!$M$13="","",'Séries-Speed100'!$M$13)</f>
        <v>PETTENUZZO Stéphane Homme</v>
      </c>
      <c r="G407" s="112" t="str">
        <f>IF('Séries-Speed100'!$H$13="","",'Séries-Speed100'!$H$13)</f>
        <v>LIMULES</v>
      </c>
      <c r="H407" s="120">
        <f>IF('Séries-Speed100'!$A$13="","",'Séries-Speed100'!$A$13)</f>
        <v>1</v>
      </c>
      <c r="I407" s="451">
        <f>IF('Séries-Speed100'!$B$13="","",'Séries-Speed100'!$B$13)</f>
        <v>3</v>
      </c>
      <c r="J407" s="139">
        <f>IF('Séries-Speed100'!$G$13="","",'Séries-Speed100'!$G$13)</f>
        <v>3</v>
      </c>
      <c r="K407" s="457" t="str">
        <f t="shared" si="20"/>
        <v>Décompte</v>
      </c>
      <c r="L407" s="458">
        <f t="shared" si="21"/>
        <v>0.55763888888888891</v>
      </c>
      <c r="M407" s="441">
        <f>IF('Séries-Speed100'!$C$13="","",'Séries-Speed100'!$C$13)</f>
        <v>0.53611111111111109</v>
      </c>
      <c r="N407" s="431">
        <f>IF('Séries-Speed100'!$D$13="","",'Séries-Speed100'!$D$13)</f>
        <v>0.55694444444444446</v>
      </c>
      <c r="O407" s="431">
        <f>IF('Séries-Speed100'!$E$13="","",'Séries-Speed100'!$E$13)</f>
        <v>0.55763888888888891</v>
      </c>
      <c r="P407" s="439">
        <f>IF('Séries-Speed100'!$F$13="","",'Séries-Speed100'!$F$13)</f>
        <v>0.55902777777777779</v>
      </c>
      <c r="Q407" s="435">
        <f>IF('Séries-Speed100'!$S$13="","",'Séries-Speed100'!$S$13)</f>
        <v>1</v>
      </c>
      <c r="R407" s="110" t="str">
        <f>IF('Séries-Speed100'!$T$13="","",'Séries-Speed100'!$T$13)</f>
        <v>mn</v>
      </c>
      <c r="S407" s="437">
        <f>IF('Séries-Speed100'!$U$13="","",'Séries-Speed100'!$U$13)</f>
        <v>25</v>
      </c>
      <c r="T407" s="112" t="str">
        <f>IF('Séries-Speed100'!$V$13="","",'Séries-Speed100'!$V$13)</f>
        <v>s</v>
      </c>
      <c r="U407" s="413" t="str">
        <f>IF('Séries-Speed100'!$AA$13="","",'Séries-Speed100'!$AA$13)</f>
        <v/>
      </c>
    </row>
    <row r="408" spans="1:37" x14ac:dyDescent="0.25">
      <c r="A408" s="114" t="str">
        <f>IF('Séries-Speed100'!$N$14="","",'Séries-Speed100'!$N$14)</f>
        <v>Speed 100</v>
      </c>
      <c r="B408" s="435" t="str">
        <f>IF('Séries-Speed100'!$J$14="","",'Séries-Speed100'!$J$14)</f>
        <v>JAUFFRAUD</v>
      </c>
      <c r="C408" s="437" t="str">
        <f>IF('Séries-Speed100'!$K$14="","",'Séries-Speed100'!$K$14)</f>
        <v>Richard</v>
      </c>
      <c r="D408" s="110" t="str">
        <f>IF('Séries-Speed100'!$L$14="","",'Séries-Speed100'!$L$14)</f>
        <v>Homme</v>
      </c>
      <c r="E408" s="110" t="str">
        <f>IF('Séries-Speed100'!$I$14="","",'Séries-Speed100'!$I$14)</f>
        <v xml:space="preserve">N°5 </v>
      </c>
      <c r="F408" s="110" t="str">
        <f>IF('Séries-Speed100'!$M$14="","",'Séries-Speed100'!$M$14)</f>
        <v>JAUFFRAUD Richard Homme</v>
      </c>
      <c r="G408" s="112" t="str">
        <f>IF('Séries-Speed100'!$H$14="","",'Séries-Speed100'!$H$14)</f>
        <v>Imashi</v>
      </c>
      <c r="H408" s="120">
        <f>IF('Séries-Speed100'!$A$14="","",'Séries-Speed100'!$A$14)</f>
        <v>1</v>
      </c>
      <c r="I408" s="451">
        <f>IF('Séries-Speed100'!$B$14="","",'Séries-Speed100'!$B$14)</f>
        <v>4</v>
      </c>
      <c r="J408" s="139">
        <f>IF('Séries-Speed100'!$G$14="","",'Séries-Speed100'!$G$14)</f>
        <v>4</v>
      </c>
      <c r="K408" s="457" t="str">
        <f t="shared" si="20"/>
        <v>Décompte</v>
      </c>
      <c r="L408" s="458">
        <f t="shared" si="21"/>
        <v>0.55763888888888891</v>
      </c>
      <c r="M408" s="441">
        <f>IF('Séries-Speed100'!$C$14="","",'Séries-Speed100'!$C$14)</f>
        <v>0.53611111111111109</v>
      </c>
      <c r="N408" s="431">
        <f>IF('Séries-Speed100'!$D$14="","",'Séries-Speed100'!$D$14)</f>
        <v>0.55694444444444446</v>
      </c>
      <c r="O408" s="431">
        <f>IF('Séries-Speed100'!$E$14="","",'Séries-Speed100'!$E$14)</f>
        <v>0.55763888888888891</v>
      </c>
      <c r="P408" s="439">
        <f>IF('Séries-Speed100'!$F$14="","",'Séries-Speed100'!$F$14)</f>
        <v>0.55902777777777779</v>
      </c>
      <c r="Q408" s="435">
        <f>IF('Séries-Speed100'!$S$14="","",'Séries-Speed100'!$S$14)</f>
        <v>1</v>
      </c>
      <c r="R408" s="110" t="str">
        <f>IF('Séries-Speed100'!$T$14="","",'Séries-Speed100'!$T$14)</f>
        <v>mn</v>
      </c>
      <c r="S408" s="437">
        <f>IF('Séries-Speed100'!$U$14="","",'Séries-Speed100'!$U$14)</f>
        <v>15</v>
      </c>
      <c r="T408" s="112" t="str">
        <f>IF('Séries-Speed100'!$V$14="","",'Séries-Speed100'!$V$14)</f>
        <v>s</v>
      </c>
      <c r="U408" s="413" t="str">
        <f>IF('Séries-Speed100'!$AA$14="","",'Séries-Speed100'!$AA$14)</f>
        <v/>
      </c>
    </row>
    <row r="409" spans="1:37" x14ac:dyDescent="0.25">
      <c r="A409" s="114" t="str">
        <f>IF('Séries-Speed100'!$N$15="","",'Séries-Speed100'!$N$15)</f>
        <v>Speed 100</v>
      </c>
      <c r="B409" s="435" t="str">
        <f>IF('Séries-Speed100'!$J$15="","",'Séries-Speed100'!$J$15)</f>
        <v>BUZET</v>
      </c>
      <c r="C409" s="437" t="str">
        <f>IF('Séries-Speed100'!$K$15="","",'Séries-Speed100'!$K$15)</f>
        <v>François</v>
      </c>
      <c r="D409" s="110" t="str">
        <f>IF('Séries-Speed100'!$L$15="","",'Séries-Speed100'!$L$15)</f>
        <v>Homme</v>
      </c>
      <c r="E409" s="110" t="str">
        <f>IF('Séries-Speed100'!$I$15="","",'Séries-Speed100'!$I$15)</f>
        <v xml:space="preserve">N°3 </v>
      </c>
      <c r="F409" s="110" t="str">
        <f>IF('Séries-Speed100'!$M$15="","",'Séries-Speed100'!$M$15)</f>
        <v>BUZET François Homme</v>
      </c>
      <c r="G409" s="112" t="str">
        <f>IF('Séries-Speed100'!$H$15="","",'Séries-Speed100'!$H$15)</f>
        <v>Les Cormorans 2</v>
      </c>
      <c r="H409" s="120">
        <f>IF('Séries-Speed100'!$A$15="","",'Séries-Speed100'!$A$15)</f>
        <v>2</v>
      </c>
      <c r="I409" s="451">
        <f>IF('Séries-Speed100'!$B$15="","",'Séries-Speed100'!$B$15)</f>
        <v>1</v>
      </c>
      <c r="J409" s="139">
        <f>IF('Séries-Speed100'!$G$15="","",'Séries-Speed100'!$G$15)</f>
        <v>1</v>
      </c>
      <c r="K409" s="457" t="str">
        <f t="shared" si="20"/>
        <v>Décompte</v>
      </c>
      <c r="L409" s="458">
        <f t="shared" si="21"/>
        <v>0.5625</v>
      </c>
      <c r="M409" s="441">
        <f>IF('Séries-Speed100'!$C$15="","",'Séries-Speed100'!$C$15)</f>
        <v>0.54097222222222219</v>
      </c>
      <c r="N409" s="431">
        <f>IF('Séries-Speed100'!$D$15="","",'Séries-Speed100'!$D$15)</f>
        <v>0.56180555555555556</v>
      </c>
      <c r="O409" s="431">
        <f>IF('Séries-Speed100'!$E$15="","",'Séries-Speed100'!$E$15)</f>
        <v>0.5625</v>
      </c>
      <c r="P409" s="439">
        <f>IF('Séries-Speed100'!$F$15="","",'Séries-Speed100'!$F$15)</f>
        <v>0.56388888888888888</v>
      </c>
      <c r="Q409" s="435">
        <f>IF('Séries-Speed100'!$S$15="","",'Séries-Speed100'!$S$15)</f>
        <v>1</v>
      </c>
      <c r="R409" s="110" t="str">
        <f>IF('Séries-Speed100'!$T$15="","",'Séries-Speed100'!$T$15)</f>
        <v>mn</v>
      </c>
      <c r="S409" s="437">
        <f>IF('Séries-Speed100'!$U$15="","",'Séries-Speed100'!$U$15)</f>
        <v>15</v>
      </c>
      <c r="T409" s="112" t="str">
        <f>IF('Séries-Speed100'!$V$15="","",'Séries-Speed100'!$V$15)</f>
        <v>s</v>
      </c>
      <c r="U409" s="413" t="str">
        <f>IF('Séries-Speed100'!$AA$15="","",'Séries-Speed100'!$AA$15)</f>
        <v/>
      </c>
    </row>
    <row r="410" spans="1:37" x14ac:dyDescent="0.25">
      <c r="A410" s="114" t="str">
        <f>IF('Séries-Speed100'!$N$16="","",'Séries-Speed100'!$N$16)</f>
        <v>Speed 100</v>
      </c>
      <c r="B410" s="435" t="str">
        <f>IF('Séries-Speed100'!$J$16="","",'Séries-Speed100'!$J$16)</f>
        <v>BORGAT</v>
      </c>
      <c r="C410" s="437" t="str">
        <f>IF('Séries-Speed100'!$K$16="","",'Séries-Speed100'!$K$16)</f>
        <v>Anne</v>
      </c>
      <c r="D410" s="110" t="str">
        <f>IF('Séries-Speed100'!$L$16="","",'Séries-Speed100'!$L$16)</f>
        <v>Femme</v>
      </c>
      <c r="E410" s="110" t="str">
        <f>IF('Séries-Speed100'!$I$16="","",'Séries-Speed100'!$I$16)</f>
        <v xml:space="preserve">N°2 </v>
      </c>
      <c r="F410" s="110" t="str">
        <f>IF('Séries-Speed100'!$M$16="","",'Séries-Speed100'!$M$16)</f>
        <v>BORGAT Anne Femme</v>
      </c>
      <c r="G410" s="112" t="str">
        <f>IF('Séries-Speed100'!$H$16="","",'Séries-Speed100'!$H$16)</f>
        <v>CYRNEA</v>
      </c>
      <c r="H410" s="120">
        <f>IF('Séries-Speed100'!$A$16="","",'Séries-Speed100'!$A$16)</f>
        <v>2</v>
      </c>
      <c r="I410" s="451">
        <f>IF('Séries-Speed100'!$B$16="","",'Séries-Speed100'!$B$16)</f>
        <v>2</v>
      </c>
      <c r="J410" s="139">
        <f>IF('Séries-Speed100'!$G$16="","",'Séries-Speed100'!$G$16)</f>
        <v>2</v>
      </c>
      <c r="K410" s="457" t="str">
        <f t="shared" si="20"/>
        <v>Décompte</v>
      </c>
      <c r="L410" s="458">
        <f t="shared" si="21"/>
        <v>0.5625</v>
      </c>
      <c r="M410" s="441">
        <f>IF('Séries-Speed100'!$C$16="","",'Séries-Speed100'!$C$16)</f>
        <v>0.54097222222222219</v>
      </c>
      <c r="N410" s="431">
        <f>IF('Séries-Speed100'!$D$16="","",'Séries-Speed100'!$D$16)</f>
        <v>0.56180555555555556</v>
      </c>
      <c r="O410" s="431">
        <f>IF('Séries-Speed100'!$E$16="","",'Séries-Speed100'!$E$16)</f>
        <v>0.5625</v>
      </c>
      <c r="P410" s="439">
        <f>IF('Séries-Speed100'!$F$16="","",'Séries-Speed100'!$F$16)</f>
        <v>0.56388888888888888</v>
      </c>
      <c r="Q410" s="435">
        <f>IF('Séries-Speed100'!$S$16="","",'Séries-Speed100'!$S$16)</f>
        <v>1</v>
      </c>
      <c r="R410" s="110" t="str">
        <f>IF('Séries-Speed100'!$T$16="","",'Séries-Speed100'!$T$16)</f>
        <v>mn</v>
      </c>
      <c r="S410" s="437">
        <f>IF('Séries-Speed100'!$U$16="","",'Séries-Speed100'!$U$16)</f>
        <v>10</v>
      </c>
      <c r="T410" s="112" t="str">
        <f>IF('Séries-Speed100'!$V$16="","",'Séries-Speed100'!$V$16)</f>
        <v>s</v>
      </c>
      <c r="U410" s="413" t="str">
        <f>IF('Séries-Speed100'!$AA$16="","",'Séries-Speed100'!$AA$16)</f>
        <v/>
      </c>
      <c r="V410" t="str">
        <f>IF('Séries-Speed100'!M130="","",'Séries-Speed100'!M130)</f>
        <v/>
      </c>
      <c r="AJ410" t="str">
        <f>IF('Séries-Speed100'!AA130="","",'Séries-Speed100'!AA130)</f>
        <v/>
      </c>
      <c r="AK410" t="str">
        <f>IF('Séries-Speed100'!AB130="","",'Séries-Speed100'!AB130)</f>
        <v/>
      </c>
    </row>
    <row r="411" spans="1:37" x14ac:dyDescent="0.25">
      <c r="A411" s="114" t="str">
        <f>IF('Séries-Speed100'!$N$17="","",'Séries-Speed100'!$N$17)</f>
        <v>Speed 100</v>
      </c>
      <c r="B411" s="435" t="str">
        <f>IF('Séries-Speed100'!$J$17="","",'Séries-Speed100'!$J$17)</f>
        <v>SGARRA</v>
      </c>
      <c r="C411" s="437" t="str">
        <f>IF('Séries-Speed100'!$K$17="","",'Séries-Speed100'!$K$17)</f>
        <v>Michel</v>
      </c>
      <c r="D411" s="110" t="str">
        <f>IF('Séries-Speed100'!$L$17="","",'Séries-Speed100'!$L$17)</f>
        <v>Homme</v>
      </c>
      <c r="E411" s="110" t="str">
        <f>IF('Séries-Speed100'!$I$17="","",'Séries-Speed100'!$I$17)</f>
        <v xml:space="preserve">N°2 </v>
      </c>
      <c r="F411" s="110" t="str">
        <f>IF('Séries-Speed100'!$M$17="","",'Séries-Speed100'!$M$17)</f>
        <v>SGARRA Michel Homme</v>
      </c>
      <c r="G411" s="112" t="str">
        <f>IF('Séries-Speed100'!$H$17="","",'Séries-Speed100'!$H$17)</f>
        <v>Enjoy And Relax</v>
      </c>
      <c r="H411" s="120">
        <f>IF('Séries-Speed100'!$A$17="","",'Séries-Speed100'!$A$17)</f>
        <v>2</v>
      </c>
      <c r="I411" s="451">
        <f>IF('Séries-Speed100'!$B$17="","",'Séries-Speed100'!$B$17)</f>
        <v>3</v>
      </c>
      <c r="J411" s="139">
        <f>IF('Séries-Speed100'!$G$17="","",'Séries-Speed100'!$G$17)</f>
        <v>3</v>
      </c>
      <c r="K411" s="457" t="str">
        <f t="shared" si="20"/>
        <v>Décompte</v>
      </c>
      <c r="L411" s="458">
        <f t="shared" si="21"/>
        <v>0.5625</v>
      </c>
      <c r="M411" s="441">
        <f>IF('Séries-Speed100'!$C$17="","",'Séries-Speed100'!$C$17)</f>
        <v>0.54097222222222219</v>
      </c>
      <c r="N411" s="431">
        <f>IF('Séries-Speed100'!$D$17="","",'Séries-Speed100'!$D$17)</f>
        <v>0.56180555555555556</v>
      </c>
      <c r="O411" s="431">
        <f>IF('Séries-Speed100'!$E$17="","",'Séries-Speed100'!$E$17)</f>
        <v>0.5625</v>
      </c>
      <c r="P411" s="439">
        <f>IF('Séries-Speed100'!$F$17="","",'Séries-Speed100'!$F$17)</f>
        <v>0.56388888888888888</v>
      </c>
      <c r="Q411" s="435">
        <f>IF('Séries-Speed100'!$S$17="","",'Séries-Speed100'!$S$17)</f>
        <v>1</v>
      </c>
      <c r="R411" s="110" t="str">
        <f>IF('Séries-Speed100'!$T$17="","",'Séries-Speed100'!$T$17)</f>
        <v>mn</v>
      </c>
      <c r="S411" s="437">
        <f>IF('Séries-Speed100'!$U$17="","",'Séries-Speed100'!$U$17)</f>
        <v>10</v>
      </c>
      <c r="T411" s="112" t="str">
        <f>IF('Séries-Speed100'!$V$17="","",'Séries-Speed100'!$V$17)</f>
        <v>s</v>
      </c>
      <c r="U411" s="413" t="str">
        <f>IF('Séries-Speed100'!$AA$17="","",'Séries-Speed100'!$AA$17)</f>
        <v/>
      </c>
      <c r="AK411" t="str">
        <f>IF('Séries-Speed100'!AB131="","",'Séries-Speed100'!AB131)</f>
        <v/>
      </c>
    </row>
    <row r="412" spans="1:37" x14ac:dyDescent="0.25">
      <c r="A412" s="114" t="str">
        <f>IF('Séries-Speed100'!$N$18="","",'Séries-Speed100'!$N$18)</f>
        <v>Speed 100</v>
      </c>
      <c r="B412" s="435" t="str">
        <f>IF('Séries-Speed100'!$J$18="","",'Séries-Speed100'!$J$18)</f>
        <v>AUBRY</v>
      </c>
      <c r="C412" s="437" t="str">
        <f>IF('Séries-Speed100'!$K$18="","",'Séries-Speed100'!$K$18)</f>
        <v>Pascale</v>
      </c>
      <c r="D412" s="110" t="str">
        <f>IF('Séries-Speed100'!$L$18="","",'Séries-Speed100'!$L$18)</f>
        <v>Homme</v>
      </c>
      <c r="E412" s="110" t="str">
        <f>IF('Séries-Speed100'!$I$18="","",'Séries-Speed100'!$I$18)</f>
        <v xml:space="preserve">N°4 </v>
      </c>
      <c r="F412" s="110" t="str">
        <f>IF('Séries-Speed100'!$M$18="","",'Séries-Speed100'!$M$18)</f>
        <v>AUBRY Pascale Homme</v>
      </c>
      <c r="G412" s="112" t="str">
        <f>IF('Séries-Speed100'!$H$18="","",'Séries-Speed100'!$H$18)</f>
        <v>Sportpleizh</v>
      </c>
      <c r="H412" s="120">
        <f>IF('Séries-Speed100'!$A$18="","",'Séries-Speed100'!$A$18)</f>
        <v>2</v>
      </c>
      <c r="I412" s="451">
        <f>IF('Séries-Speed100'!$B$18="","",'Séries-Speed100'!$B$18)</f>
        <v>4</v>
      </c>
      <c r="J412" s="139">
        <f>IF('Séries-Speed100'!$G$18="","",'Séries-Speed100'!$G$18)</f>
        <v>4</v>
      </c>
      <c r="K412" s="457" t="str">
        <f t="shared" si="20"/>
        <v>Décompte</v>
      </c>
      <c r="L412" s="458">
        <f t="shared" si="21"/>
        <v>0.5625</v>
      </c>
      <c r="M412" s="441">
        <f>IF('Séries-Speed100'!$C$18="","",'Séries-Speed100'!$C$18)</f>
        <v>0.54097222222222219</v>
      </c>
      <c r="N412" s="431">
        <f>IF('Séries-Speed100'!$D$18="","",'Séries-Speed100'!$D$18)</f>
        <v>0.56180555555555556</v>
      </c>
      <c r="O412" s="431">
        <f>IF('Séries-Speed100'!$E$18="","",'Séries-Speed100'!$E$18)</f>
        <v>0.5625</v>
      </c>
      <c r="P412" s="439">
        <f>IF('Séries-Speed100'!$F$18="","",'Séries-Speed100'!$F$18)</f>
        <v>0.56388888888888888</v>
      </c>
      <c r="Q412" s="435">
        <f>IF('Séries-Speed100'!$S$18="","",'Séries-Speed100'!$S$18)</f>
        <v>1</v>
      </c>
      <c r="R412" s="110" t="str">
        <f>IF('Séries-Speed100'!$T$18="","",'Séries-Speed100'!$T$18)</f>
        <v>mn</v>
      </c>
      <c r="S412" s="437">
        <f>IF('Séries-Speed100'!$U$18="","",'Séries-Speed100'!$U$18)</f>
        <v>5</v>
      </c>
      <c r="T412" s="112" t="str">
        <f>IF('Séries-Speed100'!$V$18="","",'Séries-Speed100'!$V$18)</f>
        <v>s</v>
      </c>
      <c r="U412" s="413" t="str">
        <f>IF('Séries-Speed100'!$AA$18="","",'Séries-Speed100'!$AA$18)</f>
        <v/>
      </c>
    </row>
    <row r="413" spans="1:37" x14ac:dyDescent="0.25">
      <c r="A413" s="114" t="str">
        <f>IF('Séries-Speed100'!$N$19="","",'Séries-Speed100'!$N$19)</f>
        <v>Speed 100</v>
      </c>
      <c r="B413" s="435" t="str">
        <f>IF('Séries-Speed100'!$J$19="","",'Séries-Speed100'!$J$19)</f>
        <v>BRATANIC</v>
      </c>
      <c r="C413" s="437" t="str">
        <f>IF('Séries-Speed100'!$K$19="","",'Séries-Speed100'!$K$19)</f>
        <v>Christopher</v>
      </c>
      <c r="D413" s="110" t="str">
        <f>IF('Séries-Speed100'!$L$19="","",'Séries-Speed100'!$L$19)</f>
        <v>Homme</v>
      </c>
      <c r="E413" s="110" t="str">
        <f>IF('Séries-Speed100'!$I$19="","",'Séries-Speed100'!$I$19)</f>
        <v xml:space="preserve">N°2 </v>
      </c>
      <c r="F413" s="110" t="str">
        <f>IF('Séries-Speed100'!$M$19="","",'Séries-Speed100'!$M$19)</f>
        <v>BRATANIC Christopher Homme</v>
      </c>
      <c r="G413" s="112" t="str">
        <f>IF('Séries-Speed100'!$H$19="","",'Séries-Speed100'!$H$19)</f>
        <v>Les Cormorans 2</v>
      </c>
      <c r="H413" s="120">
        <f>IF('Séries-Speed100'!$A$19="","",'Séries-Speed100'!$A$19)</f>
        <v>3</v>
      </c>
      <c r="I413" s="451">
        <f>IF('Séries-Speed100'!$B$19="","",'Séries-Speed100'!$B$19)</f>
        <v>1</v>
      </c>
      <c r="J413" s="139">
        <f>IF('Séries-Speed100'!$G$19="","",'Séries-Speed100'!$G$19)</f>
        <v>1</v>
      </c>
      <c r="K413" s="457" t="str">
        <f t="shared" si="20"/>
        <v>Décompte</v>
      </c>
      <c r="L413" s="458">
        <f t="shared" si="21"/>
        <v>0.56736111111111109</v>
      </c>
      <c r="M413" s="441">
        <f>IF('Séries-Speed100'!$C$19="","",'Séries-Speed100'!$C$19)</f>
        <v>0.54583333333333328</v>
      </c>
      <c r="N413" s="431">
        <f>IF('Séries-Speed100'!$D$19="","",'Séries-Speed100'!$D$19)</f>
        <v>0.56666666666666665</v>
      </c>
      <c r="O413" s="431">
        <f>IF('Séries-Speed100'!$E$19="","",'Séries-Speed100'!$E$19)</f>
        <v>0.56736111111111109</v>
      </c>
      <c r="P413" s="439">
        <f>IF('Séries-Speed100'!$F$19="","",'Séries-Speed100'!$F$19)</f>
        <v>0.56874999999999998</v>
      </c>
      <c r="Q413" s="435">
        <f>IF('Séries-Speed100'!$S$19="","",'Séries-Speed100'!$S$19)</f>
        <v>1</v>
      </c>
      <c r="R413" s="110" t="str">
        <f>IF('Séries-Speed100'!$T$19="","",'Séries-Speed100'!$T$19)</f>
        <v>mn</v>
      </c>
      <c r="S413" s="437">
        <f>IF('Séries-Speed100'!$U$19="","",'Séries-Speed100'!$U$19)</f>
        <v>0</v>
      </c>
      <c r="T413" s="112" t="str">
        <f>IF('Séries-Speed100'!$V$19="","",'Séries-Speed100'!$V$19)</f>
        <v>s</v>
      </c>
      <c r="U413" s="413" t="str">
        <f>IF('Séries-Speed100'!$AA$19="","",'Séries-Speed100'!$AA$19)</f>
        <v/>
      </c>
    </row>
    <row r="414" spans="1:37" x14ac:dyDescent="0.25">
      <c r="A414" s="114" t="str">
        <f>IF('Séries-Speed100'!$N$20="","",'Séries-Speed100'!$N$20)</f>
        <v>Speed 100</v>
      </c>
      <c r="B414" s="435" t="str">
        <f>IF('Séries-Speed100'!$J$20="","",'Séries-Speed100'!$J$20)</f>
        <v>BERRUCAZ</v>
      </c>
      <c r="C414" s="437" t="str">
        <f>IF('Séries-Speed100'!$K$20="","",'Séries-Speed100'!$K$20)</f>
        <v>Stéphane</v>
      </c>
      <c r="D414" s="110" t="str">
        <f>IF('Séries-Speed100'!$L$20="","",'Séries-Speed100'!$L$20)</f>
        <v>Homme</v>
      </c>
      <c r="E414" s="110" t="str">
        <f>IF('Séries-Speed100'!$I$20="","",'Séries-Speed100'!$I$20)</f>
        <v xml:space="preserve">N°2 </v>
      </c>
      <c r="F414" s="110" t="str">
        <f>IF('Séries-Speed100'!$M$20="","",'Séries-Speed100'!$M$20)</f>
        <v>BERRUCAZ Stéphane Homme</v>
      </c>
      <c r="G414" s="112" t="str">
        <f>IF('Séries-Speed100'!$H$20="","",'Séries-Speed100'!$H$20)</f>
        <v>LIMULES</v>
      </c>
      <c r="H414" s="120">
        <f>IF('Séries-Speed100'!$A$20="","",'Séries-Speed100'!$A$20)</f>
        <v>3</v>
      </c>
      <c r="I414" s="451">
        <f>IF('Séries-Speed100'!$B$20="","",'Séries-Speed100'!$B$20)</f>
        <v>2</v>
      </c>
      <c r="J414" s="139">
        <f>IF('Séries-Speed100'!$G$20="","",'Séries-Speed100'!$G$20)</f>
        <v>2</v>
      </c>
      <c r="K414" s="457" t="str">
        <f t="shared" si="20"/>
        <v>Décompte</v>
      </c>
      <c r="L414" s="458">
        <f t="shared" si="21"/>
        <v>0.56736111111111109</v>
      </c>
      <c r="M414" s="441">
        <f>IF('Séries-Speed100'!$C$20="","",'Séries-Speed100'!$C$20)</f>
        <v>0.54583333333333328</v>
      </c>
      <c r="N414" s="431">
        <f>IF('Séries-Speed100'!$D$20="","",'Séries-Speed100'!$D$20)</f>
        <v>0.56666666666666665</v>
      </c>
      <c r="O414" s="431">
        <f>IF('Séries-Speed100'!$E$20="","",'Séries-Speed100'!$E$20)</f>
        <v>0.56736111111111109</v>
      </c>
      <c r="P414" s="439">
        <f>IF('Séries-Speed100'!$F$20="","",'Séries-Speed100'!$F$20)</f>
        <v>0.56874999999999998</v>
      </c>
      <c r="Q414" s="435">
        <f>IF('Séries-Speed100'!$S$20="","",'Séries-Speed100'!$S$20)</f>
        <v>1</v>
      </c>
      <c r="R414" s="110" t="str">
        <f>IF('Séries-Speed100'!$T$20="","",'Séries-Speed100'!$T$20)</f>
        <v>mn</v>
      </c>
      <c r="S414" s="437">
        <f>IF('Séries-Speed100'!$U$20="","",'Séries-Speed100'!$U$20)</f>
        <v>0</v>
      </c>
      <c r="T414" s="112" t="str">
        <f>IF('Séries-Speed100'!$V$20="","",'Séries-Speed100'!$V$20)</f>
        <v>s</v>
      </c>
      <c r="U414" s="413" t="str">
        <f>IF('Séries-Speed100'!$AA$20="","",'Séries-Speed100'!$AA$20)</f>
        <v/>
      </c>
    </row>
    <row r="415" spans="1:37" x14ac:dyDescent="0.25">
      <c r="A415" s="114" t="str">
        <f>IF('Séries-Speed100'!$N$21="","",'Séries-Speed100'!$N$21)</f>
        <v>Speed 100</v>
      </c>
      <c r="B415" s="435" t="str">
        <f>IF('Séries-Speed100'!$J$21="","",'Séries-Speed100'!$J$21)</f>
        <v>GUEHRIA</v>
      </c>
      <c r="C415" s="437" t="str">
        <f>IF('Séries-Speed100'!$K$21="","",'Séries-Speed100'!$K$21)</f>
        <v>Réda</v>
      </c>
      <c r="D415" s="110" t="str">
        <f>IF('Séries-Speed100'!$L$21="","",'Séries-Speed100'!$L$21)</f>
        <v>Homme</v>
      </c>
      <c r="E415" s="110" t="str">
        <f>IF('Séries-Speed100'!$I$21="","",'Séries-Speed100'!$I$21)</f>
        <v>N°1 Capitaine</v>
      </c>
      <c r="F415" s="110" t="str">
        <f>IF('Séries-Speed100'!$M$21="","",'Séries-Speed100'!$M$21)</f>
        <v>GUEHRIA Réda Homme</v>
      </c>
      <c r="G415" s="112" t="str">
        <f>IF('Séries-Speed100'!$H$21="","",'Séries-Speed100'!$H$21)</f>
        <v>Savoy'OuBien?</v>
      </c>
      <c r="H415" s="120">
        <f>IF('Séries-Speed100'!$A$21="","",'Séries-Speed100'!$A$21)</f>
        <v>3</v>
      </c>
      <c r="I415" s="451">
        <f>IF('Séries-Speed100'!$B$21="","",'Séries-Speed100'!$B$21)</f>
        <v>3</v>
      </c>
      <c r="J415" s="139">
        <f>IF('Séries-Speed100'!$G$21="","",'Séries-Speed100'!$G$21)</f>
        <v>3</v>
      </c>
      <c r="K415" s="457" t="str">
        <f t="shared" si="20"/>
        <v>Décompte</v>
      </c>
      <c r="L415" s="458">
        <f t="shared" si="21"/>
        <v>0.56736111111111109</v>
      </c>
      <c r="M415" s="441">
        <f>IF('Séries-Speed100'!$C$21="","",'Séries-Speed100'!$C$21)</f>
        <v>0.54583333333333328</v>
      </c>
      <c r="N415" s="431">
        <f>IF('Séries-Speed100'!$D$21="","",'Séries-Speed100'!$D$21)</f>
        <v>0.56666666666666665</v>
      </c>
      <c r="O415" s="431">
        <f>IF('Séries-Speed100'!$E$21="","",'Séries-Speed100'!$E$21)</f>
        <v>0.56736111111111109</v>
      </c>
      <c r="P415" s="439">
        <f>IF('Séries-Speed100'!$F$21="","",'Séries-Speed100'!$F$21)</f>
        <v>0.56874999999999998</v>
      </c>
      <c r="Q415" s="435">
        <f>IF('Séries-Speed100'!$S$21="","",'Séries-Speed100'!$S$21)</f>
        <v>1</v>
      </c>
      <c r="R415" s="110" t="str">
        <f>IF('Séries-Speed100'!$T$21="","",'Séries-Speed100'!$T$21)</f>
        <v>mn</v>
      </c>
      <c r="S415" s="437">
        <f>IF('Séries-Speed100'!$U$21="","",'Séries-Speed100'!$U$21)</f>
        <v>0</v>
      </c>
      <c r="T415" s="112" t="str">
        <f>IF('Séries-Speed100'!$V$21="","",'Séries-Speed100'!$V$21)</f>
        <v>s</v>
      </c>
      <c r="U415" s="413" t="str">
        <f>IF('Séries-Speed100'!$AA$21="","",'Séries-Speed100'!$AA$21)</f>
        <v/>
      </c>
    </row>
    <row r="416" spans="1:37" x14ac:dyDescent="0.25">
      <c r="A416" s="114" t="str">
        <f>IF('Séries-Speed100'!$N$22="","",'Séries-Speed100'!$N$22)</f>
        <v>Speed 100</v>
      </c>
      <c r="B416" s="435" t="str">
        <f>IF('Séries-Speed100'!$J$22="","",'Séries-Speed100'!$J$22)</f>
        <v>LANOISELIER</v>
      </c>
      <c r="C416" s="437" t="str">
        <f>IF('Séries-Speed100'!$K$22="","",'Séries-Speed100'!$K$22)</f>
        <v>Aurélien</v>
      </c>
      <c r="D416" s="110" t="str">
        <f>IF('Séries-Speed100'!$L$22="","",'Séries-Speed100'!$L$22)</f>
        <v>Homme</v>
      </c>
      <c r="E416" s="110" t="str">
        <f>IF('Séries-Speed100'!$I$22="","",'Séries-Speed100'!$I$22)</f>
        <v xml:space="preserve">N°2 </v>
      </c>
      <c r="F416" s="110" t="str">
        <f>IF('Séries-Speed100'!$M$22="","",'Séries-Speed100'!$M$22)</f>
        <v>LANOISELIER Aurélien Homme</v>
      </c>
      <c r="G416" s="112" t="str">
        <f>IF('Séries-Speed100'!$H$22="","",'Séries-Speed100'!$H$22)</f>
        <v>Savoy'OuBien?</v>
      </c>
      <c r="H416" s="120">
        <f>IF('Séries-Speed100'!$A$22="","",'Séries-Speed100'!$A$22)</f>
        <v>3</v>
      </c>
      <c r="I416" s="451">
        <f>IF('Séries-Speed100'!$B$22="","",'Séries-Speed100'!$B$22)</f>
        <v>4</v>
      </c>
      <c r="J416" s="139">
        <f>IF('Séries-Speed100'!$G$22="","",'Séries-Speed100'!$G$22)</f>
        <v>4</v>
      </c>
      <c r="K416" s="457" t="str">
        <f t="shared" si="20"/>
        <v>Décompte</v>
      </c>
      <c r="L416" s="458">
        <f t="shared" si="21"/>
        <v>0.56736111111111109</v>
      </c>
      <c r="M416" s="441">
        <f>IF('Séries-Speed100'!$C$22="","",'Séries-Speed100'!$C$22)</f>
        <v>0.54583333333333328</v>
      </c>
      <c r="N416" s="431">
        <f>IF('Séries-Speed100'!$D$22="","",'Séries-Speed100'!$D$22)</f>
        <v>0.56666666666666665</v>
      </c>
      <c r="O416" s="431">
        <f>IF('Séries-Speed100'!$E$22="","",'Séries-Speed100'!$E$22)</f>
        <v>0.56736111111111109</v>
      </c>
      <c r="P416" s="439">
        <f>IF('Séries-Speed100'!$F$22="","",'Séries-Speed100'!$F$22)</f>
        <v>0.56874999999999998</v>
      </c>
      <c r="Q416" s="435">
        <f>IF('Séries-Speed100'!$S$22="","",'Séries-Speed100'!$S$22)</f>
        <v>1</v>
      </c>
      <c r="R416" s="110" t="str">
        <f>IF('Séries-Speed100'!$T$22="","",'Séries-Speed100'!$T$22)</f>
        <v>mn</v>
      </c>
      <c r="S416" s="437">
        <f>IF('Séries-Speed100'!$U$22="","",'Séries-Speed100'!$U$22)</f>
        <v>0</v>
      </c>
      <c r="T416" s="112" t="str">
        <f>IF('Séries-Speed100'!$V$22="","",'Séries-Speed100'!$V$22)</f>
        <v>s</v>
      </c>
      <c r="U416" s="413" t="str">
        <f>IF('Séries-Speed100'!$AA$22="","",'Séries-Speed100'!$AA$22)</f>
        <v/>
      </c>
    </row>
    <row r="417" spans="1:21" x14ac:dyDescent="0.25">
      <c r="A417" s="114" t="str">
        <f>IF('Séries-Speed100'!$N$23="","",'Séries-Speed100'!$N$23)</f>
        <v>Speed 100</v>
      </c>
      <c r="B417" s="435" t="str">
        <f>IF('Séries-Speed100'!$J$23="","",'Séries-Speed100'!$J$23)</f>
        <v>BRATANIC</v>
      </c>
      <c r="C417" s="437" t="str">
        <f>IF('Séries-Speed100'!$K$23="","",'Séries-Speed100'!$K$23)</f>
        <v>Alexandre</v>
      </c>
      <c r="D417" s="110" t="str">
        <f>IF('Séries-Speed100'!$L$23="","",'Séries-Speed100'!$L$23)</f>
        <v>Homme</v>
      </c>
      <c r="E417" s="110" t="str">
        <f>IF('Séries-Speed100'!$I$23="","",'Séries-Speed100'!$I$23)</f>
        <v>N°1 Capitaine</v>
      </c>
      <c r="F417" s="110" t="str">
        <f>IF('Séries-Speed100'!$M$23="","",'Séries-Speed100'!$M$23)</f>
        <v>BRATANIC Alexandre Homme</v>
      </c>
      <c r="G417" s="112" t="str">
        <f>IF('Séries-Speed100'!$H$23="","",'Séries-Speed100'!$H$23)</f>
        <v>Les Cormorans 1</v>
      </c>
      <c r="H417" s="120">
        <f>IF('Séries-Speed100'!$A$23="","",'Séries-Speed100'!$A$23)</f>
        <v>4</v>
      </c>
      <c r="I417" s="451">
        <f>IF('Séries-Speed100'!$B$23="","",'Séries-Speed100'!$B$23)</f>
        <v>1</v>
      </c>
      <c r="J417" s="139">
        <f>IF('Séries-Speed100'!$G$23="","",'Séries-Speed100'!$G$23)</f>
        <v>1</v>
      </c>
      <c r="K417" s="457" t="str">
        <f t="shared" si="20"/>
        <v>Décompte</v>
      </c>
      <c r="L417" s="458">
        <f t="shared" si="21"/>
        <v>0.57222222222222219</v>
      </c>
      <c r="M417" s="441">
        <f>IF('Séries-Speed100'!$C$23="","",'Séries-Speed100'!$C$23)</f>
        <v>0.55069444444444438</v>
      </c>
      <c r="N417" s="431">
        <f>IF('Séries-Speed100'!$D$23="","",'Séries-Speed100'!$D$23)</f>
        <v>0.57152777777777775</v>
      </c>
      <c r="O417" s="431">
        <f>IF('Séries-Speed100'!$E$23="","",'Séries-Speed100'!$E$23)</f>
        <v>0.57222222222222219</v>
      </c>
      <c r="P417" s="439">
        <f>IF('Séries-Speed100'!$F$23="","",'Séries-Speed100'!$F$23)</f>
        <v>0.57361111111111107</v>
      </c>
      <c r="Q417" s="435">
        <f>IF('Séries-Speed100'!$S$23="","",'Séries-Speed100'!$S$23)</f>
        <v>0</v>
      </c>
      <c r="R417" s="110" t="str">
        <f>IF('Séries-Speed100'!$T$23="","",'Séries-Speed100'!$T$23)</f>
        <v>mn</v>
      </c>
      <c r="S417" s="437">
        <f>IF('Séries-Speed100'!$U$23="","",'Séries-Speed100'!$U$23)</f>
        <v>55</v>
      </c>
      <c r="T417" s="112" t="str">
        <f>IF('Séries-Speed100'!$V$23="","",'Séries-Speed100'!$V$23)</f>
        <v>s</v>
      </c>
      <c r="U417" s="413" t="str">
        <f>IF('Séries-Speed100'!$AA$23="","",'Séries-Speed100'!$AA$23)</f>
        <v/>
      </c>
    </row>
    <row r="418" spans="1:21" x14ac:dyDescent="0.25">
      <c r="A418" s="114" t="str">
        <f>IF('Séries-Speed100'!$N$24="","",'Séries-Speed100'!$N$24)</f>
        <v>Speed 100</v>
      </c>
      <c r="B418" s="435" t="str">
        <f>IF('Séries-Speed100'!$J$24="","",'Séries-Speed100'!$J$24)</f>
        <v>ZAJAC</v>
      </c>
      <c r="C418" s="437" t="str">
        <f>IF('Séries-Speed100'!$K$24="","",'Séries-Speed100'!$K$24)</f>
        <v>Martin</v>
      </c>
      <c r="D418" s="110" t="str">
        <f>IF('Séries-Speed100'!$L$24="","",'Séries-Speed100'!$L$24)</f>
        <v>Homme</v>
      </c>
      <c r="E418" s="110" t="str">
        <f>IF('Séries-Speed100'!$I$24="","",'Séries-Speed100'!$I$24)</f>
        <v>N°1 Capitaine</v>
      </c>
      <c r="F418" s="110" t="str">
        <f>IF('Séries-Speed100'!$M$24="","",'Séries-Speed100'!$M$24)</f>
        <v>ZAJAC Martin Homme</v>
      </c>
      <c r="G418" s="112" t="str">
        <f>IF('Séries-Speed100'!$H$24="","",'Séries-Speed100'!$H$24)</f>
        <v>Apneaman, Praha, Czech Republic</v>
      </c>
      <c r="H418" s="120">
        <f>IF('Séries-Speed100'!$A$24="","",'Séries-Speed100'!$A$24)</f>
        <v>4</v>
      </c>
      <c r="I418" s="451">
        <f>IF('Séries-Speed100'!$B$24="","",'Séries-Speed100'!$B$24)</f>
        <v>2</v>
      </c>
      <c r="J418" s="139">
        <f>IF('Séries-Speed100'!$G$24="","",'Séries-Speed100'!$G$24)</f>
        <v>2</v>
      </c>
      <c r="K418" s="457" t="str">
        <f t="shared" si="20"/>
        <v>Décompte</v>
      </c>
      <c r="L418" s="458">
        <f t="shared" si="21"/>
        <v>0.57222222222222219</v>
      </c>
      <c r="M418" s="441">
        <f>IF('Séries-Speed100'!$C$24="","",'Séries-Speed100'!$C$24)</f>
        <v>0.55069444444444438</v>
      </c>
      <c r="N418" s="431">
        <f>IF('Séries-Speed100'!$D$24="","",'Séries-Speed100'!$D$24)</f>
        <v>0.57152777777777775</v>
      </c>
      <c r="O418" s="431">
        <f>IF('Séries-Speed100'!$E$24="","",'Séries-Speed100'!$E$24)</f>
        <v>0.57222222222222219</v>
      </c>
      <c r="P418" s="439">
        <f>IF('Séries-Speed100'!$F$24="","",'Séries-Speed100'!$F$24)</f>
        <v>0.57361111111111107</v>
      </c>
      <c r="Q418" s="435">
        <f>IF('Séries-Speed100'!$S$24="","",'Séries-Speed100'!$S$24)</f>
        <v>0</v>
      </c>
      <c r="R418" s="110" t="str">
        <f>IF('Séries-Speed100'!$T$24="","",'Séries-Speed100'!$T$24)</f>
        <v>mn</v>
      </c>
      <c r="S418" s="437">
        <f>IF('Séries-Speed100'!$U$24="","",'Séries-Speed100'!$U$24)</f>
        <v>50</v>
      </c>
      <c r="T418" s="112" t="str">
        <f>IF('Séries-Speed100'!$V$24="","",'Séries-Speed100'!$V$24)</f>
        <v>s</v>
      </c>
      <c r="U418" s="413" t="str">
        <f>IF('Séries-Speed100'!$AA$24="","",'Séries-Speed100'!$AA$24)</f>
        <v/>
      </c>
    </row>
    <row r="419" spans="1:21" x14ac:dyDescent="0.25">
      <c r="A419" s="114" t="str">
        <f>IF('Séries-Speed100'!$N$25="","",'Séries-Speed100'!$N$25)</f>
        <v>Speed 100</v>
      </c>
      <c r="B419" s="435" t="str">
        <f>IF('Séries-Speed100'!$J$25="","",'Séries-Speed100'!$J$25)</f>
        <v>SVADLENKA</v>
      </c>
      <c r="C419" s="437" t="str">
        <f>IF('Séries-Speed100'!$K$25="","",'Séries-Speed100'!$K$25)</f>
        <v>Michal</v>
      </c>
      <c r="D419" s="110" t="str">
        <f>IF('Séries-Speed100'!$L$25="","",'Séries-Speed100'!$L$25)</f>
        <v>Homme</v>
      </c>
      <c r="E419" s="110" t="str">
        <f>IF('Séries-Speed100'!$I$25="","",'Séries-Speed100'!$I$25)</f>
        <v xml:space="preserve">N°3 </v>
      </c>
      <c r="F419" s="110" t="str">
        <f>IF('Séries-Speed100'!$M$25="","",'Séries-Speed100'!$M$25)</f>
        <v>SVADLENKA Michal Homme</v>
      </c>
      <c r="G419" s="112" t="str">
        <f>IF('Séries-Speed100'!$H$25="","",'Séries-Speed100'!$H$25)</f>
        <v>Apneaman, Praha, Czech Republic</v>
      </c>
      <c r="H419" s="120">
        <f>IF('Séries-Speed100'!$A$25="","",'Séries-Speed100'!$A$25)</f>
        <v>4</v>
      </c>
      <c r="I419" s="451">
        <f>IF('Séries-Speed100'!$B$25="","",'Séries-Speed100'!$B$25)</f>
        <v>3</v>
      </c>
      <c r="J419" s="139">
        <f>IF('Séries-Speed100'!$G$25="","",'Séries-Speed100'!$G$25)</f>
        <v>3</v>
      </c>
      <c r="K419" s="457" t="str">
        <f t="shared" si="20"/>
        <v>Décompte</v>
      </c>
      <c r="L419" s="458">
        <f t="shared" si="21"/>
        <v>0.57222222222222219</v>
      </c>
      <c r="M419" s="441">
        <f>IF('Séries-Speed100'!$C$25="","",'Séries-Speed100'!$C$25)</f>
        <v>0.55069444444444438</v>
      </c>
      <c r="N419" s="431">
        <f>IF('Séries-Speed100'!$D$25="","",'Séries-Speed100'!$D$25)</f>
        <v>0.57152777777777775</v>
      </c>
      <c r="O419" s="431">
        <f>IF('Séries-Speed100'!$E$25="","",'Séries-Speed100'!$E$25)</f>
        <v>0.57222222222222219</v>
      </c>
      <c r="P419" s="439">
        <f>IF('Séries-Speed100'!$F$25="","",'Séries-Speed100'!$F$25)</f>
        <v>0.57361111111111107</v>
      </c>
      <c r="Q419" s="435">
        <f>IF('Séries-Speed100'!$S$25="","",'Séries-Speed100'!$S$25)</f>
        <v>0</v>
      </c>
      <c r="R419" s="110" t="str">
        <f>IF('Séries-Speed100'!$T$25="","",'Séries-Speed100'!$T$25)</f>
        <v>mn</v>
      </c>
      <c r="S419" s="437">
        <f>IF('Séries-Speed100'!$U$25="","",'Séries-Speed100'!$U$25)</f>
        <v>50</v>
      </c>
      <c r="T419" s="112" t="str">
        <f>IF('Séries-Speed100'!$V$25="","",'Séries-Speed100'!$V$25)</f>
        <v>s</v>
      </c>
      <c r="U419" s="413" t="str">
        <f>IF('Séries-Speed100'!$AA$25="","",'Séries-Speed100'!$AA$25)</f>
        <v/>
      </c>
    </row>
    <row r="420" spans="1:21" x14ac:dyDescent="0.25">
      <c r="A420" s="114" t="str">
        <f>IF('Séries-Speed100'!$N$26="","",'Séries-Speed100'!$N$26)</f>
        <v>Speed 100</v>
      </c>
      <c r="B420" s="435" t="str">
        <f>IF('Séries-Speed100'!$J$26="","",'Séries-Speed100'!$J$26)</f>
        <v>CARCHI</v>
      </c>
      <c r="C420" s="437" t="str">
        <f>IF('Séries-Speed100'!$K$26="","",'Séries-Speed100'!$K$26)</f>
        <v>Mathieu</v>
      </c>
      <c r="D420" s="110" t="str">
        <f>IF('Séries-Speed100'!$L$26="","",'Séries-Speed100'!$L$26)</f>
        <v>Homme</v>
      </c>
      <c r="E420" s="110" t="str">
        <f>IF('Séries-Speed100'!$I$26="","",'Séries-Speed100'!$I$26)</f>
        <v xml:space="preserve">N°4 </v>
      </c>
      <c r="F420" s="110" t="str">
        <f>IF('Séries-Speed100'!$M$26="","",'Séries-Speed100'!$M$26)</f>
        <v>CARCHI Mathieu Homme</v>
      </c>
      <c r="G420" s="112" t="str">
        <f>IF('Séries-Speed100'!$H$26="","",'Séries-Speed100'!$H$26)</f>
        <v>CYRNEA</v>
      </c>
      <c r="H420" s="120">
        <f>IF('Séries-Speed100'!$A$26="","",'Séries-Speed100'!$A$26)</f>
        <v>4</v>
      </c>
      <c r="I420" s="451">
        <f>IF('Séries-Speed100'!$B$26="","",'Séries-Speed100'!$B$26)</f>
        <v>4</v>
      </c>
      <c r="J420" s="139">
        <f>IF('Séries-Speed100'!$G$26="","",'Séries-Speed100'!$G$26)</f>
        <v>4</v>
      </c>
      <c r="K420" s="457" t="str">
        <f t="shared" si="20"/>
        <v>Décompte</v>
      </c>
      <c r="L420" s="458">
        <f t="shared" si="21"/>
        <v>0.57222222222222219</v>
      </c>
      <c r="M420" s="441">
        <f>IF('Séries-Speed100'!$C$26="","",'Séries-Speed100'!$C$26)</f>
        <v>0.55069444444444438</v>
      </c>
      <c r="N420" s="431">
        <f>IF('Séries-Speed100'!$D$26="","",'Séries-Speed100'!$D$26)</f>
        <v>0.57152777777777775</v>
      </c>
      <c r="O420" s="431">
        <f>IF('Séries-Speed100'!$E$26="","",'Séries-Speed100'!$E$26)</f>
        <v>0.57222222222222219</v>
      </c>
      <c r="P420" s="439">
        <f>IF('Séries-Speed100'!$F$26="","",'Séries-Speed100'!$F$26)</f>
        <v>0.57361111111111107</v>
      </c>
      <c r="Q420" s="435">
        <f>IF('Séries-Speed100'!$S$26="","",'Séries-Speed100'!$S$26)</f>
        <v>0</v>
      </c>
      <c r="R420" s="110" t="str">
        <f>IF('Séries-Speed100'!$T$26="","",'Séries-Speed100'!$T$26)</f>
        <v>mn</v>
      </c>
      <c r="S420" s="437">
        <f>IF('Séries-Speed100'!$U$26="","",'Séries-Speed100'!$U$26)</f>
        <v>50</v>
      </c>
      <c r="T420" s="112" t="str">
        <f>IF('Séries-Speed100'!$V$26="","",'Séries-Speed100'!$V$26)</f>
        <v>s</v>
      </c>
      <c r="U420" s="413" t="str">
        <f>IF('Séries-Speed100'!$AA$26="","",'Séries-Speed100'!$AA$26)</f>
        <v/>
      </c>
    </row>
    <row r="421" spans="1:21" x14ac:dyDescent="0.25">
      <c r="A421" s="114" t="str">
        <f>IF('Séries-Speed100'!$N$27="","",'Séries-Speed100'!$N$27)</f>
        <v>Speed 100</v>
      </c>
      <c r="B421" s="435" t="str">
        <f>IF('Séries-Speed100'!$J$27="","",'Séries-Speed100'!$J$27)</f>
        <v>VOGLER</v>
      </c>
      <c r="C421" s="437" t="str">
        <f>IF('Séries-Speed100'!$K$27="","",'Séries-Speed100'!$K$27)</f>
        <v>Christian</v>
      </c>
      <c r="D421" s="110" t="str">
        <f>IF('Séries-Speed100'!$L$27="","",'Séries-Speed100'!$L$27)</f>
        <v>homme</v>
      </c>
      <c r="E421" s="110" t="str">
        <f>IF('Séries-Speed100'!$I$27="","",'Séries-Speed100'!$I$27)</f>
        <v>N°1 Capitaine</v>
      </c>
      <c r="F421" s="110" t="str">
        <f>IF('Séries-Speed100'!$M$27="","",'Séries-Speed100'!$M$27)</f>
        <v>VOGLER Christian homme</v>
      </c>
      <c r="G421" s="112" t="str">
        <f>IF('Séries-Speed100'!$H$27="","",'Séries-Speed100'!$H$27)</f>
        <v>Sportpleizh</v>
      </c>
      <c r="H421" s="120">
        <f>IF('Séries-Speed100'!$A$27="","",'Séries-Speed100'!$A$27)</f>
        <v>5</v>
      </c>
      <c r="I421" s="451">
        <f>IF('Séries-Speed100'!$B$27="","",'Séries-Speed100'!$B$27)</f>
        <v>1</v>
      </c>
      <c r="J421" s="139">
        <f>IF('Séries-Speed100'!$G$27="","",'Séries-Speed100'!$G$27)</f>
        <v>1</v>
      </c>
      <c r="K421" s="457" t="str">
        <f t="shared" si="20"/>
        <v>Décompte</v>
      </c>
      <c r="L421" s="458">
        <f t="shared" si="21"/>
        <v>0.57708333333333328</v>
      </c>
      <c r="M421" s="441">
        <f>IF('Séries-Speed100'!$C$27="","",'Séries-Speed100'!$C$27)</f>
        <v>0.55555555555555547</v>
      </c>
      <c r="N421" s="431">
        <f>IF('Séries-Speed100'!$D$27="","",'Séries-Speed100'!$D$27)</f>
        <v>0.57638888888888884</v>
      </c>
      <c r="O421" s="431">
        <f>IF('Séries-Speed100'!$E$27="","",'Séries-Speed100'!$E$27)</f>
        <v>0.57708333333333328</v>
      </c>
      <c r="P421" s="439">
        <f>IF('Séries-Speed100'!$F$27="","",'Séries-Speed100'!$F$27)</f>
        <v>0.57847222222222217</v>
      </c>
      <c r="Q421" s="435">
        <f>IF('Séries-Speed100'!$S$27="","",'Séries-Speed100'!$S$27)</f>
        <v>0</v>
      </c>
      <c r="R421" s="110" t="str">
        <f>IF('Séries-Speed100'!$T$27="","",'Séries-Speed100'!$T$27)</f>
        <v>mn</v>
      </c>
      <c r="S421" s="437">
        <f>IF('Séries-Speed100'!$U$27="","",'Séries-Speed100'!$U$27)</f>
        <v>50</v>
      </c>
      <c r="T421" s="112" t="str">
        <f>IF('Séries-Speed100'!$V$27="","",'Séries-Speed100'!$V$27)</f>
        <v>s</v>
      </c>
      <c r="U421" s="413" t="str">
        <f>IF('Séries-Speed100'!$AA$27="","",'Séries-Speed100'!$AA$27)</f>
        <v/>
      </c>
    </row>
    <row r="422" spans="1:21" x14ac:dyDescent="0.25">
      <c r="A422" s="114" t="str">
        <f>IF('Séries-Speed100'!$N$28="","",'Séries-Speed100'!$N$28)</f>
        <v>Speed 100</v>
      </c>
      <c r="B422" s="435" t="str">
        <f>IF('Séries-Speed100'!$J$28="","",'Séries-Speed100'!$J$28)</f>
        <v>OLLIVO</v>
      </c>
      <c r="C422" s="437" t="str">
        <f>IF('Séries-Speed100'!$K$28="","",'Séries-Speed100'!$K$28)</f>
        <v>Kevin</v>
      </c>
      <c r="D422" s="110" t="str">
        <f>IF('Séries-Speed100'!$L$28="","",'Séries-Speed100'!$L$28)</f>
        <v>Homme</v>
      </c>
      <c r="E422" s="110" t="str">
        <f>IF('Séries-Speed100'!$I$28="","",'Séries-Speed100'!$I$28)</f>
        <v xml:space="preserve">N°3 </v>
      </c>
      <c r="F422" s="110" t="str">
        <f>IF('Séries-Speed100'!$M$28="","",'Séries-Speed100'!$M$28)</f>
        <v>OLLIVO Kevin Homme</v>
      </c>
      <c r="G422" s="112" t="str">
        <f>IF('Séries-Speed100'!$H$28="","",'Séries-Speed100'!$H$28)</f>
        <v>Imashi</v>
      </c>
      <c r="H422" s="120">
        <f>IF('Séries-Speed100'!$A$28="","",'Séries-Speed100'!$A$28)</f>
        <v>5</v>
      </c>
      <c r="I422" s="451">
        <f>IF('Séries-Speed100'!$B$28="","",'Séries-Speed100'!$B$28)</f>
        <v>2</v>
      </c>
      <c r="J422" s="139">
        <f>IF('Séries-Speed100'!$G$28="","",'Séries-Speed100'!$G$28)</f>
        <v>2</v>
      </c>
      <c r="K422" s="457" t="str">
        <f t="shared" si="20"/>
        <v>Décompte</v>
      </c>
      <c r="L422" s="458">
        <f t="shared" si="21"/>
        <v>0.57708333333333328</v>
      </c>
      <c r="M422" s="441">
        <f>IF('Séries-Speed100'!$C$28="","",'Séries-Speed100'!$C$28)</f>
        <v>0.55555555555555547</v>
      </c>
      <c r="N422" s="431">
        <f>IF('Séries-Speed100'!$D$28="","",'Séries-Speed100'!$D$28)</f>
        <v>0.57638888888888884</v>
      </c>
      <c r="O422" s="431">
        <f>IF('Séries-Speed100'!$E$28="","",'Séries-Speed100'!$E$28)</f>
        <v>0.57708333333333328</v>
      </c>
      <c r="P422" s="439">
        <f>IF('Séries-Speed100'!$F$28="","",'Séries-Speed100'!$F$28)</f>
        <v>0.57847222222222217</v>
      </c>
      <c r="Q422" s="435">
        <f>IF('Séries-Speed100'!$S$28="","",'Séries-Speed100'!$S$28)</f>
        <v>0</v>
      </c>
      <c r="R422" s="110" t="str">
        <f>IF('Séries-Speed100'!$T$28="","",'Séries-Speed100'!$T$28)</f>
        <v>mn</v>
      </c>
      <c r="S422" s="437">
        <f>IF('Séries-Speed100'!$U$28="","",'Séries-Speed100'!$U$28)</f>
        <v>45</v>
      </c>
      <c r="T422" s="112" t="str">
        <f>IF('Séries-Speed100'!$V$28="","",'Séries-Speed100'!$V$28)</f>
        <v>s</v>
      </c>
      <c r="U422" s="413" t="str">
        <f>IF('Séries-Speed100'!$AA$28="","",'Séries-Speed100'!$AA$28)</f>
        <v/>
      </c>
    </row>
    <row r="423" spans="1:21" x14ac:dyDescent="0.25">
      <c r="A423" s="114" t="str">
        <f>IF('Séries-Speed100'!$N$29="","",'Séries-Speed100'!$N$29)</f>
        <v>Speed 100</v>
      </c>
      <c r="B423" s="435" t="str">
        <f>IF('Séries-Speed100'!$J$29="","",'Séries-Speed100'!$J$29)</f>
        <v>GASS</v>
      </c>
      <c r="C423" s="437" t="str">
        <f>IF('Séries-Speed100'!$K$29="","",'Séries-Speed100'!$K$29)</f>
        <v>Alexandre</v>
      </c>
      <c r="D423" s="110" t="str">
        <f>IF('Séries-Speed100'!$L$29="","",'Séries-Speed100'!$L$29)</f>
        <v>Homme</v>
      </c>
      <c r="E423" s="110" t="str">
        <f>IF('Séries-Speed100'!$I$29="","",'Séries-Speed100'!$I$29)</f>
        <v xml:space="preserve">N°2 </v>
      </c>
      <c r="F423" s="110" t="str">
        <f>IF('Séries-Speed100'!$M$29="","",'Séries-Speed100'!$M$29)</f>
        <v>GASS Alexandre Homme</v>
      </c>
      <c r="G423" s="112" t="str">
        <f>IF('Séries-Speed100'!$H$29="","",'Séries-Speed100'!$H$29)</f>
        <v>Les Cormorans 1</v>
      </c>
      <c r="H423" s="120">
        <f>IF('Séries-Speed100'!$A$29="","",'Séries-Speed100'!$A$29)</f>
        <v>5</v>
      </c>
      <c r="I423" s="451">
        <f>IF('Séries-Speed100'!$B$29="","",'Séries-Speed100'!$B$29)</f>
        <v>3</v>
      </c>
      <c r="J423" s="139">
        <f>IF('Séries-Speed100'!$G$29="","",'Séries-Speed100'!$G$29)</f>
        <v>3</v>
      </c>
      <c r="K423" s="457" t="str">
        <f t="shared" si="20"/>
        <v>Décompte</v>
      </c>
      <c r="L423" s="458">
        <f t="shared" si="21"/>
        <v>0.57708333333333328</v>
      </c>
      <c r="M423" s="441">
        <f>IF('Séries-Speed100'!$C$29="","",'Séries-Speed100'!$C$29)</f>
        <v>0.55555555555555547</v>
      </c>
      <c r="N423" s="431">
        <f>IF('Séries-Speed100'!$D$29="","",'Séries-Speed100'!$D$29)</f>
        <v>0.57638888888888884</v>
      </c>
      <c r="O423" s="431">
        <f>IF('Séries-Speed100'!$E$29="","",'Séries-Speed100'!$E$29)</f>
        <v>0.57708333333333328</v>
      </c>
      <c r="P423" s="439">
        <f>IF('Séries-Speed100'!$F$29="","",'Séries-Speed100'!$F$29)</f>
        <v>0.57847222222222217</v>
      </c>
      <c r="Q423" s="435">
        <f>IF('Séries-Speed100'!$S$29="","",'Séries-Speed100'!$S$29)</f>
        <v>0</v>
      </c>
      <c r="R423" s="110" t="str">
        <f>IF('Séries-Speed100'!$T$29="","",'Séries-Speed100'!$T$29)</f>
        <v>mn</v>
      </c>
      <c r="S423" s="437">
        <f>IF('Séries-Speed100'!$U$29="","",'Séries-Speed100'!$U$29)</f>
        <v>45</v>
      </c>
      <c r="T423" s="112" t="str">
        <f>IF('Séries-Speed100'!$V$29="","",'Séries-Speed100'!$V$29)</f>
        <v>s</v>
      </c>
      <c r="U423" s="413" t="str">
        <f>IF('Séries-Speed100'!$AA$29="","",'Séries-Speed100'!$AA$29)</f>
        <v/>
      </c>
    </row>
    <row r="424" spans="1:21" x14ac:dyDescent="0.25">
      <c r="A424" s="114" t="str">
        <f>IF('Séries-Speed100'!$N$30="","",'Séries-Speed100'!$N$30)</f>
        <v/>
      </c>
      <c r="B424" s="435" t="str">
        <f>IF('Séries-Speed100'!$J$30="","",'Séries-Speed100'!$J$30)</f>
        <v/>
      </c>
      <c r="C424" s="437" t="str">
        <f>IF('Séries-Speed100'!$K$30="","",'Séries-Speed100'!$K$30)</f>
        <v/>
      </c>
      <c r="D424" s="110" t="str">
        <f>IF('Séries-Speed100'!$L$30="","",'Séries-Speed100'!$L$30)</f>
        <v/>
      </c>
      <c r="E424" s="110" t="str">
        <f>IF('Séries-Speed100'!$I$30="","",'Séries-Speed100'!$I$30)</f>
        <v/>
      </c>
      <c r="F424" s="110" t="str">
        <f>IF('Séries-Speed100'!$M$30="","",'Séries-Speed100'!$M$30)</f>
        <v/>
      </c>
      <c r="G424" s="112" t="str">
        <f>IF('Séries-Speed100'!$H$30="","",'Séries-Speed100'!$H$30)</f>
        <v/>
      </c>
      <c r="H424" s="120" t="str">
        <f>IF('Séries-Speed100'!$A$30="","",'Séries-Speed100'!$A$30)</f>
        <v/>
      </c>
      <c r="I424" s="451" t="str">
        <f>IF('Séries-Speed100'!$B$30="","",'Séries-Speed100'!$B$30)</f>
        <v/>
      </c>
      <c r="J424" s="139" t="str">
        <f>IF('Séries-Speed100'!$G$30="","",'Séries-Speed100'!$G$30)</f>
        <v/>
      </c>
      <c r="K424" s="457" t="str">
        <f t="shared" si="20"/>
        <v/>
      </c>
      <c r="L424" s="458" t="str">
        <f t="shared" si="21"/>
        <v/>
      </c>
      <c r="M424" s="441" t="str">
        <f>IF('Séries-Speed100'!$C$30="","",'Séries-Speed100'!$C$30)</f>
        <v/>
      </c>
      <c r="N424" s="431" t="str">
        <f>IF('Séries-Speed100'!$D$30="","",'Séries-Speed100'!$D$30)</f>
        <v/>
      </c>
      <c r="O424" s="431" t="str">
        <f>IF('Séries-Speed100'!$E$30="","",'Séries-Speed100'!$E$30)</f>
        <v/>
      </c>
      <c r="P424" s="439" t="str">
        <f>IF('Séries-Speed100'!$F$30="","",'Séries-Speed100'!$F$30)</f>
        <v/>
      </c>
      <c r="Q424" s="435" t="str">
        <f>IF('Séries-Speed100'!$S$30="","",'Séries-Speed100'!$S$30)</f>
        <v/>
      </c>
      <c r="R424" s="110" t="str">
        <f>IF('Séries-Speed100'!$T$30="","",'Séries-Speed100'!$T$30)</f>
        <v/>
      </c>
      <c r="S424" s="437" t="str">
        <f>IF('Séries-Speed100'!$U$30="","",'Séries-Speed100'!$U$30)</f>
        <v/>
      </c>
      <c r="T424" s="112" t="str">
        <f>IF('Séries-Speed100'!$V$30="","",'Séries-Speed100'!$V$30)</f>
        <v/>
      </c>
      <c r="U424" s="413" t="str">
        <f>IF('Séries-Speed100'!$AA$30="","",'Séries-Speed100'!$AA$30)</f>
        <v/>
      </c>
    </row>
    <row r="425" spans="1:21" x14ac:dyDescent="0.25">
      <c r="A425" s="114" t="str">
        <f>IF('Séries-Speed100'!$N$31="","",'Séries-Speed100'!$N$31)</f>
        <v/>
      </c>
      <c r="B425" s="435" t="str">
        <f>IF('Séries-Speed100'!$J$31="","",'Séries-Speed100'!$J$31)</f>
        <v/>
      </c>
      <c r="C425" s="437" t="str">
        <f>IF('Séries-Speed100'!$K$31="","",'Séries-Speed100'!$K$31)</f>
        <v/>
      </c>
      <c r="D425" s="110" t="str">
        <f>IF('Séries-Speed100'!$L$31="","",'Séries-Speed100'!$L$31)</f>
        <v/>
      </c>
      <c r="E425" s="110" t="str">
        <f>IF('Séries-Speed100'!$I$31="","",'Séries-Speed100'!$I$31)</f>
        <v/>
      </c>
      <c r="F425" s="110" t="str">
        <f>IF('Séries-Speed100'!$M$31="","",'Séries-Speed100'!$M$31)</f>
        <v/>
      </c>
      <c r="G425" s="112" t="str">
        <f>IF('Séries-Speed100'!$H$31="","",'Séries-Speed100'!$H$31)</f>
        <v/>
      </c>
      <c r="H425" s="120" t="str">
        <f>IF('Séries-Speed100'!$A$31="","",'Séries-Speed100'!$A$31)</f>
        <v/>
      </c>
      <c r="I425" s="451" t="str">
        <f>IF('Séries-Speed100'!$B$31="","",'Séries-Speed100'!$B$31)</f>
        <v/>
      </c>
      <c r="J425" s="139" t="str">
        <f>IF('Séries-Speed100'!$G$31="","",'Séries-Speed100'!$G$31)</f>
        <v/>
      </c>
      <c r="K425" s="457" t="str">
        <f t="shared" si="20"/>
        <v/>
      </c>
      <c r="L425" s="458" t="str">
        <f t="shared" si="21"/>
        <v/>
      </c>
      <c r="M425" s="441" t="str">
        <f>IF('Séries-Speed100'!$C$31="","",'Séries-Speed100'!$C$31)</f>
        <v/>
      </c>
      <c r="N425" s="431" t="str">
        <f>IF('Séries-Speed100'!$D$31="","",'Séries-Speed100'!$D$31)</f>
        <v/>
      </c>
      <c r="O425" s="431" t="str">
        <f>IF('Séries-Speed100'!$E$31="","",'Séries-Speed100'!$E$31)</f>
        <v/>
      </c>
      <c r="P425" s="439" t="str">
        <f>IF('Séries-Speed100'!$F$31="","",'Séries-Speed100'!$F$31)</f>
        <v/>
      </c>
      <c r="Q425" s="435" t="str">
        <f>IF('Séries-Speed100'!$S$31="","",'Séries-Speed100'!$S$31)</f>
        <v/>
      </c>
      <c r="R425" s="110" t="str">
        <f>IF('Séries-Speed100'!$T$31="","",'Séries-Speed100'!$T$31)</f>
        <v/>
      </c>
      <c r="S425" s="437" t="str">
        <f>IF('Séries-Speed100'!$U$31="","",'Séries-Speed100'!$U$31)</f>
        <v/>
      </c>
      <c r="T425" s="112" t="str">
        <f>IF('Séries-Speed100'!$V$31="","",'Séries-Speed100'!$V$31)</f>
        <v/>
      </c>
      <c r="U425" s="413" t="str">
        <f>IF('Séries-Speed100'!$AA$31="","",'Séries-Speed100'!$AA$31)</f>
        <v/>
      </c>
    </row>
    <row r="426" spans="1:21" x14ac:dyDescent="0.25">
      <c r="A426" s="114" t="str">
        <f>IF('Séries-Speed100'!$N$32="","",'Séries-Speed100'!$N$32)</f>
        <v/>
      </c>
      <c r="B426" s="435" t="str">
        <f>IF('Séries-Speed100'!$J$32="","",'Séries-Speed100'!$J$32)</f>
        <v/>
      </c>
      <c r="C426" s="437" t="str">
        <f>IF('Séries-Speed100'!$K$32="","",'Séries-Speed100'!$K$32)</f>
        <v/>
      </c>
      <c r="D426" s="110" t="str">
        <f>IF('Séries-Speed100'!$L$32="","",'Séries-Speed100'!$L$32)</f>
        <v/>
      </c>
      <c r="E426" s="110" t="str">
        <f>IF('Séries-Speed100'!$I$32="","",'Séries-Speed100'!$I$32)</f>
        <v/>
      </c>
      <c r="F426" s="110" t="str">
        <f>IF('Séries-Speed100'!$M$32="","",'Séries-Speed100'!$M$32)</f>
        <v/>
      </c>
      <c r="G426" s="112" t="str">
        <f>IF('Séries-Speed100'!$H$32="","",'Séries-Speed100'!$H$32)</f>
        <v/>
      </c>
      <c r="H426" s="120" t="str">
        <f>IF('Séries-Speed100'!$A$32="","",'Séries-Speed100'!$A$32)</f>
        <v/>
      </c>
      <c r="I426" s="451" t="str">
        <f>IF('Séries-Speed100'!$B$32="","",'Séries-Speed100'!$B$32)</f>
        <v/>
      </c>
      <c r="J426" s="139" t="str">
        <f>IF('Séries-Speed100'!$G$32="","",'Séries-Speed100'!$G$32)</f>
        <v/>
      </c>
      <c r="K426" s="457" t="str">
        <f t="shared" si="20"/>
        <v/>
      </c>
      <c r="L426" s="458" t="str">
        <f t="shared" si="21"/>
        <v/>
      </c>
      <c r="M426" s="441" t="str">
        <f>IF('Séries-Speed100'!$C$32="","",'Séries-Speed100'!$C$32)</f>
        <v/>
      </c>
      <c r="N426" s="431" t="str">
        <f>IF('Séries-Speed100'!$D$32="","",'Séries-Speed100'!$D$32)</f>
        <v/>
      </c>
      <c r="O426" s="431" t="str">
        <f>IF('Séries-Speed100'!$E$32="","",'Séries-Speed100'!$E$32)</f>
        <v/>
      </c>
      <c r="P426" s="439" t="str">
        <f>IF('Séries-Speed100'!$F$32="","",'Séries-Speed100'!$F$32)</f>
        <v/>
      </c>
      <c r="Q426" s="435" t="str">
        <f>IF('Séries-Speed100'!$S$32="","",'Séries-Speed100'!$S$32)</f>
        <v/>
      </c>
      <c r="R426" s="110" t="str">
        <f>IF('Séries-Speed100'!$T$32="","",'Séries-Speed100'!$T$32)</f>
        <v/>
      </c>
      <c r="S426" s="437" t="str">
        <f>IF('Séries-Speed100'!$U$32="","",'Séries-Speed100'!$U$32)</f>
        <v/>
      </c>
      <c r="T426" s="112" t="str">
        <f>IF('Séries-Speed100'!$V$32="","",'Séries-Speed100'!$V$32)</f>
        <v/>
      </c>
      <c r="U426" s="413" t="str">
        <f>IF('Séries-Speed100'!$AA$32="","",'Séries-Speed100'!$AA$32)</f>
        <v/>
      </c>
    </row>
    <row r="427" spans="1:21" x14ac:dyDescent="0.25">
      <c r="A427" s="114" t="str">
        <f>IF('Séries-Speed100'!$N$33="","",'Séries-Speed100'!$N$33)</f>
        <v/>
      </c>
      <c r="B427" s="435" t="str">
        <f>IF('Séries-Speed100'!$J$33="","",'Séries-Speed100'!$J$33)</f>
        <v/>
      </c>
      <c r="C427" s="437" t="str">
        <f>IF('Séries-Speed100'!$K$33="","",'Séries-Speed100'!$K$33)</f>
        <v/>
      </c>
      <c r="D427" s="110" t="str">
        <f>IF('Séries-Speed100'!$L$33="","",'Séries-Speed100'!$L$33)</f>
        <v/>
      </c>
      <c r="E427" s="110" t="str">
        <f>IF('Séries-Speed100'!$I$33="","",'Séries-Speed100'!$I$33)</f>
        <v/>
      </c>
      <c r="F427" s="110" t="str">
        <f>IF('Séries-Speed100'!$M$33="","",'Séries-Speed100'!$M$33)</f>
        <v/>
      </c>
      <c r="G427" s="112" t="str">
        <f>IF('Séries-Speed100'!$H$33="","",'Séries-Speed100'!$H$33)</f>
        <v/>
      </c>
      <c r="H427" s="120" t="str">
        <f>IF('Séries-Speed100'!$A$33="","",'Séries-Speed100'!$A$33)</f>
        <v/>
      </c>
      <c r="I427" s="451" t="str">
        <f>IF('Séries-Speed100'!$B$33="","",'Séries-Speed100'!$B$33)</f>
        <v/>
      </c>
      <c r="J427" s="139" t="str">
        <f>IF('Séries-Speed100'!$G$33="","",'Séries-Speed100'!$G$33)</f>
        <v/>
      </c>
      <c r="K427" s="457" t="str">
        <f t="shared" si="20"/>
        <v/>
      </c>
      <c r="L427" s="458" t="str">
        <f t="shared" si="21"/>
        <v/>
      </c>
      <c r="M427" s="441" t="str">
        <f>IF('Séries-Speed100'!$C$33="","",'Séries-Speed100'!$C$33)</f>
        <v/>
      </c>
      <c r="N427" s="431" t="str">
        <f>IF('Séries-Speed100'!$D$33="","",'Séries-Speed100'!$D$33)</f>
        <v/>
      </c>
      <c r="O427" s="431" t="str">
        <f>IF('Séries-Speed100'!$E$33="","",'Séries-Speed100'!$E$33)</f>
        <v/>
      </c>
      <c r="P427" s="439" t="str">
        <f>IF('Séries-Speed100'!$F$33="","",'Séries-Speed100'!$F$33)</f>
        <v/>
      </c>
      <c r="Q427" s="435" t="str">
        <f>IF('Séries-Speed100'!$S$33="","",'Séries-Speed100'!$S$33)</f>
        <v/>
      </c>
      <c r="R427" s="110" t="str">
        <f>IF('Séries-Speed100'!$T$33="","",'Séries-Speed100'!$T$33)</f>
        <v/>
      </c>
      <c r="S427" s="437" t="str">
        <f>IF('Séries-Speed100'!$U$33="","",'Séries-Speed100'!$U$33)</f>
        <v/>
      </c>
      <c r="T427" s="112" t="str">
        <f>IF('Séries-Speed100'!$V$33="","",'Séries-Speed100'!$V$33)</f>
        <v/>
      </c>
      <c r="U427" s="413" t="str">
        <f>IF('Séries-Speed100'!$AA$33="","",'Séries-Speed100'!$AA$33)</f>
        <v/>
      </c>
    </row>
    <row r="428" spans="1:21" x14ac:dyDescent="0.25">
      <c r="A428" s="114" t="str">
        <f>IF('Séries-Speed100'!$N$34="","",'Séries-Speed100'!$N$34)</f>
        <v/>
      </c>
      <c r="B428" s="435" t="str">
        <f>IF('Séries-Speed100'!$J$34="","",'Séries-Speed100'!$J$34)</f>
        <v/>
      </c>
      <c r="C428" s="437" t="str">
        <f>IF('Séries-Speed100'!$K$34="","",'Séries-Speed100'!$K$34)</f>
        <v/>
      </c>
      <c r="D428" s="110" t="str">
        <f>IF('Séries-Speed100'!$L$34="","",'Séries-Speed100'!$L$34)</f>
        <v/>
      </c>
      <c r="E428" s="110" t="str">
        <f>IF('Séries-Speed100'!$I$34="","",'Séries-Speed100'!$I$34)</f>
        <v/>
      </c>
      <c r="F428" s="110" t="str">
        <f>IF('Séries-Speed100'!$M$34="","",'Séries-Speed100'!$M$34)</f>
        <v/>
      </c>
      <c r="G428" s="112" t="str">
        <f>IF('Séries-Speed100'!$H$34="","",'Séries-Speed100'!$H$34)</f>
        <v/>
      </c>
      <c r="H428" s="120" t="str">
        <f>IF('Séries-Speed100'!$A$34="","",'Séries-Speed100'!$A$34)</f>
        <v/>
      </c>
      <c r="I428" s="451" t="str">
        <f>IF('Séries-Speed100'!$B$34="","",'Séries-Speed100'!$B$34)</f>
        <v/>
      </c>
      <c r="J428" s="139" t="str">
        <f>IF('Séries-Speed100'!$G$34="","",'Séries-Speed100'!$G$34)</f>
        <v/>
      </c>
      <c r="K428" s="457" t="str">
        <f t="shared" si="20"/>
        <v/>
      </c>
      <c r="L428" s="458" t="str">
        <f t="shared" si="21"/>
        <v/>
      </c>
      <c r="M428" s="441" t="str">
        <f>IF('Séries-Speed100'!$C$34="","",'Séries-Speed100'!$C$34)</f>
        <v/>
      </c>
      <c r="N428" s="431" t="str">
        <f>IF('Séries-Speed100'!$D$34="","",'Séries-Speed100'!$D$34)</f>
        <v/>
      </c>
      <c r="O428" s="431" t="str">
        <f>IF('Séries-Speed100'!$E$34="","",'Séries-Speed100'!$E$34)</f>
        <v/>
      </c>
      <c r="P428" s="439" t="str">
        <f>IF('Séries-Speed100'!$F$34="","",'Séries-Speed100'!$F$34)</f>
        <v/>
      </c>
      <c r="Q428" s="435" t="str">
        <f>IF('Séries-Speed100'!$S$34="","",'Séries-Speed100'!$S$34)</f>
        <v/>
      </c>
      <c r="R428" s="110" t="str">
        <f>IF('Séries-Speed100'!$T$34="","",'Séries-Speed100'!$T$34)</f>
        <v/>
      </c>
      <c r="S428" s="437" t="str">
        <f>IF('Séries-Speed100'!$U$34="","",'Séries-Speed100'!$U$34)</f>
        <v/>
      </c>
      <c r="T428" s="112" t="str">
        <f>IF('Séries-Speed100'!$V$34="","",'Séries-Speed100'!$V$34)</f>
        <v/>
      </c>
      <c r="U428" s="413" t="str">
        <f>IF('Séries-Speed100'!$AA$34="","",'Séries-Speed100'!$AA$34)</f>
        <v/>
      </c>
    </row>
    <row r="429" spans="1:21" x14ac:dyDescent="0.25">
      <c r="A429" s="114" t="str">
        <f>IF('Séries-Speed100'!$N$35="","",'Séries-Speed100'!$N$35)</f>
        <v/>
      </c>
      <c r="B429" s="435" t="str">
        <f>IF('Séries-Speed100'!$J$35="","",'Séries-Speed100'!$J$35)</f>
        <v/>
      </c>
      <c r="C429" s="437" t="str">
        <f>IF('Séries-Speed100'!$K$35="","",'Séries-Speed100'!$K$35)</f>
        <v/>
      </c>
      <c r="D429" s="110" t="str">
        <f>IF('Séries-Speed100'!$L$35="","",'Séries-Speed100'!$L$35)</f>
        <v/>
      </c>
      <c r="E429" s="110" t="str">
        <f>IF('Séries-Speed100'!$I$35="","",'Séries-Speed100'!$I$35)</f>
        <v/>
      </c>
      <c r="F429" s="110" t="str">
        <f>IF('Séries-Speed100'!$M$35="","",'Séries-Speed100'!$M$35)</f>
        <v/>
      </c>
      <c r="G429" s="112" t="str">
        <f>IF('Séries-Speed100'!$H$35="","",'Séries-Speed100'!$H$35)</f>
        <v/>
      </c>
      <c r="H429" s="120" t="str">
        <f>IF('Séries-Speed100'!$A$35="","",'Séries-Speed100'!$A$35)</f>
        <v/>
      </c>
      <c r="I429" s="451" t="str">
        <f>IF('Séries-Speed100'!$B$35="","",'Séries-Speed100'!$B$35)</f>
        <v/>
      </c>
      <c r="J429" s="139" t="str">
        <f>IF('Séries-Speed100'!$G$35="","",'Séries-Speed100'!$G$35)</f>
        <v/>
      </c>
      <c r="K429" s="457" t="str">
        <f t="shared" si="20"/>
        <v/>
      </c>
      <c r="L429" s="458" t="str">
        <f t="shared" si="21"/>
        <v/>
      </c>
      <c r="M429" s="441" t="str">
        <f>IF('Séries-Speed100'!$C$35="","",'Séries-Speed100'!$C$35)</f>
        <v/>
      </c>
      <c r="N429" s="431" t="str">
        <f>IF('Séries-Speed100'!$D$35="","",'Séries-Speed100'!$D$35)</f>
        <v/>
      </c>
      <c r="O429" s="431" t="str">
        <f>IF('Séries-Speed100'!$E$35="","",'Séries-Speed100'!$E$35)</f>
        <v/>
      </c>
      <c r="P429" s="439" t="str">
        <f>IF('Séries-Speed100'!$F$35="","",'Séries-Speed100'!$F$35)</f>
        <v/>
      </c>
      <c r="Q429" s="435" t="str">
        <f>IF('Séries-Speed100'!$S$35="","",'Séries-Speed100'!$S$35)</f>
        <v/>
      </c>
      <c r="R429" s="110" t="str">
        <f>IF('Séries-Speed100'!$T$35="","",'Séries-Speed100'!$T$35)</f>
        <v/>
      </c>
      <c r="S429" s="437" t="str">
        <f>IF('Séries-Speed100'!$U$35="","",'Séries-Speed100'!$U$35)</f>
        <v/>
      </c>
      <c r="T429" s="112" t="str">
        <f>IF('Séries-Speed100'!$V$35="","",'Séries-Speed100'!$V$35)</f>
        <v/>
      </c>
      <c r="U429" s="413" t="str">
        <f>IF('Séries-Speed100'!$AA$35="","",'Séries-Speed100'!$AA$35)</f>
        <v/>
      </c>
    </row>
    <row r="430" spans="1:21" x14ac:dyDescent="0.25">
      <c r="A430" s="114" t="str">
        <f>IF('Séries-Speed100'!$N$36="","",'Séries-Speed100'!$N$36)</f>
        <v/>
      </c>
      <c r="B430" s="435" t="str">
        <f>IF('Séries-Speed100'!$J$36="","",'Séries-Speed100'!$J$36)</f>
        <v/>
      </c>
      <c r="C430" s="437" t="str">
        <f>IF('Séries-Speed100'!$K$36="","",'Séries-Speed100'!$K$36)</f>
        <v/>
      </c>
      <c r="D430" s="110" t="str">
        <f>IF('Séries-Speed100'!$L$36="","",'Séries-Speed100'!$L$36)</f>
        <v/>
      </c>
      <c r="E430" s="110" t="str">
        <f>IF('Séries-Speed100'!$I$36="","",'Séries-Speed100'!$I$36)</f>
        <v/>
      </c>
      <c r="F430" s="110" t="str">
        <f>IF('Séries-Speed100'!$M$36="","",'Séries-Speed100'!$M$36)</f>
        <v/>
      </c>
      <c r="G430" s="112" t="str">
        <f>IF('Séries-Speed100'!$H$36="","",'Séries-Speed100'!$H$36)</f>
        <v/>
      </c>
      <c r="H430" s="120" t="str">
        <f>IF('Séries-Speed100'!$A$36="","",'Séries-Speed100'!$A$36)</f>
        <v/>
      </c>
      <c r="I430" s="451" t="str">
        <f>IF('Séries-Speed100'!$B$36="","",'Séries-Speed100'!$B$36)</f>
        <v/>
      </c>
      <c r="J430" s="139" t="str">
        <f>IF('Séries-Speed100'!$G$36="","",'Séries-Speed100'!$G$36)</f>
        <v/>
      </c>
      <c r="K430" s="457" t="str">
        <f t="shared" si="20"/>
        <v/>
      </c>
      <c r="L430" s="458" t="str">
        <f t="shared" si="21"/>
        <v/>
      </c>
      <c r="M430" s="441" t="str">
        <f>IF('Séries-Speed100'!$C$36="","",'Séries-Speed100'!$C$36)</f>
        <v/>
      </c>
      <c r="N430" s="431" t="str">
        <f>IF('Séries-Speed100'!$D$36="","",'Séries-Speed100'!$D$36)</f>
        <v/>
      </c>
      <c r="O430" s="431" t="str">
        <f>IF('Séries-Speed100'!$E$36="","",'Séries-Speed100'!$E$36)</f>
        <v/>
      </c>
      <c r="P430" s="439" t="str">
        <f>IF('Séries-Speed100'!$F$36="","",'Séries-Speed100'!$F$36)</f>
        <v/>
      </c>
      <c r="Q430" s="435" t="str">
        <f>IF('Séries-Speed100'!$S$36="","",'Séries-Speed100'!$S$36)</f>
        <v/>
      </c>
      <c r="R430" s="110" t="str">
        <f>IF('Séries-Speed100'!$T$36="","",'Séries-Speed100'!$T$36)</f>
        <v/>
      </c>
      <c r="S430" s="437" t="str">
        <f>IF('Séries-Speed100'!$U$36="","",'Séries-Speed100'!$U$36)</f>
        <v/>
      </c>
      <c r="T430" s="112" t="str">
        <f>IF('Séries-Speed100'!$V$36="","",'Séries-Speed100'!$V$36)</f>
        <v/>
      </c>
      <c r="U430" s="413" t="str">
        <f>IF('Séries-Speed100'!$AA$36="","",'Séries-Speed100'!$AA$36)</f>
        <v/>
      </c>
    </row>
    <row r="431" spans="1:21" x14ac:dyDescent="0.25">
      <c r="A431" s="114" t="str">
        <f>IF('Séries-Speed100'!$N$37="","",'Séries-Speed100'!$N$37)</f>
        <v/>
      </c>
      <c r="B431" s="435" t="str">
        <f>IF('Séries-Speed100'!$J$37="","",'Séries-Speed100'!$J$37)</f>
        <v/>
      </c>
      <c r="C431" s="437" t="str">
        <f>IF('Séries-Speed100'!$K$37="","",'Séries-Speed100'!$K$37)</f>
        <v/>
      </c>
      <c r="D431" s="110" t="str">
        <f>IF('Séries-Speed100'!$L$37="","",'Séries-Speed100'!$L$37)</f>
        <v/>
      </c>
      <c r="E431" s="110" t="str">
        <f>IF('Séries-Speed100'!$I$37="","",'Séries-Speed100'!$I$37)</f>
        <v/>
      </c>
      <c r="F431" s="110" t="str">
        <f>IF('Séries-Speed100'!$M$37="","",'Séries-Speed100'!$M$37)</f>
        <v/>
      </c>
      <c r="G431" s="112" t="str">
        <f>IF('Séries-Speed100'!$H$37="","",'Séries-Speed100'!$H$37)</f>
        <v/>
      </c>
      <c r="H431" s="120" t="str">
        <f>IF('Séries-Speed100'!$A$37="","",'Séries-Speed100'!$A$37)</f>
        <v/>
      </c>
      <c r="I431" s="451" t="str">
        <f>IF('Séries-Speed100'!$B$37="","",'Séries-Speed100'!$B$37)</f>
        <v/>
      </c>
      <c r="J431" s="139" t="str">
        <f>IF('Séries-Speed100'!$G$37="","",'Séries-Speed100'!$G$37)</f>
        <v/>
      </c>
      <c r="K431" s="457" t="str">
        <f t="shared" si="20"/>
        <v/>
      </c>
      <c r="L431" s="458" t="str">
        <f t="shared" si="21"/>
        <v/>
      </c>
      <c r="M431" s="441" t="str">
        <f>IF('Séries-Speed100'!$C$37="","",'Séries-Speed100'!$C$37)</f>
        <v/>
      </c>
      <c r="N431" s="431" t="str">
        <f>IF('Séries-Speed100'!$D$37="","",'Séries-Speed100'!$D$37)</f>
        <v/>
      </c>
      <c r="O431" s="431" t="str">
        <f>IF('Séries-Speed100'!$E$37="","",'Séries-Speed100'!$E$37)</f>
        <v/>
      </c>
      <c r="P431" s="439" t="str">
        <f>IF('Séries-Speed100'!$F$37="","",'Séries-Speed100'!$F$37)</f>
        <v/>
      </c>
      <c r="Q431" s="435" t="str">
        <f>IF('Séries-Speed100'!$S$37="","",'Séries-Speed100'!$S$37)</f>
        <v/>
      </c>
      <c r="R431" s="110" t="str">
        <f>IF('Séries-Speed100'!$T$37="","",'Séries-Speed100'!$T$37)</f>
        <v/>
      </c>
      <c r="S431" s="437" t="str">
        <f>IF('Séries-Speed100'!$U$37="","",'Séries-Speed100'!$U$37)</f>
        <v/>
      </c>
      <c r="T431" s="112" t="str">
        <f>IF('Séries-Speed100'!$V$37="","",'Séries-Speed100'!$V$37)</f>
        <v/>
      </c>
      <c r="U431" s="413" t="str">
        <f>IF('Séries-Speed100'!$AA$37="","",'Séries-Speed100'!$AA$37)</f>
        <v/>
      </c>
    </row>
    <row r="432" spans="1:21" x14ac:dyDescent="0.25">
      <c r="A432" s="114" t="str">
        <f>IF('Séries-Speed100'!$N$38="","",'Séries-Speed100'!$N$38)</f>
        <v/>
      </c>
      <c r="B432" s="435" t="str">
        <f>IF('Séries-Speed100'!$J$38="","",'Séries-Speed100'!$J$38)</f>
        <v/>
      </c>
      <c r="C432" s="437" t="str">
        <f>IF('Séries-Speed100'!$K$38="","",'Séries-Speed100'!$K$38)</f>
        <v/>
      </c>
      <c r="D432" s="110" t="str">
        <f>IF('Séries-Speed100'!$L$38="","",'Séries-Speed100'!$L$38)</f>
        <v/>
      </c>
      <c r="E432" s="110" t="str">
        <f>IF('Séries-Speed100'!$I$38="","",'Séries-Speed100'!$I$38)</f>
        <v/>
      </c>
      <c r="F432" s="110" t="str">
        <f>IF('Séries-Speed100'!$M$38="","",'Séries-Speed100'!$M$38)</f>
        <v/>
      </c>
      <c r="G432" s="112" t="str">
        <f>IF('Séries-Speed100'!$H$38="","",'Séries-Speed100'!$H$38)</f>
        <v/>
      </c>
      <c r="H432" s="120" t="str">
        <f>IF('Séries-Speed100'!$A$38="","",'Séries-Speed100'!$A$38)</f>
        <v/>
      </c>
      <c r="I432" s="451" t="str">
        <f>IF('Séries-Speed100'!$B$38="","",'Séries-Speed100'!$B$38)</f>
        <v/>
      </c>
      <c r="J432" s="139" t="str">
        <f>IF('Séries-Speed100'!$G$38="","",'Séries-Speed100'!$G$38)</f>
        <v/>
      </c>
      <c r="K432" s="457" t="str">
        <f t="shared" si="20"/>
        <v/>
      </c>
      <c r="L432" s="458" t="str">
        <f t="shared" si="21"/>
        <v/>
      </c>
      <c r="M432" s="441" t="str">
        <f>IF('Séries-Speed100'!$C$38="","",'Séries-Speed100'!$C$38)</f>
        <v/>
      </c>
      <c r="N432" s="431" t="str">
        <f>IF('Séries-Speed100'!$D$38="","",'Séries-Speed100'!$D$38)</f>
        <v/>
      </c>
      <c r="O432" s="431" t="str">
        <f>IF('Séries-Speed100'!$E$38="","",'Séries-Speed100'!$E$38)</f>
        <v/>
      </c>
      <c r="P432" s="439" t="str">
        <f>IF('Séries-Speed100'!$F$38="","",'Séries-Speed100'!$F$38)</f>
        <v/>
      </c>
      <c r="Q432" s="435" t="str">
        <f>IF('Séries-Speed100'!$S$38="","",'Séries-Speed100'!$S$38)</f>
        <v/>
      </c>
      <c r="R432" s="110" t="str">
        <f>IF('Séries-Speed100'!$T$38="","",'Séries-Speed100'!$T$38)</f>
        <v/>
      </c>
      <c r="S432" s="437" t="str">
        <f>IF('Séries-Speed100'!$U$38="","",'Séries-Speed100'!$U$38)</f>
        <v/>
      </c>
      <c r="T432" s="112" t="str">
        <f>IF('Séries-Speed100'!$V$38="","",'Séries-Speed100'!$V$38)</f>
        <v/>
      </c>
      <c r="U432" s="413" t="str">
        <f>IF('Séries-Speed100'!$AA$38="","",'Séries-Speed100'!$AA$38)</f>
        <v/>
      </c>
    </row>
    <row r="433" spans="1:21" x14ac:dyDescent="0.25">
      <c r="A433" s="114" t="str">
        <f>IF('Séries-Speed100'!$N$39="","",'Séries-Speed100'!$N$39)</f>
        <v/>
      </c>
      <c r="B433" s="435" t="str">
        <f>IF('Séries-Speed100'!$J$39="","",'Séries-Speed100'!$J$39)</f>
        <v/>
      </c>
      <c r="C433" s="437" t="str">
        <f>IF('Séries-Speed100'!$K$39="","",'Séries-Speed100'!$K$39)</f>
        <v/>
      </c>
      <c r="D433" s="110" t="str">
        <f>IF('Séries-Speed100'!$L$39="","",'Séries-Speed100'!$L$39)</f>
        <v/>
      </c>
      <c r="E433" s="110" t="str">
        <f>IF('Séries-Speed100'!$I$39="","",'Séries-Speed100'!$I$39)</f>
        <v/>
      </c>
      <c r="F433" s="110" t="str">
        <f>IF('Séries-Speed100'!$M$39="","",'Séries-Speed100'!$M$39)</f>
        <v/>
      </c>
      <c r="G433" s="112" t="str">
        <f>IF('Séries-Speed100'!$H$39="","",'Séries-Speed100'!$H$39)</f>
        <v/>
      </c>
      <c r="H433" s="120" t="str">
        <f>IF('Séries-Speed100'!$A$39="","",'Séries-Speed100'!$A$39)</f>
        <v/>
      </c>
      <c r="I433" s="451" t="str">
        <f>IF('Séries-Speed100'!$B$39="","",'Séries-Speed100'!$B$39)</f>
        <v/>
      </c>
      <c r="J433" s="139" t="str">
        <f>IF('Séries-Speed100'!$G$39="","",'Séries-Speed100'!$G$39)</f>
        <v/>
      </c>
      <c r="K433" s="457" t="str">
        <f t="shared" si="20"/>
        <v/>
      </c>
      <c r="L433" s="458" t="str">
        <f t="shared" si="21"/>
        <v/>
      </c>
      <c r="M433" s="441" t="str">
        <f>IF('Séries-Speed100'!$C$39="","",'Séries-Speed100'!$C$39)</f>
        <v/>
      </c>
      <c r="N433" s="431" t="str">
        <f>IF('Séries-Speed100'!$D$39="","",'Séries-Speed100'!$D$39)</f>
        <v/>
      </c>
      <c r="O433" s="431" t="str">
        <f>IF('Séries-Speed100'!$E$39="","",'Séries-Speed100'!$E$39)</f>
        <v/>
      </c>
      <c r="P433" s="439" t="str">
        <f>IF('Séries-Speed100'!$F$39="","",'Séries-Speed100'!$F$39)</f>
        <v/>
      </c>
      <c r="Q433" s="435" t="str">
        <f>IF('Séries-Speed100'!$S$39="","",'Séries-Speed100'!$S$39)</f>
        <v/>
      </c>
      <c r="R433" s="110" t="str">
        <f>IF('Séries-Speed100'!$T$39="","",'Séries-Speed100'!$T$39)</f>
        <v/>
      </c>
      <c r="S433" s="437" t="str">
        <f>IF('Séries-Speed100'!$U$39="","",'Séries-Speed100'!$U$39)</f>
        <v/>
      </c>
      <c r="T433" s="112" t="str">
        <f>IF('Séries-Speed100'!$V$39="","",'Séries-Speed100'!$V$39)</f>
        <v/>
      </c>
      <c r="U433" s="413" t="str">
        <f>IF('Séries-Speed100'!$AA$39="","",'Séries-Speed100'!$AA$39)</f>
        <v/>
      </c>
    </row>
    <row r="434" spans="1:21" x14ac:dyDescent="0.25">
      <c r="A434" s="114" t="str">
        <f>IF('Séries-Speed100'!$N$40="","",'Séries-Speed100'!$N$40)</f>
        <v/>
      </c>
      <c r="B434" s="435" t="str">
        <f>IF('Séries-Speed100'!$J$40="","",'Séries-Speed100'!$J$40)</f>
        <v/>
      </c>
      <c r="C434" s="437" t="str">
        <f>IF('Séries-Speed100'!$K$40="","",'Séries-Speed100'!$K$40)</f>
        <v/>
      </c>
      <c r="D434" s="110" t="str">
        <f>IF('Séries-Speed100'!$L$40="","",'Séries-Speed100'!$L$40)</f>
        <v/>
      </c>
      <c r="E434" s="110" t="str">
        <f>IF('Séries-Speed100'!$I$40="","",'Séries-Speed100'!$I$40)</f>
        <v/>
      </c>
      <c r="F434" s="110" t="str">
        <f>IF('Séries-Speed100'!$M$40="","",'Séries-Speed100'!$M$40)</f>
        <v/>
      </c>
      <c r="G434" s="112" t="str">
        <f>IF('Séries-Speed100'!$H$40="","",'Séries-Speed100'!$H$40)</f>
        <v/>
      </c>
      <c r="H434" s="120" t="str">
        <f>IF('Séries-Speed100'!$A$40="","",'Séries-Speed100'!$A$40)</f>
        <v/>
      </c>
      <c r="I434" s="451" t="str">
        <f>IF('Séries-Speed100'!$B$40="","",'Séries-Speed100'!$B$40)</f>
        <v/>
      </c>
      <c r="J434" s="139" t="str">
        <f>IF('Séries-Speed100'!$G$40="","",'Séries-Speed100'!$G$40)</f>
        <v/>
      </c>
      <c r="K434" s="457" t="str">
        <f t="shared" si="20"/>
        <v/>
      </c>
      <c r="L434" s="458" t="str">
        <f t="shared" si="21"/>
        <v/>
      </c>
      <c r="M434" s="441" t="str">
        <f>IF('Séries-Speed100'!$C$40="","",'Séries-Speed100'!$C$40)</f>
        <v/>
      </c>
      <c r="N434" s="431" t="str">
        <f>IF('Séries-Speed100'!$D$40="","",'Séries-Speed100'!$D$40)</f>
        <v/>
      </c>
      <c r="O434" s="431" t="str">
        <f>IF('Séries-Speed100'!$E$40="","",'Séries-Speed100'!$E$40)</f>
        <v/>
      </c>
      <c r="P434" s="439" t="str">
        <f>IF('Séries-Speed100'!$F$40="","",'Séries-Speed100'!$F$40)</f>
        <v/>
      </c>
      <c r="Q434" s="435" t="str">
        <f>IF('Séries-Speed100'!$S$40="","",'Séries-Speed100'!$S$40)</f>
        <v/>
      </c>
      <c r="R434" s="110" t="str">
        <f>IF('Séries-Speed100'!$T$40="","",'Séries-Speed100'!$T$40)</f>
        <v/>
      </c>
      <c r="S434" s="437" t="str">
        <f>IF('Séries-Speed100'!$U$40="","",'Séries-Speed100'!$U$40)</f>
        <v/>
      </c>
      <c r="T434" s="112" t="str">
        <f>IF('Séries-Speed100'!$V$40="","",'Séries-Speed100'!$V$40)</f>
        <v/>
      </c>
      <c r="U434" s="413" t="str">
        <f>IF('Séries-Speed100'!$AA$40="","",'Séries-Speed100'!$AA$40)</f>
        <v/>
      </c>
    </row>
    <row r="435" spans="1:21" x14ac:dyDescent="0.25">
      <c r="A435" s="114" t="str">
        <f>IF('Séries-Speed100'!$N$41="","",'Séries-Speed100'!$N$41)</f>
        <v/>
      </c>
      <c r="B435" s="435" t="str">
        <f>IF('Séries-Speed100'!$J$41="","",'Séries-Speed100'!$J$41)</f>
        <v/>
      </c>
      <c r="C435" s="437" t="str">
        <f>IF('Séries-Speed100'!$K$41="","",'Séries-Speed100'!$K$41)</f>
        <v/>
      </c>
      <c r="D435" s="110" t="str">
        <f>IF('Séries-Speed100'!$L$41="","",'Séries-Speed100'!$L$41)</f>
        <v/>
      </c>
      <c r="E435" s="110" t="str">
        <f>IF('Séries-Speed100'!$I$41="","",'Séries-Speed100'!$I$41)</f>
        <v/>
      </c>
      <c r="F435" s="110" t="str">
        <f>IF('Séries-Speed100'!$M$41="","",'Séries-Speed100'!$M$41)</f>
        <v/>
      </c>
      <c r="G435" s="112" t="str">
        <f>IF('Séries-Speed100'!$H$41="","",'Séries-Speed100'!$H$41)</f>
        <v/>
      </c>
      <c r="H435" s="120" t="str">
        <f>IF('Séries-Speed100'!$A$41="","",'Séries-Speed100'!$A$41)</f>
        <v/>
      </c>
      <c r="I435" s="451" t="str">
        <f>IF('Séries-Speed100'!$B$41="","",'Séries-Speed100'!$B$41)</f>
        <v/>
      </c>
      <c r="J435" s="139" t="str">
        <f>IF('Séries-Speed100'!$G$41="","",'Séries-Speed100'!$G$41)</f>
        <v/>
      </c>
      <c r="K435" s="457" t="str">
        <f t="shared" si="20"/>
        <v/>
      </c>
      <c r="L435" s="458" t="str">
        <f t="shared" si="21"/>
        <v/>
      </c>
      <c r="M435" s="441" t="str">
        <f>IF('Séries-Speed100'!$C$41="","",'Séries-Speed100'!$C$41)</f>
        <v/>
      </c>
      <c r="N435" s="431" t="str">
        <f>IF('Séries-Speed100'!$D$41="","",'Séries-Speed100'!$D$41)</f>
        <v/>
      </c>
      <c r="O435" s="431" t="str">
        <f>IF('Séries-Speed100'!$E$41="","",'Séries-Speed100'!$E$41)</f>
        <v/>
      </c>
      <c r="P435" s="439" t="str">
        <f>IF('Séries-Speed100'!$F$41="","",'Séries-Speed100'!$F$41)</f>
        <v/>
      </c>
      <c r="Q435" s="435" t="str">
        <f>IF('Séries-Speed100'!$S$41="","",'Séries-Speed100'!$S$41)</f>
        <v/>
      </c>
      <c r="R435" s="110" t="str">
        <f>IF('Séries-Speed100'!$T$41="","",'Séries-Speed100'!$T$41)</f>
        <v/>
      </c>
      <c r="S435" s="437" t="str">
        <f>IF('Séries-Speed100'!$U$41="","",'Séries-Speed100'!$U$41)</f>
        <v/>
      </c>
      <c r="T435" s="112" t="str">
        <f>IF('Séries-Speed100'!$V$41="","",'Séries-Speed100'!$V$41)</f>
        <v/>
      </c>
      <c r="U435" s="413" t="str">
        <f>IF('Séries-Speed100'!$AA$41="","",'Séries-Speed100'!$AA$41)</f>
        <v/>
      </c>
    </row>
    <row r="436" spans="1:21" x14ac:dyDescent="0.25">
      <c r="A436" s="114" t="str">
        <f>IF('Séries-Speed100'!$N$42="","",'Séries-Speed100'!$N$42)</f>
        <v/>
      </c>
      <c r="B436" s="435" t="str">
        <f>IF('Séries-Speed100'!$J$42="","",'Séries-Speed100'!$J$42)</f>
        <v/>
      </c>
      <c r="C436" s="437" t="str">
        <f>IF('Séries-Speed100'!$K$42="","",'Séries-Speed100'!$K$42)</f>
        <v/>
      </c>
      <c r="D436" s="110" t="str">
        <f>IF('Séries-Speed100'!$L$42="","",'Séries-Speed100'!$L$42)</f>
        <v/>
      </c>
      <c r="E436" s="110" t="str">
        <f>IF('Séries-Speed100'!$I$42="","",'Séries-Speed100'!$I$42)</f>
        <v/>
      </c>
      <c r="F436" s="110" t="str">
        <f>IF('Séries-Speed100'!$M$42="","",'Séries-Speed100'!$M$42)</f>
        <v/>
      </c>
      <c r="G436" s="112" t="str">
        <f>IF('Séries-Speed100'!$H$42="","",'Séries-Speed100'!$H$42)</f>
        <v/>
      </c>
      <c r="H436" s="120" t="str">
        <f>IF('Séries-Speed100'!$A$42="","",'Séries-Speed100'!$A$42)</f>
        <v/>
      </c>
      <c r="I436" s="451" t="str">
        <f>IF('Séries-Speed100'!$B$42="","",'Séries-Speed100'!$B$42)</f>
        <v/>
      </c>
      <c r="J436" s="139" t="str">
        <f>IF('Séries-Speed100'!$G$42="","",'Séries-Speed100'!$G$42)</f>
        <v/>
      </c>
      <c r="K436" s="457" t="str">
        <f t="shared" si="20"/>
        <v/>
      </c>
      <c r="L436" s="458" t="str">
        <f t="shared" si="21"/>
        <v/>
      </c>
      <c r="M436" s="441" t="str">
        <f>IF('Séries-Speed100'!$C$42="","",'Séries-Speed100'!$C$42)</f>
        <v/>
      </c>
      <c r="N436" s="431" t="str">
        <f>IF('Séries-Speed100'!$D$42="","",'Séries-Speed100'!$D$42)</f>
        <v/>
      </c>
      <c r="O436" s="431" t="str">
        <f>IF('Séries-Speed100'!$E$42="","",'Séries-Speed100'!$E$42)</f>
        <v/>
      </c>
      <c r="P436" s="439" t="str">
        <f>IF('Séries-Speed100'!$F$42="","",'Séries-Speed100'!$F$42)</f>
        <v/>
      </c>
      <c r="Q436" s="435" t="str">
        <f>IF('Séries-Speed100'!$S$42="","",'Séries-Speed100'!$S$42)</f>
        <v/>
      </c>
      <c r="R436" s="110" t="str">
        <f>IF('Séries-Speed100'!$T$42="","",'Séries-Speed100'!$T$42)</f>
        <v/>
      </c>
      <c r="S436" s="437" t="str">
        <f>IF('Séries-Speed100'!$U$42="","",'Séries-Speed100'!$U$42)</f>
        <v/>
      </c>
      <c r="T436" s="112" t="str">
        <f>IF('Séries-Speed100'!$V$42="","",'Séries-Speed100'!$V$42)</f>
        <v/>
      </c>
      <c r="U436" s="413" t="str">
        <f>IF('Séries-Speed100'!$AA$42="","",'Séries-Speed100'!$AA$42)</f>
        <v/>
      </c>
    </row>
    <row r="437" spans="1:21" x14ac:dyDescent="0.25">
      <c r="A437" s="114" t="str">
        <f>IF('Séries-Speed100'!$N$43="","",'Séries-Speed100'!$N$43)</f>
        <v/>
      </c>
      <c r="B437" s="435" t="str">
        <f>IF('Séries-Speed100'!$J$43="","",'Séries-Speed100'!$J$43)</f>
        <v/>
      </c>
      <c r="C437" s="437" t="str">
        <f>IF('Séries-Speed100'!$K$43="","",'Séries-Speed100'!$K$43)</f>
        <v/>
      </c>
      <c r="D437" s="110" t="str">
        <f>IF('Séries-Speed100'!$L$43="","",'Séries-Speed100'!$L$43)</f>
        <v/>
      </c>
      <c r="E437" s="110" t="str">
        <f>IF('Séries-Speed100'!$I$43="","",'Séries-Speed100'!$I$43)</f>
        <v/>
      </c>
      <c r="F437" s="110" t="str">
        <f>IF('Séries-Speed100'!$M$43="","",'Séries-Speed100'!$M$43)</f>
        <v/>
      </c>
      <c r="G437" s="112" t="str">
        <f>IF('Séries-Speed100'!$H$43="","",'Séries-Speed100'!$H$43)</f>
        <v/>
      </c>
      <c r="H437" s="120" t="str">
        <f>IF('Séries-Speed100'!$A$43="","",'Séries-Speed100'!$A$43)</f>
        <v/>
      </c>
      <c r="I437" s="451" t="str">
        <f>IF('Séries-Speed100'!$B$43="","",'Séries-Speed100'!$B$43)</f>
        <v/>
      </c>
      <c r="J437" s="139" t="str">
        <f>IF('Séries-Speed100'!$G$43="","",'Séries-Speed100'!$G$43)</f>
        <v/>
      </c>
      <c r="K437" s="457" t="str">
        <f t="shared" si="20"/>
        <v/>
      </c>
      <c r="L437" s="458" t="str">
        <f t="shared" si="21"/>
        <v/>
      </c>
      <c r="M437" s="441" t="str">
        <f>IF('Séries-Speed100'!$C$43="","",'Séries-Speed100'!$C$43)</f>
        <v/>
      </c>
      <c r="N437" s="431" t="str">
        <f>IF('Séries-Speed100'!$D$43="","",'Séries-Speed100'!$D$43)</f>
        <v/>
      </c>
      <c r="O437" s="431" t="str">
        <f>IF('Séries-Speed100'!$E$43="","",'Séries-Speed100'!$E$43)</f>
        <v/>
      </c>
      <c r="P437" s="439" t="str">
        <f>IF('Séries-Speed100'!$F$43="","",'Séries-Speed100'!$F$43)</f>
        <v/>
      </c>
      <c r="Q437" s="435" t="str">
        <f>IF('Séries-Speed100'!$S$43="","",'Séries-Speed100'!$S$43)</f>
        <v/>
      </c>
      <c r="R437" s="110" t="str">
        <f>IF('Séries-Speed100'!$T$43="","",'Séries-Speed100'!$T$43)</f>
        <v/>
      </c>
      <c r="S437" s="437" t="str">
        <f>IF('Séries-Speed100'!$U$43="","",'Séries-Speed100'!$U$43)</f>
        <v/>
      </c>
      <c r="T437" s="112" t="str">
        <f>IF('Séries-Speed100'!$V$43="","",'Séries-Speed100'!$V$43)</f>
        <v/>
      </c>
      <c r="U437" s="413" t="str">
        <f>IF('Séries-Speed100'!$AA$43="","",'Séries-Speed100'!$AA$43)</f>
        <v/>
      </c>
    </row>
    <row r="438" spans="1:21" x14ac:dyDescent="0.25">
      <c r="A438" s="114" t="str">
        <f>IF('Séries-Speed100'!$N$44="","",'Séries-Speed100'!$N$44)</f>
        <v/>
      </c>
      <c r="B438" s="435" t="str">
        <f>IF('Séries-Speed100'!$J$44="","",'Séries-Speed100'!$J$44)</f>
        <v/>
      </c>
      <c r="C438" s="437" t="str">
        <f>IF('Séries-Speed100'!$K$44="","",'Séries-Speed100'!$K$44)</f>
        <v/>
      </c>
      <c r="D438" s="110" t="str">
        <f>IF('Séries-Speed100'!$L$44="","",'Séries-Speed100'!$L$44)</f>
        <v/>
      </c>
      <c r="E438" s="110" t="str">
        <f>IF('Séries-Speed100'!$I$44="","",'Séries-Speed100'!$I$44)</f>
        <v/>
      </c>
      <c r="F438" s="110" t="str">
        <f>IF('Séries-Speed100'!$M$44="","",'Séries-Speed100'!$M$44)</f>
        <v/>
      </c>
      <c r="G438" s="112" t="str">
        <f>IF('Séries-Speed100'!$H$44="","",'Séries-Speed100'!$H$44)</f>
        <v/>
      </c>
      <c r="H438" s="120" t="str">
        <f>IF('Séries-Speed100'!$A$44="","",'Séries-Speed100'!$A$44)</f>
        <v/>
      </c>
      <c r="I438" s="451" t="str">
        <f>IF('Séries-Speed100'!$B$44="","",'Séries-Speed100'!$B$44)</f>
        <v/>
      </c>
      <c r="J438" s="139" t="str">
        <f>IF('Séries-Speed100'!$G$44="","",'Séries-Speed100'!$G$44)</f>
        <v/>
      </c>
      <c r="K438" s="457" t="str">
        <f t="shared" si="20"/>
        <v/>
      </c>
      <c r="L438" s="458" t="str">
        <f t="shared" si="21"/>
        <v/>
      </c>
      <c r="M438" s="441" t="str">
        <f>IF('Séries-Speed100'!$C$44="","",'Séries-Speed100'!$C$44)</f>
        <v/>
      </c>
      <c r="N438" s="431" t="str">
        <f>IF('Séries-Speed100'!$D$44="","",'Séries-Speed100'!$D$44)</f>
        <v/>
      </c>
      <c r="O438" s="431" t="str">
        <f>IF('Séries-Speed100'!$E$44="","",'Séries-Speed100'!$E$44)</f>
        <v/>
      </c>
      <c r="P438" s="439" t="str">
        <f>IF('Séries-Speed100'!$F$44="","",'Séries-Speed100'!$F$44)</f>
        <v/>
      </c>
      <c r="Q438" s="435" t="str">
        <f>IF('Séries-Speed100'!$S$44="","",'Séries-Speed100'!$S$44)</f>
        <v/>
      </c>
      <c r="R438" s="110" t="str">
        <f>IF('Séries-Speed100'!$T$44="","",'Séries-Speed100'!$T$44)</f>
        <v/>
      </c>
      <c r="S438" s="437" t="str">
        <f>IF('Séries-Speed100'!$U$44="","",'Séries-Speed100'!$U$44)</f>
        <v/>
      </c>
      <c r="T438" s="112" t="str">
        <f>IF('Séries-Speed100'!$V$44="","",'Séries-Speed100'!$V$44)</f>
        <v/>
      </c>
      <c r="U438" s="413" t="str">
        <f>IF('Séries-Speed100'!$AA$44="","",'Séries-Speed100'!$AA$44)</f>
        <v/>
      </c>
    </row>
    <row r="439" spans="1:21" x14ac:dyDescent="0.25">
      <c r="A439" s="114" t="str">
        <f>IF('Séries-Speed100'!$N$45="","",'Séries-Speed100'!$N$45)</f>
        <v/>
      </c>
      <c r="B439" s="435" t="str">
        <f>IF('Séries-Speed100'!$J$45="","",'Séries-Speed100'!$J$45)</f>
        <v/>
      </c>
      <c r="C439" s="437" t="str">
        <f>IF('Séries-Speed100'!$K$45="","",'Séries-Speed100'!$K$45)</f>
        <v/>
      </c>
      <c r="D439" s="110" t="str">
        <f>IF('Séries-Speed100'!$L$45="","",'Séries-Speed100'!$L$45)</f>
        <v/>
      </c>
      <c r="E439" s="110" t="str">
        <f>IF('Séries-Speed100'!$I$45="","",'Séries-Speed100'!$I$45)</f>
        <v/>
      </c>
      <c r="F439" s="110" t="str">
        <f>IF('Séries-Speed100'!$M$45="","",'Séries-Speed100'!$M$45)</f>
        <v/>
      </c>
      <c r="G439" s="112" t="str">
        <f>IF('Séries-Speed100'!$H$45="","",'Séries-Speed100'!$H$45)</f>
        <v/>
      </c>
      <c r="H439" s="120" t="str">
        <f>IF('Séries-Speed100'!$A$45="","",'Séries-Speed100'!$A$45)</f>
        <v/>
      </c>
      <c r="I439" s="451" t="str">
        <f>IF('Séries-Speed100'!$B$45="","",'Séries-Speed100'!$B$45)</f>
        <v/>
      </c>
      <c r="J439" s="139" t="str">
        <f>IF('Séries-Speed100'!$G$45="","",'Séries-Speed100'!$G$45)</f>
        <v/>
      </c>
      <c r="K439" s="457" t="str">
        <f t="shared" si="20"/>
        <v/>
      </c>
      <c r="L439" s="458" t="str">
        <f t="shared" si="21"/>
        <v/>
      </c>
      <c r="M439" s="441" t="str">
        <f>IF('Séries-Speed100'!$C$45="","",'Séries-Speed100'!$C$45)</f>
        <v/>
      </c>
      <c r="N439" s="431" t="str">
        <f>IF('Séries-Speed100'!$D$45="","",'Séries-Speed100'!$D$45)</f>
        <v/>
      </c>
      <c r="O439" s="431" t="str">
        <f>IF('Séries-Speed100'!$E$45="","",'Séries-Speed100'!$E$45)</f>
        <v/>
      </c>
      <c r="P439" s="439" t="str">
        <f>IF('Séries-Speed100'!$F$45="","",'Séries-Speed100'!$F$45)</f>
        <v/>
      </c>
      <c r="Q439" s="435" t="str">
        <f>IF('Séries-Speed100'!$S$45="","",'Séries-Speed100'!$S$45)</f>
        <v/>
      </c>
      <c r="R439" s="110" t="str">
        <f>IF('Séries-Speed100'!$T$45="","",'Séries-Speed100'!$T$45)</f>
        <v/>
      </c>
      <c r="S439" s="437" t="str">
        <f>IF('Séries-Speed100'!$U$45="","",'Séries-Speed100'!$U$45)</f>
        <v/>
      </c>
      <c r="T439" s="112" t="str">
        <f>IF('Séries-Speed100'!$V$45="","",'Séries-Speed100'!$V$45)</f>
        <v/>
      </c>
      <c r="U439" s="413" t="str">
        <f>IF('Séries-Speed100'!$AA$45="","",'Séries-Speed100'!$AA$45)</f>
        <v/>
      </c>
    </row>
    <row r="440" spans="1:21" x14ac:dyDescent="0.25">
      <c r="A440" s="114" t="str">
        <f>IF('Séries-Speed100'!$N$46="","",'Séries-Speed100'!$N$46)</f>
        <v/>
      </c>
      <c r="B440" s="435" t="str">
        <f>IF('Séries-Speed100'!$J$46="","",'Séries-Speed100'!$J$46)</f>
        <v/>
      </c>
      <c r="C440" s="437" t="str">
        <f>IF('Séries-Speed100'!$K$46="","",'Séries-Speed100'!$K$46)</f>
        <v/>
      </c>
      <c r="D440" s="110" t="str">
        <f>IF('Séries-Speed100'!$L$46="","",'Séries-Speed100'!$L$46)</f>
        <v/>
      </c>
      <c r="E440" s="110" t="str">
        <f>IF('Séries-Speed100'!$I$46="","",'Séries-Speed100'!$I$46)</f>
        <v/>
      </c>
      <c r="F440" s="110" t="str">
        <f>IF('Séries-Speed100'!$M$46="","",'Séries-Speed100'!$M$46)</f>
        <v/>
      </c>
      <c r="G440" s="112" t="str">
        <f>IF('Séries-Speed100'!$H$46="","",'Séries-Speed100'!$H$46)</f>
        <v/>
      </c>
      <c r="H440" s="120" t="str">
        <f>IF('Séries-Speed100'!$A$46="","",'Séries-Speed100'!$A$46)</f>
        <v/>
      </c>
      <c r="I440" s="451" t="str">
        <f>IF('Séries-Speed100'!$B$46="","",'Séries-Speed100'!$B$46)</f>
        <v/>
      </c>
      <c r="J440" s="139" t="str">
        <f>IF('Séries-Speed100'!$G$46="","",'Séries-Speed100'!$G$46)</f>
        <v/>
      </c>
      <c r="K440" s="457" t="str">
        <f t="shared" si="20"/>
        <v/>
      </c>
      <c r="L440" s="458" t="str">
        <f t="shared" si="21"/>
        <v/>
      </c>
      <c r="M440" s="441" t="str">
        <f>IF('Séries-Speed100'!$C$46="","",'Séries-Speed100'!$C$46)</f>
        <v/>
      </c>
      <c r="N440" s="431" t="str">
        <f>IF('Séries-Speed100'!$D$46="","",'Séries-Speed100'!$D$46)</f>
        <v/>
      </c>
      <c r="O440" s="431" t="str">
        <f>IF('Séries-Speed100'!$E$46="","",'Séries-Speed100'!$E$46)</f>
        <v/>
      </c>
      <c r="P440" s="439" t="str">
        <f>IF('Séries-Speed100'!$F$46="","",'Séries-Speed100'!$F$46)</f>
        <v/>
      </c>
      <c r="Q440" s="435" t="str">
        <f>IF('Séries-Speed100'!$S$46="","",'Séries-Speed100'!$S$46)</f>
        <v/>
      </c>
      <c r="R440" s="110" t="str">
        <f>IF('Séries-Speed100'!$T$46="","",'Séries-Speed100'!$T$46)</f>
        <v/>
      </c>
      <c r="S440" s="437" t="str">
        <f>IF('Séries-Speed100'!$U$46="","",'Séries-Speed100'!$U$46)</f>
        <v/>
      </c>
      <c r="T440" s="112" t="str">
        <f>IF('Séries-Speed100'!$V$46="","",'Séries-Speed100'!$V$46)</f>
        <v/>
      </c>
      <c r="U440" s="413" t="str">
        <f>IF('Séries-Speed100'!$AA$46="","",'Séries-Speed100'!$AA$46)</f>
        <v/>
      </c>
    </row>
    <row r="441" spans="1:21" x14ac:dyDescent="0.25">
      <c r="A441" s="114" t="str">
        <f>IF('Séries-Speed100'!$N$47="","",'Séries-Speed100'!$N$47)</f>
        <v/>
      </c>
      <c r="B441" s="435" t="str">
        <f>IF('Séries-Speed100'!$J$47="","",'Séries-Speed100'!$J$47)</f>
        <v/>
      </c>
      <c r="C441" s="437" t="str">
        <f>IF('Séries-Speed100'!$K$47="","",'Séries-Speed100'!$K$47)</f>
        <v/>
      </c>
      <c r="D441" s="110" t="str">
        <f>IF('Séries-Speed100'!$L$47="","",'Séries-Speed100'!$L$47)</f>
        <v/>
      </c>
      <c r="E441" s="110" t="str">
        <f>IF('Séries-Speed100'!$I$47="","",'Séries-Speed100'!$I$47)</f>
        <v/>
      </c>
      <c r="F441" s="110" t="str">
        <f>IF('Séries-Speed100'!$M$47="","",'Séries-Speed100'!$M$47)</f>
        <v/>
      </c>
      <c r="G441" s="112" t="str">
        <f>IF('Séries-Speed100'!$H$47="","",'Séries-Speed100'!$H$47)</f>
        <v/>
      </c>
      <c r="H441" s="120" t="str">
        <f>IF('Séries-Speed100'!$A$47="","",'Séries-Speed100'!$A$47)</f>
        <v/>
      </c>
      <c r="I441" s="451" t="str">
        <f>IF('Séries-Speed100'!$B$47="","",'Séries-Speed100'!$B$47)</f>
        <v/>
      </c>
      <c r="J441" s="139" t="str">
        <f>IF('Séries-Speed100'!$G$47="","",'Séries-Speed100'!$G$47)</f>
        <v/>
      </c>
      <c r="K441" s="457" t="str">
        <f t="shared" si="20"/>
        <v/>
      </c>
      <c r="L441" s="458" t="str">
        <f t="shared" si="21"/>
        <v/>
      </c>
      <c r="M441" s="441" t="str">
        <f>IF('Séries-Speed100'!$C$47="","",'Séries-Speed100'!$C$47)</f>
        <v/>
      </c>
      <c r="N441" s="431" t="str">
        <f>IF('Séries-Speed100'!$D$47="","",'Séries-Speed100'!$D$47)</f>
        <v/>
      </c>
      <c r="O441" s="431" t="str">
        <f>IF('Séries-Speed100'!$E$47="","",'Séries-Speed100'!$E$47)</f>
        <v/>
      </c>
      <c r="P441" s="439" t="str">
        <f>IF('Séries-Speed100'!$F$47="","",'Séries-Speed100'!$F$47)</f>
        <v/>
      </c>
      <c r="Q441" s="435" t="str">
        <f>IF('Séries-Speed100'!$S$47="","",'Séries-Speed100'!$S$47)</f>
        <v/>
      </c>
      <c r="R441" s="110" t="str">
        <f>IF('Séries-Speed100'!$T$47="","",'Séries-Speed100'!$T$47)</f>
        <v/>
      </c>
      <c r="S441" s="437" t="str">
        <f>IF('Séries-Speed100'!$U$47="","",'Séries-Speed100'!$U$47)</f>
        <v/>
      </c>
      <c r="T441" s="112" t="str">
        <f>IF('Séries-Speed100'!$V$47="","",'Séries-Speed100'!$V$47)</f>
        <v/>
      </c>
      <c r="U441" s="413" t="str">
        <f>IF('Séries-Speed100'!$AA$47="","",'Séries-Speed100'!$AA$47)</f>
        <v/>
      </c>
    </row>
    <row r="442" spans="1:21" x14ac:dyDescent="0.25">
      <c r="A442" s="114" t="str">
        <f>IF('Séries-Speed100'!$N$48="","",'Séries-Speed100'!$N$48)</f>
        <v/>
      </c>
      <c r="B442" s="435" t="str">
        <f>IF('Séries-Speed100'!$J$48="","",'Séries-Speed100'!$J$48)</f>
        <v/>
      </c>
      <c r="C442" s="437" t="str">
        <f>IF('Séries-Speed100'!$K$48="","",'Séries-Speed100'!$K$48)</f>
        <v/>
      </c>
      <c r="D442" s="110" t="str">
        <f>IF('Séries-Speed100'!$L$48="","",'Séries-Speed100'!$L$48)</f>
        <v/>
      </c>
      <c r="E442" s="110" t="str">
        <f>IF('Séries-Speed100'!$I$48="","",'Séries-Speed100'!$I$48)</f>
        <v/>
      </c>
      <c r="F442" s="110" t="str">
        <f>IF('Séries-Speed100'!$M$48="","",'Séries-Speed100'!$M$48)</f>
        <v/>
      </c>
      <c r="G442" s="112" t="str">
        <f>IF('Séries-Speed100'!$H$48="","",'Séries-Speed100'!$H$48)</f>
        <v/>
      </c>
      <c r="H442" s="120" t="str">
        <f>IF('Séries-Speed100'!$A$48="","",'Séries-Speed100'!$A$48)</f>
        <v/>
      </c>
      <c r="I442" s="451" t="str">
        <f>IF('Séries-Speed100'!$B$48="","",'Séries-Speed100'!$B$48)</f>
        <v/>
      </c>
      <c r="J442" s="139" t="str">
        <f>IF('Séries-Speed100'!$G$48="","",'Séries-Speed100'!$G$48)</f>
        <v/>
      </c>
      <c r="K442" s="457" t="str">
        <f t="shared" si="20"/>
        <v/>
      </c>
      <c r="L442" s="458" t="str">
        <f t="shared" si="21"/>
        <v/>
      </c>
      <c r="M442" s="441" t="str">
        <f>IF('Séries-Speed100'!$C$48="","",'Séries-Speed100'!$C$48)</f>
        <v/>
      </c>
      <c r="N442" s="431" t="str">
        <f>IF('Séries-Speed100'!$D$48="","",'Séries-Speed100'!$D$48)</f>
        <v/>
      </c>
      <c r="O442" s="431" t="str">
        <f>IF('Séries-Speed100'!$E$48="","",'Séries-Speed100'!$E$48)</f>
        <v/>
      </c>
      <c r="P442" s="439" t="str">
        <f>IF('Séries-Speed100'!$F$48="","",'Séries-Speed100'!$F$48)</f>
        <v/>
      </c>
      <c r="Q442" s="435" t="str">
        <f>IF('Séries-Speed100'!$S$48="","",'Séries-Speed100'!$S$48)</f>
        <v/>
      </c>
      <c r="R442" s="110" t="str">
        <f>IF('Séries-Speed100'!$T$48="","",'Séries-Speed100'!$T$48)</f>
        <v/>
      </c>
      <c r="S442" s="437" t="str">
        <f>IF('Séries-Speed100'!$U$48="","",'Séries-Speed100'!$U$48)</f>
        <v/>
      </c>
      <c r="T442" s="112" t="str">
        <f>IF('Séries-Speed100'!$V$48="","",'Séries-Speed100'!$V$48)</f>
        <v/>
      </c>
      <c r="U442" s="413" t="str">
        <f>IF('Séries-Speed100'!$AA$48="","",'Séries-Speed100'!$AA$48)</f>
        <v/>
      </c>
    </row>
    <row r="443" spans="1:21" x14ac:dyDescent="0.25">
      <c r="A443" s="114" t="str">
        <f>IF('Séries-Speed100'!$N$49="","",'Séries-Speed100'!$N$49)</f>
        <v/>
      </c>
      <c r="B443" s="435" t="str">
        <f>IF('Séries-Speed100'!$J$49="","",'Séries-Speed100'!$J$49)</f>
        <v/>
      </c>
      <c r="C443" s="437" t="str">
        <f>IF('Séries-Speed100'!$K$49="","",'Séries-Speed100'!$K$49)</f>
        <v/>
      </c>
      <c r="D443" s="110" t="str">
        <f>IF('Séries-Speed100'!$L$49="","",'Séries-Speed100'!$L$49)</f>
        <v/>
      </c>
      <c r="E443" s="110" t="str">
        <f>IF('Séries-Speed100'!$I$49="","",'Séries-Speed100'!$I$49)</f>
        <v/>
      </c>
      <c r="F443" s="110" t="str">
        <f>IF('Séries-Speed100'!$M$49="","",'Séries-Speed100'!$M$49)</f>
        <v/>
      </c>
      <c r="G443" s="112" t="str">
        <f>IF('Séries-Speed100'!$H$49="","",'Séries-Speed100'!$H$49)</f>
        <v/>
      </c>
      <c r="H443" s="120" t="str">
        <f>IF('Séries-Speed100'!$A$49="","",'Séries-Speed100'!$A$49)</f>
        <v/>
      </c>
      <c r="I443" s="451" t="str">
        <f>IF('Séries-Speed100'!$B$49="","",'Séries-Speed100'!$B$49)</f>
        <v/>
      </c>
      <c r="J443" s="139" t="str">
        <f>IF('Séries-Speed100'!$G$49="","",'Séries-Speed100'!$G$49)</f>
        <v/>
      </c>
      <c r="K443" s="457" t="str">
        <f t="shared" si="20"/>
        <v/>
      </c>
      <c r="L443" s="458" t="str">
        <f t="shared" si="21"/>
        <v/>
      </c>
      <c r="M443" s="441" t="str">
        <f>IF('Séries-Speed100'!$C$49="","",'Séries-Speed100'!$C$49)</f>
        <v/>
      </c>
      <c r="N443" s="431" t="str">
        <f>IF('Séries-Speed100'!$D$49="","",'Séries-Speed100'!$D$49)</f>
        <v/>
      </c>
      <c r="O443" s="431" t="str">
        <f>IF('Séries-Speed100'!$E$49="","",'Séries-Speed100'!$E$49)</f>
        <v/>
      </c>
      <c r="P443" s="439" t="str">
        <f>IF('Séries-Speed100'!$F$49="","",'Séries-Speed100'!$F$49)</f>
        <v/>
      </c>
      <c r="Q443" s="435" t="str">
        <f>IF('Séries-Speed100'!$S$49="","",'Séries-Speed100'!$S$49)</f>
        <v/>
      </c>
      <c r="R443" s="110" t="str">
        <f>IF('Séries-Speed100'!$T$49="","",'Séries-Speed100'!$T$49)</f>
        <v/>
      </c>
      <c r="S443" s="437" t="str">
        <f>IF('Séries-Speed100'!$U$49="","",'Séries-Speed100'!$U$49)</f>
        <v/>
      </c>
      <c r="T443" s="112" t="str">
        <f>IF('Séries-Speed100'!$V$49="","",'Séries-Speed100'!$V$49)</f>
        <v/>
      </c>
      <c r="U443" s="413" t="str">
        <f>IF('Séries-Speed100'!$AA$49="","",'Séries-Speed100'!$AA$49)</f>
        <v/>
      </c>
    </row>
    <row r="444" spans="1:21" x14ac:dyDescent="0.25">
      <c r="A444" s="114" t="str">
        <f>IF('Séries-Speed100'!$N$50="","",'Séries-Speed100'!$N$50)</f>
        <v/>
      </c>
      <c r="B444" s="435" t="str">
        <f>IF('Séries-Speed100'!$J$50="","",'Séries-Speed100'!$J$50)</f>
        <v/>
      </c>
      <c r="C444" s="437" t="str">
        <f>IF('Séries-Speed100'!$K$50="","",'Séries-Speed100'!$K$50)</f>
        <v/>
      </c>
      <c r="D444" s="110" t="str">
        <f>IF('Séries-Speed100'!$L$50="","",'Séries-Speed100'!$L$50)</f>
        <v/>
      </c>
      <c r="E444" s="110" t="str">
        <f>IF('Séries-Speed100'!$I$50="","",'Séries-Speed100'!$I$50)</f>
        <v/>
      </c>
      <c r="F444" s="110" t="str">
        <f>IF('Séries-Speed100'!$M$50="","",'Séries-Speed100'!$M$50)</f>
        <v/>
      </c>
      <c r="G444" s="112" t="str">
        <f>IF('Séries-Speed100'!$H$50="","",'Séries-Speed100'!$H$50)</f>
        <v/>
      </c>
      <c r="H444" s="120" t="str">
        <f>IF('Séries-Speed100'!$A$50="","",'Séries-Speed100'!$A$50)</f>
        <v/>
      </c>
      <c r="I444" s="451" t="str">
        <f>IF('Séries-Speed100'!$B$50="","",'Séries-Speed100'!$B$50)</f>
        <v/>
      </c>
      <c r="J444" s="139" t="str">
        <f>IF('Séries-Speed100'!$G$50="","",'Séries-Speed100'!$G$50)</f>
        <v/>
      </c>
      <c r="K444" s="461" t="str">
        <f t="shared" si="20"/>
        <v/>
      </c>
      <c r="L444" s="458" t="str">
        <f t="shared" si="21"/>
        <v/>
      </c>
      <c r="M444" s="441" t="str">
        <f>IF('Séries-Speed100'!$C$50="","",'Séries-Speed100'!$C$50)</f>
        <v/>
      </c>
      <c r="N444" s="431" t="str">
        <f>IF('Séries-Speed100'!$D$50="","",'Séries-Speed100'!$D$50)</f>
        <v/>
      </c>
      <c r="O444" s="431" t="str">
        <f>IF('Séries-Speed100'!$E$50="","",'Séries-Speed100'!$E$50)</f>
        <v/>
      </c>
      <c r="P444" s="439" t="str">
        <f>IF('Séries-Speed100'!$F$50="","",'Séries-Speed100'!$F$50)</f>
        <v/>
      </c>
      <c r="Q444" s="435" t="str">
        <f>IF('Séries-Speed100'!$S$50="","",'Séries-Speed100'!$S$50)</f>
        <v/>
      </c>
      <c r="R444" s="110" t="str">
        <f>IF('Séries-Speed100'!$T$50="","",'Séries-Speed100'!$T$50)</f>
        <v/>
      </c>
      <c r="S444" s="437" t="str">
        <f>IF('Séries-Speed100'!$U$50="","",'Séries-Speed100'!$U$50)</f>
        <v/>
      </c>
      <c r="T444" s="112" t="str">
        <f>IF('Séries-Speed100'!$V$50="","",'Séries-Speed100'!$V$50)</f>
        <v/>
      </c>
      <c r="U444" s="413" t="str">
        <f>IF('Séries-Speed100'!$AA$50="","",'Séries-Speed100'!$AA$50)</f>
        <v/>
      </c>
    </row>
    <row r="445" spans="1:21" x14ac:dyDescent="0.25">
      <c r="A445" s="114" t="str">
        <f>IF('Séries-Speed100'!$N$11="","",'Séries-Speed100'!$N$11)</f>
        <v>Speed 100</v>
      </c>
      <c r="B445" s="435" t="str">
        <f>IF('Séries-Speed100'!$J$11="","",'Séries-Speed100'!$J$11)</f>
        <v>DELICOURT</v>
      </c>
      <c r="C445" s="437" t="str">
        <f>IF('Séries-Speed100'!$K$11="","",'Séries-Speed100'!$K$11)</f>
        <v>Stephanie</v>
      </c>
      <c r="D445" s="110" t="str">
        <f>IF('Séries-Speed100'!$L$11="","",'Séries-Speed100'!$L$11)</f>
        <v>Femme</v>
      </c>
      <c r="E445" s="110" t="str">
        <f>IF('Séries-Speed100'!$I$11="","",'Séries-Speed100'!$I$11)</f>
        <v xml:space="preserve">N°5 </v>
      </c>
      <c r="F445" s="110" t="str">
        <f>IF('Séries-Speed100'!$M$11="","",'Séries-Speed100'!$M$11)</f>
        <v>DELICOURT Stephanie Femme</v>
      </c>
      <c r="G445" s="112" t="str">
        <f>IF('Séries-Speed100'!$H$11="","",'Séries-Speed100'!$H$11)</f>
        <v>Enjoy And Relax</v>
      </c>
      <c r="H445" s="120">
        <f>IF('Séries-Speed100'!$A$11="","",'Séries-Speed100'!$A$11)</f>
        <v>1</v>
      </c>
      <c r="I445" s="451">
        <f>IF('Séries-Speed100'!$B$11="","",'Séries-Speed100'!$B$11)</f>
        <v>1</v>
      </c>
      <c r="J445" s="139">
        <f>IF('Séries-Speed100'!$G$11="","",'Séries-Speed100'!$G$11)</f>
        <v>1</v>
      </c>
      <c r="K445" s="457" t="str">
        <f>+IF(F445="","",P$3)</f>
        <v>Passage</v>
      </c>
      <c r="L445" s="458">
        <f>IF(K445="","",P445)</f>
        <v>0.55902777777777779</v>
      </c>
      <c r="M445" s="441">
        <f>IF('Séries-Speed100'!$C$11="","",'Séries-Speed100'!$C$11)</f>
        <v>0.53611111111111109</v>
      </c>
      <c r="N445" s="431">
        <f>IF('Séries-Speed100'!$D$11="","",'Séries-Speed100'!$D$11)</f>
        <v>0.55694444444444446</v>
      </c>
      <c r="O445" s="431">
        <f>IF('Séries-Speed100'!$E$11="","",'Séries-Speed100'!$E$11)</f>
        <v>0.55763888888888891</v>
      </c>
      <c r="P445" s="439">
        <f>IF('Séries-Speed100'!$F$11="","",'Séries-Speed100'!$F$11)</f>
        <v>0.55902777777777779</v>
      </c>
      <c r="Q445" s="435">
        <f>IF('Séries-Speed100'!$S$11="","",'Séries-Speed100'!$S$11)</f>
        <v>2</v>
      </c>
      <c r="R445" s="110" t="str">
        <f>IF('Séries-Speed100'!$T$11="","",'Séries-Speed100'!$T$11)</f>
        <v>mn</v>
      </c>
      <c r="S445" s="437">
        <f>IF('Séries-Speed100'!$U$11="","",'Séries-Speed100'!$U$11)</f>
        <v>0</v>
      </c>
      <c r="T445" s="112" t="str">
        <f>IF('Séries-Speed100'!$V$11="","",'Séries-Speed100'!$V$11)</f>
        <v>s</v>
      </c>
      <c r="U445" s="413" t="str">
        <f>IF('Séries-Speed100'!$AA$11="","",'Séries-Speed100'!$AA$11)</f>
        <v/>
      </c>
    </row>
    <row r="446" spans="1:21" x14ac:dyDescent="0.25">
      <c r="A446" s="114" t="str">
        <f>IF('Séries-Speed100'!$N$12="","",'Séries-Speed100'!$N$12)</f>
        <v>Speed 100</v>
      </c>
      <c r="B446" s="435" t="str">
        <f>IF('Séries-Speed100'!$J$12="","",'Séries-Speed100'!$J$12)</f>
        <v>SALEH</v>
      </c>
      <c r="C446" s="437" t="str">
        <f>IF('Séries-Speed100'!$K$12="","",'Séries-Speed100'!$K$12)</f>
        <v>Omr</v>
      </c>
      <c r="D446" s="110" t="str">
        <f>IF('Séries-Speed100'!$L$12="","",'Séries-Speed100'!$L$12)</f>
        <v>Homme</v>
      </c>
      <c r="E446" s="110" t="str">
        <f>IF('Séries-Speed100'!$I$12="","",'Séries-Speed100'!$I$12)</f>
        <v>N°1</v>
      </c>
      <c r="F446" s="110" t="str">
        <f>IF('Séries-Speed100'!$M$12="","",'Séries-Speed100'!$M$12)</f>
        <v>SALEH Omr Homme</v>
      </c>
      <c r="G446" s="112" t="str">
        <f>IF('Séries-Speed100'!$H$12="","",'Séries-Speed100'!$H$12)</f>
        <v>SOLO</v>
      </c>
      <c r="H446" s="120">
        <f>IF('Séries-Speed100'!$A$12="","",'Séries-Speed100'!$A$12)</f>
        <v>1</v>
      </c>
      <c r="I446" s="451">
        <f>IF('Séries-Speed100'!$B$12="","",'Séries-Speed100'!$B$12)</f>
        <v>2</v>
      </c>
      <c r="J446" s="139">
        <f>IF('Séries-Speed100'!$G$12="","",'Séries-Speed100'!$G$12)</f>
        <v>2</v>
      </c>
      <c r="K446" s="457" t="str">
        <f t="shared" ref="K446:K484" si="22">+IF(F446="","",P$3)</f>
        <v>Passage</v>
      </c>
      <c r="L446" s="458">
        <f t="shared" ref="L446:L484" si="23">IF(K446="","",P446)</f>
        <v>0.55902777777777779</v>
      </c>
      <c r="M446" s="441">
        <f>IF('Séries-Speed100'!$C$12="","",'Séries-Speed100'!$C$12)</f>
        <v>0.53611111111111109</v>
      </c>
      <c r="N446" s="431">
        <f>IF('Séries-Speed100'!$D$12="","",'Séries-Speed100'!$D$12)</f>
        <v>0.55694444444444446</v>
      </c>
      <c r="O446" s="431">
        <f>IF('Séries-Speed100'!$E$12="","",'Séries-Speed100'!$E$12)</f>
        <v>0.55763888888888891</v>
      </c>
      <c r="P446" s="439">
        <f>IF('Séries-Speed100'!$F$12="","",'Séries-Speed100'!$F$12)</f>
        <v>0.55902777777777779</v>
      </c>
      <c r="Q446" s="435">
        <f>IF('Séries-Speed100'!$S$12="","",'Séries-Speed100'!$S$12)</f>
        <v>1</v>
      </c>
      <c r="R446" s="110" t="str">
        <f>IF('Séries-Speed100'!$T$12="","",'Séries-Speed100'!$T$12)</f>
        <v>mn</v>
      </c>
      <c r="S446" s="437">
        <f>IF('Séries-Speed100'!$U$12="","",'Séries-Speed100'!$U$12)</f>
        <v>40</v>
      </c>
      <c r="T446" s="112" t="str">
        <f>IF('Séries-Speed100'!$V$12="","",'Séries-Speed100'!$V$12)</f>
        <v>s</v>
      </c>
      <c r="U446" s="413" t="str">
        <f>IF('Séries-Speed100'!$AA$12="","",'Séries-Speed100'!$AA$12)</f>
        <v/>
      </c>
    </row>
    <row r="447" spans="1:21" x14ac:dyDescent="0.25">
      <c r="A447" s="114" t="str">
        <f>IF('Séries-Speed100'!$N$13="","",'Séries-Speed100'!$N$13)</f>
        <v>Speed 100</v>
      </c>
      <c r="B447" s="435" t="str">
        <f>IF('Séries-Speed100'!$J$13="","",'Séries-Speed100'!$J$13)</f>
        <v>PETTENUZZO</v>
      </c>
      <c r="C447" s="437" t="str">
        <f>IF('Séries-Speed100'!$K$13="","",'Séries-Speed100'!$K$13)</f>
        <v>Stéphane</v>
      </c>
      <c r="D447" s="110" t="str">
        <f>IF('Séries-Speed100'!$L$13="","",'Séries-Speed100'!$L$13)</f>
        <v>Homme</v>
      </c>
      <c r="E447" s="110" t="str">
        <f>IF('Séries-Speed100'!$I$13="","",'Séries-Speed100'!$I$13)</f>
        <v xml:space="preserve">N°4 </v>
      </c>
      <c r="F447" s="110" t="str">
        <f>IF('Séries-Speed100'!$M$13="","",'Séries-Speed100'!$M$13)</f>
        <v>PETTENUZZO Stéphane Homme</v>
      </c>
      <c r="G447" s="112" t="str">
        <f>IF('Séries-Speed100'!$H$13="","",'Séries-Speed100'!$H$13)</f>
        <v>LIMULES</v>
      </c>
      <c r="H447" s="120">
        <f>IF('Séries-Speed100'!$A$13="","",'Séries-Speed100'!$A$13)</f>
        <v>1</v>
      </c>
      <c r="I447" s="451">
        <f>IF('Séries-Speed100'!$B$13="","",'Séries-Speed100'!$B$13)</f>
        <v>3</v>
      </c>
      <c r="J447" s="139">
        <f>IF('Séries-Speed100'!$G$13="","",'Séries-Speed100'!$G$13)</f>
        <v>3</v>
      </c>
      <c r="K447" s="457" t="str">
        <f t="shared" si="22"/>
        <v>Passage</v>
      </c>
      <c r="L447" s="458">
        <f t="shared" si="23"/>
        <v>0.55902777777777779</v>
      </c>
      <c r="M447" s="441">
        <f>IF('Séries-Speed100'!$C$13="","",'Séries-Speed100'!$C$13)</f>
        <v>0.53611111111111109</v>
      </c>
      <c r="N447" s="431">
        <f>IF('Séries-Speed100'!$D$13="","",'Séries-Speed100'!$D$13)</f>
        <v>0.55694444444444446</v>
      </c>
      <c r="O447" s="431">
        <f>IF('Séries-Speed100'!$E$13="","",'Séries-Speed100'!$E$13)</f>
        <v>0.55763888888888891</v>
      </c>
      <c r="P447" s="439">
        <f>IF('Séries-Speed100'!$F$13="","",'Séries-Speed100'!$F$13)</f>
        <v>0.55902777777777779</v>
      </c>
      <c r="Q447" s="435">
        <f>IF('Séries-Speed100'!$S$13="","",'Séries-Speed100'!$S$13)</f>
        <v>1</v>
      </c>
      <c r="R447" s="110" t="str">
        <f>IF('Séries-Speed100'!$T$13="","",'Séries-Speed100'!$T$13)</f>
        <v>mn</v>
      </c>
      <c r="S447" s="437">
        <f>IF('Séries-Speed100'!$U$13="","",'Séries-Speed100'!$U$13)</f>
        <v>25</v>
      </c>
      <c r="T447" s="112" t="str">
        <f>IF('Séries-Speed100'!$V$13="","",'Séries-Speed100'!$V$13)</f>
        <v>s</v>
      </c>
      <c r="U447" s="413" t="str">
        <f>IF('Séries-Speed100'!$AA$13="","",'Séries-Speed100'!$AA$13)</f>
        <v/>
      </c>
    </row>
    <row r="448" spans="1:21" x14ac:dyDescent="0.25">
      <c r="A448" s="114" t="str">
        <f>IF('Séries-Speed100'!$N$14="","",'Séries-Speed100'!$N$14)</f>
        <v>Speed 100</v>
      </c>
      <c r="B448" s="435" t="str">
        <f>IF('Séries-Speed100'!$J$14="","",'Séries-Speed100'!$J$14)</f>
        <v>JAUFFRAUD</v>
      </c>
      <c r="C448" s="437" t="str">
        <f>IF('Séries-Speed100'!$K$14="","",'Séries-Speed100'!$K$14)</f>
        <v>Richard</v>
      </c>
      <c r="D448" s="110" t="str">
        <f>IF('Séries-Speed100'!$L$14="","",'Séries-Speed100'!$L$14)</f>
        <v>Homme</v>
      </c>
      <c r="E448" s="110" t="str">
        <f>IF('Séries-Speed100'!$I$14="","",'Séries-Speed100'!$I$14)</f>
        <v xml:space="preserve">N°5 </v>
      </c>
      <c r="F448" s="110" t="str">
        <f>IF('Séries-Speed100'!$M$14="","",'Séries-Speed100'!$M$14)</f>
        <v>JAUFFRAUD Richard Homme</v>
      </c>
      <c r="G448" s="112" t="str">
        <f>IF('Séries-Speed100'!$H$14="","",'Séries-Speed100'!$H$14)</f>
        <v>Imashi</v>
      </c>
      <c r="H448" s="120">
        <f>IF('Séries-Speed100'!$A$14="","",'Séries-Speed100'!$A$14)</f>
        <v>1</v>
      </c>
      <c r="I448" s="451">
        <f>IF('Séries-Speed100'!$B$14="","",'Séries-Speed100'!$B$14)</f>
        <v>4</v>
      </c>
      <c r="J448" s="139">
        <f>IF('Séries-Speed100'!$G$14="","",'Séries-Speed100'!$G$14)</f>
        <v>4</v>
      </c>
      <c r="K448" s="457" t="str">
        <f t="shared" si="22"/>
        <v>Passage</v>
      </c>
      <c r="L448" s="458">
        <f t="shared" si="23"/>
        <v>0.55902777777777779</v>
      </c>
      <c r="M448" s="441">
        <f>IF('Séries-Speed100'!$C$14="","",'Séries-Speed100'!$C$14)</f>
        <v>0.53611111111111109</v>
      </c>
      <c r="N448" s="431">
        <f>IF('Séries-Speed100'!$D$14="","",'Séries-Speed100'!$D$14)</f>
        <v>0.55694444444444446</v>
      </c>
      <c r="O448" s="431">
        <f>IF('Séries-Speed100'!$E$14="","",'Séries-Speed100'!$E$14)</f>
        <v>0.55763888888888891</v>
      </c>
      <c r="P448" s="439">
        <f>IF('Séries-Speed100'!$F$14="","",'Séries-Speed100'!$F$14)</f>
        <v>0.55902777777777779</v>
      </c>
      <c r="Q448" s="435">
        <f>IF('Séries-Speed100'!$S$14="","",'Séries-Speed100'!$S$14)</f>
        <v>1</v>
      </c>
      <c r="R448" s="110" t="str">
        <f>IF('Séries-Speed100'!$T$14="","",'Séries-Speed100'!$T$14)</f>
        <v>mn</v>
      </c>
      <c r="S448" s="437">
        <f>IF('Séries-Speed100'!$U$14="","",'Séries-Speed100'!$U$14)</f>
        <v>15</v>
      </c>
      <c r="T448" s="112" t="str">
        <f>IF('Séries-Speed100'!$V$14="","",'Séries-Speed100'!$V$14)</f>
        <v>s</v>
      </c>
      <c r="U448" s="413" t="str">
        <f>IF('Séries-Speed100'!$AA$14="","",'Séries-Speed100'!$AA$14)</f>
        <v/>
      </c>
    </row>
    <row r="449" spans="1:37" x14ac:dyDescent="0.25">
      <c r="A449" s="114" t="str">
        <f>IF('Séries-Speed100'!$N$15="","",'Séries-Speed100'!$N$15)</f>
        <v>Speed 100</v>
      </c>
      <c r="B449" s="435" t="str">
        <f>IF('Séries-Speed100'!$J$15="","",'Séries-Speed100'!$J$15)</f>
        <v>BUZET</v>
      </c>
      <c r="C449" s="437" t="str">
        <f>IF('Séries-Speed100'!$K$15="","",'Séries-Speed100'!$K$15)</f>
        <v>François</v>
      </c>
      <c r="D449" s="110" t="str">
        <f>IF('Séries-Speed100'!$L$15="","",'Séries-Speed100'!$L$15)</f>
        <v>Homme</v>
      </c>
      <c r="E449" s="110" t="str">
        <f>IF('Séries-Speed100'!$I$15="","",'Séries-Speed100'!$I$15)</f>
        <v xml:space="preserve">N°3 </v>
      </c>
      <c r="F449" s="110" t="str">
        <f>IF('Séries-Speed100'!$M$15="","",'Séries-Speed100'!$M$15)</f>
        <v>BUZET François Homme</v>
      </c>
      <c r="G449" s="112" t="str">
        <f>IF('Séries-Speed100'!$H$15="","",'Séries-Speed100'!$H$15)</f>
        <v>Les Cormorans 2</v>
      </c>
      <c r="H449" s="120">
        <f>IF('Séries-Speed100'!$A$15="","",'Séries-Speed100'!$A$15)</f>
        <v>2</v>
      </c>
      <c r="I449" s="451">
        <f>IF('Séries-Speed100'!$B$15="","",'Séries-Speed100'!$B$15)</f>
        <v>1</v>
      </c>
      <c r="J449" s="139">
        <f>IF('Séries-Speed100'!$G$15="","",'Séries-Speed100'!$G$15)</f>
        <v>1</v>
      </c>
      <c r="K449" s="457" t="str">
        <f t="shared" si="22"/>
        <v>Passage</v>
      </c>
      <c r="L449" s="458">
        <f t="shared" si="23"/>
        <v>0.56388888888888888</v>
      </c>
      <c r="M449" s="441">
        <f>IF('Séries-Speed100'!$C$15="","",'Séries-Speed100'!$C$15)</f>
        <v>0.54097222222222219</v>
      </c>
      <c r="N449" s="431">
        <f>IF('Séries-Speed100'!$D$15="","",'Séries-Speed100'!$D$15)</f>
        <v>0.56180555555555556</v>
      </c>
      <c r="O449" s="431">
        <f>IF('Séries-Speed100'!$E$15="","",'Séries-Speed100'!$E$15)</f>
        <v>0.5625</v>
      </c>
      <c r="P449" s="439">
        <f>IF('Séries-Speed100'!$F$15="","",'Séries-Speed100'!$F$15)</f>
        <v>0.56388888888888888</v>
      </c>
      <c r="Q449" s="435">
        <f>IF('Séries-Speed100'!$S$15="","",'Séries-Speed100'!$S$15)</f>
        <v>1</v>
      </c>
      <c r="R449" s="110" t="str">
        <f>IF('Séries-Speed100'!$T$15="","",'Séries-Speed100'!$T$15)</f>
        <v>mn</v>
      </c>
      <c r="S449" s="437">
        <f>IF('Séries-Speed100'!$U$15="","",'Séries-Speed100'!$U$15)</f>
        <v>15</v>
      </c>
      <c r="T449" s="112" t="str">
        <f>IF('Séries-Speed100'!$V$15="","",'Séries-Speed100'!$V$15)</f>
        <v>s</v>
      </c>
      <c r="U449" s="413" t="str">
        <f>IF('Séries-Speed100'!$AA$15="","",'Séries-Speed100'!$AA$15)</f>
        <v/>
      </c>
    </row>
    <row r="450" spans="1:37" x14ac:dyDescent="0.25">
      <c r="A450" s="114" t="str">
        <f>IF('Séries-Speed100'!$N$16="","",'Séries-Speed100'!$N$16)</f>
        <v>Speed 100</v>
      </c>
      <c r="B450" s="435" t="str">
        <f>IF('Séries-Speed100'!$J$16="","",'Séries-Speed100'!$J$16)</f>
        <v>BORGAT</v>
      </c>
      <c r="C450" s="437" t="str">
        <f>IF('Séries-Speed100'!$K$16="","",'Séries-Speed100'!$K$16)</f>
        <v>Anne</v>
      </c>
      <c r="D450" s="110" t="str">
        <f>IF('Séries-Speed100'!$L$16="","",'Séries-Speed100'!$L$16)</f>
        <v>Femme</v>
      </c>
      <c r="E450" s="110" t="str">
        <f>IF('Séries-Speed100'!$I$16="","",'Séries-Speed100'!$I$16)</f>
        <v xml:space="preserve">N°2 </v>
      </c>
      <c r="F450" s="110" t="str">
        <f>IF('Séries-Speed100'!$M$16="","",'Séries-Speed100'!$M$16)</f>
        <v>BORGAT Anne Femme</v>
      </c>
      <c r="G450" s="112" t="str">
        <f>IF('Séries-Speed100'!$H$16="","",'Séries-Speed100'!$H$16)</f>
        <v>CYRNEA</v>
      </c>
      <c r="H450" s="120">
        <f>IF('Séries-Speed100'!$A$16="","",'Séries-Speed100'!$A$16)</f>
        <v>2</v>
      </c>
      <c r="I450" s="451">
        <f>IF('Séries-Speed100'!$B$16="","",'Séries-Speed100'!$B$16)</f>
        <v>2</v>
      </c>
      <c r="J450" s="139">
        <f>IF('Séries-Speed100'!$G$16="","",'Séries-Speed100'!$G$16)</f>
        <v>2</v>
      </c>
      <c r="K450" s="457" t="str">
        <f t="shared" si="22"/>
        <v>Passage</v>
      </c>
      <c r="L450" s="458">
        <f t="shared" si="23"/>
        <v>0.56388888888888888</v>
      </c>
      <c r="M450" s="441">
        <f>IF('Séries-Speed100'!$C$16="","",'Séries-Speed100'!$C$16)</f>
        <v>0.54097222222222219</v>
      </c>
      <c r="N450" s="431">
        <f>IF('Séries-Speed100'!$D$16="","",'Séries-Speed100'!$D$16)</f>
        <v>0.56180555555555556</v>
      </c>
      <c r="O450" s="431">
        <f>IF('Séries-Speed100'!$E$16="","",'Séries-Speed100'!$E$16)</f>
        <v>0.5625</v>
      </c>
      <c r="P450" s="439">
        <f>IF('Séries-Speed100'!$F$16="","",'Séries-Speed100'!$F$16)</f>
        <v>0.56388888888888888</v>
      </c>
      <c r="Q450" s="435">
        <f>IF('Séries-Speed100'!$S$16="","",'Séries-Speed100'!$S$16)</f>
        <v>1</v>
      </c>
      <c r="R450" s="110" t="str">
        <f>IF('Séries-Speed100'!$T$16="","",'Séries-Speed100'!$T$16)</f>
        <v>mn</v>
      </c>
      <c r="S450" s="437">
        <f>IF('Séries-Speed100'!$U$16="","",'Séries-Speed100'!$U$16)</f>
        <v>10</v>
      </c>
      <c r="T450" s="112" t="str">
        <f>IF('Séries-Speed100'!$V$16="","",'Séries-Speed100'!$V$16)</f>
        <v>s</v>
      </c>
      <c r="U450" s="413" t="str">
        <f>IF('Séries-Speed100'!$AA$16="","",'Séries-Speed100'!$AA$16)</f>
        <v/>
      </c>
      <c r="V450" t="str">
        <f>IF('Séries-Speed100'!M170="","",'Séries-Speed100'!M170)</f>
        <v/>
      </c>
      <c r="AJ450" t="str">
        <f>IF('Séries-Speed100'!AA170="","",'Séries-Speed100'!AA170)</f>
        <v/>
      </c>
      <c r="AK450" t="str">
        <f>IF('Séries-Speed100'!AB170="","",'Séries-Speed100'!AB170)</f>
        <v/>
      </c>
    </row>
    <row r="451" spans="1:37" x14ac:dyDescent="0.25">
      <c r="A451" s="114" t="str">
        <f>IF('Séries-Speed100'!$N$17="","",'Séries-Speed100'!$N$17)</f>
        <v>Speed 100</v>
      </c>
      <c r="B451" s="435" t="str">
        <f>IF('Séries-Speed100'!$J$17="","",'Séries-Speed100'!$J$17)</f>
        <v>SGARRA</v>
      </c>
      <c r="C451" s="437" t="str">
        <f>IF('Séries-Speed100'!$K$17="","",'Séries-Speed100'!$K$17)</f>
        <v>Michel</v>
      </c>
      <c r="D451" s="110" t="str">
        <f>IF('Séries-Speed100'!$L$17="","",'Séries-Speed100'!$L$17)</f>
        <v>Homme</v>
      </c>
      <c r="E451" s="110" t="str">
        <f>IF('Séries-Speed100'!$I$17="","",'Séries-Speed100'!$I$17)</f>
        <v xml:space="preserve">N°2 </v>
      </c>
      <c r="F451" s="110" t="str">
        <f>IF('Séries-Speed100'!$M$17="","",'Séries-Speed100'!$M$17)</f>
        <v>SGARRA Michel Homme</v>
      </c>
      <c r="G451" s="112" t="str">
        <f>IF('Séries-Speed100'!$H$17="","",'Séries-Speed100'!$H$17)</f>
        <v>Enjoy And Relax</v>
      </c>
      <c r="H451" s="120">
        <f>IF('Séries-Speed100'!$A$17="","",'Séries-Speed100'!$A$17)</f>
        <v>2</v>
      </c>
      <c r="I451" s="451">
        <f>IF('Séries-Speed100'!$B$17="","",'Séries-Speed100'!$B$17)</f>
        <v>3</v>
      </c>
      <c r="J451" s="139">
        <f>IF('Séries-Speed100'!$G$17="","",'Séries-Speed100'!$G$17)</f>
        <v>3</v>
      </c>
      <c r="K451" s="457" t="str">
        <f t="shared" si="22"/>
        <v>Passage</v>
      </c>
      <c r="L451" s="458">
        <f t="shared" si="23"/>
        <v>0.56388888888888888</v>
      </c>
      <c r="M451" s="441">
        <f>IF('Séries-Speed100'!$C$17="","",'Séries-Speed100'!$C$17)</f>
        <v>0.54097222222222219</v>
      </c>
      <c r="N451" s="431">
        <f>IF('Séries-Speed100'!$D$17="","",'Séries-Speed100'!$D$17)</f>
        <v>0.56180555555555556</v>
      </c>
      <c r="O451" s="431">
        <f>IF('Séries-Speed100'!$E$17="","",'Séries-Speed100'!$E$17)</f>
        <v>0.5625</v>
      </c>
      <c r="P451" s="439">
        <f>IF('Séries-Speed100'!$F$17="","",'Séries-Speed100'!$F$17)</f>
        <v>0.56388888888888888</v>
      </c>
      <c r="Q451" s="435">
        <f>IF('Séries-Speed100'!$S$17="","",'Séries-Speed100'!$S$17)</f>
        <v>1</v>
      </c>
      <c r="R451" s="110" t="str">
        <f>IF('Séries-Speed100'!$T$17="","",'Séries-Speed100'!$T$17)</f>
        <v>mn</v>
      </c>
      <c r="S451" s="437">
        <f>IF('Séries-Speed100'!$U$17="","",'Séries-Speed100'!$U$17)</f>
        <v>10</v>
      </c>
      <c r="T451" s="112" t="str">
        <f>IF('Séries-Speed100'!$V$17="","",'Séries-Speed100'!$V$17)</f>
        <v>s</v>
      </c>
      <c r="U451" s="413" t="str">
        <f>IF('Séries-Speed100'!$AA$17="","",'Séries-Speed100'!$AA$17)</f>
        <v/>
      </c>
      <c r="AK451" t="str">
        <f>IF('Séries-Speed100'!AB171="","",'Séries-Speed100'!AB171)</f>
        <v/>
      </c>
    </row>
    <row r="452" spans="1:37" x14ac:dyDescent="0.25">
      <c r="A452" s="114" t="str">
        <f>IF('Séries-Speed100'!$N$18="","",'Séries-Speed100'!$N$18)</f>
        <v>Speed 100</v>
      </c>
      <c r="B452" s="435" t="str">
        <f>IF('Séries-Speed100'!$J$18="","",'Séries-Speed100'!$J$18)</f>
        <v>AUBRY</v>
      </c>
      <c r="C452" s="437" t="str">
        <f>IF('Séries-Speed100'!$K$18="","",'Séries-Speed100'!$K$18)</f>
        <v>Pascale</v>
      </c>
      <c r="D452" s="110" t="str">
        <f>IF('Séries-Speed100'!$L$18="","",'Séries-Speed100'!$L$18)</f>
        <v>Homme</v>
      </c>
      <c r="E452" s="110" t="str">
        <f>IF('Séries-Speed100'!$I$18="","",'Séries-Speed100'!$I$18)</f>
        <v xml:space="preserve">N°4 </v>
      </c>
      <c r="F452" s="110" t="str">
        <f>IF('Séries-Speed100'!$M$18="","",'Séries-Speed100'!$M$18)</f>
        <v>AUBRY Pascale Homme</v>
      </c>
      <c r="G452" s="112" t="str">
        <f>IF('Séries-Speed100'!$H$18="","",'Séries-Speed100'!$H$18)</f>
        <v>Sportpleizh</v>
      </c>
      <c r="H452" s="120">
        <f>IF('Séries-Speed100'!$A$18="","",'Séries-Speed100'!$A$18)</f>
        <v>2</v>
      </c>
      <c r="I452" s="451">
        <f>IF('Séries-Speed100'!$B$18="","",'Séries-Speed100'!$B$18)</f>
        <v>4</v>
      </c>
      <c r="J452" s="139">
        <f>IF('Séries-Speed100'!$G$18="","",'Séries-Speed100'!$G$18)</f>
        <v>4</v>
      </c>
      <c r="K452" s="457" t="str">
        <f t="shared" si="22"/>
        <v>Passage</v>
      </c>
      <c r="L452" s="458">
        <f t="shared" si="23"/>
        <v>0.56388888888888888</v>
      </c>
      <c r="M452" s="441">
        <f>IF('Séries-Speed100'!$C$18="","",'Séries-Speed100'!$C$18)</f>
        <v>0.54097222222222219</v>
      </c>
      <c r="N452" s="431">
        <f>IF('Séries-Speed100'!$D$18="","",'Séries-Speed100'!$D$18)</f>
        <v>0.56180555555555556</v>
      </c>
      <c r="O452" s="431">
        <f>IF('Séries-Speed100'!$E$18="","",'Séries-Speed100'!$E$18)</f>
        <v>0.5625</v>
      </c>
      <c r="P452" s="439">
        <f>IF('Séries-Speed100'!$F$18="","",'Séries-Speed100'!$F$18)</f>
        <v>0.56388888888888888</v>
      </c>
      <c r="Q452" s="435">
        <f>IF('Séries-Speed100'!$S$18="","",'Séries-Speed100'!$S$18)</f>
        <v>1</v>
      </c>
      <c r="R452" s="110" t="str">
        <f>IF('Séries-Speed100'!$T$18="","",'Séries-Speed100'!$T$18)</f>
        <v>mn</v>
      </c>
      <c r="S452" s="437">
        <f>IF('Séries-Speed100'!$U$18="","",'Séries-Speed100'!$U$18)</f>
        <v>5</v>
      </c>
      <c r="T452" s="112" t="str">
        <f>IF('Séries-Speed100'!$V$18="","",'Séries-Speed100'!$V$18)</f>
        <v>s</v>
      </c>
      <c r="U452" s="413" t="str">
        <f>IF('Séries-Speed100'!$AA$18="","",'Séries-Speed100'!$AA$18)</f>
        <v/>
      </c>
    </row>
    <row r="453" spans="1:37" x14ac:dyDescent="0.25">
      <c r="A453" s="114" t="str">
        <f>IF('Séries-Speed100'!$N$19="","",'Séries-Speed100'!$N$19)</f>
        <v>Speed 100</v>
      </c>
      <c r="B453" s="435" t="str">
        <f>IF('Séries-Speed100'!$J$19="","",'Séries-Speed100'!$J$19)</f>
        <v>BRATANIC</v>
      </c>
      <c r="C453" s="437" t="str">
        <f>IF('Séries-Speed100'!$K$19="","",'Séries-Speed100'!$K$19)</f>
        <v>Christopher</v>
      </c>
      <c r="D453" s="110" t="str">
        <f>IF('Séries-Speed100'!$L$19="","",'Séries-Speed100'!$L$19)</f>
        <v>Homme</v>
      </c>
      <c r="E453" s="110" t="str">
        <f>IF('Séries-Speed100'!$I$19="","",'Séries-Speed100'!$I$19)</f>
        <v xml:space="preserve">N°2 </v>
      </c>
      <c r="F453" s="110" t="str">
        <f>IF('Séries-Speed100'!$M$19="","",'Séries-Speed100'!$M$19)</f>
        <v>BRATANIC Christopher Homme</v>
      </c>
      <c r="G453" s="112" t="str">
        <f>IF('Séries-Speed100'!$H$19="","",'Séries-Speed100'!$H$19)</f>
        <v>Les Cormorans 2</v>
      </c>
      <c r="H453" s="120">
        <f>IF('Séries-Speed100'!$A$19="","",'Séries-Speed100'!$A$19)</f>
        <v>3</v>
      </c>
      <c r="I453" s="451">
        <f>IF('Séries-Speed100'!$B$19="","",'Séries-Speed100'!$B$19)</f>
        <v>1</v>
      </c>
      <c r="J453" s="139">
        <f>IF('Séries-Speed100'!$G$19="","",'Séries-Speed100'!$G$19)</f>
        <v>1</v>
      </c>
      <c r="K453" s="457" t="str">
        <f t="shared" si="22"/>
        <v>Passage</v>
      </c>
      <c r="L453" s="458">
        <f t="shared" si="23"/>
        <v>0.56874999999999998</v>
      </c>
      <c r="M453" s="441">
        <f>IF('Séries-Speed100'!$C$19="","",'Séries-Speed100'!$C$19)</f>
        <v>0.54583333333333328</v>
      </c>
      <c r="N453" s="431">
        <f>IF('Séries-Speed100'!$D$19="","",'Séries-Speed100'!$D$19)</f>
        <v>0.56666666666666665</v>
      </c>
      <c r="O453" s="431">
        <f>IF('Séries-Speed100'!$E$19="","",'Séries-Speed100'!$E$19)</f>
        <v>0.56736111111111109</v>
      </c>
      <c r="P453" s="439">
        <f>IF('Séries-Speed100'!$F$19="","",'Séries-Speed100'!$F$19)</f>
        <v>0.56874999999999998</v>
      </c>
      <c r="Q453" s="435">
        <f>IF('Séries-Speed100'!$S$19="","",'Séries-Speed100'!$S$19)</f>
        <v>1</v>
      </c>
      <c r="R453" s="110" t="str">
        <f>IF('Séries-Speed100'!$T$19="","",'Séries-Speed100'!$T$19)</f>
        <v>mn</v>
      </c>
      <c r="S453" s="437">
        <f>IF('Séries-Speed100'!$U$19="","",'Séries-Speed100'!$U$19)</f>
        <v>0</v>
      </c>
      <c r="T453" s="112" t="str">
        <f>IF('Séries-Speed100'!$V$19="","",'Séries-Speed100'!$V$19)</f>
        <v>s</v>
      </c>
      <c r="U453" s="413" t="str">
        <f>IF('Séries-Speed100'!$AA$19="","",'Séries-Speed100'!$AA$19)</f>
        <v/>
      </c>
    </row>
    <row r="454" spans="1:37" x14ac:dyDescent="0.25">
      <c r="A454" s="114" t="str">
        <f>IF('Séries-Speed100'!$N$20="","",'Séries-Speed100'!$N$20)</f>
        <v>Speed 100</v>
      </c>
      <c r="B454" s="435" t="str">
        <f>IF('Séries-Speed100'!$J$20="","",'Séries-Speed100'!$J$20)</f>
        <v>BERRUCAZ</v>
      </c>
      <c r="C454" s="437" t="str">
        <f>IF('Séries-Speed100'!$K$20="","",'Séries-Speed100'!$K$20)</f>
        <v>Stéphane</v>
      </c>
      <c r="D454" s="110" t="str">
        <f>IF('Séries-Speed100'!$L$20="","",'Séries-Speed100'!$L$20)</f>
        <v>Homme</v>
      </c>
      <c r="E454" s="110" t="str">
        <f>IF('Séries-Speed100'!$I$20="","",'Séries-Speed100'!$I$20)</f>
        <v xml:space="preserve">N°2 </v>
      </c>
      <c r="F454" s="110" t="str">
        <f>IF('Séries-Speed100'!$M$20="","",'Séries-Speed100'!$M$20)</f>
        <v>BERRUCAZ Stéphane Homme</v>
      </c>
      <c r="G454" s="112" t="str">
        <f>IF('Séries-Speed100'!$H$20="","",'Séries-Speed100'!$H$20)</f>
        <v>LIMULES</v>
      </c>
      <c r="H454" s="120">
        <f>IF('Séries-Speed100'!$A$20="","",'Séries-Speed100'!$A$20)</f>
        <v>3</v>
      </c>
      <c r="I454" s="451">
        <f>IF('Séries-Speed100'!$B$20="","",'Séries-Speed100'!$B$20)</f>
        <v>2</v>
      </c>
      <c r="J454" s="139">
        <f>IF('Séries-Speed100'!$G$20="","",'Séries-Speed100'!$G$20)</f>
        <v>2</v>
      </c>
      <c r="K454" s="457" t="str">
        <f t="shared" si="22"/>
        <v>Passage</v>
      </c>
      <c r="L454" s="458">
        <f t="shared" si="23"/>
        <v>0.56874999999999998</v>
      </c>
      <c r="M454" s="441">
        <f>IF('Séries-Speed100'!$C$20="","",'Séries-Speed100'!$C$20)</f>
        <v>0.54583333333333328</v>
      </c>
      <c r="N454" s="431">
        <f>IF('Séries-Speed100'!$D$20="","",'Séries-Speed100'!$D$20)</f>
        <v>0.56666666666666665</v>
      </c>
      <c r="O454" s="431">
        <f>IF('Séries-Speed100'!$E$20="","",'Séries-Speed100'!$E$20)</f>
        <v>0.56736111111111109</v>
      </c>
      <c r="P454" s="439">
        <f>IF('Séries-Speed100'!$F$20="","",'Séries-Speed100'!$F$20)</f>
        <v>0.56874999999999998</v>
      </c>
      <c r="Q454" s="435">
        <f>IF('Séries-Speed100'!$S$20="","",'Séries-Speed100'!$S$20)</f>
        <v>1</v>
      </c>
      <c r="R454" s="110" t="str">
        <f>IF('Séries-Speed100'!$T$20="","",'Séries-Speed100'!$T$20)</f>
        <v>mn</v>
      </c>
      <c r="S454" s="437">
        <f>IF('Séries-Speed100'!$U$20="","",'Séries-Speed100'!$U$20)</f>
        <v>0</v>
      </c>
      <c r="T454" s="112" t="str">
        <f>IF('Séries-Speed100'!$V$20="","",'Séries-Speed100'!$V$20)</f>
        <v>s</v>
      </c>
      <c r="U454" s="413" t="str">
        <f>IF('Séries-Speed100'!$AA$20="","",'Séries-Speed100'!$AA$20)</f>
        <v/>
      </c>
    </row>
    <row r="455" spans="1:37" x14ac:dyDescent="0.25">
      <c r="A455" s="114" t="str">
        <f>IF('Séries-Speed100'!$N$21="","",'Séries-Speed100'!$N$21)</f>
        <v>Speed 100</v>
      </c>
      <c r="B455" s="435" t="str">
        <f>IF('Séries-Speed100'!$J$21="","",'Séries-Speed100'!$J$21)</f>
        <v>GUEHRIA</v>
      </c>
      <c r="C455" s="437" t="str">
        <f>IF('Séries-Speed100'!$K$21="","",'Séries-Speed100'!$K$21)</f>
        <v>Réda</v>
      </c>
      <c r="D455" s="110" t="str">
        <f>IF('Séries-Speed100'!$L$21="","",'Séries-Speed100'!$L$21)</f>
        <v>Homme</v>
      </c>
      <c r="E455" s="110" t="str">
        <f>IF('Séries-Speed100'!$I$21="","",'Séries-Speed100'!$I$21)</f>
        <v>N°1 Capitaine</v>
      </c>
      <c r="F455" s="110" t="str">
        <f>IF('Séries-Speed100'!$M$21="","",'Séries-Speed100'!$M$21)</f>
        <v>GUEHRIA Réda Homme</v>
      </c>
      <c r="G455" s="112" t="str">
        <f>IF('Séries-Speed100'!$H$21="","",'Séries-Speed100'!$H$21)</f>
        <v>Savoy'OuBien?</v>
      </c>
      <c r="H455" s="120">
        <f>IF('Séries-Speed100'!$A$21="","",'Séries-Speed100'!$A$21)</f>
        <v>3</v>
      </c>
      <c r="I455" s="451">
        <f>IF('Séries-Speed100'!$B$21="","",'Séries-Speed100'!$B$21)</f>
        <v>3</v>
      </c>
      <c r="J455" s="139">
        <f>IF('Séries-Speed100'!$G$21="","",'Séries-Speed100'!$G$21)</f>
        <v>3</v>
      </c>
      <c r="K455" s="457" t="str">
        <f t="shared" si="22"/>
        <v>Passage</v>
      </c>
      <c r="L455" s="458">
        <f t="shared" si="23"/>
        <v>0.56874999999999998</v>
      </c>
      <c r="M455" s="441">
        <f>IF('Séries-Speed100'!$C$21="","",'Séries-Speed100'!$C$21)</f>
        <v>0.54583333333333328</v>
      </c>
      <c r="N455" s="431">
        <f>IF('Séries-Speed100'!$D$21="","",'Séries-Speed100'!$D$21)</f>
        <v>0.56666666666666665</v>
      </c>
      <c r="O455" s="431">
        <f>IF('Séries-Speed100'!$E$21="","",'Séries-Speed100'!$E$21)</f>
        <v>0.56736111111111109</v>
      </c>
      <c r="P455" s="439">
        <f>IF('Séries-Speed100'!$F$21="","",'Séries-Speed100'!$F$21)</f>
        <v>0.56874999999999998</v>
      </c>
      <c r="Q455" s="435">
        <f>IF('Séries-Speed100'!$S$21="","",'Séries-Speed100'!$S$21)</f>
        <v>1</v>
      </c>
      <c r="R455" s="110" t="str">
        <f>IF('Séries-Speed100'!$T$21="","",'Séries-Speed100'!$T$21)</f>
        <v>mn</v>
      </c>
      <c r="S455" s="437">
        <f>IF('Séries-Speed100'!$U$21="","",'Séries-Speed100'!$U$21)</f>
        <v>0</v>
      </c>
      <c r="T455" s="112" t="str">
        <f>IF('Séries-Speed100'!$V$21="","",'Séries-Speed100'!$V$21)</f>
        <v>s</v>
      </c>
      <c r="U455" s="413" t="str">
        <f>IF('Séries-Speed100'!$AA$21="","",'Séries-Speed100'!$AA$21)</f>
        <v/>
      </c>
    </row>
    <row r="456" spans="1:37" x14ac:dyDescent="0.25">
      <c r="A456" s="114" t="str">
        <f>IF('Séries-Speed100'!$N$22="","",'Séries-Speed100'!$N$22)</f>
        <v>Speed 100</v>
      </c>
      <c r="B456" s="435" t="str">
        <f>IF('Séries-Speed100'!$J$22="","",'Séries-Speed100'!$J$22)</f>
        <v>LANOISELIER</v>
      </c>
      <c r="C456" s="437" t="str">
        <f>IF('Séries-Speed100'!$K$22="","",'Séries-Speed100'!$K$22)</f>
        <v>Aurélien</v>
      </c>
      <c r="D456" s="110" t="str">
        <f>IF('Séries-Speed100'!$L$22="","",'Séries-Speed100'!$L$22)</f>
        <v>Homme</v>
      </c>
      <c r="E456" s="110" t="str">
        <f>IF('Séries-Speed100'!$I$22="","",'Séries-Speed100'!$I$22)</f>
        <v xml:space="preserve">N°2 </v>
      </c>
      <c r="F456" s="110" t="str">
        <f>IF('Séries-Speed100'!$M$22="","",'Séries-Speed100'!$M$22)</f>
        <v>LANOISELIER Aurélien Homme</v>
      </c>
      <c r="G456" s="112" t="str">
        <f>IF('Séries-Speed100'!$H$22="","",'Séries-Speed100'!$H$22)</f>
        <v>Savoy'OuBien?</v>
      </c>
      <c r="H456" s="120">
        <f>IF('Séries-Speed100'!$A$22="","",'Séries-Speed100'!$A$22)</f>
        <v>3</v>
      </c>
      <c r="I456" s="451">
        <f>IF('Séries-Speed100'!$B$22="","",'Séries-Speed100'!$B$22)</f>
        <v>4</v>
      </c>
      <c r="J456" s="139">
        <f>IF('Séries-Speed100'!$G$22="","",'Séries-Speed100'!$G$22)</f>
        <v>4</v>
      </c>
      <c r="K456" s="457" t="str">
        <f t="shared" si="22"/>
        <v>Passage</v>
      </c>
      <c r="L456" s="458">
        <f t="shared" si="23"/>
        <v>0.56874999999999998</v>
      </c>
      <c r="M456" s="441">
        <f>IF('Séries-Speed100'!$C$22="","",'Séries-Speed100'!$C$22)</f>
        <v>0.54583333333333328</v>
      </c>
      <c r="N456" s="431">
        <f>IF('Séries-Speed100'!$D$22="","",'Séries-Speed100'!$D$22)</f>
        <v>0.56666666666666665</v>
      </c>
      <c r="O456" s="431">
        <f>IF('Séries-Speed100'!$E$22="","",'Séries-Speed100'!$E$22)</f>
        <v>0.56736111111111109</v>
      </c>
      <c r="P456" s="439">
        <f>IF('Séries-Speed100'!$F$22="","",'Séries-Speed100'!$F$22)</f>
        <v>0.56874999999999998</v>
      </c>
      <c r="Q456" s="435">
        <f>IF('Séries-Speed100'!$S$22="","",'Séries-Speed100'!$S$22)</f>
        <v>1</v>
      </c>
      <c r="R456" s="110" t="str">
        <f>IF('Séries-Speed100'!$T$22="","",'Séries-Speed100'!$T$22)</f>
        <v>mn</v>
      </c>
      <c r="S456" s="437">
        <f>IF('Séries-Speed100'!$U$22="","",'Séries-Speed100'!$U$22)</f>
        <v>0</v>
      </c>
      <c r="T456" s="112" t="str">
        <f>IF('Séries-Speed100'!$V$22="","",'Séries-Speed100'!$V$22)</f>
        <v>s</v>
      </c>
      <c r="U456" s="413" t="str">
        <f>IF('Séries-Speed100'!$AA$22="","",'Séries-Speed100'!$AA$22)</f>
        <v/>
      </c>
    </row>
    <row r="457" spans="1:37" x14ac:dyDescent="0.25">
      <c r="A457" s="114" t="str">
        <f>IF('Séries-Speed100'!$N$23="","",'Séries-Speed100'!$N$23)</f>
        <v>Speed 100</v>
      </c>
      <c r="B457" s="435" t="str">
        <f>IF('Séries-Speed100'!$J$23="","",'Séries-Speed100'!$J$23)</f>
        <v>BRATANIC</v>
      </c>
      <c r="C457" s="437" t="str">
        <f>IF('Séries-Speed100'!$K$23="","",'Séries-Speed100'!$K$23)</f>
        <v>Alexandre</v>
      </c>
      <c r="D457" s="110" t="str">
        <f>IF('Séries-Speed100'!$L$23="","",'Séries-Speed100'!$L$23)</f>
        <v>Homme</v>
      </c>
      <c r="E457" s="110" t="str">
        <f>IF('Séries-Speed100'!$I$23="","",'Séries-Speed100'!$I$23)</f>
        <v>N°1 Capitaine</v>
      </c>
      <c r="F457" s="110" t="str">
        <f>IF('Séries-Speed100'!$M$23="","",'Séries-Speed100'!$M$23)</f>
        <v>BRATANIC Alexandre Homme</v>
      </c>
      <c r="G457" s="112" t="str">
        <f>IF('Séries-Speed100'!$H$23="","",'Séries-Speed100'!$H$23)</f>
        <v>Les Cormorans 1</v>
      </c>
      <c r="H457" s="120">
        <f>IF('Séries-Speed100'!$A$23="","",'Séries-Speed100'!$A$23)</f>
        <v>4</v>
      </c>
      <c r="I457" s="451">
        <f>IF('Séries-Speed100'!$B$23="","",'Séries-Speed100'!$B$23)</f>
        <v>1</v>
      </c>
      <c r="J457" s="139">
        <f>IF('Séries-Speed100'!$G$23="","",'Séries-Speed100'!$G$23)</f>
        <v>1</v>
      </c>
      <c r="K457" s="457" t="str">
        <f t="shared" si="22"/>
        <v>Passage</v>
      </c>
      <c r="L457" s="458">
        <f t="shared" si="23"/>
        <v>0.57361111111111107</v>
      </c>
      <c r="M457" s="441">
        <f>IF('Séries-Speed100'!$C$23="","",'Séries-Speed100'!$C$23)</f>
        <v>0.55069444444444438</v>
      </c>
      <c r="N457" s="431">
        <f>IF('Séries-Speed100'!$D$23="","",'Séries-Speed100'!$D$23)</f>
        <v>0.57152777777777775</v>
      </c>
      <c r="O457" s="431">
        <f>IF('Séries-Speed100'!$E$23="","",'Séries-Speed100'!$E$23)</f>
        <v>0.57222222222222219</v>
      </c>
      <c r="P457" s="439">
        <f>IF('Séries-Speed100'!$F$23="","",'Séries-Speed100'!$F$23)</f>
        <v>0.57361111111111107</v>
      </c>
      <c r="Q457" s="435">
        <f>IF('Séries-Speed100'!$S$23="","",'Séries-Speed100'!$S$23)</f>
        <v>0</v>
      </c>
      <c r="R457" s="110" t="str">
        <f>IF('Séries-Speed100'!$T$23="","",'Séries-Speed100'!$T$23)</f>
        <v>mn</v>
      </c>
      <c r="S457" s="437">
        <f>IF('Séries-Speed100'!$U$23="","",'Séries-Speed100'!$U$23)</f>
        <v>55</v>
      </c>
      <c r="T457" s="112" t="str">
        <f>IF('Séries-Speed100'!$V$23="","",'Séries-Speed100'!$V$23)</f>
        <v>s</v>
      </c>
      <c r="U457" s="413" t="str">
        <f>IF('Séries-Speed100'!$AA$23="","",'Séries-Speed100'!$AA$23)</f>
        <v/>
      </c>
    </row>
    <row r="458" spans="1:37" x14ac:dyDescent="0.25">
      <c r="A458" s="114" t="str">
        <f>IF('Séries-Speed100'!$N$24="","",'Séries-Speed100'!$N$24)</f>
        <v>Speed 100</v>
      </c>
      <c r="B458" s="435" t="str">
        <f>IF('Séries-Speed100'!$J$24="","",'Séries-Speed100'!$J$24)</f>
        <v>ZAJAC</v>
      </c>
      <c r="C458" s="437" t="str">
        <f>IF('Séries-Speed100'!$K$24="","",'Séries-Speed100'!$K$24)</f>
        <v>Martin</v>
      </c>
      <c r="D458" s="110" t="str">
        <f>IF('Séries-Speed100'!$L$24="","",'Séries-Speed100'!$L$24)</f>
        <v>Homme</v>
      </c>
      <c r="E458" s="110" t="str">
        <f>IF('Séries-Speed100'!$I$24="","",'Séries-Speed100'!$I$24)</f>
        <v>N°1 Capitaine</v>
      </c>
      <c r="F458" s="110" t="str">
        <f>IF('Séries-Speed100'!$M$24="","",'Séries-Speed100'!$M$24)</f>
        <v>ZAJAC Martin Homme</v>
      </c>
      <c r="G458" s="112" t="str">
        <f>IF('Séries-Speed100'!$H$24="","",'Séries-Speed100'!$H$24)</f>
        <v>Apneaman, Praha, Czech Republic</v>
      </c>
      <c r="H458" s="120">
        <f>IF('Séries-Speed100'!$A$24="","",'Séries-Speed100'!$A$24)</f>
        <v>4</v>
      </c>
      <c r="I458" s="451">
        <f>IF('Séries-Speed100'!$B$24="","",'Séries-Speed100'!$B$24)</f>
        <v>2</v>
      </c>
      <c r="J458" s="139">
        <f>IF('Séries-Speed100'!$G$24="","",'Séries-Speed100'!$G$24)</f>
        <v>2</v>
      </c>
      <c r="K458" s="457" t="str">
        <f t="shared" si="22"/>
        <v>Passage</v>
      </c>
      <c r="L458" s="458">
        <f t="shared" si="23"/>
        <v>0.57361111111111107</v>
      </c>
      <c r="M458" s="441">
        <f>IF('Séries-Speed100'!$C$24="","",'Séries-Speed100'!$C$24)</f>
        <v>0.55069444444444438</v>
      </c>
      <c r="N458" s="431">
        <f>IF('Séries-Speed100'!$D$24="","",'Séries-Speed100'!$D$24)</f>
        <v>0.57152777777777775</v>
      </c>
      <c r="O458" s="431">
        <f>IF('Séries-Speed100'!$E$24="","",'Séries-Speed100'!$E$24)</f>
        <v>0.57222222222222219</v>
      </c>
      <c r="P458" s="439">
        <f>IF('Séries-Speed100'!$F$24="","",'Séries-Speed100'!$F$24)</f>
        <v>0.57361111111111107</v>
      </c>
      <c r="Q458" s="435">
        <f>IF('Séries-Speed100'!$S$24="","",'Séries-Speed100'!$S$24)</f>
        <v>0</v>
      </c>
      <c r="R458" s="110" t="str">
        <f>IF('Séries-Speed100'!$T$24="","",'Séries-Speed100'!$T$24)</f>
        <v>mn</v>
      </c>
      <c r="S458" s="437">
        <f>IF('Séries-Speed100'!$U$24="","",'Séries-Speed100'!$U$24)</f>
        <v>50</v>
      </c>
      <c r="T458" s="112" t="str">
        <f>IF('Séries-Speed100'!$V$24="","",'Séries-Speed100'!$V$24)</f>
        <v>s</v>
      </c>
      <c r="U458" s="413" t="str">
        <f>IF('Séries-Speed100'!$AA$24="","",'Séries-Speed100'!$AA$24)</f>
        <v/>
      </c>
    </row>
    <row r="459" spans="1:37" x14ac:dyDescent="0.25">
      <c r="A459" s="114" t="str">
        <f>IF('Séries-Speed100'!$N$25="","",'Séries-Speed100'!$N$25)</f>
        <v>Speed 100</v>
      </c>
      <c r="B459" s="435" t="str">
        <f>IF('Séries-Speed100'!$J$25="","",'Séries-Speed100'!$J$25)</f>
        <v>SVADLENKA</v>
      </c>
      <c r="C459" s="437" t="str">
        <f>IF('Séries-Speed100'!$K$25="","",'Séries-Speed100'!$K$25)</f>
        <v>Michal</v>
      </c>
      <c r="D459" s="110" t="str">
        <f>IF('Séries-Speed100'!$L$25="","",'Séries-Speed100'!$L$25)</f>
        <v>Homme</v>
      </c>
      <c r="E459" s="110" t="str">
        <f>IF('Séries-Speed100'!$I$25="","",'Séries-Speed100'!$I$25)</f>
        <v xml:space="preserve">N°3 </v>
      </c>
      <c r="F459" s="110" t="str">
        <f>IF('Séries-Speed100'!$M$25="","",'Séries-Speed100'!$M$25)</f>
        <v>SVADLENKA Michal Homme</v>
      </c>
      <c r="G459" s="112" t="str">
        <f>IF('Séries-Speed100'!$H$25="","",'Séries-Speed100'!$H$25)</f>
        <v>Apneaman, Praha, Czech Republic</v>
      </c>
      <c r="H459" s="120">
        <f>IF('Séries-Speed100'!$A$25="","",'Séries-Speed100'!$A$25)</f>
        <v>4</v>
      </c>
      <c r="I459" s="451">
        <f>IF('Séries-Speed100'!$B$25="","",'Séries-Speed100'!$B$25)</f>
        <v>3</v>
      </c>
      <c r="J459" s="139">
        <f>IF('Séries-Speed100'!$G$25="","",'Séries-Speed100'!$G$25)</f>
        <v>3</v>
      </c>
      <c r="K459" s="457" t="str">
        <f t="shared" si="22"/>
        <v>Passage</v>
      </c>
      <c r="L459" s="458">
        <f t="shared" si="23"/>
        <v>0.57361111111111107</v>
      </c>
      <c r="M459" s="441">
        <f>IF('Séries-Speed100'!$C$25="","",'Séries-Speed100'!$C$25)</f>
        <v>0.55069444444444438</v>
      </c>
      <c r="N459" s="431">
        <f>IF('Séries-Speed100'!$D$25="","",'Séries-Speed100'!$D$25)</f>
        <v>0.57152777777777775</v>
      </c>
      <c r="O459" s="431">
        <f>IF('Séries-Speed100'!$E$25="","",'Séries-Speed100'!$E$25)</f>
        <v>0.57222222222222219</v>
      </c>
      <c r="P459" s="439">
        <f>IF('Séries-Speed100'!$F$25="","",'Séries-Speed100'!$F$25)</f>
        <v>0.57361111111111107</v>
      </c>
      <c r="Q459" s="435">
        <f>IF('Séries-Speed100'!$S$25="","",'Séries-Speed100'!$S$25)</f>
        <v>0</v>
      </c>
      <c r="R459" s="110" t="str">
        <f>IF('Séries-Speed100'!$T$25="","",'Séries-Speed100'!$T$25)</f>
        <v>mn</v>
      </c>
      <c r="S459" s="437">
        <f>IF('Séries-Speed100'!$U$25="","",'Séries-Speed100'!$U$25)</f>
        <v>50</v>
      </c>
      <c r="T459" s="112" t="str">
        <f>IF('Séries-Speed100'!$V$25="","",'Séries-Speed100'!$V$25)</f>
        <v>s</v>
      </c>
      <c r="U459" s="413" t="str">
        <f>IF('Séries-Speed100'!$AA$25="","",'Séries-Speed100'!$AA$25)</f>
        <v/>
      </c>
    </row>
    <row r="460" spans="1:37" x14ac:dyDescent="0.25">
      <c r="A460" s="114" t="str">
        <f>IF('Séries-Speed100'!$N$26="","",'Séries-Speed100'!$N$26)</f>
        <v>Speed 100</v>
      </c>
      <c r="B460" s="435" t="str">
        <f>IF('Séries-Speed100'!$J$26="","",'Séries-Speed100'!$J$26)</f>
        <v>CARCHI</v>
      </c>
      <c r="C460" s="437" t="str">
        <f>IF('Séries-Speed100'!$K$26="","",'Séries-Speed100'!$K$26)</f>
        <v>Mathieu</v>
      </c>
      <c r="D460" s="110" t="str">
        <f>IF('Séries-Speed100'!$L$26="","",'Séries-Speed100'!$L$26)</f>
        <v>Homme</v>
      </c>
      <c r="E460" s="110" t="str">
        <f>IF('Séries-Speed100'!$I$26="","",'Séries-Speed100'!$I$26)</f>
        <v xml:space="preserve">N°4 </v>
      </c>
      <c r="F460" s="110" t="str">
        <f>IF('Séries-Speed100'!$M$26="","",'Séries-Speed100'!$M$26)</f>
        <v>CARCHI Mathieu Homme</v>
      </c>
      <c r="G460" s="112" t="str">
        <f>IF('Séries-Speed100'!$H$26="","",'Séries-Speed100'!$H$26)</f>
        <v>CYRNEA</v>
      </c>
      <c r="H460" s="120">
        <f>IF('Séries-Speed100'!$A$26="","",'Séries-Speed100'!$A$26)</f>
        <v>4</v>
      </c>
      <c r="I460" s="451">
        <f>IF('Séries-Speed100'!$B$26="","",'Séries-Speed100'!$B$26)</f>
        <v>4</v>
      </c>
      <c r="J460" s="139">
        <f>IF('Séries-Speed100'!$G$26="","",'Séries-Speed100'!$G$26)</f>
        <v>4</v>
      </c>
      <c r="K460" s="457" t="str">
        <f t="shared" si="22"/>
        <v>Passage</v>
      </c>
      <c r="L460" s="458">
        <f t="shared" si="23"/>
        <v>0.57361111111111107</v>
      </c>
      <c r="M460" s="441">
        <f>IF('Séries-Speed100'!$C$26="","",'Séries-Speed100'!$C$26)</f>
        <v>0.55069444444444438</v>
      </c>
      <c r="N460" s="431">
        <f>IF('Séries-Speed100'!$D$26="","",'Séries-Speed100'!$D$26)</f>
        <v>0.57152777777777775</v>
      </c>
      <c r="O460" s="431">
        <f>IF('Séries-Speed100'!$E$26="","",'Séries-Speed100'!$E$26)</f>
        <v>0.57222222222222219</v>
      </c>
      <c r="P460" s="439">
        <f>IF('Séries-Speed100'!$F$26="","",'Séries-Speed100'!$F$26)</f>
        <v>0.57361111111111107</v>
      </c>
      <c r="Q460" s="435">
        <f>IF('Séries-Speed100'!$S$26="","",'Séries-Speed100'!$S$26)</f>
        <v>0</v>
      </c>
      <c r="R460" s="110" t="str">
        <f>IF('Séries-Speed100'!$T$26="","",'Séries-Speed100'!$T$26)</f>
        <v>mn</v>
      </c>
      <c r="S460" s="437">
        <f>IF('Séries-Speed100'!$U$26="","",'Séries-Speed100'!$U$26)</f>
        <v>50</v>
      </c>
      <c r="T460" s="112" t="str">
        <f>IF('Séries-Speed100'!$V$26="","",'Séries-Speed100'!$V$26)</f>
        <v>s</v>
      </c>
      <c r="U460" s="413" t="str">
        <f>IF('Séries-Speed100'!$AA$26="","",'Séries-Speed100'!$AA$26)</f>
        <v/>
      </c>
    </row>
    <row r="461" spans="1:37" x14ac:dyDescent="0.25">
      <c r="A461" s="114" t="str">
        <f>IF('Séries-Speed100'!$N$27="","",'Séries-Speed100'!$N$27)</f>
        <v>Speed 100</v>
      </c>
      <c r="B461" s="435" t="str">
        <f>IF('Séries-Speed100'!$J$27="","",'Séries-Speed100'!$J$27)</f>
        <v>VOGLER</v>
      </c>
      <c r="C461" s="437" t="str">
        <f>IF('Séries-Speed100'!$K$27="","",'Séries-Speed100'!$K$27)</f>
        <v>Christian</v>
      </c>
      <c r="D461" s="110" t="str">
        <f>IF('Séries-Speed100'!$L$27="","",'Séries-Speed100'!$L$27)</f>
        <v>homme</v>
      </c>
      <c r="E461" s="110" t="str">
        <f>IF('Séries-Speed100'!$I$27="","",'Séries-Speed100'!$I$27)</f>
        <v>N°1 Capitaine</v>
      </c>
      <c r="F461" s="110" t="str">
        <f>IF('Séries-Speed100'!$M$27="","",'Séries-Speed100'!$M$27)</f>
        <v>VOGLER Christian homme</v>
      </c>
      <c r="G461" s="112" t="str">
        <f>IF('Séries-Speed100'!$H$27="","",'Séries-Speed100'!$H$27)</f>
        <v>Sportpleizh</v>
      </c>
      <c r="H461" s="120">
        <f>IF('Séries-Speed100'!$A$27="","",'Séries-Speed100'!$A$27)</f>
        <v>5</v>
      </c>
      <c r="I461" s="451">
        <f>IF('Séries-Speed100'!$B$27="","",'Séries-Speed100'!$B$27)</f>
        <v>1</v>
      </c>
      <c r="J461" s="139">
        <f>IF('Séries-Speed100'!$G$27="","",'Séries-Speed100'!$G$27)</f>
        <v>1</v>
      </c>
      <c r="K461" s="457" t="str">
        <f t="shared" si="22"/>
        <v>Passage</v>
      </c>
      <c r="L461" s="458">
        <f t="shared" si="23"/>
        <v>0.57847222222222217</v>
      </c>
      <c r="M461" s="441">
        <f>IF('Séries-Speed100'!$C$27="","",'Séries-Speed100'!$C$27)</f>
        <v>0.55555555555555547</v>
      </c>
      <c r="N461" s="431">
        <f>IF('Séries-Speed100'!$D$27="","",'Séries-Speed100'!$D$27)</f>
        <v>0.57638888888888884</v>
      </c>
      <c r="O461" s="431">
        <f>IF('Séries-Speed100'!$E$27="","",'Séries-Speed100'!$E$27)</f>
        <v>0.57708333333333328</v>
      </c>
      <c r="P461" s="439">
        <f>IF('Séries-Speed100'!$F$27="","",'Séries-Speed100'!$F$27)</f>
        <v>0.57847222222222217</v>
      </c>
      <c r="Q461" s="435">
        <f>IF('Séries-Speed100'!$S$27="","",'Séries-Speed100'!$S$27)</f>
        <v>0</v>
      </c>
      <c r="R461" s="110" t="str">
        <f>IF('Séries-Speed100'!$T$27="","",'Séries-Speed100'!$T$27)</f>
        <v>mn</v>
      </c>
      <c r="S461" s="437">
        <f>IF('Séries-Speed100'!$U$27="","",'Séries-Speed100'!$U$27)</f>
        <v>50</v>
      </c>
      <c r="T461" s="112" t="str">
        <f>IF('Séries-Speed100'!$V$27="","",'Séries-Speed100'!$V$27)</f>
        <v>s</v>
      </c>
      <c r="U461" s="413" t="str">
        <f>IF('Séries-Speed100'!$AA$27="","",'Séries-Speed100'!$AA$27)</f>
        <v/>
      </c>
    </row>
    <row r="462" spans="1:37" x14ac:dyDescent="0.25">
      <c r="A462" s="114" t="str">
        <f>IF('Séries-Speed100'!$N$28="","",'Séries-Speed100'!$N$28)</f>
        <v>Speed 100</v>
      </c>
      <c r="B462" s="435" t="str">
        <f>IF('Séries-Speed100'!$J$28="","",'Séries-Speed100'!$J$28)</f>
        <v>OLLIVO</v>
      </c>
      <c r="C462" s="437" t="str">
        <f>IF('Séries-Speed100'!$K$28="","",'Séries-Speed100'!$K$28)</f>
        <v>Kevin</v>
      </c>
      <c r="D462" s="110" t="str">
        <f>IF('Séries-Speed100'!$L$28="","",'Séries-Speed100'!$L$28)</f>
        <v>Homme</v>
      </c>
      <c r="E462" s="110" t="str">
        <f>IF('Séries-Speed100'!$I$28="","",'Séries-Speed100'!$I$28)</f>
        <v xml:space="preserve">N°3 </v>
      </c>
      <c r="F462" s="110" t="str">
        <f>IF('Séries-Speed100'!$M$28="","",'Séries-Speed100'!$M$28)</f>
        <v>OLLIVO Kevin Homme</v>
      </c>
      <c r="G462" s="112" t="str">
        <f>IF('Séries-Speed100'!$H$28="","",'Séries-Speed100'!$H$28)</f>
        <v>Imashi</v>
      </c>
      <c r="H462" s="120">
        <f>IF('Séries-Speed100'!$A$28="","",'Séries-Speed100'!$A$28)</f>
        <v>5</v>
      </c>
      <c r="I462" s="451">
        <f>IF('Séries-Speed100'!$B$28="","",'Séries-Speed100'!$B$28)</f>
        <v>2</v>
      </c>
      <c r="J462" s="139">
        <f>IF('Séries-Speed100'!$G$28="","",'Séries-Speed100'!$G$28)</f>
        <v>2</v>
      </c>
      <c r="K462" s="457" t="str">
        <f t="shared" si="22"/>
        <v>Passage</v>
      </c>
      <c r="L462" s="458">
        <f t="shared" si="23"/>
        <v>0.57847222222222217</v>
      </c>
      <c r="M462" s="441">
        <f>IF('Séries-Speed100'!$C$28="","",'Séries-Speed100'!$C$28)</f>
        <v>0.55555555555555547</v>
      </c>
      <c r="N462" s="431">
        <f>IF('Séries-Speed100'!$D$28="","",'Séries-Speed100'!$D$28)</f>
        <v>0.57638888888888884</v>
      </c>
      <c r="O462" s="431">
        <f>IF('Séries-Speed100'!$E$28="","",'Séries-Speed100'!$E$28)</f>
        <v>0.57708333333333328</v>
      </c>
      <c r="P462" s="439">
        <f>IF('Séries-Speed100'!$F$28="","",'Séries-Speed100'!$F$28)</f>
        <v>0.57847222222222217</v>
      </c>
      <c r="Q462" s="435">
        <f>IF('Séries-Speed100'!$S$28="","",'Séries-Speed100'!$S$28)</f>
        <v>0</v>
      </c>
      <c r="R462" s="110" t="str">
        <f>IF('Séries-Speed100'!$T$28="","",'Séries-Speed100'!$T$28)</f>
        <v>mn</v>
      </c>
      <c r="S462" s="437">
        <f>IF('Séries-Speed100'!$U$28="","",'Séries-Speed100'!$U$28)</f>
        <v>45</v>
      </c>
      <c r="T462" s="112" t="str">
        <f>IF('Séries-Speed100'!$V$28="","",'Séries-Speed100'!$V$28)</f>
        <v>s</v>
      </c>
      <c r="U462" s="413" t="str">
        <f>IF('Séries-Speed100'!$AA$28="","",'Séries-Speed100'!$AA$28)</f>
        <v/>
      </c>
    </row>
    <row r="463" spans="1:37" x14ac:dyDescent="0.25">
      <c r="A463" s="114" t="str">
        <f>IF('Séries-Speed100'!$N$29="","",'Séries-Speed100'!$N$29)</f>
        <v>Speed 100</v>
      </c>
      <c r="B463" s="435" t="str">
        <f>IF('Séries-Speed100'!$J$29="","",'Séries-Speed100'!$J$29)</f>
        <v>GASS</v>
      </c>
      <c r="C463" s="437" t="str">
        <f>IF('Séries-Speed100'!$K$29="","",'Séries-Speed100'!$K$29)</f>
        <v>Alexandre</v>
      </c>
      <c r="D463" s="110" t="str">
        <f>IF('Séries-Speed100'!$L$29="","",'Séries-Speed100'!$L$29)</f>
        <v>Homme</v>
      </c>
      <c r="E463" s="110" t="str">
        <f>IF('Séries-Speed100'!$I$29="","",'Séries-Speed100'!$I$29)</f>
        <v xml:space="preserve">N°2 </v>
      </c>
      <c r="F463" s="110" t="str">
        <f>IF('Séries-Speed100'!$M$29="","",'Séries-Speed100'!$M$29)</f>
        <v>GASS Alexandre Homme</v>
      </c>
      <c r="G463" s="112" t="str">
        <f>IF('Séries-Speed100'!$H$29="","",'Séries-Speed100'!$H$29)</f>
        <v>Les Cormorans 1</v>
      </c>
      <c r="H463" s="120">
        <f>IF('Séries-Speed100'!$A$29="","",'Séries-Speed100'!$A$29)</f>
        <v>5</v>
      </c>
      <c r="I463" s="451">
        <f>IF('Séries-Speed100'!$B$29="","",'Séries-Speed100'!$B$29)</f>
        <v>3</v>
      </c>
      <c r="J463" s="139">
        <f>IF('Séries-Speed100'!$G$29="","",'Séries-Speed100'!$G$29)</f>
        <v>3</v>
      </c>
      <c r="K463" s="457" t="str">
        <f t="shared" si="22"/>
        <v>Passage</v>
      </c>
      <c r="L463" s="458">
        <f t="shared" si="23"/>
        <v>0.57847222222222217</v>
      </c>
      <c r="M463" s="441">
        <f>IF('Séries-Speed100'!$C$29="","",'Séries-Speed100'!$C$29)</f>
        <v>0.55555555555555547</v>
      </c>
      <c r="N463" s="431">
        <f>IF('Séries-Speed100'!$D$29="","",'Séries-Speed100'!$D$29)</f>
        <v>0.57638888888888884</v>
      </c>
      <c r="O463" s="431">
        <f>IF('Séries-Speed100'!$E$29="","",'Séries-Speed100'!$E$29)</f>
        <v>0.57708333333333328</v>
      </c>
      <c r="P463" s="439">
        <f>IF('Séries-Speed100'!$F$29="","",'Séries-Speed100'!$F$29)</f>
        <v>0.57847222222222217</v>
      </c>
      <c r="Q463" s="435">
        <f>IF('Séries-Speed100'!$S$29="","",'Séries-Speed100'!$S$29)</f>
        <v>0</v>
      </c>
      <c r="R463" s="110" t="str">
        <f>IF('Séries-Speed100'!$T$29="","",'Séries-Speed100'!$T$29)</f>
        <v>mn</v>
      </c>
      <c r="S463" s="437">
        <f>IF('Séries-Speed100'!$U$29="","",'Séries-Speed100'!$U$29)</f>
        <v>45</v>
      </c>
      <c r="T463" s="112" t="str">
        <f>IF('Séries-Speed100'!$V$29="","",'Séries-Speed100'!$V$29)</f>
        <v>s</v>
      </c>
      <c r="U463" s="413" t="str">
        <f>IF('Séries-Speed100'!$AA$29="","",'Séries-Speed100'!$AA$29)</f>
        <v/>
      </c>
    </row>
    <row r="464" spans="1:37" x14ac:dyDescent="0.25">
      <c r="A464" s="114" t="str">
        <f>IF('Séries-Speed100'!$N$30="","",'Séries-Speed100'!$N$30)</f>
        <v/>
      </c>
      <c r="B464" s="435" t="str">
        <f>IF('Séries-Speed100'!$J$30="","",'Séries-Speed100'!$J$30)</f>
        <v/>
      </c>
      <c r="C464" s="437" t="str">
        <f>IF('Séries-Speed100'!$K$30="","",'Séries-Speed100'!$K$30)</f>
        <v/>
      </c>
      <c r="D464" s="110" t="str">
        <f>IF('Séries-Speed100'!$L$30="","",'Séries-Speed100'!$L$30)</f>
        <v/>
      </c>
      <c r="E464" s="110" t="str">
        <f>IF('Séries-Speed100'!$I$30="","",'Séries-Speed100'!$I$30)</f>
        <v/>
      </c>
      <c r="F464" s="110" t="str">
        <f>IF('Séries-Speed100'!$M$30="","",'Séries-Speed100'!$M$30)</f>
        <v/>
      </c>
      <c r="G464" s="112" t="str">
        <f>IF('Séries-Speed100'!$H$30="","",'Séries-Speed100'!$H$30)</f>
        <v/>
      </c>
      <c r="H464" s="120" t="str">
        <f>IF('Séries-Speed100'!$A$30="","",'Séries-Speed100'!$A$30)</f>
        <v/>
      </c>
      <c r="I464" s="451" t="str">
        <f>IF('Séries-Speed100'!$B$30="","",'Séries-Speed100'!$B$30)</f>
        <v/>
      </c>
      <c r="J464" s="139" t="str">
        <f>IF('Séries-Speed100'!$G$30="","",'Séries-Speed100'!$G$30)</f>
        <v/>
      </c>
      <c r="K464" s="457" t="str">
        <f t="shared" si="22"/>
        <v/>
      </c>
      <c r="L464" s="458" t="str">
        <f t="shared" si="23"/>
        <v/>
      </c>
      <c r="M464" s="441" t="str">
        <f>IF('Séries-Speed100'!$C$30="","",'Séries-Speed100'!$C$30)</f>
        <v/>
      </c>
      <c r="N464" s="431" t="str">
        <f>IF('Séries-Speed100'!$D$30="","",'Séries-Speed100'!$D$30)</f>
        <v/>
      </c>
      <c r="O464" s="431" t="str">
        <f>IF('Séries-Speed100'!$E$30="","",'Séries-Speed100'!$E$30)</f>
        <v/>
      </c>
      <c r="P464" s="439" t="str">
        <f>IF('Séries-Speed100'!$F$30="","",'Séries-Speed100'!$F$30)</f>
        <v/>
      </c>
      <c r="Q464" s="435" t="str">
        <f>IF('Séries-Speed100'!$S$30="","",'Séries-Speed100'!$S$30)</f>
        <v/>
      </c>
      <c r="R464" s="110" t="str">
        <f>IF('Séries-Speed100'!$T$30="","",'Séries-Speed100'!$T$30)</f>
        <v/>
      </c>
      <c r="S464" s="437" t="str">
        <f>IF('Séries-Speed100'!$U$30="","",'Séries-Speed100'!$U$30)</f>
        <v/>
      </c>
      <c r="T464" s="112" t="str">
        <f>IF('Séries-Speed100'!$V$30="","",'Séries-Speed100'!$V$30)</f>
        <v/>
      </c>
      <c r="U464" s="413" t="str">
        <f>IF('Séries-Speed100'!$AA$30="","",'Séries-Speed100'!$AA$30)</f>
        <v/>
      </c>
    </row>
    <row r="465" spans="1:21" x14ac:dyDescent="0.25">
      <c r="A465" s="114" t="str">
        <f>IF('Séries-Speed100'!$N$31="","",'Séries-Speed100'!$N$31)</f>
        <v/>
      </c>
      <c r="B465" s="435" t="str">
        <f>IF('Séries-Speed100'!$J$31="","",'Séries-Speed100'!$J$31)</f>
        <v/>
      </c>
      <c r="C465" s="437" t="str">
        <f>IF('Séries-Speed100'!$K$31="","",'Séries-Speed100'!$K$31)</f>
        <v/>
      </c>
      <c r="D465" s="110" t="str">
        <f>IF('Séries-Speed100'!$L$31="","",'Séries-Speed100'!$L$31)</f>
        <v/>
      </c>
      <c r="E465" s="110" t="str">
        <f>IF('Séries-Speed100'!$I$31="","",'Séries-Speed100'!$I$31)</f>
        <v/>
      </c>
      <c r="F465" s="110" t="str">
        <f>IF('Séries-Speed100'!$M$31="","",'Séries-Speed100'!$M$31)</f>
        <v/>
      </c>
      <c r="G465" s="112" t="str">
        <f>IF('Séries-Speed100'!$H$31="","",'Séries-Speed100'!$H$31)</f>
        <v/>
      </c>
      <c r="H465" s="120" t="str">
        <f>IF('Séries-Speed100'!$A$31="","",'Séries-Speed100'!$A$31)</f>
        <v/>
      </c>
      <c r="I465" s="451" t="str">
        <f>IF('Séries-Speed100'!$B$31="","",'Séries-Speed100'!$B$31)</f>
        <v/>
      </c>
      <c r="J465" s="139" t="str">
        <f>IF('Séries-Speed100'!$G$31="","",'Séries-Speed100'!$G$31)</f>
        <v/>
      </c>
      <c r="K465" s="457" t="str">
        <f t="shared" si="22"/>
        <v/>
      </c>
      <c r="L465" s="458" t="str">
        <f t="shared" si="23"/>
        <v/>
      </c>
      <c r="M465" s="441" t="str">
        <f>IF('Séries-Speed100'!$C$31="","",'Séries-Speed100'!$C$31)</f>
        <v/>
      </c>
      <c r="N465" s="431" t="str">
        <f>IF('Séries-Speed100'!$D$31="","",'Séries-Speed100'!$D$31)</f>
        <v/>
      </c>
      <c r="O465" s="431" t="str">
        <f>IF('Séries-Speed100'!$E$31="","",'Séries-Speed100'!$E$31)</f>
        <v/>
      </c>
      <c r="P465" s="439" t="str">
        <f>IF('Séries-Speed100'!$F$31="","",'Séries-Speed100'!$F$31)</f>
        <v/>
      </c>
      <c r="Q465" s="435" t="str">
        <f>IF('Séries-Speed100'!$S$31="","",'Séries-Speed100'!$S$31)</f>
        <v/>
      </c>
      <c r="R465" s="110" t="str">
        <f>IF('Séries-Speed100'!$T$31="","",'Séries-Speed100'!$T$31)</f>
        <v/>
      </c>
      <c r="S465" s="437" t="str">
        <f>IF('Séries-Speed100'!$U$31="","",'Séries-Speed100'!$U$31)</f>
        <v/>
      </c>
      <c r="T465" s="112" t="str">
        <f>IF('Séries-Speed100'!$V$31="","",'Séries-Speed100'!$V$31)</f>
        <v/>
      </c>
      <c r="U465" s="413" t="str">
        <f>IF('Séries-Speed100'!$AA$31="","",'Séries-Speed100'!$AA$31)</f>
        <v/>
      </c>
    </row>
    <row r="466" spans="1:21" x14ac:dyDescent="0.25">
      <c r="A466" s="114" t="str">
        <f>IF('Séries-Speed100'!$N$32="","",'Séries-Speed100'!$N$32)</f>
        <v/>
      </c>
      <c r="B466" s="435" t="str">
        <f>IF('Séries-Speed100'!$J$32="","",'Séries-Speed100'!$J$32)</f>
        <v/>
      </c>
      <c r="C466" s="437" t="str">
        <f>IF('Séries-Speed100'!$K$32="","",'Séries-Speed100'!$K$32)</f>
        <v/>
      </c>
      <c r="D466" s="110" t="str">
        <f>IF('Séries-Speed100'!$L$32="","",'Séries-Speed100'!$L$32)</f>
        <v/>
      </c>
      <c r="E466" s="110" t="str">
        <f>IF('Séries-Speed100'!$I$32="","",'Séries-Speed100'!$I$32)</f>
        <v/>
      </c>
      <c r="F466" s="110" t="str">
        <f>IF('Séries-Speed100'!$M$32="","",'Séries-Speed100'!$M$32)</f>
        <v/>
      </c>
      <c r="G466" s="112" t="str">
        <f>IF('Séries-Speed100'!$H$32="","",'Séries-Speed100'!$H$32)</f>
        <v/>
      </c>
      <c r="H466" s="120" t="str">
        <f>IF('Séries-Speed100'!$A$32="","",'Séries-Speed100'!$A$32)</f>
        <v/>
      </c>
      <c r="I466" s="451" t="str">
        <f>IF('Séries-Speed100'!$B$32="","",'Séries-Speed100'!$B$32)</f>
        <v/>
      </c>
      <c r="J466" s="139" t="str">
        <f>IF('Séries-Speed100'!$G$32="","",'Séries-Speed100'!$G$32)</f>
        <v/>
      </c>
      <c r="K466" s="457" t="str">
        <f t="shared" si="22"/>
        <v/>
      </c>
      <c r="L466" s="458" t="str">
        <f t="shared" si="23"/>
        <v/>
      </c>
      <c r="M466" s="441" t="str">
        <f>IF('Séries-Speed100'!$C$32="","",'Séries-Speed100'!$C$32)</f>
        <v/>
      </c>
      <c r="N466" s="431" t="str">
        <f>IF('Séries-Speed100'!$D$32="","",'Séries-Speed100'!$D$32)</f>
        <v/>
      </c>
      <c r="O466" s="431" t="str">
        <f>IF('Séries-Speed100'!$E$32="","",'Séries-Speed100'!$E$32)</f>
        <v/>
      </c>
      <c r="P466" s="439" t="str">
        <f>IF('Séries-Speed100'!$F$32="","",'Séries-Speed100'!$F$32)</f>
        <v/>
      </c>
      <c r="Q466" s="435" t="str">
        <f>IF('Séries-Speed100'!$S$32="","",'Séries-Speed100'!$S$32)</f>
        <v/>
      </c>
      <c r="R466" s="110" t="str">
        <f>IF('Séries-Speed100'!$T$32="","",'Séries-Speed100'!$T$32)</f>
        <v/>
      </c>
      <c r="S466" s="437" t="str">
        <f>IF('Séries-Speed100'!$U$32="","",'Séries-Speed100'!$U$32)</f>
        <v/>
      </c>
      <c r="T466" s="112" t="str">
        <f>IF('Séries-Speed100'!$V$32="","",'Séries-Speed100'!$V$32)</f>
        <v/>
      </c>
      <c r="U466" s="413" t="str">
        <f>IF('Séries-Speed100'!$AA$32="","",'Séries-Speed100'!$AA$32)</f>
        <v/>
      </c>
    </row>
    <row r="467" spans="1:21" x14ac:dyDescent="0.25">
      <c r="A467" s="114" t="str">
        <f>IF('Séries-Speed100'!$N$33="","",'Séries-Speed100'!$N$33)</f>
        <v/>
      </c>
      <c r="B467" s="435" t="str">
        <f>IF('Séries-Speed100'!$J$33="","",'Séries-Speed100'!$J$33)</f>
        <v/>
      </c>
      <c r="C467" s="437" t="str">
        <f>IF('Séries-Speed100'!$K$33="","",'Séries-Speed100'!$K$33)</f>
        <v/>
      </c>
      <c r="D467" s="110" t="str">
        <f>IF('Séries-Speed100'!$L$33="","",'Séries-Speed100'!$L$33)</f>
        <v/>
      </c>
      <c r="E467" s="110" t="str">
        <f>IF('Séries-Speed100'!$I$33="","",'Séries-Speed100'!$I$33)</f>
        <v/>
      </c>
      <c r="F467" s="110" t="str">
        <f>IF('Séries-Speed100'!$M$33="","",'Séries-Speed100'!$M$33)</f>
        <v/>
      </c>
      <c r="G467" s="112" t="str">
        <f>IF('Séries-Speed100'!$H$33="","",'Séries-Speed100'!$H$33)</f>
        <v/>
      </c>
      <c r="H467" s="120" t="str">
        <f>IF('Séries-Speed100'!$A$33="","",'Séries-Speed100'!$A$33)</f>
        <v/>
      </c>
      <c r="I467" s="451" t="str">
        <f>IF('Séries-Speed100'!$B$33="","",'Séries-Speed100'!$B$33)</f>
        <v/>
      </c>
      <c r="J467" s="139" t="str">
        <f>IF('Séries-Speed100'!$G$33="","",'Séries-Speed100'!$G$33)</f>
        <v/>
      </c>
      <c r="K467" s="457" t="str">
        <f t="shared" si="22"/>
        <v/>
      </c>
      <c r="L467" s="458" t="str">
        <f t="shared" si="23"/>
        <v/>
      </c>
      <c r="M467" s="441" t="str">
        <f>IF('Séries-Speed100'!$C$33="","",'Séries-Speed100'!$C$33)</f>
        <v/>
      </c>
      <c r="N467" s="431" t="str">
        <f>IF('Séries-Speed100'!$D$33="","",'Séries-Speed100'!$D$33)</f>
        <v/>
      </c>
      <c r="O467" s="431" t="str">
        <f>IF('Séries-Speed100'!$E$33="","",'Séries-Speed100'!$E$33)</f>
        <v/>
      </c>
      <c r="P467" s="439" t="str">
        <f>IF('Séries-Speed100'!$F$33="","",'Séries-Speed100'!$F$33)</f>
        <v/>
      </c>
      <c r="Q467" s="435" t="str">
        <f>IF('Séries-Speed100'!$S$33="","",'Séries-Speed100'!$S$33)</f>
        <v/>
      </c>
      <c r="R467" s="110" t="str">
        <f>IF('Séries-Speed100'!$T$33="","",'Séries-Speed100'!$T$33)</f>
        <v/>
      </c>
      <c r="S467" s="437" t="str">
        <f>IF('Séries-Speed100'!$U$33="","",'Séries-Speed100'!$U$33)</f>
        <v/>
      </c>
      <c r="T467" s="112" t="str">
        <f>IF('Séries-Speed100'!$V$33="","",'Séries-Speed100'!$V$33)</f>
        <v/>
      </c>
      <c r="U467" s="413" t="str">
        <f>IF('Séries-Speed100'!$AA$33="","",'Séries-Speed100'!$AA$33)</f>
        <v/>
      </c>
    </row>
    <row r="468" spans="1:21" x14ac:dyDescent="0.25">
      <c r="A468" s="114" t="str">
        <f>IF('Séries-Speed100'!$N$34="","",'Séries-Speed100'!$N$34)</f>
        <v/>
      </c>
      <c r="B468" s="435" t="str">
        <f>IF('Séries-Speed100'!$J$34="","",'Séries-Speed100'!$J$34)</f>
        <v/>
      </c>
      <c r="C468" s="437" t="str">
        <f>IF('Séries-Speed100'!$K$34="","",'Séries-Speed100'!$K$34)</f>
        <v/>
      </c>
      <c r="D468" s="110" t="str">
        <f>IF('Séries-Speed100'!$L$34="","",'Séries-Speed100'!$L$34)</f>
        <v/>
      </c>
      <c r="E468" s="110" t="str">
        <f>IF('Séries-Speed100'!$I$34="","",'Séries-Speed100'!$I$34)</f>
        <v/>
      </c>
      <c r="F468" s="110" t="str">
        <f>IF('Séries-Speed100'!$M$34="","",'Séries-Speed100'!$M$34)</f>
        <v/>
      </c>
      <c r="G468" s="112" t="str">
        <f>IF('Séries-Speed100'!$H$34="","",'Séries-Speed100'!$H$34)</f>
        <v/>
      </c>
      <c r="H468" s="120" t="str">
        <f>IF('Séries-Speed100'!$A$34="","",'Séries-Speed100'!$A$34)</f>
        <v/>
      </c>
      <c r="I468" s="451" t="str">
        <f>IF('Séries-Speed100'!$B$34="","",'Séries-Speed100'!$B$34)</f>
        <v/>
      </c>
      <c r="J468" s="139" t="str">
        <f>IF('Séries-Speed100'!$G$34="","",'Séries-Speed100'!$G$34)</f>
        <v/>
      </c>
      <c r="K468" s="457" t="str">
        <f t="shared" si="22"/>
        <v/>
      </c>
      <c r="L468" s="458" t="str">
        <f t="shared" si="23"/>
        <v/>
      </c>
      <c r="M468" s="441" t="str">
        <f>IF('Séries-Speed100'!$C$34="","",'Séries-Speed100'!$C$34)</f>
        <v/>
      </c>
      <c r="N468" s="431" t="str">
        <f>IF('Séries-Speed100'!$D$34="","",'Séries-Speed100'!$D$34)</f>
        <v/>
      </c>
      <c r="O468" s="431" t="str">
        <f>IF('Séries-Speed100'!$E$34="","",'Séries-Speed100'!$E$34)</f>
        <v/>
      </c>
      <c r="P468" s="439" t="str">
        <f>IF('Séries-Speed100'!$F$34="","",'Séries-Speed100'!$F$34)</f>
        <v/>
      </c>
      <c r="Q468" s="435" t="str">
        <f>IF('Séries-Speed100'!$S$34="","",'Séries-Speed100'!$S$34)</f>
        <v/>
      </c>
      <c r="R468" s="110" t="str">
        <f>IF('Séries-Speed100'!$T$34="","",'Séries-Speed100'!$T$34)</f>
        <v/>
      </c>
      <c r="S468" s="437" t="str">
        <f>IF('Séries-Speed100'!$U$34="","",'Séries-Speed100'!$U$34)</f>
        <v/>
      </c>
      <c r="T468" s="112" t="str">
        <f>IF('Séries-Speed100'!$V$34="","",'Séries-Speed100'!$V$34)</f>
        <v/>
      </c>
      <c r="U468" s="413" t="str">
        <f>IF('Séries-Speed100'!$AA$34="","",'Séries-Speed100'!$AA$34)</f>
        <v/>
      </c>
    </row>
    <row r="469" spans="1:21" x14ac:dyDescent="0.25">
      <c r="A469" s="114" t="str">
        <f>IF('Séries-Speed100'!$N$35="","",'Séries-Speed100'!$N$35)</f>
        <v/>
      </c>
      <c r="B469" s="435" t="str">
        <f>IF('Séries-Speed100'!$J$35="","",'Séries-Speed100'!$J$35)</f>
        <v/>
      </c>
      <c r="C469" s="437" t="str">
        <f>IF('Séries-Speed100'!$K$35="","",'Séries-Speed100'!$K$35)</f>
        <v/>
      </c>
      <c r="D469" s="110" t="str">
        <f>IF('Séries-Speed100'!$L$35="","",'Séries-Speed100'!$L$35)</f>
        <v/>
      </c>
      <c r="E469" s="110" t="str">
        <f>IF('Séries-Speed100'!$I$35="","",'Séries-Speed100'!$I$35)</f>
        <v/>
      </c>
      <c r="F469" s="110" t="str">
        <f>IF('Séries-Speed100'!$M$35="","",'Séries-Speed100'!$M$35)</f>
        <v/>
      </c>
      <c r="G469" s="112" t="str">
        <f>IF('Séries-Speed100'!$H$35="","",'Séries-Speed100'!$H$35)</f>
        <v/>
      </c>
      <c r="H469" s="120" t="str">
        <f>IF('Séries-Speed100'!$A$35="","",'Séries-Speed100'!$A$35)</f>
        <v/>
      </c>
      <c r="I469" s="451" t="str">
        <f>IF('Séries-Speed100'!$B$35="","",'Séries-Speed100'!$B$35)</f>
        <v/>
      </c>
      <c r="J469" s="139" t="str">
        <f>IF('Séries-Speed100'!$G$35="","",'Séries-Speed100'!$G$35)</f>
        <v/>
      </c>
      <c r="K469" s="457" t="str">
        <f t="shared" si="22"/>
        <v/>
      </c>
      <c r="L469" s="458" t="str">
        <f t="shared" si="23"/>
        <v/>
      </c>
      <c r="M469" s="441" t="str">
        <f>IF('Séries-Speed100'!$C$35="","",'Séries-Speed100'!$C$35)</f>
        <v/>
      </c>
      <c r="N469" s="431" t="str">
        <f>IF('Séries-Speed100'!$D$35="","",'Séries-Speed100'!$D$35)</f>
        <v/>
      </c>
      <c r="O469" s="431" t="str">
        <f>IF('Séries-Speed100'!$E$35="","",'Séries-Speed100'!$E$35)</f>
        <v/>
      </c>
      <c r="P469" s="439" t="str">
        <f>IF('Séries-Speed100'!$F$35="","",'Séries-Speed100'!$F$35)</f>
        <v/>
      </c>
      <c r="Q469" s="435" t="str">
        <f>IF('Séries-Speed100'!$S$35="","",'Séries-Speed100'!$S$35)</f>
        <v/>
      </c>
      <c r="R469" s="110" t="str">
        <f>IF('Séries-Speed100'!$T$35="","",'Séries-Speed100'!$T$35)</f>
        <v/>
      </c>
      <c r="S469" s="437" t="str">
        <f>IF('Séries-Speed100'!$U$35="","",'Séries-Speed100'!$U$35)</f>
        <v/>
      </c>
      <c r="T469" s="112" t="str">
        <f>IF('Séries-Speed100'!$V$35="","",'Séries-Speed100'!$V$35)</f>
        <v/>
      </c>
      <c r="U469" s="413" t="str">
        <f>IF('Séries-Speed100'!$AA$35="","",'Séries-Speed100'!$AA$35)</f>
        <v/>
      </c>
    </row>
    <row r="470" spans="1:21" x14ac:dyDescent="0.25">
      <c r="A470" s="114" t="str">
        <f>IF('Séries-Speed100'!$N$36="","",'Séries-Speed100'!$N$36)</f>
        <v/>
      </c>
      <c r="B470" s="435" t="str">
        <f>IF('Séries-Speed100'!$J$36="","",'Séries-Speed100'!$J$36)</f>
        <v/>
      </c>
      <c r="C470" s="437" t="str">
        <f>IF('Séries-Speed100'!$K$36="","",'Séries-Speed100'!$K$36)</f>
        <v/>
      </c>
      <c r="D470" s="110" t="str">
        <f>IF('Séries-Speed100'!$L$36="","",'Séries-Speed100'!$L$36)</f>
        <v/>
      </c>
      <c r="E470" s="110" t="str">
        <f>IF('Séries-Speed100'!$I$36="","",'Séries-Speed100'!$I$36)</f>
        <v/>
      </c>
      <c r="F470" s="110" t="str">
        <f>IF('Séries-Speed100'!$M$36="","",'Séries-Speed100'!$M$36)</f>
        <v/>
      </c>
      <c r="G470" s="112" t="str">
        <f>IF('Séries-Speed100'!$H$36="","",'Séries-Speed100'!$H$36)</f>
        <v/>
      </c>
      <c r="H470" s="120" t="str">
        <f>IF('Séries-Speed100'!$A$36="","",'Séries-Speed100'!$A$36)</f>
        <v/>
      </c>
      <c r="I470" s="451" t="str">
        <f>IF('Séries-Speed100'!$B$36="","",'Séries-Speed100'!$B$36)</f>
        <v/>
      </c>
      <c r="J470" s="139" t="str">
        <f>IF('Séries-Speed100'!$G$36="","",'Séries-Speed100'!$G$36)</f>
        <v/>
      </c>
      <c r="K470" s="457" t="str">
        <f t="shared" si="22"/>
        <v/>
      </c>
      <c r="L470" s="458" t="str">
        <f t="shared" si="23"/>
        <v/>
      </c>
      <c r="M470" s="441" t="str">
        <f>IF('Séries-Speed100'!$C$36="","",'Séries-Speed100'!$C$36)</f>
        <v/>
      </c>
      <c r="N470" s="431" t="str">
        <f>IF('Séries-Speed100'!$D$36="","",'Séries-Speed100'!$D$36)</f>
        <v/>
      </c>
      <c r="O470" s="431" t="str">
        <f>IF('Séries-Speed100'!$E$36="","",'Séries-Speed100'!$E$36)</f>
        <v/>
      </c>
      <c r="P470" s="439" t="str">
        <f>IF('Séries-Speed100'!$F$36="","",'Séries-Speed100'!$F$36)</f>
        <v/>
      </c>
      <c r="Q470" s="435" t="str">
        <f>IF('Séries-Speed100'!$S$36="","",'Séries-Speed100'!$S$36)</f>
        <v/>
      </c>
      <c r="R470" s="110" t="str">
        <f>IF('Séries-Speed100'!$T$36="","",'Séries-Speed100'!$T$36)</f>
        <v/>
      </c>
      <c r="S470" s="437" t="str">
        <f>IF('Séries-Speed100'!$U$36="","",'Séries-Speed100'!$U$36)</f>
        <v/>
      </c>
      <c r="T470" s="112" t="str">
        <f>IF('Séries-Speed100'!$V$36="","",'Séries-Speed100'!$V$36)</f>
        <v/>
      </c>
      <c r="U470" s="413" t="str">
        <f>IF('Séries-Speed100'!$AA$36="","",'Séries-Speed100'!$AA$36)</f>
        <v/>
      </c>
    </row>
    <row r="471" spans="1:21" x14ac:dyDescent="0.25">
      <c r="A471" s="114" t="str">
        <f>IF('Séries-Speed100'!$N$37="","",'Séries-Speed100'!$N$37)</f>
        <v/>
      </c>
      <c r="B471" s="435" t="str">
        <f>IF('Séries-Speed100'!$J$37="","",'Séries-Speed100'!$J$37)</f>
        <v/>
      </c>
      <c r="C471" s="437" t="str">
        <f>IF('Séries-Speed100'!$K$37="","",'Séries-Speed100'!$K$37)</f>
        <v/>
      </c>
      <c r="D471" s="110" t="str">
        <f>IF('Séries-Speed100'!$L$37="","",'Séries-Speed100'!$L$37)</f>
        <v/>
      </c>
      <c r="E471" s="110" t="str">
        <f>IF('Séries-Speed100'!$I$37="","",'Séries-Speed100'!$I$37)</f>
        <v/>
      </c>
      <c r="F471" s="110" t="str">
        <f>IF('Séries-Speed100'!$M$37="","",'Séries-Speed100'!$M$37)</f>
        <v/>
      </c>
      <c r="G471" s="112" t="str">
        <f>IF('Séries-Speed100'!$H$37="","",'Séries-Speed100'!$H$37)</f>
        <v/>
      </c>
      <c r="H471" s="120" t="str">
        <f>IF('Séries-Speed100'!$A$37="","",'Séries-Speed100'!$A$37)</f>
        <v/>
      </c>
      <c r="I471" s="451" t="str">
        <f>IF('Séries-Speed100'!$B$37="","",'Séries-Speed100'!$B$37)</f>
        <v/>
      </c>
      <c r="J471" s="139" t="str">
        <f>IF('Séries-Speed100'!$G$37="","",'Séries-Speed100'!$G$37)</f>
        <v/>
      </c>
      <c r="K471" s="457" t="str">
        <f t="shared" si="22"/>
        <v/>
      </c>
      <c r="L471" s="458" t="str">
        <f t="shared" si="23"/>
        <v/>
      </c>
      <c r="M471" s="441" t="str">
        <f>IF('Séries-Speed100'!$C$37="","",'Séries-Speed100'!$C$37)</f>
        <v/>
      </c>
      <c r="N471" s="431" t="str">
        <f>IF('Séries-Speed100'!$D$37="","",'Séries-Speed100'!$D$37)</f>
        <v/>
      </c>
      <c r="O471" s="431" t="str">
        <f>IF('Séries-Speed100'!$E$37="","",'Séries-Speed100'!$E$37)</f>
        <v/>
      </c>
      <c r="P471" s="439" t="str">
        <f>IF('Séries-Speed100'!$F$37="","",'Séries-Speed100'!$F$37)</f>
        <v/>
      </c>
      <c r="Q471" s="435" t="str">
        <f>IF('Séries-Speed100'!$S$37="","",'Séries-Speed100'!$S$37)</f>
        <v/>
      </c>
      <c r="R471" s="110" t="str">
        <f>IF('Séries-Speed100'!$T$37="","",'Séries-Speed100'!$T$37)</f>
        <v/>
      </c>
      <c r="S471" s="437" t="str">
        <f>IF('Séries-Speed100'!$U$37="","",'Séries-Speed100'!$U$37)</f>
        <v/>
      </c>
      <c r="T471" s="112" t="str">
        <f>IF('Séries-Speed100'!$V$37="","",'Séries-Speed100'!$V$37)</f>
        <v/>
      </c>
      <c r="U471" s="413" t="str">
        <f>IF('Séries-Speed100'!$AA$37="","",'Séries-Speed100'!$AA$37)</f>
        <v/>
      </c>
    </row>
    <row r="472" spans="1:21" x14ac:dyDescent="0.25">
      <c r="A472" s="114" t="str">
        <f>IF('Séries-Speed100'!$N$38="","",'Séries-Speed100'!$N$38)</f>
        <v/>
      </c>
      <c r="B472" s="435" t="str">
        <f>IF('Séries-Speed100'!$J$38="","",'Séries-Speed100'!$J$38)</f>
        <v/>
      </c>
      <c r="C472" s="437" t="str">
        <f>IF('Séries-Speed100'!$K$38="","",'Séries-Speed100'!$K$38)</f>
        <v/>
      </c>
      <c r="D472" s="110" t="str">
        <f>IF('Séries-Speed100'!$L$38="","",'Séries-Speed100'!$L$38)</f>
        <v/>
      </c>
      <c r="E472" s="110" t="str">
        <f>IF('Séries-Speed100'!$I$38="","",'Séries-Speed100'!$I$38)</f>
        <v/>
      </c>
      <c r="F472" s="110" t="str">
        <f>IF('Séries-Speed100'!$M$38="","",'Séries-Speed100'!$M$38)</f>
        <v/>
      </c>
      <c r="G472" s="112" t="str">
        <f>IF('Séries-Speed100'!$H$38="","",'Séries-Speed100'!$H$38)</f>
        <v/>
      </c>
      <c r="H472" s="120" t="str">
        <f>IF('Séries-Speed100'!$A$38="","",'Séries-Speed100'!$A$38)</f>
        <v/>
      </c>
      <c r="I472" s="451" t="str">
        <f>IF('Séries-Speed100'!$B$38="","",'Séries-Speed100'!$B$38)</f>
        <v/>
      </c>
      <c r="J472" s="139" t="str">
        <f>IF('Séries-Speed100'!$G$38="","",'Séries-Speed100'!$G$38)</f>
        <v/>
      </c>
      <c r="K472" s="457" t="str">
        <f t="shared" si="22"/>
        <v/>
      </c>
      <c r="L472" s="458" t="str">
        <f t="shared" si="23"/>
        <v/>
      </c>
      <c r="M472" s="441" t="str">
        <f>IF('Séries-Speed100'!$C$38="","",'Séries-Speed100'!$C$38)</f>
        <v/>
      </c>
      <c r="N472" s="431" t="str">
        <f>IF('Séries-Speed100'!$D$38="","",'Séries-Speed100'!$D$38)</f>
        <v/>
      </c>
      <c r="O472" s="431" t="str">
        <f>IF('Séries-Speed100'!$E$38="","",'Séries-Speed100'!$E$38)</f>
        <v/>
      </c>
      <c r="P472" s="439" t="str">
        <f>IF('Séries-Speed100'!$F$38="","",'Séries-Speed100'!$F$38)</f>
        <v/>
      </c>
      <c r="Q472" s="435" t="str">
        <f>IF('Séries-Speed100'!$S$38="","",'Séries-Speed100'!$S$38)</f>
        <v/>
      </c>
      <c r="R472" s="110" t="str">
        <f>IF('Séries-Speed100'!$T$38="","",'Séries-Speed100'!$T$38)</f>
        <v/>
      </c>
      <c r="S472" s="437" t="str">
        <f>IF('Séries-Speed100'!$U$38="","",'Séries-Speed100'!$U$38)</f>
        <v/>
      </c>
      <c r="T472" s="112" t="str">
        <f>IF('Séries-Speed100'!$V$38="","",'Séries-Speed100'!$V$38)</f>
        <v/>
      </c>
      <c r="U472" s="413" t="str">
        <f>IF('Séries-Speed100'!$AA$38="","",'Séries-Speed100'!$AA$38)</f>
        <v/>
      </c>
    </row>
    <row r="473" spans="1:21" x14ac:dyDescent="0.25">
      <c r="A473" s="114" t="str">
        <f>IF('Séries-Speed100'!$N$39="","",'Séries-Speed100'!$N$39)</f>
        <v/>
      </c>
      <c r="B473" s="435" t="str">
        <f>IF('Séries-Speed100'!$J$39="","",'Séries-Speed100'!$J$39)</f>
        <v/>
      </c>
      <c r="C473" s="437" t="str">
        <f>IF('Séries-Speed100'!$K$39="","",'Séries-Speed100'!$K$39)</f>
        <v/>
      </c>
      <c r="D473" s="110" t="str">
        <f>IF('Séries-Speed100'!$L$39="","",'Séries-Speed100'!$L$39)</f>
        <v/>
      </c>
      <c r="E473" s="110" t="str">
        <f>IF('Séries-Speed100'!$I$39="","",'Séries-Speed100'!$I$39)</f>
        <v/>
      </c>
      <c r="F473" s="110" t="str">
        <f>IF('Séries-Speed100'!$M$39="","",'Séries-Speed100'!$M$39)</f>
        <v/>
      </c>
      <c r="G473" s="112" t="str">
        <f>IF('Séries-Speed100'!$H$39="","",'Séries-Speed100'!$H$39)</f>
        <v/>
      </c>
      <c r="H473" s="120" t="str">
        <f>IF('Séries-Speed100'!$A$39="","",'Séries-Speed100'!$A$39)</f>
        <v/>
      </c>
      <c r="I473" s="451" t="str">
        <f>IF('Séries-Speed100'!$B$39="","",'Séries-Speed100'!$B$39)</f>
        <v/>
      </c>
      <c r="J473" s="139" t="str">
        <f>IF('Séries-Speed100'!$G$39="","",'Séries-Speed100'!$G$39)</f>
        <v/>
      </c>
      <c r="K473" s="457" t="str">
        <f t="shared" si="22"/>
        <v/>
      </c>
      <c r="L473" s="458" t="str">
        <f t="shared" si="23"/>
        <v/>
      </c>
      <c r="M473" s="441" t="str">
        <f>IF('Séries-Speed100'!$C$39="","",'Séries-Speed100'!$C$39)</f>
        <v/>
      </c>
      <c r="N473" s="431" t="str">
        <f>IF('Séries-Speed100'!$D$39="","",'Séries-Speed100'!$D$39)</f>
        <v/>
      </c>
      <c r="O473" s="431" t="str">
        <f>IF('Séries-Speed100'!$E$39="","",'Séries-Speed100'!$E$39)</f>
        <v/>
      </c>
      <c r="P473" s="439" t="str">
        <f>IF('Séries-Speed100'!$F$39="","",'Séries-Speed100'!$F$39)</f>
        <v/>
      </c>
      <c r="Q473" s="435" t="str">
        <f>IF('Séries-Speed100'!$S$39="","",'Séries-Speed100'!$S$39)</f>
        <v/>
      </c>
      <c r="R473" s="110" t="str">
        <f>IF('Séries-Speed100'!$T$39="","",'Séries-Speed100'!$T$39)</f>
        <v/>
      </c>
      <c r="S473" s="437" t="str">
        <f>IF('Séries-Speed100'!$U$39="","",'Séries-Speed100'!$U$39)</f>
        <v/>
      </c>
      <c r="T473" s="112" t="str">
        <f>IF('Séries-Speed100'!$V$39="","",'Séries-Speed100'!$V$39)</f>
        <v/>
      </c>
      <c r="U473" s="413" t="str">
        <f>IF('Séries-Speed100'!$AA$39="","",'Séries-Speed100'!$AA$39)</f>
        <v/>
      </c>
    </row>
    <row r="474" spans="1:21" x14ac:dyDescent="0.25">
      <c r="A474" s="114" t="str">
        <f>IF('Séries-Speed100'!$N$40="","",'Séries-Speed100'!$N$40)</f>
        <v/>
      </c>
      <c r="B474" s="435" t="str">
        <f>IF('Séries-Speed100'!$J$40="","",'Séries-Speed100'!$J$40)</f>
        <v/>
      </c>
      <c r="C474" s="437" t="str">
        <f>IF('Séries-Speed100'!$K$40="","",'Séries-Speed100'!$K$40)</f>
        <v/>
      </c>
      <c r="D474" s="110" t="str">
        <f>IF('Séries-Speed100'!$L$40="","",'Séries-Speed100'!$L$40)</f>
        <v/>
      </c>
      <c r="E474" s="110" t="str">
        <f>IF('Séries-Speed100'!$I$40="","",'Séries-Speed100'!$I$40)</f>
        <v/>
      </c>
      <c r="F474" s="110" t="str">
        <f>IF('Séries-Speed100'!$M$40="","",'Séries-Speed100'!$M$40)</f>
        <v/>
      </c>
      <c r="G474" s="112" t="str">
        <f>IF('Séries-Speed100'!$H$40="","",'Séries-Speed100'!$H$40)</f>
        <v/>
      </c>
      <c r="H474" s="120" t="str">
        <f>IF('Séries-Speed100'!$A$40="","",'Séries-Speed100'!$A$40)</f>
        <v/>
      </c>
      <c r="I474" s="451" t="str">
        <f>IF('Séries-Speed100'!$B$40="","",'Séries-Speed100'!$B$40)</f>
        <v/>
      </c>
      <c r="J474" s="139" t="str">
        <f>IF('Séries-Speed100'!$G$40="","",'Séries-Speed100'!$G$40)</f>
        <v/>
      </c>
      <c r="K474" s="457" t="str">
        <f t="shared" si="22"/>
        <v/>
      </c>
      <c r="L474" s="458" t="str">
        <f t="shared" si="23"/>
        <v/>
      </c>
      <c r="M474" s="441" t="str">
        <f>IF('Séries-Speed100'!$C$40="","",'Séries-Speed100'!$C$40)</f>
        <v/>
      </c>
      <c r="N474" s="431" t="str">
        <f>IF('Séries-Speed100'!$D$40="","",'Séries-Speed100'!$D$40)</f>
        <v/>
      </c>
      <c r="O474" s="431" t="str">
        <f>IF('Séries-Speed100'!$E$40="","",'Séries-Speed100'!$E$40)</f>
        <v/>
      </c>
      <c r="P474" s="439" t="str">
        <f>IF('Séries-Speed100'!$F$40="","",'Séries-Speed100'!$F$40)</f>
        <v/>
      </c>
      <c r="Q474" s="435" t="str">
        <f>IF('Séries-Speed100'!$S$40="","",'Séries-Speed100'!$S$40)</f>
        <v/>
      </c>
      <c r="R474" s="110" t="str">
        <f>IF('Séries-Speed100'!$T$40="","",'Séries-Speed100'!$T$40)</f>
        <v/>
      </c>
      <c r="S474" s="437" t="str">
        <f>IF('Séries-Speed100'!$U$40="","",'Séries-Speed100'!$U$40)</f>
        <v/>
      </c>
      <c r="T474" s="112" t="str">
        <f>IF('Séries-Speed100'!$V$40="","",'Séries-Speed100'!$V$40)</f>
        <v/>
      </c>
      <c r="U474" s="413" t="str">
        <f>IF('Séries-Speed100'!$AA$40="","",'Séries-Speed100'!$AA$40)</f>
        <v/>
      </c>
    </row>
    <row r="475" spans="1:21" x14ac:dyDescent="0.25">
      <c r="A475" s="114" t="str">
        <f>IF('Séries-Speed100'!$N$41="","",'Séries-Speed100'!$N$41)</f>
        <v/>
      </c>
      <c r="B475" s="435" t="str">
        <f>IF('Séries-Speed100'!$J$41="","",'Séries-Speed100'!$J$41)</f>
        <v/>
      </c>
      <c r="C475" s="437" t="str">
        <f>IF('Séries-Speed100'!$K$41="","",'Séries-Speed100'!$K$41)</f>
        <v/>
      </c>
      <c r="D475" s="110" t="str">
        <f>IF('Séries-Speed100'!$L$41="","",'Séries-Speed100'!$L$41)</f>
        <v/>
      </c>
      <c r="E475" s="110" t="str">
        <f>IF('Séries-Speed100'!$I$41="","",'Séries-Speed100'!$I$41)</f>
        <v/>
      </c>
      <c r="F475" s="110" t="str">
        <f>IF('Séries-Speed100'!$M$41="","",'Séries-Speed100'!$M$41)</f>
        <v/>
      </c>
      <c r="G475" s="112" t="str">
        <f>IF('Séries-Speed100'!$H$41="","",'Séries-Speed100'!$H$41)</f>
        <v/>
      </c>
      <c r="H475" s="120" t="str">
        <f>IF('Séries-Speed100'!$A$41="","",'Séries-Speed100'!$A$41)</f>
        <v/>
      </c>
      <c r="I475" s="451" t="str">
        <f>IF('Séries-Speed100'!$B$41="","",'Séries-Speed100'!$B$41)</f>
        <v/>
      </c>
      <c r="J475" s="139" t="str">
        <f>IF('Séries-Speed100'!$G$41="","",'Séries-Speed100'!$G$41)</f>
        <v/>
      </c>
      <c r="K475" s="457" t="str">
        <f t="shared" si="22"/>
        <v/>
      </c>
      <c r="L475" s="458" t="str">
        <f t="shared" si="23"/>
        <v/>
      </c>
      <c r="M475" s="441" t="str">
        <f>IF('Séries-Speed100'!$C$41="","",'Séries-Speed100'!$C$41)</f>
        <v/>
      </c>
      <c r="N475" s="431" t="str">
        <f>IF('Séries-Speed100'!$D$41="","",'Séries-Speed100'!$D$41)</f>
        <v/>
      </c>
      <c r="O475" s="431" t="str">
        <f>IF('Séries-Speed100'!$E$41="","",'Séries-Speed100'!$E$41)</f>
        <v/>
      </c>
      <c r="P475" s="439" t="str">
        <f>IF('Séries-Speed100'!$F$41="","",'Séries-Speed100'!$F$41)</f>
        <v/>
      </c>
      <c r="Q475" s="435" t="str">
        <f>IF('Séries-Speed100'!$S$41="","",'Séries-Speed100'!$S$41)</f>
        <v/>
      </c>
      <c r="R475" s="110" t="str">
        <f>IF('Séries-Speed100'!$T$41="","",'Séries-Speed100'!$T$41)</f>
        <v/>
      </c>
      <c r="S475" s="437" t="str">
        <f>IF('Séries-Speed100'!$U$41="","",'Séries-Speed100'!$U$41)</f>
        <v/>
      </c>
      <c r="T475" s="112" t="str">
        <f>IF('Séries-Speed100'!$V$41="","",'Séries-Speed100'!$V$41)</f>
        <v/>
      </c>
      <c r="U475" s="413" t="str">
        <f>IF('Séries-Speed100'!$AA$41="","",'Séries-Speed100'!$AA$41)</f>
        <v/>
      </c>
    </row>
    <row r="476" spans="1:21" x14ac:dyDescent="0.25">
      <c r="A476" s="114" t="str">
        <f>IF('Séries-Speed100'!$N$42="","",'Séries-Speed100'!$N$42)</f>
        <v/>
      </c>
      <c r="B476" s="435" t="str">
        <f>IF('Séries-Speed100'!$J$42="","",'Séries-Speed100'!$J$42)</f>
        <v/>
      </c>
      <c r="C476" s="437" t="str">
        <f>IF('Séries-Speed100'!$K$42="","",'Séries-Speed100'!$K$42)</f>
        <v/>
      </c>
      <c r="D476" s="110" t="str">
        <f>IF('Séries-Speed100'!$L$42="","",'Séries-Speed100'!$L$42)</f>
        <v/>
      </c>
      <c r="E476" s="110" t="str">
        <f>IF('Séries-Speed100'!$I$42="","",'Séries-Speed100'!$I$42)</f>
        <v/>
      </c>
      <c r="F476" s="110" t="str">
        <f>IF('Séries-Speed100'!$M$42="","",'Séries-Speed100'!$M$42)</f>
        <v/>
      </c>
      <c r="G476" s="112" t="str">
        <f>IF('Séries-Speed100'!$H$42="","",'Séries-Speed100'!$H$42)</f>
        <v/>
      </c>
      <c r="H476" s="120" t="str">
        <f>IF('Séries-Speed100'!$A$42="","",'Séries-Speed100'!$A$42)</f>
        <v/>
      </c>
      <c r="I476" s="451" t="str">
        <f>IF('Séries-Speed100'!$B$42="","",'Séries-Speed100'!$B$42)</f>
        <v/>
      </c>
      <c r="J476" s="139" t="str">
        <f>IF('Séries-Speed100'!$G$42="","",'Séries-Speed100'!$G$42)</f>
        <v/>
      </c>
      <c r="K476" s="457" t="str">
        <f t="shared" si="22"/>
        <v/>
      </c>
      <c r="L476" s="458" t="str">
        <f t="shared" si="23"/>
        <v/>
      </c>
      <c r="M476" s="441" t="str">
        <f>IF('Séries-Speed100'!$C$42="","",'Séries-Speed100'!$C$42)</f>
        <v/>
      </c>
      <c r="N476" s="431" t="str">
        <f>IF('Séries-Speed100'!$D$42="","",'Séries-Speed100'!$D$42)</f>
        <v/>
      </c>
      <c r="O476" s="431" t="str">
        <f>IF('Séries-Speed100'!$E$42="","",'Séries-Speed100'!$E$42)</f>
        <v/>
      </c>
      <c r="P476" s="439" t="str">
        <f>IF('Séries-Speed100'!$F$42="","",'Séries-Speed100'!$F$42)</f>
        <v/>
      </c>
      <c r="Q476" s="435" t="str">
        <f>IF('Séries-Speed100'!$S$42="","",'Séries-Speed100'!$S$42)</f>
        <v/>
      </c>
      <c r="R476" s="110" t="str">
        <f>IF('Séries-Speed100'!$T$42="","",'Séries-Speed100'!$T$42)</f>
        <v/>
      </c>
      <c r="S476" s="437" t="str">
        <f>IF('Séries-Speed100'!$U$42="","",'Séries-Speed100'!$U$42)</f>
        <v/>
      </c>
      <c r="T476" s="112" t="str">
        <f>IF('Séries-Speed100'!$V$42="","",'Séries-Speed100'!$V$42)</f>
        <v/>
      </c>
      <c r="U476" s="413" t="str">
        <f>IF('Séries-Speed100'!$AA$42="","",'Séries-Speed100'!$AA$42)</f>
        <v/>
      </c>
    </row>
    <row r="477" spans="1:21" x14ac:dyDescent="0.25">
      <c r="A477" s="114" t="str">
        <f>IF('Séries-Speed100'!$N$43="","",'Séries-Speed100'!$N$43)</f>
        <v/>
      </c>
      <c r="B477" s="435" t="str">
        <f>IF('Séries-Speed100'!$J$43="","",'Séries-Speed100'!$J$43)</f>
        <v/>
      </c>
      <c r="C477" s="437" t="str">
        <f>IF('Séries-Speed100'!$K$43="","",'Séries-Speed100'!$K$43)</f>
        <v/>
      </c>
      <c r="D477" s="110" t="str">
        <f>IF('Séries-Speed100'!$L$43="","",'Séries-Speed100'!$L$43)</f>
        <v/>
      </c>
      <c r="E477" s="110" t="str">
        <f>IF('Séries-Speed100'!$I$43="","",'Séries-Speed100'!$I$43)</f>
        <v/>
      </c>
      <c r="F477" s="110" t="str">
        <f>IF('Séries-Speed100'!$M$43="","",'Séries-Speed100'!$M$43)</f>
        <v/>
      </c>
      <c r="G477" s="112" t="str">
        <f>IF('Séries-Speed100'!$H$43="","",'Séries-Speed100'!$H$43)</f>
        <v/>
      </c>
      <c r="H477" s="120" t="str">
        <f>IF('Séries-Speed100'!$A$43="","",'Séries-Speed100'!$A$43)</f>
        <v/>
      </c>
      <c r="I477" s="451" t="str">
        <f>IF('Séries-Speed100'!$B$43="","",'Séries-Speed100'!$B$43)</f>
        <v/>
      </c>
      <c r="J477" s="139" t="str">
        <f>IF('Séries-Speed100'!$G$43="","",'Séries-Speed100'!$G$43)</f>
        <v/>
      </c>
      <c r="K477" s="457" t="str">
        <f t="shared" si="22"/>
        <v/>
      </c>
      <c r="L477" s="458" t="str">
        <f t="shared" si="23"/>
        <v/>
      </c>
      <c r="M477" s="441" t="str">
        <f>IF('Séries-Speed100'!$C$43="","",'Séries-Speed100'!$C$43)</f>
        <v/>
      </c>
      <c r="N477" s="431" t="str">
        <f>IF('Séries-Speed100'!$D$43="","",'Séries-Speed100'!$D$43)</f>
        <v/>
      </c>
      <c r="O477" s="431" t="str">
        <f>IF('Séries-Speed100'!$E$43="","",'Séries-Speed100'!$E$43)</f>
        <v/>
      </c>
      <c r="P477" s="439" t="str">
        <f>IF('Séries-Speed100'!$F$43="","",'Séries-Speed100'!$F$43)</f>
        <v/>
      </c>
      <c r="Q477" s="435" t="str">
        <f>IF('Séries-Speed100'!$S$43="","",'Séries-Speed100'!$S$43)</f>
        <v/>
      </c>
      <c r="R477" s="110" t="str">
        <f>IF('Séries-Speed100'!$T$43="","",'Séries-Speed100'!$T$43)</f>
        <v/>
      </c>
      <c r="S477" s="437" t="str">
        <f>IF('Séries-Speed100'!$U$43="","",'Séries-Speed100'!$U$43)</f>
        <v/>
      </c>
      <c r="T477" s="112" t="str">
        <f>IF('Séries-Speed100'!$V$43="","",'Séries-Speed100'!$V$43)</f>
        <v/>
      </c>
      <c r="U477" s="413" t="str">
        <f>IF('Séries-Speed100'!$AA$43="","",'Séries-Speed100'!$AA$43)</f>
        <v/>
      </c>
    </row>
    <row r="478" spans="1:21" x14ac:dyDescent="0.25">
      <c r="A478" s="114" t="str">
        <f>IF('Séries-Speed100'!$N$44="","",'Séries-Speed100'!$N$44)</f>
        <v/>
      </c>
      <c r="B478" s="435" t="str">
        <f>IF('Séries-Speed100'!$J$44="","",'Séries-Speed100'!$J$44)</f>
        <v/>
      </c>
      <c r="C478" s="437" t="str">
        <f>IF('Séries-Speed100'!$K$44="","",'Séries-Speed100'!$K$44)</f>
        <v/>
      </c>
      <c r="D478" s="110" t="str">
        <f>IF('Séries-Speed100'!$L$44="","",'Séries-Speed100'!$L$44)</f>
        <v/>
      </c>
      <c r="E478" s="110" t="str">
        <f>IF('Séries-Speed100'!$I$44="","",'Séries-Speed100'!$I$44)</f>
        <v/>
      </c>
      <c r="F478" s="110" t="str">
        <f>IF('Séries-Speed100'!$M$44="","",'Séries-Speed100'!$M$44)</f>
        <v/>
      </c>
      <c r="G478" s="112" t="str">
        <f>IF('Séries-Speed100'!$H$44="","",'Séries-Speed100'!$H$44)</f>
        <v/>
      </c>
      <c r="H478" s="120" t="str">
        <f>IF('Séries-Speed100'!$A$44="","",'Séries-Speed100'!$A$44)</f>
        <v/>
      </c>
      <c r="I478" s="451" t="str">
        <f>IF('Séries-Speed100'!$B$44="","",'Séries-Speed100'!$B$44)</f>
        <v/>
      </c>
      <c r="J478" s="139" t="str">
        <f>IF('Séries-Speed100'!$G$44="","",'Séries-Speed100'!$G$44)</f>
        <v/>
      </c>
      <c r="K478" s="457" t="str">
        <f t="shared" si="22"/>
        <v/>
      </c>
      <c r="L478" s="458" t="str">
        <f t="shared" si="23"/>
        <v/>
      </c>
      <c r="M478" s="441" t="str">
        <f>IF('Séries-Speed100'!$C$44="","",'Séries-Speed100'!$C$44)</f>
        <v/>
      </c>
      <c r="N478" s="431" t="str">
        <f>IF('Séries-Speed100'!$D$44="","",'Séries-Speed100'!$D$44)</f>
        <v/>
      </c>
      <c r="O478" s="431" t="str">
        <f>IF('Séries-Speed100'!$E$44="","",'Séries-Speed100'!$E$44)</f>
        <v/>
      </c>
      <c r="P478" s="439" t="str">
        <f>IF('Séries-Speed100'!$F$44="","",'Séries-Speed100'!$F$44)</f>
        <v/>
      </c>
      <c r="Q478" s="435" t="str">
        <f>IF('Séries-Speed100'!$S$44="","",'Séries-Speed100'!$S$44)</f>
        <v/>
      </c>
      <c r="R478" s="110" t="str">
        <f>IF('Séries-Speed100'!$T$44="","",'Séries-Speed100'!$T$44)</f>
        <v/>
      </c>
      <c r="S478" s="437" t="str">
        <f>IF('Séries-Speed100'!$U$44="","",'Séries-Speed100'!$U$44)</f>
        <v/>
      </c>
      <c r="T478" s="112" t="str">
        <f>IF('Séries-Speed100'!$V$44="","",'Séries-Speed100'!$V$44)</f>
        <v/>
      </c>
      <c r="U478" s="413" t="str">
        <f>IF('Séries-Speed100'!$AA$44="","",'Séries-Speed100'!$AA$44)</f>
        <v/>
      </c>
    </row>
    <row r="479" spans="1:21" x14ac:dyDescent="0.25">
      <c r="A479" s="114" t="str">
        <f>IF('Séries-Speed100'!$N$45="","",'Séries-Speed100'!$N$45)</f>
        <v/>
      </c>
      <c r="B479" s="435" t="str">
        <f>IF('Séries-Speed100'!$J$45="","",'Séries-Speed100'!$J$45)</f>
        <v/>
      </c>
      <c r="C479" s="437" t="str">
        <f>IF('Séries-Speed100'!$K$45="","",'Séries-Speed100'!$K$45)</f>
        <v/>
      </c>
      <c r="D479" s="110" t="str">
        <f>IF('Séries-Speed100'!$L$45="","",'Séries-Speed100'!$L$45)</f>
        <v/>
      </c>
      <c r="E479" s="110" t="str">
        <f>IF('Séries-Speed100'!$I$45="","",'Séries-Speed100'!$I$45)</f>
        <v/>
      </c>
      <c r="F479" s="110" t="str">
        <f>IF('Séries-Speed100'!$M$45="","",'Séries-Speed100'!$M$45)</f>
        <v/>
      </c>
      <c r="G479" s="112" t="str">
        <f>IF('Séries-Speed100'!$H$45="","",'Séries-Speed100'!$H$45)</f>
        <v/>
      </c>
      <c r="H479" s="120" t="str">
        <f>IF('Séries-Speed100'!$A$45="","",'Séries-Speed100'!$A$45)</f>
        <v/>
      </c>
      <c r="I479" s="451" t="str">
        <f>IF('Séries-Speed100'!$B$45="","",'Séries-Speed100'!$B$45)</f>
        <v/>
      </c>
      <c r="J479" s="139" t="str">
        <f>IF('Séries-Speed100'!$G$45="","",'Séries-Speed100'!$G$45)</f>
        <v/>
      </c>
      <c r="K479" s="457" t="str">
        <f t="shared" si="22"/>
        <v/>
      </c>
      <c r="L479" s="458" t="str">
        <f t="shared" si="23"/>
        <v/>
      </c>
      <c r="M479" s="441" t="str">
        <f>IF('Séries-Speed100'!$C$45="","",'Séries-Speed100'!$C$45)</f>
        <v/>
      </c>
      <c r="N479" s="431" t="str">
        <f>IF('Séries-Speed100'!$D$45="","",'Séries-Speed100'!$D$45)</f>
        <v/>
      </c>
      <c r="O479" s="431" t="str">
        <f>IF('Séries-Speed100'!$E$45="","",'Séries-Speed100'!$E$45)</f>
        <v/>
      </c>
      <c r="P479" s="439" t="str">
        <f>IF('Séries-Speed100'!$F$45="","",'Séries-Speed100'!$F$45)</f>
        <v/>
      </c>
      <c r="Q479" s="435" t="str">
        <f>IF('Séries-Speed100'!$S$45="","",'Séries-Speed100'!$S$45)</f>
        <v/>
      </c>
      <c r="R479" s="110" t="str">
        <f>IF('Séries-Speed100'!$T$45="","",'Séries-Speed100'!$T$45)</f>
        <v/>
      </c>
      <c r="S479" s="437" t="str">
        <f>IF('Séries-Speed100'!$U$45="","",'Séries-Speed100'!$U$45)</f>
        <v/>
      </c>
      <c r="T479" s="112" t="str">
        <f>IF('Séries-Speed100'!$V$45="","",'Séries-Speed100'!$V$45)</f>
        <v/>
      </c>
      <c r="U479" s="413" t="str">
        <f>IF('Séries-Speed100'!$AA$45="","",'Séries-Speed100'!$AA$45)</f>
        <v/>
      </c>
    </row>
    <row r="480" spans="1:21" x14ac:dyDescent="0.25">
      <c r="A480" s="114" t="str">
        <f>IF('Séries-Speed100'!$N$46="","",'Séries-Speed100'!$N$46)</f>
        <v/>
      </c>
      <c r="B480" s="435" t="str">
        <f>IF('Séries-Speed100'!$J$46="","",'Séries-Speed100'!$J$46)</f>
        <v/>
      </c>
      <c r="C480" s="437" t="str">
        <f>IF('Séries-Speed100'!$K$46="","",'Séries-Speed100'!$K$46)</f>
        <v/>
      </c>
      <c r="D480" s="110" t="str">
        <f>IF('Séries-Speed100'!$L$46="","",'Séries-Speed100'!$L$46)</f>
        <v/>
      </c>
      <c r="E480" s="110" t="str">
        <f>IF('Séries-Speed100'!$I$46="","",'Séries-Speed100'!$I$46)</f>
        <v/>
      </c>
      <c r="F480" s="110" t="str">
        <f>IF('Séries-Speed100'!$M$46="","",'Séries-Speed100'!$M$46)</f>
        <v/>
      </c>
      <c r="G480" s="112" t="str">
        <f>IF('Séries-Speed100'!$H$46="","",'Séries-Speed100'!$H$46)</f>
        <v/>
      </c>
      <c r="H480" s="120" t="str">
        <f>IF('Séries-Speed100'!$A$46="","",'Séries-Speed100'!$A$46)</f>
        <v/>
      </c>
      <c r="I480" s="451" t="str">
        <f>IF('Séries-Speed100'!$B$46="","",'Séries-Speed100'!$B$46)</f>
        <v/>
      </c>
      <c r="J480" s="139" t="str">
        <f>IF('Séries-Speed100'!$G$46="","",'Séries-Speed100'!$G$46)</f>
        <v/>
      </c>
      <c r="K480" s="457" t="str">
        <f t="shared" si="22"/>
        <v/>
      </c>
      <c r="L480" s="458" t="str">
        <f t="shared" si="23"/>
        <v/>
      </c>
      <c r="M480" s="441" t="str">
        <f>IF('Séries-Speed100'!$C$46="","",'Séries-Speed100'!$C$46)</f>
        <v/>
      </c>
      <c r="N480" s="431" t="str">
        <f>IF('Séries-Speed100'!$D$46="","",'Séries-Speed100'!$D$46)</f>
        <v/>
      </c>
      <c r="O480" s="431" t="str">
        <f>IF('Séries-Speed100'!$E$46="","",'Séries-Speed100'!$E$46)</f>
        <v/>
      </c>
      <c r="P480" s="439" t="str">
        <f>IF('Séries-Speed100'!$F$46="","",'Séries-Speed100'!$F$46)</f>
        <v/>
      </c>
      <c r="Q480" s="435" t="str">
        <f>IF('Séries-Speed100'!$S$46="","",'Séries-Speed100'!$S$46)</f>
        <v/>
      </c>
      <c r="R480" s="110" t="str">
        <f>IF('Séries-Speed100'!$T$46="","",'Séries-Speed100'!$T$46)</f>
        <v/>
      </c>
      <c r="S480" s="437" t="str">
        <f>IF('Séries-Speed100'!$U$46="","",'Séries-Speed100'!$U$46)</f>
        <v/>
      </c>
      <c r="T480" s="112" t="str">
        <f>IF('Séries-Speed100'!$V$46="","",'Séries-Speed100'!$V$46)</f>
        <v/>
      </c>
      <c r="U480" s="413" t="str">
        <f>IF('Séries-Speed100'!$AA$46="","",'Séries-Speed100'!$AA$46)</f>
        <v/>
      </c>
    </row>
    <row r="481" spans="1:37" x14ac:dyDescent="0.25">
      <c r="A481" s="114" t="str">
        <f>IF('Séries-Speed100'!$N$47="","",'Séries-Speed100'!$N$47)</f>
        <v/>
      </c>
      <c r="B481" s="435" t="str">
        <f>IF('Séries-Speed100'!$J$47="","",'Séries-Speed100'!$J$47)</f>
        <v/>
      </c>
      <c r="C481" s="437" t="str">
        <f>IF('Séries-Speed100'!$K$47="","",'Séries-Speed100'!$K$47)</f>
        <v/>
      </c>
      <c r="D481" s="110" t="str">
        <f>IF('Séries-Speed100'!$L$47="","",'Séries-Speed100'!$L$47)</f>
        <v/>
      </c>
      <c r="E481" s="110" t="str">
        <f>IF('Séries-Speed100'!$I$47="","",'Séries-Speed100'!$I$47)</f>
        <v/>
      </c>
      <c r="F481" s="110" t="str">
        <f>IF('Séries-Speed100'!$M$47="","",'Séries-Speed100'!$M$47)</f>
        <v/>
      </c>
      <c r="G481" s="112" t="str">
        <f>IF('Séries-Speed100'!$H$47="","",'Séries-Speed100'!$H$47)</f>
        <v/>
      </c>
      <c r="H481" s="120" t="str">
        <f>IF('Séries-Speed100'!$A$47="","",'Séries-Speed100'!$A$47)</f>
        <v/>
      </c>
      <c r="I481" s="451" t="str">
        <f>IF('Séries-Speed100'!$B$47="","",'Séries-Speed100'!$B$47)</f>
        <v/>
      </c>
      <c r="J481" s="139" t="str">
        <f>IF('Séries-Speed100'!$G$47="","",'Séries-Speed100'!$G$47)</f>
        <v/>
      </c>
      <c r="K481" s="457" t="str">
        <f t="shared" si="22"/>
        <v/>
      </c>
      <c r="L481" s="458" t="str">
        <f t="shared" si="23"/>
        <v/>
      </c>
      <c r="M481" s="441" t="str">
        <f>IF('Séries-Speed100'!$C$47="","",'Séries-Speed100'!$C$47)</f>
        <v/>
      </c>
      <c r="N481" s="431" t="str">
        <f>IF('Séries-Speed100'!$D$47="","",'Séries-Speed100'!$D$47)</f>
        <v/>
      </c>
      <c r="O481" s="431" t="str">
        <f>IF('Séries-Speed100'!$E$47="","",'Séries-Speed100'!$E$47)</f>
        <v/>
      </c>
      <c r="P481" s="439" t="str">
        <f>IF('Séries-Speed100'!$F$47="","",'Séries-Speed100'!$F$47)</f>
        <v/>
      </c>
      <c r="Q481" s="435" t="str">
        <f>IF('Séries-Speed100'!$S$47="","",'Séries-Speed100'!$S$47)</f>
        <v/>
      </c>
      <c r="R481" s="110" t="str">
        <f>IF('Séries-Speed100'!$T$47="","",'Séries-Speed100'!$T$47)</f>
        <v/>
      </c>
      <c r="S481" s="437" t="str">
        <f>IF('Séries-Speed100'!$U$47="","",'Séries-Speed100'!$U$47)</f>
        <v/>
      </c>
      <c r="T481" s="112" t="str">
        <f>IF('Séries-Speed100'!$V$47="","",'Séries-Speed100'!$V$47)</f>
        <v/>
      </c>
      <c r="U481" s="413" t="str">
        <f>IF('Séries-Speed100'!$AA$47="","",'Séries-Speed100'!$AA$47)</f>
        <v/>
      </c>
    </row>
    <row r="482" spans="1:37" x14ac:dyDescent="0.25">
      <c r="A482" s="114" t="str">
        <f>IF('Séries-Speed100'!$N$48="","",'Séries-Speed100'!$N$48)</f>
        <v/>
      </c>
      <c r="B482" s="435" t="str">
        <f>IF('Séries-Speed100'!$J$48="","",'Séries-Speed100'!$J$48)</f>
        <v/>
      </c>
      <c r="C482" s="437" t="str">
        <f>IF('Séries-Speed100'!$K$48="","",'Séries-Speed100'!$K$48)</f>
        <v/>
      </c>
      <c r="D482" s="110" t="str">
        <f>IF('Séries-Speed100'!$L$48="","",'Séries-Speed100'!$L$48)</f>
        <v/>
      </c>
      <c r="E482" s="110" t="str">
        <f>IF('Séries-Speed100'!$I$48="","",'Séries-Speed100'!$I$48)</f>
        <v/>
      </c>
      <c r="F482" s="110" t="str">
        <f>IF('Séries-Speed100'!$M$48="","",'Séries-Speed100'!$M$48)</f>
        <v/>
      </c>
      <c r="G482" s="112" t="str">
        <f>IF('Séries-Speed100'!$H$48="","",'Séries-Speed100'!$H$48)</f>
        <v/>
      </c>
      <c r="H482" s="120" t="str">
        <f>IF('Séries-Speed100'!$A$48="","",'Séries-Speed100'!$A$48)</f>
        <v/>
      </c>
      <c r="I482" s="451" t="str">
        <f>IF('Séries-Speed100'!$B$48="","",'Séries-Speed100'!$B$48)</f>
        <v/>
      </c>
      <c r="J482" s="139" t="str">
        <f>IF('Séries-Speed100'!$G$48="","",'Séries-Speed100'!$G$48)</f>
        <v/>
      </c>
      <c r="K482" s="457" t="str">
        <f t="shared" si="22"/>
        <v/>
      </c>
      <c r="L482" s="458" t="str">
        <f t="shared" si="23"/>
        <v/>
      </c>
      <c r="M482" s="441" t="str">
        <f>IF('Séries-Speed100'!$C$48="","",'Séries-Speed100'!$C$48)</f>
        <v/>
      </c>
      <c r="N482" s="431" t="str">
        <f>IF('Séries-Speed100'!$D$48="","",'Séries-Speed100'!$D$48)</f>
        <v/>
      </c>
      <c r="O482" s="431" t="str">
        <f>IF('Séries-Speed100'!$E$48="","",'Séries-Speed100'!$E$48)</f>
        <v/>
      </c>
      <c r="P482" s="439" t="str">
        <f>IF('Séries-Speed100'!$F$48="","",'Séries-Speed100'!$F$48)</f>
        <v/>
      </c>
      <c r="Q482" s="435" t="str">
        <f>IF('Séries-Speed100'!$S$48="","",'Séries-Speed100'!$S$48)</f>
        <v/>
      </c>
      <c r="R482" s="110" t="str">
        <f>IF('Séries-Speed100'!$T$48="","",'Séries-Speed100'!$T$48)</f>
        <v/>
      </c>
      <c r="S482" s="437" t="str">
        <f>IF('Séries-Speed100'!$U$48="","",'Séries-Speed100'!$U$48)</f>
        <v/>
      </c>
      <c r="T482" s="112" t="str">
        <f>IF('Séries-Speed100'!$V$48="","",'Séries-Speed100'!$V$48)</f>
        <v/>
      </c>
      <c r="U482" s="413" t="str">
        <f>IF('Séries-Speed100'!$AA$48="","",'Séries-Speed100'!$AA$48)</f>
        <v/>
      </c>
    </row>
    <row r="483" spans="1:37" x14ac:dyDescent="0.25">
      <c r="A483" s="114" t="str">
        <f>IF('Séries-Speed100'!$N$49="","",'Séries-Speed100'!$N$49)</f>
        <v/>
      </c>
      <c r="B483" s="435" t="str">
        <f>IF('Séries-Speed100'!$J$49="","",'Séries-Speed100'!$J$49)</f>
        <v/>
      </c>
      <c r="C483" s="437" t="str">
        <f>IF('Séries-Speed100'!$K$49="","",'Séries-Speed100'!$K$49)</f>
        <v/>
      </c>
      <c r="D483" s="110" t="str">
        <f>IF('Séries-Speed100'!$L$49="","",'Séries-Speed100'!$L$49)</f>
        <v/>
      </c>
      <c r="E483" s="110" t="str">
        <f>IF('Séries-Speed100'!$I$49="","",'Séries-Speed100'!$I$49)</f>
        <v/>
      </c>
      <c r="F483" s="110" t="str">
        <f>IF('Séries-Speed100'!$M$49="","",'Séries-Speed100'!$M$49)</f>
        <v/>
      </c>
      <c r="G483" s="112" t="str">
        <f>IF('Séries-Speed100'!$H$49="","",'Séries-Speed100'!$H$49)</f>
        <v/>
      </c>
      <c r="H483" s="120" t="str">
        <f>IF('Séries-Speed100'!$A$49="","",'Séries-Speed100'!$A$49)</f>
        <v/>
      </c>
      <c r="I483" s="451" t="str">
        <f>IF('Séries-Speed100'!$B$49="","",'Séries-Speed100'!$B$49)</f>
        <v/>
      </c>
      <c r="J483" s="139" t="str">
        <f>IF('Séries-Speed100'!$G$49="","",'Séries-Speed100'!$G$49)</f>
        <v/>
      </c>
      <c r="K483" s="457" t="str">
        <f t="shared" si="22"/>
        <v/>
      </c>
      <c r="L483" s="458" t="str">
        <f t="shared" si="23"/>
        <v/>
      </c>
      <c r="M483" s="441" t="str">
        <f>IF('Séries-Speed100'!$C$49="","",'Séries-Speed100'!$C$49)</f>
        <v/>
      </c>
      <c r="N483" s="431" t="str">
        <f>IF('Séries-Speed100'!$D$49="","",'Séries-Speed100'!$D$49)</f>
        <v/>
      </c>
      <c r="O483" s="431" t="str">
        <f>IF('Séries-Speed100'!$E$49="","",'Séries-Speed100'!$E$49)</f>
        <v/>
      </c>
      <c r="P483" s="439" t="str">
        <f>IF('Séries-Speed100'!$F$49="","",'Séries-Speed100'!$F$49)</f>
        <v/>
      </c>
      <c r="Q483" s="435" t="str">
        <f>IF('Séries-Speed100'!$S$49="","",'Séries-Speed100'!$S$49)</f>
        <v/>
      </c>
      <c r="R483" s="110" t="str">
        <f>IF('Séries-Speed100'!$T$49="","",'Séries-Speed100'!$T$49)</f>
        <v/>
      </c>
      <c r="S483" s="437" t="str">
        <f>IF('Séries-Speed100'!$U$49="","",'Séries-Speed100'!$U$49)</f>
        <v/>
      </c>
      <c r="T483" s="112" t="str">
        <f>IF('Séries-Speed100'!$V$49="","",'Séries-Speed100'!$V$49)</f>
        <v/>
      </c>
      <c r="U483" s="413" t="str">
        <f>IF('Séries-Speed100'!$AA$49="","",'Séries-Speed100'!$AA$49)</f>
        <v/>
      </c>
    </row>
    <row r="484" spans="1:37" x14ac:dyDescent="0.25">
      <c r="A484" s="114" t="str">
        <f>IF('Séries-Speed100'!$N$50="","",'Séries-Speed100'!$N$50)</f>
        <v/>
      </c>
      <c r="B484" s="435" t="str">
        <f>IF('Séries-Speed100'!$J$50="","",'Séries-Speed100'!$J$50)</f>
        <v/>
      </c>
      <c r="C484" s="437" t="str">
        <f>IF('Séries-Speed100'!$K$50="","",'Séries-Speed100'!$K$50)</f>
        <v/>
      </c>
      <c r="D484" s="110" t="str">
        <f>IF('Séries-Speed100'!$L$50="","",'Séries-Speed100'!$L$50)</f>
        <v/>
      </c>
      <c r="E484" s="110" t="str">
        <f>IF('Séries-Speed100'!$I$50="","",'Séries-Speed100'!$I$50)</f>
        <v/>
      </c>
      <c r="F484" s="110" t="str">
        <f>IF('Séries-Speed100'!$M$50="","",'Séries-Speed100'!$M$50)</f>
        <v/>
      </c>
      <c r="G484" s="112" t="str">
        <f>IF('Séries-Speed100'!$H$50="","",'Séries-Speed100'!$H$50)</f>
        <v/>
      </c>
      <c r="H484" s="120" t="str">
        <f>IF('Séries-Speed100'!$A$50="","",'Séries-Speed100'!$A$50)</f>
        <v/>
      </c>
      <c r="I484" s="451" t="str">
        <f>IF('Séries-Speed100'!$B$50="","",'Séries-Speed100'!$B$50)</f>
        <v/>
      </c>
      <c r="J484" s="139" t="str">
        <f>IF('Séries-Speed100'!$G$50="","",'Séries-Speed100'!$G$50)</f>
        <v/>
      </c>
      <c r="K484" s="461" t="str">
        <f t="shared" si="22"/>
        <v/>
      </c>
      <c r="L484" s="458" t="str">
        <f t="shared" si="23"/>
        <v/>
      </c>
      <c r="M484" s="441" t="str">
        <f>IF('Séries-Speed100'!$C$50="","",'Séries-Speed100'!$C$50)</f>
        <v/>
      </c>
      <c r="N484" s="431" t="str">
        <f>IF('Séries-Speed100'!$D$50="","",'Séries-Speed100'!$D$50)</f>
        <v/>
      </c>
      <c r="O484" s="431" t="str">
        <f>IF('Séries-Speed100'!$E$50="","",'Séries-Speed100'!$E$50)</f>
        <v/>
      </c>
      <c r="P484" s="439" t="str">
        <f>IF('Séries-Speed100'!$F$50="","",'Séries-Speed100'!$F$50)</f>
        <v/>
      </c>
      <c r="Q484" s="435" t="str">
        <f>IF('Séries-Speed100'!$S$50="","",'Séries-Speed100'!$S$50)</f>
        <v/>
      </c>
      <c r="R484" s="110" t="str">
        <f>IF('Séries-Speed100'!$T$50="","",'Séries-Speed100'!$T$50)</f>
        <v/>
      </c>
      <c r="S484" s="437" t="str">
        <f>IF('Séries-Speed100'!$U$50="","",'Séries-Speed100'!$U$50)</f>
        <v/>
      </c>
      <c r="T484" s="112" t="str">
        <f>IF('Séries-Speed100'!$V$50="","",'Séries-Speed100'!$V$50)</f>
        <v/>
      </c>
      <c r="U484" s="413" t="str">
        <f>IF('Séries-Speed100'!$AA$50="","",'Séries-Speed100'!$AA$50)</f>
        <v/>
      </c>
    </row>
    <row r="485" spans="1:37" x14ac:dyDescent="0.25">
      <c r="A485" s="114" t="str">
        <f>IF('Séries-DNF'!$N$11="","",'Séries-DNF'!$N$11)</f>
        <v>DNF</v>
      </c>
      <c r="B485" s="435" t="str">
        <f>IF('Séries-DNF'!$J$11="","",'Séries-DNF'!$J$11)</f>
        <v>REIN</v>
      </c>
      <c r="C485" s="437" t="str">
        <f>IF('Séries-DNF'!$K$11="","",'Séries-DNF'!$K$11)</f>
        <v>Melissa</v>
      </c>
      <c r="D485" s="110" t="str">
        <f>IF('Séries-DNF'!$L$11="","",'Séries-DNF'!$L$11)</f>
        <v>FEMME</v>
      </c>
      <c r="E485" s="110" t="str">
        <f>IF('Séries-DNF'!$I$11="","",'Séries-DNF'!$I$11)</f>
        <v xml:space="preserve">N°5 </v>
      </c>
      <c r="F485" s="110" t="str">
        <f>IF('Séries-DNF'!$M$11="","",'Séries-DNF'!$M$11)</f>
        <v>REIN Melissa FEMME</v>
      </c>
      <c r="G485" s="112" t="str">
        <f>IF('Séries-DNF'!$H$11="","",'Séries-DNF'!$H$11)</f>
        <v>Les Cormorans 2</v>
      </c>
      <c r="H485" s="120">
        <f>IF('Séries-DNF'!$A$11="","",'Séries-DNF'!$A$11)</f>
        <v>1</v>
      </c>
      <c r="I485" s="451">
        <f>IF('Séries-DNF'!$B$11="","",'Séries-DNF'!$B$11)</f>
        <v>1</v>
      </c>
      <c r="J485" s="139">
        <f>IF('Séries-DNF'!$G$11="","",'Séries-DNF'!$G$11)</f>
        <v>1</v>
      </c>
      <c r="K485" s="457" t="str">
        <f>+IF(F485="","",M$3)</f>
        <v>Echauffement</v>
      </c>
      <c r="L485" s="458">
        <f>IF(K485="","",M485)</f>
        <v>0.56736111111111098</v>
      </c>
      <c r="M485" s="441">
        <f>IF('Séries-DNF'!$C$11="","",'Séries-DNF'!$C$11)</f>
        <v>0.56736111111111098</v>
      </c>
      <c r="N485" s="431">
        <f>IF('Séries-DNF'!$D$11="","",'Séries-DNF'!$D$11)</f>
        <v>0.58819444444444435</v>
      </c>
      <c r="O485" s="431">
        <f>IF('Séries-DNF'!$E$11="","",'Séries-DNF'!$E$11)</f>
        <v>0.5888888888888888</v>
      </c>
      <c r="P485" s="439">
        <f>IF('Séries-DNF'!$F$11="","",'Séries-DNF'!$F$11)</f>
        <v>0.59027777777777768</v>
      </c>
      <c r="Q485" s="435">
        <f>IF('Séries-DNF'!$S$11="","",'Séries-DNF'!$S$11)</f>
        <v>50</v>
      </c>
      <c r="R485" s="110" t="str">
        <f>IF('Séries-DNF'!$T$11="","",'Séries-DNF'!$T$11)</f>
        <v>m</v>
      </c>
      <c r="S485" s="437" t="str">
        <f>IF('Séries-DNF'!$U$11="","",'Séries-DNF'!$U$11)</f>
        <v/>
      </c>
      <c r="T485" s="112" t="str">
        <f>IF('Séries-DNF'!$V$11="","",'Séries-DNF'!$V$11)</f>
        <v/>
      </c>
      <c r="U485" s="413" t="str">
        <f>IF('Séries-DNF'!$AA$11="","",'Séries-DNF'!$AA$11)</f>
        <v/>
      </c>
    </row>
    <row r="486" spans="1:37" x14ac:dyDescent="0.25">
      <c r="A486" s="114" t="str">
        <f>IF('Séries-DNF'!$N$12="","",'Séries-DNF'!$N$12)</f>
        <v>DNF</v>
      </c>
      <c r="B486" s="435" t="str">
        <f>IF('Séries-DNF'!$J$12="","",'Séries-DNF'!$J$12)</f>
        <v>QUERY</v>
      </c>
      <c r="C486" s="437" t="str">
        <f>IF('Séries-DNF'!$K$12="","",'Séries-DNF'!$K$12)</f>
        <v>Michelle</v>
      </c>
      <c r="D486" s="110" t="str">
        <f>IF('Séries-DNF'!$L$12="","",'Séries-DNF'!$L$12)</f>
        <v>FEMME</v>
      </c>
      <c r="E486" s="110" t="str">
        <f>IF('Séries-DNF'!$I$12="","",'Séries-DNF'!$I$12)</f>
        <v xml:space="preserve">N°5 </v>
      </c>
      <c r="F486" s="110" t="str">
        <f>IF('Séries-DNF'!$M$12="","",'Séries-DNF'!$M$12)</f>
        <v>QUERY Michelle FEMME</v>
      </c>
      <c r="G486" s="112" t="str">
        <f>IF('Séries-DNF'!$H$12="","",'Séries-DNF'!$H$12)</f>
        <v>Les Cormorans 1</v>
      </c>
      <c r="H486" s="120">
        <f>IF('Séries-DNF'!$A$12="","",'Séries-DNF'!$A$12)</f>
        <v>1</v>
      </c>
      <c r="I486" s="451">
        <f>IF('Séries-DNF'!$B$12="","",'Séries-DNF'!$B$12)</f>
        <v>2</v>
      </c>
      <c r="J486" s="139">
        <f>IF('Séries-DNF'!$G$12="","",'Séries-DNF'!$G$12)</f>
        <v>2</v>
      </c>
      <c r="K486" s="457" t="str">
        <f t="shared" ref="K486:K524" si="24">+IF(F486="","",M$3)</f>
        <v>Echauffement</v>
      </c>
      <c r="L486" s="458">
        <f t="shared" ref="L486:L524" si="25">IF(K486="","",M486)</f>
        <v>0.56736111111111098</v>
      </c>
      <c r="M486" s="441">
        <f>IF('Séries-DNF'!$C$12="","",'Séries-DNF'!$C$12)</f>
        <v>0.56736111111111098</v>
      </c>
      <c r="N486" s="431">
        <f>IF('Séries-DNF'!$D$12="","",'Séries-DNF'!$D$12)</f>
        <v>0.58819444444444435</v>
      </c>
      <c r="O486" s="431">
        <f>IF('Séries-DNF'!$E$12="","",'Séries-DNF'!$E$12)</f>
        <v>0.5888888888888888</v>
      </c>
      <c r="P486" s="439">
        <f>IF('Séries-DNF'!$F$12="","",'Séries-DNF'!$F$12)</f>
        <v>0.59027777777777768</v>
      </c>
      <c r="Q486" s="435">
        <f>IF('Séries-DNF'!$S$12="","",'Séries-DNF'!$S$12)</f>
        <v>53</v>
      </c>
      <c r="R486" s="110" t="str">
        <f>IF('Séries-DNF'!$T$12="","",'Séries-DNF'!$T$12)</f>
        <v>m</v>
      </c>
      <c r="S486" s="437" t="str">
        <f>IF('Séries-DNF'!$U$12="","",'Séries-DNF'!$U$12)</f>
        <v/>
      </c>
      <c r="T486" s="112" t="str">
        <f>IF('Séries-DNF'!$V$12="","",'Séries-DNF'!$V$12)</f>
        <v/>
      </c>
      <c r="U486" s="413" t="str">
        <f>IF('Séries-DNF'!$AA$12="","",'Séries-DNF'!$AA$12)</f>
        <v/>
      </c>
    </row>
    <row r="487" spans="1:37" x14ac:dyDescent="0.25">
      <c r="A487" s="114" t="str">
        <f>IF('Séries-DNF'!$N$13="","",'Séries-DNF'!$N$13)</f>
        <v>DNF</v>
      </c>
      <c r="B487" s="435" t="str">
        <f>IF('Séries-DNF'!$J$13="","",'Séries-DNF'!$J$13)</f>
        <v>HERENT</v>
      </c>
      <c r="C487" s="437" t="str">
        <f>IF('Séries-DNF'!$K$13="","",'Séries-DNF'!$K$13)</f>
        <v>Xavier</v>
      </c>
      <c r="D487" s="110" t="str">
        <f>IF('Séries-DNF'!$L$13="","",'Séries-DNF'!$L$13)</f>
        <v>Homme</v>
      </c>
      <c r="E487" s="110" t="str">
        <f>IF('Séries-DNF'!$I$13="","",'Séries-DNF'!$I$13)</f>
        <v xml:space="preserve">N°4 </v>
      </c>
      <c r="F487" s="110" t="str">
        <f>IF('Séries-DNF'!$M$13="","",'Séries-DNF'!$M$13)</f>
        <v>HERENT Xavier Homme</v>
      </c>
      <c r="G487" s="112" t="str">
        <f>IF('Séries-DNF'!$H$13="","",'Séries-DNF'!$H$13)</f>
        <v>Les Cormorans 2</v>
      </c>
      <c r="H487" s="120">
        <f>IF('Séries-DNF'!$A$13="","",'Séries-DNF'!$A$13)</f>
        <v>2</v>
      </c>
      <c r="I487" s="451">
        <f>IF('Séries-DNF'!$B$13="","",'Séries-DNF'!$B$13)</f>
        <v>1</v>
      </c>
      <c r="J487" s="139">
        <f>IF('Séries-DNF'!$G$13="","",'Séries-DNF'!$G$13)</f>
        <v>1</v>
      </c>
      <c r="K487" s="457" t="str">
        <f t="shared" si="24"/>
        <v>Echauffement</v>
      </c>
      <c r="L487" s="458">
        <f t="shared" si="25"/>
        <v>0.57361111111111096</v>
      </c>
      <c r="M487" s="441">
        <f>IF('Séries-DNF'!$C$13="","",'Séries-DNF'!$C$13)</f>
        <v>0.57361111111111096</v>
      </c>
      <c r="N487" s="431">
        <f>IF('Séries-DNF'!$D$13="","",'Séries-DNF'!$D$13)</f>
        <v>0.59444444444444433</v>
      </c>
      <c r="O487" s="431">
        <f>IF('Séries-DNF'!$E$13="","",'Séries-DNF'!$E$13)</f>
        <v>0.59513888888888877</v>
      </c>
      <c r="P487" s="439">
        <f>IF('Séries-DNF'!$F$13="","",'Séries-DNF'!$F$13)</f>
        <v>0.59652777777777766</v>
      </c>
      <c r="Q487" s="435">
        <f>IF('Séries-DNF'!$S$13="","",'Séries-DNF'!$S$13)</f>
        <v>65</v>
      </c>
      <c r="R487" s="110" t="str">
        <f>IF('Séries-DNF'!$T$13="","",'Séries-DNF'!$T$13)</f>
        <v>m</v>
      </c>
      <c r="S487" s="437" t="str">
        <f>IF('Séries-DNF'!$U$13="","",'Séries-DNF'!$U$13)</f>
        <v/>
      </c>
      <c r="T487" s="112" t="str">
        <f>IF('Séries-DNF'!$V$13="","",'Séries-DNF'!$V$13)</f>
        <v/>
      </c>
      <c r="U487" s="413" t="str">
        <f>IF('Séries-DNF'!$AA$13="","",'Séries-DNF'!$AA$13)</f>
        <v/>
      </c>
    </row>
    <row r="488" spans="1:37" x14ac:dyDescent="0.25">
      <c r="A488" s="114" t="str">
        <f>IF('Séries-DNF'!$N$14="","",'Séries-DNF'!$N$14)</f>
        <v>DNF</v>
      </c>
      <c r="B488" s="435" t="str">
        <f>IF('Séries-DNF'!$J$14="","",'Séries-DNF'!$J$14)</f>
        <v>TISSOT</v>
      </c>
      <c r="C488" s="437" t="str">
        <f>IF('Séries-DNF'!$K$14="","",'Séries-DNF'!$K$14)</f>
        <v>Charles</v>
      </c>
      <c r="D488" s="110" t="str">
        <f>IF('Séries-DNF'!$L$14="","",'Séries-DNF'!$L$14)</f>
        <v>Homme</v>
      </c>
      <c r="E488" s="110" t="str">
        <f>IF('Séries-DNF'!$I$14="","",'Séries-DNF'!$I$14)</f>
        <v xml:space="preserve">N°4 </v>
      </c>
      <c r="F488" s="110" t="str">
        <f>IF('Séries-DNF'!$M$14="","",'Séries-DNF'!$M$14)</f>
        <v>TISSOT Charles Homme</v>
      </c>
      <c r="G488" s="112" t="str">
        <f>IF('Séries-DNF'!$H$14="","",'Séries-DNF'!$H$14)</f>
        <v>Imashi</v>
      </c>
      <c r="H488" s="120">
        <f>IF('Séries-DNF'!$A$14="","",'Séries-DNF'!$A$14)</f>
        <v>2</v>
      </c>
      <c r="I488" s="451">
        <f>IF('Séries-DNF'!$B$14="","",'Séries-DNF'!$B$14)</f>
        <v>2</v>
      </c>
      <c r="J488" s="139">
        <f>IF('Séries-DNF'!$G$14="","",'Séries-DNF'!$G$14)</f>
        <v>2</v>
      </c>
      <c r="K488" s="457" t="str">
        <f t="shared" si="24"/>
        <v>Echauffement</v>
      </c>
      <c r="L488" s="458">
        <f t="shared" si="25"/>
        <v>0.57361111111111096</v>
      </c>
      <c r="M488" s="441">
        <f>IF('Séries-DNF'!$C$14="","",'Séries-DNF'!$C$14)</f>
        <v>0.57361111111111096</v>
      </c>
      <c r="N488" s="431">
        <f>IF('Séries-DNF'!$D$14="","",'Séries-DNF'!$D$14)</f>
        <v>0.59444444444444433</v>
      </c>
      <c r="O488" s="431">
        <f>IF('Séries-DNF'!$E$14="","",'Séries-DNF'!$E$14)</f>
        <v>0.59513888888888877</v>
      </c>
      <c r="P488" s="439">
        <f>IF('Séries-DNF'!$F$14="","",'Séries-DNF'!$F$14)</f>
        <v>0.59652777777777766</v>
      </c>
      <c r="Q488" s="435">
        <f>IF('Séries-DNF'!$S$14="","",'Séries-DNF'!$S$14)</f>
        <v>70</v>
      </c>
      <c r="R488" s="110" t="str">
        <f>IF('Séries-DNF'!$T$14="","",'Séries-DNF'!$T$14)</f>
        <v>m</v>
      </c>
      <c r="S488" s="437" t="str">
        <f>IF('Séries-DNF'!$U$14="","",'Séries-DNF'!$U$14)</f>
        <v/>
      </c>
      <c r="T488" s="112" t="str">
        <f>IF('Séries-DNF'!$V$14="","",'Séries-DNF'!$V$14)</f>
        <v/>
      </c>
      <c r="U488" s="413" t="str">
        <f>IF('Séries-DNF'!$AA$14="","",'Séries-DNF'!$AA$14)</f>
        <v/>
      </c>
    </row>
    <row r="489" spans="1:37" x14ac:dyDescent="0.25">
      <c r="A489" s="114" t="str">
        <f>IF('Séries-DNF'!$N$15="","",'Séries-DNF'!$N$15)</f>
        <v>DNF</v>
      </c>
      <c r="B489" s="435" t="str">
        <f>IF('Séries-DNF'!$J$15="","",'Séries-DNF'!$J$15)</f>
        <v>SOULA</v>
      </c>
      <c r="C489" s="437" t="str">
        <f>IF('Séries-DNF'!$K$15="","",'Séries-DNF'!$K$15)</f>
        <v>jean-david</v>
      </c>
      <c r="D489" s="110" t="str">
        <f>IF('Séries-DNF'!$L$15="","",'Séries-DNF'!$L$15)</f>
        <v>Homme</v>
      </c>
      <c r="E489" s="110" t="str">
        <f>IF('Séries-DNF'!$I$15="","",'Séries-DNF'!$I$15)</f>
        <v>N°1 Capitaine</v>
      </c>
      <c r="F489" s="110" t="str">
        <f>IF('Séries-DNF'!$M$15="","",'Séries-DNF'!$M$15)</f>
        <v>SOULA jean-david Homme</v>
      </c>
      <c r="G489" s="112" t="str">
        <f>IF('Séries-DNF'!$H$15="","",'Séries-DNF'!$H$15)</f>
        <v>CYRNEA</v>
      </c>
      <c r="H489" s="120">
        <f>IF('Séries-DNF'!$A$15="","",'Séries-DNF'!$A$15)</f>
        <v>3</v>
      </c>
      <c r="I489" s="451">
        <f>IF('Séries-DNF'!$B$15="","",'Séries-DNF'!$B$15)</f>
        <v>1</v>
      </c>
      <c r="J489" s="139">
        <f>IF('Séries-DNF'!$G$15="","",'Séries-DNF'!$G$15)</f>
        <v>1</v>
      </c>
      <c r="K489" s="457" t="str">
        <f t="shared" si="24"/>
        <v>Echauffement</v>
      </c>
      <c r="L489" s="458">
        <f t="shared" si="25"/>
        <v>0.57986111111111094</v>
      </c>
      <c r="M489" s="441">
        <f>IF('Séries-DNF'!$C$15="","",'Séries-DNF'!$C$15)</f>
        <v>0.57986111111111094</v>
      </c>
      <c r="N489" s="431">
        <f>IF('Séries-DNF'!$D$15="","",'Séries-DNF'!$D$15)</f>
        <v>0.60069444444444431</v>
      </c>
      <c r="O489" s="431">
        <f>IF('Séries-DNF'!$E$15="","",'Séries-DNF'!$E$15)</f>
        <v>0.60138888888888875</v>
      </c>
      <c r="P489" s="439">
        <f>IF('Séries-DNF'!$F$15="","",'Séries-DNF'!$F$15)</f>
        <v>0.60277777777777763</v>
      </c>
      <c r="Q489" s="435">
        <f>IF('Séries-DNF'!$S$15="","",'Séries-DNF'!$S$15)</f>
        <v>75</v>
      </c>
      <c r="R489" s="110" t="str">
        <f>IF('Séries-DNF'!$T$15="","",'Séries-DNF'!$T$15)</f>
        <v>m</v>
      </c>
      <c r="S489" s="437" t="str">
        <f>IF('Séries-DNF'!$U$15="","",'Séries-DNF'!$U$15)</f>
        <v/>
      </c>
      <c r="T489" s="112" t="str">
        <f>IF('Séries-DNF'!$V$15="","",'Séries-DNF'!$V$15)</f>
        <v/>
      </c>
      <c r="U489" s="413" t="str">
        <f>IF('Séries-DNF'!$AA$15="","",'Séries-DNF'!$AA$15)</f>
        <v/>
      </c>
    </row>
    <row r="490" spans="1:37" x14ac:dyDescent="0.25">
      <c r="A490" s="114" t="str">
        <f>IF('Séries-DNF'!$N$16="","",'Séries-DNF'!$N$16)</f>
        <v>DNF</v>
      </c>
      <c r="B490" s="435" t="str">
        <f>IF('Séries-DNF'!$J$16="","",'Séries-DNF'!$J$16)</f>
        <v>RIGAUD</v>
      </c>
      <c r="C490" s="437" t="str">
        <f>IF('Séries-DNF'!$K$16="","",'Séries-DNF'!$K$16)</f>
        <v>Estelle</v>
      </c>
      <c r="D490" s="110" t="str">
        <f>IF('Séries-DNF'!$L$16="","",'Séries-DNF'!$L$16)</f>
        <v>Femme</v>
      </c>
      <c r="E490" s="110" t="str">
        <f>IF('Séries-DNF'!$I$16="","",'Séries-DNF'!$I$16)</f>
        <v xml:space="preserve">N°3 </v>
      </c>
      <c r="F490" s="110" t="str">
        <f>IF('Séries-DNF'!$M$16="","",'Séries-DNF'!$M$16)</f>
        <v>RIGAUD Estelle Femme</v>
      </c>
      <c r="G490" s="112" t="str">
        <f>IF('Séries-DNF'!$H$16="","",'Séries-DNF'!$H$16)</f>
        <v>CYRNEA</v>
      </c>
      <c r="H490" s="120">
        <f>IF('Séries-DNF'!$A$16="","",'Séries-DNF'!$A$16)</f>
        <v>3</v>
      </c>
      <c r="I490" s="451">
        <f>IF('Séries-DNF'!$B$16="","",'Séries-DNF'!$B$16)</f>
        <v>2</v>
      </c>
      <c r="J490" s="139">
        <f>IF('Séries-DNF'!$G$16="","",'Séries-DNF'!$G$16)</f>
        <v>2</v>
      </c>
      <c r="K490" s="457" t="str">
        <f t="shared" si="24"/>
        <v>Echauffement</v>
      </c>
      <c r="L490" s="458">
        <f t="shared" si="25"/>
        <v>0.57986111111111094</v>
      </c>
      <c r="M490" s="441">
        <f>IF('Séries-DNF'!$C$16="","",'Séries-DNF'!$C$16)</f>
        <v>0.57986111111111094</v>
      </c>
      <c r="N490" s="431">
        <f>IF('Séries-DNF'!$D$16="","",'Séries-DNF'!$D$16)</f>
        <v>0.60069444444444431</v>
      </c>
      <c r="O490" s="431">
        <f>IF('Séries-DNF'!$E$16="","",'Séries-DNF'!$E$16)</f>
        <v>0.60138888888888875</v>
      </c>
      <c r="P490" s="439">
        <f>IF('Séries-DNF'!$F$16="","",'Séries-DNF'!$F$16)</f>
        <v>0.60277777777777763</v>
      </c>
      <c r="Q490" s="435">
        <f>IF('Séries-DNF'!$S$16="","",'Séries-DNF'!$S$16)</f>
        <v>75</v>
      </c>
      <c r="R490" s="110" t="str">
        <f>IF('Séries-DNF'!$T$16="","",'Séries-DNF'!$T$16)</f>
        <v>m</v>
      </c>
      <c r="S490" s="437" t="str">
        <f>IF('Séries-DNF'!$U$16="","",'Séries-DNF'!$U$16)</f>
        <v/>
      </c>
      <c r="T490" s="112" t="str">
        <f>IF('Séries-DNF'!$V$16="","",'Séries-DNF'!$V$16)</f>
        <v/>
      </c>
      <c r="U490" s="413" t="str">
        <f>IF('Séries-DNF'!$AA$16="","",'Séries-DNF'!$AA$16)</f>
        <v/>
      </c>
      <c r="V490" t="str">
        <f>IF('Séries-DNF'!M130="","",'Séries-DNF'!M130)</f>
        <v/>
      </c>
      <c r="AJ490" t="str">
        <f>IF('Séries-DNF'!AA130="","",'Séries-DNF'!AA130)</f>
        <v/>
      </c>
      <c r="AK490" t="str">
        <f>IF('Séries-DNF'!AB130="","",'Séries-DNF'!AB130)</f>
        <v/>
      </c>
    </row>
    <row r="491" spans="1:37" x14ac:dyDescent="0.25">
      <c r="A491" s="114" t="str">
        <f>IF('Séries-DNF'!$N$17="","",'Séries-DNF'!$N$17)</f>
        <v>DNF</v>
      </c>
      <c r="B491" s="435" t="str">
        <f>IF('Séries-DNF'!$J$17="","",'Séries-DNF'!$J$17)</f>
        <v>DEVANLAY</v>
      </c>
      <c r="C491" s="437" t="str">
        <f>IF('Séries-DNF'!$K$17="","",'Séries-DNF'!$K$17)</f>
        <v>Marie</v>
      </c>
      <c r="D491" s="110" t="str">
        <f>IF('Séries-DNF'!$L$17="","",'Séries-DNF'!$L$17)</f>
        <v>Femme</v>
      </c>
      <c r="E491" s="110" t="str">
        <f>IF('Séries-DNF'!$I$17="","",'Séries-DNF'!$I$17)</f>
        <v xml:space="preserve">N°5 </v>
      </c>
      <c r="F491" s="110" t="str">
        <f>IF('Séries-DNF'!$M$17="","",'Séries-DNF'!$M$17)</f>
        <v>DEVANLAY Marie Femme</v>
      </c>
      <c r="G491" s="112" t="str">
        <f>IF('Séries-DNF'!$H$17="","",'Séries-DNF'!$H$17)</f>
        <v>LIMULES</v>
      </c>
      <c r="H491" s="120">
        <f>IF('Séries-DNF'!$A$17="","",'Séries-DNF'!$A$17)</f>
        <v>4</v>
      </c>
      <c r="I491" s="451">
        <f>IF('Séries-DNF'!$B$17="","",'Séries-DNF'!$B$17)</f>
        <v>1</v>
      </c>
      <c r="J491" s="139">
        <f>IF('Séries-DNF'!$G$17="","",'Séries-DNF'!$G$17)</f>
        <v>1</v>
      </c>
      <c r="K491" s="457" t="str">
        <f t="shared" si="24"/>
        <v>Echauffement</v>
      </c>
      <c r="L491" s="458">
        <f t="shared" si="25"/>
        <v>0.58611111111111092</v>
      </c>
      <c r="M491" s="441">
        <f>IF('Séries-DNF'!$C$17="","",'Séries-DNF'!$C$17)</f>
        <v>0.58611111111111092</v>
      </c>
      <c r="N491" s="431">
        <f>IF('Séries-DNF'!$D$17="","",'Séries-DNF'!$D$17)</f>
        <v>0.60694444444444429</v>
      </c>
      <c r="O491" s="431">
        <f>IF('Séries-DNF'!$E$17="","",'Séries-DNF'!$E$17)</f>
        <v>0.60763888888888873</v>
      </c>
      <c r="P491" s="439">
        <f>IF('Séries-DNF'!$F$17="","",'Séries-DNF'!$F$17)</f>
        <v>0.60902777777777761</v>
      </c>
      <c r="Q491" s="435">
        <f>IF('Séries-DNF'!$S$17="","",'Séries-DNF'!$S$17)</f>
        <v>90</v>
      </c>
      <c r="R491" s="110" t="str">
        <f>IF('Séries-DNF'!$T$17="","",'Séries-DNF'!$T$17)</f>
        <v>m</v>
      </c>
      <c r="S491" s="437" t="str">
        <f>IF('Séries-DNF'!$U$17="","",'Séries-DNF'!$U$17)</f>
        <v/>
      </c>
      <c r="T491" s="112" t="str">
        <f>IF('Séries-DNF'!$V$17="","",'Séries-DNF'!$V$17)</f>
        <v/>
      </c>
      <c r="U491" s="413" t="str">
        <f>IF('Séries-DNF'!$AA$17="","",'Séries-DNF'!$AA$17)</f>
        <v/>
      </c>
      <c r="AK491" t="str">
        <f>IF('Séries-DNF'!AB131="","",'Séries-DNF'!AB131)</f>
        <v/>
      </c>
    </row>
    <row r="492" spans="1:37" x14ac:dyDescent="0.25">
      <c r="A492" s="114" t="str">
        <f>IF('Séries-DNF'!$N$18="","",'Séries-DNF'!$N$18)</f>
        <v>DNF</v>
      </c>
      <c r="B492" s="435" t="str">
        <f>IF('Séries-DNF'!$J$18="","",'Séries-DNF'!$J$18)</f>
        <v>REGNARD</v>
      </c>
      <c r="C492" s="437" t="str">
        <f>IF('Séries-DNF'!$K$18="","",'Séries-DNF'!$K$18)</f>
        <v>Caroline</v>
      </c>
      <c r="D492" s="110" t="str">
        <f>IF('Séries-DNF'!$L$18="","",'Séries-DNF'!$L$18)</f>
        <v>Femme</v>
      </c>
      <c r="E492" s="110" t="str">
        <f>IF('Séries-DNF'!$I$18="","",'Séries-DNF'!$I$18)</f>
        <v xml:space="preserve">N°2 </v>
      </c>
      <c r="F492" s="110" t="str">
        <f>IF('Séries-DNF'!$M$18="","",'Séries-DNF'!$M$18)</f>
        <v>REGNARD Caroline Femme</v>
      </c>
      <c r="G492" s="112" t="str">
        <f>IF('Séries-DNF'!$H$18="","",'Séries-DNF'!$H$18)</f>
        <v>Imashi</v>
      </c>
      <c r="H492" s="120">
        <f>IF('Séries-DNF'!$A$18="","",'Séries-DNF'!$A$18)</f>
        <v>4</v>
      </c>
      <c r="I492" s="451">
        <f>IF('Séries-DNF'!$B$18="","",'Séries-DNF'!$B$18)</f>
        <v>2</v>
      </c>
      <c r="J492" s="139">
        <f>IF('Séries-DNF'!$G$18="","",'Séries-DNF'!$G$18)</f>
        <v>2</v>
      </c>
      <c r="K492" s="457" t="str">
        <f t="shared" si="24"/>
        <v>Echauffement</v>
      </c>
      <c r="L492" s="458">
        <f t="shared" si="25"/>
        <v>0.58611111111111092</v>
      </c>
      <c r="M492" s="441">
        <f>IF('Séries-DNF'!$C$18="","",'Séries-DNF'!$C$18)</f>
        <v>0.58611111111111092</v>
      </c>
      <c r="N492" s="431">
        <f>IF('Séries-DNF'!$D$18="","",'Séries-DNF'!$D$18)</f>
        <v>0.60694444444444429</v>
      </c>
      <c r="O492" s="431">
        <f>IF('Séries-DNF'!$E$18="","",'Séries-DNF'!$E$18)</f>
        <v>0.60763888888888873</v>
      </c>
      <c r="P492" s="439">
        <f>IF('Séries-DNF'!$F$18="","",'Séries-DNF'!$F$18)</f>
        <v>0.60902777777777761</v>
      </c>
      <c r="Q492" s="435">
        <f>IF('Séries-DNF'!$S$18="","",'Séries-DNF'!$S$18)</f>
        <v>92</v>
      </c>
      <c r="R492" s="110" t="str">
        <f>IF('Séries-DNF'!$T$18="","",'Séries-DNF'!$T$18)</f>
        <v>m</v>
      </c>
      <c r="S492" s="437" t="str">
        <f>IF('Séries-DNF'!$U$18="","",'Séries-DNF'!$U$18)</f>
        <v/>
      </c>
      <c r="T492" s="112" t="str">
        <f>IF('Séries-DNF'!$V$18="","",'Séries-DNF'!$V$18)</f>
        <v/>
      </c>
      <c r="U492" s="413" t="str">
        <f>IF('Séries-DNF'!$AA$18="","",'Séries-DNF'!$AA$18)</f>
        <v/>
      </c>
    </row>
    <row r="493" spans="1:37" x14ac:dyDescent="0.25">
      <c r="A493" s="114" t="str">
        <f>IF('Séries-DNF'!$N$19="","",'Séries-DNF'!$N$19)</f>
        <v>DNF</v>
      </c>
      <c r="B493" s="435" t="str">
        <f>IF('Séries-DNF'!$J$19="","",'Séries-DNF'!$J$19)</f>
        <v>SKROBOVA</v>
      </c>
      <c r="C493" s="437" t="str">
        <f>IF('Séries-DNF'!$K$19="","",'Séries-DNF'!$K$19)</f>
        <v>Jana</v>
      </c>
      <c r="D493" s="110" t="str">
        <f>IF('Séries-DNF'!$L$19="","",'Séries-DNF'!$L$19)</f>
        <v>Femme</v>
      </c>
      <c r="E493" s="110" t="str">
        <f>IF('Séries-DNF'!$I$19="","",'Séries-DNF'!$I$19)</f>
        <v xml:space="preserve">N°5 </v>
      </c>
      <c r="F493" s="110" t="str">
        <f>IF('Séries-DNF'!$M$19="","",'Séries-DNF'!$M$19)</f>
        <v>SKROBOVA Jana Femme</v>
      </c>
      <c r="G493" s="112" t="str">
        <f>IF('Séries-DNF'!$H$19="","",'Séries-DNF'!$H$19)</f>
        <v>Apneaman, Praha, Czech Republic</v>
      </c>
      <c r="H493" s="120">
        <f>IF('Séries-DNF'!$A$19="","",'Séries-DNF'!$A$19)</f>
        <v>5</v>
      </c>
      <c r="I493" s="451">
        <f>IF('Séries-DNF'!$B$19="","",'Séries-DNF'!$B$19)</f>
        <v>1</v>
      </c>
      <c r="J493" s="139">
        <f>IF('Séries-DNF'!$G$19="","",'Séries-DNF'!$G$19)</f>
        <v>1</v>
      </c>
      <c r="K493" s="457" t="str">
        <f t="shared" si="24"/>
        <v>Echauffement</v>
      </c>
      <c r="L493" s="458">
        <f t="shared" si="25"/>
        <v>0.59236111111111089</v>
      </c>
      <c r="M493" s="441">
        <f>IF('Séries-DNF'!$C$19="","",'Séries-DNF'!$C$19)</f>
        <v>0.59236111111111089</v>
      </c>
      <c r="N493" s="431">
        <f>IF('Séries-DNF'!$D$19="","",'Séries-DNF'!$D$19)</f>
        <v>0.61319444444444426</v>
      </c>
      <c r="O493" s="431">
        <f>IF('Séries-DNF'!$E$19="","",'Séries-DNF'!$E$19)</f>
        <v>0.61388888888888871</v>
      </c>
      <c r="P493" s="439">
        <f>IF('Séries-DNF'!$F$19="","",'Séries-DNF'!$F$19)</f>
        <v>0.61527777777777759</v>
      </c>
      <c r="Q493" s="435">
        <f>IF('Séries-DNF'!$S$19="","",'Séries-DNF'!$S$19)</f>
        <v>95</v>
      </c>
      <c r="R493" s="110" t="str">
        <f>IF('Séries-DNF'!$T$19="","",'Séries-DNF'!$T$19)</f>
        <v>m</v>
      </c>
      <c r="S493" s="437" t="str">
        <f>IF('Séries-DNF'!$U$19="","",'Séries-DNF'!$U$19)</f>
        <v/>
      </c>
      <c r="T493" s="112" t="str">
        <f>IF('Séries-DNF'!$V$19="","",'Séries-DNF'!$V$19)</f>
        <v/>
      </c>
      <c r="U493" s="413" t="str">
        <f>IF('Séries-DNF'!$AA$19="","",'Séries-DNF'!$AA$19)</f>
        <v/>
      </c>
    </row>
    <row r="494" spans="1:37" x14ac:dyDescent="0.25">
      <c r="A494" s="114" t="str">
        <f>IF('Séries-DNF'!$N$20="","",'Séries-DNF'!$N$20)</f>
        <v>DNF</v>
      </c>
      <c r="B494" s="435" t="str">
        <f>IF('Séries-DNF'!$J$20="","",'Séries-DNF'!$J$20)</f>
        <v>GATA</v>
      </c>
      <c r="C494" s="437" t="str">
        <f>IF('Séries-DNF'!$K$20="","",'Séries-DNF'!$K$20)</f>
        <v>Aude</v>
      </c>
      <c r="D494" s="110" t="str">
        <f>IF('Séries-DNF'!$L$20="","",'Séries-DNF'!$L$20)</f>
        <v>Femme</v>
      </c>
      <c r="E494" s="110" t="str">
        <f>IF('Séries-DNF'!$I$20="","",'Séries-DNF'!$I$20)</f>
        <v xml:space="preserve">N°4 </v>
      </c>
      <c r="F494" s="110" t="str">
        <f>IF('Séries-DNF'!$M$20="","",'Séries-DNF'!$M$20)</f>
        <v>GATA Aude Femme</v>
      </c>
      <c r="G494" s="112" t="str">
        <f>IF('Séries-DNF'!$H$20="","",'Séries-DNF'!$H$20)</f>
        <v>Enjoy And Relax</v>
      </c>
      <c r="H494" s="120">
        <f>IF('Séries-DNF'!$A$20="","",'Séries-DNF'!$A$20)</f>
        <v>5</v>
      </c>
      <c r="I494" s="451">
        <f>IF('Séries-DNF'!$B$20="","",'Séries-DNF'!$B$20)</f>
        <v>2</v>
      </c>
      <c r="J494" s="139">
        <f>IF('Séries-DNF'!$G$20="","",'Séries-DNF'!$G$20)</f>
        <v>2</v>
      </c>
      <c r="K494" s="457" t="str">
        <f t="shared" si="24"/>
        <v>Echauffement</v>
      </c>
      <c r="L494" s="458">
        <f t="shared" si="25"/>
        <v>0.59236111111111089</v>
      </c>
      <c r="M494" s="441">
        <f>IF('Séries-DNF'!$C$20="","",'Séries-DNF'!$C$20)</f>
        <v>0.59236111111111089</v>
      </c>
      <c r="N494" s="431">
        <f>IF('Séries-DNF'!$D$20="","",'Séries-DNF'!$D$20)</f>
        <v>0.61319444444444426</v>
      </c>
      <c r="O494" s="431">
        <f>IF('Séries-DNF'!$E$20="","",'Séries-DNF'!$E$20)</f>
        <v>0.61388888888888871</v>
      </c>
      <c r="P494" s="439">
        <f>IF('Séries-DNF'!$F$20="","",'Séries-DNF'!$F$20)</f>
        <v>0.61527777777777759</v>
      </c>
      <c r="Q494" s="435">
        <f>IF('Séries-DNF'!$S$20="","",'Séries-DNF'!$S$20)</f>
        <v>100</v>
      </c>
      <c r="R494" s="110" t="str">
        <f>IF('Séries-DNF'!$T$20="","",'Séries-DNF'!$T$20)</f>
        <v>m</v>
      </c>
      <c r="S494" s="437" t="str">
        <f>IF('Séries-DNF'!$U$20="","",'Séries-DNF'!$U$20)</f>
        <v/>
      </c>
      <c r="T494" s="112" t="str">
        <f>IF('Séries-DNF'!$V$20="","",'Séries-DNF'!$V$20)</f>
        <v/>
      </c>
      <c r="U494" s="413" t="str">
        <f>IF('Séries-DNF'!$AA$20="","",'Séries-DNF'!$AA$20)</f>
        <v/>
      </c>
    </row>
    <row r="495" spans="1:37" x14ac:dyDescent="0.25">
      <c r="A495" s="114" t="str">
        <f>IF('Séries-DNF'!$N$21="","",'Séries-DNF'!$N$21)</f>
        <v>DNF</v>
      </c>
      <c r="B495" s="435" t="str">
        <f>IF('Séries-DNF'!$J$21="","",'Séries-DNF'!$J$21)</f>
        <v>HARTMANN</v>
      </c>
      <c r="C495" s="437" t="str">
        <f>IF('Séries-DNF'!$K$21="","",'Séries-DNF'!$K$21)</f>
        <v>Loraine</v>
      </c>
      <c r="D495" s="110" t="str">
        <f>IF('Séries-DNF'!$L$21="","",'Séries-DNF'!$L$21)</f>
        <v>FEMME</v>
      </c>
      <c r="E495" s="110" t="str">
        <f>IF('Séries-DNF'!$I$21="","",'Séries-DNF'!$I$21)</f>
        <v xml:space="preserve">N°4 </v>
      </c>
      <c r="F495" s="110" t="str">
        <f>IF('Séries-DNF'!$M$21="","",'Séries-DNF'!$M$21)</f>
        <v>HARTMANN Loraine FEMME</v>
      </c>
      <c r="G495" s="112" t="str">
        <f>IF('Séries-DNF'!$H$21="","",'Séries-DNF'!$H$21)</f>
        <v>Les Cormorans 1</v>
      </c>
      <c r="H495" s="120">
        <f>IF('Séries-DNF'!$A$21="","",'Séries-DNF'!$A$21)</f>
        <v>6</v>
      </c>
      <c r="I495" s="451">
        <f>IF('Séries-DNF'!$B$21="","",'Séries-DNF'!$B$21)</f>
        <v>1</v>
      </c>
      <c r="J495" s="139">
        <f>IF('Séries-DNF'!$G$21="","",'Séries-DNF'!$G$21)</f>
        <v>1</v>
      </c>
      <c r="K495" s="457" t="str">
        <f t="shared" si="24"/>
        <v>Echauffement</v>
      </c>
      <c r="L495" s="458">
        <f t="shared" si="25"/>
        <v>0.59861111111111087</v>
      </c>
      <c r="M495" s="441">
        <f>IF('Séries-DNF'!$C$21="","",'Séries-DNF'!$C$21)</f>
        <v>0.59861111111111087</v>
      </c>
      <c r="N495" s="431">
        <f>IF('Séries-DNF'!$D$21="","",'Séries-DNF'!$D$21)</f>
        <v>0.61944444444444424</v>
      </c>
      <c r="O495" s="431">
        <f>IF('Séries-DNF'!$E$21="","",'Séries-DNF'!$E$21)</f>
        <v>0.62013888888888868</v>
      </c>
      <c r="P495" s="439">
        <f>IF('Séries-DNF'!$F$21="","",'Séries-DNF'!$F$21)</f>
        <v>0.62152777777777757</v>
      </c>
      <c r="Q495" s="435">
        <f>IF('Séries-DNF'!$S$21="","",'Séries-DNF'!$S$21)</f>
        <v>100</v>
      </c>
      <c r="R495" s="110" t="str">
        <f>IF('Séries-DNF'!$T$21="","",'Séries-DNF'!$T$21)</f>
        <v>m</v>
      </c>
      <c r="S495" s="437" t="str">
        <f>IF('Séries-DNF'!$U$21="","",'Séries-DNF'!$U$21)</f>
        <v/>
      </c>
      <c r="T495" s="112" t="str">
        <f>IF('Séries-DNF'!$V$21="","",'Séries-DNF'!$V$21)</f>
        <v/>
      </c>
      <c r="U495" s="413" t="str">
        <f>IF('Séries-DNF'!$AA$21="","",'Séries-DNF'!$AA$21)</f>
        <v/>
      </c>
    </row>
    <row r="496" spans="1:37" x14ac:dyDescent="0.25">
      <c r="A496" s="114" t="str">
        <f>IF('Séries-DNF'!$N$22="","",'Séries-DNF'!$N$22)</f>
        <v>DNF</v>
      </c>
      <c r="B496" s="435" t="str">
        <f>IF('Séries-DNF'!$J$22="","",'Séries-DNF'!$J$22)</f>
        <v>ORSKI SIMONET</v>
      </c>
      <c r="C496" s="437" t="str">
        <f>IF('Séries-DNF'!$K$22="","",'Séries-DNF'!$K$22)</f>
        <v>Laetitia</v>
      </c>
      <c r="D496" s="110" t="str">
        <f>IF('Séries-DNF'!$L$22="","",'Séries-DNF'!$L$22)</f>
        <v>Femme</v>
      </c>
      <c r="E496" s="110" t="str">
        <f>IF('Séries-DNF'!$I$22="","",'Séries-DNF'!$I$22)</f>
        <v xml:space="preserve">N°2 </v>
      </c>
      <c r="F496" s="110" t="str">
        <f>IF('Séries-DNF'!$M$22="","",'Séries-DNF'!$M$22)</f>
        <v>ORSKI SIMONET Laetitia Femme</v>
      </c>
      <c r="G496" s="112" t="str">
        <f>IF('Séries-DNF'!$H$22="","",'Séries-DNF'!$H$22)</f>
        <v>Sportpleizh</v>
      </c>
      <c r="H496" s="120">
        <f>IF('Séries-DNF'!$A$22="","",'Séries-DNF'!$A$22)</f>
        <v>6</v>
      </c>
      <c r="I496" s="451">
        <f>IF('Séries-DNF'!$B$22="","",'Séries-DNF'!$B$22)</f>
        <v>2</v>
      </c>
      <c r="J496" s="139">
        <f>IF('Séries-DNF'!$G$22="","",'Séries-DNF'!$G$22)</f>
        <v>2</v>
      </c>
      <c r="K496" s="457" t="str">
        <f t="shared" si="24"/>
        <v>Echauffement</v>
      </c>
      <c r="L496" s="458">
        <f t="shared" si="25"/>
        <v>0.59861111111111087</v>
      </c>
      <c r="M496" s="441">
        <f>IF('Séries-DNF'!$C$22="","",'Séries-DNF'!$C$22)</f>
        <v>0.59861111111111087</v>
      </c>
      <c r="N496" s="431">
        <f>IF('Séries-DNF'!$D$22="","",'Séries-DNF'!$D$22)</f>
        <v>0.61944444444444424</v>
      </c>
      <c r="O496" s="431">
        <f>IF('Séries-DNF'!$E$22="","",'Séries-DNF'!$E$22)</f>
        <v>0.62013888888888868</v>
      </c>
      <c r="P496" s="439">
        <f>IF('Séries-DNF'!$F$22="","",'Séries-DNF'!$F$22)</f>
        <v>0.62152777777777757</v>
      </c>
      <c r="Q496" s="435">
        <f>IF('Séries-DNF'!$S$22="","",'Séries-DNF'!$S$22)</f>
        <v>100</v>
      </c>
      <c r="R496" s="110" t="str">
        <f>IF('Séries-DNF'!$T$22="","",'Séries-DNF'!$T$22)</f>
        <v>m</v>
      </c>
      <c r="S496" s="437" t="str">
        <f>IF('Séries-DNF'!$U$22="","",'Séries-DNF'!$U$22)</f>
        <v/>
      </c>
      <c r="T496" s="112" t="str">
        <f>IF('Séries-DNF'!$V$22="","",'Séries-DNF'!$V$22)</f>
        <v/>
      </c>
      <c r="U496" s="413" t="str">
        <f>IF('Séries-DNF'!$AA$22="","",'Séries-DNF'!$AA$22)</f>
        <v/>
      </c>
    </row>
    <row r="497" spans="1:21" x14ac:dyDescent="0.25">
      <c r="A497" s="114" t="str">
        <f>IF('Séries-DNF'!$N$23="","",'Séries-DNF'!$N$23)</f>
        <v>DNF</v>
      </c>
      <c r="B497" s="435" t="str">
        <f>IF('Séries-DNF'!$J$23="","",'Séries-DNF'!$J$23)</f>
        <v>PIERRAT</v>
      </c>
      <c r="C497" s="437" t="str">
        <f>IF('Séries-DNF'!$K$23="","",'Séries-DNF'!$K$23)</f>
        <v>Patrice</v>
      </c>
      <c r="D497" s="110" t="str">
        <f>IF('Séries-DNF'!$L$23="","",'Séries-DNF'!$L$23)</f>
        <v>Homme</v>
      </c>
      <c r="E497" s="110" t="str">
        <f>IF('Séries-DNF'!$I$23="","",'Séries-DNF'!$I$23)</f>
        <v xml:space="preserve">N°3 </v>
      </c>
      <c r="F497" s="110" t="str">
        <f>IF('Séries-DNF'!$M$23="","",'Séries-DNF'!$M$23)</f>
        <v>PIERRAT Patrice Homme</v>
      </c>
      <c r="G497" s="112" t="str">
        <f>IF('Séries-DNF'!$H$23="","",'Séries-DNF'!$H$23)</f>
        <v>Sportpleizh</v>
      </c>
      <c r="H497" s="120">
        <f>IF('Séries-DNF'!$A$23="","",'Séries-DNF'!$A$23)</f>
        <v>7</v>
      </c>
      <c r="I497" s="451">
        <f>IF('Séries-DNF'!$B$23="","",'Séries-DNF'!$B$23)</f>
        <v>1</v>
      </c>
      <c r="J497" s="139">
        <f>IF('Séries-DNF'!$G$23="","",'Séries-DNF'!$G$23)</f>
        <v>1</v>
      </c>
      <c r="K497" s="457" t="str">
        <f t="shared" si="24"/>
        <v>Echauffement</v>
      </c>
      <c r="L497" s="458">
        <f t="shared" si="25"/>
        <v>0.60486111111111085</v>
      </c>
      <c r="M497" s="441">
        <f>IF('Séries-DNF'!$C$23="","",'Séries-DNF'!$C$23)</f>
        <v>0.60486111111111085</v>
      </c>
      <c r="N497" s="431">
        <f>IF('Séries-DNF'!$D$23="","",'Séries-DNF'!$D$23)</f>
        <v>0.62569444444444422</v>
      </c>
      <c r="O497" s="431">
        <f>IF('Séries-DNF'!$E$23="","",'Séries-DNF'!$E$23)</f>
        <v>0.62638888888888866</v>
      </c>
      <c r="P497" s="439">
        <f>IF('Séries-DNF'!$F$23="","",'Séries-DNF'!$F$23)</f>
        <v>0.62777777777777755</v>
      </c>
      <c r="Q497" s="435">
        <f>IF('Séries-DNF'!$S$23="","",'Séries-DNF'!$S$23)</f>
        <v>100</v>
      </c>
      <c r="R497" s="110" t="str">
        <f>IF('Séries-DNF'!$T$23="","",'Séries-DNF'!$T$23)</f>
        <v>m</v>
      </c>
      <c r="S497" s="437" t="str">
        <f>IF('Séries-DNF'!$U$23="","",'Séries-DNF'!$U$23)</f>
        <v/>
      </c>
      <c r="T497" s="112" t="str">
        <f>IF('Séries-DNF'!$V$23="","",'Séries-DNF'!$V$23)</f>
        <v/>
      </c>
      <c r="U497" s="413" t="str">
        <f>IF('Séries-DNF'!$AA$23="","",'Séries-DNF'!$AA$23)</f>
        <v/>
      </c>
    </row>
    <row r="498" spans="1:21" x14ac:dyDescent="0.25">
      <c r="A498" s="114" t="str">
        <f>IF('Séries-DNF'!$N$24="","",'Séries-DNF'!$N$24)</f>
        <v>DNF</v>
      </c>
      <c r="B498" s="435" t="str">
        <f>IF('Séries-DNF'!$J$24="","",'Séries-DNF'!$J$24)</f>
        <v>CORDIER</v>
      </c>
      <c r="C498" s="437" t="str">
        <f>IF('Séries-DNF'!$K$24="","",'Séries-DNF'!$K$24)</f>
        <v>Frédérique</v>
      </c>
      <c r="D498" s="110" t="str">
        <f>IF('Séries-DNF'!$L$24="","",'Séries-DNF'!$L$24)</f>
        <v>Femme</v>
      </c>
      <c r="E498" s="110" t="str">
        <f>IF('Séries-DNF'!$I$24="","",'Séries-DNF'!$I$24)</f>
        <v xml:space="preserve">N°3 </v>
      </c>
      <c r="F498" s="110" t="str">
        <f>IF('Séries-DNF'!$M$24="","",'Séries-DNF'!$M$24)</f>
        <v>CORDIER Frédérique Femme</v>
      </c>
      <c r="G498" s="112" t="str">
        <f>IF('Séries-DNF'!$H$24="","",'Séries-DNF'!$H$24)</f>
        <v>LIMULES</v>
      </c>
      <c r="H498" s="120">
        <f>IF('Séries-DNF'!$A$24="","",'Séries-DNF'!$A$24)</f>
        <v>7</v>
      </c>
      <c r="I498" s="451">
        <f>IF('Séries-DNF'!$B$24="","",'Séries-DNF'!$B$24)</f>
        <v>2</v>
      </c>
      <c r="J498" s="139">
        <f>IF('Séries-DNF'!$G$24="","",'Séries-DNF'!$G$24)</f>
        <v>2</v>
      </c>
      <c r="K498" s="457" t="str">
        <f t="shared" si="24"/>
        <v>Echauffement</v>
      </c>
      <c r="L498" s="458">
        <f t="shared" si="25"/>
        <v>0.60486111111111085</v>
      </c>
      <c r="M498" s="441">
        <f>IF('Séries-DNF'!$C$24="","",'Séries-DNF'!$C$24)</f>
        <v>0.60486111111111085</v>
      </c>
      <c r="N498" s="431">
        <f>IF('Séries-DNF'!$D$24="","",'Séries-DNF'!$D$24)</f>
        <v>0.62569444444444422</v>
      </c>
      <c r="O498" s="431">
        <f>IF('Séries-DNF'!$E$24="","",'Séries-DNF'!$E$24)</f>
        <v>0.62638888888888866</v>
      </c>
      <c r="P498" s="439">
        <f>IF('Séries-DNF'!$F$24="","",'Séries-DNF'!$F$24)</f>
        <v>0.62777777777777755</v>
      </c>
      <c r="Q498" s="435">
        <f>IF('Séries-DNF'!$S$24="","",'Séries-DNF'!$S$24)</f>
        <v>103</v>
      </c>
      <c r="R498" s="110" t="str">
        <f>IF('Séries-DNF'!$T$24="","",'Séries-DNF'!$T$24)</f>
        <v>m</v>
      </c>
      <c r="S498" s="437" t="str">
        <f>IF('Séries-DNF'!$U$24="","",'Séries-DNF'!$U$24)</f>
        <v/>
      </c>
      <c r="T498" s="112" t="str">
        <f>IF('Séries-DNF'!$V$24="","",'Séries-DNF'!$V$24)</f>
        <v/>
      </c>
      <c r="U498" s="413" t="str">
        <f>IF('Séries-DNF'!$AA$24="","",'Séries-DNF'!$AA$24)</f>
        <v/>
      </c>
    </row>
    <row r="499" spans="1:21" x14ac:dyDescent="0.25">
      <c r="A499" s="114" t="str">
        <f>IF('Séries-DNF'!$N$25="","",'Séries-DNF'!$N$25)</f>
        <v>DNF</v>
      </c>
      <c r="B499" s="435" t="str">
        <f>IF('Séries-DNF'!$J$25="","",'Séries-DNF'!$J$25)</f>
        <v>EKSTETS</v>
      </c>
      <c r="C499" s="437" t="str">
        <f>IF('Séries-DNF'!$K$25="","",'Séries-DNF'!$K$25)</f>
        <v>Marie-pierre</v>
      </c>
      <c r="D499" s="110" t="str">
        <f>IF('Séries-DNF'!$L$25="","",'Séries-DNF'!$L$25)</f>
        <v>Femme</v>
      </c>
      <c r="E499" s="110" t="str">
        <f>IF('Séries-DNF'!$I$25="","",'Séries-DNF'!$I$25)</f>
        <v xml:space="preserve">N°4 </v>
      </c>
      <c r="F499" s="110" t="str">
        <f>IF('Séries-DNF'!$M$25="","",'Séries-DNF'!$M$25)</f>
        <v>EKSTETS Marie-pierre Femme</v>
      </c>
      <c r="G499" s="112" t="str">
        <f>IF('Séries-DNF'!$H$25="","",'Séries-DNF'!$H$25)</f>
        <v>Savoy'OuBien?</v>
      </c>
      <c r="H499" s="120">
        <f>IF('Séries-DNF'!$A$25="","",'Séries-DNF'!$A$25)</f>
        <v>8</v>
      </c>
      <c r="I499" s="451">
        <f>IF('Séries-DNF'!$B$25="","",'Séries-DNF'!$B$25)</f>
        <v>1</v>
      </c>
      <c r="J499" s="139">
        <f>IF('Séries-DNF'!$G$25="","",'Séries-DNF'!$G$25)</f>
        <v>1</v>
      </c>
      <c r="K499" s="457" t="str">
        <f t="shared" si="24"/>
        <v>Echauffement</v>
      </c>
      <c r="L499" s="458">
        <f t="shared" si="25"/>
        <v>0.61111111111111083</v>
      </c>
      <c r="M499" s="441">
        <f>IF('Séries-DNF'!$C$25="","",'Séries-DNF'!$C$25)</f>
        <v>0.61111111111111083</v>
      </c>
      <c r="N499" s="431">
        <f>IF('Séries-DNF'!$D$25="","",'Séries-DNF'!$D$25)</f>
        <v>0.6319444444444442</v>
      </c>
      <c r="O499" s="431">
        <f>IF('Séries-DNF'!$E$25="","",'Séries-DNF'!$E$25)</f>
        <v>0.63263888888888864</v>
      </c>
      <c r="P499" s="439">
        <f>IF('Séries-DNF'!$F$25="","",'Séries-DNF'!$F$25)</f>
        <v>0.63402777777777752</v>
      </c>
      <c r="Q499" s="435">
        <f>IF('Séries-DNF'!$S$25="","",'Séries-DNF'!$S$25)</f>
        <v>110</v>
      </c>
      <c r="R499" s="110" t="str">
        <f>IF('Séries-DNF'!$T$25="","",'Séries-DNF'!$T$25)</f>
        <v>m</v>
      </c>
      <c r="S499" s="437" t="str">
        <f>IF('Séries-DNF'!$U$25="","",'Séries-DNF'!$U$25)</f>
        <v/>
      </c>
      <c r="T499" s="112" t="str">
        <f>IF('Séries-DNF'!$V$25="","",'Séries-DNF'!$V$25)</f>
        <v/>
      </c>
      <c r="U499" s="413" t="str">
        <f>IF('Séries-DNF'!$AA$25="","",'Séries-DNF'!$AA$25)</f>
        <v/>
      </c>
    </row>
    <row r="500" spans="1:21" x14ac:dyDescent="0.25">
      <c r="A500" s="114" t="str">
        <f>IF('Séries-DNF'!$N$26="","",'Séries-DNF'!$N$26)</f>
        <v>DNF</v>
      </c>
      <c r="B500" s="435" t="str">
        <f>IF('Séries-DNF'!$J$26="","",'Séries-DNF'!$J$26)</f>
        <v>GUILLOUX</v>
      </c>
      <c r="C500" s="437" t="str">
        <f>IF('Séries-DNF'!$K$26="","",'Séries-DNF'!$K$26)</f>
        <v>Philippe</v>
      </c>
      <c r="D500" s="110" t="str">
        <f>IF('Séries-DNF'!$L$26="","",'Séries-DNF'!$L$26)</f>
        <v>Homme</v>
      </c>
      <c r="E500" s="110" t="str">
        <f>IF('Séries-DNF'!$I$26="","",'Séries-DNF'!$I$26)</f>
        <v xml:space="preserve">N°3 </v>
      </c>
      <c r="F500" s="110" t="str">
        <f>IF('Séries-DNF'!$M$26="","",'Séries-DNF'!$M$26)</f>
        <v>GUILLOUX Philippe Homme</v>
      </c>
      <c r="G500" s="112" t="str">
        <f>IF('Séries-DNF'!$H$26="","",'Séries-DNF'!$H$26)</f>
        <v>Savoy'OuBien?</v>
      </c>
      <c r="H500" s="120">
        <f>IF('Séries-DNF'!$A$26="","",'Séries-DNF'!$A$26)</f>
        <v>8</v>
      </c>
      <c r="I500" s="451">
        <f>IF('Séries-DNF'!$B$26="","",'Séries-DNF'!$B$26)</f>
        <v>2</v>
      </c>
      <c r="J500" s="139">
        <f>IF('Séries-DNF'!$G$26="","",'Séries-DNF'!$G$26)</f>
        <v>2</v>
      </c>
      <c r="K500" s="457" t="str">
        <f t="shared" si="24"/>
        <v>Echauffement</v>
      </c>
      <c r="L500" s="458">
        <f t="shared" si="25"/>
        <v>0.61111111111111083</v>
      </c>
      <c r="M500" s="441">
        <f>IF('Séries-DNF'!$C$26="","",'Séries-DNF'!$C$26)</f>
        <v>0.61111111111111083</v>
      </c>
      <c r="N500" s="431">
        <f>IF('Séries-DNF'!$D$26="","",'Séries-DNF'!$D$26)</f>
        <v>0.6319444444444442</v>
      </c>
      <c r="O500" s="431">
        <f>IF('Séries-DNF'!$E$26="","",'Séries-DNF'!$E$26)</f>
        <v>0.63263888888888864</v>
      </c>
      <c r="P500" s="439">
        <f>IF('Séries-DNF'!$F$26="","",'Séries-DNF'!$F$26)</f>
        <v>0.63402777777777752</v>
      </c>
      <c r="Q500" s="435">
        <f>IF('Séries-DNF'!$S$26="","",'Séries-DNF'!$S$26)</f>
        <v>125</v>
      </c>
      <c r="R500" s="110" t="str">
        <f>IF('Séries-DNF'!$T$26="","",'Séries-DNF'!$T$26)</f>
        <v>m</v>
      </c>
      <c r="S500" s="437" t="str">
        <f>IF('Séries-DNF'!$U$26="","",'Séries-DNF'!$U$26)</f>
        <v/>
      </c>
      <c r="T500" s="112" t="str">
        <f>IF('Séries-DNF'!$V$26="","",'Séries-DNF'!$V$26)</f>
        <v/>
      </c>
      <c r="U500" s="413" t="str">
        <f>IF('Séries-DNF'!$AA$26="","",'Séries-DNF'!$AA$26)</f>
        <v/>
      </c>
    </row>
    <row r="501" spans="1:21" x14ac:dyDescent="0.25">
      <c r="A501" s="114" t="str">
        <f>IF('Séries-DNF'!$N$27="","",'Séries-DNF'!$N$27)</f>
        <v>DNF</v>
      </c>
      <c r="B501" s="435" t="str">
        <f>IF('Séries-DNF'!$J$27="","",'Séries-DNF'!$J$27)</f>
        <v>HURON</v>
      </c>
      <c r="C501" s="437" t="str">
        <f>IF('Séries-DNF'!$K$27="","",'Séries-DNF'!$K$27)</f>
        <v>Pascal</v>
      </c>
      <c r="D501" s="110" t="str">
        <f>IF('Séries-DNF'!$L$27="","",'Séries-DNF'!$L$27)</f>
        <v>Homme</v>
      </c>
      <c r="E501" s="110" t="str">
        <f>IF('Séries-DNF'!$I$27="","",'Séries-DNF'!$I$27)</f>
        <v>N°1 Capitaine</v>
      </c>
      <c r="F501" s="110" t="str">
        <f>IF('Séries-DNF'!$M$27="","",'Séries-DNF'!$M$27)</f>
        <v>HURON Pascal Homme</v>
      </c>
      <c r="G501" s="112" t="str">
        <f>IF('Séries-DNF'!$H$27="","",'Séries-DNF'!$H$27)</f>
        <v>Enjoy And Relax</v>
      </c>
      <c r="H501" s="120">
        <f>IF('Séries-DNF'!$A$27="","",'Séries-DNF'!$A$27)</f>
        <v>9</v>
      </c>
      <c r="I501" s="451">
        <f>IF('Séries-DNF'!$B$27="","",'Séries-DNF'!$B$27)</f>
        <v>1</v>
      </c>
      <c r="J501" s="139">
        <f>IF('Séries-DNF'!$G$27="","",'Séries-DNF'!$G$27)</f>
        <v>1</v>
      </c>
      <c r="K501" s="457" t="str">
        <f t="shared" si="24"/>
        <v>Echauffement</v>
      </c>
      <c r="L501" s="458">
        <f t="shared" si="25"/>
        <v>0.61736111111111081</v>
      </c>
      <c r="M501" s="441">
        <f>IF('Séries-DNF'!$C$27="","",'Séries-DNF'!$C$27)</f>
        <v>0.61736111111111081</v>
      </c>
      <c r="N501" s="431">
        <f>IF('Séries-DNF'!$D$27="","",'Séries-DNF'!$D$27)</f>
        <v>0.63819444444444418</v>
      </c>
      <c r="O501" s="431">
        <f>IF('Séries-DNF'!$E$27="","",'Séries-DNF'!$E$27)</f>
        <v>0.63888888888888862</v>
      </c>
      <c r="P501" s="439">
        <f>IF('Séries-DNF'!$F$27="","",'Séries-DNF'!$F$27)</f>
        <v>0.6402777777777775</v>
      </c>
      <c r="Q501" s="435">
        <f>IF('Séries-DNF'!$S$27="","",'Séries-DNF'!$S$27)</f>
        <v>150</v>
      </c>
      <c r="R501" s="110" t="str">
        <f>IF('Séries-DNF'!$T$27="","",'Séries-DNF'!$T$27)</f>
        <v>m</v>
      </c>
      <c r="S501" s="437" t="str">
        <f>IF('Séries-DNF'!$U$27="","",'Séries-DNF'!$U$27)</f>
        <v/>
      </c>
      <c r="T501" s="112" t="str">
        <f>IF('Séries-DNF'!$V$27="","",'Séries-DNF'!$V$27)</f>
        <v/>
      </c>
      <c r="U501" s="413" t="str">
        <f>IF('Séries-DNF'!$AA$27="","",'Séries-DNF'!$AA$27)</f>
        <v/>
      </c>
    </row>
    <row r="502" spans="1:21" x14ac:dyDescent="0.25">
      <c r="A502" s="114" t="str">
        <f>IF('Séries-DNF'!$N$28="","",'Séries-DNF'!$N$28)</f>
        <v>DNF</v>
      </c>
      <c r="B502" s="435" t="str">
        <f>IF('Séries-DNF'!$J$28="","",'Séries-DNF'!$J$28)</f>
        <v>RISIAN</v>
      </c>
      <c r="C502" s="437" t="str">
        <f>IF('Séries-DNF'!$K$28="","",'Séries-DNF'!$K$28)</f>
        <v>Michal</v>
      </c>
      <c r="D502" s="110" t="str">
        <f>IF('Séries-DNF'!$L$28="","",'Séries-DNF'!$L$28)</f>
        <v>Homme</v>
      </c>
      <c r="E502" s="110" t="str">
        <f>IF('Séries-DNF'!$I$28="","",'Séries-DNF'!$I$28)</f>
        <v xml:space="preserve">N°2 </v>
      </c>
      <c r="F502" s="110" t="str">
        <f>IF('Séries-DNF'!$M$28="","",'Séries-DNF'!$M$28)</f>
        <v>RISIAN Michal Homme</v>
      </c>
      <c r="G502" s="112" t="str">
        <f>IF('Séries-DNF'!$H$28="","",'Séries-DNF'!$H$28)</f>
        <v>Apneaman, Praha, Czech Republic</v>
      </c>
      <c r="H502" s="120">
        <f>IF('Séries-DNF'!$A$28="","",'Séries-DNF'!$A$28)</f>
        <v>9</v>
      </c>
      <c r="I502" s="451">
        <f>IF('Séries-DNF'!$B$28="","",'Séries-DNF'!$B$28)</f>
        <v>2</v>
      </c>
      <c r="J502" s="139">
        <f>IF('Séries-DNF'!$G$28="","",'Séries-DNF'!$G$28)</f>
        <v>2</v>
      </c>
      <c r="K502" s="457" t="str">
        <f t="shared" si="24"/>
        <v>Echauffement</v>
      </c>
      <c r="L502" s="458">
        <f t="shared" si="25"/>
        <v>0.61736111111111081</v>
      </c>
      <c r="M502" s="441">
        <f>IF('Séries-DNF'!$C$28="","",'Séries-DNF'!$C$28)</f>
        <v>0.61736111111111081</v>
      </c>
      <c r="N502" s="431">
        <f>IF('Séries-DNF'!$D$28="","",'Séries-DNF'!$D$28)</f>
        <v>0.63819444444444418</v>
      </c>
      <c r="O502" s="431">
        <f>IF('Séries-DNF'!$E$28="","",'Séries-DNF'!$E$28)</f>
        <v>0.63888888888888862</v>
      </c>
      <c r="P502" s="439">
        <f>IF('Séries-DNF'!$F$28="","",'Séries-DNF'!$F$28)</f>
        <v>0.6402777777777775</v>
      </c>
      <c r="Q502" s="435">
        <f>IF('Séries-DNF'!$S$28="","",'Séries-DNF'!$S$28)</f>
        <v>160</v>
      </c>
      <c r="R502" s="110" t="str">
        <f>IF('Séries-DNF'!$T$28="","",'Séries-DNF'!$T$28)</f>
        <v>m</v>
      </c>
      <c r="S502" s="437" t="str">
        <f>IF('Séries-DNF'!$U$28="","",'Séries-DNF'!$U$28)</f>
        <v/>
      </c>
      <c r="T502" s="112" t="str">
        <f>IF('Séries-DNF'!$V$28="","",'Séries-DNF'!$V$28)</f>
        <v/>
      </c>
      <c r="U502" s="413" t="str">
        <f>IF('Séries-DNF'!$AA$28="","",'Séries-DNF'!$AA$28)</f>
        <v/>
      </c>
    </row>
    <row r="503" spans="1:21" x14ac:dyDescent="0.25">
      <c r="A503" s="114" t="str">
        <f>IF('Séries-DNF'!$N$29="","",'Séries-DNF'!$N$29)</f>
        <v/>
      </c>
      <c r="B503" s="435" t="str">
        <f>IF('Séries-DNF'!$J$29="","",'Séries-DNF'!$J$29)</f>
        <v/>
      </c>
      <c r="C503" s="437" t="str">
        <f>IF('Séries-DNF'!$K$29="","",'Séries-DNF'!$K$29)</f>
        <v/>
      </c>
      <c r="D503" s="110" t="str">
        <f>IF('Séries-DNF'!$L$29="","",'Séries-DNF'!$L$29)</f>
        <v/>
      </c>
      <c r="E503" s="110" t="str">
        <f>IF('Séries-DNF'!$I$29="","",'Séries-DNF'!$I$29)</f>
        <v/>
      </c>
      <c r="F503" s="110" t="str">
        <f>IF('Séries-DNF'!$M$29="","",'Séries-DNF'!$M$29)</f>
        <v/>
      </c>
      <c r="G503" s="112" t="str">
        <f>IF('Séries-DNF'!$H$29="","",'Séries-DNF'!$H$29)</f>
        <v/>
      </c>
      <c r="H503" s="120" t="str">
        <f>IF('Séries-DNF'!$A$29="","",'Séries-DNF'!$A$29)</f>
        <v/>
      </c>
      <c r="I503" s="451" t="str">
        <f>IF('Séries-DNF'!$B$29="","",'Séries-DNF'!$B$29)</f>
        <v/>
      </c>
      <c r="J503" s="139" t="str">
        <f>IF('Séries-DNF'!$G$29="","",'Séries-DNF'!$G$29)</f>
        <v/>
      </c>
      <c r="K503" s="457" t="str">
        <f t="shared" si="24"/>
        <v/>
      </c>
      <c r="L503" s="458" t="str">
        <f t="shared" si="25"/>
        <v/>
      </c>
      <c r="M503" s="441" t="str">
        <f>IF('Séries-DNF'!$C$29="","",'Séries-DNF'!$C$29)</f>
        <v/>
      </c>
      <c r="N503" s="431" t="str">
        <f>IF('Séries-DNF'!$D$29="","",'Séries-DNF'!$D$29)</f>
        <v/>
      </c>
      <c r="O503" s="431" t="str">
        <f>IF('Séries-DNF'!$E$29="","",'Séries-DNF'!$E$29)</f>
        <v/>
      </c>
      <c r="P503" s="439" t="str">
        <f>IF('Séries-DNF'!$F$29="","",'Séries-DNF'!$F$29)</f>
        <v/>
      </c>
      <c r="Q503" s="435" t="str">
        <f>IF('Séries-DNF'!$S$29="","",'Séries-DNF'!$S$29)</f>
        <v/>
      </c>
      <c r="R503" s="110" t="str">
        <f>IF('Séries-DNF'!$T$29="","",'Séries-DNF'!$T$29)</f>
        <v/>
      </c>
      <c r="S503" s="437" t="str">
        <f>IF('Séries-DNF'!$U$29="","",'Séries-DNF'!$U$29)</f>
        <v/>
      </c>
      <c r="T503" s="112" t="str">
        <f>IF('Séries-DNF'!$V$29="","",'Séries-DNF'!$V$29)</f>
        <v/>
      </c>
      <c r="U503" s="413" t="str">
        <f>IF('Séries-DNF'!$AA$29="","",'Séries-DNF'!$AA$29)</f>
        <v/>
      </c>
    </row>
    <row r="504" spans="1:21" x14ac:dyDescent="0.25">
      <c r="A504" s="114" t="str">
        <f>IF('Séries-DNF'!$N$30="","",'Séries-DNF'!$N$30)</f>
        <v/>
      </c>
      <c r="B504" s="435" t="str">
        <f>IF('Séries-DNF'!$J$30="","",'Séries-DNF'!$J$30)</f>
        <v/>
      </c>
      <c r="C504" s="437" t="str">
        <f>IF('Séries-DNF'!$K$30="","",'Séries-DNF'!$K$30)</f>
        <v/>
      </c>
      <c r="D504" s="110" t="str">
        <f>IF('Séries-DNF'!$L$30="","",'Séries-DNF'!$L$30)</f>
        <v/>
      </c>
      <c r="E504" s="110" t="str">
        <f>IF('Séries-DNF'!$I$30="","",'Séries-DNF'!$I$30)</f>
        <v/>
      </c>
      <c r="F504" s="110" t="str">
        <f>IF('Séries-DNF'!$M$30="","",'Séries-DNF'!$M$30)</f>
        <v/>
      </c>
      <c r="G504" s="112" t="str">
        <f>IF('Séries-DNF'!$H$30="","",'Séries-DNF'!$H$30)</f>
        <v/>
      </c>
      <c r="H504" s="120" t="str">
        <f>IF('Séries-DNF'!$A$30="","",'Séries-DNF'!$A$30)</f>
        <v/>
      </c>
      <c r="I504" s="451" t="str">
        <f>IF('Séries-DNF'!$B$30="","",'Séries-DNF'!$B$30)</f>
        <v/>
      </c>
      <c r="J504" s="139" t="str">
        <f>IF('Séries-DNF'!$G$30="","",'Séries-DNF'!$G$30)</f>
        <v/>
      </c>
      <c r="K504" s="457" t="str">
        <f t="shared" si="24"/>
        <v/>
      </c>
      <c r="L504" s="458" t="str">
        <f t="shared" si="25"/>
        <v/>
      </c>
      <c r="M504" s="441" t="str">
        <f>IF('Séries-DNF'!$C$30="","",'Séries-DNF'!$C$30)</f>
        <v/>
      </c>
      <c r="N504" s="431" t="str">
        <f>IF('Séries-DNF'!$D$30="","",'Séries-DNF'!$D$30)</f>
        <v/>
      </c>
      <c r="O504" s="431" t="str">
        <f>IF('Séries-DNF'!$E$30="","",'Séries-DNF'!$E$30)</f>
        <v/>
      </c>
      <c r="P504" s="439" t="str">
        <f>IF('Séries-DNF'!$F$30="","",'Séries-DNF'!$F$30)</f>
        <v/>
      </c>
      <c r="Q504" s="435" t="str">
        <f>IF('Séries-DNF'!$S$30="","",'Séries-DNF'!$S$30)</f>
        <v/>
      </c>
      <c r="R504" s="110" t="str">
        <f>IF('Séries-DNF'!$T$30="","",'Séries-DNF'!$T$30)</f>
        <v/>
      </c>
      <c r="S504" s="437" t="str">
        <f>IF('Séries-DNF'!$U$30="","",'Séries-DNF'!$U$30)</f>
        <v/>
      </c>
      <c r="T504" s="112" t="str">
        <f>IF('Séries-DNF'!$V$30="","",'Séries-DNF'!$V$30)</f>
        <v/>
      </c>
      <c r="U504" s="413" t="str">
        <f>IF('Séries-DNF'!$AA$30="","",'Séries-DNF'!$AA$30)</f>
        <v/>
      </c>
    </row>
    <row r="505" spans="1:21" x14ac:dyDescent="0.25">
      <c r="A505" s="114" t="str">
        <f>IF('Séries-DNF'!$N$31="","",'Séries-DNF'!$N$31)</f>
        <v/>
      </c>
      <c r="B505" s="435" t="str">
        <f>IF('Séries-DNF'!$J$31="","",'Séries-DNF'!$J$31)</f>
        <v/>
      </c>
      <c r="C505" s="437" t="str">
        <f>IF('Séries-DNF'!$K$31="","",'Séries-DNF'!$K$31)</f>
        <v/>
      </c>
      <c r="D505" s="110" t="str">
        <f>IF('Séries-DNF'!$L$31="","",'Séries-DNF'!$L$31)</f>
        <v/>
      </c>
      <c r="E505" s="110" t="str">
        <f>IF('Séries-DNF'!$I$31="","",'Séries-DNF'!$I$31)</f>
        <v/>
      </c>
      <c r="F505" s="110" t="str">
        <f>IF('Séries-DNF'!$M$31="","",'Séries-DNF'!$M$31)</f>
        <v/>
      </c>
      <c r="G505" s="112" t="str">
        <f>IF('Séries-DNF'!$H$31="","",'Séries-DNF'!$H$31)</f>
        <v/>
      </c>
      <c r="H505" s="120" t="str">
        <f>IF('Séries-DNF'!$A$31="","",'Séries-DNF'!$A$31)</f>
        <v/>
      </c>
      <c r="I505" s="451" t="str">
        <f>IF('Séries-DNF'!$B$31="","",'Séries-DNF'!$B$31)</f>
        <v/>
      </c>
      <c r="J505" s="139" t="str">
        <f>IF('Séries-DNF'!$G$31="","",'Séries-DNF'!$G$31)</f>
        <v/>
      </c>
      <c r="K505" s="457" t="str">
        <f t="shared" si="24"/>
        <v/>
      </c>
      <c r="L505" s="458" t="str">
        <f t="shared" si="25"/>
        <v/>
      </c>
      <c r="M505" s="441" t="str">
        <f>IF('Séries-DNF'!$C$31="","",'Séries-DNF'!$C$31)</f>
        <v/>
      </c>
      <c r="N505" s="431" t="str">
        <f>IF('Séries-DNF'!$D$31="","",'Séries-DNF'!$D$31)</f>
        <v/>
      </c>
      <c r="O505" s="431" t="str">
        <f>IF('Séries-DNF'!$E$31="","",'Séries-DNF'!$E$31)</f>
        <v/>
      </c>
      <c r="P505" s="439" t="str">
        <f>IF('Séries-DNF'!$F$31="","",'Séries-DNF'!$F$31)</f>
        <v/>
      </c>
      <c r="Q505" s="435" t="str">
        <f>IF('Séries-DNF'!$S$31="","",'Séries-DNF'!$S$31)</f>
        <v/>
      </c>
      <c r="R505" s="110" t="str">
        <f>IF('Séries-DNF'!$T$31="","",'Séries-DNF'!$T$31)</f>
        <v/>
      </c>
      <c r="S505" s="437" t="str">
        <f>IF('Séries-DNF'!$U$31="","",'Séries-DNF'!$U$31)</f>
        <v/>
      </c>
      <c r="T505" s="112" t="str">
        <f>IF('Séries-DNF'!$V$31="","",'Séries-DNF'!$V$31)</f>
        <v/>
      </c>
      <c r="U505" s="413" t="str">
        <f>IF('Séries-DNF'!$AA$31="","",'Séries-DNF'!$AA$31)</f>
        <v/>
      </c>
    </row>
    <row r="506" spans="1:21" x14ac:dyDescent="0.25">
      <c r="A506" s="114" t="str">
        <f>IF('Séries-DNF'!$N$32="","",'Séries-DNF'!$N$32)</f>
        <v/>
      </c>
      <c r="B506" s="435" t="str">
        <f>IF('Séries-DNF'!$J$32="","",'Séries-DNF'!$J$32)</f>
        <v/>
      </c>
      <c r="C506" s="437" t="str">
        <f>IF('Séries-DNF'!$K$32="","",'Séries-DNF'!$K$32)</f>
        <v/>
      </c>
      <c r="D506" s="110" t="str">
        <f>IF('Séries-DNF'!$L$32="","",'Séries-DNF'!$L$32)</f>
        <v/>
      </c>
      <c r="E506" s="110" t="str">
        <f>IF('Séries-DNF'!$I$32="","",'Séries-DNF'!$I$32)</f>
        <v/>
      </c>
      <c r="F506" s="110" t="str">
        <f>IF('Séries-DNF'!$M$32="","",'Séries-DNF'!$M$32)</f>
        <v/>
      </c>
      <c r="G506" s="112" t="str">
        <f>IF('Séries-DNF'!$H$32="","",'Séries-DNF'!$H$32)</f>
        <v/>
      </c>
      <c r="H506" s="120" t="str">
        <f>IF('Séries-DNF'!$A$32="","",'Séries-DNF'!$A$32)</f>
        <v/>
      </c>
      <c r="I506" s="451" t="str">
        <f>IF('Séries-DNF'!$B$32="","",'Séries-DNF'!$B$32)</f>
        <v/>
      </c>
      <c r="J506" s="139" t="str">
        <f>IF('Séries-DNF'!$G$32="","",'Séries-DNF'!$G$32)</f>
        <v/>
      </c>
      <c r="K506" s="457" t="str">
        <f t="shared" si="24"/>
        <v/>
      </c>
      <c r="L506" s="458" t="str">
        <f t="shared" si="25"/>
        <v/>
      </c>
      <c r="M506" s="441" t="str">
        <f>IF('Séries-DNF'!$C$32="","",'Séries-DNF'!$C$32)</f>
        <v/>
      </c>
      <c r="N506" s="431" t="str">
        <f>IF('Séries-DNF'!$D$32="","",'Séries-DNF'!$D$32)</f>
        <v/>
      </c>
      <c r="O506" s="431" t="str">
        <f>IF('Séries-DNF'!$E$32="","",'Séries-DNF'!$E$32)</f>
        <v/>
      </c>
      <c r="P506" s="439" t="str">
        <f>IF('Séries-DNF'!$F$32="","",'Séries-DNF'!$F$32)</f>
        <v/>
      </c>
      <c r="Q506" s="435" t="str">
        <f>IF('Séries-DNF'!$S$32="","",'Séries-DNF'!$S$32)</f>
        <v/>
      </c>
      <c r="R506" s="110" t="str">
        <f>IF('Séries-DNF'!$T$32="","",'Séries-DNF'!$T$32)</f>
        <v/>
      </c>
      <c r="S506" s="437" t="str">
        <f>IF('Séries-DNF'!$U$32="","",'Séries-DNF'!$U$32)</f>
        <v/>
      </c>
      <c r="T506" s="112" t="str">
        <f>IF('Séries-DNF'!$V$32="","",'Séries-DNF'!$V$32)</f>
        <v/>
      </c>
      <c r="U506" s="413" t="str">
        <f>IF('Séries-DNF'!$AA$32="","",'Séries-DNF'!$AA$32)</f>
        <v/>
      </c>
    </row>
    <row r="507" spans="1:21" x14ac:dyDescent="0.25">
      <c r="A507" s="114" t="str">
        <f>IF('Séries-DNF'!$N$33="","",'Séries-DNF'!$N$33)</f>
        <v/>
      </c>
      <c r="B507" s="435" t="str">
        <f>IF('Séries-DNF'!$J$33="","",'Séries-DNF'!$J$33)</f>
        <v/>
      </c>
      <c r="C507" s="437" t="str">
        <f>IF('Séries-DNF'!$K$33="","",'Séries-DNF'!$K$33)</f>
        <v/>
      </c>
      <c r="D507" s="110" t="str">
        <f>IF('Séries-DNF'!$L$33="","",'Séries-DNF'!$L$33)</f>
        <v/>
      </c>
      <c r="E507" s="110" t="str">
        <f>IF('Séries-DNF'!$I$33="","",'Séries-DNF'!$I$33)</f>
        <v/>
      </c>
      <c r="F507" s="110" t="str">
        <f>IF('Séries-DNF'!$M$33="","",'Séries-DNF'!$M$33)</f>
        <v/>
      </c>
      <c r="G507" s="112" t="str">
        <f>IF('Séries-DNF'!$H$33="","",'Séries-DNF'!$H$33)</f>
        <v/>
      </c>
      <c r="H507" s="120" t="str">
        <f>IF('Séries-DNF'!$A$33="","",'Séries-DNF'!$A$33)</f>
        <v/>
      </c>
      <c r="I507" s="451" t="str">
        <f>IF('Séries-DNF'!$B$33="","",'Séries-DNF'!$B$33)</f>
        <v/>
      </c>
      <c r="J507" s="139" t="str">
        <f>IF('Séries-DNF'!$G$33="","",'Séries-DNF'!$G$33)</f>
        <v/>
      </c>
      <c r="K507" s="457" t="str">
        <f t="shared" si="24"/>
        <v/>
      </c>
      <c r="L507" s="458" t="str">
        <f t="shared" si="25"/>
        <v/>
      </c>
      <c r="M507" s="441" t="str">
        <f>IF('Séries-DNF'!$C$33="","",'Séries-DNF'!$C$33)</f>
        <v/>
      </c>
      <c r="N507" s="431" t="str">
        <f>IF('Séries-DNF'!$D$33="","",'Séries-DNF'!$D$33)</f>
        <v/>
      </c>
      <c r="O507" s="431" t="str">
        <f>IF('Séries-DNF'!$E$33="","",'Séries-DNF'!$E$33)</f>
        <v/>
      </c>
      <c r="P507" s="439" t="str">
        <f>IF('Séries-DNF'!$F$33="","",'Séries-DNF'!$F$33)</f>
        <v/>
      </c>
      <c r="Q507" s="435" t="str">
        <f>IF('Séries-DNF'!$S$33="","",'Séries-DNF'!$S$33)</f>
        <v/>
      </c>
      <c r="R507" s="110" t="str">
        <f>IF('Séries-DNF'!$T$33="","",'Séries-DNF'!$T$33)</f>
        <v/>
      </c>
      <c r="S507" s="437" t="str">
        <f>IF('Séries-DNF'!$U$33="","",'Séries-DNF'!$U$33)</f>
        <v/>
      </c>
      <c r="T507" s="112" t="str">
        <f>IF('Séries-DNF'!$V$33="","",'Séries-DNF'!$V$33)</f>
        <v/>
      </c>
      <c r="U507" s="413" t="str">
        <f>IF('Séries-DNF'!$AA$33="","",'Séries-DNF'!$AA$33)</f>
        <v/>
      </c>
    </row>
    <row r="508" spans="1:21" x14ac:dyDescent="0.25">
      <c r="A508" s="114" t="str">
        <f>IF('Séries-DNF'!$N$34="","",'Séries-DNF'!$N$34)</f>
        <v/>
      </c>
      <c r="B508" s="435" t="str">
        <f>IF('Séries-DNF'!$J$34="","",'Séries-DNF'!$J$34)</f>
        <v/>
      </c>
      <c r="C508" s="437" t="str">
        <f>IF('Séries-DNF'!$K$34="","",'Séries-DNF'!$K$34)</f>
        <v/>
      </c>
      <c r="D508" s="110" t="str">
        <f>IF('Séries-DNF'!$L$34="","",'Séries-DNF'!$L$34)</f>
        <v/>
      </c>
      <c r="E508" s="110" t="str">
        <f>IF('Séries-DNF'!$I$34="","",'Séries-DNF'!$I$34)</f>
        <v/>
      </c>
      <c r="F508" s="110" t="str">
        <f>IF('Séries-DNF'!$M$34="","",'Séries-DNF'!$M$34)</f>
        <v/>
      </c>
      <c r="G508" s="112" t="str">
        <f>IF('Séries-DNF'!$H$34="","",'Séries-DNF'!$H$34)</f>
        <v/>
      </c>
      <c r="H508" s="120" t="str">
        <f>IF('Séries-DNF'!$A$34="","",'Séries-DNF'!$A$34)</f>
        <v/>
      </c>
      <c r="I508" s="451" t="str">
        <f>IF('Séries-DNF'!$B$34="","",'Séries-DNF'!$B$34)</f>
        <v/>
      </c>
      <c r="J508" s="139" t="str">
        <f>IF('Séries-DNF'!$G$34="","",'Séries-DNF'!$G$34)</f>
        <v/>
      </c>
      <c r="K508" s="457" t="str">
        <f t="shared" si="24"/>
        <v/>
      </c>
      <c r="L508" s="458" t="str">
        <f t="shared" si="25"/>
        <v/>
      </c>
      <c r="M508" s="441" t="str">
        <f>IF('Séries-DNF'!$C$34="","",'Séries-DNF'!$C$34)</f>
        <v/>
      </c>
      <c r="N508" s="431" t="str">
        <f>IF('Séries-DNF'!$D$34="","",'Séries-DNF'!$D$34)</f>
        <v/>
      </c>
      <c r="O508" s="431" t="str">
        <f>IF('Séries-DNF'!$E$34="","",'Séries-DNF'!$E$34)</f>
        <v/>
      </c>
      <c r="P508" s="439" t="str">
        <f>IF('Séries-DNF'!$F$34="","",'Séries-DNF'!$F$34)</f>
        <v/>
      </c>
      <c r="Q508" s="435" t="str">
        <f>IF('Séries-DNF'!$S$34="","",'Séries-DNF'!$S$34)</f>
        <v/>
      </c>
      <c r="R508" s="110" t="str">
        <f>IF('Séries-DNF'!$T$34="","",'Séries-DNF'!$T$34)</f>
        <v/>
      </c>
      <c r="S508" s="437" t="str">
        <f>IF('Séries-DNF'!$U$34="","",'Séries-DNF'!$U$34)</f>
        <v/>
      </c>
      <c r="T508" s="112" t="str">
        <f>IF('Séries-DNF'!$V$34="","",'Séries-DNF'!$V$34)</f>
        <v/>
      </c>
      <c r="U508" s="413" t="str">
        <f>IF('Séries-DNF'!$AA$34="","",'Séries-DNF'!$AA$34)</f>
        <v/>
      </c>
    </row>
    <row r="509" spans="1:21" x14ac:dyDescent="0.25">
      <c r="A509" s="114" t="str">
        <f>IF('Séries-DNF'!$N$35="","",'Séries-DNF'!$N$35)</f>
        <v/>
      </c>
      <c r="B509" s="435" t="str">
        <f>IF('Séries-DNF'!$J$35="","",'Séries-DNF'!$J$35)</f>
        <v/>
      </c>
      <c r="C509" s="437" t="str">
        <f>IF('Séries-DNF'!$K$35="","",'Séries-DNF'!$K$35)</f>
        <v/>
      </c>
      <c r="D509" s="110" t="str">
        <f>IF('Séries-DNF'!$L$35="","",'Séries-DNF'!$L$35)</f>
        <v/>
      </c>
      <c r="E509" s="110" t="str">
        <f>IF('Séries-DNF'!$I$35="","",'Séries-DNF'!$I$35)</f>
        <v/>
      </c>
      <c r="F509" s="110" t="str">
        <f>IF('Séries-DNF'!$M$35="","",'Séries-DNF'!$M$35)</f>
        <v/>
      </c>
      <c r="G509" s="112" t="str">
        <f>IF('Séries-DNF'!$H$35="","",'Séries-DNF'!$H$35)</f>
        <v/>
      </c>
      <c r="H509" s="120" t="str">
        <f>IF('Séries-DNF'!$A$35="","",'Séries-DNF'!$A$35)</f>
        <v/>
      </c>
      <c r="I509" s="451" t="str">
        <f>IF('Séries-DNF'!$B$35="","",'Séries-DNF'!$B$35)</f>
        <v/>
      </c>
      <c r="J509" s="139" t="str">
        <f>IF('Séries-DNF'!$G$35="","",'Séries-DNF'!$G$35)</f>
        <v/>
      </c>
      <c r="K509" s="457" t="str">
        <f t="shared" si="24"/>
        <v/>
      </c>
      <c r="L509" s="458" t="str">
        <f t="shared" si="25"/>
        <v/>
      </c>
      <c r="M509" s="441" t="str">
        <f>IF('Séries-DNF'!$C$35="","",'Séries-DNF'!$C$35)</f>
        <v/>
      </c>
      <c r="N509" s="431" t="str">
        <f>IF('Séries-DNF'!$D$35="","",'Séries-DNF'!$D$35)</f>
        <v/>
      </c>
      <c r="O509" s="431" t="str">
        <f>IF('Séries-DNF'!$E$35="","",'Séries-DNF'!$E$35)</f>
        <v/>
      </c>
      <c r="P509" s="439" t="str">
        <f>IF('Séries-DNF'!$F$35="","",'Séries-DNF'!$F$35)</f>
        <v/>
      </c>
      <c r="Q509" s="435" t="str">
        <f>IF('Séries-DNF'!$S$35="","",'Séries-DNF'!$S$35)</f>
        <v/>
      </c>
      <c r="R509" s="110" t="str">
        <f>IF('Séries-DNF'!$T$35="","",'Séries-DNF'!$T$35)</f>
        <v/>
      </c>
      <c r="S509" s="437" t="str">
        <f>IF('Séries-DNF'!$U$35="","",'Séries-DNF'!$U$35)</f>
        <v/>
      </c>
      <c r="T509" s="112" t="str">
        <f>IF('Séries-DNF'!$V$35="","",'Séries-DNF'!$V$35)</f>
        <v/>
      </c>
      <c r="U509" s="413" t="str">
        <f>IF('Séries-DNF'!$AA$35="","",'Séries-DNF'!$AA$35)</f>
        <v/>
      </c>
    </row>
    <row r="510" spans="1:21" x14ac:dyDescent="0.25">
      <c r="A510" s="114" t="str">
        <f>IF('Séries-DNF'!$N$36="","",'Séries-DNF'!$N$36)</f>
        <v/>
      </c>
      <c r="B510" s="435" t="str">
        <f>IF('Séries-DNF'!$J$36="","",'Séries-DNF'!$J$36)</f>
        <v/>
      </c>
      <c r="C510" s="437" t="str">
        <f>IF('Séries-DNF'!$K$36="","",'Séries-DNF'!$K$36)</f>
        <v/>
      </c>
      <c r="D510" s="110" t="str">
        <f>IF('Séries-DNF'!$L$36="","",'Séries-DNF'!$L$36)</f>
        <v/>
      </c>
      <c r="E510" s="110" t="str">
        <f>IF('Séries-DNF'!$I$36="","",'Séries-DNF'!$I$36)</f>
        <v/>
      </c>
      <c r="F510" s="110" t="str">
        <f>IF('Séries-DNF'!$M$36="","",'Séries-DNF'!$M$36)</f>
        <v/>
      </c>
      <c r="G510" s="112" t="str">
        <f>IF('Séries-DNF'!$H$36="","",'Séries-DNF'!$H$36)</f>
        <v/>
      </c>
      <c r="H510" s="120" t="str">
        <f>IF('Séries-DNF'!$A$36="","",'Séries-DNF'!$A$36)</f>
        <v/>
      </c>
      <c r="I510" s="451" t="str">
        <f>IF('Séries-DNF'!$B$36="","",'Séries-DNF'!$B$36)</f>
        <v/>
      </c>
      <c r="J510" s="139" t="str">
        <f>IF('Séries-DNF'!$G$36="","",'Séries-DNF'!$G$36)</f>
        <v/>
      </c>
      <c r="K510" s="457" t="str">
        <f t="shared" si="24"/>
        <v/>
      </c>
      <c r="L510" s="458" t="str">
        <f t="shared" si="25"/>
        <v/>
      </c>
      <c r="M510" s="441" t="str">
        <f>IF('Séries-DNF'!$C$36="","",'Séries-DNF'!$C$36)</f>
        <v/>
      </c>
      <c r="N510" s="431" t="str">
        <f>IF('Séries-DNF'!$D$36="","",'Séries-DNF'!$D$36)</f>
        <v/>
      </c>
      <c r="O510" s="431" t="str">
        <f>IF('Séries-DNF'!$E$36="","",'Séries-DNF'!$E$36)</f>
        <v/>
      </c>
      <c r="P510" s="439" t="str">
        <f>IF('Séries-DNF'!$F$36="","",'Séries-DNF'!$F$36)</f>
        <v/>
      </c>
      <c r="Q510" s="435" t="str">
        <f>IF('Séries-DNF'!$S$36="","",'Séries-DNF'!$S$36)</f>
        <v/>
      </c>
      <c r="R510" s="110" t="str">
        <f>IF('Séries-DNF'!$T$36="","",'Séries-DNF'!$T$36)</f>
        <v/>
      </c>
      <c r="S510" s="437" t="str">
        <f>IF('Séries-DNF'!$U$36="","",'Séries-DNF'!$U$36)</f>
        <v/>
      </c>
      <c r="T510" s="112" t="str">
        <f>IF('Séries-DNF'!$V$36="","",'Séries-DNF'!$V$36)</f>
        <v/>
      </c>
      <c r="U510" s="413" t="str">
        <f>IF('Séries-DNF'!$AA$36="","",'Séries-DNF'!$AA$36)</f>
        <v/>
      </c>
    </row>
    <row r="511" spans="1:21" x14ac:dyDescent="0.25">
      <c r="A511" s="114" t="str">
        <f>IF('Séries-DNF'!$N$37="","",'Séries-DNF'!$N$37)</f>
        <v/>
      </c>
      <c r="B511" s="435" t="str">
        <f>IF('Séries-DNF'!$J$37="","",'Séries-DNF'!$J$37)</f>
        <v/>
      </c>
      <c r="C511" s="437" t="str">
        <f>IF('Séries-DNF'!$K$37="","",'Séries-DNF'!$K$37)</f>
        <v/>
      </c>
      <c r="D511" s="110" t="str">
        <f>IF('Séries-DNF'!$L$37="","",'Séries-DNF'!$L$37)</f>
        <v/>
      </c>
      <c r="E511" s="110" t="str">
        <f>IF('Séries-DNF'!$I$37="","",'Séries-DNF'!$I$37)</f>
        <v/>
      </c>
      <c r="F511" s="110" t="str">
        <f>IF('Séries-DNF'!$M$37="","",'Séries-DNF'!$M$37)</f>
        <v/>
      </c>
      <c r="G511" s="112" t="str">
        <f>IF('Séries-DNF'!$H$37="","",'Séries-DNF'!$H$37)</f>
        <v/>
      </c>
      <c r="H511" s="120" t="str">
        <f>IF('Séries-DNF'!$A$37="","",'Séries-DNF'!$A$37)</f>
        <v/>
      </c>
      <c r="I511" s="451" t="str">
        <f>IF('Séries-DNF'!$B$37="","",'Séries-DNF'!$B$37)</f>
        <v/>
      </c>
      <c r="J511" s="139" t="str">
        <f>IF('Séries-DNF'!$G$37="","",'Séries-DNF'!$G$37)</f>
        <v/>
      </c>
      <c r="K511" s="457" t="str">
        <f t="shared" si="24"/>
        <v/>
      </c>
      <c r="L511" s="458" t="str">
        <f t="shared" si="25"/>
        <v/>
      </c>
      <c r="M511" s="441" t="str">
        <f>IF('Séries-DNF'!$C$37="","",'Séries-DNF'!$C$37)</f>
        <v/>
      </c>
      <c r="N511" s="431" t="str">
        <f>IF('Séries-DNF'!$D$37="","",'Séries-DNF'!$D$37)</f>
        <v/>
      </c>
      <c r="O511" s="431" t="str">
        <f>IF('Séries-DNF'!$E$37="","",'Séries-DNF'!$E$37)</f>
        <v/>
      </c>
      <c r="P511" s="439" t="str">
        <f>IF('Séries-DNF'!$F$37="","",'Séries-DNF'!$F$37)</f>
        <v/>
      </c>
      <c r="Q511" s="435" t="str">
        <f>IF('Séries-DNF'!$S$37="","",'Séries-DNF'!$S$37)</f>
        <v/>
      </c>
      <c r="R511" s="110" t="str">
        <f>IF('Séries-DNF'!$T$37="","",'Séries-DNF'!$T$37)</f>
        <v/>
      </c>
      <c r="S511" s="437" t="str">
        <f>IF('Séries-DNF'!$U$37="","",'Séries-DNF'!$U$37)</f>
        <v/>
      </c>
      <c r="T511" s="112" t="str">
        <f>IF('Séries-DNF'!$V$37="","",'Séries-DNF'!$V$37)</f>
        <v/>
      </c>
      <c r="U511" s="413" t="str">
        <f>IF('Séries-DNF'!$AA$37="","",'Séries-DNF'!$AA$37)</f>
        <v/>
      </c>
    </row>
    <row r="512" spans="1:21" x14ac:dyDescent="0.25">
      <c r="A512" s="114" t="str">
        <f>IF('Séries-DNF'!$N$38="","",'Séries-DNF'!$N$38)</f>
        <v/>
      </c>
      <c r="B512" s="435" t="str">
        <f>IF('Séries-DNF'!$J$38="","",'Séries-DNF'!$J$38)</f>
        <v/>
      </c>
      <c r="C512" s="437" t="str">
        <f>IF('Séries-DNF'!$K$38="","",'Séries-DNF'!$K$38)</f>
        <v/>
      </c>
      <c r="D512" s="110" t="str">
        <f>IF('Séries-DNF'!$L$38="","",'Séries-DNF'!$L$38)</f>
        <v/>
      </c>
      <c r="E512" s="110" t="str">
        <f>IF('Séries-DNF'!$I$38="","",'Séries-DNF'!$I$38)</f>
        <v/>
      </c>
      <c r="F512" s="110" t="str">
        <f>IF('Séries-DNF'!$M$38="","",'Séries-DNF'!$M$38)</f>
        <v/>
      </c>
      <c r="G512" s="112" t="str">
        <f>IF('Séries-DNF'!$H$38="","",'Séries-DNF'!$H$38)</f>
        <v/>
      </c>
      <c r="H512" s="120" t="str">
        <f>IF('Séries-DNF'!$A$38="","",'Séries-DNF'!$A$38)</f>
        <v/>
      </c>
      <c r="I512" s="451" t="str">
        <f>IF('Séries-DNF'!$B$38="","",'Séries-DNF'!$B$38)</f>
        <v/>
      </c>
      <c r="J512" s="139" t="str">
        <f>IF('Séries-DNF'!$G$38="","",'Séries-DNF'!$G$38)</f>
        <v/>
      </c>
      <c r="K512" s="457" t="str">
        <f t="shared" si="24"/>
        <v/>
      </c>
      <c r="L512" s="458" t="str">
        <f t="shared" si="25"/>
        <v/>
      </c>
      <c r="M512" s="441" t="str">
        <f>IF('Séries-DNF'!$C$38="","",'Séries-DNF'!$C$38)</f>
        <v/>
      </c>
      <c r="N512" s="431" t="str">
        <f>IF('Séries-DNF'!$D$38="","",'Séries-DNF'!$D$38)</f>
        <v/>
      </c>
      <c r="O512" s="431" t="str">
        <f>IF('Séries-DNF'!$E$38="","",'Séries-DNF'!$E$38)</f>
        <v/>
      </c>
      <c r="P512" s="439" t="str">
        <f>IF('Séries-DNF'!$F$38="","",'Séries-DNF'!$F$38)</f>
        <v/>
      </c>
      <c r="Q512" s="435" t="str">
        <f>IF('Séries-DNF'!$S$38="","",'Séries-DNF'!$S$38)</f>
        <v/>
      </c>
      <c r="R512" s="110" t="str">
        <f>IF('Séries-DNF'!$T$38="","",'Séries-DNF'!$T$38)</f>
        <v/>
      </c>
      <c r="S512" s="437" t="str">
        <f>IF('Séries-DNF'!$U$38="","",'Séries-DNF'!$U$38)</f>
        <v/>
      </c>
      <c r="T512" s="112" t="str">
        <f>IF('Séries-DNF'!$V$38="","",'Séries-DNF'!$V$38)</f>
        <v/>
      </c>
      <c r="U512" s="413" t="str">
        <f>IF('Séries-DNF'!$AA$38="","",'Séries-DNF'!$AA$38)</f>
        <v/>
      </c>
    </row>
    <row r="513" spans="1:21" x14ac:dyDescent="0.25">
      <c r="A513" s="114" t="str">
        <f>IF('Séries-DNF'!$N$39="","",'Séries-DNF'!$N$39)</f>
        <v/>
      </c>
      <c r="B513" s="435" t="str">
        <f>IF('Séries-DNF'!$J$39="","",'Séries-DNF'!$J$39)</f>
        <v/>
      </c>
      <c r="C513" s="437" t="str">
        <f>IF('Séries-DNF'!$K$39="","",'Séries-DNF'!$K$39)</f>
        <v/>
      </c>
      <c r="D513" s="110" t="str">
        <f>IF('Séries-DNF'!$L$39="","",'Séries-DNF'!$L$39)</f>
        <v/>
      </c>
      <c r="E513" s="110" t="str">
        <f>IF('Séries-DNF'!$I$39="","",'Séries-DNF'!$I$39)</f>
        <v/>
      </c>
      <c r="F513" s="110" t="str">
        <f>IF('Séries-DNF'!$M$39="","",'Séries-DNF'!$M$39)</f>
        <v/>
      </c>
      <c r="G513" s="112" t="str">
        <f>IF('Séries-DNF'!$H$39="","",'Séries-DNF'!$H$39)</f>
        <v/>
      </c>
      <c r="H513" s="120" t="str">
        <f>IF('Séries-DNF'!$A$39="","",'Séries-DNF'!$A$39)</f>
        <v/>
      </c>
      <c r="I513" s="451" t="str">
        <f>IF('Séries-DNF'!$B$39="","",'Séries-DNF'!$B$39)</f>
        <v/>
      </c>
      <c r="J513" s="139" t="str">
        <f>IF('Séries-DNF'!$G$39="","",'Séries-DNF'!$G$39)</f>
        <v/>
      </c>
      <c r="K513" s="457" t="str">
        <f t="shared" si="24"/>
        <v/>
      </c>
      <c r="L513" s="458" t="str">
        <f t="shared" si="25"/>
        <v/>
      </c>
      <c r="M513" s="441" t="str">
        <f>IF('Séries-DNF'!$C$39="","",'Séries-DNF'!$C$39)</f>
        <v/>
      </c>
      <c r="N513" s="431" t="str">
        <f>IF('Séries-DNF'!$D$39="","",'Séries-DNF'!$D$39)</f>
        <v/>
      </c>
      <c r="O513" s="431" t="str">
        <f>IF('Séries-DNF'!$E$39="","",'Séries-DNF'!$E$39)</f>
        <v/>
      </c>
      <c r="P513" s="439" t="str">
        <f>IF('Séries-DNF'!$F$39="","",'Séries-DNF'!$F$39)</f>
        <v/>
      </c>
      <c r="Q513" s="435" t="str">
        <f>IF('Séries-DNF'!$S$39="","",'Séries-DNF'!$S$39)</f>
        <v/>
      </c>
      <c r="R513" s="110" t="str">
        <f>IF('Séries-DNF'!$T$39="","",'Séries-DNF'!$T$39)</f>
        <v/>
      </c>
      <c r="S513" s="437" t="str">
        <f>IF('Séries-DNF'!$U$39="","",'Séries-DNF'!$U$39)</f>
        <v/>
      </c>
      <c r="T513" s="112" t="str">
        <f>IF('Séries-DNF'!$V$39="","",'Séries-DNF'!$V$39)</f>
        <v/>
      </c>
      <c r="U513" s="413" t="str">
        <f>IF('Séries-DNF'!$AA$39="","",'Séries-DNF'!$AA$39)</f>
        <v/>
      </c>
    </row>
    <row r="514" spans="1:21" x14ac:dyDescent="0.25">
      <c r="A514" s="114" t="str">
        <f>IF('Séries-DNF'!$N$40="","",'Séries-DNF'!$N$40)</f>
        <v/>
      </c>
      <c r="B514" s="435" t="str">
        <f>IF('Séries-DNF'!$J$40="","",'Séries-DNF'!$J$40)</f>
        <v/>
      </c>
      <c r="C514" s="437" t="str">
        <f>IF('Séries-DNF'!$K$40="","",'Séries-DNF'!$K$40)</f>
        <v/>
      </c>
      <c r="D514" s="110" t="str">
        <f>IF('Séries-DNF'!$L$40="","",'Séries-DNF'!$L$40)</f>
        <v/>
      </c>
      <c r="E514" s="110" t="str">
        <f>IF('Séries-DNF'!$I$40="","",'Séries-DNF'!$I$40)</f>
        <v/>
      </c>
      <c r="F514" s="110" t="str">
        <f>IF('Séries-DNF'!$M$40="","",'Séries-DNF'!$M$40)</f>
        <v/>
      </c>
      <c r="G514" s="112" t="str">
        <f>IF('Séries-DNF'!$H$40="","",'Séries-DNF'!$H$40)</f>
        <v/>
      </c>
      <c r="H514" s="120" t="str">
        <f>IF('Séries-DNF'!$A$40="","",'Séries-DNF'!$A$40)</f>
        <v/>
      </c>
      <c r="I514" s="451" t="str">
        <f>IF('Séries-DNF'!$B$40="","",'Séries-DNF'!$B$40)</f>
        <v/>
      </c>
      <c r="J514" s="139" t="str">
        <f>IF('Séries-DNF'!$G$40="","",'Séries-DNF'!$G$40)</f>
        <v/>
      </c>
      <c r="K514" s="457" t="str">
        <f t="shared" si="24"/>
        <v/>
      </c>
      <c r="L514" s="458" t="str">
        <f t="shared" si="25"/>
        <v/>
      </c>
      <c r="M514" s="441" t="str">
        <f>IF('Séries-DNF'!$C$40="","",'Séries-DNF'!$C$40)</f>
        <v/>
      </c>
      <c r="N514" s="431" t="str">
        <f>IF('Séries-DNF'!$D$40="","",'Séries-DNF'!$D$40)</f>
        <v/>
      </c>
      <c r="O514" s="431" t="str">
        <f>IF('Séries-DNF'!$E$40="","",'Séries-DNF'!$E$40)</f>
        <v/>
      </c>
      <c r="P514" s="439" t="str">
        <f>IF('Séries-DNF'!$F$40="","",'Séries-DNF'!$F$40)</f>
        <v/>
      </c>
      <c r="Q514" s="435" t="str">
        <f>IF('Séries-DNF'!$S$40="","",'Séries-DNF'!$S$40)</f>
        <v/>
      </c>
      <c r="R514" s="110" t="str">
        <f>IF('Séries-DNF'!$T$40="","",'Séries-DNF'!$T$40)</f>
        <v/>
      </c>
      <c r="S514" s="437" t="str">
        <f>IF('Séries-DNF'!$U$40="","",'Séries-DNF'!$U$40)</f>
        <v/>
      </c>
      <c r="T514" s="112" t="str">
        <f>IF('Séries-DNF'!$V$40="","",'Séries-DNF'!$V$40)</f>
        <v/>
      </c>
      <c r="U514" s="413" t="str">
        <f>IF('Séries-DNF'!$AA$40="","",'Séries-DNF'!$AA$40)</f>
        <v/>
      </c>
    </row>
    <row r="515" spans="1:21" x14ac:dyDescent="0.25">
      <c r="A515" s="114" t="str">
        <f>IF('Séries-DNF'!$N$41="","",'Séries-DNF'!$N$41)</f>
        <v/>
      </c>
      <c r="B515" s="435" t="str">
        <f>IF('Séries-DNF'!$J$41="","",'Séries-DNF'!$J$41)</f>
        <v/>
      </c>
      <c r="C515" s="437" t="str">
        <f>IF('Séries-DNF'!$K$41="","",'Séries-DNF'!$K$41)</f>
        <v/>
      </c>
      <c r="D515" s="110" t="str">
        <f>IF('Séries-DNF'!$L$41="","",'Séries-DNF'!$L$41)</f>
        <v/>
      </c>
      <c r="E515" s="110" t="str">
        <f>IF('Séries-DNF'!$I$41="","",'Séries-DNF'!$I$41)</f>
        <v/>
      </c>
      <c r="F515" s="110" t="str">
        <f>IF('Séries-DNF'!$M$41="","",'Séries-DNF'!$M$41)</f>
        <v/>
      </c>
      <c r="G515" s="112" t="str">
        <f>IF('Séries-DNF'!$H$41="","",'Séries-DNF'!$H$41)</f>
        <v/>
      </c>
      <c r="H515" s="120" t="str">
        <f>IF('Séries-DNF'!$A$41="","",'Séries-DNF'!$A$41)</f>
        <v/>
      </c>
      <c r="I515" s="451" t="str">
        <f>IF('Séries-DNF'!$B$41="","",'Séries-DNF'!$B$41)</f>
        <v/>
      </c>
      <c r="J515" s="139" t="str">
        <f>IF('Séries-DNF'!$G$41="","",'Séries-DNF'!$G$41)</f>
        <v/>
      </c>
      <c r="K515" s="457" t="str">
        <f t="shared" si="24"/>
        <v/>
      </c>
      <c r="L515" s="458" t="str">
        <f t="shared" si="25"/>
        <v/>
      </c>
      <c r="M515" s="441" t="str">
        <f>IF('Séries-DNF'!$C$41="","",'Séries-DNF'!$C$41)</f>
        <v/>
      </c>
      <c r="N515" s="431" t="str">
        <f>IF('Séries-DNF'!$D$41="","",'Séries-DNF'!$D$41)</f>
        <v/>
      </c>
      <c r="O515" s="431" t="str">
        <f>IF('Séries-DNF'!$E$41="","",'Séries-DNF'!$E$41)</f>
        <v/>
      </c>
      <c r="P515" s="439" t="str">
        <f>IF('Séries-DNF'!$F$41="","",'Séries-DNF'!$F$41)</f>
        <v/>
      </c>
      <c r="Q515" s="435" t="str">
        <f>IF('Séries-DNF'!$S$41="","",'Séries-DNF'!$S$41)</f>
        <v/>
      </c>
      <c r="R515" s="110" t="str">
        <f>IF('Séries-DNF'!$T$41="","",'Séries-DNF'!$T$41)</f>
        <v/>
      </c>
      <c r="S515" s="437" t="str">
        <f>IF('Séries-DNF'!$U$41="","",'Séries-DNF'!$U$41)</f>
        <v/>
      </c>
      <c r="T515" s="112" t="str">
        <f>IF('Séries-DNF'!$V$41="","",'Séries-DNF'!$V$41)</f>
        <v/>
      </c>
      <c r="U515" s="413" t="str">
        <f>IF('Séries-DNF'!$AA$41="","",'Séries-DNF'!$AA$41)</f>
        <v/>
      </c>
    </row>
    <row r="516" spans="1:21" x14ac:dyDescent="0.25">
      <c r="A516" s="114" t="str">
        <f>IF('Séries-DNF'!$N$42="","",'Séries-DNF'!$N$42)</f>
        <v/>
      </c>
      <c r="B516" s="435" t="str">
        <f>IF('Séries-DNF'!$J$42="","",'Séries-DNF'!$J$42)</f>
        <v/>
      </c>
      <c r="C516" s="437" t="str">
        <f>IF('Séries-DNF'!$K$42="","",'Séries-DNF'!$K$42)</f>
        <v/>
      </c>
      <c r="D516" s="110" t="str">
        <f>IF('Séries-DNF'!$L$42="","",'Séries-DNF'!$L$42)</f>
        <v/>
      </c>
      <c r="E516" s="110" t="str">
        <f>IF('Séries-DNF'!$I$42="","",'Séries-DNF'!$I$42)</f>
        <v/>
      </c>
      <c r="F516" s="110" t="str">
        <f>IF('Séries-DNF'!$M$42="","",'Séries-DNF'!$M$42)</f>
        <v/>
      </c>
      <c r="G516" s="112" t="str">
        <f>IF('Séries-DNF'!$H$42="","",'Séries-DNF'!$H$42)</f>
        <v/>
      </c>
      <c r="H516" s="120" t="str">
        <f>IF('Séries-DNF'!$A$42="","",'Séries-DNF'!$A$42)</f>
        <v/>
      </c>
      <c r="I516" s="451" t="str">
        <f>IF('Séries-DNF'!$B$42="","",'Séries-DNF'!$B$42)</f>
        <v/>
      </c>
      <c r="J516" s="139" t="str">
        <f>IF('Séries-DNF'!$G$42="","",'Séries-DNF'!$G$42)</f>
        <v/>
      </c>
      <c r="K516" s="457" t="str">
        <f t="shared" si="24"/>
        <v/>
      </c>
      <c r="L516" s="458" t="str">
        <f t="shared" si="25"/>
        <v/>
      </c>
      <c r="M516" s="441" t="str">
        <f>IF('Séries-DNF'!$C$42="","",'Séries-DNF'!$C$42)</f>
        <v/>
      </c>
      <c r="N516" s="431" t="str">
        <f>IF('Séries-DNF'!$D$42="","",'Séries-DNF'!$D$42)</f>
        <v/>
      </c>
      <c r="O516" s="431" t="str">
        <f>IF('Séries-DNF'!$E$42="","",'Séries-DNF'!$E$42)</f>
        <v/>
      </c>
      <c r="P516" s="439" t="str">
        <f>IF('Séries-DNF'!$F$42="","",'Séries-DNF'!$F$42)</f>
        <v/>
      </c>
      <c r="Q516" s="435" t="str">
        <f>IF('Séries-DNF'!$S$42="","",'Séries-DNF'!$S$42)</f>
        <v/>
      </c>
      <c r="R516" s="110" t="str">
        <f>IF('Séries-DNF'!$T$42="","",'Séries-DNF'!$T$42)</f>
        <v/>
      </c>
      <c r="S516" s="437" t="str">
        <f>IF('Séries-DNF'!$U$42="","",'Séries-DNF'!$U$42)</f>
        <v/>
      </c>
      <c r="T516" s="112" t="str">
        <f>IF('Séries-DNF'!$V$42="","",'Séries-DNF'!$V$42)</f>
        <v/>
      </c>
      <c r="U516" s="413" t="str">
        <f>IF('Séries-DNF'!$AA$42="","",'Séries-DNF'!$AA$42)</f>
        <v/>
      </c>
    </row>
    <row r="517" spans="1:21" x14ac:dyDescent="0.25">
      <c r="A517" s="114" t="str">
        <f>IF('Séries-DNF'!$N$43="","",'Séries-DNF'!$N$43)</f>
        <v/>
      </c>
      <c r="B517" s="435" t="str">
        <f>IF('Séries-DNF'!$J$43="","",'Séries-DNF'!$J$43)</f>
        <v/>
      </c>
      <c r="C517" s="437" t="str">
        <f>IF('Séries-DNF'!$K$43="","",'Séries-DNF'!$K$43)</f>
        <v/>
      </c>
      <c r="D517" s="110" t="str">
        <f>IF('Séries-DNF'!$L$43="","",'Séries-DNF'!$L$43)</f>
        <v/>
      </c>
      <c r="E517" s="110" t="str">
        <f>IF('Séries-DNF'!$I$43="","",'Séries-DNF'!$I$43)</f>
        <v/>
      </c>
      <c r="F517" s="110" t="str">
        <f>IF('Séries-DNF'!$M$43="","",'Séries-DNF'!$M$43)</f>
        <v/>
      </c>
      <c r="G517" s="112" t="str">
        <f>IF('Séries-DNF'!$H$43="","",'Séries-DNF'!$H$43)</f>
        <v/>
      </c>
      <c r="H517" s="120" t="str">
        <f>IF('Séries-DNF'!$A$43="","",'Séries-DNF'!$A$43)</f>
        <v/>
      </c>
      <c r="I517" s="451" t="str">
        <f>IF('Séries-DNF'!$B$43="","",'Séries-DNF'!$B$43)</f>
        <v/>
      </c>
      <c r="J517" s="139" t="str">
        <f>IF('Séries-DNF'!$G$43="","",'Séries-DNF'!$G$43)</f>
        <v/>
      </c>
      <c r="K517" s="457" t="str">
        <f t="shared" si="24"/>
        <v/>
      </c>
      <c r="L517" s="458" t="str">
        <f t="shared" si="25"/>
        <v/>
      </c>
      <c r="M517" s="441" t="str">
        <f>IF('Séries-DNF'!$C$43="","",'Séries-DNF'!$C$43)</f>
        <v/>
      </c>
      <c r="N517" s="431" t="str">
        <f>IF('Séries-DNF'!$D$43="","",'Séries-DNF'!$D$43)</f>
        <v/>
      </c>
      <c r="O517" s="431" t="str">
        <f>IF('Séries-DNF'!$E$43="","",'Séries-DNF'!$E$43)</f>
        <v/>
      </c>
      <c r="P517" s="439" t="str">
        <f>IF('Séries-DNF'!$F$43="","",'Séries-DNF'!$F$43)</f>
        <v/>
      </c>
      <c r="Q517" s="435" t="str">
        <f>IF('Séries-DNF'!$S$43="","",'Séries-DNF'!$S$43)</f>
        <v/>
      </c>
      <c r="R517" s="110" t="str">
        <f>IF('Séries-DNF'!$T$43="","",'Séries-DNF'!$T$43)</f>
        <v/>
      </c>
      <c r="S517" s="437" t="str">
        <f>IF('Séries-DNF'!$U$43="","",'Séries-DNF'!$U$43)</f>
        <v/>
      </c>
      <c r="T517" s="112" t="str">
        <f>IF('Séries-DNF'!$V$43="","",'Séries-DNF'!$V$43)</f>
        <v/>
      </c>
      <c r="U517" s="413" t="str">
        <f>IF('Séries-DNF'!$AA$43="","",'Séries-DNF'!$AA$43)</f>
        <v/>
      </c>
    </row>
    <row r="518" spans="1:21" x14ac:dyDescent="0.25">
      <c r="A518" s="114" t="str">
        <f>IF('Séries-DNF'!$N$44="","",'Séries-DNF'!$N$44)</f>
        <v/>
      </c>
      <c r="B518" s="435" t="str">
        <f>IF('Séries-DNF'!$J$44="","",'Séries-DNF'!$J$44)</f>
        <v/>
      </c>
      <c r="C518" s="437" t="str">
        <f>IF('Séries-DNF'!$K$44="","",'Séries-DNF'!$K$44)</f>
        <v/>
      </c>
      <c r="D518" s="110" t="str">
        <f>IF('Séries-DNF'!$L$44="","",'Séries-DNF'!$L$44)</f>
        <v/>
      </c>
      <c r="E518" s="110" t="str">
        <f>IF('Séries-DNF'!$I$44="","",'Séries-DNF'!$I$44)</f>
        <v/>
      </c>
      <c r="F518" s="110" t="str">
        <f>IF('Séries-DNF'!$M$44="","",'Séries-DNF'!$M$44)</f>
        <v/>
      </c>
      <c r="G518" s="112" t="str">
        <f>IF('Séries-DNF'!$H$44="","",'Séries-DNF'!$H$44)</f>
        <v/>
      </c>
      <c r="H518" s="120" t="str">
        <f>IF('Séries-DNF'!$A$44="","",'Séries-DNF'!$A$44)</f>
        <v/>
      </c>
      <c r="I518" s="451" t="str">
        <f>IF('Séries-DNF'!$B$44="","",'Séries-DNF'!$B$44)</f>
        <v/>
      </c>
      <c r="J518" s="139" t="str">
        <f>IF('Séries-DNF'!$G$44="","",'Séries-DNF'!$G$44)</f>
        <v/>
      </c>
      <c r="K518" s="457" t="str">
        <f t="shared" si="24"/>
        <v/>
      </c>
      <c r="L518" s="458" t="str">
        <f t="shared" si="25"/>
        <v/>
      </c>
      <c r="M518" s="441" t="str">
        <f>IF('Séries-DNF'!$C$44="","",'Séries-DNF'!$C$44)</f>
        <v/>
      </c>
      <c r="N518" s="431" t="str">
        <f>IF('Séries-DNF'!$D$44="","",'Séries-DNF'!$D$44)</f>
        <v/>
      </c>
      <c r="O518" s="431" t="str">
        <f>IF('Séries-DNF'!$E$44="","",'Séries-DNF'!$E$44)</f>
        <v/>
      </c>
      <c r="P518" s="439" t="str">
        <f>IF('Séries-DNF'!$F$44="","",'Séries-DNF'!$F$44)</f>
        <v/>
      </c>
      <c r="Q518" s="435" t="str">
        <f>IF('Séries-DNF'!$S$44="","",'Séries-DNF'!$S$44)</f>
        <v/>
      </c>
      <c r="R518" s="110" t="str">
        <f>IF('Séries-DNF'!$T$44="","",'Séries-DNF'!$T$44)</f>
        <v/>
      </c>
      <c r="S518" s="437" t="str">
        <f>IF('Séries-DNF'!$U$44="","",'Séries-DNF'!$U$44)</f>
        <v/>
      </c>
      <c r="T518" s="112" t="str">
        <f>IF('Séries-DNF'!$V$44="","",'Séries-DNF'!$V$44)</f>
        <v/>
      </c>
      <c r="U518" s="413" t="str">
        <f>IF('Séries-DNF'!$AA$44="","",'Séries-DNF'!$AA$44)</f>
        <v/>
      </c>
    </row>
    <row r="519" spans="1:21" x14ac:dyDescent="0.25">
      <c r="A519" s="114" t="str">
        <f>IF('Séries-DNF'!$N$45="","",'Séries-DNF'!$N$45)</f>
        <v/>
      </c>
      <c r="B519" s="435" t="str">
        <f>IF('Séries-DNF'!$J$45="","",'Séries-DNF'!$J$45)</f>
        <v/>
      </c>
      <c r="C519" s="437" t="str">
        <f>IF('Séries-DNF'!$K$45="","",'Séries-DNF'!$K$45)</f>
        <v/>
      </c>
      <c r="D519" s="110" t="str">
        <f>IF('Séries-DNF'!$L$45="","",'Séries-DNF'!$L$45)</f>
        <v/>
      </c>
      <c r="E519" s="110" t="str">
        <f>IF('Séries-DNF'!$I$45="","",'Séries-DNF'!$I$45)</f>
        <v/>
      </c>
      <c r="F519" s="110" t="str">
        <f>IF('Séries-DNF'!$M$45="","",'Séries-DNF'!$M$45)</f>
        <v/>
      </c>
      <c r="G519" s="112" t="str">
        <f>IF('Séries-DNF'!$H$45="","",'Séries-DNF'!$H$45)</f>
        <v/>
      </c>
      <c r="H519" s="120" t="str">
        <f>IF('Séries-DNF'!$A$45="","",'Séries-DNF'!$A$45)</f>
        <v/>
      </c>
      <c r="I519" s="451" t="str">
        <f>IF('Séries-DNF'!$B$45="","",'Séries-DNF'!$B$45)</f>
        <v/>
      </c>
      <c r="J519" s="139" t="str">
        <f>IF('Séries-DNF'!$G$45="","",'Séries-DNF'!$G$45)</f>
        <v/>
      </c>
      <c r="K519" s="457" t="str">
        <f t="shared" si="24"/>
        <v/>
      </c>
      <c r="L519" s="458" t="str">
        <f t="shared" si="25"/>
        <v/>
      </c>
      <c r="M519" s="441" t="str">
        <f>IF('Séries-DNF'!$C$45="","",'Séries-DNF'!$C$45)</f>
        <v/>
      </c>
      <c r="N519" s="431" t="str">
        <f>IF('Séries-DNF'!$D$45="","",'Séries-DNF'!$D$45)</f>
        <v/>
      </c>
      <c r="O519" s="431" t="str">
        <f>IF('Séries-DNF'!$E$45="","",'Séries-DNF'!$E$45)</f>
        <v/>
      </c>
      <c r="P519" s="439" t="str">
        <f>IF('Séries-DNF'!$F$45="","",'Séries-DNF'!$F$45)</f>
        <v/>
      </c>
      <c r="Q519" s="435" t="str">
        <f>IF('Séries-DNF'!$S$45="","",'Séries-DNF'!$S$45)</f>
        <v/>
      </c>
      <c r="R519" s="110" t="str">
        <f>IF('Séries-DNF'!$T$45="","",'Séries-DNF'!$T$45)</f>
        <v/>
      </c>
      <c r="S519" s="437" t="str">
        <f>IF('Séries-DNF'!$U$45="","",'Séries-DNF'!$U$45)</f>
        <v/>
      </c>
      <c r="T519" s="112" t="str">
        <f>IF('Séries-DNF'!$V$45="","",'Séries-DNF'!$V$45)</f>
        <v/>
      </c>
      <c r="U519" s="413" t="str">
        <f>IF('Séries-DNF'!$AA$45="","",'Séries-DNF'!$AA$45)</f>
        <v/>
      </c>
    </row>
    <row r="520" spans="1:21" x14ac:dyDescent="0.25">
      <c r="A520" s="114" t="str">
        <f>IF('Séries-DNF'!$N$46="","",'Séries-DNF'!$N$46)</f>
        <v/>
      </c>
      <c r="B520" s="435" t="str">
        <f>IF('Séries-DNF'!$J$46="","",'Séries-DNF'!$J$46)</f>
        <v/>
      </c>
      <c r="C520" s="437" t="str">
        <f>IF('Séries-DNF'!$K$46="","",'Séries-DNF'!$K$46)</f>
        <v/>
      </c>
      <c r="D520" s="110" t="str">
        <f>IF('Séries-DNF'!$L$46="","",'Séries-DNF'!$L$46)</f>
        <v/>
      </c>
      <c r="E520" s="110" t="str">
        <f>IF('Séries-DNF'!$I$46="","",'Séries-DNF'!$I$46)</f>
        <v/>
      </c>
      <c r="F520" s="110" t="str">
        <f>IF('Séries-DNF'!$M$46="","",'Séries-DNF'!$M$46)</f>
        <v/>
      </c>
      <c r="G520" s="112" t="str">
        <f>IF('Séries-DNF'!$H$46="","",'Séries-DNF'!$H$46)</f>
        <v/>
      </c>
      <c r="H520" s="120" t="str">
        <f>IF('Séries-DNF'!$A$46="","",'Séries-DNF'!$A$46)</f>
        <v/>
      </c>
      <c r="I520" s="451" t="str">
        <f>IF('Séries-DNF'!$B$46="","",'Séries-DNF'!$B$46)</f>
        <v/>
      </c>
      <c r="J520" s="139" t="str">
        <f>IF('Séries-DNF'!$G$46="","",'Séries-DNF'!$G$46)</f>
        <v/>
      </c>
      <c r="K520" s="457" t="str">
        <f t="shared" si="24"/>
        <v/>
      </c>
      <c r="L520" s="458" t="str">
        <f t="shared" si="25"/>
        <v/>
      </c>
      <c r="M520" s="441" t="str">
        <f>IF('Séries-DNF'!$C$46="","",'Séries-DNF'!$C$46)</f>
        <v/>
      </c>
      <c r="N520" s="431" t="str">
        <f>IF('Séries-DNF'!$D$46="","",'Séries-DNF'!$D$46)</f>
        <v/>
      </c>
      <c r="O520" s="431" t="str">
        <f>IF('Séries-DNF'!$E$46="","",'Séries-DNF'!$E$46)</f>
        <v/>
      </c>
      <c r="P520" s="439" t="str">
        <f>IF('Séries-DNF'!$F$46="","",'Séries-DNF'!$F$46)</f>
        <v/>
      </c>
      <c r="Q520" s="435" t="str">
        <f>IF('Séries-DNF'!$S$46="","",'Séries-DNF'!$S$46)</f>
        <v/>
      </c>
      <c r="R520" s="110" t="str">
        <f>IF('Séries-DNF'!$T$46="","",'Séries-DNF'!$T$46)</f>
        <v/>
      </c>
      <c r="S520" s="437" t="str">
        <f>IF('Séries-DNF'!$U$46="","",'Séries-DNF'!$U$46)</f>
        <v/>
      </c>
      <c r="T520" s="112" t="str">
        <f>IF('Séries-DNF'!$V$46="","",'Séries-DNF'!$V$46)</f>
        <v/>
      </c>
      <c r="U520" s="413" t="str">
        <f>IF('Séries-DNF'!$AA$46="","",'Séries-DNF'!$AA$46)</f>
        <v/>
      </c>
    </row>
    <row r="521" spans="1:21" x14ac:dyDescent="0.25">
      <c r="A521" s="114" t="str">
        <f>IF('Séries-DNF'!$N$47="","",'Séries-DNF'!$N$47)</f>
        <v/>
      </c>
      <c r="B521" s="435" t="str">
        <f>IF('Séries-DNF'!$J$47="","",'Séries-DNF'!$J$47)</f>
        <v/>
      </c>
      <c r="C521" s="437" t="str">
        <f>IF('Séries-DNF'!$K$47="","",'Séries-DNF'!$K$47)</f>
        <v/>
      </c>
      <c r="D521" s="110" t="str">
        <f>IF('Séries-DNF'!$L$47="","",'Séries-DNF'!$L$47)</f>
        <v/>
      </c>
      <c r="E521" s="110" t="str">
        <f>IF('Séries-DNF'!$I$47="","",'Séries-DNF'!$I$47)</f>
        <v/>
      </c>
      <c r="F521" s="110" t="str">
        <f>IF('Séries-DNF'!$M$47="","",'Séries-DNF'!$M$47)</f>
        <v/>
      </c>
      <c r="G521" s="112" t="str">
        <f>IF('Séries-DNF'!$H$47="","",'Séries-DNF'!$H$47)</f>
        <v/>
      </c>
      <c r="H521" s="120" t="str">
        <f>IF('Séries-DNF'!$A$47="","",'Séries-DNF'!$A$47)</f>
        <v/>
      </c>
      <c r="I521" s="451" t="str">
        <f>IF('Séries-DNF'!$B$47="","",'Séries-DNF'!$B$47)</f>
        <v/>
      </c>
      <c r="J521" s="139" t="str">
        <f>IF('Séries-DNF'!$G$47="","",'Séries-DNF'!$G$47)</f>
        <v/>
      </c>
      <c r="K521" s="457" t="str">
        <f t="shared" si="24"/>
        <v/>
      </c>
      <c r="L521" s="458" t="str">
        <f t="shared" si="25"/>
        <v/>
      </c>
      <c r="M521" s="441" t="str">
        <f>IF('Séries-DNF'!$C$47="","",'Séries-DNF'!$C$47)</f>
        <v/>
      </c>
      <c r="N521" s="431" t="str">
        <f>IF('Séries-DNF'!$D$47="","",'Séries-DNF'!$D$47)</f>
        <v/>
      </c>
      <c r="O521" s="431" t="str">
        <f>IF('Séries-DNF'!$E$47="","",'Séries-DNF'!$E$47)</f>
        <v/>
      </c>
      <c r="P521" s="439" t="str">
        <f>IF('Séries-DNF'!$F$47="","",'Séries-DNF'!$F$47)</f>
        <v/>
      </c>
      <c r="Q521" s="435" t="str">
        <f>IF('Séries-DNF'!$S$47="","",'Séries-DNF'!$S$47)</f>
        <v/>
      </c>
      <c r="R521" s="110" t="str">
        <f>IF('Séries-DNF'!$T$47="","",'Séries-DNF'!$T$47)</f>
        <v/>
      </c>
      <c r="S521" s="437" t="str">
        <f>IF('Séries-DNF'!$U$47="","",'Séries-DNF'!$U$47)</f>
        <v/>
      </c>
      <c r="T521" s="112" t="str">
        <f>IF('Séries-DNF'!$V$47="","",'Séries-DNF'!$V$47)</f>
        <v/>
      </c>
      <c r="U521" s="413" t="str">
        <f>IF('Séries-DNF'!$AA$47="","",'Séries-DNF'!$AA$47)</f>
        <v/>
      </c>
    </row>
    <row r="522" spans="1:21" x14ac:dyDescent="0.25">
      <c r="A522" s="114" t="str">
        <f>IF('Séries-DNF'!$N$48="","",'Séries-DNF'!$N$48)</f>
        <v/>
      </c>
      <c r="B522" s="435" t="str">
        <f>IF('Séries-DNF'!$J$48="","",'Séries-DNF'!$J$48)</f>
        <v/>
      </c>
      <c r="C522" s="437" t="str">
        <f>IF('Séries-DNF'!$K$48="","",'Séries-DNF'!$K$48)</f>
        <v/>
      </c>
      <c r="D522" s="110" t="str">
        <f>IF('Séries-DNF'!$L$48="","",'Séries-DNF'!$L$48)</f>
        <v/>
      </c>
      <c r="E522" s="110" t="str">
        <f>IF('Séries-DNF'!$I$48="","",'Séries-DNF'!$I$48)</f>
        <v/>
      </c>
      <c r="F522" s="110" t="str">
        <f>IF('Séries-DNF'!$M$48="","",'Séries-DNF'!$M$48)</f>
        <v/>
      </c>
      <c r="G522" s="112" t="str">
        <f>IF('Séries-DNF'!$H$48="","",'Séries-DNF'!$H$48)</f>
        <v/>
      </c>
      <c r="H522" s="120" t="str">
        <f>IF('Séries-DNF'!$A$48="","",'Séries-DNF'!$A$48)</f>
        <v/>
      </c>
      <c r="I522" s="451" t="str">
        <f>IF('Séries-DNF'!$B$48="","",'Séries-DNF'!$B$48)</f>
        <v/>
      </c>
      <c r="J522" s="139" t="str">
        <f>IF('Séries-DNF'!$G$48="","",'Séries-DNF'!$G$48)</f>
        <v/>
      </c>
      <c r="K522" s="457" t="str">
        <f t="shared" si="24"/>
        <v/>
      </c>
      <c r="L522" s="458" t="str">
        <f t="shared" si="25"/>
        <v/>
      </c>
      <c r="M522" s="441" t="str">
        <f>IF('Séries-DNF'!$C$48="","",'Séries-DNF'!$C$48)</f>
        <v/>
      </c>
      <c r="N522" s="431" t="str">
        <f>IF('Séries-DNF'!$D$48="","",'Séries-DNF'!$D$48)</f>
        <v/>
      </c>
      <c r="O522" s="431" t="str">
        <f>IF('Séries-DNF'!$E$48="","",'Séries-DNF'!$E$48)</f>
        <v/>
      </c>
      <c r="P522" s="439" t="str">
        <f>IF('Séries-DNF'!$F$48="","",'Séries-DNF'!$F$48)</f>
        <v/>
      </c>
      <c r="Q522" s="435" t="str">
        <f>IF('Séries-DNF'!$S$48="","",'Séries-DNF'!$S$48)</f>
        <v/>
      </c>
      <c r="R522" s="110" t="str">
        <f>IF('Séries-DNF'!$T$48="","",'Séries-DNF'!$T$48)</f>
        <v/>
      </c>
      <c r="S522" s="437" t="str">
        <f>IF('Séries-DNF'!$U$48="","",'Séries-DNF'!$U$48)</f>
        <v/>
      </c>
      <c r="T522" s="112" t="str">
        <f>IF('Séries-DNF'!$V$48="","",'Séries-DNF'!$V$48)</f>
        <v/>
      </c>
      <c r="U522" s="413" t="str">
        <f>IF('Séries-DNF'!$AA$48="","",'Séries-DNF'!$AA$48)</f>
        <v/>
      </c>
    </row>
    <row r="523" spans="1:21" x14ac:dyDescent="0.25">
      <c r="A523" s="114" t="str">
        <f>IF('Séries-DNF'!$N$49="","",'Séries-DNF'!$N$49)</f>
        <v/>
      </c>
      <c r="B523" s="435" t="str">
        <f>IF('Séries-DNF'!$J$49="","",'Séries-DNF'!$J$49)</f>
        <v/>
      </c>
      <c r="C523" s="437" t="str">
        <f>IF('Séries-DNF'!$K$49="","",'Séries-DNF'!$K$49)</f>
        <v/>
      </c>
      <c r="D523" s="110" t="str">
        <f>IF('Séries-DNF'!$L$49="","",'Séries-DNF'!$L$49)</f>
        <v/>
      </c>
      <c r="E523" s="110" t="str">
        <f>IF('Séries-DNF'!$I$49="","",'Séries-DNF'!$I$49)</f>
        <v/>
      </c>
      <c r="F523" s="110" t="str">
        <f>IF('Séries-DNF'!$M$49="","",'Séries-DNF'!$M$49)</f>
        <v/>
      </c>
      <c r="G523" s="112" t="str">
        <f>IF('Séries-DNF'!$H$49="","",'Séries-DNF'!$H$49)</f>
        <v/>
      </c>
      <c r="H523" s="120" t="str">
        <f>IF('Séries-DNF'!$A$49="","",'Séries-DNF'!$A$49)</f>
        <v/>
      </c>
      <c r="I523" s="451" t="str">
        <f>IF('Séries-DNF'!$B$49="","",'Séries-DNF'!$B$49)</f>
        <v/>
      </c>
      <c r="J523" s="139" t="str">
        <f>IF('Séries-DNF'!$G$49="","",'Séries-DNF'!$G$49)</f>
        <v/>
      </c>
      <c r="K523" s="457" t="str">
        <f t="shared" si="24"/>
        <v/>
      </c>
      <c r="L523" s="458" t="str">
        <f t="shared" si="25"/>
        <v/>
      </c>
      <c r="M523" s="441" t="str">
        <f>IF('Séries-DNF'!$C$49="","",'Séries-DNF'!$C$49)</f>
        <v/>
      </c>
      <c r="N523" s="431" t="str">
        <f>IF('Séries-DNF'!$D$49="","",'Séries-DNF'!$D$49)</f>
        <v/>
      </c>
      <c r="O523" s="431" t="str">
        <f>IF('Séries-DNF'!$E$49="","",'Séries-DNF'!$E$49)</f>
        <v/>
      </c>
      <c r="P523" s="439" t="str">
        <f>IF('Séries-DNF'!$F$49="","",'Séries-DNF'!$F$49)</f>
        <v/>
      </c>
      <c r="Q523" s="435" t="str">
        <f>IF('Séries-DNF'!$S$49="","",'Séries-DNF'!$S$49)</f>
        <v/>
      </c>
      <c r="R523" s="110" t="str">
        <f>IF('Séries-DNF'!$T$49="","",'Séries-DNF'!$T$49)</f>
        <v/>
      </c>
      <c r="S523" s="437" t="str">
        <f>IF('Séries-DNF'!$U$49="","",'Séries-DNF'!$U$49)</f>
        <v/>
      </c>
      <c r="T523" s="112" t="str">
        <f>IF('Séries-DNF'!$V$49="","",'Séries-DNF'!$V$49)</f>
        <v/>
      </c>
      <c r="U523" s="413" t="str">
        <f>IF('Séries-DNF'!$AA$49="","",'Séries-DNF'!$AA$49)</f>
        <v/>
      </c>
    </row>
    <row r="524" spans="1:21" x14ac:dyDescent="0.25">
      <c r="A524" s="114" t="str">
        <f>IF('Séries-DNF'!$N$50="","",'Séries-DNF'!$N$50)</f>
        <v/>
      </c>
      <c r="B524" s="435" t="str">
        <f>IF('Séries-DNF'!$J$50="","",'Séries-DNF'!$J$50)</f>
        <v/>
      </c>
      <c r="C524" s="437" t="str">
        <f>IF('Séries-DNF'!$K$50="","",'Séries-DNF'!$K$50)</f>
        <v/>
      </c>
      <c r="D524" s="110" t="str">
        <f>IF('Séries-DNF'!$L$50="","",'Séries-DNF'!$L$50)</f>
        <v/>
      </c>
      <c r="E524" s="110" t="str">
        <f>IF('Séries-DNF'!$I$50="","",'Séries-DNF'!$I$50)</f>
        <v/>
      </c>
      <c r="F524" s="110" t="str">
        <f>IF('Séries-DNF'!$M$50="","",'Séries-DNF'!$M$50)</f>
        <v/>
      </c>
      <c r="G524" s="112" t="str">
        <f>IF('Séries-DNF'!$H$50="","",'Séries-DNF'!$H$50)</f>
        <v/>
      </c>
      <c r="H524" s="120" t="str">
        <f>IF('Séries-DNF'!$A$50="","",'Séries-DNF'!$A$50)</f>
        <v/>
      </c>
      <c r="I524" s="451" t="str">
        <f>IF('Séries-DNF'!$B$50="","",'Séries-DNF'!$B$50)</f>
        <v/>
      </c>
      <c r="J524" s="139" t="str">
        <f>IF('Séries-DNF'!$G$50="","",'Séries-DNF'!$G$50)</f>
        <v/>
      </c>
      <c r="K524" s="461" t="str">
        <f t="shared" si="24"/>
        <v/>
      </c>
      <c r="L524" s="458" t="str">
        <f t="shared" si="25"/>
        <v/>
      </c>
      <c r="M524" s="441" t="str">
        <f>IF('Séries-DNF'!$C$50="","",'Séries-DNF'!$C$50)</f>
        <v/>
      </c>
      <c r="N524" s="431" t="str">
        <f>IF('Séries-DNF'!$D$50="","",'Séries-DNF'!$D$50)</f>
        <v/>
      </c>
      <c r="O524" s="431" t="str">
        <f>IF('Séries-DNF'!$E$50="","",'Séries-DNF'!$E$50)</f>
        <v/>
      </c>
      <c r="P524" s="439" t="str">
        <f>IF('Séries-DNF'!$F$50="","",'Séries-DNF'!$F$50)</f>
        <v/>
      </c>
      <c r="Q524" s="435" t="str">
        <f>IF('Séries-DNF'!$S$50="","",'Séries-DNF'!$S$50)</f>
        <v/>
      </c>
      <c r="R524" s="110" t="str">
        <f>IF('Séries-DNF'!$T$50="","",'Séries-DNF'!$T$50)</f>
        <v/>
      </c>
      <c r="S524" s="437" t="str">
        <f>IF('Séries-DNF'!$U$50="","",'Séries-DNF'!$U$50)</f>
        <v/>
      </c>
      <c r="T524" s="112" t="str">
        <f>IF('Séries-DNF'!$V$50="","",'Séries-DNF'!$V$50)</f>
        <v/>
      </c>
      <c r="U524" s="413" t="str">
        <f>IF('Séries-DNF'!$AA$50="","",'Séries-DNF'!$AA$50)</f>
        <v/>
      </c>
    </row>
    <row r="525" spans="1:21" x14ac:dyDescent="0.25">
      <c r="A525" s="114" t="str">
        <f>IF('Séries-DNF'!$N$11="","",'Séries-DNF'!$N$11)</f>
        <v>DNF</v>
      </c>
      <c r="B525" s="435" t="str">
        <f>IF('Séries-DNF'!$J$11="","",'Séries-DNF'!$J$11)</f>
        <v>REIN</v>
      </c>
      <c r="C525" s="437" t="str">
        <f>IF('Séries-DNF'!$K$11="","",'Séries-DNF'!$K$11)</f>
        <v>Melissa</v>
      </c>
      <c r="D525" s="110" t="str">
        <f>IF('Séries-DNF'!$L$11="","",'Séries-DNF'!$L$11)</f>
        <v>FEMME</v>
      </c>
      <c r="E525" s="110" t="str">
        <f>IF('Séries-DNF'!$I$11="","",'Séries-DNF'!$I$11)</f>
        <v xml:space="preserve">N°5 </v>
      </c>
      <c r="F525" s="110" t="str">
        <f>IF('Séries-DNF'!$M$11="","",'Séries-DNF'!$M$11)</f>
        <v>REIN Melissa FEMME</v>
      </c>
      <c r="G525" s="112" t="str">
        <f>IF('Séries-DNF'!$H$11="","",'Séries-DNF'!$H$11)</f>
        <v>Les Cormorans 2</v>
      </c>
      <c r="H525" s="120">
        <f>IF('Séries-DNF'!$A$11="","",'Séries-DNF'!$A$11)</f>
        <v>1</v>
      </c>
      <c r="I525" s="451">
        <f>IF('Séries-DNF'!$B$11="","",'Séries-DNF'!$B$11)</f>
        <v>1</v>
      </c>
      <c r="J525" s="139">
        <f>IF('Séries-DNF'!$G$11="","",'Séries-DNF'!$G$11)</f>
        <v>1</v>
      </c>
      <c r="K525" s="457" t="str">
        <f>+IF(F525="","",N$3)</f>
        <v>Appel</v>
      </c>
      <c r="L525" s="458">
        <f>IF(K525="","",N525)</f>
        <v>0.58819444444444435</v>
      </c>
      <c r="M525" s="441">
        <f>IF('Séries-DNF'!$C$11="","",'Séries-DNF'!$C$11)</f>
        <v>0.56736111111111098</v>
      </c>
      <c r="N525" s="431">
        <f>IF('Séries-DNF'!$D$11="","",'Séries-DNF'!$D$11)</f>
        <v>0.58819444444444435</v>
      </c>
      <c r="O525" s="431">
        <f>IF('Séries-DNF'!$E$11="","",'Séries-DNF'!$E$11)</f>
        <v>0.5888888888888888</v>
      </c>
      <c r="P525" s="439">
        <f>IF('Séries-DNF'!$F$11="","",'Séries-DNF'!$F$11)</f>
        <v>0.59027777777777768</v>
      </c>
      <c r="Q525" s="435">
        <f>IF('Séries-DNF'!$S$11="","",'Séries-DNF'!$S$11)</f>
        <v>50</v>
      </c>
      <c r="R525" s="110" t="str">
        <f>IF('Séries-DNF'!$T$11="","",'Séries-DNF'!$T$11)</f>
        <v>m</v>
      </c>
      <c r="S525" s="437" t="str">
        <f>IF('Séries-DNF'!$U$11="","",'Séries-DNF'!$U$11)</f>
        <v/>
      </c>
      <c r="T525" s="112" t="str">
        <f>IF('Séries-DNF'!$V$11="","",'Séries-DNF'!$V$11)</f>
        <v/>
      </c>
      <c r="U525" s="413" t="str">
        <f>IF('Séries-DNF'!$AA$11="","",'Séries-DNF'!$AA$11)</f>
        <v/>
      </c>
    </row>
    <row r="526" spans="1:21" x14ac:dyDescent="0.25">
      <c r="A526" s="114" t="str">
        <f>IF('Séries-DNF'!$N$12="","",'Séries-DNF'!$N$12)</f>
        <v>DNF</v>
      </c>
      <c r="B526" s="435" t="str">
        <f>IF('Séries-DNF'!$J$12="","",'Séries-DNF'!$J$12)</f>
        <v>QUERY</v>
      </c>
      <c r="C526" s="437" t="str">
        <f>IF('Séries-DNF'!$K$12="","",'Séries-DNF'!$K$12)</f>
        <v>Michelle</v>
      </c>
      <c r="D526" s="110" t="str">
        <f>IF('Séries-DNF'!$L$12="","",'Séries-DNF'!$L$12)</f>
        <v>FEMME</v>
      </c>
      <c r="E526" s="110" t="str">
        <f>IF('Séries-DNF'!$I$12="","",'Séries-DNF'!$I$12)</f>
        <v xml:space="preserve">N°5 </v>
      </c>
      <c r="F526" s="110" t="str">
        <f>IF('Séries-DNF'!$M$12="","",'Séries-DNF'!$M$12)</f>
        <v>QUERY Michelle FEMME</v>
      </c>
      <c r="G526" s="112" t="str">
        <f>IF('Séries-DNF'!$H$12="","",'Séries-DNF'!$H$12)</f>
        <v>Les Cormorans 1</v>
      </c>
      <c r="H526" s="120">
        <f>IF('Séries-DNF'!$A$12="","",'Séries-DNF'!$A$12)</f>
        <v>1</v>
      </c>
      <c r="I526" s="451">
        <f>IF('Séries-DNF'!$B$12="","",'Séries-DNF'!$B$12)</f>
        <v>2</v>
      </c>
      <c r="J526" s="139">
        <f>IF('Séries-DNF'!$G$12="","",'Séries-DNF'!$G$12)</f>
        <v>2</v>
      </c>
      <c r="K526" s="457" t="str">
        <f>+IF(F526="","",N$3)</f>
        <v>Appel</v>
      </c>
      <c r="L526" s="458">
        <f t="shared" ref="L526:L564" si="26">IF(K526="","",N526)</f>
        <v>0.58819444444444435</v>
      </c>
      <c r="M526" s="441">
        <f>IF('Séries-DNF'!$C$12="","",'Séries-DNF'!$C$12)</f>
        <v>0.56736111111111098</v>
      </c>
      <c r="N526" s="431">
        <f>IF('Séries-DNF'!$D$12="","",'Séries-DNF'!$D$12)</f>
        <v>0.58819444444444435</v>
      </c>
      <c r="O526" s="431">
        <f>IF('Séries-DNF'!$E$12="","",'Séries-DNF'!$E$12)</f>
        <v>0.5888888888888888</v>
      </c>
      <c r="P526" s="439">
        <f>IF('Séries-DNF'!$F$12="","",'Séries-DNF'!$F$12)</f>
        <v>0.59027777777777768</v>
      </c>
      <c r="Q526" s="435">
        <f>IF('Séries-DNF'!$S$12="","",'Séries-DNF'!$S$12)</f>
        <v>53</v>
      </c>
      <c r="R526" s="110" t="str">
        <f>IF('Séries-DNF'!$T$12="","",'Séries-DNF'!$T$12)</f>
        <v>m</v>
      </c>
      <c r="S526" s="437" t="str">
        <f>IF('Séries-DNF'!$U$12="","",'Séries-DNF'!$U$12)</f>
        <v/>
      </c>
      <c r="T526" s="112" t="str">
        <f>IF('Séries-DNF'!$V$12="","",'Séries-DNF'!$V$12)</f>
        <v/>
      </c>
      <c r="U526" s="413" t="str">
        <f>IF('Séries-DNF'!$AA$12="","",'Séries-DNF'!$AA$12)</f>
        <v/>
      </c>
    </row>
    <row r="527" spans="1:21" x14ac:dyDescent="0.25">
      <c r="A527" s="114" t="str">
        <f>IF('Séries-DNF'!$N$13="","",'Séries-DNF'!$N$13)</f>
        <v>DNF</v>
      </c>
      <c r="B527" s="435" t="str">
        <f>IF('Séries-DNF'!$J$13="","",'Séries-DNF'!$J$13)</f>
        <v>HERENT</v>
      </c>
      <c r="C527" s="437" t="str">
        <f>IF('Séries-DNF'!$K$13="","",'Séries-DNF'!$K$13)</f>
        <v>Xavier</v>
      </c>
      <c r="D527" s="110" t="str">
        <f>IF('Séries-DNF'!$L$13="","",'Séries-DNF'!$L$13)</f>
        <v>Homme</v>
      </c>
      <c r="E527" s="110" t="str">
        <f>IF('Séries-DNF'!$I$13="","",'Séries-DNF'!$I$13)</f>
        <v xml:space="preserve">N°4 </v>
      </c>
      <c r="F527" s="110" t="str">
        <f>IF('Séries-DNF'!$M$13="","",'Séries-DNF'!$M$13)</f>
        <v>HERENT Xavier Homme</v>
      </c>
      <c r="G527" s="112" t="str">
        <f>IF('Séries-DNF'!$H$13="","",'Séries-DNF'!$H$13)</f>
        <v>Les Cormorans 2</v>
      </c>
      <c r="H527" s="120">
        <f>IF('Séries-DNF'!$A$13="","",'Séries-DNF'!$A$13)</f>
        <v>2</v>
      </c>
      <c r="I527" s="451">
        <f>IF('Séries-DNF'!$B$13="","",'Séries-DNF'!$B$13)</f>
        <v>1</v>
      </c>
      <c r="J527" s="139">
        <f>IF('Séries-DNF'!$G$13="","",'Séries-DNF'!$G$13)</f>
        <v>1</v>
      </c>
      <c r="K527" s="457" t="str">
        <f t="shared" ref="K527:K564" si="27">+IF(F527="","",N$3)</f>
        <v>Appel</v>
      </c>
      <c r="L527" s="458">
        <f t="shared" si="26"/>
        <v>0.59444444444444433</v>
      </c>
      <c r="M527" s="441">
        <f>IF('Séries-DNF'!$C$13="","",'Séries-DNF'!$C$13)</f>
        <v>0.57361111111111096</v>
      </c>
      <c r="N527" s="431">
        <f>IF('Séries-DNF'!$D$13="","",'Séries-DNF'!$D$13)</f>
        <v>0.59444444444444433</v>
      </c>
      <c r="O527" s="431">
        <f>IF('Séries-DNF'!$E$13="","",'Séries-DNF'!$E$13)</f>
        <v>0.59513888888888877</v>
      </c>
      <c r="P527" s="439">
        <f>IF('Séries-DNF'!$F$13="","",'Séries-DNF'!$F$13)</f>
        <v>0.59652777777777766</v>
      </c>
      <c r="Q527" s="435">
        <f>IF('Séries-DNF'!$S$13="","",'Séries-DNF'!$S$13)</f>
        <v>65</v>
      </c>
      <c r="R527" s="110" t="str">
        <f>IF('Séries-DNF'!$T$13="","",'Séries-DNF'!$T$13)</f>
        <v>m</v>
      </c>
      <c r="S527" s="437" t="str">
        <f>IF('Séries-DNF'!$U$13="","",'Séries-DNF'!$U$13)</f>
        <v/>
      </c>
      <c r="T527" s="112" t="str">
        <f>IF('Séries-DNF'!$V$13="","",'Séries-DNF'!$V$13)</f>
        <v/>
      </c>
      <c r="U527" s="413" t="str">
        <f>IF('Séries-DNF'!$AA$13="","",'Séries-DNF'!$AA$13)</f>
        <v/>
      </c>
    </row>
    <row r="528" spans="1:21" x14ac:dyDescent="0.25">
      <c r="A528" s="114" t="str">
        <f>IF('Séries-DNF'!$N$14="","",'Séries-DNF'!$N$14)</f>
        <v>DNF</v>
      </c>
      <c r="B528" s="435" t="str">
        <f>IF('Séries-DNF'!$J$14="","",'Séries-DNF'!$J$14)</f>
        <v>TISSOT</v>
      </c>
      <c r="C528" s="437" t="str">
        <f>IF('Séries-DNF'!$K$14="","",'Séries-DNF'!$K$14)</f>
        <v>Charles</v>
      </c>
      <c r="D528" s="110" t="str">
        <f>IF('Séries-DNF'!$L$14="","",'Séries-DNF'!$L$14)</f>
        <v>Homme</v>
      </c>
      <c r="E528" s="110" t="str">
        <f>IF('Séries-DNF'!$I$14="","",'Séries-DNF'!$I$14)</f>
        <v xml:space="preserve">N°4 </v>
      </c>
      <c r="F528" s="110" t="str">
        <f>IF('Séries-DNF'!$M$14="","",'Séries-DNF'!$M$14)</f>
        <v>TISSOT Charles Homme</v>
      </c>
      <c r="G528" s="112" t="str">
        <f>IF('Séries-DNF'!$H$14="","",'Séries-DNF'!$H$14)</f>
        <v>Imashi</v>
      </c>
      <c r="H528" s="120">
        <f>IF('Séries-DNF'!$A$14="","",'Séries-DNF'!$A$14)</f>
        <v>2</v>
      </c>
      <c r="I528" s="451">
        <f>IF('Séries-DNF'!$B$14="","",'Séries-DNF'!$B$14)</f>
        <v>2</v>
      </c>
      <c r="J528" s="139">
        <f>IF('Séries-DNF'!$G$14="","",'Séries-DNF'!$G$14)</f>
        <v>2</v>
      </c>
      <c r="K528" s="457" t="str">
        <f t="shared" si="27"/>
        <v>Appel</v>
      </c>
      <c r="L528" s="458">
        <f t="shared" si="26"/>
        <v>0.59444444444444433</v>
      </c>
      <c r="M528" s="441">
        <f>IF('Séries-DNF'!$C$14="","",'Séries-DNF'!$C$14)</f>
        <v>0.57361111111111096</v>
      </c>
      <c r="N528" s="431">
        <f>IF('Séries-DNF'!$D$14="","",'Séries-DNF'!$D$14)</f>
        <v>0.59444444444444433</v>
      </c>
      <c r="O528" s="431">
        <f>IF('Séries-DNF'!$E$14="","",'Séries-DNF'!$E$14)</f>
        <v>0.59513888888888877</v>
      </c>
      <c r="P528" s="439">
        <f>IF('Séries-DNF'!$F$14="","",'Séries-DNF'!$F$14)</f>
        <v>0.59652777777777766</v>
      </c>
      <c r="Q528" s="435">
        <f>IF('Séries-DNF'!$S$14="","",'Séries-DNF'!$S$14)</f>
        <v>70</v>
      </c>
      <c r="R528" s="110" t="str">
        <f>IF('Séries-DNF'!$T$14="","",'Séries-DNF'!$T$14)</f>
        <v>m</v>
      </c>
      <c r="S528" s="437" t="str">
        <f>IF('Séries-DNF'!$U$14="","",'Séries-DNF'!$U$14)</f>
        <v/>
      </c>
      <c r="T528" s="112" t="str">
        <f>IF('Séries-DNF'!$V$14="","",'Séries-DNF'!$V$14)</f>
        <v/>
      </c>
      <c r="U528" s="413" t="str">
        <f>IF('Séries-DNF'!$AA$14="","",'Séries-DNF'!$AA$14)</f>
        <v/>
      </c>
    </row>
    <row r="529" spans="1:37" x14ac:dyDescent="0.25">
      <c r="A529" s="114" t="str">
        <f>IF('Séries-DNF'!$N$15="","",'Séries-DNF'!$N$15)</f>
        <v>DNF</v>
      </c>
      <c r="B529" s="435" t="str">
        <f>IF('Séries-DNF'!$J$15="","",'Séries-DNF'!$J$15)</f>
        <v>SOULA</v>
      </c>
      <c r="C529" s="437" t="str">
        <f>IF('Séries-DNF'!$K$15="","",'Séries-DNF'!$K$15)</f>
        <v>jean-david</v>
      </c>
      <c r="D529" s="110" t="str">
        <f>IF('Séries-DNF'!$L$15="","",'Séries-DNF'!$L$15)</f>
        <v>Homme</v>
      </c>
      <c r="E529" s="110" t="str">
        <f>IF('Séries-DNF'!$I$15="","",'Séries-DNF'!$I$15)</f>
        <v>N°1 Capitaine</v>
      </c>
      <c r="F529" s="110" t="str">
        <f>IF('Séries-DNF'!$M$15="","",'Séries-DNF'!$M$15)</f>
        <v>SOULA jean-david Homme</v>
      </c>
      <c r="G529" s="112" t="str">
        <f>IF('Séries-DNF'!$H$15="","",'Séries-DNF'!$H$15)</f>
        <v>CYRNEA</v>
      </c>
      <c r="H529" s="120">
        <f>IF('Séries-DNF'!$A$15="","",'Séries-DNF'!$A$15)</f>
        <v>3</v>
      </c>
      <c r="I529" s="451">
        <f>IF('Séries-DNF'!$B$15="","",'Séries-DNF'!$B$15)</f>
        <v>1</v>
      </c>
      <c r="J529" s="139">
        <f>IF('Séries-DNF'!$G$15="","",'Séries-DNF'!$G$15)</f>
        <v>1</v>
      </c>
      <c r="K529" s="457" t="str">
        <f t="shared" si="27"/>
        <v>Appel</v>
      </c>
      <c r="L529" s="458">
        <f t="shared" si="26"/>
        <v>0.60069444444444431</v>
      </c>
      <c r="M529" s="441">
        <f>IF('Séries-DNF'!$C$15="","",'Séries-DNF'!$C$15)</f>
        <v>0.57986111111111094</v>
      </c>
      <c r="N529" s="431">
        <f>IF('Séries-DNF'!$D$15="","",'Séries-DNF'!$D$15)</f>
        <v>0.60069444444444431</v>
      </c>
      <c r="O529" s="431">
        <f>IF('Séries-DNF'!$E$15="","",'Séries-DNF'!$E$15)</f>
        <v>0.60138888888888875</v>
      </c>
      <c r="P529" s="439">
        <f>IF('Séries-DNF'!$F$15="","",'Séries-DNF'!$F$15)</f>
        <v>0.60277777777777763</v>
      </c>
      <c r="Q529" s="435">
        <f>IF('Séries-DNF'!$S$15="","",'Séries-DNF'!$S$15)</f>
        <v>75</v>
      </c>
      <c r="R529" s="110" t="str">
        <f>IF('Séries-DNF'!$T$15="","",'Séries-DNF'!$T$15)</f>
        <v>m</v>
      </c>
      <c r="S529" s="437" t="str">
        <f>IF('Séries-DNF'!$U$15="","",'Séries-DNF'!$U$15)</f>
        <v/>
      </c>
      <c r="T529" s="112" t="str">
        <f>IF('Séries-DNF'!$V$15="","",'Séries-DNF'!$V$15)</f>
        <v/>
      </c>
      <c r="U529" s="413" t="str">
        <f>IF('Séries-DNF'!$AA$15="","",'Séries-DNF'!$AA$15)</f>
        <v/>
      </c>
    </row>
    <row r="530" spans="1:37" x14ac:dyDescent="0.25">
      <c r="A530" s="114" t="str">
        <f>IF('Séries-DNF'!$N$16="","",'Séries-DNF'!$N$16)</f>
        <v>DNF</v>
      </c>
      <c r="B530" s="435" t="str">
        <f>IF('Séries-DNF'!$J$16="","",'Séries-DNF'!$J$16)</f>
        <v>RIGAUD</v>
      </c>
      <c r="C530" s="437" t="str">
        <f>IF('Séries-DNF'!$K$16="","",'Séries-DNF'!$K$16)</f>
        <v>Estelle</v>
      </c>
      <c r="D530" s="110" t="str">
        <f>IF('Séries-DNF'!$L$16="","",'Séries-DNF'!$L$16)</f>
        <v>Femme</v>
      </c>
      <c r="E530" s="110" t="str">
        <f>IF('Séries-DNF'!$I$16="","",'Séries-DNF'!$I$16)</f>
        <v xml:space="preserve">N°3 </v>
      </c>
      <c r="F530" s="110" t="str">
        <f>IF('Séries-DNF'!$M$16="","",'Séries-DNF'!$M$16)</f>
        <v>RIGAUD Estelle Femme</v>
      </c>
      <c r="G530" s="112" t="str">
        <f>IF('Séries-DNF'!$H$16="","",'Séries-DNF'!$H$16)</f>
        <v>CYRNEA</v>
      </c>
      <c r="H530" s="120">
        <f>IF('Séries-DNF'!$A$16="","",'Séries-DNF'!$A$16)</f>
        <v>3</v>
      </c>
      <c r="I530" s="451">
        <f>IF('Séries-DNF'!$B$16="","",'Séries-DNF'!$B$16)</f>
        <v>2</v>
      </c>
      <c r="J530" s="139">
        <f>IF('Séries-DNF'!$G$16="","",'Séries-DNF'!$G$16)</f>
        <v>2</v>
      </c>
      <c r="K530" s="457" t="str">
        <f t="shared" si="27"/>
        <v>Appel</v>
      </c>
      <c r="L530" s="458">
        <f t="shared" si="26"/>
        <v>0.60069444444444431</v>
      </c>
      <c r="M530" s="441">
        <f>IF('Séries-DNF'!$C$16="","",'Séries-DNF'!$C$16)</f>
        <v>0.57986111111111094</v>
      </c>
      <c r="N530" s="431">
        <f>IF('Séries-DNF'!$D$16="","",'Séries-DNF'!$D$16)</f>
        <v>0.60069444444444431</v>
      </c>
      <c r="O530" s="431">
        <f>IF('Séries-DNF'!$E$16="","",'Séries-DNF'!$E$16)</f>
        <v>0.60138888888888875</v>
      </c>
      <c r="P530" s="439">
        <f>IF('Séries-DNF'!$F$16="","",'Séries-DNF'!$F$16)</f>
        <v>0.60277777777777763</v>
      </c>
      <c r="Q530" s="435">
        <f>IF('Séries-DNF'!$S$16="","",'Séries-DNF'!$S$16)</f>
        <v>75</v>
      </c>
      <c r="R530" s="110" t="str">
        <f>IF('Séries-DNF'!$T$16="","",'Séries-DNF'!$T$16)</f>
        <v>m</v>
      </c>
      <c r="S530" s="437" t="str">
        <f>IF('Séries-DNF'!$U$16="","",'Séries-DNF'!$U$16)</f>
        <v/>
      </c>
      <c r="T530" s="112" t="str">
        <f>IF('Séries-DNF'!$V$16="","",'Séries-DNF'!$V$16)</f>
        <v/>
      </c>
      <c r="U530" s="413" t="str">
        <f>IF('Séries-DNF'!$AA$16="","",'Séries-DNF'!$AA$16)</f>
        <v/>
      </c>
      <c r="V530" t="str">
        <f>IF('Séries-DNF'!M90="","",'Séries-DNF'!M90)</f>
        <v/>
      </c>
      <c r="AJ530" t="str">
        <f>IF('Séries-DNF'!AA90="","",'Séries-DNF'!AA90)</f>
        <v/>
      </c>
      <c r="AK530" t="str">
        <f>IF('Séries-DNF'!AB90="","",'Séries-DNF'!AB90)</f>
        <v/>
      </c>
    </row>
    <row r="531" spans="1:37" x14ac:dyDescent="0.25">
      <c r="A531" s="114" t="str">
        <f>IF('Séries-DNF'!$N$17="","",'Séries-DNF'!$N$17)</f>
        <v>DNF</v>
      </c>
      <c r="B531" s="435" t="str">
        <f>IF('Séries-DNF'!$J$17="","",'Séries-DNF'!$J$17)</f>
        <v>DEVANLAY</v>
      </c>
      <c r="C531" s="437" t="str">
        <f>IF('Séries-DNF'!$K$17="","",'Séries-DNF'!$K$17)</f>
        <v>Marie</v>
      </c>
      <c r="D531" s="110" t="str">
        <f>IF('Séries-DNF'!$L$17="","",'Séries-DNF'!$L$17)</f>
        <v>Femme</v>
      </c>
      <c r="E531" s="110" t="str">
        <f>IF('Séries-DNF'!$I$17="","",'Séries-DNF'!$I$17)</f>
        <v xml:space="preserve">N°5 </v>
      </c>
      <c r="F531" s="110" t="str">
        <f>IF('Séries-DNF'!$M$17="","",'Séries-DNF'!$M$17)</f>
        <v>DEVANLAY Marie Femme</v>
      </c>
      <c r="G531" s="112" t="str">
        <f>IF('Séries-DNF'!$H$17="","",'Séries-DNF'!$H$17)</f>
        <v>LIMULES</v>
      </c>
      <c r="H531" s="120">
        <f>IF('Séries-DNF'!$A$17="","",'Séries-DNF'!$A$17)</f>
        <v>4</v>
      </c>
      <c r="I531" s="451">
        <f>IF('Séries-DNF'!$B$17="","",'Séries-DNF'!$B$17)</f>
        <v>1</v>
      </c>
      <c r="J531" s="139">
        <f>IF('Séries-DNF'!$G$17="","",'Séries-DNF'!$G$17)</f>
        <v>1</v>
      </c>
      <c r="K531" s="457" t="str">
        <f t="shared" si="27"/>
        <v>Appel</v>
      </c>
      <c r="L531" s="458">
        <f t="shared" si="26"/>
        <v>0.60694444444444429</v>
      </c>
      <c r="M531" s="441">
        <f>IF('Séries-DNF'!$C$17="","",'Séries-DNF'!$C$17)</f>
        <v>0.58611111111111092</v>
      </c>
      <c r="N531" s="431">
        <f>IF('Séries-DNF'!$D$17="","",'Séries-DNF'!$D$17)</f>
        <v>0.60694444444444429</v>
      </c>
      <c r="O531" s="431">
        <f>IF('Séries-DNF'!$E$17="","",'Séries-DNF'!$E$17)</f>
        <v>0.60763888888888873</v>
      </c>
      <c r="P531" s="439">
        <f>IF('Séries-DNF'!$F$17="","",'Séries-DNF'!$F$17)</f>
        <v>0.60902777777777761</v>
      </c>
      <c r="Q531" s="435">
        <f>IF('Séries-DNF'!$S$17="","",'Séries-DNF'!$S$17)</f>
        <v>90</v>
      </c>
      <c r="R531" s="110" t="str">
        <f>IF('Séries-DNF'!$T$17="","",'Séries-DNF'!$T$17)</f>
        <v>m</v>
      </c>
      <c r="S531" s="437" t="str">
        <f>IF('Séries-DNF'!$U$17="","",'Séries-DNF'!$U$17)</f>
        <v/>
      </c>
      <c r="T531" s="112" t="str">
        <f>IF('Séries-DNF'!$V$17="","",'Séries-DNF'!$V$17)</f>
        <v/>
      </c>
      <c r="U531" s="413" t="str">
        <f>IF('Séries-DNF'!$AA$17="","",'Séries-DNF'!$AA$17)</f>
        <v/>
      </c>
      <c r="AK531" t="str">
        <f>IF('Séries-DNF'!AB91="","",'Séries-DNF'!AB91)</f>
        <v/>
      </c>
    </row>
    <row r="532" spans="1:37" x14ac:dyDescent="0.25">
      <c r="A532" s="114" t="str">
        <f>IF('Séries-DNF'!$N$18="","",'Séries-DNF'!$N$18)</f>
        <v>DNF</v>
      </c>
      <c r="B532" s="435" t="str">
        <f>IF('Séries-DNF'!$J$18="","",'Séries-DNF'!$J$18)</f>
        <v>REGNARD</v>
      </c>
      <c r="C532" s="437" t="str">
        <f>IF('Séries-DNF'!$K$18="","",'Séries-DNF'!$K$18)</f>
        <v>Caroline</v>
      </c>
      <c r="D532" s="110" t="str">
        <f>IF('Séries-DNF'!$L$18="","",'Séries-DNF'!$L$18)</f>
        <v>Femme</v>
      </c>
      <c r="E532" s="110" t="str">
        <f>IF('Séries-DNF'!$I$18="","",'Séries-DNF'!$I$18)</f>
        <v xml:space="preserve">N°2 </v>
      </c>
      <c r="F532" s="110" t="str">
        <f>IF('Séries-DNF'!$M$18="","",'Séries-DNF'!$M$18)</f>
        <v>REGNARD Caroline Femme</v>
      </c>
      <c r="G532" s="112" t="str">
        <f>IF('Séries-DNF'!$H$18="","",'Séries-DNF'!$H$18)</f>
        <v>Imashi</v>
      </c>
      <c r="H532" s="120">
        <f>IF('Séries-DNF'!$A$18="","",'Séries-DNF'!$A$18)</f>
        <v>4</v>
      </c>
      <c r="I532" s="451">
        <f>IF('Séries-DNF'!$B$18="","",'Séries-DNF'!$B$18)</f>
        <v>2</v>
      </c>
      <c r="J532" s="139">
        <f>IF('Séries-DNF'!$G$18="","",'Séries-DNF'!$G$18)</f>
        <v>2</v>
      </c>
      <c r="K532" s="457" t="str">
        <f t="shared" si="27"/>
        <v>Appel</v>
      </c>
      <c r="L532" s="458">
        <f t="shared" si="26"/>
        <v>0.60694444444444429</v>
      </c>
      <c r="M532" s="441">
        <f>IF('Séries-DNF'!$C$18="","",'Séries-DNF'!$C$18)</f>
        <v>0.58611111111111092</v>
      </c>
      <c r="N532" s="431">
        <f>IF('Séries-DNF'!$D$18="","",'Séries-DNF'!$D$18)</f>
        <v>0.60694444444444429</v>
      </c>
      <c r="O532" s="431">
        <f>IF('Séries-DNF'!$E$18="","",'Séries-DNF'!$E$18)</f>
        <v>0.60763888888888873</v>
      </c>
      <c r="P532" s="439">
        <f>IF('Séries-DNF'!$F$18="","",'Séries-DNF'!$F$18)</f>
        <v>0.60902777777777761</v>
      </c>
      <c r="Q532" s="435">
        <f>IF('Séries-DNF'!$S$18="","",'Séries-DNF'!$S$18)</f>
        <v>92</v>
      </c>
      <c r="R532" s="110" t="str">
        <f>IF('Séries-DNF'!$T$18="","",'Séries-DNF'!$T$18)</f>
        <v>m</v>
      </c>
      <c r="S532" s="437" t="str">
        <f>IF('Séries-DNF'!$U$18="","",'Séries-DNF'!$U$18)</f>
        <v/>
      </c>
      <c r="T532" s="112" t="str">
        <f>IF('Séries-DNF'!$V$18="","",'Séries-DNF'!$V$18)</f>
        <v/>
      </c>
      <c r="U532" s="413" t="str">
        <f>IF('Séries-DNF'!$AA$18="","",'Séries-DNF'!$AA$18)</f>
        <v/>
      </c>
    </row>
    <row r="533" spans="1:37" x14ac:dyDescent="0.25">
      <c r="A533" s="114" t="str">
        <f>IF('Séries-DNF'!$N$19="","",'Séries-DNF'!$N$19)</f>
        <v>DNF</v>
      </c>
      <c r="B533" s="435" t="str">
        <f>IF('Séries-DNF'!$J$19="","",'Séries-DNF'!$J$19)</f>
        <v>SKROBOVA</v>
      </c>
      <c r="C533" s="437" t="str">
        <f>IF('Séries-DNF'!$K$19="","",'Séries-DNF'!$K$19)</f>
        <v>Jana</v>
      </c>
      <c r="D533" s="110" t="str">
        <f>IF('Séries-DNF'!$L$19="","",'Séries-DNF'!$L$19)</f>
        <v>Femme</v>
      </c>
      <c r="E533" s="110" t="str">
        <f>IF('Séries-DNF'!$I$19="","",'Séries-DNF'!$I$19)</f>
        <v xml:space="preserve">N°5 </v>
      </c>
      <c r="F533" s="110" t="str">
        <f>IF('Séries-DNF'!$M$19="","",'Séries-DNF'!$M$19)</f>
        <v>SKROBOVA Jana Femme</v>
      </c>
      <c r="G533" s="112" t="str">
        <f>IF('Séries-DNF'!$H$19="","",'Séries-DNF'!$H$19)</f>
        <v>Apneaman, Praha, Czech Republic</v>
      </c>
      <c r="H533" s="120">
        <f>IF('Séries-DNF'!$A$19="","",'Séries-DNF'!$A$19)</f>
        <v>5</v>
      </c>
      <c r="I533" s="451">
        <f>IF('Séries-DNF'!$B$19="","",'Séries-DNF'!$B$19)</f>
        <v>1</v>
      </c>
      <c r="J533" s="139">
        <f>IF('Séries-DNF'!$G$19="","",'Séries-DNF'!$G$19)</f>
        <v>1</v>
      </c>
      <c r="K533" s="457" t="str">
        <f t="shared" si="27"/>
        <v>Appel</v>
      </c>
      <c r="L533" s="458">
        <f t="shared" si="26"/>
        <v>0.61319444444444426</v>
      </c>
      <c r="M533" s="441">
        <f>IF('Séries-DNF'!$C$19="","",'Séries-DNF'!$C$19)</f>
        <v>0.59236111111111089</v>
      </c>
      <c r="N533" s="431">
        <f>IF('Séries-DNF'!$D$19="","",'Séries-DNF'!$D$19)</f>
        <v>0.61319444444444426</v>
      </c>
      <c r="O533" s="431">
        <f>IF('Séries-DNF'!$E$19="","",'Séries-DNF'!$E$19)</f>
        <v>0.61388888888888871</v>
      </c>
      <c r="P533" s="439">
        <f>IF('Séries-DNF'!$F$19="","",'Séries-DNF'!$F$19)</f>
        <v>0.61527777777777759</v>
      </c>
      <c r="Q533" s="435">
        <f>IF('Séries-DNF'!$S$19="","",'Séries-DNF'!$S$19)</f>
        <v>95</v>
      </c>
      <c r="R533" s="110" t="str">
        <f>IF('Séries-DNF'!$T$19="","",'Séries-DNF'!$T$19)</f>
        <v>m</v>
      </c>
      <c r="S533" s="437" t="str">
        <f>IF('Séries-DNF'!$U$19="","",'Séries-DNF'!$U$19)</f>
        <v/>
      </c>
      <c r="T533" s="112" t="str">
        <f>IF('Séries-DNF'!$V$19="","",'Séries-DNF'!$V$19)</f>
        <v/>
      </c>
      <c r="U533" s="413" t="str">
        <f>IF('Séries-DNF'!$AA$19="","",'Séries-DNF'!$AA$19)</f>
        <v/>
      </c>
    </row>
    <row r="534" spans="1:37" x14ac:dyDescent="0.25">
      <c r="A534" s="114" t="str">
        <f>IF('Séries-DNF'!$N$20="","",'Séries-DNF'!$N$20)</f>
        <v>DNF</v>
      </c>
      <c r="B534" s="435" t="str">
        <f>IF('Séries-DNF'!$J$20="","",'Séries-DNF'!$J$20)</f>
        <v>GATA</v>
      </c>
      <c r="C534" s="437" t="str">
        <f>IF('Séries-DNF'!$K$20="","",'Séries-DNF'!$K$20)</f>
        <v>Aude</v>
      </c>
      <c r="D534" s="110" t="str">
        <f>IF('Séries-DNF'!$L$20="","",'Séries-DNF'!$L$20)</f>
        <v>Femme</v>
      </c>
      <c r="E534" s="110" t="str">
        <f>IF('Séries-DNF'!$I$20="","",'Séries-DNF'!$I$20)</f>
        <v xml:space="preserve">N°4 </v>
      </c>
      <c r="F534" s="110" t="str">
        <f>IF('Séries-DNF'!$M$20="","",'Séries-DNF'!$M$20)</f>
        <v>GATA Aude Femme</v>
      </c>
      <c r="G534" s="112" t="str">
        <f>IF('Séries-DNF'!$H$20="","",'Séries-DNF'!$H$20)</f>
        <v>Enjoy And Relax</v>
      </c>
      <c r="H534" s="120">
        <f>IF('Séries-DNF'!$A$20="","",'Séries-DNF'!$A$20)</f>
        <v>5</v>
      </c>
      <c r="I534" s="451">
        <f>IF('Séries-DNF'!$B$20="","",'Séries-DNF'!$B$20)</f>
        <v>2</v>
      </c>
      <c r="J534" s="139">
        <f>IF('Séries-DNF'!$G$20="","",'Séries-DNF'!$G$20)</f>
        <v>2</v>
      </c>
      <c r="K534" s="457" t="str">
        <f t="shared" si="27"/>
        <v>Appel</v>
      </c>
      <c r="L534" s="458">
        <f t="shared" si="26"/>
        <v>0.61319444444444426</v>
      </c>
      <c r="M534" s="441">
        <f>IF('Séries-DNF'!$C$20="","",'Séries-DNF'!$C$20)</f>
        <v>0.59236111111111089</v>
      </c>
      <c r="N534" s="431">
        <f>IF('Séries-DNF'!$D$20="","",'Séries-DNF'!$D$20)</f>
        <v>0.61319444444444426</v>
      </c>
      <c r="O534" s="431">
        <f>IF('Séries-DNF'!$E$20="","",'Séries-DNF'!$E$20)</f>
        <v>0.61388888888888871</v>
      </c>
      <c r="P534" s="439">
        <f>IF('Séries-DNF'!$F$20="","",'Séries-DNF'!$F$20)</f>
        <v>0.61527777777777759</v>
      </c>
      <c r="Q534" s="435">
        <f>IF('Séries-DNF'!$S$20="","",'Séries-DNF'!$S$20)</f>
        <v>100</v>
      </c>
      <c r="R534" s="110" t="str">
        <f>IF('Séries-DNF'!$T$20="","",'Séries-DNF'!$T$20)</f>
        <v>m</v>
      </c>
      <c r="S534" s="437" t="str">
        <f>IF('Séries-DNF'!$U$20="","",'Séries-DNF'!$U$20)</f>
        <v/>
      </c>
      <c r="T534" s="112" t="str">
        <f>IF('Séries-DNF'!$V$20="","",'Séries-DNF'!$V$20)</f>
        <v/>
      </c>
      <c r="U534" s="413" t="str">
        <f>IF('Séries-DNF'!$AA$20="","",'Séries-DNF'!$AA$20)</f>
        <v/>
      </c>
    </row>
    <row r="535" spans="1:37" x14ac:dyDescent="0.25">
      <c r="A535" s="114" t="str">
        <f>IF('Séries-DNF'!$N$21="","",'Séries-DNF'!$N$21)</f>
        <v>DNF</v>
      </c>
      <c r="B535" s="435" t="str">
        <f>IF('Séries-DNF'!$J$21="","",'Séries-DNF'!$J$21)</f>
        <v>HARTMANN</v>
      </c>
      <c r="C535" s="437" t="str">
        <f>IF('Séries-DNF'!$K$21="","",'Séries-DNF'!$K$21)</f>
        <v>Loraine</v>
      </c>
      <c r="D535" s="110" t="str">
        <f>IF('Séries-DNF'!$L$21="","",'Séries-DNF'!$L$21)</f>
        <v>FEMME</v>
      </c>
      <c r="E535" s="110" t="str">
        <f>IF('Séries-DNF'!$I$21="","",'Séries-DNF'!$I$21)</f>
        <v xml:space="preserve">N°4 </v>
      </c>
      <c r="F535" s="110" t="str">
        <f>IF('Séries-DNF'!$M$21="","",'Séries-DNF'!$M$21)</f>
        <v>HARTMANN Loraine FEMME</v>
      </c>
      <c r="G535" s="112" t="str">
        <f>IF('Séries-DNF'!$H$21="","",'Séries-DNF'!$H$21)</f>
        <v>Les Cormorans 1</v>
      </c>
      <c r="H535" s="120">
        <f>IF('Séries-DNF'!$A$21="","",'Séries-DNF'!$A$21)</f>
        <v>6</v>
      </c>
      <c r="I535" s="451">
        <f>IF('Séries-DNF'!$B$21="","",'Séries-DNF'!$B$21)</f>
        <v>1</v>
      </c>
      <c r="J535" s="139">
        <f>IF('Séries-DNF'!$G$21="","",'Séries-DNF'!$G$21)</f>
        <v>1</v>
      </c>
      <c r="K535" s="457" t="str">
        <f t="shared" si="27"/>
        <v>Appel</v>
      </c>
      <c r="L535" s="458">
        <f t="shared" si="26"/>
        <v>0.61944444444444424</v>
      </c>
      <c r="M535" s="441">
        <f>IF('Séries-DNF'!$C$21="","",'Séries-DNF'!$C$21)</f>
        <v>0.59861111111111087</v>
      </c>
      <c r="N535" s="431">
        <f>IF('Séries-DNF'!$D$21="","",'Séries-DNF'!$D$21)</f>
        <v>0.61944444444444424</v>
      </c>
      <c r="O535" s="431">
        <f>IF('Séries-DNF'!$E$21="","",'Séries-DNF'!$E$21)</f>
        <v>0.62013888888888868</v>
      </c>
      <c r="P535" s="439">
        <f>IF('Séries-DNF'!$F$21="","",'Séries-DNF'!$F$21)</f>
        <v>0.62152777777777757</v>
      </c>
      <c r="Q535" s="435">
        <f>IF('Séries-DNF'!$S$21="","",'Séries-DNF'!$S$21)</f>
        <v>100</v>
      </c>
      <c r="R535" s="110" t="str">
        <f>IF('Séries-DNF'!$T$21="","",'Séries-DNF'!$T$21)</f>
        <v>m</v>
      </c>
      <c r="S535" s="437" t="str">
        <f>IF('Séries-DNF'!$U$21="","",'Séries-DNF'!$U$21)</f>
        <v/>
      </c>
      <c r="T535" s="112" t="str">
        <f>IF('Séries-DNF'!$V$21="","",'Séries-DNF'!$V$21)</f>
        <v/>
      </c>
      <c r="U535" s="413" t="str">
        <f>IF('Séries-DNF'!$AA$21="","",'Séries-DNF'!$AA$21)</f>
        <v/>
      </c>
    </row>
    <row r="536" spans="1:37" x14ac:dyDescent="0.25">
      <c r="A536" s="114" t="str">
        <f>IF('Séries-DNF'!$N$22="","",'Séries-DNF'!$N$22)</f>
        <v>DNF</v>
      </c>
      <c r="B536" s="435" t="str">
        <f>IF('Séries-DNF'!$J$22="","",'Séries-DNF'!$J$22)</f>
        <v>ORSKI SIMONET</v>
      </c>
      <c r="C536" s="437" t="str">
        <f>IF('Séries-DNF'!$K$22="","",'Séries-DNF'!$K$22)</f>
        <v>Laetitia</v>
      </c>
      <c r="D536" s="110" t="str">
        <f>IF('Séries-DNF'!$L$22="","",'Séries-DNF'!$L$22)</f>
        <v>Femme</v>
      </c>
      <c r="E536" s="110" t="str">
        <f>IF('Séries-DNF'!$I$22="","",'Séries-DNF'!$I$22)</f>
        <v xml:space="preserve">N°2 </v>
      </c>
      <c r="F536" s="110" t="str">
        <f>IF('Séries-DNF'!$M$22="","",'Séries-DNF'!$M$22)</f>
        <v>ORSKI SIMONET Laetitia Femme</v>
      </c>
      <c r="G536" s="112" t="str">
        <f>IF('Séries-DNF'!$H$22="","",'Séries-DNF'!$H$22)</f>
        <v>Sportpleizh</v>
      </c>
      <c r="H536" s="120">
        <f>IF('Séries-DNF'!$A$22="","",'Séries-DNF'!$A$22)</f>
        <v>6</v>
      </c>
      <c r="I536" s="451">
        <f>IF('Séries-DNF'!$B$22="","",'Séries-DNF'!$B$22)</f>
        <v>2</v>
      </c>
      <c r="J536" s="139">
        <f>IF('Séries-DNF'!$G$22="","",'Séries-DNF'!$G$22)</f>
        <v>2</v>
      </c>
      <c r="K536" s="457" t="str">
        <f t="shared" si="27"/>
        <v>Appel</v>
      </c>
      <c r="L536" s="458">
        <f t="shared" si="26"/>
        <v>0.61944444444444424</v>
      </c>
      <c r="M536" s="441">
        <f>IF('Séries-DNF'!$C$22="","",'Séries-DNF'!$C$22)</f>
        <v>0.59861111111111087</v>
      </c>
      <c r="N536" s="431">
        <f>IF('Séries-DNF'!$D$22="","",'Séries-DNF'!$D$22)</f>
        <v>0.61944444444444424</v>
      </c>
      <c r="O536" s="431">
        <f>IF('Séries-DNF'!$E$22="","",'Séries-DNF'!$E$22)</f>
        <v>0.62013888888888868</v>
      </c>
      <c r="P536" s="439">
        <f>IF('Séries-DNF'!$F$22="","",'Séries-DNF'!$F$22)</f>
        <v>0.62152777777777757</v>
      </c>
      <c r="Q536" s="435">
        <f>IF('Séries-DNF'!$S$22="","",'Séries-DNF'!$S$22)</f>
        <v>100</v>
      </c>
      <c r="R536" s="110" t="str">
        <f>IF('Séries-DNF'!$T$22="","",'Séries-DNF'!$T$22)</f>
        <v>m</v>
      </c>
      <c r="S536" s="437" t="str">
        <f>IF('Séries-DNF'!$U$22="","",'Séries-DNF'!$U$22)</f>
        <v/>
      </c>
      <c r="T536" s="112" t="str">
        <f>IF('Séries-DNF'!$V$22="","",'Séries-DNF'!$V$22)</f>
        <v/>
      </c>
      <c r="U536" s="413" t="str">
        <f>IF('Séries-DNF'!$AA$22="","",'Séries-DNF'!$AA$22)</f>
        <v/>
      </c>
    </row>
    <row r="537" spans="1:37" x14ac:dyDescent="0.25">
      <c r="A537" s="114" t="str">
        <f>IF('Séries-DNF'!$N$23="","",'Séries-DNF'!$N$23)</f>
        <v>DNF</v>
      </c>
      <c r="B537" s="435" t="str">
        <f>IF('Séries-DNF'!$J$23="","",'Séries-DNF'!$J$23)</f>
        <v>PIERRAT</v>
      </c>
      <c r="C537" s="437" t="str">
        <f>IF('Séries-DNF'!$K$23="","",'Séries-DNF'!$K$23)</f>
        <v>Patrice</v>
      </c>
      <c r="D537" s="110" t="str">
        <f>IF('Séries-DNF'!$L$23="","",'Séries-DNF'!$L$23)</f>
        <v>Homme</v>
      </c>
      <c r="E537" s="110" t="str">
        <f>IF('Séries-DNF'!$I$23="","",'Séries-DNF'!$I$23)</f>
        <v xml:space="preserve">N°3 </v>
      </c>
      <c r="F537" s="110" t="str">
        <f>IF('Séries-DNF'!$M$23="","",'Séries-DNF'!$M$23)</f>
        <v>PIERRAT Patrice Homme</v>
      </c>
      <c r="G537" s="112" t="str">
        <f>IF('Séries-DNF'!$H$23="","",'Séries-DNF'!$H$23)</f>
        <v>Sportpleizh</v>
      </c>
      <c r="H537" s="120">
        <f>IF('Séries-DNF'!$A$23="","",'Séries-DNF'!$A$23)</f>
        <v>7</v>
      </c>
      <c r="I537" s="451">
        <f>IF('Séries-DNF'!$B$23="","",'Séries-DNF'!$B$23)</f>
        <v>1</v>
      </c>
      <c r="J537" s="139">
        <f>IF('Séries-DNF'!$G$23="","",'Séries-DNF'!$G$23)</f>
        <v>1</v>
      </c>
      <c r="K537" s="457" t="str">
        <f t="shared" si="27"/>
        <v>Appel</v>
      </c>
      <c r="L537" s="458">
        <f t="shared" si="26"/>
        <v>0.62569444444444422</v>
      </c>
      <c r="M537" s="441">
        <f>IF('Séries-DNF'!$C$23="","",'Séries-DNF'!$C$23)</f>
        <v>0.60486111111111085</v>
      </c>
      <c r="N537" s="431">
        <f>IF('Séries-DNF'!$D$23="","",'Séries-DNF'!$D$23)</f>
        <v>0.62569444444444422</v>
      </c>
      <c r="O537" s="431">
        <f>IF('Séries-DNF'!$E$23="","",'Séries-DNF'!$E$23)</f>
        <v>0.62638888888888866</v>
      </c>
      <c r="P537" s="439">
        <f>IF('Séries-DNF'!$F$23="","",'Séries-DNF'!$F$23)</f>
        <v>0.62777777777777755</v>
      </c>
      <c r="Q537" s="435">
        <f>IF('Séries-DNF'!$S$23="","",'Séries-DNF'!$S$23)</f>
        <v>100</v>
      </c>
      <c r="R537" s="110" t="str">
        <f>IF('Séries-DNF'!$T$23="","",'Séries-DNF'!$T$23)</f>
        <v>m</v>
      </c>
      <c r="S537" s="437" t="str">
        <f>IF('Séries-DNF'!$U$23="","",'Séries-DNF'!$U$23)</f>
        <v/>
      </c>
      <c r="T537" s="112" t="str">
        <f>IF('Séries-DNF'!$V$23="","",'Séries-DNF'!$V$23)</f>
        <v/>
      </c>
      <c r="U537" s="413" t="str">
        <f>IF('Séries-DNF'!$AA$23="","",'Séries-DNF'!$AA$23)</f>
        <v/>
      </c>
    </row>
    <row r="538" spans="1:37" x14ac:dyDescent="0.25">
      <c r="A538" s="114" t="str">
        <f>IF('Séries-DNF'!$N$24="","",'Séries-DNF'!$N$24)</f>
        <v>DNF</v>
      </c>
      <c r="B538" s="435" t="str">
        <f>IF('Séries-DNF'!$J$24="","",'Séries-DNF'!$J$24)</f>
        <v>CORDIER</v>
      </c>
      <c r="C538" s="437" t="str">
        <f>IF('Séries-DNF'!$K$24="","",'Séries-DNF'!$K$24)</f>
        <v>Frédérique</v>
      </c>
      <c r="D538" s="110" t="str">
        <f>IF('Séries-DNF'!$L$24="","",'Séries-DNF'!$L$24)</f>
        <v>Femme</v>
      </c>
      <c r="E538" s="110" t="str">
        <f>IF('Séries-DNF'!$I$24="","",'Séries-DNF'!$I$24)</f>
        <v xml:space="preserve">N°3 </v>
      </c>
      <c r="F538" s="110" t="str">
        <f>IF('Séries-DNF'!$M$24="","",'Séries-DNF'!$M$24)</f>
        <v>CORDIER Frédérique Femme</v>
      </c>
      <c r="G538" s="112" t="str">
        <f>IF('Séries-DNF'!$H$24="","",'Séries-DNF'!$H$24)</f>
        <v>LIMULES</v>
      </c>
      <c r="H538" s="120">
        <f>IF('Séries-DNF'!$A$24="","",'Séries-DNF'!$A$24)</f>
        <v>7</v>
      </c>
      <c r="I538" s="451">
        <f>IF('Séries-DNF'!$B$24="","",'Séries-DNF'!$B$24)</f>
        <v>2</v>
      </c>
      <c r="J538" s="139">
        <f>IF('Séries-DNF'!$G$24="","",'Séries-DNF'!$G$24)</f>
        <v>2</v>
      </c>
      <c r="K538" s="457" t="str">
        <f t="shared" si="27"/>
        <v>Appel</v>
      </c>
      <c r="L538" s="458">
        <f t="shared" si="26"/>
        <v>0.62569444444444422</v>
      </c>
      <c r="M538" s="441">
        <f>IF('Séries-DNF'!$C$24="","",'Séries-DNF'!$C$24)</f>
        <v>0.60486111111111085</v>
      </c>
      <c r="N538" s="431">
        <f>IF('Séries-DNF'!$D$24="","",'Séries-DNF'!$D$24)</f>
        <v>0.62569444444444422</v>
      </c>
      <c r="O538" s="431">
        <f>IF('Séries-DNF'!$E$24="","",'Séries-DNF'!$E$24)</f>
        <v>0.62638888888888866</v>
      </c>
      <c r="P538" s="439">
        <f>IF('Séries-DNF'!$F$24="","",'Séries-DNF'!$F$24)</f>
        <v>0.62777777777777755</v>
      </c>
      <c r="Q538" s="435">
        <f>IF('Séries-DNF'!$S$24="","",'Séries-DNF'!$S$24)</f>
        <v>103</v>
      </c>
      <c r="R538" s="110" t="str">
        <f>IF('Séries-DNF'!$T$24="","",'Séries-DNF'!$T$24)</f>
        <v>m</v>
      </c>
      <c r="S538" s="437" t="str">
        <f>IF('Séries-DNF'!$U$24="","",'Séries-DNF'!$U$24)</f>
        <v/>
      </c>
      <c r="T538" s="112" t="str">
        <f>IF('Séries-DNF'!$V$24="","",'Séries-DNF'!$V$24)</f>
        <v/>
      </c>
      <c r="U538" s="413" t="str">
        <f>IF('Séries-DNF'!$AA$24="","",'Séries-DNF'!$AA$24)</f>
        <v/>
      </c>
    </row>
    <row r="539" spans="1:37" x14ac:dyDescent="0.25">
      <c r="A539" s="114" t="str">
        <f>IF('Séries-DNF'!$N$25="","",'Séries-DNF'!$N$25)</f>
        <v>DNF</v>
      </c>
      <c r="B539" s="435" t="str">
        <f>IF('Séries-DNF'!$J$25="","",'Séries-DNF'!$J$25)</f>
        <v>EKSTETS</v>
      </c>
      <c r="C539" s="437" t="str">
        <f>IF('Séries-DNF'!$K$25="","",'Séries-DNF'!$K$25)</f>
        <v>Marie-pierre</v>
      </c>
      <c r="D539" s="110" t="str">
        <f>IF('Séries-DNF'!$L$25="","",'Séries-DNF'!$L$25)</f>
        <v>Femme</v>
      </c>
      <c r="E539" s="110" t="str">
        <f>IF('Séries-DNF'!$I$25="","",'Séries-DNF'!$I$25)</f>
        <v xml:space="preserve">N°4 </v>
      </c>
      <c r="F539" s="110" t="str">
        <f>IF('Séries-DNF'!$M$25="","",'Séries-DNF'!$M$25)</f>
        <v>EKSTETS Marie-pierre Femme</v>
      </c>
      <c r="G539" s="112" t="str">
        <f>IF('Séries-DNF'!$H$25="","",'Séries-DNF'!$H$25)</f>
        <v>Savoy'OuBien?</v>
      </c>
      <c r="H539" s="120">
        <f>IF('Séries-DNF'!$A$25="","",'Séries-DNF'!$A$25)</f>
        <v>8</v>
      </c>
      <c r="I539" s="451">
        <f>IF('Séries-DNF'!$B$25="","",'Séries-DNF'!$B$25)</f>
        <v>1</v>
      </c>
      <c r="J539" s="139">
        <f>IF('Séries-DNF'!$G$25="","",'Séries-DNF'!$G$25)</f>
        <v>1</v>
      </c>
      <c r="K539" s="457" t="str">
        <f t="shared" si="27"/>
        <v>Appel</v>
      </c>
      <c r="L539" s="458">
        <f t="shared" si="26"/>
        <v>0.6319444444444442</v>
      </c>
      <c r="M539" s="441">
        <f>IF('Séries-DNF'!$C$25="","",'Séries-DNF'!$C$25)</f>
        <v>0.61111111111111083</v>
      </c>
      <c r="N539" s="431">
        <f>IF('Séries-DNF'!$D$25="","",'Séries-DNF'!$D$25)</f>
        <v>0.6319444444444442</v>
      </c>
      <c r="O539" s="431">
        <f>IF('Séries-DNF'!$E$25="","",'Séries-DNF'!$E$25)</f>
        <v>0.63263888888888864</v>
      </c>
      <c r="P539" s="439">
        <f>IF('Séries-DNF'!$F$25="","",'Séries-DNF'!$F$25)</f>
        <v>0.63402777777777752</v>
      </c>
      <c r="Q539" s="435">
        <f>IF('Séries-DNF'!$S$25="","",'Séries-DNF'!$S$25)</f>
        <v>110</v>
      </c>
      <c r="R539" s="110" t="str">
        <f>IF('Séries-DNF'!$T$25="","",'Séries-DNF'!$T$25)</f>
        <v>m</v>
      </c>
      <c r="S539" s="437" t="str">
        <f>IF('Séries-DNF'!$U$25="","",'Séries-DNF'!$U$25)</f>
        <v/>
      </c>
      <c r="T539" s="112" t="str">
        <f>IF('Séries-DNF'!$V$25="","",'Séries-DNF'!$V$25)</f>
        <v/>
      </c>
      <c r="U539" s="413" t="str">
        <f>IF('Séries-DNF'!$AA$25="","",'Séries-DNF'!$AA$25)</f>
        <v/>
      </c>
    </row>
    <row r="540" spans="1:37" x14ac:dyDescent="0.25">
      <c r="A540" s="114" t="str">
        <f>IF('Séries-DNF'!$N$26="","",'Séries-DNF'!$N$26)</f>
        <v>DNF</v>
      </c>
      <c r="B540" s="435" t="str">
        <f>IF('Séries-DNF'!$J$26="","",'Séries-DNF'!$J$26)</f>
        <v>GUILLOUX</v>
      </c>
      <c r="C540" s="437" t="str">
        <f>IF('Séries-DNF'!$K$26="","",'Séries-DNF'!$K$26)</f>
        <v>Philippe</v>
      </c>
      <c r="D540" s="110" t="str">
        <f>IF('Séries-DNF'!$L$26="","",'Séries-DNF'!$L$26)</f>
        <v>Homme</v>
      </c>
      <c r="E540" s="110" t="str">
        <f>IF('Séries-DNF'!$I$26="","",'Séries-DNF'!$I$26)</f>
        <v xml:space="preserve">N°3 </v>
      </c>
      <c r="F540" s="110" t="str">
        <f>IF('Séries-DNF'!$M$26="","",'Séries-DNF'!$M$26)</f>
        <v>GUILLOUX Philippe Homme</v>
      </c>
      <c r="G540" s="112" t="str">
        <f>IF('Séries-DNF'!$H$26="","",'Séries-DNF'!$H$26)</f>
        <v>Savoy'OuBien?</v>
      </c>
      <c r="H540" s="120">
        <f>IF('Séries-DNF'!$A$26="","",'Séries-DNF'!$A$26)</f>
        <v>8</v>
      </c>
      <c r="I540" s="451">
        <f>IF('Séries-DNF'!$B$26="","",'Séries-DNF'!$B$26)</f>
        <v>2</v>
      </c>
      <c r="J540" s="139">
        <f>IF('Séries-DNF'!$G$26="","",'Séries-DNF'!$G$26)</f>
        <v>2</v>
      </c>
      <c r="K540" s="457" t="str">
        <f t="shared" si="27"/>
        <v>Appel</v>
      </c>
      <c r="L540" s="458">
        <f t="shared" si="26"/>
        <v>0.6319444444444442</v>
      </c>
      <c r="M540" s="441">
        <f>IF('Séries-DNF'!$C$26="","",'Séries-DNF'!$C$26)</f>
        <v>0.61111111111111083</v>
      </c>
      <c r="N540" s="431">
        <f>IF('Séries-DNF'!$D$26="","",'Séries-DNF'!$D$26)</f>
        <v>0.6319444444444442</v>
      </c>
      <c r="O540" s="431">
        <f>IF('Séries-DNF'!$E$26="","",'Séries-DNF'!$E$26)</f>
        <v>0.63263888888888864</v>
      </c>
      <c r="P540" s="439">
        <f>IF('Séries-DNF'!$F$26="","",'Séries-DNF'!$F$26)</f>
        <v>0.63402777777777752</v>
      </c>
      <c r="Q540" s="435">
        <f>IF('Séries-DNF'!$S$26="","",'Séries-DNF'!$S$26)</f>
        <v>125</v>
      </c>
      <c r="R540" s="110" t="str">
        <f>IF('Séries-DNF'!$T$26="","",'Séries-DNF'!$T$26)</f>
        <v>m</v>
      </c>
      <c r="S540" s="437" t="str">
        <f>IF('Séries-DNF'!$U$26="","",'Séries-DNF'!$U$26)</f>
        <v/>
      </c>
      <c r="T540" s="112" t="str">
        <f>IF('Séries-DNF'!$V$26="","",'Séries-DNF'!$V$26)</f>
        <v/>
      </c>
      <c r="U540" s="413" t="str">
        <f>IF('Séries-DNF'!$AA$26="","",'Séries-DNF'!$AA$26)</f>
        <v/>
      </c>
    </row>
    <row r="541" spans="1:37" x14ac:dyDescent="0.25">
      <c r="A541" s="114" t="str">
        <f>IF('Séries-DNF'!$N$27="","",'Séries-DNF'!$N$27)</f>
        <v>DNF</v>
      </c>
      <c r="B541" s="435" t="str">
        <f>IF('Séries-DNF'!$J$27="","",'Séries-DNF'!$J$27)</f>
        <v>HURON</v>
      </c>
      <c r="C541" s="437" t="str">
        <f>IF('Séries-DNF'!$K$27="","",'Séries-DNF'!$K$27)</f>
        <v>Pascal</v>
      </c>
      <c r="D541" s="110" t="str">
        <f>IF('Séries-DNF'!$L$27="","",'Séries-DNF'!$L$27)</f>
        <v>Homme</v>
      </c>
      <c r="E541" s="110" t="str">
        <f>IF('Séries-DNF'!$I$27="","",'Séries-DNF'!$I$27)</f>
        <v>N°1 Capitaine</v>
      </c>
      <c r="F541" s="110" t="str">
        <f>IF('Séries-DNF'!$M$27="","",'Séries-DNF'!$M$27)</f>
        <v>HURON Pascal Homme</v>
      </c>
      <c r="G541" s="112" t="str">
        <f>IF('Séries-DNF'!$H$27="","",'Séries-DNF'!$H$27)</f>
        <v>Enjoy And Relax</v>
      </c>
      <c r="H541" s="120">
        <f>IF('Séries-DNF'!$A$27="","",'Séries-DNF'!$A$27)</f>
        <v>9</v>
      </c>
      <c r="I541" s="451">
        <f>IF('Séries-DNF'!$B$27="","",'Séries-DNF'!$B$27)</f>
        <v>1</v>
      </c>
      <c r="J541" s="139">
        <f>IF('Séries-DNF'!$G$27="","",'Séries-DNF'!$G$27)</f>
        <v>1</v>
      </c>
      <c r="K541" s="457" t="str">
        <f t="shared" si="27"/>
        <v>Appel</v>
      </c>
      <c r="L541" s="458">
        <f t="shared" si="26"/>
        <v>0.63819444444444418</v>
      </c>
      <c r="M541" s="441">
        <f>IF('Séries-DNF'!$C$27="","",'Séries-DNF'!$C$27)</f>
        <v>0.61736111111111081</v>
      </c>
      <c r="N541" s="431">
        <f>IF('Séries-DNF'!$D$27="","",'Séries-DNF'!$D$27)</f>
        <v>0.63819444444444418</v>
      </c>
      <c r="O541" s="431">
        <f>IF('Séries-DNF'!$E$27="","",'Séries-DNF'!$E$27)</f>
        <v>0.63888888888888862</v>
      </c>
      <c r="P541" s="439">
        <f>IF('Séries-DNF'!$F$27="","",'Séries-DNF'!$F$27)</f>
        <v>0.6402777777777775</v>
      </c>
      <c r="Q541" s="435">
        <f>IF('Séries-DNF'!$S$27="","",'Séries-DNF'!$S$27)</f>
        <v>150</v>
      </c>
      <c r="R541" s="110" t="str">
        <f>IF('Séries-DNF'!$T$27="","",'Séries-DNF'!$T$27)</f>
        <v>m</v>
      </c>
      <c r="S541" s="437" t="str">
        <f>IF('Séries-DNF'!$U$27="","",'Séries-DNF'!$U$27)</f>
        <v/>
      </c>
      <c r="T541" s="112" t="str">
        <f>IF('Séries-DNF'!$V$27="","",'Séries-DNF'!$V$27)</f>
        <v/>
      </c>
      <c r="U541" s="413" t="str">
        <f>IF('Séries-DNF'!$AA$27="","",'Séries-DNF'!$AA$27)</f>
        <v/>
      </c>
    </row>
    <row r="542" spans="1:37" x14ac:dyDescent="0.25">
      <c r="A542" s="114" t="str">
        <f>IF('Séries-DNF'!$N$28="","",'Séries-DNF'!$N$28)</f>
        <v>DNF</v>
      </c>
      <c r="B542" s="435" t="str">
        <f>IF('Séries-DNF'!$J$28="","",'Séries-DNF'!$J$28)</f>
        <v>RISIAN</v>
      </c>
      <c r="C542" s="437" t="str">
        <f>IF('Séries-DNF'!$K$28="","",'Séries-DNF'!$K$28)</f>
        <v>Michal</v>
      </c>
      <c r="D542" s="110" t="str">
        <f>IF('Séries-DNF'!$L$28="","",'Séries-DNF'!$L$28)</f>
        <v>Homme</v>
      </c>
      <c r="E542" s="110" t="str">
        <f>IF('Séries-DNF'!$I$28="","",'Séries-DNF'!$I$28)</f>
        <v xml:space="preserve">N°2 </v>
      </c>
      <c r="F542" s="110" t="str">
        <f>IF('Séries-DNF'!$M$28="","",'Séries-DNF'!$M$28)</f>
        <v>RISIAN Michal Homme</v>
      </c>
      <c r="G542" s="112" t="str">
        <f>IF('Séries-DNF'!$H$28="","",'Séries-DNF'!$H$28)</f>
        <v>Apneaman, Praha, Czech Republic</v>
      </c>
      <c r="H542" s="120">
        <f>IF('Séries-DNF'!$A$28="","",'Séries-DNF'!$A$28)</f>
        <v>9</v>
      </c>
      <c r="I542" s="451">
        <f>IF('Séries-DNF'!$B$28="","",'Séries-DNF'!$B$28)</f>
        <v>2</v>
      </c>
      <c r="J542" s="139">
        <f>IF('Séries-DNF'!$G$28="","",'Séries-DNF'!$G$28)</f>
        <v>2</v>
      </c>
      <c r="K542" s="457" t="str">
        <f t="shared" si="27"/>
        <v>Appel</v>
      </c>
      <c r="L542" s="458">
        <f t="shared" si="26"/>
        <v>0.63819444444444418</v>
      </c>
      <c r="M542" s="441">
        <f>IF('Séries-DNF'!$C$28="","",'Séries-DNF'!$C$28)</f>
        <v>0.61736111111111081</v>
      </c>
      <c r="N542" s="431">
        <f>IF('Séries-DNF'!$D$28="","",'Séries-DNF'!$D$28)</f>
        <v>0.63819444444444418</v>
      </c>
      <c r="O542" s="431">
        <f>IF('Séries-DNF'!$E$28="","",'Séries-DNF'!$E$28)</f>
        <v>0.63888888888888862</v>
      </c>
      <c r="P542" s="439">
        <f>IF('Séries-DNF'!$F$28="","",'Séries-DNF'!$F$28)</f>
        <v>0.6402777777777775</v>
      </c>
      <c r="Q542" s="435">
        <f>IF('Séries-DNF'!$S$28="","",'Séries-DNF'!$S$28)</f>
        <v>160</v>
      </c>
      <c r="R542" s="110" t="str">
        <f>IF('Séries-DNF'!$T$28="","",'Séries-DNF'!$T$28)</f>
        <v>m</v>
      </c>
      <c r="S542" s="437" t="str">
        <f>IF('Séries-DNF'!$U$28="","",'Séries-DNF'!$U$28)</f>
        <v/>
      </c>
      <c r="T542" s="112" t="str">
        <f>IF('Séries-DNF'!$V$28="","",'Séries-DNF'!$V$28)</f>
        <v/>
      </c>
      <c r="U542" s="413" t="str">
        <f>IF('Séries-DNF'!$AA$28="","",'Séries-DNF'!$AA$28)</f>
        <v/>
      </c>
    </row>
    <row r="543" spans="1:37" x14ac:dyDescent="0.25">
      <c r="A543" s="114" t="str">
        <f>IF('Séries-DNF'!$N$29="","",'Séries-DNF'!$N$29)</f>
        <v/>
      </c>
      <c r="B543" s="435" t="str">
        <f>IF('Séries-DNF'!$J$29="","",'Séries-DNF'!$J$29)</f>
        <v/>
      </c>
      <c r="C543" s="437" t="str">
        <f>IF('Séries-DNF'!$K$29="","",'Séries-DNF'!$K$29)</f>
        <v/>
      </c>
      <c r="D543" s="110" t="str">
        <f>IF('Séries-DNF'!$L$29="","",'Séries-DNF'!$L$29)</f>
        <v/>
      </c>
      <c r="E543" s="110" t="str">
        <f>IF('Séries-DNF'!$I$29="","",'Séries-DNF'!$I$29)</f>
        <v/>
      </c>
      <c r="F543" s="110" t="str">
        <f>IF('Séries-DNF'!$M$29="","",'Séries-DNF'!$M$29)</f>
        <v/>
      </c>
      <c r="G543" s="112" t="str">
        <f>IF('Séries-DNF'!$H$29="","",'Séries-DNF'!$H$29)</f>
        <v/>
      </c>
      <c r="H543" s="120" t="str">
        <f>IF('Séries-DNF'!$A$29="","",'Séries-DNF'!$A$29)</f>
        <v/>
      </c>
      <c r="I543" s="451" t="str">
        <f>IF('Séries-DNF'!$B$29="","",'Séries-DNF'!$B$29)</f>
        <v/>
      </c>
      <c r="J543" s="139" t="str">
        <f>IF('Séries-DNF'!$G$29="","",'Séries-DNF'!$G$29)</f>
        <v/>
      </c>
      <c r="K543" s="457" t="str">
        <f t="shared" si="27"/>
        <v/>
      </c>
      <c r="L543" s="458" t="str">
        <f t="shared" si="26"/>
        <v/>
      </c>
      <c r="M543" s="441" t="str">
        <f>IF('Séries-DNF'!$C$29="","",'Séries-DNF'!$C$29)</f>
        <v/>
      </c>
      <c r="N543" s="431" t="str">
        <f>IF('Séries-DNF'!$D$29="","",'Séries-DNF'!$D$29)</f>
        <v/>
      </c>
      <c r="O543" s="431" t="str">
        <f>IF('Séries-DNF'!$E$29="","",'Séries-DNF'!$E$29)</f>
        <v/>
      </c>
      <c r="P543" s="439" t="str">
        <f>IF('Séries-DNF'!$F$29="","",'Séries-DNF'!$F$29)</f>
        <v/>
      </c>
      <c r="Q543" s="435" t="str">
        <f>IF('Séries-DNF'!$S$29="","",'Séries-DNF'!$S$29)</f>
        <v/>
      </c>
      <c r="R543" s="110" t="str">
        <f>IF('Séries-DNF'!$T$29="","",'Séries-DNF'!$T$29)</f>
        <v/>
      </c>
      <c r="S543" s="437" t="str">
        <f>IF('Séries-DNF'!$U$29="","",'Séries-DNF'!$U$29)</f>
        <v/>
      </c>
      <c r="T543" s="112" t="str">
        <f>IF('Séries-DNF'!$V$29="","",'Séries-DNF'!$V$29)</f>
        <v/>
      </c>
      <c r="U543" s="413" t="str">
        <f>IF('Séries-DNF'!$AA$29="","",'Séries-DNF'!$AA$29)</f>
        <v/>
      </c>
    </row>
    <row r="544" spans="1:37" x14ac:dyDescent="0.25">
      <c r="A544" s="114" t="str">
        <f>IF('Séries-DNF'!$N$30="","",'Séries-DNF'!$N$30)</f>
        <v/>
      </c>
      <c r="B544" s="435" t="str">
        <f>IF('Séries-DNF'!$J$30="","",'Séries-DNF'!$J$30)</f>
        <v/>
      </c>
      <c r="C544" s="437" t="str">
        <f>IF('Séries-DNF'!$K$30="","",'Séries-DNF'!$K$30)</f>
        <v/>
      </c>
      <c r="D544" s="110" t="str">
        <f>IF('Séries-DNF'!$L$30="","",'Séries-DNF'!$L$30)</f>
        <v/>
      </c>
      <c r="E544" s="110" t="str">
        <f>IF('Séries-DNF'!$I$30="","",'Séries-DNF'!$I$30)</f>
        <v/>
      </c>
      <c r="F544" s="110" t="str">
        <f>IF('Séries-DNF'!$M$30="","",'Séries-DNF'!$M$30)</f>
        <v/>
      </c>
      <c r="G544" s="112" t="str">
        <f>IF('Séries-DNF'!$H$30="","",'Séries-DNF'!$H$30)</f>
        <v/>
      </c>
      <c r="H544" s="120" t="str">
        <f>IF('Séries-DNF'!$A$30="","",'Séries-DNF'!$A$30)</f>
        <v/>
      </c>
      <c r="I544" s="451" t="str">
        <f>IF('Séries-DNF'!$B$30="","",'Séries-DNF'!$B$30)</f>
        <v/>
      </c>
      <c r="J544" s="139" t="str">
        <f>IF('Séries-DNF'!$G$30="","",'Séries-DNF'!$G$30)</f>
        <v/>
      </c>
      <c r="K544" s="457" t="str">
        <f t="shared" si="27"/>
        <v/>
      </c>
      <c r="L544" s="458" t="str">
        <f t="shared" si="26"/>
        <v/>
      </c>
      <c r="M544" s="441" t="str">
        <f>IF('Séries-DNF'!$C$30="","",'Séries-DNF'!$C$30)</f>
        <v/>
      </c>
      <c r="N544" s="431" t="str">
        <f>IF('Séries-DNF'!$D$30="","",'Séries-DNF'!$D$30)</f>
        <v/>
      </c>
      <c r="O544" s="431" t="str">
        <f>IF('Séries-DNF'!$E$30="","",'Séries-DNF'!$E$30)</f>
        <v/>
      </c>
      <c r="P544" s="439" t="str">
        <f>IF('Séries-DNF'!$F$30="","",'Séries-DNF'!$F$30)</f>
        <v/>
      </c>
      <c r="Q544" s="435" t="str">
        <f>IF('Séries-DNF'!$S$30="","",'Séries-DNF'!$S$30)</f>
        <v/>
      </c>
      <c r="R544" s="110" t="str">
        <f>IF('Séries-DNF'!$T$30="","",'Séries-DNF'!$T$30)</f>
        <v/>
      </c>
      <c r="S544" s="437" t="str">
        <f>IF('Séries-DNF'!$U$30="","",'Séries-DNF'!$U$30)</f>
        <v/>
      </c>
      <c r="T544" s="112" t="str">
        <f>IF('Séries-DNF'!$V$30="","",'Séries-DNF'!$V$30)</f>
        <v/>
      </c>
      <c r="U544" s="413" t="str">
        <f>IF('Séries-DNF'!$AA$30="","",'Séries-DNF'!$AA$30)</f>
        <v/>
      </c>
    </row>
    <row r="545" spans="1:21" x14ac:dyDescent="0.25">
      <c r="A545" s="114" t="str">
        <f>IF('Séries-DNF'!$N$31="","",'Séries-DNF'!$N$31)</f>
        <v/>
      </c>
      <c r="B545" s="435" t="str">
        <f>IF('Séries-DNF'!$J$31="","",'Séries-DNF'!$J$31)</f>
        <v/>
      </c>
      <c r="C545" s="437" t="str">
        <f>IF('Séries-DNF'!$K$31="","",'Séries-DNF'!$K$31)</f>
        <v/>
      </c>
      <c r="D545" s="110" t="str">
        <f>IF('Séries-DNF'!$L$31="","",'Séries-DNF'!$L$31)</f>
        <v/>
      </c>
      <c r="E545" s="110" t="str">
        <f>IF('Séries-DNF'!$I$31="","",'Séries-DNF'!$I$31)</f>
        <v/>
      </c>
      <c r="F545" s="110" t="str">
        <f>IF('Séries-DNF'!$M$31="","",'Séries-DNF'!$M$31)</f>
        <v/>
      </c>
      <c r="G545" s="112" t="str">
        <f>IF('Séries-DNF'!$H$31="","",'Séries-DNF'!$H$31)</f>
        <v/>
      </c>
      <c r="H545" s="120" t="str">
        <f>IF('Séries-DNF'!$A$31="","",'Séries-DNF'!$A$31)</f>
        <v/>
      </c>
      <c r="I545" s="451" t="str">
        <f>IF('Séries-DNF'!$B$31="","",'Séries-DNF'!$B$31)</f>
        <v/>
      </c>
      <c r="J545" s="139" t="str">
        <f>IF('Séries-DNF'!$G$31="","",'Séries-DNF'!$G$31)</f>
        <v/>
      </c>
      <c r="K545" s="457" t="str">
        <f t="shared" si="27"/>
        <v/>
      </c>
      <c r="L545" s="458" t="str">
        <f t="shared" si="26"/>
        <v/>
      </c>
      <c r="M545" s="441" t="str">
        <f>IF('Séries-DNF'!$C$31="","",'Séries-DNF'!$C$31)</f>
        <v/>
      </c>
      <c r="N545" s="431" t="str">
        <f>IF('Séries-DNF'!$D$31="","",'Séries-DNF'!$D$31)</f>
        <v/>
      </c>
      <c r="O545" s="431" t="str">
        <f>IF('Séries-DNF'!$E$31="","",'Séries-DNF'!$E$31)</f>
        <v/>
      </c>
      <c r="P545" s="439" t="str">
        <f>IF('Séries-DNF'!$F$31="","",'Séries-DNF'!$F$31)</f>
        <v/>
      </c>
      <c r="Q545" s="435" t="str">
        <f>IF('Séries-DNF'!$S$31="","",'Séries-DNF'!$S$31)</f>
        <v/>
      </c>
      <c r="R545" s="110" t="str">
        <f>IF('Séries-DNF'!$T$31="","",'Séries-DNF'!$T$31)</f>
        <v/>
      </c>
      <c r="S545" s="437" t="str">
        <f>IF('Séries-DNF'!$U$31="","",'Séries-DNF'!$U$31)</f>
        <v/>
      </c>
      <c r="T545" s="112" t="str">
        <f>IF('Séries-DNF'!$V$31="","",'Séries-DNF'!$V$31)</f>
        <v/>
      </c>
      <c r="U545" s="413" t="str">
        <f>IF('Séries-DNF'!$AA$31="","",'Séries-DNF'!$AA$31)</f>
        <v/>
      </c>
    </row>
    <row r="546" spans="1:21" x14ac:dyDescent="0.25">
      <c r="A546" s="114" t="str">
        <f>IF('Séries-DNF'!$N$32="","",'Séries-DNF'!$N$32)</f>
        <v/>
      </c>
      <c r="B546" s="435" t="str">
        <f>IF('Séries-DNF'!$J$32="","",'Séries-DNF'!$J$32)</f>
        <v/>
      </c>
      <c r="C546" s="437" t="str">
        <f>IF('Séries-DNF'!$K$32="","",'Séries-DNF'!$K$32)</f>
        <v/>
      </c>
      <c r="D546" s="110" t="str">
        <f>IF('Séries-DNF'!$L$32="","",'Séries-DNF'!$L$32)</f>
        <v/>
      </c>
      <c r="E546" s="110" t="str">
        <f>IF('Séries-DNF'!$I$32="","",'Séries-DNF'!$I$32)</f>
        <v/>
      </c>
      <c r="F546" s="110" t="str">
        <f>IF('Séries-DNF'!$M$32="","",'Séries-DNF'!$M$32)</f>
        <v/>
      </c>
      <c r="G546" s="112" t="str">
        <f>IF('Séries-DNF'!$H$32="","",'Séries-DNF'!$H$32)</f>
        <v/>
      </c>
      <c r="H546" s="120" t="str">
        <f>IF('Séries-DNF'!$A$32="","",'Séries-DNF'!$A$32)</f>
        <v/>
      </c>
      <c r="I546" s="451" t="str">
        <f>IF('Séries-DNF'!$B$32="","",'Séries-DNF'!$B$32)</f>
        <v/>
      </c>
      <c r="J546" s="139" t="str">
        <f>IF('Séries-DNF'!$G$32="","",'Séries-DNF'!$G$32)</f>
        <v/>
      </c>
      <c r="K546" s="457" t="str">
        <f t="shared" si="27"/>
        <v/>
      </c>
      <c r="L546" s="458" t="str">
        <f t="shared" si="26"/>
        <v/>
      </c>
      <c r="M546" s="441" t="str">
        <f>IF('Séries-DNF'!$C$32="","",'Séries-DNF'!$C$32)</f>
        <v/>
      </c>
      <c r="N546" s="431" t="str">
        <f>IF('Séries-DNF'!$D$32="","",'Séries-DNF'!$D$32)</f>
        <v/>
      </c>
      <c r="O546" s="431" t="str">
        <f>IF('Séries-DNF'!$E$32="","",'Séries-DNF'!$E$32)</f>
        <v/>
      </c>
      <c r="P546" s="439" t="str">
        <f>IF('Séries-DNF'!$F$32="","",'Séries-DNF'!$F$32)</f>
        <v/>
      </c>
      <c r="Q546" s="435" t="str">
        <f>IF('Séries-DNF'!$S$32="","",'Séries-DNF'!$S$32)</f>
        <v/>
      </c>
      <c r="R546" s="110" t="str">
        <f>IF('Séries-DNF'!$T$32="","",'Séries-DNF'!$T$32)</f>
        <v/>
      </c>
      <c r="S546" s="437" t="str">
        <f>IF('Séries-DNF'!$U$32="","",'Séries-DNF'!$U$32)</f>
        <v/>
      </c>
      <c r="T546" s="112" t="str">
        <f>IF('Séries-DNF'!$V$32="","",'Séries-DNF'!$V$32)</f>
        <v/>
      </c>
      <c r="U546" s="413" t="str">
        <f>IF('Séries-DNF'!$AA$32="","",'Séries-DNF'!$AA$32)</f>
        <v/>
      </c>
    </row>
    <row r="547" spans="1:21" x14ac:dyDescent="0.25">
      <c r="A547" s="114" t="str">
        <f>IF('Séries-DNF'!$N$33="","",'Séries-DNF'!$N$33)</f>
        <v/>
      </c>
      <c r="B547" s="435" t="str">
        <f>IF('Séries-DNF'!$J$33="","",'Séries-DNF'!$J$33)</f>
        <v/>
      </c>
      <c r="C547" s="437" t="str">
        <f>IF('Séries-DNF'!$K$33="","",'Séries-DNF'!$K$33)</f>
        <v/>
      </c>
      <c r="D547" s="110" t="str">
        <f>IF('Séries-DNF'!$L$33="","",'Séries-DNF'!$L$33)</f>
        <v/>
      </c>
      <c r="E547" s="110" t="str">
        <f>IF('Séries-DNF'!$I$33="","",'Séries-DNF'!$I$33)</f>
        <v/>
      </c>
      <c r="F547" s="110" t="str">
        <f>IF('Séries-DNF'!$M$33="","",'Séries-DNF'!$M$33)</f>
        <v/>
      </c>
      <c r="G547" s="112" t="str">
        <f>IF('Séries-DNF'!$H$33="","",'Séries-DNF'!$H$33)</f>
        <v/>
      </c>
      <c r="H547" s="120" t="str">
        <f>IF('Séries-DNF'!$A$33="","",'Séries-DNF'!$A$33)</f>
        <v/>
      </c>
      <c r="I547" s="451" t="str">
        <f>IF('Séries-DNF'!$B$33="","",'Séries-DNF'!$B$33)</f>
        <v/>
      </c>
      <c r="J547" s="139" t="str">
        <f>IF('Séries-DNF'!$G$33="","",'Séries-DNF'!$G$33)</f>
        <v/>
      </c>
      <c r="K547" s="457" t="str">
        <f t="shared" si="27"/>
        <v/>
      </c>
      <c r="L547" s="458" t="str">
        <f t="shared" si="26"/>
        <v/>
      </c>
      <c r="M547" s="441" t="str">
        <f>IF('Séries-DNF'!$C$33="","",'Séries-DNF'!$C$33)</f>
        <v/>
      </c>
      <c r="N547" s="431" t="str">
        <f>IF('Séries-DNF'!$D$33="","",'Séries-DNF'!$D$33)</f>
        <v/>
      </c>
      <c r="O547" s="431" t="str">
        <f>IF('Séries-DNF'!$E$33="","",'Séries-DNF'!$E$33)</f>
        <v/>
      </c>
      <c r="P547" s="439" t="str">
        <f>IF('Séries-DNF'!$F$33="","",'Séries-DNF'!$F$33)</f>
        <v/>
      </c>
      <c r="Q547" s="435" t="str">
        <f>IF('Séries-DNF'!$S$33="","",'Séries-DNF'!$S$33)</f>
        <v/>
      </c>
      <c r="R547" s="110" t="str">
        <f>IF('Séries-DNF'!$T$33="","",'Séries-DNF'!$T$33)</f>
        <v/>
      </c>
      <c r="S547" s="437" t="str">
        <f>IF('Séries-DNF'!$U$33="","",'Séries-DNF'!$U$33)</f>
        <v/>
      </c>
      <c r="T547" s="112" t="str">
        <f>IF('Séries-DNF'!$V$33="","",'Séries-DNF'!$V$33)</f>
        <v/>
      </c>
      <c r="U547" s="413" t="str">
        <f>IF('Séries-DNF'!$AA$33="","",'Séries-DNF'!$AA$33)</f>
        <v/>
      </c>
    </row>
    <row r="548" spans="1:21" x14ac:dyDescent="0.25">
      <c r="A548" s="114" t="str">
        <f>IF('Séries-DNF'!$N$34="","",'Séries-DNF'!$N$34)</f>
        <v/>
      </c>
      <c r="B548" s="435" t="str">
        <f>IF('Séries-DNF'!$J$34="","",'Séries-DNF'!$J$34)</f>
        <v/>
      </c>
      <c r="C548" s="437" t="str">
        <f>IF('Séries-DNF'!$K$34="","",'Séries-DNF'!$K$34)</f>
        <v/>
      </c>
      <c r="D548" s="110" t="str">
        <f>IF('Séries-DNF'!$L$34="","",'Séries-DNF'!$L$34)</f>
        <v/>
      </c>
      <c r="E548" s="110" t="str">
        <f>IF('Séries-DNF'!$I$34="","",'Séries-DNF'!$I$34)</f>
        <v/>
      </c>
      <c r="F548" s="110" t="str">
        <f>IF('Séries-DNF'!$M$34="","",'Séries-DNF'!$M$34)</f>
        <v/>
      </c>
      <c r="G548" s="112" t="str">
        <f>IF('Séries-DNF'!$H$34="","",'Séries-DNF'!$H$34)</f>
        <v/>
      </c>
      <c r="H548" s="120" t="str">
        <f>IF('Séries-DNF'!$A$34="","",'Séries-DNF'!$A$34)</f>
        <v/>
      </c>
      <c r="I548" s="451" t="str">
        <f>IF('Séries-DNF'!$B$34="","",'Séries-DNF'!$B$34)</f>
        <v/>
      </c>
      <c r="J548" s="139" t="str">
        <f>IF('Séries-DNF'!$G$34="","",'Séries-DNF'!$G$34)</f>
        <v/>
      </c>
      <c r="K548" s="457" t="str">
        <f t="shared" si="27"/>
        <v/>
      </c>
      <c r="L548" s="458" t="str">
        <f t="shared" si="26"/>
        <v/>
      </c>
      <c r="M548" s="441" t="str">
        <f>IF('Séries-DNF'!$C$34="","",'Séries-DNF'!$C$34)</f>
        <v/>
      </c>
      <c r="N548" s="431" t="str">
        <f>IF('Séries-DNF'!$D$34="","",'Séries-DNF'!$D$34)</f>
        <v/>
      </c>
      <c r="O548" s="431" t="str">
        <f>IF('Séries-DNF'!$E$34="","",'Séries-DNF'!$E$34)</f>
        <v/>
      </c>
      <c r="P548" s="439" t="str">
        <f>IF('Séries-DNF'!$F$34="","",'Séries-DNF'!$F$34)</f>
        <v/>
      </c>
      <c r="Q548" s="435" t="str">
        <f>IF('Séries-DNF'!$S$34="","",'Séries-DNF'!$S$34)</f>
        <v/>
      </c>
      <c r="R548" s="110" t="str">
        <f>IF('Séries-DNF'!$T$34="","",'Séries-DNF'!$T$34)</f>
        <v/>
      </c>
      <c r="S548" s="437" t="str">
        <f>IF('Séries-DNF'!$U$34="","",'Séries-DNF'!$U$34)</f>
        <v/>
      </c>
      <c r="T548" s="112" t="str">
        <f>IF('Séries-DNF'!$V$34="","",'Séries-DNF'!$V$34)</f>
        <v/>
      </c>
      <c r="U548" s="413" t="str">
        <f>IF('Séries-DNF'!$AA$34="","",'Séries-DNF'!$AA$34)</f>
        <v/>
      </c>
    </row>
    <row r="549" spans="1:21" x14ac:dyDescent="0.25">
      <c r="A549" s="114" t="str">
        <f>IF('Séries-DNF'!$N$35="","",'Séries-DNF'!$N$35)</f>
        <v/>
      </c>
      <c r="B549" s="435" t="str">
        <f>IF('Séries-DNF'!$J$35="","",'Séries-DNF'!$J$35)</f>
        <v/>
      </c>
      <c r="C549" s="437" t="str">
        <f>IF('Séries-DNF'!$K$35="","",'Séries-DNF'!$K$35)</f>
        <v/>
      </c>
      <c r="D549" s="110" t="str">
        <f>IF('Séries-DNF'!$L$35="","",'Séries-DNF'!$L$35)</f>
        <v/>
      </c>
      <c r="E549" s="110" t="str">
        <f>IF('Séries-DNF'!$I$35="","",'Séries-DNF'!$I$35)</f>
        <v/>
      </c>
      <c r="F549" s="110" t="str">
        <f>IF('Séries-DNF'!$M$35="","",'Séries-DNF'!$M$35)</f>
        <v/>
      </c>
      <c r="G549" s="112" t="str">
        <f>IF('Séries-DNF'!$H$35="","",'Séries-DNF'!$H$35)</f>
        <v/>
      </c>
      <c r="H549" s="120" t="str">
        <f>IF('Séries-DNF'!$A$35="","",'Séries-DNF'!$A$35)</f>
        <v/>
      </c>
      <c r="I549" s="451" t="str">
        <f>IF('Séries-DNF'!$B$35="","",'Séries-DNF'!$B$35)</f>
        <v/>
      </c>
      <c r="J549" s="139" t="str">
        <f>IF('Séries-DNF'!$G$35="","",'Séries-DNF'!$G$35)</f>
        <v/>
      </c>
      <c r="K549" s="457" t="str">
        <f t="shared" si="27"/>
        <v/>
      </c>
      <c r="L549" s="458" t="str">
        <f t="shared" si="26"/>
        <v/>
      </c>
      <c r="M549" s="441" t="str">
        <f>IF('Séries-DNF'!$C$35="","",'Séries-DNF'!$C$35)</f>
        <v/>
      </c>
      <c r="N549" s="431" t="str">
        <f>IF('Séries-DNF'!$D$35="","",'Séries-DNF'!$D$35)</f>
        <v/>
      </c>
      <c r="O549" s="431" t="str">
        <f>IF('Séries-DNF'!$E$35="","",'Séries-DNF'!$E$35)</f>
        <v/>
      </c>
      <c r="P549" s="439" t="str">
        <f>IF('Séries-DNF'!$F$35="","",'Séries-DNF'!$F$35)</f>
        <v/>
      </c>
      <c r="Q549" s="435" t="str">
        <f>IF('Séries-DNF'!$S$35="","",'Séries-DNF'!$S$35)</f>
        <v/>
      </c>
      <c r="R549" s="110" t="str">
        <f>IF('Séries-DNF'!$T$35="","",'Séries-DNF'!$T$35)</f>
        <v/>
      </c>
      <c r="S549" s="437" t="str">
        <f>IF('Séries-DNF'!$U$35="","",'Séries-DNF'!$U$35)</f>
        <v/>
      </c>
      <c r="T549" s="112" t="str">
        <f>IF('Séries-DNF'!$V$35="","",'Séries-DNF'!$V$35)</f>
        <v/>
      </c>
      <c r="U549" s="413" t="str">
        <f>IF('Séries-DNF'!$AA$35="","",'Séries-DNF'!$AA$35)</f>
        <v/>
      </c>
    </row>
    <row r="550" spans="1:21" x14ac:dyDescent="0.25">
      <c r="A550" s="114" t="str">
        <f>IF('Séries-DNF'!$N$36="","",'Séries-DNF'!$N$36)</f>
        <v/>
      </c>
      <c r="B550" s="435" t="str">
        <f>IF('Séries-DNF'!$J$36="","",'Séries-DNF'!$J$36)</f>
        <v/>
      </c>
      <c r="C550" s="437" t="str">
        <f>IF('Séries-DNF'!$K$36="","",'Séries-DNF'!$K$36)</f>
        <v/>
      </c>
      <c r="D550" s="110" t="str">
        <f>IF('Séries-DNF'!$L$36="","",'Séries-DNF'!$L$36)</f>
        <v/>
      </c>
      <c r="E550" s="110" t="str">
        <f>IF('Séries-DNF'!$I$36="","",'Séries-DNF'!$I$36)</f>
        <v/>
      </c>
      <c r="F550" s="110" t="str">
        <f>IF('Séries-DNF'!$M$36="","",'Séries-DNF'!$M$36)</f>
        <v/>
      </c>
      <c r="G550" s="112" t="str">
        <f>IF('Séries-DNF'!$H$36="","",'Séries-DNF'!$H$36)</f>
        <v/>
      </c>
      <c r="H550" s="120" t="str">
        <f>IF('Séries-DNF'!$A$36="","",'Séries-DNF'!$A$36)</f>
        <v/>
      </c>
      <c r="I550" s="451" t="str">
        <f>IF('Séries-DNF'!$B$36="","",'Séries-DNF'!$B$36)</f>
        <v/>
      </c>
      <c r="J550" s="139" t="str">
        <f>IF('Séries-DNF'!$G$36="","",'Séries-DNF'!$G$36)</f>
        <v/>
      </c>
      <c r="K550" s="457" t="str">
        <f t="shared" si="27"/>
        <v/>
      </c>
      <c r="L550" s="458" t="str">
        <f t="shared" si="26"/>
        <v/>
      </c>
      <c r="M550" s="441" t="str">
        <f>IF('Séries-DNF'!$C$36="","",'Séries-DNF'!$C$36)</f>
        <v/>
      </c>
      <c r="N550" s="431" t="str">
        <f>IF('Séries-DNF'!$D$36="","",'Séries-DNF'!$D$36)</f>
        <v/>
      </c>
      <c r="O550" s="431" t="str">
        <f>IF('Séries-DNF'!$E$36="","",'Séries-DNF'!$E$36)</f>
        <v/>
      </c>
      <c r="P550" s="439" t="str">
        <f>IF('Séries-DNF'!$F$36="","",'Séries-DNF'!$F$36)</f>
        <v/>
      </c>
      <c r="Q550" s="435" t="str">
        <f>IF('Séries-DNF'!$S$36="","",'Séries-DNF'!$S$36)</f>
        <v/>
      </c>
      <c r="R550" s="110" t="str">
        <f>IF('Séries-DNF'!$T$36="","",'Séries-DNF'!$T$36)</f>
        <v/>
      </c>
      <c r="S550" s="437" t="str">
        <f>IF('Séries-DNF'!$U$36="","",'Séries-DNF'!$U$36)</f>
        <v/>
      </c>
      <c r="T550" s="112" t="str">
        <f>IF('Séries-DNF'!$V$36="","",'Séries-DNF'!$V$36)</f>
        <v/>
      </c>
      <c r="U550" s="413" t="str">
        <f>IF('Séries-DNF'!$AA$36="","",'Séries-DNF'!$AA$36)</f>
        <v/>
      </c>
    </row>
    <row r="551" spans="1:21" x14ac:dyDescent="0.25">
      <c r="A551" s="114" t="str">
        <f>IF('Séries-DNF'!$N$37="","",'Séries-DNF'!$N$37)</f>
        <v/>
      </c>
      <c r="B551" s="435" t="str">
        <f>IF('Séries-DNF'!$J$37="","",'Séries-DNF'!$J$37)</f>
        <v/>
      </c>
      <c r="C551" s="437" t="str">
        <f>IF('Séries-DNF'!$K$37="","",'Séries-DNF'!$K$37)</f>
        <v/>
      </c>
      <c r="D551" s="110" t="str">
        <f>IF('Séries-DNF'!$L$37="","",'Séries-DNF'!$L$37)</f>
        <v/>
      </c>
      <c r="E551" s="110" t="str">
        <f>IF('Séries-DNF'!$I$37="","",'Séries-DNF'!$I$37)</f>
        <v/>
      </c>
      <c r="F551" s="110" t="str">
        <f>IF('Séries-DNF'!$M$37="","",'Séries-DNF'!$M$37)</f>
        <v/>
      </c>
      <c r="G551" s="112" t="str">
        <f>IF('Séries-DNF'!$H$37="","",'Séries-DNF'!$H$37)</f>
        <v/>
      </c>
      <c r="H551" s="120" t="str">
        <f>IF('Séries-DNF'!$A$37="","",'Séries-DNF'!$A$37)</f>
        <v/>
      </c>
      <c r="I551" s="451" t="str">
        <f>IF('Séries-DNF'!$B$37="","",'Séries-DNF'!$B$37)</f>
        <v/>
      </c>
      <c r="J551" s="139" t="str">
        <f>IF('Séries-DNF'!$G$37="","",'Séries-DNF'!$G$37)</f>
        <v/>
      </c>
      <c r="K551" s="457" t="str">
        <f t="shared" si="27"/>
        <v/>
      </c>
      <c r="L551" s="458" t="str">
        <f t="shared" si="26"/>
        <v/>
      </c>
      <c r="M551" s="441" t="str">
        <f>IF('Séries-DNF'!$C$37="","",'Séries-DNF'!$C$37)</f>
        <v/>
      </c>
      <c r="N551" s="431" t="str">
        <f>IF('Séries-DNF'!$D$37="","",'Séries-DNF'!$D$37)</f>
        <v/>
      </c>
      <c r="O551" s="431" t="str">
        <f>IF('Séries-DNF'!$E$37="","",'Séries-DNF'!$E$37)</f>
        <v/>
      </c>
      <c r="P551" s="439" t="str">
        <f>IF('Séries-DNF'!$F$37="","",'Séries-DNF'!$F$37)</f>
        <v/>
      </c>
      <c r="Q551" s="435" t="str">
        <f>IF('Séries-DNF'!$S$37="","",'Séries-DNF'!$S$37)</f>
        <v/>
      </c>
      <c r="R551" s="110" t="str">
        <f>IF('Séries-DNF'!$T$37="","",'Séries-DNF'!$T$37)</f>
        <v/>
      </c>
      <c r="S551" s="437" t="str">
        <f>IF('Séries-DNF'!$U$37="","",'Séries-DNF'!$U$37)</f>
        <v/>
      </c>
      <c r="T551" s="112" t="str">
        <f>IF('Séries-DNF'!$V$37="","",'Séries-DNF'!$V$37)</f>
        <v/>
      </c>
      <c r="U551" s="413" t="str">
        <f>IF('Séries-DNF'!$AA$37="","",'Séries-DNF'!$AA$37)</f>
        <v/>
      </c>
    </row>
    <row r="552" spans="1:21" x14ac:dyDescent="0.25">
      <c r="A552" s="114" t="str">
        <f>IF('Séries-DNF'!$N$38="","",'Séries-DNF'!$N$38)</f>
        <v/>
      </c>
      <c r="B552" s="435" t="str">
        <f>IF('Séries-DNF'!$J$38="","",'Séries-DNF'!$J$38)</f>
        <v/>
      </c>
      <c r="C552" s="437" t="str">
        <f>IF('Séries-DNF'!$K$38="","",'Séries-DNF'!$K$38)</f>
        <v/>
      </c>
      <c r="D552" s="110" t="str">
        <f>IF('Séries-DNF'!$L$38="","",'Séries-DNF'!$L$38)</f>
        <v/>
      </c>
      <c r="E552" s="110" t="str">
        <f>IF('Séries-DNF'!$I$38="","",'Séries-DNF'!$I$38)</f>
        <v/>
      </c>
      <c r="F552" s="110" t="str">
        <f>IF('Séries-DNF'!$M$38="","",'Séries-DNF'!$M$38)</f>
        <v/>
      </c>
      <c r="G552" s="112" t="str">
        <f>IF('Séries-DNF'!$H$38="","",'Séries-DNF'!$H$38)</f>
        <v/>
      </c>
      <c r="H552" s="120" t="str">
        <f>IF('Séries-DNF'!$A$38="","",'Séries-DNF'!$A$38)</f>
        <v/>
      </c>
      <c r="I552" s="451" t="str">
        <f>IF('Séries-DNF'!$B$38="","",'Séries-DNF'!$B$38)</f>
        <v/>
      </c>
      <c r="J552" s="139" t="str">
        <f>IF('Séries-DNF'!$G$38="","",'Séries-DNF'!$G$38)</f>
        <v/>
      </c>
      <c r="K552" s="457" t="str">
        <f t="shared" si="27"/>
        <v/>
      </c>
      <c r="L552" s="458" t="str">
        <f t="shared" si="26"/>
        <v/>
      </c>
      <c r="M552" s="441" t="str">
        <f>IF('Séries-DNF'!$C$38="","",'Séries-DNF'!$C$38)</f>
        <v/>
      </c>
      <c r="N552" s="431" t="str">
        <f>IF('Séries-DNF'!$D$38="","",'Séries-DNF'!$D$38)</f>
        <v/>
      </c>
      <c r="O552" s="431" t="str">
        <f>IF('Séries-DNF'!$E$38="","",'Séries-DNF'!$E$38)</f>
        <v/>
      </c>
      <c r="P552" s="439" t="str">
        <f>IF('Séries-DNF'!$F$38="","",'Séries-DNF'!$F$38)</f>
        <v/>
      </c>
      <c r="Q552" s="435" t="str">
        <f>IF('Séries-DNF'!$S$38="","",'Séries-DNF'!$S$38)</f>
        <v/>
      </c>
      <c r="R552" s="110" t="str">
        <f>IF('Séries-DNF'!$T$38="","",'Séries-DNF'!$T$38)</f>
        <v/>
      </c>
      <c r="S552" s="437" t="str">
        <f>IF('Séries-DNF'!$U$38="","",'Séries-DNF'!$U$38)</f>
        <v/>
      </c>
      <c r="T552" s="112" t="str">
        <f>IF('Séries-DNF'!$V$38="","",'Séries-DNF'!$V$38)</f>
        <v/>
      </c>
      <c r="U552" s="413" t="str">
        <f>IF('Séries-DNF'!$AA$38="","",'Séries-DNF'!$AA$38)</f>
        <v/>
      </c>
    </row>
    <row r="553" spans="1:21" x14ac:dyDescent="0.25">
      <c r="A553" s="114" t="str">
        <f>IF('Séries-DNF'!$N$39="","",'Séries-DNF'!$N$39)</f>
        <v/>
      </c>
      <c r="B553" s="435" t="str">
        <f>IF('Séries-DNF'!$J$39="","",'Séries-DNF'!$J$39)</f>
        <v/>
      </c>
      <c r="C553" s="437" t="str">
        <f>IF('Séries-DNF'!$K$39="","",'Séries-DNF'!$K$39)</f>
        <v/>
      </c>
      <c r="D553" s="110" t="str">
        <f>IF('Séries-DNF'!$L$39="","",'Séries-DNF'!$L$39)</f>
        <v/>
      </c>
      <c r="E553" s="110" t="str">
        <f>IF('Séries-DNF'!$I$39="","",'Séries-DNF'!$I$39)</f>
        <v/>
      </c>
      <c r="F553" s="110" t="str">
        <f>IF('Séries-DNF'!$M$39="","",'Séries-DNF'!$M$39)</f>
        <v/>
      </c>
      <c r="G553" s="112" t="str">
        <f>IF('Séries-DNF'!$H$39="","",'Séries-DNF'!$H$39)</f>
        <v/>
      </c>
      <c r="H553" s="120" t="str">
        <f>IF('Séries-DNF'!$A$39="","",'Séries-DNF'!$A$39)</f>
        <v/>
      </c>
      <c r="I553" s="451" t="str">
        <f>IF('Séries-DNF'!$B$39="","",'Séries-DNF'!$B$39)</f>
        <v/>
      </c>
      <c r="J553" s="139" t="str">
        <f>IF('Séries-DNF'!$G$39="","",'Séries-DNF'!$G$39)</f>
        <v/>
      </c>
      <c r="K553" s="457" t="str">
        <f t="shared" si="27"/>
        <v/>
      </c>
      <c r="L553" s="458" t="str">
        <f t="shared" si="26"/>
        <v/>
      </c>
      <c r="M553" s="441" t="str">
        <f>IF('Séries-DNF'!$C$39="","",'Séries-DNF'!$C$39)</f>
        <v/>
      </c>
      <c r="N553" s="431" t="str">
        <f>IF('Séries-DNF'!$D$39="","",'Séries-DNF'!$D$39)</f>
        <v/>
      </c>
      <c r="O553" s="431" t="str">
        <f>IF('Séries-DNF'!$E$39="","",'Séries-DNF'!$E$39)</f>
        <v/>
      </c>
      <c r="P553" s="439" t="str">
        <f>IF('Séries-DNF'!$F$39="","",'Séries-DNF'!$F$39)</f>
        <v/>
      </c>
      <c r="Q553" s="435" t="str">
        <f>IF('Séries-DNF'!$S$39="","",'Séries-DNF'!$S$39)</f>
        <v/>
      </c>
      <c r="R553" s="110" t="str">
        <f>IF('Séries-DNF'!$T$39="","",'Séries-DNF'!$T$39)</f>
        <v/>
      </c>
      <c r="S553" s="437" t="str">
        <f>IF('Séries-DNF'!$U$39="","",'Séries-DNF'!$U$39)</f>
        <v/>
      </c>
      <c r="T553" s="112" t="str">
        <f>IF('Séries-DNF'!$V$39="","",'Séries-DNF'!$V$39)</f>
        <v/>
      </c>
      <c r="U553" s="413" t="str">
        <f>IF('Séries-DNF'!$AA$39="","",'Séries-DNF'!$AA$39)</f>
        <v/>
      </c>
    </row>
    <row r="554" spans="1:21" x14ac:dyDescent="0.25">
      <c r="A554" s="114" t="str">
        <f>IF('Séries-DNF'!$N$40="","",'Séries-DNF'!$N$40)</f>
        <v/>
      </c>
      <c r="B554" s="435" t="str">
        <f>IF('Séries-DNF'!$J$40="","",'Séries-DNF'!$J$40)</f>
        <v/>
      </c>
      <c r="C554" s="437" t="str">
        <f>IF('Séries-DNF'!$K$40="","",'Séries-DNF'!$K$40)</f>
        <v/>
      </c>
      <c r="D554" s="110" t="str">
        <f>IF('Séries-DNF'!$L$40="","",'Séries-DNF'!$L$40)</f>
        <v/>
      </c>
      <c r="E554" s="110" t="str">
        <f>IF('Séries-DNF'!$I$40="","",'Séries-DNF'!$I$40)</f>
        <v/>
      </c>
      <c r="F554" s="110" t="str">
        <f>IF('Séries-DNF'!$M$40="","",'Séries-DNF'!$M$40)</f>
        <v/>
      </c>
      <c r="G554" s="112" t="str">
        <f>IF('Séries-DNF'!$H$40="","",'Séries-DNF'!$H$40)</f>
        <v/>
      </c>
      <c r="H554" s="120" t="str">
        <f>IF('Séries-DNF'!$A$40="","",'Séries-DNF'!$A$40)</f>
        <v/>
      </c>
      <c r="I554" s="451" t="str">
        <f>IF('Séries-DNF'!$B$40="","",'Séries-DNF'!$B$40)</f>
        <v/>
      </c>
      <c r="J554" s="139" t="str">
        <f>IF('Séries-DNF'!$G$40="","",'Séries-DNF'!$G$40)</f>
        <v/>
      </c>
      <c r="K554" s="457" t="str">
        <f t="shared" si="27"/>
        <v/>
      </c>
      <c r="L554" s="458" t="str">
        <f t="shared" si="26"/>
        <v/>
      </c>
      <c r="M554" s="441" t="str">
        <f>IF('Séries-DNF'!$C$40="","",'Séries-DNF'!$C$40)</f>
        <v/>
      </c>
      <c r="N554" s="431" t="str">
        <f>IF('Séries-DNF'!$D$40="","",'Séries-DNF'!$D$40)</f>
        <v/>
      </c>
      <c r="O554" s="431" t="str">
        <f>IF('Séries-DNF'!$E$40="","",'Séries-DNF'!$E$40)</f>
        <v/>
      </c>
      <c r="P554" s="439" t="str">
        <f>IF('Séries-DNF'!$F$40="","",'Séries-DNF'!$F$40)</f>
        <v/>
      </c>
      <c r="Q554" s="435" t="str">
        <f>IF('Séries-DNF'!$S$40="","",'Séries-DNF'!$S$40)</f>
        <v/>
      </c>
      <c r="R554" s="110" t="str">
        <f>IF('Séries-DNF'!$T$40="","",'Séries-DNF'!$T$40)</f>
        <v/>
      </c>
      <c r="S554" s="437" t="str">
        <f>IF('Séries-DNF'!$U$40="","",'Séries-DNF'!$U$40)</f>
        <v/>
      </c>
      <c r="T554" s="112" t="str">
        <f>IF('Séries-DNF'!$V$40="","",'Séries-DNF'!$V$40)</f>
        <v/>
      </c>
      <c r="U554" s="413" t="str">
        <f>IF('Séries-DNF'!$AA$40="","",'Séries-DNF'!$AA$40)</f>
        <v/>
      </c>
    </row>
    <row r="555" spans="1:21" x14ac:dyDescent="0.25">
      <c r="A555" s="114" t="str">
        <f>IF('Séries-DNF'!$N$41="","",'Séries-DNF'!$N$41)</f>
        <v/>
      </c>
      <c r="B555" s="435" t="str">
        <f>IF('Séries-DNF'!$J$41="","",'Séries-DNF'!$J$41)</f>
        <v/>
      </c>
      <c r="C555" s="437" t="str">
        <f>IF('Séries-DNF'!$K$41="","",'Séries-DNF'!$K$41)</f>
        <v/>
      </c>
      <c r="D555" s="110" t="str">
        <f>IF('Séries-DNF'!$L$41="","",'Séries-DNF'!$L$41)</f>
        <v/>
      </c>
      <c r="E555" s="110" t="str">
        <f>IF('Séries-DNF'!$I$41="","",'Séries-DNF'!$I$41)</f>
        <v/>
      </c>
      <c r="F555" s="110" t="str">
        <f>IF('Séries-DNF'!$M$41="","",'Séries-DNF'!$M$41)</f>
        <v/>
      </c>
      <c r="G555" s="112" t="str">
        <f>IF('Séries-DNF'!$H$41="","",'Séries-DNF'!$H$41)</f>
        <v/>
      </c>
      <c r="H555" s="120" t="str">
        <f>IF('Séries-DNF'!$A$41="","",'Séries-DNF'!$A$41)</f>
        <v/>
      </c>
      <c r="I555" s="451" t="str">
        <f>IF('Séries-DNF'!$B$41="","",'Séries-DNF'!$B$41)</f>
        <v/>
      </c>
      <c r="J555" s="139" t="str">
        <f>IF('Séries-DNF'!$G$41="","",'Séries-DNF'!$G$41)</f>
        <v/>
      </c>
      <c r="K555" s="457" t="str">
        <f t="shared" si="27"/>
        <v/>
      </c>
      <c r="L555" s="458" t="str">
        <f t="shared" si="26"/>
        <v/>
      </c>
      <c r="M555" s="441" t="str">
        <f>IF('Séries-DNF'!$C$41="","",'Séries-DNF'!$C$41)</f>
        <v/>
      </c>
      <c r="N555" s="431" t="str">
        <f>IF('Séries-DNF'!$D$41="","",'Séries-DNF'!$D$41)</f>
        <v/>
      </c>
      <c r="O555" s="431" t="str">
        <f>IF('Séries-DNF'!$E$41="","",'Séries-DNF'!$E$41)</f>
        <v/>
      </c>
      <c r="P555" s="439" t="str">
        <f>IF('Séries-DNF'!$F$41="","",'Séries-DNF'!$F$41)</f>
        <v/>
      </c>
      <c r="Q555" s="435" t="str">
        <f>IF('Séries-DNF'!$S$41="","",'Séries-DNF'!$S$41)</f>
        <v/>
      </c>
      <c r="R555" s="110" t="str">
        <f>IF('Séries-DNF'!$T$41="","",'Séries-DNF'!$T$41)</f>
        <v/>
      </c>
      <c r="S555" s="437" t="str">
        <f>IF('Séries-DNF'!$U$41="","",'Séries-DNF'!$U$41)</f>
        <v/>
      </c>
      <c r="T555" s="112" t="str">
        <f>IF('Séries-DNF'!$V$41="","",'Séries-DNF'!$V$41)</f>
        <v/>
      </c>
      <c r="U555" s="413" t="str">
        <f>IF('Séries-DNF'!$AA$41="","",'Séries-DNF'!$AA$41)</f>
        <v/>
      </c>
    </row>
    <row r="556" spans="1:21" x14ac:dyDescent="0.25">
      <c r="A556" s="114" t="str">
        <f>IF('Séries-DNF'!$N$42="","",'Séries-DNF'!$N$42)</f>
        <v/>
      </c>
      <c r="B556" s="435" t="str">
        <f>IF('Séries-DNF'!$J$42="","",'Séries-DNF'!$J$42)</f>
        <v/>
      </c>
      <c r="C556" s="437" t="str">
        <f>IF('Séries-DNF'!$K$42="","",'Séries-DNF'!$K$42)</f>
        <v/>
      </c>
      <c r="D556" s="110" t="str">
        <f>IF('Séries-DNF'!$L$42="","",'Séries-DNF'!$L$42)</f>
        <v/>
      </c>
      <c r="E556" s="110" t="str">
        <f>IF('Séries-DNF'!$I$42="","",'Séries-DNF'!$I$42)</f>
        <v/>
      </c>
      <c r="F556" s="110" t="str">
        <f>IF('Séries-DNF'!$M$42="","",'Séries-DNF'!$M$42)</f>
        <v/>
      </c>
      <c r="G556" s="112" t="str">
        <f>IF('Séries-DNF'!$H$42="","",'Séries-DNF'!$H$42)</f>
        <v/>
      </c>
      <c r="H556" s="120" t="str">
        <f>IF('Séries-DNF'!$A$42="","",'Séries-DNF'!$A$42)</f>
        <v/>
      </c>
      <c r="I556" s="451" t="str">
        <f>IF('Séries-DNF'!$B$42="","",'Séries-DNF'!$B$42)</f>
        <v/>
      </c>
      <c r="J556" s="139" t="str">
        <f>IF('Séries-DNF'!$G$42="","",'Séries-DNF'!$G$42)</f>
        <v/>
      </c>
      <c r="K556" s="457" t="str">
        <f t="shared" si="27"/>
        <v/>
      </c>
      <c r="L556" s="458" t="str">
        <f t="shared" si="26"/>
        <v/>
      </c>
      <c r="M556" s="441" t="str">
        <f>IF('Séries-DNF'!$C$42="","",'Séries-DNF'!$C$42)</f>
        <v/>
      </c>
      <c r="N556" s="431" t="str">
        <f>IF('Séries-DNF'!$D$42="","",'Séries-DNF'!$D$42)</f>
        <v/>
      </c>
      <c r="O556" s="431" t="str">
        <f>IF('Séries-DNF'!$E$42="","",'Séries-DNF'!$E$42)</f>
        <v/>
      </c>
      <c r="P556" s="439" t="str">
        <f>IF('Séries-DNF'!$F$42="","",'Séries-DNF'!$F$42)</f>
        <v/>
      </c>
      <c r="Q556" s="435" t="str">
        <f>IF('Séries-DNF'!$S$42="","",'Séries-DNF'!$S$42)</f>
        <v/>
      </c>
      <c r="R556" s="110" t="str">
        <f>IF('Séries-DNF'!$T$42="","",'Séries-DNF'!$T$42)</f>
        <v/>
      </c>
      <c r="S556" s="437" t="str">
        <f>IF('Séries-DNF'!$U$42="","",'Séries-DNF'!$U$42)</f>
        <v/>
      </c>
      <c r="T556" s="112" t="str">
        <f>IF('Séries-DNF'!$V$42="","",'Séries-DNF'!$V$42)</f>
        <v/>
      </c>
      <c r="U556" s="413" t="str">
        <f>IF('Séries-DNF'!$AA$42="","",'Séries-DNF'!$AA$42)</f>
        <v/>
      </c>
    </row>
    <row r="557" spans="1:21" x14ac:dyDescent="0.25">
      <c r="A557" s="114" t="str">
        <f>IF('Séries-DNF'!$N$43="","",'Séries-DNF'!$N$43)</f>
        <v/>
      </c>
      <c r="B557" s="435" t="str">
        <f>IF('Séries-DNF'!$J$43="","",'Séries-DNF'!$J$43)</f>
        <v/>
      </c>
      <c r="C557" s="437" t="str">
        <f>IF('Séries-DNF'!$K$43="","",'Séries-DNF'!$K$43)</f>
        <v/>
      </c>
      <c r="D557" s="110" t="str">
        <f>IF('Séries-DNF'!$L$43="","",'Séries-DNF'!$L$43)</f>
        <v/>
      </c>
      <c r="E557" s="110" t="str">
        <f>IF('Séries-DNF'!$I$43="","",'Séries-DNF'!$I$43)</f>
        <v/>
      </c>
      <c r="F557" s="110" t="str">
        <f>IF('Séries-DNF'!$M$43="","",'Séries-DNF'!$M$43)</f>
        <v/>
      </c>
      <c r="G557" s="112" t="str">
        <f>IF('Séries-DNF'!$H$43="","",'Séries-DNF'!$H$43)</f>
        <v/>
      </c>
      <c r="H557" s="120" t="str">
        <f>IF('Séries-DNF'!$A$43="","",'Séries-DNF'!$A$43)</f>
        <v/>
      </c>
      <c r="I557" s="451" t="str">
        <f>IF('Séries-DNF'!$B$43="","",'Séries-DNF'!$B$43)</f>
        <v/>
      </c>
      <c r="J557" s="139" t="str">
        <f>IF('Séries-DNF'!$G$43="","",'Séries-DNF'!$G$43)</f>
        <v/>
      </c>
      <c r="K557" s="457" t="str">
        <f t="shared" si="27"/>
        <v/>
      </c>
      <c r="L557" s="458" t="str">
        <f t="shared" si="26"/>
        <v/>
      </c>
      <c r="M557" s="441" t="str">
        <f>IF('Séries-DNF'!$C$43="","",'Séries-DNF'!$C$43)</f>
        <v/>
      </c>
      <c r="N557" s="431" t="str">
        <f>IF('Séries-DNF'!$D$43="","",'Séries-DNF'!$D$43)</f>
        <v/>
      </c>
      <c r="O557" s="431" t="str">
        <f>IF('Séries-DNF'!$E$43="","",'Séries-DNF'!$E$43)</f>
        <v/>
      </c>
      <c r="P557" s="439" t="str">
        <f>IF('Séries-DNF'!$F$43="","",'Séries-DNF'!$F$43)</f>
        <v/>
      </c>
      <c r="Q557" s="435" t="str">
        <f>IF('Séries-DNF'!$S$43="","",'Séries-DNF'!$S$43)</f>
        <v/>
      </c>
      <c r="R557" s="110" t="str">
        <f>IF('Séries-DNF'!$T$43="","",'Séries-DNF'!$T$43)</f>
        <v/>
      </c>
      <c r="S557" s="437" t="str">
        <f>IF('Séries-DNF'!$U$43="","",'Séries-DNF'!$U$43)</f>
        <v/>
      </c>
      <c r="T557" s="112" t="str">
        <f>IF('Séries-DNF'!$V$43="","",'Séries-DNF'!$V$43)</f>
        <v/>
      </c>
      <c r="U557" s="413" t="str">
        <f>IF('Séries-DNF'!$AA$43="","",'Séries-DNF'!$AA$43)</f>
        <v/>
      </c>
    </row>
    <row r="558" spans="1:21" x14ac:dyDescent="0.25">
      <c r="A558" s="114" t="str">
        <f>IF('Séries-DNF'!$N$44="","",'Séries-DNF'!$N$44)</f>
        <v/>
      </c>
      <c r="B558" s="435" t="str">
        <f>IF('Séries-DNF'!$J$44="","",'Séries-DNF'!$J$44)</f>
        <v/>
      </c>
      <c r="C558" s="437" t="str">
        <f>IF('Séries-DNF'!$K$44="","",'Séries-DNF'!$K$44)</f>
        <v/>
      </c>
      <c r="D558" s="110" t="str">
        <f>IF('Séries-DNF'!$L$44="","",'Séries-DNF'!$L$44)</f>
        <v/>
      </c>
      <c r="E558" s="110" t="str">
        <f>IF('Séries-DNF'!$I$44="","",'Séries-DNF'!$I$44)</f>
        <v/>
      </c>
      <c r="F558" s="110" t="str">
        <f>IF('Séries-DNF'!$M$44="","",'Séries-DNF'!$M$44)</f>
        <v/>
      </c>
      <c r="G558" s="112" t="str">
        <f>IF('Séries-DNF'!$H$44="","",'Séries-DNF'!$H$44)</f>
        <v/>
      </c>
      <c r="H558" s="120" t="str">
        <f>IF('Séries-DNF'!$A$44="","",'Séries-DNF'!$A$44)</f>
        <v/>
      </c>
      <c r="I558" s="451" t="str">
        <f>IF('Séries-DNF'!$B$44="","",'Séries-DNF'!$B$44)</f>
        <v/>
      </c>
      <c r="J558" s="139" t="str">
        <f>IF('Séries-DNF'!$G$44="","",'Séries-DNF'!$G$44)</f>
        <v/>
      </c>
      <c r="K558" s="457" t="str">
        <f t="shared" si="27"/>
        <v/>
      </c>
      <c r="L558" s="458" t="str">
        <f t="shared" si="26"/>
        <v/>
      </c>
      <c r="M558" s="441" t="str">
        <f>IF('Séries-DNF'!$C$44="","",'Séries-DNF'!$C$44)</f>
        <v/>
      </c>
      <c r="N558" s="431" t="str">
        <f>IF('Séries-DNF'!$D$44="","",'Séries-DNF'!$D$44)</f>
        <v/>
      </c>
      <c r="O558" s="431" t="str">
        <f>IF('Séries-DNF'!$E$44="","",'Séries-DNF'!$E$44)</f>
        <v/>
      </c>
      <c r="P558" s="439" t="str">
        <f>IF('Séries-DNF'!$F$44="","",'Séries-DNF'!$F$44)</f>
        <v/>
      </c>
      <c r="Q558" s="435" t="str">
        <f>IF('Séries-DNF'!$S$44="","",'Séries-DNF'!$S$44)</f>
        <v/>
      </c>
      <c r="R558" s="110" t="str">
        <f>IF('Séries-DNF'!$T$44="","",'Séries-DNF'!$T$44)</f>
        <v/>
      </c>
      <c r="S558" s="437" t="str">
        <f>IF('Séries-DNF'!$U$44="","",'Séries-DNF'!$U$44)</f>
        <v/>
      </c>
      <c r="T558" s="112" t="str">
        <f>IF('Séries-DNF'!$V$44="","",'Séries-DNF'!$V$44)</f>
        <v/>
      </c>
      <c r="U558" s="413" t="str">
        <f>IF('Séries-DNF'!$AA$44="","",'Séries-DNF'!$AA$44)</f>
        <v/>
      </c>
    </row>
    <row r="559" spans="1:21" x14ac:dyDescent="0.25">
      <c r="A559" s="114" t="str">
        <f>IF('Séries-DNF'!$N$45="","",'Séries-DNF'!$N$45)</f>
        <v/>
      </c>
      <c r="B559" s="435" t="str">
        <f>IF('Séries-DNF'!$J$45="","",'Séries-DNF'!$J$45)</f>
        <v/>
      </c>
      <c r="C559" s="437" t="str">
        <f>IF('Séries-DNF'!$K$45="","",'Séries-DNF'!$K$45)</f>
        <v/>
      </c>
      <c r="D559" s="110" t="str">
        <f>IF('Séries-DNF'!$L$45="","",'Séries-DNF'!$L$45)</f>
        <v/>
      </c>
      <c r="E559" s="110" t="str">
        <f>IF('Séries-DNF'!$I$45="","",'Séries-DNF'!$I$45)</f>
        <v/>
      </c>
      <c r="F559" s="110" t="str">
        <f>IF('Séries-DNF'!$M$45="","",'Séries-DNF'!$M$45)</f>
        <v/>
      </c>
      <c r="G559" s="112" t="str">
        <f>IF('Séries-DNF'!$H$45="","",'Séries-DNF'!$H$45)</f>
        <v/>
      </c>
      <c r="H559" s="120" t="str">
        <f>IF('Séries-DNF'!$A$45="","",'Séries-DNF'!$A$45)</f>
        <v/>
      </c>
      <c r="I559" s="451" t="str">
        <f>IF('Séries-DNF'!$B$45="","",'Séries-DNF'!$B$45)</f>
        <v/>
      </c>
      <c r="J559" s="139" t="str">
        <f>IF('Séries-DNF'!$G$45="","",'Séries-DNF'!$G$45)</f>
        <v/>
      </c>
      <c r="K559" s="457" t="str">
        <f t="shared" si="27"/>
        <v/>
      </c>
      <c r="L559" s="458" t="str">
        <f t="shared" si="26"/>
        <v/>
      </c>
      <c r="M559" s="441" t="str">
        <f>IF('Séries-DNF'!$C$45="","",'Séries-DNF'!$C$45)</f>
        <v/>
      </c>
      <c r="N559" s="431" t="str">
        <f>IF('Séries-DNF'!$D$45="","",'Séries-DNF'!$D$45)</f>
        <v/>
      </c>
      <c r="O559" s="431" t="str">
        <f>IF('Séries-DNF'!$E$45="","",'Séries-DNF'!$E$45)</f>
        <v/>
      </c>
      <c r="P559" s="439" t="str">
        <f>IF('Séries-DNF'!$F$45="","",'Séries-DNF'!$F$45)</f>
        <v/>
      </c>
      <c r="Q559" s="435" t="str">
        <f>IF('Séries-DNF'!$S$45="","",'Séries-DNF'!$S$45)</f>
        <v/>
      </c>
      <c r="R559" s="110" t="str">
        <f>IF('Séries-DNF'!$T$45="","",'Séries-DNF'!$T$45)</f>
        <v/>
      </c>
      <c r="S559" s="437" t="str">
        <f>IF('Séries-DNF'!$U$45="","",'Séries-DNF'!$U$45)</f>
        <v/>
      </c>
      <c r="T559" s="112" t="str">
        <f>IF('Séries-DNF'!$V$45="","",'Séries-DNF'!$V$45)</f>
        <v/>
      </c>
      <c r="U559" s="413" t="str">
        <f>IF('Séries-DNF'!$AA$45="","",'Séries-DNF'!$AA$45)</f>
        <v/>
      </c>
    </row>
    <row r="560" spans="1:21" x14ac:dyDescent="0.25">
      <c r="A560" s="114" t="str">
        <f>IF('Séries-DNF'!$N$46="","",'Séries-DNF'!$N$46)</f>
        <v/>
      </c>
      <c r="B560" s="435" t="str">
        <f>IF('Séries-DNF'!$J$46="","",'Séries-DNF'!$J$46)</f>
        <v/>
      </c>
      <c r="C560" s="437" t="str">
        <f>IF('Séries-DNF'!$K$46="","",'Séries-DNF'!$K$46)</f>
        <v/>
      </c>
      <c r="D560" s="110" t="str">
        <f>IF('Séries-DNF'!$L$46="","",'Séries-DNF'!$L$46)</f>
        <v/>
      </c>
      <c r="E560" s="110" t="str">
        <f>IF('Séries-DNF'!$I$46="","",'Séries-DNF'!$I$46)</f>
        <v/>
      </c>
      <c r="F560" s="110" t="str">
        <f>IF('Séries-DNF'!$M$46="","",'Séries-DNF'!$M$46)</f>
        <v/>
      </c>
      <c r="G560" s="112" t="str">
        <f>IF('Séries-DNF'!$H$46="","",'Séries-DNF'!$H$46)</f>
        <v/>
      </c>
      <c r="H560" s="120" t="str">
        <f>IF('Séries-DNF'!$A$46="","",'Séries-DNF'!$A$46)</f>
        <v/>
      </c>
      <c r="I560" s="451" t="str">
        <f>IF('Séries-DNF'!$B$46="","",'Séries-DNF'!$B$46)</f>
        <v/>
      </c>
      <c r="J560" s="139" t="str">
        <f>IF('Séries-DNF'!$G$46="","",'Séries-DNF'!$G$46)</f>
        <v/>
      </c>
      <c r="K560" s="457" t="str">
        <f t="shared" si="27"/>
        <v/>
      </c>
      <c r="L560" s="458" t="str">
        <f t="shared" si="26"/>
        <v/>
      </c>
      <c r="M560" s="441" t="str">
        <f>IF('Séries-DNF'!$C$46="","",'Séries-DNF'!$C$46)</f>
        <v/>
      </c>
      <c r="N560" s="431" t="str">
        <f>IF('Séries-DNF'!$D$46="","",'Séries-DNF'!$D$46)</f>
        <v/>
      </c>
      <c r="O560" s="431" t="str">
        <f>IF('Séries-DNF'!$E$46="","",'Séries-DNF'!$E$46)</f>
        <v/>
      </c>
      <c r="P560" s="439" t="str">
        <f>IF('Séries-DNF'!$F$46="","",'Séries-DNF'!$F$46)</f>
        <v/>
      </c>
      <c r="Q560" s="435" t="str">
        <f>IF('Séries-DNF'!$S$46="","",'Séries-DNF'!$S$46)</f>
        <v/>
      </c>
      <c r="R560" s="110" t="str">
        <f>IF('Séries-DNF'!$T$46="","",'Séries-DNF'!$T$46)</f>
        <v/>
      </c>
      <c r="S560" s="437" t="str">
        <f>IF('Séries-DNF'!$U$46="","",'Séries-DNF'!$U$46)</f>
        <v/>
      </c>
      <c r="T560" s="112" t="str">
        <f>IF('Séries-DNF'!$V$46="","",'Séries-DNF'!$V$46)</f>
        <v/>
      </c>
      <c r="U560" s="413" t="str">
        <f>IF('Séries-DNF'!$AA$46="","",'Séries-DNF'!$AA$46)</f>
        <v/>
      </c>
    </row>
    <row r="561" spans="1:37" x14ac:dyDescent="0.25">
      <c r="A561" s="114" t="str">
        <f>IF('Séries-DNF'!$N$47="","",'Séries-DNF'!$N$47)</f>
        <v/>
      </c>
      <c r="B561" s="435" t="str">
        <f>IF('Séries-DNF'!$J$47="","",'Séries-DNF'!$J$47)</f>
        <v/>
      </c>
      <c r="C561" s="437" t="str">
        <f>IF('Séries-DNF'!$K$47="","",'Séries-DNF'!$K$47)</f>
        <v/>
      </c>
      <c r="D561" s="110" t="str">
        <f>IF('Séries-DNF'!$L$47="","",'Séries-DNF'!$L$47)</f>
        <v/>
      </c>
      <c r="E561" s="110" t="str">
        <f>IF('Séries-DNF'!$I$47="","",'Séries-DNF'!$I$47)</f>
        <v/>
      </c>
      <c r="F561" s="110" t="str">
        <f>IF('Séries-DNF'!$M$47="","",'Séries-DNF'!$M$47)</f>
        <v/>
      </c>
      <c r="G561" s="112" t="str">
        <f>IF('Séries-DNF'!$H$47="","",'Séries-DNF'!$H$47)</f>
        <v/>
      </c>
      <c r="H561" s="120" t="str">
        <f>IF('Séries-DNF'!$A$47="","",'Séries-DNF'!$A$47)</f>
        <v/>
      </c>
      <c r="I561" s="451" t="str">
        <f>IF('Séries-DNF'!$B$47="","",'Séries-DNF'!$B$47)</f>
        <v/>
      </c>
      <c r="J561" s="139" t="str">
        <f>IF('Séries-DNF'!$G$47="","",'Séries-DNF'!$G$47)</f>
        <v/>
      </c>
      <c r="K561" s="457" t="str">
        <f t="shared" si="27"/>
        <v/>
      </c>
      <c r="L561" s="458" t="str">
        <f t="shared" si="26"/>
        <v/>
      </c>
      <c r="M561" s="441" t="str">
        <f>IF('Séries-DNF'!$C$47="","",'Séries-DNF'!$C$47)</f>
        <v/>
      </c>
      <c r="N561" s="431" t="str">
        <f>IF('Séries-DNF'!$D$47="","",'Séries-DNF'!$D$47)</f>
        <v/>
      </c>
      <c r="O561" s="431" t="str">
        <f>IF('Séries-DNF'!$E$47="","",'Séries-DNF'!$E$47)</f>
        <v/>
      </c>
      <c r="P561" s="439" t="str">
        <f>IF('Séries-DNF'!$F$47="","",'Séries-DNF'!$F$47)</f>
        <v/>
      </c>
      <c r="Q561" s="435" t="str">
        <f>IF('Séries-DNF'!$S$47="","",'Séries-DNF'!$S$47)</f>
        <v/>
      </c>
      <c r="R561" s="110" t="str">
        <f>IF('Séries-DNF'!$T$47="","",'Séries-DNF'!$T$47)</f>
        <v/>
      </c>
      <c r="S561" s="437" t="str">
        <f>IF('Séries-DNF'!$U$47="","",'Séries-DNF'!$U$47)</f>
        <v/>
      </c>
      <c r="T561" s="112" t="str">
        <f>IF('Séries-DNF'!$V$47="","",'Séries-DNF'!$V$47)</f>
        <v/>
      </c>
      <c r="U561" s="413" t="str">
        <f>IF('Séries-DNF'!$AA$47="","",'Séries-DNF'!$AA$47)</f>
        <v/>
      </c>
    </row>
    <row r="562" spans="1:37" x14ac:dyDescent="0.25">
      <c r="A562" s="114" t="str">
        <f>IF('Séries-DNF'!$N$48="","",'Séries-DNF'!$N$48)</f>
        <v/>
      </c>
      <c r="B562" s="435" t="str">
        <f>IF('Séries-DNF'!$J$48="","",'Séries-DNF'!$J$48)</f>
        <v/>
      </c>
      <c r="C562" s="437" t="str">
        <f>IF('Séries-DNF'!$K$48="","",'Séries-DNF'!$K$48)</f>
        <v/>
      </c>
      <c r="D562" s="110" t="str">
        <f>IF('Séries-DNF'!$L$48="","",'Séries-DNF'!$L$48)</f>
        <v/>
      </c>
      <c r="E562" s="110" t="str">
        <f>IF('Séries-DNF'!$I$48="","",'Séries-DNF'!$I$48)</f>
        <v/>
      </c>
      <c r="F562" s="110" t="str">
        <f>IF('Séries-DNF'!$M$48="","",'Séries-DNF'!$M$48)</f>
        <v/>
      </c>
      <c r="G562" s="112" t="str">
        <f>IF('Séries-DNF'!$H$48="","",'Séries-DNF'!$H$48)</f>
        <v/>
      </c>
      <c r="H562" s="120" t="str">
        <f>IF('Séries-DNF'!$A$48="","",'Séries-DNF'!$A$48)</f>
        <v/>
      </c>
      <c r="I562" s="451" t="str">
        <f>IF('Séries-DNF'!$B$48="","",'Séries-DNF'!$B$48)</f>
        <v/>
      </c>
      <c r="J562" s="139" t="str">
        <f>IF('Séries-DNF'!$G$48="","",'Séries-DNF'!$G$48)</f>
        <v/>
      </c>
      <c r="K562" s="457" t="str">
        <f t="shared" si="27"/>
        <v/>
      </c>
      <c r="L562" s="458" t="str">
        <f t="shared" si="26"/>
        <v/>
      </c>
      <c r="M562" s="441" t="str">
        <f>IF('Séries-DNF'!$C$48="","",'Séries-DNF'!$C$48)</f>
        <v/>
      </c>
      <c r="N562" s="431" t="str">
        <f>IF('Séries-DNF'!$D$48="","",'Séries-DNF'!$D$48)</f>
        <v/>
      </c>
      <c r="O562" s="431" t="str">
        <f>IF('Séries-DNF'!$E$48="","",'Séries-DNF'!$E$48)</f>
        <v/>
      </c>
      <c r="P562" s="439" t="str">
        <f>IF('Séries-DNF'!$F$48="","",'Séries-DNF'!$F$48)</f>
        <v/>
      </c>
      <c r="Q562" s="435" t="str">
        <f>IF('Séries-DNF'!$S$48="","",'Séries-DNF'!$S$48)</f>
        <v/>
      </c>
      <c r="R562" s="110" t="str">
        <f>IF('Séries-DNF'!$T$48="","",'Séries-DNF'!$T$48)</f>
        <v/>
      </c>
      <c r="S562" s="437" t="str">
        <f>IF('Séries-DNF'!$U$48="","",'Séries-DNF'!$U$48)</f>
        <v/>
      </c>
      <c r="T562" s="112" t="str">
        <f>IF('Séries-DNF'!$V$48="","",'Séries-DNF'!$V$48)</f>
        <v/>
      </c>
      <c r="U562" s="413" t="str">
        <f>IF('Séries-DNF'!$AA$48="","",'Séries-DNF'!$AA$48)</f>
        <v/>
      </c>
    </row>
    <row r="563" spans="1:37" x14ac:dyDescent="0.25">
      <c r="A563" s="114" t="str">
        <f>IF('Séries-DNF'!$N$49="","",'Séries-DNF'!$N$49)</f>
        <v/>
      </c>
      <c r="B563" s="435" t="str">
        <f>IF('Séries-DNF'!$J$49="","",'Séries-DNF'!$J$49)</f>
        <v/>
      </c>
      <c r="C563" s="437" t="str">
        <f>IF('Séries-DNF'!$K$49="","",'Séries-DNF'!$K$49)</f>
        <v/>
      </c>
      <c r="D563" s="110" t="str">
        <f>IF('Séries-DNF'!$L$49="","",'Séries-DNF'!$L$49)</f>
        <v/>
      </c>
      <c r="E563" s="110" t="str">
        <f>IF('Séries-DNF'!$I$49="","",'Séries-DNF'!$I$49)</f>
        <v/>
      </c>
      <c r="F563" s="110" t="str">
        <f>IF('Séries-DNF'!$M$49="","",'Séries-DNF'!$M$49)</f>
        <v/>
      </c>
      <c r="G563" s="112" t="str">
        <f>IF('Séries-DNF'!$H$49="","",'Séries-DNF'!$H$49)</f>
        <v/>
      </c>
      <c r="H563" s="120" t="str">
        <f>IF('Séries-DNF'!$A$49="","",'Séries-DNF'!$A$49)</f>
        <v/>
      </c>
      <c r="I563" s="451" t="str">
        <f>IF('Séries-DNF'!$B$49="","",'Séries-DNF'!$B$49)</f>
        <v/>
      </c>
      <c r="J563" s="139" t="str">
        <f>IF('Séries-DNF'!$G$49="","",'Séries-DNF'!$G$49)</f>
        <v/>
      </c>
      <c r="K563" s="457" t="str">
        <f t="shared" si="27"/>
        <v/>
      </c>
      <c r="L563" s="458" t="str">
        <f t="shared" si="26"/>
        <v/>
      </c>
      <c r="M563" s="441" t="str">
        <f>IF('Séries-DNF'!$C$49="","",'Séries-DNF'!$C$49)</f>
        <v/>
      </c>
      <c r="N563" s="431" t="str">
        <f>IF('Séries-DNF'!$D$49="","",'Séries-DNF'!$D$49)</f>
        <v/>
      </c>
      <c r="O563" s="431" t="str">
        <f>IF('Séries-DNF'!$E$49="","",'Séries-DNF'!$E$49)</f>
        <v/>
      </c>
      <c r="P563" s="439" t="str">
        <f>IF('Séries-DNF'!$F$49="","",'Séries-DNF'!$F$49)</f>
        <v/>
      </c>
      <c r="Q563" s="435" t="str">
        <f>IF('Séries-DNF'!$S$49="","",'Séries-DNF'!$S$49)</f>
        <v/>
      </c>
      <c r="R563" s="110" t="str">
        <f>IF('Séries-DNF'!$T$49="","",'Séries-DNF'!$T$49)</f>
        <v/>
      </c>
      <c r="S563" s="437" t="str">
        <f>IF('Séries-DNF'!$U$49="","",'Séries-DNF'!$U$49)</f>
        <v/>
      </c>
      <c r="T563" s="112" t="str">
        <f>IF('Séries-DNF'!$V$49="","",'Séries-DNF'!$V$49)</f>
        <v/>
      </c>
      <c r="U563" s="413" t="str">
        <f>IF('Séries-DNF'!$AA$49="","",'Séries-DNF'!$AA$49)</f>
        <v/>
      </c>
    </row>
    <row r="564" spans="1:37" x14ac:dyDescent="0.25">
      <c r="A564" s="114" t="str">
        <f>IF('Séries-DNF'!$N$50="","",'Séries-DNF'!$N$50)</f>
        <v/>
      </c>
      <c r="B564" s="435" t="str">
        <f>IF('Séries-DNF'!$J$50="","",'Séries-DNF'!$J$50)</f>
        <v/>
      </c>
      <c r="C564" s="437" t="str">
        <f>IF('Séries-DNF'!$K$50="","",'Séries-DNF'!$K$50)</f>
        <v/>
      </c>
      <c r="D564" s="110" t="str">
        <f>IF('Séries-DNF'!$L$50="","",'Séries-DNF'!$L$50)</f>
        <v/>
      </c>
      <c r="E564" s="110" t="str">
        <f>IF('Séries-DNF'!$I$50="","",'Séries-DNF'!$I$50)</f>
        <v/>
      </c>
      <c r="F564" s="110" t="str">
        <f>IF('Séries-DNF'!$M$50="","",'Séries-DNF'!$M$50)</f>
        <v/>
      </c>
      <c r="G564" s="112" t="str">
        <f>IF('Séries-DNF'!$H$50="","",'Séries-DNF'!$H$50)</f>
        <v/>
      </c>
      <c r="H564" s="120" t="str">
        <f>IF('Séries-DNF'!$A$50="","",'Séries-DNF'!$A$50)</f>
        <v/>
      </c>
      <c r="I564" s="451" t="str">
        <f>IF('Séries-DNF'!$B$50="","",'Séries-DNF'!$B$50)</f>
        <v/>
      </c>
      <c r="J564" s="139" t="str">
        <f>IF('Séries-DNF'!$G$50="","",'Séries-DNF'!$G$50)</f>
        <v/>
      </c>
      <c r="K564" s="461" t="str">
        <f t="shared" si="27"/>
        <v/>
      </c>
      <c r="L564" s="458" t="str">
        <f t="shared" si="26"/>
        <v/>
      </c>
      <c r="M564" s="441" t="str">
        <f>IF('Séries-DNF'!$C$50="","",'Séries-DNF'!$C$50)</f>
        <v/>
      </c>
      <c r="N564" s="431" t="str">
        <f>IF('Séries-DNF'!$D$50="","",'Séries-DNF'!$D$50)</f>
        <v/>
      </c>
      <c r="O564" s="431" t="str">
        <f>IF('Séries-DNF'!$E$50="","",'Séries-DNF'!$E$50)</f>
        <v/>
      </c>
      <c r="P564" s="439" t="str">
        <f>IF('Séries-DNF'!$F$50="","",'Séries-DNF'!$F$50)</f>
        <v/>
      </c>
      <c r="Q564" s="435" t="str">
        <f>IF('Séries-DNF'!$S$50="","",'Séries-DNF'!$S$50)</f>
        <v/>
      </c>
      <c r="R564" s="110" t="str">
        <f>IF('Séries-DNF'!$T$50="","",'Séries-DNF'!$T$50)</f>
        <v/>
      </c>
      <c r="S564" s="437" t="str">
        <f>IF('Séries-DNF'!$U$50="","",'Séries-DNF'!$U$50)</f>
        <v/>
      </c>
      <c r="T564" s="112" t="str">
        <f>IF('Séries-DNF'!$V$50="","",'Séries-DNF'!$V$50)</f>
        <v/>
      </c>
      <c r="U564" s="413" t="str">
        <f>IF('Séries-DNF'!$AA$50="","",'Séries-DNF'!$AA$50)</f>
        <v/>
      </c>
    </row>
    <row r="565" spans="1:37" x14ac:dyDescent="0.25">
      <c r="A565" s="114" t="str">
        <f>IF('Séries-DNF'!$N$11="","",'Séries-DNF'!$N$11)</f>
        <v>DNF</v>
      </c>
      <c r="B565" s="435" t="str">
        <f>IF('Séries-DNF'!$J$11="","",'Séries-DNF'!$J$11)</f>
        <v>REIN</v>
      </c>
      <c r="C565" s="437" t="str">
        <f>IF('Séries-DNF'!$K$11="","",'Séries-DNF'!$K$11)</f>
        <v>Melissa</v>
      </c>
      <c r="D565" s="110" t="str">
        <f>IF('Séries-DNF'!$L$11="","",'Séries-DNF'!$L$11)</f>
        <v>FEMME</v>
      </c>
      <c r="E565" s="110" t="str">
        <f>IF('Séries-DNF'!$I$11="","",'Séries-DNF'!$I$11)</f>
        <v xml:space="preserve">N°5 </v>
      </c>
      <c r="F565" s="110" t="str">
        <f>IF('Séries-DNF'!$M$11="","",'Séries-DNF'!$M$11)</f>
        <v>REIN Melissa FEMME</v>
      </c>
      <c r="G565" s="112" t="str">
        <f>IF('Séries-DNF'!$H$11="","",'Séries-DNF'!$H$11)</f>
        <v>Les Cormorans 2</v>
      </c>
      <c r="H565" s="120">
        <f>IF('Séries-DNF'!$A$11="","",'Séries-DNF'!$A$11)</f>
        <v>1</v>
      </c>
      <c r="I565" s="451">
        <f>IF('Séries-DNF'!$B$11="","",'Séries-DNF'!$B$11)</f>
        <v>1</v>
      </c>
      <c r="J565" s="139">
        <f>IF('Séries-DNF'!$G$11="","",'Séries-DNF'!$G$11)</f>
        <v>1</v>
      </c>
      <c r="K565" s="457" t="str">
        <f>+IF(F565="","",O$3)</f>
        <v>Décompte</v>
      </c>
      <c r="L565" s="458">
        <f>IF(K565="","",O565)</f>
        <v>0.5888888888888888</v>
      </c>
      <c r="M565" s="441">
        <f>IF('Séries-DNF'!$C$11="","",'Séries-DNF'!$C$11)</f>
        <v>0.56736111111111098</v>
      </c>
      <c r="N565" s="431">
        <f>IF('Séries-DNF'!$D$11="","",'Séries-DNF'!$D$11)</f>
        <v>0.58819444444444435</v>
      </c>
      <c r="O565" s="431">
        <f>IF('Séries-DNF'!$E$11="","",'Séries-DNF'!$E$11)</f>
        <v>0.5888888888888888</v>
      </c>
      <c r="P565" s="439">
        <f>IF('Séries-DNF'!$F$11="","",'Séries-DNF'!$F$11)</f>
        <v>0.59027777777777768</v>
      </c>
      <c r="Q565" s="435">
        <f>IF('Séries-DNF'!$S$11="","",'Séries-DNF'!$S$11)</f>
        <v>50</v>
      </c>
      <c r="R565" s="110" t="str">
        <f>IF('Séries-DNF'!$T$11="","",'Séries-DNF'!$T$11)</f>
        <v>m</v>
      </c>
      <c r="S565" s="437" t="str">
        <f>IF('Séries-DNF'!$U$11="","",'Séries-DNF'!$U$11)</f>
        <v/>
      </c>
      <c r="T565" s="112" t="str">
        <f>IF('Séries-DNF'!$V$11="","",'Séries-DNF'!$V$11)</f>
        <v/>
      </c>
      <c r="U565" s="413" t="str">
        <f>IF('Séries-DNF'!$AA$11="","",'Séries-DNF'!$AA$11)</f>
        <v/>
      </c>
    </row>
    <row r="566" spans="1:37" x14ac:dyDescent="0.25">
      <c r="A566" s="114" t="str">
        <f>IF('Séries-DNF'!$N$12="","",'Séries-DNF'!$N$12)</f>
        <v>DNF</v>
      </c>
      <c r="B566" s="435" t="str">
        <f>IF('Séries-DNF'!$J$12="","",'Séries-DNF'!$J$12)</f>
        <v>QUERY</v>
      </c>
      <c r="C566" s="437" t="str">
        <f>IF('Séries-DNF'!$K$12="","",'Séries-DNF'!$K$12)</f>
        <v>Michelle</v>
      </c>
      <c r="D566" s="110" t="str">
        <f>IF('Séries-DNF'!$L$12="","",'Séries-DNF'!$L$12)</f>
        <v>FEMME</v>
      </c>
      <c r="E566" s="110" t="str">
        <f>IF('Séries-DNF'!$I$12="","",'Séries-DNF'!$I$12)</f>
        <v xml:space="preserve">N°5 </v>
      </c>
      <c r="F566" s="110" t="str">
        <f>IF('Séries-DNF'!$M$12="","",'Séries-DNF'!$M$12)</f>
        <v>QUERY Michelle FEMME</v>
      </c>
      <c r="G566" s="112" t="str">
        <f>IF('Séries-DNF'!$H$12="","",'Séries-DNF'!$H$12)</f>
        <v>Les Cormorans 1</v>
      </c>
      <c r="H566" s="120">
        <f>IF('Séries-DNF'!$A$12="","",'Séries-DNF'!$A$12)</f>
        <v>1</v>
      </c>
      <c r="I566" s="451">
        <f>IF('Séries-DNF'!$B$12="","",'Séries-DNF'!$B$12)</f>
        <v>2</v>
      </c>
      <c r="J566" s="139">
        <f>IF('Séries-DNF'!$G$12="","",'Séries-DNF'!$G$12)</f>
        <v>2</v>
      </c>
      <c r="K566" s="457" t="str">
        <f t="shared" ref="K566:K604" si="28">+IF(F566="","",O$3)</f>
        <v>Décompte</v>
      </c>
      <c r="L566" s="458">
        <f t="shared" ref="L566:L604" si="29">IF(K566="","",O566)</f>
        <v>0.5888888888888888</v>
      </c>
      <c r="M566" s="441">
        <f>IF('Séries-DNF'!$C$12="","",'Séries-DNF'!$C$12)</f>
        <v>0.56736111111111098</v>
      </c>
      <c r="N566" s="431">
        <f>IF('Séries-DNF'!$D$12="","",'Séries-DNF'!$D$12)</f>
        <v>0.58819444444444435</v>
      </c>
      <c r="O566" s="431">
        <f>IF('Séries-DNF'!$E$12="","",'Séries-DNF'!$E$12)</f>
        <v>0.5888888888888888</v>
      </c>
      <c r="P566" s="439">
        <f>IF('Séries-DNF'!$F$12="","",'Séries-DNF'!$F$12)</f>
        <v>0.59027777777777768</v>
      </c>
      <c r="Q566" s="435">
        <f>IF('Séries-DNF'!$S$12="","",'Séries-DNF'!$S$12)</f>
        <v>53</v>
      </c>
      <c r="R566" s="110" t="str">
        <f>IF('Séries-DNF'!$T$12="","",'Séries-DNF'!$T$12)</f>
        <v>m</v>
      </c>
      <c r="S566" s="437" t="str">
        <f>IF('Séries-DNF'!$U$12="","",'Séries-DNF'!$U$12)</f>
        <v/>
      </c>
      <c r="T566" s="112" t="str">
        <f>IF('Séries-DNF'!$V$12="","",'Séries-DNF'!$V$12)</f>
        <v/>
      </c>
      <c r="U566" s="413" t="str">
        <f>IF('Séries-DNF'!$AA$12="","",'Séries-DNF'!$AA$12)</f>
        <v/>
      </c>
    </row>
    <row r="567" spans="1:37" x14ac:dyDescent="0.25">
      <c r="A567" s="114" t="str">
        <f>IF('Séries-DNF'!$N$13="","",'Séries-DNF'!$N$13)</f>
        <v>DNF</v>
      </c>
      <c r="B567" s="435" t="str">
        <f>IF('Séries-DNF'!$J$13="","",'Séries-DNF'!$J$13)</f>
        <v>HERENT</v>
      </c>
      <c r="C567" s="437" t="str">
        <f>IF('Séries-DNF'!$K$13="","",'Séries-DNF'!$K$13)</f>
        <v>Xavier</v>
      </c>
      <c r="D567" s="110" t="str">
        <f>IF('Séries-DNF'!$L$13="","",'Séries-DNF'!$L$13)</f>
        <v>Homme</v>
      </c>
      <c r="E567" s="110" t="str">
        <f>IF('Séries-DNF'!$I$13="","",'Séries-DNF'!$I$13)</f>
        <v xml:space="preserve">N°4 </v>
      </c>
      <c r="F567" s="110" t="str">
        <f>IF('Séries-DNF'!$M$13="","",'Séries-DNF'!$M$13)</f>
        <v>HERENT Xavier Homme</v>
      </c>
      <c r="G567" s="112" t="str">
        <f>IF('Séries-DNF'!$H$13="","",'Séries-DNF'!$H$13)</f>
        <v>Les Cormorans 2</v>
      </c>
      <c r="H567" s="120">
        <f>IF('Séries-DNF'!$A$13="","",'Séries-DNF'!$A$13)</f>
        <v>2</v>
      </c>
      <c r="I567" s="451">
        <f>IF('Séries-DNF'!$B$13="","",'Séries-DNF'!$B$13)</f>
        <v>1</v>
      </c>
      <c r="J567" s="139">
        <f>IF('Séries-DNF'!$G$13="","",'Séries-DNF'!$G$13)</f>
        <v>1</v>
      </c>
      <c r="K567" s="457" t="str">
        <f t="shared" si="28"/>
        <v>Décompte</v>
      </c>
      <c r="L567" s="458">
        <f t="shared" si="29"/>
        <v>0.59513888888888877</v>
      </c>
      <c r="M567" s="441">
        <f>IF('Séries-DNF'!$C$13="","",'Séries-DNF'!$C$13)</f>
        <v>0.57361111111111096</v>
      </c>
      <c r="N567" s="431">
        <f>IF('Séries-DNF'!$D$13="","",'Séries-DNF'!$D$13)</f>
        <v>0.59444444444444433</v>
      </c>
      <c r="O567" s="431">
        <f>IF('Séries-DNF'!$E$13="","",'Séries-DNF'!$E$13)</f>
        <v>0.59513888888888877</v>
      </c>
      <c r="P567" s="439">
        <f>IF('Séries-DNF'!$F$13="","",'Séries-DNF'!$F$13)</f>
        <v>0.59652777777777766</v>
      </c>
      <c r="Q567" s="435">
        <f>IF('Séries-DNF'!$S$13="","",'Séries-DNF'!$S$13)</f>
        <v>65</v>
      </c>
      <c r="R567" s="110" t="str">
        <f>IF('Séries-DNF'!$T$13="","",'Séries-DNF'!$T$13)</f>
        <v>m</v>
      </c>
      <c r="S567" s="437" t="str">
        <f>IF('Séries-DNF'!$U$13="","",'Séries-DNF'!$U$13)</f>
        <v/>
      </c>
      <c r="T567" s="112" t="str">
        <f>IF('Séries-DNF'!$V$13="","",'Séries-DNF'!$V$13)</f>
        <v/>
      </c>
      <c r="U567" s="413" t="str">
        <f>IF('Séries-DNF'!$AA$13="","",'Séries-DNF'!$AA$13)</f>
        <v/>
      </c>
    </row>
    <row r="568" spans="1:37" x14ac:dyDescent="0.25">
      <c r="A568" s="114" t="str">
        <f>IF('Séries-DNF'!$N$14="","",'Séries-DNF'!$N$14)</f>
        <v>DNF</v>
      </c>
      <c r="B568" s="435" t="str">
        <f>IF('Séries-DNF'!$J$14="","",'Séries-DNF'!$J$14)</f>
        <v>TISSOT</v>
      </c>
      <c r="C568" s="437" t="str">
        <f>IF('Séries-DNF'!$K$14="","",'Séries-DNF'!$K$14)</f>
        <v>Charles</v>
      </c>
      <c r="D568" s="110" t="str">
        <f>IF('Séries-DNF'!$L$14="","",'Séries-DNF'!$L$14)</f>
        <v>Homme</v>
      </c>
      <c r="E568" s="110" t="str">
        <f>IF('Séries-DNF'!$I$14="","",'Séries-DNF'!$I$14)</f>
        <v xml:space="preserve">N°4 </v>
      </c>
      <c r="F568" s="110" t="str">
        <f>IF('Séries-DNF'!$M$14="","",'Séries-DNF'!$M$14)</f>
        <v>TISSOT Charles Homme</v>
      </c>
      <c r="G568" s="112" t="str">
        <f>IF('Séries-DNF'!$H$14="","",'Séries-DNF'!$H$14)</f>
        <v>Imashi</v>
      </c>
      <c r="H568" s="120">
        <f>IF('Séries-DNF'!$A$14="","",'Séries-DNF'!$A$14)</f>
        <v>2</v>
      </c>
      <c r="I568" s="451">
        <f>IF('Séries-DNF'!$B$14="","",'Séries-DNF'!$B$14)</f>
        <v>2</v>
      </c>
      <c r="J568" s="139">
        <f>IF('Séries-DNF'!$G$14="","",'Séries-DNF'!$G$14)</f>
        <v>2</v>
      </c>
      <c r="K568" s="457" t="str">
        <f t="shared" si="28"/>
        <v>Décompte</v>
      </c>
      <c r="L568" s="458">
        <f t="shared" si="29"/>
        <v>0.59513888888888877</v>
      </c>
      <c r="M568" s="441">
        <f>IF('Séries-DNF'!$C$14="","",'Séries-DNF'!$C$14)</f>
        <v>0.57361111111111096</v>
      </c>
      <c r="N568" s="431">
        <f>IF('Séries-DNF'!$D$14="","",'Séries-DNF'!$D$14)</f>
        <v>0.59444444444444433</v>
      </c>
      <c r="O568" s="431">
        <f>IF('Séries-DNF'!$E$14="","",'Séries-DNF'!$E$14)</f>
        <v>0.59513888888888877</v>
      </c>
      <c r="P568" s="439">
        <f>IF('Séries-DNF'!$F$14="","",'Séries-DNF'!$F$14)</f>
        <v>0.59652777777777766</v>
      </c>
      <c r="Q568" s="435">
        <f>IF('Séries-DNF'!$S$14="","",'Séries-DNF'!$S$14)</f>
        <v>70</v>
      </c>
      <c r="R568" s="110" t="str">
        <f>IF('Séries-DNF'!$T$14="","",'Séries-DNF'!$T$14)</f>
        <v>m</v>
      </c>
      <c r="S568" s="437" t="str">
        <f>IF('Séries-DNF'!$U$14="","",'Séries-DNF'!$U$14)</f>
        <v/>
      </c>
      <c r="T568" s="112" t="str">
        <f>IF('Séries-DNF'!$V$14="","",'Séries-DNF'!$V$14)</f>
        <v/>
      </c>
      <c r="U568" s="413" t="str">
        <f>IF('Séries-DNF'!$AA$14="","",'Séries-DNF'!$AA$14)</f>
        <v/>
      </c>
    </row>
    <row r="569" spans="1:37" x14ac:dyDescent="0.25">
      <c r="A569" s="114" t="str">
        <f>IF('Séries-DNF'!$N$15="","",'Séries-DNF'!$N$15)</f>
        <v>DNF</v>
      </c>
      <c r="B569" s="435" t="str">
        <f>IF('Séries-DNF'!$J$15="","",'Séries-DNF'!$J$15)</f>
        <v>SOULA</v>
      </c>
      <c r="C569" s="437" t="str">
        <f>IF('Séries-DNF'!$K$15="","",'Séries-DNF'!$K$15)</f>
        <v>jean-david</v>
      </c>
      <c r="D569" s="110" t="str">
        <f>IF('Séries-DNF'!$L$15="","",'Séries-DNF'!$L$15)</f>
        <v>Homme</v>
      </c>
      <c r="E569" s="110" t="str">
        <f>IF('Séries-DNF'!$I$15="","",'Séries-DNF'!$I$15)</f>
        <v>N°1 Capitaine</v>
      </c>
      <c r="F569" s="110" t="str">
        <f>IF('Séries-DNF'!$M$15="","",'Séries-DNF'!$M$15)</f>
        <v>SOULA jean-david Homme</v>
      </c>
      <c r="G569" s="112" t="str">
        <f>IF('Séries-DNF'!$H$15="","",'Séries-DNF'!$H$15)</f>
        <v>CYRNEA</v>
      </c>
      <c r="H569" s="120">
        <f>IF('Séries-DNF'!$A$15="","",'Séries-DNF'!$A$15)</f>
        <v>3</v>
      </c>
      <c r="I569" s="451">
        <f>IF('Séries-DNF'!$B$15="","",'Séries-DNF'!$B$15)</f>
        <v>1</v>
      </c>
      <c r="J569" s="139">
        <f>IF('Séries-DNF'!$G$15="","",'Séries-DNF'!$G$15)</f>
        <v>1</v>
      </c>
      <c r="K569" s="457" t="str">
        <f t="shared" si="28"/>
        <v>Décompte</v>
      </c>
      <c r="L569" s="458">
        <f t="shared" si="29"/>
        <v>0.60138888888888875</v>
      </c>
      <c r="M569" s="441">
        <f>IF('Séries-DNF'!$C$15="","",'Séries-DNF'!$C$15)</f>
        <v>0.57986111111111094</v>
      </c>
      <c r="N569" s="431">
        <f>IF('Séries-DNF'!$D$15="","",'Séries-DNF'!$D$15)</f>
        <v>0.60069444444444431</v>
      </c>
      <c r="O569" s="431">
        <f>IF('Séries-DNF'!$E$15="","",'Séries-DNF'!$E$15)</f>
        <v>0.60138888888888875</v>
      </c>
      <c r="P569" s="439">
        <f>IF('Séries-DNF'!$F$15="","",'Séries-DNF'!$F$15)</f>
        <v>0.60277777777777763</v>
      </c>
      <c r="Q569" s="435">
        <f>IF('Séries-DNF'!$S$15="","",'Séries-DNF'!$S$15)</f>
        <v>75</v>
      </c>
      <c r="R569" s="110" t="str">
        <f>IF('Séries-DNF'!$T$15="","",'Séries-DNF'!$T$15)</f>
        <v>m</v>
      </c>
      <c r="S569" s="437" t="str">
        <f>IF('Séries-DNF'!$U$15="","",'Séries-DNF'!$U$15)</f>
        <v/>
      </c>
      <c r="T569" s="112" t="str">
        <f>IF('Séries-DNF'!$V$15="","",'Séries-DNF'!$V$15)</f>
        <v/>
      </c>
      <c r="U569" s="413" t="str">
        <f>IF('Séries-DNF'!$AA$15="","",'Séries-DNF'!$AA$15)</f>
        <v/>
      </c>
    </row>
    <row r="570" spans="1:37" x14ac:dyDescent="0.25">
      <c r="A570" s="114" t="str">
        <f>IF('Séries-DNF'!$N$16="","",'Séries-DNF'!$N$16)</f>
        <v>DNF</v>
      </c>
      <c r="B570" s="435" t="str">
        <f>IF('Séries-DNF'!$J$16="","",'Séries-DNF'!$J$16)</f>
        <v>RIGAUD</v>
      </c>
      <c r="C570" s="437" t="str">
        <f>IF('Séries-DNF'!$K$16="","",'Séries-DNF'!$K$16)</f>
        <v>Estelle</v>
      </c>
      <c r="D570" s="110" t="str">
        <f>IF('Séries-DNF'!$L$16="","",'Séries-DNF'!$L$16)</f>
        <v>Femme</v>
      </c>
      <c r="E570" s="110" t="str">
        <f>IF('Séries-DNF'!$I$16="","",'Séries-DNF'!$I$16)</f>
        <v xml:space="preserve">N°3 </v>
      </c>
      <c r="F570" s="110" t="str">
        <f>IF('Séries-DNF'!$M$16="","",'Séries-DNF'!$M$16)</f>
        <v>RIGAUD Estelle Femme</v>
      </c>
      <c r="G570" s="112" t="str">
        <f>IF('Séries-DNF'!$H$16="","",'Séries-DNF'!$H$16)</f>
        <v>CYRNEA</v>
      </c>
      <c r="H570" s="120">
        <f>IF('Séries-DNF'!$A$16="","",'Séries-DNF'!$A$16)</f>
        <v>3</v>
      </c>
      <c r="I570" s="451">
        <f>IF('Séries-DNF'!$B$16="","",'Séries-DNF'!$B$16)</f>
        <v>2</v>
      </c>
      <c r="J570" s="139">
        <f>IF('Séries-DNF'!$G$16="","",'Séries-DNF'!$G$16)</f>
        <v>2</v>
      </c>
      <c r="K570" s="457" t="str">
        <f t="shared" si="28"/>
        <v>Décompte</v>
      </c>
      <c r="L570" s="458">
        <f t="shared" si="29"/>
        <v>0.60138888888888875</v>
      </c>
      <c r="M570" s="441">
        <f>IF('Séries-DNF'!$C$16="","",'Séries-DNF'!$C$16)</f>
        <v>0.57986111111111094</v>
      </c>
      <c r="N570" s="431">
        <f>IF('Séries-DNF'!$D$16="","",'Séries-DNF'!$D$16)</f>
        <v>0.60069444444444431</v>
      </c>
      <c r="O570" s="431">
        <f>IF('Séries-DNF'!$E$16="","",'Séries-DNF'!$E$16)</f>
        <v>0.60138888888888875</v>
      </c>
      <c r="P570" s="439">
        <f>IF('Séries-DNF'!$F$16="","",'Séries-DNF'!$F$16)</f>
        <v>0.60277777777777763</v>
      </c>
      <c r="Q570" s="435">
        <f>IF('Séries-DNF'!$S$16="","",'Séries-DNF'!$S$16)</f>
        <v>75</v>
      </c>
      <c r="R570" s="110" t="str">
        <f>IF('Séries-DNF'!$T$16="","",'Séries-DNF'!$T$16)</f>
        <v>m</v>
      </c>
      <c r="S570" s="437" t="str">
        <f>IF('Séries-DNF'!$U$16="","",'Séries-DNF'!$U$16)</f>
        <v/>
      </c>
      <c r="T570" s="112" t="str">
        <f>IF('Séries-DNF'!$V$16="","",'Séries-DNF'!$V$16)</f>
        <v/>
      </c>
      <c r="U570" s="413" t="str">
        <f>IF('Séries-DNF'!$AA$16="","",'Séries-DNF'!$AA$16)</f>
        <v/>
      </c>
      <c r="V570" t="str">
        <f>IF('Séries-DNF'!M130="","",'Séries-DNF'!M130)</f>
        <v/>
      </c>
      <c r="AJ570" t="str">
        <f>IF('Séries-DNF'!AA130="","",'Séries-DNF'!AA130)</f>
        <v/>
      </c>
      <c r="AK570" t="str">
        <f>IF('Séries-DNF'!AB130="","",'Séries-DNF'!AB130)</f>
        <v/>
      </c>
    </row>
    <row r="571" spans="1:37" x14ac:dyDescent="0.25">
      <c r="A571" s="114" t="str">
        <f>IF('Séries-DNF'!$N$17="","",'Séries-DNF'!$N$17)</f>
        <v>DNF</v>
      </c>
      <c r="B571" s="435" t="str">
        <f>IF('Séries-DNF'!$J$17="","",'Séries-DNF'!$J$17)</f>
        <v>DEVANLAY</v>
      </c>
      <c r="C571" s="437" t="str">
        <f>IF('Séries-DNF'!$K$17="","",'Séries-DNF'!$K$17)</f>
        <v>Marie</v>
      </c>
      <c r="D571" s="110" t="str">
        <f>IF('Séries-DNF'!$L$17="","",'Séries-DNF'!$L$17)</f>
        <v>Femme</v>
      </c>
      <c r="E571" s="110" t="str">
        <f>IF('Séries-DNF'!$I$17="","",'Séries-DNF'!$I$17)</f>
        <v xml:space="preserve">N°5 </v>
      </c>
      <c r="F571" s="110" t="str">
        <f>IF('Séries-DNF'!$M$17="","",'Séries-DNF'!$M$17)</f>
        <v>DEVANLAY Marie Femme</v>
      </c>
      <c r="G571" s="112" t="str">
        <f>IF('Séries-DNF'!$H$17="","",'Séries-DNF'!$H$17)</f>
        <v>LIMULES</v>
      </c>
      <c r="H571" s="120">
        <f>IF('Séries-DNF'!$A$17="","",'Séries-DNF'!$A$17)</f>
        <v>4</v>
      </c>
      <c r="I571" s="451">
        <f>IF('Séries-DNF'!$B$17="","",'Séries-DNF'!$B$17)</f>
        <v>1</v>
      </c>
      <c r="J571" s="139">
        <f>IF('Séries-DNF'!$G$17="","",'Séries-DNF'!$G$17)</f>
        <v>1</v>
      </c>
      <c r="K571" s="457" t="str">
        <f t="shared" si="28"/>
        <v>Décompte</v>
      </c>
      <c r="L571" s="458">
        <f t="shared" si="29"/>
        <v>0.60763888888888873</v>
      </c>
      <c r="M571" s="441">
        <f>IF('Séries-DNF'!$C$17="","",'Séries-DNF'!$C$17)</f>
        <v>0.58611111111111092</v>
      </c>
      <c r="N571" s="431">
        <f>IF('Séries-DNF'!$D$17="","",'Séries-DNF'!$D$17)</f>
        <v>0.60694444444444429</v>
      </c>
      <c r="O571" s="431">
        <f>IF('Séries-DNF'!$E$17="","",'Séries-DNF'!$E$17)</f>
        <v>0.60763888888888873</v>
      </c>
      <c r="P571" s="439">
        <f>IF('Séries-DNF'!$F$17="","",'Séries-DNF'!$F$17)</f>
        <v>0.60902777777777761</v>
      </c>
      <c r="Q571" s="435">
        <f>IF('Séries-DNF'!$S$17="","",'Séries-DNF'!$S$17)</f>
        <v>90</v>
      </c>
      <c r="R571" s="110" t="str">
        <f>IF('Séries-DNF'!$T$17="","",'Séries-DNF'!$T$17)</f>
        <v>m</v>
      </c>
      <c r="S571" s="437" t="str">
        <f>IF('Séries-DNF'!$U$17="","",'Séries-DNF'!$U$17)</f>
        <v/>
      </c>
      <c r="T571" s="112" t="str">
        <f>IF('Séries-DNF'!$V$17="","",'Séries-DNF'!$V$17)</f>
        <v/>
      </c>
      <c r="U571" s="413" t="str">
        <f>IF('Séries-DNF'!$AA$17="","",'Séries-DNF'!$AA$17)</f>
        <v/>
      </c>
      <c r="AK571" t="str">
        <f>IF('Séries-DNF'!AB131="","",'Séries-DNF'!AB131)</f>
        <v/>
      </c>
    </row>
    <row r="572" spans="1:37" x14ac:dyDescent="0.25">
      <c r="A572" s="114" t="str">
        <f>IF('Séries-DNF'!$N$18="","",'Séries-DNF'!$N$18)</f>
        <v>DNF</v>
      </c>
      <c r="B572" s="435" t="str">
        <f>IF('Séries-DNF'!$J$18="","",'Séries-DNF'!$J$18)</f>
        <v>REGNARD</v>
      </c>
      <c r="C572" s="437" t="str">
        <f>IF('Séries-DNF'!$K$18="","",'Séries-DNF'!$K$18)</f>
        <v>Caroline</v>
      </c>
      <c r="D572" s="110" t="str">
        <f>IF('Séries-DNF'!$L$18="","",'Séries-DNF'!$L$18)</f>
        <v>Femme</v>
      </c>
      <c r="E572" s="110" t="str">
        <f>IF('Séries-DNF'!$I$18="","",'Séries-DNF'!$I$18)</f>
        <v xml:space="preserve">N°2 </v>
      </c>
      <c r="F572" s="110" t="str">
        <f>IF('Séries-DNF'!$M$18="","",'Séries-DNF'!$M$18)</f>
        <v>REGNARD Caroline Femme</v>
      </c>
      <c r="G572" s="112" t="str">
        <f>IF('Séries-DNF'!$H$18="","",'Séries-DNF'!$H$18)</f>
        <v>Imashi</v>
      </c>
      <c r="H572" s="120">
        <f>IF('Séries-DNF'!$A$18="","",'Séries-DNF'!$A$18)</f>
        <v>4</v>
      </c>
      <c r="I572" s="451">
        <f>IF('Séries-DNF'!$B$18="","",'Séries-DNF'!$B$18)</f>
        <v>2</v>
      </c>
      <c r="J572" s="139">
        <f>IF('Séries-DNF'!$G$18="","",'Séries-DNF'!$G$18)</f>
        <v>2</v>
      </c>
      <c r="K572" s="457" t="str">
        <f t="shared" si="28"/>
        <v>Décompte</v>
      </c>
      <c r="L572" s="458">
        <f t="shared" si="29"/>
        <v>0.60763888888888873</v>
      </c>
      <c r="M572" s="441">
        <f>IF('Séries-DNF'!$C$18="","",'Séries-DNF'!$C$18)</f>
        <v>0.58611111111111092</v>
      </c>
      <c r="N572" s="431">
        <f>IF('Séries-DNF'!$D$18="","",'Séries-DNF'!$D$18)</f>
        <v>0.60694444444444429</v>
      </c>
      <c r="O572" s="431">
        <f>IF('Séries-DNF'!$E$18="","",'Séries-DNF'!$E$18)</f>
        <v>0.60763888888888873</v>
      </c>
      <c r="P572" s="439">
        <f>IF('Séries-DNF'!$F$18="","",'Séries-DNF'!$F$18)</f>
        <v>0.60902777777777761</v>
      </c>
      <c r="Q572" s="435">
        <f>IF('Séries-DNF'!$S$18="","",'Séries-DNF'!$S$18)</f>
        <v>92</v>
      </c>
      <c r="R572" s="110" t="str">
        <f>IF('Séries-DNF'!$T$18="","",'Séries-DNF'!$T$18)</f>
        <v>m</v>
      </c>
      <c r="S572" s="437" t="str">
        <f>IF('Séries-DNF'!$U$18="","",'Séries-DNF'!$U$18)</f>
        <v/>
      </c>
      <c r="T572" s="112" t="str">
        <f>IF('Séries-DNF'!$V$18="","",'Séries-DNF'!$V$18)</f>
        <v/>
      </c>
      <c r="U572" s="413" t="str">
        <f>IF('Séries-DNF'!$AA$18="","",'Séries-DNF'!$AA$18)</f>
        <v/>
      </c>
    </row>
    <row r="573" spans="1:37" x14ac:dyDescent="0.25">
      <c r="A573" s="114" t="str">
        <f>IF('Séries-DNF'!$N$19="","",'Séries-DNF'!$N$19)</f>
        <v>DNF</v>
      </c>
      <c r="B573" s="435" t="str">
        <f>IF('Séries-DNF'!$J$19="","",'Séries-DNF'!$J$19)</f>
        <v>SKROBOVA</v>
      </c>
      <c r="C573" s="437" t="str">
        <f>IF('Séries-DNF'!$K$19="","",'Séries-DNF'!$K$19)</f>
        <v>Jana</v>
      </c>
      <c r="D573" s="110" t="str">
        <f>IF('Séries-DNF'!$L$19="","",'Séries-DNF'!$L$19)</f>
        <v>Femme</v>
      </c>
      <c r="E573" s="110" t="str">
        <f>IF('Séries-DNF'!$I$19="","",'Séries-DNF'!$I$19)</f>
        <v xml:space="preserve">N°5 </v>
      </c>
      <c r="F573" s="110" t="str">
        <f>IF('Séries-DNF'!$M$19="","",'Séries-DNF'!$M$19)</f>
        <v>SKROBOVA Jana Femme</v>
      </c>
      <c r="G573" s="112" t="str">
        <f>IF('Séries-DNF'!$H$19="","",'Séries-DNF'!$H$19)</f>
        <v>Apneaman, Praha, Czech Republic</v>
      </c>
      <c r="H573" s="120">
        <f>IF('Séries-DNF'!$A$19="","",'Séries-DNF'!$A$19)</f>
        <v>5</v>
      </c>
      <c r="I573" s="451">
        <f>IF('Séries-DNF'!$B$19="","",'Séries-DNF'!$B$19)</f>
        <v>1</v>
      </c>
      <c r="J573" s="139">
        <f>IF('Séries-DNF'!$G$19="","",'Séries-DNF'!$G$19)</f>
        <v>1</v>
      </c>
      <c r="K573" s="457" t="str">
        <f t="shared" si="28"/>
        <v>Décompte</v>
      </c>
      <c r="L573" s="458">
        <f t="shared" si="29"/>
        <v>0.61388888888888871</v>
      </c>
      <c r="M573" s="441">
        <f>IF('Séries-DNF'!$C$19="","",'Séries-DNF'!$C$19)</f>
        <v>0.59236111111111089</v>
      </c>
      <c r="N573" s="431">
        <f>IF('Séries-DNF'!$D$19="","",'Séries-DNF'!$D$19)</f>
        <v>0.61319444444444426</v>
      </c>
      <c r="O573" s="431">
        <f>IF('Séries-DNF'!$E$19="","",'Séries-DNF'!$E$19)</f>
        <v>0.61388888888888871</v>
      </c>
      <c r="P573" s="439">
        <f>IF('Séries-DNF'!$F$19="","",'Séries-DNF'!$F$19)</f>
        <v>0.61527777777777759</v>
      </c>
      <c r="Q573" s="435">
        <f>IF('Séries-DNF'!$S$19="","",'Séries-DNF'!$S$19)</f>
        <v>95</v>
      </c>
      <c r="R573" s="110" t="str">
        <f>IF('Séries-DNF'!$T$19="","",'Séries-DNF'!$T$19)</f>
        <v>m</v>
      </c>
      <c r="S573" s="437" t="str">
        <f>IF('Séries-DNF'!$U$19="","",'Séries-DNF'!$U$19)</f>
        <v/>
      </c>
      <c r="T573" s="112" t="str">
        <f>IF('Séries-DNF'!$V$19="","",'Séries-DNF'!$V$19)</f>
        <v/>
      </c>
      <c r="U573" s="413" t="str">
        <f>IF('Séries-DNF'!$AA$19="","",'Séries-DNF'!$AA$19)</f>
        <v/>
      </c>
    </row>
    <row r="574" spans="1:37" x14ac:dyDescent="0.25">
      <c r="A574" s="114" t="str">
        <f>IF('Séries-DNF'!$N$20="","",'Séries-DNF'!$N$20)</f>
        <v>DNF</v>
      </c>
      <c r="B574" s="435" t="str">
        <f>IF('Séries-DNF'!$J$20="","",'Séries-DNF'!$J$20)</f>
        <v>GATA</v>
      </c>
      <c r="C574" s="437" t="str">
        <f>IF('Séries-DNF'!$K$20="","",'Séries-DNF'!$K$20)</f>
        <v>Aude</v>
      </c>
      <c r="D574" s="110" t="str">
        <f>IF('Séries-DNF'!$L$20="","",'Séries-DNF'!$L$20)</f>
        <v>Femme</v>
      </c>
      <c r="E574" s="110" t="str">
        <f>IF('Séries-DNF'!$I$20="","",'Séries-DNF'!$I$20)</f>
        <v xml:space="preserve">N°4 </v>
      </c>
      <c r="F574" s="110" t="str">
        <f>IF('Séries-DNF'!$M$20="","",'Séries-DNF'!$M$20)</f>
        <v>GATA Aude Femme</v>
      </c>
      <c r="G574" s="112" t="str">
        <f>IF('Séries-DNF'!$H$20="","",'Séries-DNF'!$H$20)</f>
        <v>Enjoy And Relax</v>
      </c>
      <c r="H574" s="120">
        <f>IF('Séries-DNF'!$A$20="","",'Séries-DNF'!$A$20)</f>
        <v>5</v>
      </c>
      <c r="I574" s="451">
        <f>IF('Séries-DNF'!$B$20="","",'Séries-DNF'!$B$20)</f>
        <v>2</v>
      </c>
      <c r="J574" s="139">
        <f>IF('Séries-DNF'!$G$20="","",'Séries-DNF'!$G$20)</f>
        <v>2</v>
      </c>
      <c r="K574" s="457" t="str">
        <f t="shared" si="28"/>
        <v>Décompte</v>
      </c>
      <c r="L574" s="458">
        <f t="shared" si="29"/>
        <v>0.61388888888888871</v>
      </c>
      <c r="M574" s="441">
        <f>IF('Séries-DNF'!$C$20="","",'Séries-DNF'!$C$20)</f>
        <v>0.59236111111111089</v>
      </c>
      <c r="N574" s="431">
        <f>IF('Séries-DNF'!$D$20="","",'Séries-DNF'!$D$20)</f>
        <v>0.61319444444444426</v>
      </c>
      <c r="O574" s="431">
        <f>IF('Séries-DNF'!$E$20="","",'Séries-DNF'!$E$20)</f>
        <v>0.61388888888888871</v>
      </c>
      <c r="P574" s="439">
        <f>IF('Séries-DNF'!$F$20="","",'Séries-DNF'!$F$20)</f>
        <v>0.61527777777777759</v>
      </c>
      <c r="Q574" s="435">
        <f>IF('Séries-DNF'!$S$20="","",'Séries-DNF'!$S$20)</f>
        <v>100</v>
      </c>
      <c r="R574" s="110" t="str">
        <f>IF('Séries-DNF'!$T$20="","",'Séries-DNF'!$T$20)</f>
        <v>m</v>
      </c>
      <c r="S574" s="437" t="str">
        <f>IF('Séries-DNF'!$U$20="","",'Séries-DNF'!$U$20)</f>
        <v/>
      </c>
      <c r="T574" s="112" t="str">
        <f>IF('Séries-DNF'!$V$20="","",'Séries-DNF'!$V$20)</f>
        <v/>
      </c>
      <c r="U574" s="413" t="str">
        <f>IF('Séries-DNF'!$AA$20="","",'Séries-DNF'!$AA$20)</f>
        <v/>
      </c>
    </row>
    <row r="575" spans="1:37" x14ac:dyDescent="0.25">
      <c r="A575" s="114" t="str">
        <f>IF('Séries-DNF'!$N$21="","",'Séries-DNF'!$N$21)</f>
        <v>DNF</v>
      </c>
      <c r="B575" s="435" t="str">
        <f>IF('Séries-DNF'!$J$21="","",'Séries-DNF'!$J$21)</f>
        <v>HARTMANN</v>
      </c>
      <c r="C575" s="437" t="str">
        <f>IF('Séries-DNF'!$K$21="","",'Séries-DNF'!$K$21)</f>
        <v>Loraine</v>
      </c>
      <c r="D575" s="110" t="str">
        <f>IF('Séries-DNF'!$L$21="","",'Séries-DNF'!$L$21)</f>
        <v>FEMME</v>
      </c>
      <c r="E575" s="110" t="str">
        <f>IF('Séries-DNF'!$I$21="","",'Séries-DNF'!$I$21)</f>
        <v xml:space="preserve">N°4 </v>
      </c>
      <c r="F575" s="110" t="str">
        <f>IF('Séries-DNF'!$M$21="","",'Séries-DNF'!$M$21)</f>
        <v>HARTMANN Loraine FEMME</v>
      </c>
      <c r="G575" s="112" t="str">
        <f>IF('Séries-DNF'!$H$21="","",'Séries-DNF'!$H$21)</f>
        <v>Les Cormorans 1</v>
      </c>
      <c r="H575" s="120">
        <f>IF('Séries-DNF'!$A$21="","",'Séries-DNF'!$A$21)</f>
        <v>6</v>
      </c>
      <c r="I575" s="451">
        <f>IF('Séries-DNF'!$B$21="","",'Séries-DNF'!$B$21)</f>
        <v>1</v>
      </c>
      <c r="J575" s="139">
        <f>IF('Séries-DNF'!$G$21="","",'Séries-DNF'!$G$21)</f>
        <v>1</v>
      </c>
      <c r="K575" s="457" t="str">
        <f t="shared" si="28"/>
        <v>Décompte</v>
      </c>
      <c r="L575" s="458">
        <f t="shared" si="29"/>
        <v>0.62013888888888868</v>
      </c>
      <c r="M575" s="441">
        <f>IF('Séries-DNF'!$C$21="","",'Séries-DNF'!$C$21)</f>
        <v>0.59861111111111087</v>
      </c>
      <c r="N575" s="431">
        <f>IF('Séries-DNF'!$D$21="","",'Séries-DNF'!$D$21)</f>
        <v>0.61944444444444424</v>
      </c>
      <c r="O575" s="431">
        <f>IF('Séries-DNF'!$E$21="","",'Séries-DNF'!$E$21)</f>
        <v>0.62013888888888868</v>
      </c>
      <c r="P575" s="439">
        <f>IF('Séries-DNF'!$F$21="","",'Séries-DNF'!$F$21)</f>
        <v>0.62152777777777757</v>
      </c>
      <c r="Q575" s="435">
        <f>IF('Séries-DNF'!$S$21="","",'Séries-DNF'!$S$21)</f>
        <v>100</v>
      </c>
      <c r="R575" s="110" t="str">
        <f>IF('Séries-DNF'!$T$21="","",'Séries-DNF'!$T$21)</f>
        <v>m</v>
      </c>
      <c r="S575" s="437" t="str">
        <f>IF('Séries-DNF'!$U$21="","",'Séries-DNF'!$U$21)</f>
        <v/>
      </c>
      <c r="T575" s="112" t="str">
        <f>IF('Séries-DNF'!$V$21="","",'Séries-DNF'!$V$21)</f>
        <v/>
      </c>
      <c r="U575" s="413" t="str">
        <f>IF('Séries-DNF'!$AA$21="","",'Séries-DNF'!$AA$21)</f>
        <v/>
      </c>
    </row>
    <row r="576" spans="1:37" x14ac:dyDescent="0.25">
      <c r="A576" s="114" t="str">
        <f>IF('Séries-DNF'!$N$22="","",'Séries-DNF'!$N$22)</f>
        <v>DNF</v>
      </c>
      <c r="B576" s="435" t="str">
        <f>IF('Séries-DNF'!$J$22="","",'Séries-DNF'!$J$22)</f>
        <v>ORSKI SIMONET</v>
      </c>
      <c r="C576" s="437" t="str">
        <f>IF('Séries-DNF'!$K$22="","",'Séries-DNF'!$K$22)</f>
        <v>Laetitia</v>
      </c>
      <c r="D576" s="110" t="str">
        <f>IF('Séries-DNF'!$L$22="","",'Séries-DNF'!$L$22)</f>
        <v>Femme</v>
      </c>
      <c r="E576" s="110" t="str">
        <f>IF('Séries-DNF'!$I$22="","",'Séries-DNF'!$I$22)</f>
        <v xml:space="preserve">N°2 </v>
      </c>
      <c r="F576" s="110" t="str">
        <f>IF('Séries-DNF'!$M$22="","",'Séries-DNF'!$M$22)</f>
        <v>ORSKI SIMONET Laetitia Femme</v>
      </c>
      <c r="G576" s="112" t="str">
        <f>IF('Séries-DNF'!$H$22="","",'Séries-DNF'!$H$22)</f>
        <v>Sportpleizh</v>
      </c>
      <c r="H576" s="120">
        <f>IF('Séries-DNF'!$A$22="","",'Séries-DNF'!$A$22)</f>
        <v>6</v>
      </c>
      <c r="I576" s="451">
        <f>IF('Séries-DNF'!$B$22="","",'Séries-DNF'!$B$22)</f>
        <v>2</v>
      </c>
      <c r="J576" s="139">
        <f>IF('Séries-DNF'!$G$22="","",'Séries-DNF'!$G$22)</f>
        <v>2</v>
      </c>
      <c r="K576" s="457" t="str">
        <f t="shared" si="28"/>
        <v>Décompte</v>
      </c>
      <c r="L576" s="458">
        <f t="shared" si="29"/>
        <v>0.62013888888888868</v>
      </c>
      <c r="M576" s="441">
        <f>IF('Séries-DNF'!$C$22="","",'Séries-DNF'!$C$22)</f>
        <v>0.59861111111111087</v>
      </c>
      <c r="N576" s="431">
        <f>IF('Séries-DNF'!$D$22="","",'Séries-DNF'!$D$22)</f>
        <v>0.61944444444444424</v>
      </c>
      <c r="O576" s="431">
        <f>IF('Séries-DNF'!$E$22="","",'Séries-DNF'!$E$22)</f>
        <v>0.62013888888888868</v>
      </c>
      <c r="P576" s="439">
        <f>IF('Séries-DNF'!$F$22="","",'Séries-DNF'!$F$22)</f>
        <v>0.62152777777777757</v>
      </c>
      <c r="Q576" s="435">
        <f>IF('Séries-DNF'!$S$22="","",'Séries-DNF'!$S$22)</f>
        <v>100</v>
      </c>
      <c r="R576" s="110" t="str">
        <f>IF('Séries-DNF'!$T$22="","",'Séries-DNF'!$T$22)</f>
        <v>m</v>
      </c>
      <c r="S576" s="437" t="str">
        <f>IF('Séries-DNF'!$U$22="","",'Séries-DNF'!$U$22)</f>
        <v/>
      </c>
      <c r="T576" s="112" t="str">
        <f>IF('Séries-DNF'!$V$22="","",'Séries-DNF'!$V$22)</f>
        <v/>
      </c>
      <c r="U576" s="413" t="str">
        <f>IF('Séries-DNF'!$AA$22="","",'Séries-DNF'!$AA$22)</f>
        <v/>
      </c>
    </row>
    <row r="577" spans="1:21" x14ac:dyDescent="0.25">
      <c r="A577" s="114" t="str">
        <f>IF('Séries-DNF'!$N$23="","",'Séries-DNF'!$N$23)</f>
        <v>DNF</v>
      </c>
      <c r="B577" s="435" t="str">
        <f>IF('Séries-DNF'!$J$23="","",'Séries-DNF'!$J$23)</f>
        <v>PIERRAT</v>
      </c>
      <c r="C577" s="437" t="str">
        <f>IF('Séries-DNF'!$K$23="","",'Séries-DNF'!$K$23)</f>
        <v>Patrice</v>
      </c>
      <c r="D577" s="110" t="str">
        <f>IF('Séries-DNF'!$L$23="","",'Séries-DNF'!$L$23)</f>
        <v>Homme</v>
      </c>
      <c r="E577" s="110" t="str">
        <f>IF('Séries-DNF'!$I$23="","",'Séries-DNF'!$I$23)</f>
        <v xml:space="preserve">N°3 </v>
      </c>
      <c r="F577" s="110" t="str">
        <f>IF('Séries-DNF'!$M$23="","",'Séries-DNF'!$M$23)</f>
        <v>PIERRAT Patrice Homme</v>
      </c>
      <c r="G577" s="112" t="str">
        <f>IF('Séries-DNF'!$H$23="","",'Séries-DNF'!$H$23)</f>
        <v>Sportpleizh</v>
      </c>
      <c r="H577" s="120">
        <f>IF('Séries-DNF'!$A$23="","",'Séries-DNF'!$A$23)</f>
        <v>7</v>
      </c>
      <c r="I577" s="451">
        <f>IF('Séries-DNF'!$B$23="","",'Séries-DNF'!$B$23)</f>
        <v>1</v>
      </c>
      <c r="J577" s="139">
        <f>IF('Séries-DNF'!$G$23="","",'Séries-DNF'!$G$23)</f>
        <v>1</v>
      </c>
      <c r="K577" s="457" t="str">
        <f t="shared" si="28"/>
        <v>Décompte</v>
      </c>
      <c r="L577" s="458">
        <f t="shared" si="29"/>
        <v>0.62638888888888866</v>
      </c>
      <c r="M577" s="441">
        <f>IF('Séries-DNF'!$C$23="","",'Séries-DNF'!$C$23)</f>
        <v>0.60486111111111085</v>
      </c>
      <c r="N577" s="431">
        <f>IF('Séries-DNF'!$D$23="","",'Séries-DNF'!$D$23)</f>
        <v>0.62569444444444422</v>
      </c>
      <c r="O577" s="431">
        <f>IF('Séries-DNF'!$E$23="","",'Séries-DNF'!$E$23)</f>
        <v>0.62638888888888866</v>
      </c>
      <c r="P577" s="439">
        <f>IF('Séries-DNF'!$F$23="","",'Séries-DNF'!$F$23)</f>
        <v>0.62777777777777755</v>
      </c>
      <c r="Q577" s="435">
        <f>IF('Séries-DNF'!$S$23="","",'Séries-DNF'!$S$23)</f>
        <v>100</v>
      </c>
      <c r="R577" s="110" t="str">
        <f>IF('Séries-DNF'!$T$23="","",'Séries-DNF'!$T$23)</f>
        <v>m</v>
      </c>
      <c r="S577" s="437" t="str">
        <f>IF('Séries-DNF'!$U$23="","",'Séries-DNF'!$U$23)</f>
        <v/>
      </c>
      <c r="T577" s="112" t="str">
        <f>IF('Séries-DNF'!$V$23="","",'Séries-DNF'!$V$23)</f>
        <v/>
      </c>
      <c r="U577" s="413" t="str">
        <f>IF('Séries-DNF'!$AA$23="","",'Séries-DNF'!$AA$23)</f>
        <v/>
      </c>
    </row>
    <row r="578" spans="1:21" x14ac:dyDescent="0.25">
      <c r="A578" s="114" t="str">
        <f>IF('Séries-DNF'!$N$24="","",'Séries-DNF'!$N$24)</f>
        <v>DNF</v>
      </c>
      <c r="B578" s="435" t="str">
        <f>IF('Séries-DNF'!$J$24="","",'Séries-DNF'!$J$24)</f>
        <v>CORDIER</v>
      </c>
      <c r="C578" s="437" t="str">
        <f>IF('Séries-DNF'!$K$24="","",'Séries-DNF'!$K$24)</f>
        <v>Frédérique</v>
      </c>
      <c r="D578" s="110" t="str">
        <f>IF('Séries-DNF'!$L$24="","",'Séries-DNF'!$L$24)</f>
        <v>Femme</v>
      </c>
      <c r="E578" s="110" t="str">
        <f>IF('Séries-DNF'!$I$24="","",'Séries-DNF'!$I$24)</f>
        <v xml:space="preserve">N°3 </v>
      </c>
      <c r="F578" s="110" t="str">
        <f>IF('Séries-DNF'!$M$24="","",'Séries-DNF'!$M$24)</f>
        <v>CORDIER Frédérique Femme</v>
      </c>
      <c r="G578" s="112" t="str">
        <f>IF('Séries-DNF'!$H$24="","",'Séries-DNF'!$H$24)</f>
        <v>LIMULES</v>
      </c>
      <c r="H578" s="120">
        <f>IF('Séries-DNF'!$A$24="","",'Séries-DNF'!$A$24)</f>
        <v>7</v>
      </c>
      <c r="I578" s="451">
        <f>IF('Séries-DNF'!$B$24="","",'Séries-DNF'!$B$24)</f>
        <v>2</v>
      </c>
      <c r="J578" s="139">
        <f>IF('Séries-DNF'!$G$24="","",'Séries-DNF'!$G$24)</f>
        <v>2</v>
      </c>
      <c r="K578" s="457" t="str">
        <f t="shared" si="28"/>
        <v>Décompte</v>
      </c>
      <c r="L578" s="458">
        <f t="shared" si="29"/>
        <v>0.62638888888888866</v>
      </c>
      <c r="M578" s="441">
        <f>IF('Séries-DNF'!$C$24="","",'Séries-DNF'!$C$24)</f>
        <v>0.60486111111111085</v>
      </c>
      <c r="N578" s="431">
        <f>IF('Séries-DNF'!$D$24="","",'Séries-DNF'!$D$24)</f>
        <v>0.62569444444444422</v>
      </c>
      <c r="O578" s="431">
        <f>IF('Séries-DNF'!$E$24="","",'Séries-DNF'!$E$24)</f>
        <v>0.62638888888888866</v>
      </c>
      <c r="P578" s="439">
        <f>IF('Séries-DNF'!$F$24="","",'Séries-DNF'!$F$24)</f>
        <v>0.62777777777777755</v>
      </c>
      <c r="Q578" s="435">
        <f>IF('Séries-DNF'!$S$24="","",'Séries-DNF'!$S$24)</f>
        <v>103</v>
      </c>
      <c r="R578" s="110" t="str">
        <f>IF('Séries-DNF'!$T$24="","",'Séries-DNF'!$T$24)</f>
        <v>m</v>
      </c>
      <c r="S578" s="437" t="str">
        <f>IF('Séries-DNF'!$U$24="","",'Séries-DNF'!$U$24)</f>
        <v/>
      </c>
      <c r="T578" s="112" t="str">
        <f>IF('Séries-DNF'!$V$24="","",'Séries-DNF'!$V$24)</f>
        <v/>
      </c>
      <c r="U578" s="413" t="str">
        <f>IF('Séries-DNF'!$AA$24="","",'Séries-DNF'!$AA$24)</f>
        <v/>
      </c>
    </row>
    <row r="579" spans="1:21" x14ac:dyDescent="0.25">
      <c r="A579" s="114" t="str">
        <f>IF('Séries-DNF'!$N$25="","",'Séries-DNF'!$N$25)</f>
        <v>DNF</v>
      </c>
      <c r="B579" s="435" t="str">
        <f>IF('Séries-DNF'!$J$25="","",'Séries-DNF'!$J$25)</f>
        <v>EKSTETS</v>
      </c>
      <c r="C579" s="437" t="str">
        <f>IF('Séries-DNF'!$K$25="","",'Séries-DNF'!$K$25)</f>
        <v>Marie-pierre</v>
      </c>
      <c r="D579" s="110" t="str">
        <f>IF('Séries-DNF'!$L$25="","",'Séries-DNF'!$L$25)</f>
        <v>Femme</v>
      </c>
      <c r="E579" s="110" t="str">
        <f>IF('Séries-DNF'!$I$25="","",'Séries-DNF'!$I$25)</f>
        <v xml:space="preserve">N°4 </v>
      </c>
      <c r="F579" s="110" t="str">
        <f>IF('Séries-DNF'!$M$25="","",'Séries-DNF'!$M$25)</f>
        <v>EKSTETS Marie-pierre Femme</v>
      </c>
      <c r="G579" s="112" t="str">
        <f>IF('Séries-DNF'!$H$25="","",'Séries-DNF'!$H$25)</f>
        <v>Savoy'OuBien?</v>
      </c>
      <c r="H579" s="120">
        <f>IF('Séries-DNF'!$A$25="","",'Séries-DNF'!$A$25)</f>
        <v>8</v>
      </c>
      <c r="I579" s="451">
        <f>IF('Séries-DNF'!$B$25="","",'Séries-DNF'!$B$25)</f>
        <v>1</v>
      </c>
      <c r="J579" s="139">
        <f>IF('Séries-DNF'!$G$25="","",'Séries-DNF'!$G$25)</f>
        <v>1</v>
      </c>
      <c r="K579" s="457" t="str">
        <f t="shared" si="28"/>
        <v>Décompte</v>
      </c>
      <c r="L579" s="458">
        <f t="shared" si="29"/>
        <v>0.63263888888888864</v>
      </c>
      <c r="M579" s="441">
        <f>IF('Séries-DNF'!$C$25="","",'Séries-DNF'!$C$25)</f>
        <v>0.61111111111111083</v>
      </c>
      <c r="N579" s="431">
        <f>IF('Séries-DNF'!$D$25="","",'Séries-DNF'!$D$25)</f>
        <v>0.6319444444444442</v>
      </c>
      <c r="O579" s="431">
        <f>IF('Séries-DNF'!$E$25="","",'Séries-DNF'!$E$25)</f>
        <v>0.63263888888888864</v>
      </c>
      <c r="P579" s="439">
        <f>IF('Séries-DNF'!$F$25="","",'Séries-DNF'!$F$25)</f>
        <v>0.63402777777777752</v>
      </c>
      <c r="Q579" s="435">
        <f>IF('Séries-DNF'!$S$25="","",'Séries-DNF'!$S$25)</f>
        <v>110</v>
      </c>
      <c r="R579" s="110" t="str">
        <f>IF('Séries-DNF'!$T$25="","",'Séries-DNF'!$T$25)</f>
        <v>m</v>
      </c>
      <c r="S579" s="437" t="str">
        <f>IF('Séries-DNF'!$U$25="","",'Séries-DNF'!$U$25)</f>
        <v/>
      </c>
      <c r="T579" s="112" t="str">
        <f>IF('Séries-DNF'!$V$25="","",'Séries-DNF'!$V$25)</f>
        <v/>
      </c>
      <c r="U579" s="413" t="str">
        <f>IF('Séries-DNF'!$AA$25="","",'Séries-DNF'!$AA$25)</f>
        <v/>
      </c>
    </row>
    <row r="580" spans="1:21" x14ac:dyDescent="0.25">
      <c r="A580" s="114" t="str">
        <f>IF('Séries-DNF'!$N$26="","",'Séries-DNF'!$N$26)</f>
        <v>DNF</v>
      </c>
      <c r="B580" s="435" t="str">
        <f>IF('Séries-DNF'!$J$26="","",'Séries-DNF'!$J$26)</f>
        <v>GUILLOUX</v>
      </c>
      <c r="C580" s="437" t="str">
        <f>IF('Séries-DNF'!$K$26="","",'Séries-DNF'!$K$26)</f>
        <v>Philippe</v>
      </c>
      <c r="D580" s="110" t="str">
        <f>IF('Séries-DNF'!$L$26="","",'Séries-DNF'!$L$26)</f>
        <v>Homme</v>
      </c>
      <c r="E580" s="110" t="str">
        <f>IF('Séries-DNF'!$I$26="","",'Séries-DNF'!$I$26)</f>
        <v xml:space="preserve">N°3 </v>
      </c>
      <c r="F580" s="110" t="str">
        <f>IF('Séries-DNF'!$M$26="","",'Séries-DNF'!$M$26)</f>
        <v>GUILLOUX Philippe Homme</v>
      </c>
      <c r="G580" s="112" t="str">
        <f>IF('Séries-DNF'!$H$26="","",'Séries-DNF'!$H$26)</f>
        <v>Savoy'OuBien?</v>
      </c>
      <c r="H580" s="120">
        <f>IF('Séries-DNF'!$A$26="","",'Séries-DNF'!$A$26)</f>
        <v>8</v>
      </c>
      <c r="I580" s="451">
        <f>IF('Séries-DNF'!$B$26="","",'Séries-DNF'!$B$26)</f>
        <v>2</v>
      </c>
      <c r="J580" s="139">
        <f>IF('Séries-DNF'!$G$26="","",'Séries-DNF'!$G$26)</f>
        <v>2</v>
      </c>
      <c r="K580" s="457" t="str">
        <f t="shared" si="28"/>
        <v>Décompte</v>
      </c>
      <c r="L580" s="458">
        <f t="shared" si="29"/>
        <v>0.63263888888888864</v>
      </c>
      <c r="M580" s="441">
        <f>IF('Séries-DNF'!$C$26="","",'Séries-DNF'!$C$26)</f>
        <v>0.61111111111111083</v>
      </c>
      <c r="N580" s="431">
        <f>IF('Séries-DNF'!$D$26="","",'Séries-DNF'!$D$26)</f>
        <v>0.6319444444444442</v>
      </c>
      <c r="O580" s="431">
        <f>IF('Séries-DNF'!$E$26="","",'Séries-DNF'!$E$26)</f>
        <v>0.63263888888888864</v>
      </c>
      <c r="P580" s="439">
        <f>IF('Séries-DNF'!$F$26="","",'Séries-DNF'!$F$26)</f>
        <v>0.63402777777777752</v>
      </c>
      <c r="Q580" s="435">
        <f>IF('Séries-DNF'!$S$26="","",'Séries-DNF'!$S$26)</f>
        <v>125</v>
      </c>
      <c r="R580" s="110" t="str">
        <f>IF('Séries-DNF'!$T$26="","",'Séries-DNF'!$T$26)</f>
        <v>m</v>
      </c>
      <c r="S580" s="437" t="str">
        <f>IF('Séries-DNF'!$U$26="","",'Séries-DNF'!$U$26)</f>
        <v/>
      </c>
      <c r="T580" s="112" t="str">
        <f>IF('Séries-DNF'!$V$26="","",'Séries-DNF'!$V$26)</f>
        <v/>
      </c>
      <c r="U580" s="413" t="str">
        <f>IF('Séries-DNF'!$AA$26="","",'Séries-DNF'!$AA$26)</f>
        <v/>
      </c>
    </row>
    <row r="581" spans="1:21" x14ac:dyDescent="0.25">
      <c r="A581" s="114" t="str">
        <f>IF('Séries-DNF'!$N$27="","",'Séries-DNF'!$N$27)</f>
        <v>DNF</v>
      </c>
      <c r="B581" s="435" t="str">
        <f>IF('Séries-DNF'!$J$27="","",'Séries-DNF'!$J$27)</f>
        <v>HURON</v>
      </c>
      <c r="C581" s="437" t="str">
        <f>IF('Séries-DNF'!$K$27="","",'Séries-DNF'!$K$27)</f>
        <v>Pascal</v>
      </c>
      <c r="D581" s="110" t="str">
        <f>IF('Séries-DNF'!$L$27="","",'Séries-DNF'!$L$27)</f>
        <v>Homme</v>
      </c>
      <c r="E581" s="110" t="str">
        <f>IF('Séries-DNF'!$I$27="","",'Séries-DNF'!$I$27)</f>
        <v>N°1 Capitaine</v>
      </c>
      <c r="F581" s="110" t="str">
        <f>IF('Séries-DNF'!$M$27="","",'Séries-DNF'!$M$27)</f>
        <v>HURON Pascal Homme</v>
      </c>
      <c r="G581" s="112" t="str">
        <f>IF('Séries-DNF'!$H$27="","",'Séries-DNF'!$H$27)</f>
        <v>Enjoy And Relax</v>
      </c>
      <c r="H581" s="120">
        <f>IF('Séries-DNF'!$A$27="","",'Séries-DNF'!$A$27)</f>
        <v>9</v>
      </c>
      <c r="I581" s="451">
        <f>IF('Séries-DNF'!$B$27="","",'Séries-DNF'!$B$27)</f>
        <v>1</v>
      </c>
      <c r="J581" s="139">
        <f>IF('Séries-DNF'!$G$27="","",'Séries-DNF'!$G$27)</f>
        <v>1</v>
      </c>
      <c r="K581" s="457" t="str">
        <f t="shared" si="28"/>
        <v>Décompte</v>
      </c>
      <c r="L581" s="458">
        <f t="shared" si="29"/>
        <v>0.63888888888888862</v>
      </c>
      <c r="M581" s="441">
        <f>IF('Séries-DNF'!$C$27="","",'Séries-DNF'!$C$27)</f>
        <v>0.61736111111111081</v>
      </c>
      <c r="N581" s="431">
        <f>IF('Séries-DNF'!$D$27="","",'Séries-DNF'!$D$27)</f>
        <v>0.63819444444444418</v>
      </c>
      <c r="O581" s="431">
        <f>IF('Séries-DNF'!$E$27="","",'Séries-DNF'!$E$27)</f>
        <v>0.63888888888888862</v>
      </c>
      <c r="P581" s="439">
        <f>IF('Séries-DNF'!$F$27="","",'Séries-DNF'!$F$27)</f>
        <v>0.6402777777777775</v>
      </c>
      <c r="Q581" s="435">
        <f>IF('Séries-DNF'!$S$27="","",'Séries-DNF'!$S$27)</f>
        <v>150</v>
      </c>
      <c r="R581" s="110" t="str">
        <f>IF('Séries-DNF'!$T$27="","",'Séries-DNF'!$T$27)</f>
        <v>m</v>
      </c>
      <c r="S581" s="437" t="str">
        <f>IF('Séries-DNF'!$U$27="","",'Séries-DNF'!$U$27)</f>
        <v/>
      </c>
      <c r="T581" s="112" t="str">
        <f>IF('Séries-DNF'!$V$27="","",'Séries-DNF'!$V$27)</f>
        <v/>
      </c>
      <c r="U581" s="413" t="str">
        <f>IF('Séries-DNF'!$AA$27="","",'Séries-DNF'!$AA$27)</f>
        <v/>
      </c>
    </row>
    <row r="582" spans="1:21" x14ac:dyDescent="0.25">
      <c r="A582" s="114" t="str">
        <f>IF('Séries-DNF'!$N$28="","",'Séries-DNF'!$N$28)</f>
        <v>DNF</v>
      </c>
      <c r="B582" s="435" t="str">
        <f>IF('Séries-DNF'!$J$28="","",'Séries-DNF'!$J$28)</f>
        <v>RISIAN</v>
      </c>
      <c r="C582" s="437" t="str">
        <f>IF('Séries-DNF'!$K$28="","",'Séries-DNF'!$K$28)</f>
        <v>Michal</v>
      </c>
      <c r="D582" s="110" t="str">
        <f>IF('Séries-DNF'!$L$28="","",'Séries-DNF'!$L$28)</f>
        <v>Homme</v>
      </c>
      <c r="E582" s="110" t="str">
        <f>IF('Séries-DNF'!$I$28="","",'Séries-DNF'!$I$28)</f>
        <v xml:space="preserve">N°2 </v>
      </c>
      <c r="F582" s="110" t="str">
        <f>IF('Séries-DNF'!$M$28="","",'Séries-DNF'!$M$28)</f>
        <v>RISIAN Michal Homme</v>
      </c>
      <c r="G582" s="112" t="str">
        <f>IF('Séries-DNF'!$H$28="","",'Séries-DNF'!$H$28)</f>
        <v>Apneaman, Praha, Czech Republic</v>
      </c>
      <c r="H582" s="120">
        <f>IF('Séries-DNF'!$A$28="","",'Séries-DNF'!$A$28)</f>
        <v>9</v>
      </c>
      <c r="I582" s="451">
        <f>IF('Séries-DNF'!$B$28="","",'Séries-DNF'!$B$28)</f>
        <v>2</v>
      </c>
      <c r="J582" s="139">
        <f>IF('Séries-DNF'!$G$28="","",'Séries-DNF'!$G$28)</f>
        <v>2</v>
      </c>
      <c r="K582" s="457" t="str">
        <f t="shared" si="28"/>
        <v>Décompte</v>
      </c>
      <c r="L582" s="458">
        <f t="shared" si="29"/>
        <v>0.63888888888888862</v>
      </c>
      <c r="M582" s="441">
        <f>IF('Séries-DNF'!$C$28="","",'Séries-DNF'!$C$28)</f>
        <v>0.61736111111111081</v>
      </c>
      <c r="N582" s="431">
        <f>IF('Séries-DNF'!$D$28="","",'Séries-DNF'!$D$28)</f>
        <v>0.63819444444444418</v>
      </c>
      <c r="O582" s="431">
        <f>IF('Séries-DNF'!$E$28="","",'Séries-DNF'!$E$28)</f>
        <v>0.63888888888888862</v>
      </c>
      <c r="P582" s="439">
        <f>IF('Séries-DNF'!$F$28="","",'Séries-DNF'!$F$28)</f>
        <v>0.6402777777777775</v>
      </c>
      <c r="Q582" s="435">
        <f>IF('Séries-DNF'!$S$28="","",'Séries-DNF'!$S$28)</f>
        <v>160</v>
      </c>
      <c r="R582" s="110" t="str">
        <f>IF('Séries-DNF'!$T$28="","",'Séries-DNF'!$T$28)</f>
        <v>m</v>
      </c>
      <c r="S582" s="437" t="str">
        <f>IF('Séries-DNF'!$U$28="","",'Séries-DNF'!$U$28)</f>
        <v/>
      </c>
      <c r="T582" s="112" t="str">
        <f>IF('Séries-DNF'!$V$28="","",'Séries-DNF'!$V$28)</f>
        <v/>
      </c>
      <c r="U582" s="413" t="str">
        <f>IF('Séries-DNF'!$AA$28="","",'Séries-DNF'!$AA$28)</f>
        <v/>
      </c>
    </row>
    <row r="583" spans="1:21" x14ac:dyDescent="0.25">
      <c r="A583" s="114" t="str">
        <f>IF('Séries-DNF'!$N$29="","",'Séries-DNF'!$N$29)</f>
        <v/>
      </c>
      <c r="B583" s="435" t="str">
        <f>IF('Séries-DNF'!$J$29="","",'Séries-DNF'!$J$29)</f>
        <v/>
      </c>
      <c r="C583" s="437" t="str">
        <f>IF('Séries-DNF'!$K$29="","",'Séries-DNF'!$K$29)</f>
        <v/>
      </c>
      <c r="D583" s="110" t="str">
        <f>IF('Séries-DNF'!$L$29="","",'Séries-DNF'!$L$29)</f>
        <v/>
      </c>
      <c r="E583" s="110" t="str">
        <f>IF('Séries-DNF'!$I$29="","",'Séries-DNF'!$I$29)</f>
        <v/>
      </c>
      <c r="F583" s="110" t="str">
        <f>IF('Séries-DNF'!$M$29="","",'Séries-DNF'!$M$29)</f>
        <v/>
      </c>
      <c r="G583" s="112" t="str">
        <f>IF('Séries-DNF'!$H$29="","",'Séries-DNF'!$H$29)</f>
        <v/>
      </c>
      <c r="H583" s="120" t="str">
        <f>IF('Séries-DNF'!$A$29="","",'Séries-DNF'!$A$29)</f>
        <v/>
      </c>
      <c r="I583" s="451" t="str">
        <f>IF('Séries-DNF'!$B$29="","",'Séries-DNF'!$B$29)</f>
        <v/>
      </c>
      <c r="J583" s="139" t="str">
        <f>IF('Séries-DNF'!$G$29="","",'Séries-DNF'!$G$29)</f>
        <v/>
      </c>
      <c r="K583" s="457" t="str">
        <f t="shared" si="28"/>
        <v/>
      </c>
      <c r="L583" s="458" t="str">
        <f t="shared" si="29"/>
        <v/>
      </c>
      <c r="M583" s="441" t="str">
        <f>IF('Séries-DNF'!$C$29="","",'Séries-DNF'!$C$29)</f>
        <v/>
      </c>
      <c r="N583" s="431" t="str">
        <f>IF('Séries-DNF'!$D$29="","",'Séries-DNF'!$D$29)</f>
        <v/>
      </c>
      <c r="O583" s="431" t="str">
        <f>IF('Séries-DNF'!$E$29="","",'Séries-DNF'!$E$29)</f>
        <v/>
      </c>
      <c r="P583" s="439" t="str">
        <f>IF('Séries-DNF'!$F$29="","",'Séries-DNF'!$F$29)</f>
        <v/>
      </c>
      <c r="Q583" s="435" t="str">
        <f>IF('Séries-DNF'!$S$29="","",'Séries-DNF'!$S$29)</f>
        <v/>
      </c>
      <c r="R583" s="110" t="str">
        <f>IF('Séries-DNF'!$T$29="","",'Séries-DNF'!$T$29)</f>
        <v/>
      </c>
      <c r="S583" s="437" t="str">
        <f>IF('Séries-DNF'!$U$29="","",'Séries-DNF'!$U$29)</f>
        <v/>
      </c>
      <c r="T583" s="112" t="str">
        <f>IF('Séries-DNF'!$V$29="","",'Séries-DNF'!$V$29)</f>
        <v/>
      </c>
      <c r="U583" s="413" t="str">
        <f>IF('Séries-DNF'!$AA$29="","",'Séries-DNF'!$AA$29)</f>
        <v/>
      </c>
    </row>
    <row r="584" spans="1:21" x14ac:dyDescent="0.25">
      <c r="A584" s="114" t="str">
        <f>IF('Séries-DNF'!$N$30="","",'Séries-DNF'!$N$30)</f>
        <v/>
      </c>
      <c r="B584" s="435" t="str">
        <f>IF('Séries-DNF'!$J$30="","",'Séries-DNF'!$J$30)</f>
        <v/>
      </c>
      <c r="C584" s="437" t="str">
        <f>IF('Séries-DNF'!$K$30="","",'Séries-DNF'!$K$30)</f>
        <v/>
      </c>
      <c r="D584" s="110" t="str">
        <f>IF('Séries-DNF'!$L$30="","",'Séries-DNF'!$L$30)</f>
        <v/>
      </c>
      <c r="E584" s="110" t="str">
        <f>IF('Séries-DNF'!$I$30="","",'Séries-DNF'!$I$30)</f>
        <v/>
      </c>
      <c r="F584" s="110" t="str">
        <f>IF('Séries-DNF'!$M$30="","",'Séries-DNF'!$M$30)</f>
        <v/>
      </c>
      <c r="G584" s="112" t="str">
        <f>IF('Séries-DNF'!$H$30="","",'Séries-DNF'!$H$30)</f>
        <v/>
      </c>
      <c r="H584" s="120" t="str">
        <f>IF('Séries-DNF'!$A$30="","",'Séries-DNF'!$A$30)</f>
        <v/>
      </c>
      <c r="I584" s="451" t="str">
        <f>IF('Séries-DNF'!$B$30="","",'Séries-DNF'!$B$30)</f>
        <v/>
      </c>
      <c r="J584" s="139" t="str">
        <f>IF('Séries-DNF'!$G$30="","",'Séries-DNF'!$G$30)</f>
        <v/>
      </c>
      <c r="K584" s="457" t="str">
        <f t="shared" si="28"/>
        <v/>
      </c>
      <c r="L584" s="458" t="str">
        <f t="shared" si="29"/>
        <v/>
      </c>
      <c r="M584" s="441" t="str">
        <f>IF('Séries-DNF'!$C$30="","",'Séries-DNF'!$C$30)</f>
        <v/>
      </c>
      <c r="N584" s="431" t="str">
        <f>IF('Séries-DNF'!$D$30="","",'Séries-DNF'!$D$30)</f>
        <v/>
      </c>
      <c r="O584" s="431" t="str">
        <f>IF('Séries-DNF'!$E$30="","",'Séries-DNF'!$E$30)</f>
        <v/>
      </c>
      <c r="P584" s="439" t="str">
        <f>IF('Séries-DNF'!$F$30="","",'Séries-DNF'!$F$30)</f>
        <v/>
      </c>
      <c r="Q584" s="435" t="str">
        <f>IF('Séries-DNF'!$S$30="","",'Séries-DNF'!$S$30)</f>
        <v/>
      </c>
      <c r="R584" s="110" t="str">
        <f>IF('Séries-DNF'!$T$30="","",'Séries-DNF'!$T$30)</f>
        <v/>
      </c>
      <c r="S584" s="437" t="str">
        <f>IF('Séries-DNF'!$U$30="","",'Séries-DNF'!$U$30)</f>
        <v/>
      </c>
      <c r="T584" s="112" t="str">
        <f>IF('Séries-DNF'!$V$30="","",'Séries-DNF'!$V$30)</f>
        <v/>
      </c>
      <c r="U584" s="413" t="str">
        <f>IF('Séries-DNF'!$AA$30="","",'Séries-DNF'!$AA$30)</f>
        <v/>
      </c>
    </row>
    <row r="585" spans="1:21" x14ac:dyDescent="0.25">
      <c r="A585" s="114" t="str">
        <f>IF('Séries-DNF'!$N$31="","",'Séries-DNF'!$N$31)</f>
        <v/>
      </c>
      <c r="B585" s="435" t="str">
        <f>IF('Séries-DNF'!$J$31="","",'Séries-DNF'!$J$31)</f>
        <v/>
      </c>
      <c r="C585" s="437" t="str">
        <f>IF('Séries-DNF'!$K$31="","",'Séries-DNF'!$K$31)</f>
        <v/>
      </c>
      <c r="D585" s="110" t="str">
        <f>IF('Séries-DNF'!$L$31="","",'Séries-DNF'!$L$31)</f>
        <v/>
      </c>
      <c r="E585" s="110" t="str">
        <f>IF('Séries-DNF'!$I$31="","",'Séries-DNF'!$I$31)</f>
        <v/>
      </c>
      <c r="F585" s="110" t="str">
        <f>IF('Séries-DNF'!$M$31="","",'Séries-DNF'!$M$31)</f>
        <v/>
      </c>
      <c r="G585" s="112" t="str">
        <f>IF('Séries-DNF'!$H$31="","",'Séries-DNF'!$H$31)</f>
        <v/>
      </c>
      <c r="H585" s="120" t="str">
        <f>IF('Séries-DNF'!$A$31="","",'Séries-DNF'!$A$31)</f>
        <v/>
      </c>
      <c r="I585" s="451" t="str">
        <f>IF('Séries-DNF'!$B$31="","",'Séries-DNF'!$B$31)</f>
        <v/>
      </c>
      <c r="J585" s="139" t="str">
        <f>IF('Séries-DNF'!$G$31="","",'Séries-DNF'!$G$31)</f>
        <v/>
      </c>
      <c r="K585" s="457" t="str">
        <f t="shared" si="28"/>
        <v/>
      </c>
      <c r="L585" s="458" t="str">
        <f t="shared" si="29"/>
        <v/>
      </c>
      <c r="M585" s="441" t="str">
        <f>IF('Séries-DNF'!$C$31="","",'Séries-DNF'!$C$31)</f>
        <v/>
      </c>
      <c r="N585" s="431" t="str">
        <f>IF('Séries-DNF'!$D$31="","",'Séries-DNF'!$D$31)</f>
        <v/>
      </c>
      <c r="O585" s="431" t="str">
        <f>IF('Séries-DNF'!$E$31="","",'Séries-DNF'!$E$31)</f>
        <v/>
      </c>
      <c r="P585" s="439" t="str">
        <f>IF('Séries-DNF'!$F$31="","",'Séries-DNF'!$F$31)</f>
        <v/>
      </c>
      <c r="Q585" s="435" t="str">
        <f>IF('Séries-DNF'!$S$31="","",'Séries-DNF'!$S$31)</f>
        <v/>
      </c>
      <c r="R585" s="110" t="str">
        <f>IF('Séries-DNF'!$T$31="","",'Séries-DNF'!$T$31)</f>
        <v/>
      </c>
      <c r="S585" s="437" t="str">
        <f>IF('Séries-DNF'!$U$31="","",'Séries-DNF'!$U$31)</f>
        <v/>
      </c>
      <c r="T585" s="112" t="str">
        <f>IF('Séries-DNF'!$V$31="","",'Séries-DNF'!$V$31)</f>
        <v/>
      </c>
      <c r="U585" s="413" t="str">
        <f>IF('Séries-DNF'!$AA$31="","",'Séries-DNF'!$AA$31)</f>
        <v/>
      </c>
    </row>
    <row r="586" spans="1:21" x14ac:dyDescent="0.25">
      <c r="A586" s="114" t="str">
        <f>IF('Séries-DNF'!$N$32="","",'Séries-DNF'!$N$32)</f>
        <v/>
      </c>
      <c r="B586" s="435" t="str">
        <f>IF('Séries-DNF'!$J$32="","",'Séries-DNF'!$J$32)</f>
        <v/>
      </c>
      <c r="C586" s="437" t="str">
        <f>IF('Séries-DNF'!$K$32="","",'Séries-DNF'!$K$32)</f>
        <v/>
      </c>
      <c r="D586" s="110" t="str">
        <f>IF('Séries-DNF'!$L$32="","",'Séries-DNF'!$L$32)</f>
        <v/>
      </c>
      <c r="E586" s="110" t="str">
        <f>IF('Séries-DNF'!$I$32="","",'Séries-DNF'!$I$32)</f>
        <v/>
      </c>
      <c r="F586" s="110" t="str">
        <f>IF('Séries-DNF'!$M$32="","",'Séries-DNF'!$M$32)</f>
        <v/>
      </c>
      <c r="G586" s="112" t="str">
        <f>IF('Séries-DNF'!$H$32="","",'Séries-DNF'!$H$32)</f>
        <v/>
      </c>
      <c r="H586" s="120" t="str">
        <f>IF('Séries-DNF'!$A$32="","",'Séries-DNF'!$A$32)</f>
        <v/>
      </c>
      <c r="I586" s="451" t="str">
        <f>IF('Séries-DNF'!$B$32="","",'Séries-DNF'!$B$32)</f>
        <v/>
      </c>
      <c r="J586" s="139" t="str">
        <f>IF('Séries-DNF'!$G$32="","",'Séries-DNF'!$G$32)</f>
        <v/>
      </c>
      <c r="K586" s="457" t="str">
        <f t="shared" si="28"/>
        <v/>
      </c>
      <c r="L586" s="458" t="str">
        <f t="shared" si="29"/>
        <v/>
      </c>
      <c r="M586" s="441" t="str">
        <f>IF('Séries-DNF'!$C$32="","",'Séries-DNF'!$C$32)</f>
        <v/>
      </c>
      <c r="N586" s="431" t="str">
        <f>IF('Séries-DNF'!$D$32="","",'Séries-DNF'!$D$32)</f>
        <v/>
      </c>
      <c r="O586" s="431" t="str">
        <f>IF('Séries-DNF'!$E$32="","",'Séries-DNF'!$E$32)</f>
        <v/>
      </c>
      <c r="P586" s="439" t="str">
        <f>IF('Séries-DNF'!$F$32="","",'Séries-DNF'!$F$32)</f>
        <v/>
      </c>
      <c r="Q586" s="435" t="str">
        <f>IF('Séries-DNF'!$S$32="","",'Séries-DNF'!$S$32)</f>
        <v/>
      </c>
      <c r="R586" s="110" t="str">
        <f>IF('Séries-DNF'!$T$32="","",'Séries-DNF'!$T$32)</f>
        <v/>
      </c>
      <c r="S586" s="437" t="str">
        <f>IF('Séries-DNF'!$U$32="","",'Séries-DNF'!$U$32)</f>
        <v/>
      </c>
      <c r="T586" s="112" t="str">
        <f>IF('Séries-DNF'!$V$32="","",'Séries-DNF'!$V$32)</f>
        <v/>
      </c>
      <c r="U586" s="413" t="str">
        <f>IF('Séries-DNF'!$AA$32="","",'Séries-DNF'!$AA$32)</f>
        <v/>
      </c>
    </row>
    <row r="587" spans="1:21" x14ac:dyDescent="0.25">
      <c r="A587" s="114" t="str">
        <f>IF('Séries-DNF'!$N$33="","",'Séries-DNF'!$N$33)</f>
        <v/>
      </c>
      <c r="B587" s="435" t="str">
        <f>IF('Séries-DNF'!$J$33="","",'Séries-DNF'!$J$33)</f>
        <v/>
      </c>
      <c r="C587" s="437" t="str">
        <f>IF('Séries-DNF'!$K$33="","",'Séries-DNF'!$K$33)</f>
        <v/>
      </c>
      <c r="D587" s="110" t="str">
        <f>IF('Séries-DNF'!$L$33="","",'Séries-DNF'!$L$33)</f>
        <v/>
      </c>
      <c r="E587" s="110" t="str">
        <f>IF('Séries-DNF'!$I$33="","",'Séries-DNF'!$I$33)</f>
        <v/>
      </c>
      <c r="F587" s="110" t="str">
        <f>IF('Séries-DNF'!$M$33="","",'Séries-DNF'!$M$33)</f>
        <v/>
      </c>
      <c r="G587" s="112" t="str">
        <f>IF('Séries-DNF'!$H$33="","",'Séries-DNF'!$H$33)</f>
        <v/>
      </c>
      <c r="H587" s="120" t="str">
        <f>IF('Séries-DNF'!$A$33="","",'Séries-DNF'!$A$33)</f>
        <v/>
      </c>
      <c r="I587" s="451" t="str">
        <f>IF('Séries-DNF'!$B$33="","",'Séries-DNF'!$B$33)</f>
        <v/>
      </c>
      <c r="J587" s="139" t="str">
        <f>IF('Séries-DNF'!$G$33="","",'Séries-DNF'!$G$33)</f>
        <v/>
      </c>
      <c r="K587" s="457" t="str">
        <f t="shared" si="28"/>
        <v/>
      </c>
      <c r="L587" s="458" t="str">
        <f t="shared" si="29"/>
        <v/>
      </c>
      <c r="M587" s="441" t="str">
        <f>IF('Séries-DNF'!$C$33="","",'Séries-DNF'!$C$33)</f>
        <v/>
      </c>
      <c r="N587" s="431" t="str">
        <f>IF('Séries-DNF'!$D$33="","",'Séries-DNF'!$D$33)</f>
        <v/>
      </c>
      <c r="O587" s="431" t="str">
        <f>IF('Séries-DNF'!$E$33="","",'Séries-DNF'!$E$33)</f>
        <v/>
      </c>
      <c r="P587" s="439" t="str">
        <f>IF('Séries-DNF'!$F$33="","",'Séries-DNF'!$F$33)</f>
        <v/>
      </c>
      <c r="Q587" s="435" t="str">
        <f>IF('Séries-DNF'!$S$33="","",'Séries-DNF'!$S$33)</f>
        <v/>
      </c>
      <c r="R587" s="110" t="str">
        <f>IF('Séries-DNF'!$T$33="","",'Séries-DNF'!$T$33)</f>
        <v/>
      </c>
      <c r="S587" s="437" t="str">
        <f>IF('Séries-DNF'!$U$33="","",'Séries-DNF'!$U$33)</f>
        <v/>
      </c>
      <c r="T587" s="112" t="str">
        <f>IF('Séries-DNF'!$V$33="","",'Séries-DNF'!$V$33)</f>
        <v/>
      </c>
      <c r="U587" s="413" t="str">
        <f>IF('Séries-DNF'!$AA$33="","",'Séries-DNF'!$AA$33)</f>
        <v/>
      </c>
    </row>
    <row r="588" spans="1:21" x14ac:dyDescent="0.25">
      <c r="A588" s="114" t="str">
        <f>IF('Séries-DNF'!$N$34="","",'Séries-DNF'!$N$34)</f>
        <v/>
      </c>
      <c r="B588" s="435" t="str">
        <f>IF('Séries-DNF'!$J$34="","",'Séries-DNF'!$J$34)</f>
        <v/>
      </c>
      <c r="C588" s="437" t="str">
        <f>IF('Séries-DNF'!$K$34="","",'Séries-DNF'!$K$34)</f>
        <v/>
      </c>
      <c r="D588" s="110" t="str">
        <f>IF('Séries-DNF'!$L$34="","",'Séries-DNF'!$L$34)</f>
        <v/>
      </c>
      <c r="E588" s="110" t="str">
        <f>IF('Séries-DNF'!$I$34="","",'Séries-DNF'!$I$34)</f>
        <v/>
      </c>
      <c r="F588" s="110" t="str">
        <f>IF('Séries-DNF'!$M$34="","",'Séries-DNF'!$M$34)</f>
        <v/>
      </c>
      <c r="G588" s="112" t="str">
        <f>IF('Séries-DNF'!$H$34="","",'Séries-DNF'!$H$34)</f>
        <v/>
      </c>
      <c r="H588" s="120" t="str">
        <f>IF('Séries-DNF'!$A$34="","",'Séries-DNF'!$A$34)</f>
        <v/>
      </c>
      <c r="I588" s="451" t="str">
        <f>IF('Séries-DNF'!$B$34="","",'Séries-DNF'!$B$34)</f>
        <v/>
      </c>
      <c r="J588" s="139" t="str">
        <f>IF('Séries-DNF'!$G$34="","",'Séries-DNF'!$G$34)</f>
        <v/>
      </c>
      <c r="K588" s="457" t="str">
        <f t="shared" si="28"/>
        <v/>
      </c>
      <c r="L588" s="458" t="str">
        <f t="shared" si="29"/>
        <v/>
      </c>
      <c r="M588" s="441" t="str">
        <f>IF('Séries-DNF'!$C$34="","",'Séries-DNF'!$C$34)</f>
        <v/>
      </c>
      <c r="N588" s="431" t="str">
        <f>IF('Séries-DNF'!$D$34="","",'Séries-DNF'!$D$34)</f>
        <v/>
      </c>
      <c r="O588" s="431" t="str">
        <f>IF('Séries-DNF'!$E$34="","",'Séries-DNF'!$E$34)</f>
        <v/>
      </c>
      <c r="P588" s="439" t="str">
        <f>IF('Séries-DNF'!$F$34="","",'Séries-DNF'!$F$34)</f>
        <v/>
      </c>
      <c r="Q588" s="435" t="str">
        <f>IF('Séries-DNF'!$S$34="","",'Séries-DNF'!$S$34)</f>
        <v/>
      </c>
      <c r="R588" s="110" t="str">
        <f>IF('Séries-DNF'!$T$34="","",'Séries-DNF'!$T$34)</f>
        <v/>
      </c>
      <c r="S588" s="437" t="str">
        <f>IF('Séries-DNF'!$U$34="","",'Séries-DNF'!$U$34)</f>
        <v/>
      </c>
      <c r="T588" s="112" t="str">
        <f>IF('Séries-DNF'!$V$34="","",'Séries-DNF'!$V$34)</f>
        <v/>
      </c>
      <c r="U588" s="413" t="str">
        <f>IF('Séries-DNF'!$AA$34="","",'Séries-DNF'!$AA$34)</f>
        <v/>
      </c>
    </row>
    <row r="589" spans="1:21" x14ac:dyDescent="0.25">
      <c r="A589" s="114" t="str">
        <f>IF('Séries-DNF'!$N$35="","",'Séries-DNF'!$N$35)</f>
        <v/>
      </c>
      <c r="B589" s="435" t="str">
        <f>IF('Séries-DNF'!$J$35="","",'Séries-DNF'!$J$35)</f>
        <v/>
      </c>
      <c r="C589" s="437" t="str">
        <f>IF('Séries-DNF'!$K$35="","",'Séries-DNF'!$K$35)</f>
        <v/>
      </c>
      <c r="D589" s="110" t="str">
        <f>IF('Séries-DNF'!$L$35="","",'Séries-DNF'!$L$35)</f>
        <v/>
      </c>
      <c r="E589" s="110" t="str">
        <f>IF('Séries-DNF'!$I$35="","",'Séries-DNF'!$I$35)</f>
        <v/>
      </c>
      <c r="F589" s="110" t="str">
        <f>IF('Séries-DNF'!$M$35="","",'Séries-DNF'!$M$35)</f>
        <v/>
      </c>
      <c r="G589" s="112" t="str">
        <f>IF('Séries-DNF'!$H$35="","",'Séries-DNF'!$H$35)</f>
        <v/>
      </c>
      <c r="H589" s="120" t="str">
        <f>IF('Séries-DNF'!$A$35="","",'Séries-DNF'!$A$35)</f>
        <v/>
      </c>
      <c r="I589" s="451" t="str">
        <f>IF('Séries-DNF'!$B$35="","",'Séries-DNF'!$B$35)</f>
        <v/>
      </c>
      <c r="J589" s="139" t="str">
        <f>IF('Séries-DNF'!$G$35="","",'Séries-DNF'!$G$35)</f>
        <v/>
      </c>
      <c r="K589" s="457" t="str">
        <f t="shared" si="28"/>
        <v/>
      </c>
      <c r="L589" s="458" t="str">
        <f t="shared" si="29"/>
        <v/>
      </c>
      <c r="M589" s="441" t="str">
        <f>IF('Séries-DNF'!$C$35="","",'Séries-DNF'!$C$35)</f>
        <v/>
      </c>
      <c r="N589" s="431" t="str">
        <f>IF('Séries-DNF'!$D$35="","",'Séries-DNF'!$D$35)</f>
        <v/>
      </c>
      <c r="O589" s="431" t="str">
        <f>IF('Séries-DNF'!$E$35="","",'Séries-DNF'!$E$35)</f>
        <v/>
      </c>
      <c r="P589" s="439" t="str">
        <f>IF('Séries-DNF'!$F$35="","",'Séries-DNF'!$F$35)</f>
        <v/>
      </c>
      <c r="Q589" s="435" t="str">
        <f>IF('Séries-DNF'!$S$35="","",'Séries-DNF'!$S$35)</f>
        <v/>
      </c>
      <c r="R589" s="110" t="str">
        <f>IF('Séries-DNF'!$T$35="","",'Séries-DNF'!$T$35)</f>
        <v/>
      </c>
      <c r="S589" s="437" t="str">
        <f>IF('Séries-DNF'!$U$35="","",'Séries-DNF'!$U$35)</f>
        <v/>
      </c>
      <c r="T589" s="112" t="str">
        <f>IF('Séries-DNF'!$V$35="","",'Séries-DNF'!$V$35)</f>
        <v/>
      </c>
      <c r="U589" s="413" t="str">
        <f>IF('Séries-DNF'!$AA$35="","",'Séries-DNF'!$AA$35)</f>
        <v/>
      </c>
    </row>
    <row r="590" spans="1:21" x14ac:dyDescent="0.25">
      <c r="A590" s="114" t="str">
        <f>IF('Séries-DNF'!$N$36="","",'Séries-DNF'!$N$36)</f>
        <v/>
      </c>
      <c r="B590" s="435" t="str">
        <f>IF('Séries-DNF'!$J$36="","",'Séries-DNF'!$J$36)</f>
        <v/>
      </c>
      <c r="C590" s="437" t="str">
        <f>IF('Séries-DNF'!$K$36="","",'Séries-DNF'!$K$36)</f>
        <v/>
      </c>
      <c r="D590" s="110" t="str">
        <f>IF('Séries-DNF'!$L$36="","",'Séries-DNF'!$L$36)</f>
        <v/>
      </c>
      <c r="E590" s="110" t="str">
        <f>IF('Séries-DNF'!$I$36="","",'Séries-DNF'!$I$36)</f>
        <v/>
      </c>
      <c r="F590" s="110" t="str">
        <f>IF('Séries-DNF'!$M$36="","",'Séries-DNF'!$M$36)</f>
        <v/>
      </c>
      <c r="G590" s="112" t="str">
        <f>IF('Séries-DNF'!$H$36="","",'Séries-DNF'!$H$36)</f>
        <v/>
      </c>
      <c r="H590" s="120" t="str">
        <f>IF('Séries-DNF'!$A$36="","",'Séries-DNF'!$A$36)</f>
        <v/>
      </c>
      <c r="I590" s="451" t="str">
        <f>IF('Séries-DNF'!$B$36="","",'Séries-DNF'!$B$36)</f>
        <v/>
      </c>
      <c r="J590" s="139" t="str">
        <f>IF('Séries-DNF'!$G$36="","",'Séries-DNF'!$G$36)</f>
        <v/>
      </c>
      <c r="K590" s="457" t="str">
        <f t="shared" si="28"/>
        <v/>
      </c>
      <c r="L590" s="458" t="str">
        <f t="shared" si="29"/>
        <v/>
      </c>
      <c r="M590" s="441" t="str">
        <f>IF('Séries-DNF'!$C$36="","",'Séries-DNF'!$C$36)</f>
        <v/>
      </c>
      <c r="N590" s="431" t="str">
        <f>IF('Séries-DNF'!$D$36="","",'Séries-DNF'!$D$36)</f>
        <v/>
      </c>
      <c r="O590" s="431" t="str">
        <f>IF('Séries-DNF'!$E$36="","",'Séries-DNF'!$E$36)</f>
        <v/>
      </c>
      <c r="P590" s="439" t="str">
        <f>IF('Séries-DNF'!$F$36="","",'Séries-DNF'!$F$36)</f>
        <v/>
      </c>
      <c r="Q590" s="435" t="str">
        <f>IF('Séries-DNF'!$S$36="","",'Séries-DNF'!$S$36)</f>
        <v/>
      </c>
      <c r="R590" s="110" t="str">
        <f>IF('Séries-DNF'!$T$36="","",'Séries-DNF'!$T$36)</f>
        <v/>
      </c>
      <c r="S590" s="437" t="str">
        <f>IF('Séries-DNF'!$U$36="","",'Séries-DNF'!$U$36)</f>
        <v/>
      </c>
      <c r="T590" s="112" t="str">
        <f>IF('Séries-DNF'!$V$36="","",'Séries-DNF'!$V$36)</f>
        <v/>
      </c>
      <c r="U590" s="413" t="str">
        <f>IF('Séries-DNF'!$AA$36="","",'Séries-DNF'!$AA$36)</f>
        <v/>
      </c>
    </row>
    <row r="591" spans="1:21" x14ac:dyDescent="0.25">
      <c r="A591" s="114" t="str">
        <f>IF('Séries-DNF'!$N$37="","",'Séries-DNF'!$N$37)</f>
        <v/>
      </c>
      <c r="B591" s="435" t="str">
        <f>IF('Séries-DNF'!$J$37="","",'Séries-DNF'!$J$37)</f>
        <v/>
      </c>
      <c r="C591" s="437" t="str">
        <f>IF('Séries-DNF'!$K$37="","",'Séries-DNF'!$K$37)</f>
        <v/>
      </c>
      <c r="D591" s="110" t="str">
        <f>IF('Séries-DNF'!$L$37="","",'Séries-DNF'!$L$37)</f>
        <v/>
      </c>
      <c r="E591" s="110" t="str">
        <f>IF('Séries-DNF'!$I$37="","",'Séries-DNF'!$I$37)</f>
        <v/>
      </c>
      <c r="F591" s="110" t="str">
        <f>IF('Séries-DNF'!$M$37="","",'Séries-DNF'!$M$37)</f>
        <v/>
      </c>
      <c r="G591" s="112" t="str">
        <f>IF('Séries-DNF'!$H$37="","",'Séries-DNF'!$H$37)</f>
        <v/>
      </c>
      <c r="H591" s="120" t="str">
        <f>IF('Séries-DNF'!$A$37="","",'Séries-DNF'!$A$37)</f>
        <v/>
      </c>
      <c r="I591" s="451" t="str">
        <f>IF('Séries-DNF'!$B$37="","",'Séries-DNF'!$B$37)</f>
        <v/>
      </c>
      <c r="J591" s="139" t="str">
        <f>IF('Séries-DNF'!$G$37="","",'Séries-DNF'!$G$37)</f>
        <v/>
      </c>
      <c r="K591" s="457" t="str">
        <f t="shared" si="28"/>
        <v/>
      </c>
      <c r="L591" s="458" t="str">
        <f t="shared" si="29"/>
        <v/>
      </c>
      <c r="M591" s="441" t="str">
        <f>IF('Séries-DNF'!$C$37="","",'Séries-DNF'!$C$37)</f>
        <v/>
      </c>
      <c r="N591" s="431" t="str">
        <f>IF('Séries-DNF'!$D$37="","",'Séries-DNF'!$D$37)</f>
        <v/>
      </c>
      <c r="O591" s="431" t="str">
        <f>IF('Séries-DNF'!$E$37="","",'Séries-DNF'!$E$37)</f>
        <v/>
      </c>
      <c r="P591" s="439" t="str">
        <f>IF('Séries-DNF'!$F$37="","",'Séries-DNF'!$F$37)</f>
        <v/>
      </c>
      <c r="Q591" s="435" t="str">
        <f>IF('Séries-DNF'!$S$37="","",'Séries-DNF'!$S$37)</f>
        <v/>
      </c>
      <c r="R591" s="110" t="str">
        <f>IF('Séries-DNF'!$T$37="","",'Séries-DNF'!$T$37)</f>
        <v/>
      </c>
      <c r="S591" s="437" t="str">
        <f>IF('Séries-DNF'!$U$37="","",'Séries-DNF'!$U$37)</f>
        <v/>
      </c>
      <c r="T591" s="112" t="str">
        <f>IF('Séries-DNF'!$V$37="","",'Séries-DNF'!$V$37)</f>
        <v/>
      </c>
      <c r="U591" s="413" t="str">
        <f>IF('Séries-DNF'!$AA$37="","",'Séries-DNF'!$AA$37)</f>
        <v/>
      </c>
    </row>
    <row r="592" spans="1:21" x14ac:dyDescent="0.25">
      <c r="A592" s="114" t="str">
        <f>IF('Séries-DNF'!$N$38="","",'Séries-DNF'!$N$38)</f>
        <v/>
      </c>
      <c r="B592" s="435" t="str">
        <f>IF('Séries-DNF'!$J$38="","",'Séries-DNF'!$J$38)</f>
        <v/>
      </c>
      <c r="C592" s="437" t="str">
        <f>IF('Séries-DNF'!$K$38="","",'Séries-DNF'!$K$38)</f>
        <v/>
      </c>
      <c r="D592" s="110" t="str">
        <f>IF('Séries-DNF'!$L$38="","",'Séries-DNF'!$L$38)</f>
        <v/>
      </c>
      <c r="E592" s="110" t="str">
        <f>IF('Séries-DNF'!$I$38="","",'Séries-DNF'!$I$38)</f>
        <v/>
      </c>
      <c r="F592" s="110" t="str">
        <f>IF('Séries-DNF'!$M$38="","",'Séries-DNF'!$M$38)</f>
        <v/>
      </c>
      <c r="G592" s="112" t="str">
        <f>IF('Séries-DNF'!$H$38="","",'Séries-DNF'!$H$38)</f>
        <v/>
      </c>
      <c r="H592" s="120" t="str">
        <f>IF('Séries-DNF'!$A$38="","",'Séries-DNF'!$A$38)</f>
        <v/>
      </c>
      <c r="I592" s="451" t="str">
        <f>IF('Séries-DNF'!$B$38="","",'Séries-DNF'!$B$38)</f>
        <v/>
      </c>
      <c r="J592" s="139" t="str">
        <f>IF('Séries-DNF'!$G$38="","",'Séries-DNF'!$G$38)</f>
        <v/>
      </c>
      <c r="K592" s="457" t="str">
        <f t="shared" si="28"/>
        <v/>
      </c>
      <c r="L592" s="458" t="str">
        <f t="shared" si="29"/>
        <v/>
      </c>
      <c r="M592" s="441" t="str">
        <f>IF('Séries-DNF'!$C$38="","",'Séries-DNF'!$C$38)</f>
        <v/>
      </c>
      <c r="N592" s="431" t="str">
        <f>IF('Séries-DNF'!$D$38="","",'Séries-DNF'!$D$38)</f>
        <v/>
      </c>
      <c r="O592" s="431" t="str">
        <f>IF('Séries-DNF'!$E$38="","",'Séries-DNF'!$E$38)</f>
        <v/>
      </c>
      <c r="P592" s="439" t="str">
        <f>IF('Séries-DNF'!$F$38="","",'Séries-DNF'!$F$38)</f>
        <v/>
      </c>
      <c r="Q592" s="435" t="str">
        <f>IF('Séries-DNF'!$S$38="","",'Séries-DNF'!$S$38)</f>
        <v/>
      </c>
      <c r="R592" s="110" t="str">
        <f>IF('Séries-DNF'!$T$38="","",'Séries-DNF'!$T$38)</f>
        <v/>
      </c>
      <c r="S592" s="437" t="str">
        <f>IF('Séries-DNF'!$U$38="","",'Séries-DNF'!$U$38)</f>
        <v/>
      </c>
      <c r="T592" s="112" t="str">
        <f>IF('Séries-DNF'!$V$38="","",'Séries-DNF'!$V$38)</f>
        <v/>
      </c>
      <c r="U592" s="413" t="str">
        <f>IF('Séries-DNF'!$AA$38="","",'Séries-DNF'!$AA$38)</f>
        <v/>
      </c>
    </row>
    <row r="593" spans="1:21" x14ac:dyDescent="0.25">
      <c r="A593" s="114" t="str">
        <f>IF('Séries-DNF'!$N$39="","",'Séries-DNF'!$N$39)</f>
        <v/>
      </c>
      <c r="B593" s="435" t="str">
        <f>IF('Séries-DNF'!$J$39="","",'Séries-DNF'!$J$39)</f>
        <v/>
      </c>
      <c r="C593" s="437" t="str">
        <f>IF('Séries-DNF'!$K$39="","",'Séries-DNF'!$K$39)</f>
        <v/>
      </c>
      <c r="D593" s="110" t="str">
        <f>IF('Séries-DNF'!$L$39="","",'Séries-DNF'!$L$39)</f>
        <v/>
      </c>
      <c r="E593" s="110" t="str">
        <f>IF('Séries-DNF'!$I$39="","",'Séries-DNF'!$I$39)</f>
        <v/>
      </c>
      <c r="F593" s="110" t="str">
        <f>IF('Séries-DNF'!$M$39="","",'Séries-DNF'!$M$39)</f>
        <v/>
      </c>
      <c r="G593" s="112" t="str">
        <f>IF('Séries-DNF'!$H$39="","",'Séries-DNF'!$H$39)</f>
        <v/>
      </c>
      <c r="H593" s="120" t="str">
        <f>IF('Séries-DNF'!$A$39="","",'Séries-DNF'!$A$39)</f>
        <v/>
      </c>
      <c r="I593" s="451" t="str">
        <f>IF('Séries-DNF'!$B$39="","",'Séries-DNF'!$B$39)</f>
        <v/>
      </c>
      <c r="J593" s="139" t="str">
        <f>IF('Séries-DNF'!$G$39="","",'Séries-DNF'!$G$39)</f>
        <v/>
      </c>
      <c r="K593" s="457" t="str">
        <f t="shared" si="28"/>
        <v/>
      </c>
      <c r="L593" s="458" t="str">
        <f t="shared" si="29"/>
        <v/>
      </c>
      <c r="M593" s="441" t="str">
        <f>IF('Séries-DNF'!$C$39="","",'Séries-DNF'!$C$39)</f>
        <v/>
      </c>
      <c r="N593" s="431" t="str">
        <f>IF('Séries-DNF'!$D$39="","",'Séries-DNF'!$D$39)</f>
        <v/>
      </c>
      <c r="O593" s="431" t="str">
        <f>IF('Séries-DNF'!$E$39="","",'Séries-DNF'!$E$39)</f>
        <v/>
      </c>
      <c r="P593" s="439" t="str">
        <f>IF('Séries-DNF'!$F$39="","",'Séries-DNF'!$F$39)</f>
        <v/>
      </c>
      <c r="Q593" s="435" t="str">
        <f>IF('Séries-DNF'!$S$39="","",'Séries-DNF'!$S$39)</f>
        <v/>
      </c>
      <c r="R593" s="110" t="str">
        <f>IF('Séries-DNF'!$T$39="","",'Séries-DNF'!$T$39)</f>
        <v/>
      </c>
      <c r="S593" s="437" t="str">
        <f>IF('Séries-DNF'!$U$39="","",'Séries-DNF'!$U$39)</f>
        <v/>
      </c>
      <c r="T593" s="112" t="str">
        <f>IF('Séries-DNF'!$V$39="","",'Séries-DNF'!$V$39)</f>
        <v/>
      </c>
      <c r="U593" s="413" t="str">
        <f>IF('Séries-DNF'!$AA$39="","",'Séries-DNF'!$AA$39)</f>
        <v/>
      </c>
    </row>
    <row r="594" spans="1:21" x14ac:dyDescent="0.25">
      <c r="A594" s="114" t="str">
        <f>IF('Séries-DNF'!$N$40="","",'Séries-DNF'!$N$40)</f>
        <v/>
      </c>
      <c r="B594" s="435" t="str">
        <f>IF('Séries-DNF'!$J$40="","",'Séries-DNF'!$J$40)</f>
        <v/>
      </c>
      <c r="C594" s="437" t="str">
        <f>IF('Séries-DNF'!$K$40="","",'Séries-DNF'!$K$40)</f>
        <v/>
      </c>
      <c r="D594" s="110" t="str">
        <f>IF('Séries-DNF'!$L$40="","",'Séries-DNF'!$L$40)</f>
        <v/>
      </c>
      <c r="E594" s="110" t="str">
        <f>IF('Séries-DNF'!$I$40="","",'Séries-DNF'!$I$40)</f>
        <v/>
      </c>
      <c r="F594" s="110" t="str">
        <f>IF('Séries-DNF'!$M$40="","",'Séries-DNF'!$M$40)</f>
        <v/>
      </c>
      <c r="G594" s="112" t="str">
        <f>IF('Séries-DNF'!$H$40="","",'Séries-DNF'!$H$40)</f>
        <v/>
      </c>
      <c r="H594" s="120" t="str">
        <f>IF('Séries-DNF'!$A$40="","",'Séries-DNF'!$A$40)</f>
        <v/>
      </c>
      <c r="I594" s="451" t="str">
        <f>IF('Séries-DNF'!$B$40="","",'Séries-DNF'!$B$40)</f>
        <v/>
      </c>
      <c r="J594" s="139" t="str">
        <f>IF('Séries-DNF'!$G$40="","",'Séries-DNF'!$G$40)</f>
        <v/>
      </c>
      <c r="K594" s="457" t="str">
        <f t="shared" si="28"/>
        <v/>
      </c>
      <c r="L594" s="458" t="str">
        <f t="shared" si="29"/>
        <v/>
      </c>
      <c r="M594" s="441" t="str">
        <f>IF('Séries-DNF'!$C$40="","",'Séries-DNF'!$C$40)</f>
        <v/>
      </c>
      <c r="N594" s="431" t="str">
        <f>IF('Séries-DNF'!$D$40="","",'Séries-DNF'!$D$40)</f>
        <v/>
      </c>
      <c r="O594" s="431" t="str">
        <f>IF('Séries-DNF'!$E$40="","",'Séries-DNF'!$E$40)</f>
        <v/>
      </c>
      <c r="P594" s="439" t="str">
        <f>IF('Séries-DNF'!$F$40="","",'Séries-DNF'!$F$40)</f>
        <v/>
      </c>
      <c r="Q594" s="435" t="str">
        <f>IF('Séries-DNF'!$S$40="","",'Séries-DNF'!$S$40)</f>
        <v/>
      </c>
      <c r="R594" s="110" t="str">
        <f>IF('Séries-DNF'!$T$40="","",'Séries-DNF'!$T$40)</f>
        <v/>
      </c>
      <c r="S594" s="437" t="str">
        <f>IF('Séries-DNF'!$U$40="","",'Séries-DNF'!$U$40)</f>
        <v/>
      </c>
      <c r="T594" s="112" t="str">
        <f>IF('Séries-DNF'!$V$40="","",'Séries-DNF'!$V$40)</f>
        <v/>
      </c>
      <c r="U594" s="413" t="str">
        <f>IF('Séries-DNF'!$AA$40="","",'Séries-DNF'!$AA$40)</f>
        <v/>
      </c>
    </row>
    <row r="595" spans="1:21" x14ac:dyDescent="0.25">
      <c r="A595" s="114" t="str">
        <f>IF('Séries-DNF'!$N$41="","",'Séries-DNF'!$N$41)</f>
        <v/>
      </c>
      <c r="B595" s="435" t="str">
        <f>IF('Séries-DNF'!$J$41="","",'Séries-DNF'!$J$41)</f>
        <v/>
      </c>
      <c r="C595" s="437" t="str">
        <f>IF('Séries-DNF'!$K$41="","",'Séries-DNF'!$K$41)</f>
        <v/>
      </c>
      <c r="D595" s="110" t="str">
        <f>IF('Séries-DNF'!$L$41="","",'Séries-DNF'!$L$41)</f>
        <v/>
      </c>
      <c r="E595" s="110" t="str">
        <f>IF('Séries-DNF'!$I$41="","",'Séries-DNF'!$I$41)</f>
        <v/>
      </c>
      <c r="F595" s="110" t="str">
        <f>IF('Séries-DNF'!$M$41="","",'Séries-DNF'!$M$41)</f>
        <v/>
      </c>
      <c r="G595" s="112" t="str">
        <f>IF('Séries-DNF'!$H$41="","",'Séries-DNF'!$H$41)</f>
        <v/>
      </c>
      <c r="H595" s="120" t="str">
        <f>IF('Séries-DNF'!$A$41="","",'Séries-DNF'!$A$41)</f>
        <v/>
      </c>
      <c r="I595" s="451" t="str">
        <f>IF('Séries-DNF'!$B$41="","",'Séries-DNF'!$B$41)</f>
        <v/>
      </c>
      <c r="J595" s="139" t="str">
        <f>IF('Séries-DNF'!$G$41="","",'Séries-DNF'!$G$41)</f>
        <v/>
      </c>
      <c r="K595" s="457" t="str">
        <f t="shared" si="28"/>
        <v/>
      </c>
      <c r="L595" s="458" t="str">
        <f t="shared" si="29"/>
        <v/>
      </c>
      <c r="M595" s="441" t="str">
        <f>IF('Séries-DNF'!$C$41="","",'Séries-DNF'!$C$41)</f>
        <v/>
      </c>
      <c r="N595" s="431" t="str">
        <f>IF('Séries-DNF'!$D$41="","",'Séries-DNF'!$D$41)</f>
        <v/>
      </c>
      <c r="O595" s="431" t="str">
        <f>IF('Séries-DNF'!$E$41="","",'Séries-DNF'!$E$41)</f>
        <v/>
      </c>
      <c r="P595" s="439" t="str">
        <f>IF('Séries-DNF'!$F$41="","",'Séries-DNF'!$F$41)</f>
        <v/>
      </c>
      <c r="Q595" s="435" t="str">
        <f>IF('Séries-DNF'!$S$41="","",'Séries-DNF'!$S$41)</f>
        <v/>
      </c>
      <c r="R595" s="110" t="str">
        <f>IF('Séries-DNF'!$T$41="","",'Séries-DNF'!$T$41)</f>
        <v/>
      </c>
      <c r="S595" s="437" t="str">
        <f>IF('Séries-DNF'!$U$41="","",'Séries-DNF'!$U$41)</f>
        <v/>
      </c>
      <c r="T595" s="112" t="str">
        <f>IF('Séries-DNF'!$V$41="","",'Séries-DNF'!$V$41)</f>
        <v/>
      </c>
      <c r="U595" s="413" t="str">
        <f>IF('Séries-DNF'!$AA$41="","",'Séries-DNF'!$AA$41)</f>
        <v/>
      </c>
    </row>
    <row r="596" spans="1:21" x14ac:dyDescent="0.25">
      <c r="A596" s="114" t="str">
        <f>IF('Séries-DNF'!$N$42="","",'Séries-DNF'!$N$42)</f>
        <v/>
      </c>
      <c r="B596" s="435" t="str">
        <f>IF('Séries-DNF'!$J$42="","",'Séries-DNF'!$J$42)</f>
        <v/>
      </c>
      <c r="C596" s="437" t="str">
        <f>IF('Séries-DNF'!$K$42="","",'Séries-DNF'!$K$42)</f>
        <v/>
      </c>
      <c r="D596" s="110" t="str">
        <f>IF('Séries-DNF'!$L$42="","",'Séries-DNF'!$L$42)</f>
        <v/>
      </c>
      <c r="E596" s="110" t="str">
        <f>IF('Séries-DNF'!$I$42="","",'Séries-DNF'!$I$42)</f>
        <v/>
      </c>
      <c r="F596" s="110" t="str">
        <f>IF('Séries-DNF'!$M$42="","",'Séries-DNF'!$M$42)</f>
        <v/>
      </c>
      <c r="G596" s="112" t="str">
        <f>IF('Séries-DNF'!$H$42="","",'Séries-DNF'!$H$42)</f>
        <v/>
      </c>
      <c r="H596" s="120" t="str">
        <f>IF('Séries-DNF'!$A$42="","",'Séries-DNF'!$A$42)</f>
        <v/>
      </c>
      <c r="I596" s="451" t="str">
        <f>IF('Séries-DNF'!$B$42="","",'Séries-DNF'!$B$42)</f>
        <v/>
      </c>
      <c r="J596" s="139" t="str">
        <f>IF('Séries-DNF'!$G$42="","",'Séries-DNF'!$G$42)</f>
        <v/>
      </c>
      <c r="K596" s="457" t="str">
        <f t="shared" si="28"/>
        <v/>
      </c>
      <c r="L596" s="458" t="str">
        <f t="shared" si="29"/>
        <v/>
      </c>
      <c r="M596" s="441" t="str">
        <f>IF('Séries-DNF'!$C$42="","",'Séries-DNF'!$C$42)</f>
        <v/>
      </c>
      <c r="N596" s="431" t="str">
        <f>IF('Séries-DNF'!$D$42="","",'Séries-DNF'!$D$42)</f>
        <v/>
      </c>
      <c r="O596" s="431" t="str">
        <f>IF('Séries-DNF'!$E$42="","",'Séries-DNF'!$E$42)</f>
        <v/>
      </c>
      <c r="P596" s="439" t="str">
        <f>IF('Séries-DNF'!$F$42="","",'Séries-DNF'!$F$42)</f>
        <v/>
      </c>
      <c r="Q596" s="435" t="str">
        <f>IF('Séries-DNF'!$S$42="","",'Séries-DNF'!$S$42)</f>
        <v/>
      </c>
      <c r="R596" s="110" t="str">
        <f>IF('Séries-DNF'!$T$42="","",'Séries-DNF'!$T$42)</f>
        <v/>
      </c>
      <c r="S596" s="437" t="str">
        <f>IF('Séries-DNF'!$U$42="","",'Séries-DNF'!$U$42)</f>
        <v/>
      </c>
      <c r="T596" s="112" t="str">
        <f>IF('Séries-DNF'!$V$42="","",'Séries-DNF'!$V$42)</f>
        <v/>
      </c>
      <c r="U596" s="413" t="str">
        <f>IF('Séries-DNF'!$AA$42="","",'Séries-DNF'!$AA$42)</f>
        <v/>
      </c>
    </row>
    <row r="597" spans="1:21" x14ac:dyDescent="0.25">
      <c r="A597" s="114" t="str">
        <f>IF('Séries-DNF'!$N$43="","",'Séries-DNF'!$N$43)</f>
        <v/>
      </c>
      <c r="B597" s="435" t="str">
        <f>IF('Séries-DNF'!$J$43="","",'Séries-DNF'!$J$43)</f>
        <v/>
      </c>
      <c r="C597" s="437" t="str">
        <f>IF('Séries-DNF'!$K$43="","",'Séries-DNF'!$K$43)</f>
        <v/>
      </c>
      <c r="D597" s="110" t="str">
        <f>IF('Séries-DNF'!$L$43="","",'Séries-DNF'!$L$43)</f>
        <v/>
      </c>
      <c r="E597" s="110" t="str">
        <f>IF('Séries-DNF'!$I$43="","",'Séries-DNF'!$I$43)</f>
        <v/>
      </c>
      <c r="F597" s="110" t="str">
        <f>IF('Séries-DNF'!$M$43="","",'Séries-DNF'!$M$43)</f>
        <v/>
      </c>
      <c r="G597" s="112" t="str">
        <f>IF('Séries-DNF'!$H$43="","",'Séries-DNF'!$H$43)</f>
        <v/>
      </c>
      <c r="H597" s="120" t="str">
        <f>IF('Séries-DNF'!$A$43="","",'Séries-DNF'!$A$43)</f>
        <v/>
      </c>
      <c r="I597" s="451" t="str">
        <f>IF('Séries-DNF'!$B$43="","",'Séries-DNF'!$B$43)</f>
        <v/>
      </c>
      <c r="J597" s="139" t="str">
        <f>IF('Séries-DNF'!$G$43="","",'Séries-DNF'!$G$43)</f>
        <v/>
      </c>
      <c r="K597" s="457" t="str">
        <f t="shared" si="28"/>
        <v/>
      </c>
      <c r="L597" s="458" t="str">
        <f t="shared" si="29"/>
        <v/>
      </c>
      <c r="M597" s="441" t="str">
        <f>IF('Séries-DNF'!$C$43="","",'Séries-DNF'!$C$43)</f>
        <v/>
      </c>
      <c r="N597" s="431" t="str">
        <f>IF('Séries-DNF'!$D$43="","",'Séries-DNF'!$D$43)</f>
        <v/>
      </c>
      <c r="O597" s="431" t="str">
        <f>IF('Séries-DNF'!$E$43="","",'Séries-DNF'!$E$43)</f>
        <v/>
      </c>
      <c r="P597" s="439" t="str">
        <f>IF('Séries-DNF'!$F$43="","",'Séries-DNF'!$F$43)</f>
        <v/>
      </c>
      <c r="Q597" s="435" t="str">
        <f>IF('Séries-DNF'!$S$43="","",'Séries-DNF'!$S$43)</f>
        <v/>
      </c>
      <c r="R597" s="110" t="str">
        <f>IF('Séries-DNF'!$T$43="","",'Séries-DNF'!$T$43)</f>
        <v/>
      </c>
      <c r="S597" s="437" t="str">
        <f>IF('Séries-DNF'!$U$43="","",'Séries-DNF'!$U$43)</f>
        <v/>
      </c>
      <c r="T597" s="112" t="str">
        <f>IF('Séries-DNF'!$V$43="","",'Séries-DNF'!$V$43)</f>
        <v/>
      </c>
      <c r="U597" s="413" t="str">
        <f>IF('Séries-DNF'!$AA$43="","",'Séries-DNF'!$AA$43)</f>
        <v/>
      </c>
    </row>
    <row r="598" spans="1:21" x14ac:dyDescent="0.25">
      <c r="A598" s="114" t="str">
        <f>IF('Séries-DNF'!$N$44="","",'Séries-DNF'!$N$44)</f>
        <v/>
      </c>
      <c r="B598" s="435" t="str">
        <f>IF('Séries-DNF'!$J$44="","",'Séries-DNF'!$J$44)</f>
        <v/>
      </c>
      <c r="C598" s="437" t="str">
        <f>IF('Séries-DNF'!$K$44="","",'Séries-DNF'!$K$44)</f>
        <v/>
      </c>
      <c r="D598" s="110" t="str">
        <f>IF('Séries-DNF'!$L$44="","",'Séries-DNF'!$L$44)</f>
        <v/>
      </c>
      <c r="E598" s="110" t="str">
        <f>IF('Séries-DNF'!$I$44="","",'Séries-DNF'!$I$44)</f>
        <v/>
      </c>
      <c r="F598" s="110" t="str">
        <f>IF('Séries-DNF'!$M$44="","",'Séries-DNF'!$M$44)</f>
        <v/>
      </c>
      <c r="G598" s="112" t="str">
        <f>IF('Séries-DNF'!$H$44="","",'Séries-DNF'!$H$44)</f>
        <v/>
      </c>
      <c r="H598" s="120" t="str">
        <f>IF('Séries-DNF'!$A$44="","",'Séries-DNF'!$A$44)</f>
        <v/>
      </c>
      <c r="I598" s="451" t="str">
        <f>IF('Séries-DNF'!$B$44="","",'Séries-DNF'!$B$44)</f>
        <v/>
      </c>
      <c r="J598" s="139" t="str">
        <f>IF('Séries-DNF'!$G$44="","",'Séries-DNF'!$G$44)</f>
        <v/>
      </c>
      <c r="K598" s="457" t="str">
        <f t="shared" si="28"/>
        <v/>
      </c>
      <c r="L598" s="458" t="str">
        <f t="shared" si="29"/>
        <v/>
      </c>
      <c r="M598" s="441" t="str">
        <f>IF('Séries-DNF'!$C$44="","",'Séries-DNF'!$C$44)</f>
        <v/>
      </c>
      <c r="N598" s="431" t="str">
        <f>IF('Séries-DNF'!$D$44="","",'Séries-DNF'!$D$44)</f>
        <v/>
      </c>
      <c r="O598" s="431" t="str">
        <f>IF('Séries-DNF'!$E$44="","",'Séries-DNF'!$E$44)</f>
        <v/>
      </c>
      <c r="P598" s="439" t="str">
        <f>IF('Séries-DNF'!$F$44="","",'Séries-DNF'!$F$44)</f>
        <v/>
      </c>
      <c r="Q598" s="435" t="str">
        <f>IF('Séries-DNF'!$S$44="","",'Séries-DNF'!$S$44)</f>
        <v/>
      </c>
      <c r="R598" s="110" t="str">
        <f>IF('Séries-DNF'!$T$44="","",'Séries-DNF'!$T$44)</f>
        <v/>
      </c>
      <c r="S598" s="437" t="str">
        <f>IF('Séries-DNF'!$U$44="","",'Séries-DNF'!$U$44)</f>
        <v/>
      </c>
      <c r="T598" s="112" t="str">
        <f>IF('Séries-DNF'!$V$44="","",'Séries-DNF'!$V$44)</f>
        <v/>
      </c>
      <c r="U598" s="413" t="str">
        <f>IF('Séries-DNF'!$AA$44="","",'Séries-DNF'!$AA$44)</f>
        <v/>
      </c>
    </row>
    <row r="599" spans="1:21" x14ac:dyDescent="0.25">
      <c r="A599" s="114" t="str">
        <f>IF('Séries-DNF'!$N$45="","",'Séries-DNF'!$N$45)</f>
        <v/>
      </c>
      <c r="B599" s="435" t="str">
        <f>IF('Séries-DNF'!$J$45="","",'Séries-DNF'!$J$45)</f>
        <v/>
      </c>
      <c r="C599" s="437" t="str">
        <f>IF('Séries-DNF'!$K$45="","",'Séries-DNF'!$K$45)</f>
        <v/>
      </c>
      <c r="D599" s="110" t="str">
        <f>IF('Séries-DNF'!$L$45="","",'Séries-DNF'!$L$45)</f>
        <v/>
      </c>
      <c r="E599" s="110" t="str">
        <f>IF('Séries-DNF'!$I$45="","",'Séries-DNF'!$I$45)</f>
        <v/>
      </c>
      <c r="F599" s="110" t="str">
        <f>IF('Séries-DNF'!$M$45="","",'Séries-DNF'!$M$45)</f>
        <v/>
      </c>
      <c r="G599" s="112" t="str">
        <f>IF('Séries-DNF'!$H$45="","",'Séries-DNF'!$H$45)</f>
        <v/>
      </c>
      <c r="H599" s="120" t="str">
        <f>IF('Séries-DNF'!$A$45="","",'Séries-DNF'!$A$45)</f>
        <v/>
      </c>
      <c r="I599" s="451" t="str">
        <f>IF('Séries-DNF'!$B$45="","",'Séries-DNF'!$B$45)</f>
        <v/>
      </c>
      <c r="J599" s="139" t="str">
        <f>IF('Séries-DNF'!$G$45="","",'Séries-DNF'!$G$45)</f>
        <v/>
      </c>
      <c r="K599" s="457" t="str">
        <f t="shared" si="28"/>
        <v/>
      </c>
      <c r="L599" s="458" t="str">
        <f t="shared" si="29"/>
        <v/>
      </c>
      <c r="M599" s="441" t="str">
        <f>IF('Séries-DNF'!$C$45="","",'Séries-DNF'!$C$45)</f>
        <v/>
      </c>
      <c r="N599" s="431" t="str">
        <f>IF('Séries-DNF'!$D$45="","",'Séries-DNF'!$D$45)</f>
        <v/>
      </c>
      <c r="O599" s="431" t="str">
        <f>IF('Séries-DNF'!$E$45="","",'Séries-DNF'!$E$45)</f>
        <v/>
      </c>
      <c r="P599" s="439" t="str">
        <f>IF('Séries-DNF'!$F$45="","",'Séries-DNF'!$F$45)</f>
        <v/>
      </c>
      <c r="Q599" s="435" t="str">
        <f>IF('Séries-DNF'!$S$45="","",'Séries-DNF'!$S$45)</f>
        <v/>
      </c>
      <c r="R599" s="110" t="str">
        <f>IF('Séries-DNF'!$T$45="","",'Séries-DNF'!$T$45)</f>
        <v/>
      </c>
      <c r="S599" s="437" t="str">
        <f>IF('Séries-DNF'!$U$45="","",'Séries-DNF'!$U$45)</f>
        <v/>
      </c>
      <c r="T599" s="112" t="str">
        <f>IF('Séries-DNF'!$V$45="","",'Séries-DNF'!$V$45)</f>
        <v/>
      </c>
      <c r="U599" s="413" t="str">
        <f>IF('Séries-DNF'!$AA$45="","",'Séries-DNF'!$AA$45)</f>
        <v/>
      </c>
    </row>
    <row r="600" spans="1:21" x14ac:dyDescent="0.25">
      <c r="A600" s="114" t="str">
        <f>IF('Séries-DNF'!$N$46="","",'Séries-DNF'!$N$46)</f>
        <v/>
      </c>
      <c r="B600" s="435" t="str">
        <f>IF('Séries-DNF'!$J$46="","",'Séries-DNF'!$J$46)</f>
        <v/>
      </c>
      <c r="C600" s="437" t="str">
        <f>IF('Séries-DNF'!$K$46="","",'Séries-DNF'!$K$46)</f>
        <v/>
      </c>
      <c r="D600" s="110" t="str">
        <f>IF('Séries-DNF'!$L$46="","",'Séries-DNF'!$L$46)</f>
        <v/>
      </c>
      <c r="E600" s="110" t="str">
        <f>IF('Séries-DNF'!$I$46="","",'Séries-DNF'!$I$46)</f>
        <v/>
      </c>
      <c r="F600" s="110" t="str">
        <f>IF('Séries-DNF'!$M$46="","",'Séries-DNF'!$M$46)</f>
        <v/>
      </c>
      <c r="G600" s="112" t="str">
        <f>IF('Séries-DNF'!$H$46="","",'Séries-DNF'!$H$46)</f>
        <v/>
      </c>
      <c r="H600" s="120" t="str">
        <f>IF('Séries-DNF'!$A$46="","",'Séries-DNF'!$A$46)</f>
        <v/>
      </c>
      <c r="I600" s="451" t="str">
        <f>IF('Séries-DNF'!$B$46="","",'Séries-DNF'!$B$46)</f>
        <v/>
      </c>
      <c r="J600" s="139" t="str">
        <f>IF('Séries-DNF'!$G$46="","",'Séries-DNF'!$G$46)</f>
        <v/>
      </c>
      <c r="K600" s="457" t="str">
        <f t="shared" si="28"/>
        <v/>
      </c>
      <c r="L600" s="458" t="str">
        <f t="shared" si="29"/>
        <v/>
      </c>
      <c r="M600" s="441" t="str">
        <f>IF('Séries-DNF'!$C$46="","",'Séries-DNF'!$C$46)</f>
        <v/>
      </c>
      <c r="N600" s="431" t="str">
        <f>IF('Séries-DNF'!$D$46="","",'Séries-DNF'!$D$46)</f>
        <v/>
      </c>
      <c r="O600" s="431" t="str">
        <f>IF('Séries-DNF'!$E$46="","",'Séries-DNF'!$E$46)</f>
        <v/>
      </c>
      <c r="P600" s="439" t="str">
        <f>IF('Séries-DNF'!$F$46="","",'Séries-DNF'!$F$46)</f>
        <v/>
      </c>
      <c r="Q600" s="435" t="str">
        <f>IF('Séries-DNF'!$S$46="","",'Séries-DNF'!$S$46)</f>
        <v/>
      </c>
      <c r="R600" s="110" t="str">
        <f>IF('Séries-DNF'!$T$46="","",'Séries-DNF'!$T$46)</f>
        <v/>
      </c>
      <c r="S600" s="437" t="str">
        <f>IF('Séries-DNF'!$U$46="","",'Séries-DNF'!$U$46)</f>
        <v/>
      </c>
      <c r="T600" s="112" t="str">
        <f>IF('Séries-DNF'!$V$46="","",'Séries-DNF'!$V$46)</f>
        <v/>
      </c>
      <c r="U600" s="413" t="str">
        <f>IF('Séries-DNF'!$AA$46="","",'Séries-DNF'!$AA$46)</f>
        <v/>
      </c>
    </row>
    <row r="601" spans="1:21" x14ac:dyDescent="0.25">
      <c r="A601" s="114" t="str">
        <f>IF('Séries-DNF'!$N$47="","",'Séries-DNF'!$N$47)</f>
        <v/>
      </c>
      <c r="B601" s="435" t="str">
        <f>IF('Séries-DNF'!$J$47="","",'Séries-DNF'!$J$47)</f>
        <v/>
      </c>
      <c r="C601" s="437" t="str">
        <f>IF('Séries-DNF'!$K$47="","",'Séries-DNF'!$K$47)</f>
        <v/>
      </c>
      <c r="D601" s="110" t="str">
        <f>IF('Séries-DNF'!$L$47="","",'Séries-DNF'!$L$47)</f>
        <v/>
      </c>
      <c r="E601" s="110" t="str">
        <f>IF('Séries-DNF'!$I$47="","",'Séries-DNF'!$I$47)</f>
        <v/>
      </c>
      <c r="F601" s="110" t="str">
        <f>IF('Séries-DNF'!$M$47="","",'Séries-DNF'!$M$47)</f>
        <v/>
      </c>
      <c r="G601" s="112" t="str">
        <f>IF('Séries-DNF'!$H$47="","",'Séries-DNF'!$H$47)</f>
        <v/>
      </c>
      <c r="H601" s="120" t="str">
        <f>IF('Séries-DNF'!$A$47="","",'Séries-DNF'!$A$47)</f>
        <v/>
      </c>
      <c r="I601" s="451" t="str">
        <f>IF('Séries-DNF'!$B$47="","",'Séries-DNF'!$B$47)</f>
        <v/>
      </c>
      <c r="J601" s="139" t="str">
        <f>IF('Séries-DNF'!$G$47="","",'Séries-DNF'!$G$47)</f>
        <v/>
      </c>
      <c r="K601" s="457" t="str">
        <f t="shared" si="28"/>
        <v/>
      </c>
      <c r="L601" s="458" t="str">
        <f t="shared" si="29"/>
        <v/>
      </c>
      <c r="M601" s="441" t="str">
        <f>IF('Séries-DNF'!$C$47="","",'Séries-DNF'!$C$47)</f>
        <v/>
      </c>
      <c r="N601" s="431" t="str">
        <f>IF('Séries-DNF'!$D$47="","",'Séries-DNF'!$D$47)</f>
        <v/>
      </c>
      <c r="O601" s="431" t="str">
        <f>IF('Séries-DNF'!$E$47="","",'Séries-DNF'!$E$47)</f>
        <v/>
      </c>
      <c r="P601" s="439" t="str">
        <f>IF('Séries-DNF'!$F$47="","",'Séries-DNF'!$F$47)</f>
        <v/>
      </c>
      <c r="Q601" s="435" t="str">
        <f>IF('Séries-DNF'!$S$47="","",'Séries-DNF'!$S$47)</f>
        <v/>
      </c>
      <c r="R601" s="110" t="str">
        <f>IF('Séries-DNF'!$T$47="","",'Séries-DNF'!$T$47)</f>
        <v/>
      </c>
      <c r="S601" s="437" t="str">
        <f>IF('Séries-DNF'!$U$47="","",'Séries-DNF'!$U$47)</f>
        <v/>
      </c>
      <c r="T601" s="112" t="str">
        <f>IF('Séries-DNF'!$V$47="","",'Séries-DNF'!$V$47)</f>
        <v/>
      </c>
      <c r="U601" s="413" t="str">
        <f>IF('Séries-DNF'!$AA$47="","",'Séries-DNF'!$AA$47)</f>
        <v/>
      </c>
    </row>
    <row r="602" spans="1:21" x14ac:dyDescent="0.25">
      <c r="A602" s="114" t="str">
        <f>IF('Séries-DNF'!$N$48="","",'Séries-DNF'!$N$48)</f>
        <v/>
      </c>
      <c r="B602" s="435" t="str">
        <f>IF('Séries-DNF'!$J$48="","",'Séries-DNF'!$J$48)</f>
        <v/>
      </c>
      <c r="C602" s="437" t="str">
        <f>IF('Séries-DNF'!$K$48="","",'Séries-DNF'!$K$48)</f>
        <v/>
      </c>
      <c r="D602" s="110" t="str">
        <f>IF('Séries-DNF'!$L$48="","",'Séries-DNF'!$L$48)</f>
        <v/>
      </c>
      <c r="E602" s="110" t="str">
        <f>IF('Séries-DNF'!$I$48="","",'Séries-DNF'!$I$48)</f>
        <v/>
      </c>
      <c r="F602" s="110" t="str">
        <f>IF('Séries-DNF'!$M$48="","",'Séries-DNF'!$M$48)</f>
        <v/>
      </c>
      <c r="G602" s="112" t="str">
        <f>IF('Séries-DNF'!$H$48="","",'Séries-DNF'!$H$48)</f>
        <v/>
      </c>
      <c r="H602" s="120" t="str">
        <f>IF('Séries-DNF'!$A$48="","",'Séries-DNF'!$A$48)</f>
        <v/>
      </c>
      <c r="I602" s="451" t="str">
        <f>IF('Séries-DNF'!$B$48="","",'Séries-DNF'!$B$48)</f>
        <v/>
      </c>
      <c r="J602" s="139" t="str">
        <f>IF('Séries-DNF'!$G$48="","",'Séries-DNF'!$G$48)</f>
        <v/>
      </c>
      <c r="K602" s="457" t="str">
        <f t="shared" si="28"/>
        <v/>
      </c>
      <c r="L602" s="458" t="str">
        <f t="shared" si="29"/>
        <v/>
      </c>
      <c r="M602" s="441" t="str">
        <f>IF('Séries-DNF'!$C$48="","",'Séries-DNF'!$C$48)</f>
        <v/>
      </c>
      <c r="N602" s="431" t="str">
        <f>IF('Séries-DNF'!$D$48="","",'Séries-DNF'!$D$48)</f>
        <v/>
      </c>
      <c r="O602" s="431" t="str">
        <f>IF('Séries-DNF'!$E$48="","",'Séries-DNF'!$E$48)</f>
        <v/>
      </c>
      <c r="P602" s="439" t="str">
        <f>IF('Séries-DNF'!$F$48="","",'Séries-DNF'!$F$48)</f>
        <v/>
      </c>
      <c r="Q602" s="435" t="str">
        <f>IF('Séries-DNF'!$S$48="","",'Séries-DNF'!$S$48)</f>
        <v/>
      </c>
      <c r="R602" s="110" t="str">
        <f>IF('Séries-DNF'!$T$48="","",'Séries-DNF'!$T$48)</f>
        <v/>
      </c>
      <c r="S602" s="437" t="str">
        <f>IF('Séries-DNF'!$U$48="","",'Séries-DNF'!$U$48)</f>
        <v/>
      </c>
      <c r="T602" s="112" t="str">
        <f>IF('Séries-DNF'!$V$48="","",'Séries-DNF'!$V$48)</f>
        <v/>
      </c>
      <c r="U602" s="413" t="str">
        <f>IF('Séries-DNF'!$AA$48="","",'Séries-DNF'!$AA$48)</f>
        <v/>
      </c>
    </row>
    <row r="603" spans="1:21" x14ac:dyDescent="0.25">
      <c r="A603" s="114" t="str">
        <f>IF('Séries-DNF'!$N$49="","",'Séries-DNF'!$N$49)</f>
        <v/>
      </c>
      <c r="B603" s="435" t="str">
        <f>IF('Séries-DNF'!$J$49="","",'Séries-DNF'!$J$49)</f>
        <v/>
      </c>
      <c r="C603" s="437" t="str">
        <f>IF('Séries-DNF'!$K$49="","",'Séries-DNF'!$K$49)</f>
        <v/>
      </c>
      <c r="D603" s="110" t="str">
        <f>IF('Séries-DNF'!$L$49="","",'Séries-DNF'!$L$49)</f>
        <v/>
      </c>
      <c r="E603" s="110" t="str">
        <f>IF('Séries-DNF'!$I$49="","",'Séries-DNF'!$I$49)</f>
        <v/>
      </c>
      <c r="F603" s="110" t="str">
        <f>IF('Séries-DNF'!$M$49="","",'Séries-DNF'!$M$49)</f>
        <v/>
      </c>
      <c r="G603" s="112" t="str">
        <f>IF('Séries-DNF'!$H$49="","",'Séries-DNF'!$H$49)</f>
        <v/>
      </c>
      <c r="H603" s="120" t="str">
        <f>IF('Séries-DNF'!$A$49="","",'Séries-DNF'!$A$49)</f>
        <v/>
      </c>
      <c r="I603" s="451" t="str">
        <f>IF('Séries-DNF'!$B$49="","",'Séries-DNF'!$B$49)</f>
        <v/>
      </c>
      <c r="J603" s="139" t="str">
        <f>IF('Séries-DNF'!$G$49="","",'Séries-DNF'!$G$49)</f>
        <v/>
      </c>
      <c r="K603" s="457" t="str">
        <f t="shared" si="28"/>
        <v/>
      </c>
      <c r="L603" s="458" t="str">
        <f t="shared" si="29"/>
        <v/>
      </c>
      <c r="M603" s="441" t="str">
        <f>IF('Séries-DNF'!$C$49="","",'Séries-DNF'!$C$49)</f>
        <v/>
      </c>
      <c r="N603" s="431" t="str">
        <f>IF('Séries-DNF'!$D$49="","",'Séries-DNF'!$D$49)</f>
        <v/>
      </c>
      <c r="O603" s="431" t="str">
        <f>IF('Séries-DNF'!$E$49="","",'Séries-DNF'!$E$49)</f>
        <v/>
      </c>
      <c r="P603" s="439" t="str">
        <f>IF('Séries-DNF'!$F$49="","",'Séries-DNF'!$F$49)</f>
        <v/>
      </c>
      <c r="Q603" s="435" t="str">
        <f>IF('Séries-DNF'!$S$49="","",'Séries-DNF'!$S$49)</f>
        <v/>
      </c>
      <c r="R603" s="110" t="str">
        <f>IF('Séries-DNF'!$T$49="","",'Séries-DNF'!$T$49)</f>
        <v/>
      </c>
      <c r="S603" s="437" t="str">
        <f>IF('Séries-DNF'!$U$49="","",'Séries-DNF'!$U$49)</f>
        <v/>
      </c>
      <c r="T603" s="112" t="str">
        <f>IF('Séries-DNF'!$V$49="","",'Séries-DNF'!$V$49)</f>
        <v/>
      </c>
      <c r="U603" s="413" t="str">
        <f>IF('Séries-DNF'!$AA$49="","",'Séries-DNF'!$AA$49)</f>
        <v/>
      </c>
    </row>
    <row r="604" spans="1:21" x14ac:dyDescent="0.25">
      <c r="A604" s="114" t="str">
        <f>IF('Séries-DNF'!$N$50="","",'Séries-DNF'!$N$50)</f>
        <v/>
      </c>
      <c r="B604" s="435" t="str">
        <f>IF('Séries-DNF'!$J$50="","",'Séries-DNF'!$J$50)</f>
        <v/>
      </c>
      <c r="C604" s="437" t="str">
        <f>IF('Séries-DNF'!$K$50="","",'Séries-DNF'!$K$50)</f>
        <v/>
      </c>
      <c r="D604" s="110" t="str">
        <f>IF('Séries-DNF'!$L$50="","",'Séries-DNF'!$L$50)</f>
        <v/>
      </c>
      <c r="E604" s="110" t="str">
        <f>IF('Séries-DNF'!$I$50="","",'Séries-DNF'!$I$50)</f>
        <v/>
      </c>
      <c r="F604" s="110" t="str">
        <f>IF('Séries-DNF'!$M$50="","",'Séries-DNF'!$M$50)</f>
        <v/>
      </c>
      <c r="G604" s="112" t="str">
        <f>IF('Séries-DNF'!$H$50="","",'Séries-DNF'!$H$50)</f>
        <v/>
      </c>
      <c r="H604" s="120" t="str">
        <f>IF('Séries-DNF'!$A$50="","",'Séries-DNF'!$A$50)</f>
        <v/>
      </c>
      <c r="I604" s="451" t="str">
        <f>IF('Séries-DNF'!$B$50="","",'Séries-DNF'!$B$50)</f>
        <v/>
      </c>
      <c r="J604" s="139" t="str">
        <f>IF('Séries-DNF'!$G$50="","",'Séries-DNF'!$G$50)</f>
        <v/>
      </c>
      <c r="K604" s="461" t="str">
        <f t="shared" si="28"/>
        <v/>
      </c>
      <c r="L604" s="458" t="str">
        <f t="shared" si="29"/>
        <v/>
      </c>
      <c r="M604" s="441" t="str">
        <f>IF('Séries-DNF'!$C$50="","",'Séries-DNF'!$C$50)</f>
        <v/>
      </c>
      <c r="N604" s="431" t="str">
        <f>IF('Séries-DNF'!$D$50="","",'Séries-DNF'!$D$50)</f>
        <v/>
      </c>
      <c r="O604" s="431" t="str">
        <f>IF('Séries-DNF'!$E$50="","",'Séries-DNF'!$E$50)</f>
        <v/>
      </c>
      <c r="P604" s="439" t="str">
        <f>IF('Séries-DNF'!$F$50="","",'Séries-DNF'!$F$50)</f>
        <v/>
      </c>
      <c r="Q604" s="435" t="str">
        <f>IF('Séries-DNF'!$S$50="","",'Séries-DNF'!$S$50)</f>
        <v/>
      </c>
      <c r="R604" s="110" t="str">
        <f>IF('Séries-DNF'!$T$50="","",'Séries-DNF'!$T$50)</f>
        <v/>
      </c>
      <c r="S604" s="437" t="str">
        <f>IF('Séries-DNF'!$U$50="","",'Séries-DNF'!$U$50)</f>
        <v/>
      </c>
      <c r="T604" s="112" t="str">
        <f>IF('Séries-DNF'!$V$50="","",'Séries-DNF'!$V$50)</f>
        <v/>
      </c>
      <c r="U604" s="413" t="str">
        <f>IF('Séries-DNF'!$AA$50="","",'Séries-DNF'!$AA$50)</f>
        <v/>
      </c>
    </row>
    <row r="605" spans="1:21" x14ac:dyDescent="0.25">
      <c r="A605" s="114" t="str">
        <f>IF('Séries-DNF'!$N$11="","",'Séries-DNF'!$N$11)</f>
        <v>DNF</v>
      </c>
      <c r="B605" s="435" t="str">
        <f>IF('Séries-DNF'!$J$11="","",'Séries-DNF'!$J$11)</f>
        <v>REIN</v>
      </c>
      <c r="C605" s="437" t="str">
        <f>IF('Séries-DNF'!$K$11="","",'Séries-DNF'!$K$11)</f>
        <v>Melissa</v>
      </c>
      <c r="D605" s="110" t="str">
        <f>IF('Séries-DNF'!$L$11="","",'Séries-DNF'!$L$11)</f>
        <v>FEMME</v>
      </c>
      <c r="E605" s="110" t="str">
        <f>IF('Séries-DNF'!$I$11="","",'Séries-DNF'!$I$11)</f>
        <v xml:space="preserve">N°5 </v>
      </c>
      <c r="F605" s="110" t="str">
        <f>IF('Séries-DNF'!$M$11="","",'Séries-DNF'!$M$11)</f>
        <v>REIN Melissa FEMME</v>
      </c>
      <c r="G605" s="112" t="str">
        <f>IF('Séries-DNF'!$H$11="","",'Séries-DNF'!$H$11)</f>
        <v>Les Cormorans 2</v>
      </c>
      <c r="H605" s="120">
        <f>IF('Séries-DNF'!$A$11="","",'Séries-DNF'!$A$11)</f>
        <v>1</v>
      </c>
      <c r="I605" s="451">
        <f>IF('Séries-DNF'!$B$11="","",'Séries-DNF'!$B$11)</f>
        <v>1</v>
      </c>
      <c r="J605" s="139">
        <f>IF('Séries-DNF'!$G$11="","",'Séries-DNF'!$G$11)</f>
        <v>1</v>
      </c>
      <c r="K605" s="457" t="str">
        <f>+IF(F605="","",P$3)</f>
        <v>Passage</v>
      </c>
      <c r="L605" s="458">
        <f>IF(K605="","",P605)</f>
        <v>0.59027777777777768</v>
      </c>
      <c r="M605" s="441">
        <f>IF('Séries-DNF'!$C$11="","",'Séries-DNF'!$C$11)</f>
        <v>0.56736111111111098</v>
      </c>
      <c r="N605" s="431">
        <f>IF('Séries-DNF'!$D$11="","",'Séries-DNF'!$D$11)</f>
        <v>0.58819444444444435</v>
      </c>
      <c r="O605" s="431">
        <f>IF('Séries-DNF'!$E$11="","",'Séries-DNF'!$E$11)</f>
        <v>0.5888888888888888</v>
      </c>
      <c r="P605" s="439">
        <f>IF('Séries-DNF'!$F$11="","",'Séries-DNF'!$F$11)</f>
        <v>0.59027777777777768</v>
      </c>
      <c r="Q605" s="435">
        <f>IF('Séries-DNF'!$S$11="","",'Séries-DNF'!$S$11)</f>
        <v>50</v>
      </c>
      <c r="R605" s="110" t="str">
        <f>IF('Séries-DNF'!$T$11="","",'Séries-DNF'!$T$11)</f>
        <v>m</v>
      </c>
      <c r="S605" s="437" t="str">
        <f>IF('Séries-DNF'!$U$11="","",'Séries-DNF'!$U$11)</f>
        <v/>
      </c>
      <c r="T605" s="112" t="str">
        <f>IF('Séries-DNF'!$V$11="","",'Séries-DNF'!$V$11)</f>
        <v/>
      </c>
      <c r="U605" s="413" t="str">
        <f>IF('Séries-DNF'!$AA$11="","",'Séries-DNF'!$AA$11)</f>
        <v/>
      </c>
    </row>
    <row r="606" spans="1:21" x14ac:dyDescent="0.25">
      <c r="A606" s="114" t="str">
        <f>IF('Séries-DNF'!$N$12="","",'Séries-DNF'!$N$12)</f>
        <v>DNF</v>
      </c>
      <c r="B606" s="435" t="str">
        <f>IF('Séries-DNF'!$J$12="","",'Séries-DNF'!$J$12)</f>
        <v>QUERY</v>
      </c>
      <c r="C606" s="437" t="str">
        <f>IF('Séries-DNF'!$K$12="","",'Séries-DNF'!$K$12)</f>
        <v>Michelle</v>
      </c>
      <c r="D606" s="110" t="str">
        <f>IF('Séries-DNF'!$L$12="","",'Séries-DNF'!$L$12)</f>
        <v>FEMME</v>
      </c>
      <c r="E606" s="110" t="str">
        <f>IF('Séries-DNF'!$I$12="","",'Séries-DNF'!$I$12)</f>
        <v xml:space="preserve">N°5 </v>
      </c>
      <c r="F606" s="110" t="str">
        <f>IF('Séries-DNF'!$M$12="","",'Séries-DNF'!$M$12)</f>
        <v>QUERY Michelle FEMME</v>
      </c>
      <c r="G606" s="112" t="str">
        <f>IF('Séries-DNF'!$H$12="","",'Séries-DNF'!$H$12)</f>
        <v>Les Cormorans 1</v>
      </c>
      <c r="H606" s="120">
        <f>IF('Séries-DNF'!$A$12="","",'Séries-DNF'!$A$12)</f>
        <v>1</v>
      </c>
      <c r="I606" s="451">
        <f>IF('Séries-DNF'!$B$12="","",'Séries-DNF'!$B$12)</f>
        <v>2</v>
      </c>
      <c r="J606" s="139">
        <f>IF('Séries-DNF'!$G$12="","",'Séries-DNF'!$G$12)</f>
        <v>2</v>
      </c>
      <c r="K606" s="457" t="str">
        <f t="shared" ref="K606:K644" si="30">+IF(F606="","",P$3)</f>
        <v>Passage</v>
      </c>
      <c r="L606" s="458">
        <f t="shared" ref="L606:L644" si="31">IF(K606="","",P606)</f>
        <v>0.59027777777777768</v>
      </c>
      <c r="M606" s="441">
        <f>IF('Séries-DNF'!$C$12="","",'Séries-DNF'!$C$12)</f>
        <v>0.56736111111111098</v>
      </c>
      <c r="N606" s="431">
        <f>IF('Séries-DNF'!$D$12="","",'Séries-DNF'!$D$12)</f>
        <v>0.58819444444444435</v>
      </c>
      <c r="O606" s="431">
        <f>IF('Séries-DNF'!$E$12="","",'Séries-DNF'!$E$12)</f>
        <v>0.5888888888888888</v>
      </c>
      <c r="P606" s="439">
        <f>IF('Séries-DNF'!$F$12="","",'Séries-DNF'!$F$12)</f>
        <v>0.59027777777777768</v>
      </c>
      <c r="Q606" s="435">
        <f>IF('Séries-DNF'!$S$12="","",'Séries-DNF'!$S$12)</f>
        <v>53</v>
      </c>
      <c r="R606" s="110" t="str">
        <f>IF('Séries-DNF'!$T$12="","",'Séries-DNF'!$T$12)</f>
        <v>m</v>
      </c>
      <c r="S606" s="437" t="str">
        <f>IF('Séries-DNF'!$U$12="","",'Séries-DNF'!$U$12)</f>
        <v/>
      </c>
      <c r="T606" s="112" t="str">
        <f>IF('Séries-DNF'!$V$12="","",'Séries-DNF'!$V$12)</f>
        <v/>
      </c>
      <c r="U606" s="413" t="str">
        <f>IF('Séries-DNF'!$AA$12="","",'Séries-DNF'!$AA$12)</f>
        <v/>
      </c>
    </row>
    <row r="607" spans="1:21" x14ac:dyDescent="0.25">
      <c r="A607" s="114" t="str">
        <f>IF('Séries-DNF'!$N$13="","",'Séries-DNF'!$N$13)</f>
        <v>DNF</v>
      </c>
      <c r="B607" s="435" t="str">
        <f>IF('Séries-DNF'!$J$13="","",'Séries-DNF'!$J$13)</f>
        <v>HERENT</v>
      </c>
      <c r="C607" s="437" t="str">
        <f>IF('Séries-DNF'!$K$13="","",'Séries-DNF'!$K$13)</f>
        <v>Xavier</v>
      </c>
      <c r="D607" s="110" t="str">
        <f>IF('Séries-DNF'!$L$13="","",'Séries-DNF'!$L$13)</f>
        <v>Homme</v>
      </c>
      <c r="E607" s="110" t="str">
        <f>IF('Séries-DNF'!$I$13="","",'Séries-DNF'!$I$13)</f>
        <v xml:space="preserve">N°4 </v>
      </c>
      <c r="F607" s="110" t="str">
        <f>IF('Séries-DNF'!$M$13="","",'Séries-DNF'!$M$13)</f>
        <v>HERENT Xavier Homme</v>
      </c>
      <c r="G607" s="112" t="str">
        <f>IF('Séries-DNF'!$H$13="","",'Séries-DNF'!$H$13)</f>
        <v>Les Cormorans 2</v>
      </c>
      <c r="H607" s="120">
        <f>IF('Séries-DNF'!$A$13="","",'Séries-DNF'!$A$13)</f>
        <v>2</v>
      </c>
      <c r="I607" s="451">
        <f>IF('Séries-DNF'!$B$13="","",'Séries-DNF'!$B$13)</f>
        <v>1</v>
      </c>
      <c r="J607" s="139">
        <f>IF('Séries-DNF'!$G$13="","",'Séries-DNF'!$G$13)</f>
        <v>1</v>
      </c>
      <c r="K607" s="457" t="str">
        <f t="shared" si="30"/>
        <v>Passage</v>
      </c>
      <c r="L607" s="458">
        <f t="shared" si="31"/>
        <v>0.59652777777777766</v>
      </c>
      <c r="M607" s="441">
        <f>IF('Séries-DNF'!$C$13="","",'Séries-DNF'!$C$13)</f>
        <v>0.57361111111111096</v>
      </c>
      <c r="N607" s="431">
        <f>IF('Séries-DNF'!$D$13="","",'Séries-DNF'!$D$13)</f>
        <v>0.59444444444444433</v>
      </c>
      <c r="O607" s="431">
        <f>IF('Séries-DNF'!$E$13="","",'Séries-DNF'!$E$13)</f>
        <v>0.59513888888888877</v>
      </c>
      <c r="P607" s="439">
        <f>IF('Séries-DNF'!$F$13="","",'Séries-DNF'!$F$13)</f>
        <v>0.59652777777777766</v>
      </c>
      <c r="Q607" s="435">
        <f>IF('Séries-DNF'!$S$13="","",'Séries-DNF'!$S$13)</f>
        <v>65</v>
      </c>
      <c r="R607" s="110" t="str">
        <f>IF('Séries-DNF'!$T$13="","",'Séries-DNF'!$T$13)</f>
        <v>m</v>
      </c>
      <c r="S607" s="437" t="str">
        <f>IF('Séries-DNF'!$U$13="","",'Séries-DNF'!$U$13)</f>
        <v/>
      </c>
      <c r="T607" s="112" t="str">
        <f>IF('Séries-DNF'!$V$13="","",'Séries-DNF'!$V$13)</f>
        <v/>
      </c>
      <c r="U607" s="413" t="str">
        <f>IF('Séries-DNF'!$AA$13="","",'Séries-DNF'!$AA$13)</f>
        <v/>
      </c>
    </row>
    <row r="608" spans="1:21" x14ac:dyDescent="0.25">
      <c r="A608" s="114" t="str">
        <f>IF('Séries-DNF'!$N$14="","",'Séries-DNF'!$N$14)</f>
        <v>DNF</v>
      </c>
      <c r="B608" s="435" t="str">
        <f>IF('Séries-DNF'!$J$14="","",'Séries-DNF'!$J$14)</f>
        <v>TISSOT</v>
      </c>
      <c r="C608" s="437" t="str">
        <f>IF('Séries-DNF'!$K$14="","",'Séries-DNF'!$K$14)</f>
        <v>Charles</v>
      </c>
      <c r="D608" s="110" t="str">
        <f>IF('Séries-DNF'!$L$14="","",'Séries-DNF'!$L$14)</f>
        <v>Homme</v>
      </c>
      <c r="E608" s="110" t="str">
        <f>IF('Séries-DNF'!$I$14="","",'Séries-DNF'!$I$14)</f>
        <v xml:space="preserve">N°4 </v>
      </c>
      <c r="F608" s="110" t="str">
        <f>IF('Séries-DNF'!$M$14="","",'Séries-DNF'!$M$14)</f>
        <v>TISSOT Charles Homme</v>
      </c>
      <c r="G608" s="112" t="str">
        <f>IF('Séries-DNF'!$H$14="","",'Séries-DNF'!$H$14)</f>
        <v>Imashi</v>
      </c>
      <c r="H608" s="120">
        <f>IF('Séries-DNF'!$A$14="","",'Séries-DNF'!$A$14)</f>
        <v>2</v>
      </c>
      <c r="I608" s="451">
        <f>IF('Séries-DNF'!$B$14="","",'Séries-DNF'!$B$14)</f>
        <v>2</v>
      </c>
      <c r="J608" s="139">
        <f>IF('Séries-DNF'!$G$14="","",'Séries-DNF'!$G$14)</f>
        <v>2</v>
      </c>
      <c r="K608" s="457" t="str">
        <f t="shared" si="30"/>
        <v>Passage</v>
      </c>
      <c r="L608" s="458">
        <f t="shared" si="31"/>
        <v>0.59652777777777766</v>
      </c>
      <c r="M608" s="441">
        <f>IF('Séries-DNF'!$C$14="","",'Séries-DNF'!$C$14)</f>
        <v>0.57361111111111096</v>
      </c>
      <c r="N608" s="431">
        <f>IF('Séries-DNF'!$D$14="","",'Séries-DNF'!$D$14)</f>
        <v>0.59444444444444433</v>
      </c>
      <c r="O608" s="431">
        <f>IF('Séries-DNF'!$E$14="","",'Séries-DNF'!$E$14)</f>
        <v>0.59513888888888877</v>
      </c>
      <c r="P608" s="439">
        <f>IF('Séries-DNF'!$F$14="","",'Séries-DNF'!$F$14)</f>
        <v>0.59652777777777766</v>
      </c>
      <c r="Q608" s="435">
        <f>IF('Séries-DNF'!$S$14="","",'Séries-DNF'!$S$14)</f>
        <v>70</v>
      </c>
      <c r="R608" s="110" t="str">
        <f>IF('Séries-DNF'!$T$14="","",'Séries-DNF'!$T$14)</f>
        <v>m</v>
      </c>
      <c r="S608" s="437" t="str">
        <f>IF('Séries-DNF'!$U$14="","",'Séries-DNF'!$U$14)</f>
        <v/>
      </c>
      <c r="T608" s="112" t="str">
        <f>IF('Séries-DNF'!$V$14="","",'Séries-DNF'!$V$14)</f>
        <v/>
      </c>
      <c r="U608" s="413" t="str">
        <f>IF('Séries-DNF'!$AA$14="","",'Séries-DNF'!$AA$14)</f>
        <v/>
      </c>
    </row>
    <row r="609" spans="1:37" x14ac:dyDescent="0.25">
      <c r="A609" s="114" t="str">
        <f>IF('Séries-DNF'!$N$15="","",'Séries-DNF'!$N$15)</f>
        <v>DNF</v>
      </c>
      <c r="B609" s="435" t="str">
        <f>IF('Séries-DNF'!$J$15="","",'Séries-DNF'!$J$15)</f>
        <v>SOULA</v>
      </c>
      <c r="C609" s="437" t="str">
        <f>IF('Séries-DNF'!$K$15="","",'Séries-DNF'!$K$15)</f>
        <v>jean-david</v>
      </c>
      <c r="D609" s="110" t="str">
        <f>IF('Séries-DNF'!$L$15="","",'Séries-DNF'!$L$15)</f>
        <v>Homme</v>
      </c>
      <c r="E609" s="110" t="str">
        <f>IF('Séries-DNF'!$I$15="","",'Séries-DNF'!$I$15)</f>
        <v>N°1 Capitaine</v>
      </c>
      <c r="F609" s="110" t="str">
        <f>IF('Séries-DNF'!$M$15="","",'Séries-DNF'!$M$15)</f>
        <v>SOULA jean-david Homme</v>
      </c>
      <c r="G609" s="112" t="str">
        <f>IF('Séries-DNF'!$H$15="","",'Séries-DNF'!$H$15)</f>
        <v>CYRNEA</v>
      </c>
      <c r="H609" s="120">
        <f>IF('Séries-DNF'!$A$15="","",'Séries-DNF'!$A$15)</f>
        <v>3</v>
      </c>
      <c r="I609" s="451">
        <f>IF('Séries-DNF'!$B$15="","",'Séries-DNF'!$B$15)</f>
        <v>1</v>
      </c>
      <c r="J609" s="139">
        <f>IF('Séries-DNF'!$G$15="","",'Séries-DNF'!$G$15)</f>
        <v>1</v>
      </c>
      <c r="K609" s="457" t="str">
        <f t="shared" si="30"/>
        <v>Passage</v>
      </c>
      <c r="L609" s="458">
        <f t="shared" si="31"/>
        <v>0.60277777777777763</v>
      </c>
      <c r="M609" s="441">
        <f>IF('Séries-DNF'!$C$15="","",'Séries-DNF'!$C$15)</f>
        <v>0.57986111111111094</v>
      </c>
      <c r="N609" s="431">
        <f>IF('Séries-DNF'!$D$15="","",'Séries-DNF'!$D$15)</f>
        <v>0.60069444444444431</v>
      </c>
      <c r="O609" s="431">
        <f>IF('Séries-DNF'!$E$15="","",'Séries-DNF'!$E$15)</f>
        <v>0.60138888888888875</v>
      </c>
      <c r="P609" s="439">
        <f>IF('Séries-DNF'!$F$15="","",'Séries-DNF'!$F$15)</f>
        <v>0.60277777777777763</v>
      </c>
      <c r="Q609" s="435">
        <f>IF('Séries-DNF'!$S$15="","",'Séries-DNF'!$S$15)</f>
        <v>75</v>
      </c>
      <c r="R609" s="110" t="str">
        <f>IF('Séries-DNF'!$T$15="","",'Séries-DNF'!$T$15)</f>
        <v>m</v>
      </c>
      <c r="S609" s="437" t="str">
        <f>IF('Séries-DNF'!$U$15="","",'Séries-DNF'!$U$15)</f>
        <v/>
      </c>
      <c r="T609" s="112" t="str">
        <f>IF('Séries-DNF'!$V$15="","",'Séries-DNF'!$V$15)</f>
        <v/>
      </c>
      <c r="U609" s="413" t="str">
        <f>IF('Séries-DNF'!$AA$15="","",'Séries-DNF'!$AA$15)</f>
        <v/>
      </c>
    </row>
    <row r="610" spans="1:37" x14ac:dyDescent="0.25">
      <c r="A610" s="114" t="str">
        <f>IF('Séries-DNF'!$N$16="","",'Séries-DNF'!$N$16)</f>
        <v>DNF</v>
      </c>
      <c r="B610" s="435" t="str">
        <f>IF('Séries-DNF'!$J$16="","",'Séries-DNF'!$J$16)</f>
        <v>RIGAUD</v>
      </c>
      <c r="C610" s="437" t="str">
        <f>IF('Séries-DNF'!$K$16="","",'Séries-DNF'!$K$16)</f>
        <v>Estelle</v>
      </c>
      <c r="D610" s="110" t="str">
        <f>IF('Séries-DNF'!$L$16="","",'Séries-DNF'!$L$16)</f>
        <v>Femme</v>
      </c>
      <c r="E610" s="110" t="str">
        <f>IF('Séries-DNF'!$I$16="","",'Séries-DNF'!$I$16)</f>
        <v xml:space="preserve">N°3 </v>
      </c>
      <c r="F610" s="110" t="str">
        <f>IF('Séries-DNF'!$M$16="","",'Séries-DNF'!$M$16)</f>
        <v>RIGAUD Estelle Femme</v>
      </c>
      <c r="G610" s="112" t="str">
        <f>IF('Séries-DNF'!$H$16="","",'Séries-DNF'!$H$16)</f>
        <v>CYRNEA</v>
      </c>
      <c r="H610" s="120">
        <f>IF('Séries-DNF'!$A$16="","",'Séries-DNF'!$A$16)</f>
        <v>3</v>
      </c>
      <c r="I610" s="451">
        <f>IF('Séries-DNF'!$B$16="","",'Séries-DNF'!$B$16)</f>
        <v>2</v>
      </c>
      <c r="J610" s="139">
        <f>IF('Séries-DNF'!$G$16="","",'Séries-DNF'!$G$16)</f>
        <v>2</v>
      </c>
      <c r="K610" s="457" t="str">
        <f t="shared" si="30"/>
        <v>Passage</v>
      </c>
      <c r="L610" s="458">
        <f t="shared" si="31"/>
        <v>0.60277777777777763</v>
      </c>
      <c r="M610" s="441">
        <f>IF('Séries-DNF'!$C$16="","",'Séries-DNF'!$C$16)</f>
        <v>0.57986111111111094</v>
      </c>
      <c r="N610" s="431">
        <f>IF('Séries-DNF'!$D$16="","",'Séries-DNF'!$D$16)</f>
        <v>0.60069444444444431</v>
      </c>
      <c r="O610" s="431">
        <f>IF('Séries-DNF'!$E$16="","",'Séries-DNF'!$E$16)</f>
        <v>0.60138888888888875</v>
      </c>
      <c r="P610" s="439">
        <f>IF('Séries-DNF'!$F$16="","",'Séries-DNF'!$F$16)</f>
        <v>0.60277777777777763</v>
      </c>
      <c r="Q610" s="435">
        <f>IF('Séries-DNF'!$S$16="","",'Séries-DNF'!$S$16)</f>
        <v>75</v>
      </c>
      <c r="R610" s="110" t="str">
        <f>IF('Séries-DNF'!$T$16="","",'Séries-DNF'!$T$16)</f>
        <v>m</v>
      </c>
      <c r="S610" s="437" t="str">
        <f>IF('Séries-DNF'!$U$16="","",'Séries-DNF'!$U$16)</f>
        <v/>
      </c>
      <c r="T610" s="112" t="str">
        <f>IF('Séries-DNF'!$V$16="","",'Séries-DNF'!$V$16)</f>
        <v/>
      </c>
      <c r="U610" s="413" t="str">
        <f>IF('Séries-DNF'!$AA$16="","",'Séries-DNF'!$AA$16)</f>
        <v/>
      </c>
      <c r="V610" t="str">
        <f>IF('Séries-DNF'!M170="","",'Séries-DNF'!M170)</f>
        <v/>
      </c>
      <c r="AJ610" t="str">
        <f>IF('Séries-DNF'!AA170="","",'Séries-DNF'!AA170)</f>
        <v/>
      </c>
      <c r="AK610" t="str">
        <f>IF('Séries-DNF'!AB170="","",'Séries-DNF'!AB170)</f>
        <v/>
      </c>
    </row>
    <row r="611" spans="1:37" x14ac:dyDescent="0.25">
      <c r="A611" s="114" t="str">
        <f>IF('Séries-DNF'!$N$17="","",'Séries-DNF'!$N$17)</f>
        <v>DNF</v>
      </c>
      <c r="B611" s="435" t="str">
        <f>IF('Séries-DNF'!$J$17="","",'Séries-DNF'!$J$17)</f>
        <v>DEVANLAY</v>
      </c>
      <c r="C611" s="437" t="str">
        <f>IF('Séries-DNF'!$K$17="","",'Séries-DNF'!$K$17)</f>
        <v>Marie</v>
      </c>
      <c r="D611" s="110" t="str">
        <f>IF('Séries-DNF'!$L$17="","",'Séries-DNF'!$L$17)</f>
        <v>Femme</v>
      </c>
      <c r="E611" s="110" t="str">
        <f>IF('Séries-DNF'!$I$17="","",'Séries-DNF'!$I$17)</f>
        <v xml:space="preserve">N°5 </v>
      </c>
      <c r="F611" s="110" t="str">
        <f>IF('Séries-DNF'!$M$17="","",'Séries-DNF'!$M$17)</f>
        <v>DEVANLAY Marie Femme</v>
      </c>
      <c r="G611" s="112" t="str">
        <f>IF('Séries-DNF'!$H$17="","",'Séries-DNF'!$H$17)</f>
        <v>LIMULES</v>
      </c>
      <c r="H611" s="120">
        <f>IF('Séries-DNF'!$A$17="","",'Séries-DNF'!$A$17)</f>
        <v>4</v>
      </c>
      <c r="I611" s="451">
        <f>IF('Séries-DNF'!$B$17="","",'Séries-DNF'!$B$17)</f>
        <v>1</v>
      </c>
      <c r="J611" s="139">
        <f>IF('Séries-DNF'!$G$17="","",'Séries-DNF'!$G$17)</f>
        <v>1</v>
      </c>
      <c r="K611" s="457" t="str">
        <f t="shared" si="30"/>
        <v>Passage</v>
      </c>
      <c r="L611" s="458">
        <f t="shared" si="31"/>
        <v>0.60902777777777761</v>
      </c>
      <c r="M611" s="441">
        <f>IF('Séries-DNF'!$C$17="","",'Séries-DNF'!$C$17)</f>
        <v>0.58611111111111092</v>
      </c>
      <c r="N611" s="431">
        <f>IF('Séries-DNF'!$D$17="","",'Séries-DNF'!$D$17)</f>
        <v>0.60694444444444429</v>
      </c>
      <c r="O611" s="431">
        <f>IF('Séries-DNF'!$E$17="","",'Séries-DNF'!$E$17)</f>
        <v>0.60763888888888873</v>
      </c>
      <c r="P611" s="439">
        <f>IF('Séries-DNF'!$F$17="","",'Séries-DNF'!$F$17)</f>
        <v>0.60902777777777761</v>
      </c>
      <c r="Q611" s="435">
        <f>IF('Séries-DNF'!$S$17="","",'Séries-DNF'!$S$17)</f>
        <v>90</v>
      </c>
      <c r="R611" s="110" t="str">
        <f>IF('Séries-DNF'!$T$17="","",'Séries-DNF'!$T$17)</f>
        <v>m</v>
      </c>
      <c r="S611" s="437" t="str">
        <f>IF('Séries-DNF'!$U$17="","",'Séries-DNF'!$U$17)</f>
        <v/>
      </c>
      <c r="T611" s="112" t="str">
        <f>IF('Séries-DNF'!$V$17="","",'Séries-DNF'!$V$17)</f>
        <v/>
      </c>
      <c r="U611" s="413" t="str">
        <f>IF('Séries-DNF'!$AA$17="","",'Séries-DNF'!$AA$17)</f>
        <v/>
      </c>
      <c r="AK611" t="str">
        <f>IF('Séries-DNF'!AB171="","",'Séries-DNF'!AB171)</f>
        <v/>
      </c>
    </row>
    <row r="612" spans="1:37" x14ac:dyDescent="0.25">
      <c r="A612" s="114" t="str">
        <f>IF('Séries-DNF'!$N$18="","",'Séries-DNF'!$N$18)</f>
        <v>DNF</v>
      </c>
      <c r="B612" s="435" t="str">
        <f>IF('Séries-DNF'!$J$18="","",'Séries-DNF'!$J$18)</f>
        <v>REGNARD</v>
      </c>
      <c r="C612" s="437" t="str">
        <f>IF('Séries-DNF'!$K$18="","",'Séries-DNF'!$K$18)</f>
        <v>Caroline</v>
      </c>
      <c r="D612" s="110" t="str">
        <f>IF('Séries-DNF'!$L$18="","",'Séries-DNF'!$L$18)</f>
        <v>Femme</v>
      </c>
      <c r="E612" s="110" t="str">
        <f>IF('Séries-DNF'!$I$18="","",'Séries-DNF'!$I$18)</f>
        <v xml:space="preserve">N°2 </v>
      </c>
      <c r="F612" s="110" t="str">
        <f>IF('Séries-DNF'!$M$18="","",'Séries-DNF'!$M$18)</f>
        <v>REGNARD Caroline Femme</v>
      </c>
      <c r="G612" s="112" t="str">
        <f>IF('Séries-DNF'!$H$18="","",'Séries-DNF'!$H$18)</f>
        <v>Imashi</v>
      </c>
      <c r="H612" s="120">
        <f>IF('Séries-DNF'!$A$18="","",'Séries-DNF'!$A$18)</f>
        <v>4</v>
      </c>
      <c r="I612" s="451">
        <f>IF('Séries-DNF'!$B$18="","",'Séries-DNF'!$B$18)</f>
        <v>2</v>
      </c>
      <c r="J612" s="139">
        <f>IF('Séries-DNF'!$G$18="","",'Séries-DNF'!$G$18)</f>
        <v>2</v>
      </c>
      <c r="K612" s="457" t="str">
        <f t="shared" si="30"/>
        <v>Passage</v>
      </c>
      <c r="L612" s="458">
        <f t="shared" si="31"/>
        <v>0.60902777777777761</v>
      </c>
      <c r="M612" s="441">
        <f>IF('Séries-DNF'!$C$18="","",'Séries-DNF'!$C$18)</f>
        <v>0.58611111111111092</v>
      </c>
      <c r="N612" s="431">
        <f>IF('Séries-DNF'!$D$18="","",'Séries-DNF'!$D$18)</f>
        <v>0.60694444444444429</v>
      </c>
      <c r="O612" s="431">
        <f>IF('Séries-DNF'!$E$18="","",'Séries-DNF'!$E$18)</f>
        <v>0.60763888888888873</v>
      </c>
      <c r="P612" s="439">
        <f>IF('Séries-DNF'!$F$18="","",'Séries-DNF'!$F$18)</f>
        <v>0.60902777777777761</v>
      </c>
      <c r="Q612" s="435">
        <f>IF('Séries-DNF'!$S$18="","",'Séries-DNF'!$S$18)</f>
        <v>92</v>
      </c>
      <c r="R612" s="110" t="str">
        <f>IF('Séries-DNF'!$T$18="","",'Séries-DNF'!$T$18)</f>
        <v>m</v>
      </c>
      <c r="S612" s="437" t="str">
        <f>IF('Séries-DNF'!$U$18="","",'Séries-DNF'!$U$18)</f>
        <v/>
      </c>
      <c r="T612" s="112" t="str">
        <f>IF('Séries-DNF'!$V$18="","",'Séries-DNF'!$V$18)</f>
        <v/>
      </c>
      <c r="U612" s="413" t="str">
        <f>IF('Séries-DNF'!$AA$18="","",'Séries-DNF'!$AA$18)</f>
        <v/>
      </c>
    </row>
    <row r="613" spans="1:37" x14ac:dyDescent="0.25">
      <c r="A613" s="114" t="str">
        <f>IF('Séries-DNF'!$N$19="","",'Séries-DNF'!$N$19)</f>
        <v>DNF</v>
      </c>
      <c r="B613" s="435" t="str">
        <f>IF('Séries-DNF'!$J$19="","",'Séries-DNF'!$J$19)</f>
        <v>SKROBOVA</v>
      </c>
      <c r="C613" s="437" t="str">
        <f>IF('Séries-DNF'!$K$19="","",'Séries-DNF'!$K$19)</f>
        <v>Jana</v>
      </c>
      <c r="D613" s="110" t="str">
        <f>IF('Séries-DNF'!$L$19="","",'Séries-DNF'!$L$19)</f>
        <v>Femme</v>
      </c>
      <c r="E613" s="110" t="str">
        <f>IF('Séries-DNF'!$I$19="","",'Séries-DNF'!$I$19)</f>
        <v xml:space="preserve">N°5 </v>
      </c>
      <c r="F613" s="110" t="str">
        <f>IF('Séries-DNF'!$M$19="","",'Séries-DNF'!$M$19)</f>
        <v>SKROBOVA Jana Femme</v>
      </c>
      <c r="G613" s="112" t="str">
        <f>IF('Séries-DNF'!$H$19="","",'Séries-DNF'!$H$19)</f>
        <v>Apneaman, Praha, Czech Republic</v>
      </c>
      <c r="H613" s="120">
        <f>IF('Séries-DNF'!$A$19="","",'Séries-DNF'!$A$19)</f>
        <v>5</v>
      </c>
      <c r="I613" s="451">
        <f>IF('Séries-DNF'!$B$19="","",'Séries-DNF'!$B$19)</f>
        <v>1</v>
      </c>
      <c r="J613" s="139">
        <f>IF('Séries-DNF'!$G$19="","",'Séries-DNF'!$G$19)</f>
        <v>1</v>
      </c>
      <c r="K613" s="457" t="str">
        <f t="shared" si="30"/>
        <v>Passage</v>
      </c>
      <c r="L613" s="458">
        <f t="shared" si="31"/>
        <v>0.61527777777777759</v>
      </c>
      <c r="M613" s="441">
        <f>IF('Séries-DNF'!$C$19="","",'Séries-DNF'!$C$19)</f>
        <v>0.59236111111111089</v>
      </c>
      <c r="N613" s="431">
        <f>IF('Séries-DNF'!$D$19="","",'Séries-DNF'!$D$19)</f>
        <v>0.61319444444444426</v>
      </c>
      <c r="O613" s="431">
        <f>IF('Séries-DNF'!$E$19="","",'Séries-DNF'!$E$19)</f>
        <v>0.61388888888888871</v>
      </c>
      <c r="P613" s="439">
        <f>IF('Séries-DNF'!$F$19="","",'Séries-DNF'!$F$19)</f>
        <v>0.61527777777777759</v>
      </c>
      <c r="Q613" s="435">
        <f>IF('Séries-DNF'!$S$19="","",'Séries-DNF'!$S$19)</f>
        <v>95</v>
      </c>
      <c r="R613" s="110" t="str">
        <f>IF('Séries-DNF'!$T$19="","",'Séries-DNF'!$T$19)</f>
        <v>m</v>
      </c>
      <c r="S613" s="437" t="str">
        <f>IF('Séries-DNF'!$U$19="","",'Séries-DNF'!$U$19)</f>
        <v/>
      </c>
      <c r="T613" s="112" t="str">
        <f>IF('Séries-DNF'!$V$19="","",'Séries-DNF'!$V$19)</f>
        <v/>
      </c>
      <c r="U613" s="413" t="str">
        <f>IF('Séries-DNF'!$AA$19="","",'Séries-DNF'!$AA$19)</f>
        <v/>
      </c>
    </row>
    <row r="614" spans="1:37" x14ac:dyDescent="0.25">
      <c r="A614" s="114" t="str">
        <f>IF('Séries-DNF'!$N$20="","",'Séries-DNF'!$N$20)</f>
        <v>DNF</v>
      </c>
      <c r="B614" s="435" t="str">
        <f>IF('Séries-DNF'!$J$20="","",'Séries-DNF'!$J$20)</f>
        <v>GATA</v>
      </c>
      <c r="C614" s="437" t="str">
        <f>IF('Séries-DNF'!$K$20="","",'Séries-DNF'!$K$20)</f>
        <v>Aude</v>
      </c>
      <c r="D614" s="110" t="str">
        <f>IF('Séries-DNF'!$L$20="","",'Séries-DNF'!$L$20)</f>
        <v>Femme</v>
      </c>
      <c r="E614" s="110" t="str">
        <f>IF('Séries-DNF'!$I$20="","",'Séries-DNF'!$I$20)</f>
        <v xml:space="preserve">N°4 </v>
      </c>
      <c r="F614" s="110" t="str">
        <f>IF('Séries-DNF'!$M$20="","",'Séries-DNF'!$M$20)</f>
        <v>GATA Aude Femme</v>
      </c>
      <c r="G614" s="112" t="str">
        <f>IF('Séries-DNF'!$H$20="","",'Séries-DNF'!$H$20)</f>
        <v>Enjoy And Relax</v>
      </c>
      <c r="H614" s="120">
        <f>IF('Séries-DNF'!$A$20="","",'Séries-DNF'!$A$20)</f>
        <v>5</v>
      </c>
      <c r="I614" s="451">
        <f>IF('Séries-DNF'!$B$20="","",'Séries-DNF'!$B$20)</f>
        <v>2</v>
      </c>
      <c r="J614" s="139">
        <f>IF('Séries-DNF'!$G$20="","",'Séries-DNF'!$G$20)</f>
        <v>2</v>
      </c>
      <c r="K614" s="457" t="str">
        <f t="shared" si="30"/>
        <v>Passage</v>
      </c>
      <c r="L614" s="458">
        <f t="shared" si="31"/>
        <v>0.61527777777777759</v>
      </c>
      <c r="M614" s="441">
        <f>IF('Séries-DNF'!$C$20="","",'Séries-DNF'!$C$20)</f>
        <v>0.59236111111111089</v>
      </c>
      <c r="N614" s="431">
        <f>IF('Séries-DNF'!$D$20="","",'Séries-DNF'!$D$20)</f>
        <v>0.61319444444444426</v>
      </c>
      <c r="O614" s="431">
        <f>IF('Séries-DNF'!$E$20="","",'Séries-DNF'!$E$20)</f>
        <v>0.61388888888888871</v>
      </c>
      <c r="P614" s="439">
        <f>IF('Séries-DNF'!$F$20="","",'Séries-DNF'!$F$20)</f>
        <v>0.61527777777777759</v>
      </c>
      <c r="Q614" s="435">
        <f>IF('Séries-DNF'!$S$20="","",'Séries-DNF'!$S$20)</f>
        <v>100</v>
      </c>
      <c r="R614" s="110" t="str">
        <f>IF('Séries-DNF'!$T$20="","",'Séries-DNF'!$T$20)</f>
        <v>m</v>
      </c>
      <c r="S614" s="437" t="str">
        <f>IF('Séries-DNF'!$U$20="","",'Séries-DNF'!$U$20)</f>
        <v/>
      </c>
      <c r="T614" s="112" t="str">
        <f>IF('Séries-DNF'!$V$20="","",'Séries-DNF'!$V$20)</f>
        <v/>
      </c>
      <c r="U614" s="413" t="str">
        <f>IF('Séries-DNF'!$AA$20="","",'Séries-DNF'!$AA$20)</f>
        <v/>
      </c>
    </row>
    <row r="615" spans="1:37" x14ac:dyDescent="0.25">
      <c r="A615" s="114" t="str">
        <f>IF('Séries-DNF'!$N$21="","",'Séries-DNF'!$N$21)</f>
        <v>DNF</v>
      </c>
      <c r="B615" s="435" t="str">
        <f>IF('Séries-DNF'!$J$21="","",'Séries-DNF'!$J$21)</f>
        <v>HARTMANN</v>
      </c>
      <c r="C615" s="437" t="str">
        <f>IF('Séries-DNF'!$K$21="","",'Séries-DNF'!$K$21)</f>
        <v>Loraine</v>
      </c>
      <c r="D615" s="110" t="str">
        <f>IF('Séries-DNF'!$L$21="","",'Séries-DNF'!$L$21)</f>
        <v>FEMME</v>
      </c>
      <c r="E615" s="110" t="str">
        <f>IF('Séries-DNF'!$I$21="","",'Séries-DNF'!$I$21)</f>
        <v xml:space="preserve">N°4 </v>
      </c>
      <c r="F615" s="110" t="str">
        <f>IF('Séries-DNF'!$M$21="","",'Séries-DNF'!$M$21)</f>
        <v>HARTMANN Loraine FEMME</v>
      </c>
      <c r="G615" s="112" t="str">
        <f>IF('Séries-DNF'!$H$21="","",'Séries-DNF'!$H$21)</f>
        <v>Les Cormorans 1</v>
      </c>
      <c r="H615" s="120">
        <f>IF('Séries-DNF'!$A$21="","",'Séries-DNF'!$A$21)</f>
        <v>6</v>
      </c>
      <c r="I615" s="451">
        <f>IF('Séries-DNF'!$B$21="","",'Séries-DNF'!$B$21)</f>
        <v>1</v>
      </c>
      <c r="J615" s="139">
        <f>IF('Séries-DNF'!$G$21="","",'Séries-DNF'!$G$21)</f>
        <v>1</v>
      </c>
      <c r="K615" s="457" t="str">
        <f t="shared" si="30"/>
        <v>Passage</v>
      </c>
      <c r="L615" s="458">
        <f t="shared" si="31"/>
        <v>0.62152777777777757</v>
      </c>
      <c r="M615" s="441">
        <f>IF('Séries-DNF'!$C$21="","",'Séries-DNF'!$C$21)</f>
        <v>0.59861111111111087</v>
      </c>
      <c r="N615" s="431">
        <f>IF('Séries-DNF'!$D$21="","",'Séries-DNF'!$D$21)</f>
        <v>0.61944444444444424</v>
      </c>
      <c r="O615" s="431">
        <f>IF('Séries-DNF'!$E$21="","",'Séries-DNF'!$E$21)</f>
        <v>0.62013888888888868</v>
      </c>
      <c r="P615" s="439">
        <f>IF('Séries-DNF'!$F$21="","",'Séries-DNF'!$F$21)</f>
        <v>0.62152777777777757</v>
      </c>
      <c r="Q615" s="435">
        <f>IF('Séries-DNF'!$S$21="","",'Séries-DNF'!$S$21)</f>
        <v>100</v>
      </c>
      <c r="R615" s="110" t="str">
        <f>IF('Séries-DNF'!$T$21="","",'Séries-DNF'!$T$21)</f>
        <v>m</v>
      </c>
      <c r="S615" s="437" t="str">
        <f>IF('Séries-DNF'!$U$21="","",'Séries-DNF'!$U$21)</f>
        <v/>
      </c>
      <c r="T615" s="112" t="str">
        <f>IF('Séries-DNF'!$V$21="","",'Séries-DNF'!$V$21)</f>
        <v/>
      </c>
      <c r="U615" s="413" t="str">
        <f>IF('Séries-DNF'!$AA$21="","",'Séries-DNF'!$AA$21)</f>
        <v/>
      </c>
    </row>
    <row r="616" spans="1:37" x14ac:dyDescent="0.25">
      <c r="A616" s="114" t="str">
        <f>IF('Séries-DNF'!$N$22="","",'Séries-DNF'!$N$22)</f>
        <v>DNF</v>
      </c>
      <c r="B616" s="435" t="str">
        <f>IF('Séries-DNF'!$J$22="","",'Séries-DNF'!$J$22)</f>
        <v>ORSKI SIMONET</v>
      </c>
      <c r="C616" s="437" t="str">
        <f>IF('Séries-DNF'!$K$22="","",'Séries-DNF'!$K$22)</f>
        <v>Laetitia</v>
      </c>
      <c r="D616" s="110" t="str">
        <f>IF('Séries-DNF'!$L$22="","",'Séries-DNF'!$L$22)</f>
        <v>Femme</v>
      </c>
      <c r="E616" s="110" t="str">
        <f>IF('Séries-DNF'!$I$22="","",'Séries-DNF'!$I$22)</f>
        <v xml:space="preserve">N°2 </v>
      </c>
      <c r="F616" s="110" t="str">
        <f>IF('Séries-DNF'!$M$22="","",'Séries-DNF'!$M$22)</f>
        <v>ORSKI SIMONET Laetitia Femme</v>
      </c>
      <c r="G616" s="112" t="str">
        <f>IF('Séries-DNF'!$H$22="","",'Séries-DNF'!$H$22)</f>
        <v>Sportpleizh</v>
      </c>
      <c r="H616" s="120">
        <f>IF('Séries-DNF'!$A$22="","",'Séries-DNF'!$A$22)</f>
        <v>6</v>
      </c>
      <c r="I616" s="451">
        <f>IF('Séries-DNF'!$B$22="","",'Séries-DNF'!$B$22)</f>
        <v>2</v>
      </c>
      <c r="J616" s="139">
        <f>IF('Séries-DNF'!$G$22="","",'Séries-DNF'!$G$22)</f>
        <v>2</v>
      </c>
      <c r="K616" s="457" t="str">
        <f t="shared" si="30"/>
        <v>Passage</v>
      </c>
      <c r="L616" s="458">
        <f t="shared" si="31"/>
        <v>0.62152777777777757</v>
      </c>
      <c r="M616" s="441">
        <f>IF('Séries-DNF'!$C$22="","",'Séries-DNF'!$C$22)</f>
        <v>0.59861111111111087</v>
      </c>
      <c r="N616" s="431">
        <f>IF('Séries-DNF'!$D$22="","",'Séries-DNF'!$D$22)</f>
        <v>0.61944444444444424</v>
      </c>
      <c r="O616" s="431">
        <f>IF('Séries-DNF'!$E$22="","",'Séries-DNF'!$E$22)</f>
        <v>0.62013888888888868</v>
      </c>
      <c r="P616" s="439">
        <f>IF('Séries-DNF'!$F$22="","",'Séries-DNF'!$F$22)</f>
        <v>0.62152777777777757</v>
      </c>
      <c r="Q616" s="435">
        <f>IF('Séries-DNF'!$S$22="","",'Séries-DNF'!$S$22)</f>
        <v>100</v>
      </c>
      <c r="R616" s="110" t="str">
        <f>IF('Séries-DNF'!$T$22="","",'Séries-DNF'!$T$22)</f>
        <v>m</v>
      </c>
      <c r="S616" s="437" t="str">
        <f>IF('Séries-DNF'!$U$22="","",'Séries-DNF'!$U$22)</f>
        <v/>
      </c>
      <c r="T616" s="112" t="str">
        <f>IF('Séries-DNF'!$V$22="","",'Séries-DNF'!$V$22)</f>
        <v/>
      </c>
      <c r="U616" s="413" t="str">
        <f>IF('Séries-DNF'!$AA$22="","",'Séries-DNF'!$AA$22)</f>
        <v/>
      </c>
    </row>
    <row r="617" spans="1:37" x14ac:dyDescent="0.25">
      <c r="A617" s="114" t="str">
        <f>IF('Séries-DNF'!$N$23="","",'Séries-DNF'!$N$23)</f>
        <v>DNF</v>
      </c>
      <c r="B617" s="435" t="str">
        <f>IF('Séries-DNF'!$J$23="","",'Séries-DNF'!$J$23)</f>
        <v>PIERRAT</v>
      </c>
      <c r="C617" s="437" t="str">
        <f>IF('Séries-DNF'!$K$23="","",'Séries-DNF'!$K$23)</f>
        <v>Patrice</v>
      </c>
      <c r="D617" s="110" t="str">
        <f>IF('Séries-DNF'!$L$23="","",'Séries-DNF'!$L$23)</f>
        <v>Homme</v>
      </c>
      <c r="E617" s="110" t="str">
        <f>IF('Séries-DNF'!$I$23="","",'Séries-DNF'!$I$23)</f>
        <v xml:space="preserve">N°3 </v>
      </c>
      <c r="F617" s="110" t="str">
        <f>IF('Séries-DNF'!$M$23="","",'Séries-DNF'!$M$23)</f>
        <v>PIERRAT Patrice Homme</v>
      </c>
      <c r="G617" s="112" t="str">
        <f>IF('Séries-DNF'!$H$23="","",'Séries-DNF'!$H$23)</f>
        <v>Sportpleizh</v>
      </c>
      <c r="H617" s="120">
        <f>IF('Séries-DNF'!$A$23="","",'Séries-DNF'!$A$23)</f>
        <v>7</v>
      </c>
      <c r="I617" s="451">
        <f>IF('Séries-DNF'!$B$23="","",'Séries-DNF'!$B$23)</f>
        <v>1</v>
      </c>
      <c r="J617" s="139">
        <f>IF('Séries-DNF'!$G$23="","",'Séries-DNF'!$G$23)</f>
        <v>1</v>
      </c>
      <c r="K617" s="457" t="str">
        <f t="shared" si="30"/>
        <v>Passage</v>
      </c>
      <c r="L617" s="458">
        <f t="shared" si="31"/>
        <v>0.62777777777777755</v>
      </c>
      <c r="M617" s="441">
        <f>IF('Séries-DNF'!$C$23="","",'Séries-DNF'!$C$23)</f>
        <v>0.60486111111111085</v>
      </c>
      <c r="N617" s="431">
        <f>IF('Séries-DNF'!$D$23="","",'Séries-DNF'!$D$23)</f>
        <v>0.62569444444444422</v>
      </c>
      <c r="O617" s="431">
        <f>IF('Séries-DNF'!$E$23="","",'Séries-DNF'!$E$23)</f>
        <v>0.62638888888888866</v>
      </c>
      <c r="P617" s="439">
        <f>IF('Séries-DNF'!$F$23="","",'Séries-DNF'!$F$23)</f>
        <v>0.62777777777777755</v>
      </c>
      <c r="Q617" s="435">
        <f>IF('Séries-DNF'!$S$23="","",'Séries-DNF'!$S$23)</f>
        <v>100</v>
      </c>
      <c r="R617" s="110" t="str">
        <f>IF('Séries-DNF'!$T$23="","",'Séries-DNF'!$T$23)</f>
        <v>m</v>
      </c>
      <c r="S617" s="437" t="str">
        <f>IF('Séries-DNF'!$U$23="","",'Séries-DNF'!$U$23)</f>
        <v/>
      </c>
      <c r="T617" s="112" t="str">
        <f>IF('Séries-DNF'!$V$23="","",'Séries-DNF'!$V$23)</f>
        <v/>
      </c>
      <c r="U617" s="413" t="str">
        <f>IF('Séries-DNF'!$AA$23="","",'Séries-DNF'!$AA$23)</f>
        <v/>
      </c>
    </row>
    <row r="618" spans="1:37" x14ac:dyDescent="0.25">
      <c r="A618" s="114" t="str">
        <f>IF('Séries-DNF'!$N$24="","",'Séries-DNF'!$N$24)</f>
        <v>DNF</v>
      </c>
      <c r="B618" s="435" t="str">
        <f>IF('Séries-DNF'!$J$24="","",'Séries-DNF'!$J$24)</f>
        <v>CORDIER</v>
      </c>
      <c r="C618" s="437" t="str">
        <f>IF('Séries-DNF'!$K$24="","",'Séries-DNF'!$K$24)</f>
        <v>Frédérique</v>
      </c>
      <c r="D618" s="110" t="str">
        <f>IF('Séries-DNF'!$L$24="","",'Séries-DNF'!$L$24)</f>
        <v>Femme</v>
      </c>
      <c r="E618" s="110" t="str">
        <f>IF('Séries-DNF'!$I$24="","",'Séries-DNF'!$I$24)</f>
        <v xml:space="preserve">N°3 </v>
      </c>
      <c r="F618" s="110" t="str">
        <f>IF('Séries-DNF'!$M$24="","",'Séries-DNF'!$M$24)</f>
        <v>CORDIER Frédérique Femme</v>
      </c>
      <c r="G618" s="112" t="str">
        <f>IF('Séries-DNF'!$H$24="","",'Séries-DNF'!$H$24)</f>
        <v>LIMULES</v>
      </c>
      <c r="H618" s="120">
        <f>IF('Séries-DNF'!$A$24="","",'Séries-DNF'!$A$24)</f>
        <v>7</v>
      </c>
      <c r="I618" s="451">
        <f>IF('Séries-DNF'!$B$24="","",'Séries-DNF'!$B$24)</f>
        <v>2</v>
      </c>
      <c r="J618" s="139">
        <f>IF('Séries-DNF'!$G$24="","",'Séries-DNF'!$G$24)</f>
        <v>2</v>
      </c>
      <c r="K618" s="457" t="str">
        <f t="shared" si="30"/>
        <v>Passage</v>
      </c>
      <c r="L618" s="458">
        <f t="shared" si="31"/>
        <v>0.62777777777777755</v>
      </c>
      <c r="M618" s="441">
        <f>IF('Séries-DNF'!$C$24="","",'Séries-DNF'!$C$24)</f>
        <v>0.60486111111111085</v>
      </c>
      <c r="N618" s="431">
        <f>IF('Séries-DNF'!$D$24="","",'Séries-DNF'!$D$24)</f>
        <v>0.62569444444444422</v>
      </c>
      <c r="O618" s="431">
        <f>IF('Séries-DNF'!$E$24="","",'Séries-DNF'!$E$24)</f>
        <v>0.62638888888888866</v>
      </c>
      <c r="P618" s="439">
        <f>IF('Séries-DNF'!$F$24="","",'Séries-DNF'!$F$24)</f>
        <v>0.62777777777777755</v>
      </c>
      <c r="Q618" s="435">
        <f>IF('Séries-DNF'!$S$24="","",'Séries-DNF'!$S$24)</f>
        <v>103</v>
      </c>
      <c r="R618" s="110" t="str">
        <f>IF('Séries-DNF'!$T$24="","",'Séries-DNF'!$T$24)</f>
        <v>m</v>
      </c>
      <c r="S618" s="437" t="str">
        <f>IF('Séries-DNF'!$U$24="","",'Séries-DNF'!$U$24)</f>
        <v/>
      </c>
      <c r="T618" s="112" t="str">
        <f>IF('Séries-DNF'!$V$24="","",'Séries-DNF'!$V$24)</f>
        <v/>
      </c>
      <c r="U618" s="413" t="str">
        <f>IF('Séries-DNF'!$AA$24="","",'Séries-DNF'!$AA$24)</f>
        <v/>
      </c>
    </row>
    <row r="619" spans="1:37" x14ac:dyDescent="0.25">
      <c r="A619" s="114" t="str">
        <f>IF('Séries-DNF'!$N$25="","",'Séries-DNF'!$N$25)</f>
        <v>DNF</v>
      </c>
      <c r="B619" s="435" t="str">
        <f>IF('Séries-DNF'!$J$25="","",'Séries-DNF'!$J$25)</f>
        <v>EKSTETS</v>
      </c>
      <c r="C619" s="437" t="str">
        <f>IF('Séries-DNF'!$K$25="","",'Séries-DNF'!$K$25)</f>
        <v>Marie-pierre</v>
      </c>
      <c r="D619" s="110" t="str">
        <f>IF('Séries-DNF'!$L$25="","",'Séries-DNF'!$L$25)</f>
        <v>Femme</v>
      </c>
      <c r="E619" s="110" t="str">
        <f>IF('Séries-DNF'!$I$25="","",'Séries-DNF'!$I$25)</f>
        <v xml:space="preserve">N°4 </v>
      </c>
      <c r="F619" s="110" t="str">
        <f>IF('Séries-DNF'!$M$25="","",'Séries-DNF'!$M$25)</f>
        <v>EKSTETS Marie-pierre Femme</v>
      </c>
      <c r="G619" s="112" t="str">
        <f>IF('Séries-DNF'!$H$25="","",'Séries-DNF'!$H$25)</f>
        <v>Savoy'OuBien?</v>
      </c>
      <c r="H619" s="120">
        <f>IF('Séries-DNF'!$A$25="","",'Séries-DNF'!$A$25)</f>
        <v>8</v>
      </c>
      <c r="I619" s="451">
        <f>IF('Séries-DNF'!$B$25="","",'Séries-DNF'!$B$25)</f>
        <v>1</v>
      </c>
      <c r="J619" s="139">
        <f>IF('Séries-DNF'!$G$25="","",'Séries-DNF'!$G$25)</f>
        <v>1</v>
      </c>
      <c r="K619" s="457" t="str">
        <f t="shared" si="30"/>
        <v>Passage</v>
      </c>
      <c r="L619" s="458">
        <f t="shared" si="31"/>
        <v>0.63402777777777752</v>
      </c>
      <c r="M619" s="441">
        <f>IF('Séries-DNF'!$C$25="","",'Séries-DNF'!$C$25)</f>
        <v>0.61111111111111083</v>
      </c>
      <c r="N619" s="431">
        <f>IF('Séries-DNF'!$D$25="","",'Séries-DNF'!$D$25)</f>
        <v>0.6319444444444442</v>
      </c>
      <c r="O619" s="431">
        <f>IF('Séries-DNF'!$E$25="","",'Séries-DNF'!$E$25)</f>
        <v>0.63263888888888864</v>
      </c>
      <c r="P619" s="439">
        <f>IF('Séries-DNF'!$F$25="","",'Séries-DNF'!$F$25)</f>
        <v>0.63402777777777752</v>
      </c>
      <c r="Q619" s="435">
        <f>IF('Séries-DNF'!$S$25="","",'Séries-DNF'!$S$25)</f>
        <v>110</v>
      </c>
      <c r="R619" s="110" t="str">
        <f>IF('Séries-DNF'!$T$25="","",'Séries-DNF'!$T$25)</f>
        <v>m</v>
      </c>
      <c r="S619" s="437" t="str">
        <f>IF('Séries-DNF'!$U$25="","",'Séries-DNF'!$U$25)</f>
        <v/>
      </c>
      <c r="T619" s="112" t="str">
        <f>IF('Séries-DNF'!$V$25="","",'Séries-DNF'!$V$25)</f>
        <v/>
      </c>
      <c r="U619" s="413" t="str">
        <f>IF('Séries-DNF'!$AA$25="","",'Séries-DNF'!$AA$25)</f>
        <v/>
      </c>
    </row>
    <row r="620" spans="1:37" x14ac:dyDescent="0.25">
      <c r="A620" s="114" t="str">
        <f>IF('Séries-DNF'!$N$26="","",'Séries-DNF'!$N$26)</f>
        <v>DNF</v>
      </c>
      <c r="B620" s="435" t="str">
        <f>IF('Séries-DNF'!$J$26="","",'Séries-DNF'!$J$26)</f>
        <v>GUILLOUX</v>
      </c>
      <c r="C620" s="437" t="str">
        <f>IF('Séries-DNF'!$K$26="","",'Séries-DNF'!$K$26)</f>
        <v>Philippe</v>
      </c>
      <c r="D620" s="110" t="str">
        <f>IF('Séries-DNF'!$L$26="","",'Séries-DNF'!$L$26)</f>
        <v>Homme</v>
      </c>
      <c r="E620" s="110" t="str">
        <f>IF('Séries-DNF'!$I$26="","",'Séries-DNF'!$I$26)</f>
        <v xml:space="preserve">N°3 </v>
      </c>
      <c r="F620" s="110" t="str">
        <f>IF('Séries-DNF'!$M$26="","",'Séries-DNF'!$M$26)</f>
        <v>GUILLOUX Philippe Homme</v>
      </c>
      <c r="G620" s="112" t="str">
        <f>IF('Séries-DNF'!$H$26="","",'Séries-DNF'!$H$26)</f>
        <v>Savoy'OuBien?</v>
      </c>
      <c r="H620" s="120">
        <f>IF('Séries-DNF'!$A$26="","",'Séries-DNF'!$A$26)</f>
        <v>8</v>
      </c>
      <c r="I620" s="451">
        <f>IF('Séries-DNF'!$B$26="","",'Séries-DNF'!$B$26)</f>
        <v>2</v>
      </c>
      <c r="J620" s="139">
        <f>IF('Séries-DNF'!$G$26="","",'Séries-DNF'!$G$26)</f>
        <v>2</v>
      </c>
      <c r="K620" s="457" t="str">
        <f t="shared" si="30"/>
        <v>Passage</v>
      </c>
      <c r="L620" s="458">
        <f t="shared" si="31"/>
        <v>0.63402777777777752</v>
      </c>
      <c r="M620" s="441">
        <f>IF('Séries-DNF'!$C$26="","",'Séries-DNF'!$C$26)</f>
        <v>0.61111111111111083</v>
      </c>
      <c r="N620" s="431">
        <f>IF('Séries-DNF'!$D$26="","",'Séries-DNF'!$D$26)</f>
        <v>0.6319444444444442</v>
      </c>
      <c r="O620" s="431">
        <f>IF('Séries-DNF'!$E$26="","",'Séries-DNF'!$E$26)</f>
        <v>0.63263888888888864</v>
      </c>
      <c r="P620" s="439">
        <f>IF('Séries-DNF'!$F$26="","",'Séries-DNF'!$F$26)</f>
        <v>0.63402777777777752</v>
      </c>
      <c r="Q620" s="435">
        <f>IF('Séries-DNF'!$S$26="","",'Séries-DNF'!$S$26)</f>
        <v>125</v>
      </c>
      <c r="R620" s="110" t="str">
        <f>IF('Séries-DNF'!$T$26="","",'Séries-DNF'!$T$26)</f>
        <v>m</v>
      </c>
      <c r="S620" s="437" t="str">
        <f>IF('Séries-DNF'!$U$26="","",'Séries-DNF'!$U$26)</f>
        <v/>
      </c>
      <c r="T620" s="112" t="str">
        <f>IF('Séries-DNF'!$V$26="","",'Séries-DNF'!$V$26)</f>
        <v/>
      </c>
      <c r="U620" s="413" t="str">
        <f>IF('Séries-DNF'!$AA$26="","",'Séries-DNF'!$AA$26)</f>
        <v/>
      </c>
    </row>
    <row r="621" spans="1:37" x14ac:dyDescent="0.25">
      <c r="A621" s="114" t="str">
        <f>IF('Séries-DNF'!$N$27="","",'Séries-DNF'!$N$27)</f>
        <v>DNF</v>
      </c>
      <c r="B621" s="435" t="str">
        <f>IF('Séries-DNF'!$J$27="","",'Séries-DNF'!$J$27)</f>
        <v>HURON</v>
      </c>
      <c r="C621" s="437" t="str">
        <f>IF('Séries-DNF'!$K$27="","",'Séries-DNF'!$K$27)</f>
        <v>Pascal</v>
      </c>
      <c r="D621" s="110" t="str">
        <f>IF('Séries-DNF'!$L$27="","",'Séries-DNF'!$L$27)</f>
        <v>Homme</v>
      </c>
      <c r="E621" s="110" t="str">
        <f>IF('Séries-DNF'!$I$27="","",'Séries-DNF'!$I$27)</f>
        <v>N°1 Capitaine</v>
      </c>
      <c r="F621" s="110" t="str">
        <f>IF('Séries-DNF'!$M$27="","",'Séries-DNF'!$M$27)</f>
        <v>HURON Pascal Homme</v>
      </c>
      <c r="G621" s="112" t="str">
        <f>IF('Séries-DNF'!$H$27="","",'Séries-DNF'!$H$27)</f>
        <v>Enjoy And Relax</v>
      </c>
      <c r="H621" s="120">
        <f>IF('Séries-DNF'!$A$27="","",'Séries-DNF'!$A$27)</f>
        <v>9</v>
      </c>
      <c r="I621" s="451">
        <f>IF('Séries-DNF'!$B$27="","",'Séries-DNF'!$B$27)</f>
        <v>1</v>
      </c>
      <c r="J621" s="139">
        <f>IF('Séries-DNF'!$G$27="","",'Séries-DNF'!$G$27)</f>
        <v>1</v>
      </c>
      <c r="K621" s="457" t="str">
        <f t="shared" si="30"/>
        <v>Passage</v>
      </c>
      <c r="L621" s="458">
        <f t="shared" si="31"/>
        <v>0.6402777777777775</v>
      </c>
      <c r="M621" s="441">
        <f>IF('Séries-DNF'!$C$27="","",'Séries-DNF'!$C$27)</f>
        <v>0.61736111111111081</v>
      </c>
      <c r="N621" s="431">
        <f>IF('Séries-DNF'!$D$27="","",'Séries-DNF'!$D$27)</f>
        <v>0.63819444444444418</v>
      </c>
      <c r="O621" s="431">
        <f>IF('Séries-DNF'!$E$27="","",'Séries-DNF'!$E$27)</f>
        <v>0.63888888888888862</v>
      </c>
      <c r="P621" s="439">
        <f>IF('Séries-DNF'!$F$27="","",'Séries-DNF'!$F$27)</f>
        <v>0.6402777777777775</v>
      </c>
      <c r="Q621" s="435">
        <f>IF('Séries-DNF'!$S$27="","",'Séries-DNF'!$S$27)</f>
        <v>150</v>
      </c>
      <c r="R621" s="110" t="str">
        <f>IF('Séries-DNF'!$T$27="","",'Séries-DNF'!$T$27)</f>
        <v>m</v>
      </c>
      <c r="S621" s="437" t="str">
        <f>IF('Séries-DNF'!$U$27="","",'Séries-DNF'!$U$27)</f>
        <v/>
      </c>
      <c r="T621" s="112" t="str">
        <f>IF('Séries-DNF'!$V$27="","",'Séries-DNF'!$V$27)</f>
        <v/>
      </c>
      <c r="U621" s="413" t="str">
        <f>IF('Séries-DNF'!$AA$27="","",'Séries-DNF'!$AA$27)</f>
        <v/>
      </c>
    </row>
    <row r="622" spans="1:37" x14ac:dyDescent="0.25">
      <c r="A622" s="114" t="str">
        <f>IF('Séries-DNF'!$N$28="","",'Séries-DNF'!$N$28)</f>
        <v>DNF</v>
      </c>
      <c r="B622" s="435" t="str">
        <f>IF('Séries-DNF'!$J$28="","",'Séries-DNF'!$J$28)</f>
        <v>RISIAN</v>
      </c>
      <c r="C622" s="437" t="str">
        <f>IF('Séries-DNF'!$K$28="","",'Séries-DNF'!$K$28)</f>
        <v>Michal</v>
      </c>
      <c r="D622" s="110" t="str">
        <f>IF('Séries-DNF'!$L$28="","",'Séries-DNF'!$L$28)</f>
        <v>Homme</v>
      </c>
      <c r="E622" s="110" t="str">
        <f>IF('Séries-DNF'!$I$28="","",'Séries-DNF'!$I$28)</f>
        <v xml:space="preserve">N°2 </v>
      </c>
      <c r="F622" s="110" t="str">
        <f>IF('Séries-DNF'!$M$28="","",'Séries-DNF'!$M$28)</f>
        <v>RISIAN Michal Homme</v>
      </c>
      <c r="G622" s="112" t="str">
        <f>IF('Séries-DNF'!$H$28="","",'Séries-DNF'!$H$28)</f>
        <v>Apneaman, Praha, Czech Republic</v>
      </c>
      <c r="H622" s="120">
        <f>IF('Séries-DNF'!$A$28="","",'Séries-DNF'!$A$28)</f>
        <v>9</v>
      </c>
      <c r="I622" s="451">
        <f>IF('Séries-DNF'!$B$28="","",'Séries-DNF'!$B$28)</f>
        <v>2</v>
      </c>
      <c r="J622" s="139">
        <f>IF('Séries-DNF'!$G$28="","",'Séries-DNF'!$G$28)</f>
        <v>2</v>
      </c>
      <c r="K622" s="457" t="str">
        <f t="shared" si="30"/>
        <v>Passage</v>
      </c>
      <c r="L622" s="458">
        <f t="shared" si="31"/>
        <v>0.6402777777777775</v>
      </c>
      <c r="M622" s="441">
        <f>IF('Séries-DNF'!$C$28="","",'Séries-DNF'!$C$28)</f>
        <v>0.61736111111111081</v>
      </c>
      <c r="N622" s="431">
        <f>IF('Séries-DNF'!$D$28="","",'Séries-DNF'!$D$28)</f>
        <v>0.63819444444444418</v>
      </c>
      <c r="O622" s="431">
        <f>IF('Séries-DNF'!$E$28="","",'Séries-DNF'!$E$28)</f>
        <v>0.63888888888888862</v>
      </c>
      <c r="P622" s="439">
        <f>IF('Séries-DNF'!$F$28="","",'Séries-DNF'!$F$28)</f>
        <v>0.6402777777777775</v>
      </c>
      <c r="Q622" s="435">
        <f>IF('Séries-DNF'!$S$28="","",'Séries-DNF'!$S$28)</f>
        <v>160</v>
      </c>
      <c r="R622" s="110" t="str">
        <f>IF('Séries-DNF'!$T$28="","",'Séries-DNF'!$T$28)</f>
        <v>m</v>
      </c>
      <c r="S622" s="437" t="str">
        <f>IF('Séries-DNF'!$U$28="","",'Séries-DNF'!$U$28)</f>
        <v/>
      </c>
      <c r="T622" s="112" t="str">
        <f>IF('Séries-DNF'!$V$28="","",'Séries-DNF'!$V$28)</f>
        <v/>
      </c>
      <c r="U622" s="413" t="str">
        <f>IF('Séries-DNF'!$AA$28="","",'Séries-DNF'!$AA$28)</f>
        <v/>
      </c>
    </row>
    <row r="623" spans="1:37" x14ac:dyDescent="0.25">
      <c r="A623" s="114" t="str">
        <f>IF('Séries-DNF'!$N$29="","",'Séries-DNF'!$N$29)</f>
        <v/>
      </c>
      <c r="B623" s="435" t="str">
        <f>IF('Séries-DNF'!$J$29="","",'Séries-DNF'!$J$29)</f>
        <v/>
      </c>
      <c r="C623" s="437" t="str">
        <f>IF('Séries-DNF'!$K$29="","",'Séries-DNF'!$K$29)</f>
        <v/>
      </c>
      <c r="D623" s="110" t="str">
        <f>IF('Séries-DNF'!$L$29="","",'Séries-DNF'!$L$29)</f>
        <v/>
      </c>
      <c r="E623" s="110" t="str">
        <f>IF('Séries-DNF'!$I$29="","",'Séries-DNF'!$I$29)</f>
        <v/>
      </c>
      <c r="F623" s="110" t="str">
        <f>IF('Séries-DNF'!$M$29="","",'Séries-DNF'!$M$29)</f>
        <v/>
      </c>
      <c r="G623" s="112" t="str">
        <f>IF('Séries-DNF'!$H$29="","",'Séries-DNF'!$H$29)</f>
        <v/>
      </c>
      <c r="H623" s="120" t="str">
        <f>IF('Séries-DNF'!$A$29="","",'Séries-DNF'!$A$29)</f>
        <v/>
      </c>
      <c r="I623" s="451" t="str">
        <f>IF('Séries-DNF'!$B$29="","",'Séries-DNF'!$B$29)</f>
        <v/>
      </c>
      <c r="J623" s="139" t="str">
        <f>IF('Séries-DNF'!$G$29="","",'Séries-DNF'!$G$29)</f>
        <v/>
      </c>
      <c r="K623" s="457" t="str">
        <f t="shared" si="30"/>
        <v/>
      </c>
      <c r="L623" s="458" t="str">
        <f t="shared" si="31"/>
        <v/>
      </c>
      <c r="M623" s="441" t="str">
        <f>IF('Séries-DNF'!$C$29="","",'Séries-DNF'!$C$29)</f>
        <v/>
      </c>
      <c r="N623" s="431" t="str">
        <f>IF('Séries-DNF'!$D$29="","",'Séries-DNF'!$D$29)</f>
        <v/>
      </c>
      <c r="O623" s="431" t="str">
        <f>IF('Séries-DNF'!$E$29="","",'Séries-DNF'!$E$29)</f>
        <v/>
      </c>
      <c r="P623" s="439" t="str">
        <f>IF('Séries-DNF'!$F$29="","",'Séries-DNF'!$F$29)</f>
        <v/>
      </c>
      <c r="Q623" s="435" t="str">
        <f>IF('Séries-DNF'!$S$29="","",'Séries-DNF'!$S$29)</f>
        <v/>
      </c>
      <c r="R623" s="110" t="str">
        <f>IF('Séries-DNF'!$T$29="","",'Séries-DNF'!$T$29)</f>
        <v/>
      </c>
      <c r="S623" s="437" t="str">
        <f>IF('Séries-DNF'!$U$29="","",'Séries-DNF'!$U$29)</f>
        <v/>
      </c>
      <c r="T623" s="112" t="str">
        <f>IF('Séries-DNF'!$V$29="","",'Séries-DNF'!$V$29)</f>
        <v/>
      </c>
      <c r="U623" s="413" t="str">
        <f>IF('Séries-DNF'!$AA$29="","",'Séries-DNF'!$AA$29)</f>
        <v/>
      </c>
    </row>
    <row r="624" spans="1:37" x14ac:dyDescent="0.25">
      <c r="A624" s="114" t="str">
        <f>IF('Séries-DNF'!$N$30="","",'Séries-DNF'!$N$30)</f>
        <v/>
      </c>
      <c r="B624" s="435" t="str">
        <f>IF('Séries-DNF'!$J$30="","",'Séries-DNF'!$J$30)</f>
        <v/>
      </c>
      <c r="C624" s="437" t="str">
        <f>IF('Séries-DNF'!$K$30="","",'Séries-DNF'!$K$30)</f>
        <v/>
      </c>
      <c r="D624" s="110" t="str">
        <f>IF('Séries-DNF'!$L$30="","",'Séries-DNF'!$L$30)</f>
        <v/>
      </c>
      <c r="E624" s="110" t="str">
        <f>IF('Séries-DNF'!$I$30="","",'Séries-DNF'!$I$30)</f>
        <v/>
      </c>
      <c r="F624" s="110" t="str">
        <f>IF('Séries-DNF'!$M$30="","",'Séries-DNF'!$M$30)</f>
        <v/>
      </c>
      <c r="G624" s="112" t="str">
        <f>IF('Séries-DNF'!$H$30="","",'Séries-DNF'!$H$30)</f>
        <v/>
      </c>
      <c r="H624" s="120" t="str">
        <f>IF('Séries-DNF'!$A$30="","",'Séries-DNF'!$A$30)</f>
        <v/>
      </c>
      <c r="I624" s="451" t="str">
        <f>IF('Séries-DNF'!$B$30="","",'Séries-DNF'!$B$30)</f>
        <v/>
      </c>
      <c r="J624" s="139" t="str">
        <f>IF('Séries-DNF'!$G$30="","",'Séries-DNF'!$G$30)</f>
        <v/>
      </c>
      <c r="K624" s="457" t="str">
        <f t="shared" si="30"/>
        <v/>
      </c>
      <c r="L624" s="458" t="str">
        <f t="shared" si="31"/>
        <v/>
      </c>
      <c r="M624" s="441" t="str">
        <f>IF('Séries-DNF'!$C$30="","",'Séries-DNF'!$C$30)</f>
        <v/>
      </c>
      <c r="N624" s="431" t="str">
        <f>IF('Séries-DNF'!$D$30="","",'Séries-DNF'!$D$30)</f>
        <v/>
      </c>
      <c r="O624" s="431" t="str">
        <f>IF('Séries-DNF'!$E$30="","",'Séries-DNF'!$E$30)</f>
        <v/>
      </c>
      <c r="P624" s="439" t="str">
        <f>IF('Séries-DNF'!$F$30="","",'Séries-DNF'!$F$30)</f>
        <v/>
      </c>
      <c r="Q624" s="435" t="str">
        <f>IF('Séries-DNF'!$S$30="","",'Séries-DNF'!$S$30)</f>
        <v/>
      </c>
      <c r="R624" s="110" t="str">
        <f>IF('Séries-DNF'!$T$30="","",'Séries-DNF'!$T$30)</f>
        <v/>
      </c>
      <c r="S624" s="437" t="str">
        <f>IF('Séries-DNF'!$U$30="","",'Séries-DNF'!$U$30)</f>
        <v/>
      </c>
      <c r="T624" s="112" t="str">
        <f>IF('Séries-DNF'!$V$30="","",'Séries-DNF'!$V$30)</f>
        <v/>
      </c>
      <c r="U624" s="413" t="str">
        <f>IF('Séries-DNF'!$AA$30="","",'Séries-DNF'!$AA$30)</f>
        <v/>
      </c>
    </row>
    <row r="625" spans="1:21" x14ac:dyDescent="0.25">
      <c r="A625" s="114" t="str">
        <f>IF('Séries-DNF'!$N$31="","",'Séries-DNF'!$N$31)</f>
        <v/>
      </c>
      <c r="B625" s="435" t="str">
        <f>IF('Séries-DNF'!$J$31="","",'Séries-DNF'!$J$31)</f>
        <v/>
      </c>
      <c r="C625" s="437" t="str">
        <f>IF('Séries-DNF'!$K$31="","",'Séries-DNF'!$K$31)</f>
        <v/>
      </c>
      <c r="D625" s="110" t="str">
        <f>IF('Séries-DNF'!$L$31="","",'Séries-DNF'!$L$31)</f>
        <v/>
      </c>
      <c r="E625" s="110" t="str">
        <f>IF('Séries-DNF'!$I$31="","",'Séries-DNF'!$I$31)</f>
        <v/>
      </c>
      <c r="F625" s="110" t="str">
        <f>IF('Séries-DNF'!$M$31="","",'Séries-DNF'!$M$31)</f>
        <v/>
      </c>
      <c r="G625" s="112" t="str">
        <f>IF('Séries-DNF'!$H$31="","",'Séries-DNF'!$H$31)</f>
        <v/>
      </c>
      <c r="H625" s="120" t="str">
        <f>IF('Séries-DNF'!$A$31="","",'Séries-DNF'!$A$31)</f>
        <v/>
      </c>
      <c r="I625" s="451" t="str">
        <f>IF('Séries-DNF'!$B$31="","",'Séries-DNF'!$B$31)</f>
        <v/>
      </c>
      <c r="J625" s="139" t="str">
        <f>IF('Séries-DNF'!$G$31="","",'Séries-DNF'!$G$31)</f>
        <v/>
      </c>
      <c r="K625" s="457" t="str">
        <f t="shared" si="30"/>
        <v/>
      </c>
      <c r="L625" s="458" t="str">
        <f t="shared" si="31"/>
        <v/>
      </c>
      <c r="M625" s="441" t="str">
        <f>IF('Séries-DNF'!$C$31="","",'Séries-DNF'!$C$31)</f>
        <v/>
      </c>
      <c r="N625" s="431" t="str">
        <f>IF('Séries-DNF'!$D$31="","",'Séries-DNF'!$D$31)</f>
        <v/>
      </c>
      <c r="O625" s="431" t="str">
        <f>IF('Séries-DNF'!$E$31="","",'Séries-DNF'!$E$31)</f>
        <v/>
      </c>
      <c r="P625" s="439" t="str">
        <f>IF('Séries-DNF'!$F$31="","",'Séries-DNF'!$F$31)</f>
        <v/>
      </c>
      <c r="Q625" s="435" t="str">
        <f>IF('Séries-DNF'!$S$31="","",'Séries-DNF'!$S$31)</f>
        <v/>
      </c>
      <c r="R625" s="110" t="str">
        <f>IF('Séries-DNF'!$T$31="","",'Séries-DNF'!$T$31)</f>
        <v/>
      </c>
      <c r="S625" s="437" t="str">
        <f>IF('Séries-DNF'!$U$31="","",'Séries-DNF'!$U$31)</f>
        <v/>
      </c>
      <c r="T625" s="112" t="str">
        <f>IF('Séries-DNF'!$V$31="","",'Séries-DNF'!$V$31)</f>
        <v/>
      </c>
      <c r="U625" s="413" t="str">
        <f>IF('Séries-DNF'!$AA$31="","",'Séries-DNF'!$AA$31)</f>
        <v/>
      </c>
    </row>
    <row r="626" spans="1:21" x14ac:dyDescent="0.25">
      <c r="A626" s="114" t="str">
        <f>IF('Séries-DNF'!$N$32="","",'Séries-DNF'!$N$32)</f>
        <v/>
      </c>
      <c r="B626" s="435" t="str">
        <f>IF('Séries-DNF'!$J$32="","",'Séries-DNF'!$J$32)</f>
        <v/>
      </c>
      <c r="C626" s="437" t="str">
        <f>IF('Séries-DNF'!$K$32="","",'Séries-DNF'!$K$32)</f>
        <v/>
      </c>
      <c r="D626" s="110" t="str">
        <f>IF('Séries-DNF'!$L$32="","",'Séries-DNF'!$L$32)</f>
        <v/>
      </c>
      <c r="E626" s="110" t="str">
        <f>IF('Séries-DNF'!$I$32="","",'Séries-DNF'!$I$32)</f>
        <v/>
      </c>
      <c r="F626" s="110" t="str">
        <f>IF('Séries-DNF'!$M$32="","",'Séries-DNF'!$M$32)</f>
        <v/>
      </c>
      <c r="G626" s="112" t="str">
        <f>IF('Séries-DNF'!$H$32="","",'Séries-DNF'!$H$32)</f>
        <v/>
      </c>
      <c r="H626" s="120" t="str">
        <f>IF('Séries-DNF'!$A$32="","",'Séries-DNF'!$A$32)</f>
        <v/>
      </c>
      <c r="I626" s="451" t="str">
        <f>IF('Séries-DNF'!$B$32="","",'Séries-DNF'!$B$32)</f>
        <v/>
      </c>
      <c r="J626" s="139" t="str">
        <f>IF('Séries-DNF'!$G$32="","",'Séries-DNF'!$G$32)</f>
        <v/>
      </c>
      <c r="K626" s="457" t="str">
        <f t="shared" si="30"/>
        <v/>
      </c>
      <c r="L626" s="458" t="str">
        <f t="shared" si="31"/>
        <v/>
      </c>
      <c r="M626" s="441" t="str">
        <f>IF('Séries-DNF'!$C$32="","",'Séries-DNF'!$C$32)</f>
        <v/>
      </c>
      <c r="N626" s="431" t="str">
        <f>IF('Séries-DNF'!$D$32="","",'Séries-DNF'!$D$32)</f>
        <v/>
      </c>
      <c r="O626" s="431" t="str">
        <f>IF('Séries-DNF'!$E$32="","",'Séries-DNF'!$E$32)</f>
        <v/>
      </c>
      <c r="P626" s="439" t="str">
        <f>IF('Séries-DNF'!$F$32="","",'Séries-DNF'!$F$32)</f>
        <v/>
      </c>
      <c r="Q626" s="435" t="str">
        <f>IF('Séries-DNF'!$S$32="","",'Séries-DNF'!$S$32)</f>
        <v/>
      </c>
      <c r="R626" s="110" t="str">
        <f>IF('Séries-DNF'!$T$32="","",'Séries-DNF'!$T$32)</f>
        <v/>
      </c>
      <c r="S626" s="437" t="str">
        <f>IF('Séries-DNF'!$U$32="","",'Séries-DNF'!$U$32)</f>
        <v/>
      </c>
      <c r="T626" s="112" t="str">
        <f>IF('Séries-DNF'!$V$32="","",'Séries-DNF'!$V$32)</f>
        <v/>
      </c>
      <c r="U626" s="413" t="str">
        <f>IF('Séries-DNF'!$AA$32="","",'Séries-DNF'!$AA$32)</f>
        <v/>
      </c>
    </row>
    <row r="627" spans="1:21" x14ac:dyDescent="0.25">
      <c r="A627" s="114" t="str">
        <f>IF('Séries-DNF'!$N$33="","",'Séries-DNF'!$N$33)</f>
        <v/>
      </c>
      <c r="B627" s="435" t="str">
        <f>IF('Séries-DNF'!$J$33="","",'Séries-DNF'!$J$33)</f>
        <v/>
      </c>
      <c r="C627" s="437" t="str">
        <f>IF('Séries-DNF'!$K$33="","",'Séries-DNF'!$K$33)</f>
        <v/>
      </c>
      <c r="D627" s="110" t="str">
        <f>IF('Séries-DNF'!$L$33="","",'Séries-DNF'!$L$33)</f>
        <v/>
      </c>
      <c r="E627" s="110" t="str">
        <f>IF('Séries-DNF'!$I$33="","",'Séries-DNF'!$I$33)</f>
        <v/>
      </c>
      <c r="F627" s="110" t="str">
        <f>IF('Séries-DNF'!$M$33="","",'Séries-DNF'!$M$33)</f>
        <v/>
      </c>
      <c r="G627" s="112" t="str">
        <f>IF('Séries-DNF'!$H$33="","",'Séries-DNF'!$H$33)</f>
        <v/>
      </c>
      <c r="H627" s="120" t="str">
        <f>IF('Séries-DNF'!$A$33="","",'Séries-DNF'!$A$33)</f>
        <v/>
      </c>
      <c r="I627" s="451" t="str">
        <f>IF('Séries-DNF'!$B$33="","",'Séries-DNF'!$B$33)</f>
        <v/>
      </c>
      <c r="J627" s="139" t="str">
        <f>IF('Séries-DNF'!$G$33="","",'Séries-DNF'!$G$33)</f>
        <v/>
      </c>
      <c r="K627" s="457" t="str">
        <f t="shared" si="30"/>
        <v/>
      </c>
      <c r="L627" s="458" t="str">
        <f t="shared" si="31"/>
        <v/>
      </c>
      <c r="M627" s="441" t="str">
        <f>IF('Séries-DNF'!$C$33="","",'Séries-DNF'!$C$33)</f>
        <v/>
      </c>
      <c r="N627" s="431" t="str">
        <f>IF('Séries-DNF'!$D$33="","",'Séries-DNF'!$D$33)</f>
        <v/>
      </c>
      <c r="O627" s="431" t="str">
        <f>IF('Séries-DNF'!$E$33="","",'Séries-DNF'!$E$33)</f>
        <v/>
      </c>
      <c r="P627" s="439" t="str">
        <f>IF('Séries-DNF'!$F$33="","",'Séries-DNF'!$F$33)</f>
        <v/>
      </c>
      <c r="Q627" s="435" t="str">
        <f>IF('Séries-DNF'!$S$33="","",'Séries-DNF'!$S$33)</f>
        <v/>
      </c>
      <c r="R627" s="110" t="str">
        <f>IF('Séries-DNF'!$T$33="","",'Séries-DNF'!$T$33)</f>
        <v/>
      </c>
      <c r="S627" s="437" t="str">
        <f>IF('Séries-DNF'!$U$33="","",'Séries-DNF'!$U$33)</f>
        <v/>
      </c>
      <c r="T627" s="112" t="str">
        <f>IF('Séries-DNF'!$V$33="","",'Séries-DNF'!$V$33)</f>
        <v/>
      </c>
      <c r="U627" s="413" t="str">
        <f>IF('Séries-DNF'!$AA$33="","",'Séries-DNF'!$AA$33)</f>
        <v/>
      </c>
    </row>
    <row r="628" spans="1:21" x14ac:dyDescent="0.25">
      <c r="A628" s="114" t="str">
        <f>IF('Séries-DNF'!$N$34="","",'Séries-DNF'!$N$34)</f>
        <v/>
      </c>
      <c r="B628" s="435" t="str">
        <f>IF('Séries-DNF'!$J$34="","",'Séries-DNF'!$J$34)</f>
        <v/>
      </c>
      <c r="C628" s="437" t="str">
        <f>IF('Séries-DNF'!$K$34="","",'Séries-DNF'!$K$34)</f>
        <v/>
      </c>
      <c r="D628" s="110" t="str">
        <f>IF('Séries-DNF'!$L$34="","",'Séries-DNF'!$L$34)</f>
        <v/>
      </c>
      <c r="E628" s="110" t="str">
        <f>IF('Séries-DNF'!$I$34="","",'Séries-DNF'!$I$34)</f>
        <v/>
      </c>
      <c r="F628" s="110" t="str">
        <f>IF('Séries-DNF'!$M$34="","",'Séries-DNF'!$M$34)</f>
        <v/>
      </c>
      <c r="G628" s="112" t="str">
        <f>IF('Séries-DNF'!$H$34="","",'Séries-DNF'!$H$34)</f>
        <v/>
      </c>
      <c r="H628" s="120" t="str">
        <f>IF('Séries-DNF'!$A$34="","",'Séries-DNF'!$A$34)</f>
        <v/>
      </c>
      <c r="I628" s="451" t="str">
        <f>IF('Séries-DNF'!$B$34="","",'Séries-DNF'!$B$34)</f>
        <v/>
      </c>
      <c r="J628" s="139" t="str">
        <f>IF('Séries-DNF'!$G$34="","",'Séries-DNF'!$G$34)</f>
        <v/>
      </c>
      <c r="K628" s="457" t="str">
        <f t="shared" si="30"/>
        <v/>
      </c>
      <c r="L628" s="458" t="str">
        <f t="shared" si="31"/>
        <v/>
      </c>
      <c r="M628" s="441" t="str">
        <f>IF('Séries-DNF'!$C$34="","",'Séries-DNF'!$C$34)</f>
        <v/>
      </c>
      <c r="N628" s="431" t="str">
        <f>IF('Séries-DNF'!$D$34="","",'Séries-DNF'!$D$34)</f>
        <v/>
      </c>
      <c r="O628" s="431" t="str">
        <f>IF('Séries-DNF'!$E$34="","",'Séries-DNF'!$E$34)</f>
        <v/>
      </c>
      <c r="P628" s="439" t="str">
        <f>IF('Séries-DNF'!$F$34="","",'Séries-DNF'!$F$34)</f>
        <v/>
      </c>
      <c r="Q628" s="435" t="str">
        <f>IF('Séries-DNF'!$S$34="","",'Séries-DNF'!$S$34)</f>
        <v/>
      </c>
      <c r="R628" s="110" t="str">
        <f>IF('Séries-DNF'!$T$34="","",'Séries-DNF'!$T$34)</f>
        <v/>
      </c>
      <c r="S628" s="437" t="str">
        <f>IF('Séries-DNF'!$U$34="","",'Séries-DNF'!$U$34)</f>
        <v/>
      </c>
      <c r="T628" s="112" t="str">
        <f>IF('Séries-DNF'!$V$34="","",'Séries-DNF'!$V$34)</f>
        <v/>
      </c>
      <c r="U628" s="413" t="str">
        <f>IF('Séries-DNF'!$AA$34="","",'Séries-DNF'!$AA$34)</f>
        <v/>
      </c>
    </row>
    <row r="629" spans="1:21" x14ac:dyDescent="0.25">
      <c r="A629" s="114" t="str">
        <f>IF('Séries-DNF'!$N$35="","",'Séries-DNF'!$N$35)</f>
        <v/>
      </c>
      <c r="B629" s="435" t="str">
        <f>IF('Séries-DNF'!$J$35="","",'Séries-DNF'!$J$35)</f>
        <v/>
      </c>
      <c r="C629" s="437" t="str">
        <f>IF('Séries-DNF'!$K$35="","",'Séries-DNF'!$K$35)</f>
        <v/>
      </c>
      <c r="D629" s="110" t="str">
        <f>IF('Séries-DNF'!$L$35="","",'Séries-DNF'!$L$35)</f>
        <v/>
      </c>
      <c r="E629" s="110" t="str">
        <f>IF('Séries-DNF'!$I$35="","",'Séries-DNF'!$I$35)</f>
        <v/>
      </c>
      <c r="F629" s="110" t="str">
        <f>IF('Séries-DNF'!$M$35="","",'Séries-DNF'!$M$35)</f>
        <v/>
      </c>
      <c r="G629" s="112" t="str">
        <f>IF('Séries-DNF'!$H$35="","",'Séries-DNF'!$H$35)</f>
        <v/>
      </c>
      <c r="H629" s="120" t="str">
        <f>IF('Séries-DNF'!$A$35="","",'Séries-DNF'!$A$35)</f>
        <v/>
      </c>
      <c r="I629" s="451" t="str">
        <f>IF('Séries-DNF'!$B$35="","",'Séries-DNF'!$B$35)</f>
        <v/>
      </c>
      <c r="J629" s="139" t="str">
        <f>IF('Séries-DNF'!$G$35="","",'Séries-DNF'!$G$35)</f>
        <v/>
      </c>
      <c r="K629" s="457" t="str">
        <f t="shared" si="30"/>
        <v/>
      </c>
      <c r="L629" s="458" t="str">
        <f t="shared" si="31"/>
        <v/>
      </c>
      <c r="M629" s="441" t="str">
        <f>IF('Séries-DNF'!$C$35="","",'Séries-DNF'!$C$35)</f>
        <v/>
      </c>
      <c r="N629" s="431" t="str">
        <f>IF('Séries-DNF'!$D$35="","",'Séries-DNF'!$D$35)</f>
        <v/>
      </c>
      <c r="O629" s="431" t="str">
        <f>IF('Séries-DNF'!$E$35="","",'Séries-DNF'!$E$35)</f>
        <v/>
      </c>
      <c r="P629" s="439" t="str">
        <f>IF('Séries-DNF'!$F$35="","",'Séries-DNF'!$F$35)</f>
        <v/>
      </c>
      <c r="Q629" s="435" t="str">
        <f>IF('Séries-DNF'!$S$35="","",'Séries-DNF'!$S$35)</f>
        <v/>
      </c>
      <c r="R629" s="110" t="str">
        <f>IF('Séries-DNF'!$T$35="","",'Séries-DNF'!$T$35)</f>
        <v/>
      </c>
      <c r="S629" s="437" t="str">
        <f>IF('Séries-DNF'!$U$35="","",'Séries-DNF'!$U$35)</f>
        <v/>
      </c>
      <c r="T629" s="112" t="str">
        <f>IF('Séries-DNF'!$V$35="","",'Séries-DNF'!$V$35)</f>
        <v/>
      </c>
      <c r="U629" s="413" t="str">
        <f>IF('Séries-DNF'!$AA$35="","",'Séries-DNF'!$AA$35)</f>
        <v/>
      </c>
    </row>
    <row r="630" spans="1:21" x14ac:dyDescent="0.25">
      <c r="A630" s="114" t="str">
        <f>IF('Séries-DNF'!$N$36="","",'Séries-DNF'!$N$36)</f>
        <v/>
      </c>
      <c r="B630" s="435" t="str">
        <f>IF('Séries-DNF'!$J$36="","",'Séries-DNF'!$J$36)</f>
        <v/>
      </c>
      <c r="C630" s="437" t="str">
        <f>IF('Séries-DNF'!$K$36="","",'Séries-DNF'!$K$36)</f>
        <v/>
      </c>
      <c r="D630" s="110" t="str">
        <f>IF('Séries-DNF'!$L$36="","",'Séries-DNF'!$L$36)</f>
        <v/>
      </c>
      <c r="E630" s="110" t="str">
        <f>IF('Séries-DNF'!$I$36="","",'Séries-DNF'!$I$36)</f>
        <v/>
      </c>
      <c r="F630" s="110" t="str">
        <f>IF('Séries-DNF'!$M$36="","",'Séries-DNF'!$M$36)</f>
        <v/>
      </c>
      <c r="G630" s="112" t="str">
        <f>IF('Séries-DNF'!$H$36="","",'Séries-DNF'!$H$36)</f>
        <v/>
      </c>
      <c r="H630" s="120" t="str">
        <f>IF('Séries-DNF'!$A$36="","",'Séries-DNF'!$A$36)</f>
        <v/>
      </c>
      <c r="I630" s="451" t="str">
        <f>IF('Séries-DNF'!$B$36="","",'Séries-DNF'!$B$36)</f>
        <v/>
      </c>
      <c r="J630" s="139" t="str">
        <f>IF('Séries-DNF'!$G$36="","",'Séries-DNF'!$G$36)</f>
        <v/>
      </c>
      <c r="K630" s="457" t="str">
        <f t="shared" si="30"/>
        <v/>
      </c>
      <c r="L630" s="458" t="str">
        <f t="shared" si="31"/>
        <v/>
      </c>
      <c r="M630" s="441" t="str">
        <f>IF('Séries-DNF'!$C$36="","",'Séries-DNF'!$C$36)</f>
        <v/>
      </c>
      <c r="N630" s="431" t="str">
        <f>IF('Séries-DNF'!$D$36="","",'Séries-DNF'!$D$36)</f>
        <v/>
      </c>
      <c r="O630" s="431" t="str">
        <f>IF('Séries-DNF'!$E$36="","",'Séries-DNF'!$E$36)</f>
        <v/>
      </c>
      <c r="P630" s="439" t="str">
        <f>IF('Séries-DNF'!$F$36="","",'Séries-DNF'!$F$36)</f>
        <v/>
      </c>
      <c r="Q630" s="435" t="str">
        <f>IF('Séries-DNF'!$S$36="","",'Séries-DNF'!$S$36)</f>
        <v/>
      </c>
      <c r="R630" s="110" t="str">
        <f>IF('Séries-DNF'!$T$36="","",'Séries-DNF'!$T$36)</f>
        <v/>
      </c>
      <c r="S630" s="437" t="str">
        <f>IF('Séries-DNF'!$U$36="","",'Séries-DNF'!$U$36)</f>
        <v/>
      </c>
      <c r="T630" s="112" t="str">
        <f>IF('Séries-DNF'!$V$36="","",'Séries-DNF'!$V$36)</f>
        <v/>
      </c>
      <c r="U630" s="413" t="str">
        <f>IF('Séries-DNF'!$AA$36="","",'Séries-DNF'!$AA$36)</f>
        <v/>
      </c>
    </row>
    <row r="631" spans="1:21" x14ac:dyDescent="0.25">
      <c r="A631" s="114" t="str">
        <f>IF('Séries-DNF'!$N$37="","",'Séries-DNF'!$N$37)</f>
        <v/>
      </c>
      <c r="B631" s="435" t="str">
        <f>IF('Séries-DNF'!$J$37="","",'Séries-DNF'!$J$37)</f>
        <v/>
      </c>
      <c r="C631" s="437" t="str">
        <f>IF('Séries-DNF'!$K$37="","",'Séries-DNF'!$K$37)</f>
        <v/>
      </c>
      <c r="D631" s="110" t="str">
        <f>IF('Séries-DNF'!$L$37="","",'Séries-DNF'!$L$37)</f>
        <v/>
      </c>
      <c r="E631" s="110" t="str">
        <f>IF('Séries-DNF'!$I$37="","",'Séries-DNF'!$I$37)</f>
        <v/>
      </c>
      <c r="F631" s="110" t="str">
        <f>IF('Séries-DNF'!$M$37="","",'Séries-DNF'!$M$37)</f>
        <v/>
      </c>
      <c r="G631" s="112" t="str">
        <f>IF('Séries-DNF'!$H$37="","",'Séries-DNF'!$H$37)</f>
        <v/>
      </c>
      <c r="H631" s="120" t="str">
        <f>IF('Séries-DNF'!$A$37="","",'Séries-DNF'!$A$37)</f>
        <v/>
      </c>
      <c r="I631" s="451" t="str">
        <f>IF('Séries-DNF'!$B$37="","",'Séries-DNF'!$B$37)</f>
        <v/>
      </c>
      <c r="J631" s="139" t="str">
        <f>IF('Séries-DNF'!$G$37="","",'Séries-DNF'!$G$37)</f>
        <v/>
      </c>
      <c r="K631" s="457" t="str">
        <f t="shared" si="30"/>
        <v/>
      </c>
      <c r="L631" s="458" t="str">
        <f t="shared" si="31"/>
        <v/>
      </c>
      <c r="M631" s="441" t="str">
        <f>IF('Séries-DNF'!$C$37="","",'Séries-DNF'!$C$37)</f>
        <v/>
      </c>
      <c r="N631" s="431" t="str">
        <f>IF('Séries-DNF'!$D$37="","",'Séries-DNF'!$D$37)</f>
        <v/>
      </c>
      <c r="O631" s="431" t="str">
        <f>IF('Séries-DNF'!$E$37="","",'Séries-DNF'!$E$37)</f>
        <v/>
      </c>
      <c r="P631" s="439" t="str">
        <f>IF('Séries-DNF'!$F$37="","",'Séries-DNF'!$F$37)</f>
        <v/>
      </c>
      <c r="Q631" s="435" t="str">
        <f>IF('Séries-DNF'!$S$37="","",'Séries-DNF'!$S$37)</f>
        <v/>
      </c>
      <c r="R631" s="110" t="str">
        <f>IF('Séries-DNF'!$T$37="","",'Séries-DNF'!$T$37)</f>
        <v/>
      </c>
      <c r="S631" s="437" t="str">
        <f>IF('Séries-DNF'!$U$37="","",'Séries-DNF'!$U$37)</f>
        <v/>
      </c>
      <c r="T631" s="112" t="str">
        <f>IF('Séries-DNF'!$V$37="","",'Séries-DNF'!$V$37)</f>
        <v/>
      </c>
      <c r="U631" s="413" t="str">
        <f>IF('Séries-DNF'!$AA$37="","",'Séries-DNF'!$AA$37)</f>
        <v/>
      </c>
    </row>
    <row r="632" spans="1:21" x14ac:dyDescent="0.25">
      <c r="A632" s="114" t="str">
        <f>IF('Séries-DNF'!$N$38="","",'Séries-DNF'!$N$38)</f>
        <v/>
      </c>
      <c r="B632" s="435" t="str">
        <f>IF('Séries-DNF'!$J$38="","",'Séries-DNF'!$J$38)</f>
        <v/>
      </c>
      <c r="C632" s="437" t="str">
        <f>IF('Séries-DNF'!$K$38="","",'Séries-DNF'!$K$38)</f>
        <v/>
      </c>
      <c r="D632" s="110" t="str">
        <f>IF('Séries-DNF'!$L$38="","",'Séries-DNF'!$L$38)</f>
        <v/>
      </c>
      <c r="E632" s="110" t="str">
        <f>IF('Séries-DNF'!$I$38="","",'Séries-DNF'!$I$38)</f>
        <v/>
      </c>
      <c r="F632" s="110" t="str">
        <f>IF('Séries-DNF'!$M$38="","",'Séries-DNF'!$M$38)</f>
        <v/>
      </c>
      <c r="G632" s="112" t="str">
        <f>IF('Séries-DNF'!$H$38="","",'Séries-DNF'!$H$38)</f>
        <v/>
      </c>
      <c r="H632" s="120" t="str">
        <f>IF('Séries-DNF'!$A$38="","",'Séries-DNF'!$A$38)</f>
        <v/>
      </c>
      <c r="I632" s="451" t="str">
        <f>IF('Séries-DNF'!$B$38="","",'Séries-DNF'!$B$38)</f>
        <v/>
      </c>
      <c r="J632" s="139" t="str">
        <f>IF('Séries-DNF'!$G$38="","",'Séries-DNF'!$G$38)</f>
        <v/>
      </c>
      <c r="K632" s="457" t="str">
        <f t="shared" si="30"/>
        <v/>
      </c>
      <c r="L632" s="458" t="str">
        <f t="shared" si="31"/>
        <v/>
      </c>
      <c r="M632" s="441" t="str">
        <f>IF('Séries-DNF'!$C$38="","",'Séries-DNF'!$C$38)</f>
        <v/>
      </c>
      <c r="N632" s="431" t="str">
        <f>IF('Séries-DNF'!$D$38="","",'Séries-DNF'!$D$38)</f>
        <v/>
      </c>
      <c r="O632" s="431" t="str">
        <f>IF('Séries-DNF'!$E$38="","",'Séries-DNF'!$E$38)</f>
        <v/>
      </c>
      <c r="P632" s="439" t="str">
        <f>IF('Séries-DNF'!$F$38="","",'Séries-DNF'!$F$38)</f>
        <v/>
      </c>
      <c r="Q632" s="435" t="str">
        <f>IF('Séries-DNF'!$S$38="","",'Séries-DNF'!$S$38)</f>
        <v/>
      </c>
      <c r="R632" s="110" t="str">
        <f>IF('Séries-DNF'!$T$38="","",'Séries-DNF'!$T$38)</f>
        <v/>
      </c>
      <c r="S632" s="437" t="str">
        <f>IF('Séries-DNF'!$U$38="","",'Séries-DNF'!$U$38)</f>
        <v/>
      </c>
      <c r="T632" s="112" t="str">
        <f>IF('Séries-DNF'!$V$38="","",'Séries-DNF'!$V$38)</f>
        <v/>
      </c>
      <c r="U632" s="413" t="str">
        <f>IF('Séries-DNF'!$AA$38="","",'Séries-DNF'!$AA$38)</f>
        <v/>
      </c>
    </row>
    <row r="633" spans="1:21" x14ac:dyDescent="0.25">
      <c r="A633" s="114" t="str">
        <f>IF('Séries-DNF'!$N$39="","",'Séries-DNF'!$N$39)</f>
        <v/>
      </c>
      <c r="B633" s="435" t="str">
        <f>IF('Séries-DNF'!$J$39="","",'Séries-DNF'!$J$39)</f>
        <v/>
      </c>
      <c r="C633" s="437" t="str">
        <f>IF('Séries-DNF'!$K$39="","",'Séries-DNF'!$K$39)</f>
        <v/>
      </c>
      <c r="D633" s="110" t="str">
        <f>IF('Séries-DNF'!$L$39="","",'Séries-DNF'!$L$39)</f>
        <v/>
      </c>
      <c r="E633" s="110" t="str">
        <f>IF('Séries-DNF'!$I$39="","",'Séries-DNF'!$I$39)</f>
        <v/>
      </c>
      <c r="F633" s="110" t="str">
        <f>IF('Séries-DNF'!$M$39="","",'Séries-DNF'!$M$39)</f>
        <v/>
      </c>
      <c r="G633" s="112" t="str">
        <f>IF('Séries-DNF'!$H$39="","",'Séries-DNF'!$H$39)</f>
        <v/>
      </c>
      <c r="H633" s="120" t="str">
        <f>IF('Séries-DNF'!$A$39="","",'Séries-DNF'!$A$39)</f>
        <v/>
      </c>
      <c r="I633" s="451" t="str">
        <f>IF('Séries-DNF'!$B$39="","",'Séries-DNF'!$B$39)</f>
        <v/>
      </c>
      <c r="J633" s="139" t="str">
        <f>IF('Séries-DNF'!$G$39="","",'Séries-DNF'!$G$39)</f>
        <v/>
      </c>
      <c r="K633" s="457" t="str">
        <f t="shared" si="30"/>
        <v/>
      </c>
      <c r="L633" s="458" t="str">
        <f t="shared" si="31"/>
        <v/>
      </c>
      <c r="M633" s="441" t="str">
        <f>IF('Séries-DNF'!$C$39="","",'Séries-DNF'!$C$39)</f>
        <v/>
      </c>
      <c r="N633" s="431" t="str">
        <f>IF('Séries-DNF'!$D$39="","",'Séries-DNF'!$D$39)</f>
        <v/>
      </c>
      <c r="O633" s="431" t="str">
        <f>IF('Séries-DNF'!$E$39="","",'Séries-DNF'!$E$39)</f>
        <v/>
      </c>
      <c r="P633" s="439" t="str">
        <f>IF('Séries-DNF'!$F$39="","",'Séries-DNF'!$F$39)</f>
        <v/>
      </c>
      <c r="Q633" s="435" t="str">
        <f>IF('Séries-DNF'!$S$39="","",'Séries-DNF'!$S$39)</f>
        <v/>
      </c>
      <c r="R633" s="110" t="str">
        <f>IF('Séries-DNF'!$T$39="","",'Séries-DNF'!$T$39)</f>
        <v/>
      </c>
      <c r="S633" s="437" t="str">
        <f>IF('Séries-DNF'!$U$39="","",'Séries-DNF'!$U$39)</f>
        <v/>
      </c>
      <c r="T633" s="112" t="str">
        <f>IF('Séries-DNF'!$V$39="","",'Séries-DNF'!$V$39)</f>
        <v/>
      </c>
      <c r="U633" s="413" t="str">
        <f>IF('Séries-DNF'!$AA$39="","",'Séries-DNF'!$AA$39)</f>
        <v/>
      </c>
    </row>
    <row r="634" spans="1:21" x14ac:dyDescent="0.25">
      <c r="A634" s="114" t="str">
        <f>IF('Séries-DNF'!$N$40="","",'Séries-DNF'!$N$40)</f>
        <v/>
      </c>
      <c r="B634" s="435" t="str">
        <f>IF('Séries-DNF'!$J$40="","",'Séries-DNF'!$J$40)</f>
        <v/>
      </c>
      <c r="C634" s="437" t="str">
        <f>IF('Séries-DNF'!$K$40="","",'Séries-DNF'!$K$40)</f>
        <v/>
      </c>
      <c r="D634" s="110" t="str">
        <f>IF('Séries-DNF'!$L$40="","",'Séries-DNF'!$L$40)</f>
        <v/>
      </c>
      <c r="E634" s="110" t="str">
        <f>IF('Séries-DNF'!$I$40="","",'Séries-DNF'!$I$40)</f>
        <v/>
      </c>
      <c r="F634" s="110" t="str">
        <f>IF('Séries-DNF'!$M$40="","",'Séries-DNF'!$M$40)</f>
        <v/>
      </c>
      <c r="G634" s="112" t="str">
        <f>IF('Séries-DNF'!$H$40="","",'Séries-DNF'!$H$40)</f>
        <v/>
      </c>
      <c r="H634" s="120" t="str">
        <f>IF('Séries-DNF'!$A$40="","",'Séries-DNF'!$A$40)</f>
        <v/>
      </c>
      <c r="I634" s="451" t="str">
        <f>IF('Séries-DNF'!$B$40="","",'Séries-DNF'!$B$40)</f>
        <v/>
      </c>
      <c r="J634" s="139" t="str">
        <f>IF('Séries-DNF'!$G$40="","",'Séries-DNF'!$G$40)</f>
        <v/>
      </c>
      <c r="K634" s="457" t="str">
        <f t="shared" si="30"/>
        <v/>
      </c>
      <c r="L634" s="458" t="str">
        <f t="shared" si="31"/>
        <v/>
      </c>
      <c r="M634" s="441" t="str">
        <f>IF('Séries-DNF'!$C$40="","",'Séries-DNF'!$C$40)</f>
        <v/>
      </c>
      <c r="N634" s="431" t="str">
        <f>IF('Séries-DNF'!$D$40="","",'Séries-DNF'!$D$40)</f>
        <v/>
      </c>
      <c r="O634" s="431" t="str">
        <f>IF('Séries-DNF'!$E$40="","",'Séries-DNF'!$E$40)</f>
        <v/>
      </c>
      <c r="P634" s="439" t="str">
        <f>IF('Séries-DNF'!$F$40="","",'Séries-DNF'!$F$40)</f>
        <v/>
      </c>
      <c r="Q634" s="435" t="str">
        <f>IF('Séries-DNF'!$S$40="","",'Séries-DNF'!$S$40)</f>
        <v/>
      </c>
      <c r="R634" s="110" t="str">
        <f>IF('Séries-DNF'!$T$40="","",'Séries-DNF'!$T$40)</f>
        <v/>
      </c>
      <c r="S634" s="437" t="str">
        <f>IF('Séries-DNF'!$U$40="","",'Séries-DNF'!$U$40)</f>
        <v/>
      </c>
      <c r="T634" s="112" t="str">
        <f>IF('Séries-DNF'!$V$40="","",'Séries-DNF'!$V$40)</f>
        <v/>
      </c>
      <c r="U634" s="413" t="str">
        <f>IF('Séries-DNF'!$AA$40="","",'Séries-DNF'!$AA$40)</f>
        <v/>
      </c>
    </row>
    <row r="635" spans="1:21" x14ac:dyDescent="0.25">
      <c r="A635" s="114" t="str">
        <f>IF('Séries-DNF'!$N$41="","",'Séries-DNF'!$N$41)</f>
        <v/>
      </c>
      <c r="B635" s="435" t="str">
        <f>IF('Séries-DNF'!$J$41="","",'Séries-DNF'!$J$41)</f>
        <v/>
      </c>
      <c r="C635" s="437" t="str">
        <f>IF('Séries-DNF'!$K$41="","",'Séries-DNF'!$K$41)</f>
        <v/>
      </c>
      <c r="D635" s="110" t="str">
        <f>IF('Séries-DNF'!$L$41="","",'Séries-DNF'!$L$41)</f>
        <v/>
      </c>
      <c r="E635" s="110" t="str">
        <f>IF('Séries-DNF'!$I$41="","",'Séries-DNF'!$I$41)</f>
        <v/>
      </c>
      <c r="F635" s="110" t="str">
        <f>IF('Séries-DNF'!$M$41="","",'Séries-DNF'!$M$41)</f>
        <v/>
      </c>
      <c r="G635" s="112" t="str">
        <f>IF('Séries-DNF'!$H$41="","",'Séries-DNF'!$H$41)</f>
        <v/>
      </c>
      <c r="H635" s="120" t="str">
        <f>IF('Séries-DNF'!$A$41="","",'Séries-DNF'!$A$41)</f>
        <v/>
      </c>
      <c r="I635" s="451" t="str">
        <f>IF('Séries-DNF'!$B$41="","",'Séries-DNF'!$B$41)</f>
        <v/>
      </c>
      <c r="J635" s="139" t="str">
        <f>IF('Séries-DNF'!$G$41="","",'Séries-DNF'!$G$41)</f>
        <v/>
      </c>
      <c r="K635" s="457" t="str">
        <f t="shared" si="30"/>
        <v/>
      </c>
      <c r="L635" s="458" t="str">
        <f t="shared" si="31"/>
        <v/>
      </c>
      <c r="M635" s="441" t="str">
        <f>IF('Séries-DNF'!$C$41="","",'Séries-DNF'!$C$41)</f>
        <v/>
      </c>
      <c r="N635" s="431" t="str">
        <f>IF('Séries-DNF'!$D$41="","",'Séries-DNF'!$D$41)</f>
        <v/>
      </c>
      <c r="O635" s="431" t="str">
        <f>IF('Séries-DNF'!$E$41="","",'Séries-DNF'!$E$41)</f>
        <v/>
      </c>
      <c r="P635" s="439" t="str">
        <f>IF('Séries-DNF'!$F$41="","",'Séries-DNF'!$F$41)</f>
        <v/>
      </c>
      <c r="Q635" s="435" t="str">
        <f>IF('Séries-DNF'!$S$41="","",'Séries-DNF'!$S$41)</f>
        <v/>
      </c>
      <c r="R635" s="110" t="str">
        <f>IF('Séries-DNF'!$T$41="","",'Séries-DNF'!$T$41)</f>
        <v/>
      </c>
      <c r="S635" s="437" t="str">
        <f>IF('Séries-DNF'!$U$41="","",'Séries-DNF'!$U$41)</f>
        <v/>
      </c>
      <c r="T635" s="112" t="str">
        <f>IF('Séries-DNF'!$V$41="","",'Séries-DNF'!$V$41)</f>
        <v/>
      </c>
      <c r="U635" s="413" t="str">
        <f>IF('Séries-DNF'!$AA$41="","",'Séries-DNF'!$AA$41)</f>
        <v/>
      </c>
    </row>
    <row r="636" spans="1:21" x14ac:dyDescent="0.25">
      <c r="A636" s="114" t="str">
        <f>IF('Séries-DNF'!$N$42="","",'Séries-DNF'!$N$42)</f>
        <v/>
      </c>
      <c r="B636" s="435" t="str">
        <f>IF('Séries-DNF'!$J$42="","",'Séries-DNF'!$J$42)</f>
        <v/>
      </c>
      <c r="C636" s="437" t="str">
        <f>IF('Séries-DNF'!$K$42="","",'Séries-DNF'!$K$42)</f>
        <v/>
      </c>
      <c r="D636" s="110" t="str">
        <f>IF('Séries-DNF'!$L$42="","",'Séries-DNF'!$L$42)</f>
        <v/>
      </c>
      <c r="E636" s="110" t="str">
        <f>IF('Séries-DNF'!$I$42="","",'Séries-DNF'!$I$42)</f>
        <v/>
      </c>
      <c r="F636" s="110" t="str">
        <f>IF('Séries-DNF'!$M$42="","",'Séries-DNF'!$M$42)</f>
        <v/>
      </c>
      <c r="G636" s="112" t="str">
        <f>IF('Séries-DNF'!$H$42="","",'Séries-DNF'!$H$42)</f>
        <v/>
      </c>
      <c r="H636" s="120" t="str">
        <f>IF('Séries-DNF'!$A$42="","",'Séries-DNF'!$A$42)</f>
        <v/>
      </c>
      <c r="I636" s="451" t="str">
        <f>IF('Séries-DNF'!$B$42="","",'Séries-DNF'!$B$42)</f>
        <v/>
      </c>
      <c r="J636" s="139" t="str">
        <f>IF('Séries-DNF'!$G$42="","",'Séries-DNF'!$G$42)</f>
        <v/>
      </c>
      <c r="K636" s="457" t="str">
        <f t="shared" si="30"/>
        <v/>
      </c>
      <c r="L636" s="458" t="str">
        <f t="shared" si="31"/>
        <v/>
      </c>
      <c r="M636" s="441" t="str">
        <f>IF('Séries-DNF'!$C$42="","",'Séries-DNF'!$C$42)</f>
        <v/>
      </c>
      <c r="N636" s="431" t="str">
        <f>IF('Séries-DNF'!$D$42="","",'Séries-DNF'!$D$42)</f>
        <v/>
      </c>
      <c r="O636" s="431" t="str">
        <f>IF('Séries-DNF'!$E$42="","",'Séries-DNF'!$E$42)</f>
        <v/>
      </c>
      <c r="P636" s="439" t="str">
        <f>IF('Séries-DNF'!$F$42="","",'Séries-DNF'!$F$42)</f>
        <v/>
      </c>
      <c r="Q636" s="435" t="str">
        <f>IF('Séries-DNF'!$S$42="","",'Séries-DNF'!$S$42)</f>
        <v/>
      </c>
      <c r="R636" s="110" t="str">
        <f>IF('Séries-DNF'!$T$42="","",'Séries-DNF'!$T$42)</f>
        <v/>
      </c>
      <c r="S636" s="437" t="str">
        <f>IF('Séries-DNF'!$U$42="","",'Séries-DNF'!$U$42)</f>
        <v/>
      </c>
      <c r="T636" s="112" t="str">
        <f>IF('Séries-DNF'!$V$42="","",'Séries-DNF'!$V$42)</f>
        <v/>
      </c>
      <c r="U636" s="413" t="str">
        <f>IF('Séries-DNF'!$AA$42="","",'Séries-DNF'!$AA$42)</f>
        <v/>
      </c>
    </row>
    <row r="637" spans="1:21" x14ac:dyDescent="0.25">
      <c r="A637" s="114" t="str">
        <f>IF('Séries-DNF'!$N$43="","",'Séries-DNF'!$N$43)</f>
        <v/>
      </c>
      <c r="B637" s="435" t="str">
        <f>IF('Séries-DNF'!$J$43="","",'Séries-DNF'!$J$43)</f>
        <v/>
      </c>
      <c r="C637" s="437" t="str">
        <f>IF('Séries-DNF'!$K$43="","",'Séries-DNF'!$K$43)</f>
        <v/>
      </c>
      <c r="D637" s="110" t="str">
        <f>IF('Séries-DNF'!$L$43="","",'Séries-DNF'!$L$43)</f>
        <v/>
      </c>
      <c r="E637" s="110" t="str">
        <f>IF('Séries-DNF'!$I$43="","",'Séries-DNF'!$I$43)</f>
        <v/>
      </c>
      <c r="F637" s="110" t="str">
        <f>IF('Séries-DNF'!$M$43="","",'Séries-DNF'!$M$43)</f>
        <v/>
      </c>
      <c r="G637" s="112" t="str">
        <f>IF('Séries-DNF'!$H$43="","",'Séries-DNF'!$H$43)</f>
        <v/>
      </c>
      <c r="H637" s="120" t="str">
        <f>IF('Séries-DNF'!$A$43="","",'Séries-DNF'!$A$43)</f>
        <v/>
      </c>
      <c r="I637" s="451" t="str">
        <f>IF('Séries-DNF'!$B$43="","",'Séries-DNF'!$B$43)</f>
        <v/>
      </c>
      <c r="J637" s="139" t="str">
        <f>IF('Séries-DNF'!$G$43="","",'Séries-DNF'!$G$43)</f>
        <v/>
      </c>
      <c r="K637" s="457" t="str">
        <f t="shared" si="30"/>
        <v/>
      </c>
      <c r="L637" s="458" t="str">
        <f t="shared" si="31"/>
        <v/>
      </c>
      <c r="M637" s="441" t="str">
        <f>IF('Séries-DNF'!$C$43="","",'Séries-DNF'!$C$43)</f>
        <v/>
      </c>
      <c r="N637" s="431" t="str">
        <f>IF('Séries-DNF'!$D$43="","",'Séries-DNF'!$D$43)</f>
        <v/>
      </c>
      <c r="O637" s="431" t="str">
        <f>IF('Séries-DNF'!$E$43="","",'Séries-DNF'!$E$43)</f>
        <v/>
      </c>
      <c r="P637" s="439" t="str">
        <f>IF('Séries-DNF'!$F$43="","",'Séries-DNF'!$F$43)</f>
        <v/>
      </c>
      <c r="Q637" s="435" t="str">
        <f>IF('Séries-DNF'!$S$43="","",'Séries-DNF'!$S$43)</f>
        <v/>
      </c>
      <c r="R637" s="110" t="str">
        <f>IF('Séries-DNF'!$T$43="","",'Séries-DNF'!$T$43)</f>
        <v/>
      </c>
      <c r="S637" s="437" t="str">
        <f>IF('Séries-DNF'!$U$43="","",'Séries-DNF'!$U$43)</f>
        <v/>
      </c>
      <c r="T637" s="112" t="str">
        <f>IF('Séries-DNF'!$V$43="","",'Séries-DNF'!$V$43)</f>
        <v/>
      </c>
      <c r="U637" s="413" t="str">
        <f>IF('Séries-DNF'!$AA$43="","",'Séries-DNF'!$AA$43)</f>
        <v/>
      </c>
    </row>
    <row r="638" spans="1:21" x14ac:dyDescent="0.25">
      <c r="A638" s="114" t="str">
        <f>IF('Séries-DNF'!$N$44="","",'Séries-DNF'!$N$44)</f>
        <v/>
      </c>
      <c r="B638" s="435" t="str">
        <f>IF('Séries-DNF'!$J$44="","",'Séries-DNF'!$J$44)</f>
        <v/>
      </c>
      <c r="C638" s="437" t="str">
        <f>IF('Séries-DNF'!$K$44="","",'Séries-DNF'!$K$44)</f>
        <v/>
      </c>
      <c r="D638" s="110" t="str">
        <f>IF('Séries-DNF'!$L$44="","",'Séries-DNF'!$L$44)</f>
        <v/>
      </c>
      <c r="E638" s="110" t="str">
        <f>IF('Séries-DNF'!$I$44="","",'Séries-DNF'!$I$44)</f>
        <v/>
      </c>
      <c r="F638" s="110" t="str">
        <f>IF('Séries-DNF'!$M$44="","",'Séries-DNF'!$M$44)</f>
        <v/>
      </c>
      <c r="G638" s="112" t="str">
        <f>IF('Séries-DNF'!$H$44="","",'Séries-DNF'!$H$44)</f>
        <v/>
      </c>
      <c r="H638" s="120" t="str">
        <f>IF('Séries-DNF'!$A$44="","",'Séries-DNF'!$A$44)</f>
        <v/>
      </c>
      <c r="I638" s="451" t="str">
        <f>IF('Séries-DNF'!$B$44="","",'Séries-DNF'!$B$44)</f>
        <v/>
      </c>
      <c r="J638" s="139" t="str">
        <f>IF('Séries-DNF'!$G$44="","",'Séries-DNF'!$G$44)</f>
        <v/>
      </c>
      <c r="K638" s="457" t="str">
        <f t="shared" si="30"/>
        <v/>
      </c>
      <c r="L638" s="458" t="str">
        <f t="shared" si="31"/>
        <v/>
      </c>
      <c r="M638" s="441" t="str">
        <f>IF('Séries-DNF'!$C$44="","",'Séries-DNF'!$C$44)</f>
        <v/>
      </c>
      <c r="N638" s="431" t="str">
        <f>IF('Séries-DNF'!$D$44="","",'Séries-DNF'!$D$44)</f>
        <v/>
      </c>
      <c r="O638" s="431" t="str">
        <f>IF('Séries-DNF'!$E$44="","",'Séries-DNF'!$E$44)</f>
        <v/>
      </c>
      <c r="P638" s="439" t="str">
        <f>IF('Séries-DNF'!$F$44="","",'Séries-DNF'!$F$44)</f>
        <v/>
      </c>
      <c r="Q638" s="435" t="str">
        <f>IF('Séries-DNF'!$S$44="","",'Séries-DNF'!$S$44)</f>
        <v/>
      </c>
      <c r="R638" s="110" t="str">
        <f>IF('Séries-DNF'!$T$44="","",'Séries-DNF'!$T$44)</f>
        <v/>
      </c>
      <c r="S638" s="437" t="str">
        <f>IF('Séries-DNF'!$U$44="","",'Séries-DNF'!$U$44)</f>
        <v/>
      </c>
      <c r="T638" s="112" t="str">
        <f>IF('Séries-DNF'!$V$44="","",'Séries-DNF'!$V$44)</f>
        <v/>
      </c>
      <c r="U638" s="413" t="str">
        <f>IF('Séries-DNF'!$AA$44="","",'Séries-DNF'!$AA$44)</f>
        <v/>
      </c>
    </row>
    <row r="639" spans="1:21" x14ac:dyDescent="0.25">
      <c r="A639" s="114" t="str">
        <f>IF('Séries-DNF'!$N$45="","",'Séries-DNF'!$N$45)</f>
        <v/>
      </c>
      <c r="B639" s="435" t="str">
        <f>IF('Séries-DNF'!$J$45="","",'Séries-DNF'!$J$45)</f>
        <v/>
      </c>
      <c r="C639" s="437" t="str">
        <f>IF('Séries-DNF'!$K$45="","",'Séries-DNF'!$K$45)</f>
        <v/>
      </c>
      <c r="D639" s="110" t="str">
        <f>IF('Séries-DNF'!$L$45="","",'Séries-DNF'!$L$45)</f>
        <v/>
      </c>
      <c r="E639" s="110" t="str">
        <f>IF('Séries-DNF'!$I$45="","",'Séries-DNF'!$I$45)</f>
        <v/>
      </c>
      <c r="F639" s="110" t="str">
        <f>IF('Séries-DNF'!$M$45="","",'Séries-DNF'!$M$45)</f>
        <v/>
      </c>
      <c r="G639" s="112" t="str">
        <f>IF('Séries-DNF'!$H$45="","",'Séries-DNF'!$H$45)</f>
        <v/>
      </c>
      <c r="H639" s="120" t="str">
        <f>IF('Séries-DNF'!$A$45="","",'Séries-DNF'!$A$45)</f>
        <v/>
      </c>
      <c r="I639" s="451" t="str">
        <f>IF('Séries-DNF'!$B$45="","",'Séries-DNF'!$B$45)</f>
        <v/>
      </c>
      <c r="J639" s="139" t="str">
        <f>IF('Séries-DNF'!$G$45="","",'Séries-DNF'!$G$45)</f>
        <v/>
      </c>
      <c r="K639" s="457" t="str">
        <f t="shared" si="30"/>
        <v/>
      </c>
      <c r="L639" s="458" t="str">
        <f t="shared" si="31"/>
        <v/>
      </c>
      <c r="M639" s="441" t="str">
        <f>IF('Séries-DNF'!$C$45="","",'Séries-DNF'!$C$45)</f>
        <v/>
      </c>
      <c r="N639" s="431" t="str">
        <f>IF('Séries-DNF'!$D$45="","",'Séries-DNF'!$D$45)</f>
        <v/>
      </c>
      <c r="O639" s="431" t="str">
        <f>IF('Séries-DNF'!$E$45="","",'Séries-DNF'!$E$45)</f>
        <v/>
      </c>
      <c r="P639" s="439" t="str">
        <f>IF('Séries-DNF'!$F$45="","",'Séries-DNF'!$F$45)</f>
        <v/>
      </c>
      <c r="Q639" s="435" t="str">
        <f>IF('Séries-DNF'!$S$45="","",'Séries-DNF'!$S$45)</f>
        <v/>
      </c>
      <c r="R639" s="110" t="str">
        <f>IF('Séries-DNF'!$T$45="","",'Séries-DNF'!$T$45)</f>
        <v/>
      </c>
      <c r="S639" s="437" t="str">
        <f>IF('Séries-DNF'!$U$45="","",'Séries-DNF'!$U$45)</f>
        <v/>
      </c>
      <c r="T639" s="112" t="str">
        <f>IF('Séries-DNF'!$V$45="","",'Séries-DNF'!$V$45)</f>
        <v/>
      </c>
      <c r="U639" s="413" t="str">
        <f>IF('Séries-DNF'!$AA$45="","",'Séries-DNF'!$AA$45)</f>
        <v/>
      </c>
    </row>
    <row r="640" spans="1:21" x14ac:dyDescent="0.25">
      <c r="A640" s="114" t="str">
        <f>IF('Séries-DNF'!$N$46="","",'Séries-DNF'!$N$46)</f>
        <v/>
      </c>
      <c r="B640" s="435" t="str">
        <f>IF('Séries-DNF'!$J$46="","",'Séries-DNF'!$J$46)</f>
        <v/>
      </c>
      <c r="C640" s="437" t="str">
        <f>IF('Séries-DNF'!$K$46="","",'Séries-DNF'!$K$46)</f>
        <v/>
      </c>
      <c r="D640" s="110" t="str">
        <f>IF('Séries-DNF'!$L$46="","",'Séries-DNF'!$L$46)</f>
        <v/>
      </c>
      <c r="E640" s="110" t="str">
        <f>IF('Séries-DNF'!$I$46="","",'Séries-DNF'!$I$46)</f>
        <v/>
      </c>
      <c r="F640" s="110" t="str">
        <f>IF('Séries-DNF'!$M$46="","",'Séries-DNF'!$M$46)</f>
        <v/>
      </c>
      <c r="G640" s="112" t="str">
        <f>IF('Séries-DNF'!$H$46="","",'Séries-DNF'!$H$46)</f>
        <v/>
      </c>
      <c r="H640" s="120" t="str">
        <f>IF('Séries-DNF'!$A$46="","",'Séries-DNF'!$A$46)</f>
        <v/>
      </c>
      <c r="I640" s="451" t="str">
        <f>IF('Séries-DNF'!$B$46="","",'Séries-DNF'!$B$46)</f>
        <v/>
      </c>
      <c r="J640" s="139" t="str">
        <f>IF('Séries-DNF'!$G$46="","",'Séries-DNF'!$G$46)</f>
        <v/>
      </c>
      <c r="K640" s="457" t="str">
        <f t="shared" si="30"/>
        <v/>
      </c>
      <c r="L640" s="458" t="str">
        <f t="shared" si="31"/>
        <v/>
      </c>
      <c r="M640" s="441" t="str">
        <f>IF('Séries-DNF'!$C$46="","",'Séries-DNF'!$C$46)</f>
        <v/>
      </c>
      <c r="N640" s="431" t="str">
        <f>IF('Séries-DNF'!$D$46="","",'Séries-DNF'!$D$46)</f>
        <v/>
      </c>
      <c r="O640" s="431" t="str">
        <f>IF('Séries-DNF'!$E$46="","",'Séries-DNF'!$E$46)</f>
        <v/>
      </c>
      <c r="P640" s="439" t="str">
        <f>IF('Séries-DNF'!$F$46="","",'Séries-DNF'!$F$46)</f>
        <v/>
      </c>
      <c r="Q640" s="435" t="str">
        <f>IF('Séries-DNF'!$S$46="","",'Séries-DNF'!$S$46)</f>
        <v/>
      </c>
      <c r="R640" s="110" t="str">
        <f>IF('Séries-DNF'!$T$46="","",'Séries-DNF'!$T$46)</f>
        <v/>
      </c>
      <c r="S640" s="437" t="str">
        <f>IF('Séries-DNF'!$U$46="","",'Séries-DNF'!$U$46)</f>
        <v/>
      </c>
      <c r="T640" s="112" t="str">
        <f>IF('Séries-DNF'!$V$46="","",'Séries-DNF'!$V$46)</f>
        <v/>
      </c>
      <c r="U640" s="413" t="str">
        <f>IF('Séries-DNF'!$AA$46="","",'Séries-DNF'!$AA$46)</f>
        <v/>
      </c>
    </row>
    <row r="641" spans="1:37" x14ac:dyDescent="0.25">
      <c r="A641" s="114" t="str">
        <f>IF('Séries-DNF'!$N$47="","",'Séries-DNF'!$N$47)</f>
        <v/>
      </c>
      <c r="B641" s="435" t="str">
        <f>IF('Séries-DNF'!$J$47="","",'Séries-DNF'!$J$47)</f>
        <v/>
      </c>
      <c r="C641" s="437" t="str">
        <f>IF('Séries-DNF'!$K$47="","",'Séries-DNF'!$K$47)</f>
        <v/>
      </c>
      <c r="D641" s="110" t="str">
        <f>IF('Séries-DNF'!$L$47="","",'Séries-DNF'!$L$47)</f>
        <v/>
      </c>
      <c r="E641" s="110" t="str">
        <f>IF('Séries-DNF'!$I$47="","",'Séries-DNF'!$I$47)</f>
        <v/>
      </c>
      <c r="F641" s="110" t="str">
        <f>IF('Séries-DNF'!$M$47="","",'Séries-DNF'!$M$47)</f>
        <v/>
      </c>
      <c r="G641" s="112" t="str">
        <f>IF('Séries-DNF'!$H$47="","",'Séries-DNF'!$H$47)</f>
        <v/>
      </c>
      <c r="H641" s="120" t="str">
        <f>IF('Séries-DNF'!$A$47="","",'Séries-DNF'!$A$47)</f>
        <v/>
      </c>
      <c r="I641" s="451" t="str">
        <f>IF('Séries-DNF'!$B$47="","",'Séries-DNF'!$B$47)</f>
        <v/>
      </c>
      <c r="J641" s="139" t="str">
        <f>IF('Séries-DNF'!$G$47="","",'Séries-DNF'!$G$47)</f>
        <v/>
      </c>
      <c r="K641" s="457" t="str">
        <f t="shared" si="30"/>
        <v/>
      </c>
      <c r="L641" s="458" t="str">
        <f t="shared" si="31"/>
        <v/>
      </c>
      <c r="M641" s="441" t="str">
        <f>IF('Séries-DNF'!$C$47="","",'Séries-DNF'!$C$47)</f>
        <v/>
      </c>
      <c r="N641" s="431" t="str">
        <f>IF('Séries-DNF'!$D$47="","",'Séries-DNF'!$D$47)</f>
        <v/>
      </c>
      <c r="O641" s="431" t="str">
        <f>IF('Séries-DNF'!$E$47="","",'Séries-DNF'!$E$47)</f>
        <v/>
      </c>
      <c r="P641" s="439" t="str">
        <f>IF('Séries-DNF'!$F$47="","",'Séries-DNF'!$F$47)</f>
        <v/>
      </c>
      <c r="Q641" s="435" t="str">
        <f>IF('Séries-DNF'!$S$47="","",'Séries-DNF'!$S$47)</f>
        <v/>
      </c>
      <c r="R641" s="110" t="str">
        <f>IF('Séries-DNF'!$T$47="","",'Séries-DNF'!$T$47)</f>
        <v/>
      </c>
      <c r="S641" s="437" t="str">
        <f>IF('Séries-DNF'!$U$47="","",'Séries-DNF'!$U$47)</f>
        <v/>
      </c>
      <c r="T641" s="112" t="str">
        <f>IF('Séries-DNF'!$V$47="","",'Séries-DNF'!$V$47)</f>
        <v/>
      </c>
      <c r="U641" s="413" t="str">
        <f>IF('Séries-DNF'!$AA$47="","",'Séries-DNF'!$AA$47)</f>
        <v/>
      </c>
    </row>
    <row r="642" spans="1:37" x14ac:dyDescent="0.25">
      <c r="A642" s="114" t="str">
        <f>IF('Séries-DNF'!$N$48="","",'Séries-DNF'!$N$48)</f>
        <v/>
      </c>
      <c r="B642" s="435" t="str">
        <f>IF('Séries-DNF'!$J$48="","",'Séries-DNF'!$J$48)</f>
        <v/>
      </c>
      <c r="C642" s="437" t="str">
        <f>IF('Séries-DNF'!$K$48="","",'Séries-DNF'!$K$48)</f>
        <v/>
      </c>
      <c r="D642" s="110" t="str">
        <f>IF('Séries-DNF'!$L$48="","",'Séries-DNF'!$L$48)</f>
        <v/>
      </c>
      <c r="E642" s="110" t="str">
        <f>IF('Séries-DNF'!$I$48="","",'Séries-DNF'!$I$48)</f>
        <v/>
      </c>
      <c r="F642" s="110" t="str">
        <f>IF('Séries-DNF'!$M$48="","",'Séries-DNF'!$M$48)</f>
        <v/>
      </c>
      <c r="G642" s="112" t="str">
        <f>IF('Séries-DNF'!$H$48="","",'Séries-DNF'!$H$48)</f>
        <v/>
      </c>
      <c r="H642" s="120" t="str">
        <f>IF('Séries-DNF'!$A$48="","",'Séries-DNF'!$A$48)</f>
        <v/>
      </c>
      <c r="I642" s="451" t="str">
        <f>IF('Séries-DNF'!$B$48="","",'Séries-DNF'!$B$48)</f>
        <v/>
      </c>
      <c r="J642" s="139" t="str">
        <f>IF('Séries-DNF'!$G$48="","",'Séries-DNF'!$G$48)</f>
        <v/>
      </c>
      <c r="K642" s="457" t="str">
        <f t="shared" si="30"/>
        <v/>
      </c>
      <c r="L642" s="458" t="str">
        <f t="shared" si="31"/>
        <v/>
      </c>
      <c r="M642" s="441" t="str">
        <f>IF('Séries-DNF'!$C$48="","",'Séries-DNF'!$C$48)</f>
        <v/>
      </c>
      <c r="N642" s="431" t="str">
        <f>IF('Séries-DNF'!$D$48="","",'Séries-DNF'!$D$48)</f>
        <v/>
      </c>
      <c r="O642" s="431" t="str">
        <f>IF('Séries-DNF'!$E$48="","",'Séries-DNF'!$E$48)</f>
        <v/>
      </c>
      <c r="P642" s="439" t="str">
        <f>IF('Séries-DNF'!$F$48="","",'Séries-DNF'!$F$48)</f>
        <v/>
      </c>
      <c r="Q642" s="435" t="str">
        <f>IF('Séries-DNF'!$S$48="","",'Séries-DNF'!$S$48)</f>
        <v/>
      </c>
      <c r="R642" s="110" t="str">
        <f>IF('Séries-DNF'!$T$48="","",'Séries-DNF'!$T$48)</f>
        <v/>
      </c>
      <c r="S642" s="437" t="str">
        <f>IF('Séries-DNF'!$U$48="","",'Séries-DNF'!$U$48)</f>
        <v/>
      </c>
      <c r="T642" s="112" t="str">
        <f>IF('Séries-DNF'!$V$48="","",'Séries-DNF'!$V$48)</f>
        <v/>
      </c>
      <c r="U642" s="413" t="str">
        <f>IF('Séries-DNF'!$AA$48="","",'Séries-DNF'!$AA$48)</f>
        <v/>
      </c>
    </row>
    <row r="643" spans="1:37" x14ac:dyDescent="0.25">
      <c r="A643" s="114" t="str">
        <f>IF('Séries-DNF'!$N$49="","",'Séries-DNF'!$N$49)</f>
        <v/>
      </c>
      <c r="B643" s="435" t="str">
        <f>IF('Séries-DNF'!$J$49="","",'Séries-DNF'!$J$49)</f>
        <v/>
      </c>
      <c r="C643" s="437" t="str">
        <f>IF('Séries-DNF'!$K$49="","",'Séries-DNF'!$K$49)</f>
        <v/>
      </c>
      <c r="D643" s="110" t="str">
        <f>IF('Séries-DNF'!$L$49="","",'Séries-DNF'!$L$49)</f>
        <v/>
      </c>
      <c r="E643" s="110" t="str">
        <f>IF('Séries-DNF'!$I$49="","",'Séries-DNF'!$I$49)</f>
        <v/>
      </c>
      <c r="F643" s="110" t="str">
        <f>IF('Séries-DNF'!$M$49="","",'Séries-DNF'!$M$49)</f>
        <v/>
      </c>
      <c r="G643" s="112" t="str">
        <f>IF('Séries-DNF'!$H$49="","",'Séries-DNF'!$H$49)</f>
        <v/>
      </c>
      <c r="H643" s="120" t="str">
        <f>IF('Séries-DNF'!$A$49="","",'Séries-DNF'!$A$49)</f>
        <v/>
      </c>
      <c r="I643" s="451" t="str">
        <f>IF('Séries-DNF'!$B$49="","",'Séries-DNF'!$B$49)</f>
        <v/>
      </c>
      <c r="J643" s="139" t="str">
        <f>IF('Séries-DNF'!$G$49="","",'Séries-DNF'!$G$49)</f>
        <v/>
      </c>
      <c r="K643" s="457" t="str">
        <f t="shared" si="30"/>
        <v/>
      </c>
      <c r="L643" s="458" t="str">
        <f t="shared" si="31"/>
        <v/>
      </c>
      <c r="M643" s="441" t="str">
        <f>IF('Séries-DNF'!$C$49="","",'Séries-DNF'!$C$49)</f>
        <v/>
      </c>
      <c r="N643" s="431" t="str">
        <f>IF('Séries-DNF'!$D$49="","",'Séries-DNF'!$D$49)</f>
        <v/>
      </c>
      <c r="O643" s="431" t="str">
        <f>IF('Séries-DNF'!$E$49="","",'Séries-DNF'!$E$49)</f>
        <v/>
      </c>
      <c r="P643" s="439" t="str">
        <f>IF('Séries-DNF'!$F$49="","",'Séries-DNF'!$F$49)</f>
        <v/>
      </c>
      <c r="Q643" s="435" t="str">
        <f>IF('Séries-DNF'!$S$49="","",'Séries-DNF'!$S$49)</f>
        <v/>
      </c>
      <c r="R643" s="110" t="str">
        <f>IF('Séries-DNF'!$T$49="","",'Séries-DNF'!$T$49)</f>
        <v/>
      </c>
      <c r="S643" s="437" t="str">
        <f>IF('Séries-DNF'!$U$49="","",'Séries-DNF'!$U$49)</f>
        <v/>
      </c>
      <c r="T643" s="112" t="str">
        <f>IF('Séries-DNF'!$V$49="","",'Séries-DNF'!$V$49)</f>
        <v/>
      </c>
      <c r="U643" s="413" t="str">
        <f>IF('Séries-DNF'!$AA$49="","",'Séries-DNF'!$AA$49)</f>
        <v/>
      </c>
    </row>
    <row r="644" spans="1:37" x14ac:dyDescent="0.25">
      <c r="A644" s="114" t="str">
        <f>IF('Séries-DNF'!$N$50="","",'Séries-DNF'!$N$50)</f>
        <v/>
      </c>
      <c r="B644" s="435" t="str">
        <f>IF('Séries-DNF'!$J$50="","",'Séries-DNF'!$J$50)</f>
        <v/>
      </c>
      <c r="C644" s="437" t="str">
        <f>IF('Séries-DNF'!$K$50="","",'Séries-DNF'!$K$50)</f>
        <v/>
      </c>
      <c r="D644" s="110" t="str">
        <f>IF('Séries-DNF'!$L$50="","",'Séries-DNF'!$L$50)</f>
        <v/>
      </c>
      <c r="E644" s="110" t="str">
        <f>IF('Séries-DNF'!$I$50="","",'Séries-DNF'!$I$50)</f>
        <v/>
      </c>
      <c r="F644" s="110" t="str">
        <f>IF('Séries-DNF'!$M$50="","",'Séries-DNF'!$M$50)</f>
        <v/>
      </c>
      <c r="G644" s="112" t="str">
        <f>IF('Séries-DNF'!$H$50="","",'Séries-DNF'!$H$50)</f>
        <v/>
      </c>
      <c r="H644" s="120" t="str">
        <f>IF('Séries-DNF'!$A$50="","",'Séries-DNF'!$A$50)</f>
        <v/>
      </c>
      <c r="I644" s="451" t="str">
        <f>IF('Séries-DNF'!$B$50="","",'Séries-DNF'!$B$50)</f>
        <v/>
      </c>
      <c r="J644" s="139" t="str">
        <f>IF('Séries-DNF'!$G$50="","",'Séries-DNF'!$G$50)</f>
        <v/>
      </c>
      <c r="K644" s="461" t="str">
        <f t="shared" si="30"/>
        <v/>
      </c>
      <c r="L644" s="458" t="str">
        <f t="shared" si="31"/>
        <v/>
      </c>
      <c r="M644" s="441" t="str">
        <f>IF('Séries-DNF'!$C$50="","",'Séries-DNF'!$C$50)</f>
        <v/>
      </c>
      <c r="N644" s="431" t="str">
        <f>IF('Séries-DNF'!$D$50="","",'Séries-DNF'!$D$50)</f>
        <v/>
      </c>
      <c r="O644" s="431" t="str">
        <f>IF('Séries-DNF'!$E$50="","",'Séries-DNF'!$E$50)</f>
        <v/>
      </c>
      <c r="P644" s="439" t="str">
        <f>IF('Séries-DNF'!$F$50="","",'Séries-DNF'!$F$50)</f>
        <v/>
      </c>
      <c r="Q644" s="435" t="str">
        <f>IF('Séries-DNF'!$S$50="","",'Séries-DNF'!$S$50)</f>
        <v/>
      </c>
      <c r="R644" s="110" t="str">
        <f>IF('Séries-DNF'!$T$50="","",'Séries-DNF'!$T$50)</f>
        <v/>
      </c>
      <c r="S644" s="437" t="str">
        <f>IF('Séries-DNF'!$U$50="","",'Séries-DNF'!$U$50)</f>
        <v/>
      </c>
      <c r="T644" s="112" t="str">
        <f>IF('Séries-DNF'!$V$50="","",'Séries-DNF'!$V$50)</f>
        <v/>
      </c>
      <c r="U644" s="413" t="str">
        <f>IF('Séries-DNF'!$AA$50="","",'Séries-DNF'!$AA$50)</f>
        <v/>
      </c>
    </row>
    <row r="645" spans="1:37" x14ac:dyDescent="0.25">
      <c r="A645" s="114" t="str">
        <f>IF('Séries-16x50'!$N$11="","",'Séries-16x50'!$N$11)</f>
        <v>16*50</v>
      </c>
      <c r="B645" s="435" t="str">
        <f>IF('Séries-16x50'!$J$11="","",'Séries-16x50'!$J$11)</f>
        <v>DUCRUIX</v>
      </c>
      <c r="C645" s="437" t="str">
        <f>IF('Séries-16x50'!$K$11="","",'Séries-16x50'!$K$11)</f>
        <v>Rodoplhe</v>
      </c>
      <c r="D645" s="110" t="str">
        <f>IF('Séries-16x50'!$L$11="","",'Séries-16x50'!$L$11)</f>
        <v>Homme</v>
      </c>
      <c r="E645" s="110" t="str">
        <f>IF('Séries-16x50'!$I$11="","",'Séries-16x50'!$I$11)</f>
        <v xml:space="preserve">N°3 </v>
      </c>
      <c r="F645" s="110" t="str">
        <f>IF('Séries-16x50'!$M$11="","",'Séries-16x50'!$M$11)</f>
        <v>DUCRUIX Rodoplhe Homme</v>
      </c>
      <c r="G645" s="112" t="str">
        <f>IF('Séries-16x50'!$H$11="","",'Séries-16x50'!$H$11)</f>
        <v>Enjoy And Relax</v>
      </c>
      <c r="H645" s="120">
        <f>IF('Séries-16x50'!$A$11="","",'Séries-16x50'!$A$11)</f>
        <v>1</v>
      </c>
      <c r="I645" s="451">
        <f>IF('Séries-16x50'!$B$11="","",'Séries-16x50'!$B$11)</f>
        <v>1</v>
      </c>
      <c r="J645" s="139">
        <f>IF('Séries-16x50'!$G$11="","",'Séries-16x50'!$G$11)</f>
        <v>1</v>
      </c>
      <c r="K645" s="457" t="str">
        <f>+IF(F645="","",M$3)</f>
        <v>Echauffement</v>
      </c>
      <c r="L645" s="458">
        <f>IF(K645="","",M645)</f>
        <v>0.62569444444444411</v>
      </c>
      <c r="M645" s="441">
        <f>IF('Séries-16x50'!$C$11="","",'Séries-16x50'!$C$11)</f>
        <v>0.62569444444444411</v>
      </c>
      <c r="N645" s="431">
        <f>IF('Séries-16x50'!$D$11="","",'Séries-16x50'!$D$11)</f>
        <v>0.64652777777777748</v>
      </c>
      <c r="O645" s="431">
        <f>IF('Séries-16x50'!$E$11="","",'Séries-16x50'!$E$11)</f>
        <v>0.64722222222222192</v>
      </c>
      <c r="P645" s="439">
        <f>IF('Séries-16x50'!$F$11="","",'Séries-16x50'!$F$11)</f>
        <v>0.64861111111111081</v>
      </c>
      <c r="Q645" s="435">
        <f>IF('Séries-16x50'!$S$11="","",'Séries-16x50'!$S$11)</f>
        <v>26</v>
      </c>
      <c r="R645" s="110" t="str">
        <f>IF('Séries-16x50'!$T$11="","",'Séries-16x50'!$T$11)</f>
        <v>mn</v>
      </c>
      <c r="S645" s="437">
        <f>IF('Séries-16x50'!$U$11="","",'Séries-16x50'!$U$11)</f>
        <v>0</v>
      </c>
      <c r="T645" s="112" t="str">
        <f>IF('Séries-16x50'!$V$11="","",'Séries-16x50'!$V$11)</f>
        <v>s</v>
      </c>
      <c r="U645" s="413" t="str">
        <f>IF('Séries-16x50'!$AA$11="","",'Séries-16x50'!$AA$11)</f>
        <v/>
      </c>
    </row>
    <row r="646" spans="1:37" x14ac:dyDescent="0.25">
      <c r="A646" s="114" t="str">
        <f>IF('Séries-16x50'!$N$12="","",'Séries-16x50'!$N$12)</f>
        <v>16*50</v>
      </c>
      <c r="B646" s="435" t="str">
        <f>IF('Séries-16x50'!$J$12="","",'Séries-16x50'!$J$12)</f>
        <v>BERRUCAZ</v>
      </c>
      <c r="C646" s="437" t="str">
        <f>IF('Séries-16x50'!$K$12="","",'Séries-16x50'!$K$12)</f>
        <v>Stéphane</v>
      </c>
      <c r="D646" s="110" t="str">
        <f>IF('Séries-16x50'!$L$12="","",'Séries-16x50'!$L$12)</f>
        <v>Homme</v>
      </c>
      <c r="E646" s="110" t="str">
        <f>IF('Séries-16x50'!$I$12="","",'Séries-16x50'!$I$12)</f>
        <v xml:space="preserve">N°2 </v>
      </c>
      <c r="F646" s="110" t="str">
        <f>IF('Séries-16x50'!$M$12="","",'Séries-16x50'!$M$12)</f>
        <v>BERRUCAZ Stéphane Homme</v>
      </c>
      <c r="G646" s="112" t="str">
        <f>IF('Séries-16x50'!$H$12="","",'Séries-16x50'!$H$12)</f>
        <v>LIMULES</v>
      </c>
      <c r="H646" s="120">
        <f>IF('Séries-16x50'!$A$12="","",'Séries-16x50'!$A$12)</f>
        <v>1</v>
      </c>
      <c r="I646" s="451">
        <f>IF('Séries-16x50'!$B$12="","",'Séries-16x50'!$B$12)</f>
        <v>2</v>
      </c>
      <c r="J646" s="139">
        <f>IF('Séries-16x50'!$G$12="","",'Séries-16x50'!$G$12)</f>
        <v>2</v>
      </c>
      <c r="K646" s="457" t="str">
        <f t="shared" ref="K646:K684" si="32">+IF(F646="","",M$3)</f>
        <v>Echauffement</v>
      </c>
      <c r="L646" s="458">
        <f t="shared" ref="L646:L684" si="33">IF(K646="","",M646)</f>
        <v>0.62569444444444411</v>
      </c>
      <c r="M646" s="441">
        <f>IF('Séries-16x50'!$C$12="","",'Séries-16x50'!$C$12)</f>
        <v>0.62569444444444411</v>
      </c>
      <c r="N646" s="431">
        <f>IF('Séries-16x50'!$D$12="","",'Séries-16x50'!$D$12)</f>
        <v>0.64652777777777748</v>
      </c>
      <c r="O646" s="431">
        <f>IF('Séries-16x50'!$E$12="","",'Séries-16x50'!$E$12)</f>
        <v>0.64722222222222192</v>
      </c>
      <c r="P646" s="439">
        <f>IF('Séries-16x50'!$F$12="","",'Séries-16x50'!$F$12)</f>
        <v>0.64861111111111081</v>
      </c>
      <c r="Q646" s="435">
        <f>IF('Séries-16x50'!$S$12="","",'Séries-16x50'!$S$12)</f>
        <v>24</v>
      </c>
      <c r="R646" s="110" t="str">
        <f>IF('Séries-16x50'!$T$12="","",'Séries-16x50'!$T$12)</f>
        <v>mn</v>
      </c>
      <c r="S646" s="437">
        <f>IF('Séries-16x50'!$U$12="","",'Séries-16x50'!$U$12)</f>
        <v>0</v>
      </c>
      <c r="T646" s="112" t="str">
        <f>IF('Séries-16x50'!$V$12="","",'Séries-16x50'!$V$12)</f>
        <v>s</v>
      </c>
      <c r="U646" s="413" t="str">
        <f>IF('Séries-16x50'!$AA$12="","",'Séries-16x50'!$AA$12)</f>
        <v/>
      </c>
    </row>
    <row r="647" spans="1:37" x14ac:dyDescent="0.25">
      <c r="A647" s="114" t="str">
        <f>IF('Séries-16x50'!$N$13="","",'Séries-16x50'!$N$13)</f>
        <v>16*50</v>
      </c>
      <c r="B647" s="435" t="str">
        <f>IF('Séries-16x50'!$J$13="","",'Séries-16x50'!$J$13)</f>
        <v>GAUBERT</v>
      </c>
      <c r="C647" s="437" t="str">
        <f>IF('Séries-16x50'!$K$13="","",'Séries-16x50'!$K$13)</f>
        <v>Albane</v>
      </c>
      <c r="D647" s="110" t="str">
        <f>IF('Séries-16x50'!$L$13="","",'Séries-16x50'!$L$13)</f>
        <v>Femme</v>
      </c>
      <c r="E647" s="110" t="str">
        <f>IF('Séries-16x50'!$I$13="","",'Séries-16x50'!$I$13)</f>
        <v>N°1 Capitaine</v>
      </c>
      <c r="F647" s="110" t="str">
        <f>IF('Séries-16x50'!$M$13="","",'Séries-16x50'!$M$13)</f>
        <v>GAUBERT Albane Femme</v>
      </c>
      <c r="G647" s="112" t="str">
        <f>IF('Séries-16x50'!$H$13="","",'Séries-16x50'!$H$13)</f>
        <v>Imashi</v>
      </c>
      <c r="H647" s="120">
        <f>IF('Séries-16x50'!$A$13="","",'Séries-16x50'!$A$13)</f>
        <v>1</v>
      </c>
      <c r="I647" s="451">
        <f>IF('Séries-16x50'!$B$13="","",'Séries-16x50'!$B$13)</f>
        <v>3</v>
      </c>
      <c r="J647" s="139">
        <f>IF('Séries-16x50'!$G$13="","",'Séries-16x50'!$G$13)</f>
        <v>3</v>
      </c>
      <c r="K647" s="457" t="str">
        <f t="shared" si="32"/>
        <v>Echauffement</v>
      </c>
      <c r="L647" s="458">
        <f t="shared" si="33"/>
        <v>0.62569444444444411</v>
      </c>
      <c r="M647" s="441">
        <f>IF('Séries-16x50'!$C$13="","",'Séries-16x50'!$C$13)</f>
        <v>0.62569444444444411</v>
      </c>
      <c r="N647" s="431">
        <f>IF('Séries-16x50'!$D$13="","",'Séries-16x50'!$D$13)</f>
        <v>0.64652777777777748</v>
      </c>
      <c r="O647" s="431">
        <f>IF('Séries-16x50'!$E$13="","",'Séries-16x50'!$E$13)</f>
        <v>0.64722222222222192</v>
      </c>
      <c r="P647" s="439">
        <f>IF('Séries-16x50'!$F$13="","",'Séries-16x50'!$F$13)</f>
        <v>0.64861111111111081</v>
      </c>
      <c r="Q647" s="435">
        <f>IF('Séries-16x50'!$S$13="","",'Séries-16x50'!$S$13)</f>
        <v>22</v>
      </c>
      <c r="R647" s="110" t="str">
        <f>IF('Séries-16x50'!$T$13="","",'Séries-16x50'!$T$13)</f>
        <v>mn</v>
      </c>
      <c r="S647" s="437">
        <f>IF('Séries-16x50'!$U$13="","",'Séries-16x50'!$U$13)</f>
        <v>50</v>
      </c>
      <c r="T647" s="112" t="str">
        <f>IF('Séries-16x50'!$V$13="","",'Séries-16x50'!$V$13)</f>
        <v>s</v>
      </c>
      <c r="U647" s="413" t="str">
        <f>IF('Séries-16x50'!$AA$13="","",'Séries-16x50'!$AA$13)</f>
        <v/>
      </c>
    </row>
    <row r="648" spans="1:37" x14ac:dyDescent="0.25">
      <c r="A648" s="114" t="str">
        <f>IF('Séries-16x50'!$N$14="","",'Séries-16x50'!$N$14)</f>
        <v>16*50</v>
      </c>
      <c r="B648" s="435" t="str">
        <f>IF('Séries-16x50'!$J$14="","",'Séries-16x50'!$J$14)</f>
        <v>MARIE</v>
      </c>
      <c r="C648" s="437" t="str">
        <f>IF('Séries-16x50'!$K$14="","",'Séries-16x50'!$K$14)</f>
        <v>coralie</v>
      </c>
      <c r="D648" s="110" t="str">
        <f>IF('Séries-16x50'!$L$14="","",'Séries-16x50'!$L$14)</f>
        <v>femme</v>
      </c>
      <c r="E648" s="110" t="str">
        <f>IF('Séries-16x50'!$I$14="","",'Séries-16x50'!$I$14)</f>
        <v xml:space="preserve">N°5 </v>
      </c>
      <c r="F648" s="110" t="str">
        <f>IF('Séries-16x50'!$M$14="","",'Séries-16x50'!$M$14)</f>
        <v>MARIE coralie femme</v>
      </c>
      <c r="G648" s="112" t="str">
        <f>IF('Séries-16x50'!$H$14="","",'Séries-16x50'!$H$14)</f>
        <v>Sportpleizh</v>
      </c>
      <c r="H648" s="120">
        <f>IF('Séries-16x50'!$A$14="","",'Séries-16x50'!$A$14)</f>
        <v>1</v>
      </c>
      <c r="I648" s="451">
        <f>IF('Séries-16x50'!$B$14="","",'Séries-16x50'!$B$14)</f>
        <v>4</v>
      </c>
      <c r="J648" s="139">
        <f>IF('Séries-16x50'!$G$14="","",'Séries-16x50'!$G$14)</f>
        <v>4</v>
      </c>
      <c r="K648" s="457" t="str">
        <f t="shared" si="32"/>
        <v>Echauffement</v>
      </c>
      <c r="L648" s="458">
        <f t="shared" si="33"/>
        <v>0.62569444444444411</v>
      </c>
      <c r="M648" s="441">
        <f>IF('Séries-16x50'!$C$14="","",'Séries-16x50'!$C$14)</f>
        <v>0.62569444444444411</v>
      </c>
      <c r="N648" s="431">
        <f>IF('Séries-16x50'!$D$14="","",'Séries-16x50'!$D$14)</f>
        <v>0.64652777777777748</v>
      </c>
      <c r="O648" s="431">
        <f>IF('Séries-16x50'!$E$14="","",'Séries-16x50'!$E$14)</f>
        <v>0.64722222222222192</v>
      </c>
      <c r="P648" s="439">
        <f>IF('Séries-16x50'!$F$14="","",'Séries-16x50'!$F$14)</f>
        <v>0.64861111111111081</v>
      </c>
      <c r="Q648" s="435">
        <f>IF('Séries-16x50'!$S$14="","",'Séries-16x50'!$S$14)</f>
        <v>21</v>
      </c>
      <c r="R648" s="110" t="str">
        <f>IF('Séries-16x50'!$T$14="","",'Séries-16x50'!$T$14)</f>
        <v>mn</v>
      </c>
      <c r="S648" s="437">
        <f>IF('Séries-16x50'!$U$14="","",'Séries-16x50'!$U$14)</f>
        <v>55</v>
      </c>
      <c r="T648" s="112" t="str">
        <f>IF('Séries-16x50'!$V$14="","",'Séries-16x50'!$V$14)</f>
        <v>s</v>
      </c>
      <c r="U648" s="413" t="str">
        <f>IF('Séries-16x50'!$AA$14="","",'Séries-16x50'!$AA$14)</f>
        <v/>
      </c>
    </row>
    <row r="649" spans="1:37" x14ac:dyDescent="0.25">
      <c r="A649" s="114" t="str">
        <f>IF('Séries-16x50'!$N$15="","",'Séries-16x50'!$N$15)</f>
        <v>16*50</v>
      </c>
      <c r="B649" s="435" t="str">
        <f>IF('Séries-16x50'!$J$15="","",'Séries-16x50'!$J$15)</f>
        <v>SGARRA</v>
      </c>
      <c r="C649" s="437" t="str">
        <f>IF('Séries-16x50'!$K$15="","",'Séries-16x50'!$K$15)</f>
        <v>Michel</v>
      </c>
      <c r="D649" s="110" t="str">
        <f>IF('Séries-16x50'!$L$15="","",'Séries-16x50'!$L$15)</f>
        <v>Homme</v>
      </c>
      <c r="E649" s="110" t="str">
        <f>IF('Séries-16x50'!$I$15="","",'Séries-16x50'!$I$15)</f>
        <v xml:space="preserve">N°2 </v>
      </c>
      <c r="F649" s="110" t="str">
        <f>IF('Séries-16x50'!$M$15="","",'Séries-16x50'!$M$15)</f>
        <v>SGARRA Michel Homme</v>
      </c>
      <c r="G649" s="112" t="str">
        <f>IF('Séries-16x50'!$H$15="","",'Séries-16x50'!$H$15)</f>
        <v>Enjoy And Relax</v>
      </c>
      <c r="H649" s="120">
        <f>IF('Séries-16x50'!$A$15="","",'Séries-16x50'!$A$15)</f>
        <v>1</v>
      </c>
      <c r="I649" s="451">
        <f>IF('Séries-16x50'!$B$15="","",'Séries-16x50'!$B$15)</f>
        <v>5</v>
      </c>
      <c r="J649" s="139">
        <f>IF('Séries-16x50'!$G$15="","",'Séries-16x50'!$G$15)</f>
        <v>5</v>
      </c>
      <c r="K649" s="457" t="str">
        <f t="shared" si="32"/>
        <v>Echauffement</v>
      </c>
      <c r="L649" s="458">
        <f t="shared" si="33"/>
        <v>0.62569444444444411</v>
      </c>
      <c r="M649" s="441">
        <f>IF('Séries-16x50'!$C$15="","",'Séries-16x50'!$C$15)</f>
        <v>0.62569444444444411</v>
      </c>
      <c r="N649" s="431">
        <f>IF('Séries-16x50'!$D$15="","",'Séries-16x50'!$D$15)</f>
        <v>0.64652777777777748</v>
      </c>
      <c r="O649" s="431">
        <f>IF('Séries-16x50'!$E$15="","",'Séries-16x50'!$E$15)</f>
        <v>0.64722222222222192</v>
      </c>
      <c r="P649" s="439">
        <f>IF('Séries-16x50'!$F$15="","",'Séries-16x50'!$F$15)</f>
        <v>0.64861111111111081</v>
      </c>
      <c r="Q649" s="435">
        <f>IF('Séries-16x50'!$S$15="","",'Séries-16x50'!$S$15)</f>
        <v>21</v>
      </c>
      <c r="R649" s="110" t="str">
        <f>IF('Séries-16x50'!$T$15="","",'Séries-16x50'!$T$15)</f>
        <v>mn</v>
      </c>
      <c r="S649" s="437">
        <f>IF('Séries-16x50'!$U$15="","",'Séries-16x50'!$U$15)</f>
        <v>0</v>
      </c>
      <c r="T649" s="112" t="str">
        <f>IF('Séries-16x50'!$V$15="","",'Séries-16x50'!$V$15)</f>
        <v>s</v>
      </c>
      <c r="U649" s="413" t="str">
        <f>IF('Séries-16x50'!$AA$15="","",'Séries-16x50'!$AA$15)</f>
        <v/>
      </c>
    </row>
    <row r="650" spans="1:37" x14ac:dyDescent="0.25">
      <c r="A650" s="114" t="str">
        <f>IF('Séries-16x50'!$N$16="","",'Séries-16x50'!$N$16)</f>
        <v>16*50</v>
      </c>
      <c r="B650" s="435" t="str">
        <f>IF('Séries-16x50'!$J$16="","",'Séries-16x50'!$J$16)</f>
        <v>ROUX</v>
      </c>
      <c r="C650" s="437" t="str">
        <f>IF('Séries-16x50'!$K$16="","",'Séries-16x50'!$K$16)</f>
        <v>Benoît</v>
      </c>
      <c r="D650" s="110" t="str">
        <f>IF('Séries-16x50'!$L$16="","",'Séries-16x50'!$L$16)</f>
        <v>Homme</v>
      </c>
      <c r="E650" s="110" t="str">
        <f>IF('Séries-16x50'!$I$16="","",'Séries-16x50'!$I$16)</f>
        <v xml:space="preserve">N°5 </v>
      </c>
      <c r="F650" s="110" t="str">
        <f>IF('Séries-16x50'!$M$16="","",'Séries-16x50'!$M$16)</f>
        <v>ROUX Benoît Homme</v>
      </c>
      <c r="G650" s="112" t="str">
        <f>IF('Séries-16x50'!$H$16="","",'Séries-16x50'!$H$16)</f>
        <v>CYRNEA</v>
      </c>
      <c r="H650" s="120">
        <f>IF('Séries-16x50'!$A$16="","",'Séries-16x50'!$A$16)</f>
        <v>2</v>
      </c>
      <c r="I650" s="451">
        <f>IF('Séries-16x50'!$B$16="","",'Séries-16x50'!$B$16)</f>
        <v>1</v>
      </c>
      <c r="J650" s="139">
        <f>IF('Séries-16x50'!$G$16="","",'Séries-16x50'!$G$16)</f>
        <v>1</v>
      </c>
      <c r="K650" s="457" t="str">
        <f t="shared" si="32"/>
        <v>Echauffement</v>
      </c>
      <c r="L650" s="458">
        <f t="shared" si="33"/>
        <v>0.64166666666666639</v>
      </c>
      <c r="M650" s="441">
        <f>IF('Séries-16x50'!$C$16="","",'Séries-16x50'!$C$16)</f>
        <v>0.64166666666666639</v>
      </c>
      <c r="N650" s="431">
        <f>IF('Séries-16x50'!$D$16="","",'Séries-16x50'!$D$16)</f>
        <v>0.66249999999999976</v>
      </c>
      <c r="O650" s="431">
        <f>IF('Séries-16x50'!$E$16="","",'Séries-16x50'!$E$16)</f>
        <v>0.6631944444444442</v>
      </c>
      <c r="P650" s="439">
        <f>IF('Séries-16x50'!$F$16="","",'Séries-16x50'!$F$16)</f>
        <v>0.66458333333333308</v>
      </c>
      <c r="Q650" s="435">
        <f>IF('Séries-16x50'!$S$16="","",'Séries-16x50'!$S$16)</f>
        <v>20</v>
      </c>
      <c r="R650" s="110" t="str">
        <f>IF('Séries-16x50'!$T$16="","",'Séries-16x50'!$T$16)</f>
        <v>mn</v>
      </c>
      <c r="S650" s="437">
        <f>IF('Séries-16x50'!$U$16="","",'Séries-16x50'!$U$16)</f>
        <v>0</v>
      </c>
      <c r="T650" s="112" t="str">
        <f>IF('Séries-16x50'!$V$16="","",'Séries-16x50'!$V$16)</f>
        <v>s</v>
      </c>
      <c r="U650" s="413" t="str">
        <f>IF('Séries-16x50'!$AA$16="","",'Séries-16x50'!$AA$16)</f>
        <v/>
      </c>
      <c r="V650" t="str">
        <f>IF('Séries-16x50'!M50="","",'Séries-16x50'!M50)</f>
        <v/>
      </c>
      <c r="AJ650" t="str">
        <f>IF('Séries-16x50'!AA50="","",'Séries-16x50'!AA50)</f>
        <v/>
      </c>
      <c r="AK650" t="str">
        <f>IF('Séries-16x50'!AB50="","",'Séries-16x50'!AB50)</f>
        <v/>
      </c>
    </row>
    <row r="651" spans="1:37" x14ac:dyDescent="0.25">
      <c r="A651" s="114" t="str">
        <f>IF('Séries-16x50'!$N$17="","",'Séries-16x50'!$N$17)</f>
        <v>16*50</v>
      </c>
      <c r="B651" s="435" t="str">
        <f>IF('Séries-16x50'!$J$17="","",'Séries-16x50'!$J$17)</f>
        <v>BUZET</v>
      </c>
      <c r="C651" s="437" t="str">
        <f>IF('Séries-16x50'!$K$17="","",'Séries-16x50'!$K$17)</f>
        <v>François</v>
      </c>
      <c r="D651" s="110" t="str">
        <f>IF('Séries-16x50'!$L$17="","",'Séries-16x50'!$L$17)</f>
        <v>Homme</v>
      </c>
      <c r="E651" s="110" t="str">
        <f>IF('Séries-16x50'!$I$17="","",'Séries-16x50'!$I$17)</f>
        <v xml:space="preserve">N°3 </v>
      </c>
      <c r="F651" s="110" t="str">
        <f>IF('Séries-16x50'!$M$17="","",'Séries-16x50'!$M$17)</f>
        <v>BUZET François Homme</v>
      </c>
      <c r="G651" s="112" t="str">
        <f>IF('Séries-16x50'!$H$17="","",'Séries-16x50'!$H$17)</f>
        <v>Les Cormorans 2</v>
      </c>
      <c r="H651" s="120">
        <f>IF('Séries-16x50'!$A$17="","",'Séries-16x50'!$A$17)</f>
        <v>2</v>
      </c>
      <c r="I651" s="451">
        <f>IF('Séries-16x50'!$B$17="","",'Séries-16x50'!$B$17)</f>
        <v>2</v>
      </c>
      <c r="J651" s="139">
        <f>IF('Séries-16x50'!$G$17="","",'Séries-16x50'!$G$17)</f>
        <v>2</v>
      </c>
      <c r="K651" s="457" t="str">
        <f t="shared" si="32"/>
        <v>Echauffement</v>
      </c>
      <c r="L651" s="458">
        <f t="shared" si="33"/>
        <v>0.64166666666666639</v>
      </c>
      <c r="M651" s="441">
        <f>IF('Séries-16x50'!$C$17="","",'Séries-16x50'!$C$17)</f>
        <v>0.64166666666666639</v>
      </c>
      <c r="N651" s="431">
        <f>IF('Séries-16x50'!$D$17="","",'Séries-16x50'!$D$17)</f>
        <v>0.66249999999999976</v>
      </c>
      <c r="O651" s="431">
        <f>IF('Séries-16x50'!$E$17="","",'Séries-16x50'!$E$17)</f>
        <v>0.6631944444444442</v>
      </c>
      <c r="P651" s="439">
        <f>IF('Séries-16x50'!$F$17="","",'Séries-16x50'!$F$17)</f>
        <v>0.66458333333333308</v>
      </c>
      <c r="Q651" s="435">
        <f>IF('Séries-16x50'!$S$17="","",'Séries-16x50'!$S$17)</f>
        <v>20</v>
      </c>
      <c r="R651" s="110" t="str">
        <f>IF('Séries-16x50'!$T$17="","",'Séries-16x50'!$T$17)</f>
        <v>mn</v>
      </c>
      <c r="S651" s="437">
        <f>IF('Séries-16x50'!$U$17="","",'Séries-16x50'!$U$17)</f>
        <v>0</v>
      </c>
      <c r="T651" s="112" t="str">
        <f>IF('Séries-16x50'!$V$17="","",'Séries-16x50'!$V$17)</f>
        <v>s</v>
      </c>
      <c r="U651" s="413" t="str">
        <f>IF('Séries-16x50'!$AA$17="","",'Séries-16x50'!$AA$17)</f>
        <v/>
      </c>
      <c r="AK651" t="str">
        <f>IF('Séries-16x50'!AB51="","",'Séries-16x50'!AB51)</f>
        <v/>
      </c>
    </row>
    <row r="652" spans="1:37" x14ac:dyDescent="0.25">
      <c r="A652" s="114" t="str">
        <f>IF('Séries-16x50'!$N$18="","",'Séries-16x50'!$N$18)</f>
        <v>16*50</v>
      </c>
      <c r="B652" s="435" t="str">
        <f>IF('Séries-16x50'!$J$18="","",'Séries-16x50'!$J$18)</f>
        <v>GUEHRIA</v>
      </c>
      <c r="C652" s="437" t="str">
        <f>IF('Séries-16x50'!$K$18="","",'Séries-16x50'!$K$18)</f>
        <v>Réda</v>
      </c>
      <c r="D652" s="110" t="str">
        <f>IF('Séries-16x50'!$L$18="","",'Séries-16x50'!$L$18)</f>
        <v>Homme</v>
      </c>
      <c r="E652" s="110" t="str">
        <f>IF('Séries-16x50'!$I$18="","",'Séries-16x50'!$I$18)</f>
        <v>N°1 Capitaine</v>
      </c>
      <c r="F652" s="110" t="str">
        <f>IF('Séries-16x50'!$M$18="","",'Séries-16x50'!$M$18)</f>
        <v>GUEHRIA Réda Homme</v>
      </c>
      <c r="G652" s="112" t="str">
        <f>IF('Séries-16x50'!$H$18="","",'Séries-16x50'!$H$18)</f>
        <v>Savoy'OuBien?</v>
      </c>
      <c r="H652" s="120">
        <f>IF('Séries-16x50'!$A$18="","",'Séries-16x50'!$A$18)</f>
        <v>2</v>
      </c>
      <c r="I652" s="451">
        <f>IF('Séries-16x50'!$B$18="","",'Séries-16x50'!$B$18)</f>
        <v>3</v>
      </c>
      <c r="J652" s="139">
        <f>IF('Séries-16x50'!$G$18="","",'Séries-16x50'!$G$18)</f>
        <v>3</v>
      </c>
      <c r="K652" s="457" t="str">
        <f t="shared" si="32"/>
        <v>Echauffement</v>
      </c>
      <c r="L652" s="458">
        <f t="shared" si="33"/>
        <v>0.64166666666666639</v>
      </c>
      <c r="M652" s="441">
        <f>IF('Séries-16x50'!$C$18="","",'Séries-16x50'!$C$18)</f>
        <v>0.64166666666666639</v>
      </c>
      <c r="N652" s="431">
        <f>IF('Séries-16x50'!$D$18="","",'Séries-16x50'!$D$18)</f>
        <v>0.66249999999999976</v>
      </c>
      <c r="O652" s="431">
        <f>IF('Séries-16x50'!$E$18="","",'Séries-16x50'!$E$18)</f>
        <v>0.6631944444444442</v>
      </c>
      <c r="P652" s="439">
        <f>IF('Séries-16x50'!$F$18="","",'Séries-16x50'!$F$18)</f>
        <v>0.66458333333333308</v>
      </c>
      <c r="Q652" s="435">
        <f>IF('Séries-16x50'!$S$18="","",'Séries-16x50'!$S$18)</f>
        <v>19</v>
      </c>
      <c r="R652" s="110" t="str">
        <f>IF('Séries-16x50'!$T$18="","",'Séries-16x50'!$T$18)</f>
        <v>mn</v>
      </c>
      <c r="S652" s="437">
        <f>IF('Séries-16x50'!$U$18="","",'Séries-16x50'!$U$18)</f>
        <v>0</v>
      </c>
      <c r="T652" s="112" t="str">
        <f>IF('Séries-16x50'!$V$18="","",'Séries-16x50'!$V$18)</f>
        <v>s</v>
      </c>
      <c r="U652" s="413" t="str">
        <f>IF('Séries-16x50'!$AA$18="","",'Séries-16x50'!$AA$18)</f>
        <v/>
      </c>
    </row>
    <row r="653" spans="1:37" x14ac:dyDescent="0.25">
      <c r="A653" s="114" t="str">
        <f>IF('Séries-16x50'!$N$19="","",'Séries-16x50'!$N$19)</f>
        <v>16*50</v>
      </c>
      <c r="B653" s="435" t="str">
        <f>IF('Séries-16x50'!$J$19="","",'Séries-16x50'!$J$19)</f>
        <v>DURET</v>
      </c>
      <c r="C653" s="437" t="str">
        <f>IF('Séries-16x50'!$K$19="","",'Séries-16x50'!$K$19)</f>
        <v>Olivier</v>
      </c>
      <c r="D653" s="110" t="str">
        <f>IF('Séries-16x50'!$L$19="","",'Séries-16x50'!$L$19)</f>
        <v>Homme</v>
      </c>
      <c r="E653" s="110" t="str">
        <f>IF('Séries-16x50'!$I$19="","",'Séries-16x50'!$I$19)</f>
        <v>N°1 Capitaine</v>
      </c>
      <c r="F653" s="110" t="str">
        <f>IF('Séries-16x50'!$M$19="","",'Séries-16x50'!$M$19)</f>
        <v>DURET Olivier Homme</v>
      </c>
      <c r="G653" s="112" t="str">
        <f>IF('Séries-16x50'!$H$19="","",'Séries-16x50'!$H$19)</f>
        <v>LIMULES</v>
      </c>
      <c r="H653" s="120">
        <f>IF('Séries-16x50'!$A$19="","",'Séries-16x50'!$A$19)</f>
        <v>2</v>
      </c>
      <c r="I653" s="451">
        <f>IF('Séries-16x50'!$B$19="","",'Séries-16x50'!$B$19)</f>
        <v>4</v>
      </c>
      <c r="J653" s="139">
        <f>IF('Séries-16x50'!$G$19="","",'Séries-16x50'!$G$19)</f>
        <v>4</v>
      </c>
      <c r="K653" s="457" t="str">
        <f t="shared" si="32"/>
        <v>Echauffement</v>
      </c>
      <c r="L653" s="458">
        <f t="shared" si="33"/>
        <v>0.64166666666666639</v>
      </c>
      <c r="M653" s="441">
        <f>IF('Séries-16x50'!$C$19="","",'Séries-16x50'!$C$19)</f>
        <v>0.64166666666666639</v>
      </c>
      <c r="N653" s="431">
        <f>IF('Séries-16x50'!$D$19="","",'Séries-16x50'!$D$19)</f>
        <v>0.66249999999999976</v>
      </c>
      <c r="O653" s="431">
        <f>IF('Séries-16x50'!$E$19="","",'Séries-16x50'!$E$19)</f>
        <v>0.6631944444444442</v>
      </c>
      <c r="P653" s="439">
        <f>IF('Séries-16x50'!$F$19="","",'Séries-16x50'!$F$19)</f>
        <v>0.66458333333333308</v>
      </c>
      <c r="Q653" s="435">
        <f>IF('Séries-16x50'!$S$19="","",'Séries-16x50'!$S$19)</f>
        <v>18</v>
      </c>
      <c r="R653" s="110" t="str">
        <f>IF('Séries-16x50'!$T$19="","",'Séries-16x50'!$T$19)</f>
        <v>mn</v>
      </c>
      <c r="S653" s="437">
        <f>IF('Séries-16x50'!$U$19="","",'Séries-16x50'!$U$19)</f>
        <v>0</v>
      </c>
      <c r="T653" s="112" t="str">
        <f>IF('Séries-16x50'!$V$19="","",'Séries-16x50'!$V$19)</f>
        <v>s</v>
      </c>
      <c r="U653" s="413" t="str">
        <f>IF('Séries-16x50'!$AA$19="","",'Séries-16x50'!$AA$19)</f>
        <v/>
      </c>
    </row>
    <row r="654" spans="1:37" x14ac:dyDescent="0.25">
      <c r="A654" s="114" t="str">
        <f>IF('Séries-16x50'!$N$20="","",'Séries-16x50'!$N$20)</f>
        <v>16*50</v>
      </c>
      <c r="B654" s="435" t="str">
        <f>IF('Séries-16x50'!$J$20="","",'Séries-16x50'!$J$20)</f>
        <v>VERNIER</v>
      </c>
      <c r="C654" s="437" t="str">
        <f>IF('Séries-16x50'!$K$20="","",'Séries-16x50'!$K$20)</f>
        <v>Emilie</v>
      </c>
      <c r="D654" s="110" t="str">
        <f>IF('Séries-16x50'!$L$20="","",'Séries-16x50'!$L$20)</f>
        <v>Femme</v>
      </c>
      <c r="E654" s="110" t="str">
        <f>IF('Séries-16x50'!$I$20="","",'Séries-16x50'!$I$20)</f>
        <v xml:space="preserve">N°5 </v>
      </c>
      <c r="F654" s="110" t="str">
        <f>IF('Séries-16x50'!$M$20="","",'Séries-16x50'!$M$20)</f>
        <v>VERNIER Emilie Femme</v>
      </c>
      <c r="G654" s="112" t="str">
        <f>IF('Séries-16x50'!$H$20="","",'Séries-16x50'!$H$20)</f>
        <v>Savoy'OuBien?</v>
      </c>
      <c r="H654" s="120">
        <f>IF('Séries-16x50'!$A$20="","",'Séries-16x50'!$A$20)</f>
        <v>2</v>
      </c>
      <c r="I654" s="451">
        <f>IF('Séries-16x50'!$B$20="","",'Séries-16x50'!$B$20)</f>
        <v>5</v>
      </c>
      <c r="J654" s="139">
        <f>IF('Séries-16x50'!$G$20="","",'Séries-16x50'!$G$20)</f>
        <v>5</v>
      </c>
      <c r="K654" s="457" t="str">
        <f t="shared" si="32"/>
        <v>Echauffement</v>
      </c>
      <c r="L654" s="458">
        <f t="shared" si="33"/>
        <v>0.64166666666666639</v>
      </c>
      <c r="M654" s="441">
        <f>IF('Séries-16x50'!$C$20="","",'Séries-16x50'!$C$20)</f>
        <v>0.64166666666666639</v>
      </c>
      <c r="N654" s="431">
        <f>IF('Séries-16x50'!$D$20="","",'Séries-16x50'!$D$20)</f>
        <v>0.66249999999999976</v>
      </c>
      <c r="O654" s="431">
        <f>IF('Séries-16x50'!$E$20="","",'Séries-16x50'!$E$20)</f>
        <v>0.6631944444444442</v>
      </c>
      <c r="P654" s="439">
        <f>IF('Séries-16x50'!$F$20="","",'Séries-16x50'!$F$20)</f>
        <v>0.66458333333333308</v>
      </c>
      <c r="Q654" s="435">
        <f>IF('Séries-16x50'!$S$20="","",'Séries-16x50'!$S$20)</f>
        <v>18</v>
      </c>
      <c r="R654" s="110" t="str">
        <f>IF('Séries-16x50'!$T$20="","",'Séries-16x50'!$T$20)</f>
        <v>mn</v>
      </c>
      <c r="S654" s="437">
        <f>IF('Séries-16x50'!$U$20="","",'Séries-16x50'!$U$20)</f>
        <v>0</v>
      </c>
      <c r="T654" s="112" t="str">
        <f>IF('Séries-16x50'!$V$20="","",'Séries-16x50'!$V$20)</f>
        <v>s</v>
      </c>
      <c r="U654" s="413" t="str">
        <f>IF('Séries-16x50'!$AA$20="","",'Séries-16x50'!$AA$20)</f>
        <v/>
      </c>
    </row>
    <row r="655" spans="1:37" x14ac:dyDescent="0.25">
      <c r="A655" s="114" t="str">
        <f>IF('Séries-16x50'!$N$21="","",'Séries-16x50'!$N$21)</f>
        <v>16*50</v>
      </c>
      <c r="B655" s="435" t="str">
        <f>IF('Séries-16x50'!$J$21="","",'Séries-16x50'!$J$21)</f>
        <v>AUBRY</v>
      </c>
      <c r="C655" s="437" t="str">
        <f>IF('Séries-16x50'!$K$21="","",'Séries-16x50'!$K$21)</f>
        <v>Pascale</v>
      </c>
      <c r="D655" s="110" t="str">
        <f>IF('Séries-16x50'!$L$21="","",'Séries-16x50'!$L$21)</f>
        <v>Homme</v>
      </c>
      <c r="E655" s="110" t="str">
        <f>IF('Séries-16x50'!$I$21="","",'Séries-16x50'!$I$21)</f>
        <v xml:space="preserve">N°4 </v>
      </c>
      <c r="F655" s="110" t="str">
        <f>IF('Séries-16x50'!$M$21="","",'Séries-16x50'!$M$21)</f>
        <v>AUBRY Pascale Homme</v>
      </c>
      <c r="G655" s="112" t="str">
        <f>IF('Séries-16x50'!$H$21="","",'Séries-16x50'!$H$21)</f>
        <v>Sportpleizh</v>
      </c>
      <c r="H655" s="120">
        <f>IF('Séries-16x50'!$A$21="","",'Séries-16x50'!$A$21)</f>
        <v>3</v>
      </c>
      <c r="I655" s="451">
        <f>IF('Séries-16x50'!$B$21="","",'Séries-16x50'!$B$21)</f>
        <v>1</v>
      </c>
      <c r="J655" s="139">
        <f>IF('Séries-16x50'!$G$21="","",'Séries-16x50'!$G$21)</f>
        <v>1</v>
      </c>
      <c r="K655" s="457" t="str">
        <f t="shared" si="32"/>
        <v>Echauffement</v>
      </c>
      <c r="L655" s="458">
        <f t="shared" si="33"/>
        <v>0.65763888888888866</v>
      </c>
      <c r="M655" s="441">
        <f>IF('Séries-16x50'!$C$21="","",'Séries-16x50'!$C$21)</f>
        <v>0.65763888888888866</v>
      </c>
      <c r="N655" s="431">
        <f>IF('Séries-16x50'!$D$21="","",'Séries-16x50'!$D$21)</f>
        <v>0.67847222222222203</v>
      </c>
      <c r="O655" s="431">
        <f>IF('Séries-16x50'!$E$21="","",'Séries-16x50'!$E$21)</f>
        <v>0.67916666666666647</v>
      </c>
      <c r="P655" s="439">
        <f>IF('Séries-16x50'!$F$21="","",'Séries-16x50'!$F$21)</f>
        <v>0.68055555555555536</v>
      </c>
      <c r="Q655" s="435">
        <f>IF('Séries-16x50'!$S$21="","",'Séries-16x50'!$S$21)</f>
        <v>18</v>
      </c>
      <c r="R655" s="110" t="str">
        <f>IF('Séries-16x50'!$T$21="","",'Séries-16x50'!$T$21)</f>
        <v>mn</v>
      </c>
      <c r="S655" s="437">
        <f>IF('Séries-16x50'!$U$21="","",'Séries-16x50'!$U$21)</f>
        <v>0</v>
      </c>
      <c r="T655" s="112" t="str">
        <f>IF('Séries-16x50'!$V$21="","",'Séries-16x50'!$V$21)</f>
        <v>s</v>
      </c>
      <c r="U655" s="413" t="str">
        <f>IF('Séries-16x50'!$AA$21="","",'Séries-16x50'!$AA$21)</f>
        <v/>
      </c>
    </row>
    <row r="656" spans="1:37" x14ac:dyDescent="0.25">
      <c r="A656" s="114" t="str">
        <f>IF('Séries-16x50'!$N$22="","",'Séries-16x50'!$N$22)</f>
        <v>16*50</v>
      </c>
      <c r="B656" s="435" t="str">
        <f>IF('Séries-16x50'!$J$22="","",'Séries-16x50'!$J$22)</f>
        <v>SURANSKA</v>
      </c>
      <c r="C656" s="437" t="str">
        <f>IF('Séries-16x50'!$K$22="","",'Séries-16x50'!$K$22)</f>
        <v>Katerina</v>
      </c>
      <c r="D656" s="110" t="str">
        <f>IF('Séries-16x50'!$L$22="","",'Séries-16x50'!$L$22)</f>
        <v>Femme</v>
      </c>
      <c r="E656" s="110" t="str">
        <f>IF('Séries-16x50'!$I$22="","",'Séries-16x50'!$I$22)</f>
        <v xml:space="preserve">N°4 </v>
      </c>
      <c r="F656" s="110" t="str">
        <f>IF('Séries-16x50'!$M$22="","",'Séries-16x50'!$M$22)</f>
        <v>SURANSKA Katerina Femme</v>
      </c>
      <c r="G656" s="112" t="str">
        <f>IF('Séries-16x50'!$H$22="","",'Séries-16x50'!$H$22)</f>
        <v>Apneaman, Praha, Czech Republic</v>
      </c>
      <c r="H656" s="120">
        <f>IF('Séries-16x50'!$A$22="","",'Séries-16x50'!$A$22)</f>
        <v>3</v>
      </c>
      <c r="I656" s="451">
        <f>IF('Séries-16x50'!$B$22="","",'Séries-16x50'!$B$22)</f>
        <v>2</v>
      </c>
      <c r="J656" s="139">
        <f>IF('Séries-16x50'!$G$22="","",'Séries-16x50'!$G$22)</f>
        <v>2</v>
      </c>
      <c r="K656" s="457" t="str">
        <f t="shared" si="32"/>
        <v>Echauffement</v>
      </c>
      <c r="L656" s="458">
        <f t="shared" si="33"/>
        <v>0.65763888888888866</v>
      </c>
      <c r="M656" s="441">
        <f>IF('Séries-16x50'!$C$22="","",'Séries-16x50'!$C$22)</f>
        <v>0.65763888888888866</v>
      </c>
      <c r="N656" s="431">
        <f>IF('Séries-16x50'!$D$22="","",'Séries-16x50'!$D$22)</f>
        <v>0.67847222222222203</v>
      </c>
      <c r="O656" s="431">
        <f>IF('Séries-16x50'!$E$22="","",'Séries-16x50'!$E$22)</f>
        <v>0.67916666666666647</v>
      </c>
      <c r="P656" s="439">
        <f>IF('Séries-16x50'!$F$22="","",'Séries-16x50'!$F$22)</f>
        <v>0.68055555555555536</v>
      </c>
      <c r="Q656" s="435">
        <f>IF('Séries-16x50'!$S$22="","",'Séries-16x50'!$S$22)</f>
        <v>17</v>
      </c>
      <c r="R656" s="110" t="str">
        <f>IF('Séries-16x50'!$T$22="","",'Séries-16x50'!$T$22)</f>
        <v>mn</v>
      </c>
      <c r="S656" s="437">
        <f>IF('Séries-16x50'!$U$22="","",'Séries-16x50'!$U$22)</f>
        <v>30</v>
      </c>
      <c r="T656" s="112" t="str">
        <f>IF('Séries-16x50'!$V$22="","",'Séries-16x50'!$V$22)</f>
        <v>s</v>
      </c>
      <c r="U656" s="413" t="str">
        <f>IF('Séries-16x50'!$AA$22="","",'Séries-16x50'!$AA$22)</f>
        <v/>
      </c>
    </row>
    <row r="657" spans="1:21" x14ac:dyDescent="0.25">
      <c r="A657" s="114" t="str">
        <f>IF('Séries-16x50'!$N$23="","",'Séries-16x50'!$N$23)</f>
        <v>16*50</v>
      </c>
      <c r="B657" s="435" t="str">
        <f>IF('Séries-16x50'!$J$23="","",'Séries-16x50'!$J$23)</f>
        <v>CARCHI</v>
      </c>
      <c r="C657" s="437" t="str">
        <f>IF('Séries-16x50'!$K$23="","",'Séries-16x50'!$K$23)</f>
        <v>Mathieu</v>
      </c>
      <c r="D657" s="110" t="str">
        <f>IF('Séries-16x50'!$L$23="","",'Séries-16x50'!$L$23)</f>
        <v>Homme</v>
      </c>
      <c r="E657" s="110" t="str">
        <f>IF('Séries-16x50'!$I$23="","",'Séries-16x50'!$I$23)</f>
        <v xml:space="preserve">N°4 </v>
      </c>
      <c r="F657" s="110" t="str">
        <f>IF('Séries-16x50'!$M$23="","",'Séries-16x50'!$M$23)</f>
        <v>CARCHI Mathieu Homme</v>
      </c>
      <c r="G657" s="112" t="str">
        <f>IF('Séries-16x50'!$H$23="","",'Séries-16x50'!$H$23)</f>
        <v>CYRNEA</v>
      </c>
      <c r="H657" s="120">
        <f>IF('Séries-16x50'!$A$23="","",'Séries-16x50'!$A$23)</f>
        <v>3</v>
      </c>
      <c r="I657" s="451">
        <f>IF('Séries-16x50'!$B$23="","",'Séries-16x50'!$B$23)</f>
        <v>3</v>
      </c>
      <c r="J657" s="139">
        <f>IF('Séries-16x50'!$G$23="","",'Séries-16x50'!$G$23)</f>
        <v>3</v>
      </c>
      <c r="K657" s="457" t="str">
        <f t="shared" si="32"/>
        <v>Echauffement</v>
      </c>
      <c r="L657" s="458">
        <f t="shared" si="33"/>
        <v>0.65763888888888866</v>
      </c>
      <c r="M657" s="441">
        <f>IF('Séries-16x50'!$C$23="","",'Séries-16x50'!$C$23)</f>
        <v>0.65763888888888866</v>
      </c>
      <c r="N657" s="431">
        <f>IF('Séries-16x50'!$D$23="","",'Séries-16x50'!$D$23)</f>
        <v>0.67847222222222203</v>
      </c>
      <c r="O657" s="431">
        <f>IF('Séries-16x50'!$E$23="","",'Séries-16x50'!$E$23)</f>
        <v>0.67916666666666647</v>
      </c>
      <c r="P657" s="439">
        <f>IF('Séries-16x50'!$F$23="","",'Séries-16x50'!$F$23)</f>
        <v>0.68055555555555536</v>
      </c>
      <c r="Q657" s="435">
        <f>IF('Séries-16x50'!$S$23="","",'Séries-16x50'!$S$23)</f>
        <v>17</v>
      </c>
      <c r="R657" s="110" t="str">
        <f>IF('Séries-16x50'!$T$23="","",'Séries-16x50'!$T$23)</f>
        <v>mn</v>
      </c>
      <c r="S657" s="437">
        <f>IF('Séries-16x50'!$U$23="","",'Séries-16x50'!$U$23)</f>
        <v>0</v>
      </c>
      <c r="T657" s="112" t="str">
        <f>IF('Séries-16x50'!$V$23="","",'Séries-16x50'!$V$23)</f>
        <v>s</v>
      </c>
      <c r="U657" s="413" t="str">
        <f>IF('Séries-16x50'!$AA$23="","",'Séries-16x50'!$AA$23)</f>
        <v/>
      </c>
    </row>
    <row r="658" spans="1:21" x14ac:dyDescent="0.25">
      <c r="A658" s="114" t="str">
        <f>IF('Séries-16x50'!$N$24="","",'Séries-16x50'!$N$24)</f>
        <v>16*50</v>
      </c>
      <c r="B658" s="435" t="str">
        <f>IF('Séries-16x50'!$J$24="","",'Séries-16x50'!$J$24)</f>
        <v>BRATANIC</v>
      </c>
      <c r="C658" s="437" t="str">
        <f>IF('Séries-16x50'!$K$24="","",'Séries-16x50'!$K$24)</f>
        <v>Alexandre</v>
      </c>
      <c r="D658" s="110" t="str">
        <f>IF('Séries-16x50'!$L$24="","",'Séries-16x50'!$L$24)</f>
        <v>Homme</v>
      </c>
      <c r="E658" s="110" t="str">
        <f>IF('Séries-16x50'!$I$24="","",'Séries-16x50'!$I$24)</f>
        <v>N°1 Capitaine</v>
      </c>
      <c r="F658" s="110" t="str">
        <f>IF('Séries-16x50'!$M$24="","",'Séries-16x50'!$M$24)</f>
        <v>BRATANIC Alexandre Homme</v>
      </c>
      <c r="G658" s="112" t="str">
        <f>IF('Séries-16x50'!$H$24="","",'Séries-16x50'!$H$24)</f>
        <v>Les Cormorans 1</v>
      </c>
      <c r="H658" s="120">
        <f>IF('Séries-16x50'!$A$24="","",'Séries-16x50'!$A$24)</f>
        <v>3</v>
      </c>
      <c r="I658" s="451">
        <f>IF('Séries-16x50'!$B$24="","",'Séries-16x50'!$B$24)</f>
        <v>4</v>
      </c>
      <c r="J658" s="139">
        <f>IF('Séries-16x50'!$G$24="","",'Séries-16x50'!$G$24)</f>
        <v>4</v>
      </c>
      <c r="K658" s="457" t="str">
        <f t="shared" si="32"/>
        <v>Echauffement</v>
      </c>
      <c r="L658" s="458">
        <f t="shared" si="33"/>
        <v>0.65763888888888866</v>
      </c>
      <c r="M658" s="441">
        <f>IF('Séries-16x50'!$C$24="","",'Séries-16x50'!$C$24)</f>
        <v>0.65763888888888866</v>
      </c>
      <c r="N658" s="431">
        <f>IF('Séries-16x50'!$D$24="","",'Séries-16x50'!$D$24)</f>
        <v>0.67847222222222203</v>
      </c>
      <c r="O658" s="431">
        <f>IF('Séries-16x50'!$E$24="","",'Séries-16x50'!$E$24)</f>
        <v>0.67916666666666647</v>
      </c>
      <c r="P658" s="439">
        <f>IF('Séries-16x50'!$F$24="","",'Séries-16x50'!$F$24)</f>
        <v>0.68055555555555536</v>
      </c>
      <c r="Q658" s="435">
        <f>IF('Séries-16x50'!$S$24="","",'Séries-16x50'!$S$24)</f>
        <v>17</v>
      </c>
      <c r="R658" s="110" t="str">
        <f>IF('Séries-16x50'!$T$24="","",'Séries-16x50'!$T$24)</f>
        <v>mn</v>
      </c>
      <c r="S658" s="437">
        <f>IF('Séries-16x50'!$U$24="","",'Séries-16x50'!$U$24)</f>
        <v>0</v>
      </c>
      <c r="T658" s="112" t="str">
        <f>IF('Séries-16x50'!$V$24="","",'Séries-16x50'!$V$24)</f>
        <v>s</v>
      </c>
      <c r="U658" s="413" t="str">
        <f>IF('Séries-16x50'!$AA$24="","",'Séries-16x50'!$AA$24)</f>
        <v/>
      </c>
    </row>
    <row r="659" spans="1:21" x14ac:dyDescent="0.25">
      <c r="A659" s="114" t="str">
        <f>IF('Séries-16x50'!$N$25="","",'Séries-16x50'!$N$25)</f>
        <v>16*50</v>
      </c>
      <c r="B659" s="435" t="str">
        <f>IF('Séries-16x50'!$J$25="","",'Séries-16x50'!$J$25)</f>
        <v>LEITNER</v>
      </c>
      <c r="C659" s="437" t="str">
        <f>IF('Séries-16x50'!$K$25="","",'Séries-16x50'!$K$25)</f>
        <v>Rachel</v>
      </c>
      <c r="D659" s="110" t="str">
        <f>IF('Séries-16x50'!$L$25="","",'Séries-16x50'!$L$25)</f>
        <v>FEMME</v>
      </c>
      <c r="E659" s="110" t="str">
        <f>IF('Séries-16x50'!$I$25="","",'Séries-16x50'!$I$25)</f>
        <v>N°1 Capitaine</v>
      </c>
      <c r="F659" s="110" t="str">
        <f>IF('Séries-16x50'!$M$25="","",'Séries-16x50'!$M$25)</f>
        <v>LEITNER Rachel FEMME</v>
      </c>
      <c r="G659" s="112" t="str">
        <f>IF('Séries-16x50'!$H$25="","",'Séries-16x50'!$H$25)</f>
        <v>Les Cormorans 2</v>
      </c>
      <c r="H659" s="120">
        <f>IF('Séries-16x50'!$A$25="","",'Séries-16x50'!$A$25)</f>
        <v>3</v>
      </c>
      <c r="I659" s="451">
        <f>IF('Séries-16x50'!$B$25="","",'Séries-16x50'!$B$25)</f>
        <v>5</v>
      </c>
      <c r="J659" s="139">
        <f>IF('Séries-16x50'!$G$25="","",'Séries-16x50'!$G$25)</f>
        <v>5</v>
      </c>
      <c r="K659" s="457" t="str">
        <f t="shared" si="32"/>
        <v>Echauffement</v>
      </c>
      <c r="L659" s="458">
        <f t="shared" si="33"/>
        <v>0.65763888888888866</v>
      </c>
      <c r="M659" s="441">
        <f>IF('Séries-16x50'!$C$25="","",'Séries-16x50'!$C$25)</f>
        <v>0.65763888888888866</v>
      </c>
      <c r="N659" s="431">
        <f>IF('Séries-16x50'!$D$25="","",'Séries-16x50'!$D$25)</f>
        <v>0.67847222222222203</v>
      </c>
      <c r="O659" s="431">
        <f>IF('Séries-16x50'!$E$25="","",'Séries-16x50'!$E$25)</f>
        <v>0.67916666666666647</v>
      </c>
      <c r="P659" s="439">
        <f>IF('Séries-16x50'!$F$25="","",'Séries-16x50'!$F$25)</f>
        <v>0.68055555555555536</v>
      </c>
      <c r="Q659" s="435">
        <f>IF('Séries-16x50'!$S$25="","",'Séries-16x50'!$S$25)</f>
        <v>16</v>
      </c>
      <c r="R659" s="110" t="str">
        <f>IF('Séries-16x50'!$T$25="","",'Séries-16x50'!$T$25)</f>
        <v>mn</v>
      </c>
      <c r="S659" s="437">
        <f>IF('Séries-16x50'!$U$25="","",'Séries-16x50'!$U$25)</f>
        <v>30</v>
      </c>
      <c r="T659" s="112" t="str">
        <f>IF('Séries-16x50'!$V$25="","",'Séries-16x50'!$V$25)</f>
        <v>s</v>
      </c>
      <c r="U659" s="413" t="str">
        <f>IF('Séries-16x50'!$AA$25="","",'Séries-16x50'!$AA$25)</f>
        <v/>
      </c>
    </row>
    <row r="660" spans="1:21" x14ac:dyDescent="0.25">
      <c r="A660" s="114" t="str">
        <f>IF('Séries-16x50'!$N$26="","",'Séries-16x50'!$N$26)</f>
        <v>16*50</v>
      </c>
      <c r="B660" s="435" t="str">
        <f>IF('Séries-16x50'!$J$26="","",'Séries-16x50'!$J$26)</f>
        <v>ELU</v>
      </c>
      <c r="C660" s="437" t="str">
        <f>IF('Séries-16x50'!$K$26="","",'Séries-16x50'!$K$26)</f>
        <v>Olivier</v>
      </c>
      <c r="D660" s="110" t="str">
        <f>IF('Séries-16x50'!$L$26="","",'Séries-16x50'!$L$26)</f>
        <v>Homme</v>
      </c>
      <c r="E660" s="110" t="str">
        <f>IF('Séries-16x50'!$I$26="","",'Séries-16x50'!$I$26)</f>
        <v xml:space="preserve">N°3 </v>
      </c>
      <c r="F660" s="110" t="str">
        <f>IF('Séries-16x50'!$M$26="","",'Séries-16x50'!$M$26)</f>
        <v>ELU Olivier Homme</v>
      </c>
      <c r="G660" s="112" t="str">
        <f>IF('Séries-16x50'!$H$26="","",'Séries-16x50'!$H$26)</f>
        <v>Les Cormorans 1</v>
      </c>
      <c r="H660" s="120">
        <f>IF('Séries-16x50'!$A$26="","",'Séries-16x50'!$A$26)</f>
        <v>4</v>
      </c>
      <c r="I660" s="451">
        <f>IF('Séries-16x50'!$B$26="","",'Séries-16x50'!$B$26)</f>
        <v>1</v>
      </c>
      <c r="J660" s="139">
        <f>IF('Séries-16x50'!$G$26="","",'Séries-16x50'!$G$26)</f>
        <v>1</v>
      </c>
      <c r="K660" s="457" t="str">
        <f t="shared" si="32"/>
        <v>Echauffement</v>
      </c>
      <c r="L660" s="458">
        <f t="shared" si="33"/>
        <v>0.67361111111111094</v>
      </c>
      <c r="M660" s="441">
        <f>IF('Séries-16x50'!$C$26="","",'Séries-16x50'!$C$26)</f>
        <v>0.67361111111111094</v>
      </c>
      <c r="N660" s="431">
        <f>IF('Séries-16x50'!$D$26="","",'Séries-16x50'!$D$26)</f>
        <v>0.69444444444444431</v>
      </c>
      <c r="O660" s="431">
        <f>IF('Séries-16x50'!$E$26="","",'Séries-16x50'!$E$26)</f>
        <v>0.69513888888888875</v>
      </c>
      <c r="P660" s="439">
        <f>IF('Séries-16x50'!$F$26="","",'Séries-16x50'!$F$26)</f>
        <v>0.69652777777777763</v>
      </c>
      <c r="Q660" s="435">
        <f>IF('Séries-16x50'!$S$26="","",'Séries-16x50'!$S$26)</f>
        <v>16</v>
      </c>
      <c r="R660" s="110" t="str">
        <f>IF('Séries-16x50'!$T$26="","",'Séries-16x50'!$T$26)</f>
        <v>mn</v>
      </c>
      <c r="S660" s="437">
        <f>IF('Séries-16x50'!$U$26="","",'Séries-16x50'!$U$26)</f>
        <v>0</v>
      </c>
      <c r="T660" s="112" t="str">
        <f>IF('Séries-16x50'!$V$26="","",'Séries-16x50'!$V$26)</f>
        <v>s</v>
      </c>
      <c r="U660" s="413" t="str">
        <f>IF('Séries-16x50'!$AA$26="","",'Séries-16x50'!$AA$26)</f>
        <v/>
      </c>
    </row>
    <row r="661" spans="1:21" x14ac:dyDescent="0.25">
      <c r="A661" s="114" t="str">
        <f>IF('Séries-16x50'!$N$27="","",'Séries-16x50'!$N$27)</f>
        <v>16*50</v>
      </c>
      <c r="B661" s="435" t="str">
        <f>IF('Séries-16x50'!$J$27="","",'Séries-16x50'!$J$27)</f>
        <v>SVADLENKA</v>
      </c>
      <c r="C661" s="437" t="str">
        <f>IF('Séries-16x50'!$K$27="","",'Séries-16x50'!$K$27)</f>
        <v>Michal</v>
      </c>
      <c r="D661" s="110" t="str">
        <f>IF('Séries-16x50'!$L$27="","",'Séries-16x50'!$L$27)</f>
        <v>Homme</v>
      </c>
      <c r="E661" s="110" t="str">
        <f>IF('Séries-16x50'!$I$27="","",'Séries-16x50'!$I$27)</f>
        <v xml:space="preserve">N°3 </v>
      </c>
      <c r="F661" s="110" t="str">
        <f>IF('Séries-16x50'!$M$27="","",'Séries-16x50'!$M$27)</f>
        <v>SVADLENKA Michal Homme</v>
      </c>
      <c r="G661" s="112" t="str">
        <f>IF('Séries-16x50'!$H$27="","",'Séries-16x50'!$H$27)</f>
        <v>Apneaman, Praha, Czech Republic</v>
      </c>
      <c r="H661" s="120">
        <f>IF('Séries-16x50'!$A$27="","",'Séries-16x50'!$A$27)</f>
        <v>4</v>
      </c>
      <c r="I661" s="451">
        <f>IF('Séries-16x50'!$B$27="","",'Séries-16x50'!$B$27)</f>
        <v>2</v>
      </c>
      <c r="J661" s="139">
        <f>IF('Séries-16x50'!$G$27="","",'Séries-16x50'!$G$27)</f>
        <v>2</v>
      </c>
      <c r="K661" s="457" t="str">
        <f t="shared" si="32"/>
        <v>Echauffement</v>
      </c>
      <c r="L661" s="458">
        <f t="shared" si="33"/>
        <v>0.67361111111111094</v>
      </c>
      <c r="M661" s="441">
        <f>IF('Séries-16x50'!$C$27="","",'Séries-16x50'!$C$27)</f>
        <v>0.67361111111111094</v>
      </c>
      <c r="N661" s="431">
        <f>IF('Séries-16x50'!$D$27="","",'Séries-16x50'!$D$27)</f>
        <v>0.69444444444444431</v>
      </c>
      <c r="O661" s="431">
        <f>IF('Séries-16x50'!$E$27="","",'Séries-16x50'!$E$27)</f>
        <v>0.69513888888888875</v>
      </c>
      <c r="P661" s="439">
        <f>IF('Séries-16x50'!$F$27="","",'Séries-16x50'!$F$27)</f>
        <v>0.69652777777777763</v>
      </c>
      <c r="Q661" s="435">
        <f>IF('Séries-16x50'!$S$27="","",'Séries-16x50'!$S$27)</f>
        <v>14</v>
      </c>
      <c r="R661" s="110" t="str">
        <f>IF('Séries-16x50'!$T$27="","",'Séries-16x50'!$T$27)</f>
        <v>mn</v>
      </c>
      <c r="S661" s="437">
        <f>IF('Séries-16x50'!$U$27="","",'Séries-16x50'!$U$27)</f>
        <v>50</v>
      </c>
      <c r="T661" s="112" t="str">
        <f>IF('Séries-16x50'!$V$27="","",'Séries-16x50'!$V$27)</f>
        <v>s</v>
      </c>
      <c r="U661" s="413" t="str">
        <f>IF('Séries-16x50'!$AA$27="","",'Séries-16x50'!$AA$27)</f>
        <v/>
      </c>
    </row>
    <row r="662" spans="1:21" x14ac:dyDescent="0.25">
      <c r="A662" s="114" t="str">
        <f>IF('Séries-16x50'!$N$28="","",'Séries-16x50'!$N$28)</f>
        <v>16*50</v>
      </c>
      <c r="B662" s="435" t="str">
        <f>IF('Séries-16x50'!$J$28="","",'Séries-16x50'!$J$28)</f>
        <v>OLLIVO</v>
      </c>
      <c r="C662" s="437" t="str">
        <f>IF('Séries-16x50'!$K$28="","",'Séries-16x50'!$K$28)</f>
        <v>Kevin</v>
      </c>
      <c r="D662" s="110" t="str">
        <f>IF('Séries-16x50'!$L$28="","",'Séries-16x50'!$L$28)</f>
        <v>Homme</v>
      </c>
      <c r="E662" s="110" t="str">
        <f>IF('Séries-16x50'!$I$28="","",'Séries-16x50'!$I$28)</f>
        <v xml:space="preserve">N°3 </v>
      </c>
      <c r="F662" s="110" t="str">
        <f>IF('Séries-16x50'!$M$28="","",'Séries-16x50'!$M$28)</f>
        <v>OLLIVO Kevin Homme</v>
      </c>
      <c r="G662" s="112" t="str">
        <f>IF('Séries-16x50'!$H$28="","",'Séries-16x50'!$H$28)</f>
        <v>Imashi</v>
      </c>
      <c r="H662" s="120">
        <f>IF('Séries-16x50'!$A$28="","",'Séries-16x50'!$A$28)</f>
        <v>4</v>
      </c>
      <c r="I662" s="451">
        <f>IF('Séries-16x50'!$B$28="","",'Séries-16x50'!$B$28)</f>
        <v>3</v>
      </c>
      <c r="J662" s="139">
        <f>IF('Séries-16x50'!$G$28="","",'Séries-16x50'!$G$28)</f>
        <v>3</v>
      </c>
      <c r="K662" s="457" t="str">
        <f t="shared" si="32"/>
        <v>Echauffement</v>
      </c>
      <c r="L662" s="458">
        <f t="shared" si="33"/>
        <v>0.67361111111111094</v>
      </c>
      <c r="M662" s="441">
        <f>IF('Séries-16x50'!$C$28="","",'Séries-16x50'!$C$28)</f>
        <v>0.67361111111111094</v>
      </c>
      <c r="N662" s="431">
        <f>IF('Séries-16x50'!$D$28="","",'Séries-16x50'!$D$28)</f>
        <v>0.69444444444444431</v>
      </c>
      <c r="O662" s="431">
        <f>IF('Séries-16x50'!$E$28="","",'Séries-16x50'!$E$28)</f>
        <v>0.69513888888888875</v>
      </c>
      <c r="P662" s="439">
        <f>IF('Séries-16x50'!$F$28="","",'Séries-16x50'!$F$28)</f>
        <v>0.69652777777777763</v>
      </c>
      <c r="Q662" s="435">
        <f>IF('Séries-16x50'!$S$28="","",'Séries-16x50'!$S$28)</f>
        <v>13</v>
      </c>
      <c r="R662" s="110" t="str">
        <f>IF('Séries-16x50'!$T$28="","",'Séries-16x50'!$T$28)</f>
        <v>mn</v>
      </c>
      <c r="S662" s="437">
        <f>IF('Séries-16x50'!$U$28="","",'Séries-16x50'!$U$28)</f>
        <v>15</v>
      </c>
      <c r="T662" s="112" t="str">
        <f>IF('Séries-16x50'!$V$28="","",'Séries-16x50'!$V$28)</f>
        <v>s</v>
      </c>
      <c r="U662" s="413" t="str">
        <f>IF('Séries-16x50'!$AA$28="","",'Séries-16x50'!$AA$28)</f>
        <v/>
      </c>
    </row>
    <row r="663" spans="1:21" x14ac:dyDescent="0.25">
      <c r="A663" s="114" t="str">
        <f>IF('Séries-16x50'!$N$29="","",'Séries-16x50'!$N$29)</f>
        <v/>
      </c>
      <c r="B663" s="435" t="str">
        <f>IF('Séries-16x50'!$J$29="","",'Séries-16x50'!$J$29)</f>
        <v/>
      </c>
      <c r="C663" s="437" t="str">
        <f>IF('Séries-16x50'!$K$29="","",'Séries-16x50'!$K$29)</f>
        <v/>
      </c>
      <c r="D663" s="110" t="str">
        <f>IF('Séries-16x50'!$L$29="","",'Séries-16x50'!$L$29)</f>
        <v/>
      </c>
      <c r="E663" s="110" t="str">
        <f>IF('Séries-16x50'!$I$29="","",'Séries-16x50'!$I$29)</f>
        <v/>
      </c>
      <c r="F663" s="110" t="str">
        <f>IF('Séries-16x50'!$M$29="","",'Séries-16x50'!$M$29)</f>
        <v/>
      </c>
      <c r="G663" s="112" t="str">
        <f>IF('Séries-16x50'!$H$29="","",'Séries-16x50'!$H$29)</f>
        <v/>
      </c>
      <c r="H663" s="120" t="str">
        <f>IF('Séries-16x50'!$A$29="","",'Séries-16x50'!$A$29)</f>
        <v/>
      </c>
      <c r="I663" s="451" t="str">
        <f>IF('Séries-16x50'!$B$29="","",'Séries-16x50'!$B$29)</f>
        <v/>
      </c>
      <c r="J663" s="139" t="str">
        <f>IF('Séries-16x50'!$G$29="","",'Séries-16x50'!$G$29)</f>
        <v/>
      </c>
      <c r="K663" s="457" t="str">
        <f t="shared" si="32"/>
        <v/>
      </c>
      <c r="L663" s="458" t="str">
        <f t="shared" si="33"/>
        <v/>
      </c>
      <c r="M663" s="441" t="str">
        <f>IF('Séries-16x50'!$C$29="","",'Séries-16x50'!$C$29)</f>
        <v/>
      </c>
      <c r="N663" s="431" t="str">
        <f>IF('Séries-16x50'!$D$29="","",'Séries-16x50'!$D$29)</f>
        <v/>
      </c>
      <c r="O663" s="431" t="str">
        <f>IF('Séries-16x50'!$E$29="","",'Séries-16x50'!$E$29)</f>
        <v/>
      </c>
      <c r="P663" s="439" t="str">
        <f>IF('Séries-16x50'!$F$29="","",'Séries-16x50'!$F$29)</f>
        <v/>
      </c>
      <c r="Q663" s="435" t="str">
        <f>IF('Séries-16x50'!$S$29="","",'Séries-16x50'!$S$29)</f>
        <v/>
      </c>
      <c r="R663" s="110" t="str">
        <f>IF('Séries-16x50'!$T$29="","",'Séries-16x50'!$T$29)</f>
        <v/>
      </c>
      <c r="S663" s="437" t="str">
        <f>IF('Séries-16x50'!$U$29="","",'Séries-16x50'!$U$29)</f>
        <v/>
      </c>
      <c r="T663" s="112" t="str">
        <f>IF('Séries-16x50'!$V$29="","",'Séries-16x50'!$V$29)</f>
        <v/>
      </c>
      <c r="U663" s="413" t="str">
        <f>IF('Séries-16x50'!$AA$29="","",'Séries-16x50'!$AA$29)</f>
        <v/>
      </c>
    </row>
    <row r="664" spans="1:21" x14ac:dyDescent="0.25">
      <c r="A664" s="114" t="str">
        <f>IF('Séries-16x50'!$N$30="","",'Séries-16x50'!$N$30)</f>
        <v/>
      </c>
      <c r="B664" s="435" t="str">
        <f>IF('Séries-16x50'!$J$30="","",'Séries-16x50'!$J$30)</f>
        <v/>
      </c>
      <c r="C664" s="437" t="str">
        <f>IF('Séries-16x50'!$K$30="","",'Séries-16x50'!$K$30)</f>
        <v/>
      </c>
      <c r="D664" s="110" t="str">
        <f>IF('Séries-16x50'!$L$30="","",'Séries-16x50'!$L$30)</f>
        <v/>
      </c>
      <c r="E664" s="110" t="str">
        <f>IF('Séries-16x50'!$I$30="","",'Séries-16x50'!$I$30)</f>
        <v/>
      </c>
      <c r="F664" s="110" t="str">
        <f>IF('Séries-16x50'!$M$30="","",'Séries-16x50'!$M$30)</f>
        <v/>
      </c>
      <c r="G664" s="112" t="str">
        <f>IF('Séries-16x50'!$H$30="","",'Séries-16x50'!$H$30)</f>
        <v/>
      </c>
      <c r="H664" s="120" t="str">
        <f>IF('Séries-16x50'!$A$30="","",'Séries-16x50'!$A$30)</f>
        <v/>
      </c>
      <c r="I664" s="451" t="str">
        <f>IF('Séries-16x50'!$B$30="","",'Séries-16x50'!$B$30)</f>
        <v/>
      </c>
      <c r="J664" s="139" t="str">
        <f>IF('Séries-16x50'!$G$30="","",'Séries-16x50'!$G$30)</f>
        <v/>
      </c>
      <c r="K664" s="457" t="str">
        <f t="shared" si="32"/>
        <v/>
      </c>
      <c r="L664" s="458" t="str">
        <f t="shared" si="33"/>
        <v/>
      </c>
      <c r="M664" s="441" t="str">
        <f>IF('Séries-16x50'!$C$30="","",'Séries-16x50'!$C$30)</f>
        <v/>
      </c>
      <c r="N664" s="431" t="str">
        <f>IF('Séries-16x50'!$D$30="","",'Séries-16x50'!$D$30)</f>
        <v/>
      </c>
      <c r="O664" s="431" t="str">
        <f>IF('Séries-16x50'!$E$30="","",'Séries-16x50'!$E$30)</f>
        <v/>
      </c>
      <c r="P664" s="439" t="str">
        <f>IF('Séries-16x50'!$F$30="","",'Séries-16x50'!$F$30)</f>
        <v/>
      </c>
      <c r="Q664" s="435" t="str">
        <f>IF('Séries-16x50'!$S$30="","",'Séries-16x50'!$S$30)</f>
        <v/>
      </c>
      <c r="R664" s="110" t="str">
        <f>IF('Séries-16x50'!$T$30="","",'Séries-16x50'!$T$30)</f>
        <v/>
      </c>
      <c r="S664" s="437" t="str">
        <f>IF('Séries-16x50'!$U$30="","",'Séries-16x50'!$U$30)</f>
        <v/>
      </c>
      <c r="T664" s="112" t="str">
        <f>IF('Séries-16x50'!$V$30="","",'Séries-16x50'!$V$30)</f>
        <v/>
      </c>
      <c r="U664" s="413" t="str">
        <f>IF('Séries-16x50'!$AA$30="","",'Séries-16x50'!$AA$30)</f>
        <v/>
      </c>
    </row>
    <row r="665" spans="1:21" x14ac:dyDescent="0.25">
      <c r="A665" s="114" t="str">
        <f>IF('Séries-16x50'!$N$31="","",'Séries-16x50'!$N$31)</f>
        <v/>
      </c>
      <c r="B665" s="435" t="str">
        <f>IF('Séries-16x50'!$J$31="","",'Séries-16x50'!$J$31)</f>
        <v/>
      </c>
      <c r="C665" s="437" t="str">
        <f>IF('Séries-16x50'!$K$31="","",'Séries-16x50'!$K$31)</f>
        <v/>
      </c>
      <c r="D665" s="110" t="str">
        <f>IF('Séries-16x50'!$L$31="","",'Séries-16x50'!$L$31)</f>
        <v/>
      </c>
      <c r="E665" s="110" t="str">
        <f>IF('Séries-16x50'!$I$31="","",'Séries-16x50'!$I$31)</f>
        <v/>
      </c>
      <c r="F665" s="110" t="str">
        <f>IF('Séries-16x50'!$M$31="","",'Séries-16x50'!$M$31)</f>
        <v/>
      </c>
      <c r="G665" s="112" t="str">
        <f>IF('Séries-16x50'!$H$31="","",'Séries-16x50'!$H$31)</f>
        <v/>
      </c>
      <c r="H665" s="120" t="str">
        <f>IF('Séries-16x50'!$A$31="","",'Séries-16x50'!$A$31)</f>
        <v/>
      </c>
      <c r="I665" s="451" t="str">
        <f>IF('Séries-16x50'!$B$31="","",'Séries-16x50'!$B$31)</f>
        <v/>
      </c>
      <c r="J665" s="139" t="str">
        <f>IF('Séries-16x50'!$G$31="","",'Séries-16x50'!$G$31)</f>
        <v/>
      </c>
      <c r="K665" s="457" t="str">
        <f t="shared" si="32"/>
        <v/>
      </c>
      <c r="L665" s="458" t="str">
        <f t="shared" si="33"/>
        <v/>
      </c>
      <c r="M665" s="441" t="str">
        <f>IF('Séries-16x50'!$C$31="","",'Séries-16x50'!$C$31)</f>
        <v/>
      </c>
      <c r="N665" s="431" t="str">
        <f>IF('Séries-16x50'!$D$31="","",'Séries-16x50'!$D$31)</f>
        <v/>
      </c>
      <c r="O665" s="431" t="str">
        <f>IF('Séries-16x50'!$E$31="","",'Séries-16x50'!$E$31)</f>
        <v/>
      </c>
      <c r="P665" s="439" t="str">
        <f>IF('Séries-16x50'!$F$31="","",'Séries-16x50'!$F$31)</f>
        <v/>
      </c>
      <c r="Q665" s="435" t="str">
        <f>IF('Séries-16x50'!$S$31="","",'Séries-16x50'!$S$31)</f>
        <v/>
      </c>
      <c r="R665" s="110" t="str">
        <f>IF('Séries-16x50'!$T$31="","",'Séries-16x50'!$T$31)</f>
        <v/>
      </c>
      <c r="S665" s="437" t="str">
        <f>IF('Séries-16x50'!$U$31="","",'Séries-16x50'!$U$31)</f>
        <v/>
      </c>
      <c r="T665" s="112" t="str">
        <f>IF('Séries-16x50'!$V$31="","",'Séries-16x50'!$V$31)</f>
        <v/>
      </c>
      <c r="U665" s="413" t="str">
        <f>IF('Séries-16x50'!$AA$31="","",'Séries-16x50'!$AA$31)</f>
        <v/>
      </c>
    </row>
    <row r="666" spans="1:21" x14ac:dyDescent="0.25">
      <c r="A666" s="114" t="str">
        <f>IF('Séries-16x50'!$N$32="","",'Séries-16x50'!$N$32)</f>
        <v/>
      </c>
      <c r="B666" s="435" t="str">
        <f>IF('Séries-16x50'!$J$32="","",'Séries-16x50'!$J$32)</f>
        <v/>
      </c>
      <c r="C666" s="437" t="str">
        <f>IF('Séries-16x50'!$K$32="","",'Séries-16x50'!$K$32)</f>
        <v/>
      </c>
      <c r="D666" s="110" t="str">
        <f>IF('Séries-16x50'!$L$32="","",'Séries-16x50'!$L$32)</f>
        <v/>
      </c>
      <c r="E666" s="110" t="str">
        <f>IF('Séries-16x50'!$I$32="","",'Séries-16x50'!$I$32)</f>
        <v/>
      </c>
      <c r="F666" s="110" t="str">
        <f>IF('Séries-16x50'!$M$32="","",'Séries-16x50'!$M$32)</f>
        <v/>
      </c>
      <c r="G666" s="112" t="str">
        <f>IF('Séries-16x50'!$H$32="","",'Séries-16x50'!$H$32)</f>
        <v/>
      </c>
      <c r="H666" s="120" t="str">
        <f>IF('Séries-16x50'!$A$32="","",'Séries-16x50'!$A$32)</f>
        <v/>
      </c>
      <c r="I666" s="451" t="str">
        <f>IF('Séries-16x50'!$B$32="","",'Séries-16x50'!$B$32)</f>
        <v/>
      </c>
      <c r="J666" s="139" t="str">
        <f>IF('Séries-16x50'!$G$32="","",'Séries-16x50'!$G$32)</f>
        <v/>
      </c>
      <c r="K666" s="457" t="str">
        <f t="shared" si="32"/>
        <v/>
      </c>
      <c r="L666" s="458" t="str">
        <f t="shared" si="33"/>
        <v/>
      </c>
      <c r="M666" s="441" t="str">
        <f>IF('Séries-16x50'!$C$32="","",'Séries-16x50'!$C$32)</f>
        <v/>
      </c>
      <c r="N666" s="431" t="str">
        <f>IF('Séries-16x50'!$D$32="","",'Séries-16x50'!$D$32)</f>
        <v/>
      </c>
      <c r="O666" s="431" t="str">
        <f>IF('Séries-16x50'!$E$32="","",'Séries-16x50'!$E$32)</f>
        <v/>
      </c>
      <c r="P666" s="439" t="str">
        <f>IF('Séries-16x50'!$F$32="","",'Séries-16x50'!$F$32)</f>
        <v/>
      </c>
      <c r="Q666" s="435" t="str">
        <f>IF('Séries-16x50'!$S$32="","",'Séries-16x50'!$S$32)</f>
        <v/>
      </c>
      <c r="R666" s="110" t="str">
        <f>IF('Séries-16x50'!$T$32="","",'Séries-16x50'!$T$32)</f>
        <v/>
      </c>
      <c r="S666" s="437" t="str">
        <f>IF('Séries-16x50'!$U$32="","",'Séries-16x50'!$U$32)</f>
        <v/>
      </c>
      <c r="T666" s="112" t="str">
        <f>IF('Séries-16x50'!$V$32="","",'Séries-16x50'!$V$32)</f>
        <v/>
      </c>
      <c r="U666" s="413" t="str">
        <f>IF('Séries-16x50'!$AA$32="","",'Séries-16x50'!$AA$32)</f>
        <v/>
      </c>
    </row>
    <row r="667" spans="1:21" x14ac:dyDescent="0.25">
      <c r="A667" s="114" t="str">
        <f>IF('Séries-16x50'!$N$33="","",'Séries-16x50'!$N$33)</f>
        <v/>
      </c>
      <c r="B667" s="435" t="str">
        <f>IF('Séries-16x50'!$J$33="","",'Séries-16x50'!$J$33)</f>
        <v/>
      </c>
      <c r="C667" s="437" t="str">
        <f>IF('Séries-16x50'!$K$33="","",'Séries-16x50'!$K$33)</f>
        <v/>
      </c>
      <c r="D667" s="110" t="str">
        <f>IF('Séries-16x50'!$L$33="","",'Séries-16x50'!$L$33)</f>
        <v/>
      </c>
      <c r="E667" s="110" t="str">
        <f>IF('Séries-16x50'!$I$33="","",'Séries-16x50'!$I$33)</f>
        <v/>
      </c>
      <c r="F667" s="110" t="str">
        <f>IF('Séries-16x50'!$M$33="","",'Séries-16x50'!$M$33)</f>
        <v/>
      </c>
      <c r="G667" s="112" t="str">
        <f>IF('Séries-16x50'!$H$33="","",'Séries-16x50'!$H$33)</f>
        <v/>
      </c>
      <c r="H667" s="120" t="str">
        <f>IF('Séries-16x50'!$A$33="","",'Séries-16x50'!$A$33)</f>
        <v/>
      </c>
      <c r="I667" s="451" t="str">
        <f>IF('Séries-16x50'!$B$33="","",'Séries-16x50'!$B$33)</f>
        <v/>
      </c>
      <c r="J667" s="139" t="str">
        <f>IF('Séries-16x50'!$G$33="","",'Séries-16x50'!$G$33)</f>
        <v/>
      </c>
      <c r="K667" s="457" t="str">
        <f t="shared" si="32"/>
        <v/>
      </c>
      <c r="L667" s="458" t="str">
        <f t="shared" si="33"/>
        <v/>
      </c>
      <c r="M667" s="441" t="str">
        <f>IF('Séries-16x50'!$C$33="","",'Séries-16x50'!$C$33)</f>
        <v/>
      </c>
      <c r="N667" s="431" t="str">
        <f>IF('Séries-16x50'!$D$33="","",'Séries-16x50'!$D$33)</f>
        <v/>
      </c>
      <c r="O667" s="431" t="str">
        <f>IF('Séries-16x50'!$E$33="","",'Séries-16x50'!$E$33)</f>
        <v/>
      </c>
      <c r="P667" s="439" t="str">
        <f>IF('Séries-16x50'!$F$33="","",'Séries-16x50'!$F$33)</f>
        <v/>
      </c>
      <c r="Q667" s="435" t="str">
        <f>IF('Séries-16x50'!$S$33="","",'Séries-16x50'!$S$33)</f>
        <v/>
      </c>
      <c r="R667" s="110" t="str">
        <f>IF('Séries-16x50'!$T$33="","",'Séries-16x50'!$T$33)</f>
        <v/>
      </c>
      <c r="S667" s="437" t="str">
        <f>IF('Séries-16x50'!$U$33="","",'Séries-16x50'!$U$33)</f>
        <v/>
      </c>
      <c r="T667" s="112" t="str">
        <f>IF('Séries-16x50'!$V$33="","",'Séries-16x50'!$V$33)</f>
        <v/>
      </c>
      <c r="U667" s="413" t="str">
        <f>IF('Séries-16x50'!$AA$33="","",'Séries-16x50'!$AA$33)</f>
        <v/>
      </c>
    </row>
    <row r="668" spans="1:21" x14ac:dyDescent="0.25">
      <c r="A668" s="114" t="str">
        <f>IF('Séries-16x50'!$N$34="","",'Séries-16x50'!$N$34)</f>
        <v/>
      </c>
      <c r="B668" s="435" t="str">
        <f>IF('Séries-16x50'!$J$34="","",'Séries-16x50'!$J$34)</f>
        <v/>
      </c>
      <c r="C668" s="437" t="str">
        <f>IF('Séries-16x50'!$K$34="","",'Séries-16x50'!$K$34)</f>
        <v/>
      </c>
      <c r="D668" s="110" t="str">
        <f>IF('Séries-16x50'!$L$34="","",'Séries-16x50'!$L$34)</f>
        <v/>
      </c>
      <c r="E668" s="110" t="str">
        <f>IF('Séries-16x50'!$I$34="","",'Séries-16x50'!$I$34)</f>
        <v/>
      </c>
      <c r="F668" s="110" t="str">
        <f>IF('Séries-16x50'!$M$34="","",'Séries-16x50'!$M$34)</f>
        <v/>
      </c>
      <c r="G668" s="112" t="str">
        <f>IF('Séries-16x50'!$H$34="","",'Séries-16x50'!$H$34)</f>
        <v/>
      </c>
      <c r="H668" s="120" t="str">
        <f>IF('Séries-16x50'!$A$34="","",'Séries-16x50'!$A$34)</f>
        <v/>
      </c>
      <c r="I668" s="451" t="str">
        <f>IF('Séries-16x50'!$B$34="","",'Séries-16x50'!$B$34)</f>
        <v/>
      </c>
      <c r="J668" s="139" t="str">
        <f>IF('Séries-16x50'!$G$34="","",'Séries-16x50'!$G$34)</f>
        <v/>
      </c>
      <c r="K668" s="457" t="str">
        <f t="shared" si="32"/>
        <v/>
      </c>
      <c r="L668" s="458" t="str">
        <f t="shared" si="33"/>
        <v/>
      </c>
      <c r="M668" s="441" t="str">
        <f>IF('Séries-16x50'!$C$34="","",'Séries-16x50'!$C$34)</f>
        <v/>
      </c>
      <c r="N668" s="431" t="str">
        <f>IF('Séries-16x50'!$D$34="","",'Séries-16x50'!$D$34)</f>
        <v/>
      </c>
      <c r="O668" s="431" t="str">
        <f>IF('Séries-16x50'!$E$34="","",'Séries-16x50'!$E$34)</f>
        <v/>
      </c>
      <c r="P668" s="439" t="str">
        <f>IF('Séries-16x50'!$F$34="","",'Séries-16x50'!$F$34)</f>
        <v/>
      </c>
      <c r="Q668" s="435" t="str">
        <f>IF('Séries-16x50'!$S$34="","",'Séries-16x50'!$S$34)</f>
        <v/>
      </c>
      <c r="R668" s="110" t="str">
        <f>IF('Séries-16x50'!$T$34="","",'Séries-16x50'!$T$34)</f>
        <v/>
      </c>
      <c r="S668" s="437" t="str">
        <f>IF('Séries-16x50'!$U$34="","",'Séries-16x50'!$U$34)</f>
        <v/>
      </c>
      <c r="T668" s="112" t="str">
        <f>IF('Séries-16x50'!$V$34="","",'Séries-16x50'!$V$34)</f>
        <v/>
      </c>
      <c r="U668" s="413" t="str">
        <f>IF('Séries-16x50'!$AA$34="","",'Séries-16x50'!$AA$34)</f>
        <v/>
      </c>
    </row>
    <row r="669" spans="1:21" x14ac:dyDescent="0.25">
      <c r="A669" s="114" t="str">
        <f>IF('Séries-16x50'!$N$35="","",'Séries-16x50'!$N$35)</f>
        <v/>
      </c>
      <c r="B669" s="435" t="str">
        <f>IF('Séries-16x50'!$J$35="","",'Séries-16x50'!$J$35)</f>
        <v/>
      </c>
      <c r="C669" s="437" t="str">
        <f>IF('Séries-16x50'!$K$35="","",'Séries-16x50'!$K$35)</f>
        <v/>
      </c>
      <c r="D669" s="110" t="str">
        <f>IF('Séries-16x50'!$L$35="","",'Séries-16x50'!$L$35)</f>
        <v/>
      </c>
      <c r="E669" s="110" t="str">
        <f>IF('Séries-16x50'!$I$35="","",'Séries-16x50'!$I$35)</f>
        <v/>
      </c>
      <c r="F669" s="110" t="str">
        <f>IF('Séries-16x50'!$M$35="","",'Séries-16x50'!$M$35)</f>
        <v/>
      </c>
      <c r="G669" s="112" t="str">
        <f>IF('Séries-16x50'!$H$35="","",'Séries-16x50'!$H$35)</f>
        <v/>
      </c>
      <c r="H669" s="120" t="str">
        <f>IF('Séries-16x50'!$A$35="","",'Séries-16x50'!$A$35)</f>
        <v/>
      </c>
      <c r="I669" s="451" t="str">
        <f>IF('Séries-16x50'!$B$35="","",'Séries-16x50'!$B$35)</f>
        <v/>
      </c>
      <c r="J669" s="139" t="str">
        <f>IF('Séries-16x50'!$G$35="","",'Séries-16x50'!$G$35)</f>
        <v/>
      </c>
      <c r="K669" s="457" t="str">
        <f t="shared" si="32"/>
        <v/>
      </c>
      <c r="L669" s="458" t="str">
        <f t="shared" si="33"/>
        <v/>
      </c>
      <c r="M669" s="441" t="str">
        <f>IF('Séries-16x50'!$C$35="","",'Séries-16x50'!$C$35)</f>
        <v/>
      </c>
      <c r="N669" s="431" t="str">
        <f>IF('Séries-16x50'!$D$35="","",'Séries-16x50'!$D$35)</f>
        <v/>
      </c>
      <c r="O669" s="431" t="str">
        <f>IF('Séries-16x50'!$E$35="","",'Séries-16x50'!$E$35)</f>
        <v/>
      </c>
      <c r="P669" s="439" t="str">
        <f>IF('Séries-16x50'!$F$35="","",'Séries-16x50'!$F$35)</f>
        <v/>
      </c>
      <c r="Q669" s="435" t="str">
        <f>IF('Séries-16x50'!$S$35="","",'Séries-16x50'!$S$35)</f>
        <v/>
      </c>
      <c r="R669" s="110" t="str">
        <f>IF('Séries-16x50'!$T$35="","",'Séries-16x50'!$T$35)</f>
        <v/>
      </c>
      <c r="S669" s="437" t="str">
        <f>IF('Séries-16x50'!$U$35="","",'Séries-16x50'!$U$35)</f>
        <v/>
      </c>
      <c r="T669" s="112" t="str">
        <f>IF('Séries-16x50'!$V$35="","",'Séries-16x50'!$V$35)</f>
        <v/>
      </c>
      <c r="U669" s="413" t="str">
        <f>IF('Séries-16x50'!$AA$35="","",'Séries-16x50'!$AA$35)</f>
        <v/>
      </c>
    </row>
    <row r="670" spans="1:21" x14ac:dyDescent="0.25">
      <c r="A670" s="114" t="str">
        <f>IF('Séries-16x50'!$N$36="","",'Séries-16x50'!$N$36)</f>
        <v/>
      </c>
      <c r="B670" s="435" t="str">
        <f>IF('Séries-16x50'!$J$36="","",'Séries-16x50'!$J$36)</f>
        <v/>
      </c>
      <c r="C670" s="437" t="str">
        <f>IF('Séries-16x50'!$K$36="","",'Séries-16x50'!$K$36)</f>
        <v/>
      </c>
      <c r="D670" s="110" t="str">
        <f>IF('Séries-16x50'!$L$36="","",'Séries-16x50'!$L$36)</f>
        <v/>
      </c>
      <c r="E670" s="110" t="str">
        <f>IF('Séries-16x50'!$I$36="","",'Séries-16x50'!$I$36)</f>
        <v/>
      </c>
      <c r="F670" s="110" t="str">
        <f>IF('Séries-16x50'!$M$36="","",'Séries-16x50'!$M$36)</f>
        <v/>
      </c>
      <c r="G670" s="112" t="str">
        <f>IF('Séries-16x50'!$H$36="","",'Séries-16x50'!$H$36)</f>
        <v/>
      </c>
      <c r="H670" s="120" t="str">
        <f>IF('Séries-16x50'!$A$36="","",'Séries-16x50'!$A$36)</f>
        <v/>
      </c>
      <c r="I670" s="451" t="str">
        <f>IF('Séries-16x50'!$B$36="","",'Séries-16x50'!$B$36)</f>
        <v/>
      </c>
      <c r="J670" s="139" t="str">
        <f>IF('Séries-16x50'!$G$36="","",'Séries-16x50'!$G$36)</f>
        <v/>
      </c>
      <c r="K670" s="457" t="str">
        <f t="shared" si="32"/>
        <v/>
      </c>
      <c r="L670" s="458" t="str">
        <f t="shared" si="33"/>
        <v/>
      </c>
      <c r="M670" s="441" t="str">
        <f>IF('Séries-16x50'!$C$36="","",'Séries-16x50'!$C$36)</f>
        <v/>
      </c>
      <c r="N670" s="431" t="str">
        <f>IF('Séries-16x50'!$D$36="","",'Séries-16x50'!$D$36)</f>
        <v/>
      </c>
      <c r="O670" s="431" t="str">
        <f>IF('Séries-16x50'!$E$36="","",'Séries-16x50'!$E$36)</f>
        <v/>
      </c>
      <c r="P670" s="439" t="str">
        <f>IF('Séries-16x50'!$F$36="","",'Séries-16x50'!$F$36)</f>
        <v/>
      </c>
      <c r="Q670" s="435" t="str">
        <f>IF('Séries-16x50'!$S$36="","",'Séries-16x50'!$S$36)</f>
        <v/>
      </c>
      <c r="R670" s="110" t="str">
        <f>IF('Séries-16x50'!$T$36="","",'Séries-16x50'!$T$36)</f>
        <v/>
      </c>
      <c r="S670" s="437" t="str">
        <f>IF('Séries-16x50'!$U$36="","",'Séries-16x50'!$U$36)</f>
        <v/>
      </c>
      <c r="T670" s="112" t="str">
        <f>IF('Séries-16x50'!$V$36="","",'Séries-16x50'!$V$36)</f>
        <v/>
      </c>
      <c r="U670" s="413" t="str">
        <f>IF('Séries-16x50'!$AA$36="","",'Séries-16x50'!$AA$36)</f>
        <v/>
      </c>
    </row>
    <row r="671" spans="1:21" x14ac:dyDescent="0.25">
      <c r="A671" s="114" t="str">
        <f>IF('Séries-16x50'!$N$37="","",'Séries-16x50'!$N$37)</f>
        <v/>
      </c>
      <c r="B671" s="435" t="str">
        <f>IF('Séries-16x50'!$J$37="","",'Séries-16x50'!$J$37)</f>
        <v/>
      </c>
      <c r="C671" s="437" t="str">
        <f>IF('Séries-16x50'!$K$37="","",'Séries-16x50'!$K$37)</f>
        <v/>
      </c>
      <c r="D671" s="110" t="str">
        <f>IF('Séries-16x50'!$L$37="","",'Séries-16x50'!$L$37)</f>
        <v/>
      </c>
      <c r="E671" s="110" t="str">
        <f>IF('Séries-16x50'!$I$37="","",'Séries-16x50'!$I$37)</f>
        <v/>
      </c>
      <c r="F671" s="110" t="str">
        <f>IF('Séries-16x50'!$M$37="","",'Séries-16x50'!$M$37)</f>
        <v/>
      </c>
      <c r="G671" s="112" t="str">
        <f>IF('Séries-16x50'!$H$37="","",'Séries-16x50'!$H$37)</f>
        <v/>
      </c>
      <c r="H671" s="120" t="str">
        <f>IF('Séries-16x50'!$A$37="","",'Séries-16x50'!$A$37)</f>
        <v/>
      </c>
      <c r="I671" s="451" t="str">
        <f>IF('Séries-16x50'!$B$37="","",'Séries-16x50'!$B$37)</f>
        <v/>
      </c>
      <c r="J671" s="139" t="str">
        <f>IF('Séries-16x50'!$G$37="","",'Séries-16x50'!$G$37)</f>
        <v/>
      </c>
      <c r="K671" s="457" t="str">
        <f t="shared" si="32"/>
        <v/>
      </c>
      <c r="L671" s="458" t="str">
        <f t="shared" si="33"/>
        <v/>
      </c>
      <c r="M671" s="441" t="str">
        <f>IF('Séries-16x50'!$C$37="","",'Séries-16x50'!$C$37)</f>
        <v/>
      </c>
      <c r="N671" s="431" t="str">
        <f>IF('Séries-16x50'!$D$37="","",'Séries-16x50'!$D$37)</f>
        <v/>
      </c>
      <c r="O671" s="431" t="str">
        <f>IF('Séries-16x50'!$E$37="","",'Séries-16x50'!$E$37)</f>
        <v/>
      </c>
      <c r="P671" s="439" t="str">
        <f>IF('Séries-16x50'!$F$37="","",'Séries-16x50'!$F$37)</f>
        <v/>
      </c>
      <c r="Q671" s="435" t="str">
        <f>IF('Séries-16x50'!$S$37="","",'Séries-16x50'!$S$37)</f>
        <v/>
      </c>
      <c r="R671" s="110" t="str">
        <f>IF('Séries-16x50'!$T$37="","",'Séries-16x50'!$T$37)</f>
        <v/>
      </c>
      <c r="S671" s="437" t="str">
        <f>IF('Séries-16x50'!$U$37="","",'Séries-16x50'!$U$37)</f>
        <v/>
      </c>
      <c r="T671" s="112" t="str">
        <f>IF('Séries-16x50'!$V$37="","",'Séries-16x50'!$V$37)</f>
        <v/>
      </c>
      <c r="U671" s="413" t="str">
        <f>IF('Séries-16x50'!$AA$37="","",'Séries-16x50'!$AA$37)</f>
        <v/>
      </c>
    </row>
    <row r="672" spans="1:21" x14ac:dyDescent="0.25">
      <c r="A672" s="114" t="str">
        <f>IF('Séries-16x50'!$N$38="","",'Séries-16x50'!$N$38)</f>
        <v/>
      </c>
      <c r="B672" s="435" t="str">
        <f>IF('Séries-16x50'!$J$38="","",'Séries-16x50'!$J$38)</f>
        <v/>
      </c>
      <c r="C672" s="437" t="str">
        <f>IF('Séries-16x50'!$K$38="","",'Séries-16x50'!$K$38)</f>
        <v/>
      </c>
      <c r="D672" s="110" t="str">
        <f>IF('Séries-16x50'!$L$38="","",'Séries-16x50'!$L$38)</f>
        <v/>
      </c>
      <c r="E672" s="110" t="str">
        <f>IF('Séries-16x50'!$I$38="","",'Séries-16x50'!$I$38)</f>
        <v/>
      </c>
      <c r="F672" s="110" t="str">
        <f>IF('Séries-16x50'!$M$38="","",'Séries-16x50'!$M$38)</f>
        <v/>
      </c>
      <c r="G672" s="112" t="str">
        <f>IF('Séries-16x50'!$H$38="","",'Séries-16x50'!$H$38)</f>
        <v/>
      </c>
      <c r="H672" s="120" t="str">
        <f>IF('Séries-16x50'!$A$38="","",'Séries-16x50'!$A$38)</f>
        <v/>
      </c>
      <c r="I672" s="451" t="str">
        <f>IF('Séries-16x50'!$B$38="","",'Séries-16x50'!$B$38)</f>
        <v/>
      </c>
      <c r="J672" s="139" t="str">
        <f>IF('Séries-16x50'!$G$38="","",'Séries-16x50'!$G$38)</f>
        <v/>
      </c>
      <c r="K672" s="457" t="str">
        <f t="shared" si="32"/>
        <v/>
      </c>
      <c r="L672" s="458" t="str">
        <f t="shared" si="33"/>
        <v/>
      </c>
      <c r="M672" s="441" t="str">
        <f>IF('Séries-16x50'!$C$38="","",'Séries-16x50'!$C$38)</f>
        <v/>
      </c>
      <c r="N672" s="431" t="str">
        <f>IF('Séries-16x50'!$D$38="","",'Séries-16x50'!$D$38)</f>
        <v/>
      </c>
      <c r="O672" s="431" t="str">
        <f>IF('Séries-16x50'!$E$38="","",'Séries-16x50'!$E$38)</f>
        <v/>
      </c>
      <c r="P672" s="439" t="str">
        <f>IF('Séries-16x50'!$F$38="","",'Séries-16x50'!$F$38)</f>
        <v/>
      </c>
      <c r="Q672" s="435" t="str">
        <f>IF('Séries-16x50'!$S$38="","",'Séries-16x50'!$S$38)</f>
        <v/>
      </c>
      <c r="R672" s="110" t="str">
        <f>IF('Séries-16x50'!$T$38="","",'Séries-16x50'!$T$38)</f>
        <v/>
      </c>
      <c r="S672" s="437" t="str">
        <f>IF('Séries-16x50'!$U$38="","",'Séries-16x50'!$U$38)</f>
        <v/>
      </c>
      <c r="T672" s="112" t="str">
        <f>IF('Séries-16x50'!$V$38="","",'Séries-16x50'!$V$38)</f>
        <v/>
      </c>
      <c r="U672" s="413" t="str">
        <f>IF('Séries-16x50'!$AA$38="","",'Séries-16x50'!$AA$38)</f>
        <v/>
      </c>
    </row>
    <row r="673" spans="1:21" x14ac:dyDescent="0.25">
      <c r="A673" s="114" t="str">
        <f>IF('Séries-16x50'!$N$39="","",'Séries-16x50'!$N$39)</f>
        <v/>
      </c>
      <c r="B673" s="435" t="str">
        <f>IF('Séries-16x50'!$J$39="","",'Séries-16x50'!$J$39)</f>
        <v/>
      </c>
      <c r="C673" s="437" t="str">
        <f>IF('Séries-16x50'!$K$39="","",'Séries-16x50'!$K$39)</f>
        <v/>
      </c>
      <c r="D673" s="110" t="str">
        <f>IF('Séries-16x50'!$L$39="","",'Séries-16x50'!$L$39)</f>
        <v/>
      </c>
      <c r="E673" s="110" t="str">
        <f>IF('Séries-16x50'!$I$39="","",'Séries-16x50'!$I$39)</f>
        <v/>
      </c>
      <c r="F673" s="110" t="str">
        <f>IF('Séries-16x50'!$M$39="","",'Séries-16x50'!$M$39)</f>
        <v/>
      </c>
      <c r="G673" s="112" t="str">
        <f>IF('Séries-16x50'!$H$39="","",'Séries-16x50'!$H$39)</f>
        <v/>
      </c>
      <c r="H673" s="120" t="str">
        <f>IF('Séries-16x50'!$A$39="","",'Séries-16x50'!$A$39)</f>
        <v/>
      </c>
      <c r="I673" s="451" t="str">
        <f>IF('Séries-16x50'!$B$39="","",'Séries-16x50'!$B$39)</f>
        <v/>
      </c>
      <c r="J673" s="139" t="str">
        <f>IF('Séries-16x50'!$G$39="","",'Séries-16x50'!$G$39)</f>
        <v/>
      </c>
      <c r="K673" s="457" t="str">
        <f t="shared" si="32"/>
        <v/>
      </c>
      <c r="L673" s="458" t="str">
        <f t="shared" si="33"/>
        <v/>
      </c>
      <c r="M673" s="441" t="str">
        <f>IF('Séries-16x50'!$C$39="","",'Séries-16x50'!$C$39)</f>
        <v/>
      </c>
      <c r="N673" s="431" t="str">
        <f>IF('Séries-16x50'!$D$39="","",'Séries-16x50'!$D$39)</f>
        <v/>
      </c>
      <c r="O673" s="431" t="str">
        <f>IF('Séries-16x50'!$E$39="","",'Séries-16x50'!$E$39)</f>
        <v/>
      </c>
      <c r="P673" s="439" t="str">
        <f>IF('Séries-16x50'!$F$39="","",'Séries-16x50'!$F$39)</f>
        <v/>
      </c>
      <c r="Q673" s="435" t="str">
        <f>IF('Séries-16x50'!$S$39="","",'Séries-16x50'!$S$39)</f>
        <v/>
      </c>
      <c r="R673" s="110" t="str">
        <f>IF('Séries-16x50'!$T$39="","",'Séries-16x50'!$T$39)</f>
        <v/>
      </c>
      <c r="S673" s="437" t="str">
        <f>IF('Séries-16x50'!$U$39="","",'Séries-16x50'!$U$39)</f>
        <v/>
      </c>
      <c r="T673" s="112" t="str">
        <f>IF('Séries-16x50'!$V$39="","",'Séries-16x50'!$V$39)</f>
        <v/>
      </c>
      <c r="U673" s="413" t="str">
        <f>IF('Séries-16x50'!$AA$39="","",'Séries-16x50'!$AA$39)</f>
        <v/>
      </c>
    </row>
    <row r="674" spans="1:21" x14ac:dyDescent="0.25">
      <c r="A674" s="114" t="str">
        <f>IF('Séries-16x50'!$N$40="","",'Séries-16x50'!$N$40)</f>
        <v/>
      </c>
      <c r="B674" s="435" t="str">
        <f>IF('Séries-16x50'!$J$40="","",'Séries-16x50'!$J$40)</f>
        <v/>
      </c>
      <c r="C674" s="437" t="str">
        <f>IF('Séries-16x50'!$K$40="","",'Séries-16x50'!$K$40)</f>
        <v/>
      </c>
      <c r="D674" s="110" t="str">
        <f>IF('Séries-16x50'!$L$40="","",'Séries-16x50'!$L$40)</f>
        <v/>
      </c>
      <c r="E674" s="110" t="str">
        <f>IF('Séries-16x50'!$I$40="","",'Séries-16x50'!$I$40)</f>
        <v/>
      </c>
      <c r="F674" s="110" t="str">
        <f>IF('Séries-16x50'!$M$40="","",'Séries-16x50'!$M$40)</f>
        <v/>
      </c>
      <c r="G674" s="112" t="str">
        <f>IF('Séries-16x50'!$H$40="","",'Séries-16x50'!$H$40)</f>
        <v/>
      </c>
      <c r="H674" s="120" t="str">
        <f>IF('Séries-16x50'!$A$40="","",'Séries-16x50'!$A$40)</f>
        <v/>
      </c>
      <c r="I674" s="451" t="str">
        <f>IF('Séries-16x50'!$B$40="","",'Séries-16x50'!$B$40)</f>
        <v/>
      </c>
      <c r="J674" s="139" t="str">
        <f>IF('Séries-16x50'!$G$40="","",'Séries-16x50'!$G$40)</f>
        <v/>
      </c>
      <c r="K674" s="457" t="str">
        <f t="shared" si="32"/>
        <v/>
      </c>
      <c r="L674" s="458" t="str">
        <f t="shared" si="33"/>
        <v/>
      </c>
      <c r="M674" s="441" t="str">
        <f>IF('Séries-16x50'!$C$40="","",'Séries-16x50'!$C$40)</f>
        <v/>
      </c>
      <c r="N674" s="431" t="str">
        <f>IF('Séries-16x50'!$D$40="","",'Séries-16x50'!$D$40)</f>
        <v/>
      </c>
      <c r="O674" s="431" t="str">
        <f>IF('Séries-16x50'!$E$40="","",'Séries-16x50'!$E$40)</f>
        <v/>
      </c>
      <c r="P674" s="439" t="str">
        <f>IF('Séries-16x50'!$F$40="","",'Séries-16x50'!$F$40)</f>
        <v/>
      </c>
      <c r="Q674" s="435" t="str">
        <f>IF('Séries-16x50'!$S$40="","",'Séries-16x50'!$S$40)</f>
        <v/>
      </c>
      <c r="R674" s="110" t="str">
        <f>IF('Séries-16x50'!$T$40="","",'Séries-16x50'!$T$40)</f>
        <v/>
      </c>
      <c r="S674" s="437" t="str">
        <f>IF('Séries-16x50'!$U$40="","",'Séries-16x50'!$U$40)</f>
        <v/>
      </c>
      <c r="T674" s="112" t="str">
        <f>IF('Séries-16x50'!$V$40="","",'Séries-16x50'!$V$40)</f>
        <v/>
      </c>
      <c r="U674" s="413" t="str">
        <f>IF('Séries-16x50'!$AA$40="","",'Séries-16x50'!$AA$40)</f>
        <v/>
      </c>
    </row>
    <row r="675" spans="1:21" x14ac:dyDescent="0.25">
      <c r="A675" s="114" t="str">
        <f>IF('Séries-16x50'!$N$41="","",'Séries-16x50'!$N$41)</f>
        <v/>
      </c>
      <c r="B675" s="435" t="str">
        <f>IF('Séries-16x50'!$J$41="","",'Séries-16x50'!$J$41)</f>
        <v/>
      </c>
      <c r="C675" s="437" t="str">
        <f>IF('Séries-16x50'!$K$41="","",'Séries-16x50'!$K$41)</f>
        <v/>
      </c>
      <c r="D675" s="110" t="str">
        <f>IF('Séries-16x50'!$L$41="","",'Séries-16x50'!$L$41)</f>
        <v/>
      </c>
      <c r="E675" s="110" t="str">
        <f>IF('Séries-16x50'!$I$41="","",'Séries-16x50'!$I$41)</f>
        <v/>
      </c>
      <c r="F675" s="110" t="str">
        <f>IF('Séries-16x50'!$M$41="","",'Séries-16x50'!$M$41)</f>
        <v/>
      </c>
      <c r="G675" s="112" t="str">
        <f>IF('Séries-16x50'!$H$41="","",'Séries-16x50'!$H$41)</f>
        <v/>
      </c>
      <c r="H675" s="120" t="str">
        <f>IF('Séries-16x50'!$A$41="","",'Séries-16x50'!$A$41)</f>
        <v/>
      </c>
      <c r="I675" s="451" t="str">
        <f>IF('Séries-16x50'!$B$41="","",'Séries-16x50'!$B$41)</f>
        <v/>
      </c>
      <c r="J675" s="139" t="str">
        <f>IF('Séries-16x50'!$G$41="","",'Séries-16x50'!$G$41)</f>
        <v/>
      </c>
      <c r="K675" s="457" t="str">
        <f t="shared" si="32"/>
        <v/>
      </c>
      <c r="L675" s="458" t="str">
        <f t="shared" si="33"/>
        <v/>
      </c>
      <c r="M675" s="441" t="str">
        <f>IF('Séries-16x50'!$C$41="","",'Séries-16x50'!$C$41)</f>
        <v/>
      </c>
      <c r="N675" s="431" t="str">
        <f>IF('Séries-16x50'!$D$41="","",'Séries-16x50'!$D$41)</f>
        <v/>
      </c>
      <c r="O675" s="431" t="str">
        <f>IF('Séries-16x50'!$E$41="","",'Séries-16x50'!$E$41)</f>
        <v/>
      </c>
      <c r="P675" s="439" t="str">
        <f>IF('Séries-16x50'!$F$41="","",'Séries-16x50'!$F$41)</f>
        <v/>
      </c>
      <c r="Q675" s="435" t="str">
        <f>IF('Séries-16x50'!$S$41="","",'Séries-16x50'!$S$41)</f>
        <v/>
      </c>
      <c r="R675" s="110" t="str">
        <f>IF('Séries-16x50'!$T$41="","",'Séries-16x50'!$T$41)</f>
        <v/>
      </c>
      <c r="S675" s="437" t="str">
        <f>IF('Séries-16x50'!$U$41="","",'Séries-16x50'!$U$41)</f>
        <v/>
      </c>
      <c r="T675" s="112" t="str">
        <f>IF('Séries-16x50'!$V$41="","",'Séries-16x50'!$V$41)</f>
        <v/>
      </c>
      <c r="U675" s="413" t="str">
        <f>IF('Séries-16x50'!$AA$41="","",'Séries-16x50'!$AA$41)</f>
        <v/>
      </c>
    </row>
    <row r="676" spans="1:21" x14ac:dyDescent="0.25">
      <c r="A676" s="114" t="str">
        <f>IF('Séries-16x50'!$N$42="","",'Séries-16x50'!$N$42)</f>
        <v/>
      </c>
      <c r="B676" s="435" t="str">
        <f>IF('Séries-16x50'!$J$42="","",'Séries-16x50'!$J$42)</f>
        <v/>
      </c>
      <c r="C676" s="437" t="str">
        <f>IF('Séries-16x50'!$K$42="","",'Séries-16x50'!$K$42)</f>
        <v/>
      </c>
      <c r="D676" s="110" t="str">
        <f>IF('Séries-16x50'!$L$42="","",'Séries-16x50'!$L$42)</f>
        <v/>
      </c>
      <c r="E676" s="110" t="str">
        <f>IF('Séries-16x50'!$I$42="","",'Séries-16x50'!$I$42)</f>
        <v/>
      </c>
      <c r="F676" s="110" t="str">
        <f>IF('Séries-16x50'!$M$42="","",'Séries-16x50'!$M$42)</f>
        <v/>
      </c>
      <c r="G676" s="112" t="str">
        <f>IF('Séries-16x50'!$H$42="","",'Séries-16x50'!$H$42)</f>
        <v/>
      </c>
      <c r="H676" s="120" t="str">
        <f>IF('Séries-16x50'!$A$42="","",'Séries-16x50'!$A$42)</f>
        <v/>
      </c>
      <c r="I676" s="451" t="str">
        <f>IF('Séries-16x50'!$B$42="","",'Séries-16x50'!$B$42)</f>
        <v/>
      </c>
      <c r="J676" s="139" t="str">
        <f>IF('Séries-16x50'!$G$42="","",'Séries-16x50'!$G$42)</f>
        <v/>
      </c>
      <c r="K676" s="457" t="str">
        <f t="shared" si="32"/>
        <v/>
      </c>
      <c r="L676" s="458" t="str">
        <f t="shared" si="33"/>
        <v/>
      </c>
      <c r="M676" s="441" t="str">
        <f>IF('Séries-16x50'!$C$42="","",'Séries-16x50'!$C$42)</f>
        <v/>
      </c>
      <c r="N676" s="431" t="str">
        <f>IF('Séries-16x50'!$D$42="","",'Séries-16x50'!$D$42)</f>
        <v/>
      </c>
      <c r="O676" s="431" t="str">
        <f>IF('Séries-16x50'!$E$42="","",'Séries-16x50'!$E$42)</f>
        <v/>
      </c>
      <c r="P676" s="439" t="str">
        <f>IF('Séries-16x50'!$F$42="","",'Séries-16x50'!$F$42)</f>
        <v/>
      </c>
      <c r="Q676" s="435" t="str">
        <f>IF('Séries-16x50'!$S$42="","",'Séries-16x50'!$S$42)</f>
        <v/>
      </c>
      <c r="R676" s="110" t="str">
        <f>IF('Séries-16x50'!$T$42="","",'Séries-16x50'!$T$42)</f>
        <v/>
      </c>
      <c r="S676" s="437" t="str">
        <f>IF('Séries-16x50'!$U$42="","",'Séries-16x50'!$U$42)</f>
        <v/>
      </c>
      <c r="T676" s="112" t="str">
        <f>IF('Séries-16x50'!$V$42="","",'Séries-16x50'!$V$42)</f>
        <v/>
      </c>
      <c r="U676" s="413" t="str">
        <f>IF('Séries-16x50'!$AA$42="","",'Séries-16x50'!$AA$42)</f>
        <v/>
      </c>
    </row>
    <row r="677" spans="1:21" x14ac:dyDescent="0.25">
      <c r="A677" s="114" t="str">
        <f>IF('Séries-16x50'!$N$43="","",'Séries-16x50'!$N$43)</f>
        <v/>
      </c>
      <c r="B677" s="435" t="str">
        <f>IF('Séries-16x50'!$J$43="","",'Séries-16x50'!$J$43)</f>
        <v/>
      </c>
      <c r="C677" s="437" t="str">
        <f>IF('Séries-16x50'!$K$43="","",'Séries-16x50'!$K$43)</f>
        <v/>
      </c>
      <c r="D677" s="110" t="str">
        <f>IF('Séries-16x50'!$L$43="","",'Séries-16x50'!$L$43)</f>
        <v/>
      </c>
      <c r="E677" s="110" t="str">
        <f>IF('Séries-16x50'!$I$43="","",'Séries-16x50'!$I$43)</f>
        <v/>
      </c>
      <c r="F677" s="110" t="str">
        <f>IF('Séries-16x50'!$M$43="","",'Séries-16x50'!$M$43)</f>
        <v/>
      </c>
      <c r="G677" s="112" t="str">
        <f>IF('Séries-16x50'!$H$43="","",'Séries-16x50'!$H$43)</f>
        <v/>
      </c>
      <c r="H677" s="120" t="str">
        <f>IF('Séries-16x50'!$A$43="","",'Séries-16x50'!$A$43)</f>
        <v/>
      </c>
      <c r="I677" s="451" t="str">
        <f>IF('Séries-16x50'!$B$43="","",'Séries-16x50'!$B$43)</f>
        <v/>
      </c>
      <c r="J677" s="139" t="str">
        <f>IF('Séries-16x50'!$G$43="","",'Séries-16x50'!$G$43)</f>
        <v/>
      </c>
      <c r="K677" s="457" t="str">
        <f t="shared" si="32"/>
        <v/>
      </c>
      <c r="L677" s="458" t="str">
        <f t="shared" si="33"/>
        <v/>
      </c>
      <c r="M677" s="441" t="str">
        <f>IF('Séries-16x50'!$C$43="","",'Séries-16x50'!$C$43)</f>
        <v/>
      </c>
      <c r="N677" s="431" t="str">
        <f>IF('Séries-16x50'!$D$43="","",'Séries-16x50'!$D$43)</f>
        <v/>
      </c>
      <c r="O677" s="431" t="str">
        <f>IF('Séries-16x50'!$E$43="","",'Séries-16x50'!$E$43)</f>
        <v/>
      </c>
      <c r="P677" s="439" t="str">
        <f>IF('Séries-16x50'!$F$43="","",'Séries-16x50'!$F$43)</f>
        <v/>
      </c>
      <c r="Q677" s="435" t="str">
        <f>IF('Séries-16x50'!$S$43="","",'Séries-16x50'!$S$43)</f>
        <v/>
      </c>
      <c r="R677" s="110" t="str">
        <f>IF('Séries-16x50'!$T$43="","",'Séries-16x50'!$T$43)</f>
        <v/>
      </c>
      <c r="S677" s="437" t="str">
        <f>IF('Séries-16x50'!$U$43="","",'Séries-16x50'!$U$43)</f>
        <v/>
      </c>
      <c r="T677" s="112" t="str">
        <f>IF('Séries-16x50'!$V$43="","",'Séries-16x50'!$V$43)</f>
        <v/>
      </c>
      <c r="U677" s="413" t="str">
        <f>IF('Séries-16x50'!$AA$43="","",'Séries-16x50'!$AA$43)</f>
        <v/>
      </c>
    </row>
    <row r="678" spans="1:21" x14ac:dyDescent="0.25">
      <c r="A678" s="114" t="str">
        <f>IF('Séries-16x50'!$N$44="","",'Séries-16x50'!$N$44)</f>
        <v/>
      </c>
      <c r="B678" s="435" t="str">
        <f>IF('Séries-16x50'!$J$44="","",'Séries-16x50'!$J$44)</f>
        <v/>
      </c>
      <c r="C678" s="437" t="str">
        <f>IF('Séries-16x50'!$K$44="","",'Séries-16x50'!$K$44)</f>
        <v/>
      </c>
      <c r="D678" s="110" t="str">
        <f>IF('Séries-16x50'!$L$44="","",'Séries-16x50'!$L$44)</f>
        <v/>
      </c>
      <c r="E678" s="110" t="str">
        <f>IF('Séries-16x50'!$I$44="","",'Séries-16x50'!$I$44)</f>
        <v/>
      </c>
      <c r="F678" s="110" t="str">
        <f>IF('Séries-16x50'!$M$44="","",'Séries-16x50'!$M$44)</f>
        <v/>
      </c>
      <c r="G678" s="112" t="str">
        <f>IF('Séries-16x50'!$H$44="","",'Séries-16x50'!$H$44)</f>
        <v/>
      </c>
      <c r="H678" s="120" t="str">
        <f>IF('Séries-16x50'!$A$44="","",'Séries-16x50'!$A$44)</f>
        <v/>
      </c>
      <c r="I678" s="451" t="str">
        <f>IF('Séries-16x50'!$B$44="","",'Séries-16x50'!$B$44)</f>
        <v/>
      </c>
      <c r="J678" s="139" t="str">
        <f>IF('Séries-16x50'!$G$44="","",'Séries-16x50'!$G$44)</f>
        <v/>
      </c>
      <c r="K678" s="457" t="str">
        <f t="shared" si="32"/>
        <v/>
      </c>
      <c r="L678" s="458" t="str">
        <f t="shared" si="33"/>
        <v/>
      </c>
      <c r="M678" s="441" t="str">
        <f>IF('Séries-16x50'!$C$44="","",'Séries-16x50'!$C$44)</f>
        <v/>
      </c>
      <c r="N678" s="431" t="str">
        <f>IF('Séries-16x50'!$D$44="","",'Séries-16x50'!$D$44)</f>
        <v/>
      </c>
      <c r="O678" s="431" t="str">
        <f>IF('Séries-16x50'!$E$44="","",'Séries-16x50'!$E$44)</f>
        <v/>
      </c>
      <c r="P678" s="439" t="str">
        <f>IF('Séries-16x50'!$F$44="","",'Séries-16x50'!$F$44)</f>
        <v/>
      </c>
      <c r="Q678" s="435" t="str">
        <f>IF('Séries-16x50'!$S$44="","",'Séries-16x50'!$S$44)</f>
        <v/>
      </c>
      <c r="R678" s="110" t="str">
        <f>IF('Séries-16x50'!$T$44="","",'Séries-16x50'!$T$44)</f>
        <v/>
      </c>
      <c r="S678" s="437" t="str">
        <f>IF('Séries-16x50'!$U$44="","",'Séries-16x50'!$U$44)</f>
        <v/>
      </c>
      <c r="T678" s="112" t="str">
        <f>IF('Séries-16x50'!$V$44="","",'Séries-16x50'!$V$44)</f>
        <v/>
      </c>
      <c r="U678" s="413" t="str">
        <f>IF('Séries-16x50'!$AA$44="","",'Séries-16x50'!$AA$44)</f>
        <v/>
      </c>
    </row>
    <row r="679" spans="1:21" x14ac:dyDescent="0.25">
      <c r="A679" s="114" t="str">
        <f>IF('Séries-16x50'!$N$45="","",'Séries-16x50'!$N$45)</f>
        <v/>
      </c>
      <c r="B679" s="435" t="str">
        <f>IF('Séries-16x50'!$J$45="","",'Séries-16x50'!$J$45)</f>
        <v/>
      </c>
      <c r="C679" s="437" t="str">
        <f>IF('Séries-16x50'!$K$45="","",'Séries-16x50'!$K$45)</f>
        <v/>
      </c>
      <c r="D679" s="110" t="str">
        <f>IF('Séries-16x50'!$L$45="","",'Séries-16x50'!$L$45)</f>
        <v/>
      </c>
      <c r="E679" s="110" t="str">
        <f>IF('Séries-16x50'!$I$45="","",'Séries-16x50'!$I$45)</f>
        <v/>
      </c>
      <c r="F679" s="110" t="str">
        <f>IF('Séries-16x50'!$M$45="","",'Séries-16x50'!$M$45)</f>
        <v/>
      </c>
      <c r="G679" s="112" t="str">
        <f>IF('Séries-16x50'!$H$45="","",'Séries-16x50'!$H$45)</f>
        <v/>
      </c>
      <c r="H679" s="120" t="str">
        <f>IF('Séries-16x50'!$A$45="","",'Séries-16x50'!$A$45)</f>
        <v/>
      </c>
      <c r="I679" s="451" t="str">
        <f>IF('Séries-16x50'!$B$45="","",'Séries-16x50'!$B$45)</f>
        <v/>
      </c>
      <c r="J679" s="139" t="str">
        <f>IF('Séries-16x50'!$G$45="","",'Séries-16x50'!$G$45)</f>
        <v/>
      </c>
      <c r="K679" s="457" t="str">
        <f t="shared" si="32"/>
        <v/>
      </c>
      <c r="L679" s="458" t="str">
        <f t="shared" si="33"/>
        <v/>
      </c>
      <c r="M679" s="441" t="str">
        <f>IF('Séries-16x50'!$C$45="","",'Séries-16x50'!$C$45)</f>
        <v/>
      </c>
      <c r="N679" s="431" t="str">
        <f>IF('Séries-16x50'!$D$45="","",'Séries-16x50'!$D$45)</f>
        <v/>
      </c>
      <c r="O679" s="431" t="str">
        <f>IF('Séries-16x50'!$E$45="","",'Séries-16x50'!$E$45)</f>
        <v/>
      </c>
      <c r="P679" s="439" t="str">
        <f>IF('Séries-16x50'!$F$45="","",'Séries-16x50'!$F$45)</f>
        <v/>
      </c>
      <c r="Q679" s="435" t="str">
        <f>IF('Séries-16x50'!$S$45="","",'Séries-16x50'!$S$45)</f>
        <v/>
      </c>
      <c r="R679" s="110" t="str">
        <f>IF('Séries-16x50'!$T$45="","",'Séries-16x50'!$T$45)</f>
        <v/>
      </c>
      <c r="S679" s="437" t="str">
        <f>IF('Séries-16x50'!$U$45="","",'Séries-16x50'!$U$45)</f>
        <v/>
      </c>
      <c r="T679" s="112" t="str">
        <f>IF('Séries-16x50'!$V$45="","",'Séries-16x50'!$V$45)</f>
        <v/>
      </c>
      <c r="U679" s="413" t="str">
        <f>IF('Séries-16x50'!$AA$45="","",'Séries-16x50'!$AA$45)</f>
        <v/>
      </c>
    </row>
    <row r="680" spans="1:21" x14ac:dyDescent="0.25">
      <c r="A680" s="114" t="str">
        <f>IF('Séries-16x50'!$N$46="","",'Séries-16x50'!$N$46)</f>
        <v/>
      </c>
      <c r="B680" s="435" t="str">
        <f>IF('Séries-16x50'!$J$46="","",'Séries-16x50'!$J$46)</f>
        <v/>
      </c>
      <c r="C680" s="437" t="str">
        <f>IF('Séries-16x50'!$K$46="","",'Séries-16x50'!$K$46)</f>
        <v/>
      </c>
      <c r="D680" s="110" t="str">
        <f>IF('Séries-16x50'!$L$46="","",'Séries-16x50'!$L$46)</f>
        <v/>
      </c>
      <c r="E680" s="110" t="str">
        <f>IF('Séries-16x50'!$I$46="","",'Séries-16x50'!$I$46)</f>
        <v/>
      </c>
      <c r="F680" s="110" t="str">
        <f>IF('Séries-16x50'!$M$46="","",'Séries-16x50'!$M$46)</f>
        <v/>
      </c>
      <c r="G680" s="112" t="str">
        <f>IF('Séries-16x50'!$H$46="","",'Séries-16x50'!$H$46)</f>
        <v/>
      </c>
      <c r="H680" s="120" t="str">
        <f>IF('Séries-16x50'!$A$46="","",'Séries-16x50'!$A$46)</f>
        <v/>
      </c>
      <c r="I680" s="451" t="str">
        <f>IF('Séries-16x50'!$B$46="","",'Séries-16x50'!$B$46)</f>
        <v/>
      </c>
      <c r="J680" s="139" t="str">
        <f>IF('Séries-16x50'!$G$46="","",'Séries-16x50'!$G$46)</f>
        <v/>
      </c>
      <c r="K680" s="457" t="str">
        <f t="shared" si="32"/>
        <v/>
      </c>
      <c r="L680" s="458" t="str">
        <f t="shared" si="33"/>
        <v/>
      </c>
      <c r="M680" s="441" t="str">
        <f>IF('Séries-16x50'!$C$46="","",'Séries-16x50'!$C$46)</f>
        <v/>
      </c>
      <c r="N680" s="431" t="str">
        <f>IF('Séries-16x50'!$D$46="","",'Séries-16x50'!$D$46)</f>
        <v/>
      </c>
      <c r="O680" s="431" t="str">
        <f>IF('Séries-16x50'!$E$46="","",'Séries-16x50'!$E$46)</f>
        <v/>
      </c>
      <c r="P680" s="439" t="str">
        <f>IF('Séries-16x50'!$F$46="","",'Séries-16x50'!$F$46)</f>
        <v/>
      </c>
      <c r="Q680" s="435" t="str">
        <f>IF('Séries-16x50'!$S$46="","",'Séries-16x50'!$S$46)</f>
        <v/>
      </c>
      <c r="R680" s="110" t="str">
        <f>IF('Séries-16x50'!$T$46="","",'Séries-16x50'!$T$46)</f>
        <v/>
      </c>
      <c r="S680" s="437" t="str">
        <f>IF('Séries-16x50'!$U$46="","",'Séries-16x50'!$U$46)</f>
        <v/>
      </c>
      <c r="T680" s="112" t="str">
        <f>IF('Séries-16x50'!$V$46="","",'Séries-16x50'!$V$46)</f>
        <v/>
      </c>
      <c r="U680" s="413" t="str">
        <f>IF('Séries-16x50'!$AA$46="","",'Séries-16x50'!$AA$46)</f>
        <v/>
      </c>
    </row>
    <row r="681" spans="1:21" x14ac:dyDescent="0.25">
      <c r="A681" s="114" t="str">
        <f>IF('Séries-16x50'!$N$47="","",'Séries-16x50'!$N$47)</f>
        <v/>
      </c>
      <c r="B681" s="435" t="str">
        <f>IF('Séries-16x50'!$J$47="","",'Séries-16x50'!$J$47)</f>
        <v/>
      </c>
      <c r="C681" s="437" t="str">
        <f>IF('Séries-16x50'!$K$47="","",'Séries-16x50'!$K$47)</f>
        <v/>
      </c>
      <c r="D681" s="110" t="str">
        <f>IF('Séries-16x50'!$L$47="","",'Séries-16x50'!$L$47)</f>
        <v/>
      </c>
      <c r="E681" s="110" t="str">
        <f>IF('Séries-16x50'!$I$47="","",'Séries-16x50'!$I$47)</f>
        <v/>
      </c>
      <c r="F681" s="110" t="str">
        <f>IF('Séries-16x50'!$M$47="","",'Séries-16x50'!$M$47)</f>
        <v/>
      </c>
      <c r="G681" s="112" t="str">
        <f>IF('Séries-16x50'!$H$47="","",'Séries-16x50'!$H$47)</f>
        <v/>
      </c>
      <c r="H681" s="120" t="str">
        <f>IF('Séries-16x50'!$A$47="","",'Séries-16x50'!$A$47)</f>
        <v/>
      </c>
      <c r="I681" s="451" t="str">
        <f>IF('Séries-16x50'!$B$47="","",'Séries-16x50'!$B$47)</f>
        <v/>
      </c>
      <c r="J681" s="139" t="str">
        <f>IF('Séries-16x50'!$G$47="","",'Séries-16x50'!$G$47)</f>
        <v/>
      </c>
      <c r="K681" s="457" t="str">
        <f t="shared" si="32"/>
        <v/>
      </c>
      <c r="L681" s="458" t="str">
        <f t="shared" si="33"/>
        <v/>
      </c>
      <c r="M681" s="441" t="str">
        <f>IF('Séries-16x50'!$C$47="","",'Séries-16x50'!$C$47)</f>
        <v/>
      </c>
      <c r="N681" s="431" t="str">
        <f>IF('Séries-16x50'!$D$47="","",'Séries-16x50'!$D$47)</f>
        <v/>
      </c>
      <c r="O681" s="431" t="str">
        <f>IF('Séries-16x50'!$E$47="","",'Séries-16x50'!$E$47)</f>
        <v/>
      </c>
      <c r="P681" s="439" t="str">
        <f>IF('Séries-16x50'!$F$47="","",'Séries-16x50'!$F$47)</f>
        <v/>
      </c>
      <c r="Q681" s="435" t="str">
        <f>IF('Séries-16x50'!$S$47="","",'Séries-16x50'!$S$47)</f>
        <v/>
      </c>
      <c r="R681" s="110" t="str">
        <f>IF('Séries-16x50'!$T$47="","",'Séries-16x50'!$T$47)</f>
        <v/>
      </c>
      <c r="S681" s="437" t="str">
        <f>IF('Séries-16x50'!$U$47="","",'Séries-16x50'!$U$47)</f>
        <v/>
      </c>
      <c r="T681" s="112" t="str">
        <f>IF('Séries-16x50'!$V$47="","",'Séries-16x50'!$V$47)</f>
        <v/>
      </c>
      <c r="U681" s="413" t="str">
        <f>IF('Séries-16x50'!$AA$47="","",'Séries-16x50'!$AA$47)</f>
        <v/>
      </c>
    </row>
    <row r="682" spans="1:21" x14ac:dyDescent="0.25">
      <c r="A682" s="114" t="str">
        <f>IF('Séries-16x50'!$N$48="","",'Séries-16x50'!$N$48)</f>
        <v/>
      </c>
      <c r="B682" s="435" t="str">
        <f>IF('Séries-16x50'!$J$48="","",'Séries-16x50'!$J$48)</f>
        <v/>
      </c>
      <c r="C682" s="437" t="str">
        <f>IF('Séries-16x50'!$K$48="","",'Séries-16x50'!$K$48)</f>
        <v/>
      </c>
      <c r="D682" s="110" t="str">
        <f>IF('Séries-16x50'!$L$48="","",'Séries-16x50'!$L$48)</f>
        <v/>
      </c>
      <c r="E682" s="110" t="str">
        <f>IF('Séries-16x50'!$I$48="","",'Séries-16x50'!$I$48)</f>
        <v/>
      </c>
      <c r="F682" s="110" t="str">
        <f>IF('Séries-16x50'!$M$48="","",'Séries-16x50'!$M$48)</f>
        <v/>
      </c>
      <c r="G682" s="112" t="str">
        <f>IF('Séries-16x50'!$H$48="","",'Séries-16x50'!$H$48)</f>
        <v/>
      </c>
      <c r="H682" s="120" t="str">
        <f>IF('Séries-16x50'!$A$48="","",'Séries-16x50'!$A$48)</f>
        <v/>
      </c>
      <c r="I682" s="451" t="str">
        <f>IF('Séries-16x50'!$B$48="","",'Séries-16x50'!$B$48)</f>
        <v/>
      </c>
      <c r="J682" s="139" t="str">
        <f>IF('Séries-16x50'!$G$48="","",'Séries-16x50'!$G$48)</f>
        <v/>
      </c>
      <c r="K682" s="457" t="str">
        <f t="shared" si="32"/>
        <v/>
      </c>
      <c r="L682" s="458" t="str">
        <f t="shared" si="33"/>
        <v/>
      </c>
      <c r="M682" s="441" t="str">
        <f>IF('Séries-16x50'!$C$48="","",'Séries-16x50'!$C$48)</f>
        <v/>
      </c>
      <c r="N682" s="431" t="str">
        <f>IF('Séries-16x50'!$D$48="","",'Séries-16x50'!$D$48)</f>
        <v/>
      </c>
      <c r="O682" s="431" t="str">
        <f>IF('Séries-16x50'!$E$48="","",'Séries-16x50'!$E$48)</f>
        <v/>
      </c>
      <c r="P682" s="439" t="str">
        <f>IF('Séries-16x50'!$F$48="","",'Séries-16x50'!$F$48)</f>
        <v/>
      </c>
      <c r="Q682" s="435" t="str">
        <f>IF('Séries-16x50'!$S$48="","",'Séries-16x50'!$S$48)</f>
        <v/>
      </c>
      <c r="R682" s="110" t="str">
        <f>IF('Séries-16x50'!$T$48="","",'Séries-16x50'!$T$48)</f>
        <v/>
      </c>
      <c r="S682" s="437" t="str">
        <f>IF('Séries-16x50'!$U$48="","",'Séries-16x50'!$U$48)</f>
        <v/>
      </c>
      <c r="T682" s="112" t="str">
        <f>IF('Séries-16x50'!$V$48="","",'Séries-16x50'!$V$48)</f>
        <v/>
      </c>
      <c r="U682" s="413" t="str">
        <f>IF('Séries-16x50'!$AA$48="","",'Séries-16x50'!$AA$48)</f>
        <v/>
      </c>
    </row>
    <row r="683" spans="1:21" x14ac:dyDescent="0.25">
      <c r="A683" s="114" t="str">
        <f>IF('Séries-16x50'!$N$49="","",'Séries-16x50'!$N$49)</f>
        <v/>
      </c>
      <c r="B683" s="435" t="str">
        <f>IF('Séries-16x50'!$J$49="","",'Séries-16x50'!$J$49)</f>
        <v/>
      </c>
      <c r="C683" s="437" t="str">
        <f>IF('Séries-16x50'!$K$49="","",'Séries-16x50'!$K$49)</f>
        <v/>
      </c>
      <c r="D683" s="110" t="str">
        <f>IF('Séries-16x50'!$L$49="","",'Séries-16x50'!$L$49)</f>
        <v/>
      </c>
      <c r="E683" s="110" t="str">
        <f>IF('Séries-16x50'!$I$49="","",'Séries-16x50'!$I$49)</f>
        <v/>
      </c>
      <c r="F683" s="110" t="str">
        <f>IF('Séries-16x50'!$M$49="","",'Séries-16x50'!$M$49)</f>
        <v/>
      </c>
      <c r="G683" s="112" t="str">
        <f>IF('Séries-16x50'!$H$49="","",'Séries-16x50'!$H$49)</f>
        <v/>
      </c>
      <c r="H683" s="120" t="str">
        <f>IF('Séries-16x50'!$A$49="","",'Séries-16x50'!$A$49)</f>
        <v/>
      </c>
      <c r="I683" s="451" t="str">
        <f>IF('Séries-16x50'!$B$49="","",'Séries-16x50'!$B$49)</f>
        <v/>
      </c>
      <c r="J683" s="139" t="str">
        <f>IF('Séries-16x50'!$G$49="","",'Séries-16x50'!$G$49)</f>
        <v/>
      </c>
      <c r="K683" s="457" t="str">
        <f t="shared" si="32"/>
        <v/>
      </c>
      <c r="L683" s="458" t="str">
        <f t="shared" si="33"/>
        <v/>
      </c>
      <c r="M683" s="441" t="str">
        <f>IF('Séries-16x50'!$C$49="","",'Séries-16x50'!$C$49)</f>
        <v/>
      </c>
      <c r="N683" s="431" t="str">
        <f>IF('Séries-16x50'!$D$49="","",'Séries-16x50'!$D$49)</f>
        <v/>
      </c>
      <c r="O683" s="431" t="str">
        <f>IF('Séries-16x50'!$E$49="","",'Séries-16x50'!$E$49)</f>
        <v/>
      </c>
      <c r="P683" s="439" t="str">
        <f>IF('Séries-16x50'!$F$49="","",'Séries-16x50'!$F$49)</f>
        <v/>
      </c>
      <c r="Q683" s="435" t="str">
        <f>IF('Séries-16x50'!$S$49="","",'Séries-16x50'!$S$49)</f>
        <v/>
      </c>
      <c r="R683" s="110" t="str">
        <f>IF('Séries-16x50'!$T$49="","",'Séries-16x50'!$T$49)</f>
        <v/>
      </c>
      <c r="S683" s="437" t="str">
        <f>IF('Séries-16x50'!$U$49="","",'Séries-16x50'!$U$49)</f>
        <v/>
      </c>
      <c r="T683" s="112" t="str">
        <f>IF('Séries-16x50'!$V$49="","",'Séries-16x50'!$V$49)</f>
        <v/>
      </c>
      <c r="U683" s="413" t="str">
        <f>IF('Séries-16x50'!$AA$49="","",'Séries-16x50'!$AA$49)</f>
        <v/>
      </c>
    </row>
    <row r="684" spans="1:21" x14ac:dyDescent="0.25">
      <c r="A684" s="114" t="str">
        <f>IF('Séries-16x50'!$N$50="","",'Séries-16x50'!$N$50)</f>
        <v/>
      </c>
      <c r="B684" s="435" t="str">
        <f>IF('Séries-16x50'!$J$50="","",'Séries-16x50'!$J$50)</f>
        <v/>
      </c>
      <c r="C684" s="437" t="str">
        <f>IF('Séries-16x50'!$K$50="","",'Séries-16x50'!$K$50)</f>
        <v/>
      </c>
      <c r="D684" s="110" t="str">
        <f>IF('Séries-16x50'!$L$50="","",'Séries-16x50'!$L$50)</f>
        <v/>
      </c>
      <c r="E684" s="110" t="str">
        <f>IF('Séries-16x50'!$I$50="","",'Séries-16x50'!$I$50)</f>
        <v/>
      </c>
      <c r="F684" s="110" t="str">
        <f>IF('Séries-16x50'!$M$50="","",'Séries-16x50'!$M$50)</f>
        <v/>
      </c>
      <c r="G684" s="112" t="str">
        <f>IF('Séries-16x50'!$H$50="","",'Séries-16x50'!$H$50)</f>
        <v/>
      </c>
      <c r="H684" s="120" t="str">
        <f>IF('Séries-16x50'!$A$50="","",'Séries-16x50'!$A$50)</f>
        <v/>
      </c>
      <c r="I684" s="451" t="str">
        <f>IF('Séries-16x50'!$B$50="","",'Séries-16x50'!$B$50)</f>
        <v/>
      </c>
      <c r="J684" s="139" t="str">
        <f>IF('Séries-16x50'!$G$50="","",'Séries-16x50'!$G$50)</f>
        <v/>
      </c>
      <c r="K684" s="461" t="str">
        <f t="shared" si="32"/>
        <v/>
      </c>
      <c r="L684" s="458" t="str">
        <f t="shared" si="33"/>
        <v/>
      </c>
      <c r="M684" s="441" t="str">
        <f>IF('Séries-16x50'!$C$50="","",'Séries-16x50'!$C$50)</f>
        <v/>
      </c>
      <c r="N684" s="431" t="str">
        <f>IF('Séries-16x50'!$D$50="","",'Séries-16x50'!$D$50)</f>
        <v/>
      </c>
      <c r="O684" s="431" t="str">
        <f>IF('Séries-16x50'!$E$50="","",'Séries-16x50'!$E$50)</f>
        <v/>
      </c>
      <c r="P684" s="439" t="str">
        <f>IF('Séries-16x50'!$F$50="","",'Séries-16x50'!$F$50)</f>
        <v/>
      </c>
      <c r="Q684" s="435" t="str">
        <f>IF('Séries-16x50'!$S$50="","",'Séries-16x50'!$S$50)</f>
        <v/>
      </c>
      <c r="R684" s="110" t="str">
        <f>IF('Séries-16x50'!$T$50="","",'Séries-16x50'!$T$50)</f>
        <v/>
      </c>
      <c r="S684" s="437" t="str">
        <f>IF('Séries-16x50'!$U$50="","",'Séries-16x50'!$U$50)</f>
        <v/>
      </c>
      <c r="T684" s="112" t="str">
        <f>IF('Séries-16x50'!$V$50="","",'Séries-16x50'!$V$50)</f>
        <v/>
      </c>
      <c r="U684" s="413" t="str">
        <f>IF('Séries-16x50'!$AA$50="","",'Séries-16x50'!$AA$50)</f>
        <v/>
      </c>
    </row>
    <row r="685" spans="1:21" x14ac:dyDescent="0.25">
      <c r="A685" s="114" t="str">
        <f>IF('Séries-16x50'!$N$11="","",'Séries-16x50'!$N$11)</f>
        <v>16*50</v>
      </c>
      <c r="B685" s="435" t="str">
        <f>IF('Séries-16x50'!$J$11="","",'Séries-16x50'!$J$11)</f>
        <v>DUCRUIX</v>
      </c>
      <c r="C685" s="437" t="str">
        <f>IF('Séries-16x50'!$K$11="","",'Séries-16x50'!$K$11)</f>
        <v>Rodoplhe</v>
      </c>
      <c r="D685" s="110" t="str">
        <f>IF('Séries-16x50'!$L$11="","",'Séries-16x50'!$L$11)</f>
        <v>Homme</v>
      </c>
      <c r="E685" s="110" t="str">
        <f>IF('Séries-16x50'!$I$11="","",'Séries-16x50'!$I$11)</f>
        <v xml:space="preserve">N°3 </v>
      </c>
      <c r="F685" s="110" t="str">
        <f>IF('Séries-16x50'!$M$11="","",'Séries-16x50'!$M$11)</f>
        <v>DUCRUIX Rodoplhe Homme</v>
      </c>
      <c r="G685" s="112" t="str">
        <f>IF('Séries-16x50'!$H$11="","",'Séries-16x50'!$H$11)</f>
        <v>Enjoy And Relax</v>
      </c>
      <c r="H685" s="120">
        <f>IF('Séries-16x50'!$A$11="","",'Séries-16x50'!$A$11)</f>
        <v>1</v>
      </c>
      <c r="I685" s="451">
        <f>IF('Séries-16x50'!$B$11="","",'Séries-16x50'!$B$11)</f>
        <v>1</v>
      </c>
      <c r="J685" s="139">
        <f>IF('Séries-16x50'!$G$11="","",'Séries-16x50'!$G$11)</f>
        <v>1</v>
      </c>
      <c r="K685" s="457" t="str">
        <f>+IF(F685="","",N$3)</f>
        <v>Appel</v>
      </c>
      <c r="L685" s="458">
        <f>IF(K685="","",N685)</f>
        <v>0.64652777777777748</v>
      </c>
      <c r="M685" s="441">
        <f>IF('Séries-16x50'!$C$11="","",'Séries-16x50'!$C$11)</f>
        <v>0.62569444444444411</v>
      </c>
      <c r="N685" s="431">
        <f>IF('Séries-16x50'!$D$11="","",'Séries-16x50'!$D$11)</f>
        <v>0.64652777777777748</v>
      </c>
      <c r="O685" s="431">
        <f>IF('Séries-16x50'!$E$11="","",'Séries-16x50'!$E$11)</f>
        <v>0.64722222222222192</v>
      </c>
      <c r="P685" s="439">
        <f>IF('Séries-16x50'!$F$11="","",'Séries-16x50'!$F$11)</f>
        <v>0.64861111111111081</v>
      </c>
      <c r="Q685" s="435">
        <f>IF('Séries-16x50'!$S$11="","",'Séries-16x50'!$S$11)</f>
        <v>26</v>
      </c>
      <c r="R685" s="110" t="str">
        <f>IF('Séries-16x50'!$T$11="","",'Séries-16x50'!$T$11)</f>
        <v>mn</v>
      </c>
      <c r="S685" s="437">
        <f>IF('Séries-16x50'!$U$11="","",'Séries-16x50'!$U$11)</f>
        <v>0</v>
      </c>
      <c r="T685" s="112" t="str">
        <f>IF('Séries-16x50'!$V$11="","",'Séries-16x50'!$V$11)</f>
        <v>s</v>
      </c>
      <c r="U685" s="413" t="str">
        <f>IF('Séries-16x50'!$AA$11="","",'Séries-16x50'!$AA$11)</f>
        <v/>
      </c>
    </row>
    <row r="686" spans="1:21" x14ac:dyDescent="0.25">
      <c r="A686" s="114" t="str">
        <f>IF('Séries-16x50'!$N$12="","",'Séries-16x50'!$N$12)</f>
        <v>16*50</v>
      </c>
      <c r="B686" s="435" t="str">
        <f>IF('Séries-16x50'!$J$12="","",'Séries-16x50'!$J$12)</f>
        <v>BERRUCAZ</v>
      </c>
      <c r="C686" s="437" t="str">
        <f>IF('Séries-16x50'!$K$12="","",'Séries-16x50'!$K$12)</f>
        <v>Stéphane</v>
      </c>
      <c r="D686" s="110" t="str">
        <f>IF('Séries-16x50'!$L$12="","",'Séries-16x50'!$L$12)</f>
        <v>Homme</v>
      </c>
      <c r="E686" s="110" t="str">
        <f>IF('Séries-16x50'!$I$12="","",'Séries-16x50'!$I$12)</f>
        <v xml:space="preserve">N°2 </v>
      </c>
      <c r="F686" s="110" t="str">
        <f>IF('Séries-16x50'!$M$12="","",'Séries-16x50'!$M$12)</f>
        <v>BERRUCAZ Stéphane Homme</v>
      </c>
      <c r="G686" s="112" t="str">
        <f>IF('Séries-16x50'!$H$12="","",'Séries-16x50'!$H$12)</f>
        <v>LIMULES</v>
      </c>
      <c r="H686" s="120">
        <f>IF('Séries-16x50'!$A$12="","",'Séries-16x50'!$A$12)</f>
        <v>1</v>
      </c>
      <c r="I686" s="451">
        <f>IF('Séries-16x50'!$B$12="","",'Séries-16x50'!$B$12)</f>
        <v>2</v>
      </c>
      <c r="J686" s="139">
        <f>IF('Séries-16x50'!$G$12="","",'Séries-16x50'!$G$12)</f>
        <v>2</v>
      </c>
      <c r="K686" s="457" t="str">
        <f>+IF(F686="","",N$3)</f>
        <v>Appel</v>
      </c>
      <c r="L686" s="458">
        <f t="shared" ref="L686:L724" si="34">IF(K686="","",N686)</f>
        <v>0.64652777777777748</v>
      </c>
      <c r="M686" s="441">
        <f>IF('Séries-16x50'!$C$12="","",'Séries-16x50'!$C$12)</f>
        <v>0.62569444444444411</v>
      </c>
      <c r="N686" s="431">
        <f>IF('Séries-16x50'!$D$12="","",'Séries-16x50'!$D$12)</f>
        <v>0.64652777777777748</v>
      </c>
      <c r="O686" s="431">
        <f>IF('Séries-16x50'!$E$12="","",'Séries-16x50'!$E$12)</f>
        <v>0.64722222222222192</v>
      </c>
      <c r="P686" s="439">
        <f>IF('Séries-16x50'!$F$12="","",'Séries-16x50'!$F$12)</f>
        <v>0.64861111111111081</v>
      </c>
      <c r="Q686" s="435">
        <f>IF('Séries-16x50'!$S$12="","",'Séries-16x50'!$S$12)</f>
        <v>24</v>
      </c>
      <c r="R686" s="110" t="str">
        <f>IF('Séries-16x50'!$T$12="","",'Séries-16x50'!$T$12)</f>
        <v>mn</v>
      </c>
      <c r="S686" s="437">
        <f>IF('Séries-16x50'!$U$12="","",'Séries-16x50'!$U$12)</f>
        <v>0</v>
      </c>
      <c r="T686" s="112" t="str">
        <f>IF('Séries-16x50'!$V$12="","",'Séries-16x50'!$V$12)</f>
        <v>s</v>
      </c>
      <c r="U686" s="413" t="str">
        <f>IF('Séries-16x50'!$AA$12="","",'Séries-16x50'!$AA$12)</f>
        <v/>
      </c>
    </row>
    <row r="687" spans="1:21" x14ac:dyDescent="0.25">
      <c r="A687" s="114" t="str">
        <f>IF('Séries-16x50'!$N$13="","",'Séries-16x50'!$N$13)</f>
        <v>16*50</v>
      </c>
      <c r="B687" s="435" t="str">
        <f>IF('Séries-16x50'!$J$13="","",'Séries-16x50'!$J$13)</f>
        <v>GAUBERT</v>
      </c>
      <c r="C687" s="437" t="str">
        <f>IF('Séries-16x50'!$K$13="","",'Séries-16x50'!$K$13)</f>
        <v>Albane</v>
      </c>
      <c r="D687" s="110" t="str">
        <f>IF('Séries-16x50'!$L$13="","",'Séries-16x50'!$L$13)</f>
        <v>Femme</v>
      </c>
      <c r="E687" s="110" t="str">
        <f>IF('Séries-16x50'!$I$13="","",'Séries-16x50'!$I$13)</f>
        <v>N°1 Capitaine</v>
      </c>
      <c r="F687" s="110" t="str">
        <f>IF('Séries-16x50'!$M$13="","",'Séries-16x50'!$M$13)</f>
        <v>GAUBERT Albane Femme</v>
      </c>
      <c r="G687" s="112" t="str">
        <f>IF('Séries-16x50'!$H$13="","",'Séries-16x50'!$H$13)</f>
        <v>Imashi</v>
      </c>
      <c r="H687" s="120">
        <f>IF('Séries-16x50'!$A$13="","",'Séries-16x50'!$A$13)</f>
        <v>1</v>
      </c>
      <c r="I687" s="451">
        <f>IF('Séries-16x50'!$B$13="","",'Séries-16x50'!$B$13)</f>
        <v>3</v>
      </c>
      <c r="J687" s="139">
        <f>IF('Séries-16x50'!$G$13="","",'Séries-16x50'!$G$13)</f>
        <v>3</v>
      </c>
      <c r="K687" s="457" t="str">
        <f t="shared" ref="K687:K724" si="35">+IF(F687="","",N$3)</f>
        <v>Appel</v>
      </c>
      <c r="L687" s="458">
        <f t="shared" si="34"/>
        <v>0.64652777777777748</v>
      </c>
      <c r="M687" s="441">
        <f>IF('Séries-16x50'!$C$13="","",'Séries-16x50'!$C$13)</f>
        <v>0.62569444444444411</v>
      </c>
      <c r="N687" s="431">
        <f>IF('Séries-16x50'!$D$13="","",'Séries-16x50'!$D$13)</f>
        <v>0.64652777777777748</v>
      </c>
      <c r="O687" s="431">
        <f>IF('Séries-16x50'!$E$13="","",'Séries-16x50'!$E$13)</f>
        <v>0.64722222222222192</v>
      </c>
      <c r="P687" s="439">
        <f>IF('Séries-16x50'!$F$13="","",'Séries-16x50'!$F$13)</f>
        <v>0.64861111111111081</v>
      </c>
      <c r="Q687" s="435">
        <f>IF('Séries-16x50'!$S$13="","",'Séries-16x50'!$S$13)</f>
        <v>22</v>
      </c>
      <c r="R687" s="110" t="str">
        <f>IF('Séries-16x50'!$T$13="","",'Séries-16x50'!$T$13)</f>
        <v>mn</v>
      </c>
      <c r="S687" s="437">
        <f>IF('Séries-16x50'!$U$13="","",'Séries-16x50'!$U$13)</f>
        <v>50</v>
      </c>
      <c r="T687" s="112" t="str">
        <f>IF('Séries-16x50'!$V$13="","",'Séries-16x50'!$V$13)</f>
        <v>s</v>
      </c>
      <c r="U687" s="413" t="str">
        <f>IF('Séries-16x50'!$AA$13="","",'Séries-16x50'!$AA$13)</f>
        <v/>
      </c>
    </row>
    <row r="688" spans="1:21" x14ac:dyDescent="0.25">
      <c r="A688" s="114" t="str">
        <f>IF('Séries-16x50'!$N$14="","",'Séries-16x50'!$N$14)</f>
        <v>16*50</v>
      </c>
      <c r="B688" s="435" t="str">
        <f>IF('Séries-16x50'!$J$14="","",'Séries-16x50'!$J$14)</f>
        <v>MARIE</v>
      </c>
      <c r="C688" s="437" t="str">
        <f>IF('Séries-16x50'!$K$14="","",'Séries-16x50'!$K$14)</f>
        <v>coralie</v>
      </c>
      <c r="D688" s="110" t="str">
        <f>IF('Séries-16x50'!$L$14="","",'Séries-16x50'!$L$14)</f>
        <v>femme</v>
      </c>
      <c r="E688" s="110" t="str">
        <f>IF('Séries-16x50'!$I$14="","",'Séries-16x50'!$I$14)</f>
        <v xml:space="preserve">N°5 </v>
      </c>
      <c r="F688" s="110" t="str">
        <f>IF('Séries-16x50'!$M$14="","",'Séries-16x50'!$M$14)</f>
        <v>MARIE coralie femme</v>
      </c>
      <c r="G688" s="112" t="str">
        <f>IF('Séries-16x50'!$H$14="","",'Séries-16x50'!$H$14)</f>
        <v>Sportpleizh</v>
      </c>
      <c r="H688" s="120">
        <f>IF('Séries-16x50'!$A$14="","",'Séries-16x50'!$A$14)</f>
        <v>1</v>
      </c>
      <c r="I688" s="451">
        <f>IF('Séries-16x50'!$B$14="","",'Séries-16x50'!$B$14)</f>
        <v>4</v>
      </c>
      <c r="J688" s="139">
        <f>IF('Séries-16x50'!$G$14="","",'Séries-16x50'!$G$14)</f>
        <v>4</v>
      </c>
      <c r="K688" s="457" t="str">
        <f t="shared" si="35"/>
        <v>Appel</v>
      </c>
      <c r="L688" s="458">
        <f t="shared" si="34"/>
        <v>0.64652777777777748</v>
      </c>
      <c r="M688" s="441">
        <f>IF('Séries-16x50'!$C$14="","",'Séries-16x50'!$C$14)</f>
        <v>0.62569444444444411</v>
      </c>
      <c r="N688" s="431">
        <f>IF('Séries-16x50'!$D$14="","",'Séries-16x50'!$D$14)</f>
        <v>0.64652777777777748</v>
      </c>
      <c r="O688" s="431">
        <f>IF('Séries-16x50'!$E$14="","",'Séries-16x50'!$E$14)</f>
        <v>0.64722222222222192</v>
      </c>
      <c r="P688" s="439">
        <f>IF('Séries-16x50'!$F$14="","",'Séries-16x50'!$F$14)</f>
        <v>0.64861111111111081</v>
      </c>
      <c r="Q688" s="435">
        <f>IF('Séries-16x50'!$S$14="","",'Séries-16x50'!$S$14)</f>
        <v>21</v>
      </c>
      <c r="R688" s="110" t="str">
        <f>IF('Séries-16x50'!$T$14="","",'Séries-16x50'!$T$14)</f>
        <v>mn</v>
      </c>
      <c r="S688" s="437">
        <f>IF('Séries-16x50'!$U$14="","",'Séries-16x50'!$U$14)</f>
        <v>55</v>
      </c>
      <c r="T688" s="112" t="str">
        <f>IF('Séries-16x50'!$V$14="","",'Séries-16x50'!$V$14)</f>
        <v>s</v>
      </c>
      <c r="U688" s="413" t="str">
        <f>IF('Séries-16x50'!$AA$14="","",'Séries-16x50'!$AA$14)</f>
        <v/>
      </c>
    </row>
    <row r="689" spans="1:37" x14ac:dyDescent="0.25">
      <c r="A689" s="114" t="str">
        <f>IF('Séries-16x50'!$N$15="","",'Séries-16x50'!$N$15)</f>
        <v>16*50</v>
      </c>
      <c r="B689" s="435" t="str">
        <f>IF('Séries-16x50'!$J$15="","",'Séries-16x50'!$J$15)</f>
        <v>SGARRA</v>
      </c>
      <c r="C689" s="437" t="str">
        <f>IF('Séries-16x50'!$K$15="","",'Séries-16x50'!$K$15)</f>
        <v>Michel</v>
      </c>
      <c r="D689" s="110" t="str">
        <f>IF('Séries-16x50'!$L$15="","",'Séries-16x50'!$L$15)</f>
        <v>Homme</v>
      </c>
      <c r="E689" s="110" t="str">
        <f>IF('Séries-16x50'!$I$15="","",'Séries-16x50'!$I$15)</f>
        <v xml:space="preserve">N°2 </v>
      </c>
      <c r="F689" s="110" t="str">
        <f>IF('Séries-16x50'!$M$15="","",'Séries-16x50'!$M$15)</f>
        <v>SGARRA Michel Homme</v>
      </c>
      <c r="G689" s="112" t="str">
        <f>IF('Séries-16x50'!$H$15="","",'Séries-16x50'!$H$15)</f>
        <v>Enjoy And Relax</v>
      </c>
      <c r="H689" s="120">
        <f>IF('Séries-16x50'!$A$15="","",'Séries-16x50'!$A$15)</f>
        <v>1</v>
      </c>
      <c r="I689" s="451">
        <f>IF('Séries-16x50'!$B$15="","",'Séries-16x50'!$B$15)</f>
        <v>5</v>
      </c>
      <c r="J689" s="139">
        <f>IF('Séries-16x50'!$G$15="","",'Séries-16x50'!$G$15)</f>
        <v>5</v>
      </c>
      <c r="K689" s="457" t="str">
        <f t="shared" si="35"/>
        <v>Appel</v>
      </c>
      <c r="L689" s="458">
        <f t="shared" si="34"/>
        <v>0.64652777777777748</v>
      </c>
      <c r="M689" s="441">
        <f>IF('Séries-16x50'!$C$15="","",'Séries-16x50'!$C$15)</f>
        <v>0.62569444444444411</v>
      </c>
      <c r="N689" s="431">
        <f>IF('Séries-16x50'!$D$15="","",'Séries-16x50'!$D$15)</f>
        <v>0.64652777777777748</v>
      </c>
      <c r="O689" s="431">
        <f>IF('Séries-16x50'!$E$15="","",'Séries-16x50'!$E$15)</f>
        <v>0.64722222222222192</v>
      </c>
      <c r="P689" s="439">
        <f>IF('Séries-16x50'!$F$15="","",'Séries-16x50'!$F$15)</f>
        <v>0.64861111111111081</v>
      </c>
      <c r="Q689" s="435">
        <f>IF('Séries-16x50'!$S$15="","",'Séries-16x50'!$S$15)</f>
        <v>21</v>
      </c>
      <c r="R689" s="110" t="str">
        <f>IF('Séries-16x50'!$T$15="","",'Séries-16x50'!$T$15)</f>
        <v>mn</v>
      </c>
      <c r="S689" s="437">
        <f>IF('Séries-16x50'!$U$15="","",'Séries-16x50'!$U$15)</f>
        <v>0</v>
      </c>
      <c r="T689" s="112" t="str">
        <f>IF('Séries-16x50'!$V$15="","",'Séries-16x50'!$V$15)</f>
        <v>s</v>
      </c>
      <c r="U689" s="413" t="str">
        <f>IF('Séries-16x50'!$AA$15="","",'Séries-16x50'!$AA$15)</f>
        <v/>
      </c>
    </row>
    <row r="690" spans="1:37" x14ac:dyDescent="0.25">
      <c r="A690" s="114" t="str">
        <f>IF('Séries-16x50'!$N$16="","",'Séries-16x50'!$N$16)</f>
        <v>16*50</v>
      </c>
      <c r="B690" s="435" t="str">
        <f>IF('Séries-16x50'!$J$16="","",'Séries-16x50'!$J$16)</f>
        <v>ROUX</v>
      </c>
      <c r="C690" s="437" t="str">
        <f>IF('Séries-16x50'!$K$16="","",'Séries-16x50'!$K$16)</f>
        <v>Benoît</v>
      </c>
      <c r="D690" s="110" t="str">
        <f>IF('Séries-16x50'!$L$16="","",'Séries-16x50'!$L$16)</f>
        <v>Homme</v>
      </c>
      <c r="E690" s="110" t="str">
        <f>IF('Séries-16x50'!$I$16="","",'Séries-16x50'!$I$16)</f>
        <v xml:space="preserve">N°5 </v>
      </c>
      <c r="F690" s="110" t="str">
        <f>IF('Séries-16x50'!$M$16="","",'Séries-16x50'!$M$16)</f>
        <v>ROUX Benoît Homme</v>
      </c>
      <c r="G690" s="112" t="str">
        <f>IF('Séries-16x50'!$H$16="","",'Séries-16x50'!$H$16)</f>
        <v>CYRNEA</v>
      </c>
      <c r="H690" s="120">
        <f>IF('Séries-16x50'!$A$16="","",'Séries-16x50'!$A$16)</f>
        <v>2</v>
      </c>
      <c r="I690" s="451">
        <f>IF('Séries-16x50'!$B$16="","",'Séries-16x50'!$B$16)</f>
        <v>1</v>
      </c>
      <c r="J690" s="139">
        <f>IF('Séries-16x50'!$G$16="","",'Séries-16x50'!$G$16)</f>
        <v>1</v>
      </c>
      <c r="K690" s="457" t="str">
        <f t="shared" si="35"/>
        <v>Appel</v>
      </c>
      <c r="L690" s="458">
        <f t="shared" si="34"/>
        <v>0.66249999999999976</v>
      </c>
      <c r="M690" s="441">
        <f>IF('Séries-16x50'!$C$16="","",'Séries-16x50'!$C$16)</f>
        <v>0.64166666666666639</v>
      </c>
      <c r="N690" s="431">
        <f>IF('Séries-16x50'!$D$16="","",'Séries-16x50'!$D$16)</f>
        <v>0.66249999999999976</v>
      </c>
      <c r="O690" s="431">
        <f>IF('Séries-16x50'!$E$16="","",'Séries-16x50'!$E$16)</f>
        <v>0.6631944444444442</v>
      </c>
      <c r="P690" s="439">
        <f>IF('Séries-16x50'!$F$16="","",'Séries-16x50'!$F$16)</f>
        <v>0.66458333333333308</v>
      </c>
      <c r="Q690" s="435">
        <f>IF('Séries-16x50'!$S$16="","",'Séries-16x50'!$S$16)</f>
        <v>20</v>
      </c>
      <c r="R690" s="110" t="str">
        <f>IF('Séries-16x50'!$T$16="","",'Séries-16x50'!$T$16)</f>
        <v>mn</v>
      </c>
      <c r="S690" s="437">
        <f>IF('Séries-16x50'!$U$16="","",'Séries-16x50'!$U$16)</f>
        <v>0</v>
      </c>
      <c r="T690" s="112" t="str">
        <f>IF('Séries-16x50'!$V$16="","",'Séries-16x50'!$V$16)</f>
        <v>s</v>
      </c>
      <c r="U690" s="413" t="str">
        <f>IF('Séries-16x50'!$AA$16="","",'Séries-16x50'!$AA$16)</f>
        <v/>
      </c>
      <c r="V690" t="str">
        <f>IF('Séries-16x50'!M90="","",'Séries-16x50'!M90)</f>
        <v/>
      </c>
      <c r="AJ690" t="str">
        <f>IF('Séries-16x50'!AA90="","",'Séries-16x50'!AA90)</f>
        <v/>
      </c>
      <c r="AK690" t="str">
        <f>IF('Séries-16x50'!AB90="","",'Séries-16x50'!AB90)</f>
        <v/>
      </c>
    </row>
    <row r="691" spans="1:37" x14ac:dyDescent="0.25">
      <c r="A691" s="114" t="str">
        <f>IF('Séries-16x50'!$N$17="","",'Séries-16x50'!$N$17)</f>
        <v>16*50</v>
      </c>
      <c r="B691" s="435" t="str">
        <f>IF('Séries-16x50'!$J$17="","",'Séries-16x50'!$J$17)</f>
        <v>BUZET</v>
      </c>
      <c r="C691" s="437" t="str">
        <f>IF('Séries-16x50'!$K$17="","",'Séries-16x50'!$K$17)</f>
        <v>François</v>
      </c>
      <c r="D691" s="110" t="str">
        <f>IF('Séries-16x50'!$L$17="","",'Séries-16x50'!$L$17)</f>
        <v>Homme</v>
      </c>
      <c r="E691" s="110" t="str">
        <f>IF('Séries-16x50'!$I$17="","",'Séries-16x50'!$I$17)</f>
        <v xml:space="preserve">N°3 </v>
      </c>
      <c r="F691" s="110" t="str">
        <f>IF('Séries-16x50'!$M$17="","",'Séries-16x50'!$M$17)</f>
        <v>BUZET François Homme</v>
      </c>
      <c r="G691" s="112" t="str">
        <f>IF('Séries-16x50'!$H$17="","",'Séries-16x50'!$H$17)</f>
        <v>Les Cormorans 2</v>
      </c>
      <c r="H691" s="120">
        <f>IF('Séries-16x50'!$A$17="","",'Séries-16x50'!$A$17)</f>
        <v>2</v>
      </c>
      <c r="I691" s="451">
        <f>IF('Séries-16x50'!$B$17="","",'Séries-16x50'!$B$17)</f>
        <v>2</v>
      </c>
      <c r="J691" s="139">
        <f>IF('Séries-16x50'!$G$17="","",'Séries-16x50'!$G$17)</f>
        <v>2</v>
      </c>
      <c r="K691" s="457" t="str">
        <f t="shared" si="35"/>
        <v>Appel</v>
      </c>
      <c r="L691" s="458">
        <f t="shared" si="34"/>
        <v>0.66249999999999976</v>
      </c>
      <c r="M691" s="441">
        <f>IF('Séries-16x50'!$C$17="","",'Séries-16x50'!$C$17)</f>
        <v>0.64166666666666639</v>
      </c>
      <c r="N691" s="431">
        <f>IF('Séries-16x50'!$D$17="","",'Séries-16x50'!$D$17)</f>
        <v>0.66249999999999976</v>
      </c>
      <c r="O691" s="431">
        <f>IF('Séries-16x50'!$E$17="","",'Séries-16x50'!$E$17)</f>
        <v>0.6631944444444442</v>
      </c>
      <c r="P691" s="439">
        <f>IF('Séries-16x50'!$F$17="","",'Séries-16x50'!$F$17)</f>
        <v>0.66458333333333308</v>
      </c>
      <c r="Q691" s="435">
        <f>IF('Séries-16x50'!$S$17="","",'Séries-16x50'!$S$17)</f>
        <v>20</v>
      </c>
      <c r="R691" s="110" t="str">
        <f>IF('Séries-16x50'!$T$17="","",'Séries-16x50'!$T$17)</f>
        <v>mn</v>
      </c>
      <c r="S691" s="437">
        <f>IF('Séries-16x50'!$U$17="","",'Séries-16x50'!$U$17)</f>
        <v>0</v>
      </c>
      <c r="T691" s="112" t="str">
        <f>IF('Séries-16x50'!$V$17="","",'Séries-16x50'!$V$17)</f>
        <v>s</v>
      </c>
      <c r="U691" s="413" t="str">
        <f>IF('Séries-16x50'!$AA$17="","",'Séries-16x50'!$AA$17)</f>
        <v/>
      </c>
      <c r="AK691" t="str">
        <f>IF('Séries-16x50'!AB91="","",'Séries-16x50'!AB91)</f>
        <v/>
      </c>
    </row>
    <row r="692" spans="1:37" x14ac:dyDescent="0.25">
      <c r="A692" s="114" t="str">
        <f>IF('Séries-16x50'!$N$18="","",'Séries-16x50'!$N$18)</f>
        <v>16*50</v>
      </c>
      <c r="B692" s="435" t="str">
        <f>IF('Séries-16x50'!$J$18="","",'Séries-16x50'!$J$18)</f>
        <v>GUEHRIA</v>
      </c>
      <c r="C692" s="437" t="str">
        <f>IF('Séries-16x50'!$K$18="","",'Séries-16x50'!$K$18)</f>
        <v>Réda</v>
      </c>
      <c r="D692" s="110" t="str">
        <f>IF('Séries-16x50'!$L$18="","",'Séries-16x50'!$L$18)</f>
        <v>Homme</v>
      </c>
      <c r="E692" s="110" t="str">
        <f>IF('Séries-16x50'!$I$18="","",'Séries-16x50'!$I$18)</f>
        <v>N°1 Capitaine</v>
      </c>
      <c r="F692" s="110" t="str">
        <f>IF('Séries-16x50'!$M$18="","",'Séries-16x50'!$M$18)</f>
        <v>GUEHRIA Réda Homme</v>
      </c>
      <c r="G692" s="112" t="str">
        <f>IF('Séries-16x50'!$H$18="","",'Séries-16x50'!$H$18)</f>
        <v>Savoy'OuBien?</v>
      </c>
      <c r="H692" s="120">
        <f>IF('Séries-16x50'!$A$18="","",'Séries-16x50'!$A$18)</f>
        <v>2</v>
      </c>
      <c r="I692" s="451">
        <f>IF('Séries-16x50'!$B$18="","",'Séries-16x50'!$B$18)</f>
        <v>3</v>
      </c>
      <c r="J692" s="139">
        <f>IF('Séries-16x50'!$G$18="","",'Séries-16x50'!$G$18)</f>
        <v>3</v>
      </c>
      <c r="K692" s="457" t="str">
        <f t="shared" si="35"/>
        <v>Appel</v>
      </c>
      <c r="L692" s="458">
        <f t="shared" si="34"/>
        <v>0.66249999999999976</v>
      </c>
      <c r="M692" s="441">
        <f>IF('Séries-16x50'!$C$18="","",'Séries-16x50'!$C$18)</f>
        <v>0.64166666666666639</v>
      </c>
      <c r="N692" s="431">
        <f>IF('Séries-16x50'!$D$18="","",'Séries-16x50'!$D$18)</f>
        <v>0.66249999999999976</v>
      </c>
      <c r="O692" s="431">
        <f>IF('Séries-16x50'!$E$18="","",'Séries-16x50'!$E$18)</f>
        <v>0.6631944444444442</v>
      </c>
      <c r="P692" s="439">
        <f>IF('Séries-16x50'!$F$18="","",'Séries-16x50'!$F$18)</f>
        <v>0.66458333333333308</v>
      </c>
      <c r="Q692" s="435">
        <f>IF('Séries-16x50'!$S$18="","",'Séries-16x50'!$S$18)</f>
        <v>19</v>
      </c>
      <c r="R692" s="110" t="str">
        <f>IF('Séries-16x50'!$T$18="","",'Séries-16x50'!$T$18)</f>
        <v>mn</v>
      </c>
      <c r="S692" s="437">
        <f>IF('Séries-16x50'!$U$18="","",'Séries-16x50'!$U$18)</f>
        <v>0</v>
      </c>
      <c r="T692" s="112" t="str">
        <f>IF('Séries-16x50'!$V$18="","",'Séries-16x50'!$V$18)</f>
        <v>s</v>
      </c>
      <c r="U692" s="413" t="str">
        <f>IF('Séries-16x50'!$AA$18="","",'Séries-16x50'!$AA$18)</f>
        <v/>
      </c>
    </row>
    <row r="693" spans="1:37" x14ac:dyDescent="0.25">
      <c r="A693" s="114" t="str">
        <f>IF('Séries-16x50'!$N$19="","",'Séries-16x50'!$N$19)</f>
        <v>16*50</v>
      </c>
      <c r="B693" s="435" t="str">
        <f>IF('Séries-16x50'!$J$19="","",'Séries-16x50'!$J$19)</f>
        <v>DURET</v>
      </c>
      <c r="C693" s="437" t="str">
        <f>IF('Séries-16x50'!$K$19="","",'Séries-16x50'!$K$19)</f>
        <v>Olivier</v>
      </c>
      <c r="D693" s="110" t="str">
        <f>IF('Séries-16x50'!$L$19="","",'Séries-16x50'!$L$19)</f>
        <v>Homme</v>
      </c>
      <c r="E693" s="110" t="str">
        <f>IF('Séries-16x50'!$I$19="","",'Séries-16x50'!$I$19)</f>
        <v>N°1 Capitaine</v>
      </c>
      <c r="F693" s="110" t="str">
        <f>IF('Séries-16x50'!$M$19="","",'Séries-16x50'!$M$19)</f>
        <v>DURET Olivier Homme</v>
      </c>
      <c r="G693" s="112" t="str">
        <f>IF('Séries-16x50'!$H$19="","",'Séries-16x50'!$H$19)</f>
        <v>LIMULES</v>
      </c>
      <c r="H693" s="120">
        <f>IF('Séries-16x50'!$A$19="","",'Séries-16x50'!$A$19)</f>
        <v>2</v>
      </c>
      <c r="I693" s="451">
        <f>IF('Séries-16x50'!$B$19="","",'Séries-16x50'!$B$19)</f>
        <v>4</v>
      </c>
      <c r="J693" s="139">
        <f>IF('Séries-16x50'!$G$19="","",'Séries-16x50'!$G$19)</f>
        <v>4</v>
      </c>
      <c r="K693" s="457" t="str">
        <f t="shared" si="35"/>
        <v>Appel</v>
      </c>
      <c r="L693" s="458">
        <f t="shared" si="34"/>
        <v>0.66249999999999976</v>
      </c>
      <c r="M693" s="441">
        <f>IF('Séries-16x50'!$C$19="","",'Séries-16x50'!$C$19)</f>
        <v>0.64166666666666639</v>
      </c>
      <c r="N693" s="431">
        <f>IF('Séries-16x50'!$D$19="","",'Séries-16x50'!$D$19)</f>
        <v>0.66249999999999976</v>
      </c>
      <c r="O693" s="431">
        <f>IF('Séries-16x50'!$E$19="","",'Séries-16x50'!$E$19)</f>
        <v>0.6631944444444442</v>
      </c>
      <c r="P693" s="439">
        <f>IF('Séries-16x50'!$F$19="","",'Séries-16x50'!$F$19)</f>
        <v>0.66458333333333308</v>
      </c>
      <c r="Q693" s="435">
        <f>IF('Séries-16x50'!$S$19="","",'Séries-16x50'!$S$19)</f>
        <v>18</v>
      </c>
      <c r="R693" s="110" t="str">
        <f>IF('Séries-16x50'!$T$19="","",'Séries-16x50'!$T$19)</f>
        <v>mn</v>
      </c>
      <c r="S693" s="437">
        <f>IF('Séries-16x50'!$U$19="","",'Séries-16x50'!$U$19)</f>
        <v>0</v>
      </c>
      <c r="T693" s="112" t="str">
        <f>IF('Séries-16x50'!$V$19="","",'Séries-16x50'!$V$19)</f>
        <v>s</v>
      </c>
      <c r="U693" s="413" t="str">
        <f>IF('Séries-16x50'!$AA$19="","",'Séries-16x50'!$AA$19)</f>
        <v/>
      </c>
    </row>
    <row r="694" spans="1:37" x14ac:dyDescent="0.25">
      <c r="A694" s="114" t="str">
        <f>IF('Séries-16x50'!$N$20="","",'Séries-16x50'!$N$20)</f>
        <v>16*50</v>
      </c>
      <c r="B694" s="435" t="str">
        <f>IF('Séries-16x50'!$J$20="","",'Séries-16x50'!$J$20)</f>
        <v>VERNIER</v>
      </c>
      <c r="C694" s="437" t="str">
        <f>IF('Séries-16x50'!$K$20="","",'Séries-16x50'!$K$20)</f>
        <v>Emilie</v>
      </c>
      <c r="D694" s="110" t="str">
        <f>IF('Séries-16x50'!$L$20="","",'Séries-16x50'!$L$20)</f>
        <v>Femme</v>
      </c>
      <c r="E694" s="110" t="str">
        <f>IF('Séries-16x50'!$I$20="","",'Séries-16x50'!$I$20)</f>
        <v xml:space="preserve">N°5 </v>
      </c>
      <c r="F694" s="110" t="str">
        <f>IF('Séries-16x50'!$M$20="","",'Séries-16x50'!$M$20)</f>
        <v>VERNIER Emilie Femme</v>
      </c>
      <c r="G694" s="112" t="str">
        <f>IF('Séries-16x50'!$H$20="","",'Séries-16x50'!$H$20)</f>
        <v>Savoy'OuBien?</v>
      </c>
      <c r="H694" s="120">
        <f>IF('Séries-16x50'!$A$20="","",'Séries-16x50'!$A$20)</f>
        <v>2</v>
      </c>
      <c r="I694" s="451">
        <f>IF('Séries-16x50'!$B$20="","",'Séries-16x50'!$B$20)</f>
        <v>5</v>
      </c>
      <c r="J694" s="139">
        <f>IF('Séries-16x50'!$G$20="","",'Séries-16x50'!$G$20)</f>
        <v>5</v>
      </c>
      <c r="K694" s="457" t="str">
        <f t="shared" si="35"/>
        <v>Appel</v>
      </c>
      <c r="L694" s="458">
        <f t="shared" si="34"/>
        <v>0.66249999999999976</v>
      </c>
      <c r="M694" s="441">
        <f>IF('Séries-16x50'!$C$20="","",'Séries-16x50'!$C$20)</f>
        <v>0.64166666666666639</v>
      </c>
      <c r="N694" s="431">
        <f>IF('Séries-16x50'!$D$20="","",'Séries-16x50'!$D$20)</f>
        <v>0.66249999999999976</v>
      </c>
      <c r="O694" s="431">
        <f>IF('Séries-16x50'!$E$20="","",'Séries-16x50'!$E$20)</f>
        <v>0.6631944444444442</v>
      </c>
      <c r="P694" s="439">
        <f>IF('Séries-16x50'!$F$20="","",'Séries-16x50'!$F$20)</f>
        <v>0.66458333333333308</v>
      </c>
      <c r="Q694" s="435">
        <f>IF('Séries-16x50'!$S$20="","",'Séries-16x50'!$S$20)</f>
        <v>18</v>
      </c>
      <c r="R694" s="110" t="str">
        <f>IF('Séries-16x50'!$T$20="","",'Séries-16x50'!$T$20)</f>
        <v>mn</v>
      </c>
      <c r="S694" s="437">
        <f>IF('Séries-16x50'!$U$20="","",'Séries-16x50'!$U$20)</f>
        <v>0</v>
      </c>
      <c r="T694" s="112" t="str">
        <f>IF('Séries-16x50'!$V$20="","",'Séries-16x50'!$V$20)</f>
        <v>s</v>
      </c>
      <c r="U694" s="413" t="str">
        <f>IF('Séries-16x50'!$AA$20="","",'Séries-16x50'!$AA$20)</f>
        <v/>
      </c>
    </row>
    <row r="695" spans="1:37" x14ac:dyDescent="0.25">
      <c r="A695" s="114" t="str">
        <f>IF('Séries-16x50'!$N$21="","",'Séries-16x50'!$N$21)</f>
        <v>16*50</v>
      </c>
      <c r="B695" s="435" t="str">
        <f>IF('Séries-16x50'!$J$21="","",'Séries-16x50'!$J$21)</f>
        <v>AUBRY</v>
      </c>
      <c r="C695" s="437" t="str">
        <f>IF('Séries-16x50'!$K$21="","",'Séries-16x50'!$K$21)</f>
        <v>Pascale</v>
      </c>
      <c r="D695" s="110" t="str">
        <f>IF('Séries-16x50'!$L$21="","",'Séries-16x50'!$L$21)</f>
        <v>Homme</v>
      </c>
      <c r="E695" s="110" t="str">
        <f>IF('Séries-16x50'!$I$21="","",'Séries-16x50'!$I$21)</f>
        <v xml:space="preserve">N°4 </v>
      </c>
      <c r="F695" s="110" t="str">
        <f>IF('Séries-16x50'!$M$21="","",'Séries-16x50'!$M$21)</f>
        <v>AUBRY Pascale Homme</v>
      </c>
      <c r="G695" s="112" t="str">
        <f>IF('Séries-16x50'!$H$21="","",'Séries-16x50'!$H$21)</f>
        <v>Sportpleizh</v>
      </c>
      <c r="H695" s="120">
        <f>IF('Séries-16x50'!$A$21="","",'Séries-16x50'!$A$21)</f>
        <v>3</v>
      </c>
      <c r="I695" s="451">
        <f>IF('Séries-16x50'!$B$21="","",'Séries-16x50'!$B$21)</f>
        <v>1</v>
      </c>
      <c r="J695" s="139">
        <f>IF('Séries-16x50'!$G$21="","",'Séries-16x50'!$G$21)</f>
        <v>1</v>
      </c>
      <c r="K695" s="457" t="str">
        <f t="shared" si="35"/>
        <v>Appel</v>
      </c>
      <c r="L695" s="458">
        <f t="shared" si="34"/>
        <v>0.67847222222222203</v>
      </c>
      <c r="M695" s="441">
        <f>IF('Séries-16x50'!$C$21="","",'Séries-16x50'!$C$21)</f>
        <v>0.65763888888888866</v>
      </c>
      <c r="N695" s="431">
        <f>IF('Séries-16x50'!$D$21="","",'Séries-16x50'!$D$21)</f>
        <v>0.67847222222222203</v>
      </c>
      <c r="O695" s="431">
        <f>IF('Séries-16x50'!$E$21="","",'Séries-16x50'!$E$21)</f>
        <v>0.67916666666666647</v>
      </c>
      <c r="P695" s="439">
        <f>IF('Séries-16x50'!$F$21="","",'Séries-16x50'!$F$21)</f>
        <v>0.68055555555555536</v>
      </c>
      <c r="Q695" s="435">
        <f>IF('Séries-16x50'!$S$21="","",'Séries-16x50'!$S$21)</f>
        <v>18</v>
      </c>
      <c r="R695" s="110" t="str">
        <f>IF('Séries-16x50'!$T$21="","",'Séries-16x50'!$T$21)</f>
        <v>mn</v>
      </c>
      <c r="S695" s="437">
        <f>IF('Séries-16x50'!$U$21="","",'Séries-16x50'!$U$21)</f>
        <v>0</v>
      </c>
      <c r="T695" s="112" t="str">
        <f>IF('Séries-16x50'!$V$21="","",'Séries-16x50'!$V$21)</f>
        <v>s</v>
      </c>
      <c r="U695" s="413" t="str">
        <f>IF('Séries-16x50'!$AA$21="","",'Séries-16x50'!$AA$21)</f>
        <v/>
      </c>
    </row>
    <row r="696" spans="1:37" x14ac:dyDescent="0.25">
      <c r="A696" s="114" t="str">
        <f>IF('Séries-16x50'!$N$22="","",'Séries-16x50'!$N$22)</f>
        <v>16*50</v>
      </c>
      <c r="B696" s="435" t="str">
        <f>IF('Séries-16x50'!$J$22="","",'Séries-16x50'!$J$22)</f>
        <v>SURANSKA</v>
      </c>
      <c r="C696" s="437" t="str">
        <f>IF('Séries-16x50'!$K$22="","",'Séries-16x50'!$K$22)</f>
        <v>Katerina</v>
      </c>
      <c r="D696" s="110" t="str">
        <f>IF('Séries-16x50'!$L$22="","",'Séries-16x50'!$L$22)</f>
        <v>Femme</v>
      </c>
      <c r="E696" s="110" t="str">
        <f>IF('Séries-16x50'!$I$22="","",'Séries-16x50'!$I$22)</f>
        <v xml:space="preserve">N°4 </v>
      </c>
      <c r="F696" s="110" t="str">
        <f>IF('Séries-16x50'!$M$22="","",'Séries-16x50'!$M$22)</f>
        <v>SURANSKA Katerina Femme</v>
      </c>
      <c r="G696" s="112" t="str">
        <f>IF('Séries-16x50'!$H$22="","",'Séries-16x50'!$H$22)</f>
        <v>Apneaman, Praha, Czech Republic</v>
      </c>
      <c r="H696" s="120">
        <f>IF('Séries-16x50'!$A$22="","",'Séries-16x50'!$A$22)</f>
        <v>3</v>
      </c>
      <c r="I696" s="451">
        <f>IF('Séries-16x50'!$B$22="","",'Séries-16x50'!$B$22)</f>
        <v>2</v>
      </c>
      <c r="J696" s="139">
        <f>IF('Séries-16x50'!$G$22="","",'Séries-16x50'!$G$22)</f>
        <v>2</v>
      </c>
      <c r="K696" s="457" t="str">
        <f t="shared" si="35"/>
        <v>Appel</v>
      </c>
      <c r="L696" s="458">
        <f t="shared" si="34"/>
        <v>0.67847222222222203</v>
      </c>
      <c r="M696" s="441">
        <f>IF('Séries-16x50'!$C$22="","",'Séries-16x50'!$C$22)</f>
        <v>0.65763888888888866</v>
      </c>
      <c r="N696" s="431">
        <f>IF('Séries-16x50'!$D$22="","",'Séries-16x50'!$D$22)</f>
        <v>0.67847222222222203</v>
      </c>
      <c r="O696" s="431">
        <f>IF('Séries-16x50'!$E$22="","",'Séries-16x50'!$E$22)</f>
        <v>0.67916666666666647</v>
      </c>
      <c r="P696" s="439">
        <f>IF('Séries-16x50'!$F$22="","",'Séries-16x50'!$F$22)</f>
        <v>0.68055555555555536</v>
      </c>
      <c r="Q696" s="435">
        <f>IF('Séries-16x50'!$S$22="","",'Séries-16x50'!$S$22)</f>
        <v>17</v>
      </c>
      <c r="R696" s="110" t="str">
        <f>IF('Séries-16x50'!$T$22="","",'Séries-16x50'!$T$22)</f>
        <v>mn</v>
      </c>
      <c r="S696" s="437">
        <f>IF('Séries-16x50'!$U$22="","",'Séries-16x50'!$U$22)</f>
        <v>30</v>
      </c>
      <c r="T696" s="112" t="str">
        <f>IF('Séries-16x50'!$V$22="","",'Séries-16x50'!$V$22)</f>
        <v>s</v>
      </c>
      <c r="U696" s="413" t="str">
        <f>IF('Séries-16x50'!$AA$22="","",'Séries-16x50'!$AA$22)</f>
        <v/>
      </c>
    </row>
    <row r="697" spans="1:37" x14ac:dyDescent="0.25">
      <c r="A697" s="114" t="str">
        <f>IF('Séries-16x50'!$N$23="","",'Séries-16x50'!$N$23)</f>
        <v>16*50</v>
      </c>
      <c r="B697" s="435" t="str">
        <f>IF('Séries-16x50'!$J$23="","",'Séries-16x50'!$J$23)</f>
        <v>CARCHI</v>
      </c>
      <c r="C697" s="437" t="str">
        <f>IF('Séries-16x50'!$K$23="","",'Séries-16x50'!$K$23)</f>
        <v>Mathieu</v>
      </c>
      <c r="D697" s="110" t="str">
        <f>IF('Séries-16x50'!$L$23="","",'Séries-16x50'!$L$23)</f>
        <v>Homme</v>
      </c>
      <c r="E697" s="110" t="str">
        <f>IF('Séries-16x50'!$I$23="","",'Séries-16x50'!$I$23)</f>
        <v xml:space="preserve">N°4 </v>
      </c>
      <c r="F697" s="110" t="str">
        <f>IF('Séries-16x50'!$M$23="","",'Séries-16x50'!$M$23)</f>
        <v>CARCHI Mathieu Homme</v>
      </c>
      <c r="G697" s="112" t="str">
        <f>IF('Séries-16x50'!$H$23="","",'Séries-16x50'!$H$23)</f>
        <v>CYRNEA</v>
      </c>
      <c r="H697" s="120">
        <f>IF('Séries-16x50'!$A$23="","",'Séries-16x50'!$A$23)</f>
        <v>3</v>
      </c>
      <c r="I697" s="451">
        <f>IF('Séries-16x50'!$B$23="","",'Séries-16x50'!$B$23)</f>
        <v>3</v>
      </c>
      <c r="J697" s="139">
        <f>IF('Séries-16x50'!$G$23="","",'Séries-16x50'!$G$23)</f>
        <v>3</v>
      </c>
      <c r="K697" s="457" t="str">
        <f t="shared" si="35"/>
        <v>Appel</v>
      </c>
      <c r="L697" s="458">
        <f t="shared" si="34"/>
        <v>0.67847222222222203</v>
      </c>
      <c r="M697" s="441">
        <f>IF('Séries-16x50'!$C$23="","",'Séries-16x50'!$C$23)</f>
        <v>0.65763888888888866</v>
      </c>
      <c r="N697" s="431">
        <f>IF('Séries-16x50'!$D$23="","",'Séries-16x50'!$D$23)</f>
        <v>0.67847222222222203</v>
      </c>
      <c r="O697" s="431">
        <f>IF('Séries-16x50'!$E$23="","",'Séries-16x50'!$E$23)</f>
        <v>0.67916666666666647</v>
      </c>
      <c r="P697" s="439">
        <f>IF('Séries-16x50'!$F$23="","",'Séries-16x50'!$F$23)</f>
        <v>0.68055555555555536</v>
      </c>
      <c r="Q697" s="435">
        <f>IF('Séries-16x50'!$S$23="","",'Séries-16x50'!$S$23)</f>
        <v>17</v>
      </c>
      <c r="R697" s="110" t="str">
        <f>IF('Séries-16x50'!$T$23="","",'Séries-16x50'!$T$23)</f>
        <v>mn</v>
      </c>
      <c r="S697" s="437">
        <f>IF('Séries-16x50'!$U$23="","",'Séries-16x50'!$U$23)</f>
        <v>0</v>
      </c>
      <c r="T697" s="112" t="str">
        <f>IF('Séries-16x50'!$V$23="","",'Séries-16x50'!$V$23)</f>
        <v>s</v>
      </c>
      <c r="U697" s="413" t="str">
        <f>IF('Séries-16x50'!$AA$23="","",'Séries-16x50'!$AA$23)</f>
        <v/>
      </c>
    </row>
    <row r="698" spans="1:37" x14ac:dyDescent="0.25">
      <c r="A698" s="114" t="str">
        <f>IF('Séries-16x50'!$N$24="","",'Séries-16x50'!$N$24)</f>
        <v>16*50</v>
      </c>
      <c r="B698" s="435" t="str">
        <f>IF('Séries-16x50'!$J$24="","",'Séries-16x50'!$J$24)</f>
        <v>BRATANIC</v>
      </c>
      <c r="C698" s="437" t="str">
        <f>IF('Séries-16x50'!$K$24="","",'Séries-16x50'!$K$24)</f>
        <v>Alexandre</v>
      </c>
      <c r="D698" s="110" t="str">
        <f>IF('Séries-16x50'!$L$24="","",'Séries-16x50'!$L$24)</f>
        <v>Homme</v>
      </c>
      <c r="E698" s="110" t="str">
        <f>IF('Séries-16x50'!$I$24="","",'Séries-16x50'!$I$24)</f>
        <v>N°1 Capitaine</v>
      </c>
      <c r="F698" s="110" t="str">
        <f>IF('Séries-16x50'!$M$24="","",'Séries-16x50'!$M$24)</f>
        <v>BRATANIC Alexandre Homme</v>
      </c>
      <c r="G698" s="112" t="str">
        <f>IF('Séries-16x50'!$H$24="","",'Séries-16x50'!$H$24)</f>
        <v>Les Cormorans 1</v>
      </c>
      <c r="H698" s="120">
        <f>IF('Séries-16x50'!$A$24="","",'Séries-16x50'!$A$24)</f>
        <v>3</v>
      </c>
      <c r="I698" s="451">
        <f>IF('Séries-16x50'!$B$24="","",'Séries-16x50'!$B$24)</f>
        <v>4</v>
      </c>
      <c r="J698" s="139">
        <f>IF('Séries-16x50'!$G$24="","",'Séries-16x50'!$G$24)</f>
        <v>4</v>
      </c>
      <c r="K698" s="457" t="str">
        <f t="shared" si="35"/>
        <v>Appel</v>
      </c>
      <c r="L698" s="458">
        <f t="shared" si="34"/>
        <v>0.67847222222222203</v>
      </c>
      <c r="M698" s="441">
        <f>IF('Séries-16x50'!$C$24="","",'Séries-16x50'!$C$24)</f>
        <v>0.65763888888888866</v>
      </c>
      <c r="N698" s="431">
        <f>IF('Séries-16x50'!$D$24="","",'Séries-16x50'!$D$24)</f>
        <v>0.67847222222222203</v>
      </c>
      <c r="O698" s="431">
        <f>IF('Séries-16x50'!$E$24="","",'Séries-16x50'!$E$24)</f>
        <v>0.67916666666666647</v>
      </c>
      <c r="P698" s="439">
        <f>IF('Séries-16x50'!$F$24="","",'Séries-16x50'!$F$24)</f>
        <v>0.68055555555555536</v>
      </c>
      <c r="Q698" s="435">
        <f>IF('Séries-16x50'!$S$24="","",'Séries-16x50'!$S$24)</f>
        <v>17</v>
      </c>
      <c r="R698" s="110" t="str">
        <f>IF('Séries-16x50'!$T$24="","",'Séries-16x50'!$T$24)</f>
        <v>mn</v>
      </c>
      <c r="S698" s="437">
        <f>IF('Séries-16x50'!$U$24="","",'Séries-16x50'!$U$24)</f>
        <v>0</v>
      </c>
      <c r="T698" s="112" t="str">
        <f>IF('Séries-16x50'!$V$24="","",'Séries-16x50'!$V$24)</f>
        <v>s</v>
      </c>
      <c r="U698" s="413" t="str">
        <f>IF('Séries-16x50'!$AA$24="","",'Séries-16x50'!$AA$24)</f>
        <v/>
      </c>
    </row>
    <row r="699" spans="1:37" x14ac:dyDescent="0.25">
      <c r="A699" s="114" t="str">
        <f>IF('Séries-16x50'!$N$25="","",'Séries-16x50'!$N$25)</f>
        <v>16*50</v>
      </c>
      <c r="B699" s="435" t="str">
        <f>IF('Séries-16x50'!$J$25="","",'Séries-16x50'!$J$25)</f>
        <v>LEITNER</v>
      </c>
      <c r="C699" s="437" t="str">
        <f>IF('Séries-16x50'!$K$25="","",'Séries-16x50'!$K$25)</f>
        <v>Rachel</v>
      </c>
      <c r="D699" s="110" t="str">
        <f>IF('Séries-16x50'!$L$25="","",'Séries-16x50'!$L$25)</f>
        <v>FEMME</v>
      </c>
      <c r="E699" s="110" t="str">
        <f>IF('Séries-16x50'!$I$25="","",'Séries-16x50'!$I$25)</f>
        <v>N°1 Capitaine</v>
      </c>
      <c r="F699" s="110" t="str">
        <f>IF('Séries-16x50'!$M$25="","",'Séries-16x50'!$M$25)</f>
        <v>LEITNER Rachel FEMME</v>
      </c>
      <c r="G699" s="112" t="str">
        <f>IF('Séries-16x50'!$H$25="","",'Séries-16x50'!$H$25)</f>
        <v>Les Cormorans 2</v>
      </c>
      <c r="H699" s="120">
        <f>IF('Séries-16x50'!$A$25="","",'Séries-16x50'!$A$25)</f>
        <v>3</v>
      </c>
      <c r="I699" s="451">
        <f>IF('Séries-16x50'!$B$25="","",'Séries-16x50'!$B$25)</f>
        <v>5</v>
      </c>
      <c r="J699" s="139">
        <f>IF('Séries-16x50'!$G$25="","",'Séries-16x50'!$G$25)</f>
        <v>5</v>
      </c>
      <c r="K699" s="457" t="str">
        <f t="shared" si="35"/>
        <v>Appel</v>
      </c>
      <c r="L699" s="458">
        <f t="shared" si="34"/>
        <v>0.67847222222222203</v>
      </c>
      <c r="M699" s="441">
        <f>IF('Séries-16x50'!$C$25="","",'Séries-16x50'!$C$25)</f>
        <v>0.65763888888888866</v>
      </c>
      <c r="N699" s="431">
        <f>IF('Séries-16x50'!$D$25="","",'Séries-16x50'!$D$25)</f>
        <v>0.67847222222222203</v>
      </c>
      <c r="O699" s="431">
        <f>IF('Séries-16x50'!$E$25="","",'Séries-16x50'!$E$25)</f>
        <v>0.67916666666666647</v>
      </c>
      <c r="P699" s="439">
        <f>IF('Séries-16x50'!$F$25="","",'Séries-16x50'!$F$25)</f>
        <v>0.68055555555555536</v>
      </c>
      <c r="Q699" s="435">
        <f>IF('Séries-16x50'!$S$25="","",'Séries-16x50'!$S$25)</f>
        <v>16</v>
      </c>
      <c r="R699" s="110" t="str">
        <f>IF('Séries-16x50'!$T$25="","",'Séries-16x50'!$T$25)</f>
        <v>mn</v>
      </c>
      <c r="S699" s="437">
        <f>IF('Séries-16x50'!$U$25="","",'Séries-16x50'!$U$25)</f>
        <v>30</v>
      </c>
      <c r="T699" s="112" t="str">
        <f>IF('Séries-16x50'!$V$25="","",'Séries-16x50'!$V$25)</f>
        <v>s</v>
      </c>
      <c r="U699" s="413" t="str">
        <f>IF('Séries-16x50'!$AA$25="","",'Séries-16x50'!$AA$25)</f>
        <v/>
      </c>
    </row>
    <row r="700" spans="1:37" x14ac:dyDescent="0.25">
      <c r="A700" s="114" t="str">
        <f>IF('Séries-16x50'!$N$26="","",'Séries-16x50'!$N$26)</f>
        <v>16*50</v>
      </c>
      <c r="B700" s="435" t="str">
        <f>IF('Séries-16x50'!$J$26="","",'Séries-16x50'!$J$26)</f>
        <v>ELU</v>
      </c>
      <c r="C700" s="437" t="str">
        <f>IF('Séries-16x50'!$K$26="","",'Séries-16x50'!$K$26)</f>
        <v>Olivier</v>
      </c>
      <c r="D700" s="110" t="str">
        <f>IF('Séries-16x50'!$L$26="","",'Séries-16x50'!$L$26)</f>
        <v>Homme</v>
      </c>
      <c r="E700" s="110" t="str">
        <f>IF('Séries-16x50'!$I$26="","",'Séries-16x50'!$I$26)</f>
        <v xml:space="preserve">N°3 </v>
      </c>
      <c r="F700" s="110" t="str">
        <f>IF('Séries-16x50'!$M$26="","",'Séries-16x50'!$M$26)</f>
        <v>ELU Olivier Homme</v>
      </c>
      <c r="G700" s="112" t="str">
        <f>IF('Séries-16x50'!$H$26="","",'Séries-16x50'!$H$26)</f>
        <v>Les Cormorans 1</v>
      </c>
      <c r="H700" s="120">
        <f>IF('Séries-16x50'!$A$26="","",'Séries-16x50'!$A$26)</f>
        <v>4</v>
      </c>
      <c r="I700" s="451">
        <f>IF('Séries-16x50'!$B$26="","",'Séries-16x50'!$B$26)</f>
        <v>1</v>
      </c>
      <c r="J700" s="139">
        <f>IF('Séries-16x50'!$G$26="","",'Séries-16x50'!$G$26)</f>
        <v>1</v>
      </c>
      <c r="K700" s="457" t="str">
        <f t="shared" si="35"/>
        <v>Appel</v>
      </c>
      <c r="L700" s="458">
        <f t="shared" si="34"/>
        <v>0.69444444444444431</v>
      </c>
      <c r="M700" s="441">
        <f>IF('Séries-16x50'!$C$26="","",'Séries-16x50'!$C$26)</f>
        <v>0.67361111111111094</v>
      </c>
      <c r="N700" s="431">
        <f>IF('Séries-16x50'!$D$26="","",'Séries-16x50'!$D$26)</f>
        <v>0.69444444444444431</v>
      </c>
      <c r="O700" s="431">
        <f>IF('Séries-16x50'!$E$26="","",'Séries-16x50'!$E$26)</f>
        <v>0.69513888888888875</v>
      </c>
      <c r="P700" s="439">
        <f>IF('Séries-16x50'!$F$26="","",'Séries-16x50'!$F$26)</f>
        <v>0.69652777777777763</v>
      </c>
      <c r="Q700" s="435">
        <f>IF('Séries-16x50'!$S$26="","",'Séries-16x50'!$S$26)</f>
        <v>16</v>
      </c>
      <c r="R700" s="110" t="str">
        <f>IF('Séries-16x50'!$T$26="","",'Séries-16x50'!$T$26)</f>
        <v>mn</v>
      </c>
      <c r="S700" s="437">
        <f>IF('Séries-16x50'!$U$26="","",'Séries-16x50'!$U$26)</f>
        <v>0</v>
      </c>
      <c r="T700" s="112" t="str">
        <f>IF('Séries-16x50'!$V$26="","",'Séries-16x50'!$V$26)</f>
        <v>s</v>
      </c>
      <c r="U700" s="413" t="str">
        <f>IF('Séries-16x50'!$AA$26="","",'Séries-16x50'!$AA$26)</f>
        <v/>
      </c>
    </row>
    <row r="701" spans="1:37" x14ac:dyDescent="0.25">
      <c r="A701" s="114" t="str">
        <f>IF('Séries-16x50'!$N$27="","",'Séries-16x50'!$N$27)</f>
        <v>16*50</v>
      </c>
      <c r="B701" s="435" t="str">
        <f>IF('Séries-16x50'!$J$27="","",'Séries-16x50'!$J$27)</f>
        <v>SVADLENKA</v>
      </c>
      <c r="C701" s="437" t="str">
        <f>IF('Séries-16x50'!$K$27="","",'Séries-16x50'!$K$27)</f>
        <v>Michal</v>
      </c>
      <c r="D701" s="110" t="str">
        <f>IF('Séries-16x50'!$L$27="","",'Séries-16x50'!$L$27)</f>
        <v>Homme</v>
      </c>
      <c r="E701" s="110" t="str">
        <f>IF('Séries-16x50'!$I$27="","",'Séries-16x50'!$I$27)</f>
        <v xml:space="preserve">N°3 </v>
      </c>
      <c r="F701" s="110" t="str">
        <f>IF('Séries-16x50'!$M$27="","",'Séries-16x50'!$M$27)</f>
        <v>SVADLENKA Michal Homme</v>
      </c>
      <c r="G701" s="112" t="str">
        <f>IF('Séries-16x50'!$H$27="","",'Séries-16x50'!$H$27)</f>
        <v>Apneaman, Praha, Czech Republic</v>
      </c>
      <c r="H701" s="120">
        <f>IF('Séries-16x50'!$A$27="","",'Séries-16x50'!$A$27)</f>
        <v>4</v>
      </c>
      <c r="I701" s="451">
        <f>IF('Séries-16x50'!$B$27="","",'Séries-16x50'!$B$27)</f>
        <v>2</v>
      </c>
      <c r="J701" s="139">
        <f>IF('Séries-16x50'!$G$27="","",'Séries-16x50'!$G$27)</f>
        <v>2</v>
      </c>
      <c r="K701" s="457" t="str">
        <f t="shared" si="35"/>
        <v>Appel</v>
      </c>
      <c r="L701" s="458">
        <f t="shared" si="34"/>
        <v>0.69444444444444431</v>
      </c>
      <c r="M701" s="441">
        <f>IF('Séries-16x50'!$C$27="","",'Séries-16x50'!$C$27)</f>
        <v>0.67361111111111094</v>
      </c>
      <c r="N701" s="431">
        <f>IF('Séries-16x50'!$D$27="","",'Séries-16x50'!$D$27)</f>
        <v>0.69444444444444431</v>
      </c>
      <c r="O701" s="431">
        <f>IF('Séries-16x50'!$E$27="","",'Séries-16x50'!$E$27)</f>
        <v>0.69513888888888875</v>
      </c>
      <c r="P701" s="439">
        <f>IF('Séries-16x50'!$F$27="","",'Séries-16x50'!$F$27)</f>
        <v>0.69652777777777763</v>
      </c>
      <c r="Q701" s="435">
        <f>IF('Séries-16x50'!$S$27="","",'Séries-16x50'!$S$27)</f>
        <v>14</v>
      </c>
      <c r="R701" s="110" t="str">
        <f>IF('Séries-16x50'!$T$27="","",'Séries-16x50'!$T$27)</f>
        <v>mn</v>
      </c>
      <c r="S701" s="437">
        <f>IF('Séries-16x50'!$U$27="","",'Séries-16x50'!$U$27)</f>
        <v>50</v>
      </c>
      <c r="T701" s="112" t="str">
        <f>IF('Séries-16x50'!$V$27="","",'Séries-16x50'!$V$27)</f>
        <v>s</v>
      </c>
      <c r="U701" s="413" t="str">
        <f>IF('Séries-16x50'!$AA$27="","",'Séries-16x50'!$AA$27)</f>
        <v/>
      </c>
    </row>
    <row r="702" spans="1:37" x14ac:dyDescent="0.25">
      <c r="A702" s="114" t="str">
        <f>IF('Séries-16x50'!$N$28="","",'Séries-16x50'!$N$28)</f>
        <v>16*50</v>
      </c>
      <c r="B702" s="435" t="str">
        <f>IF('Séries-16x50'!$J$28="","",'Séries-16x50'!$J$28)</f>
        <v>OLLIVO</v>
      </c>
      <c r="C702" s="437" t="str">
        <f>IF('Séries-16x50'!$K$28="","",'Séries-16x50'!$K$28)</f>
        <v>Kevin</v>
      </c>
      <c r="D702" s="110" t="str">
        <f>IF('Séries-16x50'!$L$28="","",'Séries-16x50'!$L$28)</f>
        <v>Homme</v>
      </c>
      <c r="E702" s="110" t="str">
        <f>IF('Séries-16x50'!$I$28="","",'Séries-16x50'!$I$28)</f>
        <v xml:space="preserve">N°3 </v>
      </c>
      <c r="F702" s="110" t="str">
        <f>IF('Séries-16x50'!$M$28="","",'Séries-16x50'!$M$28)</f>
        <v>OLLIVO Kevin Homme</v>
      </c>
      <c r="G702" s="112" t="str">
        <f>IF('Séries-16x50'!$H$28="","",'Séries-16x50'!$H$28)</f>
        <v>Imashi</v>
      </c>
      <c r="H702" s="120">
        <f>IF('Séries-16x50'!$A$28="","",'Séries-16x50'!$A$28)</f>
        <v>4</v>
      </c>
      <c r="I702" s="451">
        <f>IF('Séries-16x50'!$B$28="","",'Séries-16x50'!$B$28)</f>
        <v>3</v>
      </c>
      <c r="J702" s="139">
        <f>IF('Séries-16x50'!$G$28="","",'Séries-16x50'!$G$28)</f>
        <v>3</v>
      </c>
      <c r="K702" s="457" t="str">
        <f t="shared" si="35"/>
        <v>Appel</v>
      </c>
      <c r="L702" s="458">
        <f t="shared" si="34"/>
        <v>0.69444444444444431</v>
      </c>
      <c r="M702" s="441">
        <f>IF('Séries-16x50'!$C$28="","",'Séries-16x50'!$C$28)</f>
        <v>0.67361111111111094</v>
      </c>
      <c r="N702" s="431">
        <f>IF('Séries-16x50'!$D$28="","",'Séries-16x50'!$D$28)</f>
        <v>0.69444444444444431</v>
      </c>
      <c r="O702" s="431">
        <f>IF('Séries-16x50'!$E$28="","",'Séries-16x50'!$E$28)</f>
        <v>0.69513888888888875</v>
      </c>
      <c r="P702" s="439">
        <f>IF('Séries-16x50'!$F$28="","",'Séries-16x50'!$F$28)</f>
        <v>0.69652777777777763</v>
      </c>
      <c r="Q702" s="435">
        <f>IF('Séries-16x50'!$S$28="","",'Séries-16x50'!$S$28)</f>
        <v>13</v>
      </c>
      <c r="R702" s="110" t="str">
        <f>IF('Séries-16x50'!$T$28="","",'Séries-16x50'!$T$28)</f>
        <v>mn</v>
      </c>
      <c r="S702" s="437">
        <f>IF('Séries-16x50'!$U$28="","",'Séries-16x50'!$U$28)</f>
        <v>15</v>
      </c>
      <c r="T702" s="112" t="str">
        <f>IF('Séries-16x50'!$V$28="","",'Séries-16x50'!$V$28)</f>
        <v>s</v>
      </c>
      <c r="U702" s="413" t="str">
        <f>IF('Séries-16x50'!$AA$28="","",'Séries-16x50'!$AA$28)</f>
        <v/>
      </c>
    </row>
    <row r="703" spans="1:37" x14ac:dyDescent="0.25">
      <c r="A703" s="114" t="str">
        <f>IF('Séries-16x50'!$N$29="","",'Séries-16x50'!$N$29)</f>
        <v/>
      </c>
      <c r="B703" s="435" t="str">
        <f>IF('Séries-16x50'!$J$29="","",'Séries-16x50'!$J$29)</f>
        <v/>
      </c>
      <c r="C703" s="437" t="str">
        <f>IF('Séries-16x50'!$K$29="","",'Séries-16x50'!$K$29)</f>
        <v/>
      </c>
      <c r="D703" s="110" t="str">
        <f>IF('Séries-16x50'!$L$29="","",'Séries-16x50'!$L$29)</f>
        <v/>
      </c>
      <c r="E703" s="110" t="str">
        <f>IF('Séries-16x50'!$I$29="","",'Séries-16x50'!$I$29)</f>
        <v/>
      </c>
      <c r="F703" s="110" t="str">
        <f>IF('Séries-16x50'!$M$29="","",'Séries-16x50'!$M$29)</f>
        <v/>
      </c>
      <c r="G703" s="112" t="str">
        <f>IF('Séries-16x50'!$H$29="","",'Séries-16x50'!$H$29)</f>
        <v/>
      </c>
      <c r="H703" s="120" t="str">
        <f>IF('Séries-16x50'!$A$29="","",'Séries-16x50'!$A$29)</f>
        <v/>
      </c>
      <c r="I703" s="451" t="str">
        <f>IF('Séries-16x50'!$B$29="","",'Séries-16x50'!$B$29)</f>
        <v/>
      </c>
      <c r="J703" s="139" t="str">
        <f>IF('Séries-16x50'!$G$29="","",'Séries-16x50'!$G$29)</f>
        <v/>
      </c>
      <c r="K703" s="457" t="str">
        <f t="shared" si="35"/>
        <v/>
      </c>
      <c r="L703" s="458" t="str">
        <f t="shared" si="34"/>
        <v/>
      </c>
      <c r="M703" s="441" t="str">
        <f>IF('Séries-16x50'!$C$29="","",'Séries-16x50'!$C$29)</f>
        <v/>
      </c>
      <c r="N703" s="431" t="str">
        <f>IF('Séries-16x50'!$D$29="","",'Séries-16x50'!$D$29)</f>
        <v/>
      </c>
      <c r="O703" s="431" t="str">
        <f>IF('Séries-16x50'!$E$29="","",'Séries-16x50'!$E$29)</f>
        <v/>
      </c>
      <c r="P703" s="439" t="str">
        <f>IF('Séries-16x50'!$F$29="","",'Séries-16x50'!$F$29)</f>
        <v/>
      </c>
      <c r="Q703" s="435" t="str">
        <f>IF('Séries-16x50'!$S$29="","",'Séries-16x50'!$S$29)</f>
        <v/>
      </c>
      <c r="R703" s="110" t="str">
        <f>IF('Séries-16x50'!$T$29="","",'Séries-16x50'!$T$29)</f>
        <v/>
      </c>
      <c r="S703" s="437" t="str">
        <f>IF('Séries-16x50'!$U$29="","",'Séries-16x50'!$U$29)</f>
        <v/>
      </c>
      <c r="T703" s="112" t="str">
        <f>IF('Séries-16x50'!$V$29="","",'Séries-16x50'!$V$29)</f>
        <v/>
      </c>
      <c r="U703" s="413" t="str">
        <f>IF('Séries-16x50'!$AA$29="","",'Séries-16x50'!$AA$29)</f>
        <v/>
      </c>
    </row>
    <row r="704" spans="1:37" x14ac:dyDescent="0.25">
      <c r="A704" s="114" t="str">
        <f>IF('Séries-16x50'!$N$30="","",'Séries-16x50'!$N$30)</f>
        <v/>
      </c>
      <c r="B704" s="435" t="str">
        <f>IF('Séries-16x50'!$J$30="","",'Séries-16x50'!$J$30)</f>
        <v/>
      </c>
      <c r="C704" s="437" t="str">
        <f>IF('Séries-16x50'!$K$30="","",'Séries-16x50'!$K$30)</f>
        <v/>
      </c>
      <c r="D704" s="110" t="str">
        <f>IF('Séries-16x50'!$L$30="","",'Séries-16x50'!$L$30)</f>
        <v/>
      </c>
      <c r="E704" s="110" t="str">
        <f>IF('Séries-16x50'!$I$30="","",'Séries-16x50'!$I$30)</f>
        <v/>
      </c>
      <c r="F704" s="110" t="str">
        <f>IF('Séries-16x50'!$M$30="","",'Séries-16x50'!$M$30)</f>
        <v/>
      </c>
      <c r="G704" s="112" t="str">
        <f>IF('Séries-16x50'!$H$30="","",'Séries-16x50'!$H$30)</f>
        <v/>
      </c>
      <c r="H704" s="120" t="str">
        <f>IF('Séries-16x50'!$A$30="","",'Séries-16x50'!$A$30)</f>
        <v/>
      </c>
      <c r="I704" s="451" t="str">
        <f>IF('Séries-16x50'!$B$30="","",'Séries-16x50'!$B$30)</f>
        <v/>
      </c>
      <c r="J704" s="139" t="str">
        <f>IF('Séries-16x50'!$G$30="","",'Séries-16x50'!$G$30)</f>
        <v/>
      </c>
      <c r="K704" s="457" t="str">
        <f t="shared" si="35"/>
        <v/>
      </c>
      <c r="L704" s="458" t="str">
        <f t="shared" si="34"/>
        <v/>
      </c>
      <c r="M704" s="441" t="str">
        <f>IF('Séries-16x50'!$C$30="","",'Séries-16x50'!$C$30)</f>
        <v/>
      </c>
      <c r="N704" s="431" t="str">
        <f>IF('Séries-16x50'!$D$30="","",'Séries-16x50'!$D$30)</f>
        <v/>
      </c>
      <c r="O704" s="431" t="str">
        <f>IF('Séries-16x50'!$E$30="","",'Séries-16x50'!$E$30)</f>
        <v/>
      </c>
      <c r="P704" s="439" t="str">
        <f>IF('Séries-16x50'!$F$30="","",'Séries-16x50'!$F$30)</f>
        <v/>
      </c>
      <c r="Q704" s="435" t="str">
        <f>IF('Séries-16x50'!$S$30="","",'Séries-16x50'!$S$30)</f>
        <v/>
      </c>
      <c r="R704" s="110" t="str">
        <f>IF('Séries-16x50'!$T$30="","",'Séries-16x50'!$T$30)</f>
        <v/>
      </c>
      <c r="S704" s="437" t="str">
        <f>IF('Séries-16x50'!$U$30="","",'Séries-16x50'!$U$30)</f>
        <v/>
      </c>
      <c r="T704" s="112" t="str">
        <f>IF('Séries-16x50'!$V$30="","",'Séries-16x50'!$V$30)</f>
        <v/>
      </c>
      <c r="U704" s="413" t="str">
        <f>IF('Séries-16x50'!$AA$30="","",'Séries-16x50'!$AA$30)</f>
        <v/>
      </c>
    </row>
    <row r="705" spans="1:21" x14ac:dyDescent="0.25">
      <c r="A705" s="114" t="str">
        <f>IF('Séries-16x50'!$N$31="","",'Séries-16x50'!$N$31)</f>
        <v/>
      </c>
      <c r="B705" s="435" t="str">
        <f>IF('Séries-16x50'!$J$31="","",'Séries-16x50'!$J$31)</f>
        <v/>
      </c>
      <c r="C705" s="437" t="str">
        <f>IF('Séries-16x50'!$K$31="","",'Séries-16x50'!$K$31)</f>
        <v/>
      </c>
      <c r="D705" s="110" t="str">
        <f>IF('Séries-16x50'!$L$31="","",'Séries-16x50'!$L$31)</f>
        <v/>
      </c>
      <c r="E705" s="110" t="str">
        <f>IF('Séries-16x50'!$I$31="","",'Séries-16x50'!$I$31)</f>
        <v/>
      </c>
      <c r="F705" s="110" t="str">
        <f>IF('Séries-16x50'!$M$31="","",'Séries-16x50'!$M$31)</f>
        <v/>
      </c>
      <c r="G705" s="112" t="str">
        <f>IF('Séries-16x50'!$H$31="","",'Séries-16x50'!$H$31)</f>
        <v/>
      </c>
      <c r="H705" s="120" t="str">
        <f>IF('Séries-16x50'!$A$31="","",'Séries-16x50'!$A$31)</f>
        <v/>
      </c>
      <c r="I705" s="451" t="str">
        <f>IF('Séries-16x50'!$B$31="","",'Séries-16x50'!$B$31)</f>
        <v/>
      </c>
      <c r="J705" s="139" t="str">
        <f>IF('Séries-16x50'!$G$31="","",'Séries-16x50'!$G$31)</f>
        <v/>
      </c>
      <c r="K705" s="457" t="str">
        <f t="shared" si="35"/>
        <v/>
      </c>
      <c r="L705" s="458" t="str">
        <f t="shared" si="34"/>
        <v/>
      </c>
      <c r="M705" s="441" t="str">
        <f>IF('Séries-16x50'!$C$31="","",'Séries-16x50'!$C$31)</f>
        <v/>
      </c>
      <c r="N705" s="431" t="str">
        <f>IF('Séries-16x50'!$D$31="","",'Séries-16x50'!$D$31)</f>
        <v/>
      </c>
      <c r="O705" s="431" t="str">
        <f>IF('Séries-16x50'!$E$31="","",'Séries-16x50'!$E$31)</f>
        <v/>
      </c>
      <c r="P705" s="439" t="str">
        <f>IF('Séries-16x50'!$F$31="","",'Séries-16x50'!$F$31)</f>
        <v/>
      </c>
      <c r="Q705" s="435" t="str">
        <f>IF('Séries-16x50'!$S$31="","",'Séries-16x50'!$S$31)</f>
        <v/>
      </c>
      <c r="R705" s="110" t="str">
        <f>IF('Séries-16x50'!$T$31="","",'Séries-16x50'!$T$31)</f>
        <v/>
      </c>
      <c r="S705" s="437" t="str">
        <f>IF('Séries-16x50'!$U$31="","",'Séries-16x50'!$U$31)</f>
        <v/>
      </c>
      <c r="T705" s="112" t="str">
        <f>IF('Séries-16x50'!$V$31="","",'Séries-16x50'!$V$31)</f>
        <v/>
      </c>
      <c r="U705" s="413" t="str">
        <f>IF('Séries-16x50'!$AA$31="","",'Séries-16x50'!$AA$31)</f>
        <v/>
      </c>
    </row>
    <row r="706" spans="1:21" x14ac:dyDescent="0.25">
      <c r="A706" s="114" t="str">
        <f>IF('Séries-16x50'!$N$32="","",'Séries-16x50'!$N$32)</f>
        <v/>
      </c>
      <c r="B706" s="435" t="str">
        <f>IF('Séries-16x50'!$J$32="","",'Séries-16x50'!$J$32)</f>
        <v/>
      </c>
      <c r="C706" s="437" t="str">
        <f>IF('Séries-16x50'!$K$32="","",'Séries-16x50'!$K$32)</f>
        <v/>
      </c>
      <c r="D706" s="110" t="str">
        <f>IF('Séries-16x50'!$L$32="","",'Séries-16x50'!$L$32)</f>
        <v/>
      </c>
      <c r="E706" s="110" t="str">
        <f>IF('Séries-16x50'!$I$32="","",'Séries-16x50'!$I$32)</f>
        <v/>
      </c>
      <c r="F706" s="110" t="str">
        <f>IF('Séries-16x50'!$M$32="","",'Séries-16x50'!$M$32)</f>
        <v/>
      </c>
      <c r="G706" s="112" t="str">
        <f>IF('Séries-16x50'!$H$32="","",'Séries-16x50'!$H$32)</f>
        <v/>
      </c>
      <c r="H706" s="120" t="str">
        <f>IF('Séries-16x50'!$A$32="","",'Séries-16x50'!$A$32)</f>
        <v/>
      </c>
      <c r="I706" s="451" t="str">
        <f>IF('Séries-16x50'!$B$32="","",'Séries-16x50'!$B$32)</f>
        <v/>
      </c>
      <c r="J706" s="139" t="str">
        <f>IF('Séries-16x50'!$G$32="","",'Séries-16x50'!$G$32)</f>
        <v/>
      </c>
      <c r="K706" s="457" t="str">
        <f t="shared" si="35"/>
        <v/>
      </c>
      <c r="L706" s="458" t="str">
        <f t="shared" si="34"/>
        <v/>
      </c>
      <c r="M706" s="441" t="str">
        <f>IF('Séries-16x50'!$C$32="","",'Séries-16x50'!$C$32)</f>
        <v/>
      </c>
      <c r="N706" s="431" t="str">
        <f>IF('Séries-16x50'!$D$32="","",'Séries-16x50'!$D$32)</f>
        <v/>
      </c>
      <c r="O706" s="431" t="str">
        <f>IF('Séries-16x50'!$E$32="","",'Séries-16x50'!$E$32)</f>
        <v/>
      </c>
      <c r="P706" s="439" t="str">
        <f>IF('Séries-16x50'!$F$32="","",'Séries-16x50'!$F$32)</f>
        <v/>
      </c>
      <c r="Q706" s="435" t="str">
        <f>IF('Séries-16x50'!$S$32="","",'Séries-16x50'!$S$32)</f>
        <v/>
      </c>
      <c r="R706" s="110" t="str">
        <f>IF('Séries-16x50'!$T$32="","",'Séries-16x50'!$T$32)</f>
        <v/>
      </c>
      <c r="S706" s="437" t="str">
        <f>IF('Séries-16x50'!$U$32="","",'Séries-16x50'!$U$32)</f>
        <v/>
      </c>
      <c r="T706" s="112" t="str">
        <f>IF('Séries-16x50'!$V$32="","",'Séries-16x50'!$V$32)</f>
        <v/>
      </c>
      <c r="U706" s="413" t="str">
        <f>IF('Séries-16x50'!$AA$32="","",'Séries-16x50'!$AA$32)</f>
        <v/>
      </c>
    </row>
    <row r="707" spans="1:21" x14ac:dyDescent="0.25">
      <c r="A707" s="114" t="str">
        <f>IF('Séries-16x50'!$N$33="","",'Séries-16x50'!$N$33)</f>
        <v/>
      </c>
      <c r="B707" s="435" t="str">
        <f>IF('Séries-16x50'!$J$33="","",'Séries-16x50'!$J$33)</f>
        <v/>
      </c>
      <c r="C707" s="437" t="str">
        <f>IF('Séries-16x50'!$K$33="","",'Séries-16x50'!$K$33)</f>
        <v/>
      </c>
      <c r="D707" s="110" t="str">
        <f>IF('Séries-16x50'!$L$33="","",'Séries-16x50'!$L$33)</f>
        <v/>
      </c>
      <c r="E707" s="110" t="str">
        <f>IF('Séries-16x50'!$I$33="","",'Séries-16x50'!$I$33)</f>
        <v/>
      </c>
      <c r="F707" s="110" t="str">
        <f>IF('Séries-16x50'!$M$33="","",'Séries-16x50'!$M$33)</f>
        <v/>
      </c>
      <c r="G707" s="112" t="str">
        <f>IF('Séries-16x50'!$H$33="","",'Séries-16x50'!$H$33)</f>
        <v/>
      </c>
      <c r="H707" s="120" t="str">
        <f>IF('Séries-16x50'!$A$33="","",'Séries-16x50'!$A$33)</f>
        <v/>
      </c>
      <c r="I707" s="451" t="str">
        <f>IF('Séries-16x50'!$B$33="","",'Séries-16x50'!$B$33)</f>
        <v/>
      </c>
      <c r="J707" s="139" t="str">
        <f>IF('Séries-16x50'!$G$33="","",'Séries-16x50'!$G$33)</f>
        <v/>
      </c>
      <c r="K707" s="457" t="str">
        <f t="shared" si="35"/>
        <v/>
      </c>
      <c r="L707" s="458" t="str">
        <f t="shared" si="34"/>
        <v/>
      </c>
      <c r="M707" s="441" t="str">
        <f>IF('Séries-16x50'!$C$33="","",'Séries-16x50'!$C$33)</f>
        <v/>
      </c>
      <c r="N707" s="431" t="str">
        <f>IF('Séries-16x50'!$D$33="","",'Séries-16x50'!$D$33)</f>
        <v/>
      </c>
      <c r="O707" s="431" t="str">
        <f>IF('Séries-16x50'!$E$33="","",'Séries-16x50'!$E$33)</f>
        <v/>
      </c>
      <c r="P707" s="439" t="str">
        <f>IF('Séries-16x50'!$F$33="","",'Séries-16x50'!$F$33)</f>
        <v/>
      </c>
      <c r="Q707" s="435" t="str">
        <f>IF('Séries-16x50'!$S$33="","",'Séries-16x50'!$S$33)</f>
        <v/>
      </c>
      <c r="R707" s="110" t="str">
        <f>IF('Séries-16x50'!$T$33="","",'Séries-16x50'!$T$33)</f>
        <v/>
      </c>
      <c r="S707" s="437" t="str">
        <f>IF('Séries-16x50'!$U$33="","",'Séries-16x50'!$U$33)</f>
        <v/>
      </c>
      <c r="T707" s="112" t="str">
        <f>IF('Séries-16x50'!$V$33="","",'Séries-16x50'!$V$33)</f>
        <v/>
      </c>
      <c r="U707" s="413" t="str">
        <f>IF('Séries-16x50'!$AA$33="","",'Séries-16x50'!$AA$33)</f>
        <v/>
      </c>
    </row>
    <row r="708" spans="1:21" x14ac:dyDescent="0.25">
      <c r="A708" s="114" t="str">
        <f>IF('Séries-16x50'!$N$34="","",'Séries-16x50'!$N$34)</f>
        <v/>
      </c>
      <c r="B708" s="435" t="str">
        <f>IF('Séries-16x50'!$J$34="","",'Séries-16x50'!$J$34)</f>
        <v/>
      </c>
      <c r="C708" s="437" t="str">
        <f>IF('Séries-16x50'!$K$34="","",'Séries-16x50'!$K$34)</f>
        <v/>
      </c>
      <c r="D708" s="110" t="str">
        <f>IF('Séries-16x50'!$L$34="","",'Séries-16x50'!$L$34)</f>
        <v/>
      </c>
      <c r="E708" s="110" t="str">
        <f>IF('Séries-16x50'!$I$34="","",'Séries-16x50'!$I$34)</f>
        <v/>
      </c>
      <c r="F708" s="110" t="str">
        <f>IF('Séries-16x50'!$M$34="","",'Séries-16x50'!$M$34)</f>
        <v/>
      </c>
      <c r="G708" s="112" t="str">
        <f>IF('Séries-16x50'!$H$34="","",'Séries-16x50'!$H$34)</f>
        <v/>
      </c>
      <c r="H708" s="120" t="str">
        <f>IF('Séries-16x50'!$A$34="","",'Séries-16x50'!$A$34)</f>
        <v/>
      </c>
      <c r="I708" s="451" t="str">
        <f>IF('Séries-16x50'!$B$34="","",'Séries-16x50'!$B$34)</f>
        <v/>
      </c>
      <c r="J708" s="139" t="str">
        <f>IF('Séries-16x50'!$G$34="","",'Séries-16x50'!$G$34)</f>
        <v/>
      </c>
      <c r="K708" s="457" t="str">
        <f t="shared" si="35"/>
        <v/>
      </c>
      <c r="L708" s="458" t="str">
        <f t="shared" si="34"/>
        <v/>
      </c>
      <c r="M708" s="441" t="str">
        <f>IF('Séries-16x50'!$C$34="","",'Séries-16x50'!$C$34)</f>
        <v/>
      </c>
      <c r="N708" s="431" t="str">
        <f>IF('Séries-16x50'!$D$34="","",'Séries-16x50'!$D$34)</f>
        <v/>
      </c>
      <c r="O708" s="431" t="str">
        <f>IF('Séries-16x50'!$E$34="","",'Séries-16x50'!$E$34)</f>
        <v/>
      </c>
      <c r="P708" s="439" t="str">
        <f>IF('Séries-16x50'!$F$34="","",'Séries-16x50'!$F$34)</f>
        <v/>
      </c>
      <c r="Q708" s="435" t="str">
        <f>IF('Séries-16x50'!$S$34="","",'Séries-16x50'!$S$34)</f>
        <v/>
      </c>
      <c r="R708" s="110" t="str">
        <f>IF('Séries-16x50'!$T$34="","",'Séries-16x50'!$T$34)</f>
        <v/>
      </c>
      <c r="S708" s="437" t="str">
        <f>IF('Séries-16x50'!$U$34="","",'Séries-16x50'!$U$34)</f>
        <v/>
      </c>
      <c r="T708" s="112" t="str">
        <f>IF('Séries-16x50'!$V$34="","",'Séries-16x50'!$V$34)</f>
        <v/>
      </c>
      <c r="U708" s="413" t="str">
        <f>IF('Séries-16x50'!$AA$34="","",'Séries-16x50'!$AA$34)</f>
        <v/>
      </c>
    </row>
    <row r="709" spans="1:21" x14ac:dyDescent="0.25">
      <c r="A709" s="114" t="str">
        <f>IF('Séries-16x50'!$N$35="","",'Séries-16x50'!$N$35)</f>
        <v/>
      </c>
      <c r="B709" s="435" t="str">
        <f>IF('Séries-16x50'!$J$35="","",'Séries-16x50'!$J$35)</f>
        <v/>
      </c>
      <c r="C709" s="437" t="str">
        <f>IF('Séries-16x50'!$K$35="","",'Séries-16x50'!$K$35)</f>
        <v/>
      </c>
      <c r="D709" s="110" t="str">
        <f>IF('Séries-16x50'!$L$35="","",'Séries-16x50'!$L$35)</f>
        <v/>
      </c>
      <c r="E709" s="110" t="str">
        <f>IF('Séries-16x50'!$I$35="","",'Séries-16x50'!$I$35)</f>
        <v/>
      </c>
      <c r="F709" s="110" t="str">
        <f>IF('Séries-16x50'!$M$35="","",'Séries-16x50'!$M$35)</f>
        <v/>
      </c>
      <c r="G709" s="112" t="str">
        <f>IF('Séries-16x50'!$H$35="","",'Séries-16x50'!$H$35)</f>
        <v/>
      </c>
      <c r="H709" s="120" t="str">
        <f>IF('Séries-16x50'!$A$35="","",'Séries-16x50'!$A$35)</f>
        <v/>
      </c>
      <c r="I709" s="451" t="str">
        <f>IF('Séries-16x50'!$B$35="","",'Séries-16x50'!$B$35)</f>
        <v/>
      </c>
      <c r="J709" s="139" t="str">
        <f>IF('Séries-16x50'!$G$35="","",'Séries-16x50'!$G$35)</f>
        <v/>
      </c>
      <c r="K709" s="457" t="str">
        <f t="shared" si="35"/>
        <v/>
      </c>
      <c r="L709" s="458" t="str">
        <f t="shared" si="34"/>
        <v/>
      </c>
      <c r="M709" s="441" t="str">
        <f>IF('Séries-16x50'!$C$35="","",'Séries-16x50'!$C$35)</f>
        <v/>
      </c>
      <c r="N709" s="431" t="str">
        <f>IF('Séries-16x50'!$D$35="","",'Séries-16x50'!$D$35)</f>
        <v/>
      </c>
      <c r="O709" s="431" t="str">
        <f>IF('Séries-16x50'!$E$35="","",'Séries-16x50'!$E$35)</f>
        <v/>
      </c>
      <c r="P709" s="439" t="str">
        <f>IF('Séries-16x50'!$F$35="","",'Séries-16x50'!$F$35)</f>
        <v/>
      </c>
      <c r="Q709" s="435" t="str">
        <f>IF('Séries-16x50'!$S$35="","",'Séries-16x50'!$S$35)</f>
        <v/>
      </c>
      <c r="R709" s="110" t="str">
        <f>IF('Séries-16x50'!$T$35="","",'Séries-16x50'!$T$35)</f>
        <v/>
      </c>
      <c r="S709" s="437" t="str">
        <f>IF('Séries-16x50'!$U$35="","",'Séries-16x50'!$U$35)</f>
        <v/>
      </c>
      <c r="T709" s="112" t="str">
        <f>IF('Séries-16x50'!$V$35="","",'Séries-16x50'!$V$35)</f>
        <v/>
      </c>
      <c r="U709" s="413" t="str">
        <f>IF('Séries-16x50'!$AA$35="","",'Séries-16x50'!$AA$35)</f>
        <v/>
      </c>
    </row>
    <row r="710" spans="1:21" x14ac:dyDescent="0.25">
      <c r="A710" s="114" t="str">
        <f>IF('Séries-16x50'!$N$36="","",'Séries-16x50'!$N$36)</f>
        <v/>
      </c>
      <c r="B710" s="435" t="str">
        <f>IF('Séries-16x50'!$J$36="","",'Séries-16x50'!$J$36)</f>
        <v/>
      </c>
      <c r="C710" s="437" t="str">
        <f>IF('Séries-16x50'!$K$36="","",'Séries-16x50'!$K$36)</f>
        <v/>
      </c>
      <c r="D710" s="110" t="str">
        <f>IF('Séries-16x50'!$L$36="","",'Séries-16x50'!$L$36)</f>
        <v/>
      </c>
      <c r="E710" s="110" t="str">
        <f>IF('Séries-16x50'!$I$36="","",'Séries-16x50'!$I$36)</f>
        <v/>
      </c>
      <c r="F710" s="110" t="str">
        <f>IF('Séries-16x50'!$M$36="","",'Séries-16x50'!$M$36)</f>
        <v/>
      </c>
      <c r="G710" s="112" t="str">
        <f>IF('Séries-16x50'!$H$36="","",'Séries-16x50'!$H$36)</f>
        <v/>
      </c>
      <c r="H710" s="120" t="str">
        <f>IF('Séries-16x50'!$A$36="","",'Séries-16x50'!$A$36)</f>
        <v/>
      </c>
      <c r="I710" s="451" t="str">
        <f>IF('Séries-16x50'!$B$36="","",'Séries-16x50'!$B$36)</f>
        <v/>
      </c>
      <c r="J710" s="139" t="str">
        <f>IF('Séries-16x50'!$G$36="","",'Séries-16x50'!$G$36)</f>
        <v/>
      </c>
      <c r="K710" s="457" t="str">
        <f t="shared" si="35"/>
        <v/>
      </c>
      <c r="L710" s="458" t="str">
        <f t="shared" si="34"/>
        <v/>
      </c>
      <c r="M710" s="441" t="str">
        <f>IF('Séries-16x50'!$C$36="","",'Séries-16x50'!$C$36)</f>
        <v/>
      </c>
      <c r="N710" s="431" t="str">
        <f>IF('Séries-16x50'!$D$36="","",'Séries-16x50'!$D$36)</f>
        <v/>
      </c>
      <c r="O710" s="431" t="str">
        <f>IF('Séries-16x50'!$E$36="","",'Séries-16x50'!$E$36)</f>
        <v/>
      </c>
      <c r="P710" s="439" t="str">
        <f>IF('Séries-16x50'!$F$36="","",'Séries-16x50'!$F$36)</f>
        <v/>
      </c>
      <c r="Q710" s="435" t="str">
        <f>IF('Séries-16x50'!$S$36="","",'Séries-16x50'!$S$36)</f>
        <v/>
      </c>
      <c r="R710" s="110" t="str">
        <f>IF('Séries-16x50'!$T$36="","",'Séries-16x50'!$T$36)</f>
        <v/>
      </c>
      <c r="S710" s="437" t="str">
        <f>IF('Séries-16x50'!$U$36="","",'Séries-16x50'!$U$36)</f>
        <v/>
      </c>
      <c r="T710" s="112" t="str">
        <f>IF('Séries-16x50'!$V$36="","",'Séries-16x50'!$V$36)</f>
        <v/>
      </c>
      <c r="U710" s="413" t="str">
        <f>IF('Séries-16x50'!$AA$36="","",'Séries-16x50'!$AA$36)</f>
        <v/>
      </c>
    </row>
    <row r="711" spans="1:21" x14ac:dyDescent="0.25">
      <c r="A711" s="114" t="str">
        <f>IF('Séries-16x50'!$N$37="","",'Séries-16x50'!$N$37)</f>
        <v/>
      </c>
      <c r="B711" s="435" t="str">
        <f>IF('Séries-16x50'!$J$37="","",'Séries-16x50'!$J$37)</f>
        <v/>
      </c>
      <c r="C711" s="437" t="str">
        <f>IF('Séries-16x50'!$K$37="","",'Séries-16x50'!$K$37)</f>
        <v/>
      </c>
      <c r="D711" s="110" t="str">
        <f>IF('Séries-16x50'!$L$37="","",'Séries-16x50'!$L$37)</f>
        <v/>
      </c>
      <c r="E711" s="110" t="str">
        <f>IF('Séries-16x50'!$I$37="","",'Séries-16x50'!$I$37)</f>
        <v/>
      </c>
      <c r="F711" s="110" t="str">
        <f>IF('Séries-16x50'!$M$37="","",'Séries-16x50'!$M$37)</f>
        <v/>
      </c>
      <c r="G711" s="112" t="str">
        <f>IF('Séries-16x50'!$H$37="","",'Séries-16x50'!$H$37)</f>
        <v/>
      </c>
      <c r="H711" s="120" t="str">
        <f>IF('Séries-16x50'!$A$37="","",'Séries-16x50'!$A$37)</f>
        <v/>
      </c>
      <c r="I711" s="451" t="str">
        <f>IF('Séries-16x50'!$B$37="","",'Séries-16x50'!$B$37)</f>
        <v/>
      </c>
      <c r="J711" s="139" t="str">
        <f>IF('Séries-16x50'!$G$37="","",'Séries-16x50'!$G$37)</f>
        <v/>
      </c>
      <c r="K711" s="457" t="str">
        <f t="shared" si="35"/>
        <v/>
      </c>
      <c r="L711" s="458" t="str">
        <f t="shared" si="34"/>
        <v/>
      </c>
      <c r="M711" s="441" t="str">
        <f>IF('Séries-16x50'!$C$37="","",'Séries-16x50'!$C$37)</f>
        <v/>
      </c>
      <c r="N711" s="431" t="str">
        <f>IF('Séries-16x50'!$D$37="","",'Séries-16x50'!$D$37)</f>
        <v/>
      </c>
      <c r="O711" s="431" t="str">
        <f>IF('Séries-16x50'!$E$37="","",'Séries-16x50'!$E$37)</f>
        <v/>
      </c>
      <c r="P711" s="439" t="str">
        <f>IF('Séries-16x50'!$F$37="","",'Séries-16x50'!$F$37)</f>
        <v/>
      </c>
      <c r="Q711" s="435" t="str">
        <f>IF('Séries-16x50'!$S$37="","",'Séries-16x50'!$S$37)</f>
        <v/>
      </c>
      <c r="R711" s="110" t="str">
        <f>IF('Séries-16x50'!$T$37="","",'Séries-16x50'!$T$37)</f>
        <v/>
      </c>
      <c r="S711" s="437" t="str">
        <f>IF('Séries-16x50'!$U$37="","",'Séries-16x50'!$U$37)</f>
        <v/>
      </c>
      <c r="T711" s="112" t="str">
        <f>IF('Séries-16x50'!$V$37="","",'Séries-16x50'!$V$37)</f>
        <v/>
      </c>
      <c r="U711" s="413" t="str">
        <f>IF('Séries-16x50'!$AA$37="","",'Séries-16x50'!$AA$37)</f>
        <v/>
      </c>
    </row>
    <row r="712" spans="1:21" x14ac:dyDescent="0.25">
      <c r="A712" s="114" t="str">
        <f>IF('Séries-16x50'!$N$38="","",'Séries-16x50'!$N$38)</f>
        <v/>
      </c>
      <c r="B712" s="435" t="str">
        <f>IF('Séries-16x50'!$J$38="","",'Séries-16x50'!$J$38)</f>
        <v/>
      </c>
      <c r="C712" s="437" t="str">
        <f>IF('Séries-16x50'!$K$38="","",'Séries-16x50'!$K$38)</f>
        <v/>
      </c>
      <c r="D712" s="110" t="str">
        <f>IF('Séries-16x50'!$L$38="","",'Séries-16x50'!$L$38)</f>
        <v/>
      </c>
      <c r="E712" s="110" t="str">
        <f>IF('Séries-16x50'!$I$38="","",'Séries-16x50'!$I$38)</f>
        <v/>
      </c>
      <c r="F712" s="110" t="str">
        <f>IF('Séries-16x50'!$M$38="","",'Séries-16x50'!$M$38)</f>
        <v/>
      </c>
      <c r="G712" s="112" t="str">
        <f>IF('Séries-16x50'!$H$38="","",'Séries-16x50'!$H$38)</f>
        <v/>
      </c>
      <c r="H712" s="120" t="str">
        <f>IF('Séries-16x50'!$A$38="","",'Séries-16x50'!$A$38)</f>
        <v/>
      </c>
      <c r="I712" s="451" t="str">
        <f>IF('Séries-16x50'!$B$38="","",'Séries-16x50'!$B$38)</f>
        <v/>
      </c>
      <c r="J712" s="139" t="str">
        <f>IF('Séries-16x50'!$G$38="","",'Séries-16x50'!$G$38)</f>
        <v/>
      </c>
      <c r="K712" s="457" t="str">
        <f t="shared" si="35"/>
        <v/>
      </c>
      <c r="L712" s="458" t="str">
        <f t="shared" si="34"/>
        <v/>
      </c>
      <c r="M712" s="441" t="str">
        <f>IF('Séries-16x50'!$C$38="","",'Séries-16x50'!$C$38)</f>
        <v/>
      </c>
      <c r="N712" s="431" t="str">
        <f>IF('Séries-16x50'!$D$38="","",'Séries-16x50'!$D$38)</f>
        <v/>
      </c>
      <c r="O712" s="431" t="str">
        <f>IF('Séries-16x50'!$E$38="","",'Séries-16x50'!$E$38)</f>
        <v/>
      </c>
      <c r="P712" s="439" t="str">
        <f>IF('Séries-16x50'!$F$38="","",'Séries-16x50'!$F$38)</f>
        <v/>
      </c>
      <c r="Q712" s="435" t="str">
        <f>IF('Séries-16x50'!$S$38="","",'Séries-16x50'!$S$38)</f>
        <v/>
      </c>
      <c r="R712" s="110" t="str">
        <f>IF('Séries-16x50'!$T$38="","",'Séries-16x50'!$T$38)</f>
        <v/>
      </c>
      <c r="S712" s="437" t="str">
        <f>IF('Séries-16x50'!$U$38="","",'Séries-16x50'!$U$38)</f>
        <v/>
      </c>
      <c r="T712" s="112" t="str">
        <f>IF('Séries-16x50'!$V$38="","",'Séries-16x50'!$V$38)</f>
        <v/>
      </c>
      <c r="U712" s="413" t="str">
        <f>IF('Séries-16x50'!$AA$38="","",'Séries-16x50'!$AA$38)</f>
        <v/>
      </c>
    </row>
    <row r="713" spans="1:21" x14ac:dyDescent="0.25">
      <c r="A713" s="114" t="str">
        <f>IF('Séries-16x50'!$N$39="","",'Séries-16x50'!$N$39)</f>
        <v/>
      </c>
      <c r="B713" s="435" t="str">
        <f>IF('Séries-16x50'!$J$39="","",'Séries-16x50'!$J$39)</f>
        <v/>
      </c>
      <c r="C713" s="437" t="str">
        <f>IF('Séries-16x50'!$K$39="","",'Séries-16x50'!$K$39)</f>
        <v/>
      </c>
      <c r="D713" s="110" t="str">
        <f>IF('Séries-16x50'!$L$39="","",'Séries-16x50'!$L$39)</f>
        <v/>
      </c>
      <c r="E713" s="110" t="str">
        <f>IF('Séries-16x50'!$I$39="","",'Séries-16x50'!$I$39)</f>
        <v/>
      </c>
      <c r="F713" s="110" t="str">
        <f>IF('Séries-16x50'!$M$39="","",'Séries-16x50'!$M$39)</f>
        <v/>
      </c>
      <c r="G713" s="112" t="str">
        <f>IF('Séries-16x50'!$H$39="","",'Séries-16x50'!$H$39)</f>
        <v/>
      </c>
      <c r="H713" s="120" t="str">
        <f>IF('Séries-16x50'!$A$39="","",'Séries-16x50'!$A$39)</f>
        <v/>
      </c>
      <c r="I713" s="451" t="str">
        <f>IF('Séries-16x50'!$B$39="","",'Séries-16x50'!$B$39)</f>
        <v/>
      </c>
      <c r="J713" s="139" t="str">
        <f>IF('Séries-16x50'!$G$39="","",'Séries-16x50'!$G$39)</f>
        <v/>
      </c>
      <c r="K713" s="457" t="str">
        <f t="shared" si="35"/>
        <v/>
      </c>
      <c r="L713" s="458" t="str">
        <f t="shared" si="34"/>
        <v/>
      </c>
      <c r="M713" s="441" t="str">
        <f>IF('Séries-16x50'!$C$39="","",'Séries-16x50'!$C$39)</f>
        <v/>
      </c>
      <c r="N713" s="431" t="str">
        <f>IF('Séries-16x50'!$D$39="","",'Séries-16x50'!$D$39)</f>
        <v/>
      </c>
      <c r="O713" s="431" t="str">
        <f>IF('Séries-16x50'!$E$39="","",'Séries-16x50'!$E$39)</f>
        <v/>
      </c>
      <c r="P713" s="439" t="str">
        <f>IF('Séries-16x50'!$F$39="","",'Séries-16x50'!$F$39)</f>
        <v/>
      </c>
      <c r="Q713" s="435" t="str">
        <f>IF('Séries-16x50'!$S$39="","",'Séries-16x50'!$S$39)</f>
        <v/>
      </c>
      <c r="R713" s="110" t="str">
        <f>IF('Séries-16x50'!$T$39="","",'Séries-16x50'!$T$39)</f>
        <v/>
      </c>
      <c r="S713" s="437" t="str">
        <f>IF('Séries-16x50'!$U$39="","",'Séries-16x50'!$U$39)</f>
        <v/>
      </c>
      <c r="T713" s="112" t="str">
        <f>IF('Séries-16x50'!$V$39="","",'Séries-16x50'!$V$39)</f>
        <v/>
      </c>
      <c r="U713" s="413" t="str">
        <f>IF('Séries-16x50'!$AA$39="","",'Séries-16x50'!$AA$39)</f>
        <v/>
      </c>
    </row>
    <row r="714" spans="1:21" x14ac:dyDescent="0.25">
      <c r="A714" s="114" t="str">
        <f>IF('Séries-16x50'!$N$40="","",'Séries-16x50'!$N$40)</f>
        <v/>
      </c>
      <c r="B714" s="435" t="str">
        <f>IF('Séries-16x50'!$J$40="","",'Séries-16x50'!$J$40)</f>
        <v/>
      </c>
      <c r="C714" s="437" t="str">
        <f>IF('Séries-16x50'!$K$40="","",'Séries-16x50'!$K$40)</f>
        <v/>
      </c>
      <c r="D714" s="110" t="str">
        <f>IF('Séries-16x50'!$L$40="","",'Séries-16x50'!$L$40)</f>
        <v/>
      </c>
      <c r="E714" s="110" t="str">
        <f>IF('Séries-16x50'!$I$40="","",'Séries-16x50'!$I$40)</f>
        <v/>
      </c>
      <c r="F714" s="110" t="str">
        <f>IF('Séries-16x50'!$M$40="","",'Séries-16x50'!$M$40)</f>
        <v/>
      </c>
      <c r="G714" s="112" t="str">
        <f>IF('Séries-16x50'!$H$40="","",'Séries-16x50'!$H$40)</f>
        <v/>
      </c>
      <c r="H714" s="120" t="str">
        <f>IF('Séries-16x50'!$A$40="","",'Séries-16x50'!$A$40)</f>
        <v/>
      </c>
      <c r="I714" s="451" t="str">
        <f>IF('Séries-16x50'!$B$40="","",'Séries-16x50'!$B$40)</f>
        <v/>
      </c>
      <c r="J714" s="139" t="str">
        <f>IF('Séries-16x50'!$G$40="","",'Séries-16x50'!$G$40)</f>
        <v/>
      </c>
      <c r="K714" s="457" t="str">
        <f t="shared" si="35"/>
        <v/>
      </c>
      <c r="L714" s="458" t="str">
        <f t="shared" si="34"/>
        <v/>
      </c>
      <c r="M714" s="441" t="str">
        <f>IF('Séries-16x50'!$C$40="","",'Séries-16x50'!$C$40)</f>
        <v/>
      </c>
      <c r="N714" s="431" t="str">
        <f>IF('Séries-16x50'!$D$40="","",'Séries-16x50'!$D$40)</f>
        <v/>
      </c>
      <c r="O714" s="431" t="str">
        <f>IF('Séries-16x50'!$E$40="","",'Séries-16x50'!$E$40)</f>
        <v/>
      </c>
      <c r="P714" s="439" t="str">
        <f>IF('Séries-16x50'!$F$40="","",'Séries-16x50'!$F$40)</f>
        <v/>
      </c>
      <c r="Q714" s="435" t="str">
        <f>IF('Séries-16x50'!$S$40="","",'Séries-16x50'!$S$40)</f>
        <v/>
      </c>
      <c r="R714" s="110" t="str">
        <f>IF('Séries-16x50'!$T$40="","",'Séries-16x50'!$T$40)</f>
        <v/>
      </c>
      <c r="S714" s="437" t="str">
        <f>IF('Séries-16x50'!$U$40="","",'Séries-16x50'!$U$40)</f>
        <v/>
      </c>
      <c r="T714" s="112" t="str">
        <f>IF('Séries-16x50'!$V$40="","",'Séries-16x50'!$V$40)</f>
        <v/>
      </c>
      <c r="U714" s="413" t="str">
        <f>IF('Séries-16x50'!$AA$40="","",'Séries-16x50'!$AA$40)</f>
        <v/>
      </c>
    </row>
    <row r="715" spans="1:21" x14ac:dyDescent="0.25">
      <c r="A715" s="114" t="str">
        <f>IF('Séries-16x50'!$N$41="","",'Séries-16x50'!$N$41)</f>
        <v/>
      </c>
      <c r="B715" s="435" t="str">
        <f>IF('Séries-16x50'!$J$41="","",'Séries-16x50'!$J$41)</f>
        <v/>
      </c>
      <c r="C715" s="437" t="str">
        <f>IF('Séries-16x50'!$K$41="","",'Séries-16x50'!$K$41)</f>
        <v/>
      </c>
      <c r="D715" s="110" t="str">
        <f>IF('Séries-16x50'!$L$41="","",'Séries-16x50'!$L$41)</f>
        <v/>
      </c>
      <c r="E715" s="110" t="str">
        <f>IF('Séries-16x50'!$I$41="","",'Séries-16x50'!$I$41)</f>
        <v/>
      </c>
      <c r="F715" s="110" t="str">
        <f>IF('Séries-16x50'!$M$41="","",'Séries-16x50'!$M$41)</f>
        <v/>
      </c>
      <c r="G715" s="112" t="str">
        <f>IF('Séries-16x50'!$H$41="","",'Séries-16x50'!$H$41)</f>
        <v/>
      </c>
      <c r="H715" s="120" t="str">
        <f>IF('Séries-16x50'!$A$41="","",'Séries-16x50'!$A$41)</f>
        <v/>
      </c>
      <c r="I715" s="451" t="str">
        <f>IF('Séries-16x50'!$B$41="","",'Séries-16x50'!$B$41)</f>
        <v/>
      </c>
      <c r="J715" s="139" t="str">
        <f>IF('Séries-16x50'!$G$41="","",'Séries-16x50'!$G$41)</f>
        <v/>
      </c>
      <c r="K715" s="457" t="str">
        <f t="shared" si="35"/>
        <v/>
      </c>
      <c r="L715" s="458" t="str">
        <f t="shared" si="34"/>
        <v/>
      </c>
      <c r="M715" s="441" t="str">
        <f>IF('Séries-16x50'!$C$41="","",'Séries-16x50'!$C$41)</f>
        <v/>
      </c>
      <c r="N715" s="431" t="str">
        <f>IF('Séries-16x50'!$D$41="","",'Séries-16x50'!$D$41)</f>
        <v/>
      </c>
      <c r="O715" s="431" t="str">
        <f>IF('Séries-16x50'!$E$41="","",'Séries-16x50'!$E$41)</f>
        <v/>
      </c>
      <c r="P715" s="439" t="str">
        <f>IF('Séries-16x50'!$F$41="","",'Séries-16x50'!$F$41)</f>
        <v/>
      </c>
      <c r="Q715" s="435" t="str">
        <f>IF('Séries-16x50'!$S$41="","",'Séries-16x50'!$S$41)</f>
        <v/>
      </c>
      <c r="R715" s="110" t="str">
        <f>IF('Séries-16x50'!$T$41="","",'Séries-16x50'!$T$41)</f>
        <v/>
      </c>
      <c r="S715" s="437" t="str">
        <f>IF('Séries-16x50'!$U$41="","",'Séries-16x50'!$U$41)</f>
        <v/>
      </c>
      <c r="T715" s="112" t="str">
        <f>IF('Séries-16x50'!$V$41="","",'Séries-16x50'!$V$41)</f>
        <v/>
      </c>
      <c r="U715" s="413" t="str">
        <f>IF('Séries-16x50'!$AA$41="","",'Séries-16x50'!$AA$41)</f>
        <v/>
      </c>
    </row>
    <row r="716" spans="1:21" x14ac:dyDescent="0.25">
      <c r="A716" s="114" t="str">
        <f>IF('Séries-16x50'!$N$42="","",'Séries-16x50'!$N$42)</f>
        <v/>
      </c>
      <c r="B716" s="435" t="str">
        <f>IF('Séries-16x50'!$J$42="","",'Séries-16x50'!$J$42)</f>
        <v/>
      </c>
      <c r="C716" s="437" t="str">
        <f>IF('Séries-16x50'!$K$42="","",'Séries-16x50'!$K$42)</f>
        <v/>
      </c>
      <c r="D716" s="110" t="str">
        <f>IF('Séries-16x50'!$L$42="","",'Séries-16x50'!$L$42)</f>
        <v/>
      </c>
      <c r="E716" s="110" t="str">
        <f>IF('Séries-16x50'!$I$42="","",'Séries-16x50'!$I$42)</f>
        <v/>
      </c>
      <c r="F716" s="110" t="str">
        <f>IF('Séries-16x50'!$M$42="","",'Séries-16x50'!$M$42)</f>
        <v/>
      </c>
      <c r="G716" s="112" t="str">
        <f>IF('Séries-16x50'!$H$42="","",'Séries-16x50'!$H$42)</f>
        <v/>
      </c>
      <c r="H716" s="120" t="str">
        <f>IF('Séries-16x50'!$A$42="","",'Séries-16x50'!$A$42)</f>
        <v/>
      </c>
      <c r="I716" s="451" t="str">
        <f>IF('Séries-16x50'!$B$42="","",'Séries-16x50'!$B$42)</f>
        <v/>
      </c>
      <c r="J716" s="139" t="str">
        <f>IF('Séries-16x50'!$G$42="","",'Séries-16x50'!$G$42)</f>
        <v/>
      </c>
      <c r="K716" s="457" t="str">
        <f t="shared" si="35"/>
        <v/>
      </c>
      <c r="L716" s="458" t="str">
        <f t="shared" si="34"/>
        <v/>
      </c>
      <c r="M716" s="441" t="str">
        <f>IF('Séries-16x50'!$C$42="","",'Séries-16x50'!$C$42)</f>
        <v/>
      </c>
      <c r="N716" s="431" t="str">
        <f>IF('Séries-16x50'!$D$42="","",'Séries-16x50'!$D$42)</f>
        <v/>
      </c>
      <c r="O716" s="431" t="str">
        <f>IF('Séries-16x50'!$E$42="","",'Séries-16x50'!$E$42)</f>
        <v/>
      </c>
      <c r="P716" s="439" t="str">
        <f>IF('Séries-16x50'!$F$42="","",'Séries-16x50'!$F$42)</f>
        <v/>
      </c>
      <c r="Q716" s="435" t="str">
        <f>IF('Séries-16x50'!$S$42="","",'Séries-16x50'!$S$42)</f>
        <v/>
      </c>
      <c r="R716" s="110" t="str">
        <f>IF('Séries-16x50'!$T$42="","",'Séries-16x50'!$T$42)</f>
        <v/>
      </c>
      <c r="S716" s="437" t="str">
        <f>IF('Séries-16x50'!$U$42="","",'Séries-16x50'!$U$42)</f>
        <v/>
      </c>
      <c r="T716" s="112" t="str">
        <f>IF('Séries-16x50'!$V$42="","",'Séries-16x50'!$V$42)</f>
        <v/>
      </c>
      <c r="U716" s="413" t="str">
        <f>IF('Séries-16x50'!$AA$42="","",'Séries-16x50'!$AA$42)</f>
        <v/>
      </c>
    </row>
    <row r="717" spans="1:21" x14ac:dyDescent="0.25">
      <c r="A717" s="114" t="str">
        <f>IF('Séries-16x50'!$N$43="","",'Séries-16x50'!$N$43)</f>
        <v/>
      </c>
      <c r="B717" s="435" t="str">
        <f>IF('Séries-16x50'!$J$43="","",'Séries-16x50'!$J$43)</f>
        <v/>
      </c>
      <c r="C717" s="437" t="str">
        <f>IF('Séries-16x50'!$K$43="","",'Séries-16x50'!$K$43)</f>
        <v/>
      </c>
      <c r="D717" s="110" t="str">
        <f>IF('Séries-16x50'!$L$43="","",'Séries-16x50'!$L$43)</f>
        <v/>
      </c>
      <c r="E717" s="110" t="str">
        <f>IF('Séries-16x50'!$I$43="","",'Séries-16x50'!$I$43)</f>
        <v/>
      </c>
      <c r="F717" s="110" t="str">
        <f>IF('Séries-16x50'!$M$43="","",'Séries-16x50'!$M$43)</f>
        <v/>
      </c>
      <c r="G717" s="112" t="str">
        <f>IF('Séries-16x50'!$H$43="","",'Séries-16x50'!$H$43)</f>
        <v/>
      </c>
      <c r="H717" s="120" t="str">
        <f>IF('Séries-16x50'!$A$43="","",'Séries-16x50'!$A$43)</f>
        <v/>
      </c>
      <c r="I717" s="451" t="str">
        <f>IF('Séries-16x50'!$B$43="","",'Séries-16x50'!$B$43)</f>
        <v/>
      </c>
      <c r="J717" s="139" t="str">
        <f>IF('Séries-16x50'!$G$43="","",'Séries-16x50'!$G$43)</f>
        <v/>
      </c>
      <c r="K717" s="457" t="str">
        <f t="shared" si="35"/>
        <v/>
      </c>
      <c r="L717" s="458" t="str">
        <f t="shared" si="34"/>
        <v/>
      </c>
      <c r="M717" s="441" t="str">
        <f>IF('Séries-16x50'!$C$43="","",'Séries-16x50'!$C$43)</f>
        <v/>
      </c>
      <c r="N717" s="431" t="str">
        <f>IF('Séries-16x50'!$D$43="","",'Séries-16x50'!$D$43)</f>
        <v/>
      </c>
      <c r="O717" s="431" t="str">
        <f>IF('Séries-16x50'!$E$43="","",'Séries-16x50'!$E$43)</f>
        <v/>
      </c>
      <c r="P717" s="439" t="str">
        <f>IF('Séries-16x50'!$F$43="","",'Séries-16x50'!$F$43)</f>
        <v/>
      </c>
      <c r="Q717" s="435" t="str">
        <f>IF('Séries-16x50'!$S$43="","",'Séries-16x50'!$S$43)</f>
        <v/>
      </c>
      <c r="R717" s="110" t="str">
        <f>IF('Séries-16x50'!$T$43="","",'Séries-16x50'!$T$43)</f>
        <v/>
      </c>
      <c r="S717" s="437" t="str">
        <f>IF('Séries-16x50'!$U$43="","",'Séries-16x50'!$U$43)</f>
        <v/>
      </c>
      <c r="T717" s="112" t="str">
        <f>IF('Séries-16x50'!$V$43="","",'Séries-16x50'!$V$43)</f>
        <v/>
      </c>
      <c r="U717" s="413" t="str">
        <f>IF('Séries-16x50'!$AA$43="","",'Séries-16x50'!$AA$43)</f>
        <v/>
      </c>
    </row>
    <row r="718" spans="1:21" x14ac:dyDescent="0.25">
      <c r="A718" s="114" t="str">
        <f>IF('Séries-16x50'!$N$44="","",'Séries-16x50'!$N$44)</f>
        <v/>
      </c>
      <c r="B718" s="435" t="str">
        <f>IF('Séries-16x50'!$J$44="","",'Séries-16x50'!$J$44)</f>
        <v/>
      </c>
      <c r="C718" s="437" t="str">
        <f>IF('Séries-16x50'!$K$44="","",'Séries-16x50'!$K$44)</f>
        <v/>
      </c>
      <c r="D718" s="110" t="str">
        <f>IF('Séries-16x50'!$L$44="","",'Séries-16x50'!$L$44)</f>
        <v/>
      </c>
      <c r="E718" s="110" t="str">
        <f>IF('Séries-16x50'!$I$44="","",'Séries-16x50'!$I$44)</f>
        <v/>
      </c>
      <c r="F718" s="110" t="str">
        <f>IF('Séries-16x50'!$M$44="","",'Séries-16x50'!$M$44)</f>
        <v/>
      </c>
      <c r="G718" s="112" t="str">
        <f>IF('Séries-16x50'!$H$44="","",'Séries-16x50'!$H$44)</f>
        <v/>
      </c>
      <c r="H718" s="120" t="str">
        <f>IF('Séries-16x50'!$A$44="","",'Séries-16x50'!$A$44)</f>
        <v/>
      </c>
      <c r="I718" s="451" t="str">
        <f>IF('Séries-16x50'!$B$44="","",'Séries-16x50'!$B$44)</f>
        <v/>
      </c>
      <c r="J718" s="139" t="str">
        <f>IF('Séries-16x50'!$G$44="","",'Séries-16x50'!$G$44)</f>
        <v/>
      </c>
      <c r="K718" s="457" t="str">
        <f t="shared" si="35"/>
        <v/>
      </c>
      <c r="L718" s="458" t="str">
        <f t="shared" si="34"/>
        <v/>
      </c>
      <c r="M718" s="441" t="str">
        <f>IF('Séries-16x50'!$C$44="","",'Séries-16x50'!$C$44)</f>
        <v/>
      </c>
      <c r="N718" s="431" t="str">
        <f>IF('Séries-16x50'!$D$44="","",'Séries-16x50'!$D$44)</f>
        <v/>
      </c>
      <c r="O718" s="431" t="str">
        <f>IF('Séries-16x50'!$E$44="","",'Séries-16x50'!$E$44)</f>
        <v/>
      </c>
      <c r="P718" s="439" t="str">
        <f>IF('Séries-16x50'!$F$44="","",'Séries-16x50'!$F$44)</f>
        <v/>
      </c>
      <c r="Q718" s="435" t="str">
        <f>IF('Séries-16x50'!$S$44="","",'Séries-16x50'!$S$44)</f>
        <v/>
      </c>
      <c r="R718" s="110" t="str">
        <f>IF('Séries-16x50'!$T$44="","",'Séries-16x50'!$T$44)</f>
        <v/>
      </c>
      <c r="S718" s="437" t="str">
        <f>IF('Séries-16x50'!$U$44="","",'Séries-16x50'!$U$44)</f>
        <v/>
      </c>
      <c r="T718" s="112" t="str">
        <f>IF('Séries-16x50'!$V$44="","",'Séries-16x50'!$V$44)</f>
        <v/>
      </c>
      <c r="U718" s="413" t="str">
        <f>IF('Séries-16x50'!$AA$44="","",'Séries-16x50'!$AA$44)</f>
        <v/>
      </c>
    </row>
    <row r="719" spans="1:21" x14ac:dyDescent="0.25">
      <c r="A719" s="114" t="str">
        <f>IF('Séries-16x50'!$N$45="","",'Séries-16x50'!$N$45)</f>
        <v/>
      </c>
      <c r="B719" s="435" t="str">
        <f>IF('Séries-16x50'!$J$45="","",'Séries-16x50'!$J$45)</f>
        <v/>
      </c>
      <c r="C719" s="437" t="str">
        <f>IF('Séries-16x50'!$K$45="","",'Séries-16x50'!$K$45)</f>
        <v/>
      </c>
      <c r="D719" s="110" t="str">
        <f>IF('Séries-16x50'!$L$45="","",'Séries-16x50'!$L$45)</f>
        <v/>
      </c>
      <c r="E719" s="110" t="str">
        <f>IF('Séries-16x50'!$I$45="","",'Séries-16x50'!$I$45)</f>
        <v/>
      </c>
      <c r="F719" s="110" t="str">
        <f>IF('Séries-16x50'!$M$45="","",'Séries-16x50'!$M$45)</f>
        <v/>
      </c>
      <c r="G719" s="112" t="str">
        <f>IF('Séries-16x50'!$H$45="","",'Séries-16x50'!$H$45)</f>
        <v/>
      </c>
      <c r="H719" s="120" t="str">
        <f>IF('Séries-16x50'!$A$45="","",'Séries-16x50'!$A$45)</f>
        <v/>
      </c>
      <c r="I719" s="451" t="str">
        <f>IF('Séries-16x50'!$B$45="","",'Séries-16x50'!$B$45)</f>
        <v/>
      </c>
      <c r="J719" s="139" t="str">
        <f>IF('Séries-16x50'!$G$45="","",'Séries-16x50'!$G$45)</f>
        <v/>
      </c>
      <c r="K719" s="457" t="str">
        <f t="shared" si="35"/>
        <v/>
      </c>
      <c r="L719" s="458" t="str">
        <f t="shared" si="34"/>
        <v/>
      </c>
      <c r="M719" s="441" t="str">
        <f>IF('Séries-16x50'!$C$45="","",'Séries-16x50'!$C$45)</f>
        <v/>
      </c>
      <c r="N719" s="431" t="str">
        <f>IF('Séries-16x50'!$D$45="","",'Séries-16x50'!$D$45)</f>
        <v/>
      </c>
      <c r="O719" s="431" t="str">
        <f>IF('Séries-16x50'!$E$45="","",'Séries-16x50'!$E$45)</f>
        <v/>
      </c>
      <c r="P719" s="439" t="str">
        <f>IF('Séries-16x50'!$F$45="","",'Séries-16x50'!$F$45)</f>
        <v/>
      </c>
      <c r="Q719" s="435" t="str">
        <f>IF('Séries-16x50'!$S$45="","",'Séries-16x50'!$S$45)</f>
        <v/>
      </c>
      <c r="R719" s="110" t="str">
        <f>IF('Séries-16x50'!$T$45="","",'Séries-16x50'!$T$45)</f>
        <v/>
      </c>
      <c r="S719" s="437" t="str">
        <f>IF('Séries-16x50'!$U$45="","",'Séries-16x50'!$U$45)</f>
        <v/>
      </c>
      <c r="T719" s="112" t="str">
        <f>IF('Séries-16x50'!$V$45="","",'Séries-16x50'!$V$45)</f>
        <v/>
      </c>
      <c r="U719" s="413" t="str">
        <f>IF('Séries-16x50'!$AA$45="","",'Séries-16x50'!$AA$45)</f>
        <v/>
      </c>
    </row>
    <row r="720" spans="1:21" x14ac:dyDescent="0.25">
      <c r="A720" s="114" t="str">
        <f>IF('Séries-16x50'!$N$46="","",'Séries-16x50'!$N$46)</f>
        <v/>
      </c>
      <c r="B720" s="435" t="str">
        <f>IF('Séries-16x50'!$J$46="","",'Séries-16x50'!$J$46)</f>
        <v/>
      </c>
      <c r="C720" s="437" t="str">
        <f>IF('Séries-16x50'!$K$46="","",'Séries-16x50'!$K$46)</f>
        <v/>
      </c>
      <c r="D720" s="110" t="str">
        <f>IF('Séries-16x50'!$L$46="","",'Séries-16x50'!$L$46)</f>
        <v/>
      </c>
      <c r="E720" s="110" t="str">
        <f>IF('Séries-16x50'!$I$46="","",'Séries-16x50'!$I$46)</f>
        <v/>
      </c>
      <c r="F720" s="110" t="str">
        <f>IF('Séries-16x50'!$M$46="","",'Séries-16x50'!$M$46)</f>
        <v/>
      </c>
      <c r="G720" s="112" t="str">
        <f>IF('Séries-16x50'!$H$46="","",'Séries-16x50'!$H$46)</f>
        <v/>
      </c>
      <c r="H720" s="120" t="str">
        <f>IF('Séries-16x50'!$A$46="","",'Séries-16x50'!$A$46)</f>
        <v/>
      </c>
      <c r="I720" s="451" t="str">
        <f>IF('Séries-16x50'!$B$46="","",'Séries-16x50'!$B$46)</f>
        <v/>
      </c>
      <c r="J720" s="139" t="str">
        <f>IF('Séries-16x50'!$G$46="","",'Séries-16x50'!$G$46)</f>
        <v/>
      </c>
      <c r="K720" s="457" t="str">
        <f t="shared" si="35"/>
        <v/>
      </c>
      <c r="L720" s="458" t="str">
        <f t="shared" si="34"/>
        <v/>
      </c>
      <c r="M720" s="441" t="str">
        <f>IF('Séries-16x50'!$C$46="","",'Séries-16x50'!$C$46)</f>
        <v/>
      </c>
      <c r="N720" s="431" t="str">
        <f>IF('Séries-16x50'!$D$46="","",'Séries-16x50'!$D$46)</f>
        <v/>
      </c>
      <c r="O720" s="431" t="str">
        <f>IF('Séries-16x50'!$E$46="","",'Séries-16x50'!$E$46)</f>
        <v/>
      </c>
      <c r="P720" s="439" t="str">
        <f>IF('Séries-16x50'!$F$46="","",'Séries-16x50'!$F$46)</f>
        <v/>
      </c>
      <c r="Q720" s="435" t="str">
        <f>IF('Séries-16x50'!$S$46="","",'Séries-16x50'!$S$46)</f>
        <v/>
      </c>
      <c r="R720" s="110" t="str">
        <f>IF('Séries-16x50'!$T$46="","",'Séries-16x50'!$T$46)</f>
        <v/>
      </c>
      <c r="S720" s="437" t="str">
        <f>IF('Séries-16x50'!$U$46="","",'Séries-16x50'!$U$46)</f>
        <v/>
      </c>
      <c r="T720" s="112" t="str">
        <f>IF('Séries-16x50'!$V$46="","",'Séries-16x50'!$V$46)</f>
        <v/>
      </c>
      <c r="U720" s="413" t="str">
        <f>IF('Séries-16x50'!$AA$46="","",'Séries-16x50'!$AA$46)</f>
        <v/>
      </c>
    </row>
    <row r="721" spans="1:37" x14ac:dyDescent="0.25">
      <c r="A721" s="114" t="str">
        <f>IF('Séries-16x50'!$N$47="","",'Séries-16x50'!$N$47)</f>
        <v/>
      </c>
      <c r="B721" s="435" t="str">
        <f>IF('Séries-16x50'!$J$47="","",'Séries-16x50'!$J$47)</f>
        <v/>
      </c>
      <c r="C721" s="437" t="str">
        <f>IF('Séries-16x50'!$K$47="","",'Séries-16x50'!$K$47)</f>
        <v/>
      </c>
      <c r="D721" s="110" t="str">
        <f>IF('Séries-16x50'!$L$47="","",'Séries-16x50'!$L$47)</f>
        <v/>
      </c>
      <c r="E721" s="110" t="str">
        <f>IF('Séries-16x50'!$I$47="","",'Séries-16x50'!$I$47)</f>
        <v/>
      </c>
      <c r="F721" s="110" t="str">
        <f>IF('Séries-16x50'!$M$47="","",'Séries-16x50'!$M$47)</f>
        <v/>
      </c>
      <c r="G721" s="112" t="str">
        <f>IF('Séries-16x50'!$H$47="","",'Séries-16x50'!$H$47)</f>
        <v/>
      </c>
      <c r="H721" s="120" t="str">
        <f>IF('Séries-16x50'!$A$47="","",'Séries-16x50'!$A$47)</f>
        <v/>
      </c>
      <c r="I721" s="451" t="str">
        <f>IF('Séries-16x50'!$B$47="","",'Séries-16x50'!$B$47)</f>
        <v/>
      </c>
      <c r="J721" s="139" t="str">
        <f>IF('Séries-16x50'!$G$47="","",'Séries-16x50'!$G$47)</f>
        <v/>
      </c>
      <c r="K721" s="457" t="str">
        <f t="shared" si="35"/>
        <v/>
      </c>
      <c r="L721" s="458" t="str">
        <f t="shared" si="34"/>
        <v/>
      </c>
      <c r="M721" s="441" t="str">
        <f>IF('Séries-16x50'!$C$47="","",'Séries-16x50'!$C$47)</f>
        <v/>
      </c>
      <c r="N721" s="431" t="str">
        <f>IF('Séries-16x50'!$D$47="","",'Séries-16x50'!$D$47)</f>
        <v/>
      </c>
      <c r="O721" s="431" t="str">
        <f>IF('Séries-16x50'!$E$47="","",'Séries-16x50'!$E$47)</f>
        <v/>
      </c>
      <c r="P721" s="439" t="str">
        <f>IF('Séries-16x50'!$F$47="","",'Séries-16x50'!$F$47)</f>
        <v/>
      </c>
      <c r="Q721" s="435" t="str">
        <f>IF('Séries-16x50'!$S$47="","",'Séries-16x50'!$S$47)</f>
        <v/>
      </c>
      <c r="R721" s="110" t="str">
        <f>IF('Séries-16x50'!$T$47="","",'Séries-16x50'!$T$47)</f>
        <v/>
      </c>
      <c r="S721" s="437" t="str">
        <f>IF('Séries-16x50'!$U$47="","",'Séries-16x50'!$U$47)</f>
        <v/>
      </c>
      <c r="T721" s="112" t="str">
        <f>IF('Séries-16x50'!$V$47="","",'Séries-16x50'!$V$47)</f>
        <v/>
      </c>
      <c r="U721" s="413" t="str">
        <f>IF('Séries-16x50'!$AA$47="","",'Séries-16x50'!$AA$47)</f>
        <v/>
      </c>
    </row>
    <row r="722" spans="1:37" x14ac:dyDescent="0.25">
      <c r="A722" s="114" t="str">
        <f>IF('Séries-16x50'!$N$48="","",'Séries-16x50'!$N$48)</f>
        <v/>
      </c>
      <c r="B722" s="435" t="str">
        <f>IF('Séries-16x50'!$J$48="","",'Séries-16x50'!$J$48)</f>
        <v/>
      </c>
      <c r="C722" s="437" t="str">
        <f>IF('Séries-16x50'!$K$48="","",'Séries-16x50'!$K$48)</f>
        <v/>
      </c>
      <c r="D722" s="110" t="str">
        <f>IF('Séries-16x50'!$L$48="","",'Séries-16x50'!$L$48)</f>
        <v/>
      </c>
      <c r="E722" s="110" t="str">
        <f>IF('Séries-16x50'!$I$48="","",'Séries-16x50'!$I$48)</f>
        <v/>
      </c>
      <c r="F722" s="110" t="str">
        <f>IF('Séries-16x50'!$M$48="","",'Séries-16x50'!$M$48)</f>
        <v/>
      </c>
      <c r="G722" s="112" t="str">
        <f>IF('Séries-16x50'!$H$48="","",'Séries-16x50'!$H$48)</f>
        <v/>
      </c>
      <c r="H722" s="120" t="str">
        <f>IF('Séries-16x50'!$A$48="","",'Séries-16x50'!$A$48)</f>
        <v/>
      </c>
      <c r="I722" s="451" t="str">
        <f>IF('Séries-16x50'!$B$48="","",'Séries-16x50'!$B$48)</f>
        <v/>
      </c>
      <c r="J722" s="139" t="str">
        <f>IF('Séries-16x50'!$G$48="","",'Séries-16x50'!$G$48)</f>
        <v/>
      </c>
      <c r="K722" s="457" t="str">
        <f t="shared" si="35"/>
        <v/>
      </c>
      <c r="L722" s="458" t="str">
        <f t="shared" si="34"/>
        <v/>
      </c>
      <c r="M722" s="441" t="str">
        <f>IF('Séries-16x50'!$C$48="","",'Séries-16x50'!$C$48)</f>
        <v/>
      </c>
      <c r="N722" s="431" t="str">
        <f>IF('Séries-16x50'!$D$48="","",'Séries-16x50'!$D$48)</f>
        <v/>
      </c>
      <c r="O722" s="431" t="str">
        <f>IF('Séries-16x50'!$E$48="","",'Séries-16x50'!$E$48)</f>
        <v/>
      </c>
      <c r="P722" s="439" t="str">
        <f>IF('Séries-16x50'!$F$48="","",'Séries-16x50'!$F$48)</f>
        <v/>
      </c>
      <c r="Q722" s="435" t="str">
        <f>IF('Séries-16x50'!$S$48="","",'Séries-16x50'!$S$48)</f>
        <v/>
      </c>
      <c r="R722" s="110" t="str">
        <f>IF('Séries-16x50'!$T$48="","",'Séries-16x50'!$T$48)</f>
        <v/>
      </c>
      <c r="S722" s="437" t="str">
        <f>IF('Séries-16x50'!$U$48="","",'Séries-16x50'!$U$48)</f>
        <v/>
      </c>
      <c r="T722" s="112" t="str">
        <f>IF('Séries-16x50'!$V$48="","",'Séries-16x50'!$V$48)</f>
        <v/>
      </c>
      <c r="U722" s="413" t="str">
        <f>IF('Séries-16x50'!$AA$48="","",'Séries-16x50'!$AA$48)</f>
        <v/>
      </c>
    </row>
    <row r="723" spans="1:37" x14ac:dyDescent="0.25">
      <c r="A723" s="114" t="str">
        <f>IF('Séries-16x50'!$N$49="","",'Séries-16x50'!$N$49)</f>
        <v/>
      </c>
      <c r="B723" s="435" t="str">
        <f>IF('Séries-16x50'!$J$49="","",'Séries-16x50'!$J$49)</f>
        <v/>
      </c>
      <c r="C723" s="437" t="str">
        <f>IF('Séries-16x50'!$K$49="","",'Séries-16x50'!$K$49)</f>
        <v/>
      </c>
      <c r="D723" s="110" t="str">
        <f>IF('Séries-16x50'!$L$49="","",'Séries-16x50'!$L$49)</f>
        <v/>
      </c>
      <c r="E723" s="110" t="str">
        <f>IF('Séries-16x50'!$I$49="","",'Séries-16x50'!$I$49)</f>
        <v/>
      </c>
      <c r="F723" s="110" t="str">
        <f>IF('Séries-16x50'!$M$49="","",'Séries-16x50'!$M$49)</f>
        <v/>
      </c>
      <c r="G723" s="112" t="str">
        <f>IF('Séries-16x50'!$H$49="","",'Séries-16x50'!$H$49)</f>
        <v/>
      </c>
      <c r="H723" s="120" t="str">
        <f>IF('Séries-16x50'!$A$49="","",'Séries-16x50'!$A$49)</f>
        <v/>
      </c>
      <c r="I723" s="451" t="str">
        <f>IF('Séries-16x50'!$B$49="","",'Séries-16x50'!$B$49)</f>
        <v/>
      </c>
      <c r="J723" s="139" t="str">
        <f>IF('Séries-16x50'!$G$49="","",'Séries-16x50'!$G$49)</f>
        <v/>
      </c>
      <c r="K723" s="457" t="str">
        <f t="shared" si="35"/>
        <v/>
      </c>
      <c r="L723" s="458" t="str">
        <f t="shared" si="34"/>
        <v/>
      </c>
      <c r="M723" s="441" t="str">
        <f>IF('Séries-16x50'!$C$49="","",'Séries-16x50'!$C$49)</f>
        <v/>
      </c>
      <c r="N723" s="431" t="str">
        <f>IF('Séries-16x50'!$D$49="","",'Séries-16x50'!$D$49)</f>
        <v/>
      </c>
      <c r="O723" s="431" t="str">
        <f>IF('Séries-16x50'!$E$49="","",'Séries-16x50'!$E$49)</f>
        <v/>
      </c>
      <c r="P723" s="439" t="str">
        <f>IF('Séries-16x50'!$F$49="","",'Séries-16x50'!$F$49)</f>
        <v/>
      </c>
      <c r="Q723" s="435" t="str">
        <f>IF('Séries-16x50'!$S$49="","",'Séries-16x50'!$S$49)</f>
        <v/>
      </c>
      <c r="R723" s="110" t="str">
        <f>IF('Séries-16x50'!$T$49="","",'Séries-16x50'!$T$49)</f>
        <v/>
      </c>
      <c r="S723" s="437" t="str">
        <f>IF('Séries-16x50'!$U$49="","",'Séries-16x50'!$U$49)</f>
        <v/>
      </c>
      <c r="T723" s="112" t="str">
        <f>IF('Séries-16x50'!$V$49="","",'Séries-16x50'!$V$49)</f>
        <v/>
      </c>
      <c r="U723" s="413" t="str">
        <f>IF('Séries-16x50'!$AA$49="","",'Séries-16x50'!$AA$49)</f>
        <v/>
      </c>
    </row>
    <row r="724" spans="1:37" x14ac:dyDescent="0.25">
      <c r="A724" s="114" t="str">
        <f>IF('Séries-16x50'!$N$50="","",'Séries-16x50'!$N$50)</f>
        <v/>
      </c>
      <c r="B724" s="435" t="str">
        <f>IF('Séries-16x50'!$J$50="","",'Séries-16x50'!$J$50)</f>
        <v/>
      </c>
      <c r="C724" s="437" t="str">
        <f>IF('Séries-16x50'!$K$50="","",'Séries-16x50'!$K$50)</f>
        <v/>
      </c>
      <c r="D724" s="110" t="str">
        <f>IF('Séries-16x50'!$L$50="","",'Séries-16x50'!$L$50)</f>
        <v/>
      </c>
      <c r="E724" s="110" t="str">
        <f>IF('Séries-16x50'!$I$50="","",'Séries-16x50'!$I$50)</f>
        <v/>
      </c>
      <c r="F724" s="110" t="str">
        <f>IF('Séries-16x50'!$M$50="","",'Séries-16x50'!$M$50)</f>
        <v/>
      </c>
      <c r="G724" s="112" t="str">
        <f>IF('Séries-16x50'!$H$50="","",'Séries-16x50'!$H$50)</f>
        <v/>
      </c>
      <c r="H724" s="120" t="str">
        <f>IF('Séries-16x50'!$A$50="","",'Séries-16x50'!$A$50)</f>
        <v/>
      </c>
      <c r="I724" s="451" t="str">
        <f>IF('Séries-16x50'!$B$50="","",'Séries-16x50'!$B$50)</f>
        <v/>
      </c>
      <c r="J724" s="139" t="str">
        <f>IF('Séries-16x50'!$G$50="","",'Séries-16x50'!$G$50)</f>
        <v/>
      </c>
      <c r="K724" s="461" t="str">
        <f t="shared" si="35"/>
        <v/>
      </c>
      <c r="L724" s="458" t="str">
        <f t="shared" si="34"/>
        <v/>
      </c>
      <c r="M724" s="441" t="str">
        <f>IF('Séries-16x50'!$C$50="","",'Séries-16x50'!$C$50)</f>
        <v/>
      </c>
      <c r="N724" s="431" t="str">
        <f>IF('Séries-16x50'!$D$50="","",'Séries-16x50'!$D$50)</f>
        <v/>
      </c>
      <c r="O724" s="431" t="str">
        <f>IF('Séries-16x50'!$E$50="","",'Séries-16x50'!$E$50)</f>
        <v/>
      </c>
      <c r="P724" s="439" t="str">
        <f>IF('Séries-16x50'!$F$50="","",'Séries-16x50'!$F$50)</f>
        <v/>
      </c>
      <c r="Q724" s="435" t="str">
        <f>IF('Séries-16x50'!$S$50="","",'Séries-16x50'!$S$50)</f>
        <v/>
      </c>
      <c r="R724" s="110" t="str">
        <f>IF('Séries-16x50'!$T$50="","",'Séries-16x50'!$T$50)</f>
        <v/>
      </c>
      <c r="S724" s="437" t="str">
        <f>IF('Séries-16x50'!$U$50="","",'Séries-16x50'!$U$50)</f>
        <v/>
      </c>
      <c r="T724" s="112" t="str">
        <f>IF('Séries-16x50'!$V$50="","",'Séries-16x50'!$V$50)</f>
        <v/>
      </c>
      <c r="U724" s="413" t="str">
        <f>IF('Séries-16x50'!$AA$50="","",'Séries-16x50'!$AA$50)</f>
        <v/>
      </c>
    </row>
    <row r="725" spans="1:37" x14ac:dyDescent="0.25">
      <c r="A725" s="114" t="str">
        <f>IF('Séries-16x50'!$N$11="","",'Séries-16x50'!$N$11)</f>
        <v>16*50</v>
      </c>
      <c r="B725" s="435" t="str">
        <f>IF('Séries-16x50'!$J$11="","",'Séries-16x50'!$J$11)</f>
        <v>DUCRUIX</v>
      </c>
      <c r="C725" s="437" t="str">
        <f>IF('Séries-16x50'!$K$11="","",'Séries-16x50'!$K$11)</f>
        <v>Rodoplhe</v>
      </c>
      <c r="D725" s="110" t="str">
        <f>IF('Séries-16x50'!$L$11="","",'Séries-16x50'!$L$11)</f>
        <v>Homme</v>
      </c>
      <c r="E725" s="110" t="str">
        <f>IF('Séries-16x50'!$I$11="","",'Séries-16x50'!$I$11)</f>
        <v xml:space="preserve">N°3 </v>
      </c>
      <c r="F725" s="110" t="str">
        <f>IF('Séries-16x50'!$M$11="","",'Séries-16x50'!$M$11)</f>
        <v>DUCRUIX Rodoplhe Homme</v>
      </c>
      <c r="G725" s="112" t="str">
        <f>IF('Séries-16x50'!$H$11="","",'Séries-16x50'!$H$11)</f>
        <v>Enjoy And Relax</v>
      </c>
      <c r="H725" s="120">
        <f>IF('Séries-16x50'!$A$11="","",'Séries-16x50'!$A$11)</f>
        <v>1</v>
      </c>
      <c r="I725" s="451">
        <f>IF('Séries-16x50'!$B$11="","",'Séries-16x50'!$B$11)</f>
        <v>1</v>
      </c>
      <c r="J725" s="139">
        <f>IF('Séries-16x50'!$G$11="","",'Séries-16x50'!$G$11)</f>
        <v>1</v>
      </c>
      <c r="K725" s="457" t="str">
        <f>+IF(F725="","",O$3)</f>
        <v>Décompte</v>
      </c>
      <c r="L725" s="458">
        <f>IF(K725="","",O725)</f>
        <v>0.64722222222222192</v>
      </c>
      <c r="M725" s="441">
        <f>IF('Séries-16x50'!$C$11="","",'Séries-16x50'!$C$11)</f>
        <v>0.62569444444444411</v>
      </c>
      <c r="N725" s="431">
        <f>IF('Séries-16x50'!$D$11="","",'Séries-16x50'!$D$11)</f>
        <v>0.64652777777777748</v>
      </c>
      <c r="O725" s="431">
        <f>IF('Séries-16x50'!$E$11="","",'Séries-16x50'!$E$11)</f>
        <v>0.64722222222222192</v>
      </c>
      <c r="P725" s="439">
        <f>IF('Séries-16x50'!$F$11="","",'Séries-16x50'!$F$11)</f>
        <v>0.64861111111111081</v>
      </c>
      <c r="Q725" s="435">
        <f>IF('Séries-16x50'!$S$11="","",'Séries-16x50'!$S$11)</f>
        <v>26</v>
      </c>
      <c r="R725" s="110" t="str">
        <f>IF('Séries-16x50'!$T$11="","",'Séries-16x50'!$T$11)</f>
        <v>mn</v>
      </c>
      <c r="S725" s="437">
        <f>IF('Séries-16x50'!$U$11="","",'Séries-16x50'!$U$11)</f>
        <v>0</v>
      </c>
      <c r="T725" s="112" t="str">
        <f>IF('Séries-16x50'!$V$11="","",'Séries-16x50'!$V$11)</f>
        <v>s</v>
      </c>
      <c r="U725" s="413" t="str">
        <f>IF('Séries-16x50'!$AA$11="","",'Séries-16x50'!$AA$11)</f>
        <v/>
      </c>
    </row>
    <row r="726" spans="1:37" x14ac:dyDescent="0.25">
      <c r="A726" s="114" t="str">
        <f>IF('Séries-16x50'!$N$12="","",'Séries-16x50'!$N$12)</f>
        <v>16*50</v>
      </c>
      <c r="B726" s="435" t="str">
        <f>IF('Séries-16x50'!$J$12="","",'Séries-16x50'!$J$12)</f>
        <v>BERRUCAZ</v>
      </c>
      <c r="C726" s="437" t="str">
        <f>IF('Séries-16x50'!$K$12="","",'Séries-16x50'!$K$12)</f>
        <v>Stéphane</v>
      </c>
      <c r="D726" s="110" t="str">
        <f>IF('Séries-16x50'!$L$12="","",'Séries-16x50'!$L$12)</f>
        <v>Homme</v>
      </c>
      <c r="E726" s="110" t="str">
        <f>IF('Séries-16x50'!$I$12="","",'Séries-16x50'!$I$12)</f>
        <v xml:space="preserve">N°2 </v>
      </c>
      <c r="F726" s="110" t="str">
        <f>IF('Séries-16x50'!$M$12="","",'Séries-16x50'!$M$12)</f>
        <v>BERRUCAZ Stéphane Homme</v>
      </c>
      <c r="G726" s="112" t="str">
        <f>IF('Séries-16x50'!$H$12="","",'Séries-16x50'!$H$12)</f>
        <v>LIMULES</v>
      </c>
      <c r="H726" s="120">
        <f>IF('Séries-16x50'!$A$12="","",'Séries-16x50'!$A$12)</f>
        <v>1</v>
      </c>
      <c r="I726" s="451">
        <f>IF('Séries-16x50'!$B$12="","",'Séries-16x50'!$B$12)</f>
        <v>2</v>
      </c>
      <c r="J726" s="139">
        <f>IF('Séries-16x50'!$G$12="","",'Séries-16x50'!$G$12)</f>
        <v>2</v>
      </c>
      <c r="K726" s="457" t="str">
        <f t="shared" ref="K726:K764" si="36">+IF(F726="","",O$3)</f>
        <v>Décompte</v>
      </c>
      <c r="L726" s="458">
        <f t="shared" ref="L726:L764" si="37">IF(K726="","",O726)</f>
        <v>0.64722222222222192</v>
      </c>
      <c r="M726" s="441">
        <f>IF('Séries-16x50'!$C$12="","",'Séries-16x50'!$C$12)</f>
        <v>0.62569444444444411</v>
      </c>
      <c r="N726" s="431">
        <f>IF('Séries-16x50'!$D$12="","",'Séries-16x50'!$D$12)</f>
        <v>0.64652777777777748</v>
      </c>
      <c r="O726" s="431">
        <f>IF('Séries-16x50'!$E$12="","",'Séries-16x50'!$E$12)</f>
        <v>0.64722222222222192</v>
      </c>
      <c r="P726" s="439">
        <f>IF('Séries-16x50'!$F$12="","",'Séries-16x50'!$F$12)</f>
        <v>0.64861111111111081</v>
      </c>
      <c r="Q726" s="435">
        <f>IF('Séries-16x50'!$S$12="","",'Séries-16x50'!$S$12)</f>
        <v>24</v>
      </c>
      <c r="R726" s="110" t="str">
        <f>IF('Séries-16x50'!$T$12="","",'Séries-16x50'!$T$12)</f>
        <v>mn</v>
      </c>
      <c r="S726" s="437">
        <f>IF('Séries-16x50'!$U$12="","",'Séries-16x50'!$U$12)</f>
        <v>0</v>
      </c>
      <c r="T726" s="112" t="str">
        <f>IF('Séries-16x50'!$V$12="","",'Séries-16x50'!$V$12)</f>
        <v>s</v>
      </c>
      <c r="U726" s="413" t="str">
        <f>IF('Séries-16x50'!$AA$12="","",'Séries-16x50'!$AA$12)</f>
        <v/>
      </c>
    </row>
    <row r="727" spans="1:37" x14ac:dyDescent="0.25">
      <c r="A727" s="114" t="str">
        <f>IF('Séries-16x50'!$N$13="","",'Séries-16x50'!$N$13)</f>
        <v>16*50</v>
      </c>
      <c r="B727" s="435" t="str">
        <f>IF('Séries-16x50'!$J$13="","",'Séries-16x50'!$J$13)</f>
        <v>GAUBERT</v>
      </c>
      <c r="C727" s="437" t="str">
        <f>IF('Séries-16x50'!$K$13="","",'Séries-16x50'!$K$13)</f>
        <v>Albane</v>
      </c>
      <c r="D727" s="110" t="str">
        <f>IF('Séries-16x50'!$L$13="","",'Séries-16x50'!$L$13)</f>
        <v>Femme</v>
      </c>
      <c r="E727" s="110" t="str">
        <f>IF('Séries-16x50'!$I$13="","",'Séries-16x50'!$I$13)</f>
        <v>N°1 Capitaine</v>
      </c>
      <c r="F727" s="110" t="str">
        <f>IF('Séries-16x50'!$M$13="","",'Séries-16x50'!$M$13)</f>
        <v>GAUBERT Albane Femme</v>
      </c>
      <c r="G727" s="112" t="str">
        <f>IF('Séries-16x50'!$H$13="","",'Séries-16x50'!$H$13)</f>
        <v>Imashi</v>
      </c>
      <c r="H727" s="120">
        <f>IF('Séries-16x50'!$A$13="","",'Séries-16x50'!$A$13)</f>
        <v>1</v>
      </c>
      <c r="I727" s="451">
        <f>IF('Séries-16x50'!$B$13="","",'Séries-16x50'!$B$13)</f>
        <v>3</v>
      </c>
      <c r="J727" s="139">
        <f>IF('Séries-16x50'!$G$13="","",'Séries-16x50'!$G$13)</f>
        <v>3</v>
      </c>
      <c r="K727" s="457" t="str">
        <f t="shared" si="36"/>
        <v>Décompte</v>
      </c>
      <c r="L727" s="458">
        <f t="shared" si="37"/>
        <v>0.64722222222222192</v>
      </c>
      <c r="M727" s="441">
        <f>IF('Séries-16x50'!$C$13="","",'Séries-16x50'!$C$13)</f>
        <v>0.62569444444444411</v>
      </c>
      <c r="N727" s="431">
        <f>IF('Séries-16x50'!$D$13="","",'Séries-16x50'!$D$13)</f>
        <v>0.64652777777777748</v>
      </c>
      <c r="O727" s="431">
        <f>IF('Séries-16x50'!$E$13="","",'Séries-16x50'!$E$13)</f>
        <v>0.64722222222222192</v>
      </c>
      <c r="P727" s="439">
        <f>IF('Séries-16x50'!$F$13="","",'Séries-16x50'!$F$13)</f>
        <v>0.64861111111111081</v>
      </c>
      <c r="Q727" s="435">
        <f>IF('Séries-16x50'!$S$13="","",'Séries-16x50'!$S$13)</f>
        <v>22</v>
      </c>
      <c r="R727" s="110" t="str">
        <f>IF('Séries-16x50'!$T$13="","",'Séries-16x50'!$T$13)</f>
        <v>mn</v>
      </c>
      <c r="S727" s="437">
        <f>IF('Séries-16x50'!$U$13="","",'Séries-16x50'!$U$13)</f>
        <v>50</v>
      </c>
      <c r="T727" s="112" t="str">
        <f>IF('Séries-16x50'!$V$13="","",'Séries-16x50'!$V$13)</f>
        <v>s</v>
      </c>
      <c r="U727" s="413" t="str">
        <f>IF('Séries-16x50'!$AA$13="","",'Séries-16x50'!$AA$13)</f>
        <v/>
      </c>
    </row>
    <row r="728" spans="1:37" x14ac:dyDescent="0.25">
      <c r="A728" s="114" t="str">
        <f>IF('Séries-16x50'!$N$14="","",'Séries-16x50'!$N$14)</f>
        <v>16*50</v>
      </c>
      <c r="B728" s="435" t="str">
        <f>IF('Séries-16x50'!$J$14="","",'Séries-16x50'!$J$14)</f>
        <v>MARIE</v>
      </c>
      <c r="C728" s="437" t="str">
        <f>IF('Séries-16x50'!$K$14="","",'Séries-16x50'!$K$14)</f>
        <v>coralie</v>
      </c>
      <c r="D728" s="110" t="str">
        <f>IF('Séries-16x50'!$L$14="","",'Séries-16x50'!$L$14)</f>
        <v>femme</v>
      </c>
      <c r="E728" s="110" t="str">
        <f>IF('Séries-16x50'!$I$14="","",'Séries-16x50'!$I$14)</f>
        <v xml:space="preserve">N°5 </v>
      </c>
      <c r="F728" s="110" t="str">
        <f>IF('Séries-16x50'!$M$14="","",'Séries-16x50'!$M$14)</f>
        <v>MARIE coralie femme</v>
      </c>
      <c r="G728" s="112" t="str">
        <f>IF('Séries-16x50'!$H$14="","",'Séries-16x50'!$H$14)</f>
        <v>Sportpleizh</v>
      </c>
      <c r="H728" s="120">
        <f>IF('Séries-16x50'!$A$14="","",'Séries-16x50'!$A$14)</f>
        <v>1</v>
      </c>
      <c r="I728" s="451">
        <f>IF('Séries-16x50'!$B$14="","",'Séries-16x50'!$B$14)</f>
        <v>4</v>
      </c>
      <c r="J728" s="139">
        <f>IF('Séries-16x50'!$G$14="","",'Séries-16x50'!$G$14)</f>
        <v>4</v>
      </c>
      <c r="K728" s="457" t="str">
        <f t="shared" si="36"/>
        <v>Décompte</v>
      </c>
      <c r="L728" s="458">
        <f t="shared" si="37"/>
        <v>0.64722222222222192</v>
      </c>
      <c r="M728" s="441">
        <f>IF('Séries-16x50'!$C$14="","",'Séries-16x50'!$C$14)</f>
        <v>0.62569444444444411</v>
      </c>
      <c r="N728" s="431">
        <f>IF('Séries-16x50'!$D$14="","",'Séries-16x50'!$D$14)</f>
        <v>0.64652777777777748</v>
      </c>
      <c r="O728" s="431">
        <f>IF('Séries-16x50'!$E$14="","",'Séries-16x50'!$E$14)</f>
        <v>0.64722222222222192</v>
      </c>
      <c r="P728" s="439">
        <f>IF('Séries-16x50'!$F$14="","",'Séries-16x50'!$F$14)</f>
        <v>0.64861111111111081</v>
      </c>
      <c r="Q728" s="435">
        <f>IF('Séries-16x50'!$S$14="","",'Séries-16x50'!$S$14)</f>
        <v>21</v>
      </c>
      <c r="R728" s="110" t="str">
        <f>IF('Séries-16x50'!$T$14="","",'Séries-16x50'!$T$14)</f>
        <v>mn</v>
      </c>
      <c r="S728" s="437">
        <f>IF('Séries-16x50'!$U$14="","",'Séries-16x50'!$U$14)</f>
        <v>55</v>
      </c>
      <c r="T728" s="112" t="str">
        <f>IF('Séries-16x50'!$V$14="","",'Séries-16x50'!$V$14)</f>
        <v>s</v>
      </c>
      <c r="U728" s="413" t="str">
        <f>IF('Séries-16x50'!$AA$14="","",'Séries-16x50'!$AA$14)</f>
        <v/>
      </c>
    </row>
    <row r="729" spans="1:37" x14ac:dyDescent="0.25">
      <c r="A729" s="114" t="str">
        <f>IF('Séries-16x50'!$N$15="","",'Séries-16x50'!$N$15)</f>
        <v>16*50</v>
      </c>
      <c r="B729" s="435" t="str">
        <f>IF('Séries-16x50'!$J$15="","",'Séries-16x50'!$J$15)</f>
        <v>SGARRA</v>
      </c>
      <c r="C729" s="437" t="str">
        <f>IF('Séries-16x50'!$K$15="","",'Séries-16x50'!$K$15)</f>
        <v>Michel</v>
      </c>
      <c r="D729" s="110" t="str">
        <f>IF('Séries-16x50'!$L$15="","",'Séries-16x50'!$L$15)</f>
        <v>Homme</v>
      </c>
      <c r="E729" s="110" t="str">
        <f>IF('Séries-16x50'!$I$15="","",'Séries-16x50'!$I$15)</f>
        <v xml:space="preserve">N°2 </v>
      </c>
      <c r="F729" s="110" t="str">
        <f>IF('Séries-16x50'!$M$15="","",'Séries-16x50'!$M$15)</f>
        <v>SGARRA Michel Homme</v>
      </c>
      <c r="G729" s="112" t="str">
        <f>IF('Séries-16x50'!$H$15="","",'Séries-16x50'!$H$15)</f>
        <v>Enjoy And Relax</v>
      </c>
      <c r="H729" s="120">
        <f>IF('Séries-16x50'!$A$15="","",'Séries-16x50'!$A$15)</f>
        <v>1</v>
      </c>
      <c r="I729" s="451">
        <f>IF('Séries-16x50'!$B$15="","",'Séries-16x50'!$B$15)</f>
        <v>5</v>
      </c>
      <c r="J729" s="139">
        <f>IF('Séries-16x50'!$G$15="","",'Séries-16x50'!$G$15)</f>
        <v>5</v>
      </c>
      <c r="K729" s="457" t="str">
        <f t="shared" si="36"/>
        <v>Décompte</v>
      </c>
      <c r="L729" s="458">
        <f t="shared" si="37"/>
        <v>0.64722222222222192</v>
      </c>
      <c r="M729" s="441">
        <f>IF('Séries-16x50'!$C$15="","",'Séries-16x50'!$C$15)</f>
        <v>0.62569444444444411</v>
      </c>
      <c r="N729" s="431">
        <f>IF('Séries-16x50'!$D$15="","",'Séries-16x50'!$D$15)</f>
        <v>0.64652777777777748</v>
      </c>
      <c r="O729" s="431">
        <f>IF('Séries-16x50'!$E$15="","",'Séries-16x50'!$E$15)</f>
        <v>0.64722222222222192</v>
      </c>
      <c r="P729" s="439">
        <f>IF('Séries-16x50'!$F$15="","",'Séries-16x50'!$F$15)</f>
        <v>0.64861111111111081</v>
      </c>
      <c r="Q729" s="435">
        <f>IF('Séries-16x50'!$S$15="","",'Séries-16x50'!$S$15)</f>
        <v>21</v>
      </c>
      <c r="R729" s="110" t="str">
        <f>IF('Séries-16x50'!$T$15="","",'Séries-16x50'!$T$15)</f>
        <v>mn</v>
      </c>
      <c r="S729" s="437">
        <f>IF('Séries-16x50'!$U$15="","",'Séries-16x50'!$U$15)</f>
        <v>0</v>
      </c>
      <c r="T729" s="112" t="str">
        <f>IF('Séries-16x50'!$V$15="","",'Séries-16x50'!$V$15)</f>
        <v>s</v>
      </c>
      <c r="U729" s="413" t="str">
        <f>IF('Séries-16x50'!$AA$15="","",'Séries-16x50'!$AA$15)</f>
        <v/>
      </c>
    </row>
    <row r="730" spans="1:37" x14ac:dyDescent="0.25">
      <c r="A730" s="114" t="str">
        <f>IF('Séries-16x50'!$N$16="","",'Séries-16x50'!$N$16)</f>
        <v>16*50</v>
      </c>
      <c r="B730" s="435" t="str">
        <f>IF('Séries-16x50'!$J$16="","",'Séries-16x50'!$J$16)</f>
        <v>ROUX</v>
      </c>
      <c r="C730" s="437" t="str">
        <f>IF('Séries-16x50'!$K$16="","",'Séries-16x50'!$K$16)</f>
        <v>Benoît</v>
      </c>
      <c r="D730" s="110" t="str">
        <f>IF('Séries-16x50'!$L$16="","",'Séries-16x50'!$L$16)</f>
        <v>Homme</v>
      </c>
      <c r="E730" s="110" t="str">
        <f>IF('Séries-16x50'!$I$16="","",'Séries-16x50'!$I$16)</f>
        <v xml:space="preserve">N°5 </v>
      </c>
      <c r="F730" s="110" t="str">
        <f>IF('Séries-16x50'!$M$16="","",'Séries-16x50'!$M$16)</f>
        <v>ROUX Benoît Homme</v>
      </c>
      <c r="G730" s="112" t="str">
        <f>IF('Séries-16x50'!$H$16="","",'Séries-16x50'!$H$16)</f>
        <v>CYRNEA</v>
      </c>
      <c r="H730" s="120">
        <f>IF('Séries-16x50'!$A$16="","",'Séries-16x50'!$A$16)</f>
        <v>2</v>
      </c>
      <c r="I730" s="451">
        <f>IF('Séries-16x50'!$B$16="","",'Séries-16x50'!$B$16)</f>
        <v>1</v>
      </c>
      <c r="J730" s="139">
        <f>IF('Séries-16x50'!$G$16="","",'Séries-16x50'!$G$16)</f>
        <v>1</v>
      </c>
      <c r="K730" s="457" t="str">
        <f t="shared" si="36"/>
        <v>Décompte</v>
      </c>
      <c r="L730" s="458">
        <f t="shared" si="37"/>
        <v>0.6631944444444442</v>
      </c>
      <c r="M730" s="441">
        <f>IF('Séries-16x50'!$C$16="","",'Séries-16x50'!$C$16)</f>
        <v>0.64166666666666639</v>
      </c>
      <c r="N730" s="431">
        <f>IF('Séries-16x50'!$D$16="","",'Séries-16x50'!$D$16)</f>
        <v>0.66249999999999976</v>
      </c>
      <c r="O730" s="431">
        <f>IF('Séries-16x50'!$E$16="","",'Séries-16x50'!$E$16)</f>
        <v>0.6631944444444442</v>
      </c>
      <c r="P730" s="439">
        <f>IF('Séries-16x50'!$F$16="","",'Séries-16x50'!$F$16)</f>
        <v>0.66458333333333308</v>
      </c>
      <c r="Q730" s="435">
        <f>IF('Séries-16x50'!$S$16="","",'Séries-16x50'!$S$16)</f>
        <v>20</v>
      </c>
      <c r="R730" s="110" t="str">
        <f>IF('Séries-16x50'!$T$16="","",'Séries-16x50'!$T$16)</f>
        <v>mn</v>
      </c>
      <c r="S730" s="437">
        <f>IF('Séries-16x50'!$U$16="","",'Séries-16x50'!$U$16)</f>
        <v>0</v>
      </c>
      <c r="T730" s="112" t="str">
        <f>IF('Séries-16x50'!$V$16="","",'Séries-16x50'!$V$16)</f>
        <v>s</v>
      </c>
      <c r="U730" s="413" t="str">
        <f>IF('Séries-16x50'!$AA$16="","",'Séries-16x50'!$AA$16)</f>
        <v/>
      </c>
      <c r="V730" t="str">
        <f>IF('Séries-16x50'!M130="","",'Séries-16x50'!M130)</f>
        <v/>
      </c>
      <c r="AJ730" t="str">
        <f>IF('Séries-16x50'!AA130="","",'Séries-16x50'!AA130)</f>
        <v/>
      </c>
      <c r="AK730" t="str">
        <f>IF('Séries-16x50'!AB130="","",'Séries-16x50'!AB130)</f>
        <v/>
      </c>
    </row>
    <row r="731" spans="1:37" x14ac:dyDescent="0.25">
      <c r="A731" s="114" t="str">
        <f>IF('Séries-16x50'!$N$17="","",'Séries-16x50'!$N$17)</f>
        <v>16*50</v>
      </c>
      <c r="B731" s="435" t="str">
        <f>IF('Séries-16x50'!$J$17="","",'Séries-16x50'!$J$17)</f>
        <v>BUZET</v>
      </c>
      <c r="C731" s="437" t="str">
        <f>IF('Séries-16x50'!$K$17="","",'Séries-16x50'!$K$17)</f>
        <v>François</v>
      </c>
      <c r="D731" s="110" t="str">
        <f>IF('Séries-16x50'!$L$17="","",'Séries-16x50'!$L$17)</f>
        <v>Homme</v>
      </c>
      <c r="E731" s="110" t="str">
        <f>IF('Séries-16x50'!$I$17="","",'Séries-16x50'!$I$17)</f>
        <v xml:space="preserve">N°3 </v>
      </c>
      <c r="F731" s="110" t="str">
        <f>IF('Séries-16x50'!$M$17="","",'Séries-16x50'!$M$17)</f>
        <v>BUZET François Homme</v>
      </c>
      <c r="G731" s="112" t="str">
        <f>IF('Séries-16x50'!$H$17="","",'Séries-16x50'!$H$17)</f>
        <v>Les Cormorans 2</v>
      </c>
      <c r="H731" s="120">
        <f>IF('Séries-16x50'!$A$17="","",'Séries-16x50'!$A$17)</f>
        <v>2</v>
      </c>
      <c r="I731" s="451">
        <f>IF('Séries-16x50'!$B$17="","",'Séries-16x50'!$B$17)</f>
        <v>2</v>
      </c>
      <c r="J731" s="139">
        <f>IF('Séries-16x50'!$G$17="","",'Séries-16x50'!$G$17)</f>
        <v>2</v>
      </c>
      <c r="K731" s="457" t="str">
        <f t="shared" si="36"/>
        <v>Décompte</v>
      </c>
      <c r="L731" s="458">
        <f t="shared" si="37"/>
        <v>0.6631944444444442</v>
      </c>
      <c r="M731" s="441">
        <f>IF('Séries-16x50'!$C$17="","",'Séries-16x50'!$C$17)</f>
        <v>0.64166666666666639</v>
      </c>
      <c r="N731" s="431">
        <f>IF('Séries-16x50'!$D$17="","",'Séries-16x50'!$D$17)</f>
        <v>0.66249999999999976</v>
      </c>
      <c r="O731" s="431">
        <f>IF('Séries-16x50'!$E$17="","",'Séries-16x50'!$E$17)</f>
        <v>0.6631944444444442</v>
      </c>
      <c r="P731" s="439">
        <f>IF('Séries-16x50'!$F$17="","",'Séries-16x50'!$F$17)</f>
        <v>0.66458333333333308</v>
      </c>
      <c r="Q731" s="435">
        <f>IF('Séries-16x50'!$S$17="","",'Séries-16x50'!$S$17)</f>
        <v>20</v>
      </c>
      <c r="R731" s="110" t="str">
        <f>IF('Séries-16x50'!$T$17="","",'Séries-16x50'!$T$17)</f>
        <v>mn</v>
      </c>
      <c r="S731" s="437">
        <f>IF('Séries-16x50'!$U$17="","",'Séries-16x50'!$U$17)</f>
        <v>0</v>
      </c>
      <c r="T731" s="112" t="str">
        <f>IF('Séries-16x50'!$V$17="","",'Séries-16x50'!$V$17)</f>
        <v>s</v>
      </c>
      <c r="U731" s="413" t="str">
        <f>IF('Séries-16x50'!$AA$17="","",'Séries-16x50'!$AA$17)</f>
        <v/>
      </c>
      <c r="AK731" t="str">
        <f>IF('Séries-16x50'!AB131="","",'Séries-16x50'!AB131)</f>
        <v/>
      </c>
    </row>
    <row r="732" spans="1:37" x14ac:dyDescent="0.25">
      <c r="A732" s="114" t="str">
        <f>IF('Séries-16x50'!$N$18="","",'Séries-16x50'!$N$18)</f>
        <v>16*50</v>
      </c>
      <c r="B732" s="435" t="str">
        <f>IF('Séries-16x50'!$J$18="","",'Séries-16x50'!$J$18)</f>
        <v>GUEHRIA</v>
      </c>
      <c r="C732" s="437" t="str">
        <f>IF('Séries-16x50'!$K$18="","",'Séries-16x50'!$K$18)</f>
        <v>Réda</v>
      </c>
      <c r="D732" s="110" t="str">
        <f>IF('Séries-16x50'!$L$18="","",'Séries-16x50'!$L$18)</f>
        <v>Homme</v>
      </c>
      <c r="E732" s="110" t="str">
        <f>IF('Séries-16x50'!$I$18="","",'Séries-16x50'!$I$18)</f>
        <v>N°1 Capitaine</v>
      </c>
      <c r="F732" s="110" t="str">
        <f>IF('Séries-16x50'!$M$18="","",'Séries-16x50'!$M$18)</f>
        <v>GUEHRIA Réda Homme</v>
      </c>
      <c r="G732" s="112" t="str">
        <f>IF('Séries-16x50'!$H$18="","",'Séries-16x50'!$H$18)</f>
        <v>Savoy'OuBien?</v>
      </c>
      <c r="H732" s="120">
        <f>IF('Séries-16x50'!$A$18="","",'Séries-16x50'!$A$18)</f>
        <v>2</v>
      </c>
      <c r="I732" s="451">
        <f>IF('Séries-16x50'!$B$18="","",'Séries-16x50'!$B$18)</f>
        <v>3</v>
      </c>
      <c r="J732" s="139">
        <f>IF('Séries-16x50'!$G$18="","",'Séries-16x50'!$G$18)</f>
        <v>3</v>
      </c>
      <c r="K732" s="457" t="str">
        <f t="shared" si="36"/>
        <v>Décompte</v>
      </c>
      <c r="L732" s="458">
        <f t="shared" si="37"/>
        <v>0.6631944444444442</v>
      </c>
      <c r="M732" s="441">
        <f>IF('Séries-16x50'!$C$18="","",'Séries-16x50'!$C$18)</f>
        <v>0.64166666666666639</v>
      </c>
      <c r="N732" s="431">
        <f>IF('Séries-16x50'!$D$18="","",'Séries-16x50'!$D$18)</f>
        <v>0.66249999999999976</v>
      </c>
      <c r="O732" s="431">
        <f>IF('Séries-16x50'!$E$18="","",'Séries-16x50'!$E$18)</f>
        <v>0.6631944444444442</v>
      </c>
      <c r="P732" s="439">
        <f>IF('Séries-16x50'!$F$18="","",'Séries-16x50'!$F$18)</f>
        <v>0.66458333333333308</v>
      </c>
      <c r="Q732" s="435">
        <f>IF('Séries-16x50'!$S$18="","",'Séries-16x50'!$S$18)</f>
        <v>19</v>
      </c>
      <c r="R732" s="110" t="str">
        <f>IF('Séries-16x50'!$T$18="","",'Séries-16x50'!$T$18)</f>
        <v>mn</v>
      </c>
      <c r="S732" s="437">
        <f>IF('Séries-16x50'!$U$18="","",'Séries-16x50'!$U$18)</f>
        <v>0</v>
      </c>
      <c r="T732" s="112" t="str">
        <f>IF('Séries-16x50'!$V$18="","",'Séries-16x50'!$V$18)</f>
        <v>s</v>
      </c>
      <c r="U732" s="413" t="str">
        <f>IF('Séries-16x50'!$AA$18="","",'Séries-16x50'!$AA$18)</f>
        <v/>
      </c>
    </row>
    <row r="733" spans="1:37" x14ac:dyDescent="0.25">
      <c r="A733" s="114" t="str">
        <f>IF('Séries-16x50'!$N$19="","",'Séries-16x50'!$N$19)</f>
        <v>16*50</v>
      </c>
      <c r="B733" s="435" t="str">
        <f>IF('Séries-16x50'!$J$19="","",'Séries-16x50'!$J$19)</f>
        <v>DURET</v>
      </c>
      <c r="C733" s="437" t="str">
        <f>IF('Séries-16x50'!$K$19="","",'Séries-16x50'!$K$19)</f>
        <v>Olivier</v>
      </c>
      <c r="D733" s="110" t="str">
        <f>IF('Séries-16x50'!$L$19="","",'Séries-16x50'!$L$19)</f>
        <v>Homme</v>
      </c>
      <c r="E733" s="110" t="str">
        <f>IF('Séries-16x50'!$I$19="","",'Séries-16x50'!$I$19)</f>
        <v>N°1 Capitaine</v>
      </c>
      <c r="F733" s="110" t="str">
        <f>IF('Séries-16x50'!$M$19="","",'Séries-16x50'!$M$19)</f>
        <v>DURET Olivier Homme</v>
      </c>
      <c r="G733" s="112" t="str">
        <f>IF('Séries-16x50'!$H$19="","",'Séries-16x50'!$H$19)</f>
        <v>LIMULES</v>
      </c>
      <c r="H733" s="120">
        <f>IF('Séries-16x50'!$A$19="","",'Séries-16x50'!$A$19)</f>
        <v>2</v>
      </c>
      <c r="I733" s="451">
        <f>IF('Séries-16x50'!$B$19="","",'Séries-16x50'!$B$19)</f>
        <v>4</v>
      </c>
      <c r="J733" s="139">
        <f>IF('Séries-16x50'!$G$19="","",'Séries-16x50'!$G$19)</f>
        <v>4</v>
      </c>
      <c r="K733" s="457" t="str">
        <f t="shared" si="36"/>
        <v>Décompte</v>
      </c>
      <c r="L733" s="458">
        <f t="shared" si="37"/>
        <v>0.6631944444444442</v>
      </c>
      <c r="M733" s="441">
        <f>IF('Séries-16x50'!$C$19="","",'Séries-16x50'!$C$19)</f>
        <v>0.64166666666666639</v>
      </c>
      <c r="N733" s="431">
        <f>IF('Séries-16x50'!$D$19="","",'Séries-16x50'!$D$19)</f>
        <v>0.66249999999999976</v>
      </c>
      <c r="O733" s="431">
        <f>IF('Séries-16x50'!$E$19="","",'Séries-16x50'!$E$19)</f>
        <v>0.6631944444444442</v>
      </c>
      <c r="P733" s="439">
        <f>IF('Séries-16x50'!$F$19="","",'Séries-16x50'!$F$19)</f>
        <v>0.66458333333333308</v>
      </c>
      <c r="Q733" s="435">
        <f>IF('Séries-16x50'!$S$19="","",'Séries-16x50'!$S$19)</f>
        <v>18</v>
      </c>
      <c r="R733" s="110" t="str">
        <f>IF('Séries-16x50'!$T$19="","",'Séries-16x50'!$T$19)</f>
        <v>mn</v>
      </c>
      <c r="S733" s="437">
        <f>IF('Séries-16x50'!$U$19="","",'Séries-16x50'!$U$19)</f>
        <v>0</v>
      </c>
      <c r="T733" s="112" t="str">
        <f>IF('Séries-16x50'!$V$19="","",'Séries-16x50'!$V$19)</f>
        <v>s</v>
      </c>
      <c r="U733" s="413" t="str">
        <f>IF('Séries-16x50'!$AA$19="","",'Séries-16x50'!$AA$19)</f>
        <v/>
      </c>
    </row>
    <row r="734" spans="1:37" x14ac:dyDescent="0.25">
      <c r="A734" s="114" t="str">
        <f>IF('Séries-16x50'!$N$20="","",'Séries-16x50'!$N$20)</f>
        <v>16*50</v>
      </c>
      <c r="B734" s="435" t="str">
        <f>IF('Séries-16x50'!$J$20="","",'Séries-16x50'!$J$20)</f>
        <v>VERNIER</v>
      </c>
      <c r="C734" s="437" t="str">
        <f>IF('Séries-16x50'!$K$20="","",'Séries-16x50'!$K$20)</f>
        <v>Emilie</v>
      </c>
      <c r="D734" s="110" t="str">
        <f>IF('Séries-16x50'!$L$20="","",'Séries-16x50'!$L$20)</f>
        <v>Femme</v>
      </c>
      <c r="E734" s="110" t="str">
        <f>IF('Séries-16x50'!$I$20="","",'Séries-16x50'!$I$20)</f>
        <v xml:space="preserve">N°5 </v>
      </c>
      <c r="F734" s="110" t="str">
        <f>IF('Séries-16x50'!$M$20="","",'Séries-16x50'!$M$20)</f>
        <v>VERNIER Emilie Femme</v>
      </c>
      <c r="G734" s="112" t="str">
        <f>IF('Séries-16x50'!$H$20="","",'Séries-16x50'!$H$20)</f>
        <v>Savoy'OuBien?</v>
      </c>
      <c r="H734" s="120">
        <f>IF('Séries-16x50'!$A$20="","",'Séries-16x50'!$A$20)</f>
        <v>2</v>
      </c>
      <c r="I734" s="451">
        <f>IF('Séries-16x50'!$B$20="","",'Séries-16x50'!$B$20)</f>
        <v>5</v>
      </c>
      <c r="J734" s="139">
        <f>IF('Séries-16x50'!$G$20="","",'Séries-16x50'!$G$20)</f>
        <v>5</v>
      </c>
      <c r="K734" s="457" t="str">
        <f t="shared" si="36"/>
        <v>Décompte</v>
      </c>
      <c r="L734" s="458">
        <f t="shared" si="37"/>
        <v>0.6631944444444442</v>
      </c>
      <c r="M734" s="441">
        <f>IF('Séries-16x50'!$C$20="","",'Séries-16x50'!$C$20)</f>
        <v>0.64166666666666639</v>
      </c>
      <c r="N734" s="431">
        <f>IF('Séries-16x50'!$D$20="","",'Séries-16x50'!$D$20)</f>
        <v>0.66249999999999976</v>
      </c>
      <c r="O734" s="431">
        <f>IF('Séries-16x50'!$E$20="","",'Séries-16x50'!$E$20)</f>
        <v>0.6631944444444442</v>
      </c>
      <c r="P734" s="439">
        <f>IF('Séries-16x50'!$F$20="","",'Séries-16x50'!$F$20)</f>
        <v>0.66458333333333308</v>
      </c>
      <c r="Q734" s="435">
        <f>IF('Séries-16x50'!$S$20="","",'Séries-16x50'!$S$20)</f>
        <v>18</v>
      </c>
      <c r="R734" s="110" t="str">
        <f>IF('Séries-16x50'!$T$20="","",'Séries-16x50'!$T$20)</f>
        <v>mn</v>
      </c>
      <c r="S734" s="437">
        <f>IF('Séries-16x50'!$U$20="","",'Séries-16x50'!$U$20)</f>
        <v>0</v>
      </c>
      <c r="T734" s="112" t="str">
        <f>IF('Séries-16x50'!$V$20="","",'Séries-16x50'!$V$20)</f>
        <v>s</v>
      </c>
      <c r="U734" s="413" t="str">
        <f>IF('Séries-16x50'!$AA$20="","",'Séries-16x50'!$AA$20)</f>
        <v/>
      </c>
    </row>
    <row r="735" spans="1:37" x14ac:dyDescent="0.25">
      <c r="A735" s="114" t="str">
        <f>IF('Séries-16x50'!$N$21="","",'Séries-16x50'!$N$21)</f>
        <v>16*50</v>
      </c>
      <c r="B735" s="435" t="str">
        <f>IF('Séries-16x50'!$J$21="","",'Séries-16x50'!$J$21)</f>
        <v>AUBRY</v>
      </c>
      <c r="C735" s="437" t="str">
        <f>IF('Séries-16x50'!$K$21="","",'Séries-16x50'!$K$21)</f>
        <v>Pascale</v>
      </c>
      <c r="D735" s="110" t="str">
        <f>IF('Séries-16x50'!$L$21="","",'Séries-16x50'!$L$21)</f>
        <v>Homme</v>
      </c>
      <c r="E735" s="110" t="str">
        <f>IF('Séries-16x50'!$I$21="","",'Séries-16x50'!$I$21)</f>
        <v xml:space="preserve">N°4 </v>
      </c>
      <c r="F735" s="110" t="str">
        <f>IF('Séries-16x50'!$M$21="","",'Séries-16x50'!$M$21)</f>
        <v>AUBRY Pascale Homme</v>
      </c>
      <c r="G735" s="112" t="str">
        <f>IF('Séries-16x50'!$H$21="","",'Séries-16x50'!$H$21)</f>
        <v>Sportpleizh</v>
      </c>
      <c r="H735" s="120">
        <f>IF('Séries-16x50'!$A$21="","",'Séries-16x50'!$A$21)</f>
        <v>3</v>
      </c>
      <c r="I735" s="451">
        <f>IF('Séries-16x50'!$B$21="","",'Séries-16x50'!$B$21)</f>
        <v>1</v>
      </c>
      <c r="J735" s="139">
        <f>IF('Séries-16x50'!$G$21="","",'Séries-16x50'!$G$21)</f>
        <v>1</v>
      </c>
      <c r="K735" s="457" t="str">
        <f t="shared" si="36"/>
        <v>Décompte</v>
      </c>
      <c r="L735" s="458">
        <f t="shared" si="37"/>
        <v>0.67916666666666647</v>
      </c>
      <c r="M735" s="441">
        <f>IF('Séries-16x50'!$C$21="","",'Séries-16x50'!$C$21)</f>
        <v>0.65763888888888866</v>
      </c>
      <c r="N735" s="431">
        <f>IF('Séries-16x50'!$D$21="","",'Séries-16x50'!$D$21)</f>
        <v>0.67847222222222203</v>
      </c>
      <c r="O735" s="431">
        <f>IF('Séries-16x50'!$E$21="","",'Séries-16x50'!$E$21)</f>
        <v>0.67916666666666647</v>
      </c>
      <c r="P735" s="439">
        <f>IF('Séries-16x50'!$F$21="","",'Séries-16x50'!$F$21)</f>
        <v>0.68055555555555536</v>
      </c>
      <c r="Q735" s="435">
        <f>IF('Séries-16x50'!$S$21="","",'Séries-16x50'!$S$21)</f>
        <v>18</v>
      </c>
      <c r="R735" s="110" t="str">
        <f>IF('Séries-16x50'!$T$21="","",'Séries-16x50'!$T$21)</f>
        <v>mn</v>
      </c>
      <c r="S735" s="437">
        <f>IF('Séries-16x50'!$U$21="","",'Séries-16x50'!$U$21)</f>
        <v>0</v>
      </c>
      <c r="T735" s="112" t="str">
        <f>IF('Séries-16x50'!$V$21="","",'Séries-16x50'!$V$21)</f>
        <v>s</v>
      </c>
      <c r="U735" s="413" t="str">
        <f>IF('Séries-16x50'!$AA$21="","",'Séries-16x50'!$AA$21)</f>
        <v/>
      </c>
    </row>
    <row r="736" spans="1:37" x14ac:dyDescent="0.25">
      <c r="A736" s="114" t="str">
        <f>IF('Séries-16x50'!$N$22="","",'Séries-16x50'!$N$22)</f>
        <v>16*50</v>
      </c>
      <c r="B736" s="435" t="str">
        <f>IF('Séries-16x50'!$J$22="","",'Séries-16x50'!$J$22)</f>
        <v>SURANSKA</v>
      </c>
      <c r="C736" s="437" t="str">
        <f>IF('Séries-16x50'!$K$22="","",'Séries-16x50'!$K$22)</f>
        <v>Katerina</v>
      </c>
      <c r="D736" s="110" t="str">
        <f>IF('Séries-16x50'!$L$22="","",'Séries-16x50'!$L$22)</f>
        <v>Femme</v>
      </c>
      <c r="E736" s="110" t="str">
        <f>IF('Séries-16x50'!$I$22="","",'Séries-16x50'!$I$22)</f>
        <v xml:space="preserve">N°4 </v>
      </c>
      <c r="F736" s="110" t="str">
        <f>IF('Séries-16x50'!$M$22="","",'Séries-16x50'!$M$22)</f>
        <v>SURANSKA Katerina Femme</v>
      </c>
      <c r="G736" s="112" t="str">
        <f>IF('Séries-16x50'!$H$22="","",'Séries-16x50'!$H$22)</f>
        <v>Apneaman, Praha, Czech Republic</v>
      </c>
      <c r="H736" s="120">
        <f>IF('Séries-16x50'!$A$22="","",'Séries-16x50'!$A$22)</f>
        <v>3</v>
      </c>
      <c r="I736" s="451">
        <f>IF('Séries-16x50'!$B$22="","",'Séries-16x50'!$B$22)</f>
        <v>2</v>
      </c>
      <c r="J736" s="139">
        <f>IF('Séries-16x50'!$G$22="","",'Séries-16x50'!$G$22)</f>
        <v>2</v>
      </c>
      <c r="K736" s="457" t="str">
        <f t="shared" si="36"/>
        <v>Décompte</v>
      </c>
      <c r="L736" s="458">
        <f t="shared" si="37"/>
        <v>0.67916666666666647</v>
      </c>
      <c r="M736" s="441">
        <f>IF('Séries-16x50'!$C$22="","",'Séries-16x50'!$C$22)</f>
        <v>0.65763888888888866</v>
      </c>
      <c r="N736" s="431">
        <f>IF('Séries-16x50'!$D$22="","",'Séries-16x50'!$D$22)</f>
        <v>0.67847222222222203</v>
      </c>
      <c r="O736" s="431">
        <f>IF('Séries-16x50'!$E$22="","",'Séries-16x50'!$E$22)</f>
        <v>0.67916666666666647</v>
      </c>
      <c r="P736" s="439">
        <f>IF('Séries-16x50'!$F$22="","",'Séries-16x50'!$F$22)</f>
        <v>0.68055555555555536</v>
      </c>
      <c r="Q736" s="435">
        <f>IF('Séries-16x50'!$S$22="","",'Séries-16x50'!$S$22)</f>
        <v>17</v>
      </c>
      <c r="R736" s="110" t="str">
        <f>IF('Séries-16x50'!$T$22="","",'Séries-16x50'!$T$22)</f>
        <v>mn</v>
      </c>
      <c r="S736" s="437">
        <f>IF('Séries-16x50'!$U$22="","",'Séries-16x50'!$U$22)</f>
        <v>30</v>
      </c>
      <c r="T736" s="112" t="str">
        <f>IF('Séries-16x50'!$V$22="","",'Séries-16x50'!$V$22)</f>
        <v>s</v>
      </c>
      <c r="U736" s="413" t="str">
        <f>IF('Séries-16x50'!$AA$22="","",'Séries-16x50'!$AA$22)</f>
        <v/>
      </c>
    </row>
    <row r="737" spans="1:21" x14ac:dyDescent="0.25">
      <c r="A737" s="114" t="str">
        <f>IF('Séries-16x50'!$N$23="","",'Séries-16x50'!$N$23)</f>
        <v>16*50</v>
      </c>
      <c r="B737" s="435" t="str">
        <f>IF('Séries-16x50'!$J$23="","",'Séries-16x50'!$J$23)</f>
        <v>CARCHI</v>
      </c>
      <c r="C737" s="437" t="str">
        <f>IF('Séries-16x50'!$K$23="","",'Séries-16x50'!$K$23)</f>
        <v>Mathieu</v>
      </c>
      <c r="D737" s="110" t="str">
        <f>IF('Séries-16x50'!$L$23="","",'Séries-16x50'!$L$23)</f>
        <v>Homme</v>
      </c>
      <c r="E737" s="110" t="str">
        <f>IF('Séries-16x50'!$I$23="","",'Séries-16x50'!$I$23)</f>
        <v xml:space="preserve">N°4 </v>
      </c>
      <c r="F737" s="110" t="str">
        <f>IF('Séries-16x50'!$M$23="","",'Séries-16x50'!$M$23)</f>
        <v>CARCHI Mathieu Homme</v>
      </c>
      <c r="G737" s="112" t="str">
        <f>IF('Séries-16x50'!$H$23="","",'Séries-16x50'!$H$23)</f>
        <v>CYRNEA</v>
      </c>
      <c r="H737" s="120">
        <f>IF('Séries-16x50'!$A$23="","",'Séries-16x50'!$A$23)</f>
        <v>3</v>
      </c>
      <c r="I737" s="451">
        <f>IF('Séries-16x50'!$B$23="","",'Séries-16x50'!$B$23)</f>
        <v>3</v>
      </c>
      <c r="J737" s="139">
        <f>IF('Séries-16x50'!$G$23="","",'Séries-16x50'!$G$23)</f>
        <v>3</v>
      </c>
      <c r="K737" s="457" t="str">
        <f t="shared" si="36"/>
        <v>Décompte</v>
      </c>
      <c r="L737" s="458">
        <f t="shared" si="37"/>
        <v>0.67916666666666647</v>
      </c>
      <c r="M737" s="441">
        <f>IF('Séries-16x50'!$C$23="","",'Séries-16x50'!$C$23)</f>
        <v>0.65763888888888866</v>
      </c>
      <c r="N737" s="431">
        <f>IF('Séries-16x50'!$D$23="","",'Séries-16x50'!$D$23)</f>
        <v>0.67847222222222203</v>
      </c>
      <c r="O737" s="431">
        <f>IF('Séries-16x50'!$E$23="","",'Séries-16x50'!$E$23)</f>
        <v>0.67916666666666647</v>
      </c>
      <c r="P737" s="439">
        <f>IF('Séries-16x50'!$F$23="","",'Séries-16x50'!$F$23)</f>
        <v>0.68055555555555536</v>
      </c>
      <c r="Q737" s="435">
        <f>IF('Séries-16x50'!$S$23="","",'Séries-16x50'!$S$23)</f>
        <v>17</v>
      </c>
      <c r="R737" s="110" t="str">
        <f>IF('Séries-16x50'!$T$23="","",'Séries-16x50'!$T$23)</f>
        <v>mn</v>
      </c>
      <c r="S737" s="437">
        <f>IF('Séries-16x50'!$U$23="","",'Séries-16x50'!$U$23)</f>
        <v>0</v>
      </c>
      <c r="T737" s="112" t="str">
        <f>IF('Séries-16x50'!$V$23="","",'Séries-16x50'!$V$23)</f>
        <v>s</v>
      </c>
      <c r="U737" s="413" t="str">
        <f>IF('Séries-16x50'!$AA$23="","",'Séries-16x50'!$AA$23)</f>
        <v/>
      </c>
    </row>
    <row r="738" spans="1:21" x14ac:dyDescent="0.25">
      <c r="A738" s="114" t="str">
        <f>IF('Séries-16x50'!$N$24="","",'Séries-16x50'!$N$24)</f>
        <v>16*50</v>
      </c>
      <c r="B738" s="435" t="str">
        <f>IF('Séries-16x50'!$J$24="","",'Séries-16x50'!$J$24)</f>
        <v>BRATANIC</v>
      </c>
      <c r="C738" s="437" t="str">
        <f>IF('Séries-16x50'!$K$24="","",'Séries-16x50'!$K$24)</f>
        <v>Alexandre</v>
      </c>
      <c r="D738" s="110" t="str">
        <f>IF('Séries-16x50'!$L$24="","",'Séries-16x50'!$L$24)</f>
        <v>Homme</v>
      </c>
      <c r="E738" s="110" t="str">
        <f>IF('Séries-16x50'!$I$24="","",'Séries-16x50'!$I$24)</f>
        <v>N°1 Capitaine</v>
      </c>
      <c r="F738" s="110" t="str">
        <f>IF('Séries-16x50'!$M$24="","",'Séries-16x50'!$M$24)</f>
        <v>BRATANIC Alexandre Homme</v>
      </c>
      <c r="G738" s="112" t="str">
        <f>IF('Séries-16x50'!$H$24="","",'Séries-16x50'!$H$24)</f>
        <v>Les Cormorans 1</v>
      </c>
      <c r="H738" s="120">
        <f>IF('Séries-16x50'!$A$24="","",'Séries-16x50'!$A$24)</f>
        <v>3</v>
      </c>
      <c r="I738" s="451">
        <f>IF('Séries-16x50'!$B$24="","",'Séries-16x50'!$B$24)</f>
        <v>4</v>
      </c>
      <c r="J738" s="139">
        <f>IF('Séries-16x50'!$G$24="","",'Séries-16x50'!$G$24)</f>
        <v>4</v>
      </c>
      <c r="K738" s="457" t="str">
        <f t="shared" si="36"/>
        <v>Décompte</v>
      </c>
      <c r="L738" s="458">
        <f t="shared" si="37"/>
        <v>0.67916666666666647</v>
      </c>
      <c r="M738" s="441">
        <f>IF('Séries-16x50'!$C$24="","",'Séries-16x50'!$C$24)</f>
        <v>0.65763888888888866</v>
      </c>
      <c r="N738" s="431">
        <f>IF('Séries-16x50'!$D$24="","",'Séries-16x50'!$D$24)</f>
        <v>0.67847222222222203</v>
      </c>
      <c r="O738" s="431">
        <f>IF('Séries-16x50'!$E$24="","",'Séries-16x50'!$E$24)</f>
        <v>0.67916666666666647</v>
      </c>
      <c r="P738" s="439">
        <f>IF('Séries-16x50'!$F$24="","",'Séries-16x50'!$F$24)</f>
        <v>0.68055555555555536</v>
      </c>
      <c r="Q738" s="435">
        <f>IF('Séries-16x50'!$S$24="","",'Séries-16x50'!$S$24)</f>
        <v>17</v>
      </c>
      <c r="R738" s="110" t="str">
        <f>IF('Séries-16x50'!$T$24="","",'Séries-16x50'!$T$24)</f>
        <v>mn</v>
      </c>
      <c r="S738" s="437">
        <f>IF('Séries-16x50'!$U$24="","",'Séries-16x50'!$U$24)</f>
        <v>0</v>
      </c>
      <c r="T738" s="112" t="str">
        <f>IF('Séries-16x50'!$V$24="","",'Séries-16x50'!$V$24)</f>
        <v>s</v>
      </c>
      <c r="U738" s="413" t="str">
        <f>IF('Séries-16x50'!$AA$24="","",'Séries-16x50'!$AA$24)</f>
        <v/>
      </c>
    </row>
    <row r="739" spans="1:21" x14ac:dyDescent="0.25">
      <c r="A739" s="114" t="str">
        <f>IF('Séries-16x50'!$N$25="","",'Séries-16x50'!$N$25)</f>
        <v>16*50</v>
      </c>
      <c r="B739" s="435" t="str">
        <f>IF('Séries-16x50'!$J$25="","",'Séries-16x50'!$J$25)</f>
        <v>LEITNER</v>
      </c>
      <c r="C739" s="437" t="str">
        <f>IF('Séries-16x50'!$K$25="","",'Séries-16x50'!$K$25)</f>
        <v>Rachel</v>
      </c>
      <c r="D739" s="110" t="str">
        <f>IF('Séries-16x50'!$L$25="","",'Séries-16x50'!$L$25)</f>
        <v>FEMME</v>
      </c>
      <c r="E739" s="110" t="str">
        <f>IF('Séries-16x50'!$I$25="","",'Séries-16x50'!$I$25)</f>
        <v>N°1 Capitaine</v>
      </c>
      <c r="F739" s="110" t="str">
        <f>IF('Séries-16x50'!$M$25="","",'Séries-16x50'!$M$25)</f>
        <v>LEITNER Rachel FEMME</v>
      </c>
      <c r="G739" s="112" t="str">
        <f>IF('Séries-16x50'!$H$25="","",'Séries-16x50'!$H$25)</f>
        <v>Les Cormorans 2</v>
      </c>
      <c r="H739" s="120">
        <f>IF('Séries-16x50'!$A$25="","",'Séries-16x50'!$A$25)</f>
        <v>3</v>
      </c>
      <c r="I739" s="451">
        <f>IF('Séries-16x50'!$B$25="","",'Séries-16x50'!$B$25)</f>
        <v>5</v>
      </c>
      <c r="J739" s="139">
        <f>IF('Séries-16x50'!$G$25="","",'Séries-16x50'!$G$25)</f>
        <v>5</v>
      </c>
      <c r="K739" s="457" t="str">
        <f t="shared" si="36"/>
        <v>Décompte</v>
      </c>
      <c r="L739" s="458">
        <f t="shared" si="37"/>
        <v>0.67916666666666647</v>
      </c>
      <c r="M739" s="441">
        <f>IF('Séries-16x50'!$C$25="","",'Séries-16x50'!$C$25)</f>
        <v>0.65763888888888866</v>
      </c>
      <c r="N739" s="431">
        <f>IF('Séries-16x50'!$D$25="","",'Séries-16x50'!$D$25)</f>
        <v>0.67847222222222203</v>
      </c>
      <c r="O739" s="431">
        <f>IF('Séries-16x50'!$E$25="","",'Séries-16x50'!$E$25)</f>
        <v>0.67916666666666647</v>
      </c>
      <c r="P739" s="439">
        <f>IF('Séries-16x50'!$F$25="","",'Séries-16x50'!$F$25)</f>
        <v>0.68055555555555536</v>
      </c>
      <c r="Q739" s="435">
        <f>IF('Séries-16x50'!$S$25="","",'Séries-16x50'!$S$25)</f>
        <v>16</v>
      </c>
      <c r="R739" s="110" t="str">
        <f>IF('Séries-16x50'!$T$25="","",'Séries-16x50'!$T$25)</f>
        <v>mn</v>
      </c>
      <c r="S739" s="437">
        <f>IF('Séries-16x50'!$U$25="","",'Séries-16x50'!$U$25)</f>
        <v>30</v>
      </c>
      <c r="T739" s="112" t="str">
        <f>IF('Séries-16x50'!$V$25="","",'Séries-16x50'!$V$25)</f>
        <v>s</v>
      </c>
      <c r="U739" s="413" t="str">
        <f>IF('Séries-16x50'!$AA$25="","",'Séries-16x50'!$AA$25)</f>
        <v/>
      </c>
    </row>
    <row r="740" spans="1:21" x14ac:dyDescent="0.25">
      <c r="A740" s="114" t="str">
        <f>IF('Séries-16x50'!$N$26="","",'Séries-16x50'!$N$26)</f>
        <v>16*50</v>
      </c>
      <c r="B740" s="435" t="str">
        <f>IF('Séries-16x50'!$J$26="","",'Séries-16x50'!$J$26)</f>
        <v>ELU</v>
      </c>
      <c r="C740" s="437" t="str">
        <f>IF('Séries-16x50'!$K$26="","",'Séries-16x50'!$K$26)</f>
        <v>Olivier</v>
      </c>
      <c r="D740" s="110" t="str">
        <f>IF('Séries-16x50'!$L$26="","",'Séries-16x50'!$L$26)</f>
        <v>Homme</v>
      </c>
      <c r="E740" s="110" t="str">
        <f>IF('Séries-16x50'!$I$26="","",'Séries-16x50'!$I$26)</f>
        <v xml:space="preserve">N°3 </v>
      </c>
      <c r="F740" s="110" t="str">
        <f>IF('Séries-16x50'!$M$26="","",'Séries-16x50'!$M$26)</f>
        <v>ELU Olivier Homme</v>
      </c>
      <c r="G740" s="112" t="str">
        <f>IF('Séries-16x50'!$H$26="","",'Séries-16x50'!$H$26)</f>
        <v>Les Cormorans 1</v>
      </c>
      <c r="H740" s="120">
        <f>IF('Séries-16x50'!$A$26="","",'Séries-16x50'!$A$26)</f>
        <v>4</v>
      </c>
      <c r="I740" s="451">
        <f>IF('Séries-16x50'!$B$26="","",'Séries-16x50'!$B$26)</f>
        <v>1</v>
      </c>
      <c r="J740" s="139">
        <f>IF('Séries-16x50'!$G$26="","",'Séries-16x50'!$G$26)</f>
        <v>1</v>
      </c>
      <c r="K740" s="457" t="str">
        <f t="shared" si="36"/>
        <v>Décompte</v>
      </c>
      <c r="L740" s="458">
        <f t="shared" si="37"/>
        <v>0.69513888888888875</v>
      </c>
      <c r="M740" s="441">
        <f>IF('Séries-16x50'!$C$26="","",'Séries-16x50'!$C$26)</f>
        <v>0.67361111111111094</v>
      </c>
      <c r="N740" s="431">
        <f>IF('Séries-16x50'!$D$26="","",'Séries-16x50'!$D$26)</f>
        <v>0.69444444444444431</v>
      </c>
      <c r="O740" s="431">
        <f>IF('Séries-16x50'!$E$26="","",'Séries-16x50'!$E$26)</f>
        <v>0.69513888888888875</v>
      </c>
      <c r="P740" s="439">
        <f>IF('Séries-16x50'!$F$26="","",'Séries-16x50'!$F$26)</f>
        <v>0.69652777777777763</v>
      </c>
      <c r="Q740" s="435">
        <f>IF('Séries-16x50'!$S$26="","",'Séries-16x50'!$S$26)</f>
        <v>16</v>
      </c>
      <c r="R740" s="110" t="str">
        <f>IF('Séries-16x50'!$T$26="","",'Séries-16x50'!$T$26)</f>
        <v>mn</v>
      </c>
      <c r="S740" s="437">
        <f>IF('Séries-16x50'!$U$26="","",'Séries-16x50'!$U$26)</f>
        <v>0</v>
      </c>
      <c r="T740" s="112" t="str">
        <f>IF('Séries-16x50'!$V$26="","",'Séries-16x50'!$V$26)</f>
        <v>s</v>
      </c>
      <c r="U740" s="413" t="str">
        <f>IF('Séries-16x50'!$AA$26="","",'Séries-16x50'!$AA$26)</f>
        <v/>
      </c>
    </row>
    <row r="741" spans="1:21" x14ac:dyDescent="0.25">
      <c r="A741" s="114" t="str">
        <f>IF('Séries-16x50'!$N$27="","",'Séries-16x50'!$N$27)</f>
        <v>16*50</v>
      </c>
      <c r="B741" s="435" t="str">
        <f>IF('Séries-16x50'!$J$27="","",'Séries-16x50'!$J$27)</f>
        <v>SVADLENKA</v>
      </c>
      <c r="C741" s="437" t="str">
        <f>IF('Séries-16x50'!$K$27="","",'Séries-16x50'!$K$27)</f>
        <v>Michal</v>
      </c>
      <c r="D741" s="110" t="str">
        <f>IF('Séries-16x50'!$L$27="","",'Séries-16x50'!$L$27)</f>
        <v>Homme</v>
      </c>
      <c r="E741" s="110" t="str">
        <f>IF('Séries-16x50'!$I$27="","",'Séries-16x50'!$I$27)</f>
        <v xml:space="preserve">N°3 </v>
      </c>
      <c r="F741" s="110" t="str">
        <f>IF('Séries-16x50'!$M$27="","",'Séries-16x50'!$M$27)</f>
        <v>SVADLENKA Michal Homme</v>
      </c>
      <c r="G741" s="112" t="str">
        <f>IF('Séries-16x50'!$H$27="","",'Séries-16x50'!$H$27)</f>
        <v>Apneaman, Praha, Czech Republic</v>
      </c>
      <c r="H741" s="120">
        <f>IF('Séries-16x50'!$A$27="","",'Séries-16x50'!$A$27)</f>
        <v>4</v>
      </c>
      <c r="I741" s="451">
        <f>IF('Séries-16x50'!$B$27="","",'Séries-16x50'!$B$27)</f>
        <v>2</v>
      </c>
      <c r="J741" s="139">
        <f>IF('Séries-16x50'!$G$27="","",'Séries-16x50'!$G$27)</f>
        <v>2</v>
      </c>
      <c r="K741" s="457" t="str">
        <f t="shared" si="36"/>
        <v>Décompte</v>
      </c>
      <c r="L741" s="458">
        <f t="shared" si="37"/>
        <v>0.69513888888888875</v>
      </c>
      <c r="M741" s="441">
        <f>IF('Séries-16x50'!$C$27="","",'Séries-16x50'!$C$27)</f>
        <v>0.67361111111111094</v>
      </c>
      <c r="N741" s="431">
        <f>IF('Séries-16x50'!$D$27="","",'Séries-16x50'!$D$27)</f>
        <v>0.69444444444444431</v>
      </c>
      <c r="O741" s="431">
        <f>IF('Séries-16x50'!$E$27="","",'Séries-16x50'!$E$27)</f>
        <v>0.69513888888888875</v>
      </c>
      <c r="P741" s="439">
        <f>IF('Séries-16x50'!$F$27="","",'Séries-16x50'!$F$27)</f>
        <v>0.69652777777777763</v>
      </c>
      <c r="Q741" s="435">
        <f>IF('Séries-16x50'!$S$27="","",'Séries-16x50'!$S$27)</f>
        <v>14</v>
      </c>
      <c r="R741" s="110" t="str">
        <f>IF('Séries-16x50'!$T$27="","",'Séries-16x50'!$T$27)</f>
        <v>mn</v>
      </c>
      <c r="S741" s="437">
        <f>IF('Séries-16x50'!$U$27="","",'Séries-16x50'!$U$27)</f>
        <v>50</v>
      </c>
      <c r="T741" s="112" t="str">
        <f>IF('Séries-16x50'!$V$27="","",'Séries-16x50'!$V$27)</f>
        <v>s</v>
      </c>
      <c r="U741" s="413" t="str">
        <f>IF('Séries-16x50'!$AA$27="","",'Séries-16x50'!$AA$27)</f>
        <v/>
      </c>
    </row>
    <row r="742" spans="1:21" x14ac:dyDescent="0.25">
      <c r="A742" s="114" t="str">
        <f>IF('Séries-16x50'!$N$28="","",'Séries-16x50'!$N$28)</f>
        <v>16*50</v>
      </c>
      <c r="B742" s="435" t="str">
        <f>IF('Séries-16x50'!$J$28="","",'Séries-16x50'!$J$28)</f>
        <v>OLLIVO</v>
      </c>
      <c r="C742" s="437" t="str">
        <f>IF('Séries-16x50'!$K$28="","",'Séries-16x50'!$K$28)</f>
        <v>Kevin</v>
      </c>
      <c r="D742" s="110" t="str">
        <f>IF('Séries-16x50'!$L$28="","",'Séries-16x50'!$L$28)</f>
        <v>Homme</v>
      </c>
      <c r="E742" s="110" t="str">
        <f>IF('Séries-16x50'!$I$28="","",'Séries-16x50'!$I$28)</f>
        <v xml:space="preserve">N°3 </v>
      </c>
      <c r="F742" s="110" t="str">
        <f>IF('Séries-16x50'!$M$28="","",'Séries-16x50'!$M$28)</f>
        <v>OLLIVO Kevin Homme</v>
      </c>
      <c r="G742" s="112" t="str">
        <f>IF('Séries-16x50'!$H$28="","",'Séries-16x50'!$H$28)</f>
        <v>Imashi</v>
      </c>
      <c r="H742" s="120">
        <f>IF('Séries-16x50'!$A$28="","",'Séries-16x50'!$A$28)</f>
        <v>4</v>
      </c>
      <c r="I742" s="451">
        <f>IF('Séries-16x50'!$B$28="","",'Séries-16x50'!$B$28)</f>
        <v>3</v>
      </c>
      <c r="J742" s="139">
        <f>IF('Séries-16x50'!$G$28="","",'Séries-16x50'!$G$28)</f>
        <v>3</v>
      </c>
      <c r="K742" s="457" t="str">
        <f t="shared" si="36"/>
        <v>Décompte</v>
      </c>
      <c r="L742" s="458">
        <f t="shared" si="37"/>
        <v>0.69513888888888875</v>
      </c>
      <c r="M742" s="441">
        <f>IF('Séries-16x50'!$C$28="","",'Séries-16x50'!$C$28)</f>
        <v>0.67361111111111094</v>
      </c>
      <c r="N742" s="431">
        <f>IF('Séries-16x50'!$D$28="","",'Séries-16x50'!$D$28)</f>
        <v>0.69444444444444431</v>
      </c>
      <c r="O742" s="431">
        <f>IF('Séries-16x50'!$E$28="","",'Séries-16x50'!$E$28)</f>
        <v>0.69513888888888875</v>
      </c>
      <c r="P742" s="439">
        <f>IF('Séries-16x50'!$F$28="","",'Séries-16x50'!$F$28)</f>
        <v>0.69652777777777763</v>
      </c>
      <c r="Q742" s="435">
        <f>IF('Séries-16x50'!$S$28="","",'Séries-16x50'!$S$28)</f>
        <v>13</v>
      </c>
      <c r="R742" s="110" t="str">
        <f>IF('Séries-16x50'!$T$28="","",'Séries-16x50'!$T$28)</f>
        <v>mn</v>
      </c>
      <c r="S742" s="437">
        <f>IF('Séries-16x50'!$U$28="","",'Séries-16x50'!$U$28)</f>
        <v>15</v>
      </c>
      <c r="T742" s="112" t="str">
        <f>IF('Séries-16x50'!$V$28="","",'Séries-16x50'!$V$28)</f>
        <v>s</v>
      </c>
      <c r="U742" s="413" t="str">
        <f>IF('Séries-16x50'!$AA$28="","",'Séries-16x50'!$AA$28)</f>
        <v/>
      </c>
    </row>
    <row r="743" spans="1:21" x14ac:dyDescent="0.25">
      <c r="A743" s="114" t="str">
        <f>IF('Séries-16x50'!$N$29="","",'Séries-16x50'!$N$29)</f>
        <v/>
      </c>
      <c r="B743" s="435" t="str">
        <f>IF('Séries-16x50'!$J$29="","",'Séries-16x50'!$J$29)</f>
        <v/>
      </c>
      <c r="C743" s="437" t="str">
        <f>IF('Séries-16x50'!$K$29="","",'Séries-16x50'!$K$29)</f>
        <v/>
      </c>
      <c r="D743" s="110" t="str">
        <f>IF('Séries-16x50'!$L$29="","",'Séries-16x50'!$L$29)</f>
        <v/>
      </c>
      <c r="E743" s="110" t="str">
        <f>IF('Séries-16x50'!$I$29="","",'Séries-16x50'!$I$29)</f>
        <v/>
      </c>
      <c r="F743" s="110" t="str">
        <f>IF('Séries-16x50'!$M$29="","",'Séries-16x50'!$M$29)</f>
        <v/>
      </c>
      <c r="G743" s="112" t="str">
        <f>IF('Séries-16x50'!$H$29="","",'Séries-16x50'!$H$29)</f>
        <v/>
      </c>
      <c r="H743" s="120" t="str">
        <f>IF('Séries-16x50'!$A$29="","",'Séries-16x50'!$A$29)</f>
        <v/>
      </c>
      <c r="I743" s="451" t="str">
        <f>IF('Séries-16x50'!$B$29="","",'Séries-16x50'!$B$29)</f>
        <v/>
      </c>
      <c r="J743" s="139" t="str">
        <f>IF('Séries-16x50'!$G$29="","",'Séries-16x50'!$G$29)</f>
        <v/>
      </c>
      <c r="K743" s="457" t="str">
        <f t="shared" si="36"/>
        <v/>
      </c>
      <c r="L743" s="458" t="str">
        <f t="shared" si="37"/>
        <v/>
      </c>
      <c r="M743" s="441" t="str">
        <f>IF('Séries-16x50'!$C$29="","",'Séries-16x50'!$C$29)</f>
        <v/>
      </c>
      <c r="N743" s="431" t="str">
        <f>IF('Séries-16x50'!$D$29="","",'Séries-16x50'!$D$29)</f>
        <v/>
      </c>
      <c r="O743" s="431" t="str">
        <f>IF('Séries-16x50'!$E$29="","",'Séries-16x50'!$E$29)</f>
        <v/>
      </c>
      <c r="P743" s="439" t="str">
        <f>IF('Séries-16x50'!$F$29="","",'Séries-16x50'!$F$29)</f>
        <v/>
      </c>
      <c r="Q743" s="435" t="str">
        <f>IF('Séries-16x50'!$S$29="","",'Séries-16x50'!$S$29)</f>
        <v/>
      </c>
      <c r="R743" s="110" t="str">
        <f>IF('Séries-16x50'!$T$29="","",'Séries-16x50'!$T$29)</f>
        <v/>
      </c>
      <c r="S743" s="437" t="str">
        <f>IF('Séries-16x50'!$U$29="","",'Séries-16x50'!$U$29)</f>
        <v/>
      </c>
      <c r="T743" s="112" t="str">
        <f>IF('Séries-16x50'!$V$29="","",'Séries-16x50'!$V$29)</f>
        <v/>
      </c>
      <c r="U743" s="413" t="str">
        <f>IF('Séries-16x50'!$AA$29="","",'Séries-16x50'!$AA$29)</f>
        <v/>
      </c>
    </row>
    <row r="744" spans="1:21" x14ac:dyDescent="0.25">
      <c r="A744" s="114" t="str">
        <f>IF('Séries-16x50'!$N$30="","",'Séries-16x50'!$N$30)</f>
        <v/>
      </c>
      <c r="B744" s="435" t="str">
        <f>IF('Séries-16x50'!$J$30="","",'Séries-16x50'!$J$30)</f>
        <v/>
      </c>
      <c r="C744" s="437" t="str">
        <f>IF('Séries-16x50'!$K$30="","",'Séries-16x50'!$K$30)</f>
        <v/>
      </c>
      <c r="D744" s="110" t="str">
        <f>IF('Séries-16x50'!$L$30="","",'Séries-16x50'!$L$30)</f>
        <v/>
      </c>
      <c r="E744" s="110" t="str">
        <f>IF('Séries-16x50'!$I$30="","",'Séries-16x50'!$I$30)</f>
        <v/>
      </c>
      <c r="F744" s="110" t="str">
        <f>IF('Séries-16x50'!$M$30="","",'Séries-16x50'!$M$30)</f>
        <v/>
      </c>
      <c r="G744" s="112" t="str">
        <f>IF('Séries-16x50'!$H$30="","",'Séries-16x50'!$H$30)</f>
        <v/>
      </c>
      <c r="H744" s="120" t="str">
        <f>IF('Séries-16x50'!$A$30="","",'Séries-16x50'!$A$30)</f>
        <v/>
      </c>
      <c r="I744" s="451" t="str">
        <f>IF('Séries-16x50'!$B$30="","",'Séries-16x50'!$B$30)</f>
        <v/>
      </c>
      <c r="J744" s="139" t="str">
        <f>IF('Séries-16x50'!$G$30="","",'Séries-16x50'!$G$30)</f>
        <v/>
      </c>
      <c r="K744" s="457" t="str">
        <f t="shared" si="36"/>
        <v/>
      </c>
      <c r="L744" s="458" t="str">
        <f t="shared" si="37"/>
        <v/>
      </c>
      <c r="M744" s="441" t="str">
        <f>IF('Séries-16x50'!$C$30="","",'Séries-16x50'!$C$30)</f>
        <v/>
      </c>
      <c r="N744" s="431" t="str">
        <f>IF('Séries-16x50'!$D$30="","",'Séries-16x50'!$D$30)</f>
        <v/>
      </c>
      <c r="O744" s="431" t="str">
        <f>IF('Séries-16x50'!$E$30="","",'Séries-16x50'!$E$30)</f>
        <v/>
      </c>
      <c r="P744" s="439" t="str">
        <f>IF('Séries-16x50'!$F$30="","",'Séries-16x50'!$F$30)</f>
        <v/>
      </c>
      <c r="Q744" s="435" t="str">
        <f>IF('Séries-16x50'!$S$30="","",'Séries-16x50'!$S$30)</f>
        <v/>
      </c>
      <c r="R744" s="110" t="str">
        <f>IF('Séries-16x50'!$T$30="","",'Séries-16x50'!$T$30)</f>
        <v/>
      </c>
      <c r="S744" s="437" t="str">
        <f>IF('Séries-16x50'!$U$30="","",'Séries-16x50'!$U$30)</f>
        <v/>
      </c>
      <c r="T744" s="112" t="str">
        <f>IF('Séries-16x50'!$V$30="","",'Séries-16x50'!$V$30)</f>
        <v/>
      </c>
      <c r="U744" s="413" t="str">
        <f>IF('Séries-16x50'!$AA$30="","",'Séries-16x50'!$AA$30)</f>
        <v/>
      </c>
    </row>
    <row r="745" spans="1:21" x14ac:dyDescent="0.25">
      <c r="A745" s="114" t="str">
        <f>IF('Séries-16x50'!$N$31="","",'Séries-16x50'!$N$31)</f>
        <v/>
      </c>
      <c r="B745" s="435" t="str">
        <f>IF('Séries-16x50'!$J$31="","",'Séries-16x50'!$J$31)</f>
        <v/>
      </c>
      <c r="C745" s="437" t="str">
        <f>IF('Séries-16x50'!$K$31="","",'Séries-16x50'!$K$31)</f>
        <v/>
      </c>
      <c r="D745" s="110" t="str">
        <f>IF('Séries-16x50'!$L$31="","",'Séries-16x50'!$L$31)</f>
        <v/>
      </c>
      <c r="E745" s="110" t="str">
        <f>IF('Séries-16x50'!$I$31="","",'Séries-16x50'!$I$31)</f>
        <v/>
      </c>
      <c r="F745" s="110" t="str">
        <f>IF('Séries-16x50'!$M$31="","",'Séries-16x50'!$M$31)</f>
        <v/>
      </c>
      <c r="G745" s="112" t="str">
        <f>IF('Séries-16x50'!$H$31="","",'Séries-16x50'!$H$31)</f>
        <v/>
      </c>
      <c r="H745" s="120" t="str">
        <f>IF('Séries-16x50'!$A$31="","",'Séries-16x50'!$A$31)</f>
        <v/>
      </c>
      <c r="I745" s="451" t="str">
        <f>IF('Séries-16x50'!$B$31="","",'Séries-16x50'!$B$31)</f>
        <v/>
      </c>
      <c r="J745" s="139" t="str">
        <f>IF('Séries-16x50'!$G$31="","",'Séries-16x50'!$G$31)</f>
        <v/>
      </c>
      <c r="K745" s="457" t="str">
        <f t="shared" si="36"/>
        <v/>
      </c>
      <c r="L745" s="458" t="str">
        <f t="shared" si="37"/>
        <v/>
      </c>
      <c r="M745" s="441" t="str">
        <f>IF('Séries-16x50'!$C$31="","",'Séries-16x50'!$C$31)</f>
        <v/>
      </c>
      <c r="N745" s="431" t="str">
        <f>IF('Séries-16x50'!$D$31="","",'Séries-16x50'!$D$31)</f>
        <v/>
      </c>
      <c r="O745" s="431" t="str">
        <f>IF('Séries-16x50'!$E$31="","",'Séries-16x50'!$E$31)</f>
        <v/>
      </c>
      <c r="P745" s="439" t="str">
        <f>IF('Séries-16x50'!$F$31="","",'Séries-16x50'!$F$31)</f>
        <v/>
      </c>
      <c r="Q745" s="435" t="str">
        <f>IF('Séries-16x50'!$S$31="","",'Séries-16x50'!$S$31)</f>
        <v/>
      </c>
      <c r="R745" s="110" t="str">
        <f>IF('Séries-16x50'!$T$31="","",'Séries-16x50'!$T$31)</f>
        <v/>
      </c>
      <c r="S745" s="437" t="str">
        <f>IF('Séries-16x50'!$U$31="","",'Séries-16x50'!$U$31)</f>
        <v/>
      </c>
      <c r="T745" s="112" t="str">
        <f>IF('Séries-16x50'!$V$31="","",'Séries-16x50'!$V$31)</f>
        <v/>
      </c>
      <c r="U745" s="413" t="str">
        <f>IF('Séries-16x50'!$AA$31="","",'Séries-16x50'!$AA$31)</f>
        <v/>
      </c>
    </row>
    <row r="746" spans="1:21" x14ac:dyDescent="0.25">
      <c r="A746" s="114" t="str">
        <f>IF('Séries-16x50'!$N$32="","",'Séries-16x50'!$N$32)</f>
        <v/>
      </c>
      <c r="B746" s="435" t="str">
        <f>IF('Séries-16x50'!$J$32="","",'Séries-16x50'!$J$32)</f>
        <v/>
      </c>
      <c r="C746" s="437" t="str">
        <f>IF('Séries-16x50'!$K$32="","",'Séries-16x50'!$K$32)</f>
        <v/>
      </c>
      <c r="D746" s="110" t="str">
        <f>IF('Séries-16x50'!$L$32="","",'Séries-16x50'!$L$32)</f>
        <v/>
      </c>
      <c r="E746" s="110" t="str">
        <f>IF('Séries-16x50'!$I$32="","",'Séries-16x50'!$I$32)</f>
        <v/>
      </c>
      <c r="F746" s="110" t="str">
        <f>IF('Séries-16x50'!$M$32="","",'Séries-16x50'!$M$32)</f>
        <v/>
      </c>
      <c r="G746" s="112" t="str">
        <f>IF('Séries-16x50'!$H$32="","",'Séries-16x50'!$H$32)</f>
        <v/>
      </c>
      <c r="H746" s="120" t="str">
        <f>IF('Séries-16x50'!$A$32="","",'Séries-16x50'!$A$32)</f>
        <v/>
      </c>
      <c r="I746" s="451" t="str">
        <f>IF('Séries-16x50'!$B$32="","",'Séries-16x50'!$B$32)</f>
        <v/>
      </c>
      <c r="J746" s="139" t="str">
        <f>IF('Séries-16x50'!$G$32="","",'Séries-16x50'!$G$32)</f>
        <v/>
      </c>
      <c r="K746" s="457" t="str">
        <f t="shared" si="36"/>
        <v/>
      </c>
      <c r="L746" s="458" t="str">
        <f t="shared" si="37"/>
        <v/>
      </c>
      <c r="M746" s="441" t="str">
        <f>IF('Séries-16x50'!$C$32="","",'Séries-16x50'!$C$32)</f>
        <v/>
      </c>
      <c r="N746" s="431" t="str">
        <f>IF('Séries-16x50'!$D$32="","",'Séries-16x50'!$D$32)</f>
        <v/>
      </c>
      <c r="O746" s="431" t="str">
        <f>IF('Séries-16x50'!$E$32="","",'Séries-16x50'!$E$32)</f>
        <v/>
      </c>
      <c r="P746" s="439" t="str">
        <f>IF('Séries-16x50'!$F$32="","",'Séries-16x50'!$F$32)</f>
        <v/>
      </c>
      <c r="Q746" s="435" t="str">
        <f>IF('Séries-16x50'!$S$32="","",'Séries-16x50'!$S$32)</f>
        <v/>
      </c>
      <c r="R746" s="110" t="str">
        <f>IF('Séries-16x50'!$T$32="","",'Séries-16x50'!$T$32)</f>
        <v/>
      </c>
      <c r="S746" s="437" t="str">
        <f>IF('Séries-16x50'!$U$32="","",'Séries-16x50'!$U$32)</f>
        <v/>
      </c>
      <c r="T746" s="112" t="str">
        <f>IF('Séries-16x50'!$V$32="","",'Séries-16x50'!$V$32)</f>
        <v/>
      </c>
      <c r="U746" s="413" t="str">
        <f>IF('Séries-16x50'!$AA$32="","",'Séries-16x50'!$AA$32)</f>
        <v/>
      </c>
    </row>
    <row r="747" spans="1:21" x14ac:dyDescent="0.25">
      <c r="A747" s="114" t="str">
        <f>IF('Séries-16x50'!$N$33="","",'Séries-16x50'!$N$33)</f>
        <v/>
      </c>
      <c r="B747" s="435" t="str">
        <f>IF('Séries-16x50'!$J$33="","",'Séries-16x50'!$J$33)</f>
        <v/>
      </c>
      <c r="C747" s="437" t="str">
        <f>IF('Séries-16x50'!$K$33="","",'Séries-16x50'!$K$33)</f>
        <v/>
      </c>
      <c r="D747" s="110" t="str">
        <f>IF('Séries-16x50'!$L$33="","",'Séries-16x50'!$L$33)</f>
        <v/>
      </c>
      <c r="E747" s="110" t="str">
        <f>IF('Séries-16x50'!$I$33="","",'Séries-16x50'!$I$33)</f>
        <v/>
      </c>
      <c r="F747" s="110" t="str">
        <f>IF('Séries-16x50'!$M$33="","",'Séries-16x50'!$M$33)</f>
        <v/>
      </c>
      <c r="G747" s="112" t="str">
        <f>IF('Séries-16x50'!$H$33="","",'Séries-16x50'!$H$33)</f>
        <v/>
      </c>
      <c r="H747" s="120" t="str">
        <f>IF('Séries-16x50'!$A$33="","",'Séries-16x50'!$A$33)</f>
        <v/>
      </c>
      <c r="I747" s="451" t="str">
        <f>IF('Séries-16x50'!$B$33="","",'Séries-16x50'!$B$33)</f>
        <v/>
      </c>
      <c r="J747" s="139" t="str">
        <f>IF('Séries-16x50'!$G$33="","",'Séries-16x50'!$G$33)</f>
        <v/>
      </c>
      <c r="K747" s="457" t="str">
        <f t="shared" si="36"/>
        <v/>
      </c>
      <c r="L747" s="458" t="str">
        <f t="shared" si="37"/>
        <v/>
      </c>
      <c r="M747" s="441" t="str">
        <f>IF('Séries-16x50'!$C$33="","",'Séries-16x50'!$C$33)</f>
        <v/>
      </c>
      <c r="N747" s="431" t="str">
        <f>IF('Séries-16x50'!$D$33="","",'Séries-16x50'!$D$33)</f>
        <v/>
      </c>
      <c r="O747" s="431" t="str">
        <f>IF('Séries-16x50'!$E$33="","",'Séries-16x50'!$E$33)</f>
        <v/>
      </c>
      <c r="P747" s="439" t="str">
        <f>IF('Séries-16x50'!$F$33="","",'Séries-16x50'!$F$33)</f>
        <v/>
      </c>
      <c r="Q747" s="435" t="str">
        <f>IF('Séries-16x50'!$S$33="","",'Séries-16x50'!$S$33)</f>
        <v/>
      </c>
      <c r="R747" s="110" t="str">
        <f>IF('Séries-16x50'!$T$33="","",'Séries-16x50'!$T$33)</f>
        <v/>
      </c>
      <c r="S747" s="437" t="str">
        <f>IF('Séries-16x50'!$U$33="","",'Séries-16x50'!$U$33)</f>
        <v/>
      </c>
      <c r="T747" s="112" t="str">
        <f>IF('Séries-16x50'!$V$33="","",'Séries-16x50'!$V$33)</f>
        <v/>
      </c>
      <c r="U747" s="413" t="str">
        <f>IF('Séries-16x50'!$AA$33="","",'Séries-16x50'!$AA$33)</f>
        <v/>
      </c>
    </row>
    <row r="748" spans="1:21" x14ac:dyDescent="0.25">
      <c r="A748" s="114" t="str">
        <f>IF('Séries-16x50'!$N$34="","",'Séries-16x50'!$N$34)</f>
        <v/>
      </c>
      <c r="B748" s="435" t="str">
        <f>IF('Séries-16x50'!$J$34="","",'Séries-16x50'!$J$34)</f>
        <v/>
      </c>
      <c r="C748" s="437" t="str">
        <f>IF('Séries-16x50'!$K$34="","",'Séries-16x50'!$K$34)</f>
        <v/>
      </c>
      <c r="D748" s="110" t="str">
        <f>IF('Séries-16x50'!$L$34="","",'Séries-16x50'!$L$34)</f>
        <v/>
      </c>
      <c r="E748" s="110" t="str">
        <f>IF('Séries-16x50'!$I$34="","",'Séries-16x50'!$I$34)</f>
        <v/>
      </c>
      <c r="F748" s="110" t="str">
        <f>IF('Séries-16x50'!$M$34="","",'Séries-16x50'!$M$34)</f>
        <v/>
      </c>
      <c r="G748" s="112" t="str">
        <f>IF('Séries-16x50'!$H$34="","",'Séries-16x50'!$H$34)</f>
        <v/>
      </c>
      <c r="H748" s="120" t="str">
        <f>IF('Séries-16x50'!$A$34="","",'Séries-16x50'!$A$34)</f>
        <v/>
      </c>
      <c r="I748" s="451" t="str">
        <f>IF('Séries-16x50'!$B$34="","",'Séries-16x50'!$B$34)</f>
        <v/>
      </c>
      <c r="J748" s="139" t="str">
        <f>IF('Séries-16x50'!$G$34="","",'Séries-16x50'!$G$34)</f>
        <v/>
      </c>
      <c r="K748" s="457" t="str">
        <f t="shared" si="36"/>
        <v/>
      </c>
      <c r="L748" s="458" t="str">
        <f t="shared" si="37"/>
        <v/>
      </c>
      <c r="M748" s="441" t="str">
        <f>IF('Séries-16x50'!$C$34="","",'Séries-16x50'!$C$34)</f>
        <v/>
      </c>
      <c r="N748" s="431" t="str">
        <f>IF('Séries-16x50'!$D$34="","",'Séries-16x50'!$D$34)</f>
        <v/>
      </c>
      <c r="O748" s="431" t="str">
        <f>IF('Séries-16x50'!$E$34="","",'Séries-16x50'!$E$34)</f>
        <v/>
      </c>
      <c r="P748" s="439" t="str">
        <f>IF('Séries-16x50'!$F$34="","",'Séries-16x50'!$F$34)</f>
        <v/>
      </c>
      <c r="Q748" s="435" t="str">
        <f>IF('Séries-16x50'!$S$34="","",'Séries-16x50'!$S$34)</f>
        <v/>
      </c>
      <c r="R748" s="110" t="str">
        <f>IF('Séries-16x50'!$T$34="","",'Séries-16x50'!$T$34)</f>
        <v/>
      </c>
      <c r="S748" s="437" t="str">
        <f>IF('Séries-16x50'!$U$34="","",'Séries-16x50'!$U$34)</f>
        <v/>
      </c>
      <c r="T748" s="112" t="str">
        <f>IF('Séries-16x50'!$V$34="","",'Séries-16x50'!$V$34)</f>
        <v/>
      </c>
      <c r="U748" s="413" t="str">
        <f>IF('Séries-16x50'!$AA$34="","",'Séries-16x50'!$AA$34)</f>
        <v/>
      </c>
    </row>
    <row r="749" spans="1:21" x14ac:dyDescent="0.25">
      <c r="A749" s="114" t="str">
        <f>IF('Séries-16x50'!$N$35="","",'Séries-16x50'!$N$35)</f>
        <v/>
      </c>
      <c r="B749" s="435" t="str">
        <f>IF('Séries-16x50'!$J$35="","",'Séries-16x50'!$J$35)</f>
        <v/>
      </c>
      <c r="C749" s="437" t="str">
        <f>IF('Séries-16x50'!$K$35="","",'Séries-16x50'!$K$35)</f>
        <v/>
      </c>
      <c r="D749" s="110" t="str">
        <f>IF('Séries-16x50'!$L$35="","",'Séries-16x50'!$L$35)</f>
        <v/>
      </c>
      <c r="E749" s="110" t="str">
        <f>IF('Séries-16x50'!$I$35="","",'Séries-16x50'!$I$35)</f>
        <v/>
      </c>
      <c r="F749" s="110" t="str">
        <f>IF('Séries-16x50'!$M$35="","",'Séries-16x50'!$M$35)</f>
        <v/>
      </c>
      <c r="G749" s="112" t="str">
        <f>IF('Séries-16x50'!$H$35="","",'Séries-16x50'!$H$35)</f>
        <v/>
      </c>
      <c r="H749" s="120" t="str">
        <f>IF('Séries-16x50'!$A$35="","",'Séries-16x50'!$A$35)</f>
        <v/>
      </c>
      <c r="I749" s="451" t="str">
        <f>IF('Séries-16x50'!$B$35="","",'Séries-16x50'!$B$35)</f>
        <v/>
      </c>
      <c r="J749" s="139" t="str">
        <f>IF('Séries-16x50'!$G$35="","",'Séries-16x50'!$G$35)</f>
        <v/>
      </c>
      <c r="K749" s="457" t="str">
        <f t="shared" si="36"/>
        <v/>
      </c>
      <c r="L749" s="458" t="str">
        <f t="shared" si="37"/>
        <v/>
      </c>
      <c r="M749" s="441" t="str">
        <f>IF('Séries-16x50'!$C$35="","",'Séries-16x50'!$C$35)</f>
        <v/>
      </c>
      <c r="N749" s="431" t="str">
        <f>IF('Séries-16x50'!$D$35="","",'Séries-16x50'!$D$35)</f>
        <v/>
      </c>
      <c r="O749" s="431" t="str">
        <f>IF('Séries-16x50'!$E$35="","",'Séries-16x50'!$E$35)</f>
        <v/>
      </c>
      <c r="P749" s="439" t="str">
        <f>IF('Séries-16x50'!$F$35="","",'Séries-16x50'!$F$35)</f>
        <v/>
      </c>
      <c r="Q749" s="435" t="str">
        <f>IF('Séries-16x50'!$S$35="","",'Séries-16x50'!$S$35)</f>
        <v/>
      </c>
      <c r="R749" s="110" t="str">
        <f>IF('Séries-16x50'!$T$35="","",'Séries-16x50'!$T$35)</f>
        <v/>
      </c>
      <c r="S749" s="437" t="str">
        <f>IF('Séries-16x50'!$U$35="","",'Séries-16x50'!$U$35)</f>
        <v/>
      </c>
      <c r="T749" s="112" t="str">
        <f>IF('Séries-16x50'!$V$35="","",'Séries-16x50'!$V$35)</f>
        <v/>
      </c>
      <c r="U749" s="413" t="str">
        <f>IF('Séries-16x50'!$AA$35="","",'Séries-16x50'!$AA$35)</f>
        <v/>
      </c>
    </row>
    <row r="750" spans="1:21" x14ac:dyDescent="0.25">
      <c r="A750" s="114" t="str">
        <f>IF('Séries-16x50'!$N$36="","",'Séries-16x50'!$N$36)</f>
        <v/>
      </c>
      <c r="B750" s="435" t="str">
        <f>IF('Séries-16x50'!$J$36="","",'Séries-16x50'!$J$36)</f>
        <v/>
      </c>
      <c r="C750" s="437" t="str">
        <f>IF('Séries-16x50'!$K$36="","",'Séries-16x50'!$K$36)</f>
        <v/>
      </c>
      <c r="D750" s="110" t="str">
        <f>IF('Séries-16x50'!$L$36="","",'Séries-16x50'!$L$36)</f>
        <v/>
      </c>
      <c r="E750" s="110" t="str">
        <f>IF('Séries-16x50'!$I$36="","",'Séries-16x50'!$I$36)</f>
        <v/>
      </c>
      <c r="F750" s="110" t="str">
        <f>IF('Séries-16x50'!$M$36="","",'Séries-16x50'!$M$36)</f>
        <v/>
      </c>
      <c r="G750" s="112" t="str">
        <f>IF('Séries-16x50'!$H$36="","",'Séries-16x50'!$H$36)</f>
        <v/>
      </c>
      <c r="H750" s="120" t="str">
        <f>IF('Séries-16x50'!$A$36="","",'Séries-16x50'!$A$36)</f>
        <v/>
      </c>
      <c r="I750" s="451" t="str">
        <f>IF('Séries-16x50'!$B$36="","",'Séries-16x50'!$B$36)</f>
        <v/>
      </c>
      <c r="J750" s="139" t="str">
        <f>IF('Séries-16x50'!$G$36="","",'Séries-16x50'!$G$36)</f>
        <v/>
      </c>
      <c r="K750" s="457" t="str">
        <f t="shared" si="36"/>
        <v/>
      </c>
      <c r="L750" s="458" t="str">
        <f t="shared" si="37"/>
        <v/>
      </c>
      <c r="M750" s="441" t="str">
        <f>IF('Séries-16x50'!$C$36="","",'Séries-16x50'!$C$36)</f>
        <v/>
      </c>
      <c r="N750" s="431" t="str">
        <f>IF('Séries-16x50'!$D$36="","",'Séries-16x50'!$D$36)</f>
        <v/>
      </c>
      <c r="O750" s="431" t="str">
        <f>IF('Séries-16x50'!$E$36="","",'Séries-16x50'!$E$36)</f>
        <v/>
      </c>
      <c r="P750" s="439" t="str">
        <f>IF('Séries-16x50'!$F$36="","",'Séries-16x50'!$F$36)</f>
        <v/>
      </c>
      <c r="Q750" s="435" t="str">
        <f>IF('Séries-16x50'!$S$36="","",'Séries-16x50'!$S$36)</f>
        <v/>
      </c>
      <c r="R750" s="110" t="str">
        <f>IF('Séries-16x50'!$T$36="","",'Séries-16x50'!$T$36)</f>
        <v/>
      </c>
      <c r="S750" s="437" t="str">
        <f>IF('Séries-16x50'!$U$36="","",'Séries-16x50'!$U$36)</f>
        <v/>
      </c>
      <c r="T750" s="112" t="str">
        <f>IF('Séries-16x50'!$V$36="","",'Séries-16x50'!$V$36)</f>
        <v/>
      </c>
      <c r="U750" s="413" t="str">
        <f>IF('Séries-16x50'!$AA$36="","",'Séries-16x50'!$AA$36)</f>
        <v/>
      </c>
    </row>
    <row r="751" spans="1:21" x14ac:dyDescent="0.25">
      <c r="A751" s="114" t="str">
        <f>IF('Séries-16x50'!$N$37="","",'Séries-16x50'!$N$37)</f>
        <v/>
      </c>
      <c r="B751" s="435" t="str">
        <f>IF('Séries-16x50'!$J$37="","",'Séries-16x50'!$J$37)</f>
        <v/>
      </c>
      <c r="C751" s="437" t="str">
        <f>IF('Séries-16x50'!$K$37="","",'Séries-16x50'!$K$37)</f>
        <v/>
      </c>
      <c r="D751" s="110" t="str">
        <f>IF('Séries-16x50'!$L$37="","",'Séries-16x50'!$L$37)</f>
        <v/>
      </c>
      <c r="E751" s="110" t="str">
        <f>IF('Séries-16x50'!$I$37="","",'Séries-16x50'!$I$37)</f>
        <v/>
      </c>
      <c r="F751" s="110" t="str">
        <f>IF('Séries-16x50'!$M$37="","",'Séries-16x50'!$M$37)</f>
        <v/>
      </c>
      <c r="G751" s="112" t="str">
        <f>IF('Séries-16x50'!$H$37="","",'Séries-16x50'!$H$37)</f>
        <v/>
      </c>
      <c r="H751" s="120" t="str">
        <f>IF('Séries-16x50'!$A$37="","",'Séries-16x50'!$A$37)</f>
        <v/>
      </c>
      <c r="I751" s="451" t="str">
        <f>IF('Séries-16x50'!$B$37="","",'Séries-16x50'!$B$37)</f>
        <v/>
      </c>
      <c r="J751" s="139" t="str">
        <f>IF('Séries-16x50'!$G$37="","",'Séries-16x50'!$G$37)</f>
        <v/>
      </c>
      <c r="K751" s="457" t="str">
        <f t="shared" si="36"/>
        <v/>
      </c>
      <c r="L751" s="458" t="str">
        <f t="shared" si="37"/>
        <v/>
      </c>
      <c r="M751" s="441" t="str">
        <f>IF('Séries-16x50'!$C$37="","",'Séries-16x50'!$C$37)</f>
        <v/>
      </c>
      <c r="N751" s="431" t="str">
        <f>IF('Séries-16x50'!$D$37="","",'Séries-16x50'!$D$37)</f>
        <v/>
      </c>
      <c r="O751" s="431" t="str">
        <f>IF('Séries-16x50'!$E$37="","",'Séries-16x50'!$E$37)</f>
        <v/>
      </c>
      <c r="P751" s="439" t="str">
        <f>IF('Séries-16x50'!$F$37="","",'Séries-16x50'!$F$37)</f>
        <v/>
      </c>
      <c r="Q751" s="435" t="str">
        <f>IF('Séries-16x50'!$S$37="","",'Séries-16x50'!$S$37)</f>
        <v/>
      </c>
      <c r="R751" s="110" t="str">
        <f>IF('Séries-16x50'!$T$37="","",'Séries-16x50'!$T$37)</f>
        <v/>
      </c>
      <c r="S751" s="437" t="str">
        <f>IF('Séries-16x50'!$U$37="","",'Séries-16x50'!$U$37)</f>
        <v/>
      </c>
      <c r="T751" s="112" t="str">
        <f>IF('Séries-16x50'!$V$37="","",'Séries-16x50'!$V$37)</f>
        <v/>
      </c>
      <c r="U751" s="413" t="str">
        <f>IF('Séries-16x50'!$AA$37="","",'Séries-16x50'!$AA$37)</f>
        <v/>
      </c>
    </row>
    <row r="752" spans="1:21" x14ac:dyDescent="0.25">
      <c r="A752" s="114" t="str">
        <f>IF('Séries-16x50'!$N$38="","",'Séries-16x50'!$N$38)</f>
        <v/>
      </c>
      <c r="B752" s="435" t="str">
        <f>IF('Séries-16x50'!$J$38="","",'Séries-16x50'!$J$38)</f>
        <v/>
      </c>
      <c r="C752" s="437" t="str">
        <f>IF('Séries-16x50'!$K$38="","",'Séries-16x50'!$K$38)</f>
        <v/>
      </c>
      <c r="D752" s="110" t="str">
        <f>IF('Séries-16x50'!$L$38="","",'Séries-16x50'!$L$38)</f>
        <v/>
      </c>
      <c r="E752" s="110" t="str">
        <f>IF('Séries-16x50'!$I$38="","",'Séries-16x50'!$I$38)</f>
        <v/>
      </c>
      <c r="F752" s="110" t="str">
        <f>IF('Séries-16x50'!$M$38="","",'Séries-16x50'!$M$38)</f>
        <v/>
      </c>
      <c r="G752" s="112" t="str">
        <f>IF('Séries-16x50'!$H$38="","",'Séries-16x50'!$H$38)</f>
        <v/>
      </c>
      <c r="H752" s="120" t="str">
        <f>IF('Séries-16x50'!$A$38="","",'Séries-16x50'!$A$38)</f>
        <v/>
      </c>
      <c r="I752" s="451" t="str">
        <f>IF('Séries-16x50'!$B$38="","",'Séries-16x50'!$B$38)</f>
        <v/>
      </c>
      <c r="J752" s="139" t="str">
        <f>IF('Séries-16x50'!$G$38="","",'Séries-16x50'!$G$38)</f>
        <v/>
      </c>
      <c r="K752" s="457" t="str">
        <f t="shared" si="36"/>
        <v/>
      </c>
      <c r="L752" s="458" t="str">
        <f t="shared" si="37"/>
        <v/>
      </c>
      <c r="M752" s="441" t="str">
        <f>IF('Séries-16x50'!$C$38="","",'Séries-16x50'!$C$38)</f>
        <v/>
      </c>
      <c r="N752" s="431" t="str">
        <f>IF('Séries-16x50'!$D$38="","",'Séries-16x50'!$D$38)</f>
        <v/>
      </c>
      <c r="O752" s="431" t="str">
        <f>IF('Séries-16x50'!$E$38="","",'Séries-16x50'!$E$38)</f>
        <v/>
      </c>
      <c r="P752" s="439" t="str">
        <f>IF('Séries-16x50'!$F$38="","",'Séries-16x50'!$F$38)</f>
        <v/>
      </c>
      <c r="Q752" s="435" t="str">
        <f>IF('Séries-16x50'!$S$38="","",'Séries-16x50'!$S$38)</f>
        <v/>
      </c>
      <c r="R752" s="110" t="str">
        <f>IF('Séries-16x50'!$T$38="","",'Séries-16x50'!$T$38)</f>
        <v/>
      </c>
      <c r="S752" s="437" t="str">
        <f>IF('Séries-16x50'!$U$38="","",'Séries-16x50'!$U$38)</f>
        <v/>
      </c>
      <c r="T752" s="112" t="str">
        <f>IF('Séries-16x50'!$V$38="","",'Séries-16x50'!$V$38)</f>
        <v/>
      </c>
      <c r="U752" s="413" t="str">
        <f>IF('Séries-16x50'!$AA$38="","",'Séries-16x50'!$AA$38)</f>
        <v/>
      </c>
    </row>
    <row r="753" spans="1:21" x14ac:dyDescent="0.25">
      <c r="A753" s="114" t="str">
        <f>IF('Séries-16x50'!$N$39="","",'Séries-16x50'!$N$39)</f>
        <v/>
      </c>
      <c r="B753" s="435" t="str">
        <f>IF('Séries-16x50'!$J$39="","",'Séries-16x50'!$J$39)</f>
        <v/>
      </c>
      <c r="C753" s="437" t="str">
        <f>IF('Séries-16x50'!$K$39="","",'Séries-16x50'!$K$39)</f>
        <v/>
      </c>
      <c r="D753" s="110" t="str">
        <f>IF('Séries-16x50'!$L$39="","",'Séries-16x50'!$L$39)</f>
        <v/>
      </c>
      <c r="E753" s="110" t="str">
        <f>IF('Séries-16x50'!$I$39="","",'Séries-16x50'!$I$39)</f>
        <v/>
      </c>
      <c r="F753" s="110" t="str">
        <f>IF('Séries-16x50'!$M$39="","",'Séries-16x50'!$M$39)</f>
        <v/>
      </c>
      <c r="G753" s="112" t="str">
        <f>IF('Séries-16x50'!$H$39="","",'Séries-16x50'!$H$39)</f>
        <v/>
      </c>
      <c r="H753" s="120" t="str">
        <f>IF('Séries-16x50'!$A$39="","",'Séries-16x50'!$A$39)</f>
        <v/>
      </c>
      <c r="I753" s="451" t="str">
        <f>IF('Séries-16x50'!$B$39="","",'Séries-16x50'!$B$39)</f>
        <v/>
      </c>
      <c r="J753" s="139" t="str">
        <f>IF('Séries-16x50'!$G$39="","",'Séries-16x50'!$G$39)</f>
        <v/>
      </c>
      <c r="K753" s="457" t="str">
        <f t="shared" si="36"/>
        <v/>
      </c>
      <c r="L753" s="458" t="str">
        <f t="shared" si="37"/>
        <v/>
      </c>
      <c r="M753" s="441" t="str">
        <f>IF('Séries-16x50'!$C$39="","",'Séries-16x50'!$C$39)</f>
        <v/>
      </c>
      <c r="N753" s="431" t="str">
        <f>IF('Séries-16x50'!$D$39="","",'Séries-16x50'!$D$39)</f>
        <v/>
      </c>
      <c r="O753" s="431" t="str">
        <f>IF('Séries-16x50'!$E$39="","",'Séries-16x50'!$E$39)</f>
        <v/>
      </c>
      <c r="P753" s="439" t="str">
        <f>IF('Séries-16x50'!$F$39="","",'Séries-16x50'!$F$39)</f>
        <v/>
      </c>
      <c r="Q753" s="435" t="str">
        <f>IF('Séries-16x50'!$S$39="","",'Séries-16x50'!$S$39)</f>
        <v/>
      </c>
      <c r="R753" s="110" t="str">
        <f>IF('Séries-16x50'!$T$39="","",'Séries-16x50'!$T$39)</f>
        <v/>
      </c>
      <c r="S753" s="437" t="str">
        <f>IF('Séries-16x50'!$U$39="","",'Séries-16x50'!$U$39)</f>
        <v/>
      </c>
      <c r="T753" s="112" t="str">
        <f>IF('Séries-16x50'!$V$39="","",'Séries-16x50'!$V$39)</f>
        <v/>
      </c>
      <c r="U753" s="413" t="str">
        <f>IF('Séries-16x50'!$AA$39="","",'Séries-16x50'!$AA$39)</f>
        <v/>
      </c>
    </row>
    <row r="754" spans="1:21" x14ac:dyDescent="0.25">
      <c r="A754" s="114" t="str">
        <f>IF('Séries-16x50'!$N$40="","",'Séries-16x50'!$N$40)</f>
        <v/>
      </c>
      <c r="B754" s="435" t="str">
        <f>IF('Séries-16x50'!$J$40="","",'Séries-16x50'!$J$40)</f>
        <v/>
      </c>
      <c r="C754" s="437" t="str">
        <f>IF('Séries-16x50'!$K$40="","",'Séries-16x50'!$K$40)</f>
        <v/>
      </c>
      <c r="D754" s="110" t="str">
        <f>IF('Séries-16x50'!$L$40="","",'Séries-16x50'!$L$40)</f>
        <v/>
      </c>
      <c r="E754" s="110" t="str">
        <f>IF('Séries-16x50'!$I$40="","",'Séries-16x50'!$I$40)</f>
        <v/>
      </c>
      <c r="F754" s="110" t="str">
        <f>IF('Séries-16x50'!$M$40="","",'Séries-16x50'!$M$40)</f>
        <v/>
      </c>
      <c r="G754" s="112" t="str">
        <f>IF('Séries-16x50'!$H$40="","",'Séries-16x50'!$H$40)</f>
        <v/>
      </c>
      <c r="H754" s="120" t="str">
        <f>IF('Séries-16x50'!$A$40="","",'Séries-16x50'!$A$40)</f>
        <v/>
      </c>
      <c r="I754" s="451" t="str">
        <f>IF('Séries-16x50'!$B$40="","",'Séries-16x50'!$B$40)</f>
        <v/>
      </c>
      <c r="J754" s="139" t="str">
        <f>IF('Séries-16x50'!$G$40="","",'Séries-16x50'!$G$40)</f>
        <v/>
      </c>
      <c r="K754" s="457" t="str">
        <f t="shared" si="36"/>
        <v/>
      </c>
      <c r="L754" s="458" t="str">
        <f t="shared" si="37"/>
        <v/>
      </c>
      <c r="M754" s="441" t="str">
        <f>IF('Séries-16x50'!$C$40="","",'Séries-16x50'!$C$40)</f>
        <v/>
      </c>
      <c r="N754" s="431" t="str">
        <f>IF('Séries-16x50'!$D$40="","",'Séries-16x50'!$D$40)</f>
        <v/>
      </c>
      <c r="O754" s="431" t="str">
        <f>IF('Séries-16x50'!$E$40="","",'Séries-16x50'!$E$40)</f>
        <v/>
      </c>
      <c r="P754" s="439" t="str">
        <f>IF('Séries-16x50'!$F$40="","",'Séries-16x50'!$F$40)</f>
        <v/>
      </c>
      <c r="Q754" s="435" t="str">
        <f>IF('Séries-16x50'!$S$40="","",'Séries-16x50'!$S$40)</f>
        <v/>
      </c>
      <c r="R754" s="110" t="str">
        <f>IF('Séries-16x50'!$T$40="","",'Séries-16x50'!$T$40)</f>
        <v/>
      </c>
      <c r="S754" s="437" t="str">
        <f>IF('Séries-16x50'!$U$40="","",'Séries-16x50'!$U$40)</f>
        <v/>
      </c>
      <c r="T754" s="112" t="str">
        <f>IF('Séries-16x50'!$V$40="","",'Séries-16x50'!$V$40)</f>
        <v/>
      </c>
      <c r="U754" s="413" t="str">
        <f>IF('Séries-16x50'!$AA$40="","",'Séries-16x50'!$AA$40)</f>
        <v/>
      </c>
    </row>
    <row r="755" spans="1:21" x14ac:dyDescent="0.25">
      <c r="A755" s="114" t="str">
        <f>IF('Séries-16x50'!$N$41="","",'Séries-16x50'!$N$41)</f>
        <v/>
      </c>
      <c r="B755" s="435" t="str">
        <f>IF('Séries-16x50'!$J$41="","",'Séries-16x50'!$J$41)</f>
        <v/>
      </c>
      <c r="C755" s="437" t="str">
        <f>IF('Séries-16x50'!$K$41="","",'Séries-16x50'!$K$41)</f>
        <v/>
      </c>
      <c r="D755" s="110" t="str">
        <f>IF('Séries-16x50'!$L$41="","",'Séries-16x50'!$L$41)</f>
        <v/>
      </c>
      <c r="E755" s="110" t="str">
        <f>IF('Séries-16x50'!$I$41="","",'Séries-16x50'!$I$41)</f>
        <v/>
      </c>
      <c r="F755" s="110" t="str">
        <f>IF('Séries-16x50'!$M$41="","",'Séries-16x50'!$M$41)</f>
        <v/>
      </c>
      <c r="G755" s="112" t="str">
        <f>IF('Séries-16x50'!$H$41="","",'Séries-16x50'!$H$41)</f>
        <v/>
      </c>
      <c r="H755" s="120" t="str">
        <f>IF('Séries-16x50'!$A$41="","",'Séries-16x50'!$A$41)</f>
        <v/>
      </c>
      <c r="I755" s="451" t="str">
        <f>IF('Séries-16x50'!$B$41="","",'Séries-16x50'!$B$41)</f>
        <v/>
      </c>
      <c r="J755" s="139" t="str">
        <f>IF('Séries-16x50'!$G$41="","",'Séries-16x50'!$G$41)</f>
        <v/>
      </c>
      <c r="K755" s="457" t="str">
        <f t="shared" si="36"/>
        <v/>
      </c>
      <c r="L755" s="458" t="str">
        <f t="shared" si="37"/>
        <v/>
      </c>
      <c r="M755" s="441" t="str">
        <f>IF('Séries-16x50'!$C$41="","",'Séries-16x50'!$C$41)</f>
        <v/>
      </c>
      <c r="N755" s="431" t="str">
        <f>IF('Séries-16x50'!$D$41="","",'Séries-16x50'!$D$41)</f>
        <v/>
      </c>
      <c r="O755" s="431" t="str">
        <f>IF('Séries-16x50'!$E$41="","",'Séries-16x50'!$E$41)</f>
        <v/>
      </c>
      <c r="P755" s="439" t="str">
        <f>IF('Séries-16x50'!$F$41="","",'Séries-16x50'!$F$41)</f>
        <v/>
      </c>
      <c r="Q755" s="435" t="str">
        <f>IF('Séries-16x50'!$S$41="","",'Séries-16x50'!$S$41)</f>
        <v/>
      </c>
      <c r="R755" s="110" t="str">
        <f>IF('Séries-16x50'!$T$41="","",'Séries-16x50'!$T$41)</f>
        <v/>
      </c>
      <c r="S755" s="437" t="str">
        <f>IF('Séries-16x50'!$U$41="","",'Séries-16x50'!$U$41)</f>
        <v/>
      </c>
      <c r="T755" s="112" t="str">
        <f>IF('Séries-16x50'!$V$41="","",'Séries-16x50'!$V$41)</f>
        <v/>
      </c>
      <c r="U755" s="413" t="str">
        <f>IF('Séries-16x50'!$AA$41="","",'Séries-16x50'!$AA$41)</f>
        <v/>
      </c>
    </row>
    <row r="756" spans="1:21" x14ac:dyDescent="0.25">
      <c r="A756" s="114" t="str">
        <f>IF('Séries-16x50'!$N$42="","",'Séries-16x50'!$N$42)</f>
        <v/>
      </c>
      <c r="B756" s="435" t="str">
        <f>IF('Séries-16x50'!$J$42="","",'Séries-16x50'!$J$42)</f>
        <v/>
      </c>
      <c r="C756" s="437" t="str">
        <f>IF('Séries-16x50'!$K$42="","",'Séries-16x50'!$K$42)</f>
        <v/>
      </c>
      <c r="D756" s="110" t="str">
        <f>IF('Séries-16x50'!$L$42="","",'Séries-16x50'!$L$42)</f>
        <v/>
      </c>
      <c r="E756" s="110" t="str">
        <f>IF('Séries-16x50'!$I$42="","",'Séries-16x50'!$I$42)</f>
        <v/>
      </c>
      <c r="F756" s="110" t="str">
        <f>IF('Séries-16x50'!$M$42="","",'Séries-16x50'!$M$42)</f>
        <v/>
      </c>
      <c r="G756" s="112" t="str">
        <f>IF('Séries-16x50'!$H$42="","",'Séries-16x50'!$H$42)</f>
        <v/>
      </c>
      <c r="H756" s="120" t="str">
        <f>IF('Séries-16x50'!$A$42="","",'Séries-16x50'!$A$42)</f>
        <v/>
      </c>
      <c r="I756" s="451" t="str">
        <f>IF('Séries-16x50'!$B$42="","",'Séries-16x50'!$B$42)</f>
        <v/>
      </c>
      <c r="J756" s="139" t="str">
        <f>IF('Séries-16x50'!$G$42="","",'Séries-16x50'!$G$42)</f>
        <v/>
      </c>
      <c r="K756" s="457" t="str">
        <f t="shared" si="36"/>
        <v/>
      </c>
      <c r="L756" s="458" t="str">
        <f t="shared" si="37"/>
        <v/>
      </c>
      <c r="M756" s="441" t="str">
        <f>IF('Séries-16x50'!$C$42="","",'Séries-16x50'!$C$42)</f>
        <v/>
      </c>
      <c r="N756" s="431" t="str">
        <f>IF('Séries-16x50'!$D$42="","",'Séries-16x50'!$D$42)</f>
        <v/>
      </c>
      <c r="O756" s="431" t="str">
        <f>IF('Séries-16x50'!$E$42="","",'Séries-16x50'!$E$42)</f>
        <v/>
      </c>
      <c r="P756" s="439" t="str">
        <f>IF('Séries-16x50'!$F$42="","",'Séries-16x50'!$F$42)</f>
        <v/>
      </c>
      <c r="Q756" s="435" t="str">
        <f>IF('Séries-16x50'!$S$42="","",'Séries-16x50'!$S$42)</f>
        <v/>
      </c>
      <c r="R756" s="110" t="str">
        <f>IF('Séries-16x50'!$T$42="","",'Séries-16x50'!$T$42)</f>
        <v/>
      </c>
      <c r="S756" s="437" t="str">
        <f>IF('Séries-16x50'!$U$42="","",'Séries-16x50'!$U$42)</f>
        <v/>
      </c>
      <c r="T756" s="112" t="str">
        <f>IF('Séries-16x50'!$V$42="","",'Séries-16x50'!$V$42)</f>
        <v/>
      </c>
      <c r="U756" s="413" t="str">
        <f>IF('Séries-16x50'!$AA$42="","",'Séries-16x50'!$AA$42)</f>
        <v/>
      </c>
    </row>
    <row r="757" spans="1:21" x14ac:dyDescent="0.25">
      <c r="A757" s="114" t="str">
        <f>IF('Séries-16x50'!$N$43="","",'Séries-16x50'!$N$43)</f>
        <v/>
      </c>
      <c r="B757" s="435" t="str">
        <f>IF('Séries-16x50'!$J$43="","",'Séries-16x50'!$J$43)</f>
        <v/>
      </c>
      <c r="C757" s="437" t="str">
        <f>IF('Séries-16x50'!$K$43="","",'Séries-16x50'!$K$43)</f>
        <v/>
      </c>
      <c r="D757" s="110" t="str">
        <f>IF('Séries-16x50'!$L$43="","",'Séries-16x50'!$L$43)</f>
        <v/>
      </c>
      <c r="E757" s="110" t="str">
        <f>IF('Séries-16x50'!$I$43="","",'Séries-16x50'!$I$43)</f>
        <v/>
      </c>
      <c r="F757" s="110" t="str">
        <f>IF('Séries-16x50'!$M$43="","",'Séries-16x50'!$M$43)</f>
        <v/>
      </c>
      <c r="G757" s="112" t="str">
        <f>IF('Séries-16x50'!$H$43="","",'Séries-16x50'!$H$43)</f>
        <v/>
      </c>
      <c r="H757" s="120" t="str">
        <f>IF('Séries-16x50'!$A$43="","",'Séries-16x50'!$A$43)</f>
        <v/>
      </c>
      <c r="I757" s="451" t="str">
        <f>IF('Séries-16x50'!$B$43="","",'Séries-16x50'!$B$43)</f>
        <v/>
      </c>
      <c r="J757" s="139" t="str">
        <f>IF('Séries-16x50'!$G$43="","",'Séries-16x50'!$G$43)</f>
        <v/>
      </c>
      <c r="K757" s="457" t="str">
        <f t="shared" si="36"/>
        <v/>
      </c>
      <c r="L757" s="458" t="str">
        <f t="shared" si="37"/>
        <v/>
      </c>
      <c r="M757" s="441" t="str">
        <f>IF('Séries-16x50'!$C$43="","",'Séries-16x50'!$C$43)</f>
        <v/>
      </c>
      <c r="N757" s="431" t="str">
        <f>IF('Séries-16x50'!$D$43="","",'Séries-16x50'!$D$43)</f>
        <v/>
      </c>
      <c r="O757" s="431" t="str">
        <f>IF('Séries-16x50'!$E$43="","",'Séries-16x50'!$E$43)</f>
        <v/>
      </c>
      <c r="P757" s="439" t="str">
        <f>IF('Séries-16x50'!$F$43="","",'Séries-16x50'!$F$43)</f>
        <v/>
      </c>
      <c r="Q757" s="435" t="str">
        <f>IF('Séries-16x50'!$S$43="","",'Séries-16x50'!$S$43)</f>
        <v/>
      </c>
      <c r="R757" s="110" t="str">
        <f>IF('Séries-16x50'!$T$43="","",'Séries-16x50'!$T$43)</f>
        <v/>
      </c>
      <c r="S757" s="437" t="str">
        <f>IF('Séries-16x50'!$U$43="","",'Séries-16x50'!$U$43)</f>
        <v/>
      </c>
      <c r="T757" s="112" t="str">
        <f>IF('Séries-16x50'!$V$43="","",'Séries-16x50'!$V$43)</f>
        <v/>
      </c>
      <c r="U757" s="413" t="str">
        <f>IF('Séries-16x50'!$AA$43="","",'Séries-16x50'!$AA$43)</f>
        <v/>
      </c>
    </row>
    <row r="758" spans="1:21" x14ac:dyDescent="0.25">
      <c r="A758" s="114" t="str">
        <f>IF('Séries-16x50'!$N$44="","",'Séries-16x50'!$N$44)</f>
        <v/>
      </c>
      <c r="B758" s="435" t="str">
        <f>IF('Séries-16x50'!$J$44="","",'Séries-16x50'!$J$44)</f>
        <v/>
      </c>
      <c r="C758" s="437" t="str">
        <f>IF('Séries-16x50'!$K$44="","",'Séries-16x50'!$K$44)</f>
        <v/>
      </c>
      <c r="D758" s="110" t="str">
        <f>IF('Séries-16x50'!$L$44="","",'Séries-16x50'!$L$44)</f>
        <v/>
      </c>
      <c r="E758" s="110" t="str">
        <f>IF('Séries-16x50'!$I$44="","",'Séries-16x50'!$I$44)</f>
        <v/>
      </c>
      <c r="F758" s="110" t="str">
        <f>IF('Séries-16x50'!$M$44="","",'Séries-16x50'!$M$44)</f>
        <v/>
      </c>
      <c r="G758" s="112" t="str">
        <f>IF('Séries-16x50'!$H$44="","",'Séries-16x50'!$H$44)</f>
        <v/>
      </c>
      <c r="H758" s="120" t="str">
        <f>IF('Séries-16x50'!$A$44="","",'Séries-16x50'!$A$44)</f>
        <v/>
      </c>
      <c r="I758" s="451" t="str">
        <f>IF('Séries-16x50'!$B$44="","",'Séries-16x50'!$B$44)</f>
        <v/>
      </c>
      <c r="J758" s="139" t="str">
        <f>IF('Séries-16x50'!$G$44="","",'Séries-16x50'!$G$44)</f>
        <v/>
      </c>
      <c r="K758" s="457" t="str">
        <f t="shared" si="36"/>
        <v/>
      </c>
      <c r="L758" s="458" t="str">
        <f t="shared" si="37"/>
        <v/>
      </c>
      <c r="M758" s="441" t="str">
        <f>IF('Séries-16x50'!$C$44="","",'Séries-16x50'!$C$44)</f>
        <v/>
      </c>
      <c r="N758" s="431" t="str">
        <f>IF('Séries-16x50'!$D$44="","",'Séries-16x50'!$D$44)</f>
        <v/>
      </c>
      <c r="O758" s="431" t="str">
        <f>IF('Séries-16x50'!$E$44="","",'Séries-16x50'!$E$44)</f>
        <v/>
      </c>
      <c r="P758" s="439" t="str">
        <f>IF('Séries-16x50'!$F$44="","",'Séries-16x50'!$F$44)</f>
        <v/>
      </c>
      <c r="Q758" s="435" t="str">
        <f>IF('Séries-16x50'!$S$44="","",'Séries-16x50'!$S$44)</f>
        <v/>
      </c>
      <c r="R758" s="110" t="str">
        <f>IF('Séries-16x50'!$T$44="","",'Séries-16x50'!$T$44)</f>
        <v/>
      </c>
      <c r="S758" s="437" t="str">
        <f>IF('Séries-16x50'!$U$44="","",'Séries-16x50'!$U$44)</f>
        <v/>
      </c>
      <c r="T758" s="112" t="str">
        <f>IF('Séries-16x50'!$V$44="","",'Séries-16x50'!$V$44)</f>
        <v/>
      </c>
      <c r="U758" s="413" t="str">
        <f>IF('Séries-16x50'!$AA$44="","",'Séries-16x50'!$AA$44)</f>
        <v/>
      </c>
    </row>
    <row r="759" spans="1:21" x14ac:dyDescent="0.25">
      <c r="A759" s="114" t="str">
        <f>IF('Séries-16x50'!$N$45="","",'Séries-16x50'!$N$45)</f>
        <v/>
      </c>
      <c r="B759" s="435" t="str">
        <f>IF('Séries-16x50'!$J$45="","",'Séries-16x50'!$J$45)</f>
        <v/>
      </c>
      <c r="C759" s="437" t="str">
        <f>IF('Séries-16x50'!$K$45="","",'Séries-16x50'!$K$45)</f>
        <v/>
      </c>
      <c r="D759" s="110" t="str">
        <f>IF('Séries-16x50'!$L$45="","",'Séries-16x50'!$L$45)</f>
        <v/>
      </c>
      <c r="E759" s="110" t="str">
        <f>IF('Séries-16x50'!$I$45="","",'Séries-16x50'!$I$45)</f>
        <v/>
      </c>
      <c r="F759" s="110" t="str">
        <f>IF('Séries-16x50'!$M$45="","",'Séries-16x50'!$M$45)</f>
        <v/>
      </c>
      <c r="G759" s="112" t="str">
        <f>IF('Séries-16x50'!$H$45="","",'Séries-16x50'!$H$45)</f>
        <v/>
      </c>
      <c r="H759" s="120" t="str">
        <f>IF('Séries-16x50'!$A$45="","",'Séries-16x50'!$A$45)</f>
        <v/>
      </c>
      <c r="I759" s="451" t="str">
        <f>IF('Séries-16x50'!$B$45="","",'Séries-16x50'!$B$45)</f>
        <v/>
      </c>
      <c r="J759" s="139" t="str">
        <f>IF('Séries-16x50'!$G$45="","",'Séries-16x50'!$G$45)</f>
        <v/>
      </c>
      <c r="K759" s="457" t="str">
        <f t="shared" si="36"/>
        <v/>
      </c>
      <c r="L759" s="458" t="str">
        <f t="shared" si="37"/>
        <v/>
      </c>
      <c r="M759" s="441" t="str">
        <f>IF('Séries-16x50'!$C$45="","",'Séries-16x50'!$C$45)</f>
        <v/>
      </c>
      <c r="N759" s="431" t="str">
        <f>IF('Séries-16x50'!$D$45="","",'Séries-16x50'!$D$45)</f>
        <v/>
      </c>
      <c r="O759" s="431" t="str">
        <f>IF('Séries-16x50'!$E$45="","",'Séries-16x50'!$E$45)</f>
        <v/>
      </c>
      <c r="P759" s="439" t="str">
        <f>IF('Séries-16x50'!$F$45="","",'Séries-16x50'!$F$45)</f>
        <v/>
      </c>
      <c r="Q759" s="435" t="str">
        <f>IF('Séries-16x50'!$S$45="","",'Séries-16x50'!$S$45)</f>
        <v/>
      </c>
      <c r="R759" s="110" t="str">
        <f>IF('Séries-16x50'!$T$45="","",'Séries-16x50'!$T$45)</f>
        <v/>
      </c>
      <c r="S759" s="437" t="str">
        <f>IF('Séries-16x50'!$U$45="","",'Séries-16x50'!$U$45)</f>
        <v/>
      </c>
      <c r="T759" s="112" t="str">
        <f>IF('Séries-16x50'!$V$45="","",'Séries-16x50'!$V$45)</f>
        <v/>
      </c>
      <c r="U759" s="413" t="str">
        <f>IF('Séries-16x50'!$AA$45="","",'Séries-16x50'!$AA$45)</f>
        <v/>
      </c>
    </row>
    <row r="760" spans="1:21" x14ac:dyDescent="0.25">
      <c r="A760" s="114" t="str">
        <f>IF('Séries-16x50'!$N$46="","",'Séries-16x50'!$N$46)</f>
        <v/>
      </c>
      <c r="B760" s="435" t="str">
        <f>IF('Séries-16x50'!$J$46="","",'Séries-16x50'!$J$46)</f>
        <v/>
      </c>
      <c r="C760" s="437" t="str">
        <f>IF('Séries-16x50'!$K$46="","",'Séries-16x50'!$K$46)</f>
        <v/>
      </c>
      <c r="D760" s="110" t="str">
        <f>IF('Séries-16x50'!$L$46="","",'Séries-16x50'!$L$46)</f>
        <v/>
      </c>
      <c r="E760" s="110" t="str">
        <f>IF('Séries-16x50'!$I$46="","",'Séries-16x50'!$I$46)</f>
        <v/>
      </c>
      <c r="F760" s="110" t="str">
        <f>IF('Séries-16x50'!$M$46="","",'Séries-16x50'!$M$46)</f>
        <v/>
      </c>
      <c r="G760" s="112" t="str">
        <f>IF('Séries-16x50'!$H$46="","",'Séries-16x50'!$H$46)</f>
        <v/>
      </c>
      <c r="H760" s="120" t="str">
        <f>IF('Séries-16x50'!$A$46="","",'Séries-16x50'!$A$46)</f>
        <v/>
      </c>
      <c r="I760" s="451" t="str">
        <f>IF('Séries-16x50'!$B$46="","",'Séries-16x50'!$B$46)</f>
        <v/>
      </c>
      <c r="J760" s="139" t="str">
        <f>IF('Séries-16x50'!$G$46="","",'Séries-16x50'!$G$46)</f>
        <v/>
      </c>
      <c r="K760" s="457" t="str">
        <f t="shared" si="36"/>
        <v/>
      </c>
      <c r="L760" s="458" t="str">
        <f t="shared" si="37"/>
        <v/>
      </c>
      <c r="M760" s="441" t="str">
        <f>IF('Séries-16x50'!$C$46="","",'Séries-16x50'!$C$46)</f>
        <v/>
      </c>
      <c r="N760" s="431" t="str">
        <f>IF('Séries-16x50'!$D$46="","",'Séries-16x50'!$D$46)</f>
        <v/>
      </c>
      <c r="O760" s="431" t="str">
        <f>IF('Séries-16x50'!$E$46="","",'Séries-16x50'!$E$46)</f>
        <v/>
      </c>
      <c r="P760" s="439" t="str">
        <f>IF('Séries-16x50'!$F$46="","",'Séries-16x50'!$F$46)</f>
        <v/>
      </c>
      <c r="Q760" s="435" t="str">
        <f>IF('Séries-16x50'!$S$46="","",'Séries-16x50'!$S$46)</f>
        <v/>
      </c>
      <c r="R760" s="110" t="str">
        <f>IF('Séries-16x50'!$T$46="","",'Séries-16x50'!$T$46)</f>
        <v/>
      </c>
      <c r="S760" s="437" t="str">
        <f>IF('Séries-16x50'!$U$46="","",'Séries-16x50'!$U$46)</f>
        <v/>
      </c>
      <c r="T760" s="112" t="str">
        <f>IF('Séries-16x50'!$V$46="","",'Séries-16x50'!$V$46)</f>
        <v/>
      </c>
      <c r="U760" s="413" t="str">
        <f>IF('Séries-16x50'!$AA$46="","",'Séries-16x50'!$AA$46)</f>
        <v/>
      </c>
    </row>
    <row r="761" spans="1:21" x14ac:dyDescent="0.25">
      <c r="A761" s="114" t="str">
        <f>IF('Séries-16x50'!$N$47="","",'Séries-16x50'!$N$47)</f>
        <v/>
      </c>
      <c r="B761" s="435" t="str">
        <f>IF('Séries-16x50'!$J$47="","",'Séries-16x50'!$J$47)</f>
        <v/>
      </c>
      <c r="C761" s="437" t="str">
        <f>IF('Séries-16x50'!$K$47="","",'Séries-16x50'!$K$47)</f>
        <v/>
      </c>
      <c r="D761" s="110" t="str">
        <f>IF('Séries-16x50'!$L$47="","",'Séries-16x50'!$L$47)</f>
        <v/>
      </c>
      <c r="E761" s="110" t="str">
        <f>IF('Séries-16x50'!$I$47="","",'Séries-16x50'!$I$47)</f>
        <v/>
      </c>
      <c r="F761" s="110" t="str">
        <f>IF('Séries-16x50'!$M$47="","",'Séries-16x50'!$M$47)</f>
        <v/>
      </c>
      <c r="G761" s="112" t="str">
        <f>IF('Séries-16x50'!$H$47="","",'Séries-16x50'!$H$47)</f>
        <v/>
      </c>
      <c r="H761" s="120" t="str">
        <f>IF('Séries-16x50'!$A$47="","",'Séries-16x50'!$A$47)</f>
        <v/>
      </c>
      <c r="I761" s="451" t="str">
        <f>IF('Séries-16x50'!$B$47="","",'Séries-16x50'!$B$47)</f>
        <v/>
      </c>
      <c r="J761" s="139" t="str">
        <f>IF('Séries-16x50'!$G$47="","",'Séries-16x50'!$G$47)</f>
        <v/>
      </c>
      <c r="K761" s="457" t="str">
        <f t="shared" si="36"/>
        <v/>
      </c>
      <c r="L761" s="458" t="str">
        <f t="shared" si="37"/>
        <v/>
      </c>
      <c r="M761" s="441" t="str">
        <f>IF('Séries-16x50'!$C$47="","",'Séries-16x50'!$C$47)</f>
        <v/>
      </c>
      <c r="N761" s="431" t="str">
        <f>IF('Séries-16x50'!$D$47="","",'Séries-16x50'!$D$47)</f>
        <v/>
      </c>
      <c r="O761" s="431" t="str">
        <f>IF('Séries-16x50'!$E$47="","",'Séries-16x50'!$E$47)</f>
        <v/>
      </c>
      <c r="P761" s="439" t="str">
        <f>IF('Séries-16x50'!$F$47="","",'Séries-16x50'!$F$47)</f>
        <v/>
      </c>
      <c r="Q761" s="435" t="str">
        <f>IF('Séries-16x50'!$S$47="","",'Séries-16x50'!$S$47)</f>
        <v/>
      </c>
      <c r="R761" s="110" t="str">
        <f>IF('Séries-16x50'!$T$47="","",'Séries-16x50'!$T$47)</f>
        <v/>
      </c>
      <c r="S761" s="437" t="str">
        <f>IF('Séries-16x50'!$U$47="","",'Séries-16x50'!$U$47)</f>
        <v/>
      </c>
      <c r="T761" s="112" t="str">
        <f>IF('Séries-16x50'!$V$47="","",'Séries-16x50'!$V$47)</f>
        <v/>
      </c>
      <c r="U761" s="413" t="str">
        <f>IF('Séries-16x50'!$AA$47="","",'Séries-16x50'!$AA$47)</f>
        <v/>
      </c>
    </row>
    <row r="762" spans="1:21" x14ac:dyDescent="0.25">
      <c r="A762" s="114" t="str">
        <f>IF('Séries-16x50'!$N$48="","",'Séries-16x50'!$N$48)</f>
        <v/>
      </c>
      <c r="B762" s="435" t="str">
        <f>IF('Séries-16x50'!$J$48="","",'Séries-16x50'!$J$48)</f>
        <v/>
      </c>
      <c r="C762" s="437" t="str">
        <f>IF('Séries-16x50'!$K$48="","",'Séries-16x50'!$K$48)</f>
        <v/>
      </c>
      <c r="D762" s="110" t="str">
        <f>IF('Séries-16x50'!$L$48="","",'Séries-16x50'!$L$48)</f>
        <v/>
      </c>
      <c r="E762" s="110" t="str">
        <f>IF('Séries-16x50'!$I$48="","",'Séries-16x50'!$I$48)</f>
        <v/>
      </c>
      <c r="F762" s="110" t="str">
        <f>IF('Séries-16x50'!$M$48="","",'Séries-16x50'!$M$48)</f>
        <v/>
      </c>
      <c r="G762" s="112" t="str">
        <f>IF('Séries-16x50'!$H$48="","",'Séries-16x50'!$H$48)</f>
        <v/>
      </c>
      <c r="H762" s="120" t="str">
        <f>IF('Séries-16x50'!$A$48="","",'Séries-16x50'!$A$48)</f>
        <v/>
      </c>
      <c r="I762" s="451" t="str">
        <f>IF('Séries-16x50'!$B$48="","",'Séries-16x50'!$B$48)</f>
        <v/>
      </c>
      <c r="J762" s="139" t="str">
        <f>IF('Séries-16x50'!$G$48="","",'Séries-16x50'!$G$48)</f>
        <v/>
      </c>
      <c r="K762" s="457" t="str">
        <f t="shared" si="36"/>
        <v/>
      </c>
      <c r="L762" s="458" t="str">
        <f t="shared" si="37"/>
        <v/>
      </c>
      <c r="M762" s="441" t="str">
        <f>IF('Séries-16x50'!$C$48="","",'Séries-16x50'!$C$48)</f>
        <v/>
      </c>
      <c r="N762" s="431" t="str">
        <f>IF('Séries-16x50'!$D$48="","",'Séries-16x50'!$D$48)</f>
        <v/>
      </c>
      <c r="O762" s="431" t="str">
        <f>IF('Séries-16x50'!$E$48="","",'Séries-16x50'!$E$48)</f>
        <v/>
      </c>
      <c r="P762" s="439" t="str">
        <f>IF('Séries-16x50'!$F$48="","",'Séries-16x50'!$F$48)</f>
        <v/>
      </c>
      <c r="Q762" s="435" t="str">
        <f>IF('Séries-16x50'!$S$48="","",'Séries-16x50'!$S$48)</f>
        <v/>
      </c>
      <c r="R762" s="110" t="str">
        <f>IF('Séries-16x50'!$T$48="","",'Séries-16x50'!$T$48)</f>
        <v/>
      </c>
      <c r="S762" s="437" t="str">
        <f>IF('Séries-16x50'!$U$48="","",'Séries-16x50'!$U$48)</f>
        <v/>
      </c>
      <c r="T762" s="112" t="str">
        <f>IF('Séries-16x50'!$V$48="","",'Séries-16x50'!$V$48)</f>
        <v/>
      </c>
      <c r="U762" s="413" t="str">
        <f>IF('Séries-16x50'!$AA$48="","",'Séries-16x50'!$AA$48)</f>
        <v/>
      </c>
    </row>
    <row r="763" spans="1:21" x14ac:dyDescent="0.25">
      <c r="A763" s="114" t="str">
        <f>IF('Séries-16x50'!$N$49="","",'Séries-16x50'!$N$49)</f>
        <v/>
      </c>
      <c r="B763" s="435" t="str">
        <f>IF('Séries-16x50'!$J$49="","",'Séries-16x50'!$J$49)</f>
        <v/>
      </c>
      <c r="C763" s="437" t="str">
        <f>IF('Séries-16x50'!$K$49="","",'Séries-16x50'!$K$49)</f>
        <v/>
      </c>
      <c r="D763" s="110" t="str">
        <f>IF('Séries-16x50'!$L$49="","",'Séries-16x50'!$L$49)</f>
        <v/>
      </c>
      <c r="E763" s="110" t="str">
        <f>IF('Séries-16x50'!$I$49="","",'Séries-16x50'!$I$49)</f>
        <v/>
      </c>
      <c r="F763" s="110" t="str">
        <f>IF('Séries-16x50'!$M$49="","",'Séries-16x50'!$M$49)</f>
        <v/>
      </c>
      <c r="G763" s="112" t="str">
        <f>IF('Séries-16x50'!$H$49="","",'Séries-16x50'!$H$49)</f>
        <v/>
      </c>
      <c r="H763" s="120" t="str">
        <f>IF('Séries-16x50'!$A$49="","",'Séries-16x50'!$A$49)</f>
        <v/>
      </c>
      <c r="I763" s="451" t="str">
        <f>IF('Séries-16x50'!$B$49="","",'Séries-16x50'!$B$49)</f>
        <v/>
      </c>
      <c r="J763" s="139" t="str">
        <f>IF('Séries-16x50'!$G$49="","",'Séries-16x50'!$G$49)</f>
        <v/>
      </c>
      <c r="K763" s="457" t="str">
        <f t="shared" si="36"/>
        <v/>
      </c>
      <c r="L763" s="458" t="str">
        <f t="shared" si="37"/>
        <v/>
      </c>
      <c r="M763" s="441" t="str">
        <f>IF('Séries-16x50'!$C$49="","",'Séries-16x50'!$C$49)</f>
        <v/>
      </c>
      <c r="N763" s="431" t="str">
        <f>IF('Séries-16x50'!$D$49="","",'Séries-16x50'!$D$49)</f>
        <v/>
      </c>
      <c r="O763" s="431" t="str">
        <f>IF('Séries-16x50'!$E$49="","",'Séries-16x50'!$E$49)</f>
        <v/>
      </c>
      <c r="P763" s="439" t="str">
        <f>IF('Séries-16x50'!$F$49="","",'Séries-16x50'!$F$49)</f>
        <v/>
      </c>
      <c r="Q763" s="435" t="str">
        <f>IF('Séries-16x50'!$S$49="","",'Séries-16x50'!$S$49)</f>
        <v/>
      </c>
      <c r="R763" s="110" t="str">
        <f>IF('Séries-16x50'!$T$49="","",'Séries-16x50'!$T$49)</f>
        <v/>
      </c>
      <c r="S763" s="437" t="str">
        <f>IF('Séries-16x50'!$U$49="","",'Séries-16x50'!$U$49)</f>
        <v/>
      </c>
      <c r="T763" s="112" t="str">
        <f>IF('Séries-16x50'!$V$49="","",'Séries-16x50'!$V$49)</f>
        <v/>
      </c>
      <c r="U763" s="413" t="str">
        <f>IF('Séries-16x50'!$AA$49="","",'Séries-16x50'!$AA$49)</f>
        <v/>
      </c>
    </row>
    <row r="764" spans="1:21" x14ac:dyDescent="0.25">
      <c r="A764" s="114" t="str">
        <f>IF('Séries-16x50'!$N$50="","",'Séries-16x50'!$N$50)</f>
        <v/>
      </c>
      <c r="B764" s="435" t="str">
        <f>IF('Séries-16x50'!$J$50="","",'Séries-16x50'!$J$50)</f>
        <v/>
      </c>
      <c r="C764" s="437" t="str">
        <f>IF('Séries-16x50'!$K$50="","",'Séries-16x50'!$K$50)</f>
        <v/>
      </c>
      <c r="D764" s="110" t="str">
        <f>IF('Séries-16x50'!$L$50="","",'Séries-16x50'!$L$50)</f>
        <v/>
      </c>
      <c r="E764" s="110" t="str">
        <f>IF('Séries-16x50'!$I$50="","",'Séries-16x50'!$I$50)</f>
        <v/>
      </c>
      <c r="F764" s="110" t="str">
        <f>IF('Séries-16x50'!$M$50="","",'Séries-16x50'!$M$50)</f>
        <v/>
      </c>
      <c r="G764" s="112" t="str">
        <f>IF('Séries-16x50'!$H$50="","",'Séries-16x50'!$H$50)</f>
        <v/>
      </c>
      <c r="H764" s="120" t="str">
        <f>IF('Séries-16x50'!$A$50="","",'Séries-16x50'!$A$50)</f>
        <v/>
      </c>
      <c r="I764" s="451" t="str">
        <f>IF('Séries-16x50'!$B$50="","",'Séries-16x50'!$B$50)</f>
        <v/>
      </c>
      <c r="J764" s="139" t="str">
        <f>IF('Séries-16x50'!$G$50="","",'Séries-16x50'!$G$50)</f>
        <v/>
      </c>
      <c r="K764" s="461" t="str">
        <f t="shared" si="36"/>
        <v/>
      </c>
      <c r="L764" s="458" t="str">
        <f t="shared" si="37"/>
        <v/>
      </c>
      <c r="M764" s="441" t="str">
        <f>IF('Séries-16x50'!$C$50="","",'Séries-16x50'!$C$50)</f>
        <v/>
      </c>
      <c r="N764" s="431" t="str">
        <f>IF('Séries-16x50'!$D$50="","",'Séries-16x50'!$D$50)</f>
        <v/>
      </c>
      <c r="O764" s="431" t="str">
        <f>IF('Séries-16x50'!$E$50="","",'Séries-16x50'!$E$50)</f>
        <v/>
      </c>
      <c r="P764" s="439" t="str">
        <f>IF('Séries-16x50'!$F$50="","",'Séries-16x50'!$F$50)</f>
        <v/>
      </c>
      <c r="Q764" s="435" t="str">
        <f>IF('Séries-16x50'!$S$50="","",'Séries-16x50'!$S$50)</f>
        <v/>
      </c>
      <c r="R764" s="110" t="str">
        <f>IF('Séries-16x50'!$T$50="","",'Séries-16x50'!$T$50)</f>
        <v/>
      </c>
      <c r="S764" s="437" t="str">
        <f>IF('Séries-16x50'!$U$50="","",'Séries-16x50'!$U$50)</f>
        <v/>
      </c>
      <c r="T764" s="112" t="str">
        <f>IF('Séries-16x50'!$V$50="","",'Séries-16x50'!$V$50)</f>
        <v/>
      </c>
      <c r="U764" s="413" t="str">
        <f>IF('Séries-16x50'!$AA$50="","",'Séries-16x50'!$AA$50)</f>
        <v/>
      </c>
    </row>
    <row r="765" spans="1:21" x14ac:dyDescent="0.25">
      <c r="A765" s="114" t="str">
        <f>IF('Séries-16x50'!$N$11="","",'Séries-16x50'!$N$11)</f>
        <v>16*50</v>
      </c>
      <c r="B765" s="435" t="str">
        <f>IF('Séries-16x50'!$J$11="","",'Séries-16x50'!$J$11)</f>
        <v>DUCRUIX</v>
      </c>
      <c r="C765" s="437" t="str">
        <f>IF('Séries-16x50'!$K$11="","",'Séries-16x50'!$K$11)</f>
        <v>Rodoplhe</v>
      </c>
      <c r="D765" s="110" t="str">
        <f>IF('Séries-16x50'!$L$11="","",'Séries-16x50'!$L$11)</f>
        <v>Homme</v>
      </c>
      <c r="E765" s="110" t="str">
        <f>IF('Séries-16x50'!$I$11="","",'Séries-16x50'!$I$11)</f>
        <v xml:space="preserve">N°3 </v>
      </c>
      <c r="F765" s="110" t="str">
        <f>IF('Séries-16x50'!$M$11="","",'Séries-16x50'!$M$11)</f>
        <v>DUCRUIX Rodoplhe Homme</v>
      </c>
      <c r="G765" s="112" t="str">
        <f>IF('Séries-16x50'!$H$11="","",'Séries-16x50'!$H$11)</f>
        <v>Enjoy And Relax</v>
      </c>
      <c r="H765" s="120">
        <f>IF('Séries-16x50'!$A$11="","",'Séries-16x50'!$A$11)</f>
        <v>1</v>
      </c>
      <c r="I765" s="451">
        <f>IF('Séries-16x50'!$B$11="","",'Séries-16x50'!$B$11)</f>
        <v>1</v>
      </c>
      <c r="J765" s="139">
        <f>IF('Séries-16x50'!$G$11="","",'Séries-16x50'!$G$11)</f>
        <v>1</v>
      </c>
      <c r="K765" s="457" t="str">
        <f>+IF(F765="","",P$3)</f>
        <v>Passage</v>
      </c>
      <c r="L765" s="458">
        <f>IF(K765="","",P765)</f>
        <v>0.64861111111111081</v>
      </c>
      <c r="M765" s="441">
        <f>IF('Séries-16x50'!$C$11="","",'Séries-16x50'!$C$11)</f>
        <v>0.62569444444444411</v>
      </c>
      <c r="N765" s="431">
        <f>IF('Séries-16x50'!$D$11="","",'Séries-16x50'!$D$11)</f>
        <v>0.64652777777777748</v>
      </c>
      <c r="O765" s="431">
        <f>IF('Séries-16x50'!$E$11="","",'Séries-16x50'!$E$11)</f>
        <v>0.64722222222222192</v>
      </c>
      <c r="P765" s="439">
        <f>IF('Séries-16x50'!$F$11="","",'Séries-16x50'!$F$11)</f>
        <v>0.64861111111111081</v>
      </c>
      <c r="Q765" s="435">
        <f>IF('Séries-16x50'!$S$11="","",'Séries-16x50'!$S$11)</f>
        <v>26</v>
      </c>
      <c r="R765" s="110" t="str">
        <f>IF('Séries-16x50'!$T$11="","",'Séries-16x50'!$T$11)</f>
        <v>mn</v>
      </c>
      <c r="S765" s="437">
        <f>IF('Séries-16x50'!$U$11="","",'Séries-16x50'!$U$11)</f>
        <v>0</v>
      </c>
      <c r="T765" s="112" t="str">
        <f>IF('Séries-16x50'!$V$11="","",'Séries-16x50'!$V$11)</f>
        <v>s</v>
      </c>
      <c r="U765" s="413" t="str">
        <f>IF('Séries-16x50'!$AA$11="","",'Séries-16x50'!$AA$11)</f>
        <v/>
      </c>
    </row>
    <row r="766" spans="1:21" x14ac:dyDescent="0.25">
      <c r="A766" s="114" t="str">
        <f>IF('Séries-16x50'!$N$12="","",'Séries-16x50'!$N$12)</f>
        <v>16*50</v>
      </c>
      <c r="B766" s="435" t="str">
        <f>IF('Séries-16x50'!$J$12="","",'Séries-16x50'!$J$12)</f>
        <v>BERRUCAZ</v>
      </c>
      <c r="C766" s="437" t="str">
        <f>IF('Séries-16x50'!$K$12="","",'Séries-16x50'!$K$12)</f>
        <v>Stéphane</v>
      </c>
      <c r="D766" s="110" t="str">
        <f>IF('Séries-16x50'!$L$12="","",'Séries-16x50'!$L$12)</f>
        <v>Homme</v>
      </c>
      <c r="E766" s="110" t="str">
        <f>IF('Séries-16x50'!$I$12="","",'Séries-16x50'!$I$12)</f>
        <v xml:space="preserve">N°2 </v>
      </c>
      <c r="F766" s="110" t="str">
        <f>IF('Séries-16x50'!$M$12="","",'Séries-16x50'!$M$12)</f>
        <v>BERRUCAZ Stéphane Homme</v>
      </c>
      <c r="G766" s="112" t="str">
        <f>IF('Séries-16x50'!$H$12="","",'Séries-16x50'!$H$12)</f>
        <v>LIMULES</v>
      </c>
      <c r="H766" s="120">
        <f>IF('Séries-16x50'!$A$12="","",'Séries-16x50'!$A$12)</f>
        <v>1</v>
      </c>
      <c r="I766" s="451">
        <f>IF('Séries-16x50'!$B$12="","",'Séries-16x50'!$B$12)</f>
        <v>2</v>
      </c>
      <c r="J766" s="139">
        <f>IF('Séries-16x50'!$G$12="","",'Séries-16x50'!$G$12)</f>
        <v>2</v>
      </c>
      <c r="K766" s="457" t="str">
        <f t="shared" ref="K766:K804" si="38">+IF(F766="","",P$3)</f>
        <v>Passage</v>
      </c>
      <c r="L766" s="458">
        <f t="shared" ref="L766:L804" si="39">IF(K766="","",P766)</f>
        <v>0.64861111111111081</v>
      </c>
      <c r="M766" s="441">
        <f>IF('Séries-16x50'!$C$12="","",'Séries-16x50'!$C$12)</f>
        <v>0.62569444444444411</v>
      </c>
      <c r="N766" s="431">
        <f>IF('Séries-16x50'!$D$12="","",'Séries-16x50'!$D$12)</f>
        <v>0.64652777777777748</v>
      </c>
      <c r="O766" s="431">
        <f>IF('Séries-16x50'!$E$12="","",'Séries-16x50'!$E$12)</f>
        <v>0.64722222222222192</v>
      </c>
      <c r="P766" s="439">
        <f>IF('Séries-16x50'!$F$12="","",'Séries-16x50'!$F$12)</f>
        <v>0.64861111111111081</v>
      </c>
      <c r="Q766" s="435">
        <f>IF('Séries-16x50'!$S$12="","",'Séries-16x50'!$S$12)</f>
        <v>24</v>
      </c>
      <c r="R766" s="110" t="str">
        <f>IF('Séries-16x50'!$T$12="","",'Séries-16x50'!$T$12)</f>
        <v>mn</v>
      </c>
      <c r="S766" s="437">
        <f>IF('Séries-16x50'!$U$12="","",'Séries-16x50'!$U$12)</f>
        <v>0</v>
      </c>
      <c r="T766" s="112" t="str">
        <f>IF('Séries-16x50'!$V$12="","",'Séries-16x50'!$V$12)</f>
        <v>s</v>
      </c>
      <c r="U766" s="413" t="str">
        <f>IF('Séries-16x50'!$AA$12="","",'Séries-16x50'!$AA$12)</f>
        <v/>
      </c>
    </row>
    <row r="767" spans="1:21" x14ac:dyDescent="0.25">
      <c r="A767" s="114" t="str">
        <f>IF('Séries-16x50'!$N$13="","",'Séries-16x50'!$N$13)</f>
        <v>16*50</v>
      </c>
      <c r="B767" s="435" t="str">
        <f>IF('Séries-16x50'!$J$13="","",'Séries-16x50'!$J$13)</f>
        <v>GAUBERT</v>
      </c>
      <c r="C767" s="437" t="str">
        <f>IF('Séries-16x50'!$K$13="","",'Séries-16x50'!$K$13)</f>
        <v>Albane</v>
      </c>
      <c r="D767" s="110" t="str">
        <f>IF('Séries-16x50'!$L$13="","",'Séries-16x50'!$L$13)</f>
        <v>Femme</v>
      </c>
      <c r="E767" s="110" t="str">
        <f>IF('Séries-16x50'!$I$13="","",'Séries-16x50'!$I$13)</f>
        <v>N°1 Capitaine</v>
      </c>
      <c r="F767" s="110" t="str">
        <f>IF('Séries-16x50'!$M$13="","",'Séries-16x50'!$M$13)</f>
        <v>GAUBERT Albane Femme</v>
      </c>
      <c r="G767" s="112" t="str">
        <f>IF('Séries-16x50'!$H$13="","",'Séries-16x50'!$H$13)</f>
        <v>Imashi</v>
      </c>
      <c r="H767" s="120">
        <f>IF('Séries-16x50'!$A$13="","",'Séries-16x50'!$A$13)</f>
        <v>1</v>
      </c>
      <c r="I767" s="451">
        <f>IF('Séries-16x50'!$B$13="","",'Séries-16x50'!$B$13)</f>
        <v>3</v>
      </c>
      <c r="J767" s="139">
        <f>IF('Séries-16x50'!$G$13="","",'Séries-16x50'!$G$13)</f>
        <v>3</v>
      </c>
      <c r="K767" s="457" t="str">
        <f t="shared" si="38"/>
        <v>Passage</v>
      </c>
      <c r="L767" s="458">
        <f t="shared" si="39"/>
        <v>0.64861111111111081</v>
      </c>
      <c r="M767" s="441">
        <f>IF('Séries-16x50'!$C$13="","",'Séries-16x50'!$C$13)</f>
        <v>0.62569444444444411</v>
      </c>
      <c r="N767" s="431">
        <f>IF('Séries-16x50'!$D$13="","",'Séries-16x50'!$D$13)</f>
        <v>0.64652777777777748</v>
      </c>
      <c r="O767" s="431">
        <f>IF('Séries-16x50'!$E$13="","",'Séries-16x50'!$E$13)</f>
        <v>0.64722222222222192</v>
      </c>
      <c r="P767" s="439">
        <f>IF('Séries-16x50'!$F$13="","",'Séries-16x50'!$F$13)</f>
        <v>0.64861111111111081</v>
      </c>
      <c r="Q767" s="435">
        <f>IF('Séries-16x50'!$S$13="","",'Séries-16x50'!$S$13)</f>
        <v>22</v>
      </c>
      <c r="R767" s="110" t="str">
        <f>IF('Séries-16x50'!$T$13="","",'Séries-16x50'!$T$13)</f>
        <v>mn</v>
      </c>
      <c r="S767" s="437">
        <f>IF('Séries-16x50'!$U$13="","",'Séries-16x50'!$U$13)</f>
        <v>50</v>
      </c>
      <c r="T767" s="112" t="str">
        <f>IF('Séries-16x50'!$V$13="","",'Séries-16x50'!$V$13)</f>
        <v>s</v>
      </c>
      <c r="U767" s="413" t="str">
        <f>IF('Séries-16x50'!$AA$13="","",'Séries-16x50'!$AA$13)</f>
        <v/>
      </c>
    </row>
    <row r="768" spans="1:21" x14ac:dyDescent="0.25">
      <c r="A768" s="114" t="str">
        <f>IF('Séries-16x50'!$N$14="","",'Séries-16x50'!$N$14)</f>
        <v>16*50</v>
      </c>
      <c r="B768" s="435" t="str">
        <f>IF('Séries-16x50'!$J$14="","",'Séries-16x50'!$J$14)</f>
        <v>MARIE</v>
      </c>
      <c r="C768" s="437" t="str">
        <f>IF('Séries-16x50'!$K$14="","",'Séries-16x50'!$K$14)</f>
        <v>coralie</v>
      </c>
      <c r="D768" s="110" t="str">
        <f>IF('Séries-16x50'!$L$14="","",'Séries-16x50'!$L$14)</f>
        <v>femme</v>
      </c>
      <c r="E768" s="110" t="str">
        <f>IF('Séries-16x50'!$I$14="","",'Séries-16x50'!$I$14)</f>
        <v xml:space="preserve">N°5 </v>
      </c>
      <c r="F768" s="110" t="str">
        <f>IF('Séries-16x50'!$M$14="","",'Séries-16x50'!$M$14)</f>
        <v>MARIE coralie femme</v>
      </c>
      <c r="G768" s="112" t="str">
        <f>IF('Séries-16x50'!$H$14="","",'Séries-16x50'!$H$14)</f>
        <v>Sportpleizh</v>
      </c>
      <c r="H768" s="120">
        <f>IF('Séries-16x50'!$A$14="","",'Séries-16x50'!$A$14)</f>
        <v>1</v>
      </c>
      <c r="I768" s="451">
        <f>IF('Séries-16x50'!$B$14="","",'Séries-16x50'!$B$14)</f>
        <v>4</v>
      </c>
      <c r="J768" s="139">
        <f>IF('Séries-16x50'!$G$14="","",'Séries-16x50'!$G$14)</f>
        <v>4</v>
      </c>
      <c r="K768" s="457" t="str">
        <f t="shared" si="38"/>
        <v>Passage</v>
      </c>
      <c r="L768" s="458">
        <f t="shared" si="39"/>
        <v>0.64861111111111081</v>
      </c>
      <c r="M768" s="441">
        <f>IF('Séries-16x50'!$C$14="","",'Séries-16x50'!$C$14)</f>
        <v>0.62569444444444411</v>
      </c>
      <c r="N768" s="431">
        <f>IF('Séries-16x50'!$D$14="","",'Séries-16x50'!$D$14)</f>
        <v>0.64652777777777748</v>
      </c>
      <c r="O768" s="431">
        <f>IF('Séries-16x50'!$E$14="","",'Séries-16x50'!$E$14)</f>
        <v>0.64722222222222192</v>
      </c>
      <c r="P768" s="439">
        <f>IF('Séries-16x50'!$F$14="","",'Séries-16x50'!$F$14)</f>
        <v>0.64861111111111081</v>
      </c>
      <c r="Q768" s="435">
        <f>IF('Séries-16x50'!$S$14="","",'Séries-16x50'!$S$14)</f>
        <v>21</v>
      </c>
      <c r="R768" s="110" t="str">
        <f>IF('Séries-16x50'!$T$14="","",'Séries-16x50'!$T$14)</f>
        <v>mn</v>
      </c>
      <c r="S768" s="437">
        <f>IF('Séries-16x50'!$U$14="","",'Séries-16x50'!$U$14)</f>
        <v>55</v>
      </c>
      <c r="T768" s="112" t="str">
        <f>IF('Séries-16x50'!$V$14="","",'Séries-16x50'!$V$14)</f>
        <v>s</v>
      </c>
      <c r="U768" s="413" t="str">
        <f>IF('Séries-16x50'!$AA$14="","",'Séries-16x50'!$AA$14)</f>
        <v/>
      </c>
    </row>
    <row r="769" spans="1:37" x14ac:dyDescent="0.25">
      <c r="A769" s="114" t="str">
        <f>IF('Séries-16x50'!$N$15="","",'Séries-16x50'!$N$15)</f>
        <v>16*50</v>
      </c>
      <c r="B769" s="435" t="str">
        <f>IF('Séries-16x50'!$J$15="","",'Séries-16x50'!$J$15)</f>
        <v>SGARRA</v>
      </c>
      <c r="C769" s="437" t="str">
        <f>IF('Séries-16x50'!$K$15="","",'Séries-16x50'!$K$15)</f>
        <v>Michel</v>
      </c>
      <c r="D769" s="110" t="str">
        <f>IF('Séries-16x50'!$L$15="","",'Séries-16x50'!$L$15)</f>
        <v>Homme</v>
      </c>
      <c r="E769" s="110" t="str">
        <f>IF('Séries-16x50'!$I$15="","",'Séries-16x50'!$I$15)</f>
        <v xml:space="preserve">N°2 </v>
      </c>
      <c r="F769" s="110" t="str">
        <f>IF('Séries-16x50'!$M$15="","",'Séries-16x50'!$M$15)</f>
        <v>SGARRA Michel Homme</v>
      </c>
      <c r="G769" s="112" t="str">
        <f>IF('Séries-16x50'!$H$15="","",'Séries-16x50'!$H$15)</f>
        <v>Enjoy And Relax</v>
      </c>
      <c r="H769" s="120">
        <f>IF('Séries-16x50'!$A$15="","",'Séries-16x50'!$A$15)</f>
        <v>1</v>
      </c>
      <c r="I769" s="451">
        <f>IF('Séries-16x50'!$B$15="","",'Séries-16x50'!$B$15)</f>
        <v>5</v>
      </c>
      <c r="J769" s="139">
        <f>IF('Séries-16x50'!$G$15="","",'Séries-16x50'!$G$15)</f>
        <v>5</v>
      </c>
      <c r="K769" s="457" t="str">
        <f t="shared" si="38"/>
        <v>Passage</v>
      </c>
      <c r="L769" s="458">
        <f t="shared" si="39"/>
        <v>0.64861111111111081</v>
      </c>
      <c r="M769" s="441">
        <f>IF('Séries-16x50'!$C$15="","",'Séries-16x50'!$C$15)</f>
        <v>0.62569444444444411</v>
      </c>
      <c r="N769" s="431">
        <f>IF('Séries-16x50'!$D$15="","",'Séries-16x50'!$D$15)</f>
        <v>0.64652777777777748</v>
      </c>
      <c r="O769" s="431">
        <f>IF('Séries-16x50'!$E$15="","",'Séries-16x50'!$E$15)</f>
        <v>0.64722222222222192</v>
      </c>
      <c r="P769" s="439">
        <f>IF('Séries-16x50'!$F$15="","",'Séries-16x50'!$F$15)</f>
        <v>0.64861111111111081</v>
      </c>
      <c r="Q769" s="435">
        <f>IF('Séries-16x50'!$S$15="","",'Séries-16x50'!$S$15)</f>
        <v>21</v>
      </c>
      <c r="R769" s="110" t="str">
        <f>IF('Séries-16x50'!$T$15="","",'Séries-16x50'!$T$15)</f>
        <v>mn</v>
      </c>
      <c r="S769" s="437">
        <f>IF('Séries-16x50'!$U$15="","",'Séries-16x50'!$U$15)</f>
        <v>0</v>
      </c>
      <c r="T769" s="112" t="str">
        <f>IF('Séries-16x50'!$V$15="","",'Séries-16x50'!$V$15)</f>
        <v>s</v>
      </c>
      <c r="U769" s="413" t="str">
        <f>IF('Séries-16x50'!$AA$15="","",'Séries-16x50'!$AA$15)</f>
        <v/>
      </c>
    </row>
    <row r="770" spans="1:37" x14ac:dyDescent="0.25">
      <c r="A770" s="114" t="str">
        <f>IF('Séries-16x50'!$N$16="","",'Séries-16x50'!$N$16)</f>
        <v>16*50</v>
      </c>
      <c r="B770" s="435" t="str">
        <f>IF('Séries-16x50'!$J$16="","",'Séries-16x50'!$J$16)</f>
        <v>ROUX</v>
      </c>
      <c r="C770" s="437" t="str">
        <f>IF('Séries-16x50'!$K$16="","",'Séries-16x50'!$K$16)</f>
        <v>Benoît</v>
      </c>
      <c r="D770" s="110" t="str">
        <f>IF('Séries-16x50'!$L$16="","",'Séries-16x50'!$L$16)</f>
        <v>Homme</v>
      </c>
      <c r="E770" s="110" t="str">
        <f>IF('Séries-16x50'!$I$16="","",'Séries-16x50'!$I$16)</f>
        <v xml:space="preserve">N°5 </v>
      </c>
      <c r="F770" s="110" t="str">
        <f>IF('Séries-16x50'!$M$16="","",'Séries-16x50'!$M$16)</f>
        <v>ROUX Benoît Homme</v>
      </c>
      <c r="G770" s="112" t="str">
        <f>IF('Séries-16x50'!$H$16="","",'Séries-16x50'!$H$16)</f>
        <v>CYRNEA</v>
      </c>
      <c r="H770" s="120">
        <f>IF('Séries-16x50'!$A$16="","",'Séries-16x50'!$A$16)</f>
        <v>2</v>
      </c>
      <c r="I770" s="451">
        <f>IF('Séries-16x50'!$B$16="","",'Séries-16x50'!$B$16)</f>
        <v>1</v>
      </c>
      <c r="J770" s="139">
        <f>IF('Séries-16x50'!$G$16="","",'Séries-16x50'!$G$16)</f>
        <v>1</v>
      </c>
      <c r="K770" s="457" t="str">
        <f t="shared" si="38"/>
        <v>Passage</v>
      </c>
      <c r="L770" s="458">
        <f t="shared" si="39"/>
        <v>0.66458333333333308</v>
      </c>
      <c r="M770" s="441">
        <f>IF('Séries-16x50'!$C$16="","",'Séries-16x50'!$C$16)</f>
        <v>0.64166666666666639</v>
      </c>
      <c r="N770" s="431">
        <f>IF('Séries-16x50'!$D$16="","",'Séries-16x50'!$D$16)</f>
        <v>0.66249999999999976</v>
      </c>
      <c r="O770" s="431">
        <f>IF('Séries-16x50'!$E$16="","",'Séries-16x50'!$E$16)</f>
        <v>0.6631944444444442</v>
      </c>
      <c r="P770" s="439">
        <f>IF('Séries-16x50'!$F$16="","",'Séries-16x50'!$F$16)</f>
        <v>0.66458333333333308</v>
      </c>
      <c r="Q770" s="435">
        <f>IF('Séries-16x50'!$S$16="","",'Séries-16x50'!$S$16)</f>
        <v>20</v>
      </c>
      <c r="R770" s="110" t="str">
        <f>IF('Séries-16x50'!$T$16="","",'Séries-16x50'!$T$16)</f>
        <v>mn</v>
      </c>
      <c r="S770" s="437">
        <f>IF('Séries-16x50'!$U$16="","",'Séries-16x50'!$U$16)</f>
        <v>0</v>
      </c>
      <c r="T770" s="112" t="str">
        <f>IF('Séries-16x50'!$V$16="","",'Séries-16x50'!$V$16)</f>
        <v>s</v>
      </c>
      <c r="U770" s="413" t="str">
        <f>IF('Séries-16x50'!$AA$16="","",'Séries-16x50'!$AA$16)</f>
        <v/>
      </c>
      <c r="V770" t="str">
        <f>IF('Séries-16x50'!M170="","",'Séries-16x50'!M170)</f>
        <v/>
      </c>
      <c r="AJ770" t="str">
        <f>IF('Séries-16x50'!AA170="","",'Séries-16x50'!AA170)</f>
        <v/>
      </c>
      <c r="AK770" t="str">
        <f>IF('Séries-16x50'!AB170="","",'Séries-16x50'!AB170)</f>
        <v/>
      </c>
    </row>
    <row r="771" spans="1:37" x14ac:dyDescent="0.25">
      <c r="A771" s="114" t="str">
        <f>IF('Séries-16x50'!$N$17="","",'Séries-16x50'!$N$17)</f>
        <v>16*50</v>
      </c>
      <c r="B771" s="435" t="str">
        <f>IF('Séries-16x50'!$J$17="","",'Séries-16x50'!$J$17)</f>
        <v>BUZET</v>
      </c>
      <c r="C771" s="437" t="str">
        <f>IF('Séries-16x50'!$K$17="","",'Séries-16x50'!$K$17)</f>
        <v>François</v>
      </c>
      <c r="D771" s="110" t="str">
        <f>IF('Séries-16x50'!$L$17="","",'Séries-16x50'!$L$17)</f>
        <v>Homme</v>
      </c>
      <c r="E771" s="110" t="str">
        <f>IF('Séries-16x50'!$I$17="","",'Séries-16x50'!$I$17)</f>
        <v xml:space="preserve">N°3 </v>
      </c>
      <c r="F771" s="110" t="str">
        <f>IF('Séries-16x50'!$M$17="","",'Séries-16x50'!$M$17)</f>
        <v>BUZET François Homme</v>
      </c>
      <c r="G771" s="112" t="str">
        <f>IF('Séries-16x50'!$H$17="","",'Séries-16x50'!$H$17)</f>
        <v>Les Cormorans 2</v>
      </c>
      <c r="H771" s="120">
        <f>IF('Séries-16x50'!$A$17="","",'Séries-16x50'!$A$17)</f>
        <v>2</v>
      </c>
      <c r="I771" s="451">
        <f>IF('Séries-16x50'!$B$17="","",'Séries-16x50'!$B$17)</f>
        <v>2</v>
      </c>
      <c r="J771" s="139">
        <f>IF('Séries-16x50'!$G$17="","",'Séries-16x50'!$G$17)</f>
        <v>2</v>
      </c>
      <c r="K771" s="457" t="str">
        <f t="shared" si="38"/>
        <v>Passage</v>
      </c>
      <c r="L771" s="458">
        <f t="shared" si="39"/>
        <v>0.66458333333333308</v>
      </c>
      <c r="M771" s="441">
        <f>IF('Séries-16x50'!$C$17="","",'Séries-16x50'!$C$17)</f>
        <v>0.64166666666666639</v>
      </c>
      <c r="N771" s="431">
        <f>IF('Séries-16x50'!$D$17="","",'Séries-16x50'!$D$17)</f>
        <v>0.66249999999999976</v>
      </c>
      <c r="O771" s="431">
        <f>IF('Séries-16x50'!$E$17="","",'Séries-16x50'!$E$17)</f>
        <v>0.6631944444444442</v>
      </c>
      <c r="P771" s="439">
        <f>IF('Séries-16x50'!$F$17="","",'Séries-16x50'!$F$17)</f>
        <v>0.66458333333333308</v>
      </c>
      <c r="Q771" s="435">
        <f>IF('Séries-16x50'!$S$17="","",'Séries-16x50'!$S$17)</f>
        <v>20</v>
      </c>
      <c r="R771" s="110" t="str">
        <f>IF('Séries-16x50'!$T$17="","",'Séries-16x50'!$T$17)</f>
        <v>mn</v>
      </c>
      <c r="S771" s="437">
        <f>IF('Séries-16x50'!$U$17="","",'Séries-16x50'!$U$17)</f>
        <v>0</v>
      </c>
      <c r="T771" s="112" t="str">
        <f>IF('Séries-16x50'!$V$17="","",'Séries-16x50'!$V$17)</f>
        <v>s</v>
      </c>
      <c r="U771" s="413" t="str">
        <f>IF('Séries-16x50'!$AA$17="","",'Séries-16x50'!$AA$17)</f>
        <v/>
      </c>
      <c r="AK771" t="str">
        <f>IF('Séries-16x50'!AB171="","",'Séries-16x50'!AB171)</f>
        <v/>
      </c>
    </row>
    <row r="772" spans="1:37" x14ac:dyDescent="0.25">
      <c r="A772" s="114" t="str">
        <f>IF('Séries-16x50'!$N$18="","",'Séries-16x50'!$N$18)</f>
        <v>16*50</v>
      </c>
      <c r="B772" s="435" t="str">
        <f>IF('Séries-16x50'!$J$18="","",'Séries-16x50'!$J$18)</f>
        <v>GUEHRIA</v>
      </c>
      <c r="C772" s="437" t="str">
        <f>IF('Séries-16x50'!$K$18="","",'Séries-16x50'!$K$18)</f>
        <v>Réda</v>
      </c>
      <c r="D772" s="110" t="str">
        <f>IF('Séries-16x50'!$L$18="","",'Séries-16x50'!$L$18)</f>
        <v>Homme</v>
      </c>
      <c r="E772" s="110" t="str">
        <f>IF('Séries-16x50'!$I$18="","",'Séries-16x50'!$I$18)</f>
        <v>N°1 Capitaine</v>
      </c>
      <c r="F772" s="110" t="str">
        <f>IF('Séries-16x50'!$M$18="","",'Séries-16x50'!$M$18)</f>
        <v>GUEHRIA Réda Homme</v>
      </c>
      <c r="G772" s="112" t="str">
        <f>IF('Séries-16x50'!$H$18="","",'Séries-16x50'!$H$18)</f>
        <v>Savoy'OuBien?</v>
      </c>
      <c r="H772" s="120">
        <f>IF('Séries-16x50'!$A$18="","",'Séries-16x50'!$A$18)</f>
        <v>2</v>
      </c>
      <c r="I772" s="451">
        <f>IF('Séries-16x50'!$B$18="","",'Séries-16x50'!$B$18)</f>
        <v>3</v>
      </c>
      <c r="J772" s="139">
        <f>IF('Séries-16x50'!$G$18="","",'Séries-16x50'!$G$18)</f>
        <v>3</v>
      </c>
      <c r="K772" s="457" t="str">
        <f t="shared" si="38"/>
        <v>Passage</v>
      </c>
      <c r="L772" s="458">
        <f t="shared" si="39"/>
        <v>0.66458333333333308</v>
      </c>
      <c r="M772" s="441">
        <f>IF('Séries-16x50'!$C$18="","",'Séries-16x50'!$C$18)</f>
        <v>0.64166666666666639</v>
      </c>
      <c r="N772" s="431">
        <f>IF('Séries-16x50'!$D$18="","",'Séries-16x50'!$D$18)</f>
        <v>0.66249999999999976</v>
      </c>
      <c r="O772" s="431">
        <f>IF('Séries-16x50'!$E$18="","",'Séries-16x50'!$E$18)</f>
        <v>0.6631944444444442</v>
      </c>
      <c r="P772" s="439">
        <f>IF('Séries-16x50'!$F$18="","",'Séries-16x50'!$F$18)</f>
        <v>0.66458333333333308</v>
      </c>
      <c r="Q772" s="435">
        <f>IF('Séries-16x50'!$S$18="","",'Séries-16x50'!$S$18)</f>
        <v>19</v>
      </c>
      <c r="R772" s="110" t="str">
        <f>IF('Séries-16x50'!$T$18="","",'Séries-16x50'!$T$18)</f>
        <v>mn</v>
      </c>
      <c r="S772" s="437">
        <f>IF('Séries-16x50'!$U$18="","",'Séries-16x50'!$U$18)</f>
        <v>0</v>
      </c>
      <c r="T772" s="112" t="str">
        <f>IF('Séries-16x50'!$V$18="","",'Séries-16x50'!$V$18)</f>
        <v>s</v>
      </c>
      <c r="U772" s="413" t="str">
        <f>IF('Séries-16x50'!$AA$18="","",'Séries-16x50'!$AA$18)</f>
        <v/>
      </c>
    </row>
    <row r="773" spans="1:37" x14ac:dyDescent="0.25">
      <c r="A773" s="114" t="str">
        <f>IF('Séries-16x50'!$N$19="","",'Séries-16x50'!$N$19)</f>
        <v>16*50</v>
      </c>
      <c r="B773" s="435" t="str">
        <f>IF('Séries-16x50'!$J$19="","",'Séries-16x50'!$J$19)</f>
        <v>DURET</v>
      </c>
      <c r="C773" s="437" t="str">
        <f>IF('Séries-16x50'!$K$19="","",'Séries-16x50'!$K$19)</f>
        <v>Olivier</v>
      </c>
      <c r="D773" s="110" t="str">
        <f>IF('Séries-16x50'!$L$19="","",'Séries-16x50'!$L$19)</f>
        <v>Homme</v>
      </c>
      <c r="E773" s="110" t="str">
        <f>IF('Séries-16x50'!$I$19="","",'Séries-16x50'!$I$19)</f>
        <v>N°1 Capitaine</v>
      </c>
      <c r="F773" s="110" t="str">
        <f>IF('Séries-16x50'!$M$19="","",'Séries-16x50'!$M$19)</f>
        <v>DURET Olivier Homme</v>
      </c>
      <c r="G773" s="112" t="str">
        <f>IF('Séries-16x50'!$H$19="","",'Séries-16x50'!$H$19)</f>
        <v>LIMULES</v>
      </c>
      <c r="H773" s="120">
        <f>IF('Séries-16x50'!$A$19="","",'Séries-16x50'!$A$19)</f>
        <v>2</v>
      </c>
      <c r="I773" s="451">
        <f>IF('Séries-16x50'!$B$19="","",'Séries-16x50'!$B$19)</f>
        <v>4</v>
      </c>
      <c r="J773" s="139">
        <f>IF('Séries-16x50'!$G$19="","",'Séries-16x50'!$G$19)</f>
        <v>4</v>
      </c>
      <c r="K773" s="457" t="str">
        <f t="shared" si="38"/>
        <v>Passage</v>
      </c>
      <c r="L773" s="458">
        <f t="shared" si="39"/>
        <v>0.66458333333333308</v>
      </c>
      <c r="M773" s="441">
        <f>IF('Séries-16x50'!$C$19="","",'Séries-16x50'!$C$19)</f>
        <v>0.64166666666666639</v>
      </c>
      <c r="N773" s="431">
        <f>IF('Séries-16x50'!$D$19="","",'Séries-16x50'!$D$19)</f>
        <v>0.66249999999999976</v>
      </c>
      <c r="O773" s="431">
        <f>IF('Séries-16x50'!$E$19="","",'Séries-16x50'!$E$19)</f>
        <v>0.6631944444444442</v>
      </c>
      <c r="P773" s="439">
        <f>IF('Séries-16x50'!$F$19="","",'Séries-16x50'!$F$19)</f>
        <v>0.66458333333333308</v>
      </c>
      <c r="Q773" s="435">
        <f>IF('Séries-16x50'!$S$19="","",'Séries-16x50'!$S$19)</f>
        <v>18</v>
      </c>
      <c r="R773" s="110" t="str">
        <f>IF('Séries-16x50'!$T$19="","",'Séries-16x50'!$T$19)</f>
        <v>mn</v>
      </c>
      <c r="S773" s="437">
        <f>IF('Séries-16x50'!$U$19="","",'Séries-16x50'!$U$19)</f>
        <v>0</v>
      </c>
      <c r="T773" s="112" t="str">
        <f>IF('Séries-16x50'!$V$19="","",'Séries-16x50'!$V$19)</f>
        <v>s</v>
      </c>
      <c r="U773" s="413" t="str">
        <f>IF('Séries-16x50'!$AA$19="","",'Séries-16x50'!$AA$19)</f>
        <v/>
      </c>
    </row>
    <row r="774" spans="1:37" x14ac:dyDescent="0.25">
      <c r="A774" s="114" t="str">
        <f>IF('Séries-16x50'!$N$20="","",'Séries-16x50'!$N$20)</f>
        <v>16*50</v>
      </c>
      <c r="B774" s="435" t="str">
        <f>IF('Séries-16x50'!$J$20="","",'Séries-16x50'!$J$20)</f>
        <v>VERNIER</v>
      </c>
      <c r="C774" s="437" t="str">
        <f>IF('Séries-16x50'!$K$20="","",'Séries-16x50'!$K$20)</f>
        <v>Emilie</v>
      </c>
      <c r="D774" s="110" t="str">
        <f>IF('Séries-16x50'!$L$20="","",'Séries-16x50'!$L$20)</f>
        <v>Femme</v>
      </c>
      <c r="E774" s="110" t="str">
        <f>IF('Séries-16x50'!$I$20="","",'Séries-16x50'!$I$20)</f>
        <v xml:space="preserve">N°5 </v>
      </c>
      <c r="F774" s="110" t="str">
        <f>IF('Séries-16x50'!$M$20="","",'Séries-16x50'!$M$20)</f>
        <v>VERNIER Emilie Femme</v>
      </c>
      <c r="G774" s="112" t="str">
        <f>IF('Séries-16x50'!$H$20="","",'Séries-16x50'!$H$20)</f>
        <v>Savoy'OuBien?</v>
      </c>
      <c r="H774" s="120">
        <f>IF('Séries-16x50'!$A$20="","",'Séries-16x50'!$A$20)</f>
        <v>2</v>
      </c>
      <c r="I774" s="451">
        <f>IF('Séries-16x50'!$B$20="","",'Séries-16x50'!$B$20)</f>
        <v>5</v>
      </c>
      <c r="J774" s="139">
        <f>IF('Séries-16x50'!$G$20="","",'Séries-16x50'!$G$20)</f>
        <v>5</v>
      </c>
      <c r="K774" s="457" t="str">
        <f t="shared" si="38"/>
        <v>Passage</v>
      </c>
      <c r="L774" s="458">
        <f t="shared" si="39"/>
        <v>0.66458333333333308</v>
      </c>
      <c r="M774" s="441">
        <f>IF('Séries-16x50'!$C$20="","",'Séries-16x50'!$C$20)</f>
        <v>0.64166666666666639</v>
      </c>
      <c r="N774" s="431">
        <f>IF('Séries-16x50'!$D$20="","",'Séries-16x50'!$D$20)</f>
        <v>0.66249999999999976</v>
      </c>
      <c r="O774" s="431">
        <f>IF('Séries-16x50'!$E$20="","",'Séries-16x50'!$E$20)</f>
        <v>0.6631944444444442</v>
      </c>
      <c r="P774" s="439">
        <f>IF('Séries-16x50'!$F$20="","",'Séries-16x50'!$F$20)</f>
        <v>0.66458333333333308</v>
      </c>
      <c r="Q774" s="435">
        <f>IF('Séries-16x50'!$S$20="","",'Séries-16x50'!$S$20)</f>
        <v>18</v>
      </c>
      <c r="R774" s="110" t="str">
        <f>IF('Séries-16x50'!$T$20="","",'Séries-16x50'!$T$20)</f>
        <v>mn</v>
      </c>
      <c r="S774" s="437">
        <f>IF('Séries-16x50'!$U$20="","",'Séries-16x50'!$U$20)</f>
        <v>0</v>
      </c>
      <c r="T774" s="112" t="str">
        <f>IF('Séries-16x50'!$V$20="","",'Séries-16x50'!$V$20)</f>
        <v>s</v>
      </c>
      <c r="U774" s="413" t="str">
        <f>IF('Séries-16x50'!$AA$20="","",'Séries-16x50'!$AA$20)</f>
        <v/>
      </c>
    </row>
    <row r="775" spans="1:37" x14ac:dyDescent="0.25">
      <c r="A775" s="114" t="str">
        <f>IF('Séries-16x50'!$N$21="","",'Séries-16x50'!$N$21)</f>
        <v>16*50</v>
      </c>
      <c r="B775" s="435" t="str">
        <f>IF('Séries-16x50'!$J$21="","",'Séries-16x50'!$J$21)</f>
        <v>AUBRY</v>
      </c>
      <c r="C775" s="437" t="str">
        <f>IF('Séries-16x50'!$K$21="","",'Séries-16x50'!$K$21)</f>
        <v>Pascale</v>
      </c>
      <c r="D775" s="110" t="str">
        <f>IF('Séries-16x50'!$L$21="","",'Séries-16x50'!$L$21)</f>
        <v>Homme</v>
      </c>
      <c r="E775" s="110" t="str">
        <f>IF('Séries-16x50'!$I$21="","",'Séries-16x50'!$I$21)</f>
        <v xml:space="preserve">N°4 </v>
      </c>
      <c r="F775" s="110" t="str">
        <f>IF('Séries-16x50'!$M$21="","",'Séries-16x50'!$M$21)</f>
        <v>AUBRY Pascale Homme</v>
      </c>
      <c r="G775" s="112" t="str">
        <f>IF('Séries-16x50'!$H$21="","",'Séries-16x50'!$H$21)</f>
        <v>Sportpleizh</v>
      </c>
      <c r="H775" s="120">
        <f>IF('Séries-16x50'!$A$21="","",'Séries-16x50'!$A$21)</f>
        <v>3</v>
      </c>
      <c r="I775" s="451">
        <f>IF('Séries-16x50'!$B$21="","",'Séries-16x50'!$B$21)</f>
        <v>1</v>
      </c>
      <c r="J775" s="139">
        <f>IF('Séries-16x50'!$G$21="","",'Séries-16x50'!$G$21)</f>
        <v>1</v>
      </c>
      <c r="K775" s="457" t="str">
        <f t="shared" si="38"/>
        <v>Passage</v>
      </c>
      <c r="L775" s="458">
        <f t="shared" si="39"/>
        <v>0.68055555555555536</v>
      </c>
      <c r="M775" s="441">
        <f>IF('Séries-16x50'!$C$21="","",'Séries-16x50'!$C$21)</f>
        <v>0.65763888888888866</v>
      </c>
      <c r="N775" s="431">
        <f>IF('Séries-16x50'!$D$21="","",'Séries-16x50'!$D$21)</f>
        <v>0.67847222222222203</v>
      </c>
      <c r="O775" s="431">
        <f>IF('Séries-16x50'!$E$21="","",'Séries-16x50'!$E$21)</f>
        <v>0.67916666666666647</v>
      </c>
      <c r="P775" s="439">
        <f>IF('Séries-16x50'!$F$21="","",'Séries-16x50'!$F$21)</f>
        <v>0.68055555555555536</v>
      </c>
      <c r="Q775" s="435">
        <f>IF('Séries-16x50'!$S$21="","",'Séries-16x50'!$S$21)</f>
        <v>18</v>
      </c>
      <c r="R775" s="110" t="str">
        <f>IF('Séries-16x50'!$T$21="","",'Séries-16x50'!$T$21)</f>
        <v>mn</v>
      </c>
      <c r="S775" s="437">
        <f>IF('Séries-16x50'!$U$21="","",'Séries-16x50'!$U$21)</f>
        <v>0</v>
      </c>
      <c r="T775" s="112" t="str">
        <f>IF('Séries-16x50'!$V$21="","",'Séries-16x50'!$V$21)</f>
        <v>s</v>
      </c>
      <c r="U775" s="413" t="str">
        <f>IF('Séries-16x50'!$AA$21="","",'Séries-16x50'!$AA$21)</f>
        <v/>
      </c>
    </row>
    <row r="776" spans="1:37" x14ac:dyDescent="0.25">
      <c r="A776" s="114" t="str">
        <f>IF('Séries-16x50'!$N$22="","",'Séries-16x50'!$N$22)</f>
        <v>16*50</v>
      </c>
      <c r="B776" s="435" t="str">
        <f>IF('Séries-16x50'!$J$22="","",'Séries-16x50'!$J$22)</f>
        <v>SURANSKA</v>
      </c>
      <c r="C776" s="437" t="str">
        <f>IF('Séries-16x50'!$K$22="","",'Séries-16x50'!$K$22)</f>
        <v>Katerina</v>
      </c>
      <c r="D776" s="110" t="str">
        <f>IF('Séries-16x50'!$L$22="","",'Séries-16x50'!$L$22)</f>
        <v>Femme</v>
      </c>
      <c r="E776" s="110" t="str">
        <f>IF('Séries-16x50'!$I$22="","",'Séries-16x50'!$I$22)</f>
        <v xml:space="preserve">N°4 </v>
      </c>
      <c r="F776" s="110" t="str">
        <f>IF('Séries-16x50'!$M$22="","",'Séries-16x50'!$M$22)</f>
        <v>SURANSKA Katerina Femme</v>
      </c>
      <c r="G776" s="112" t="str">
        <f>IF('Séries-16x50'!$H$22="","",'Séries-16x50'!$H$22)</f>
        <v>Apneaman, Praha, Czech Republic</v>
      </c>
      <c r="H776" s="120">
        <f>IF('Séries-16x50'!$A$22="","",'Séries-16x50'!$A$22)</f>
        <v>3</v>
      </c>
      <c r="I776" s="451">
        <f>IF('Séries-16x50'!$B$22="","",'Séries-16x50'!$B$22)</f>
        <v>2</v>
      </c>
      <c r="J776" s="139">
        <f>IF('Séries-16x50'!$G$22="","",'Séries-16x50'!$G$22)</f>
        <v>2</v>
      </c>
      <c r="K776" s="457" t="str">
        <f t="shared" si="38"/>
        <v>Passage</v>
      </c>
      <c r="L776" s="458">
        <f t="shared" si="39"/>
        <v>0.68055555555555536</v>
      </c>
      <c r="M776" s="441">
        <f>IF('Séries-16x50'!$C$22="","",'Séries-16x50'!$C$22)</f>
        <v>0.65763888888888866</v>
      </c>
      <c r="N776" s="431">
        <f>IF('Séries-16x50'!$D$22="","",'Séries-16x50'!$D$22)</f>
        <v>0.67847222222222203</v>
      </c>
      <c r="O776" s="431">
        <f>IF('Séries-16x50'!$E$22="","",'Séries-16x50'!$E$22)</f>
        <v>0.67916666666666647</v>
      </c>
      <c r="P776" s="439">
        <f>IF('Séries-16x50'!$F$22="","",'Séries-16x50'!$F$22)</f>
        <v>0.68055555555555536</v>
      </c>
      <c r="Q776" s="435">
        <f>IF('Séries-16x50'!$S$22="","",'Séries-16x50'!$S$22)</f>
        <v>17</v>
      </c>
      <c r="R776" s="110" t="str">
        <f>IF('Séries-16x50'!$T$22="","",'Séries-16x50'!$T$22)</f>
        <v>mn</v>
      </c>
      <c r="S776" s="437">
        <f>IF('Séries-16x50'!$U$22="","",'Séries-16x50'!$U$22)</f>
        <v>30</v>
      </c>
      <c r="T776" s="112" t="str">
        <f>IF('Séries-16x50'!$V$22="","",'Séries-16x50'!$V$22)</f>
        <v>s</v>
      </c>
      <c r="U776" s="413" t="str">
        <f>IF('Séries-16x50'!$AA$22="","",'Séries-16x50'!$AA$22)</f>
        <v/>
      </c>
    </row>
    <row r="777" spans="1:37" x14ac:dyDescent="0.25">
      <c r="A777" s="114" t="str">
        <f>IF('Séries-16x50'!$N$23="","",'Séries-16x50'!$N$23)</f>
        <v>16*50</v>
      </c>
      <c r="B777" s="435" t="str">
        <f>IF('Séries-16x50'!$J$23="","",'Séries-16x50'!$J$23)</f>
        <v>CARCHI</v>
      </c>
      <c r="C777" s="437" t="str">
        <f>IF('Séries-16x50'!$K$23="","",'Séries-16x50'!$K$23)</f>
        <v>Mathieu</v>
      </c>
      <c r="D777" s="110" t="str">
        <f>IF('Séries-16x50'!$L$23="","",'Séries-16x50'!$L$23)</f>
        <v>Homme</v>
      </c>
      <c r="E777" s="110" t="str">
        <f>IF('Séries-16x50'!$I$23="","",'Séries-16x50'!$I$23)</f>
        <v xml:space="preserve">N°4 </v>
      </c>
      <c r="F777" s="110" t="str">
        <f>IF('Séries-16x50'!$M$23="","",'Séries-16x50'!$M$23)</f>
        <v>CARCHI Mathieu Homme</v>
      </c>
      <c r="G777" s="112" t="str">
        <f>IF('Séries-16x50'!$H$23="","",'Séries-16x50'!$H$23)</f>
        <v>CYRNEA</v>
      </c>
      <c r="H777" s="120">
        <f>IF('Séries-16x50'!$A$23="","",'Séries-16x50'!$A$23)</f>
        <v>3</v>
      </c>
      <c r="I777" s="451">
        <f>IF('Séries-16x50'!$B$23="","",'Séries-16x50'!$B$23)</f>
        <v>3</v>
      </c>
      <c r="J777" s="139">
        <f>IF('Séries-16x50'!$G$23="","",'Séries-16x50'!$G$23)</f>
        <v>3</v>
      </c>
      <c r="K777" s="457" t="str">
        <f t="shared" si="38"/>
        <v>Passage</v>
      </c>
      <c r="L777" s="458">
        <f t="shared" si="39"/>
        <v>0.68055555555555536</v>
      </c>
      <c r="M777" s="441">
        <f>IF('Séries-16x50'!$C$23="","",'Séries-16x50'!$C$23)</f>
        <v>0.65763888888888866</v>
      </c>
      <c r="N777" s="431">
        <f>IF('Séries-16x50'!$D$23="","",'Séries-16x50'!$D$23)</f>
        <v>0.67847222222222203</v>
      </c>
      <c r="O777" s="431">
        <f>IF('Séries-16x50'!$E$23="","",'Séries-16x50'!$E$23)</f>
        <v>0.67916666666666647</v>
      </c>
      <c r="P777" s="439">
        <f>IF('Séries-16x50'!$F$23="","",'Séries-16x50'!$F$23)</f>
        <v>0.68055555555555536</v>
      </c>
      <c r="Q777" s="435">
        <f>IF('Séries-16x50'!$S$23="","",'Séries-16x50'!$S$23)</f>
        <v>17</v>
      </c>
      <c r="R777" s="110" t="str">
        <f>IF('Séries-16x50'!$T$23="","",'Séries-16x50'!$T$23)</f>
        <v>mn</v>
      </c>
      <c r="S777" s="437">
        <f>IF('Séries-16x50'!$U$23="","",'Séries-16x50'!$U$23)</f>
        <v>0</v>
      </c>
      <c r="T777" s="112" t="str">
        <f>IF('Séries-16x50'!$V$23="","",'Séries-16x50'!$V$23)</f>
        <v>s</v>
      </c>
      <c r="U777" s="413" t="str">
        <f>IF('Séries-16x50'!$AA$23="","",'Séries-16x50'!$AA$23)</f>
        <v/>
      </c>
    </row>
    <row r="778" spans="1:37" x14ac:dyDescent="0.25">
      <c r="A778" s="114" t="str">
        <f>IF('Séries-16x50'!$N$24="","",'Séries-16x50'!$N$24)</f>
        <v>16*50</v>
      </c>
      <c r="B778" s="435" t="str">
        <f>IF('Séries-16x50'!$J$24="","",'Séries-16x50'!$J$24)</f>
        <v>BRATANIC</v>
      </c>
      <c r="C778" s="437" t="str">
        <f>IF('Séries-16x50'!$K$24="","",'Séries-16x50'!$K$24)</f>
        <v>Alexandre</v>
      </c>
      <c r="D778" s="110" t="str">
        <f>IF('Séries-16x50'!$L$24="","",'Séries-16x50'!$L$24)</f>
        <v>Homme</v>
      </c>
      <c r="E778" s="110" t="str">
        <f>IF('Séries-16x50'!$I$24="","",'Séries-16x50'!$I$24)</f>
        <v>N°1 Capitaine</v>
      </c>
      <c r="F778" s="110" t="str">
        <f>IF('Séries-16x50'!$M$24="","",'Séries-16x50'!$M$24)</f>
        <v>BRATANIC Alexandre Homme</v>
      </c>
      <c r="G778" s="112" t="str">
        <f>IF('Séries-16x50'!$H$24="","",'Séries-16x50'!$H$24)</f>
        <v>Les Cormorans 1</v>
      </c>
      <c r="H778" s="120">
        <f>IF('Séries-16x50'!$A$24="","",'Séries-16x50'!$A$24)</f>
        <v>3</v>
      </c>
      <c r="I778" s="451">
        <f>IF('Séries-16x50'!$B$24="","",'Séries-16x50'!$B$24)</f>
        <v>4</v>
      </c>
      <c r="J778" s="139">
        <f>IF('Séries-16x50'!$G$24="","",'Séries-16x50'!$G$24)</f>
        <v>4</v>
      </c>
      <c r="K778" s="457" t="str">
        <f t="shared" si="38"/>
        <v>Passage</v>
      </c>
      <c r="L778" s="458">
        <f t="shared" si="39"/>
        <v>0.68055555555555536</v>
      </c>
      <c r="M778" s="441">
        <f>IF('Séries-16x50'!$C$24="","",'Séries-16x50'!$C$24)</f>
        <v>0.65763888888888866</v>
      </c>
      <c r="N778" s="431">
        <f>IF('Séries-16x50'!$D$24="","",'Séries-16x50'!$D$24)</f>
        <v>0.67847222222222203</v>
      </c>
      <c r="O778" s="431">
        <f>IF('Séries-16x50'!$E$24="","",'Séries-16x50'!$E$24)</f>
        <v>0.67916666666666647</v>
      </c>
      <c r="P778" s="439">
        <f>IF('Séries-16x50'!$F$24="","",'Séries-16x50'!$F$24)</f>
        <v>0.68055555555555536</v>
      </c>
      <c r="Q778" s="435">
        <f>IF('Séries-16x50'!$S$24="","",'Séries-16x50'!$S$24)</f>
        <v>17</v>
      </c>
      <c r="R778" s="110" t="str">
        <f>IF('Séries-16x50'!$T$24="","",'Séries-16x50'!$T$24)</f>
        <v>mn</v>
      </c>
      <c r="S778" s="437">
        <f>IF('Séries-16x50'!$U$24="","",'Séries-16x50'!$U$24)</f>
        <v>0</v>
      </c>
      <c r="T778" s="112" t="str">
        <f>IF('Séries-16x50'!$V$24="","",'Séries-16x50'!$V$24)</f>
        <v>s</v>
      </c>
      <c r="U778" s="413" t="str">
        <f>IF('Séries-16x50'!$AA$24="","",'Séries-16x50'!$AA$24)</f>
        <v/>
      </c>
    </row>
    <row r="779" spans="1:37" x14ac:dyDescent="0.25">
      <c r="A779" s="114" t="str">
        <f>IF('Séries-16x50'!$N$25="","",'Séries-16x50'!$N$25)</f>
        <v>16*50</v>
      </c>
      <c r="B779" s="435" t="str">
        <f>IF('Séries-16x50'!$J$25="","",'Séries-16x50'!$J$25)</f>
        <v>LEITNER</v>
      </c>
      <c r="C779" s="437" t="str">
        <f>IF('Séries-16x50'!$K$25="","",'Séries-16x50'!$K$25)</f>
        <v>Rachel</v>
      </c>
      <c r="D779" s="110" t="str">
        <f>IF('Séries-16x50'!$L$25="","",'Séries-16x50'!$L$25)</f>
        <v>FEMME</v>
      </c>
      <c r="E779" s="110" t="str">
        <f>IF('Séries-16x50'!$I$25="","",'Séries-16x50'!$I$25)</f>
        <v>N°1 Capitaine</v>
      </c>
      <c r="F779" s="110" t="str">
        <f>IF('Séries-16x50'!$M$25="","",'Séries-16x50'!$M$25)</f>
        <v>LEITNER Rachel FEMME</v>
      </c>
      <c r="G779" s="112" t="str">
        <f>IF('Séries-16x50'!$H$25="","",'Séries-16x50'!$H$25)</f>
        <v>Les Cormorans 2</v>
      </c>
      <c r="H779" s="120">
        <f>IF('Séries-16x50'!$A$25="","",'Séries-16x50'!$A$25)</f>
        <v>3</v>
      </c>
      <c r="I779" s="451">
        <f>IF('Séries-16x50'!$B$25="","",'Séries-16x50'!$B$25)</f>
        <v>5</v>
      </c>
      <c r="J779" s="139">
        <f>IF('Séries-16x50'!$G$25="","",'Séries-16x50'!$G$25)</f>
        <v>5</v>
      </c>
      <c r="K779" s="457" t="str">
        <f t="shared" si="38"/>
        <v>Passage</v>
      </c>
      <c r="L779" s="458">
        <f t="shared" si="39"/>
        <v>0.68055555555555536</v>
      </c>
      <c r="M779" s="441">
        <f>IF('Séries-16x50'!$C$25="","",'Séries-16x50'!$C$25)</f>
        <v>0.65763888888888866</v>
      </c>
      <c r="N779" s="431">
        <f>IF('Séries-16x50'!$D$25="","",'Séries-16x50'!$D$25)</f>
        <v>0.67847222222222203</v>
      </c>
      <c r="O779" s="431">
        <f>IF('Séries-16x50'!$E$25="","",'Séries-16x50'!$E$25)</f>
        <v>0.67916666666666647</v>
      </c>
      <c r="P779" s="439">
        <f>IF('Séries-16x50'!$F$25="","",'Séries-16x50'!$F$25)</f>
        <v>0.68055555555555536</v>
      </c>
      <c r="Q779" s="435">
        <f>IF('Séries-16x50'!$S$25="","",'Séries-16x50'!$S$25)</f>
        <v>16</v>
      </c>
      <c r="R779" s="110" t="str">
        <f>IF('Séries-16x50'!$T$25="","",'Séries-16x50'!$T$25)</f>
        <v>mn</v>
      </c>
      <c r="S779" s="437">
        <f>IF('Séries-16x50'!$U$25="","",'Séries-16x50'!$U$25)</f>
        <v>30</v>
      </c>
      <c r="T779" s="112" t="str">
        <f>IF('Séries-16x50'!$V$25="","",'Séries-16x50'!$V$25)</f>
        <v>s</v>
      </c>
      <c r="U779" s="413" t="str">
        <f>IF('Séries-16x50'!$AA$25="","",'Séries-16x50'!$AA$25)</f>
        <v/>
      </c>
    </row>
    <row r="780" spans="1:37" x14ac:dyDescent="0.25">
      <c r="A780" s="114" t="str">
        <f>IF('Séries-16x50'!$N$26="","",'Séries-16x50'!$N$26)</f>
        <v>16*50</v>
      </c>
      <c r="B780" s="435" t="str">
        <f>IF('Séries-16x50'!$J$26="","",'Séries-16x50'!$J$26)</f>
        <v>ELU</v>
      </c>
      <c r="C780" s="437" t="str">
        <f>IF('Séries-16x50'!$K$26="","",'Séries-16x50'!$K$26)</f>
        <v>Olivier</v>
      </c>
      <c r="D780" s="110" t="str">
        <f>IF('Séries-16x50'!$L$26="","",'Séries-16x50'!$L$26)</f>
        <v>Homme</v>
      </c>
      <c r="E780" s="110" t="str">
        <f>IF('Séries-16x50'!$I$26="","",'Séries-16x50'!$I$26)</f>
        <v xml:space="preserve">N°3 </v>
      </c>
      <c r="F780" s="110" t="str">
        <f>IF('Séries-16x50'!$M$26="","",'Séries-16x50'!$M$26)</f>
        <v>ELU Olivier Homme</v>
      </c>
      <c r="G780" s="112" t="str">
        <f>IF('Séries-16x50'!$H$26="","",'Séries-16x50'!$H$26)</f>
        <v>Les Cormorans 1</v>
      </c>
      <c r="H780" s="120">
        <f>IF('Séries-16x50'!$A$26="","",'Séries-16x50'!$A$26)</f>
        <v>4</v>
      </c>
      <c r="I780" s="451">
        <f>IF('Séries-16x50'!$B$26="","",'Séries-16x50'!$B$26)</f>
        <v>1</v>
      </c>
      <c r="J780" s="139">
        <f>IF('Séries-16x50'!$G$26="","",'Séries-16x50'!$G$26)</f>
        <v>1</v>
      </c>
      <c r="K780" s="457" t="str">
        <f t="shared" si="38"/>
        <v>Passage</v>
      </c>
      <c r="L780" s="458">
        <f t="shared" si="39"/>
        <v>0.69652777777777763</v>
      </c>
      <c r="M780" s="441">
        <f>IF('Séries-16x50'!$C$26="","",'Séries-16x50'!$C$26)</f>
        <v>0.67361111111111094</v>
      </c>
      <c r="N780" s="431">
        <f>IF('Séries-16x50'!$D$26="","",'Séries-16x50'!$D$26)</f>
        <v>0.69444444444444431</v>
      </c>
      <c r="O780" s="431">
        <f>IF('Séries-16x50'!$E$26="","",'Séries-16x50'!$E$26)</f>
        <v>0.69513888888888875</v>
      </c>
      <c r="P780" s="439">
        <f>IF('Séries-16x50'!$F$26="","",'Séries-16x50'!$F$26)</f>
        <v>0.69652777777777763</v>
      </c>
      <c r="Q780" s="435">
        <f>IF('Séries-16x50'!$S$26="","",'Séries-16x50'!$S$26)</f>
        <v>16</v>
      </c>
      <c r="R780" s="110" t="str">
        <f>IF('Séries-16x50'!$T$26="","",'Séries-16x50'!$T$26)</f>
        <v>mn</v>
      </c>
      <c r="S780" s="437">
        <f>IF('Séries-16x50'!$U$26="","",'Séries-16x50'!$U$26)</f>
        <v>0</v>
      </c>
      <c r="T780" s="112" t="str">
        <f>IF('Séries-16x50'!$V$26="","",'Séries-16x50'!$V$26)</f>
        <v>s</v>
      </c>
      <c r="U780" s="413" t="str">
        <f>IF('Séries-16x50'!$AA$26="","",'Séries-16x50'!$AA$26)</f>
        <v/>
      </c>
    </row>
    <row r="781" spans="1:37" x14ac:dyDescent="0.25">
      <c r="A781" s="114" t="str">
        <f>IF('Séries-16x50'!$N$27="","",'Séries-16x50'!$N$27)</f>
        <v>16*50</v>
      </c>
      <c r="B781" s="435" t="str">
        <f>IF('Séries-16x50'!$J$27="","",'Séries-16x50'!$J$27)</f>
        <v>SVADLENKA</v>
      </c>
      <c r="C781" s="437" t="str">
        <f>IF('Séries-16x50'!$K$27="","",'Séries-16x50'!$K$27)</f>
        <v>Michal</v>
      </c>
      <c r="D781" s="110" t="str">
        <f>IF('Séries-16x50'!$L$27="","",'Séries-16x50'!$L$27)</f>
        <v>Homme</v>
      </c>
      <c r="E781" s="110" t="str">
        <f>IF('Séries-16x50'!$I$27="","",'Séries-16x50'!$I$27)</f>
        <v xml:space="preserve">N°3 </v>
      </c>
      <c r="F781" s="110" t="str">
        <f>IF('Séries-16x50'!$M$27="","",'Séries-16x50'!$M$27)</f>
        <v>SVADLENKA Michal Homme</v>
      </c>
      <c r="G781" s="112" t="str">
        <f>IF('Séries-16x50'!$H$27="","",'Séries-16x50'!$H$27)</f>
        <v>Apneaman, Praha, Czech Republic</v>
      </c>
      <c r="H781" s="120">
        <f>IF('Séries-16x50'!$A$27="","",'Séries-16x50'!$A$27)</f>
        <v>4</v>
      </c>
      <c r="I781" s="451">
        <f>IF('Séries-16x50'!$B$27="","",'Séries-16x50'!$B$27)</f>
        <v>2</v>
      </c>
      <c r="J781" s="139">
        <f>IF('Séries-16x50'!$G$27="","",'Séries-16x50'!$G$27)</f>
        <v>2</v>
      </c>
      <c r="K781" s="457" t="str">
        <f t="shared" si="38"/>
        <v>Passage</v>
      </c>
      <c r="L781" s="458">
        <f t="shared" si="39"/>
        <v>0.69652777777777763</v>
      </c>
      <c r="M781" s="441">
        <f>IF('Séries-16x50'!$C$27="","",'Séries-16x50'!$C$27)</f>
        <v>0.67361111111111094</v>
      </c>
      <c r="N781" s="431">
        <f>IF('Séries-16x50'!$D$27="","",'Séries-16x50'!$D$27)</f>
        <v>0.69444444444444431</v>
      </c>
      <c r="O781" s="431">
        <f>IF('Séries-16x50'!$E$27="","",'Séries-16x50'!$E$27)</f>
        <v>0.69513888888888875</v>
      </c>
      <c r="P781" s="439">
        <f>IF('Séries-16x50'!$F$27="","",'Séries-16x50'!$F$27)</f>
        <v>0.69652777777777763</v>
      </c>
      <c r="Q781" s="435">
        <f>IF('Séries-16x50'!$S$27="","",'Séries-16x50'!$S$27)</f>
        <v>14</v>
      </c>
      <c r="R781" s="110" t="str">
        <f>IF('Séries-16x50'!$T$27="","",'Séries-16x50'!$T$27)</f>
        <v>mn</v>
      </c>
      <c r="S781" s="437">
        <f>IF('Séries-16x50'!$U$27="","",'Séries-16x50'!$U$27)</f>
        <v>50</v>
      </c>
      <c r="T781" s="112" t="str">
        <f>IF('Séries-16x50'!$V$27="","",'Séries-16x50'!$V$27)</f>
        <v>s</v>
      </c>
      <c r="U781" s="413" t="str">
        <f>IF('Séries-16x50'!$AA$27="","",'Séries-16x50'!$AA$27)</f>
        <v/>
      </c>
    </row>
    <row r="782" spans="1:37" x14ac:dyDescent="0.25">
      <c r="A782" s="114" t="str">
        <f>IF('Séries-16x50'!$N$28="","",'Séries-16x50'!$N$28)</f>
        <v>16*50</v>
      </c>
      <c r="B782" s="435" t="str">
        <f>IF('Séries-16x50'!$J$28="","",'Séries-16x50'!$J$28)</f>
        <v>OLLIVO</v>
      </c>
      <c r="C782" s="437" t="str">
        <f>IF('Séries-16x50'!$K$28="","",'Séries-16x50'!$K$28)</f>
        <v>Kevin</v>
      </c>
      <c r="D782" s="110" t="str">
        <f>IF('Séries-16x50'!$L$28="","",'Séries-16x50'!$L$28)</f>
        <v>Homme</v>
      </c>
      <c r="E782" s="110" t="str">
        <f>IF('Séries-16x50'!$I$28="","",'Séries-16x50'!$I$28)</f>
        <v xml:space="preserve">N°3 </v>
      </c>
      <c r="F782" s="110" t="str">
        <f>IF('Séries-16x50'!$M$28="","",'Séries-16x50'!$M$28)</f>
        <v>OLLIVO Kevin Homme</v>
      </c>
      <c r="G782" s="112" t="str">
        <f>IF('Séries-16x50'!$H$28="","",'Séries-16x50'!$H$28)</f>
        <v>Imashi</v>
      </c>
      <c r="H782" s="120">
        <f>IF('Séries-16x50'!$A$28="","",'Séries-16x50'!$A$28)</f>
        <v>4</v>
      </c>
      <c r="I782" s="451">
        <f>IF('Séries-16x50'!$B$28="","",'Séries-16x50'!$B$28)</f>
        <v>3</v>
      </c>
      <c r="J782" s="139">
        <f>IF('Séries-16x50'!$G$28="","",'Séries-16x50'!$G$28)</f>
        <v>3</v>
      </c>
      <c r="K782" s="457" t="str">
        <f t="shared" si="38"/>
        <v>Passage</v>
      </c>
      <c r="L782" s="458">
        <f t="shared" si="39"/>
        <v>0.69652777777777763</v>
      </c>
      <c r="M782" s="441">
        <f>IF('Séries-16x50'!$C$28="","",'Séries-16x50'!$C$28)</f>
        <v>0.67361111111111094</v>
      </c>
      <c r="N782" s="431">
        <f>IF('Séries-16x50'!$D$28="","",'Séries-16x50'!$D$28)</f>
        <v>0.69444444444444431</v>
      </c>
      <c r="O782" s="431">
        <f>IF('Séries-16x50'!$E$28="","",'Séries-16x50'!$E$28)</f>
        <v>0.69513888888888875</v>
      </c>
      <c r="P782" s="439">
        <f>IF('Séries-16x50'!$F$28="","",'Séries-16x50'!$F$28)</f>
        <v>0.69652777777777763</v>
      </c>
      <c r="Q782" s="435">
        <f>IF('Séries-16x50'!$S$28="","",'Séries-16x50'!$S$28)</f>
        <v>13</v>
      </c>
      <c r="R782" s="110" t="str">
        <f>IF('Séries-16x50'!$T$28="","",'Séries-16x50'!$T$28)</f>
        <v>mn</v>
      </c>
      <c r="S782" s="437">
        <f>IF('Séries-16x50'!$U$28="","",'Séries-16x50'!$U$28)</f>
        <v>15</v>
      </c>
      <c r="T782" s="112" t="str">
        <f>IF('Séries-16x50'!$V$28="","",'Séries-16x50'!$V$28)</f>
        <v>s</v>
      </c>
      <c r="U782" s="413" t="str">
        <f>IF('Séries-16x50'!$AA$28="","",'Séries-16x50'!$AA$28)</f>
        <v/>
      </c>
    </row>
    <row r="783" spans="1:37" x14ac:dyDescent="0.25">
      <c r="A783" s="114" t="str">
        <f>IF('Séries-16x50'!$N$29="","",'Séries-16x50'!$N$29)</f>
        <v/>
      </c>
      <c r="B783" s="435" t="str">
        <f>IF('Séries-16x50'!$J$29="","",'Séries-16x50'!$J$29)</f>
        <v/>
      </c>
      <c r="C783" s="437" t="str">
        <f>IF('Séries-16x50'!$K$29="","",'Séries-16x50'!$K$29)</f>
        <v/>
      </c>
      <c r="D783" s="110" t="str">
        <f>IF('Séries-16x50'!$L$29="","",'Séries-16x50'!$L$29)</f>
        <v/>
      </c>
      <c r="E783" s="110" t="str">
        <f>IF('Séries-16x50'!$I$29="","",'Séries-16x50'!$I$29)</f>
        <v/>
      </c>
      <c r="F783" s="110" t="str">
        <f>IF('Séries-16x50'!$M$29="","",'Séries-16x50'!$M$29)</f>
        <v/>
      </c>
      <c r="G783" s="112" t="str">
        <f>IF('Séries-16x50'!$H$29="","",'Séries-16x50'!$H$29)</f>
        <v/>
      </c>
      <c r="H783" s="120" t="str">
        <f>IF('Séries-16x50'!$A$29="","",'Séries-16x50'!$A$29)</f>
        <v/>
      </c>
      <c r="I783" s="451" t="str">
        <f>IF('Séries-16x50'!$B$29="","",'Séries-16x50'!$B$29)</f>
        <v/>
      </c>
      <c r="J783" s="139" t="str">
        <f>IF('Séries-16x50'!$G$29="","",'Séries-16x50'!$G$29)</f>
        <v/>
      </c>
      <c r="K783" s="457" t="str">
        <f t="shared" si="38"/>
        <v/>
      </c>
      <c r="L783" s="458" t="str">
        <f t="shared" si="39"/>
        <v/>
      </c>
      <c r="M783" s="441" t="str">
        <f>IF('Séries-16x50'!$C$29="","",'Séries-16x50'!$C$29)</f>
        <v/>
      </c>
      <c r="N783" s="431" t="str">
        <f>IF('Séries-16x50'!$D$29="","",'Séries-16x50'!$D$29)</f>
        <v/>
      </c>
      <c r="O783" s="431" t="str">
        <f>IF('Séries-16x50'!$E$29="","",'Séries-16x50'!$E$29)</f>
        <v/>
      </c>
      <c r="P783" s="439" t="str">
        <f>IF('Séries-16x50'!$F$29="","",'Séries-16x50'!$F$29)</f>
        <v/>
      </c>
      <c r="Q783" s="435" t="str">
        <f>IF('Séries-16x50'!$S$29="","",'Séries-16x50'!$S$29)</f>
        <v/>
      </c>
      <c r="R783" s="110" t="str">
        <f>IF('Séries-16x50'!$T$29="","",'Séries-16x50'!$T$29)</f>
        <v/>
      </c>
      <c r="S783" s="437" t="str">
        <f>IF('Séries-16x50'!$U$29="","",'Séries-16x50'!$U$29)</f>
        <v/>
      </c>
      <c r="T783" s="112" t="str">
        <f>IF('Séries-16x50'!$V$29="","",'Séries-16x50'!$V$29)</f>
        <v/>
      </c>
      <c r="U783" s="413" t="str">
        <f>IF('Séries-16x50'!$AA$29="","",'Séries-16x50'!$AA$29)</f>
        <v/>
      </c>
    </row>
    <row r="784" spans="1:37" x14ac:dyDescent="0.25">
      <c r="A784" s="114" t="str">
        <f>IF('Séries-16x50'!$N$30="","",'Séries-16x50'!$N$30)</f>
        <v/>
      </c>
      <c r="B784" s="435" t="str">
        <f>IF('Séries-16x50'!$J$30="","",'Séries-16x50'!$J$30)</f>
        <v/>
      </c>
      <c r="C784" s="437" t="str">
        <f>IF('Séries-16x50'!$K$30="","",'Séries-16x50'!$K$30)</f>
        <v/>
      </c>
      <c r="D784" s="110" t="str">
        <f>IF('Séries-16x50'!$L$30="","",'Séries-16x50'!$L$30)</f>
        <v/>
      </c>
      <c r="E784" s="110" t="str">
        <f>IF('Séries-16x50'!$I$30="","",'Séries-16x50'!$I$30)</f>
        <v/>
      </c>
      <c r="F784" s="110" t="str">
        <f>IF('Séries-16x50'!$M$30="","",'Séries-16x50'!$M$30)</f>
        <v/>
      </c>
      <c r="G784" s="112" t="str">
        <f>IF('Séries-16x50'!$H$30="","",'Séries-16x50'!$H$30)</f>
        <v/>
      </c>
      <c r="H784" s="120" t="str">
        <f>IF('Séries-16x50'!$A$30="","",'Séries-16x50'!$A$30)</f>
        <v/>
      </c>
      <c r="I784" s="451" t="str">
        <f>IF('Séries-16x50'!$B$30="","",'Séries-16x50'!$B$30)</f>
        <v/>
      </c>
      <c r="J784" s="139" t="str">
        <f>IF('Séries-16x50'!$G$30="","",'Séries-16x50'!$G$30)</f>
        <v/>
      </c>
      <c r="K784" s="457" t="str">
        <f t="shared" si="38"/>
        <v/>
      </c>
      <c r="L784" s="458" t="str">
        <f t="shared" si="39"/>
        <v/>
      </c>
      <c r="M784" s="441" t="str">
        <f>IF('Séries-16x50'!$C$30="","",'Séries-16x50'!$C$30)</f>
        <v/>
      </c>
      <c r="N784" s="431" t="str">
        <f>IF('Séries-16x50'!$D$30="","",'Séries-16x50'!$D$30)</f>
        <v/>
      </c>
      <c r="O784" s="431" t="str">
        <f>IF('Séries-16x50'!$E$30="","",'Séries-16x50'!$E$30)</f>
        <v/>
      </c>
      <c r="P784" s="439" t="str">
        <f>IF('Séries-16x50'!$F$30="","",'Séries-16x50'!$F$30)</f>
        <v/>
      </c>
      <c r="Q784" s="435" t="str">
        <f>IF('Séries-16x50'!$S$30="","",'Séries-16x50'!$S$30)</f>
        <v/>
      </c>
      <c r="R784" s="110" t="str">
        <f>IF('Séries-16x50'!$T$30="","",'Séries-16x50'!$T$30)</f>
        <v/>
      </c>
      <c r="S784" s="437" t="str">
        <f>IF('Séries-16x50'!$U$30="","",'Séries-16x50'!$U$30)</f>
        <v/>
      </c>
      <c r="T784" s="112" t="str">
        <f>IF('Séries-16x50'!$V$30="","",'Séries-16x50'!$V$30)</f>
        <v/>
      </c>
      <c r="U784" s="413" t="str">
        <f>IF('Séries-16x50'!$AA$30="","",'Séries-16x50'!$AA$30)</f>
        <v/>
      </c>
    </row>
    <row r="785" spans="1:21" x14ac:dyDescent="0.25">
      <c r="A785" s="114" t="str">
        <f>IF('Séries-16x50'!$N$31="","",'Séries-16x50'!$N$31)</f>
        <v/>
      </c>
      <c r="B785" s="435" t="str">
        <f>IF('Séries-16x50'!$J$31="","",'Séries-16x50'!$J$31)</f>
        <v/>
      </c>
      <c r="C785" s="437" t="str">
        <f>IF('Séries-16x50'!$K$31="","",'Séries-16x50'!$K$31)</f>
        <v/>
      </c>
      <c r="D785" s="110" t="str">
        <f>IF('Séries-16x50'!$L$31="","",'Séries-16x50'!$L$31)</f>
        <v/>
      </c>
      <c r="E785" s="110" t="str">
        <f>IF('Séries-16x50'!$I$31="","",'Séries-16x50'!$I$31)</f>
        <v/>
      </c>
      <c r="F785" s="110" t="str">
        <f>IF('Séries-16x50'!$M$31="","",'Séries-16x50'!$M$31)</f>
        <v/>
      </c>
      <c r="G785" s="112" t="str">
        <f>IF('Séries-16x50'!$H$31="","",'Séries-16x50'!$H$31)</f>
        <v/>
      </c>
      <c r="H785" s="120" t="str">
        <f>IF('Séries-16x50'!$A$31="","",'Séries-16x50'!$A$31)</f>
        <v/>
      </c>
      <c r="I785" s="451" t="str">
        <f>IF('Séries-16x50'!$B$31="","",'Séries-16x50'!$B$31)</f>
        <v/>
      </c>
      <c r="J785" s="139" t="str">
        <f>IF('Séries-16x50'!$G$31="","",'Séries-16x50'!$G$31)</f>
        <v/>
      </c>
      <c r="K785" s="457" t="str">
        <f t="shared" si="38"/>
        <v/>
      </c>
      <c r="L785" s="458" t="str">
        <f t="shared" si="39"/>
        <v/>
      </c>
      <c r="M785" s="441" t="str">
        <f>IF('Séries-16x50'!$C$31="","",'Séries-16x50'!$C$31)</f>
        <v/>
      </c>
      <c r="N785" s="431" t="str">
        <f>IF('Séries-16x50'!$D$31="","",'Séries-16x50'!$D$31)</f>
        <v/>
      </c>
      <c r="O785" s="431" t="str">
        <f>IF('Séries-16x50'!$E$31="","",'Séries-16x50'!$E$31)</f>
        <v/>
      </c>
      <c r="P785" s="439" t="str">
        <f>IF('Séries-16x50'!$F$31="","",'Séries-16x50'!$F$31)</f>
        <v/>
      </c>
      <c r="Q785" s="435" t="str">
        <f>IF('Séries-16x50'!$S$31="","",'Séries-16x50'!$S$31)</f>
        <v/>
      </c>
      <c r="R785" s="110" t="str">
        <f>IF('Séries-16x50'!$T$31="","",'Séries-16x50'!$T$31)</f>
        <v/>
      </c>
      <c r="S785" s="437" t="str">
        <f>IF('Séries-16x50'!$U$31="","",'Séries-16x50'!$U$31)</f>
        <v/>
      </c>
      <c r="T785" s="112" t="str">
        <f>IF('Séries-16x50'!$V$31="","",'Séries-16x50'!$V$31)</f>
        <v/>
      </c>
      <c r="U785" s="413" t="str">
        <f>IF('Séries-16x50'!$AA$31="","",'Séries-16x50'!$AA$31)</f>
        <v/>
      </c>
    </row>
    <row r="786" spans="1:21" x14ac:dyDescent="0.25">
      <c r="A786" s="114" t="str">
        <f>IF('Séries-16x50'!$N$32="","",'Séries-16x50'!$N$32)</f>
        <v/>
      </c>
      <c r="B786" s="435" t="str">
        <f>IF('Séries-16x50'!$J$32="","",'Séries-16x50'!$J$32)</f>
        <v/>
      </c>
      <c r="C786" s="437" t="str">
        <f>IF('Séries-16x50'!$K$32="","",'Séries-16x50'!$K$32)</f>
        <v/>
      </c>
      <c r="D786" s="110" t="str">
        <f>IF('Séries-16x50'!$L$32="","",'Séries-16x50'!$L$32)</f>
        <v/>
      </c>
      <c r="E786" s="110" t="str">
        <f>IF('Séries-16x50'!$I$32="","",'Séries-16x50'!$I$32)</f>
        <v/>
      </c>
      <c r="F786" s="110" t="str">
        <f>IF('Séries-16x50'!$M$32="","",'Séries-16x50'!$M$32)</f>
        <v/>
      </c>
      <c r="G786" s="112" t="str">
        <f>IF('Séries-16x50'!$H$32="","",'Séries-16x50'!$H$32)</f>
        <v/>
      </c>
      <c r="H786" s="120" t="str">
        <f>IF('Séries-16x50'!$A$32="","",'Séries-16x50'!$A$32)</f>
        <v/>
      </c>
      <c r="I786" s="451" t="str">
        <f>IF('Séries-16x50'!$B$32="","",'Séries-16x50'!$B$32)</f>
        <v/>
      </c>
      <c r="J786" s="139" t="str">
        <f>IF('Séries-16x50'!$G$32="","",'Séries-16x50'!$G$32)</f>
        <v/>
      </c>
      <c r="K786" s="457" t="str">
        <f t="shared" si="38"/>
        <v/>
      </c>
      <c r="L786" s="458" t="str">
        <f t="shared" si="39"/>
        <v/>
      </c>
      <c r="M786" s="441" t="str">
        <f>IF('Séries-16x50'!$C$32="","",'Séries-16x50'!$C$32)</f>
        <v/>
      </c>
      <c r="N786" s="431" t="str">
        <f>IF('Séries-16x50'!$D$32="","",'Séries-16x50'!$D$32)</f>
        <v/>
      </c>
      <c r="O786" s="431" t="str">
        <f>IF('Séries-16x50'!$E$32="","",'Séries-16x50'!$E$32)</f>
        <v/>
      </c>
      <c r="P786" s="439" t="str">
        <f>IF('Séries-16x50'!$F$32="","",'Séries-16x50'!$F$32)</f>
        <v/>
      </c>
      <c r="Q786" s="435" t="str">
        <f>IF('Séries-16x50'!$S$32="","",'Séries-16x50'!$S$32)</f>
        <v/>
      </c>
      <c r="R786" s="110" t="str">
        <f>IF('Séries-16x50'!$T$32="","",'Séries-16x50'!$T$32)</f>
        <v/>
      </c>
      <c r="S786" s="437" t="str">
        <f>IF('Séries-16x50'!$U$32="","",'Séries-16x50'!$U$32)</f>
        <v/>
      </c>
      <c r="T786" s="112" t="str">
        <f>IF('Séries-16x50'!$V$32="","",'Séries-16x50'!$V$32)</f>
        <v/>
      </c>
      <c r="U786" s="413" t="str">
        <f>IF('Séries-16x50'!$AA$32="","",'Séries-16x50'!$AA$32)</f>
        <v/>
      </c>
    </row>
    <row r="787" spans="1:21" x14ac:dyDescent="0.25">
      <c r="A787" s="114" t="str">
        <f>IF('Séries-16x50'!$N$33="","",'Séries-16x50'!$N$33)</f>
        <v/>
      </c>
      <c r="B787" s="435" t="str">
        <f>IF('Séries-16x50'!$J$33="","",'Séries-16x50'!$J$33)</f>
        <v/>
      </c>
      <c r="C787" s="437" t="str">
        <f>IF('Séries-16x50'!$K$33="","",'Séries-16x50'!$K$33)</f>
        <v/>
      </c>
      <c r="D787" s="110" t="str">
        <f>IF('Séries-16x50'!$L$33="","",'Séries-16x50'!$L$33)</f>
        <v/>
      </c>
      <c r="E787" s="110" t="str">
        <f>IF('Séries-16x50'!$I$33="","",'Séries-16x50'!$I$33)</f>
        <v/>
      </c>
      <c r="F787" s="110" t="str">
        <f>IF('Séries-16x50'!$M$33="","",'Séries-16x50'!$M$33)</f>
        <v/>
      </c>
      <c r="G787" s="112" t="str">
        <f>IF('Séries-16x50'!$H$33="","",'Séries-16x50'!$H$33)</f>
        <v/>
      </c>
      <c r="H787" s="120" t="str">
        <f>IF('Séries-16x50'!$A$33="","",'Séries-16x50'!$A$33)</f>
        <v/>
      </c>
      <c r="I787" s="451" t="str">
        <f>IF('Séries-16x50'!$B$33="","",'Séries-16x50'!$B$33)</f>
        <v/>
      </c>
      <c r="J787" s="139" t="str">
        <f>IF('Séries-16x50'!$G$33="","",'Séries-16x50'!$G$33)</f>
        <v/>
      </c>
      <c r="K787" s="457" t="str">
        <f t="shared" si="38"/>
        <v/>
      </c>
      <c r="L787" s="458" t="str">
        <f t="shared" si="39"/>
        <v/>
      </c>
      <c r="M787" s="441" t="str">
        <f>IF('Séries-16x50'!$C$33="","",'Séries-16x50'!$C$33)</f>
        <v/>
      </c>
      <c r="N787" s="431" t="str">
        <f>IF('Séries-16x50'!$D$33="","",'Séries-16x50'!$D$33)</f>
        <v/>
      </c>
      <c r="O787" s="431" t="str">
        <f>IF('Séries-16x50'!$E$33="","",'Séries-16x50'!$E$33)</f>
        <v/>
      </c>
      <c r="P787" s="439" t="str">
        <f>IF('Séries-16x50'!$F$33="","",'Séries-16x50'!$F$33)</f>
        <v/>
      </c>
      <c r="Q787" s="435" t="str">
        <f>IF('Séries-16x50'!$S$33="","",'Séries-16x50'!$S$33)</f>
        <v/>
      </c>
      <c r="R787" s="110" t="str">
        <f>IF('Séries-16x50'!$T$33="","",'Séries-16x50'!$T$33)</f>
        <v/>
      </c>
      <c r="S787" s="437" t="str">
        <f>IF('Séries-16x50'!$U$33="","",'Séries-16x50'!$U$33)</f>
        <v/>
      </c>
      <c r="T787" s="112" t="str">
        <f>IF('Séries-16x50'!$V$33="","",'Séries-16x50'!$V$33)</f>
        <v/>
      </c>
      <c r="U787" s="413" t="str">
        <f>IF('Séries-16x50'!$AA$33="","",'Séries-16x50'!$AA$33)</f>
        <v/>
      </c>
    </row>
    <row r="788" spans="1:21" x14ac:dyDescent="0.25">
      <c r="A788" s="114" t="str">
        <f>IF('Séries-16x50'!$N$34="","",'Séries-16x50'!$N$34)</f>
        <v/>
      </c>
      <c r="B788" s="435" t="str">
        <f>IF('Séries-16x50'!$J$34="","",'Séries-16x50'!$J$34)</f>
        <v/>
      </c>
      <c r="C788" s="437" t="str">
        <f>IF('Séries-16x50'!$K$34="","",'Séries-16x50'!$K$34)</f>
        <v/>
      </c>
      <c r="D788" s="110" t="str">
        <f>IF('Séries-16x50'!$L$34="","",'Séries-16x50'!$L$34)</f>
        <v/>
      </c>
      <c r="E788" s="110" t="str">
        <f>IF('Séries-16x50'!$I$34="","",'Séries-16x50'!$I$34)</f>
        <v/>
      </c>
      <c r="F788" s="110" t="str">
        <f>IF('Séries-16x50'!$M$34="","",'Séries-16x50'!$M$34)</f>
        <v/>
      </c>
      <c r="G788" s="112" t="str">
        <f>IF('Séries-16x50'!$H$34="","",'Séries-16x50'!$H$34)</f>
        <v/>
      </c>
      <c r="H788" s="120" t="str">
        <f>IF('Séries-16x50'!$A$34="","",'Séries-16x50'!$A$34)</f>
        <v/>
      </c>
      <c r="I788" s="451" t="str">
        <f>IF('Séries-16x50'!$B$34="","",'Séries-16x50'!$B$34)</f>
        <v/>
      </c>
      <c r="J788" s="139" t="str">
        <f>IF('Séries-16x50'!$G$34="","",'Séries-16x50'!$G$34)</f>
        <v/>
      </c>
      <c r="K788" s="457" t="str">
        <f t="shared" si="38"/>
        <v/>
      </c>
      <c r="L788" s="458" t="str">
        <f t="shared" si="39"/>
        <v/>
      </c>
      <c r="M788" s="441" t="str">
        <f>IF('Séries-16x50'!$C$34="","",'Séries-16x50'!$C$34)</f>
        <v/>
      </c>
      <c r="N788" s="431" t="str">
        <f>IF('Séries-16x50'!$D$34="","",'Séries-16x50'!$D$34)</f>
        <v/>
      </c>
      <c r="O788" s="431" t="str">
        <f>IF('Séries-16x50'!$E$34="","",'Séries-16x50'!$E$34)</f>
        <v/>
      </c>
      <c r="P788" s="439" t="str">
        <f>IF('Séries-16x50'!$F$34="","",'Séries-16x50'!$F$34)</f>
        <v/>
      </c>
      <c r="Q788" s="435" t="str">
        <f>IF('Séries-16x50'!$S$34="","",'Séries-16x50'!$S$34)</f>
        <v/>
      </c>
      <c r="R788" s="110" t="str">
        <f>IF('Séries-16x50'!$T$34="","",'Séries-16x50'!$T$34)</f>
        <v/>
      </c>
      <c r="S788" s="437" t="str">
        <f>IF('Séries-16x50'!$U$34="","",'Séries-16x50'!$U$34)</f>
        <v/>
      </c>
      <c r="T788" s="112" t="str">
        <f>IF('Séries-16x50'!$V$34="","",'Séries-16x50'!$V$34)</f>
        <v/>
      </c>
      <c r="U788" s="413" t="str">
        <f>IF('Séries-16x50'!$AA$34="","",'Séries-16x50'!$AA$34)</f>
        <v/>
      </c>
    </row>
    <row r="789" spans="1:21" x14ac:dyDescent="0.25">
      <c r="A789" s="114" t="str">
        <f>IF('Séries-16x50'!$N$35="","",'Séries-16x50'!$N$35)</f>
        <v/>
      </c>
      <c r="B789" s="435" t="str">
        <f>IF('Séries-16x50'!$J$35="","",'Séries-16x50'!$J$35)</f>
        <v/>
      </c>
      <c r="C789" s="437" t="str">
        <f>IF('Séries-16x50'!$K$35="","",'Séries-16x50'!$K$35)</f>
        <v/>
      </c>
      <c r="D789" s="110" t="str">
        <f>IF('Séries-16x50'!$L$35="","",'Séries-16x50'!$L$35)</f>
        <v/>
      </c>
      <c r="E789" s="110" t="str">
        <f>IF('Séries-16x50'!$I$35="","",'Séries-16x50'!$I$35)</f>
        <v/>
      </c>
      <c r="F789" s="110" t="str">
        <f>IF('Séries-16x50'!$M$35="","",'Séries-16x50'!$M$35)</f>
        <v/>
      </c>
      <c r="G789" s="112" t="str">
        <f>IF('Séries-16x50'!$H$35="","",'Séries-16x50'!$H$35)</f>
        <v/>
      </c>
      <c r="H789" s="120" t="str">
        <f>IF('Séries-16x50'!$A$35="","",'Séries-16x50'!$A$35)</f>
        <v/>
      </c>
      <c r="I789" s="451" t="str">
        <f>IF('Séries-16x50'!$B$35="","",'Séries-16x50'!$B$35)</f>
        <v/>
      </c>
      <c r="J789" s="139" t="str">
        <f>IF('Séries-16x50'!$G$35="","",'Séries-16x50'!$G$35)</f>
        <v/>
      </c>
      <c r="K789" s="457" t="str">
        <f t="shared" si="38"/>
        <v/>
      </c>
      <c r="L789" s="458" t="str">
        <f t="shared" si="39"/>
        <v/>
      </c>
      <c r="M789" s="441" t="str">
        <f>IF('Séries-16x50'!$C$35="","",'Séries-16x50'!$C$35)</f>
        <v/>
      </c>
      <c r="N789" s="431" t="str">
        <f>IF('Séries-16x50'!$D$35="","",'Séries-16x50'!$D$35)</f>
        <v/>
      </c>
      <c r="O789" s="431" t="str">
        <f>IF('Séries-16x50'!$E$35="","",'Séries-16x50'!$E$35)</f>
        <v/>
      </c>
      <c r="P789" s="439" t="str">
        <f>IF('Séries-16x50'!$F$35="","",'Séries-16x50'!$F$35)</f>
        <v/>
      </c>
      <c r="Q789" s="435" t="str">
        <f>IF('Séries-16x50'!$S$35="","",'Séries-16x50'!$S$35)</f>
        <v/>
      </c>
      <c r="R789" s="110" t="str">
        <f>IF('Séries-16x50'!$T$35="","",'Séries-16x50'!$T$35)</f>
        <v/>
      </c>
      <c r="S789" s="437" t="str">
        <f>IF('Séries-16x50'!$U$35="","",'Séries-16x50'!$U$35)</f>
        <v/>
      </c>
      <c r="T789" s="112" t="str">
        <f>IF('Séries-16x50'!$V$35="","",'Séries-16x50'!$V$35)</f>
        <v/>
      </c>
      <c r="U789" s="413" t="str">
        <f>IF('Séries-16x50'!$AA$35="","",'Séries-16x50'!$AA$35)</f>
        <v/>
      </c>
    </row>
    <row r="790" spans="1:21" x14ac:dyDescent="0.25">
      <c r="A790" s="114" t="str">
        <f>IF('Séries-16x50'!$N$36="","",'Séries-16x50'!$N$36)</f>
        <v/>
      </c>
      <c r="B790" s="435" t="str">
        <f>IF('Séries-16x50'!$J$36="","",'Séries-16x50'!$J$36)</f>
        <v/>
      </c>
      <c r="C790" s="437" t="str">
        <f>IF('Séries-16x50'!$K$36="","",'Séries-16x50'!$K$36)</f>
        <v/>
      </c>
      <c r="D790" s="110" t="str">
        <f>IF('Séries-16x50'!$L$36="","",'Séries-16x50'!$L$36)</f>
        <v/>
      </c>
      <c r="E790" s="110" t="str">
        <f>IF('Séries-16x50'!$I$36="","",'Séries-16x50'!$I$36)</f>
        <v/>
      </c>
      <c r="F790" s="110" t="str">
        <f>IF('Séries-16x50'!$M$36="","",'Séries-16x50'!$M$36)</f>
        <v/>
      </c>
      <c r="G790" s="112" t="str">
        <f>IF('Séries-16x50'!$H$36="","",'Séries-16x50'!$H$36)</f>
        <v/>
      </c>
      <c r="H790" s="120" t="str">
        <f>IF('Séries-16x50'!$A$36="","",'Séries-16x50'!$A$36)</f>
        <v/>
      </c>
      <c r="I790" s="451" t="str">
        <f>IF('Séries-16x50'!$B$36="","",'Séries-16x50'!$B$36)</f>
        <v/>
      </c>
      <c r="J790" s="139" t="str">
        <f>IF('Séries-16x50'!$G$36="","",'Séries-16x50'!$G$36)</f>
        <v/>
      </c>
      <c r="K790" s="457" t="str">
        <f t="shared" si="38"/>
        <v/>
      </c>
      <c r="L790" s="458" t="str">
        <f t="shared" si="39"/>
        <v/>
      </c>
      <c r="M790" s="441" t="str">
        <f>IF('Séries-16x50'!$C$36="","",'Séries-16x50'!$C$36)</f>
        <v/>
      </c>
      <c r="N790" s="431" t="str">
        <f>IF('Séries-16x50'!$D$36="","",'Séries-16x50'!$D$36)</f>
        <v/>
      </c>
      <c r="O790" s="431" t="str">
        <f>IF('Séries-16x50'!$E$36="","",'Séries-16x50'!$E$36)</f>
        <v/>
      </c>
      <c r="P790" s="439" t="str">
        <f>IF('Séries-16x50'!$F$36="","",'Séries-16x50'!$F$36)</f>
        <v/>
      </c>
      <c r="Q790" s="435" t="str">
        <f>IF('Séries-16x50'!$S$36="","",'Séries-16x50'!$S$36)</f>
        <v/>
      </c>
      <c r="R790" s="110" t="str">
        <f>IF('Séries-16x50'!$T$36="","",'Séries-16x50'!$T$36)</f>
        <v/>
      </c>
      <c r="S790" s="437" t="str">
        <f>IF('Séries-16x50'!$U$36="","",'Séries-16x50'!$U$36)</f>
        <v/>
      </c>
      <c r="T790" s="112" t="str">
        <f>IF('Séries-16x50'!$V$36="","",'Séries-16x50'!$V$36)</f>
        <v/>
      </c>
      <c r="U790" s="413" t="str">
        <f>IF('Séries-16x50'!$AA$36="","",'Séries-16x50'!$AA$36)</f>
        <v/>
      </c>
    </row>
    <row r="791" spans="1:21" x14ac:dyDescent="0.25">
      <c r="A791" s="114" t="str">
        <f>IF('Séries-16x50'!$N$37="","",'Séries-16x50'!$N$37)</f>
        <v/>
      </c>
      <c r="B791" s="435" t="str">
        <f>IF('Séries-16x50'!$J$37="","",'Séries-16x50'!$J$37)</f>
        <v/>
      </c>
      <c r="C791" s="437" t="str">
        <f>IF('Séries-16x50'!$K$37="","",'Séries-16x50'!$K$37)</f>
        <v/>
      </c>
      <c r="D791" s="110" t="str">
        <f>IF('Séries-16x50'!$L$37="","",'Séries-16x50'!$L$37)</f>
        <v/>
      </c>
      <c r="E791" s="110" t="str">
        <f>IF('Séries-16x50'!$I$37="","",'Séries-16x50'!$I$37)</f>
        <v/>
      </c>
      <c r="F791" s="110" t="str">
        <f>IF('Séries-16x50'!$M$37="","",'Séries-16x50'!$M$37)</f>
        <v/>
      </c>
      <c r="G791" s="112" t="str">
        <f>IF('Séries-16x50'!$H$37="","",'Séries-16x50'!$H$37)</f>
        <v/>
      </c>
      <c r="H791" s="120" t="str">
        <f>IF('Séries-16x50'!$A$37="","",'Séries-16x50'!$A$37)</f>
        <v/>
      </c>
      <c r="I791" s="451" t="str">
        <f>IF('Séries-16x50'!$B$37="","",'Séries-16x50'!$B$37)</f>
        <v/>
      </c>
      <c r="J791" s="139" t="str">
        <f>IF('Séries-16x50'!$G$37="","",'Séries-16x50'!$G$37)</f>
        <v/>
      </c>
      <c r="K791" s="457" t="str">
        <f t="shared" si="38"/>
        <v/>
      </c>
      <c r="L791" s="458" t="str">
        <f t="shared" si="39"/>
        <v/>
      </c>
      <c r="M791" s="441" t="str">
        <f>IF('Séries-16x50'!$C$37="","",'Séries-16x50'!$C$37)</f>
        <v/>
      </c>
      <c r="N791" s="431" t="str">
        <f>IF('Séries-16x50'!$D$37="","",'Séries-16x50'!$D$37)</f>
        <v/>
      </c>
      <c r="O791" s="431" t="str">
        <f>IF('Séries-16x50'!$E$37="","",'Séries-16x50'!$E$37)</f>
        <v/>
      </c>
      <c r="P791" s="439" t="str">
        <f>IF('Séries-16x50'!$F$37="","",'Séries-16x50'!$F$37)</f>
        <v/>
      </c>
      <c r="Q791" s="435" t="str">
        <f>IF('Séries-16x50'!$S$37="","",'Séries-16x50'!$S$37)</f>
        <v/>
      </c>
      <c r="R791" s="110" t="str">
        <f>IF('Séries-16x50'!$T$37="","",'Séries-16x50'!$T$37)</f>
        <v/>
      </c>
      <c r="S791" s="437" t="str">
        <f>IF('Séries-16x50'!$U$37="","",'Séries-16x50'!$U$37)</f>
        <v/>
      </c>
      <c r="T791" s="112" t="str">
        <f>IF('Séries-16x50'!$V$37="","",'Séries-16x50'!$V$37)</f>
        <v/>
      </c>
      <c r="U791" s="413" t="str">
        <f>IF('Séries-16x50'!$AA$37="","",'Séries-16x50'!$AA$37)</f>
        <v/>
      </c>
    </row>
    <row r="792" spans="1:21" x14ac:dyDescent="0.25">
      <c r="A792" s="114" t="str">
        <f>IF('Séries-16x50'!$N$38="","",'Séries-16x50'!$N$38)</f>
        <v/>
      </c>
      <c r="B792" s="435" t="str">
        <f>IF('Séries-16x50'!$J$38="","",'Séries-16x50'!$J$38)</f>
        <v/>
      </c>
      <c r="C792" s="437" t="str">
        <f>IF('Séries-16x50'!$K$38="","",'Séries-16x50'!$K$38)</f>
        <v/>
      </c>
      <c r="D792" s="110" t="str">
        <f>IF('Séries-16x50'!$L$38="","",'Séries-16x50'!$L$38)</f>
        <v/>
      </c>
      <c r="E792" s="110" t="str">
        <f>IF('Séries-16x50'!$I$38="","",'Séries-16x50'!$I$38)</f>
        <v/>
      </c>
      <c r="F792" s="110" t="str">
        <f>IF('Séries-16x50'!$M$38="","",'Séries-16x50'!$M$38)</f>
        <v/>
      </c>
      <c r="G792" s="112" t="str">
        <f>IF('Séries-16x50'!$H$38="","",'Séries-16x50'!$H$38)</f>
        <v/>
      </c>
      <c r="H792" s="120" t="str">
        <f>IF('Séries-16x50'!$A$38="","",'Séries-16x50'!$A$38)</f>
        <v/>
      </c>
      <c r="I792" s="451" t="str">
        <f>IF('Séries-16x50'!$B$38="","",'Séries-16x50'!$B$38)</f>
        <v/>
      </c>
      <c r="J792" s="139" t="str">
        <f>IF('Séries-16x50'!$G$38="","",'Séries-16x50'!$G$38)</f>
        <v/>
      </c>
      <c r="K792" s="457" t="str">
        <f t="shared" si="38"/>
        <v/>
      </c>
      <c r="L792" s="458" t="str">
        <f t="shared" si="39"/>
        <v/>
      </c>
      <c r="M792" s="441" t="str">
        <f>IF('Séries-16x50'!$C$38="","",'Séries-16x50'!$C$38)</f>
        <v/>
      </c>
      <c r="N792" s="431" t="str">
        <f>IF('Séries-16x50'!$D$38="","",'Séries-16x50'!$D$38)</f>
        <v/>
      </c>
      <c r="O792" s="431" t="str">
        <f>IF('Séries-16x50'!$E$38="","",'Séries-16x50'!$E$38)</f>
        <v/>
      </c>
      <c r="P792" s="439" t="str">
        <f>IF('Séries-16x50'!$F$38="","",'Séries-16x50'!$F$38)</f>
        <v/>
      </c>
      <c r="Q792" s="435" t="str">
        <f>IF('Séries-16x50'!$S$38="","",'Séries-16x50'!$S$38)</f>
        <v/>
      </c>
      <c r="R792" s="110" t="str">
        <f>IF('Séries-16x50'!$T$38="","",'Séries-16x50'!$T$38)</f>
        <v/>
      </c>
      <c r="S792" s="437" t="str">
        <f>IF('Séries-16x50'!$U$38="","",'Séries-16x50'!$U$38)</f>
        <v/>
      </c>
      <c r="T792" s="112" t="str">
        <f>IF('Séries-16x50'!$V$38="","",'Séries-16x50'!$V$38)</f>
        <v/>
      </c>
      <c r="U792" s="413" t="str">
        <f>IF('Séries-16x50'!$AA$38="","",'Séries-16x50'!$AA$38)</f>
        <v/>
      </c>
    </row>
    <row r="793" spans="1:21" x14ac:dyDescent="0.25">
      <c r="A793" s="114" t="str">
        <f>IF('Séries-16x50'!$N$39="","",'Séries-16x50'!$N$39)</f>
        <v/>
      </c>
      <c r="B793" s="435" t="str">
        <f>IF('Séries-16x50'!$J$39="","",'Séries-16x50'!$J$39)</f>
        <v/>
      </c>
      <c r="C793" s="437" t="str">
        <f>IF('Séries-16x50'!$K$39="","",'Séries-16x50'!$K$39)</f>
        <v/>
      </c>
      <c r="D793" s="110" t="str">
        <f>IF('Séries-16x50'!$L$39="","",'Séries-16x50'!$L$39)</f>
        <v/>
      </c>
      <c r="E793" s="110" t="str">
        <f>IF('Séries-16x50'!$I$39="","",'Séries-16x50'!$I$39)</f>
        <v/>
      </c>
      <c r="F793" s="110" t="str">
        <f>IF('Séries-16x50'!$M$39="","",'Séries-16x50'!$M$39)</f>
        <v/>
      </c>
      <c r="G793" s="112" t="str">
        <f>IF('Séries-16x50'!$H$39="","",'Séries-16x50'!$H$39)</f>
        <v/>
      </c>
      <c r="H793" s="120" t="str">
        <f>IF('Séries-16x50'!$A$39="","",'Séries-16x50'!$A$39)</f>
        <v/>
      </c>
      <c r="I793" s="451" t="str">
        <f>IF('Séries-16x50'!$B$39="","",'Séries-16x50'!$B$39)</f>
        <v/>
      </c>
      <c r="J793" s="139" t="str">
        <f>IF('Séries-16x50'!$G$39="","",'Séries-16x50'!$G$39)</f>
        <v/>
      </c>
      <c r="K793" s="457" t="str">
        <f t="shared" si="38"/>
        <v/>
      </c>
      <c r="L793" s="458" t="str">
        <f t="shared" si="39"/>
        <v/>
      </c>
      <c r="M793" s="441" t="str">
        <f>IF('Séries-16x50'!$C$39="","",'Séries-16x50'!$C$39)</f>
        <v/>
      </c>
      <c r="N793" s="431" t="str">
        <f>IF('Séries-16x50'!$D$39="","",'Séries-16x50'!$D$39)</f>
        <v/>
      </c>
      <c r="O793" s="431" t="str">
        <f>IF('Séries-16x50'!$E$39="","",'Séries-16x50'!$E$39)</f>
        <v/>
      </c>
      <c r="P793" s="439" t="str">
        <f>IF('Séries-16x50'!$F$39="","",'Séries-16x50'!$F$39)</f>
        <v/>
      </c>
      <c r="Q793" s="435" t="str">
        <f>IF('Séries-16x50'!$S$39="","",'Séries-16x50'!$S$39)</f>
        <v/>
      </c>
      <c r="R793" s="110" t="str">
        <f>IF('Séries-16x50'!$T$39="","",'Séries-16x50'!$T$39)</f>
        <v/>
      </c>
      <c r="S793" s="437" t="str">
        <f>IF('Séries-16x50'!$U$39="","",'Séries-16x50'!$U$39)</f>
        <v/>
      </c>
      <c r="T793" s="112" t="str">
        <f>IF('Séries-16x50'!$V$39="","",'Séries-16x50'!$V$39)</f>
        <v/>
      </c>
      <c r="U793" s="413" t="str">
        <f>IF('Séries-16x50'!$AA$39="","",'Séries-16x50'!$AA$39)</f>
        <v/>
      </c>
    </row>
    <row r="794" spans="1:21" x14ac:dyDescent="0.25">
      <c r="A794" s="114" t="str">
        <f>IF('Séries-16x50'!$N$40="","",'Séries-16x50'!$N$40)</f>
        <v/>
      </c>
      <c r="B794" s="435" t="str">
        <f>IF('Séries-16x50'!$J$40="","",'Séries-16x50'!$J$40)</f>
        <v/>
      </c>
      <c r="C794" s="437" t="str">
        <f>IF('Séries-16x50'!$K$40="","",'Séries-16x50'!$K$40)</f>
        <v/>
      </c>
      <c r="D794" s="110" t="str">
        <f>IF('Séries-16x50'!$L$40="","",'Séries-16x50'!$L$40)</f>
        <v/>
      </c>
      <c r="E794" s="110" t="str">
        <f>IF('Séries-16x50'!$I$40="","",'Séries-16x50'!$I$40)</f>
        <v/>
      </c>
      <c r="F794" s="110" t="str">
        <f>IF('Séries-16x50'!$M$40="","",'Séries-16x50'!$M$40)</f>
        <v/>
      </c>
      <c r="G794" s="112" t="str">
        <f>IF('Séries-16x50'!$H$40="","",'Séries-16x50'!$H$40)</f>
        <v/>
      </c>
      <c r="H794" s="120" t="str">
        <f>IF('Séries-16x50'!$A$40="","",'Séries-16x50'!$A$40)</f>
        <v/>
      </c>
      <c r="I794" s="451" t="str">
        <f>IF('Séries-16x50'!$B$40="","",'Séries-16x50'!$B$40)</f>
        <v/>
      </c>
      <c r="J794" s="139" t="str">
        <f>IF('Séries-16x50'!$G$40="","",'Séries-16x50'!$G$40)</f>
        <v/>
      </c>
      <c r="K794" s="457" t="str">
        <f t="shared" si="38"/>
        <v/>
      </c>
      <c r="L794" s="458" t="str">
        <f t="shared" si="39"/>
        <v/>
      </c>
      <c r="M794" s="441" t="str">
        <f>IF('Séries-16x50'!$C$40="","",'Séries-16x50'!$C$40)</f>
        <v/>
      </c>
      <c r="N794" s="431" t="str">
        <f>IF('Séries-16x50'!$D$40="","",'Séries-16x50'!$D$40)</f>
        <v/>
      </c>
      <c r="O794" s="431" t="str">
        <f>IF('Séries-16x50'!$E$40="","",'Séries-16x50'!$E$40)</f>
        <v/>
      </c>
      <c r="P794" s="439" t="str">
        <f>IF('Séries-16x50'!$F$40="","",'Séries-16x50'!$F$40)</f>
        <v/>
      </c>
      <c r="Q794" s="435" t="str">
        <f>IF('Séries-16x50'!$S$40="","",'Séries-16x50'!$S$40)</f>
        <v/>
      </c>
      <c r="R794" s="110" t="str">
        <f>IF('Séries-16x50'!$T$40="","",'Séries-16x50'!$T$40)</f>
        <v/>
      </c>
      <c r="S794" s="437" t="str">
        <f>IF('Séries-16x50'!$U$40="","",'Séries-16x50'!$U$40)</f>
        <v/>
      </c>
      <c r="T794" s="112" t="str">
        <f>IF('Séries-16x50'!$V$40="","",'Séries-16x50'!$V$40)</f>
        <v/>
      </c>
      <c r="U794" s="413" t="str">
        <f>IF('Séries-16x50'!$AA$40="","",'Séries-16x50'!$AA$40)</f>
        <v/>
      </c>
    </row>
    <row r="795" spans="1:21" x14ac:dyDescent="0.25">
      <c r="A795" s="114" t="str">
        <f>IF('Séries-16x50'!$N$41="","",'Séries-16x50'!$N$41)</f>
        <v/>
      </c>
      <c r="B795" s="435" t="str">
        <f>IF('Séries-16x50'!$J$41="","",'Séries-16x50'!$J$41)</f>
        <v/>
      </c>
      <c r="C795" s="437" t="str">
        <f>IF('Séries-16x50'!$K$41="","",'Séries-16x50'!$K$41)</f>
        <v/>
      </c>
      <c r="D795" s="110" t="str">
        <f>IF('Séries-16x50'!$L$41="","",'Séries-16x50'!$L$41)</f>
        <v/>
      </c>
      <c r="E795" s="110" t="str">
        <f>IF('Séries-16x50'!$I$41="","",'Séries-16x50'!$I$41)</f>
        <v/>
      </c>
      <c r="F795" s="110" t="str">
        <f>IF('Séries-16x50'!$M$41="","",'Séries-16x50'!$M$41)</f>
        <v/>
      </c>
      <c r="G795" s="112" t="str">
        <f>IF('Séries-16x50'!$H$41="","",'Séries-16x50'!$H$41)</f>
        <v/>
      </c>
      <c r="H795" s="120" t="str">
        <f>IF('Séries-16x50'!$A$41="","",'Séries-16x50'!$A$41)</f>
        <v/>
      </c>
      <c r="I795" s="451" t="str">
        <f>IF('Séries-16x50'!$B$41="","",'Séries-16x50'!$B$41)</f>
        <v/>
      </c>
      <c r="J795" s="139" t="str">
        <f>IF('Séries-16x50'!$G$41="","",'Séries-16x50'!$G$41)</f>
        <v/>
      </c>
      <c r="K795" s="457" t="str">
        <f t="shared" si="38"/>
        <v/>
      </c>
      <c r="L795" s="458" t="str">
        <f t="shared" si="39"/>
        <v/>
      </c>
      <c r="M795" s="441" t="str">
        <f>IF('Séries-16x50'!$C$41="","",'Séries-16x50'!$C$41)</f>
        <v/>
      </c>
      <c r="N795" s="431" t="str">
        <f>IF('Séries-16x50'!$D$41="","",'Séries-16x50'!$D$41)</f>
        <v/>
      </c>
      <c r="O795" s="431" t="str">
        <f>IF('Séries-16x50'!$E$41="","",'Séries-16x50'!$E$41)</f>
        <v/>
      </c>
      <c r="P795" s="439" t="str">
        <f>IF('Séries-16x50'!$F$41="","",'Séries-16x50'!$F$41)</f>
        <v/>
      </c>
      <c r="Q795" s="435" t="str">
        <f>IF('Séries-16x50'!$S$41="","",'Séries-16x50'!$S$41)</f>
        <v/>
      </c>
      <c r="R795" s="110" t="str">
        <f>IF('Séries-16x50'!$T$41="","",'Séries-16x50'!$T$41)</f>
        <v/>
      </c>
      <c r="S795" s="437" t="str">
        <f>IF('Séries-16x50'!$U$41="","",'Séries-16x50'!$U$41)</f>
        <v/>
      </c>
      <c r="T795" s="112" t="str">
        <f>IF('Séries-16x50'!$V$41="","",'Séries-16x50'!$V$41)</f>
        <v/>
      </c>
      <c r="U795" s="413" t="str">
        <f>IF('Séries-16x50'!$AA$41="","",'Séries-16x50'!$AA$41)</f>
        <v/>
      </c>
    </row>
    <row r="796" spans="1:21" x14ac:dyDescent="0.25">
      <c r="A796" s="114" t="str">
        <f>IF('Séries-16x50'!$N$42="","",'Séries-16x50'!$N$42)</f>
        <v/>
      </c>
      <c r="B796" s="435" t="str">
        <f>IF('Séries-16x50'!$J$42="","",'Séries-16x50'!$J$42)</f>
        <v/>
      </c>
      <c r="C796" s="437" t="str">
        <f>IF('Séries-16x50'!$K$42="","",'Séries-16x50'!$K$42)</f>
        <v/>
      </c>
      <c r="D796" s="110" t="str">
        <f>IF('Séries-16x50'!$L$42="","",'Séries-16x50'!$L$42)</f>
        <v/>
      </c>
      <c r="E796" s="110" t="str">
        <f>IF('Séries-16x50'!$I$42="","",'Séries-16x50'!$I$42)</f>
        <v/>
      </c>
      <c r="F796" s="110" t="str">
        <f>IF('Séries-16x50'!$M$42="","",'Séries-16x50'!$M$42)</f>
        <v/>
      </c>
      <c r="G796" s="112" t="str">
        <f>IF('Séries-16x50'!$H$42="","",'Séries-16x50'!$H$42)</f>
        <v/>
      </c>
      <c r="H796" s="120" t="str">
        <f>IF('Séries-16x50'!$A$42="","",'Séries-16x50'!$A$42)</f>
        <v/>
      </c>
      <c r="I796" s="451" t="str">
        <f>IF('Séries-16x50'!$B$42="","",'Séries-16x50'!$B$42)</f>
        <v/>
      </c>
      <c r="J796" s="139" t="str">
        <f>IF('Séries-16x50'!$G$42="","",'Séries-16x50'!$G$42)</f>
        <v/>
      </c>
      <c r="K796" s="457" t="str">
        <f t="shared" si="38"/>
        <v/>
      </c>
      <c r="L796" s="458" t="str">
        <f t="shared" si="39"/>
        <v/>
      </c>
      <c r="M796" s="441" t="str">
        <f>IF('Séries-16x50'!$C$42="","",'Séries-16x50'!$C$42)</f>
        <v/>
      </c>
      <c r="N796" s="431" t="str">
        <f>IF('Séries-16x50'!$D$42="","",'Séries-16x50'!$D$42)</f>
        <v/>
      </c>
      <c r="O796" s="431" t="str">
        <f>IF('Séries-16x50'!$E$42="","",'Séries-16x50'!$E$42)</f>
        <v/>
      </c>
      <c r="P796" s="439" t="str">
        <f>IF('Séries-16x50'!$F$42="","",'Séries-16x50'!$F$42)</f>
        <v/>
      </c>
      <c r="Q796" s="435" t="str">
        <f>IF('Séries-16x50'!$S$42="","",'Séries-16x50'!$S$42)</f>
        <v/>
      </c>
      <c r="R796" s="110" t="str">
        <f>IF('Séries-16x50'!$T$42="","",'Séries-16x50'!$T$42)</f>
        <v/>
      </c>
      <c r="S796" s="437" t="str">
        <f>IF('Séries-16x50'!$U$42="","",'Séries-16x50'!$U$42)</f>
        <v/>
      </c>
      <c r="T796" s="112" t="str">
        <f>IF('Séries-16x50'!$V$42="","",'Séries-16x50'!$V$42)</f>
        <v/>
      </c>
      <c r="U796" s="413" t="str">
        <f>IF('Séries-16x50'!$AA$42="","",'Séries-16x50'!$AA$42)</f>
        <v/>
      </c>
    </row>
    <row r="797" spans="1:21" x14ac:dyDescent="0.25">
      <c r="A797" s="114" t="str">
        <f>IF('Séries-16x50'!$N$43="","",'Séries-16x50'!$N$43)</f>
        <v/>
      </c>
      <c r="B797" s="435" t="str">
        <f>IF('Séries-16x50'!$J$43="","",'Séries-16x50'!$J$43)</f>
        <v/>
      </c>
      <c r="C797" s="437" t="str">
        <f>IF('Séries-16x50'!$K$43="","",'Séries-16x50'!$K$43)</f>
        <v/>
      </c>
      <c r="D797" s="110" t="str">
        <f>IF('Séries-16x50'!$L$43="","",'Séries-16x50'!$L$43)</f>
        <v/>
      </c>
      <c r="E797" s="110" t="str">
        <f>IF('Séries-16x50'!$I$43="","",'Séries-16x50'!$I$43)</f>
        <v/>
      </c>
      <c r="F797" s="110" t="str">
        <f>IF('Séries-16x50'!$M$43="","",'Séries-16x50'!$M$43)</f>
        <v/>
      </c>
      <c r="G797" s="112" t="str">
        <f>IF('Séries-16x50'!$H$43="","",'Séries-16x50'!$H$43)</f>
        <v/>
      </c>
      <c r="H797" s="120" t="str">
        <f>IF('Séries-16x50'!$A$43="","",'Séries-16x50'!$A$43)</f>
        <v/>
      </c>
      <c r="I797" s="451" t="str">
        <f>IF('Séries-16x50'!$B$43="","",'Séries-16x50'!$B$43)</f>
        <v/>
      </c>
      <c r="J797" s="139" t="str">
        <f>IF('Séries-16x50'!$G$43="","",'Séries-16x50'!$G$43)</f>
        <v/>
      </c>
      <c r="K797" s="457" t="str">
        <f t="shared" si="38"/>
        <v/>
      </c>
      <c r="L797" s="458" t="str">
        <f t="shared" si="39"/>
        <v/>
      </c>
      <c r="M797" s="441" t="str">
        <f>IF('Séries-16x50'!$C$43="","",'Séries-16x50'!$C$43)</f>
        <v/>
      </c>
      <c r="N797" s="431" t="str">
        <f>IF('Séries-16x50'!$D$43="","",'Séries-16x50'!$D$43)</f>
        <v/>
      </c>
      <c r="O797" s="431" t="str">
        <f>IF('Séries-16x50'!$E$43="","",'Séries-16x50'!$E$43)</f>
        <v/>
      </c>
      <c r="P797" s="439" t="str">
        <f>IF('Séries-16x50'!$F$43="","",'Séries-16x50'!$F$43)</f>
        <v/>
      </c>
      <c r="Q797" s="435" t="str">
        <f>IF('Séries-16x50'!$S$43="","",'Séries-16x50'!$S$43)</f>
        <v/>
      </c>
      <c r="R797" s="110" t="str">
        <f>IF('Séries-16x50'!$T$43="","",'Séries-16x50'!$T$43)</f>
        <v/>
      </c>
      <c r="S797" s="437" t="str">
        <f>IF('Séries-16x50'!$U$43="","",'Séries-16x50'!$U$43)</f>
        <v/>
      </c>
      <c r="T797" s="112" t="str">
        <f>IF('Séries-16x50'!$V$43="","",'Séries-16x50'!$V$43)</f>
        <v/>
      </c>
      <c r="U797" s="413" t="str">
        <f>IF('Séries-16x50'!$AA$43="","",'Séries-16x50'!$AA$43)</f>
        <v/>
      </c>
    </row>
    <row r="798" spans="1:21" x14ac:dyDescent="0.25">
      <c r="A798" s="114" t="str">
        <f>IF('Séries-16x50'!$N$44="","",'Séries-16x50'!$N$44)</f>
        <v/>
      </c>
      <c r="B798" s="435" t="str">
        <f>IF('Séries-16x50'!$J$44="","",'Séries-16x50'!$J$44)</f>
        <v/>
      </c>
      <c r="C798" s="437" t="str">
        <f>IF('Séries-16x50'!$K$44="","",'Séries-16x50'!$K$44)</f>
        <v/>
      </c>
      <c r="D798" s="110" t="str">
        <f>IF('Séries-16x50'!$L$44="","",'Séries-16x50'!$L$44)</f>
        <v/>
      </c>
      <c r="E798" s="110" t="str">
        <f>IF('Séries-16x50'!$I$44="","",'Séries-16x50'!$I$44)</f>
        <v/>
      </c>
      <c r="F798" s="110" t="str">
        <f>IF('Séries-16x50'!$M$44="","",'Séries-16x50'!$M$44)</f>
        <v/>
      </c>
      <c r="G798" s="112" t="str">
        <f>IF('Séries-16x50'!$H$44="","",'Séries-16x50'!$H$44)</f>
        <v/>
      </c>
      <c r="H798" s="120" t="str">
        <f>IF('Séries-16x50'!$A$44="","",'Séries-16x50'!$A$44)</f>
        <v/>
      </c>
      <c r="I798" s="451" t="str">
        <f>IF('Séries-16x50'!$B$44="","",'Séries-16x50'!$B$44)</f>
        <v/>
      </c>
      <c r="J798" s="139" t="str">
        <f>IF('Séries-16x50'!$G$44="","",'Séries-16x50'!$G$44)</f>
        <v/>
      </c>
      <c r="K798" s="457" t="str">
        <f t="shared" si="38"/>
        <v/>
      </c>
      <c r="L798" s="458" t="str">
        <f t="shared" si="39"/>
        <v/>
      </c>
      <c r="M798" s="441" t="str">
        <f>IF('Séries-16x50'!$C$44="","",'Séries-16x50'!$C$44)</f>
        <v/>
      </c>
      <c r="N798" s="431" t="str">
        <f>IF('Séries-16x50'!$D$44="","",'Séries-16x50'!$D$44)</f>
        <v/>
      </c>
      <c r="O798" s="431" t="str">
        <f>IF('Séries-16x50'!$E$44="","",'Séries-16x50'!$E$44)</f>
        <v/>
      </c>
      <c r="P798" s="439" t="str">
        <f>IF('Séries-16x50'!$F$44="","",'Séries-16x50'!$F$44)</f>
        <v/>
      </c>
      <c r="Q798" s="435" t="str">
        <f>IF('Séries-16x50'!$S$44="","",'Séries-16x50'!$S$44)</f>
        <v/>
      </c>
      <c r="R798" s="110" t="str">
        <f>IF('Séries-16x50'!$T$44="","",'Séries-16x50'!$T$44)</f>
        <v/>
      </c>
      <c r="S798" s="437" t="str">
        <f>IF('Séries-16x50'!$U$44="","",'Séries-16x50'!$U$44)</f>
        <v/>
      </c>
      <c r="T798" s="112" t="str">
        <f>IF('Séries-16x50'!$V$44="","",'Séries-16x50'!$V$44)</f>
        <v/>
      </c>
      <c r="U798" s="413" t="str">
        <f>IF('Séries-16x50'!$AA$44="","",'Séries-16x50'!$AA$44)</f>
        <v/>
      </c>
    </row>
    <row r="799" spans="1:21" x14ac:dyDescent="0.25">
      <c r="A799" s="114" t="str">
        <f>IF('Séries-16x50'!$N$45="","",'Séries-16x50'!$N$45)</f>
        <v/>
      </c>
      <c r="B799" s="435" t="str">
        <f>IF('Séries-16x50'!$J$45="","",'Séries-16x50'!$J$45)</f>
        <v/>
      </c>
      <c r="C799" s="437" t="str">
        <f>IF('Séries-16x50'!$K$45="","",'Séries-16x50'!$K$45)</f>
        <v/>
      </c>
      <c r="D799" s="110" t="str">
        <f>IF('Séries-16x50'!$L$45="","",'Séries-16x50'!$L$45)</f>
        <v/>
      </c>
      <c r="E799" s="110" t="str">
        <f>IF('Séries-16x50'!$I$45="","",'Séries-16x50'!$I$45)</f>
        <v/>
      </c>
      <c r="F799" s="110" t="str">
        <f>IF('Séries-16x50'!$M$45="","",'Séries-16x50'!$M$45)</f>
        <v/>
      </c>
      <c r="G799" s="112" t="str">
        <f>IF('Séries-16x50'!$H$45="","",'Séries-16x50'!$H$45)</f>
        <v/>
      </c>
      <c r="H799" s="120" t="str">
        <f>IF('Séries-16x50'!$A$45="","",'Séries-16x50'!$A$45)</f>
        <v/>
      </c>
      <c r="I799" s="451" t="str">
        <f>IF('Séries-16x50'!$B$45="","",'Séries-16x50'!$B$45)</f>
        <v/>
      </c>
      <c r="J799" s="139" t="str">
        <f>IF('Séries-16x50'!$G$45="","",'Séries-16x50'!$G$45)</f>
        <v/>
      </c>
      <c r="K799" s="457" t="str">
        <f t="shared" si="38"/>
        <v/>
      </c>
      <c r="L799" s="458" t="str">
        <f t="shared" si="39"/>
        <v/>
      </c>
      <c r="M799" s="441" t="str">
        <f>IF('Séries-16x50'!$C$45="","",'Séries-16x50'!$C$45)</f>
        <v/>
      </c>
      <c r="N799" s="431" t="str">
        <f>IF('Séries-16x50'!$D$45="","",'Séries-16x50'!$D$45)</f>
        <v/>
      </c>
      <c r="O799" s="431" t="str">
        <f>IF('Séries-16x50'!$E$45="","",'Séries-16x50'!$E$45)</f>
        <v/>
      </c>
      <c r="P799" s="439" t="str">
        <f>IF('Séries-16x50'!$F$45="","",'Séries-16x50'!$F$45)</f>
        <v/>
      </c>
      <c r="Q799" s="435" t="str">
        <f>IF('Séries-16x50'!$S$45="","",'Séries-16x50'!$S$45)</f>
        <v/>
      </c>
      <c r="R799" s="110" t="str">
        <f>IF('Séries-16x50'!$T$45="","",'Séries-16x50'!$T$45)</f>
        <v/>
      </c>
      <c r="S799" s="437" t="str">
        <f>IF('Séries-16x50'!$U$45="","",'Séries-16x50'!$U$45)</f>
        <v/>
      </c>
      <c r="T799" s="112" t="str">
        <f>IF('Séries-16x50'!$V$45="","",'Séries-16x50'!$V$45)</f>
        <v/>
      </c>
      <c r="U799" s="413" t="str">
        <f>IF('Séries-16x50'!$AA$45="","",'Séries-16x50'!$AA$45)</f>
        <v/>
      </c>
    </row>
    <row r="800" spans="1:21" x14ac:dyDescent="0.25">
      <c r="A800" s="114" t="str">
        <f>IF('Séries-16x50'!$N$46="","",'Séries-16x50'!$N$46)</f>
        <v/>
      </c>
      <c r="B800" s="435" t="str">
        <f>IF('Séries-16x50'!$J$46="","",'Séries-16x50'!$J$46)</f>
        <v/>
      </c>
      <c r="C800" s="437" t="str">
        <f>IF('Séries-16x50'!$K$46="","",'Séries-16x50'!$K$46)</f>
        <v/>
      </c>
      <c r="D800" s="110" t="str">
        <f>IF('Séries-16x50'!$L$46="","",'Séries-16x50'!$L$46)</f>
        <v/>
      </c>
      <c r="E800" s="110" t="str">
        <f>IF('Séries-16x50'!$I$46="","",'Séries-16x50'!$I$46)</f>
        <v/>
      </c>
      <c r="F800" s="110" t="str">
        <f>IF('Séries-16x50'!$M$46="","",'Séries-16x50'!$M$46)</f>
        <v/>
      </c>
      <c r="G800" s="112" t="str">
        <f>IF('Séries-16x50'!$H$46="","",'Séries-16x50'!$H$46)</f>
        <v/>
      </c>
      <c r="H800" s="120" t="str">
        <f>IF('Séries-16x50'!$A$46="","",'Séries-16x50'!$A$46)</f>
        <v/>
      </c>
      <c r="I800" s="451" t="str">
        <f>IF('Séries-16x50'!$B$46="","",'Séries-16x50'!$B$46)</f>
        <v/>
      </c>
      <c r="J800" s="139" t="str">
        <f>IF('Séries-16x50'!$G$46="","",'Séries-16x50'!$G$46)</f>
        <v/>
      </c>
      <c r="K800" s="457" t="str">
        <f t="shared" si="38"/>
        <v/>
      </c>
      <c r="L800" s="458" t="str">
        <f t="shared" si="39"/>
        <v/>
      </c>
      <c r="M800" s="441" t="str">
        <f>IF('Séries-16x50'!$C$46="","",'Séries-16x50'!$C$46)</f>
        <v/>
      </c>
      <c r="N800" s="431" t="str">
        <f>IF('Séries-16x50'!$D$46="","",'Séries-16x50'!$D$46)</f>
        <v/>
      </c>
      <c r="O800" s="431" t="str">
        <f>IF('Séries-16x50'!$E$46="","",'Séries-16x50'!$E$46)</f>
        <v/>
      </c>
      <c r="P800" s="439" t="str">
        <f>IF('Séries-16x50'!$F$46="","",'Séries-16x50'!$F$46)</f>
        <v/>
      </c>
      <c r="Q800" s="435" t="str">
        <f>IF('Séries-16x50'!$S$46="","",'Séries-16x50'!$S$46)</f>
        <v/>
      </c>
      <c r="R800" s="110" t="str">
        <f>IF('Séries-16x50'!$T$46="","",'Séries-16x50'!$T$46)</f>
        <v/>
      </c>
      <c r="S800" s="437" t="str">
        <f>IF('Séries-16x50'!$U$46="","",'Séries-16x50'!$U$46)</f>
        <v/>
      </c>
      <c r="T800" s="112" t="str">
        <f>IF('Séries-16x50'!$V$46="","",'Séries-16x50'!$V$46)</f>
        <v/>
      </c>
      <c r="U800" s="413" t="str">
        <f>IF('Séries-16x50'!$AA$46="","",'Séries-16x50'!$AA$46)</f>
        <v/>
      </c>
    </row>
    <row r="801" spans="1:21" x14ac:dyDescent="0.25">
      <c r="A801" s="114" t="str">
        <f>IF('Séries-16x50'!$N$47="","",'Séries-16x50'!$N$47)</f>
        <v/>
      </c>
      <c r="B801" s="435" t="str">
        <f>IF('Séries-16x50'!$J$47="","",'Séries-16x50'!$J$47)</f>
        <v/>
      </c>
      <c r="C801" s="437" t="str">
        <f>IF('Séries-16x50'!$K$47="","",'Séries-16x50'!$K$47)</f>
        <v/>
      </c>
      <c r="D801" s="110" t="str">
        <f>IF('Séries-16x50'!$L$47="","",'Séries-16x50'!$L$47)</f>
        <v/>
      </c>
      <c r="E801" s="110" t="str">
        <f>IF('Séries-16x50'!$I$47="","",'Séries-16x50'!$I$47)</f>
        <v/>
      </c>
      <c r="F801" s="110" t="str">
        <f>IF('Séries-16x50'!$M$47="","",'Séries-16x50'!$M$47)</f>
        <v/>
      </c>
      <c r="G801" s="112" t="str">
        <f>IF('Séries-16x50'!$H$47="","",'Séries-16x50'!$H$47)</f>
        <v/>
      </c>
      <c r="H801" s="120" t="str">
        <f>IF('Séries-16x50'!$A$47="","",'Séries-16x50'!$A$47)</f>
        <v/>
      </c>
      <c r="I801" s="451" t="str">
        <f>IF('Séries-16x50'!$B$47="","",'Séries-16x50'!$B$47)</f>
        <v/>
      </c>
      <c r="J801" s="139" t="str">
        <f>IF('Séries-16x50'!$G$47="","",'Séries-16x50'!$G$47)</f>
        <v/>
      </c>
      <c r="K801" s="457" t="str">
        <f t="shared" si="38"/>
        <v/>
      </c>
      <c r="L801" s="458" t="str">
        <f t="shared" si="39"/>
        <v/>
      </c>
      <c r="M801" s="441" t="str">
        <f>IF('Séries-16x50'!$C$47="","",'Séries-16x50'!$C$47)</f>
        <v/>
      </c>
      <c r="N801" s="431" t="str">
        <f>IF('Séries-16x50'!$D$47="","",'Séries-16x50'!$D$47)</f>
        <v/>
      </c>
      <c r="O801" s="431" t="str">
        <f>IF('Séries-16x50'!$E$47="","",'Séries-16x50'!$E$47)</f>
        <v/>
      </c>
      <c r="P801" s="439" t="str">
        <f>IF('Séries-16x50'!$F$47="","",'Séries-16x50'!$F$47)</f>
        <v/>
      </c>
      <c r="Q801" s="435" t="str">
        <f>IF('Séries-16x50'!$S$47="","",'Séries-16x50'!$S$47)</f>
        <v/>
      </c>
      <c r="R801" s="110" t="str">
        <f>IF('Séries-16x50'!$T$47="","",'Séries-16x50'!$T$47)</f>
        <v/>
      </c>
      <c r="S801" s="437" t="str">
        <f>IF('Séries-16x50'!$U$47="","",'Séries-16x50'!$U$47)</f>
        <v/>
      </c>
      <c r="T801" s="112" t="str">
        <f>IF('Séries-16x50'!$V$47="","",'Séries-16x50'!$V$47)</f>
        <v/>
      </c>
      <c r="U801" s="413" t="str">
        <f>IF('Séries-16x50'!$AA$47="","",'Séries-16x50'!$AA$47)</f>
        <v/>
      </c>
    </row>
    <row r="802" spans="1:21" x14ac:dyDescent="0.25">
      <c r="A802" s="114" t="str">
        <f>IF('Séries-16x50'!$N$48="","",'Séries-16x50'!$N$48)</f>
        <v/>
      </c>
      <c r="B802" s="435" t="str">
        <f>IF('Séries-16x50'!$J$48="","",'Séries-16x50'!$J$48)</f>
        <v/>
      </c>
      <c r="C802" s="437" t="str">
        <f>IF('Séries-16x50'!$K$48="","",'Séries-16x50'!$K$48)</f>
        <v/>
      </c>
      <c r="D802" s="110" t="str">
        <f>IF('Séries-16x50'!$L$48="","",'Séries-16x50'!$L$48)</f>
        <v/>
      </c>
      <c r="E802" s="110" t="str">
        <f>IF('Séries-16x50'!$I$48="","",'Séries-16x50'!$I$48)</f>
        <v/>
      </c>
      <c r="F802" s="110" t="str">
        <f>IF('Séries-16x50'!$M$48="","",'Séries-16x50'!$M$48)</f>
        <v/>
      </c>
      <c r="G802" s="112" t="str">
        <f>IF('Séries-16x50'!$H$48="","",'Séries-16x50'!$H$48)</f>
        <v/>
      </c>
      <c r="H802" s="120" t="str">
        <f>IF('Séries-16x50'!$A$48="","",'Séries-16x50'!$A$48)</f>
        <v/>
      </c>
      <c r="I802" s="451" t="str">
        <f>IF('Séries-16x50'!$B$48="","",'Séries-16x50'!$B$48)</f>
        <v/>
      </c>
      <c r="J802" s="139" t="str">
        <f>IF('Séries-16x50'!$G$48="","",'Séries-16x50'!$G$48)</f>
        <v/>
      </c>
      <c r="K802" s="457" t="str">
        <f t="shared" si="38"/>
        <v/>
      </c>
      <c r="L802" s="458" t="str">
        <f t="shared" si="39"/>
        <v/>
      </c>
      <c r="M802" s="441" t="str">
        <f>IF('Séries-16x50'!$C$48="","",'Séries-16x50'!$C$48)</f>
        <v/>
      </c>
      <c r="N802" s="431" t="str">
        <f>IF('Séries-16x50'!$D$48="","",'Séries-16x50'!$D$48)</f>
        <v/>
      </c>
      <c r="O802" s="431" t="str">
        <f>IF('Séries-16x50'!$E$48="","",'Séries-16x50'!$E$48)</f>
        <v/>
      </c>
      <c r="P802" s="439" t="str">
        <f>IF('Séries-16x50'!$F$48="","",'Séries-16x50'!$F$48)</f>
        <v/>
      </c>
      <c r="Q802" s="435" t="str">
        <f>IF('Séries-16x50'!$S$48="","",'Séries-16x50'!$S$48)</f>
        <v/>
      </c>
      <c r="R802" s="110" t="str">
        <f>IF('Séries-16x50'!$T$48="","",'Séries-16x50'!$T$48)</f>
        <v/>
      </c>
      <c r="S802" s="437" t="str">
        <f>IF('Séries-16x50'!$U$48="","",'Séries-16x50'!$U$48)</f>
        <v/>
      </c>
      <c r="T802" s="112" t="str">
        <f>IF('Séries-16x50'!$V$48="","",'Séries-16x50'!$V$48)</f>
        <v/>
      </c>
      <c r="U802" s="413" t="str">
        <f>IF('Séries-16x50'!$AA$48="","",'Séries-16x50'!$AA$48)</f>
        <v/>
      </c>
    </row>
    <row r="803" spans="1:21" x14ac:dyDescent="0.25">
      <c r="A803" s="114" t="str">
        <f>IF('Séries-16x50'!$N$49="","",'Séries-16x50'!$N$49)</f>
        <v/>
      </c>
      <c r="B803" s="435" t="str">
        <f>IF('Séries-16x50'!$J$49="","",'Séries-16x50'!$J$49)</f>
        <v/>
      </c>
      <c r="C803" s="437" t="str">
        <f>IF('Séries-16x50'!$K$49="","",'Séries-16x50'!$K$49)</f>
        <v/>
      </c>
      <c r="D803" s="110" t="str">
        <f>IF('Séries-16x50'!$L$49="","",'Séries-16x50'!$L$49)</f>
        <v/>
      </c>
      <c r="E803" s="110" t="str">
        <f>IF('Séries-16x50'!$I$49="","",'Séries-16x50'!$I$49)</f>
        <v/>
      </c>
      <c r="F803" s="110" t="str">
        <f>IF('Séries-16x50'!$M$49="","",'Séries-16x50'!$M$49)</f>
        <v/>
      </c>
      <c r="G803" s="112" t="str">
        <f>IF('Séries-16x50'!$H$49="","",'Séries-16x50'!$H$49)</f>
        <v/>
      </c>
      <c r="H803" s="120" t="str">
        <f>IF('Séries-16x50'!$A$49="","",'Séries-16x50'!$A$49)</f>
        <v/>
      </c>
      <c r="I803" s="451" t="str">
        <f>IF('Séries-16x50'!$B$49="","",'Séries-16x50'!$B$49)</f>
        <v/>
      </c>
      <c r="J803" s="139" t="str">
        <f>IF('Séries-16x50'!$G$49="","",'Séries-16x50'!$G$49)</f>
        <v/>
      </c>
      <c r="K803" s="457" t="str">
        <f t="shared" si="38"/>
        <v/>
      </c>
      <c r="L803" s="458" t="str">
        <f t="shared" si="39"/>
        <v/>
      </c>
      <c r="M803" s="441" t="str">
        <f>IF('Séries-16x50'!$C$49="","",'Séries-16x50'!$C$49)</f>
        <v/>
      </c>
      <c r="N803" s="431" t="str">
        <f>IF('Séries-16x50'!$D$49="","",'Séries-16x50'!$D$49)</f>
        <v/>
      </c>
      <c r="O803" s="431" t="str">
        <f>IF('Séries-16x50'!$E$49="","",'Séries-16x50'!$E$49)</f>
        <v/>
      </c>
      <c r="P803" s="439" t="str">
        <f>IF('Séries-16x50'!$F$49="","",'Séries-16x50'!$F$49)</f>
        <v/>
      </c>
      <c r="Q803" s="435" t="str">
        <f>IF('Séries-16x50'!$S$49="","",'Séries-16x50'!$S$49)</f>
        <v/>
      </c>
      <c r="R803" s="110" t="str">
        <f>IF('Séries-16x50'!$T$49="","",'Séries-16x50'!$T$49)</f>
        <v/>
      </c>
      <c r="S803" s="437" t="str">
        <f>IF('Séries-16x50'!$U$49="","",'Séries-16x50'!$U$49)</f>
        <v/>
      </c>
      <c r="T803" s="112" t="str">
        <f>IF('Séries-16x50'!$V$49="","",'Séries-16x50'!$V$49)</f>
        <v/>
      </c>
      <c r="U803" s="413" t="str">
        <f>IF('Séries-16x50'!$AA$49="","",'Séries-16x50'!$AA$49)</f>
        <v/>
      </c>
    </row>
    <row r="804" spans="1:21" ht="15.75" thickBot="1" x14ac:dyDescent="0.3">
      <c r="A804" s="10" t="str">
        <f>IF('Séries-16x50'!$N$50="","",'Séries-16x50'!$N$50)</f>
        <v/>
      </c>
      <c r="B804" s="436" t="str">
        <f>IF('Séries-16x50'!$J$50="","",'Séries-16x50'!$J$50)</f>
        <v/>
      </c>
      <c r="C804" s="438" t="str">
        <f>IF('Séries-16x50'!$K$50="","",'Séries-16x50'!$K$50)</f>
        <v/>
      </c>
      <c r="D804" s="3" t="str">
        <f>IF('Séries-16x50'!$L$50="","",'Séries-16x50'!$L$50)</f>
        <v/>
      </c>
      <c r="E804" s="3" t="str">
        <f>IF('Séries-16x50'!$I$50="","",'Séries-16x50'!$I$50)</f>
        <v/>
      </c>
      <c r="F804" s="3" t="str">
        <f>IF('Séries-16x50'!$M$50="","",'Séries-16x50'!$M$50)</f>
        <v/>
      </c>
      <c r="G804" s="4" t="str">
        <f>IF('Séries-16x50'!$H$50="","",'Séries-16x50'!$H$50)</f>
        <v/>
      </c>
      <c r="H804" s="142" t="str">
        <f>IF('Séries-16x50'!$A$50="","",'Séries-16x50'!$A$50)</f>
        <v/>
      </c>
      <c r="I804" s="163" t="str">
        <f>IF('Séries-16x50'!$B$50="","",'Séries-16x50'!$B$50)</f>
        <v/>
      </c>
      <c r="J804" s="143" t="str">
        <f>IF('Séries-16x50'!$G$50="","",'Séries-16x50'!$G$50)</f>
        <v/>
      </c>
      <c r="K804" s="459" t="str">
        <f t="shared" si="38"/>
        <v/>
      </c>
      <c r="L804" s="460" t="str">
        <f t="shared" si="39"/>
        <v/>
      </c>
      <c r="M804" s="442" t="str">
        <f>IF('Séries-16x50'!$C$50="","",'Séries-16x50'!$C$50)</f>
        <v/>
      </c>
      <c r="N804" s="432" t="str">
        <f>IF('Séries-16x50'!$D$50="","",'Séries-16x50'!$D$50)</f>
        <v/>
      </c>
      <c r="O804" s="432" t="str">
        <f>IF('Séries-16x50'!$E$50="","",'Séries-16x50'!$E$50)</f>
        <v/>
      </c>
      <c r="P804" s="440" t="str">
        <f>IF('Séries-16x50'!$F$50="","",'Séries-16x50'!$F$50)</f>
        <v/>
      </c>
      <c r="Q804" s="436" t="str">
        <f>IF('Séries-16x50'!$S$50="","",'Séries-16x50'!$S$50)</f>
        <v/>
      </c>
      <c r="R804" s="3" t="str">
        <f>IF('Séries-16x50'!$T$50="","",'Séries-16x50'!$T$50)</f>
        <v/>
      </c>
      <c r="S804" s="438" t="str">
        <f>IF('Séries-16x50'!$U$50="","",'Séries-16x50'!$U$50)</f>
        <v/>
      </c>
      <c r="T804" s="4" t="str">
        <f>IF('Séries-16x50'!$V$50="","",'Séries-16x50'!$V$50)</f>
        <v/>
      </c>
      <c r="U804" s="144" t="str">
        <f>IF('Séries-16x50'!$AA$50="","",'Séries-16x50'!$AA$50)</f>
        <v/>
      </c>
    </row>
  </sheetData>
  <sheetProtection algorithmName="SHA-512" hashValue="dk1eKEgNhndWGWjnmt+OsthpC7b4zFxkllfmLoHNnWi7PCpA+brhzef7o8YSWbCtM0cd7DNjy1AY2J+kVhtQYA==" saltValue="dM6l9CuwQV9YzSeej0ij7w==" spinCount="100000" sheet="1" objects="1" scenarios="1" sort="0" autoFilter="0"/>
  <autoFilter ref="A4:S4"/>
  <mergeCells count="6">
    <mergeCell ref="B2:G2"/>
    <mergeCell ref="H2:J2"/>
    <mergeCell ref="M2:P2"/>
    <mergeCell ref="Q2:T2"/>
    <mergeCell ref="A1:U1"/>
    <mergeCell ref="K2:L2"/>
  </mergeCells>
  <conditionalFormatting sqref="U5:U44 U165:U204 U485:U524 U325:U364 U765:U804">
    <cfRule type="cellIs" dxfId="116" priority="31" operator="equal">
      <formula>"Oui"</formula>
    </cfRule>
    <cfRule type="cellIs" dxfId="115" priority="32" operator="equal">
      <formula>"Non"</formula>
    </cfRule>
  </conditionalFormatting>
  <conditionalFormatting sqref="U45:U84">
    <cfRule type="cellIs" dxfId="114" priority="29" operator="equal">
      <formula>"Oui"</formula>
    </cfRule>
    <cfRule type="cellIs" dxfId="113" priority="30" operator="equal">
      <formula>"Non"</formula>
    </cfRule>
  </conditionalFormatting>
  <conditionalFormatting sqref="U85:U124">
    <cfRule type="cellIs" dxfId="112" priority="27" operator="equal">
      <formula>"Oui"</formula>
    </cfRule>
    <cfRule type="cellIs" dxfId="111" priority="28" operator="equal">
      <formula>"Non"</formula>
    </cfRule>
  </conditionalFormatting>
  <conditionalFormatting sqref="U125:U164">
    <cfRule type="cellIs" dxfId="110" priority="25" operator="equal">
      <formula>"Oui"</formula>
    </cfRule>
    <cfRule type="cellIs" dxfId="109" priority="26" operator="equal">
      <formula>"Non"</formula>
    </cfRule>
  </conditionalFormatting>
  <conditionalFormatting sqref="U405:U444">
    <cfRule type="cellIs" dxfId="108" priority="23" operator="equal">
      <formula>"Oui"</formula>
    </cfRule>
    <cfRule type="cellIs" dxfId="107" priority="24" operator="equal">
      <formula>"Non"</formula>
    </cfRule>
  </conditionalFormatting>
  <conditionalFormatting sqref="U365:U404">
    <cfRule type="cellIs" dxfId="106" priority="21" operator="equal">
      <formula>"Oui"</formula>
    </cfRule>
    <cfRule type="cellIs" dxfId="105" priority="22" operator="equal">
      <formula>"Non"</formula>
    </cfRule>
  </conditionalFormatting>
  <conditionalFormatting sqref="U285:U324">
    <cfRule type="cellIs" dxfId="104" priority="19" operator="equal">
      <formula>"Oui"</formula>
    </cfRule>
    <cfRule type="cellIs" dxfId="103" priority="20" operator="equal">
      <formula>"Non"</formula>
    </cfRule>
  </conditionalFormatting>
  <conditionalFormatting sqref="U245:U284">
    <cfRule type="cellIs" dxfId="102" priority="17" operator="equal">
      <formula>"Oui"</formula>
    </cfRule>
    <cfRule type="cellIs" dxfId="101" priority="18" operator="equal">
      <formula>"Non"</formula>
    </cfRule>
  </conditionalFormatting>
  <conditionalFormatting sqref="U205:U244">
    <cfRule type="cellIs" dxfId="100" priority="15" operator="equal">
      <formula>"Oui"</formula>
    </cfRule>
    <cfRule type="cellIs" dxfId="99" priority="16" operator="equal">
      <formula>"Non"</formula>
    </cfRule>
  </conditionalFormatting>
  <conditionalFormatting sqref="U445:U484">
    <cfRule type="cellIs" dxfId="98" priority="13" operator="equal">
      <formula>"Oui"</formula>
    </cfRule>
    <cfRule type="cellIs" dxfId="97" priority="14" operator="equal">
      <formula>"Non"</formula>
    </cfRule>
  </conditionalFormatting>
  <conditionalFormatting sqref="U605:U644">
    <cfRule type="cellIs" dxfId="96" priority="11" operator="equal">
      <formula>"Oui"</formula>
    </cfRule>
    <cfRule type="cellIs" dxfId="95" priority="12" operator="equal">
      <formula>"Non"</formula>
    </cfRule>
  </conditionalFormatting>
  <conditionalFormatting sqref="U565:U604">
    <cfRule type="cellIs" dxfId="94" priority="9" operator="equal">
      <formula>"Oui"</formula>
    </cfRule>
    <cfRule type="cellIs" dxfId="93" priority="10" operator="equal">
      <formula>"Non"</formula>
    </cfRule>
  </conditionalFormatting>
  <conditionalFormatting sqref="U525:U564">
    <cfRule type="cellIs" dxfId="92" priority="7" operator="equal">
      <formula>"Oui"</formula>
    </cfRule>
    <cfRule type="cellIs" dxfId="91" priority="8" operator="equal">
      <formula>"Non"</formula>
    </cfRule>
  </conditionalFormatting>
  <conditionalFormatting sqref="U725:U764">
    <cfRule type="cellIs" dxfId="90" priority="5" operator="equal">
      <formula>"Oui"</formula>
    </cfRule>
    <cfRule type="cellIs" dxfId="89" priority="6" operator="equal">
      <formula>"Non"</formula>
    </cfRule>
  </conditionalFormatting>
  <conditionalFormatting sqref="U685:U724">
    <cfRule type="cellIs" dxfId="88" priority="3" operator="equal">
      <formula>"Oui"</formula>
    </cfRule>
    <cfRule type="cellIs" dxfId="87" priority="4" operator="equal">
      <formula>"Non"</formula>
    </cfRule>
  </conditionalFormatting>
  <conditionalFormatting sqref="U645:U684">
    <cfRule type="cellIs" dxfId="86" priority="1" operator="equal">
      <formula>"Oui"</formula>
    </cfRule>
    <cfRule type="cellIs" dxfId="85" priority="2" operator="equal">
      <formula>"Non"</formula>
    </cfRule>
  </conditionalFormatting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002060"/>
  </sheetPr>
  <dimension ref="A1:U804"/>
  <sheetViews>
    <sheetView workbookViewId="0">
      <pane xSplit="7" ySplit="4" topLeftCell="H56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baseColWidth="10" defaultRowHeight="15" x14ac:dyDescent="0.25"/>
  <cols>
    <col min="1" max="1" width="10.28515625" customWidth="1"/>
    <col min="2" max="3" width="15.7109375" customWidth="1"/>
    <col min="4" max="4" width="7.7109375" customWidth="1"/>
    <col min="5" max="5" width="13.7109375" customWidth="1"/>
    <col min="6" max="6" width="0" hidden="1" customWidth="1"/>
    <col min="7" max="7" width="15.7109375" customWidth="1"/>
    <col min="8" max="8" width="5.5703125" style="138" customWidth="1"/>
    <col min="9" max="9" width="0" style="138" hidden="1" customWidth="1"/>
    <col min="10" max="10" width="5.7109375" style="138" customWidth="1"/>
    <col min="11" max="12" width="13.7109375" style="138" customWidth="1"/>
    <col min="13" max="16" width="13.7109375" hidden="1" customWidth="1"/>
    <col min="17" max="20" width="5.7109375" customWidth="1"/>
    <col min="21" max="21" width="19.7109375" style="138" customWidth="1"/>
  </cols>
  <sheetData>
    <row r="1" spans="1:21" ht="37.5" customHeight="1" thickBot="1" x14ac:dyDescent="0.3">
      <c r="A1" s="1106" t="s">
        <v>254</v>
      </c>
      <c r="B1" s="1107"/>
      <c r="C1" s="1107"/>
      <c r="D1" s="1107"/>
      <c r="E1" s="1107"/>
      <c r="F1" s="1107"/>
      <c r="G1" s="1107"/>
      <c r="H1" s="1107"/>
      <c r="I1" s="1107"/>
      <c r="J1" s="1107"/>
      <c r="K1" s="1107"/>
      <c r="L1" s="1107"/>
      <c r="M1" s="1107"/>
      <c r="N1" s="1107"/>
      <c r="O1" s="1107"/>
      <c r="P1" s="1107"/>
      <c r="Q1" s="1107"/>
      <c r="R1" s="1107"/>
      <c r="S1" s="1107"/>
      <c r="T1" s="1107"/>
      <c r="U1" s="1108"/>
    </row>
    <row r="2" spans="1:21" s="430" customFormat="1" ht="15.75" x14ac:dyDescent="0.25">
      <c r="A2" s="434" t="s">
        <v>246</v>
      </c>
      <c r="B2" s="1095" t="s">
        <v>247</v>
      </c>
      <c r="C2" s="1096"/>
      <c r="D2" s="1096"/>
      <c r="E2" s="1096"/>
      <c r="F2" s="1096"/>
      <c r="G2" s="1097"/>
      <c r="H2" s="1098" t="s">
        <v>249</v>
      </c>
      <c r="I2" s="1099"/>
      <c r="J2" s="1100"/>
      <c r="K2" s="1111" t="s">
        <v>253</v>
      </c>
      <c r="L2" s="1112" t="s">
        <v>68</v>
      </c>
      <c r="M2" s="1101" t="s">
        <v>250</v>
      </c>
      <c r="N2" s="1096"/>
      <c r="O2" s="1096"/>
      <c r="P2" s="1102"/>
      <c r="Q2" s="1103" t="s">
        <v>248</v>
      </c>
      <c r="R2" s="1104"/>
      <c r="S2" s="1104"/>
      <c r="T2" s="1105"/>
      <c r="U2" s="449" t="s">
        <v>251</v>
      </c>
    </row>
    <row r="3" spans="1:21" s="138" customFormat="1" ht="15.75" thickBot="1" x14ac:dyDescent="0.3">
      <c r="A3" s="174" t="s">
        <v>4</v>
      </c>
      <c r="B3" s="142" t="s">
        <v>1</v>
      </c>
      <c r="C3" s="163" t="s">
        <v>2</v>
      </c>
      <c r="D3" s="163" t="s">
        <v>3</v>
      </c>
      <c r="E3" s="163" t="s">
        <v>10</v>
      </c>
      <c r="F3" s="163" t="s">
        <v>217</v>
      </c>
      <c r="G3" s="143" t="s">
        <v>11</v>
      </c>
      <c r="H3" s="142" t="s">
        <v>39</v>
      </c>
      <c r="I3" s="163" t="s">
        <v>71</v>
      </c>
      <c r="J3" s="143" t="s">
        <v>67</v>
      </c>
      <c r="K3" s="455" t="s">
        <v>253</v>
      </c>
      <c r="L3" s="456" t="s">
        <v>68</v>
      </c>
      <c r="M3" s="162" t="s">
        <v>69</v>
      </c>
      <c r="N3" s="163" t="s">
        <v>70</v>
      </c>
      <c r="O3" s="163" t="s">
        <v>117</v>
      </c>
      <c r="P3" s="164" t="s">
        <v>71</v>
      </c>
      <c r="Q3" s="446" t="s">
        <v>21</v>
      </c>
      <c r="R3" s="447" t="s">
        <v>22</v>
      </c>
      <c r="S3" s="447" t="s">
        <v>23</v>
      </c>
      <c r="T3" s="448" t="s">
        <v>24</v>
      </c>
      <c r="U3" s="144"/>
    </row>
    <row r="4" spans="1:21" s="18" customFormat="1" x14ac:dyDescent="0.25">
      <c r="A4" s="252" t="s">
        <v>4</v>
      </c>
      <c r="B4" s="242" t="s">
        <v>1</v>
      </c>
      <c r="C4" s="243" t="s">
        <v>12</v>
      </c>
      <c r="D4" s="243" t="s">
        <v>3</v>
      </c>
      <c r="E4" s="243" t="s">
        <v>10</v>
      </c>
      <c r="F4" s="243" t="s">
        <v>217</v>
      </c>
      <c r="G4" s="244" t="s">
        <v>11</v>
      </c>
      <c r="H4" s="443" t="s">
        <v>66</v>
      </c>
      <c r="I4" s="444" t="s">
        <v>71</v>
      </c>
      <c r="J4" s="445" t="s">
        <v>91</v>
      </c>
      <c r="K4" s="453" t="s">
        <v>253</v>
      </c>
      <c r="L4" s="454" t="s">
        <v>68</v>
      </c>
      <c r="M4" s="433" t="s">
        <v>69</v>
      </c>
      <c r="N4" s="243" t="s">
        <v>70</v>
      </c>
      <c r="O4" s="243" t="s">
        <v>117</v>
      </c>
      <c r="P4" s="246" t="s">
        <v>71</v>
      </c>
      <c r="Q4" s="242" t="s">
        <v>21</v>
      </c>
      <c r="R4" s="243" t="s">
        <v>22</v>
      </c>
      <c r="S4" s="243" t="s">
        <v>23</v>
      </c>
      <c r="T4" s="244" t="s">
        <v>24</v>
      </c>
      <c r="U4" s="450"/>
    </row>
    <row r="5" spans="1:21" x14ac:dyDescent="0.25">
      <c r="A5" s="114" t="s">
        <v>26</v>
      </c>
      <c r="B5" s="435" t="s">
        <v>451</v>
      </c>
      <c r="C5" s="437" t="s">
        <v>328</v>
      </c>
      <c r="D5" s="110" t="s">
        <v>287</v>
      </c>
      <c r="E5" s="110" t="s">
        <v>299</v>
      </c>
      <c r="F5" s="110" t="s">
        <v>495</v>
      </c>
      <c r="G5" s="112" t="s">
        <v>324</v>
      </c>
      <c r="H5" s="120">
        <v>1</v>
      </c>
      <c r="I5" s="614">
        <v>1</v>
      </c>
      <c r="J5" s="139">
        <v>1</v>
      </c>
      <c r="K5" s="457" t="s">
        <v>69</v>
      </c>
      <c r="L5" s="458">
        <v>0.40416666666666667</v>
      </c>
      <c r="M5" s="441">
        <v>0.40416666666666667</v>
      </c>
      <c r="N5" s="431">
        <v>0.42499999999999999</v>
      </c>
      <c r="O5" s="431">
        <v>0.42569444444444443</v>
      </c>
      <c r="P5" s="439">
        <v>0.42708333333333331</v>
      </c>
      <c r="Q5" s="435">
        <v>3</v>
      </c>
      <c r="R5" s="110" t="s">
        <v>27</v>
      </c>
      <c r="S5" s="437">
        <v>30</v>
      </c>
      <c r="T5" s="112" t="s">
        <v>28</v>
      </c>
      <c r="U5" s="413" t="s">
        <v>32</v>
      </c>
    </row>
    <row r="6" spans="1:21" x14ac:dyDescent="0.25">
      <c r="A6" s="114" t="s">
        <v>26</v>
      </c>
      <c r="B6" s="435" t="s">
        <v>399</v>
      </c>
      <c r="C6" s="437" t="s">
        <v>395</v>
      </c>
      <c r="D6" s="110" t="s">
        <v>287</v>
      </c>
      <c r="E6" s="110" t="s">
        <v>300</v>
      </c>
      <c r="F6" s="110" t="s">
        <v>496</v>
      </c>
      <c r="G6" s="112" t="s">
        <v>392</v>
      </c>
      <c r="H6" s="120">
        <v>1</v>
      </c>
      <c r="I6" s="614">
        <v>2</v>
      </c>
      <c r="J6" s="139">
        <v>2</v>
      </c>
      <c r="K6" s="457" t="s">
        <v>69</v>
      </c>
      <c r="L6" s="458">
        <v>0.40416666666666667</v>
      </c>
      <c r="M6" s="441">
        <v>0.40416666666666667</v>
      </c>
      <c r="N6" s="431">
        <v>0.42499999999999999</v>
      </c>
      <c r="O6" s="431">
        <v>0.42569444444444443</v>
      </c>
      <c r="P6" s="439">
        <v>0.42708333333333331</v>
      </c>
      <c r="Q6" s="435">
        <v>3</v>
      </c>
      <c r="R6" s="110" t="s">
        <v>27</v>
      </c>
      <c r="S6" s="437">
        <v>35</v>
      </c>
      <c r="T6" s="112" t="s">
        <v>28</v>
      </c>
      <c r="U6" s="413" t="s">
        <v>32</v>
      </c>
    </row>
    <row r="7" spans="1:21" x14ac:dyDescent="0.25">
      <c r="A7" s="114" t="s">
        <v>26</v>
      </c>
      <c r="B7" s="435" t="s">
        <v>358</v>
      </c>
      <c r="C7" s="437" t="s">
        <v>465</v>
      </c>
      <c r="D7" s="110" t="s">
        <v>287</v>
      </c>
      <c r="E7" s="110" t="s">
        <v>292</v>
      </c>
      <c r="F7" s="110" t="s">
        <v>497</v>
      </c>
      <c r="G7" s="112" t="s">
        <v>368</v>
      </c>
      <c r="H7" s="120">
        <v>1</v>
      </c>
      <c r="I7" s="614">
        <v>3</v>
      </c>
      <c r="J7" s="139">
        <v>3</v>
      </c>
      <c r="K7" s="457" t="s">
        <v>69</v>
      </c>
      <c r="L7" s="458">
        <v>0.40416666666666667</v>
      </c>
      <c r="M7" s="441">
        <v>0.40416666666666667</v>
      </c>
      <c r="N7" s="431">
        <v>0.42499999999999999</v>
      </c>
      <c r="O7" s="431">
        <v>0.42569444444444443</v>
      </c>
      <c r="P7" s="439">
        <v>0.42708333333333331</v>
      </c>
      <c r="Q7" s="435">
        <v>3</v>
      </c>
      <c r="R7" s="110" t="s">
        <v>27</v>
      </c>
      <c r="S7" s="437">
        <v>50</v>
      </c>
      <c r="T7" s="112" t="s">
        <v>28</v>
      </c>
      <c r="U7" s="413" t="s">
        <v>32</v>
      </c>
    </row>
    <row r="8" spans="1:21" x14ac:dyDescent="0.25">
      <c r="A8" s="114" t="s">
        <v>26</v>
      </c>
      <c r="B8" s="435" t="s">
        <v>365</v>
      </c>
      <c r="C8" s="437" t="s">
        <v>463</v>
      </c>
      <c r="D8" s="110" t="s">
        <v>364</v>
      </c>
      <c r="E8" s="110" t="s">
        <v>305</v>
      </c>
      <c r="F8" s="110" t="s">
        <v>498</v>
      </c>
      <c r="G8" s="112" t="s">
        <v>357</v>
      </c>
      <c r="H8" s="120">
        <v>1</v>
      </c>
      <c r="I8" s="614">
        <v>4</v>
      </c>
      <c r="J8" s="139">
        <v>4</v>
      </c>
      <c r="K8" s="457" t="s">
        <v>69</v>
      </c>
      <c r="L8" s="458">
        <v>0.40416666666666667</v>
      </c>
      <c r="M8" s="441">
        <v>0.40416666666666667</v>
      </c>
      <c r="N8" s="431">
        <v>0.42499999999999999</v>
      </c>
      <c r="O8" s="431">
        <v>0.42569444444444443</v>
      </c>
      <c r="P8" s="439">
        <v>0.42708333333333331</v>
      </c>
      <c r="Q8" s="435">
        <v>4</v>
      </c>
      <c r="R8" s="110" t="s">
        <v>27</v>
      </c>
      <c r="S8" s="437">
        <v>10</v>
      </c>
      <c r="T8" s="112" t="s">
        <v>28</v>
      </c>
      <c r="U8" s="413" t="s">
        <v>32</v>
      </c>
    </row>
    <row r="9" spans="1:21" x14ac:dyDescent="0.25">
      <c r="A9" s="114" t="s">
        <v>26</v>
      </c>
      <c r="B9" s="435" t="s">
        <v>359</v>
      </c>
      <c r="C9" s="437" t="s">
        <v>461</v>
      </c>
      <c r="D9" s="110" t="s">
        <v>287</v>
      </c>
      <c r="E9" s="110" t="s">
        <v>292</v>
      </c>
      <c r="F9" s="110" t="s">
        <v>499</v>
      </c>
      <c r="G9" s="112" t="s">
        <v>357</v>
      </c>
      <c r="H9" s="120">
        <v>2</v>
      </c>
      <c r="I9" s="614">
        <v>1</v>
      </c>
      <c r="J9" s="139">
        <v>1</v>
      </c>
      <c r="K9" s="457" t="s">
        <v>69</v>
      </c>
      <c r="L9" s="458">
        <v>0.41250000000000003</v>
      </c>
      <c r="M9" s="441">
        <v>0.41250000000000003</v>
      </c>
      <c r="N9" s="431">
        <v>0.43333333333333335</v>
      </c>
      <c r="O9" s="431">
        <v>0.43402777777777779</v>
      </c>
      <c r="P9" s="439">
        <v>0.43541666666666667</v>
      </c>
      <c r="Q9" s="435">
        <v>4</v>
      </c>
      <c r="R9" s="110" t="s">
        <v>27</v>
      </c>
      <c r="S9" s="437">
        <v>25</v>
      </c>
      <c r="T9" s="112" t="s">
        <v>28</v>
      </c>
      <c r="U9" s="413" t="s">
        <v>32</v>
      </c>
    </row>
    <row r="10" spans="1:21" x14ac:dyDescent="0.25">
      <c r="A10" s="114" t="s">
        <v>26</v>
      </c>
      <c r="B10" s="435" t="s">
        <v>447</v>
      </c>
      <c r="C10" s="437" t="s">
        <v>448</v>
      </c>
      <c r="D10" s="110" t="s">
        <v>287</v>
      </c>
      <c r="E10" s="110" t="s">
        <v>305</v>
      </c>
      <c r="F10" s="110" t="s">
        <v>500</v>
      </c>
      <c r="G10" s="112" t="s">
        <v>310</v>
      </c>
      <c r="H10" s="120">
        <v>2</v>
      </c>
      <c r="I10" s="614">
        <v>2</v>
      </c>
      <c r="J10" s="139">
        <v>2</v>
      </c>
      <c r="K10" s="457" t="s">
        <v>69</v>
      </c>
      <c r="L10" s="458">
        <v>0.41250000000000003</v>
      </c>
      <c r="M10" s="441">
        <v>0.41250000000000003</v>
      </c>
      <c r="N10" s="431">
        <v>0.43333333333333335</v>
      </c>
      <c r="O10" s="431">
        <v>0.43402777777777779</v>
      </c>
      <c r="P10" s="439">
        <v>0.43541666666666667</v>
      </c>
      <c r="Q10" s="435">
        <v>4</v>
      </c>
      <c r="R10" s="110" t="s">
        <v>27</v>
      </c>
      <c r="S10" s="437">
        <v>30</v>
      </c>
      <c r="T10" s="112" t="s">
        <v>28</v>
      </c>
      <c r="U10" s="413" t="s">
        <v>32</v>
      </c>
    </row>
    <row r="11" spans="1:21" x14ac:dyDescent="0.25">
      <c r="A11" s="114" t="s">
        <v>26</v>
      </c>
      <c r="B11" s="435" t="s">
        <v>460</v>
      </c>
      <c r="C11" s="437" t="s">
        <v>335</v>
      </c>
      <c r="D11" s="110" t="s">
        <v>293</v>
      </c>
      <c r="E11" s="110" t="s">
        <v>305</v>
      </c>
      <c r="F11" s="110" t="s">
        <v>501</v>
      </c>
      <c r="G11" s="112" t="s">
        <v>324</v>
      </c>
      <c r="H11" s="120">
        <v>2</v>
      </c>
      <c r="I11" s="614">
        <v>3</v>
      </c>
      <c r="J11" s="139">
        <v>3</v>
      </c>
      <c r="K11" s="457" t="s">
        <v>69</v>
      </c>
      <c r="L11" s="458">
        <v>0.41250000000000003</v>
      </c>
      <c r="M11" s="441">
        <v>0.41250000000000003</v>
      </c>
      <c r="N11" s="431">
        <v>0.43333333333333335</v>
      </c>
      <c r="O11" s="431">
        <v>0.43402777777777779</v>
      </c>
      <c r="P11" s="439">
        <v>0.43541666666666667</v>
      </c>
      <c r="Q11" s="435">
        <v>4</v>
      </c>
      <c r="R11" s="110" t="s">
        <v>27</v>
      </c>
      <c r="S11" s="437">
        <v>30</v>
      </c>
      <c r="T11" s="112" t="s">
        <v>28</v>
      </c>
      <c r="U11" s="413" t="s">
        <v>32</v>
      </c>
    </row>
    <row r="12" spans="1:21" x14ac:dyDescent="0.25">
      <c r="A12" s="114" t="s">
        <v>26</v>
      </c>
      <c r="B12" s="435" t="s">
        <v>372</v>
      </c>
      <c r="C12" s="437" t="s">
        <v>466</v>
      </c>
      <c r="D12" s="110" t="s">
        <v>287</v>
      </c>
      <c r="E12" s="110" t="s">
        <v>300</v>
      </c>
      <c r="F12" s="110" t="s">
        <v>502</v>
      </c>
      <c r="G12" s="112" t="s">
        <v>368</v>
      </c>
      <c r="H12" s="120">
        <v>2</v>
      </c>
      <c r="I12" s="614">
        <v>4</v>
      </c>
      <c r="J12" s="139">
        <v>4</v>
      </c>
      <c r="K12" s="457" t="s">
        <v>69</v>
      </c>
      <c r="L12" s="458">
        <v>0.41250000000000003</v>
      </c>
      <c r="M12" s="441">
        <v>0.41250000000000003</v>
      </c>
      <c r="N12" s="431">
        <v>0.43333333333333335</v>
      </c>
      <c r="O12" s="431">
        <v>0.43402777777777779</v>
      </c>
      <c r="P12" s="439">
        <v>0.43541666666666667</v>
      </c>
      <c r="Q12" s="435">
        <v>4</v>
      </c>
      <c r="R12" s="110" t="s">
        <v>27</v>
      </c>
      <c r="S12" s="437">
        <v>30</v>
      </c>
      <c r="T12" s="112" t="s">
        <v>28</v>
      </c>
      <c r="U12" s="413" t="s">
        <v>32</v>
      </c>
    </row>
    <row r="13" spans="1:21" x14ac:dyDescent="0.25">
      <c r="A13" s="114" t="s">
        <v>26</v>
      </c>
      <c r="B13" s="435" t="s">
        <v>476</v>
      </c>
      <c r="C13" s="437" t="s">
        <v>390</v>
      </c>
      <c r="D13" s="110" t="s">
        <v>391</v>
      </c>
      <c r="E13" s="110" t="s">
        <v>305</v>
      </c>
      <c r="F13" s="110" t="s">
        <v>503</v>
      </c>
      <c r="G13" s="112" t="s">
        <v>382</v>
      </c>
      <c r="H13" s="120">
        <v>3</v>
      </c>
      <c r="I13" s="614">
        <v>1</v>
      </c>
      <c r="J13" s="139">
        <v>1</v>
      </c>
      <c r="K13" s="457" t="s">
        <v>69</v>
      </c>
      <c r="L13" s="458">
        <v>0.42083333333333339</v>
      </c>
      <c r="M13" s="441">
        <v>0.42083333333333339</v>
      </c>
      <c r="N13" s="431">
        <v>0.44166666666666671</v>
      </c>
      <c r="O13" s="431">
        <v>0.44236111111111115</v>
      </c>
      <c r="P13" s="439">
        <v>0.44375000000000003</v>
      </c>
      <c r="Q13" s="435">
        <v>4</v>
      </c>
      <c r="R13" s="110" t="s">
        <v>27</v>
      </c>
      <c r="S13" s="437">
        <v>45</v>
      </c>
      <c r="T13" s="112" t="s">
        <v>28</v>
      </c>
      <c r="U13" s="413" t="s">
        <v>32</v>
      </c>
    </row>
    <row r="14" spans="1:21" x14ac:dyDescent="0.25">
      <c r="A14" s="114" t="s">
        <v>26</v>
      </c>
      <c r="B14" s="435" t="s">
        <v>538</v>
      </c>
      <c r="C14" s="437" t="s">
        <v>539</v>
      </c>
      <c r="D14" s="110" t="s">
        <v>287</v>
      </c>
      <c r="E14" s="110" t="s">
        <v>411</v>
      </c>
      <c r="F14" s="110" t="s">
        <v>540</v>
      </c>
      <c r="G14" s="112" t="s">
        <v>537</v>
      </c>
      <c r="H14" s="120">
        <v>3</v>
      </c>
      <c r="I14" s="614">
        <v>2</v>
      </c>
      <c r="J14" s="139">
        <v>2</v>
      </c>
      <c r="K14" s="457" t="s">
        <v>69</v>
      </c>
      <c r="L14" s="458">
        <v>0.42083333333333339</v>
      </c>
      <c r="M14" s="441">
        <v>0.42083333333333339</v>
      </c>
      <c r="N14" s="431">
        <v>0.44166666666666671</v>
      </c>
      <c r="O14" s="431">
        <v>0.44236111111111115</v>
      </c>
      <c r="P14" s="439">
        <v>0.44375000000000003</v>
      </c>
      <c r="Q14" s="435">
        <v>4</v>
      </c>
      <c r="R14" s="110" t="s">
        <v>27</v>
      </c>
      <c r="S14" s="437" t="s">
        <v>32</v>
      </c>
      <c r="T14" s="112" t="s">
        <v>32</v>
      </c>
      <c r="U14" s="413" t="s">
        <v>32</v>
      </c>
    </row>
    <row r="15" spans="1:21" x14ac:dyDescent="0.25">
      <c r="A15" s="114" t="s">
        <v>26</v>
      </c>
      <c r="B15" s="435" t="s">
        <v>441</v>
      </c>
      <c r="C15" s="437" t="s">
        <v>442</v>
      </c>
      <c r="D15" s="110" t="s">
        <v>293</v>
      </c>
      <c r="E15" s="110" t="s">
        <v>292</v>
      </c>
      <c r="F15" s="110" t="s">
        <v>504</v>
      </c>
      <c r="G15" s="112" t="s">
        <v>310</v>
      </c>
      <c r="H15" s="120">
        <v>3</v>
      </c>
      <c r="I15" s="614">
        <v>3</v>
      </c>
      <c r="J15" s="139">
        <v>3</v>
      </c>
      <c r="K15" s="457" t="s">
        <v>69</v>
      </c>
      <c r="L15" s="458">
        <v>0.42083333333333339</v>
      </c>
      <c r="M15" s="441">
        <v>0.42083333333333339</v>
      </c>
      <c r="N15" s="431">
        <v>0.44166666666666671</v>
      </c>
      <c r="O15" s="431">
        <v>0.44236111111111115</v>
      </c>
      <c r="P15" s="439">
        <v>0.44375000000000003</v>
      </c>
      <c r="Q15" s="435">
        <v>5</v>
      </c>
      <c r="R15" s="110" t="s">
        <v>27</v>
      </c>
      <c r="S15" s="437">
        <v>0</v>
      </c>
      <c r="T15" s="112" t="s">
        <v>28</v>
      </c>
      <c r="U15" s="413" t="s">
        <v>32</v>
      </c>
    </row>
    <row r="16" spans="1:21" x14ac:dyDescent="0.25">
      <c r="A16" s="114" t="s">
        <v>26</v>
      </c>
      <c r="B16" s="435" t="s">
        <v>352</v>
      </c>
      <c r="C16" s="437" t="s">
        <v>353</v>
      </c>
      <c r="D16" s="110" t="s">
        <v>287</v>
      </c>
      <c r="E16" s="110" t="s">
        <v>300</v>
      </c>
      <c r="F16" s="110" t="s">
        <v>403</v>
      </c>
      <c r="G16" s="112" t="s">
        <v>336</v>
      </c>
      <c r="H16" s="120">
        <v>3</v>
      </c>
      <c r="I16" s="614">
        <v>4</v>
      </c>
      <c r="J16" s="139">
        <v>4</v>
      </c>
      <c r="K16" s="457" t="s">
        <v>69</v>
      </c>
      <c r="L16" s="458">
        <v>0.42083333333333339</v>
      </c>
      <c r="M16" s="441">
        <v>0.42083333333333339</v>
      </c>
      <c r="N16" s="431">
        <v>0.44166666666666671</v>
      </c>
      <c r="O16" s="431">
        <v>0.44236111111111115</v>
      </c>
      <c r="P16" s="439">
        <v>0.44375000000000003</v>
      </c>
      <c r="Q16" s="435">
        <v>5</v>
      </c>
      <c r="R16" s="110" t="s">
        <v>27</v>
      </c>
      <c r="S16" s="437">
        <v>0</v>
      </c>
      <c r="T16" s="112" t="s">
        <v>28</v>
      </c>
      <c r="U16" s="413" t="s">
        <v>32</v>
      </c>
    </row>
    <row r="17" spans="1:21" x14ac:dyDescent="0.25">
      <c r="A17" s="114" t="s">
        <v>26</v>
      </c>
      <c r="B17" s="435" t="s">
        <v>451</v>
      </c>
      <c r="C17" s="437" t="s">
        <v>328</v>
      </c>
      <c r="D17" s="110" t="s">
        <v>287</v>
      </c>
      <c r="E17" s="110" t="s">
        <v>299</v>
      </c>
      <c r="F17" s="110" t="s">
        <v>495</v>
      </c>
      <c r="G17" s="112" t="s">
        <v>324</v>
      </c>
      <c r="H17" s="120">
        <v>1</v>
      </c>
      <c r="I17" s="614">
        <v>1</v>
      </c>
      <c r="J17" s="139">
        <v>1</v>
      </c>
      <c r="K17" s="457" t="s">
        <v>70</v>
      </c>
      <c r="L17" s="458">
        <v>0.42499999999999999</v>
      </c>
      <c r="M17" s="441">
        <v>0.40416666666666667</v>
      </c>
      <c r="N17" s="431">
        <v>0.42499999999999999</v>
      </c>
      <c r="O17" s="431">
        <v>0.42569444444444443</v>
      </c>
      <c r="P17" s="439">
        <v>0.42708333333333331</v>
      </c>
      <c r="Q17" s="435">
        <v>3</v>
      </c>
      <c r="R17" s="110" t="s">
        <v>27</v>
      </c>
      <c r="S17" s="437">
        <v>30</v>
      </c>
      <c r="T17" s="112" t="s">
        <v>28</v>
      </c>
      <c r="U17" s="413" t="s">
        <v>32</v>
      </c>
    </row>
    <row r="18" spans="1:21" x14ac:dyDescent="0.25">
      <c r="A18" s="114" t="s">
        <v>26</v>
      </c>
      <c r="B18" s="435" t="s">
        <v>399</v>
      </c>
      <c r="C18" s="437" t="s">
        <v>395</v>
      </c>
      <c r="D18" s="110" t="s">
        <v>287</v>
      </c>
      <c r="E18" s="110" t="s">
        <v>300</v>
      </c>
      <c r="F18" s="110" t="s">
        <v>496</v>
      </c>
      <c r="G18" s="112" t="s">
        <v>392</v>
      </c>
      <c r="H18" s="120">
        <v>1</v>
      </c>
      <c r="I18" s="614">
        <v>2</v>
      </c>
      <c r="J18" s="139">
        <v>2</v>
      </c>
      <c r="K18" s="457" t="s">
        <v>70</v>
      </c>
      <c r="L18" s="458">
        <v>0.42499999999999999</v>
      </c>
      <c r="M18" s="441">
        <v>0.40416666666666667</v>
      </c>
      <c r="N18" s="431">
        <v>0.42499999999999999</v>
      </c>
      <c r="O18" s="431">
        <v>0.42569444444444443</v>
      </c>
      <c r="P18" s="439">
        <v>0.42708333333333331</v>
      </c>
      <c r="Q18" s="435">
        <v>3</v>
      </c>
      <c r="R18" s="110" t="s">
        <v>27</v>
      </c>
      <c r="S18" s="437">
        <v>35</v>
      </c>
      <c r="T18" s="112" t="s">
        <v>28</v>
      </c>
      <c r="U18" s="413" t="s">
        <v>32</v>
      </c>
    </row>
    <row r="19" spans="1:21" x14ac:dyDescent="0.25">
      <c r="A19" s="114" t="s">
        <v>26</v>
      </c>
      <c r="B19" s="435" t="s">
        <v>358</v>
      </c>
      <c r="C19" s="437" t="s">
        <v>465</v>
      </c>
      <c r="D19" s="110" t="s">
        <v>287</v>
      </c>
      <c r="E19" s="110" t="s">
        <v>292</v>
      </c>
      <c r="F19" s="110" t="s">
        <v>497</v>
      </c>
      <c r="G19" s="112" t="s">
        <v>368</v>
      </c>
      <c r="H19" s="120">
        <v>1</v>
      </c>
      <c r="I19" s="614">
        <v>3</v>
      </c>
      <c r="J19" s="139">
        <v>3</v>
      </c>
      <c r="K19" s="457" t="s">
        <v>70</v>
      </c>
      <c r="L19" s="458">
        <v>0.42499999999999999</v>
      </c>
      <c r="M19" s="441">
        <v>0.40416666666666667</v>
      </c>
      <c r="N19" s="431">
        <v>0.42499999999999999</v>
      </c>
      <c r="O19" s="431">
        <v>0.42569444444444443</v>
      </c>
      <c r="P19" s="439">
        <v>0.42708333333333331</v>
      </c>
      <c r="Q19" s="435">
        <v>3</v>
      </c>
      <c r="R19" s="110" t="s">
        <v>27</v>
      </c>
      <c r="S19" s="437">
        <v>50</v>
      </c>
      <c r="T19" s="112" t="s">
        <v>28</v>
      </c>
      <c r="U19" s="413" t="s">
        <v>32</v>
      </c>
    </row>
    <row r="20" spans="1:21" x14ac:dyDescent="0.25">
      <c r="A20" s="114" t="s">
        <v>26</v>
      </c>
      <c r="B20" s="435" t="s">
        <v>365</v>
      </c>
      <c r="C20" s="437" t="s">
        <v>463</v>
      </c>
      <c r="D20" s="110" t="s">
        <v>364</v>
      </c>
      <c r="E20" s="110" t="s">
        <v>305</v>
      </c>
      <c r="F20" s="110" t="s">
        <v>498</v>
      </c>
      <c r="G20" s="112" t="s">
        <v>357</v>
      </c>
      <c r="H20" s="120">
        <v>1</v>
      </c>
      <c r="I20" s="614">
        <v>4</v>
      </c>
      <c r="J20" s="139">
        <v>4</v>
      </c>
      <c r="K20" s="457" t="s">
        <v>70</v>
      </c>
      <c r="L20" s="458">
        <v>0.42499999999999999</v>
      </c>
      <c r="M20" s="441">
        <v>0.40416666666666667</v>
      </c>
      <c r="N20" s="431">
        <v>0.42499999999999999</v>
      </c>
      <c r="O20" s="431">
        <v>0.42569444444444443</v>
      </c>
      <c r="P20" s="439">
        <v>0.42708333333333331</v>
      </c>
      <c r="Q20" s="435">
        <v>4</v>
      </c>
      <c r="R20" s="110" t="s">
        <v>27</v>
      </c>
      <c r="S20" s="437">
        <v>10</v>
      </c>
      <c r="T20" s="112" t="s">
        <v>28</v>
      </c>
      <c r="U20" s="413" t="s">
        <v>32</v>
      </c>
    </row>
    <row r="21" spans="1:21" x14ac:dyDescent="0.25">
      <c r="A21" s="114" t="s">
        <v>26</v>
      </c>
      <c r="B21" s="435" t="s">
        <v>451</v>
      </c>
      <c r="C21" s="437" t="s">
        <v>328</v>
      </c>
      <c r="D21" s="110" t="s">
        <v>287</v>
      </c>
      <c r="E21" s="110" t="s">
        <v>299</v>
      </c>
      <c r="F21" s="110" t="s">
        <v>495</v>
      </c>
      <c r="G21" s="112" t="s">
        <v>324</v>
      </c>
      <c r="H21" s="120">
        <v>1</v>
      </c>
      <c r="I21" s="614">
        <v>1</v>
      </c>
      <c r="J21" s="139">
        <v>1</v>
      </c>
      <c r="K21" s="457" t="s">
        <v>117</v>
      </c>
      <c r="L21" s="458">
        <v>0.42569444444444443</v>
      </c>
      <c r="M21" s="441">
        <v>0.40416666666666667</v>
      </c>
      <c r="N21" s="431">
        <v>0.42499999999999999</v>
      </c>
      <c r="O21" s="431">
        <v>0.42569444444444443</v>
      </c>
      <c r="P21" s="439">
        <v>0.42708333333333331</v>
      </c>
      <c r="Q21" s="435">
        <v>3</v>
      </c>
      <c r="R21" s="110" t="s">
        <v>27</v>
      </c>
      <c r="S21" s="437">
        <v>30</v>
      </c>
      <c r="T21" s="112" t="s">
        <v>28</v>
      </c>
      <c r="U21" s="413" t="s">
        <v>32</v>
      </c>
    </row>
    <row r="22" spans="1:21" x14ac:dyDescent="0.25">
      <c r="A22" s="114" t="s">
        <v>26</v>
      </c>
      <c r="B22" s="435" t="s">
        <v>399</v>
      </c>
      <c r="C22" s="437" t="s">
        <v>395</v>
      </c>
      <c r="D22" s="110" t="s">
        <v>287</v>
      </c>
      <c r="E22" s="110" t="s">
        <v>300</v>
      </c>
      <c r="F22" s="110" t="s">
        <v>496</v>
      </c>
      <c r="G22" s="112" t="s">
        <v>392</v>
      </c>
      <c r="H22" s="120">
        <v>1</v>
      </c>
      <c r="I22" s="614">
        <v>2</v>
      </c>
      <c r="J22" s="139">
        <v>2</v>
      </c>
      <c r="K22" s="457" t="s">
        <v>117</v>
      </c>
      <c r="L22" s="458">
        <v>0.42569444444444443</v>
      </c>
      <c r="M22" s="441">
        <v>0.40416666666666667</v>
      </c>
      <c r="N22" s="431">
        <v>0.42499999999999999</v>
      </c>
      <c r="O22" s="431">
        <v>0.42569444444444443</v>
      </c>
      <c r="P22" s="439">
        <v>0.42708333333333331</v>
      </c>
      <c r="Q22" s="435">
        <v>3</v>
      </c>
      <c r="R22" s="110" t="s">
        <v>27</v>
      </c>
      <c r="S22" s="437">
        <v>35</v>
      </c>
      <c r="T22" s="112" t="s">
        <v>28</v>
      </c>
      <c r="U22" s="413" t="s">
        <v>32</v>
      </c>
    </row>
    <row r="23" spans="1:21" x14ac:dyDescent="0.25">
      <c r="A23" s="114" t="s">
        <v>26</v>
      </c>
      <c r="B23" s="435" t="s">
        <v>358</v>
      </c>
      <c r="C23" s="437" t="s">
        <v>465</v>
      </c>
      <c r="D23" s="110" t="s">
        <v>287</v>
      </c>
      <c r="E23" s="110" t="s">
        <v>292</v>
      </c>
      <c r="F23" s="110" t="s">
        <v>497</v>
      </c>
      <c r="G23" s="112" t="s">
        <v>368</v>
      </c>
      <c r="H23" s="120">
        <v>1</v>
      </c>
      <c r="I23" s="614">
        <v>3</v>
      </c>
      <c r="J23" s="139">
        <v>3</v>
      </c>
      <c r="K23" s="457" t="s">
        <v>117</v>
      </c>
      <c r="L23" s="458">
        <v>0.42569444444444443</v>
      </c>
      <c r="M23" s="441">
        <v>0.40416666666666667</v>
      </c>
      <c r="N23" s="431">
        <v>0.42499999999999999</v>
      </c>
      <c r="O23" s="431">
        <v>0.42569444444444443</v>
      </c>
      <c r="P23" s="439">
        <v>0.42708333333333331</v>
      </c>
      <c r="Q23" s="435">
        <v>3</v>
      </c>
      <c r="R23" s="110" t="s">
        <v>27</v>
      </c>
      <c r="S23" s="437">
        <v>50</v>
      </c>
      <c r="T23" s="112" t="s">
        <v>28</v>
      </c>
      <c r="U23" s="413" t="s">
        <v>32</v>
      </c>
    </row>
    <row r="24" spans="1:21" x14ac:dyDescent="0.25">
      <c r="A24" s="114" t="s">
        <v>26</v>
      </c>
      <c r="B24" s="435" t="s">
        <v>365</v>
      </c>
      <c r="C24" s="437" t="s">
        <v>463</v>
      </c>
      <c r="D24" s="110" t="s">
        <v>364</v>
      </c>
      <c r="E24" s="110" t="s">
        <v>305</v>
      </c>
      <c r="F24" s="110" t="s">
        <v>498</v>
      </c>
      <c r="G24" s="112" t="s">
        <v>357</v>
      </c>
      <c r="H24" s="120">
        <v>1</v>
      </c>
      <c r="I24" s="614">
        <v>4</v>
      </c>
      <c r="J24" s="139">
        <v>4</v>
      </c>
      <c r="K24" s="457" t="s">
        <v>117</v>
      </c>
      <c r="L24" s="458">
        <v>0.42569444444444443</v>
      </c>
      <c r="M24" s="441">
        <v>0.40416666666666667</v>
      </c>
      <c r="N24" s="431">
        <v>0.42499999999999999</v>
      </c>
      <c r="O24" s="431">
        <v>0.42569444444444443</v>
      </c>
      <c r="P24" s="439">
        <v>0.42708333333333331</v>
      </c>
      <c r="Q24" s="435">
        <v>4</v>
      </c>
      <c r="R24" s="110" t="s">
        <v>27</v>
      </c>
      <c r="S24" s="437">
        <v>10</v>
      </c>
      <c r="T24" s="112" t="s">
        <v>28</v>
      </c>
      <c r="U24" s="413" t="s">
        <v>32</v>
      </c>
    </row>
    <row r="25" spans="1:21" x14ac:dyDescent="0.25">
      <c r="A25" s="114" t="s">
        <v>26</v>
      </c>
      <c r="B25" s="435" t="s">
        <v>451</v>
      </c>
      <c r="C25" s="437" t="s">
        <v>328</v>
      </c>
      <c r="D25" s="110" t="s">
        <v>287</v>
      </c>
      <c r="E25" s="110" t="s">
        <v>299</v>
      </c>
      <c r="F25" s="110" t="s">
        <v>495</v>
      </c>
      <c r="G25" s="112" t="s">
        <v>324</v>
      </c>
      <c r="H25" s="120">
        <v>1</v>
      </c>
      <c r="I25" s="614">
        <v>1</v>
      </c>
      <c r="J25" s="139">
        <v>1</v>
      </c>
      <c r="K25" s="457" t="s">
        <v>71</v>
      </c>
      <c r="L25" s="458">
        <v>0.42708333333333331</v>
      </c>
      <c r="M25" s="441">
        <v>0.40416666666666667</v>
      </c>
      <c r="N25" s="431">
        <v>0.42499999999999999</v>
      </c>
      <c r="O25" s="431">
        <v>0.42569444444444443</v>
      </c>
      <c r="P25" s="439">
        <v>0.42708333333333331</v>
      </c>
      <c r="Q25" s="435">
        <v>3</v>
      </c>
      <c r="R25" s="110" t="s">
        <v>27</v>
      </c>
      <c r="S25" s="437">
        <v>30</v>
      </c>
      <c r="T25" s="112" t="s">
        <v>28</v>
      </c>
      <c r="U25" s="413" t="s">
        <v>32</v>
      </c>
    </row>
    <row r="26" spans="1:21" x14ac:dyDescent="0.25">
      <c r="A26" s="114" t="s">
        <v>26</v>
      </c>
      <c r="B26" s="435" t="s">
        <v>399</v>
      </c>
      <c r="C26" s="437" t="s">
        <v>395</v>
      </c>
      <c r="D26" s="110" t="s">
        <v>287</v>
      </c>
      <c r="E26" s="110" t="s">
        <v>300</v>
      </c>
      <c r="F26" s="110" t="s">
        <v>496</v>
      </c>
      <c r="G26" s="112" t="s">
        <v>392</v>
      </c>
      <c r="H26" s="120">
        <v>1</v>
      </c>
      <c r="I26" s="614">
        <v>2</v>
      </c>
      <c r="J26" s="139">
        <v>2</v>
      </c>
      <c r="K26" s="457" t="s">
        <v>71</v>
      </c>
      <c r="L26" s="458">
        <v>0.42708333333333331</v>
      </c>
      <c r="M26" s="441">
        <v>0.40416666666666667</v>
      </c>
      <c r="N26" s="431">
        <v>0.42499999999999999</v>
      </c>
      <c r="O26" s="431">
        <v>0.42569444444444443</v>
      </c>
      <c r="P26" s="439">
        <v>0.42708333333333331</v>
      </c>
      <c r="Q26" s="435">
        <v>3</v>
      </c>
      <c r="R26" s="110" t="s">
        <v>27</v>
      </c>
      <c r="S26" s="437">
        <v>35</v>
      </c>
      <c r="T26" s="112" t="s">
        <v>28</v>
      </c>
      <c r="U26" s="413" t="s">
        <v>32</v>
      </c>
    </row>
    <row r="27" spans="1:21" x14ac:dyDescent="0.25">
      <c r="A27" s="114" t="s">
        <v>26</v>
      </c>
      <c r="B27" s="435" t="s">
        <v>358</v>
      </c>
      <c r="C27" s="437" t="s">
        <v>465</v>
      </c>
      <c r="D27" s="110" t="s">
        <v>287</v>
      </c>
      <c r="E27" s="110" t="s">
        <v>292</v>
      </c>
      <c r="F27" s="110" t="s">
        <v>497</v>
      </c>
      <c r="G27" s="112" t="s">
        <v>368</v>
      </c>
      <c r="H27" s="120">
        <v>1</v>
      </c>
      <c r="I27" s="614">
        <v>3</v>
      </c>
      <c r="J27" s="139">
        <v>3</v>
      </c>
      <c r="K27" s="457" t="s">
        <v>71</v>
      </c>
      <c r="L27" s="458">
        <v>0.42708333333333331</v>
      </c>
      <c r="M27" s="441">
        <v>0.40416666666666667</v>
      </c>
      <c r="N27" s="431">
        <v>0.42499999999999999</v>
      </c>
      <c r="O27" s="431">
        <v>0.42569444444444443</v>
      </c>
      <c r="P27" s="439">
        <v>0.42708333333333331</v>
      </c>
      <c r="Q27" s="435">
        <v>3</v>
      </c>
      <c r="R27" s="110" t="s">
        <v>27</v>
      </c>
      <c r="S27" s="437">
        <v>50</v>
      </c>
      <c r="T27" s="112" t="s">
        <v>28</v>
      </c>
      <c r="U27" s="413" t="s">
        <v>32</v>
      </c>
    </row>
    <row r="28" spans="1:21" x14ac:dyDescent="0.25">
      <c r="A28" s="114" t="s">
        <v>26</v>
      </c>
      <c r="B28" s="435" t="s">
        <v>365</v>
      </c>
      <c r="C28" s="437" t="s">
        <v>463</v>
      </c>
      <c r="D28" s="110" t="s">
        <v>364</v>
      </c>
      <c r="E28" s="110" t="s">
        <v>305</v>
      </c>
      <c r="F28" s="110" t="s">
        <v>498</v>
      </c>
      <c r="G28" s="112" t="s">
        <v>357</v>
      </c>
      <c r="H28" s="120">
        <v>1</v>
      </c>
      <c r="I28" s="614">
        <v>4</v>
      </c>
      <c r="J28" s="139">
        <v>4</v>
      </c>
      <c r="K28" s="457" t="s">
        <v>71</v>
      </c>
      <c r="L28" s="458">
        <v>0.42708333333333331</v>
      </c>
      <c r="M28" s="441">
        <v>0.40416666666666667</v>
      </c>
      <c r="N28" s="431">
        <v>0.42499999999999999</v>
      </c>
      <c r="O28" s="431">
        <v>0.42569444444444443</v>
      </c>
      <c r="P28" s="439">
        <v>0.42708333333333331</v>
      </c>
      <c r="Q28" s="435">
        <v>4</v>
      </c>
      <c r="R28" s="110" t="s">
        <v>27</v>
      </c>
      <c r="S28" s="437">
        <v>10</v>
      </c>
      <c r="T28" s="112" t="s">
        <v>28</v>
      </c>
      <c r="U28" s="413" t="s">
        <v>32</v>
      </c>
    </row>
    <row r="29" spans="1:21" x14ac:dyDescent="0.25">
      <c r="A29" s="114" t="s">
        <v>26</v>
      </c>
      <c r="B29" s="435" t="s">
        <v>477</v>
      </c>
      <c r="C29" s="437" t="s">
        <v>393</v>
      </c>
      <c r="D29" s="110" t="s">
        <v>287</v>
      </c>
      <c r="E29" s="110" t="s">
        <v>285</v>
      </c>
      <c r="F29" s="110" t="s">
        <v>505</v>
      </c>
      <c r="G29" s="112" t="s">
        <v>392</v>
      </c>
      <c r="H29" s="120">
        <v>4</v>
      </c>
      <c r="I29" s="614">
        <v>1</v>
      </c>
      <c r="J29" s="139">
        <v>1</v>
      </c>
      <c r="K29" s="457" t="s">
        <v>69</v>
      </c>
      <c r="L29" s="458">
        <v>0.42916666666666675</v>
      </c>
      <c r="M29" s="441">
        <v>0.42916666666666675</v>
      </c>
      <c r="N29" s="431">
        <v>0.45000000000000007</v>
      </c>
      <c r="O29" s="431">
        <v>0.45069444444444451</v>
      </c>
      <c r="P29" s="439">
        <v>0.45208333333333339</v>
      </c>
      <c r="Q29" s="435">
        <v>5</v>
      </c>
      <c r="R29" s="110" t="s">
        <v>27</v>
      </c>
      <c r="S29" s="437">
        <v>0</v>
      </c>
      <c r="T29" s="112" t="s">
        <v>28</v>
      </c>
      <c r="U29" s="413" t="s">
        <v>32</v>
      </c>
    </row>
    <row r="30" spans="1:21" x14ac:dyDescent="0.25">
      <c r="A30" s="114" t="s">
        <v>26</v>
      </c>
      <c r="B30" s="435" t="s">
        <v>377</v>
      </c>
      <c r="C30" s="437" t="s">
        <v>470</v>
      </c>
      <c r="D30" s="110" t="s">
        <v>287</v>
      </c>
      <c r="E30" s="110" t="s">
        <v>299</v>
      </c>
      <c r="F30" s="110" t="s">
        <v>506</v>
      </c>
      <c r="G30" s="112" t="s">
        <v>374</v>
      </c>
      <c r="H30" s="120">
        <v>4</v>
      </c>
      <c r="I30" s="614">
        <v>2</v>
      </c>
      <c r="J30" s="139">
        <v>2</v>
      </c>
      <c r="K30" s="457" t="s">
        <v>69</v>
      </c>
      <c r="L30" s="458">
        <v>0.42916666666666675</v>
      </c>
      <c r="M30" s="441">
        <v>0.42916666666666675</v>
      </c>
      <c r="N30" s="431">
        <v>0.45000000000000007</v>
      </c>
      <c r="O30" s="431">
        <v>0.45069444444444451</v>
      </c>
      <c r="P30" s="439">
        <v>0.45208333333333339</v>
      </c>
      <c r="Q30" s="435">
        <v>5</v>
      </c>
      <c r="R30" s="110" t="s">
        <v>27</v>
      </c>
      <c r="S30" s="437">
        <v>30</v>
      </c>
      <c r="T30" s="112" t="s">
        <v>28</v>
      </c>
      <c r="U30" s="413" t="s">
        <v>32</v>
      </c>
    </row>
    <row r="31" spans="1:21" x14ac:dyDescent="0.25">
      <c r="A31" s="114" t="s">
        <v>26</v>
      </c>
      <c r="B31" s="435" t="s">
        <v>355</v>
      </c>
      <c r="C31" s="437" t="s">
        <v>356</v>
      </c>
      <c r="D31" s="110" t="s">
        <v>287</v>
      </c>
      <c r="E31" s="110" t="s">
        <v>305</v>
      </c>
      <c r="F31" s="110" t="s">
        <v>404</v>
      </c>
      <c r="G31" s="112" t="s">
        <v>336</v>
      </c>
      <c r="H31" s="120">
        <v>4</v>
      </c>
      <c r="I31" s="614">
        <v>3</v>
      </c>
      <c r="J31" s="139">
        <v>3</v>
      </c>
      <c r="K31" s="457" t="s">
        <v>69</v>
      </c>
      <c r="L31" s="458">
        <v>0.42916666666666675</v>
      </c>
      <c r="M31" s="441">
        <v>0.42916666666666675</v>
      </c>
      <c r="N31" s="431">
        <v>0.45000000000000007</v>
      </c>
      <c r="O31" s="431">
        <v>0.45069444444444451</v>
      </c>
      <c r="P31" s="439">
        <v>0.45208333333333339</v>
      </c>
      <c r="Q31" s="435">
        <v>5</v>
      </c>
      <c r="R31" s="110" t="s">
        <v>27</v>
      </c>
      <c r="S31" s="437">
        <v>45</v>
      </c>
      <c r="T31" s="112" t="s">
        <v>28</v>
      </c>
      <c r="U31" s="413" t="s">
        <v>32</v>
      </c>
    </row>
    <row r="32" spans="1:21" x14ac:dyDescent="0.25">
      <c r="A32" s="114" t="s">
        <v>26</v>
      </c>
      <c r="B32" s="435" t="s">
        <v>456</v>
      </c>
      <c r="C32" s="437" t="s">
        <v>457</v>
      </c>
      <c r="D32" s="110" t="s">
        <v>293</v>
      </c>
      <c r="E32" s="110" t="s">
        <v>300</v>
      </c>
      <c r="F32" s="110" t="s">
        <v>507</v>
      </c>
      <c r="G32" s="112" t="s">
        <v>311</v>
      </c>
      <c r="H32" s="120">
        <v>4</v>
      </c>
      <c r="I32" s="614">
        <v>4</v>
      </c>
      <c r="J32" s="139">
        <v>4</v>
      </c>
      <c r="K32" s="457" t="s">
        <v>69</v>
      </c>
      <c r="L32" s="458">
        <v>0.42916666666666675</v>
      </c>
      <c r="M32" s="441">
        <v>0.42916666666666675</v>
      </c>
      <c r="N32" s="431">
        <v>0.45000000000000007</v>
      </c>
      <c r="O32" s="431">
        <v>0.45069444444444451</v>
      </c>
      <c r="P32" s="439">
        <v>0.45208333333333339</v>
      </c>
      <c r="Q32" s="435">
        <v>6</v>
      </c>
      <c r="R32" s="110" t="s">
        <v>27</v>
      </c>
      <c r="S32" s="437">
        <v>0</v>
      </c>
      <c r="T32" s="112" t="s">
        <v>28</v>
      </c>
      <c r="U32" s="413" t="s">
        <v>32</v>
      </c>
    </row>
    <row r="33" spans="1:21" x14ac:dyDescent="0.25">
      <c r="A33" s="114" t="s">
        <v>26</v>
      </c>
      <c r="B33" s="435" t="s">
        <v>359</v>
      </c>
      <c r="C33" s="437" t="s">
        <v>461</v>
      </c>
      <c r="D33" s="110" t="s">
        <v>287</v>
      </c>
      <c r="E33" s="110" t="s">
        <v>292</v>
      </c>
      <c r="F33" s="110" t="s">
        <v>499</v>
      </c>
      <c r="G33" s="112" t="s">
        <v>357</v>
      </c>
      <c r="H33" s="120">
        <v>2</v>
      </c>
      <c r="I33" s="614">
        <v>1</v>
      </c>
      <c r="J33" s="139">
        <v>1</v>
      </c>
      <c r="K33" s="457" t="s">
        <v>70</v>
      </c>
      <c r="L33" s="458">
        <v>0.43333333333333335</v>
      </c>
      <c r="M33" s="441">
        <v>0.41250000000000003</v>
      </c>
      <c r="N33" s="431">
        <v>0.43333333333333335</v>
      </c>
      <c r="O33" s="431">
        <v>0.43402777777777779</v>
      </c>
      <c r="P33" s="439">
        <v>0.43541666666666667</v>
      </c>
      <c r="Q33" s="435">
        <v>4</v>
      </c>
      <c r="R33" s="110" t="s">
        <v>27</v>
      </c>
      <c r="S33" s="437">
        <v>25</v>
      </c>
      <c r="T33" s="112" t="s">
        <v>28</v>
      </c>
      <c r="U33" s="413" t="s">
        <v>32</v>
      </c>
    </row>
    <row r="34" spans="1:21" x14ac:dyDescent="0.25">
      <c r="A34" s="114" t="s">
        <v>26</v>
      </c>
      <c r="B34" s="435" t="s">
        <v>447</v>
      </c>
      <c r="C34" s="437" t="s">
        <v>448</v>
      </c>
      <c r="D34" s="110" t="s">
        <v>287</v>
      </c>
      <c r="E34" s="110" t="s">
        <v>305</v>
      </c>
      <c r="F34" s="110" t="s">
        <v>500</v>
      </c>
      <c r="G34" s="112" t="s">
        <v>310</v>
      </c>
      <c r="H34" s="120">
        <v>2</v>
      </c>
      <c r="I34" s="614">
        <v>2</v>
      </c>
      <c r="J34" s="139">
        <v>2</v>
      </c>
      <c r="K34" s="457" t="s">
        <v>70</v>
      </c>
      <c r="L34" s="458">
        <v>0.43333333333333335</v>
      </c>
      <c r="M34" s="441">
        <v>0.41250000000000003</v>
      </c>
      <c r="N34" s="431">
        <v>0.43333333333333335</v>
      </c>
      <c r="O34" s="431">
        <v>0.43402777777777779</v>
      </c>
      <c r="P34" s="439">
        <v>0.43541666666666667</v>
      </c>
      <c r="Q34" s="435">
        <v>4</v>
      </c>
      <c r="R34" s="110" t="s">
        <v>27</v>
      </c>
      <c r="S34" s="437">
        <v>30</v>
      </c>
      <c r="T34" s="112" t="s">
        <v>28</v>
      </c>
      <c r="U34" s="413" t="s">
        <v>32</v>
      </c>
    </row>
    <row r="35" spans="1:21" x14ac:dyDescent="0.25">
      <c r="A35" s="114" t="s">
        <v>26</v>
      </c>
      <c r="B35" s="435" t="s">
        <v>460</v>
      </c>
      <c r="C35" s="437" t="s">
        <v>335</v>
      </c>
      <c r="D35" s="110" t="s">
        <v>293</v>
      </c>
      <c r="E35" s="110" t="s">
        <v>305</v>
      </c>
      <c r="F35" s="110" t="s">
        <v>501</v>
      </c>
      <c r="G35" s="112" t="s">
        <v>324</v>
      </c>
      <c r="H35" s="120">
        <v>2</v>
      </c>
      <c r="I35" s="614">
        <v>3</v>
      </c>
      <c r="J35" s="139">
        <v>3</v>
      </c>
      <c r="K35" s="457" t="s">
        <v>70</v>
      </c>
      <c r="L35" s="458">
        <v>0.43333333333333335</v>
      </c>
      <c r="M35" s="441">
        <v>0.41250000000000003</v>
      </c>
      <c r="N35" s="431">
        <v>0.43333333333333335</v>
      </c>
      <c r="O35" s="431">
        <v>0.43402777777777779</v>
      </c>
      <c r="P35" s="439">
        <v>0.43541666666666667</v>
      </c>
      <c r="Q35" s="435">
        <v>4</v>
      </c>
      <c r="R35" s="110" t="s">
        <v>27</v>
      </c>
      <c r="S35" s="437">
        <v>30</v>
      </c>
      <c r="T35" s="112" t="s">
        <v>28</v>
      </c>
      <c r="U35" s="413" t="s">
        <v>32</v>
      </c>
    </row>
    <row r="36" spans="1:21" x14ac:dyDescent="0.25">
      <c r="A36" s="114" t="s">
        <v>26</v>
      </c>
      <c r="B36" s="435" t="s">
        <v>372</v>
      </c>
      <c r="C36" s="437" t="s">
        <v>466</v>
      </c>
      <c r="D36" s="110" t="s">
        <v>287</v>
      </c>
      <c r="E36" s="110" t="s">
        <v>300</v>
      </c>
      <c r="F36" s="110" t="s">
        <v>502</v>
      </c>
      <c r="G36" s="112" t="s">
        <v>368</v>
      </c>
      <c r="H36" s="120">
        <v>2</v>
      </c>
      <c r="I36" s="614">
        <v>4</v>
      </c>
      <c r="J36" s="139">
        <v>4</v>
      </c>
      <c r="K36" s="457" t="s">
        <v>70</v>
      </c>
      <c r="L36" s="458">
        <v>0.43333333333333335</v>
      </c>
      <c r="M36" s="441">
        <v>0.41250000000000003</v>
      </c>
      <c r="N36" s="431">
        <v>0.43333333333333335</v>
      </c>
      <c r="O36" s="431">
        <v>0.43402777777777779</v>
      </c>
      <c r="P36" s="439">
        <v>0.43541666666666667</v>
      </c>
      <c r="Q36" s="435">
        <v>4</v>
      </c>
      <c r="R36" s="110" t="s">
        <v>27</v>
      </c>
      <c r="S36" s="437">
        <v>30</v>
      </c>
      <c r="T36" s="112" t="s">
        <v>28</v>
      </c>
      <c r="U36" s="413" t="s">
        <v>32</v>
      </c>
    </row>
    <row r="37" spans="1:21" x14ac:dyDescent="0.25">
      <c r="A37" s="114" t="s">
        <v>26</v>
      </c>
      <c r="B37" s="435" t="s">
        <v>359</v>
      </c>
      <c r="C37" s="437" t="s">
        <v>461</v>
      </c>
      <c r="D37" s="110" t="s">
        <v>287</v>
      </c>
      <c r="E37" s="110" t="s">
        <v>292</v>
      </c>
      <c r="F37" s="110" t="s">
        <v>499</v>
      </c>
      <c r="G37" s="112" t="s">
        <v>357</v>
      </c>
      <c r="H37" s="120">
        <v>2</v>
      </c>
      <c r="I37" s="614">
        <v>1</v>
      </c>
      <c r="J37" s="139">
        <v>1</v>
      </c>
      <c r="K37" s="457" t="s">
        <v>117</v>
      </c>
      <c r="L37" s="458">
        <v>0.43402777777777779</v>
      </c>
      <c r="M37" s="441">
        <v>0.41250000000000003</v>
      </c>
      <c r="N37" s="431">
        <v>0.43333333333333335</v>
      </c>
      <c r="O37" s="431">
        <v>0.43402777777777779</v>
      </c>
      <c r="P37" s="439">
        <v>0.43541666666666667</v>
      </c>
      <c r="Q37" s="435">
        <v>4</v>
      </c>
      <c r="R37" s="110" t="s">
        <v>27</v>
      </c>
      <c r="S37" s="437">
        <v>25</v>
      </c>
      <c r="T37" s="112" t="s">
        <v>28</v>
      </c>
      <c r="U37" s="413" t="s">
        <v>32</v>
      </c>
    </row>
    <row r="38" spans="1:21" x14ac:dyDescent="0.25">
      <c r="A38" s="114" t="s">
        <v>26</v>
      </c>
      <c r="B38" s="435" t="s">
        <v>447</v>
      </c>
      <c r="C38" s="437" t="s">
        <v>448</v>
      </c>
      <c r="D38" s="110" t="s">
        <v>287</v>
      </c>
      <c r="E38" s="110" t="s">
        <v>305</v>
      </c>
      <c r="F38" s="110" t="s">
        <v>500</v>
      </c>
      <c r="G38" s="112" t="s">
        <v>310</v>
      </c>
      <c r="H38" s="120">
        <v>2</v>
      </c>
      <c r="I38" s="614">
        <v>2</v>
      </c>
      <c r="J38" s="139">
        <v>2</v>
      </c>
      <c r="K38" s="457" t="s">
        <v>117</v>
      </c>
      <c r="L38" s="458">
        <v>0.43402777777777779</v>
      </c>
      <c r="M38" s="441">
        <v>0.41250000000000003</v>
      </c>
      <c r="N38" s="431">
        <v>0.43333333333333335</v>
      </c>
      <c r="O38" s="431">
        <v>0.43402777777777779</v>
      </c>
      <c r="P38" s="439">
        <v>0.43541666666666667</v>
      </c>
      <c r="Q38" s="435">
        <v>4</v>
      </c>
      <c r="R38" s="110" t="s">
        <v>27</v>
      </c>
      <c r="S38" s="437">
        <v>30</v>
      </c>
      <c r="T38" s="112" t="s">
        <v>28</v>
      </c>
      <c r="U38" s="413" t="s">
        <v>32</v>
      </c>
    </row>
    <row r="39" spans="1:21" x14ac:dyDescent="0.25">
      <c r="A39" s="114" t="s">
        <v>26</v>
      </c>
      <c r="B39" s="435" t="s">
        <v>460</v>
      </c>
      <c r="C39" s="437" t="s">
        <v>335</v>
      </c>
      <c r="D39" s="110" t="s">
        <v>293</v>
      </c>
      <c r="E39" s="110" t="s">
        <v>305</v>
      </c>
      <c r="F39" s="110" t="s">
        <v>501</v>
      </c>
      <c r="G39" s="112" t="s">
        <v>324</v>
      </c>
      <c r="H39" s="120">
        <v>2</v>
      </c>
      <c r="I39" s="614">
        <v>3</v>
      </c>
      <c r="J39" s="139">
        <v>3</v>
      </c>
      <c r="K39" s="457" t="s">
        <v>117</v>
      </c>
      <c r="L39" s="458">
        <v>0.43402777777777779</v>
      </c>
      <c r="M39" s="441">
        <v>0.41250000000000003</v>
      </c>
      <c r="N39" s="431">
        <v>0.43333333333333335</v>
      </c>
      <c r="O39" s="431">
        <v>0.43402777777777779</v>
      </c>
      <c r="P39" s="439">
        <v>0.43541666666666667</v>
      </c>
      <c r="Q39" s="435">
        <v>4</v>
      </c>
      <c r="R39" s="110" t="s">
        <v>27</v>
      </c>
      <c r="S39" s="437">
        <v>30</v>
      </c>
      <c r="T39" s="112" t="s">
        <v>28</v>
      </c>
      <c r="U39" s="413" t="s">
        <v>32</v>
      </c>
    </row>
    <row r="40" spans="1:21" x14ac:dyDescent="0.25">
      <c r="A40" s="114" t="s">
        <v>26</v>
      </c>
      <c r="B40" s="435" t="s">
        <v>372</v>
      </c>
      <c r="C40" s="437" t="s">
        <v>466</v>
      </c>
      <c r="D40" s="110" t="s">
        <v>287</v>
      </c>
      <c r="E40" s="110" t="s">
        <v>300</v>
      </c>
      <c r="F40" s="110" t="s">
        <v>502</v>
      </c>
      <c r="G40" s="112" t="s">
        <v>368</v>
      </c>
      <c r="H40" s="120">
        <v>2</v>
      </c>
      <c r="I40" s="614">
        <v>4</v>
      </c>
      <c r="J40" s="139">
        <v>4</v>
      </c>
      <c r="K40" s="457" t="s">
        <v>117</v>
      </c>
      <c r="L40" s="458">
        <v>0.43402777777777779</v>
      </c>
      <c r="M40" s="441">
        <v>0.41250000000000003</v>
      </c>
      <c r="N40" s="431">
        <v>0.43333333333333335</v>
      </c>
      <c r="O40" s="431">
        <v>0.43402777777777779</v>
      </c>
      <c r="P40" s="439">
        <v>0.43541666666666667</v>
      </c>
      <c r="Q40" s="435">
        <v>4</v>
      </c>
      <c r="R40" s="110" t="s">
        <v>27</v>
      </c>
      <c r="S40" s="437">
        <v>30</v>
      </c>
      <c r="T40" s="112" t="s">
        <v>28</v>
      </c>
      <c r="U40" s="413" t="s">
        <v>32</v>
      </c>
    </row>
    <row r="41" spans="1:21" x14ac:dyDescent="0.25">
      <c r="A41" s="114" t="s">
        <v>26</v>
      </c>
      <c r="B41" s="435" t="s">
        <v>359</v>
      </c>
      <c r="C41" s="437" t="s">
        <v>461</v>
      </c>
      <c r="D41" s="110" t="s">
        <v>287</v>
      </c>
      <c r="E41" s="110" t="s">
        <v>292</v>
      </c>
      <c r="F41" s="110" t="s">
        <v>499</v>
      </c>
      <c r="G41" s="112" t="s">
        <v>357</v>
      </c>
      <c r="H41" s="120">
        <v>2</v>
      </c>
      <c r="I41" s="614">
        <v>1</v>
      </c>
      <c r="J41" s="139">
        <v>1</v>
      </c>
      <c r="K41" s="457" t="s">
        <v>71</v>
      </c>
      <c r="L41" s="458">
        <v>0.43541666666666667</v>
      </c>
      <c r="M41" s="441">
        <v>0.41250000000000003</v>
      </c>
      <c r="N41" s="431">
        <v>0.43333333333333335</v>
      </c>
      <c r="O41" s="431">
        <v>0.43402777777777779</v>
      </c>
      <c r="P41" s="439">
        <v>0.43541666666666667</v>
      </c>
      <c r="Q41" s="435">
        <v>4</v>
      </c>
      <c r="R41" s="110" t="s">
        <v>27</v>
      </c>
      <c r="S41" s="437">
        <v>25</v>
      </c>
      <c r="T41" s="112" t="s">
        <v>28</v>
      </c>
      <c r="U41" s="413" t="s">
        <v>32</v>
      </c>
    </row>
    <row r="42" spans="1:21" x14ac:dyDescent="0.25">
      <c r="A42" s="114" t="s">
        <v>26</v>
      </c>
      <c r="B42" s="435" t="s">
        <v>447</v>
      </c>
      <c r="C42" s="437" t="s">
        <v>448</v>
      </c>
      <c r="D42" s="110" t="s">
        <v>287</v>
      </c>
      <c r="E42" s="110" t="s">
        <v>305</v>
      </c>
      <c r="F42" s="110" t="s">
        <v>500</v>
      </c>
      <c r="G42" s="112" t="s">
        <v>310</v>
      </c>
      <c r="H42" s="120">
        <v>2</v>
      </c>
      <c r="I42" s="614">
        <v>2</v>
      </c>
      <c r="J42" s="139">
        <v>2</v>
      </c>
      <c r="K42" s="457" t="s">
        <v>71</v>
      </c>
      <c r="L42" s="458">
        <v>0.43541666666666667</v>
      </c>
      <c r="M42" s="441">
        <v>0.41250000000000003</v>
      </c>
      <c r="N42" s="431">
        <v>0.43333333333333335</v>
      </c>
      <c r="O42" s="431">
        <v>0.43402777777777779</v>
      </c>
      <c r="P42" s="439">
        <v>0.43541666666666667</v>
      </c>
      <c r="Q42" s="435">
        <v>4</v>
      </c>
      <c r="R42" s="110" t="s">
        <v>27</v>
      </c>
      <c r="S42" s="437">
        <v>30</v>
      </c>
      <c r="T42" s="112" t="s">
        <v>28</v>
      </c>
      <c r="U42" s="413" t="s">
        <v>32</v>
      </c>
    </row>
    <row r="43" spans="1:21" x14ac:dyDescent="0.25">
      <c r="A43" s="114" t="s">
        <v>26</v>
      </c>
      <c r="B43" s="435" t="s">
        <v>460</v>
      </c>
      <c r="C43" s="437" t="s">
        <v>335</v>
      </c>
      <c r="D43" s="110" t="s">
        <v>293</v>
      </c>
      <c r="E43" s="110" t="s">
        <v>305</v>
      </c>
      <c r="F43" s="110" t="s">
        <v>501</v>
      </c>
      <c r="G43" s="112" t="s">
        <v>324</v>
      </c>
      <c r="H43" s="120">
        <v>2</v>
      </c>
      <c r="I43" s="614">
        <v>3</v>
      </c>
      <c r="J43" s="139">
        <v>3</v>
      </c>
      <c r="K43" s="457" t="s">
        <v>71</v>
      </c>
      <c r="L43" s="458">
        <v>0.43541666666666667</v>
      </c>
      <c r="M43" s="441">
        <v>0.41250000000000003</v>
      </c>
      <c r="N43" s="431">
        <v>0.43333333333333335</v>
      </c>
      <c r="O43" s="431">
        <v>0.43402777777777779</v>
      </c>
      <c r="P43" s="439">
        <v>0.43541666666666667</v>
      </c>
      <c r="Q43" s="435">
        <v>4</v>
      </c>
      <c r="R43" s="110" t="s">
        <v>27</v>
      </c>
      <c r="S43" s="437">
        <v>30</v>
      </c>
      <c r="T43" s="112" t="s">
        <v>28</v>
      </c>
      <c r="U43" s="413" t="s">
        <v>32</v>
      </c>
    </row>
    <row r="44" spans="1:21" x14ac:dyDescent="0.25">
      <c r="A44" s="114" t="s">
        <v>26</v>
      </c>
      <c r="B44" s="435" t="s">
        <v>372</v>
      </c>
      <c r="C44" s="437" t="s">
        <v>466</v>
      </c>
      <c r="D44" s="110" t="s">
        <v>287</v>
      </c>
      <c r="E44" s="110" t="s">
        <v>300</v>
      </c>
      <c r="F44" s="110" t="s">
        <v>502</v>
      </c>
      <c r="G44" s="112" t="s">
        <v>368</v>
      </c>
      <c r="H44" s="120">
        <v>2</v>
      </c>
      <c r="I44" s="614">
        <v>4</v>
      </c>
      <c r="J44" s="139">
        <v>4</v>
      </c>
      <c r="K44" s="461" t="s">
        <v>71</v>
      </c>
      <c r="L44" s="458">
        <v>0.43541666666666667</v>
      </c>
      <c r="M44" s="441">
        <v>0.41250000000000003</v>
      </c>
      <c r="N44" s="431">
        <v>0.43333333333333335</v>
      </c>
      <c r="O44" s="431">
        <v>0.43402777777777779</v>
      </c>
      <c r="P44" s="439">
        <v>0.43541666666666667</v>
      </c>
      <c r="Q44" s="435">
        <v>4</v>
      </c>
      <c r="R44" s="110" t="s">
        <v>27</v>
      </c>
      <c r="S44" s="437">
        <v>30</v>
      </c>
      <c r="T44" s="112" t="s">
        <v>28</v>
      </c>
      <c r="U44" s="413" t="s">
        <v>32</v>
      </c>
    </row>
    <row r="45" spans="1:21" x14ac:dyDescent="0.25">
      <c r="A45" s="114" t="s">
        <v>26</v>
      </c>
      <c r="B45" s="435" t="s">
        <v>376</v>
      </c>
      <c r="C45" s="437" t="s">
        <v>469</v>
      </c>
      <c r="D45" s="110" t="s">
        <v>287</v>
      </c>
      <c r="E45" s="110" t="s">
        <v>292</v>
      </c>
      <c r="F45" s="110" t="s">
        <v>508</v>
      </c>
      <c r="G45" s="112" t="s">
        <v>374</v>
      </c>
      <c r="H45" s="120">
        <v>5</v>
      </c>
      <c r="I45" s="614">
        <v>1</v>
      </c>
      <c r="J45" s="139">
        <v>1</v>
      </c>
      <c r="K45" s="457" t="s">
        <v>69</v>
      </c>
      <c r="L45" s="458">
        <v>0.43750000000000011</v>
      </c>
      <c r="M45" s="441">
        <v>0.43750000000000011</v>
      </c>
      <c r="N45" s="431">
        <v>0.45833333333333343</v>
      </c>
      <c r="O45" s="431">
        <v>0.45902777777777787</v>
      </c>
      <c r="P45" s="439">
        <v>0.46041666666666675</v>
      </c>
      <c r="Q45" s="435">
        <v>6</v>
      </c>
      <c r="R45" s="110" t="s">
        <v>27</v>
      </c>
      <c r="S45" s="437">
        <v>0</v>
      </c>
      <c r="T45" s="112" t="s">
        <v>28</v>
      </c>
      <c r="U45" s="413" t="s">
        <v>32</v>
      </c>
    </row>
    <row r="46" spans="1:21" x14ac:dyDescent="0.25">
      <c r="A46" s="114" t="s">
        <v>26</v>
      </c>
      <c r="B46" s="435" t="s">
        <v>453</v>
      </c>
      <c r="C46" s="437" t="s">
        <v>312</v>
      </c>
      <c r="D46" s="110" t="s">
        <v>287</v>
      </c>
      <c r="E46" s="110" t="s">
        <v>285</v>
      </c>
      <c r="F46" s="110" t="s">
        <v>510</v>
      </c>
      <c r="G46" s="112" t="s">
        <v>311</v>
      </c>
      <c r="H46" s="120">
        <v>5</v>
      </c>
      <c r="I46" s="614">
        <v>2</v>
      </c>
      <c r="J46" s="139">
        <v>2</v>
      </c>
      <c r="K46" s="457" t="s">
        <v>69</v>
      </c>
      <c r="L46" s="458">
        <v>0.43750000000000011</v>
      </c>
      <c r="M46" s="441">
        <v>0.43750000000000011</v>
      </c>
      <c r="N46" s="431">
        <v>0.45833333333333343</v>
      </c>
      <c r="O46" s="431">
        <v>0.45902777777777787</v>
      </c>
      <c r="P46" s="439">
        <v>0.46041666666666675</v>
      </c>
      <c r="Q46" s="435">
        <v>6</v>
      </c>
      <c r="R46" s="110" t="s">
        <v>27</v>
      </c>
      <c r="S46" s="437">
        <v>15</v>
      </c>
      <c r="T46" s="112" t="s">
        <v>28</v>
      </c>
      <c r="U46" s="413" t="s">
        <v>32</v>
      </c>
    </row>
    <row r="47" spans="1:21" x14ac:dyDescent="0.25">
      <c r="A47" s="114" t="s">
        <v>26</v>
      </c>
      <c r="B47" s="435" t="s">
        <v>473</v>
      </c>
      <c r="C47" s="437" t="s">
        <v>383</v>
      </c>
      <c r="D47" s="110" t="s">
        <v>384</v>
      </c>
      <c r="E47" s="110" t="s">
        <v>285</v>
      </c>
      <c r="F47" s="110" t="s">
        <v>509</v>
      </c>
      <c r="G47" s="112" t="s">
        <v>382</v>
      </c>
      <c r="H47" s="120">
        <v>5</v>
      </c>
      <c r="I47" s="614">
        <v>3</v>
      </c>
      <c r="J47" s="139">
        <v>3</v>
      </c>
      <c r="K47" s="457" t="s">
        <v>69</v>
      </c>
      <c r="L47" s="458">
        <v>0.43750000000000011</v>
      </c>
      <c r="M47" s="441">
        <v>0.43750000000000011</v>
      </c>
      <c r="N47" s="431">
        <v>0.45833333333333343</v>
      </c>
      <c r="O47" s="431">
        <v>0.45902777777777787</v>
      </c>
      <c r="P47" s="439">
        <v>0.46041666666666675</v>
      </c>
      <c r="Q47" s="435">
        <v>6</v>
      </c>
      <c r="R47" s="110" t="s">
        <v>27</v>
      </c>
      <c r="S47" s="437">
        <v>30</v>
      </c>
      <c r="T47" s="112" t="s">
        <v>28</v>
      </c>
      <c r="U47" s="413" t="s">
        <v>32</v>
      </c>
    </row>
    <row r="48" spans="1:21" x14ac:dyDescent="0.25">
      <c r="A48" s="114" t="s">
        <v>26</v>
      </c>
      <c r="B48" s="435" t="s">
        <v>476</v>
      </c>
      <c r="C48" s="437" t="s">
        <v>390</v>
      </c>
      <c r="D48" s="110" t="s">
        <v>391</v>
      </c>
      <c r="E48" s="110" t="s">
        <v>305</v>
      </c>
      <c r="F48" s="110" t="s">
        <v>503</v>
      </c>
      <c r="G48" s="112" t="s">
        <v>382</v>
      </c>
      <c r="H48" s="120">
        <v>3</v>
      </c>
      <c r="I48" s="614">
        <v>1</v>
      </c>
      <c r="J48" s="139">
        <v>1</v>
      </c>
      <c r="K48" s="457" t="s">
        <v>70</v>
      </c>
      <c r="L48" s="458">
        <v>0.44166666666666671</v>
      </c>
      <c r="M48" s="441">
        <v>0.42083333333333339</v>
      </c>
      <c r="N48" s="431">
        <v>0.44166666666666671</v>
      </c>
      <c r="O48" s="431">
        <v>0.44236111111111115</v>
      </c>
      <c r="P48" s="439">
        <v>0.44375000000000003</v>
      </c>
      <c r="Q48" s="435">
        <v>4</v>
      </c>
      <c r="R48" s="110" t="s">
        <v>27</v>
      </c>
      <c r="S48" s="437">
        <v>45</v>
      </c>
      <c r="T48" s="112" t="s">
        <v>28</v>
      </c>
      <c r="U48" s="413" t="s">
        <v>32</v>
      </c>
    </row>
    <row r="49" spans="1:21" x14ac:dyDescent="0.25">
      <c r="A49" s="114" t="s">
        <v>26</v>
      </c>
      <c r="B49" s="435" t="s">
        <v>538</v>
      </c>
      <c r="C49" s="437" t="s">
        <v>539</v>
      </c>
      <c r="D49" s="110" t="s">
        <v>287</v>
      </c>
      <c r="E49" s="110" t="s">
        <v>411</v>
      </c>
      <c r="F49" s="110" t="s">
        <v>540</v>
      </c>
      <c r="G49" s="112" t="s">
        <v>537</v>
      </c>
      <c r="H49" s="120">
        <v>3</v>
      </c>
      <c r="I49" s="614">
        <v>2</v>
      </c>
      <c r="J49" s="139">
        <v>2</v>
      </c>
      <c r="K49" s="457" t="s">
        <v>70</v>
      </c>
      <c r="L49" s="458">
        <v>0.44166666666666671</v>
      </c>
      <c r="M49" s="441">
        <v>0.42083333333333339</v>
      </c>
      <c r="N49" s="431">
        <v>0.44166666666666671</v>
      </c>
      <c r="O49" s="431">
        <v>0.44236111111111115</v>
      </c>
      <c r="P49" s="439">
        <v>0.44375000000000003</v>
      </c>
      <c r="Q49" s="435">
        <v>4</v>
      </c>
      <c r="R49" s="110" t="s">
        <v>27</v>
      </c>
      <c r="S49" s="437" t="s">
        <v>32</v>
      </c>
      <c r="T49" s="112" t="s">
        <v>32</v>
      </c>
      <c r="U49" s="413" t="s">
        <v>32</v>
      </c>
    </row>
    <row r="50" spans="1:21" x14ac:dyDescent="0.25">
      <c r="A50" s="114" t="s">
        <v>26</v>
      </c>
      <c r="B50" s="435" t="s">
        <v>441</v>
      </c>
      <c r="C50" s="437" t="s">
        <v>442</v>
      </c>
      <c r="D50" s="110" t="s">
        <v>293</v>
      </c>
      <c r="E50" s="110" t="s">
        <v>292</v>
      </c>
      <c r="F50" s="110" t="s">
        <v>504</v>
      </c>
      <c r="G50" s="112" t="s">
        <v>310</v>
      </c>
      <c r="H50" s="120">
        <v>3</v>
      </c>
      <c r="I50" s="614">
        <v>3</v>
      </c>
      <c r="J50" s="139">
        <v>3</v>
      </c>
      <c r="K50" s="457" t="s">
        <v>70</v>
      </c>
      <c r="L50" s="458">
        <v>0.44166666666666671</v>
      </c>
      <c r="M50" s="441">
        <v>0.42083333333333339</v>
      </c>
      <c r="N50" s="431">
        <v>0.44166666666666671</v>
      </c>
      <c r="O50" s="431">
        <v>0.44236111111111115</v>
      </c>
      <c r="P50" s="439">
        <v>0.44375000000000003</v>
      </c>
      <c r="Q50" s="435">
        <v>5</v>
      </c>
      <c r="R50" s="110" t="s">
        <v>27</v>
      </c>
      <c r="S50" s="437">
        <v>0</v>
      </c>
      <c r="T50" s="112" t="s">
        <v>28</v>
      </c>
      <c r="U50" s="413" t="s">
        <v>32</v>
      </c>
    </row>
    <row r="51" spans="1:21" x14ac:dyDescent="0.25">
      <c r="A51" s="114" t="s">
        <v>26</v>
      </c>
      <c r="B51" s="435" t="s">
        <v>352</v>
      </c>
      <c r="C51" s="437" t="s">
        <v>353</v>
      </c>
      <c r="D51" s="110" t="s">
        <v>287</v>
      </c>
      <c r="E51" s="110" t="s">
        <v>300</v>
      </c>
      <c r="F51" s="110" t="s">
        <v>403</v>
      </c>
      <c r="G51" s="112" t="s">
        <v>336</v>
      </c>
      <c r="H51" s="120">
        <v>3</v>
      </c>
      <c r="I51" s="614">
        <v>4</v>
      </c>
      <c r="J51" s="139">
        <v>4</v>
      </c>
      <c r="K51" s="457" t="s">
        <v>70</v>
      </c>
      <c r="L51" s="458">
        <v>0.44166666666666671</v>
      </c>
      <c r="M51" s="441">
        <v>0.42083333333333339</v>
      </c>
      <c r="N51" s="431">
        <v>0.44166666666666671</v>
      </c>
      <c r="O51" s="431">
        <v>0.44236111111111115</v>
      </c>
      <c r="P51" s="439">
        <v>0.44375000000000003</v>
      </c>
      <c r="Q51" s="435">
        <v>5</v>
      </c>
      <c r="R51" s="110" t="s">
        <v>27</v>
      </c>
      <c r="S51" s="437">
        <v>0</v>
      </c>
      <c r="T51" s="112" t="s">
        <v>28</v>
      </c>
      <c r="U51" s="413" t="s">
        <v>32</v>
      </c>
    </row>
    <row r="52" spans="1:21" x14ac:dyDescent="0.25">
      <c r="A52" s="114" t="s">
        <v>26</v>
      </c>
      <c r="B52" s="435" t="s">
        <v>476</v>
      </c>
      <c r="C52" s="437" t="s">
        <v>390</v>
      </c>
      <c r="D52" s="110" t="s">
        <v>391</v>
      </c>
      <c r="E52" s="110" t="s">
        <v>305</v>
      </c>
      <c r="F52" s="110" t="s">
        <v>503</v>
      </c>
      <c r="G52" s="112" t="s">
        <v>382</v>
      </c>
      <c r="H52" s="120">
        <v>3</v>
      </c>
      <c r="I52" s="614">
        <v>1</v>
      </c>
      <c r="J52" s="139">
        <v>1</v>
      </c>
      <c r="K52" s="457" t="s">
        <v>117</v>
      </c>
      <c r="L52" s="458">
        <v>0.44236111111111115</v>
      </c>
      <c r="M52" s="441">
        <v>0.42083333333333339</v>
      </c>
      <c r="N52" s="431">
        <v>0.44166666666666671</v>
      </c>
      <c r="O52" s="431">
        <v>0.44236111111111115</v>
      </c>
      <c r="P52" s="439">
        <v>0.44375000000000003</v>
      </c>
      <c r="Q52" s="435">
        <v>4</v>
      </c>
      <c r="R52" s="110" t="s">
        <v>27</v>
      </c>
      <c r="S52" s="437">
        <v>45</v>
      </c>
      <c r="T52" s="112" t="s">
        <v>28</v>
      </c>
      <c r="U52" s="413" t="s">
        <v>32</v>
      </c>
    </row>
    <row r="53" spans="1:21" x14ac:dyDescent="0.25">
      <c r="A53" s="114" t="s">
        <v>26</v>
      </c>
      <c r="B53" s="435" t="s">
        <v>538</v>
      </c>
      <c r="C53" s="437" t="s">
        <v>539</v>
      </c>
      <c r="D53" s="110" t="s">
        <v>287</v>
      </c>
      <c r="E53" s="110" t="s">
        <v>411</v>
      </c>
      <c r="F53" s="110" t="s">
        <v>540</v>
      </c>
      <c r="G53" s="112" t="s">
        <v>537</v>
      </c>
      <c r="H53" s="120">
        <v>3</v>
      </c>
      <c r="I53" s="614">
        <v>2</v>
      </c>
      <c r="J53" s="139">
        <v>2</v>
      </c>
      <c r="K53" s="457" t="s">
        <v>117</v>
      </c>
      <c r="L53" s="458">
        <v>0.44236111111111115</v>
      </c>
      <c r="M53" s="441">
        <v>0.42083333333333339</v>
      </c>
      <c r="N53" s="431">
        <v>0.44166666666666671</v>
      </c>
      <c r="O53" s="431">
        <v>0.44236111111111115</v>
      </c>
      <c r="P53" s="439">
        <v>0.44375000000000003</v>
      </c>
      <c r="Q53" s="435">
        <v>4</v>
      </c>
      <c r="R53" s="110" t="s">
        <v>27</v>
      </c>
      <c r="S53" s="437" t="s">
        <v>32</v>
      </c>
      <c r="T53" s="112" t="s">
        <v>32</v>
      </c>
      <c r="U53" s="413" t="s">
        <v>32</v>
      </c>
    </row>
    <row r="54" spans="1:21" x14ac:dyDescent="0.25">
      <c r="A54" s="114" t="s">
        <v>26</v>
      </c>
      <c r="B54" s="435" t="s">
        <v>441</v>
      </c>
      <c r="C54" s="437" t="s">
        <v>442</v>
      </c>
      <c r="D54" s="110" t="s">
        <v>293</v>
      </c>
      <c r="E54" s="110" t="s">
        <v>292</v>
      </c>
      <c r="F54" s="110" t="s">
        <v>504</v>
      </c>
      <c r="G54" s="112" t="s">
        <v>310</v>
      </c>
      <c r="H54" s="120">
        <v>3</v>
      </c>
      <c r="I54" s="614">
        <v>3</v>
      </c>
      <c r="J54" s="139">
        <v>3</v>
      </c>
      <c r="K54" s="457" t="s">
        <v>117</v>
      </c>
      <c r="L54" s="458">
        <v>0.44236111111111115</v>
      </c>
      <c r="M54" s="441">
        <v>0.42083333333333339</v>
      </c>
      <c r="N54" s="431">
        <v>0.44166666666666671</v>
      </c>
      <c r="O54" s="431">
        <v>0.44236111111111115</v>
      </c>
      <c r="P54" s="439">
        <v>0.44375000000000003</v>
      </c>
      <c r="Q54" s="435">
        <v>5</v>
      </c>
      <c r="R54" s="110" t="s">
        <v>27</v>
      </c>
      <c r="S54" s="437">
        <v>0</v>
      </c>
      <c r="T54" s="112" t="s">
        <v>28</v>
      </c>
      <c r="U54" s="413" t="s">
        <v>32</v>
      </c>
    </row>
    <row r="55" spans="1:21" x14ac:dyDescent="0.25">
      <c r="A55" s="114" t="s">
        <v>26</v>
      </c>
      <c r="B55" s="435" t="s">
        <v>352</v>
      </c>
      <c r="C55" s="437" t="s">
        <v>353</v>
      </c>
      <c r="D55" s="110" t="s">
        <v>287</v>
      </c>
      <c r="E55" s="110" t="s">
        <v>300</v>
      </c>
      <c r="F55" s="110" t="s">
        <v>403</v>
      </c>
      <c r="G55" s="112" t="s">
        <v>336</v>
      </c>
      <c r="H55" s="120">
        <v>3</v>
      </c>
      <c r="I55" s="614">
        <v>4</v>
      </c>
      <c r="J55" s="139">
        <v>4</v>
      </c>
      <c r="K55" s="457" t="s">
        <v>117</v>
      </c>
      <c r="L55" s="458">
        <v>0.44236111111111115</v>
      </c>
      <c r="M55" s="441">
        <v>0.42083333333333339</v>
      </c>
      <c r="N55" s="431">
        <v>0.44166666666666671</v>
      </c>
      <c r="O55" s="431">
        <v>0.44236111111111115</v>
      </c>
      <c r="P55" s="439">
        <v>0.44375000000000003</v>
      </c>
      <c r="Q55" s="435">
        <v>5</v>
      </c>
      <c r="R55" s="110" t="s">
        <v>27</v>
      </c>
      <c r="S55" s="437">
        <v>0</v>
      </c>
      <c r="T55" s="112" t="s">
        <v>28</v>
      </c>
      <c r="U55" s="413" t="s">
        <v>32</v>
      </c>
    </row>
    <row r="56" spans="1:21" x14ac:dyDescent="0.25">
      <c r="A56" s="114" t="s">
        <v>26</v>
      </c>
      <c r="B56" s="435" t="s">
        <v>476</v>
      </c>
      <c r="C56" s="437" t="s">
        <v>390</v>
      </c>
      <c r="D56" s="110" t="s">
        <v>391</v>
      </c>
      <c r="E56" s="110" t="s">
        <v>305</v>
      </c>
      <c r="F56" s="110" t="s">
        <v>503</v>
      </c>
      <c r="G56" s="112" t="s">
        <v>382</v>
      </c>
      <c r="H56" s="120">
        <v>3</v>
      </c>
      <c r="I56" s="614">
        <v>1</v>
      </c>
      <c r="J56" s="139">
        <v>1</v>
      </c>
      <c r="K56" s="457" t="s">
        <v>71</v>
      </c>
      <c r="L56" s="458">
        <v>0.44375000000000003</v>
      </c>
      <c r="M56" s="441">
        <v>0.42083333333333339</v>
      </c>
      <c r="N56" s="431">
        <v>0.44166666666666671</v>
      </c>
      <c r="O56" s="431">
        <v>0.44236111111111115</v>
      </c>
      <c r="P56" s="439">
        <v>0.44375000000000003</v>
      </c>
      <c r="Q56" s="435">
        <v>4</v>
      </c>
      <c r="R56" s="110" t="s">
        <v>27</v>
      </c>
      <c r="S56" s="437">
        <v>45</v>
      </c>
      <c r="T56" s="112" t="s">
        <v>28</v>
      </c>
      <c r="U56" s="413" t="s">
        <v>32</v>
      </c>
    </row>
    <row r="57" spans="1:21" x14ac:dyDescent="0.25">
      <c r="A57" s="114" t="s">
        <v>26</v>
      </c>
      <c r="B57" s="435" t="s">
        <v>538</v>
      </c>
      <c r="C57" s="437" t="s">
        <v>539</v>
      </c>
      <c r="D57" s="110" t="s">
        <v>287</v>
      </c>
      <c r="E57" s="110" t="s">
        <v>411</v>
      </c>
      <c r="F57" s="110" t="s">
        <v>540</v>
      </c>
      <c r="G57" s="112" t="s">
        <v>537</v>
      </c>
      <c r="H57" s="120">
        <v>3</v>
      </c>
      <c r="I57" s="614">
        <v>2</v>
      </c>
      <c r="J57" s="139">
        <v>2</v>
      </c>
      <c r="K57" s="457" t="s">
        <v>71</v>
      </c>
      <c r="L57" s="458">
        <v>0.44375000000000003</v>
      </c>
      <c r="M57" s="441">
        <v>0.42083333333333339</v>
      </c>
      <c r="N57" s="431">
        <v>0.44166666666666671</v>
      </c>
      <c r="O57" s="431">
        <v>0.44236111111111115</v>
      </c>
      <c r="P57" s="439">
        <v>0.44375000000000003</v>
      </c>
      <c r="Q57" s="435">
        <v>4</v>
      </c>
      <c r="R57" s="110" t="s">
        <v>27</v>
      </c>
      <c r="S57" s="437" t="s">
        <v>32</v>
      </c>
      <c r="T57" s="112" t="s">
        <v>32</v>
      </c>
      <c r="U57" s="413" t="s">
        <v>32</v>
      </c>
    </row>
    <row r="58" spans="1:21" x14ac:dyDescent="0.25">
      <c r="A58" s="114" t="s">
        <v>26</v>
      </c>
      <c r="B58" s="435" t="s">
        <v>441</v>
      </c>
      <c r="C58" s="437" t="s">
        <v>442</v>
      </c>
      <c r="D58" s="110" t="s">
        <v>293</v>
      </c>
      <c r="E58" s="110" t="s">
        <v>292</v>
      </c>
      <c r="F58" s="110" t="s">
        <v>504</v>
      </c>
      <c r="G58" s="112" t="s">
        <v>310</v>
      </c>
      <c r="H58" s="120">
        <v>3</v>
      </c>
      <c r="I58" s="614">
        <v>3</v>
      </c>
      <c r="J58" s="139">
        <v>3</v>
      </c>
      <c r="K58" s="457" t="s">
        <v>71</v>
      </c>
      <c r="L58" s="458">
        <v>0.44375000000000003</v>
      </c>
      <c r="M58" s="441">
        <v>0.42083333333333339</v>
      </c>
      <c r="N58" s="431">
        <v>0.44166666666666671</v>
      </c>
      <c r="O58" s="431">
        <v>0.44236111111111115</v>
      </c>
      <c r="P58" s="439">
        <v>0.44375000000000003</v>
      </c>
      <c r="Q58" s="435">
        <v>5</v>
      </c>
      <c r="R58" s="110" t="s">
        <v>27</v>
      </c>
      <c r="S58" s="437">
        <v>0</v>
      </c>
      <c r="T58" s="112" t="s">
        <v>28</v>
      </c>
      <c r="U58" s="413" t="s">
        <v>32</v>
      </c>
    </row>
    <row r="59" spans="1:21" x14ac:dyDescent="0.25">
      <c r="A59" s="114" t="s">
        <v>26</v>
      </c>
      <c r="B59" s="435" t="s">
        <v>352</v>
      </c>
      <c r="C59" s="437" t="s">
        <v>353</v>
      </c>
      <c r="D59" s="110" t="s">
        <v>287</v>
      </c>
      <c r="E59" s="110" t="s">
        <v>300</v>
      </c>
      <c r="F59" s="110" t="s">
        <v>403</v>
      </c>
      <c r="G59" s="112" t="s">
        <v>336</v>
      </c>
      <c r="H59" s="120">
        <v>3</v>
      </c>
      <c r="I59" s="614">
        <v>4</v>
      </c>
      <c r="J59" s="139">
        <v>4</v>
      </c>
      <c r="K59" s="457" t="s">
        <v>71</v>
      </c>
      <c r="L59" s="458">
        <v>0.44375000000000003</v>
      </c>
      <c r="M59" s="441">
        <v>0.42083333333333339</v>
      </c>
      <c r="N59" s="431">
        <v>0.44166666666666671</v>
      </c>
      <c r="O59" s="431">
        <v>0.44236111111111115</v>
      </c>
      <c r="P59" s="439">
        <v>0.44375000000000003</v>
      </c>
      <c r="Q59" s="435">
        <v>5</v>
      </c>
      <c r="R59" s="110" t="s">
        <v>27</v>
      </c>
      <c r="S59" s="437">
        <v>0</v>
      </c>
      <c r="T59" s="112" t="s">
        <v>28</v>
      </c>
      <c r="U59" s="413" t="s">
        <v>32</v>
      </c>
    </row>
    <row r="60" spans="1:21" x14ac:dyDescent="0.25">
      <c r="A60" s="114" t="s">
        <v>26</v>
      </c>
      <c r="B60" s="435" t="s">
        <v>477</v>
      </c>
      <c r="C60" s="437" t="s">
        <v>393</v>
      </c>
      <c r="D60" s="110" t="s">
        <v>287</v>
      </c>
      <c r="E60" s="110" t="s">
        <v>285</v>
      </c>
      <c r="F60" s="110" t="s">
        <v>505</v>
      </c>
      <c r="G60" s="112" t="s">
        <v>392</v>
      </c>
      <c r="H60" s="120">
        <v>4</v>
      </c>
      <c r="I60" s="614">
        <v>1</v>
      </c>
      <c r="J60" s="139">
        <v>1</v>
      </c>
      <c r="K60" s="457" t="s">
        <v>70</v>
      </c>
      <c r="L60" s="458">
        <v>0.45000000000000007</v>
      </c>
      <c r="M60" s="441">
        <v>0.42916666666666675</v>
      </c>
      <c r="N60" s="431">
        <v>0.45000000000000007</v>
      </c>
      <c r="O60" s="431">
        <v>0.45069444444444451</v>
      </c>
      <c r="P60" s="439">
        <v>0.45208333333333339</v>
      </c>
      <c r="Q60" s="435">
        <v>5</v>
      </c>
      <c r="R60" s="110" t="s">
        <v>27</v>
      </c>
      <c r="S60" s="437">
        <v>0</v>
      </c>
      <c r="T60" s="112" t="s">
        <v>28</v>
      </c>
      <c r="U60" s="413" t="s">
        <v>32</v>
      </c>
    </row>
    <row r="61" spans="1:21" x14ac:dyDescent="0.25">
      <c r="A61" s="114" t="s">
        <v>26</v>
      </c>
      <c r="B61" s="435" t="s">
        <v>377</v>
      </c>
      <c r="C61" s="437" t="s">
        <v>470</v>
      </c>
      <c r="D61" s="110" t="s">
        <v>287</v>
      </c>
      <c r="E61" s="110" t="s">
        <v>299</v>
      </c>
      <c r="F61" s="110" t="s">
        <v>506</v>
      </c>
      <c r="G61" s="112" t="s">
        <v>374</v>
      </c>
      <c r="H61" s="120">
        <v>4</v>
      </c>
      <c r="I61" s="614">
        <v>2</v>
      </c>
      <c r="J61" s="139">
        <v>2</v>
      </c>
      <c r="K61" s="457" t="s">
        <v>70</v>
      </c>
      <c r="L61" s="458">
        <v>0.45000000000000007</v>
      </c>
      <c r="M61" s="441">
        <v>0.42916666666666675</v>
      </c>
      <c r="N61" s="431">
        <v>0.45000000000000007</v>
      </c>
      <c r="O61" s="431">
        <v>0.45069444444444451</v>
      </c>
      <c r="P61" s="439">
        <v>0.45208333333333339</v>
      </c>
      <c r="Q61" s="435">
        <v>5</v>
      </c>
      <c r="R61" s="110" t="s">
        <v>27</v>
      </c>
      <c r="S61" s="437">
        <v>30</v>
      </c>
      <c r="T61" s="112" t="s">
        <v>28</v>
      </c>
      <c r="U61" s="413" t="s">
        <v>32</v>
      </c>
    </row>
    <row r="62" spans="1:21" x14ac:dyDescent="0.25">
      <c r="A62" s="114" t="s">
        <v>26</v>
      </c>
      <c r="B62" s="435" t="s">
        <v>355</v>
      </c>
      <c r="C62" s="437" t="s">
        <v>356</v>
      </c>
      <c r="D62" s="110" t="s">
        <v>287</v>
      </c>
      <c r="E62" s="110" t="s">
        <v>305</v>
      </c>
      <c r="F62" s="110" t="s">
        <v>404</v>
      </c>
      <c r="G62" s="112" t="s">
        <v>336</v>
      </c>
      <c r="H62" s="120">
        <v>4</v>
      </c>
      <c r="I62" s="614">
        <v>3</v>
      </c>
      <c r="J62" s="139">
        <v>3</v>
      </c>
      <c r="K62" s="457" t="s">
        <v>70</v>
      </c>
      <c r="L62" s="458">
        <v>0.45000000000000007</v>
      </c>
      <c r="M62" s="441">
        <v>0.42916666666666675</v>
      </c>
      <c r="N62" s="431">
        <v>0.45000000000000007</v>
      </c>
      <c r="O62" s="431">
        <v>0.45069444444444451</v>
      </c>
      <c r="P62" s="439">
        <v>0.45208333333333339</v>
      </c>
      <c r="Q62" s="435">
        <v>5</v>
      </c>
      <c r="R62" s="110" t="s">
        <v>27</v>
      </c>
      <c r="S62" s="437">
        <v>45</v>
      </c>
      <c r="T62" s="112" t="s">
        <v>28</v>
      </c>
      <c r="U62" s="413" t="s">
        <v>32</v>
      </c>
    </row>
    <row r="63" spans="1:21" x14ac:dyDescent="0.25">
      <c r="A63" s="114" t="s">
        <v>26</v>
      </c>
      <c r="B63" s="435" t="s">
        <v>456</v>
      </c>
      <c r="C63" s="437" t="s">
        <v>457</v>
      </c>
      <c r="D63" s="110" t="s">
        <v>293</v>
      </c>
      <c r="E63" s="110" t="s">
        <v>300</v>
      </c>
      <c r="F63" s="110" t="s">
        <v>507</v>
      </c>
      <c r="G63" s="112" t="s">
        <v>311</v>
      </c>
      <c r="H63" s="120">
        <v>4</v>
      </c>
      <c r="I63" s="614">
        <v>4</v>
      </c>
      <c r="J63" s="139">
        <v>4</v>
      </c>
      <c r="K63" s="457" t="s">
        <v>70</v>
      </c>
      <c r="L63" s="458">
        <v>0.45000000000000007</v>
      </c>
      <c r="M63" s="441">
        <v>0.42916666666666675</v>
      </c>
      <c r="N63" s="431">
        <v>0.45000000000000007</v>
      </c>
      <c r="O63" s="431">
        <v>0.45069444444444451</v>
      </c>
      <c r="P63" s="439">
        <v>0.45208333333333339</v>
      </c>
      <c r="Q63" s="435">
        <v>6</v>
      </c>
      <c r="R63" s="110" t="s">
        <v>27</v>
      </c>
      <c r="S63" s="437">
        <v>0</v>
      </c>
      <c r="T63" s="112" t="s">
        <v>28</v>
      </c>
      <c r="U63" s="413" t="s">
        <v>32</v>
      </c>
    </row>
    <row r="64" spans="1:21" x14ac:dyDescent="0.25">
      <c r="A64" s="114" t="s">
        <v>26</v>
      </c>
      <c r="B64" s="435" t="s">
        <v>477</v>
      </c>
      <c r="C64" s="437" t="s">
        <v>393</v>
      </c>
      <c r="D64" s="110" t="s">
        <v>287</v>
      </c>
      <c r="E64" s="110" t="s">
        <v>285</v>
      </c>
      <c r="F64" s="110" t="s">
        <v>505</v>
      </c>
      <c r="G64" s="112" t="s">
        <v>392</v>
      </c>
      <c r="H64" s="120">
        <v>4</v>
      </c>
      <c r="I64" s="614">
        <v>1</v>
      </c>
      <c r="J64" s="139">
        <v>1</v>
      </c>
      <c r="K64" s="457" t="s">
        <v>117</v>
      </c>
      <c r="L64" s="458">
        <v>0.45069444444444451</v>
      </c>
      <c r="M64" s="441">
        <v>0.42916666666666675</v>
      </c>
      <c r="N64" s="431">
        <v>0.45000000000000007</v>
      </c>
      <c r="O64" s="431">
        <v>0.45069444444444451</v>
      </c>
      <c r="P64" s="439">
        <v>0.45208333333333339</v>
      </c>
      <c r="Q64" s="435">
        <v>5</v>
      </c>
      <c r="R64" s="110" t="s">
        <v>27</v>
      </c>
      <c r="S64" s="437">
        <v>0</v>
      </c>
      <c r="T64" s="112" t="s">
        <v>28</v>
      </c>
      <c r="U64" s="413" t="s">
        <v>32</v>
      </c>
    </row>
    <row r="65" spans="1:21" x14ac:dyDescent="0.25">
      <c r="A65" s="114" t="s">
        <v>26</v>
      </c>
      <c r="B65" s="435" t="s">
        <v>377</v>
      </c>
      <c r="C65" s="437" t="s">
        <v>470</v>
      </c>
      <c r="D65" s="110" t="s">
        <v>287</v>
      </c>
      <c r="E65" s="110" t="s">
        <v>299</v>
      </c>
      <c r="F65" s="110" t="s">
        <v>506</v>
      </c>
      <c r="G65" s="112" t="s">
        <v>374</v>
      </c>
      <c r="H65" s="120">
        <v>4</v>
      </c>
      <c r="I65" s="614">
        <v>2</v>
      </c>
      <c r="J65" s="139">
        <v>2</v>
      </c>
      <c r="K65" s="457" t="s">
        <v>117</v>
      </c>
      <c r="L65" s="458">
        <v>0.45069444444444451</v>
      </c>
      <c r="M65" s="441">
        <v>0.42916666666666675</v>
      </c>
      <c r="N65" s="431">
        <v>0.45000000000000007</v>
      </c>
      <c r="O65" s="431">
        <v>0.45069444444444451</v>
      </c>
      <c r="P65" s="439">
        <v>0.45208333333333339</v>
      </c>
      <c r="Q65" s="435">
        <v>5</v>
      </c>
      <c r="R65" s="110" t="s">
        <v>27</v>
      </c>
      <c r="S65" s="437">
        <v>30</v>
      </c>
      <c r="T65" s="112" t="s">
        <v>28</v>
      </c>
      <c r="U65" s="413" t="s">
        <v>32</v>
      </c>
    </row>
    <row r="66" spans="1:21" x14ac:dyDescent="0.25">
      <c r="A66" s="114" t="s">
        <v>26</v>
      </c>
      <c r="B66" s="435" t="s">
        <v>355</v>
      </c>
      <c r="C66" s="437" t="s">
        <v>356</v>
      </c>
      <c r="D66" s="110" t="s">
        <v>287</v>
      </c>
      <c r="E66" s="110" t="s">
        <v>305</v>
      </c>
      <c r="F66" s="110" t="s">
        <v>404</v>
      </c>
      <c r="G66" s="112" t="s">
        <v>336</v>
      </c>
      <c r="H66" s="120">
        <v>4</v>
      </c>
      <c r="I66" s="614">
        <v>3</v>
      </c>
      <c r="J66" s="139">
        <v>3</v>
      </c>
      <c r="K66" s="457" t="s">
        <v>117</v>
      </c>
      <c r="L66" s="458">
        <v>0.45069444444444451</v>
      </c>
      <c r="M66" s="441">
        <v>0.42916666666666675</v>
      </c>
      <c r="N66" s="431">
        <v>0.45000000000000007</v>
      </c>
      <c r="O66" s="431">
        <v>0.45069444444444451</v>
      </c>
      <c r="P66" s="439">
        <v>0.45208333333333339</v>
      </c>
      <c r="Q66" s="435">
        <v>5</v>
      </c>
      <c r="R66" s="110" t="s">
        <v>27</v>
      </c>
      <c r="S66" s="437">
        <v>45</v>
      </c>
      <c r="T66" s="112" t="s">
        <v>28</v>
      </c>
      <c r="U66" s="413" t="s">
        <v>32</v>
      </c>
    </row>
    <row r="67" spans="1:21" x14ac:dyDescent="0.25">
      <c r="A67" s="114" t="s">
        <v>26</v>
      </c>
      <c r="B67" s="435" t="s">
        <v>456</v>
      </c>
      <c r="C67" s="437" t="s">
        <v>457</v>
      </c>
      <c r="D67" s="110" t="s">
        <v>293</v>
      </c>
      <c r="E67" s="110" t="s">
        <v>300</v>
      </c>
      <c r="F67" s="110" t="s">
        <v>507</v>
      </c>
      <c r="G67" s="112" t="s">
        <v>311</v>
      </c>
      <c r="H67" s="120">
        <v>4</v>
      </c>
      <c r="I67" s="614">
        <v>4</v>
      </c>
      <c r="J67" s="139">
        <v>4</v>
      </c>
      <c r="K67" s="457" t="s">
        <v>117</v>
      </c>
      <c r="L67" s="458">
        <v>0.45069444444444451</v>
      </c>
      <c r="M67" s="441">
        <v>0.42916666666666675</v>
      </c>
      <c r="N67" s="431">
        <v>0.45000000000000007</v>
      </c>
      <c r="O67" s="431">
        <v>0.45069444444444451</v>
      </c>
      <c r="P67" s="439">
        <v>0.45208333333333339</v>
      </c>
      <c r="Q67" s="435">
        <v>6</v>
      </c>
      <c r="R67" s="110" t="s">
        <v>27</v>
      </c>
      <c r="S67" s="437">
        <v>0</v>
      </c>
      <c r="T67" s="112" t="s">
        <v>28</v>
      </c>
      <c r="U67" s="413" t="s">
        <v>32</v>
      </c>
    </row>
    <row r="68" spans="1:21" x14ac:dyDescent="0.25">
      <c r="A68" s="114" t="s">
        <v>26</v>
      </c>
      <c r="B68" s="435" t="s">
        <v>477</v>
      </c>
      <c r="C68" s="437" t="s">
        <v>393</v>
      </c>
      <c r="D68" s="110" t="s">
        <v>287</v>
      </c>
      <c r="E68" s="110" t="s">
        <v>285</v>
      </c>
      <c r="F68" s="110" t="s">
        <v>505</v>
      </c>
      <c r="G68" s="112" t="s">
        <v>392</v>
      </c>
      <c r="H68" s="120">
        <v>4</v>
      </c>
      <c r="I68" s="614">
        <v>1</v>
      </c>
      <c r="J68" s="139">
        <v>1</v>
      </c>
      <c r="K68" s="457" t="s">
        <v>71</v>
      </c>
      <c r="L68" s="458">
        <v>0.45208333333333339</v>
      </c>
      <c r="M68" s="441">
        <v>0.42916666666666675</v>
      </c>
      <c r="N68" s="431">
        <v>0.45000000000000007</v>
      </c>
      <c r="O68" s="431">
        <v>0.45069444444444451</v>
      </c>
      <c r="P68" s="439">
        <v>0.45208333333333339</v>
      </c>
      <c r="Q68" s="435">
        <v>5</v>
      </c>
      <c r="R68" s="110" t="s">
        <v>27</v>
      </c>
      <c r="S68" s="437">
        <v>0</v>
      </c>
      <c r="T68" s="112" t="s">
        <v>28</v>
      </c>
      <c r="U68" s="413" t="s">
        <v>32</v>
      </c>
    </row>
    <row r="69" spans="1:21" x14ac:dyDescent="0.25">
      <c r="A69" s="114" t="s">
        <v>26</v>
      </c>
      <c r="B69" s="435" t="s">
        <v>377</v>
      </c>
      <c r="C69" s="437" t="s">
        <v>470</v>
      </c>
      <c r="D69" s="110" t="s">
        <v>287</v>
      </c>
      <c r="E69" s="110" t="s">
        <v>299</v>
      </c>
      <c r="F69" s="110" t="s">
        <v>506</v>
      </c>
      <c r="G69" s="112" t="s">
        <v>374</v>
      </c>
      <c r="H69" s="120">
        <v>4</v>
      </c>
      <c r="I69" s="614">
        <v>2</v>
      </c>
      <c r="J69" s="139">
        <v>2</v>
      </c>
      <c r="K69" s="457" t="s">
        <v>71</v>
      </c>
      <c r="L69" s="458">
        <v>0.45208333333333339</v>
      </c>
      <c r="M69" s="441">
        <v>0.42916666666666675</v>
      </c>
      <c r="N69" s="431">
        <v>0.45000000000000007</v>
      </c>
      <c r="O69" s="431">
        <v>0.45069444444444451</v>
      </c>
      <c r="P69" s="439">
        <v>0.45208333333333339</v>
      </c>
      <c r="Q69" s="435">
        <v>5</v>
      </c>
      <c r="R69" s="110" t="s">
        <v>27</v>
      </c>
      <c r="S69" s="437">
        <v>30</v>
      </c>
      <c r="T69" s="112" t="s">
        <v>28</v>
      </c>
      <c r="U69" s="413" t="s">
        <v>32</v>
      </c>
    </row>
    <row r="70" spans="1:21" x14ac:dyDescent="0.25">
      <c r="A70" s="114" t="s">
        <v>26</v>
      </c>
      <c r="B70" s="435" t="s">
        <v>355</v>
      </c>
      <c r="C70" s="437" t="s">
        <v>356</v>
      </c>
      <c r="D70" s="110" t="s">
        <v>287</v>
      </c>
      <c r="E70" s="110" t="s">
        <v>305</v>
      </c>
      <c r="F70" s="110" t="s">
        <v>404</v>
      </c>
      <c r="G70" s="112" t="s">
        <v>336</v>
      </c>
      <c r="H70" s="120">
        <v>4</v>
      </c>
      <c r="I70" s="614">
        <v>3</v>
      </c>
      <c r="J70" s="139">
        <v>3</v>
      </c>
      <c r="K70" s="457" t="s">
        <v>71</v>
      </c>
      <c r="L70" s="458">
        <v>0.45208333333333339</v>
      </c>
      <c r="M70" s="441">
        <v>0.42916666666666675</v>
      </c>
      <c r="N70" s="431">
        <v>0.45000000000000007</v>
      </c>
      <c r="O70" s="431">
        <v>0.45069444444444451</v>
      </c>
      <c r="P70" s="439">
        <v>0.45208333333333339</v>
      </c>
      <c r="Q70" s="435">
        <v>5</v>
      </c>
      <c r="R70" s="110" t="s">
        <v>27</v>
      </c>
      <c r="S70" s="437">
        <v>45</v>
      </c>
      <c r="T70" s="112" t="s">
        <v>28</v>
      </c>
      <c r="U70" s="413" t="s">
        <v>32</v>
      </c>
    </row>
    <row r="71" spans="1:21" x14ac:dyDescent="0.25">
      <c r="A71" s="114" t="s">
        <v>26</v>
      </c>
      <c r="B71" s="435" t="s">
        <v>456</v>
      </c>
      <c r="C71" s="437" t="s">
        <v>457</v>
      </c>
      <c r="D71" s="110" t="s">
        <v>293</v>
      </c>
      <c r="E71" s="110" t="s">
        <v>300</v>
      </c>
      <c r="F71" s="110" t="s">
        <v>507</v>
      </c>
      <c r="G71" s="112" t="s">
        <v>311</v>
      </c>
      <c r="H71" s="120">
        <v>4</v>
      </c>
      <c r="I71" s="614">
        <v>4</v>
      </c>
      <c r="J71" s="139">
        <v>4</v>
      </c>
      <c r="K71" s="457" t="s">
        <v>71</v>
      </c>
      <c r="L71" s="458">
        <v>0.45208333333333339</v>
      </c>
      <c r="M71" s="441">
        <v>0.42916666666666675</v>
      </c>
      <c r="N71" s="431">
        <v>0.45000000000000007</v>
      </c>
      <c r="O71" s="431">
        <v>0.45069444444444451</v>
      </c>
      <c r="P71" s="439">
        <v>0.45208333333333339</v>
      </c>
      <c r="Q71" s="435">
        <v>6</v>
      </c>
      <c r="R71" s="110" t="s">
        <v>27</v>
      </c>
      <c r="S71" s="437">
        <v>0</v>
      </c>
      <c r="T71" s="112" t="s">
        <v>28</v>
      </c>
      <c r="U71" s="413" t="s">
        <v>32</v>
      </c>
    </row>
    <row r="72" spans="1:21" x14ac:dyDescent="0.25">
      <c r="A72" s="114" t="s">
        <v>30</v>
      </c>
      <c r="B72" s="435" t="s">
        <v>373</v>
      </c>
      <c r="C72" s="437" t="s">
        <v>467</v>
      </c>
      <c r="D72" s="110" t="s">
        <v>364</v>
      </c>
      <c r="E72" s="110" t="s">
        <v>305</v>
      </c>
      <c r="F72" s="110" t="s">
        <v>511</v>
      </c>
      <c r="G72" s="112" t="s">
        <v>368</v>
      </c>
      <c r="H72" s="120">
        <v>1</v>
      </c>
      <c r="I72" s="614">
        <v>1</v>
      </c>
      <c r="J72" s="139">
        <v>1</v>
      </c>
      <c r="K72" s="457" t="s">
        <v>69</v>
      </c>
      <c r="L72" s="458">
        <v>0.45277777777777789</v>
      </c>
      <c r="M72" s="441">
        <v>0.45277777777777789</v>
      </c>
      <c r="N72" s="431">
        <v>0.4736111111111112</v>
      </c>
      <c r="O72" s="431">
        <v>0.47430555555555565</v>
      </c>
      <c r="P72" s="439">
        <v>0.47569444444444453</v>
      </c>
      <c r="Q72" s="435">
        <v>75</v>
      </c>
      <c r="R72" s="110" t="s">
        <v>31</v>
      </c>
      <c r="S72" s="437" t="s">
        <v>32</v>
      </c>
      <c r="T72" s="112" t="s">
        <v>32</v>
      </c>
      <c r="U72" s="413" t="s">
        <v>32</v>
      </c>
    </row>
    <row r="73" spans="1:21" x14ac:dyDescent="0.25">
      <c r="A73" s="114" t="s">
        <v>30</v>
      </c>
      <c r="B73" s="435" t="s">
        <v>369</v>
      </c>
      <c r="C73" s="437" t="s">
        <v>464</v>
      </c>
      <c r="D73" s="110" t="s">
        <v>364</v>
      </c>
      <c r="E73" s="110" t="s">
        <v>285</v>
      </c>
      <c r="F73" s="110" t="s">
        <v>512</v>
      </c>
      <c r="G73" s="112" t="s">
        <v>368</v>
      </c>
      <c r="H73" s="120">
        <v>1</v>
      </c>
      <c r="I73" s="614">
        <v>2</v>
      </c>
      <c r="J73" s="139">
        <v>2</v>
      </c>
      <c r="K73" s="457" t="s">
        <v>69</v>
      </c>
      <c r="L73" s="458">
        <v>0.45277777777777789</v>
      </c>
      <c r="M73" s="441">
        <v>0.45277777777777789</v>
      </c>
      <c r="N73" s="431">
        <v>0.4736111111111112</v>
      </c>
      <c r="O73" s="431">
        <v>0.47430555555555565</v>
      </c>
      <c r="P73" s="439">
        <v>0.47569444444444453</v>
      </c>
      <c r="Q73" s="435">
        <v>80</v>
      </c>
      <c r="R73" s="110" t="s">
        <v>31</v>
      </c>
      <c r="S73" s="437" t="s">
        <v>32</v>
      </c>
      <c r="T73" s="112" t="s">
        <v>32</v>
      </c>
      <c r="U73" s="413" t="s">
        <v>32</v>
      </c>
    </row>
    <row r="74" spans="1:21" x14ac:dyDescent="0.25">
      <c r="A74" s="114" t="s">
        <v>26</v>
      </c>
      <c r="B74" s="435" t="s">
        <v>376</v>
      </c>
      <c r="C74" s="437" t="s">
        <v>469</v>
      </c>
      <c r="D74" s="110" t="s">
        <v>287</v>
      </c>
      <c r="E74" s="110" t="s">
        <v>292</v>
      </c>
      <c r="F74" s="110" t="s">
        <v>508</v>
      </c>
      <c r="G74" s="112" t="s">
        <v>374</v>
      </c>
      <c r="H74" s="120">
        <v>5</v>
      </c>
      <c r="I74" s="614">
        <v>1</v>
      </c>
      <c r="J74" s="139">
        <v>1</v>
      </c>
      <c r="K74" s="457" t="s">
        <v>70</v>
      </c>
      <c r="L74" s="458">
        <v>0.45833333333333343</v>
      </c>
      <c r="M74" s="441">
        <v>0.43750000000000011</v>
      </c>
      <c r="N74" s="431">
        <v>0.45833333333333343</v>
      </c>
      <c r="O74" s="431">
        <v>0.45902777777777787</v>
      </c>
      <c r="P74" s="439">
        <v>0.46041666666666675</v>
      </c>
      <c r="Q74" s="435">
        <v>6</v>
      </c>
      <c r="R74" s="110" t="s">
        <v>27</v>
      </c>
      <c r="S74" s="437">
        <v>0</v>
      </c>
      <c r="T74" s="112" t="s">
        <v>28</v>
      </c>
      <c r="U74" s="413" t="s">
        <v>32</v>
      </c>
    </row>
    <row r="75" spans="1:21" x14ac:dyDescent="0.25">
      <c r="A75" s="114" t="s">
        <v>26</v>
      </c>
      <c r="B75" s="435" t="s">
        <v>453</v>
      </c>
      <c r="C75" s="437" t="s">
        <v>312</v>
      </c>
      <c r="D75" s="110" t="s">
        <v>287</v>
      </c>
      <c r="E75" s="110" t="s">
        <v>285</v>
      </c>
      <c r="F75" s="110" t="s">
        <v>510</v>
      </c>
      <c r="G75" s="112" t="s">
        <v>311</v>
      </c>
      <c r="H75" s="120">
        <v>5</v>
      </c>
      <c r="I75" s="614">
        <v>2</v>
      </c>
      <c r="J75" s="139">
        <v>2</v>
      </c>
      <c r="K75" s="457" t="s">
        <v>70</v>
      </c>
      <c r="L75" s="458">
        <v>0.45833333333333343</v>
      </c>
      <c r="M75" s="441">
        <v>0.43750000000000011</v>
      </c>
      <c r="N75" s="431">
        <v>0.45833333333333343</v>
      </c>
      <c r="O75" s="431">
        <v>0.45902777777777787</v>
      </c>
      <c r="P75" s="439">
        <v>0.46041666666666675</v>
      </c>
      <c r="Q75" s="435">
        <v>6</v>
      </c>
      <c r="R75" s="110" t="s">
        <v>27</v>
      </c>
      <c r="S75" s="437">
        <v>15</v>
      </c>
      <c r="T75" s="112" t="s">
        <v>28</v>
      </c>
      <c r="U75" s="413" t="s">
        <v>32</v>
      </c>
    </row>
    <row r="76" spans="1:21" x14ac:dyDescent="0.25">
      <c r="A76" s="114" t="s">
        <v>26</v>
      </c>
      <c r="B76" s="435" t="s">
        <v>473</v>
      </c>
      <c r="C76" s="437" t="s">
        <v>383</v>
      </c>
      <c r="D76" s="110" t="s">
        <v>384</v>
      </c>
      <c r="E76" s="110" t="s">
        <v>285</v>
      </c>
      <c r="F76" s="110" t="s">
        <v>509</v>
      </c>
      <c r="G76" s="112" t="s">
        <v>382</v>
      </c>
      <c r="H76" s="120">
        <v>5</v>
      </c>
      <c r="I76" s="614">
        <v>3</v>
      </c>
      <c r="J76" s="139">
        <v>3</v>
      </c>
      <c r="K76" s="457" t="s">
        <v>70</v>
      </c>
      <c r="L76" s="458">
        <v>0.45833333333333343</v>
      </c>
      <c r="M76" s="441">
        <v>0.43750000000000011</v>
      </c>
      <c r="N76" s="431">
        <v>0.45833333333333343</v>
      </c>
      <c r="O76" s="431">
        <v>0.45902777777777787</v>
      </c>
      <c r="P76" s="439">
        <v>0.46041666666666675</v>
      </c>
      <c r="Q76" s="435">
        <v>6</v>
      </c>
      <c r="R76" s="110" t="s">
        <v>27</v>
      </c>
      <c r="S76" s="437">
        <v>30</v>
      </c>
      <c r="T76" s="112" t="s">
        <v>28</v>
      </c>
      <c r="U76" s="413" t="s">
        <v>32</v>
      </c>
    </row>
    <row r="77" spans="1:21" x14ac:dyDescent="0.25">
      <c r="A77" s="114" t="s">
        <v>26</v>
      </c>
      <c r="B77" s="435" t="s">
        <v>376</v>
      </c>
      <c r="C77" s="437" t="s">
        <v>469</v>
      </c>
      <c r="D77" s="110" t="s">
        <v>287</v>
      </c>
      <c r="E77" s="110" t="s">
        <v>292</v>
      </c>
      <c r="F77" s="110" t="s">
        <v>508</v>
      </c>
      <c r="G77" s="112" t="s">
        <v>374</v>
      </c>
      <c r="H77" s="120">
        <v>5</v>
      </c>
      <c r="I77" s="614">
        <v>1</v>
      </c>
      <c r="J77" s="139">
        <v>1</v>
      </c>
      <c r="K77" s="457" t="s">
        <v>117</v>
      </c>
      <c r="L77" s="458">
        <v>0.45902777777777787</v>
      </c>
      <c r="M77" s="441">
        <v>0.43750000000000011</v>
      </c>
      <c r="N77" s="431">
        <v>0.45833333333333343</v>
      </c>
      <c r="O77" s="431">
        <v>0.45902777777777787</v>
      </c>
      <c r="P77" s="439">
        <v>0.46041666666666675</v>
      </c>
      <c r="Q77" s="435">
        <v>6</v>
      </c>
      <c r="R77" s="110" t="s">
        <v>27</v>
      </c>
      <c r="S77" s="437">
        <v>0</v>
      </c>
      <c r="T77" s="112" t="s">
        <v>28</v>
      </c>
      <c r="U77" s="413" t="s">
        <v>32</v>
      </c>
    </row>
    <row r="78" spans="1:21" x14ac:dyDescent="0.25">
      <c r="A78" s="114" t="s">
        <v>26</v>
      </c>
      <c r="B78" s="435" t="s">
        <v>453</v>
      </c>
      <c r="C78" s="437" t="s">
        <v>312</v>
      </c>
      <c r="D78" s="110" t="s">
        <v>287</v>
      </c>
      <c r="E78" s="110" t="s">
        <v>285</v>
      </c>
      <c r="F78" s="110" t="s">
        <v>510</v>
      </c>
      <c r="G78" s="112" t="s">
        <v>311</v>
      </c>
      <c r="H78" s="120">
        <v>5</v>
      </c>
      <c r="I78" s="614">
        <v>2</v>
      </c>
      <c r="J78" s="139">
        <v>2</v>
      </c>
      <c r="K78" s="457" t="s">
        <v>117</v>
      </c>
      <c r="L78" s="458">
        <v>0.45902777777777787</v>
      </c>
      <c r="M78" s="441">
        <v>0.43750000000000011</v>
      </c>
      <c r="N78" s="431">
        <v>0.45833333333333343</v>
      </c>
      <c r="O78" s="431">
        <v>0.45902777777777787</v>
      </c>
      <c r="P78" s="439">
        <v>0.46041666666666675</v>
      </c>
      <c r="Q78" s="435">
        <v>6</v>
      </c>
      <c r="R78" s="110" t="s">
        <v>27</v>
      </c>
      <c r="S78" s="437">
        <v>15</v>
      </c>
      <c r="T78" s="112" t="s">
        <v>28</v>
      </c>
      <c r="U78" s="413" t="s">
        <v>32</v>
      </c>
    </row>
    <row r="79" spans="1:21" x14ac:dyDescent="0.25">
      <c r="A79" s="114" t="s">
        <v>26</v>
      </c>
      <c r="B79" s="435" t="s">
        <v>473</v>
      </c>
      <c r="C79" s="437" t="s">
        <v>383</v>
      </c>
      <c r="D79" s="110" t="s">
        <v>384</v>
      </c>
      <c r="E79" s="110" t="s">
        <v>285</v>
      </c>
      <c r="F79" s="110" t="s">
        <v>509</v>
      </c>
      <c r="G79" s="112" t="s">
        <v>382</v>
      </c>
      <c r="H79" s="120">
        <v>5</v>
      </c>
      <c r="I79" s="614">
        <v>3</v>
      </c>
      <c r="J79" s="139">
        <v>3</v>
      </c>
      <c r="K79" s="457" t="s">
        <v>117</v>
      </c>
      <c r="L79" s="458">
        <v>0.45902777777777787</v>
      </c>
      <c r="M79" s="441">
        <v>0.43750000000000011</v>
      </c>
      <c r="N79" s="431">
        <v>0.45833333333333343</v>
      </c>
      <c r="O79" s="431">
        <v>0.45902777777777787</v>
      </c>
      <c r="P79" s="439">
        <v>0.46041666666666675</v>
      </c>
      <c r="Q79" s="435">
        <v>6</v>
      </c>
      <c r="R79" s="110" t="s">
        <v>27</v>
      </c>
      <c r="S79" s="437">
        <v>30</v>
      </c>
      <c r="T79" s="112" t="s">
        <v>28</v>
      </c>
      <c r="U79" s="413" t="s">
        <v>32</v>
      </c>
    </row>
    <row r="80" spans="1:21" x14ac:dyDescent="0.25">
      <c r="A80" s="114" t="s">
        <v>30</v>
      </c>
      <c r="B80" s="435" t="s">
        <v>458</v>
      </c>
      <c r="C80" s="437" t="s">
        <v>321</v>
      </c>
      <c r="D80" s="110" t="s">
        <v>293</v>
      </c>
      <c r="E80" s="110" t="s">
        <v>305</v>
      </c>
      <c r="F80" s="110" t="s">
        <v>513</v>
      </c>
      <c r="G80" s="112" t="s">
        <v>311</v>
      </c>
      <c r="H80" s="120">
        <v>2</v>
      </c>
      <c r="I80" s="614">
        <v>1</v>
      </c>
      <c r="J80" s="139">
        <v>1</v>
      </c>
      <c r="K80" s="457" t="s">
        <v>69</v>
      </c>
      <c r="L80" s="458">
        <v>0.45902777777777787</v>
      </c>
      <c r="M80" s="441">
        <v>0.45902777777777787</v>
      </c>
      <c r="N80" s="431">
        <v>0.47986111111111118</v>
      </c>
      <c r="O80" s="431">
        <v>0.48055555555555562</v>
      </c>
      <c r="P80" s="439">
        <v>0.48194444444444451</v>
      </c>
      <c r="Q80" s="435">
        <v>100</v>
      </c>
      <c r="R80" s="110" t="s">
        <v>31</v>
      </c>
      <c r="S80" s="437" t="s">
        <v>32</v>
      </c>
      <c r="T80" s="112" t="s">
        <v>32</v>
      </c>
      <c r="U80" s="413" t="s">
        <v>32</v>
      </c>
    </row>
    <row r="81" spans="1:21" x14ac:dyDescent="0.25">
      <c r="A81" s="114" t="s">
        <v>30</v>
      </c>
      <c r="B81" s="435" t="s">
        <v>459</v>
      </c>
      <c r="C81" s="437" t="s">
        <v>286</v>
      </c>
      <c r="D81" s="110" t="s">
        <v>287</v>
      </c>
      <c r="E81" s="110" t="s">
        <v>285</v>
      </c>
      <c r="F81" s="110" t="s">
        <v>514</v>
      </c>
      <c r="G81" s="112" t="s">
        <v>310</v>
      </c>
      <c r="H81" s="120">
        <v>2</v>
      </c>
      <c r="I81" s="614">
        <v>2</v>
      </c>
      <c r="J81" s="139">
        <v>2</v>
      </c>
      <c r="K81" s="457" t="s">
        <v>69</v>
      </c>
      <c r="L81" s="458">
        <v>0.45902777777777787</v>
      </c>
      <c r="M81" s="441">
        <v>0.45902777777777787</v>
      </c>
      <c r="N81" s="431">
        <v>0.47986111111111118</v>
      </c>
      <c r="O81" s="431">
        <v>0.48055555555555562</v>
      </c>
      <c r="P81" s="439">
        <v>0.48194444444444451</v>
      </c>
      <c r="Q81" s="435">
        <v>100</v>
      </c>
      <c r="R81" s="110" t="s">
        <v>31</v>
      </c>
      <c r="S81" s="437" t="s">
        <v>32</v>
      </c>
      <c r="T81" s="112" t="s">
        <v>32</v>
      </c>
      <c r="U81" s="413" t="s">
        <v>32</v>
      </c>
    </row>
    <row r="82" spans="1:21" x14ac:dyDescent="0.25">
      <c r="A82" s="114" t="s">
        <v>26</v>
      </c>
      <c r="B82" s="435" t="s">
        <v>376</v>
      </c>
      <c r="C82" s="437" t="s">
        <v>469</v>
      </c>
      <c r="D82" s="110" t="s">
        <v>287</v>
      </c>
      <c r="E82" s="110" t="s">
        <v>292</v>
      </c>
      <c r="F82" s="110" t="s">
        <v>508</v>
      </c>
      <c r="G82" s="112" t="s">
        <v>374</v>
      </c>
      <c r="H82" s="120">
        <v>5</v>
      </c>
      <c r="I82" s="614">
        <v>1</v>
      </c>
      <c r="J82" s="139">
        <v>1</v>
      </c>
      <c r="K82" s="457" t="s">
        <v>71</v>
      </c>
      <c r="L82" s="458">
        <v>0.46041666666666675</v>
      </c>
      <c r="M82" s="441">
        <v>0.43750000000000011</v>
      </c>
      <c r="N82" s="431">
        <v>0.45833333333333343</v>
      </c>
      <c r="O82" s="431">
        <v>0.45902777777777787</v>
      </c>
      <c r="P82" s="439">
        <v>0.46041666666666675</v>
      </c>
      <c r="Q82" s="435">
        <v>6</v>
      </c>
      <c r="R82" s="110" t="s">
        <v>27</v>
      </c>
      <c r="S82" s="437">
        <v>0</v>
      </c>
      <c r="T82" s="112" t="s">
        <v>28</v>
      </c>
      <c r="U82" s="413" t="s">
        <v>32</v>
      </c>
    </row>
    <row r="83" spans="1:21" x14ac:dyDescent="0.25">
      <c r="A83" s="114" t="s">
        <v>26</v>
      </c>
      <c r="B83" s="435" t="s">
        <v>453</v>
      </c>
      <c r="C83" s="437" t="s">
        <v>312</v>
      </c>
      <c r="D83" s="110" t="s">
        <v>287</v>
      </c>
      <c r="E83" s="110" t="s">
        <v>285</v>
      </c>
      <c r="F83" s="110" t="s">
        <v>510</v>
      </c>
      <c r="G83" s="112" t="s">
        <v>311</v>
      </c>
      <c r="H83" s="120">
        <v>5</v>
      </c>
      <c r="I83" s="614">
        <v>2</v>
      </c>
      <c r="J83" s="139">
        <v>2</v>
      </c>
      <c r="K83" s="457" t="s">
        <v>71</v>
      </c>
      <c r="L83" s="458">
        <v>0.46041666666666675</v>
      </c>
      <c r="M83" s="441">
        <v>0.43750000000000011</v>
      </c>
      <c r="N83" s="431">
        <v>0.45833333333333343</v>
      </c>
      <c r="O83" s="431">
        <v>0.45902777777777787</v>
      </c>
      <c r="P83" s="439">
        <v>0.46041666666666675</v>
      </c>
      <c r="Q83" s="435">
        <v>6</v>
      </c>
      <c r="R83" s="110" t="s">
        <v>27</v>
      </c>
      <c r="S83" s="437">
        <v>15</v>
      </c>
      <c r="T83" s="112" t="s">
        <v>28</v>
      </c>
      <c r="U83" s="413" t="s">
        <v>32</v>
      </c>
    </row>
    <row r="84" spans="1:21" x14ac:dyDescent="0.25">
      <c r="A84" s="114" t="s">
        <v>26</v>
      </c>
      <c r="B84" s="435" t="s">
        <v>473</v>
      </c>
      <c r="C84" s="437" t="s">
        <v>383</v>
      </c>
      <c r="D84" s="110" t="s">
        <v>384</v>
      </c>
      <c r="E84" s="110" t="s">
        <v>285</v>
      </c>
      <c r="F84" s="110" t="s">
        <v>509</v>
      </c>
      <c r="G84" s="112" t="s">
        <v>382</v>
      </c>
      <c r="H84" s="120">
        <v>5</v>
      </c>
      <c r="I84" s="614">
        <v>3</v>
      </c>
      <c r="J84" s="139">
        <v>3</v>
      </c>
      <c r="K84" s="461" t="s">
        <v>71</v>
      </c>
      <c r="L84" s="458">
        <v>0.46041666666666675</v>
      </c>
      <c r="M84" s="441">
        <v>0.43750000000000011</v>
      </c>
      <c r="N84" s="431">
        <v>0.45833333333333343</v>
      </c>
      <c r="O84" s="431">
        <v>0.45902777777777787</v>
      </c>
      <c r="P84" s="439">
        <v>0.46041666666666675</v>
      </c>
      <c r="Q84" s="435">
        <v>6</v>
      </c>
      <c r="R84" s="110" t="s">
        <v>27</v>
      </c>
      <c r="S84" s="437">
        <v>30</v>
      </c>
      <c r="T84" s="112" t="s">
        <v>28</v>
      </c>
      <c r="U84" s="413" t="s">
        <v>32</v>
      </c>
    </row>
    <row r="85" spans="1:21" x14ac:dyDescent="0.25">
      <c r="A85" s="114" t="s">
        <v>30</v>
      </c>
      <c r="B85" s="435" t="s">
        <v>443</v>
      </c>
      <c r="C85" s="437" t="s">
        <v>444</v>
      </c>
      <c r="D85" s="110" t="s">
        <v>293</v>
      </c>
      <c r="E85" s="110" t="s">
        <v>299</v>
      </c>
      <c r="F85" s="110" t="s">
        <v>515</v>
      </c>
      <c r="G85" s="112" t="s">
        <v>310</v>
      </c>
      <c r="H85" s="120">
        <v>3</v>
      </c>
      <c r="I85" s="614">
        <v>1</v>
      </c>
      <c r="J85" s="139">
        <v>1</v>
      </c>
      <c r="K85" s="457" t="s">
        <v>69</v>
      </c>
      <c r="L85" s="458">
        <v>0.46527777777777785</v>
      </c>
      <c r="M85" s="441">
        <v>0.46527777777777785</v>
      </c>
      <c r="N85" s="431">
        <v>0.48611111111111116</v>
      </c>
      <c r="O85" s="431">
        <v>0.4868055555555556</v>
      </c>
      <c r="P85" s="439">
        <v>0.48819444444444449</v>
      </c>
      <c r="Q85" s="435">
        <v>100</v>
      </c>
      <c r="R85" s="110" t="s">
        <v>31</v>
      </c>
      <c r="S85" s="437" t="s">
        <v>32</v>
      </c>
      <c r="T85" s="112" t="s">
        <v>32</v>
      </c>
      <c r="U85" s="413" t="s">
        <v>32</v>
      </c>
    </row>
    <row r="86" spans="1:21" x14ac:dyDescent="0.25">
      <c r="A86" s="114" t="s">
        <v>30</v>
      </c>
      <c r="B86" s="435" t="s">
        <v>363</v>
      </c>
      <c r="C86" s="437" t="s">
        <v>462</v>
      </c>
      <c r="D86" s="110" t="s">
        <v>364</v>
      </c>
      <c r="E86" s="110" t="s">
        <v>300</v>
      </c>
      <c r="F86" s="110" t="s">
        <v>516</v>
      </c>
      <c r="G86" s="112" t="s">
        <v>357</v>
      </c>
      <c r="H86" s="120">
        <v>3</v>
      </c>
      <c r="I86" s="614">
        <v>2</v>
      </c>
      <c r="J86" s="139">
        <v>2</v>
      </c>
      <c r="K86" s="457" t="s">
        <v>69</v>
      </c>
      <c r="L86" s="458">
        <v>0.46527777777777785</v>
      </c>
      <c r="M86" s="441">
        <v>0.46527777777777785</v>
      </c>
      <c r="N86" s="431">
        <v>0.48611111111111116</v>
      </c>
      <c r="O86" s="431">
        <v>0.4868055555555556</v>
      </c>
      <c r="P86" s="439">
        <v>0.48819444444444449</v>
      </c>
      <c r="Q86" s="435">
        <v>100</v>
      </c>
      <c r="R86" s="110" t="s">
        <v>31</v>
      </c>
      <c r="S86" s="437" t="s">
        <v>32</v>
      </c>
      <c r="T86" s="112" t="s">
        <v>32</v>
      </c>
      <c r="U86" s="413" t="s">
        <v>32</v>
      </c>
    </row>
    <row r="87" spans="1:21" x14ac:dyDescent="0.25">
      <c r="A87" s="114" t="s">
        <v>30</v>
      </c>
      <c r="B87" s="435" t="s">
        <v>396</v>
      </c>
      <c r="C87" s="437" t="s">
        <v>397</v>
      </c>
      <c r="D87" s="110" t="s">
        <v>293</v>
      </c>
      <c r="E87" s="110" t="s">
        <v>299</v>
      </c>
      <c r="F87" s="110" t="s">
        <v>405</v>
      </c>
      <c r="G87" s="112" t="s">
        <v>392</v>
      </c>
      <c r="H87" s="120">
        <v>4</v>
      </c>
      <c r="I87" s="614">
        <v>1</v>
      </c>
      <c r="J87" s="139">
        <v>1</v>
      </c>
      <c r="K87" s="457" t="s">
        <v>69</v>
      </c>
      <c r="L87" s="458">
        <v>0.47152777777777782</v>
      </c>
      <c r="M87" s="441">
        <v>0.47152777777777782</v>
      </c>
      <c r="N87" s="431">
        <v>0.49236111111111114</v>
      </c>
      <c r="O87" s="431">
        <v>0.49305555555555558</v>
      </c>
      <c r="P87" s="439">
        <v>0.49444444444444446</v>
      </c>
      <c r="Q87" s="435">
        <v>100</v>
      </c>
      <c r="R87" s="110" t="s">
        <v>31</v>
      </c>
      <c r="S87" s="437" t="s">
        <v>32</v>
      </c>
      <c r="T87" s="112" t="s">
        <v>32</v>
      </c>
      <c r="U87" s="413" t="s">
        <v>32</v>
      </c>
    </row>
    <row r="88" spans="1:21" x14ac:dyDescent="0.25">
      <c r="A88" s="114" t="s">
        <v>30</v>
      </c>
      <c r="B88" s="435" t="s">
        <v>474</v>
      </c>
      <c r="C88" s="437" t="s">
        <v>385</v>
      </c>
      <c r="D88" s="110" t="s">
        <v>293</v>
      </c>
      <c r="E88" s="110" t="s">
        <v>292</v>
      </c>
      <c r="F88" s="110" t="s">
        <v>517</v>
      </c>
      <c r="G88" s="112" t="s">
        <v>382</v>
      </c>
      <c r="H88" s="120">
        <v>4</v>
      </c>
      <c r="I88" s="614">
        <v>2</v>
      </c>
      <c r="J88" s="139">
        <v>2</v>
      </c>
      <c r="K88" s="457" t="s">
        <v>69</v>
      </c>
      <c r="L88" s="458">
        <v>0.47152777777777782</v>
      </c>
      <c r="M88" s="441">
        <v>0.47152777777777782</v>
      </c>
      <c r="N88" s="431">
        <v>0.49236111111111114</v>
      </c>
      <c r="O88" s="431">
        <v>0.49305555555555558</v>
      </c>
      <c r="P88" s="439">
        <v>0.49444444444444446</v>
      </c>
      <c r="Q88" s="435">
        <v>113</v>
      </c>
      <c r="R88" s="110" t="s">
        <v>31</v>
      </c>
      <c r="S88" s="437" t="s">
        <v>32</v>
      </c>
      <c r="T88" s="112" t="s">
        <v>32</v>
      </c>
      <c r="U88" s="413" t="s">
        <v>32</v>
      </c>
    </row>
    <row r="89" spans="1:21" x14ac:dyDescent="0.25">
      <c r="A89" s="114" t="s">
        <v>30</v>
      </c>
      <c r="B89" s="435" t="s">
        <v>373</v>
      </c>
      <c r="C89" s="437" t="s">
        <v>467</v>
      </c>
      <c r="D89" s="110" t="s">
        <v>364</v>
      </c>
      <c r="E89" s="110" t="s">
        <v>305</v>
      </c>
      <c r="F89" s="110" t="s">
        <v>511</v>
      </c>
      <c r="G89" s="112" t="s">
        <v>368</v>
      </c>
      <c r="H89" s="120">
        <v>1</v>
      </c>
      <c r="I89" s="614">
        <v>1</v>
      </c>
      <c r="J89" s="139">
        <v>1</v>
      </c>
      <c r="K89" s="457" t="s">
        <v>70</v>
      </c>
      <c r="L89" s="458">
        <v>0.4736111111111112</v>
      </c>
      <c r="M89" s="441">
        <v>0.45277777777777789</v>
      </c>
      <c r="N89" s="431">
        <v>0.4736111111111112</v>
      </c>
      <c r="O89" s="431">
        <v>0.47430555555555565</v>
      </c>
      <c r="P89" s="439">
        <v>0.47569444444444453</v>
      </c>
      <c r="Q89" s="435">
        <v>75</v>
      </c>
      <c r="R89" s="110" t="s">
        <v>31</v>
      </c>
      <c r="S89" s="437" t="s">
        <v>32</v>
      </c>
      <c r="T89" s="112" t="s">
        <v>32</v>
      </c>
      <c r="U89" s="413" t="s">
        <v>32</v>
      </c>
    </row>
    <row r="90" spans="1:21" x14ac:dyDescent="0.25">
      <c r="A90" s="114" t="s">
        <v>30</v>
      </c>
      <c r="B90" s="435" t="s">
        <v>369</v>
      </c>
      <c r="C90" s="437" t="s">
        <v>464</v>
      </c>
      <c r="D90" s="110" t="s">
        <v>364</v>
      </c>
      <c r="E90" s="110" t="s">
        <v>285</v>
      </c>
      <c r="F90" s="110" t="s">
        <v>512</v>
      </c>
      <c r="G90" s="112" t="s">
        <v>368</v>
      </c>
      <c r="H90" s="120">
        <v>1</v>
      </c>
      <c r="I90" s="614">
        <v>2</v>
      </c>
      <c r="J90" s="139">
        <v>2</v>
      </c>
      <c r="K90" s="457" t="s">
        <v>70</v>
      </c>
      <c r="L90" s="458">
        <v>0.4736111111111112</v>
      </c>
      <c r="M90" s="441">
        <v>0.45277777777777789</v>
      </c>
      <c r="N90" s="431">
        <v>0.4736111111111112</v>
      </c>
      <c r="O90" s="431">
        <v>0.47430555555555565</v>
      </c>
      <c r="P90" s="439">
        <v>0.47569444444444453</v>
      </c>
      <c r="Q90" s="435">
        <v>80</v>
      </c>
      <c r="R90" s="110" t="s">
        <v>31</v>
      </c>
      <c r="S90" s="437" t="s">
        <v>32</v>
      </c>
      <c r="T90" s="112" t="s">
        <v>32</v>
      </c>
      <c r="U90" s="413" t="s">
        <v>32</v>
      </c>
    </row>
    <row r="91" spans="1:21" x14ac:dyDescent="0.25">
      <c r="A91" s="114" t="s">
        <v>30</v>
      </c>
      <c r="B91" s="435" t="s">
        <v>373</v>
      </c>
      <c r="C91" s="437" t="s">
        <v>467</v>
      </c>
      <c r="D91" s="110" t="s">
        <v>364</v>
      </c>
      <c r="E91" s="110" t="s">
        <v>305</v>
      </c>
      <c r="F91" s="110" t="s">
        <v>511</v>
      </c>
      <c r="G91" s="112" t="s">
        <v>368</v>
      </c>
      <c r="H91" s="120">
        <v>1</v>
      </c>
      <c r="I91" s="614">
        <v>1</v>
      </c>
      <c r="J91" s="139">
        <v>1</v>
      </c>
      <c r="K91" s="457" t="s">
        <v>117</v>
      </c>
      <c r="L91" s="458">
        <v>0.47430555555555565</v>
      </c>
      <c r="M91" s="441">
        <v>0.45277777777777789</v>
      </c>
      <c r="N91" s="431">
        <v>0.4736111111111112</v>
      </c>
      <c r="O91" s="431">
        <v>0.47430555555555565</v>
      </c>
      <c r="P91" s="439">
        <v>0.47569444444444453</v>
      </c>
      <c r="Q91" s="435">
        <v>75</v>
      </c>
      <c r="R91" s="110" t="s">
        <v>31</v>
      </c>
      <c r="S91" s="437" t="s">
        <v>32</v>
      </c>
      <c r="T91" s="112" t="s">
        <v>32</v>
      </c>
      <c r="U91" s="413" t="s">
        <v>32</v>
      </c>
    </row>
    <row r="92" spans="1:21" x14ac:dyDescent="0.25">
      <c r="A92" s="114" t="s">
        <v>30</v>
      </c>
      <c r="B92" s="435" t="s">
        <v>369</v>
      </c>
      <c r="C92" s="437" t="s">
        <v>464</v>
      </c>
      <c r="D92" s="110" t="s">
        <v>364</v>
      </c>
      <c r="E92" s="110" t="s">
        <v>285</v>
      </c>
      <c r="F92" s="110" t="s">
        <v>512</v>
      </c>
      <c r="G92" s="112" t="s">
        <v>368</v>
      </c>
      <c r="H92" s="120">
        <v>1</v>
      </c>
      <c r="I92" s="614">
        <v>2</v>
      </c>
      <c r="J92" s="139">
        <v>2</v>
      </c>
      <c r="K92" s="457" t="s">
        <v>117</v>
      </c>
      <c r="L92" s="458">
        <v>0.47430555555555565</v>
      </c>
      <c r="M92" s="441">
        <v>0.45277777777777789</v>
      </c>
      <c r="N92" s="431">
        <v>0.4736111111111112</v>
      </c>
      <c r="O92" s="431">
        <v>0.47430555555555565</v>
      </c>
      <c r="P92" s="439">
        <v>0.47569444444444453</v>
      </c>
      <c r="Q92" s="435">
        <v>80</v>
      </c>
      <c r="R92" s="110" t="s">
        <v>31</v>
      </c>
      <c r="S92" s="437" t="s">
        <v>32</v>
      </c>
      <c r="T92" s="112" t="s">
        <v>32</v>
      </c>
      <c r="U92" s="413" t="s">
        <v>32</v>
      </c>
    </row>
    <row r="93" spans="1:21" x14ac:dyDescent="0.25">
      <c r="A93" s="114" t="s">
        <v>30</v>
      </c>
      <c r="B93" s="435" t="s">
        <v>373</v>
      </c>
      <c r="C93" s="437" t="s">
        <v>467</v>
      </c>
      <c r="D93" s="110" t="s">
        <v>364</v>
      </c>
      <c r="E93" s="110" t="s">
        <v>305</v>
      </c>
      <c r="F93" s="110" t="s">
        <v>511</v>
      </c>
      <c r="G93" s="112" t="s">
        <v>368</v>
      </c>
      <c r="H93" s="120">
        <v>1</v>
      </c>
      <c r="I93" s="614">
        <v>1</v>
      </c>
      <c r="J93" s="139">
        <v>1</v>
      </c>
      <c r="K93" s="457" t="s">
        <v>71</v>
      </c>
      <c r="L93" s="458">
        <v>0.47569444444444453</v>
      </c>
      <c r="M93" s="441">
        <v>0.45277777777777789</v>
      </c>
      <c r="N93" s="431">
        <v>0.4736111111111112</v>
      </c>
      <c r="O93" s="431">
        <v>0.47430555555555565</v>
      </c>
      <c r="P93" s="439">
        <v>0.47569444444444453</v>
      </c>
      <c r="Q93" s="435">
        <v>75</v>
      </c>
      <c r="R93" s="110" t="s">
        <v>31</v>
      </c>
      <c r="S93" s="437" t="s">
        <v>32</v>
      </c>
      <c r="T93" s="112" t="s">
        <v>32</v>
      </c>
      <c r="U93" s="413" t="s">
        <v>32</v>
      </c>
    </row>
    <row r="94" spans="1:21" x14ac:dyDescent="0.25">
      <c r="A94" s="114" t="s">
        <v>30</v>
      </c>
      <c r="B94" s="435" t="s">
        <v>369</v>
      </c>
      <c r="C94" s="437" t="s">
        <v>464</v>
      </c>
      <c r="D94" s="110" t="s">
        <v>364</v>
      </c>
      <c r="E94" s="110" t="s">
        <v>285</v>
      </c>
      <c r="F94" s="110" t="s">
        <v>512</v>
      </c>
      <c r="G94" s="112" t="s">
        <v>368</v>
      </c>
      <c r="H94" s="120">
        <v>1</v>
      </c>
      <c r="I94" s="614">
        <v>2</v>
      </c>
      <c r="J94" s="139">
        <v>2</v>
      </c>
      <c r="K94" s="457" t="s">
        <v>71</v>
      </c>
      <c r="L94" s="458">
        <v>0.47569444444444453</v>
      </c>
      <c r="M94" s="441">
        <v>0.45277777777777789</v>
      </c>
      <c r="N94" s="431">
        <v>0.4736111111111112</v>
      </c>
      <c r="O94" s="431">
        <v>0.47430555555555565</v>
      </c>
      <c r="P94" s="439">
        <v>0.47569444444444453</v>
      </c>
      <c r="Q94" s="435">
        <v>80</v>
      </c>
      <c r="R94" s="110" t="s">
        <v>31</v>
      </c>
      <c r="S94" s="437" t="s">
        <v>32</v>
      </c>
      <c r="T94" s="112" t="s">
        <v>32</v>
      </c>
      <c r="U94" s="413" t="s">
        <v>32</v>
      </c>
    </row>
    <row r="95" spans="1:21" x14ac:dyDescent="0.25">
      <c r="A95" s="114" t="s">
        <v>30</v>
      </c>
      <c r="B95" s="435" t="s">
        <v>337</v>
      </c>
      <c r="C95" s="437" t="s">
        <v>338</v>
      </c>
      <c r="D95" s="110" t="s">
        <v>293</v>
      </c>
      <c r="E95" s="110" t="s">
        <v>285</v>
      </c>
      <c r="F95" s="110" t="s">
        <v>406</v>
      </c>
      <c r="G95" s="112" t="s">
        <v>336</v>
      </c>
      <c r="H95" s="120">
        <v>5</v>
      </c>
      <c r="I95" s="614">
        <v>1</v>
      </c>
      <c r="J95" s="139">
        <v>1</v>
      </c>
      <c r="K95" s="457" t="s">
        <v>69</v>
      </c>
      <c r="L95" s="458">
        <v>0.4777777777777778</v>
      </c>
      <c r="M95" s="441">
        <v>0.4777777777777778</v>
      </c>
      <c r="N95" s="431">
        <v>0.49861111111111112</v>
      </c>
      <c r="O95" s="431">
        <v>0.49930555555555556</v>
      </c>
      <c r="P95" s="439">
        <v>0.50069444444444444</v>
      </c>
      <c r="Q95" s="435">
        <v>115</v>
      </c>
      <c r="R95" s="110" t="s">
        <v>31</v>
      </c>
      <c r="S95" s="437" t="s">
        <v>32</v>
      </c>
      <c r="T95" s="112" t="s">
        <v>32</v>
      </c>
      <c r="U95" s="413" t="s">
        <v>32</v>
      </c>
    </row>
    <row r="96" spans="1:21" x14ac:dyDescent="0.25">
      <c r="A96" s="114" t="s">
        <v>30</v>
      </c>
      <c r="B96" s="435" t="s">
        <v>478</v>
      </c>
      <c r="C96" s="437" t="s">
        <v>400</v>
      </c>
      <c r="D96" s="110" t="s">
        <v>293</v>
      </c>
      <c r="E96" s="110" t="s">
        <v>305</v>
      </c>
      <c r="F96" s="110" t="s">
        <v>518</v>
      </c>
      <c r="G96" s="112" t="s">
        <v>392</v>
      </c>
      <c r="H96" s="120">
        <v>5</v>
      </c>
      <c r="I96" s="614">
        <v>2</v>
      </c>
      <c r="J96" s="139">
        <v>2</v>
      </c>
      <c r="K96" s="457" t="s">
        <v>69</v>
      </c>
      <c r="L96" s="458">
        <v>0.4777777777777778</v>
      </c>
      <c r="M96" s="441">
        <v>0.4777777777777778</v>
      </c>
      <c r="N96" s="431">
        <v>0.49861111111111112</v>
      </c>
      <c r="O96" s="431">
        <v>0.49930555555555556</v>
      </c>
      <c r="P96" s="439">
        <v>0.50069444444444444</v>
      </c>
      <c r="Q96" s="435">
        <v>120</v>
      </c>
      <c r="R96" s="110" t="s">
        <v>31</v>
      </c>
      <c r="S96" s="437" t="s">
        <v>32</v>
      </c>
      <c r="T96" s="112" t="s">
        <v>32</v>
      </c>
      <c r="U96" s="413" t="s">
        <v>32</v>
      </c>
    </row>
    <row r="97" spans="1:21" x14ac:dyDescent="0.25">
      <c r="A97" s="114" t="s">
        <v>30</v>
      </c>
      <c r="B97" s="435" t="s">
        <v>458</v>
      </c>
      <c r="C97" s="437" t="s">
        <v>321</v>
      </c>
      <c r="D97" s="110" t="s">
        <v>293</v>
      </c>
      <c r="E97" s="110" t="s">
        <v>305</v>
      </c>
      <c r="F97" s="110" t="s">
        <v>513</v>
      </c>
      <c r="G97" s="112" t="s">
        <v>311</v>
      </c>
      <c r="H97" s="120">
        <v>2</v>
      </c>
      <c r="I97" s="614">
        <v>1</v>
      </c>
      <c r="J97" s="139">
        <v>1</v>
      </c>
      <c r="K97" s="457" t="s">
        <v>70</v>
      </c>
      <c r="L97" s="458">
        <v>0.47986111111111118</v>
      </c>
      <c r="M97" s="441">
        <v>0.45902777777777787</v>
      </c>
      <c r="N97" s="431">
        <v>0.47986111111111118</v>
      </c>
      <c r="O97" s="431">
        <v>0.48055555555555562</v>
      </c>
      <c r="P97" s="439">
        <v>0.48194444444444451</v>
      </c>
      <c r="Q97" s="435">
        <v>100</v>
      </c>
      <c r="R97" s="110" t="s">
        <v>31</v>
      </c>
      <c r="S97" s="437" t="s">
        <v>32</v>
      </c>
      <c r="T97" s="112" t="s">
        <v>32</v>
      </c>
      <c r="U97" s="413" t="s">
        <v>32</v>
      </c>
    </row>
    <row r="98" spans="1:21" x14ac:dyDescent="0.25">
      <c r="A98" s="114" t="s">
        <v>30</v>
      </c>
      <c r="B98" s="435" t="s">
        <v>459</v>
      </c>
      <c r="C98" s="437" t="s">
        <v>286</v>
      </c>
      <c r="D98" s="110" t="s">
        <v>287</v>
      </c>
      <c r="E98" s="110" t="s">
        <v>285</v>
      </c>
      <c r="F98" s="110" t="s">
        <v>514</v>
      </c>
      <c r="G98" s="112" t="s">
        <v>310</v>
      </c>
      <c r="H98" s="120">
        <v>2</v>
      </c>
      <c r="I98" s="614">
        <v>2</v>
      </c>
      <c r="J98" s="139">
        <v>2</v>
      </c>
      <c r="K98" s="457" t="s">
        <v>70</v>
      </c>
      <c r="L98" s="458">
        <v>0.47986111111111118</v>
      </c>
      <c r="M98" s="441">
        <v>0.45902777777777787</v>
      </c>
      <c r="N98" s="431">
        <v>0.47986111111111118</v>
      </c>
      <c r="O98" s="431">
        <v>0.48055555555555562</v>
      </c>
      <c r="P98" s="439">
        <v>0.48194444444444451</v>
      </c>
      <c r="Q98" s="435">
        <v>100</v>
      </c>
      <c r="R98" s="110" t="s">
        <v>31</v>
      </c>
      <c r="S98" s="437" t="s">
        <v>32</v>
      </c>
      <c r="T98" s="112" t="s">
        <v>32</v>
      </c>
      <c r="U98" s="413" t="s">
        <v>32</v>
      </c>
    </row>
    <row r="99" spans="1:21" x14ac:dyDescent="0.25">
      <c r="A99" s="114" t="s">
        <v>30</v>
      </c>
      <c r="B99" s="435" t="s">
        <v>458</v>
      </c>
      <c r="C99" s="437" t="s">
        <v>321</v>
      </c>
      <c r="D99" s="110" t="s">
        <v>293</v>
      </c>
      <c r="E99" s="110" t="s">
        <v>305</v>
      </c>
      <c r="F99" s="110" t="s">
        <v>513</v>
      </c>
      <c r="G99" s="112" t="s">
        <v>311</v>
      </c>
      <c r="H99" s="120">
        <v>2</v>
      </c>
      <c r="I99" s="614">
        <v>1</v>
      </c>
      <c r="J99" s="139">
        <v>1</v>
      </c>
      <c r="K99" s="457" t="s">
        <v>117</v>
      </c>
      <c r="L99" s="458">
        <v>0.48055555555555562</v>
      </c>
      <c r="M99" s="441">
        <v>0.45902777777777787</v>
      </c>
      <c r="N99" s="431">
        <v>0.47986111111111118</v>
      </c>
      <c r="O99" s="431">
        <v>0.48055555555555562</v>
      </c>
      <c r="P99" s="439">
        <v>0.48194444444444451</v>
      </c>
      <c r="Q99" s="435">
        <v>100</v>
      </c>
      <c r="R99" s="110" t="s">
        <v>31</v>
      </c>
      <c r="S99" s="437" t="s">
        <v>32</v>
      </c>
      <c r="T99" s="112" t="s">
        <v>32</v>
      </c>
      <c r="U99" s="413" t="s">
        <v>32</v>
      </c>
    </row>
    <row r="100" spans="1:21" x14ac:dyDescent="0.25">
      <c r="A100" s="114" t="s">
        <v>30</v>
      </c>
      <c r="B100" s="435" t="s">
        <v>459</v>
      </c>
      <c r="C100" s="437" t="s">
        <v>286</v>
      </c>
      <c r="D100" s="110" t="s">
        <v>287</v>
      </c>
      <c r="E100" s="110" t="s">
        <v>285</v>
      </c>
      <c r="F100" s="110" t="s">
        <v>514</v>
      </c>
      <c r="G100" s="112" t="s">
        <v>310</v>
      </c>
      <c r="H100" s="120">
        <v>2</v>
      </c>
      <c r="I100" s="614">
        <v>2</v>
      </c>
      <c r="J100" s="139">
        <v>2</v>
      </c>
      <c r="K100" s="457" t="s">
        <v>117</v>
      </c>
      <c r="L100" s="458">
        <v>0.48055555555555562</v>
      </c>
      <c r="M100" s="441">
        <v>0.45902777777777787</v>
      </c>
      <c r="N100" s="431">
        <v>0.47986111111111118</v>
      </c>
      <c r="O100" s="431">
        <v>0.48055555555555562</v>
      </c>
      <c r="P100" s="439">
        <v>0.48194444444444451</v>
      </c>
      <c r="Q100" s="435">
        <v>100</v>
      </c>
      <c r="R100" s="110" t="s">
        <v>31</v>
      </c>
      <c r="S100" s="437" t="s">
        <v>32</v>
      </c>
      <c r="T100" s="112" t="s">
        <v>32</v>
      </c>
      <c r="U100" s="413" t="s">
        <v>32</v>
      </c>
    </row>
    <row r="101" spans="1:21" x14ac:dyDescent="0.25">
      <c r="A101" s="114" t="s">
        <v>30</v>
      </c>
      <c r="B101" s="435" t="s">
        <v>458</v>
      </c>
      <c r="C101" s="437" t="s">
        <v>321</v>
      </c>
      <c r="D101" s="110" t="s">
        <v>293</v>
      </c>
      <c r="E101" s="110" t="s">
        <v>305</v>
      </c>
      <c r="F101" s="110" t="s">
        <v>513</v>
      </c>
      <c r="G101" s="112" t="s">
        <v>311</v>
      </c>
      <c r="H101" s="120">
        <v>2</v>
      </c>
      <c r="I101" s="614">
        <v>1</v>
      </c>
      <c r="J101" s="139">
        <v>1</v>
      </c>
      <c r="K101" s="457" t="s">
        <v>71</v>
      </c>
      <c r="L101" s="458">
        <v>0.48194444444444451</v>
      </c>
      <c r="M101" s="441">
        <v>0.45902777777777787</v>
      </c>
      <c r="N101" s="431">
        <v>0.47986111111111118</v>
      </c>
      <c r="O101" s="431">
        <v>0.48055555555555562</v>
      </c>
      <c r="P101" s="439">
        <v>0.48194444444444451</v>
      </c>
      <c r="Q101" s="435">
        <v>100</v>
      </c>
      <c r="R101" s="110" t="s">
        <v>31</v>
      </c>
      <c r="S101" s="437" t="s">
        <v>32</v>
      </c>
      <c r="T101" s="112" t="s">
        <v>32</v>
      </c>
      <c r="U101" s="413" t="s">
        <v>32</v>
      </c>
    </row>
    <row r="102" spans="1:21" x14ac:dyDescent="0.25">
      <c r="A102" s="114" t="s">
        <v>30</v>
      </c>
      <c r="B102" s="435" t="s">
        <v>459</v>
      </c>
      <c r="C102" s="437" t="s">
        <v>286</v>
      </c>
      <c r="D102" s="110" t="s">
        <v>287</v>
      </c>
      <c r="E102" s="110" t="s">
        <v>285</v>
      </c>
      <c r="F102" s="110" t="s">
        <v>514</v>
      </c>
      <c r="G102" s="112" t="s">
        <v>310</v>
      </c>
      <c r="H102" s="120">
        <v>2</v>
      </c>
      <c r="I102" s="614">
        <v>2</v>
      </c>
      <c r="J102" s="139">
        <v>2</v>
      </c>
      <c r="K102" s="457" t="s">
        <v>71</v>
      </c>
      <c r="L102" s="458">
        <v>0.48194444444444451</v>
      </c>
      <c r="M102" s="441">
        <v>0.45902777777777787</v>
      </c>
      <c r="N102" s="431">
        <v>0.47986111111111118</v>
      </c>
      <c r="O102" s="431">
        <v>0.48055555555555562</v>
      </c>
      <c r="P102" s="439">
        <v>0.48194444444444451</v>
      </c>
      <c r="Q102" s="435">
        <v>100</v>
      </c>
      <c r="R102" s="110" t="s">
        <v>31</v>
      </c>
      <c r="S102" s="437" t="s">
        <v>32</v>
      </c>
      <c r="T102" s="112" t="s">
        <v>32</v>
      </c>
      <c r="U102" s="413" t="s">
        <v>32</v>
      </c>
    </row>
    <row r="103" spans="1:21" x14ac:dyDescent="0.25">
      <c r="A103" s="114" t="s">
        <v>30</v>
      </c>
      <c r="B103" s="435" t="s">
        <v>342</v>
      </c>
      <c r="C103" s="437" t="s">
        <v>343</v>
      </c>
      <c r="D103" s="110" t="s">
        <v>293</v>
      </c>
      <c r="E103" s="110" t="s">
        <v>292</v>
      </c>
      <c r="F103" s="110" t="s">
        <v>407</v>
      </c>
      <c r="G103" s="112" t="s">
        <v>336</v>
      </c>
      <c r="H103" s="120">
        <v>6</v>
      </c>
      <c r="I103" s="614">
        <v>1</v>
      </c>
      <c r="J103" s="139">
        <v>1</v>
      </c>
      <c r="K103" s="457" t="s">
        <v>69</v>
      </c>
      <c r="L103" s="458">
        <v>0.48402777777777778</v>
      </c>
      <c r="M103" s="441">
        <v>0.48402777777777778</v>
      </c>
      <c r="N103" s="431">
        <v>0.50486111111111109</v>
      </c>
      <c r="O103" s="431">
        <v>0.50555555555555554</v>
      </c>
      <c r="P103" s="439">
        <v>0.50694444444444442</v>
      </c>
      <c r="Q103" s="435">
        <v>126</v>
      </c>
      <c r="R103" s="110" t="s">
        <v>31</v>
      </c>
      <c r="S103" s="437" t="s">
        <v>32</v>
      </c>
      <c r="T103" s="112" t="s">
        <v>32</v>
      </c>
      <c r="U103" s="413" t="s">
        <v>32</v>
      </c>
    </row>
    <row r="104" spans="1:21" x14ac:dyDescent="0.25">
      <c r="A104" s="114" t="s">
        <v>30</v>
      </c>
      <c r="B104" s="435" t="s">
        <v>452</v>
      </c>
      <c r="C104" s="437" t="s">
        <v>332</v>
      </c>
      <c r="D104" s="110" t="s">
        <v>293</v>
      </c>
      <c r="E104" s="110" t="s">
        <v>300</v>
      </c>
      <c r="F104" s="110" t="s">
        <v>519</v>
      </c>
      <c r="G104" s="112" t="s">
        <v>324</v>
      </c>
      <c r="H104" s="120">
        <v>6</v>
      </c>
      <c r="I104" s="614">
        <v>2</v>
      </c>
      <c r="J104" s="139">
        <v>2</v>
      </c>
      <c r="K104" s="457" t="s">
        <v>69</v>
      </c>
      <c r="L104" s="458">
        <v>0.48402777777777778</v>
      </c>
      <c r="M104" s="441">
        <v>0.48402777777777778</v>
      </c>
      <c r="N104" s="431">
        <v>0.50486111111111109</v>
      </c>
      <c r="O104" s="431">
        <v>0.50555555555555554</v>
      </c>
      <c r="P104" s="439">
        <v>0.50694444444444442</v>
      </c>
      <c r="Q104" s="435">
        <v>140</v>
      </c>
      <c r="R104" s="110" t="s">
        <v>31</v>
      </c>
      <c r="S104" s="437" t="s">
        <v>32</v>
      </c>
      <c r="T104" s="112" t="s">
        <v>32</v>
      </c>
      <c r="U104" s="413" t="s">
        <v>32</v>
      </c>
    </row>
    <row r="105" spans="1:21" x14ac:dyDescent="0.25">
      <c r="A105" s="114" t="s">
        <v>30</v>
      </c>
      <c r="B105" s="435" t="s">
        <v>443</v>
      </c>
      <c r="C105" s="437" t="s">
        <v>444</v>
      </c>
      <c r="D105" s="110" t="s">
        <v>293</v>
      </c>
      <c r="E105" s="110" t="s">
        <v>299</v>
      </c>
      <c r="F105" s="110" t="s">
        <v>515</v>
      </c>
      <c r="G105" s="112" t="s">
        <v>310</v>
      </c>
      <c r="H105" s="120">
        <v>3</v>
      </c>
      <c r="I105" s="614">
        <v>1</v>
      </c>
      <c r="J105" s="139">
        <v>1</v>
      </c>
      <c r="K105" s="457" t="s">
        <v>70</v>
      </c>
      <c r="L105" s="458">
        <v>0.48611111111111116</v>
      </c>
      <c r="M105" s="441">
        <v>0.46527777777777785</v>
      </c>
      <c r="N105" s="431">
        <v>0.48611111111111116</v>
      </c>
      <c r="O105" s="431">
        <v>0.4868055555555556</v>
      </c>
      <c r="P105" s="439">
        <v>0.48819444444444449</v>
      </c>
      <c r="Q105" s="435">
        <v>100</v>
      </c>
      <c r="R105" s="110" t="s">
        <v>31</v>
      </c>
      <c r="S105" s="437" t="s">
        <v>32</v>
      </c>
      <c r="T105" s="112" t="s">
        <v>32</v>
      </c>
      <c r="U105" s="413" t="s">
        <v>32</v>
      </c>
    </row>
    <row r="106" spans="1:21" x14ac:dyDescent="0.25">
      <c r="A106" s="114" t="s">
        <v>30</v>
      </c>
      <c r="B106" s="435" t="s">
        <v>363</v>
      </c>
      <c r="C106" s="437" t="s">
        <v>462</v>
      </c>
      <c r="D106" s="110" t="s">
        <v>364</v>
      </c>
      <c r="E106" s="110" t="s">
        <v>300</v>
      </c>
      <c r="F106" s="110" t="s">
        <v>516</v>
      </c>
      <c r="G106" s="112" t="s">
        <v>357</v>
      </c>
      <c r="H106" s="120">
        <v>3</v>
      </c>
      <c r="I106" s="614">
        <v>2</v>
      </c>
      <c r="J106" s="139">
        <v>2</v>
      </c>
      <c r="K106" s="457" t="s">
        <v>70</v>
      </c>
      <c r="L106" s="458">
        <v>0.48611111111111116</v>
      </c>
      <c r="M106" s="441">
        <v>0.46527777777777785</v>
      </c>
      <c r="N106" s="431">
        <v>0.48611111111111116</v>
      </c>
      <c r="O106" s="431">
        <v>0.4868055555555556</v>
      </c>
      <c r="P106" s="439">
        <v>0.48819444444444449</v>
      </c>
      <c r="Q106" s="435">
        <v>100</v>
      </c>
      <c r="R106" s="110" t="s">
        <v>31</v>
      </c>
      <c r="S106" s="437" t="s">
        <v>32</v>
      </c>
      <c r="T106" s="112" t="s">
        <v>32</v>
      </c>
      <c r="U106" s="413" t="s">
        <v>32</v>
      </c>
    </row>
    <row r="107" spans="1:21" x14ac:dyDescent="0.25">
      <c r="A107" s="114" t="s">
        <v>30</v>
      </c>
      <c r="B107" s="435" t="s">
        <v>443</v>
      </c>
      <c r="C107" s="437" t="s">
        <v>444</v>
      </c>
      <c r="D107" s="110" t="s">
        <v>293</v>
      </c>
      <c r="E107" s="110" t="s">
        <v>299</v>
      </c>
      <c r="F107" s="110" t="s">
        <v>515</v>
      </c>
      <c r="G107" s="112" t="s">
        <v>310</v>
      </c>
      <c r="H107" s="120">
        <v>3</v>
      </c>
      <c r="I107" s="614">
        <v>1</v>
      </c>
      <c r="J107" s="139">
        <v>1</v>
      </c>
      <c r="K107" s="457" t="s">
        <v>117</v>
      </c>
      <c r="L107" s="458">
        <v>0.4868055555555556</v>
      </c>
      <c r="M107" s="441">
        <v>0.46527777777777785</v>
      </c>
      <c r="N107" s="431">
        <v>0.48611111111111116</v>
      </c>
      <c r="O107" s="431">
        <v>0.4868055555555556</v>
      </c>
      <c r="P107" s="439">
        <v>0.48819444444444449</v>
      </c>
      <c r="Q107" s="435">
        <v>100</v>
      </c>
      <c r="R107" s="110" t="s">
        <v>31</v>
      </c>
      <c r="S107" s="437" t="s">
        <v>32</v>
      </c>
      <c r="T107" s="112" t="s">
        <v>32</v>
      </c>
      <c r="U107" s="413" t="s">
        <v>32</v>
      </c>
    </row>
    <row r="108" spans="1:21" x14ac:dyDescent="0.25">
      <c r="A108" s="114" t="s">
        <v>30</v>
      </c>
      <c r="B108" s="435" t="s">
        <v>363</v>
      </c>
      <c r="C108" s="437" t="s">
        <v>462</v>
      </c>
      <c r="D108" s="110" t="s">
        <v>364</v>
      </c>
      <c r="E108" s="110" t="s">
        <v>300</v>
      </c>
      <c r="F108" s="110" t="s">
        <v>516</v>
      </c>
      <c r="G108" s="112" t="s">
        <v>357</v>
      </c>
      <c r="H108" s="120">
        <v>3</v>
      </c>
      <c r="I108" s="614">
        <v>2</v>
      </c>
      <c r="J108" s="139">
        <v>2</v>
      </c>
      <c r="K108" s="457" t="s">
        <v>117</v>
      </c>
      <c r="L108" s="458">
        <v>0.4868055555555556</v>
      </c>
      <c r="M108" s="441">
        <v>0.46527777777777785</v>
      </c>
      <c r="N108" s="431">
        <v>0.48611111111111116</v>
      </c>
      <c r="O108" s="431">
        <v>0.4868055555555556</v>
      </c>
      <c r="P108" s="439">
        <v>0.48819444444444449</v>
      </c>
      <c r="Q108" s="435">
        <v>100</v>
      </c>
      <c r="R108" s="110" t="s">
        <v>31</v>
      </c>
      <c r="S108" s="437" t="s">
        <v>32</v>
      </c>
      <c r="T108" s="112" t="s">
        <v>32</v>
      </c>
      <c r="U108" s="413" t="s">
        <v>32</v>
      </c>
    </row>
    <row r="109" spans="1:21" x14ac:dyDescent="0.25">
      <c r="A109" s="114" t="s">
        <v>30</v>
      </c>
      <c r="B109" s="435" t="s">
        <v>443</v>
      </c>
      <c r="C109" s="437" t="s">
        <v>444</v>
      </c>
      <c r="D109" s="110" t="s">
        <v>293</v>
      </c>
      <c r="E109" s="110" t="s">
        <v>299</v>
      </c>
      <c r="F109" s="110" t="s">
        <v>515</v>
      </c>
      <c r="G109" s="112" t="s">
        <v>310</v>
      </c>
      <c r="H109" s="120">
        <v>3</v>
      </c>
      <c r="I109" s="614">
        <v>1</v>
      </c>
      <c r="J109" s="139">
        <v>1</v>
      </c>
      <c r="K109" s="457" t="s">
        <v>71</v>
      </c>
      <c r="L109" s="458">
        <v>0.48819444444444449</v>
      </c>
      <c r="M109" s="441">
        <v>0.46527777777777785</v>
      </c>
      <c r="N109" s="431">
        <v>0.48611111111111116</v>
      </c>
      <c r="O109" s="431">
        <v>0.4868055555555556</v>
      </c>
      <c r="P109" s="439">
        <v>0.48819444444444449</v>
      </c>
      <c r="Q109" s="435">
        <v>100</v>
      </c>
      <c r="R109" s="110" t="s">
        <v>31</v>
      </c>
      <c r="S109" s="437" t="s">
        <v>32</v>
      </c>
      <c r="T109" s="112" t="s">
        <v>32</v>
      </c>
      <c r="U109" s="413" t="s">
        <v>32</v>
      </c>
    </row>
    <row r="110" spans="1:21" x14ac:dyDescent="0.25">
      <c r="A110" s="114" t="s">
        <v>30</v>
      </c>
      <c r="B110" s="435" t="s">
        <v>363</v>
      </c>
      <c r="C110" s="437" t="s">
        <v>462</v>
      </c>
      <c r="D110" s="110" t="s">
        <v>364</v>
      </c>
      <c r="E110" s="110" t="s">
        <v>300</v>
      </c>
      <c r="F110" s="110" t="s">
        <v>516</v>
      </c>
      <c r="G110" s="112" t="s">
        <v>357</v>
      </c>
      <c r="H110" s="120">
        <v>3</v>
      </c>
      <c r="I110" s="614">
        <v>2</v>
      </c>
      <c r="J110" s="139">
        <v>2</v>
      </c>
      <c r="K110" s="457" t="s">
        <v>71</v>
      </c>
      <c r="L110" s="458">
        <v>0.48819444444444449</v>
      </c>
      <c r="M110" s="441">
        <v>0.46527777777777785</v>
      </c>
      <c r="N110" s="431">
        <v>0.48611111111111116</v>
      </c>
      <c r="O110" s="431">
        <v>0.4868055555555556</v>
      </c>
      <c r="P110" s="439">
        <v>0.48819444444444449</v>
      </c>
      <c r="Q110" s="435">
        <v>100</v>
      </c>
      <c r="R110" s="110" t="s">
        <v>31</v>
      </c>
      <c r="S110" s="437" t="s">
        <v>32</v>
      </c>
      <c r="T110" s="112" t="s">
        <v>32</v>
      </c>
      <c r="U110" s="413" t="s">
        <v>32</v>
      </c>
    </row>
    <row r="111" spans="1:21" x14ac:dyDescent="0.25">
      <c r="A111" s="114" t="s">
        <v>30</v>
      </c>
      <c r="B111" s="435" t="s">
        <v>479</v>
      </c>
      <c r="C111" s="437" t="s">
        <v>388</v>
      </c>
      <c r="D111" s="110" t="s">
        <v>287</v>
      </c>
      <c r="E111" s="110" t="s">
        <v>299</v>
      </c>
      <c r="F111" s="110" t="s">
        <v>520</v>
      </c>
      <c r="G111" s="112" t="s">
        <v>382</v>
      </c>
      <c r="H111" s="120">
        <v>7</v>
      </c>
      <c r="I111" s="614">
        <v>1</v>
      </c>
      <c r="J111" s="139">
        <v>1</v>
      </c>
      <c r="K111" s="457" t="s">
        <v>69</v>
      </c>
      <c r="L111" s="458">
        <v>0.49027777777777776</v>
      </c>
      <c r="M111" s="441">
        <v>0.49027777777777776</v>
      </c>
      <c r="N111" s="431">
        <v>0.51111111111111107</v>
      </c>
      <c r="O111" s="431">
        <v>0.51180555555555551</v>
      </c>
      <c r="P111" s="439">
        <v>0.5131944444444444</v>
      </c>
      <c r="Q111" s="435">
        <v>140</v>
      </c>
      <c r="R111" s="110" t="s">
        <v>31</v>
      </c>
      <c r="S111" s="437" t="s">
        <v>32</v>
      </c>
      <c r="T111" s="112" t="s">
        <v>32</v>
      </c>
      <c r="U111" s="413" t="s">
        <v>32</v>
      </c>
    </row>
    <row r="112" spans="1:21" x14ac:dyDescent="0.25">
      <c r="A112" s="114" t="s">
        <v>30</v>
      </c>
      <c r="B112" s="435" t="s">
        <v>378</v>
      </c>
      <c r="C112" s="437" t="s">
        <v>471</v>
      </c>
      <c r="D112" s="110" t="s">
        <v>293</v>
      </c>
      <c r="E112" s="110" t="s">
        <v>300</v>
      </c>
      <c r="F112" s="110" t="s">
        <v>481</v>
      </c>
      <c r="G112" s="112" t="s">
        <v>374</v>
      </c>
      <c r="H112" s="120">
        <v>7</v>
      </c>
      <c r="I112" s="614">
        <v>2</v>
      </c>
      <c r="J112" s="139">
        <v>2</v>
      </c>
      <c r="K112" s="457" t="s">
        <v>69</v>
      </c>
      <c r="L112" s="458">
        <v>0.49027777777777776</v>
      </c>
      <c r="M112" s="441">
        <v>0.49027777777777776</v>
      </c>
      <c r="N112" s="431">
        <v>0.51111111111111107</v>
      </c>
      <c r="O112" s="431">
        <v>0.51180555555555551</v>
      </c>
      <c r="P112" s="439">
        <v>0.5131944444444444</v>
      </c>
      <c r="Q112" s="435">
        <v>150</v>
      </c>
      <c r="R112" s="110" t="s">
        <v>31</v>
      </c>
      <c r="S112" s="437" t="s">
        <v>32</v>
      </c>
      <c r="T112" s="112" t="s">
        <v>32</v>
      </c>
      <c r="U112" s="413" t="s">
        <v>32</v>
      </c>
    </row>
    <row r="113" spans="1:21" x14ac:dyDescent="0.25">
      <c r="A113" s="114" t="s">
        <v>30</v>
      </c>
      <c r="B113" s="435" t="s">
        <v>396</v>
      </c>
      <c r="C113" s="437" t="s">
        <v>397</v>
      </c>
      <c r="D113" s="110" t="s">
        <v>293</v>
      </c>
      <c r="E113" s="110" t="s">
        <v>299</v>
      </c>
      <c r="F113" s="110" t="s">
        <v>405</v>
      </c>
      <c r="G113" s="112" t="s">
        <v>392</v>
      </c>
      <c r="H113" s="120">
        <v>4</v>
      </c>
      <c r="I113" s="614">
        <v>1</v>
      </c>
      <c r="J113" s="139">
        <v>1</v>
      </c>
      <c r="K113" s="457" t="s">
        <v>70</v>
      </c>
      <c r="L113" s="458">
        <v>0.49236111111111114</v>
      </c>
      <c r="M113" s="441">
        <v>0.47152777777777782</v>
      </c>
      <c r="N113" s="431">
        <v>0.49236111111111114</v>
      </c>
      <c r="O113" s="431">
        <v>0.49305555555555558</v>
      </c>
      <c r="P113" s="439">
        <v>0.49444444444444446</v>
      </c>
      <c r="Q113" s="435">
        <v>100</v>
      </c>
      <c r="R113" s="110" t="s">
        <v>31</v>
      </c>
      <c r="S113" s="437" t="s">
        <v>32</v>
      </c>
      <c r="T113" s="112" t="s">
        <v>32</v>
      </c>
      <c r="U113" s="413" t="s">
        <v>32</v>
      </c>
    </row>
    <row r="114" spans="1:21" x14ac:dyDescent="0.25">
      <c r="A114" s="114" t="s">
        <v>30</v>
      </c>
      <c r="B114" s="435" t="s">
        <v>474</v>
      </c>
      <c r="C114" s="437" t="s">
        <v>385</v>
      </c>
      <c r="D114" s="110" t="s">
        <v>293</v>
      </c>
      <c r="E114" s="110" t="s">
        <v>292</v>
      </c>
      <c r="F114" s="110" t="s">
        <v>517</v>
      </c>
      <c r="G114" s="112" t="s">
        <v>382</v>
      </c>
      <c r="H114" s="120">
        <v>4</v>
      </c>
      <c r="I114" s="614">
        <v>2</v>
      </c>
      <c r="J114" s="139">
        <v>2</v>
      </c>
      <c r="K114" s="457" t="s">
        <v>70</v>
      </c>
      <c r="L114" s="458">
        <v>0.49236111111111114</v>
      </c>
      <c r="M114" s="441">
        <v>0.47152777777777782</v>
      </c>
      <c r="N114" s="431">
        <v>0.49236111111111114</v>
      </c>
      <c r="O114" s="431">
        <v>0.49305555555555558</v>
      </c>
      <c r="P114" s="439">
        <v>0.49444444444444446</v>
      </c>
      <c r="Q114" s="435">
        <v>113</v>
      </c>
      <c r="R114" s="110" t="s">
        <v>31</v>
      </c>
      <c r="S114" s="437" t="s">
        <v>32</v>
      </c>
      <c r="T114" s="112" t="s">
        <v>32</v>
      </c>
      <c r="U114" s="413" t="s">
        <v>32</v>
      </c>
    </row>
    <row r="115" spans="1:21" x14ac:dyDescent="0.25">
      <c r="A115" s="114" t="s">
        <v>30</v>
      </c>
      <c r="B115" s="435" t="s">
        <v>396</v>
      </c>
      <c r="C115" s="437" t="s">
        <v>397</v>
      </c>
      <c r="D115" s="110" t="s">
        <v>293</v>
      </c>
      <c r="E115" s="110" t="s">
        <v>299</v>
      </c>
      <c r="F115" s="110" t="s">
        <v>405</v>
      </c>
      <c r="G115" s="112" t="s">
        <v>392</v>
      </c>
      <c r="H115" s="120">
        <v>4</v>
      </c>
      <c r="I115" s="614">
        <v>1</v>
      </c>
      <c r="J115" s="139">
        <v>1</v>
      </c>
      <c r="K115" s="457" t="s">
        <v>117</v>
      </c>
      <c r="L115" s="458">
        <v>0.49305555555555558</v>
      </c>
      <c r="M115" s="441">
        <v>0.47152777777777782</v>
      </c>
      <c r="N115" s="431">
        <v>0.49236111111111114</v>
      </c>
      <c r="O115" s="431">
        <v>0.49305555555555558</v>
      </c>
      <c r="P115" s="439">
        <v>0.49444444444444446</v>
      </c>
      <c r="Q115" s="435">
        <v>100</v>
      </c>
      <c r="R115" s="110" t="s">
        <v>31</v>
      </c>
      <c r="S115" s="437" t="s">
        <v>32</v>
      </c>
      <c r="T115" s="112" t="s">
        <v>32</v>
      </c>
      <c r="U115" s="413" t="s">
        <v>32</v>
      </c>
    </row>
    <row r="116" spans="1:21" x14ac:dyDescent="0.25">
      <c r="A116" s="114" t="s">
        <v>30</v>
      </c>
      <c r="B116" s="435" t="s">
        <v>474</v>
      </c>
      <c r="C116" s="437" t="s">
        <v>385</v>
      </c>
      <c r="D116" s="110" t="s">
        <v>293</v>
      </c>
      <c r="E116" s="110" t="s">
        <v>292</v>
      </c>
      <c r="F116" s="110" t="s">
        <v>517</v>
      </c>
      <c r="G116" s="112" t="s">
        <v>382</v>
      </c>
      <c r="H116" s="120">
        <v>4</v>
      </c>
      <c r="I116" s="614">
        <v>2</v>
      </c>
      <c r="J116" s="139">
        <v>2</v>
      </c>
      <c r="K116" s="457" t="s">
        <v>117</v>
      </c>
      <c r="L116" s="458">
        <v>0.49305555555555558</v>
      </c>
      <c r="M116" s="441">
        <v>0.47152777777777782</v>
      </c>
      <c r="N116" s="431">
        <v>0.49236111111111114</v>
      </c>
      <c r="O116" s="431">
        <v>0.49305555555555558</v>
      </c>
      <c r="P116" s="439">
        <v>0.49444444444444446</v>
      </c>
      <c r="Q116" s="435">
        <v>113</v>
      </c>
      <c r="R116" s="110" t="s">
        <v>31</v>
      </c>
      <c r="S116" s="437" t="s">
        <v>32</v>
      </c>
      <c r="T116" s="112" t="s">
        <v>32</v>
      </c>
      <c r="U116" s="413" t="s">
        <v>32</v>
      </c>
    </row>
    <row r="117" spans="1:21" x14ac:dyDescent="0.25">
      <c r="A117" s="114" t="s">
        <v>30</v>
      </c>
      <c r="B117" s="435" t="s">
        <v>396</v>
      </c>
      <c r="C117" s="437" t="s">
        <v>397</v>
      </c>
      <c r="D117" s="110" t="s">
        <v>293</v>
      </c>
      <c r="E117" s="110" t="s">
        <v>299</v>
      </c>
      <c r="F117" s="110" t="s">
        <v>405</v>
      </c>
      <c r="G117" s="112" t="s">
        <v>392</v>
      </c>
      <c r="H117" s="120">
        <v>4</v>
      </c>
      <c r="I117" s="614">
        <v>1</v>
      </c>
      <c r="J117" s="139">
        <v>1</v>
      </c>
      <c r="K117" s="457" t="s">
        <v>71</v>
      </c>
      <c r="L117" s="458">
        <v>0.49444444444444446</v>
      </c>
      <c r="M117" s="441">
        <v>0.47152777777777782</v>
      </c>
      <c r="N117" s="431">
        <v>0.49236111111111114</v>
      </c>
      <c r="O117" s="431">
        <v>0.49305555555555558</v>
      </c>
      <c r="P117" s="439">
        <v>0.49444444444444446</v>
      </c>
      <c r="Q117" s="435">
        <v>100</v>
      </c>
      <c r="R117" s="110" t="s">
        <v>31</v>
      </c>
      <c r="S117" s="437" t="s">
        <v>32</v>
      </c>
      <c r="T117" s="112" t="s">
        <v>32</v>
      </c>
      <c r="U117" s="413" t="s">
        <v>32</v>
      </c>
    </row>
    <row r="118" spans="1:21" x14ac:dyDescent="0.25">
      <c r="A118" s="114" t="s">
        <v>30</v>
      </c>
      <c r="B118" s="435" t="s">
        <v>474</v>
      </c>
      <c r="C118" s="437" t="s">
        <v>385</v>
      </c>
      <c r="D118" s="110" t="s">
        <v>293</v>
      </c>
      <c r="E118" s="110" t="s">
        <v>292</v>
      </c>
      <c r="F118" s="110" t="s">
        <v>517</v>
      </c>
      <c r="G118" s="112" t="s">
        <v>382</v>
      </c>
      <c r="H118" s="120">
        <v>4</v>
      </c>
      <c r="I118" s="614">
        <v>2</v>
      </c>
      <c r="J118" s="139">
        <v>2</v>
      </c>
      <c r="K118" s="457" t="s">
        <v>71</v>
      </c>
      <c r="L118" s="458">
        <v>0.49444444444444446</v>
      </c>
      <c r="M118" s="441">
        <v>0.47152777777777782</v>
      </c>
      <c r="N118" s="431">
        <v>0.49236111111111114</v>
      </c>
      <c r="O118" s="431">
        <v>0.49305555555555558</v>
      </c>
      <c r="P118" s="439">
        <v>0.49444444444444446</v>
      </c>
      <c r="Q118" s="435">
        <v>113</v>
      </c>
      <c r="R118" s="110" t="s">
        <v>31</v>
      </c>
      <c r="S118" s="437" t="s">
        <v>32</v>
      </c>
      <c r="T118" s="112" t="s">
        <v>32</v>
      </c>
      <c r="U118" s="413" t="s">
        <v>32</v>
      </c>
    </row>
    <row r="119" spans="1:21" x14ac:dyDescent="0.25">
      <c r="A119" s="114" t="s">
        <v>30</v>
      </c>
      <c r="B119" s="435" t="s">
        <v>379</v>
      </c>
      <c r="C119" s="437" t="s">
        <v>472</v>
      </c>
      <c r="D119" s="110" t="s">
        <v>293</v>
      </c>
      <c r="E119" s="110" t="s">
        <v>305</v>
      </c>
      <c r="F119" s="110" t="s">
        <v>521</v>
      </c>
      <c r="G119" s="112" t="s">
        <v>374</v>
      </c>
      <c r="H119" s="120">
        <v>8</v>
      </c>
      <c r="I119" s="614">
        <v>1</v>
      </c>
      <c r="J119" s="139">
        <v>1</v>
      </c>
      <c r="K119" s="457" t="s">
        <v>69</v>
      </c>
      <c r="L119" s="458">
        <v>0.49652777777777773</v>
      </c>
      <c r="M119" s="441">
        <v>0.49652777777777773</v>
      </c>
      <c r="N119" s="431">
        <v>0.51736111111111105</v>
      </c>
      <c r="O119" s="431">
        <v>0.51805555555555549</v>
      </c>
      <c r="P119" s="439">
        <v>0.51944444444444438</v>
      </c>
      <c r="Q119" s="435">
        <v>150</v>
      </c>
      <c r="R119" s="110" t="s">
        <v>31</v>
      </c>
      <c r="S119" s="437" t="s">
        <v>32</v>
      </c>
      <c r="T119" s="112" t="s">
        <v>32</v>
      </c>
      <c r="U119" s="413" t="s">
        <v>32</v>
      </c>
    </row>
    <row r="120" spans="1:21" x14ac:dyDescent="0.25">
      <c r="A120" s="114" t="s">
        <v>30</v>
      </c>
      <c r="B120" s="435" t="s">
        <v>440</v>
      </c>
      <c r="C120" s="437" t="s">
        <v>393</v>
      </c>
      <c r="D120" s="110" t="s">
        <v>287</v>
      </c>
      <c r="E120" s="110" t="s">
        <v>299</v>
      </c>
      <c r="F120" s="110" t="s">
        <v>522</v>
      </c>
      <c r="G120" s="112" t="s">
        <v>357</v>
      </c>
      <c r="H120" s="120">
        <v>8</v>
      </c>
      <c r="I120" s="614">
        <v>2</v>
      </c>
      <c r="J120" s="139">
        <v>2</v>
      </c>
      <c r="K120" s="457" t="s">
        <v>69</v>
      </c>
      <c r="L120" s="458">
        <v>0.49652777777777773</v>
      </c>
      <c r="M120" s="441">
        <v>0.49652777777777773</v>
      </c>
      <c r="N120" s="431">
        <v>0.51736111111111105</v>
      </c>
      <c r="O120" s="431">
        <v>0.51805555555555549</v>
      </c>
      <c r="P120" s="439">
        <v>0.51944444444444438</v>
      </c>
      <c r="Q120" s="435">
        <v>175</v>
      </c>
      <c r="R120" s="110" t="s">
        <v>31</v>
      </c>
      <c r="S120" s="437" t="s">
        <v>32</v>
      </c>
      <c r="T120" s="112" t="s">
        <v>32</v>
      </c>
      <c r="U120" s="413" t="s">
        <v>32</v>
      </c>
    </row>
    <row r="121" spans="1:21" x14ac:dyDescent="0.25">
      <c r="A121" s="114" t="s">
        <v>30</v>
      </c>
      <c r="B121" s="435" t="s">
        <v>337</v>
      </c>
      <c r="C121" s="437" t="s">
        <v>338</v>
      </c>
      <c r="D121" s="110" t="s">
        <v>293</v>
      </c>
      <c r="E121" s="110" t="s">
        <v>285</v>
      </c>
      <c r="F121" s="110" t="s">
        <v>406</v>
      </c>
      <c r="G121" s="112" t="s">
        <v>336</v>
      </c>
      <c r="H121" s="120">
        <v>5</v>
      </c>
      <c r="I121" s="614">
        <v>1</v>
      </c>
      <c r="J121" s="139">
        <v>1</v>
      </c>
      <c r="K121" s="457" t="s">
        <v>70</v>
      </c>
      <c r="L121" s="458">
        <v>0.49861111111111112</v>
      </c>
      <c r="M121" s="441">
        <v>0.4777777777777778</v>
      </c>
      <c r="N121" s="431">
        <v>0.49861111111111112</v>
      </c>
      <c r="O121" s="431">
        <v>0.49930555555555556</v>
      </c>
      <c r="P121" s="439">
        <v>0.50069444444444444</v>
      </c>
      <c r="Q121" s="435">
        <v>115</v>
      </c>
      <c r="R121" s="110" t="s">
        <v>31</v>
      </c>
      <c r="S121" s="437" t="s">
        <v>32</v>
      </c>
      <c r="T121" s="112" t="s">
        <v>32</v>
      </c>
      <c r="U121" s="413" t="s">
        <v>32</v>
      </c>
    </row>
    <row r="122" spans="1:21" x14ac:dyDescent="0.25">
      <c r="A122" s="114" t="s">
        <v>30</v>
      </c>
      <c r="B122" s="435" t="s">
        <v>478</v>
      </c>
      <c r="C122" s="437" t="s">
        <v>400</v>
      </c>
      <c r="D122" s="110" t="s">
        <v>293</v>
      </c>
      <c r="E122" s="110" t="s">
        <v>305</v>
      </c>
      <c r="F122" s="110" t="s">
        <v>518</v>
      </c>
      <c r="G122" s="112" t="s">
        <v>392</v>
      </c>
      <c r="H122" s="120">
        <v>5</v>
      </c>
      <c r="I122" s="614">
        <v>2</v>
      </c>
      <c r="J122" s="139">
        <v>2</v>
      </c>
      <c r="K122" s="457" t="s">
        <v>70</v>
      </c>
      <c r="L122" s="458">
        <v>0.49861111111111112</v>
      </c>
      <c r="M122" s="441">
        <v>0.4777777777777778</v>
      </c>
      <c r="N122" s="431">
        <v>0.49861111111111112</v>
      </c>
      <c r="O122" s="431">
        <v>0.49930555555555556</v>
      </c>
      <c r="P122" s="439">
        <v>0.50069444444444444</v>
      </c>
      <c r="Q122" s="435">
        <v>120</v>
      </c>
      <c r="R122" s="110" t="s">
        <v>31</v>
      </c>
      <c r="S122" s="437" t="s">
        <v>32</v>
      </c>
      <c r="T122" s="112" t="s">
        <v>32</v>
      </c>
      <c r="U122" s="413" t="s">
        <v>32</v>
      </c>
    </row>
    <row r="123" spans="1:21" x14ac:dyDescent="0.25">
      <c r="A123" s="114" t="s">
        <v>30</v>
      </c>
      <c r="B123" s="435" t="s">
        <v>337</v>
      </c>
      <c r="C123" s="437" t="s">
        <v>338</v>
      </c>
      <c r="D123" s="110" t="s">
        <v>293</v>
      </c>
      <c r="E123" s="110" t="s">
        <v>285</v>
      </c>
      <c r="F123" s="110" t="s">
        <v>406</v>
      </c>
      <c r="G123" s="112" t="s">
        <v>336</v>
      </c>
      <c r="H123" s="120">
        <v>5</v>
      </c>
      <c r="I123" s="614">
        <v>1</v>
      </c>
      <c r="J123" s="139">
        <v>1</v>
      </c>
      <c r="K123" s="457" t="s">
        <v>117</v>
      </c>
      <c r="L123" s="458">
        <v>0.49930555555555556</v>
      </c>
      <c r="M123" s="441">
        <v>0.4777777777777778</v>
      </c>
      <c r="N123" s="431">
        <v>0.49861111111111112</v>
      </c>
      <c r="O123" s="431">
        <v>0.49930555555555556</v>
      </c>
      <c r="P123" s="439">
        <v>0.50069444444444444</v>
      </c>
      <c r="Q123" s="435">
        <v>115</v>
      </c>
      <c r="R123" s="110" t="s">
        <v>31</v>
      </c>
      <c r="S123" s="437" t="s">
        <v>32</v>
      </c>
      <c r="T123" s="112" t="s">
        <v>32</v>
      </c>
      <c r="U123" s="413" t="s">
        <v>32</v>
      </c>
    </row>
    <row r="124" spans="1:21" x14ac:dyDescent="0.25">
      <c r="A124" s="114" t="s">
        <v>30</v>
      </c>
      <c r="B124" s="435" t="s">
        <v>478</v>
      </c>
      <c r="C124" s="437" t="s">
        <v>400</v>
      </c>
      <c r="D124" s="110" t="s">
        <v>293</v>
      </c>
      <c r="E124" s="110" t="s">
        <v>305</v>
      </c>
      <c r="F124" s="110" t="s">
        <v>518</v>
      </c>
      <c r="G124" s="112" t="s">
        <v>392</v>
      </c>
      <c r="H124" s="120">
        <v>5</v>
      </c>
      <c r="I124" s="614">
        <v>2</v>
      </c>
      <c r="J124" s="139">
        <v>2</v>
      </c>
      <c r="K124" s="461" t="s">
        <v>117</v>
      </c>
      <c r="L124" s="458">
        <v>0.49930555555555556</v>
      </c>
      <c r="M124" s="441">
        <v>0.4777777777777778</v>
      </c>
      <c r="N124" s="431">
        <v>0.49861111111111112</v>
      </c>
      <c r="O124" s="431">
        <v>0.49930555555555556</v>
      </c>
      <c r="P124" s="439">
        <v>0.50069444444444444</v>
      </c>
      <c r="Q124" s="435">
        <v>120</v>
      </c>
      <c r="R124" s="110" t="s">
        <v>31</v>
      </c>
      <c r="S124" s="437" t="s">
        <v>32</v>
      </c>
      <c r="T124" s="112" t="s">
        <v>32</v>
      </c>
      <c r="U124" s="413" t="s">
        <v>32</v>
      </c>
    </row>
    <row r="125" spans="1:21" x14ac:dyDescent="0.25">
      <c r="A125" s="114" t="s">
        <v>30</v>
      </c>
      <c r="B125" s="435" t="s">
        <v>337</v>
      </c>
      <c r="C125" s="437" t="s">
        <v>338</v>
      </c>
      <c r="D125" s="110" t="s">
        <v>293</v>
      </c>
      <c r="E125" s="110" t="s">
        <v>285</v>
      </c>
      <c r="F125" s="110" t="s">
        <v>406</v>
      </c>
      <c r="G125" s="112" t="s">
        <v>336</v>
      </c>
      <c r="H125" s="120">
        <v>5</v>
      </c>
      <c r="I125" s="614">
        <v>1</v>
      </c>
      <c r="J125" s="139">
        <v>1</v>
      </c>
      <c r="K125" s="457" t="s">
        <v>71</v>
      </c>
      <c r="L125" s="458">
        <v>0.50069444444444444</v>
      </c>
      <c r="M125" s="441">
        <v>0.4777777777777778</v>
      </c>
      <c r="N125" s="431">
        <v>0.49861111111111112</v>
      </c>
      <c r="O125" s="431">
        <v>0.49930555555555556</v>
      </c>
      <c r="P125" s="439">
        <v>0.50069444444444444</v>
      </c>
      <c r="Q125" s="435">
        <v>115</v>
      </c>
      <c r="R125" s="110" t="s">
        <v>31</v>
      </c>
      <c r="S125" s="437" t="s">
        <v>32</v>
      </c>
      <c r="T125" s="112" t="s">
        <v>32</v>
      </c>
      <c r="U125" s="413" t="s">
        <v>32</v>
      </c>
    </row>
    <row r="126" spans="1:21" x14ac:dyDescent="0.25">
      <c r="A126" s="114" t="s">
        <v>30</v>
      </c>
      <c r="B126" s="435" t="s">
        <v>478</v>
      </c>
      <c r="C126" s="437" t="s">
        <v>400</v>
      </c>
      <c r="D126" s="110" t="s">
        <v>293</v>
      </c>
      <c r="E126" s="110" t="s">
        <v>305</v>
      </c>
      <c r="F126" s="110" t="s">
        <v>518</v>
      </c>
      <c r="G126" s="112" t="s">
        <v>392</v>
      </c>
      <c r="H126" s="120">
        <v>5</v>
      </c>
      <c r="I126" s="614">
        <v>2</v>
      </c>
      <c r="J126" s="139">
        <v>2</v>
      </c>
      <c r="K126" s="457" t="s">
        <v>71</v>
      </c>
      <c r="L126" s="458">
        <v>0.50069444444444444</v>
      </c>
      <c r="M126" s="441">
        <v>0.4777777777777778</v>
      </c>
      <c r="N126" s="431">
        <v>0.49861111111111112</v>
      </c>
      <c r="O126" s="431">
        <v>0.49930555555555556</v>
      </c>
      <c r="P126" s="439">
        <v>0.50069444444444444</v>
      </c>
      <c r="Q126" s="435">
        <v>120</v>
      </c>
      <c r="R126" s="110" t="s">
        <v>31</v>
      </c>
      <c r="S126" s="437" t="s">
        <v>32</v>
      </c>
      <c r="T126" s="112" t="s">
        <v>32</v>
      </c>
      <c r="U126" s="413" t="s">
        <v>32</v>
      </c>
    </row>
    <row r="127" spans="1:21" x14ac:dyDescent="0.25">
      <c r="A127" s="114" t="s">
        <v>30</v>
      </c>
      <c r="B127" s="435" t="s">
        <v>454</v>
      </c>
      <c r="C127" s="437" t="s">
        <v>316</v>
      </c>
      <c r="D127" s="110" t="s">
        <v>287</v>
      </c>
      <c r="E127" s="110" t="s">
        <v>292</v>
      </c>
      <c r="F127" s="110" t="s">
        <v>523</v>
      </c>
      <c r="G127" s="112" t="s">
        <v>311</v>
      </c>
      <c r="H127" s="120">
        <v>9</v>
      </c>
      <c r="I127" s="614">
        <v>1</v>
      </c>
      <c r="J127" s="139">
        <v>1</v>
      </c>
      <c r="K127" s="457" t="s">
        <v>69</v>
      </c>
      <c r="L127" s="458">
        <v>0.50277777777777777</v>
      </c>
      <c r="M127" s="441">
        <v>0.50277777777777777</v>
      </c>
      <c r="N127" s="431">
        <v>0.52361111111111114</v>
      </c>
      <c r="O127" s="431">
        <v>0.52430555555555558</v>
      </c>
      <c r="P127" s="439">
        <v>0.52569444444444446</v>
      </c>
      <c r="Q127" s="435">
        <v>200</v>
      </c>
      <c r="R127" s="110" t="s">
        <v>31</v>
      </c>
      <c r="S127" s="437" t="s">
        <v>32</v>
      </c>
      <c r="T127" s="112" t="s">
        <v>32</v>
      </c>
      <c r="U127" s="413" t="s">
        <v>32</v>
      </c>
    </row>
    <row r="128" spans="1:21" x14ac:dyDescent="0.25">
      <c r="A128" s="114" t="s">
        <v>30</v>
      </c>
      <c r="B128" s="435" t="s">
        <v>449</v>
      </c>
      <c r="C128" s="437" t="s">
        <v>325</v>
      </c>
      <c r="D128" s="110" t="s">
        <v>287</v>
      </c>
      <c r="E128" s="110" t="s">
        <v>285</v>
      </c>
      <c r="F128" s="110" t="s">
        <v>524</v>
      </c>
      <c r="G128" s="112" t="s">
        <v>324</v>
      </c>
      <c r="H128" s="120">
        <v>9</v>
      </c>
      <c r="I128" s="614">
        <v>2</v>
      </c>
      <c r="J128" s="139">
        <v>2</v>
      </c>
      <c r="K128" s="457" t="s">
        <v>69</v>
      </c>
      <c r="L128" s="458">
        <v>0.50277777777777777</v>
      </c>
      <c r="M128" s="441">
        <v>0.50277777777777777</v>
      </c>
      <c r="N128" s="431">
        <v>0.52361111111111114</v>
      </c>
      <c r="O128" s="431">
        <v>0.52430555555555558</v>
      </c>
      <c r="P128" s="439">
        <v>0.52569444444444446</v>
      </c>
      <c r="Q128" s="435">
        <v>200</v>
      </c>
      <c r="R128" s="110" t="s">
        <v>31</v>
      </c>
      <c r="S128" s="437" t="s">
        <v>32</v>
      </c>
      <c r="T128" s="112" t="s">
        <v>32</v>
      </c>
      <c r="U128" s="413" t="s">
        <v>32</v>
      </c>
    </row>
    <row r="129" spans="1:21" x14ac:dyDescent="0.25">
      <c r="A129" s="114" t="s">
        <v>30</v>
      </c>
      <c r="B129" s="435" t="s">
        <v>342</v>
      </c>
      <c r="C129" s="437" t="s">
        <v>343</v>
      </c>
      <c r="D129" s="110" t="s">
        <v>293</v>
      </c>
      <c r="E129" s="110" t="s">
        <v>292</v>
      </c>
      <c r="F129" s="110" t="s">
        <v>407</v>
      </c>
      <c r="G129" s="112" t="s">
        <v>336</v>
      </c>
      <c r="H129" s="120">
        <v>6</v>
      </c>
      <c r="I129" s="614">
        <v>1</v>
      </c>
      <c r="J129" s="139">
        <v>1</v>
      </c>
      <c r="K129" s="457" t="s">
        <v>70</v>
      </c>
      <c r="L129" s="458">
        <v>0.50486111111111109</v>
      </c>
      <c r="M129" s="441">
        <v>0.48402777777777778</v>
      </c>
      <c r="N129" s="431">
        <v>0.50486111111111109</v>
      </c>
      <c r="O129" s="431">
        <v>0.50555555555555554</v>
      </c>
      <c r="P129" s="439">
        <v>0.50694444444444442</v>
      </c>
      <c r="Q129" s="435">
        <v>126</v>
      </c>
      <c r="R129" s="110" t="s">
        <v>31</v>
      </c>
      <c r="S129" s="437" t="s">
        <v>32</v>
      </c>
      <c r="T129" s="112" t="s">
        <v>32</v>
      </c>
      <c r="U129" s="413" t="s">
        <v>32</v>
      </c>
    </row>
    <row r="130" spans="1:21" x14ac:dyDescent="0.25">
      <c r="A130" s="114" t="s">
        <v>30</v>
      </c>
      <c r="B130" s="435" t="s">
        <v>452</v>
      </c>
      <c r="C130" s="437" t="s">
        <v>332</v>
      </c>
      <c r="D130" s="110" t="s">
        <v>293</v>
      </c>
      <c r="E130" s="110" t="s">
        <v>300</v>
      </c>
      <c r="F130" s="110" t="s">
        <v>519</v>
      </c>
      <c r="G130" s="112" t="s">
        <v>324</v>
      </c>
      <c r="H130" s="120">
        <v>6</v>
      </c>
      <c r="I130" s="614">
        <v>2</v>
      </c>
      <c r="J130" s="139">
        <v>2</v>
      </c>
      <c r="K130" s="457" t="s">
        <v>70</v>
      </c>
      <c r="L130" s="458">
        <v>0.50486111111111109</v>
      </c>
      <c r="M130" s="441">
        <v>0.48402777777777778</v>
      </c>
      <c r="N130" s="431">
        <v>0.50486111111111109</v>
      </c>
      <c r="O130" s="431">
        <v>0.50555555555555554</v>
      </c>
      <c r="P130" s="439">
        <v>0.50694444444444442</v>
      </c>
      <c r="Q130" s="435">
        <v>140</v>
      </c>
      <c r="R130" s="110" t="s">
        <v>31</v>
      </c>
      <c r="S130" s="437" t="s">
        <v>32</v>
      </c>
      <c r="T130" s="112" t="s">
        <v>32</v>
      </c>
      <c r="U130" s="413" t="s">
        <v>32</v>
      </c>
    </row>
    <row r="131" spans="1:21" x14ac:dyDescent="0.25">
      <c r="A131" s="114" t="s">
        <v>30</v>
      </c>
      <c r="B131" s="435" t="s">
        <v>342</v>
      </c>
      <c r="C131" s="437" t="s">
        <v>343</v>
      </c>
      <c r="D131" s="110" t="s">
        <v>293</v>
      </c>
      <c r="E131" s="110" t="s">
        <v>292</v>
      </c>
      <c r="F131" s="110" t="s">
        <v>407</v>
      </c>
      <c r="G131" s="112" t="s">
        <v>336</v>
      </c>
      <c r="H131" s="120">
        <v>6</v>
      </c>
      <c r="I131" s="614">
        <v>1</v>
      </c>
      <c r="J131" s="139">
        <v>1</v>
      </c>
      <c r="K131" s="457" t="s">
        <v>117</v>
      </c>
      <c r="L131" s="458">
        <v>0.50555555555555554</v>
      </c>
      <c r="M131" s="441">
        <v>0.48402777777777778</v>
      </c>
      <c r="N131" s="431">
        <v>0.50486111111111109</v>
      </c>
      <c r="O131" s="431">
        <v>0.50555555555555554</v>
      </c>
      <c r="P131" s="439">
        <v>0.50694444444444442</v>
      </c>
      <c r="Q131" s="435">
        <v>126</v>
      </c>
      <c r="R131" s="110" t="s">
        <v>31</v>
      </c>
      <c r="S131" s="437" t="s">
        <v>32</v>
      </c>
      <c r="T131" s="112" t="s">
        <v>32</v>
      </c>
      <c r="U131" s="413" t="s">
        <v>32</v>
      </c>
    </row>
    <row r="132" spans="1:21" x14ac:dyDescent="0.25">
      <c r="A132" s="114" t="s">
        <v>30</v>
      </c>
      <c r="B132" s="435" t="s">
        <v>452</v>
      </c>
      <c r="C132" s="437" t="s">
        <v>332</v>
      </c>
      <c r="D132" s="110" t="s">
        <v>293</v>
      </c>
      <c r="E132" s="110" t="s">
        <v>300</v>
      </c>
      <c r="F132" s="110" t="s">
        <v>519</v>
      </c>
      <c r="G132" s="112" t="s">
        <v>324</v>
      </c>
      <c r="H132" s="120">
        <v>6</v>
      </c>
      <c r="I132" s="614">
        <v>2</v>
      </c>
      <c r="J132" s="139">
        <v>2</v>
      </c>
      <c r="K132" s="457" t="s">
        <v>117</v>
      </c>
      <c r="L132" s="458">
        <v>0.50555555555555554</v>
      </c>
      <c r="M132" s="441">
        <v>0.48402777777777778</v>
      </c>
      <c r="N132" s="431">
        <v>0.50486111111111109</v>
      </c>
      <c r="O132" s="431">
        <v>0.50555555555555554</v>
      </c>
      <c r="P132" s="439">
        <v>0.50694444444444442</v>
      </c>
      <c r="Q132" s="435">
        <v>140</v>
      </c>
      <c r="R132" s="110" t="s">
        <v>31</v>
      </c>
      <c r="S132" s="437" t="s">
        <v>32</v>
      </c>
      <c r="T132" s="112" t="s">
        <v>32</v>
      </c>
      <c r="U132" s="413" t="s">
        <v>32</v>
      </c>
    </row>
    <row r="133" spans="1:21" x14ac:dyDescent="0.25">
      <c r="A133" s="114" t="s">
        <v>30</v>
      </c>
      <c r="B133" s="435" t="s">
        <v>342</v>
      </c>
      <c r="C133" s="437" t="s">
        <v>343</v>
      </c>
      <c r="D133" s="110" t="s">
        <v>293</v>
      </c>
      <c r="E133" s="110" t="s">
        <v>292</v>
      </c>
      <c r="F133" s="110" t="s">
        <v>407</v>
      </c>
      <c r="G133" s="112" t="s">
        <v>336</v>
      </c>
      <c r="H133" s="120">
        <v>6</v>
      </c>
      <c r="I133" s="614">
        <v>1</v>
      </c>
      <c r="J133" s="139">
        <v>1</v>
      </c>
      <c r="K133" s="457" t="s">
        <v>71</v>
      </c>
      <c r="L133" s="458">
        <v>0.50694444444444442</v>
      </c>
      <c r="M133" s="441">
        <v>0.48402777777777778</v>
      </c>
      <c r="N133" s="431">
        <v>0.50486111111111109</v>
      </c>
      <c r="O133" s="431">
        <v>0.50555555555555554</v>
      </c>
      <c r="P133" s="439">
        <v>0.50694444444444442</v>
      </c>
      <c r="Q133" s="435">
        <v>126</v>
      </c>
      <c r="R133" s="110" t="s">
        <v>31</v>
      </c>
      <c r="S133" s="437" t="s">
        <v>32</v>
      </c>
      <c r="T133" s="112" t="s">
        <v>32</v>
      </c>
      <c r="U133" s="413" t="s">
        <v>32</v>
      </c>
    </row>
    <row r="134" spans="1:21" x14ac:dyDescent="0.25">
      <c r="A134" s="114" t="s">
        <v>30</v>
      </c>
      <c r="B134" s="435" t="s">
        <v>452</v>
      </c>
      <c r="C134" s="437" t="s">
        <v>332</v>
      </c>
      <c r="D134" s="110" t="s">
        <v>293</v>
      </c>
      <c r="E134" s="110" t="s">
        <v>300</v>
      </c>
      <c r="F134" s="110" t="s">
        <v>519</v>
      </c>
      <c r="G134" s="112" t="s">
        <v>324</v>
      </c>
      <c r="H134" s="120">
        <v>6</v>
      </c>
      <c r="I134" s="614">
        <v>2</v>
      </c>
      <c r="J134" s="139">
        <v>2</v>
      </c>
      <c r="K134" s="457" t="s">
        <v>71</v>
      </c>
      <c r="L134" s="458">
        <v>0.50694444444444442</v>
      </c>
      <c r="M134" s="441">
        <v>0.48402777777777778</v>
      </c>
      <c r="N134" s="431">
        <v>0.50486111111111109</v>
      </c>
      <c r="O134" s="431">
        <v>0.50555555555555554</v>
      </c>
      <c r="P134" s="439">
        <v>0.50694444444444442</v>
      </c>
      <c r="Q134" s="435">
        <v>140</v>
      </c>
      <c r="R134" s="110" t="s">
        <v>31</v>
      </c>
      <c r="S134" s="437" t="s">
        <v>32</v>
      </c>
      <c r="T134" s="112" t="s">
        <v>32</v>
      </c>
      <c r="U134" s="413" t="s">
        <v>32</v>
      </c>
    </row>
    <row r="135" spans="1:21" x14ac:dyDescent="0.25">
      <c r="A135" s="114" t="s">
        <v>30</v>
      </c>
      <c r="B135" s="435" t="s">
        <v>479</v>
      </c>
      <c r="C135" s="437" t="s">
        <v>388</v>
      </c>
      <c r="D135" s="110" t="s">
        <v>287</v>
      </c>
      <c r="E135" s="110" t="s">
        <v>299</v>
      </c>
      <c r="F135" s="110" t="s">
        <v>520</v>
      </c>
      <c r="G135" s="112" t="s">
        <v>382</v>
      </c>
      <c r="H135" s="120">
        <v>7</v>
      </c>
      <c r="I135" s="614">
        <v>1</v>
      </c>
      <c r="J135" s="139">
        <v>1</v>
      </c>
      <c r="K135" s="457" t="s">
        <v>70</v>
      </c>
      <c r="L135" s="458">
        <v>0.51111111111111107</v>
      </c>
      <c r="M135" s="441">
        <v>0.49027777777777776</v>
      </c>
      <c r="N135" s="431">
        <v>0.51111111111111107</v>
      </c>
      <c r="O135" s="431">
        <v>0.51180555555555551</v>
      </c>
      <c r="P135" s="439">
        <v>0.5131944444444444</v>
      </c>
      <c r="Q135" s="435">
        <v>140</v>
      </c>
      <c r="R135" s="110" t="s">
        <v>31</v>
      </c>
      <c r="S135" s="437" t="s">
        <v>32</v>
      </c>
      <c r="T135" s="112" t="s">
        <v>32</v>
      </c>
      <c r="U135" s="413" t="s">
        <v>32</v>
      </c>
    </row>
    <row r="136" spans="1:21" x14ac:dyDescent="0.25">
      <c r="A136" s="114" t="s">
        <v>30</v>
      </c>
      <c r="B136" s="435" t="s">
        <v>378</v>
      </c>
      <c r="C136" s="437" t="s">
        <v>471</v>
      </c>
      <c r="D136" s="110" t="s">
        <v>293</v>
      </c>
      <c r="E136" s="110" t="s">
        <v>300</v>
      </c>
      <c r="F136" s="110" t="s">
        <v>481</v>
      </c>
      <c r="G136" s="112" t="s">
        <v>374</v>
      </c>
      <c r="H136" s="120">
        <v>7</v>
      </c>
      <c r="I136" s="614">
        <v>2</v>
      </c>
      <c r="J136" s="139">
        <v>2</v>
      </c>
      <c r="K136" s="457" t="s">
        <v>70</v>
      </c>
      <c r="L136" s="458">
        <v>0.51111111111111107</v>
      </c>
      <c r="M136" s="441">
        <v>0.49027777777777776</v>
      </c>
      <c r="N136" s="431">
        <v>0.51111111111111107</v>
      </c>
      <c r="O136" s="431">
        <v>0.51180555555555551</v>
      </c>
      <c r="P136" s="439">
        <v>0.5131944444444444</v>
      </c>
      <c r="Q136" s="435">
        <v>150</v>
      </c>
      <c r="R136" s="110" t="s">
        <v>31</v>
      </c>
      <c r="S136" s="437" t="s">
        <v>32</v>
      </c>
      <c r="T136" s="112" t="s">
        <v>32</v>
      </c>
      <c r="U136" s="413" t="s">
        <v>32</v>
      </c>
    </row>
    <row r="137" spans="1:21" x14ac:dyDescent="0.25">
      <c r="A137" s="114" t="s">
        <v>30</v>
      </c>
      <c r="B137" s="435" t="s">
        <v>479</v>
      </c>
      <c r="C137" s="437" t="s">
        <v>388</v>
      </c>
      <c r="D137" s="110" t="s">
        <v>287</v>
      </c>
      <c r="E137" s="110" t="s">
        <v>299</v>
      </c>
      <c r="F137" s="110" t="s">
        <v>520</v>
      </c>
      <c r="G137" s="112" t="s">
        <v>382</v>
      </c>
      <c r="H137" s="120">
        <v>7</v>
      </c>
      <c r="I137" s="614">
        <v>1</v>
      </c>
      <c r="J137" s="139">
        <v>1</v>
      </c>
      <c r="K137" s="457" t="s">
        <v>117</v>
      </c>
      <c r="L137" s="458">
        <v>0.51180555555555551</v>
      </c>
      <c r="M137" s="441">
        <v>0.49027777777777776</v>
      </c>
      <c r="N137" s="431">
        <v>0.51111111111111107</v>
      </c>
      <c r="O137" s="431">
        <v>0.51180555555555551</v>
      </c>
      <c r="P137" s="439">
        <v>0.5131944444444444</v>
      </c>
      <c r="Q137" s="435">
        <v>140</v>
      </c>
      <c r="R137" s="110" t="s">
        <v>31</v>
      </c>
      <c r="S137" s="437" t="s">
        <v>32</v>
      </c>
      <c r="T137" s="112" t="s">
        <v>32</v>
      </c>
      <c r="U137" s="413" t="s">
        <v>32</v>
      </c>
    </row>
    <row r="138" spans="1:21" x14ac:dyDescent="0.25">
      <c r="A138" s="114" t="s">
        <v>30</v>
      </c>
      <c r="B138" s="435" t="s">
        <v>378</v>
      </c>
      <c r="C138" s="437" t="s">
        <v>471</v>
      </c>
      <c r="D138" s="110" t="s">
        <v>293</v>
      </c>
      <c r="E138" s="110" t="s">
        <v>300</v>
      </c>
      <c r="F138" s="110" t="s">
        <v>481</v>
      </c>
      <c r="G138" s="112" t="s">
        <v>374</v>
      </c>
      <c r="H138" s="120">
        <v>7</v>
      </c>
      <c r="I138" s="614">
        <v>2</v>
      </c>
      <c r="J138" s="139">
        <v>2</v>
      </c>
      <c r="K138" s="457" t="s">
        <v>117</v>
      </c>
      <c r="L138" s="458">
        <v>0.51180555555555551</v>
      </c>
      <c r="M138" s="441">
        <v>0.49027777777777776</v>
      </c>
      <c r="N138" s="431">
        <v>0.51111111111111107</v>
      </c>
      <c r="O138" s="431">
        <v>0.51180555555555551</v>
      </c>
      <c r="P138" s="439">
        <v>0.5131944444444444</v>
      </c>
      <c r="Q138" s="435">
        <v>150</v>
      </c>
      <c r="R138" s="110" t="s">
        <v>31</v>
      </c>
      <c r="S138" s="437" t="s">
        <v>32</v>
      </c>
      <c r="T138" s="112" t="s">
        <v>32</v>
      </c>
      <c r="U138" s="413" t="s">
        <v>32</v>
      </c>
    </row>
    <row r="139" spans="1:21" x14ac:dyDescent="0.25">
      <c r="A139" s="114" t="s">
        <v>30</v>
      </c>
      <c r="B139" s="435" t="s">
        <v>479</v>
      </c>
      <c r="C139" s="437" t="s">
        <v>388</v>
      </c>
      <c r="D139" s="110" t="s">
        <v>287</v>
      </c>
      <c r="E139" s="110" t="s">
        <v>299</v>
      </c>
      <c r="F139" s="110" t="s">
        <v>520</v>
      </c>
      <c r="G139" s="112" t="s">
        <v>382</v>
      </c>
      <c r="H139" s="120">
        <v>7</v>
      </c>
      <c r="I139" s="614">
        <v>1</v>
      </c>
      <c r="J139" s="139">
        <v>1</v>
      </c>
      <c r="K139" s="457" t="s">
        <v>71</v>
      </c>
      <c r="L139" s="458">
        <v>0.5131944444444444</v>
      </c>
      <c r="M139" s="441">
        <v>0.49027777777777776</v>
      </c>
      <c r="N139" s="431">
        <v>0.51111111111111107</v>
      </c>
      <c r="O139" s="431">
        <v>0.51180555555555551</v>
      </c>
      <c r="P139" s="439">
        <v>0.5131944444444444</v>
      </c>
      <c r="Q139" s="435">
        <v>140</v>
      </c>
      <c r="R139" s="110" t="s">
        <v>31</v>
      </c>
      <c r="S139" s="437" t="s">
        <v>32</v>
      </c>
      <c r="T139" s="112" t="s">
        <v>32</v>
      </c>
      <c r="U139" s="413" t="s">
        <v>32</v>
      </c>
    </row>
    <row r="140" spans="1:21" x14ac:dyDescent="0.25">
      <c r="A140" s="114" t="s">
        <v>30</v>
      </c>
      <c r="B140" s="435" t="s">
        <v>378</v>
      </c>
      <c r="C140" s="437" t="s">
        <v>471</v>
      </c>
      <c r="D140" s="110" t="s">
        <v>293</v>
      </c>
      <c r="E140" s="110" t="s">
        <v>300</v>
      </c>
      <c r="F140" s="110" t="s">
        <v>481</v>
      </c>
      <c r="G140" s="112" t="s">
        <v>374</v>
      </c>
      <c r="H140" s="120">
        <v>7</v>
      </c>
      <c r="I140" s="614">
        <v>2</v>
      </c>
      <c r="J140" s="139">
        <v>2</v>
      </c>
      <c r="K140" s="457" t="s">
        <v>71</v>
      </c>
      <c r="L140" s="458">
        <v>0.5131944444444444</v>
      </c>
      <c r="M140" s="441">
        <v>0.49027777777777776</v>
      </c>
      <c r="N140" s="431">
        <v>0.51111111111111107</v>
      </c>
      <c r="O140" s="431">
        <v>0.51180555555555551</v>
      </c>
      <c r="P140" s="439">
        <v>0.5131944444444444</v>
      </c>
      <c r="Q140" s="435">
        <v>150</v>
      </c>
      <c r="R140" s="110" t="s">
        <v>31</v>
      </c>
      <c r="S140" s="437" t="s">
        <v>32</v>
      </c>
      <c r="T140" s="112" t="s">
        <v>32</v>
      </c>
      <c r="U140" s="413" t="s">
        <v>32</v>
      </c>
    </row>
    <row r="141" spans="1:21" x14ac:dyDescent="0.25">
      <c r="A141" s="114" t="s">
        <v>30</v>
      </c>
      <c r="B141" s="435" t="s">
        <v>379</v>
      </c>
      <c r="C141" s="437" t="s">
        <v>472</v>
      </c>
      <c r="D141" s="110" t="s">
        <v>293</v>
      </c>
      <c r="E141" s="110" t="s">
        <v>305</v>
      </c>
      <c r="F141" s="110" t="s">
        <v>521</v>
      </c>
      <c r="G141" s="112" t="s">
        <v>374</v>
      </c>
      <c r="H141" s="120">
        <v>8</v>
      </c>
      <c r="I141" s="614">
        <v>1</v>
      </c>
      <c r="J141" s="139">
        <v>1</v>
      </c>
      <c r="K141" s="457" t="s">
        <v>70</v>
      </c>
      <c r="L141" s="458">
        <v>0.51736111111111105</v>
      </c>
      <c r="M141" s="441">
        <v>0.49652777777777773</v>
      </c>
      <c r="N141" s="431">
        <v>0.51736111111111105</v>
      </c>
      <c r="O141" s="431">
        <v>0.51805555555555549</v>
      </c>
      <c r="P141" s="439">
        <v>0.51944444444444438</v>
      </c>
      <c r="Q141" s="435">
        <v>150</v>
      </c>
      <c r="R141" s="110" t="s">
        <v>31</v>
      </c>
      <c r="S141" s="437" t="s">
        <v>32</v>
      </c>
      <c r="T141" s="112" t="s">
        <v>32</v>
      </c>
      <c r="U141" s="413" t="s">
        <v>32</v>
      </c>
    </row>
    <row r="142" spans="1:21" x14ac:dyDescent="0.25">
      <c r="A142" s="114" t="s">
        <v>30</v>
      </c>
      <c r="B142" s="435" t="s">
        <v>440</v>
      </c>
      <c r="C142" s="437" t="s">
        <v>393</v>
      </c>
      <c r="D142" s="110" t="s">
        <v>287</v>
      </c>
      <c r="E142" s="110" t="s">
        <v>299</v>
      </c>
      <c r="F142" s="110" t="s">
        <v>522</v>
      </c>
      <c r="G142" s="112" t="s">
        <v>357</v>
      </c>
      <c r="H142" s="120">
        <v>8</v>
      </c>
      <c r="I142" s="614">
        <v>2</v>
      </c>
      <c r="J142" s="139">
        <v>2</v>
      </c>
      <c r="K142" s="457" t="s">
        <v>70</v>
      </c>
      <c r="L142" s="458">
        <v>0.51736111111111105</v>
      </c>
      <c r="M142" s="441">
        <v>0.49652777777777773</v>
      </c>
      <c r="N142" s="431">
        <v>0.51736111111111105</v>
      </c>
      <c r="O142" s="431">
        <v>0.51805555555555549</v>
      </c>
      <c r="P142" s="439">
        <v>0.51944444444444438</v>
      </c>
      <c r="Q142" s="435">
        <v>175</v>
      </c>
      <c r="R142" s="110" t="s">
        <v>31</v>
      </c>
      <c r="S142" s="437" t="s">
        <v>32</v>
      </c>
      <c r="T142" s="112" t="s">
        <v>32</v>
      </c>
      <c r="U142" s="413" t="s">
        <v>32</v>
      </c>
    </row>
    <row r="143" spans="1:21" x14ac:dyDescent="0.25">
      <c r="A143" s="114" t="s">
        <v>30</v>
      </c>
      <c r="B143" s="435" t="s">
        <v>379</v>
      </c>
      <c r="C143" s="437" t="s">
        <v>472</v>
      </c>
      <c r="D143" s="110" t="s">
        <v>293</v>
      </c>
      <c r="E143" s="110" t="s">
        <v>305</v>
      </c>
      <c r="F143" s="110" t="s">
        <v>521</v>
      </c>
      <c r="G143" s="112" t="s">
        <v>374</v>
      </c>
      <c r="H143" s="120">
        <v>8</v>
      </c>
      <c r="I143" s="614">
        <v>1</v>
      </c>
      <c r="J143" s="139">
        <v>1</v>
      </c>
      <c r="K143" s="457" t="s">
        <v>117</v>
      </c>
      <c r="L143" s="458">
        <v>0.51805555555555549</v>
      </c>
      <c r="M143" s="441">
        <v>0.49652777777777773</v>
      </c>
      <c r="N143" s="431">
        <v>0.51736111111111105</v>
      </c>
      <c r="O143" s="431">
        <v>0.51805555555555549</v>
      </c>
      <c r="P143" s="439">
        <v>0.51944444444444438</v>
      </c>
      <c r="Q143" s="435">
        <v>150</v>
      </c>
      <c r="R143" s="110" t="s">
        <v>31</v>
      </c>
      <c r="S143" s="437" t="s">
        <v>32</v>
      </c>
      <c r="T143" s="112" t="s">
        <v>32</v>
      </c>
      <c r="U143" s="413" t="s">
        <v>32</v>
      </c>
    </row>
    <row r="144" spans="1:21" x14ac:dyDescent="0.25">
      <c r="A144" s="114" t="s">
        <v>30</v>
      </c>
      <c r="B144" s="435" t="s">
        <v>440</v>
      </c>
      <c r="C144" s="437" t="s">
        <v>393</v>
      </c>
      <c r="D144" s="110" t="s">
        <v>287</v>
      </c>
      <c r="E144" s="110" t="s">
        <v>299</v>
      </c>
      <c r="F144" s="110" t="s">
        <v>522</v>
      </c>
      <c r="G144" s="112" t="s">
        <v>357</v>
      </c>
      <c r="H144" s="120">
        <v>8</v>
      </c>
      <c r="I144" s="614">
        <v>2</v>
      </c>
      <c r="J144" s="139">
        <v>2</v>
      </c>
      <c r="K144" s="457" t="s">
        <v>117</v>
      </c>
      <c r="L144" s="458">
        <v>0.51805555555555549</v>
      </c>
      <c r="M144" s="441">
        <v>0.49652777777777773</v>
      </c>
      <c r="N144" s="431">
        <v>0.51736111111111105</v>
      </c>
      <c r="O144" s="431">
        <v>0.51805555555555549</v>
      </c>
      <c r="P144" s="439">
        <v>0.51944444444444438</v>
      </c>
      <c r="Q144" s="435">
        <v>175</v>
      </c>
      <c r="R144" s="110" t="s">
        <v>31</v>
      </c>
      <c r="S144" s="437" t="s">
        <v>32</v>
      </c>
      <c r="T144" s="112" t="s">
        <v>32</v>
      </c>
      <c r="U144" s="413" t="s">
        <v>32</v>
      </c>
    </row>
    <row r="145" spans="1:21" x14ac:dyDescent="0.25">
      <c r="A145" s="114" t="s">
        <v>30</v>
      </c>
      <c r="B145" s="435" t="s">
        <v>379</v>
      </c>
      <c r="C145" s="437" t="s">
        <v>472</v>
      </c>
      <c r="D145" s="110" t="s">
        <v>293</v>
      </c>
      <c r="E145" s="110" t="s">
        <v>305</v>
      </c>
      <c r="F145" s="110" t="s">
        <v>521</v>
      </c>
      <c r="G145" s="112" t="s">
        <v>374</v>
      </c>
      <c r="H145" s="120">
        <v>8</v>
      </c>
      <c r="I145" s="614">
        <v>1</v>
      </c>
      <c r="J145" s="139">
        <v>1</v>
      </c>
      <c r="K145" s="457" t="s">
        <v>71</v>
      </c>
      <c r="L145" s="458">
        <v>0.51944444444444438</v>
      </c>
      <c r="M145" s="441">
        <v>0.49652777777777773</v>
      </c>
      <c r="N145" s="431">
        <v>0.51736111111111105</v>
      </c>
      <c r="O145" s="431">
        <v>0.51805555555555549</v>
      </c>
      <c r="P145" s="439">
        <v>0.51944444444444438</v>
      </c>
      <c r="Q145" s="435">
        <v>150</v>
      </c>
      <c r="R145" s="110" t="s">
        <v>31</v>
      </c>
      <c r="S145" s="437" t="s">
        <v>32</v>
      </c>
      <c r="T145" s="112" t="s">
        <v>32</v>
      </c>
      <c r="U145" s="413" t="s">
        <v>32</v>
      </c>
    </row>
    <row r="146" spans="1:21" x14ac:dyDescent="0.25">
      <c r="A146" s="114" t="s">
        <v>30</v>
      </c>
      <c r="B146" s="435" t="s">
        <v>440</v>
      </c>
      <c r="C146" s="437" t="s">
        <v>393</v>
      </c>
      <c r="D146" s="110" t="s">
        <v>287</v>
      </c>
      <c r="E146" s="110" t="s">
        <v>299</v>
      </c>
      <c r="F146" s="110" t="s">
        <v>522</v>
      </c>
      <c r="G146" s="112" t="s">
        <v>357</v>
      </c>
      <c r="H146" s="120">
        <v>8</v>
      </c>
      <c r="I146" s="614">
        <v>2</v>
      </c>
      <c r="J146" s="139">
        <v>2</v>
      </c>
      <c r="K146" s="457" t="s">
        <v>71</v>
      </c>
      <c r="L146" s="458">
        <v>0.51944444444444438</v>
      </c>
      <c r="M146" s="441">
        <v>0.49652777777777773</v>
      </c>
      <c r="N146" s="431">
        <v>0.51736111111111105</v>
      </c>
      <c r="O146" s="431">
        <v>0.51805555555555549</v>
      </c>
      <c r="P146" s="439">
        <v>0.51944444444444438</v>
      </c>
      <c r="Q146" s="435">
        <v>175</v>
      </c>
      <c r="R146" s="110" t="s">
        <v>31</v>
      </c>
      <c r="S146" s="437" t="s">
        <v>32</v>
      </c>
      <c r="T146" s="112" t="s">
        <v>32</v>
      </c>
      <c r="U146" s="413" t="s">
        <v>32</v>
      </c>
    </row>
    <row r="147" spans="1:21" x14ac:dyDescent="0.25">
      <c r="A147" s="114" t="s">
        <v>30</v>
      </c>
      <c r="B147" s="435" t="s">
        <v>454</v>
      </c>
      <c r="C147" s="437" t="s">
        <v>316</v>
      </c>
      <c r="D147" s="110" t="s">
        <v>287</v>
      </c>
      <c r="E147" s="110" t="s">
        <v>292</v>
      </c>
      <c r="F147" s="110" t="s">
        <v>523</v>
      </c>
      <c r="G147" s="112" t="s">
        <v>311</v>
      </c>
      <c r="H147" s="120">
        <v>9</v>
      </c>
      <c r="I147" s="614">
        <v>1</v>
      </c>
      <c r="J147" s="139">
        <v>1</v>
      </c>
      <c r="K147" s="457" t="s">
        <v>70</v>
      </c>
      <c r="L147" s="458">
        <v>0.52361111111111114</v>
      </c>
      <c r="M147" s="441">
        <v>0.50277777777777777</v>
      </c>
      <c r="N147" s="431">
        <v>0.52361111111111114</v>
      </c>
      <c r="O147" s="431">
        <v>0.52430555555555558</v>
      </c>
      <c r="P147" s="439">
        <v>0.52569444444444446</v>
      </c>
      <c r="Q147" s="435">
        <v>200</v>
      </c>
      <c r="R147" s="110" t="s">
        <v>31</v>
      </c>
      <c r="S147" s="437" t="s">
        <v>32</v>
      </c>
      <c r="T147" s="112" t="s">
        <v>32</v>
      </c>
      <c r="U147" s="413" t="s">
        <v>32</v>
      </c>
    </row>
    <row r="148" spans="1:21" x14ac:dyDescent="0.25">
      <c r="A148" s="114" t="s">
        <v>30</v>
      </c>
      <c r="B148" s="435" t="s">
        <v>449</v>
      </c>
      <c r="C148" s="437" t="s">
        <v>325</v>
      </c>
      <c r="D148" s="110" t="s">
        <v>287</v>
      </c>
      <c r="E148" s="110" t="s">
        <v>285</v>
      </c>
      <c r="F148" s="110" t="s">
        <v>524</v>
      </c>
      <c r="G148" s="112" t="s">
        <v>324</v>
      </c>
      <c r="H148" s="120">
        <v>9</v>
      </c>
      <c r="I148" s="614">
        <v>2</v>
      </c>
      <c r="J148" s="139">
        <v>2</v>
      </c>
      <c r="K148" s="457" t="s">
        <v>70</v>
      </c>
      <c r="L148" s="458">
        <v>0.52361111111111114</v>
      </c>
      <c r="M148" s="441">
        <v>0.50277777777777777</v>
      </c>
      <c r="N148" s="431">
        <v>0.52361111111111114</v>
      </c>
      <c r="O148" s="431">
        <v>0.52430555555555558</v>
      </c>
      <c r="P148" s="439">
        <v>0.52569444444444446</v>
      </c>
      <c r="Q148" s="435">
        <v>200</v>
      </c>
      <c r="R148" s="110" t="s">
        <v>31</v>
      </c>
      <c r="S148" s="437" t="s">
        <v>32</v>
      </c>
      <c r="T148" s="112" t="s">
        <v>32</v>
      </c>
      <c r="U148" s="413" t="s">
        <v>32</v>
      </c>
    </row>
    <row r="149" spans="1:21" x14ac:dyDescent="0.25">
      <c r="A149" s="114" t="s">
        <v>30</v>
      </c>
      <c r="B149" s="435" t="s">
        <v>454</v>
      </c>
      <c r="C149" s="437" t="s">
        <v>316</v>
      </c>
      <c r="D149" s="110" t="s">
        <v>287</v>
      </c>
      <c r="E149" s="110" t="s">
        <v>292</v>
      </c>
      <c r="F149" s="110" t="s">
        <v>523</v>
      </c>
      <c r="G149" s="112" t="s">
        <v>311</v>
      </c>
      <c r="H149" s="120">
        <v>9</v>
      </c>
      <c r="I149" s="614">
        <v>1</v>
      </c>
      <c r="J149" s="139">
        <v>1</v>
      </c>
      <c r="K149" s="457" t="s">
        <v>117</v>
      </c>
      <c r="L149" s="458">
        <v>0.52430555555555558</v>
      </c>
      <c r="M149" s="441">
        <v>0.50277777777777777</v>
      </c>
      <c r="N149" s="431">
        <v>0.52361111111111114</v>
      </c>
      <c r="O149" s="431">
        <v>0.52430555555555558</v>
      </c>
      <c r="P149" s="439">
        <v>0.52569444444444446</v>
      </c>
      <c r="Q149" s="435">
        <v>200</v>
      </c>
      <c r="R149" s="110" t="s">
        <v>31</v>
      </c>
      <c r="S149" s="437" t="s">
        <v>32</v>
      </c>
      <c r="T149" s="112" t="s">
        <v>32</v>
      </c>
      <c r="U149" s="413" t="s">
        <v>32</v>
      </c>
    </row>
    <row r="150" spans="1:21" x14ac:dyDescent="0.25">
      <c r="A150" s="114" t="s">
        <v>30</v>
      </c>
      <c r="B150" s="435" t="s">
        <v>449</v>
      </c>
      <c r="C150" s="437" t="s">
        <v>325</v>
      </c>
      <c r="D150" s="110" t="s">
        <v>287</v>
      </c>
      <c r="E150" s="110" t="s">
        <v>285</v>
      </c>
      <c r="F150" s="110" t="s">
        <v>524</v>
      </c>
      <c r="G150" s="112" t="s">
        <v>324</v>
      </c>
      <c r="H150" s="120">
        <v>9</v>
      </c>
      <c r="I150" s="614">
        <v>2</v>
      </c>
      <c r="J150" s="139">
        <v>2</v>
      </c>
      <c r="K150" s="457" t="s">
        <v>117</v>
      </c>
      <c r="L150" s="458">
        <v>0.52430555555555558</v>
      </c>
      <c r="M150" s="441">
        <v>0.50277777777777777</v>
      </c>
      <c r="N150" s="431">
        <v>0.52361111111111114</v>
      </c>
      <c r="O150" s="431">
        <v>0.52430555555555558</v>
      </c>
      <c r="P150" s="439">
        <v>0.52569444444444446</v>
      </c>
      <c r="Q150" s="435">
        <v>200</v>
      </c>
      <c r="R150" s="110" t="s">
        <v>31</v>
      </c>
      <c r="S150" s="437" t="s">
        <v>32</v>
      </c>
      <c r="T150" s="112" t="s">
        <v>32</v>
      </c>
      <c r="U150" s="413" t="s">
        <v>32</v>
      </c>
    </row>
    <row r="151" spans="1:21" x14ac:dyDescent="0.25">
      <c r="A151" s="114" t="s">
        <v>30</v>
      </c>
      <c r="B151" s="435" t="s">
        <v>454</v>
      </c>
      <c r="C151" s="437" t="s">
        <v>316</v>
      </c>
      <c r="D151" s="110" t="s">
        <v>287</v>
      </c>
      <c r="E151" s="110" t="s">
        <v>292</v>
      </c>
      <c r="F151" s="110" t="s">
        <v>523</v>
      </c>
      <c r="G151" s="112" t="s">
        <v>311</v>
      </c>
      <c r="H151" s="120">
        <v>9</v>
      </c>
      <c r="I151" s="614">
        <v>1</v>
      </c>
      <c r="J151" s="139">
        <v>1</v>
      </c>
      <c r="K151" s="457" t="s">
        <v>71</v>
      </c>
      <c r="L151" s="458">
        <v>0.52569444444444446</v>
      </c>
      <c r="M151" s="441">
        <v>0.50277777777777777</v>
      </c>
      <c r="N151" s="431">
        <v>0.52361111111111114</v>
      </c>
      <c r="O151" s="431">
        <v>0.52430555555555558</v>
      </c>
      <c r="P151" s="439">
        <v>0.52569444444444446</v>
      </c>
      <c r="Q151" s="435">
        <v>200</v>
      </c>
      <c r="R151" s="110" t="s">
        <v>31</v>
      </c>
      <c r="S151" s="437" t="s">
        <v>32</v>
      </c>
      <c r="T151" s="112" t="s">
        <v>32</v>
      </c>
      <c r="U151" s="413" t="s">
        <v>32</v>
      </c>
    </row>
    <row r="152" spans="1:21" x14ac:dyDescent="0.25">
      <c r="A152" s="114" t="s">
        <v>30</v>
      </c>
      <c r="B152" s="435" t="s">
        <v>449</v>
      </c>
      <c r="C152" s="437" t="s">
        <v>325</v>
      </c>
      <c r="D152" s="110" t="s">
        <v>287</v>
      </c>
      <c r="E152" s="110" t="s">
        <v>285</v>
      </c>
      <c r="F152" s="110" t="s">
        <v>524</v>
      </c>
      <c r="G152" s="112" t="s">
        <v>324</v>
      </c>
      <c r="H152" s="120">
        <v>9</v>
      </c>
      <c r="I152" s="614">
        <v>2</v>
      </c>
      <c r="J152" s="139">
        <v>2</v>
      </c>
      <c r="K152" s="457" t="s">
        <v>71</v>
      </c>
      <c r="L152" s="458">
        <v>0.52569444444444446</v>
      </c>
      <c r="M152" s="441">
        <v>0.50277777777777777</v>
      </c>
      <c r="N152" s="431">
        <v>0.52361111111111114</v>
      </c>
      <c r="O152" s="431">
        <v>0.52430555555555558</v>
      </c>
      <c r="P152" s="439">
        <v>0.52569444444444446</v>
      </c>
      <c r="Q152" s="435">
        <v>200</v>
      </c>
      <c r="R152" s="110" t="s">
        <v>31</v>
      </c>
      <c r="S152" s="437" t="s">
        <v>32</v>
      </c>
      <c r="T152" s="112" t="s">
        <v>32</v>
      </c>
      <c r="U152" s="413" t="s">
        <v>32</v>
      </c>
    </row>
    <row r="153" spans="1:21" x14ac:dyDescent="0.25">
      <c r="A153" s="114" t="s">
        <v>29</v>
      </c>
      <c r="B153" s="435" t="s">
        <v>460</v>
      </c>
      <c r="C153" s="437" t="s">
        <v>335</v>
      </c>
      <c r="D153" s="110" t="s">
        <v>293</v>
      </c>
      <c r="E153" s="110" t="s">
        <v>305</v>
      </c>
      <c r="F153" s="110" t="s">
        <v>501</v>
      </c>
      <c r="G153" s="112" t="s">
        <v>324</v>
      </c>
      <c r="H153" s="120">
        <v>1</v>
      </c>
      <c r="I153" s="614">
        <v>1</v>
      </c>
      <c r="J153" s="139">
        <v>1</v>
      </c>
      <c r="K153" s="457" t="s">
        <v>69</v>
      </c>
      <c r="L153" s="458">
        <v>0.53611111111111109</v>
      </c>
      <c r="M153" s="441">
        <v>0.53611111111111109</v>
      </c>
      <c r="N153" s="431">
        <v>0.55694444444444446</v>
      </c>
      <c r="O153" s="431">
        <v>0.55763888888888891</v>
      </c>
      <c r="P153" s="439">
        <v>0.55902777777777779</v>
      </c>
      <c r="Q153" s="435">
        <v>2</v>
      </c>
      <c r="R153" s="110" t="s">
        <v>27</v>
      </c>
      <c r="S153" s="437">
        <v>0</v>
      </c>
      <c r="T153" s="112" t="s">
        <v>28</v>
      </c>
      <c r="U153" s="413" t="s">
        <v>32</v>
      </c>
    </row>
    <row r="154" spans="1:21" x14ac:dyDescent="0.25">
      <c r="A154" s="114" t="s">
        <v>29</v>
      </c>
      <c r="B154" s="435" t="s">
        <v>538</v>
      </c>
      <c r="C154" s="437" t="s">
        <v>539</v>
      </c>
      <c r="D154" s="110" t="s">
        <v>287</v>
      </c>
      <c r="E154" s="110" t="s">
        <v>411</v>
      </c>
      <c r="F154" s="110" t="s">
        <v>540</v>
      </c>
      <c r="G154" s="112" t="s">
        <v>537</v>
      </c>
      <c r="H154" s="120">
        <v>1</v>
      </c>
      <c r="I154" s="614">
        <v>2</v>
      </c>
      <c r="J154" s="139">
        <v>2</v>
      </c>
      <c r="K154" s="457" t="s">
        <v>69</v>
      </c>
      <c r="L154" s="458">
        <v>0.53611111111111109</v>
      </c>
      <c r="M154" s="441">
        <v>0.53611111111111109</v>
      </c>
      <c r="N154" s="431">
        <v>0.55694444444444446</v>
      </c>
      <c r="O154" s="431">
        <v>0.55763888888888891</v>
      </c>
      <c r="P154" s="439">
        <v>0.55902777777777779</v>
      </c>
      <c r="Q154" s="435">
        <v>1</v>
      </c>
      <c r="R154" s="110" t="s">
        <v>27</v>
      </c>
      <c r="S154" s="437">
        <v>40</v>
      </c>
      <c r="T154" s="112" t="s">
        <v>28</v>
      </c>
      <c r="U154" s="413" t="s">
        <v>32</v>
      </c>
    </row>
    <row r="155" spans="1:21" x14ac:dyDescent="0.25">
      <c r="A155" s="114" t="s">
        <v>29</v>
      </c>
      <c r="B155" s="435" t="s">
        <v>399</v>
      </c>
      <c r="C155" s="437" t="s">
        <v>395</v>
      </c>
      <c r="D155" s="110" t="s">
        <v>287</v>
      </c>
      <c r="E155" s="110" t="s">
        <v>300</v>
      </c>
      <c r="F155" s="110" t="s">
        <v>496</v>
      </c>
      <c r="G155" s="112" t="s">
        <v>392</v>
      </c>
      <c r="H155" s="120">
        <v>1</v>
      </c>
      <c r="I155" s="614">
        <v>3</v>
      </c>
      <c r="J155" s="139">
        <v>3</v>
      </c>
      <c r="K155" s="457" t="s">
        <v>69</v>
      </c>
      <c r="L155" s="458">
        <v>0.53611111111111109</v>
      </c>
      <c r="M155" s="441">
        <v>0.53611111111111109</v>
      </c>
      <c r="N155" s="431">
        <v>0.55694444444444446</v>
      </c>
      <c r="O155" s="431">
        <v>0.55763888888888891</v>
      </c>
      <c r="P155" s="439">
        <v>0.55902777777777779</v>
      </c>
      <c r="Q155" s="435">
        <v>1</v>
      </c>
      <c r="R155" s="110" t="s">
        <v>27</v>
      </c>
      <c r="S155" s="437">
        <v>25</v>
      </c>
      <c r="T155" s="112" t="s">
        <v>28</v>
      </c>
      <c r="U155" s="413" t="s">
        <v>32</v>
      </c>
    </row>
    <row r="156" spans="1:21" x14ac:dyDescent="0.25">
      <c r="A156" s="114" t="s">
        <v>29</v>
      </c>
      <c r="B156" s="435" t="s">
        <v>355</v>
      </c>
      <c r="C156" s="437" t="s">
        <v>356</v>
      </c>
      <c r="D156" s="110" t="s">
        <v>287</v>
      </c>
      <c r="E156" s="110" t="s">
        <v>305</v>
      </c>
      <c r="F156" s="110" t="s">
        <v>404</v>
      </c>
      <c r="G156" s="112" t="s">
        <v>336</v>
      </c>
      <c r="H156" s="120">
        <v>1</v>
      </c>
      <c r="I156" s="614">
        <v>4</v>
      </c>
      <c r="J156" s="139">
        <v>4</v>
      </c>
      <c r="K156" s="457" t="s">
        <v>69</v>
      </c>
      <c r="L156" s="458">
        <v>0.53611111111111109</v>
      </c>
      <c r="M156" s="441">
        <v>0.53611111111111109</v>
      </c>
      <c r="N156" s="431">
        <v>0.55694444444444446</v>
      </c>
      <c r="O156" s="431">
        <v>0.55763888888888891</v>
      </c>
      <c r="P156" s="439">
        <v>0.55902777777777779</v>
      </c>
      <c r="Q156" s="435">
        <v>1</v>
      </c>
      <c r="R156" s="110" t="s">
        <v>27</v>
      </c>
      <c r="S156" s="437">
        <v>15</v>
      </c>
      <c r="T156" s="112" t="s">
        <v>28</v>
      </c>
      <c r="U156" s="413" t="s">
        <v>32</v>
      </c>
    </row>
    <row r="157" spans="1:21" x14ac:dyDescent="0.25">
      <c r="A157" s="114" t="s">
        <v>29</v>
      </c>
      <c r="B157" s="435" t="s">
        <v>482</v>
      </c>
      <c r="C157" s="437" t="s">
        <v>483</v>
      </c>
      <c r="D157" s="110" t="s">
        <v>287</v>
      </c>
      <c r="E157" s="110" t="s">
        <v>299</v>
      </c>
      <c r="F157" s="110" t="s">
        <v>525</v>
      </c>
      <c r="G157" s="112" t="s">
        <v>368</v>
      </c>
      <c r="H157" s="120">
        <v>2</v>
      </c>
      <c r="I157" s="614">
        <v>1</v>
      </c>
      <c r="J157" s="139">
        <v>1</v>
      </c>
      <c r="K157" s="457" t="s">
        <v>69</v>
      </c>
      <c r="L157" s="458">
        <v>0.54097222222222219</v>
      </c>
      <c r="M157" s="441">
        <v>0.54097222222222219</v>
      </c>
      <c r="N157" s="431">
        <v>0.56180555555555556</v>
      </c>
      <c r="O157" s="431">
        <v>0.5625</v>
      </c>
      <c r="P157" s="439">
        <v>0.56388888888888888</v>
      </c>
      <c r="Q157" s="435">
        <v>1</v>
      </c>
      <c r="R157" s="110" t="s">
        <v>27</v>
      </c>
      <c r="S157" s="437">
        <v>15</v>
      </c>
      <c r="T157" s="112" t="s">
        <v>28</v>
      </c>
      <c r="U157" s="413" t="s">
        <v>32</v>
      </c>
    </row>
    <row r="158" spans="1:21" x14ac:dyDescent="0.25">
      <c r="A158" s="114" t="s">
        <v>29</v>
      </c>
      <c r="B158" s="435" t="s">
        <v>441</v>
      </c>
      <c r="C158" s="437" t="s">
        <v>442</v>
      </c>
      <c r="D158" s="110" t="s">
        <v>293</v>
      </c>
      <c r="E158" s="110" t="s">
        <v>292</v>
      </c>
      <c r="F158" s="110" t="s">
        <v>504</v>
      </c>
      <c r="G158" s="112" t="s">
        <v>310</v>
      </c>
      <c r="H158" s="120">
        <v>2</v>
      </c>
      <c r="I158" s="614">
        <v>2</v>
      </c>
      <c r="J158" s="139">
        <v>2</v>
      </c>
      <c r="K158" s="457" t="s">
        <v>69</v>
      </c>
      <c r="L158" s="458">
        <v>0.54097222222222219</v>
      </c>
      <c r="M158" s="441">
        <v>0.54097222222222219</v>
      </c>
      <c r="N158" s="431">
        <v>0.56180555555555556</v>
      </c>
      <c r="O158" s="431">
        <v>0.5625</v>
      </c>
      <c r="P158" s="439">
        <v>0.56388888888888888</v>
      </c>
      <c r="Q158" s="435">
        <v>1</v>
      </c>
      <c r="R158" s="110" t="s">
        <v>27</v>
      </c>
      <c r="S158" s="437">
        <v>10</v>
      </c>
      <c r="T158" s="112" t="s">
        <v>28</v>
      </c>
      <c r="U158" s="413" t="s">
        <v>32</v>
      </c>
    </row>
    <row r="159" spans="1:21" x14ac:dyDescent="0.25">
      <c r="A159" s="114" t="s">
        <v>29</v>
      </c>
      <c r="B159" s="435" t="s">
        <v>450</v>
      </c>
      <c r="C159" s="437" t="s">
        <v>326</v>
      </c>
      <c r="D159" s="110" t="s">
        <v>287</v>
      </c>
      <c r="E159" s="110" t="s">
        <v>292</v>
      </c>
      <c r="F159" s="110" t="s">
        <v>526</v>
      </c>
      <c r="G159" s="112" t="s">
        <v>324</v>
      </c>
      <c r="H159" s="120">
        <v>2</v>
      </c>
      <c r="I159" s="614">
        <v>3</v>
      </c>
      <c r="J159" s="139">
        <v>3</v>
      </c>
      <c r="K159" s="457" t="s">
        <v>69</v>
      </c>
      <c r="L159" s="458">
        <v>0.54097222222222219</v>
      </c>
      <c r="M159" s="441">
        <v>0.54097222222222219</v>
      </c>
      <c r="N159" s="431">
        <v>0.56180555555555556</v>
      </c>
      <c r="O159" s="431">
        <v>0.5625</v>
      </c>
      <c r="P159" s="439">
        <v>0.56388888888888888</v>
      </c>
      <c r="Q159" s="435">
        <v>1</v>
      </c>
      <c r="R159" s="110" t="s">
        <v>27</v>
      </c>
      <c r="S159" s="437">
        <v>10</v>
      </c>
      <c r="T159" s="112" t="s">
        <v>28</v>
      </c>
      <c r="U159" s="413" t="s">
        <v>32</v>
      </c>
    </row>
    <row r="160" spans="1:21" x14ac:dyDescent="0.25">
      <c r="A160" s="114" t="s">
        <v>29</v>
      </c>
      <c r="B160" s="435" t="s">
        <v>475</v>
      </c>
      <c r="C160" s="437" t="s">
        <v>389</v>
      </c>
      <c r="D160" s="110" t="s">
        <v>287</v>
      </c>
      <c r="E160" s="110" t="s">
        <v>300</v>
      </c>
      <c r="F160" s="110" t="s">
        <v>527</v>
      </c>
      <c r="G160" s="112" t="s">
        <v>382</v>
      </c>
      <c r="H160" s="120">
        <v>2</v>
      </c>
      <c r="I160" s="614">
        <v>4</v>
      </c>
      <c r="J160" s="139">
        <v>4</v>
      </c>
      <c r="K160" s="457" t="s">
        <v>69</v>
      </c>
      <c r="L160" s="458">
        <v>0.54097222222222219</v>
      </c>
      <c r="M160" s="441">
        <v>0.54097222222222219</v>
      </c>
      <c r="N160" s="431">
        <v>0.56180555555555556</v>
      </c>
      <c r="O160" s="431">
        <v>0.5625</v>
      </c>
      <c r="P160" s="439">
        <v>0.56388888888888888</v>
      </c>
      <c r="Q160" s="435">
        <v>1</v>
      </c>
      <c r="R160" s="110" t="s">
        <v>27</v>
      </c>
      <c r="S160" s="437">
        <v>5</v>
      </c>
      <c r="T160" s="112" t="s">
        <v>28</v>
      </c>
      <c r="U160" s="413" t="s">
        <v>32</v>
      </c>
    </row>
    <row r="161" spans="1:21" x14ac:dyDescent="0.25">
      <c r="A161" s="114" t="s">
        <v>29</v>
      </c>
      <c r="B161" s="435" t="s">
        <v>358</v>
      </c>
      <c r="C161" s="437" t="s">
        <v>465</v>
      </c>
      <c r="D161" s="110" t="s">
        <v>287</v>
      </c>
      <c r="E161" s="110" t="s">
        <v>292</v>
      </c>
      <c r="F161" s="110" t="s">
        <v>497</v>
      </c>
      <c r="G161" s="112" t="s">
        <v>368</v>
      </c>
      <c r="H161" s="120">
        <v>3</v>
      </c>
      <c r="I161" s="614">
        <v>1</v>
      </c>
      <c r="J161" s="139">
        <v>1</v>
      </c>
      <c r="K161" s="457" t="s">
        <v>69</v>
      </c>
      <c r="L161" s="458">
        <v>0.54583333333333328</v>
      </c>
      <c r="M161" s="441">
        <v>0.54583333333333328</v>
      </c>
      <c r="N161" s="431">
        <v>0.56666666666666665</v>
      </c>
      <c r="O161" s="431">
        <v>0.56736111111111109</v>
      </c>
      <c r="P161" s="439">
        <v>0.56874999999999998</v>
      </c>
      <c r="Q161" s="435">
        <v>1</v>
      </c>
      <c r="R161" s="110" t="s">
        <v>27</v>
      </c>
      <c r="S161" s="437">
        <v>0</v>
      </c>
      <c r="T161" s="112" t="s">
        <v>28</v>
      </c>
      <c r="U161" s="413" t="s">
        <v>32</v>
      </c>
    </row>
    <row r="162" spans="1:21" x14ac:dyDescent="0.25">
      <c r="A162" s="114" t="s">
        <v>29</v>
      </c>
      <c r="B162" s="435" t="s">
        <v>394</v>
      </c>
      <c r="C162" s="437" t="s">
        <v>395</v>
      </c>
      <c r="D162" s="110" t="s">
        <v>287</v>
      </c>
      <c r="E162" s="110" t="s">
        <v>292</v>
      </c>
      <c r="F162" s="110" t="s">
        <v>408</v>
      </c>
      <c r="G162" s="112" t="s">
        <v>392</v>
      </c>
      <c r="H162" s="120">
        <v>3</v>
      </c>
      <c r="I162" s="614">
        <v>2</v>
      </c>
      <c r="J162" s="139">
        <v>2</v>
      </c>
      <c r="K162" s="457" t="s">
        <v>69</v>
      </c>
      <c r="L162" s="458">
        <v>0.54583333333333328</v>
      </c>
      <c r="M162" s="441">
        <v>0.54583333333333328</v>
      </c>
      <c r="N162" s="431">
        <v>0.56666666666666665</v>
      </c>
      <c r="O162" s="431">
        <v>0.56736111111111109</v>
      </c>
      <c r="P162" s="439">
        <v>0.56874999999999998</v>
      </c>
      <c r="Q162" s="435">
        <v>1</v>
      </c>
      <c r="R162" s="110" t="s">
        <v>27</v>
      </c>
      <c r="S162" s="437">
        <v>0</v>
      </c>
      <c r="T162" s="112" t="s">
        <v>28</v>
      </c>
      <c r="U162" s="413" t="s">
        <v>32</v>
      </c>
    </row>
    <row r="163" spans="1:21" x14ac:dyDescent="0.25">
      <c r="A163" s="114" t="s">
        <v>29</v>
      </c>
      <c r="B163" s="435" t="s">
        <v>375</v>
      </c>
      <c r="C163" s="437" t="s">
        <v>468</v>
      </c>
      <c r="D163" s="110" t="s">
        <v>287</v>
      </c>
      <c r="E163" s="110" t="s">
        <v>285</v>
      </c>
      <c r="F163" s="110" t="s">
        <v>480</v>
      </c>
      <c r="G163" s="112" t="s">
        <v>374</v>
      </c>
      <c r="H163" s="120">
        <v>3</v>
      </c>
      <c r="I163" s="614">
        <v>3</v>
      </c>
      <c r="J163" s="139">
        <v>3</v>
      </c>
      <c r="K163" s="457" t="s">
        <v>69</v>
      </c>
      <c r="L163" s="458">
        <v>0.54583333333333328</v>
      </c>
      <c r="M163" s="441">
        <v>0.54583333333333328</v>
      </c>
      <c r="N163" s="431">
        <v>0.56666666666666665</v>
      </c>
      <c r="O163" s="431">
        <v>0.56736111111111109</v>
      </c>
      <c r="P163" s="439">
        <v>0.56874999999999998</v>
      </c>
      <c r="Q163" s="435">
        <v>1</v>
      </c>
      <c r="R163" s="110" t="s">
        <v>27</v>
      </c>
      <c r="S163" s="437">
        <v>0</v>
      </c>
      <c r="T163" s="112" t="s">
        <v>28</v>
      </c>
      <c r="U163" s="413" t="s">
        <v>32</v>
      </c>
    </row>
    <row r="164" spans="1:21" x14ac:dyDescent="0.25">
      <c r="A164" s="114" t="s">
        <v>29</v>
      </c>
      <c r="B164" s="435" t="s">
        <v>376</v>
      </c>
      <c r="C164" s="437" t="s">
        <v>469</v>
      </c>
      <c r="D164" s="110" t="s">
        <v>287</v>
      </c>
      <c r="E164" s="110" t="s">
        <v>292</v>
      </c>
      <c r="F164" s="110" t="s">
        <v>508</v>
      </c>
      <c r="G164" s="112" t="s">
        <v>374</v>
      </c>
      <c r="H164" s="120">
        <v>3</v>
      </c>
      <c r="I164" s="614">
        <v>4</v>
      </c>
      <c r="J164" s="139">
        <v>4</v>
      </c>
      <c r="K164" s="461" t="s">
        <v>69</v>
      </c>
      <c r="L164" s="458">
        <v>0.54583333333333328</v>
      </c>
      <c r="M164" s="441">
        <v>0.54583333333333328</v>
      </c>
      <c r="N164" s="431">
        <v>0.56666666666666665</v>
      </c>
      <c r="O164" s="431">
        <v>0.56736111111111109</v>
      </c>
      <c r="P164" s="439">
        <v>0.56874999999999998</v>
      </c>
      <c r="Q164" s="435">
        <v>1</v>
      </c>
      <c r="R164" s="110" t="s">
        <v>27</v>
      </c>
      <c r="S164" s="437">
        <v>0</v>
      </c>
      <c r="T164" s="112" t="s">
        <v>28</v>
      </c>
      <c r="U164" s="413" t="s">
        <v>32</v>
      </c>
    </row>
    <row r="165" spans="1:21" x14ac:dyDescent="0.25">
      <c r="A165" s="114" t="s">
        <v>29</v>
      </c>
      <c r="B165" s="435" t="s">
        <v>358</v>
      </c>
      <c r="C165" s="437" t="s">
        <v>461</v>
      </c>
      <c r="D165" s="110" t="s">
        <v>287</v>
      </c>
      <c r="E165" s="110" t="s">
        <v>285</v>
      </c>
      <c r="F165" s="110" t="s">
        <v>529</v>
      </c>
      <c r="G165" s="112" t="s">
        <v>357</v>
      </c>
      <c r="H165" s="120">
        <v>4</v>
      </c>
      <c r="I165" s="614">
        <v>1</v>
      </c>
      <c r="J165" s="139">
        <v>1</v>
      </c>
      <c r="K165" s="457" t="s">
        <v>69</v>
      </c>
      <c r="L165" s="458">
        <v>0.55069444444444438</v>
      </c>
      <c r="M165" s="441">
        <v>0.55069444444444438</v>
      </c>
      <c r="N165" s="431">
        <v>0.57152777777777775</v>
      </c>
      <c r="O165" s="431">
        <v>0.57222222222222219</v>
      </c>
      <c r="P165" s="439">
        <v>0.57361111111111107</v>
      </c>
      <c r="Q165" s="435">
        <v>0</v>
      </c>
      <c r="R165" s="110" t="s">
        <v>27</v>
      </c>
      <c r="S165" s="437">
        <v>55</v>
      </c>
      <c r="T165" s="112" t="s">
        <v>28</v>
      </c>
      <c r="U165" s="413" t="s">
        <v>32</v>
      </c>
    </row>
    <row r="166" spans="1:21" x14ac:dyDescent="0.25">
      <c r="A166" s="114" t="s">
        <v>29</v>
      </c>
      <c r="B166" s="435" t="s">
        <v>453</v>
      </c>
      <c r="C166" s="437" t="s">
        <v>312</v>
      </c>
      <c r="D166" s="110" t="s">
        <v>287</v>
      </c>
      <c r="E166" s="110" t="s">
        <v>285</v>
      </c>
      <c r="F166" s="110" t="s">
        <v>510</v>
      </c>
      <c r="G166" s="112" t="s">
        <v>311</v>
      </c>
      <c r="H166" s="120">
        <v>4</v>
      </c>
      <c r="I166" s="614">
        <v>2</v>
      </c>
      <c r="J166" s="139">
        <v>2</v>
      </c>
      <c r="K166" s="457" t="s">
        <v>69</v>
      </c>
      <c r="L166" s="458">
        <v>0.55069444444444438</v>
      </c>
      <c r="M166" s="441">
        <v>0.55069444444444438</v>
      </c>
      <c r="N166" s="431">
        <v>0.57152777777777775</v>
      </c>
      <c r="O166" s="431">
        <v>0.57222222222222219</v>
      </c>
      <c r="P166" s="439">
        <v>0.57361111111111107</v>
      </c>
      <c r="Q166" s="435">
        <v>0</v>
      </c>
      <c r="R166" s="110" t="s">
        <v>27</v>
      </c>
      <c r="S166" s="437">
        <v>50</v>
      </c>
      <c r="T166" s="112" t="s">
        <v>28</v>
      </c>
      <c r="U166" s="413" t="s">
        <v>32</v>
      </c>
    </row>
    <row r="167" spans="1:21" x14ac:dyDescent="0.25">
      <c r="A167" s="114" t="s">
        <v>29</v>
      </c>
      <c r="B167" s="435" t="s">
        <v>455</v>
      </c>
      <c r="C167" s="437" t="s">
        <v>316</v>
      </c>
      <c r="D167" s="110" t="s">
        <v>287</v>
      </c>
      <c r="E167" s="110" t="s">
        <v>299</v>
      </c>
      <c r="F167" s="110" t="s">
        <v>528</v>
      </c>
      <c r="G167" s="112" t="s">
        <v>311</v>
      </c>
      <c r="H167" s="120">
        <v>4</v>
      </c>
      <c r="I167" s="614">
        <v>3</v>
      </c>
      <c r="J167" s="139">
        <v>3</v>
      </c>
      <c r="K167" s="457" t="s">
        <v>69</v>
      </c>
      <c r="L167" s="458">
        <v>0.55069444444444438</v>
      </c>
      <c r="M167" s="441">
        <v>0.55069444444444438</v>
      </c>
      <c r="N167" s="431">
        <v>0.57152777777777775</v>
      </c>
      <c r="O167" s="431">
        <v>0.57222222222222219</v>
      </c>
      <c r="P167" s="439">
        <v>0.57361111111111107</v>
      </c>
      <c r="Q167" s="435">
        <v>0</v>
      </c>
      <c r="R167" s="110" t="s">
        <v>27</v>
      </c>
      <c r="S167" s="437">
        <v>50</v>
      </c>
      <c r="T167" s="112" t="s">
        <v>28</v>
      </c>
      <c r="U167" s="413" t="s">
        <v>32</v>
      </c>
    </row>
    <row r="168" spans="1:21" x14ac:dyDescent="0.25">
      <c r="A168" s="114" t="s">
        <v>29</v>
      </c>
      <c r="B168" s="435" t="s">
        <v>445</v>
      </c>
      <c r="C168" s="437" t="s">
        <v>446</v>
      </c>
      <c r="D168" s="110" t="s">
        <v>287</v>
      </c>
      <c r="E168" s="110" t="s">
        <v>300</v>
      </c>
      <c r="F168" s="110" t="s">
        <v>530</v>
      </c>
      <c r="G168" s="112" t="s">
        <v>310</v>
      </c>
      <c r="H168" s="120">
        <v>4</v>
      </c>
      <c r="I168" s="614">
        <v>4</v>
      </c>
      <c r="J168" s="139">
        <v>4</v>
      </c>
      <c r="K168" s="457" t="s">
        <v>69</v>
      </c>
      <c r="L168" s="458">
        <v>0.55069444444444438</v>
      </c>
      <c r="M168" s="441">
        <v>0.55069444444444438</v>
      </c>
      <c r="N168" s="431">
        <v>0.57152777777777775</v>
      </c>
      <c r="O168" s="431">
        <v>0.57222222222222219</v>
      </c>
      <c r="P168" s="439">
        <v>0.57361111111111107</v>
      </c>
      <c r="Q168" s="435">
        <v>0</v>
      </c>
      <c r="R168" s="110" t="s">
        <v>27</v>
      </c>
      <c r="S168" s="437">
        <v>50</v>
      </c>
      <c r="T168" s="112" t="s">
        <v>28</v>
      </c>
      <c r="U168" s="413" t="s">
        <v>32</v>
      </c>
    </row>
    <row r="169" spans="1:21" x14ac:dyDescent="0.25">
      <c r="A169" s="114" t="s">
        <v>29</v>
      </c>
      <c r="B169" s="435" t="s">
        <v>473</v>
      </c>
      <c r="C169" s="437" t="s">
        <v>383</v>
      </c>
      <c r="D169" s="110" t="s">
        <v>384</v>
      </c>
      <c r="E169" s="110" t="s">
        <v>285</v>
      </c>
      <c r="F169" s="110" t="s">
        <v>509</v>
      </c>
      <c r="G169" s="112" t="s">
        <v>382</v>
      </c>
      <c r="H169" s="120">
        <v>5</v>
      </c>
      <c r="I169" s="614">
        <v>1</v>
      </c>
      <c r="J169" s="139">
        <v>1</v>
      </c>
      <c r="K169" s="457" t="s">
        <v>69</v>
      </c>
      <c r="L169" s="458">
        <v>0.55555555555555547</v>
      </c>
      <c r="M169" s="441">
        <v>0.55555555555555547</v>
      </c>
      <c r="N169" s="431">
        <v>0.57638888888888884</v>
      </c>
      <c r="O169" s="431">
        <v>0.57708333333333328</v>
      </c>
      <c r="P169" s="439">
        <v>0.57847222222222217</v>
      </c>
      <c r="Q169" s="435">
        <v>0</v>
      </c>
      <c r="R169" s="110" t="s">
        <v>27</v>
      </c>
      <c r="S169" s="437">
        <v>50</v>
      </c>
      <c r="T169" s="112" t="s">
        <v>28</v>
      </c>
      <c r="U169" s="413" t="s">
        <v>32</v>
      </c>
    </row>
    <row r="170" spans="1:21" x14ac:dyDescent="0.25">
      <c r="A170" s="114" t="s">
        <v>29</v>
      </c>
      <c r="B170" s="435" t="s">
        <v>348</v>
      </c>
      <c r="C170" s="437" t="s">
        <v>349</v>
      </c>
      <c r="D170" s="110" t="s">
        <v>287</v>
      </c>
      <c r="E170" s="110" t="s">
        <v>299</v>
      </c>
      <c r="F170" s="110" t="s">
        <v>409</v>
      </c>
      <c r="G170" s="112" t="s">
        <v>336</v>
      </c>
      <c r="H170" s="120">
        <v>5</v>
      </c>
      <c r="I170" s="614">
        <v>2</v>
      </c>
      <c r="J170" s="139">
        <v>2</v>
      </c>
      <c r="K170" s="457" t="s">
        <v>69</v>
      </c>
      <c r="L170" s="458">
        <v>0.55555555555555547</v>
      </c>
      <c r="M170" s="441">
        <v>0.55555555555555547</v>
      </c>
      <c r="N170" s="431">
        <v>0.57638888888888884</v>
      </c>
      <c r="O170" s="431">
        <v>0.57708333333333328</v>
      </c>
      <c r="P170" s="439">
        <v>0.57847222222222217</v>
      </c>
      <c r="Q170" s="435">
        <v>0</v>
      </c>
      <c r="R170" s="110" t="s">
        <v>27</v>
      </c>
      <c r="S170" s="437">
        <v>45</v>
      </c>
      <c r="T170" s="112" t="s">
        <v>28</v>
      </c>
      <c r="U170" s="413" t="s">
        <v>32</v>
      </c>
    </row>
    <row r="171" spans="1:21" x14ac:dyDescent="0.25">
      <c r="A171" s="114" t="s">
        <v>29</v>
      </c>
      <c r="B171" s="435" t="s">
        <v>359</v>
      </c>
      <c r="C171" s="437" t="s">
        <v>461</v>
      </c>
      <c r="D171" s="110" t="s">
        <v>287</v>
      </c>
      <c r="E171" s="110" t="s">
        <v>292</v>
      </c>
      <c r="F171" s="110" t="s">
        <v>499</v>
      </c>
      <c r="G171" s="112" t="s">
        <v>357</v>
      </c>
      <c r="H171" s="120">
        <v>5</v>
      </c>
      <c r="I171" s="614">
        <v>3</v>
      </c>
      <c r="J171" s="139">
        <v>3</v>
      </c>
      <c r="K171" s="457" t="s">
        <v>69</v>
      </c>
      <c r="L171" s="458">
        <v>0.55555555555555547</v>
      </c>
      <c r="M171" s="441">
        <v>0.55555555555555547</v>
      </c>
      <c r="N171" s="431">
        <v>0.57638888888888884</v>
      </c>
      <c r="O171" s="431">
        <v>0.57708333333333328</v>
      </c>
      <c r="P171" s="439">
        <v>0.57847222222222217</v>
      </c>
      <c r="Q171" s="435">
        <v>0</v>
      </c>
      <c r="R171" s="110" t="s">
        <v>27</v>
      </c>
      <c r="S171" s="437">
        <v>45</v>
      </c>
      <c r="T171" s="112" t="s">
        <v>28</v>
      </c>
      <c r="U171" s="413" t="s">
        <v>32</v>
      </c>
    </row>
    <row r="172" spans="1:21" x14ac:dyDescent="0.25">
      <c r="A172" s="114" t="s">
        <v>29</v>
      </c>
      <c r="B172" s="435" t="s">
        <v>460</v>
      </c>
      <c r="C172" s="437" t="s">
        <v>335</v>
      </c>
      <c r="D172" s="110" t="s">
        <v>293</v>
      </c>
      <c r="E172" s="110" t="s">
        <v>305</v>
      </c>
      <c r="F172" s="110" t="s">
        <v>501</v>
      </c>
      <c r="G172" s="112" t="s">
        <v>324</v>
      </c>
      <c r="H172" s="120">
        <v>1</v>
      </c>
      <c r="I172" s="614">
        <v>1</v>
      </c>
      <c r="J172" s="139">
        <v>1</v>
      </c>
      <c r="K172" s="457" t="s">
        <v>70</v>
      </c>
      <c r="L172" s="458">
        <v>0.55694444444444446</v>
      </c>
      <c r="M172" s="441">
        <v>0.53611111111111109</v>
      </c>
      <c r="N172" s="431">
        <v>0.55694444444444446</v>
      </c>
      <c r="O172" s="431">
        <v>0.55763888888888891</v>
      </c>
      <c r="P172" s="439">
        <v>0.55902777777777779</v>
      </c>
      <c r="Q172" s="435">
        <v>2</v>
      </c>
      <c r="R172" s="110" t="s">
        <v>27</v>
      </c>
      <c r="S172" s="437">
        <v>0</v>
      </c>
      <c r="T172" s="112" t="s">
        <v>28</v>
      </c>
      <c r="U172" s="413" t="s">
        <v>32</v>
      </c>
    </row>
    <row r="173" spans="1:21" x14ac:dyDescent="0.25">
      <c r="A173" s="114" t="s">
        <v>29</v>
      </c>
      <c r="B173" s="435" t="s">
        <v>538</v>
      </c>
      <c r="C173" s="437" t="s">
        <v>539</v>
      </c>
      <c r="D173" s="110" t="s">
        <v>287</v>
      </c>
      <c r="E173" s="110" t="s">
        <v>411</v>
      </c>
      <c r="F173" s="110" t="s">
        <v>540</v>
      </c>
      <c r="G173" s="112" t="s">
        <v>537</v>
      </c>
      <c r="H173" s="120">
        <v>1</v>
      </c>
      <c r="I173" s="614">
        <v>2</v>
      </c>
      <c r="J173" s="139">
        <v>2</v>
      </c>
      <c r="K173" s="457" t="s">
        <v>70</v>
      </c>
      <c r="L173" s="458">
        <v>0.55694444444444446</v>
      </c>
      <c r="M173" s="441">
        <v>0.53611111111111109</v>
      </c>
      <c r="N173" s="431">
        <v>0.55694444444444446</v>
      </c>
      <c r="O173" s="431">
        <v>0.55763888888888891</v>
      </c>
      <c r="P173" s="439">
        <v>0.55902777777777779</v>
      </c>
      <c r="Q173" s="435">
        <v>1</v>
      </c>
      <c r="R173" s="110" t="s">
        <v>27</v>
      </c>
      <c r="S173" s="437">
        <v>40</v>
      </c>
      <c r="T173" s="112" t="s">
        <v>28</v>
      </c>
      <c r="U173" s="413" t="s">
        <v>32</v>
      </c>
    </row>
    <row r="174" spans="1:21" x14ac:dyDescent="0.25">
      <c r="A174" s="114" t="s">
        <v>29</v>
      </c>
      <c r="B174" s="435" t="s">
        <v>399</v>
      </c>
      <c r="C174" s="437" t="s">
        <v>395</v>
      </c>
      <c r="D174" s="110" t="s">
        <v>287</v>
      </c>
      <c r="E174" s="110" t="s">
        <v>300</v>
      </c>
      <c r="F174" s="110" t="s">
        <v>496</v>
      </c>
      <c r="G174" s="112" t="s">
        <v>392</v>
      </c>
      <c r="H174" s="120">
        <v>1</v>
      </c>
      <c r="I174" s="614">
        <v>3</v>
      </c>
      <c r="J174" s="139">
        <v>3</v>
      </c>
      <c r="K174" s="457" t="s">
        <v>70</v>
      </c>
      <c r="L174" s="458">
        <v>0.55694444444444446</v>
      </c>
      <c r="M174" s="441">
        <v>0.53611111111111109</v>
      </c>
      <c r="N174" s="431">
        <v>0.55694444444444446</v>
      </c>
      <c r="O174" s="431">
        <v>0.55763888888888891</v>
      </c>
      <c r="P174" s="439">
        <v>0.55902777777777779</v>
      </c>
      <c r="Q174" s="435">
        <v>1</v>
      </c>
      <c r="R174" s="110" t="s">
        <v>27</v>
      </c>
      <c r="S174" s="437">
        <v>25</v>
      </c>
      <c r="T174" s="112" t="s">
        <v>28</v>
      </c>
      <c r="U174" s="413" t="s">
        <v>32</v>
      </c>
    </row>
    <row r="175" spans="1:21" x14ac:dyDescent="0.25">
      <c r="A175" s="114" t="s">
        <v>29</v>
      </c>
      <c r="B175" s="435" t="s">
        <v>355</v>
      </c>
      <c r="C175" s="437" t="s">
        <v>356</v>
      </c>
      <c r="D175" s="110" t="s">
        <v>287</v>
      </c>
      <c r="E175" s="110" t="s">
        <v>305</v>
      </c>
      <c r="F175" s="110" t="s">
        <v>404</v>
      </c>
      <c r="G175" s="112" t="s">
        <v>336</v>
      </c>
      <c r="H175" s="120">
        <v>1</v>
      </c>
      <c r="I175" s="614">
        <v>4</v>
      </c>
      <c r="J175" s="139">
        <v>4</v>
      </c>
      <c r="K175" s="457" t="s">
        <v>70</v>
      </c>
      <c r="L175" s="458">
        <v>0.55694444444444446</v>
      </c>
      <c r="M175" s="441">
        <v>0.53611111111111109</v>
      </c>
      <c r="N175" s="431">
        <v>0.55694444444444446</v>
      </c>
      <c r="O175" s="431">
        <v>0.55763888888888891</v>
      </c>
      <c r="P175" s="439">
        <v>0.55902777777777779</v>
      </c>
      <c r="Q175" s="435">
        <v>1</v>
      </c>
      <c r="R175" s="110" t="s">
        <v>27</v>
      </c>
      <c r="S175" s="437">
        <v>15</v>
      </c>
      <c r="T175" s="112" t="s">
        <v>28</v>
      </c>
      <c r="U175" s="413" t="s">
        <v>32</v>
      </c>
    </row>
    <row r="176" spans="1:21" x14ac:dyDescent="0.25">
      <c r="A176" s="114" t="s">
        <v>29</v>
      </c>
      <c r="B176" s="435" t="s">
        <v>460</v>
      </c>
      <c r="C176" s="437" t="s">
        <v>335</v>
      </c>
      <c r="D176" s="110" t="s">
        <v>293</v>
      </c>
      <c r="E176" s="110" t="s">
        <v>305</v>
      </c>
      <c r="F176" s="110" t="s">
        <v>501</v>
      </c>
      <c r="G176" s="112" t="s">
        <v>324</v>
      </c>
      <c r="H176" s="120">
        <v>1</v>
      </c>
      <c r="I176" s="614">
        <v>1</v>
      </c>
      <c r="J176" s="139">
        <v>1</v>
      </c>
      <c r="K176" s="457" t="s">
        <v>117</v>
      </c>
      <c r="L176" s="458">
        <v>0.55763888888888891</v>
      </c>
      <c r="M176" s="441">
        <v>0.53611111111111109</v>
      </c>
      <c r="N176" s="431">
        <v>0.55694444444444446</v>
      </c>
      <c r="O176" s="431">
        <v>0.55763888888888891</v>
      </c>
      <c r="P176" s="439">
        <v>0.55902777777777779</v>
      </c>
      <c r="Q176" s="435">
        <v>2</v>
      </c>
      <c r="R176" s="110" t="s">
        <v>27</v>
      </c>
      <c r="S176" s="437">
        <v>0</v>
      </c>
      <c r="T176" s="112" t="s">
        <v>28</v>
      </c>
      <c r="U176" s="413" t="s">
        <v>32</v>
      </c>
    </row>
    <row r="177" spans="1:21" x14ac:dyDescent="0.25">
      <c r="A177" s="114" t="s">
        <v>29</v>
      </c>
      <c r="B177" s="435" t="s">
        <v>538</v>
      </c>
      <c r="C177" s="437" t="s">
        <v>539</v>
      </c>
      <c r="D177" s="110" t="s">
        <v>287</v>
      </c>
      <c r="E177" s="110" t="s">
        <v>411</v>
      </c>
      <c r="F177" s="110" t="s">
        <v>540</v>
      </c>
      <c r="G177" s="112" t="s">
        <v>537</v>
      </c>
      <c r="H177" s="120">
        <v>1</v>
      </c>
      <c r="I177" s="614">
        <v>2</v>
      </c>
      <c r="J177" s="139">
        <v>2</v>
      </c>
      <c r="K177" s="457" t="s">
        <v>117</v>
      </c>
      <c r="L177" s="458">
        <v>0.55763888888888891</v>
      </c>
      <c r="M177" s="441">
        <v>0.53611111111111109</v>
      </c>
      <c r="N177" s="431">
        <v>0.55694444444444446</v>
      </c>
      <c r="O177" s="431">
        <v>0.55763888888888891</v>
      </c>
      <c r="P177" s="439">
        <v>0.55902777777777779</v>
      </c>
      <c r="Q177" s="435">
        <v>1</v>
      </c>
      <c r="R177" s="110" t="s">
        <v>27</v>
      </c>
      <c r="S177" s="437">
        <v>40</v>
      </c>
      <c r="T177" s="112" t="s">
        <v>28</v>
      </c>
      <c r="U177" s="413" t="s">
        <v>32</v>
      </c>
    </row>
    <row r="178" spans="1:21" x14ac:dyDescent="0.25">
      <c r="A178" s="114" t="s">
        <v>29</v>
      </c>
      <c r="B178" s="435" t="s">
        <v>399</v>
      </c>
      <c r="C178" s="437" t="s">
        <v>395</v>
      </c>
      <c r="D178" s="110" t="s">
        <v>287</v>
      </c>
      <c r="E178" s="110" t="s">
        <v>300</v>
      </c>
      <c r="F178" s="110" t="s">
        <v>496</v>
      </c>
      <c r="G178" s="112" t="s">
        <v>392</v>
      </c>
      <c r="H178" s="120">
        <v>1</v>
      </c>
      <c r="I178" s="614">
        <v>3</v>
      </c>
      <c r="J178" s="139">
        <v>3</v>
      </c>
      <c r="K178" s="457" t="s">
        <v>117</v>
      </c>
      <c r="L178" s="458">
        <v>0.55763888888888891</v>
      </c>
      <c r="M178" s="441">
        <v>0.53611111111111109</v>
      </c>
      <c r="N178" s="431">
        <v>0.55694444444444446</v>
      </c>
      <c r="O178" s="431">
        <v>0.55763888888888891</v>
      </c>
      <c r="P178" s="439">
        <v>0.55902777777777779</v>
      </c>
      <c r="Q178" s="435">
        <v>1</v>
      </c>
      <c r="R178" s="110" t="s">
        <v>27</v>
      </c>
      <c r="S178" s="437">
        <v>25</v>
      </c>
      <c r="T178" s="112" t="s">
        <v>28</v>
      </c>
      <c r="U178" s="413" t="s">
        <v>32</v>
      </c>
    </row>
    <row r="179" spans="1:21" x14ac:dyDescent="0.25">
      <c r="A179" s="114" t="s">
        <v>29</v>
      </c>
      <c r="B179" s="435" t="s">
        <v>355</v>
      </c>
      <c r="C179" s="437" t="s">
        <v>356</v>
      </c>
      <c r="D179" s="110" t="s">
        <v>287</v>
      </c>
      <c r="E179" s="110" t="s">
        <v>305</v>
      </c>
      <c r="F179" s="110" t="s">
        <v>404</v>
      </c>
      <c r="G179" s="112" t="s">
        <v>336</v>
      </c>
      <c r="H179" s="120">
        <v>1</v>
      </c>
      <c r="I179" s="614">
        <v>4</v>
      </c>
      <c r="J179" s="139">
        <v>4</v>
      </c>
      <c r="K179" s="457" t="s">
        <v>117</v>
      </c>
      <c r="L179" s="458">
        <v>0.55763888888888891</v>
      </c>
      <c r="M179" s="441">
        <v>0.53611111111111109</v>
      </c>
      <c r="N179" s="431">
        <v>0.55694444444444446</v>
      </c>
      <c r="O179" s="431">
        <v>0.55763888888888891</v>
      </c>
      <c r="P179" s="439">
        <v>0.55902777777777779</v>
      </c>
      <c r="Q179" s="435">
        <v>1</v>
      </c>
      <c r="R179" s="110" t="s">
        <v>27</v>
      </c>
      <c r="S179" s="437">
        <v>15</v>
      </c>
      <c r="T179" s="112" t="s">
        <v>28</v>
      </c>
      <c r="U179" s="413" t="s">
        <v>32</v>
      </c>
    </row>
    <row r="180" spans="1:21" x14ac:dyDescent="0.25">
      <c r="A180" s="114" t="s">
        <v>29</v>
      </c>
      <c r="B180" s="435" t="s">
        <v>460</v>
      </c>
      <c r="C180" s="437" t="s">
        <v>335</v>
      </c>
      <c r="D180" s="110" t="s">
        <v>293</v>
      </c>
      <c r="E180" s="110" t="s">
        <v>305</v>
      </c>
      <c r="F180" s="110" t="s">
        <v>501</v>
      </c>
      <c r="G180" s="112" t="s">
        <v>324</v>
      </c>
      <c r="H180" s="120">
        <v>1</v>
      </c>
      <c r="I180" s="614">
        <v>1</v>
      </c>
      <c r="J180" s="139">
        <v>1</v>
      </c>
      <c r="K180" s="457" t="s">
        <v>71</v>
      </c>
      <c r="L180" s="458">
        <v>0.55902777777777779</v>
      </c>
      <c r="M180" s="441">
        <v>0.53611111111111109</v>
      </c>
      <c r="N180" s="431">
        <v>0.55694444444444446</v>
      </c>
      <c r="O180" s="431">
        <v>0.55763888888888891</v>
      </c>
      <c r="P180" s="439">
        <v>0.55902777777777779</v>
      </c>
      <c r="Q180" s="435">
        <v>2</v>
      </c>
      <c r="R180" s="110" t="s">
        <v>27</v>
      </c>
      <c r="S180" s="437">
        <v>0</v>
      </c>
      <c r="T180" s="112" t="s">
        <v>28</v>
      </c>
      <c r="U180" s="413" t="s">
        <v>32</v>
      </c>
    </row>
    <row r="181" spans="1:21" x14ac:dyDescent="0.25">
      <c r="A181" s="114" t="s">
        <v>29</v>
      </c>
      <c r="B181" s="435" t="s">
        <v>538</v>
      </c>
      <c r="C181" s="437" t="s">
        <v>539</v>
      </c>
      <c r="D181" s="110" t="s">
        <v>287</v>
      </c>
      <c r="E181" s="110" t="s">
        <v>411</v>
      </c>
      <c r="F181" s="110" t="s">
        <v>540</v>
      </c>
      <c r="G181" s="112" t="s">
        <v>537</v>
      </c>
      <c r="H181" s="120">
        <v>1</v>
      </c>
      <c r="I181" s="614">
        <v>2</v>
      </c>
      <c r="J181" s="139">
        <v>2</v>
      </c>
      <c r="K181" s="457" t="s">
        <v>71</v>
      </c>
      <c r="L181" s="458">
        <v>0.55902777777777779</v>
      </c>
      <c r="M181" s="441">
        <v>0.53611111111111109</v>
      </c>
      <c r="N181" s="431">
        <v>0.55694444444444446</v>
      </c>
      <c r="O181" s="431">
        <v>0.55763888888888891</v>
      </c>
      <c r="P181" s="439">
        <v>0.55902777777777779</v>
      </c>
      <c r="Q181" s="435">
        <v>1</v>
      </c>
      <c r="R181" s="110" t="s">
        <v>27</v>
      </c>
      <c r="S181" s="437">
        <v>40</v>
      </c>
      <c r="T181" s="112" t="s">
        <v>28</v>
      </c>
      <c r="U181" s="413" t="s">
        <v>32</v>
      </c>
    </row>
    <row r="182" spans="1:21" x14ac:dyDescent="0.25">
      <c r="A182" s="114" t="s">
        <v>29</v>
      </c>
      <c r="B182" s="435" t="s">
        <v>399</v>
      </c>
      <c r="C182" s="437" t="s">
        <v>395</v>
      </c>
      <c r="D182" s="110" t="s">
        <v>287</v>
      </c>
      <c r="E182" s="110" t="s">
        <v>300</v>
      </c>
      <c r="F182" s="110" t="s">
        <v>496</v>
      </c>
      <c r="G182" s="112" t="s">
        <v>392</v>
      </c>
      <c r="H182" s="120">
        <v>1</v>
      </c>
      <c r="I182" s="614">
        <v>3</v>
      </c>
      <c r="J182" s="139">
        <v>3</v>
      </c>
      <c r="K182" s="457" t="s">
        <v>71</v>
      </c>
      <c r="L182" s="458">
        <v>0.55902777777777779</v>
      </c>
      <c r="M182" s="441">
        <v>0.53611111111111109</v>
      </c>
      <c r="N182" s="431">
        <v>0.55694444444444446</v>
      </c>
      <c r="O182" s="431">
        <v>0.55763888888888891</v>
      </c>
      <c r="P182" s="439">
        <v>0.55902777777777779</v>
      </c>
      <c r="Q182" s="435">
        <v>1</v>
      </c>
      <c r="R182" s="110" t="s">
        <v>27</v>
      </c>
      <c r="S182" s="437">
        <v>25</v>
      </c>
      <c r="T182" s="112" t="s">
        <v>28</v>
      </c>
      <c r="U182" s="413" t="s">
        <v>32</v>
      </c>
    </row>
    <row r="183" spans="1:21" x14ac:dyDescent="0.25">
      <c r="A183" s="114" t="s">
        <v>29</v>
      </c>
      <c r="B183" s="435" t="s">
        <v>355</v>
      </c>
      <c r="C183" s="437" t="s">
        <v>356</v>
      </c>
      <c r="D183" s="110" t="s">
        <v>287</v>
      </c>
      <c r="E183" s="110" t="s">
        <v>305</v>
      </c>
      <c r="F183" s="110" t="s">
        <v>404</v>
      </c>
      <c r="G183" s="112" t="s">
        <v>336</v>
      </c>
      <c r="H183" s="120">
        <v>1</v>
      </c>
      <c r="I183" s="614">
        <v>4</v>
      </c>
      <c r="J183" s="139">
        <v>4</v>
      </c>
      <c r="K183" s="457" t="s">
        <v>71</v>
      </c>
      <c r="L183" s="458">
        <v>0.55902777777777779</v>
      </c>
      <c r="M183" s="441">
        <v>0.53611111111111109</v>
      </c>
      <c r="N183" s="431">
        <v>0.55694444444444446</v>
      </c>
      <c r="O183" s="431">
        <v>0.55763888888888891</v>
      </c>
      <c r="P183" s="439">
        <v>0.55902777777777779</v>
      </c>
      <c r="Q183" s="435">
        <v>1</v>
      </c>
      <c r="R183" s="110" t="s">
        <v>27</v>
      </c>
      <c r="S183" s="437">
        <v>15</v>
      </c>
      <c r="T183" s="112" t="s">
        <v>28</v>
      </c>
      <c r="U183" s="413" t="s">
        <v>32</v>
      </c>
    </row>
    <row r="184" spans="1:21" x14ac:dyDescent="0.25">
      <c r="A184" s="114" t="s">
        <v>29</v>
      </c>
      <c r="B184" s="435" t="s">
        <v>482</v>
      </c>
      <c r="C184" s="437" t="s">
        <v>483</v>
      </c>
      <c r="D184" s="110" t="s">
        <v>287</v>
      </c>
      <c r="E184" s="110" t="s">
        <v>299</v>
      </c>
      <c r="F184" s="110" t="s">
        <v>525</v>
      </c>
      <c r="G184" s="112" t="s">
        <v>368</v>
      </c>
      <c r="H184" s="120">
        <v>2</v>
      </c>
      <c r="I184" s="614">
        <v>1</v>
      </c>
      <c r="J184" s="139">
        <v>1</v>
      </c>
      <c r="K184" s="457" t="s">
        <v>70</v>
      </c>
      <c r="L184" s="458">
        <v>0.56180555555555556</v>
      </c>
      <c r="M184" s="441">
        <v>0.54097222222222219</v>
      </c>
      <c r="N184" s="431">
        <v>0.56180555555555556</v>
      </c>
      <c r="O184" s="431">
        <v>0.5625</v>
      </c>
      <c r="P184" s="439">
        <v>0.56388888888888888</v>
      </c>
      <c r="Q184" s="435">
        <v>1</v>
      </c>
      <c r="R184" s="110" t="s">
        <v>27</v>
      </c>
      <c r="S184" s="437">
        <v>15</v>
      </c>
      <c r="T184" s="112" t="s">
        <v>28</v>
      </c>
      <c r="U184" s="413" t="s">
        <v>32</v>
      </c>
    </row>
    <row r="185" spans="1:21" x14ac:dyDescent="0.25">
      <c r="A185" s="114" t="s">
        <v>29</v>
      </c>
      <c r="B185" s="435" t="s">
        <v>441</v>
      </c>
      <c r="C185" s="437" t="s">
        <v>442</v>
      </c>
      <c r="D185" s="110" t="s">
        <v>293</v>
      </c>
      <c r="E185" s="110" t="s">
        <v>292</v>
      </c>
      <c r="F185" s="110" t="s">
        <v>504</v>
      </c>
      <c r="G185" s="112" t="s">
        <v>310</v>
      </c>
      <c r="H185" s="120">
        <v>2</v>
      </c>
      <c r="I185" s="614">
        <v>2</v>
      </c>
      <c r="J185" s="139">
        <v>2</v>
      </c>
      <c r="K185" s="457" t="s">
        <v>70</v>
      </c>
      <c r="L185" s="458">
        <v>0.56180555555555556</v>
      </c>
      <c r="M185" s="441">
        <v>0.54097222222222219</v>
      </c>
      <c r="N185" s="431">
        <v>0.56180555555555556</v>
      </c>
      <c r="O185" s="431">
        <v>0.5625</v>
      </c>
      <c r="P185" s="439">
        <v>0.56388888888888888</v>
      </c>
      <c r="Q185" s="435">
        <v>1</v>
      </c>
      <c r="R185" s="110" t="s">
        <v>27</v>
      </c>
      <c r="S185" s="437">
        <v>10</v>
      </c>
      <c r="T185" s="112" t="s">
        <v>28</v>
      </c>
      <c r="U185" s="413" t="s">
        <v>32</v>
      </c>
    </row>
    <row r="186" spans="1:21" x14ac:dyDescent="0.25">
      <c r="A186" s="114" t="s">
        <v>29</v>
      </c>
      <c r="B186" s="435" t="s">
        <v>450</v>
      </c>
      <c r="C186" s="437" t="s">
        <v>326</v>
      </c>
      <c r="D186" s="110" t="s">
        <v>287</v>
      </c>
      <c r="E186" s="110" t="s">
        <v>292</v>
      </c>
      <c r="F186" s="110" t="s">
        <v>526</v>
      </c>
      <c r="G186" s="112" t="s">
        <v>324</v>
      </c>
      <c r="H186" s="120">
        <v>2</v>
      </c>
      <c r="I186" s="614">
        <v>3</v>
      </c>
      <c r="J186" s="139">
        <v>3</v>
      </c>
      <c r="K186" s="457" t="s">
        <v>70</v>
      </c>
      <c r="L186" s="458">
        <v>0.56180555555555556</v>
      </c>
      <c r="M186" s="441">
        <v>0.54097222222222219</v>
      </c>
      <c r="N186" s="431">
        <v>0.56180555555555556</v>
      </c>
      <c r="O186" s="431">
        <v>0.5625</v>
      </c>
      <c r="P186" s="439">
        <v>0.56388888888888888</v>
      </c>
      <c r="Q186" s="435">
        <v>1</v>
      </c>
      <c r="R186" s="110" t="s">
        <v>27</v>
      </c>
      <c r="S186" s="437">
        <v>10</v>
      </c>
      <c r="T186" s="112" t="s">
        <v>28</v>
      </c>
      <c r="U186" s="413" t="s">
        <v>32</v>
      </c>
    </row>
    <row r="187" spans="1:21" x14ac:dyDescent="0.25">
      <c r="A187" s="114" t="s">
        <v>29</v>
      </c>
      <c r="B187" s="435" t="s">
        <v>475</v>
      </c>
      <c r="C187" s="437" t="s">
        <v>389</v>
      </c>
      <c r="D187" s="110" t="s">
        <v>287</v>
      </c>
      <c r="E187" s="110" t="s">
        <v>300</v>
      </c>
      <c r="F187" s="110" t="s">
        <v>527</v>
      </c>
      <c r="G187" s="112" t="s">
        <v>382</v>
      </c>
      <c r="H187" s="120">
        <v>2</v>
      </c>
      <c r="I187" s="614">
        <v>4</v>
      </c>
      <c r="J187" s="139">
        <v>4</v>
      </c>
      <c r="K187" s="457" t="s">
        <v>70</v>
      </c>
      <c r="L187" s="458">
        <v>0.56180555555555556</v>
      </c>
      <c r="M187" s="441">
        <v>0.54097222222222219</v>
      </c>
      <c r="N187" s="431">
        <v>0.56180555555555556</v>
      </c>
      <c r="O187" s="431">
        <v>0.5625</v>
      </c>
      <c r="P187" s="439">
        <v>0.56388888888888888</v>
      </c>
      <c r="Q187" s="435">
        <v>1</v>
      </c>
      <c r="R187" s="110" t="s">
        <v>27</v>
      </c>
      <c r="S187" s="437">
        <v>5</v>
      </c>
      <c r="T187" s="112" t="s">
        <v>28</v>
      </c>
      <c r="U187" s="413" t="s">
        <v>32</v>
      </c>
    </row>
    <row r="188" spans="1:21" x14ac:dyDescent="0.25">
      <c r="A188" s="114" t="s">
        <v>29</v>
      </c>
      <c r="B188" s="435" t="s">
        <v>482</v>
      </c>
      <c r="C188" s="437" t="s">
        <v>483</v>
      </c>
      <c r="D188" s="110" t="s">
        <v>287</v>
      </c>
      <c r="E188" s="110" t="s">
        <v>299</v>
      </c>
      <c r="F188" s="110" t="s">
        <v>525</v>
      </c>
      <c r="G188" s="112" t="s">
        <v>368</v>
      </c>
      <c r="H188" s="120">
        <v>2</v>
      </c>
      <c r="I188" s="614">
        <v>1</v>
      </c>
      <c r="J188" s="139">
        <v>1</v>
      </c>
      <c r="K188" s="457" t="s">
        <v>117</v>
      </c>
      <c r="L188" s="458">
        <v>0.5625</v>
      </c>
      <c r="M188" s="441">
        <v>0.54097222222222219</v>
      </c>
      <c r="N188" s="431">
        <v>0.56180555555555556</v>
      </c>
      <c r="O188" s="431">
        <v>0.5625</v>
      </c>
      <c r="P188" s="439">
        <v>0.56388888888888888</v>
      </c>
      <c r="Q188" s="435">
        <v>1</v>
      </c>
      <c r="R188" s="110" t="s">
        <v>27</v>
      </c>
      <c r="S188" s="437">
        <v>15</v>
      </c>
      <c r="T188" s="112" t="s">
        <v>28</v>
      </c>
      <c r="U188" s="413" t="s">
        <v>32</v>
      </c>
    </row>
    <row r="189" spans="1:21" x14ac:dyDescent="0.25">
      <c r="A189" s="114" t="s">
        <v>29</v>
      </c>
      <c r="B189" s="435" t="s">
        <v>441</v>
      </c>
      <c r="C189" s="437" t="s">
        <v>442</v>
      </c>
      <c r="D189" s="110" t="s">
        <v>293</v>
      </c>
      <c r="E189" s="110" t="s">
        <v>292</v>
      </c>
      <c r="F189" s="110" t="s">
        <v>504</v>
      </c>
      <c r="G189" s="112" t="s">
        <v>310</v>
      </c>
      <c r="H189" s="120">
        <v>2</v>
      </c>
      <c r="I189" s="614">
        <v>2</v>
      </c>
      <c r="J189" s="139">
        <v>2</v>
      </c>
      <c r="K189" s="457" t="s">
        <v>117</v>
      </c>
      <c r="L189" s="458">
        <v>0.5625</v>
      </c>
      <c r="M189" s="441">
        <v>0.54097222222222219</v>
      </c>
      <c r="N189" s="431">
        <v>0.56180555555555556</v>
      </c>
      <c r="O189" s="431">
        <v>0.5625</v>
      </c>
      <c r="P189" s="439">
        <v>0.56388888888888888</v>
      </c>
      <c r="Q189" s="435">
        <v>1</v>
      </c>
      <c r="R189" s="110" t="s">
        <v>27</v>
      </c>
      <c r="S189" s="437">
        <v>10</v>
      </c>
      <c r="T189" s="112" t="s">
        <v>28</v>
      </c>
      <c r="U189" s="413" t="s">
        <v>32</v>
      </c>
    </row>
    <row r="190" spans="1:21" x14ac:dyDescent="0.25">
      <c r="A190" s="114" t="s">
        <v>29</v>
      </c>
      <c r="B190" s="435" t="s">
        <v>450</v>
      </c>
      <c r="C190" s="437" t="s">
        <v>326</v>
      </c>
      <c r="D190" s="110" t="s">
        <v>287</v>
      </c>
      <c r="E190" s="110" t="s">
        <v>292</v>
      </c>
      <c r="F190" s="110" t="s">
        <v>526</v>
      </c>
      <c r="G190" s="112" t="s">
        <v>324</v>
      </c>
      <c r="H190" s="120">
        <v>2</v>
      </c>
      <c r="I190" s="614">
        <v>3</v>
      </c>
      <c r="J190" s="139">
        <v>3</v>
      </c>
      <c r="K190" s="457" t="s">
        <v>117</v>
      </c>
      <c r="L190" s="458">
        <v>0.5625</v>
      </c>
      <c r="M190" s="441">
        <v>0.54097222222222219</v>
      </c>
      <c r="N190" s="431">
        <v>0.56180555555555556</v>
      </c>
      <c r="O190" s="431">
        <v>0.5625</v>
      </c>
      <c r="P190" s="439">
        <v>0.56388888888888888</v>
      </c>
      <c r="Q190" s="435">
        <v>1</v>
      </c>
      <c r="R190" s="110" t="s">
        <v>27</v>
      </c>
      <c r="S190" s="437">
        <v>10</v>
      </c>
      <c r="T190" s="112" t="s">
        <v>28</v>
      </c>
      <c r="U190" s="413" t="s">
        <v>32</v>
      </c>
    </row>
    <row r="191" spans="1:21" x14ac:dyDescent="0.25">
      <c r="A191" s="114" t="s">
        <v>29</v>
      </c>
      <c r="B191" s="435" t="s">
        <v>475</v>
      </c>
      <c r="C191" s="437" t="s">
        <v>389</v>
      </c>
      <c r="D191" s="110" t="s">
        <v>287</v>
      </c>
      <c r="E191" s="110" t="s">
        <v>300</v>
      </c>
      <c r="F191" s="110" t="s">
        <v>527</v>
      </c>
      <c r="G191" s="112" t="s">
        <v>382</v>
      </c>
      <c r="H191" s="120">
        <v>2</v>
      </c>
      <c r="I191" s="614">
        <v>4</v>
      </c>
      <c r="J191" s="139">
        <v>4</v>
      </c>
      <c r="K191" s="457" t="s">
        <v>117</v>
      </c>
      <c r="L191" s="458">
        <v>0.5625</v>
      </c>
      <c r="M191" s="441">
        <v>0.54097222222222219</v>
      </c>
      <c r="N191" s="431">
        <v>0.56180555555555556</v>
      </c>
      <c r="O191" s="431">
        <v>0.5625</v>
      </c>
      <c r="P191" s="439">
        <v>0.56388888888888888</v>
      </c>
      <c r="Q191" s="435">
        <v>1</v>
      </c>
      <c r="R191" s="110" t="s">
        <v>27</v>
      </c>
      <c r="S191" s="437">
        <v>5</v>
      </c>
      <c r="T191" s="112" t="s">
        <v>28</v>
      </c>
      <c r="U191" s="413" t="s">
        <v>32</v>
      </c>
    </row>
    <row r="192" spans="1:21" x14ac:dyDescent="0.25">
      <c r="A192" s="114" t="s">
        <v>29</v>
      </c>
      <c r="B192" s="435" t="s">
        <v>482</v>
      </c>
      <c r="C192" s="437" t="s">
        <v>483</v>
      </c>
      <c r="D192" s="110" t="s">
        <v>287</v>
      </c>
      <c r="E192" s="110" t="s">
        <v>299</v>
      </c>
      <c r="F192" s="110" t="s">
        <v>525</v>
      </c>
      <c r="G192" s="112" t="s">
        <v>368</v>
      </c>
      <c r="H192" s="120">
        <v>2</v>
      </c>
      <c r="I192" s="614">
        <v>1</v>
      </c>
      <c r="J192" s="139">
        <v>1</v>
      </c>
      <c r="K192" s="457" t="s">
        <v>71</v>
      </c>
      <c r="L192" s="458">
        <v>0.56388888888888888</v>
      </c>
      <c r="M192" s="441">
        <v>0.54097222222222219</v>
      </c>
      <c r="N192" s="431">
        <v>0.56180555555555556</v>
      </c>
      <c r="O192" s="431">
        <v>0.5625</v>
      </c>
      <c r="P192" s="439">
        <v>0.56388888888888888</v>
      </c>
      <c r="Q192" s="435">
        <v>1</v>
      </c>
      <c r="R192" s="110" t="s">
        <v>27</v>
      </c>
      <c r="S192" s="437">
        <v>15</v>
      </c>
      <c r="T192" s="112" t="s">
        <v>28</v>
      </c>
      <c r="U192" s="413" t="s">
        <v>32</v>
      </c>
    </row>
    <row r="193" spans="1:21" x14ac:dyDescent="0.25">
      <c r="A193" s="114" t="s">
        <v>29</v>
      </c>
      <c r="B193" s="435" t="s">
        <v>441</v>
      </c>
      <c r="C193" s="437" t="s">
        <v>442</v>
      </c>
      <c r="D193" s="110" t="s">
        <v>293</v>
      </c>
      <c r="E193" s="110" t="s">
        <v>292</v>
      </c>
      <c r="F193" s="110" t="s">
        <v>504</v>
      </c>
      <c r="G193" s="112" t="s">
        <v>310</v>
      </c>
      <c r="H193" s="120">
        <v>2</v>
      </c>
      <c r="I193" s="614">
        <v>2</v>
      </c>
      <c r="J193" s="139">
        <v>2</v>
      </c>
      <c r="K193" s="457" t="s">
        <v>71</v>
      </c>
      <c r="L193" s="458">
        <v>0.56388888888888888</v>
      </c>
      <c r="M193" s="441">
        <v>0.54097222222222219</v>
      </c>
      <c r="N193" s="431">
        <v>0.56180555555555556</v>
      </c>
      <c r="O193" s="431">
        <v>0.5625</v>
      </c>
      <c r="P193" s="439">
        <v>0.56388888888888888</v>
      </c>
      <c r="Q193" s="435">
        <v>1</v>
      </c>
      <c r="R193" s="110" t="s">
        <v>27</v>
      </c>
      <c r="S193" s="437">
        <v>10</v>
      </c>
      <c r="T193" s="112" t="s">
        <v>28</v>
      </c>
      <c r="U193" s="413" t="s">
        <v>32</v>
      </c>
    </row>
    <row r="194" spans="1:21" x14ac:dyDescent="0.25">
      <c r="A194" s="114" t="s">
        <v>29</v>
      </c>
      <c r="B194" s="435" t="s">
        <v>450</v>
      </c>
      <c r="C194" s="437" t="s">
        <v>326</v>
      </c>
      <c r="D194" s="110" t="s">
        <v>287</v>
      </c>
      <c r="E194" s="110" t="s">
        <v>292</v>
      </c>
      <c r="F194" s="110" t="s">
        <v>526</v>
      </c>
      <c r="G194" s="112" t="s">
        <v>324</v>
      </c>
      <c r="H194" s="120">
        <v>2</v>
      </c>
      <c r="I194" s="614">
        <v>3</v>
      </c>
      <c r="J194" s="139">
        <v>3</v>
      </c>
      <c r="K194" s="457" t="s">
        <v>71</v>
      </c>
      <c r="L194" s="458">
        <v>0.56388888888888888</v>
      </c>
      <c r="M194" s="441">
        <v>0.54097222222222219</v>
      </c>
      <c r="N194" s="431">
        <v>0.56180555555555556</v>
      </c>
      <c r="O194" s="431">
        <v>0.5625</v>
      </c>
      <c r="P194" s="439">
        <v>0.56388888888888888</v>
      </c>
      <c r="Q194" s="435">
        <v>1</v>
      </c>
      <c r="R194" s="110" t="s">
        <v>27</v>
      </c>
      <c r="S194" s="437">
        <v>10</v>
      </c>
      <c r="T194" s="112" t="s">
        <v>28</v>
      </c>
      <c r="U194" s="413" t="s">
        <v>32</v>
      </c>
    </row>
    <row r="195" spans="1:21" x14ac:dyDescent="0.25">
      <c r="A195" s="114" t="s">
        <v>29</v>
      </c>
      <c r="B195" s="435" t="s">
        <v>475</v>
      </c>
      <c r="C195" s="437" t="s">
        <v>389</v>
      </c>
      <c r="D195" s="110" t="s">
        <v>287</v>
      </c>
      <c r="E195" s="110" t="s">
        <v>300</v>
      </c>
      <c r="F195" s="110" t="s">
        <v>527</v>
      </c>
      <c r="G195" s="112" t="s">
        <v>382</v>
      </c>
      <c r="H195" s="120">
        <v>2</v>
      </c>
      <c r="I195" s="614">
        <v>4</v>
      </c>
      <c r="J195" s="139">
        <v>4</v>
      </c>
      <c r="K195" s="457" t="s">
        <v>71</v>
      </c>
      <c r="L195" s="458">
        <v>0.56388888888888888</v>
      </c>
      <c r="M195" s="441">
        <v>0.54097222222222219</v>
      </c>
      <c r="N195" s="431">
        <v>0.56180555555555556</v>
      </c>
      <c r="O195" s="431">
        <v>0.5625</v>
      </c>
      <c r="P195" s="439">
        <v>0.56388888888888888</v>
      </c>
      <c r="Q195" s="435">
        <v>1</v>
      </c>
      <c r="R195" s="110" t="s">
        <v>27</v>
      </c>
      <c r="S195" s="437">
        <v>5</v>
      </c>
      <c r="T195" s="112" t="s">
        <v>28</v>
      </c>
      <c r="U195" s="413" t="s">
        <v>32</v>
      </c>
    </row>
    <row r="196" spans="1:21" x14ac:dyDescent="0.25">
      <c r="A196" s="114" t="s">
        <v>29</v>
      </c>
      <c r="B196" s="435" t="s">
        <v>358</v>
      </c>
      <c r="C196" s="437" t="s">
        <v>465</v>
      </c>
      <c r="D196" s="110" t="s">
        <v>287</v>
      </c>
      <c r="E196" s="110" t="s">
        <v>292</v>
      </c>
      <c r="F196" s="110" t="s">
        <v>497</v>
      </c>
      <c r="G196" s="112" t="s">
        <v>368</v>
      </c>
      <c r="H196" s="120">
        <v>3</v>
      </c>
      <c r="I196" s="614">
        <v>1</v>
      </c>
      <c r="J196" s="139">
        <v>1</v>
      </c>
      <c r="K196" s="457" t="s">
        <v>70</v>
      </c>
      <c r="L196" s="458">
        <v>0.56666666666666665</v>
      </c>
      <c r="M196" s="441">
        <v>0.54583333333333328</v>
      </c>
      <c r="N196" s="431">
        <v>0.56666666666666665</v>
      </c>
      <c r="O196" s="431">
        <v>0.56736111111111109</v>
      </c>
      <c r="P196" s="439">
        <v>0.56874999999999998</v>
      </c>
      <c r="Q196" s="435">
        <v>1</v>
      </c>
      <c r="R196" s="110" t="s">
        <v>27</v>
      </c>
      <c r="S196" s="437">
        <v>0</v>
      </c>
      <c r="T196" s="112" t="s">
        <v>28</v>
      </c>
      <c r="U196" s="413" t="s">
        <v>32</v>
      </c>
    </row>
    <row r="197" spans="1:21" x14ac:dyDescent="0.25">
      <c r="A197" s="114" t="s">
        <v>29</v>
      </c>
      <c r="B197" s="435" t="s">
        <v>394</v>
      </c>
      <c r="C197" s="437" t="s">
        <v>395</v>
      </c>
      <c r="D197" s="110" t="s">
        <v>287</v>
      </c>
      <c r="E197" s="110" t="s">
        <v>292</v>
      </c>
      <c r="F197" s="110" t="s">
        <v>408</v>
      </c>
      <c r="G197" s="112" t="s">
        <v>392</v>
      </c>
      <c r="H197" s="120">
        <v>3</v>
      </c>
      <c r="I197" s="614">
        <v>2</v>
      </c>
      <c r="J197" s="139">
        <v>2</v>
      </c>
      <c r="K197" s="457" t="s">
        <v>70</v>
      </c>
      <c r="L197" s="458">
        <v>0.56666666666666665</v>
      </c>
      <c r="M197" s="441">
        <v>0.54583333333333328</v>
      </c>
      <c r="N197" s="431">
        <v>0.56666666666666665</v>
      </c>
      <c r="O197" s="431">
        <v>0.56736111111111109</v>
      </c>
      <c r="P197" s="439">
        <v>0.56874999999999998</v>
      </c>
      <c r="Q197" s="435">
        <v>1</v>
      </c>
      <c r="R197" s="110" t="s">
        <v>27</v>
      </c>
      <c r="S197" s="437">
        <v>0</v>
      </c>
      <c r="T197" s="112" t="s">
        <v>28</v>
      </c>
      <c r="U197" s="413" t="s">
        <v>32</v>
      </c>
    </row>
    <row r="198" spans="1:21" x14ac:dyDescent="0.25">
      <c r="A198" s="114" t="s">
        <v>29</v>
      </c>
      <c r="B198" s="435" t="s">
        <v>375</v>
      </c>
      <c r="C198" s="437" t="s">
        <v>468</v>
      </c>
      <c r="D198" s="110" t="s">
        <v>287</v>
      </c>
      <c r="E198" s="110" t="s">
        <v>285</v>
      </c>
      <c r="F198" s="110" t="s">
        <v>480</v>
      </c>
      <c r="G198" s="112" t="s">
        <v>374</v>
      </c>
      <c r="H198" s="120">
        <v>3</v>
      </c>
      <c r="I198" s="614">
        <v>3</v>
      </c>
      <c r="J198" s="139">
        <v>3</v>
      </c>
      <c r="K198" s="457" t="s">
        <v>70</v>
      </c>
      <c r="L198" s="458">
        <v>0.56666666666666665</v>
      </c>
      <c r="M198" s="441">
        <v>0.54583333333333328</v>
      </c>
      <c r="N198" s="431">
        <v>0.56666666666666665</v>
      </c>
      <c r="O198" s="431">
        <v>0.56736111111111109</v>
      </c>
      <c r="P198" s="439">
        <v>0.56874999999999998</v>
      </c>
      <c r="Q198" s="435">
        <v>1</v>
      </c>
      <c r="R198" s="110" t="s">
        <v>27</v>
      </c>
      <c r="S198" s="437">
        <v>0</v>
      </c>
      <c r="T198" s="112" t="s">
        <v>28</v>
      </c>
      <c r="U198" s="413" t="s">
        <v>32</v>
      </c>
    </row>
    <row r="199" spans="1:21" x14ac:dyDescent="0.25">
      <c r="A199" s="114" t="s">
        <v>29</v>
      </c>
      <c r="B199" s="435" t="s">
        <v>376</v>
      </c>
      <c r="C199" s="437" t="s">
        <v>469</v>
      </c>
      <c r="D199" s="110" t="s">
        <v>287</v>
      </c>
      <c r="E199" s="110" t="s">
        <v>292</v>
      </c>
      <c r="F199" s="110" t="s">
        <v>508</v>
      </c>
      <c r="G199" s="112" t="s">
        <v>374</v>
      </c>
      <c r="H199" s="120">
        <v>3</v>
      </c>
      <c r="I199" s="614">
        <v>4</v>
      </c>
      <c r="J199" s="139">
        <v>4</v>
      </c>
      <c r="K199" s="457" t="s">
        <v>70</v>
      </c>
      <c r="L199" s="458">
        <v>0.56666666666666665</v>
      </c>
      <c r="M199" s="441">
        <v>0.54583333333333328</v>
      </c>
      <c r="N199" s="431">
        <v>0.56666666666666665</v>
      </c>
      <c r="O199" s="431">
        <v>0.56736111111111109</v>
      </c>
      <c r="P199" s="439">
        <v>0.56874999999999998</v>
      </c>
      <c r="Q199" s="435">
        <v>1</v>
      </c>
      <c r="R199" s="110" t="s">
        <v>27</v>
      </c>
      <c r="S199" s="437">
        <v>0</v>
      </c>
      <c r="T199" s="112" t="s">
        <v>28</v>
      </c>
      <c r="U199" s="413" t="s">
        <v>32</v>
      </c>
    </row>
    <row r="200" spans="1:21" x14ac:dyDescent="0.25">
      <c r="A200" s="114" t="s">
        <v>33</v>
      </c>
      <c r="B200" s="435" t="s">
        <v>373</v>
      </c>
      <c r="C200" s="437" t="s">
        <v>467</v>
      </c>
      <c r="D200" s="110" t="s">
        <v>364</v>
      </c>
      <c r="E200" s="110" t="s">
        <v>305</v>
      </c>
      <c r="F200" s="110" t="s">
        <v>511</v>
      </c>
      <c r="G200" s="112" t="s">
        <v>368</v>
      </c>
      <c r="H200" s="120">
        <v>1</v>
      </c>
      <c r="I200" s="614">
        <v>1</v>
      </c>
      <c r="J200" s="139">
        <v>1</v>
      </c>
      <c r="K200" s="457" t="s">
        <v>69</v>
      </c>
      <c r="L200" s="458">
        <v>0.56736111111111098</v>
      </c>
      <c r="M200" s="441">
        <v>0.56736111111111098</v>
      </c>
      <c r="N200" s="431">
        <v>0.58819444444444435</v>
      </c>
      <c r="O200" s="431">
        <v>0.5888888888888888</v>
      </c>
      <c r="P200" s="439">
        <v>0.59027777777777768</v>
      </c>
      <c r="Q200" s="435">
        <v>50</v>
      </c>
      <c r="R200" s="110" t="s">
        <v>31</v>
      </c>
      <c r="S200" s="437" t="s">
        <v>32</v>
      </c>
      <c r="T200" s="112" t="s">
        <v>32</v>
      </c>
      <c r="U200" s="413" t="s">
        <v>32</v>
      </c>
    </row>
    <row r="201" spans="1:21" x14ac:dyDescent="0.25">
      <c r="A201" s="114" t="s">
        <v>33</v>
      </c>
      <c r="B201" s="435" t="s">
        <v>365</v>
      </c>
      <c r="C201" s="437" t="s">
        <v>463</v>
      </c>
      <c r="D201" s="110" t="s">
        <v>364</v>
      </c>
      <c r="E201" s="110" t="s">
        <v>305</v>
      </c>
      <c r="F201" s="110" t="s">
        <v>498</v>
      </c>
      <c r="G201" s="112" t="s">
        <v>357</v>
      </c>
      <c r="H201" s="120">
        <v>1</v>
      </c>
      <c r="I201" s="614">
        <v>2</v>
      </c>
      <c r="J201" s="139">
        <v>2</v>
      </c>
      <c r="K201" s="457" t="s">
        <v>69</v>
      </c>
      <c r="L201" s="458">
        <v>0.56736111111111098</v>
      </c>
      <c r="M201" s="441">
        <v>0.56736111111111098</v>
      </c>
      <c r="N201" s="431">
        <v>0.58819444444444435</v>
      </c>
      <c r="O201" s="431">
        <v>0.5888888888888888</v>
      </c>
      <c r="P201" s="439">
        <v>0.59027777777777768</v>
      </c>
      <c r="Q201" s="435">
        <v>53</v>
      </c>
      <c r="R201" s="110" t="s">
        <v>31</v>
      </c>
      <c r="S201" s="437" t="s">
        <v>32</v>
      </c>
      <c r="T201" s="112" t="s">
        <v>32</v>
      </c>
      <c r="U201" s="413" t="s">
        <v>32</v>
      </c>
    </row>
    <row r="202" spans="1:21" x14ac:dyDescent="0.25">
      <c r="A202" s="114" t="s">
        <v>29</v>
      </c>
      <c r="B202" s="435" t="s">
        <v>358</v>
      </c>
      <c r="C202" s="437" t="s">
        <v>465</v>
      </c>
      <c r="D202" s="110" t="s">
        <v>287</v>
      </c>
      <c r="E202" s="110" t="s">
        <v>292</v>
      </c>
      <c r="F202" s="110" t="s">
        <v>497</v>
      </c>
      <c r="G202" s="112" t="s">
        <v>368</v>
      </c>
      <c r="H202" s="120">
        <v>3</v>
      </c>
      <c r="I202" s="614">
        <v>1</v>
      </c>
      <c r="J202" s="139">
        <v>1</v>
      </c>
      <c r="K202" s="457" t="s">
        <v>117</v>
      </c>
      <c r="L202" s="458">
        <v>0.56736111111111109</v>
      </c>
      <c r="M202" s="441">
        <v>0.54583333333333328</v>
      </c>
      <c r="N202" s="431">
        <v>0.56666666666666665</v>
      </c>
      <c r="O202" s="431">
        <v>0.56736111111111109</v>
      </c>
      <c r="P202" s="439">
        <v>0.56874999999999998</v>
      </c>
      <c r="Q202" s="435">
        <v>1</v>
      </c>
      <c r="R202" s="110" t="s">
        <v>27</v>
      </c>
      <c r="S202" s="437">
        <v>0</v>
      </c>
      <c r="T202" s="112" t="s">
        <v>28</v>
      </c>
      <c r="U202" s="413" t="s">
        <v>32</v>
      </c>
    </row>
    <row r="203" spans="1:21" x14ac:dyDescent="0.25">
      <c r="A203" s="114" t="s">
        <v>29</v>
      </c>
      <c r="B203" s="435" t="s">
        <v>394</v>
      </c>
      <c r="C203" s="437" t="s">
        <v>395</v>
      </c>
      <c r="D203" s="110" t="s">
        <v>287</v>
      </c>
      <c r="E203" s="110" t="s">
        <v>292</v>
      </c>
      <c r="F203" s="110" t="s">
        <v>408</v>
      </c>
      <c r="G203" s="112" t="s">
        <v>392</v>
      </c>
      <c r="H203" s="120">
        <v>3</v>
      </c>
      <c r="I203" s="614">
        <v>2</v>
      </c>
      <c r="J203" s="139">
        <v>2</v>
      </c>
      <c r="K203" s="457" t="s">
        <v>117</v>
      </c>
      <c r="L203" s="458">
        <v>0.56736111111111109</v>
      </c>
      <c r="M203" s="441">
        <v>0.54583333333333328</v>
      </c>
      <c r="N203" s="431">
        <v>0.56666666666666665</v>
      </c>
      <c r="O203" s="431">
        <v>0.56736111111111109</v>
      </c>
      <c r="P203" s="439">
        <v>0.56874999999999998</v>
      </c>
      <c r="Q203" s="435">
        <v>1</v>
      </c>
      <c r="R203" s="110" t="s">
        <v>27</v>
      </c>
      <c r="S203" s="437">
        <v>0</v>
      </c>
      <c r="T203" s="112" t="s">
        <v>28</v>
      </c>
      <c r="U203" s="413" t="s">
        <v>32</v>
      </c>
    </row>
    <row r="204" spans="1:21" x14ac:dyDescent="0.25">
      <c r="A204" s="114" t="s">
        <v>29</v>
      </c>
      <c r="B204" s="435" t="s">
        <v>375</v>
      </c>
      <c r="C204" s="437" t="s">
        <v>468</v>
      </c>
      <c r="D204" s="110" t="s">
        <v>287</v>
      </c>
      <c r="E204" s="110" t="s">
        <v>285</v>
      </c>
      <c r="F204" s="110" t="s">
        <v>480</v>
      </c>
      <c r="G204" s="112" t="s">
        <v>374</v>
      </c>
      <c r="H204" s="120">
        <v>3</v>
      </c>
      <c r="I204" s="614">
        <v>3</v>
      </c>
      <c r="J204" s="139">
        <v>3</v>
      </c>
      <c r="K204" s="461" t="s">
        <v>117</v>
      </c>
      <c r="L204" s="458">
        <v>0.56736111111111109</v>
      </c>
      <c r="M204" s="441">
        <v>0.54583333333333328</v>
      </c>
      <c r="N204" s="431">
        <v>0.56666666666666665</v>
      </c>
      <c r="O204" s="431">
        <v>0.56736111111111109</v>
      </c>
      <c r="P204" s="439">
        <v>0.56874999999999998</v>
      </c>
      <c r="Q204" s="435">
        <v>1</v>
      </c>
      <c r="R204" s="110" t="s">
        <v>27</v>
      </c>
      <c r="S204" s="437">
        <v>0</v>
      </c>
      <c r="T204" s="112" t="s">
        <v>28</v>
      </c>
      <c r="U204" s="413" t="s">
        <v>32</v>
      </c>
    </row>
    <row r="205" spans="1:21" x14ac:dyDescent="0.25">
      <c r="A205" s="114" t="s">
        <v>29</v>
      </c>
      <c r="B205" s="435" t="s">
        <v>376</v>
      </c>
      <c r="C205" s="437" t="s">
        <v>469</v>
      </c>
      <c r="D205" s="110" t="s">
        <v>287</v>
      </c>
      <c r="E205" s="110" t="s">
        <v>292</v>
      </c>
      <c r="F205" s="110" t="s">
        <v>508</v>
      </c>
      <c r="G205" s="112" t="s">
        <v>374</v>
      </c>
      <c r="H205" s="120">
        <v>3</v>
      </c>
      <c r="I205" s="614">
        <v>4</v>
      </c>
      <c r="J205" s="139">
        <v>4</v>
      </c>
      <c r="K205" s="457" t="s">
        <v>117</v>
      </c>
      <c r="L205" s="458">
        <v>0.56736111111111109</v>
      </c>
      <c r="M205" s="441">
        <v>0.54583333333333328</v>
      </c>
      <c r="N205" s="431">
        <v>0.56666666666666665</v>
      </c>
      <c r="O205" s="431">
        <v>0.56736111111111109</v>
      </c>
      <c r="P205" s="439">
        <v>0.56874999999999998</v>
      </c>
      <c r="Q205" s="435">
        <v>1</v>
      </c>
      <c r="R205" s="110" t="s">
        <v>27</v>
      </c>
      <c r="S205" s="437">
        <v>0</v>
      </c>
      <c r="T205" s="112" t="s">
        <v>28</v>
      </c>
      <c r="U205" s="413" t="s">
        <v>32</v>
      </c>
    </row>
    <row r="206" spans="1:21" x14ac:dyDescent="0.25">
      <c r="A206" s="114" t="s">
        <v>29</v>
      </c>
      <c r="B206" s="435" t="s">
        <v>358</v>
      </c>
      <c r="C206" s="437" t="s">
        <v>465</v>
      </c>
      <c r="D206" s="110" t="s">
        <v>287</v>
      </c>
      <c r="E206" s="110" t="s">
        <v>292</v>
      </c>
      <c r="F206" s="110" t="s">
        <v>497</v>
      </c>
      <c r="G206" s="112" t="s">
        <v>368</v>
      </c>
      <c r="H206" s="120">
        <v>3</v>
      </c>
      <c r="I206" s="614">
        <v>1</v>
      </c>
      <c r="J206" s="139">
        <v>1</v>
      </c>
      <c r="K206" s="457" t="s">
        <v>71</v>
      </c>
      <c r="L206" s="458">
        <v>0.56874999999999998</v>
      </c>
      <c r="M206" s="441">
        <v>0.54583333333333328</v>
      </c>
      <c r="N206" s="431">
        <v>0.56666666666666665</v>
      </c>
      <c r="O206" s="431">
        <v>0.56736111111111109</v>
      </c>
      <c r="P206" s="439">
        <v>0.56874999999999998</v>
      </c>
      <c r="Q206" s="435">
        <v>1</v>
      </c>
      <c r="R206" s="110" t="s">
        <v>27</v>
      </c>
      <c r="S206" s="437">
        <v>0</v>
      </c>
      <c r="T206" s="112" t="s">
        <v>28</v>
      </c>
      <c r="U206" s="413" t="s">
        <v>32</v>
      </c>
    </row>
    <row r="207" spans="1:21" x14ac:dyDescent="0.25">
      <c r="A207" s="114" t="s">
        <v>29</v>
      </c>
      <c r="B207" s="435" t="s">
        <v>394</v>
      </c>
      <c r="C207" s="437" t="s">
        <v>395</v>
      </c>
      <c r="D207" s="110" t="s">
        <v>287</v>
      </c>
      <c r="E207" s="110" t="s">
        <v>292</v>
      </c>
      <c r="F207" s="110" t="s">
        <v>408</v>
      </c>
      <c r="G207" s="112" t="s">
        <v>392</v>
      </c>
      <c r="H207" s="120">
        <v>3</v>
      </c>
      <c r="I207" s="614">
        <v>2</v>
      </c>
      <c r="J207" s="139">
        <v>2</v>
      </c>
      <c r="K207" s="457" t="s">
        <v>71</v>
      </c>
      <c r="L207" s="458">
        <v>0.56874999999999998</v>
      </c>
      <c r="M207" s="441">
        <v>0.54583333333333328</v>
      </c>
      <c r="N207" s="431">
        <v>0.56666666666666665</v>
      </c>
      <c r="O207" s="431">
        <v>0.56736111111111109</v>
      </c>
      <c r="P207" s="439">
        <v>0.56874999999999998</v>
      </c>
      <c r="Q207" s="435">
        <v>1</v>
      </c>
      <c r="R207" s="110" t="s">
        <v>27</v>
      </c>
      <c r="S207" s="437">
        <v>0</v>
      </c>
      <c r="T207" s="112" t="s">
        <v>28</v>
      </c>
      <c r="U207" s="413" t="s">
        <v>32</v>
      </c>
    </row>
    <row r="208" spans="1:21" x14ac:dyDescent="0.25">
      <c r="A208" s="114" t="s">
        <v>29</v>
      </c>
      <c r="B208" s="435" t="s">
        <v>375</v>
      </c>
      <c r="C208" s="437" t="s">
        <v>468</v>
      </c>
      <c r="D208" s="110" t="s">
        <v>287</v>
      </c>
      <c r="E208" s="110" t="s">
        <v>285</v>
      </c>
      <c r="F208" s="110" t="s">
        <v>480</v>
      </c>
      <c r="G208" s="112" t="s">
        <v>374</v>
      </c>
      <c r="H208" s="120">
        <v>3</v>
      </c>
      <c r="I208" s="614">
        <v>3</v>
      </c>
      <c r="J208" s="139">
        <v>3</v>
      </c>
      <c r="K208" s="457" t="s">
        <v>71</v>
      </c>
      <c r="L208" s="458">
        <v>0.56874999999999998</v>
      </c>
      <c r="M208" s="441">
        <v>0.54583333333333328</v>
      </c>
      <c r="N208" s="431">
        <v>0.56666666666666665</v>
      </c>
      <c r="O208" s="431">
        <v>0.56736111111111109</v>
      </c>
      <c r="P208" s="439">
        <v>0.56874999999999998</v>
      </c>
      <c r="Q208" s="435">
        <v>1</v>
      </c>
      <c r="R208" s="110" t="s">
        <v>27</v>
      </c>
      <c r="S208" s="437">
        <v>0</v>
      </c>
      <c r="T208" s="112" t="s">
        <v>28</v>
      </c>
      <c r="U208" s="413" t="s">
        <v>32</v>
      </c>
    </row>
    <row r="209" spans="1:21" x14ac:dyDescent="0.25">
      <c r="A209" s="114" t="s">
        <v>29</v>
      </c>
      <c r="B209" s="435" t="s">
        <v>376</v>
      </c>
      <c r="C209" s="437" t="s">
        <v>469</v>
      </c>
      <c r="D209" s="110" t="s">
        <v>287</v>
      </c>
      <c r="E209" s="110" t="s">
        <v>292</v>
      </c>
      <c r="F209" s="110" t="s">
        <v>508</v>
      </c>
      <c r="G209" s="112" t="s">
        <v>374</v>
      </c>
      <c r="H209" s="120">
        <v>3</v>
      </c>
      <c r="I209" s="614">
        <v>4</v>
      </c>
      <c r="J209" s="139">
        <v>4</v>
      </c>
      <c r="K209" s="457" t="s">
        <v>71</v>
      </c>
      <c r="L209" s="458">
        <v>0.56874999999999998</v>
      </c>
      <c r="M209" s="441">
        <v>0.54583333333333328</v>
      </c>
      <c r="N209" s="431">
        <v>0.56666666666666665</v>
      </c>
      <c r="O209" s="431">
        <v>0.56736111111111109</v>
      </c>
      <c r="P209" s="439">
        <v>0.56874999999999998</v>
      </c>
      <c r="Q209" s="435">
        <v>1</v>
      </c>
      <c r="R209" s="110" t="s">
        <v>27</v>
      </c>
      <c r="S209" s="437">
        <v>0</v>
      </c>
      <c r="T209" s="112" t="s">
        <v>28</v>
      </c>
      <c r="U209" s="413" t="s">
        <v>32</v>
      </c>
    </row>
    <row r="210" spans="1:21" x14ac:dyDescent="0.25">
      <c r="A210" s="114" t="s">
        <v>29</v>
      </c>
      <c r="B210" s="435" t="s">
        <v>358</v>
      </c>
      <c r="C210" s="437" t="s">
        <v>461</v>
      </c>
      <c r="D210" s="110" t="s">
        <v>287</v>
      </c>
      <c r="E210" s="110" t="s">
        <v>285</v>
      </c>
      <c r="F210" s="110" t="s">
        <v>529</v>
      </c>
      <c r="G210" s="112" t="s">
        <v>357</v>
      </c>
      <c r="H210" s="120">
        <v>4</v>
      </c>
      <c r="I210" s="614">
        <v>1</v>
      </c>
      <c r="J210" s="139">
        <v>1</v>
      </c>
      <c r="K210" s="457" t="s">
        <v>70</v>
      </c>
      <c r="L210" s="458">
        <v>0.57152777777777775</v>
      </c>
      <c r="M210" s="441">
        <v>0.55069444444444438</v>
      </c>
      <c r="N210" s="431">
        <v>0.57152777777777775</v>
      </c>
      <c r="O210" s="431">
        <v>0.57222222222222219</v>
      </c>
      <c r="P210" s="439">
        <v>0.57361111111111107</v>
      </c>
      <c r="Q210" s="435">
        <v>0</v>
      </c>
      <c r="R210" s="110" t="s">
        <v>27</v>
      </c>
      <c r="S210" s="437">
        <v>55</v>
      </c>
      <c r="T210" s="112" t="s">
        <v>28</v>
      </c>
      <c r="U210" s="413" t="s">
        <v>32</v>
      </c>
    </row>
    <row r="211" spans="1:21" x14ac:dyDescent="0.25">
      <c r="A211" s="114" t="s">
        <v>29</v>
      </c>
      <c r="B211" s="435" t="s">
        <v>453</v>
      </c>
      <c r="C211" s="437" t="s">
        <v>312</v>
      </c>
      <c r="D211" s="110" t="s">
        <v>287</v>
      </c>
      <c r="E211" s="110" t="s">
        <v>285</v>
      </c>
      <c r="F211" s="110" t="s">
        <v>510</v>
      </c>
      <c r="G211" s="112" t="s">
        <v>311</v>
      </c>
      <c r="H211" s="120">
        <v>4</v>
      </c>
      <c r="I211" s="614">
        <v>2</v>
      </c>
      <c r="J211" s="139">
        <v>2</v>
      </c>
      <c r="K211" s="457" t="s">
        <v>70</v>
      </c>
      <c r="L211" s="458">
        <v>0.57152777777777775</v>
      </c>
      <c r="M211" s="441">
        <v>0.55069444444444438</v>
      </c>
      <c r="N211" s="431">
        <v>0.57152777777777775</v>
      </c>
      <c r="O211" s="431">
        <v>0.57222222222222219</v>
      </c>
      <c r="P211" s="439">
        <v>0.57361111111111107</v>
      </c>
      <c r="Q211" s="435">
        <v>0</v>
      </c>
      <c r="R211" s="110" t="s">
        <v>27</v>
      </c>
      <c r="S211" s="437">
        <v>50</v>
      </c>
      <c r="T211" s="112" t="s">
        <v>28</v>
      </c>
      <c r="U211" s="413" t="s">
        <v>32</v>
      </c>
    </row>
    <row r="212" spans="1:21" x14ac:dyDescent="0.25">
      <c r="A212" s="114" t="s">
        <v>29</v>
      </c>
      <c r="B212" s="435" t="s">
        <v>455</v>
      </c>
      <c r="C212" s="437" t="s">
        <v>316</v>
      </c>
      <c r="D212" s="110" t="s">
        <v>287</v>
      </c>
      <c r="E212" s="110" t="s">
        <v>299</v>
      </c>
      <c r="F212" s="110" t="s">
        <v>528</v>
      </c>
      <c r="G212" s="112" t="s">
        <v>311</v>
      </c>
      <c r="H212" s="120">
        <v>4</v>
      </c>
      <c r="I212" s="614">
        <v>3</v>
      </c>
      <c r="J212" s="139">
        <v>3</v>
      </c>
      <c r="K212" s="457" t="s">
        <v>70</v>
      </c>
      <c r="L212" s="458">
        <v>0.57152777777777775</v>
      </c>
      <c r="M212" s="441">
        <v>0.55069444444444438</v>
      </c>
      <c r="N212" s="431">
        <v>0.57152777777777775</v>
      </c>
      <c r="O212" s="431">
        <v>0.57222222222222219</v>
      </c>
      <c r="P212" s="439">
        <v>0.57361111111111107</v>
      </c>
      <c r="Q212" s="435">
        <v>0</v>
      </c>
      <c r="R212" s="110" t="s">
        <v>27</v>
      </c>
      <c r="S212" s="437">
        <v>50</v>
      </c>
      <c r="T212" s="112" t="s">
        <v>28</v>
      </c>
      <c r="U212" s="413" t="s">
        <v>32</v>
      </c>
    </row>
    <row r="213" spans="1:21" x14ac:dyDescent="0.25">
      <c r="A213" s="114" t="s">
        <v>29</v>
      </c>
      <c r="B213" s="435" t="s">
        <v>445</v>
      </c>
      <c r="C213" s="437" t="s">
        <v>446</v>
      </c>
      <c r="D213" s="110" t="s">
        <v>287</v>
      </c>
      <c r="E213" s="110" t="s">
        <v>300</v>
      </c>
      <c r="F213" s="110" t="s">
        <v>530</v>
      </c>
      <c r="G213" s="112" t="s">
        <v>310</v>
      </c>
      <c r="H213" s="120">
        <v>4</v>
      </c>
      <c r="I213" s="614">
        <v>4</v>
      </c>
      <c r="J213" s="139">
        <v>4</v>
      </c>
      <c r="K213" s="457" t="s">
        <v>70</v>
      </c>
      <c r="L213" s="458">
        <v>0.57152777777777775</v>
      </c>
      <c r="M213" s="441">
        <v>0.55069444444444438</v>
      </c>
      <c r="N213" s="431">
        <v>0.57152777777777775</v>
      </c>
      <c r="O213" s="431">
        <v>0.57222222222222219</v>
      </c>
      <c r="P213" s="439">
        <v>0.57361111111111107</v>
      </c>
      <c r="Q213" s="435">
        <v>0</v>
      </c>
      <c r="R213" s="110" t="s">
        <v>27</v>
      </c>
      <c r="S213" s="437">
        <v>50</v>
      </c>
      <c r="T213" s="112" t="s">
        <v>28</v>
      </c>
      <c r="U213" s="413" t="s">
        <v>32</v>
      </c>
    </row>
    <row r="214" spans="1:21" x14ac:dyDescent="0.25">
      <c r="A214" s="114" t="s">
        <v>29</v>
      </c>
      <c r="B214" s="435" t="s">
        <v>358</v>
      </c>
      <c r="C214" s="437" t="s">
        <v>461</v>
      </c>
      <c r="D214" s="110" t="s">
        <v>287</v>
      </c>
      <c r="E214" s="110" t="s">
        <v>285</v>
      </c>
      <c r="F214" s="110" t="s">
        <v>529</v>
      </c>
      <c r="G214" s="112" t="s">
        <v>357</v>
      </c>
      <c r="H214" s="120">
        <v>4</v>
      </c>
      <c r="I214" s="614">
        <v>1</v>
      </c>
      <c r="J214" s="139">
        <v>1</v>
      </c>
      <c r="K214" s="457" t="s">
        <v>117</v>
      </c>
      <c r="L214" s="458">
        <v>0.57222222222222219</v>
      </c>
      <c r="M214" s="441">
        <v>0.55069444444444438</v>
      </c>
      <c r="N214" s="431">
        <v>0.57152777777777775</v>
      </c>
      <c r="O214" s="431">
        <v>0.57222222222222219</v>
      </c>
      <c r="P214" s="439">
        <v>0.57361111111111107</v>
      </c>
      <c r="Q214" s="435">
        <v>0</v>
      </c>
      <c r="R214" s="110" t="s">
        <v>27</v>
      </c>
      <c r="S214" s="437">
        <v>55</v>
      </c>
      <c r="T214" s="112" t="s">
        <v>28</v>
      </c>
      <c r="U214" s="413" t="s">
        <v>32</v>
      </c>
    </row>
    <row r="215" spans="1:21" x14ac:dyDescent="0.25">
      <c r="A215" s="114" t="s">
        <v>29</v>
      </c>
      <c r="B215" s="435" t="s">
        <v>453</v>
      </c>
      <c r="C215" s="437" t="s">
        <v>312</v>
      </c>
      <c r="D215" s="110" t="s">
        <v>287</v>
      </c>
      <c r="E215" s="110" t="s">
        <v>285</v>
      </c>
      <c r="F215" s="110" t="s">
        <v>510</v>
      </c>
      <c r="G215" s="112" t="s">
        <v>311</v>
      </c>
      <c r="H215" s="120">
        <v>4</v>
      </c>
      <c r="I215" s="614">
        <v>2</v>
      </c>
      <c r="J215" s="139">
        <v>2</v>
      </c>
      <c r="K215" s="457" t="s">
        <v>117</v>
      </c>
      <c r="L215" s="458">
        <v>0.57222222222222219</v>
      </c>
      <c r="M215" s="441">
        <v>0.55069444444444438</v>
      </c>
      <c r="N215" s="431">
        <v>0.57152777777777775</v>
      </c>
      <c r="O215" s="431">
        <v>0.57222222222222219</v>
      </c>
      <c r="P215" s="439">
        <v>0.57361111111111107</v>
      </c>
      <c r="Q215" s="435">
        <v>0</v>
      </c>
      <c r="R215" s="110" t="s">
        <v>27</v>
      </c>
      <c r="S215" s="437">
        <v>50</v>
      </c>
      <c r="T215" s="112" t="s">
        <v>28</v>
      </c>
      <c r="U215" s="413" t="s">
        <v>32</v>
      </c>
    </row>
    <row r="216" spans="1:21" x14ac:dyDescent="0.25">
      <c r="A216" s="114" t="s">
        <v>29</v>
      </c>
      <c r="B216" s="435" t="s">
        <v>455</v>
      </c>
      <c r="C216" s="437" t="s">
        <v>316</v>
      </c>
      <c r="D216" s="110" t="s">
        <v>287</v>
      </c>
      <c r="E216" s="110" t="s">
        <v>299</v>
      </c>
      <c r="F216" s="110" t="s">
        <v>528</v>
      </c>
      <c r="G216" s="112" t="s">
        <v>311</v>
      </c>
      <c r="H216" s="120">
        <v>4</v>
      </c>
      <c r="I216" s="614">
        <v>3</v>
      </c>
      <c r="J216" s="139">
        <v>3</v>
      </c>
      <c r="K216" s="457" t="s">
        <v>117</v>
      </c>
      <c r="L216" s="458">
        <v>0.57222222222222219</v>
      </c>
      <c r="M216" s="441">
        <v>0.55069444444444438</v>
      </c>
      <c r="N216" s="431">
        <v>0.57152777777777775</v>
      </c>
      <c r="O216" s="431">
        <v>0.57222222222222219</v>
      </c>
      <c r="P216" s="439">
        <v>0.57361111111111107</v>
      </c>
      <c r="Q216" s="435">
        <v>0</v>
      </c>
      <c r="R216" s="110" t="s">
        <v>27</v>
      </c>
      <c r="S216" s="437">
        <v>50</v>
      </c>
      <c r="T216" s="112" t="s">
        <v>28</v>
      </c>
      <c r="U216" s="413" t="s">
        <v>32</v>
      </c>
    </row>
    <row r="217" spans="1:21" x14ac:dyDescent="0.25">
      <c r="A217" s="114" t="s">
        <v>29</v>
      </c>
      <c r="B217" s="435" t="s">
        <v>445</v>
      </c>
      <c r="C217" s="437" t="s">
        <v>446</v>
      </c>
      <c r="D217" s="110" t="s">
        <v>287</v>
      </c>
      <c r="E217" s="110" t="s">
        <v>300</v>
      </c>
      <c r="F217" s="110" t="s">
        <v>530</v>
      </c>
      <c r="G217" s="112" t="s">
        <v>310</v>
      </c>
      <c r="H217" s="120">
        <v>4</v>
      </c>
      <c r="I217" s="614">
        <v>4</v>
      </c>
      <c r="J217" s="139">
        <v>4</v>
      </c>
      <c r="K217" s="457" t="s">
        <v>117</v>
      </c>
      <c r="L217" s="458">
        <v>0.57222222222222219</v>
      </c>
      <c r="M217" s="441">
        <v>0.55069444444444438</v>
      </c>
      <c r="N217" s="431">
        <v>0.57152777777777775</v>
      </c>
      <c r="O217" s="431">
        <v>0.57222222222222219</v>
      </c>
      <c r="P217" s="439">
        <v>0.57361111111111107</v>
      </c>
      <c r="Q217" s="435">
        <v>0</v>
      </c>
      <c r="R217" s="110" t="s">
        <v>27</v>
      </c>
      <c r="S217" s="437">
        <v>50</v>
      </c>
      <c r="T217" s="112" t="s">
        <v>28</v>
      </c>
      <c r="U217" s="413" t="s">
        <v>32</v>
      </c>
    </row>
    <row r="218" spans="1:21" x14ac:dyDescent="0.25">
      <c r="A218" s="114" t="s">
        <v>33</v>
      </c>
      <c r="B218" s="435" t="s">
        <v>372</v>
      </c>
      <c r="C218" s="437" t="s">
        <v>466</v>
      </c>
      <c r="D218" s="110" t="s">
        <v>287</v>
      </c>
      <c r="E218" s="110" t="s">
        <v>300</v>
      </c>
      <c r="F218" s="110" t="s">
        <v>502</v>
      </c>
      <c r="G218" s="112" t="s">
        <v>368</v>
      </c>
      <c r="H218" s="120">
        <v>2</v>
      </c>
      <c r="I218" s="614">
        <v>1</v>
      </c>
      <c r="J218" s="139">
        <v>1</v>
      </c>
      <c r="K218" s="457" t="s">
        <v>69</v>
      </c>
      <c r="L218" s="458">
        <v>0.57361111111111096</v>
      </c>
      <c r="M218" s="441">
        <v>0.57361111111111096</v>
      </c>
      <c r="N218" s="431">
        <v>0.59444444444444433</v>
      </c>
      <c r="O218" s="431">
        <v>0.59513888888888877</v>
      </c>
      <c r="P218" s="439">
        <v>0.59652777777777766</v>
      </c>
      <c r="Q218" s="435">
        <v>65</v>
      </c>
      <c r="R218" s="110" t="s">
        <v>31</v>
      </c>
      <c r="S218" s="437" t="s">
        <v>32</v>
      </c>
      <c r="T218" s="112" t="s">
        <v>32</v>
      </c>
      <c r="U218" s="413" t="s">
        <v>32</v>
      </c>
    </row>
    <row r="219" spans="1:21" x14ac:dyDescent="0.25">
      <c r="A219" s="114" t="s">
        <v>33</v>
      </c>
      <c r="B219" s="435" t="s">
        <v>352</v>
      </c>
      <c r="C219" s="437" t="s">
        <v>353</v>
      </c>
      <c r="D219" s="110" t="s">
        <v>287</v>
      </c>
      <c r="E219" s="110" t="s">
        <v>300</v>
      </c>
      <c r="F219" s="110" t="s">
        <v>403</v>
      </c>
      <c r="G219" s="112" t="s">
        <v>336</v>
      </c>
      <c r="H219" s="120">
        <v>2</v>
      </c>
      <c r="I219" s="614">
        <v>2</v>
      </c>
      <c r="J219" s="139">
        <v>2</v>
      </c>
      <c r="K219" s="457" t="s">
        <v>69</v>
      </c>
      <c r="L219" s="458">
        <v>0.57361111111111096</v>
      </c>
      <c r="M219" s="441">
        <v>0.57361111111111096</v>
      </c>
      <c r="N219" s="431">
        <v>0.59444444444444433</v>
      </c>
      <c r="O219" s="431">
        <v>0.59513888888888877</v>
      </c>
      <c r="P219" s="439">
        <v>0.59652777777777766</v>
      </c>
      <c r="Q219" s="435">
        <v>70</v>
      </c>
      <c r="R219" s="110" t="s">
        <v>31</v>
      </c>
      <c r="S219" s="437" t="s">
        <v>32</v>
      </c>
      <c r="T219" s="112" t="s">
        <v>32</v>
      </c>
      <c r="U219" s="413" t="s">
        <v>32</v>
      </c>
    </row>
    <row r="220" spans="1:21" x14ac:dyDescent="0.25">
      <c r="A220" s="114" t="s">
        <v>29</v>
      </c>
      <c r="B220" s="435" t="s">
        <v>358</v>
      </c>
      <c r="C220" s="437" t="s">
        <v>461</v>
      </c>
      <c r="D220" s="110" t="s">
        <v>287</v>
      </c>
      <c r="E220" s="110" t="s">
        <v>285</v>
      </c>
      <c r="F220" s="110" t="s">
        <v>529</v>
      </c>
      <c r="G220" s="112" t="s">
        <v>357</v>
      </c>
      <c r="H220" s="120">
        <v>4</v>
      </c>
      <c r="I220" s="614">
        <v>1</v>
      </c>
      <c r="J220" s="139">
        <v>1</v>
      </c>
      <c r="K220" s="457" t="s">
        <v>71</v>
      </c>
      <c r="L220" s="458">
        <v>0.57361111111111107</v>
      </c>
      <c r="M220" s="441">
        <v>0.55069444444444438</v>
      </c>
      <c r="N220" s="431">
        <v>0.57152777777777775</v>
      </c>
      <c r="O220" s="431">
        <v>0.57222222222222219</v>
      </c>
      <c r="P220" s="439">
        <v>0.57361111111111107</v>
      </c>
      <c r="Q220" s="435">
        <v>0</v>
      </c>
      <c r="R220" s="110" t="s">
        <v>27</v>
      </c>
      <c r="S220" s="437">
        <v>55</v>
      </c>
      <c r="T220" s="112" t="s">
        <v>28</v>
      </c>
      <c r="U220" s="413" t="s">
        <v>32</v>
      </c>
    </row>
    <row r="221" spans="1:21" x14ac:dyDescent="0.25">
      <c r="A221" s="114" t="s">
        <v>29</v>
      </c>
      <c r="B221" s="435" t="s">
        <v>453</v>
      </c>
      <c r="C221" s="437" t="s">
        <v>312</v>
      </c>
      <c r="D221" s="110" t="s">
        <v>287</v>
      </c>
      <c r="E221" s="110" t="s">
        <v>285</v>
      </c>
      <c r="F221" s="110" t="s">
        <v>510</v>
      </c>
      <c r="G221" s="112" t="s">
        <v>311</v>
      </c>
      <c r="H221" s="120">
        <v>4</v>
      </c>
      <c r="I221" s="614">
        <v>2</v>
      </c>
      <c r="J221" s="139">
        <v>2</v>
      </c>
      <c r="K221" s="457" t="s">
        <v>71</v>
      </c>
      <c r="L221" s="458">
        <v>0.57361111111111107</v>
      </c>
      <c r="M221" s="441">
        <v>0.55069444444444438</v>
      </c>
      <c r="N221" s="431">
        <v>0.57152777777777775</v>
      </c>
      <c r="O221" s="431">
        <v>0.57222222222222219</v>
      </c>
      <c r="P221" s="439">
        <v>0.57361111111111107</v>
      </c>
      <c r="Q221" s="435">
        <v>0</v>
      </c>
      <c r="R221" s="110" t="s">
        <v>27</v>
      </c>
      <c r="S221" s="437">
        <v>50</v>
      </c>
      <c r="T221" s="112" t="s">
        <v>28</v>
      </c>
      <c r="U221" s="413" t="s">
        <v>32</v>
      </c>
    </row>
    <row r="222" spans="1:21" x14ac:dyDescent="0.25">
      <c r="A222" s="114" t="s">
        <v>29</v>
      </c>
      <c r="B222" s="435" t="s">
        <v>455</v>
      </c>
      <c r="C222" s="437" t="s">
        <v>316</v>
      </c>
      <c r="D222" s="110" t="s">
        <v>287</v>
      </c>
      <c r="E222" s="110" t="s">
        <v>299</v>
      </c>
      <c r="F222" s="110" t="s">
        <v>528</v>
      </c>
      <c r="G222" s="112" t="s">
        <v>311</v>
      </c>
      <c r="H222" s="120">
        <v>4</v>
      </c>
      <c r="I222" s="614">
        <v>3</v>
      </c>
      <c r="J222" s="139">
        <v>3</v>
      </c>
      <c r="K222" s="457" t="s">
        <v>71</v>
      </c>
      <c r="L222" s="458">
        <v>0.57361111111111107</v>
      </c>
      <c r="M222" s="441">
        <v>0.55069444444444438</v>
      </c>
      <c r="N222" s="431">
        <v>0.57152777777777775</v>
      </c>
      <c r="O222" s="431">
        <v>0.57222222222222219</v>
      </c>
      <c r="P222" s="439">
        <v>0.57361111111111107</v>
      </c>
      <c r="Q222" s="435">
        <v>0</v>
      </c>
      <c r="R222" s="110" t="s">
        <v>27</v>
      </c>
      <c r="S222" s="437">
        <v>50</v>
      </c>
      <c r="T222" s="112" t="s">
        <v>28</v>
      </c>
      <c r="U222" s="413" t="s">
        <v>32</v>
      </c>
    </row>
    <row r="223" spans="1:21" x14ac:dyDescent="0.25">
      <c r="A223" s="114" t="s">
        <v>29</v>
      </c>
      <c r="B223" s="435" t="s">
        <v>445</v>
      </c>
      <c r="C223" s="437" t="s">
        <v>446</v>
      </c>
      <c r="D223" s="110" t="s">
        <v>287</v>
      </c>
      <c r="E223" s="110" t="s">
        <v>300</v>
      </c>
      <c r="F223" s="110" t="s">
        <v>530</v>
      </c>
      <c r="G223" s="112" t="s">
        <v>310</v>
      </c>
      <c r="H223" s="120">
        <v>4</v>
      </c>
      <c r="I223" s="614">
        <v>4</v>
      </c>
      <c r="J223" s="139">
        <v>4</v>
      </c>
      <c r="K223" s="457" t="s">
        <v>71</v>
      </c>
      <c r="L223" s="458">
        <v>0.57361111111111107</v>
      </c>
      <c r="M223" s="441">
        <v>0.55069444444444438</v>
      </c>
      <c r="N223" s="431">
        <v>0.57152777777777775</v>
      </c>
      <c r="O223" s="431">
        <v>0.57222222222222219</v>
      </c>
      <c r="P223" s="439">
        <v>0.57361111111111107</v>
      </c>
      <c r="Q223" s="435">
        <v>0</v>
      </c>
      <c r="R223" s="110" t="s">
        <v>27</v>
      </c>
      <c r="S223" s="437">
        <v>50</v>
      </c>
      <c r="T223" s="112" t="s">
        <v>28</v>
      </c>
      <c r="U223" s="413" t="s">
        <v>32</v>
      </c>
    </row>
    <row r="224" spans="1:21" x14ac:dyDescent="0.25">
      <c r="A224" s="114" t="s">
        <v>29</v>
      </c>
      <c r="B224" s="435" t="s">
        <v>473</v>
      </c>
      <c r="C224" s="437" t="s">
        <v>383</v>
      </c>
      <c r="D224" s="110" t="s">
        <v>384</v>
      </c>
      <c r="E224" s="110" t="s">
        <v>285</v>
      </c>
      <c r="F224" s="110" t="s">
        <v>509</v>
      </c>
      <c r="G224" s="112" t="s">
        <v>382</v>
      </c>
      <c r="H224" s="120">
        <v>5</v>
      </c>
      <c r="I224" s="614">
        <v>1</v>
      </c>
      <c r="J224" s="139">
        <v>1</v>
      </c>
      <c r="K224" s="457" t="s">
        <v>70</v>
      </c>
      <c r="L224" s="458">
        <v>0.57638888888888884</v>
      </c>
      <c r="M224" s="441">
        <v>0.55555555555555547</v>
      </c>
      <c r="N224" s="431">
        <v>0.57638888888888884</v>
      </c>
      <c r="O224" s="431">
        <v>0.57708333333333328</v>
      </c>
      <c r="P224" s="439">
        <v>0.57847222222222217</v>
      </c>
      <c r="Q224" s="435">
        <v>0</v>
      </c>
      <c r="R224" s="110" t="s">
        <v>27</v>
      </c>
      <c r="S224" s="437">
        <v>50</v>
      </c>
      <c r="T224" s="112" t="s">
        <v>28</v>
      </c>
      <c r="U224" s="413" t="s">
        <v>32</v>
      </c>
    </row>
    <row r="225" spans="1:21" x14ac:dyDescent="0.25">
      <c r="A225" s="114" t="s">
        <v>29</v>
      </c>
      <c r="B225" s="435" t="s">
        <v>348</v>
      </c>
      <c r="C225" s="437" t="s">
        <v>349</v>
      </c>
      <c r="D225" s="110" t="s">
        <v>287</v>
      </c>
      <c r="E225" s="110" t="s">
        <v>299</v>
      </c>
      <c r="F225" s="110" t="s">
        <v>409</v>
      </c>
      <c r="G225" s="112" t="s">
        <v>336</v>
      </c>
      <c r="H225" s="120">
        <v>5</v>
      </c>
      <c r="I225" s="614">
        <v>2</v>
      </c>
      <c r="J225" s="139">
        <v>2</v>
      </c>
      <c r="K225" s="457" t="s">
        <v>70</v>
      </c>
      <c r="L225" s="458">
        <v>0.57638888888888884</v>
      </c>
      <c r="M225" s="441">
        <v>0.55555555555555547</v>
      </c>
      <c r="N225" s="431">
        <v>0.57638888888888884</v>
      </c>
      <c r="O225" s="431">
        <v>0.57708333333333328</v>
      </c>
      <c r="P225" s="439">
        <v>0.57847222222222217</v>
      </c>
      <c r="Q225" s="435">
        <v>0</v>
      </c>
      <c r="R225" s="110" t="s">
        <v>27</v>
      </c>
      <c r="S225" s="437">
        <v>45</v>
      </c>
      <c r="T225" s="112" t="s">
        <v>28</v>
      </c>
      <c r="U225" s="413" t="s">
        <v>32</v>
      </c>
    </row>
    <row r="226" spans="1:21" x14ac:dyDescent="0.25">
      <c r="A226" s="114" t="s">
        <v>29</v>
      </c>
      <c r="B226" s="435" t="s">
        <v>359</v>
      </c>
      <c r="C226" s="437" t="s">
        <v>461</v>
      </c>
      <c r="D226" s="110" t="s">
        <v>287</v>
      </c>
      <c r="E226" s="110" t="s">
        <v>292</v>
      </c>
      <c r="F226" s="110" t="s">
        <v>499</v>
      </c>
      <c r="G226" s="112" t="s">
        <v>357</v>
      </c>
      <c r="H226" s="120">
        <v>5</v>
      </c>
      <c r="I226" s="614">
        <v>3</v>
      </c>
      <c r="J226" s="139">
        <v>3</v>
      </c>
      <c r="K226" s="457" t="s">
        <v>70</v>
      </c>
      <c r="L226" s="458">
        <v>0.57638888888888884</v>
      </c>
      <c r="M226" s="441">
        <v>0.55555555555555547</v>
      </c>
      <c r="N226" s="431">
        <v>0.57638888888888884</v>
      </c>
      <c r="O226" s="431">
        <v>0.57708333333333328</v>
      </c>
      <c r="P226" s="439">
        <v>0.57847222222222217</v>
      </c>
      <c r="Q226" s="435">
        <v>0</v>
      </c>
      <c r="R226" s="110" t="s">
        <v>27</v>
      </c>
      <c r="S226" s="437">
        <v>45</v>
      </c>
      <c r="T226" s="112" t="s">
        <v>28</v>
      </c>
      <c r="U226" s="413" t="s">
        <v>32</v>
      </c>
    </row>
    <row r="227" spans="1:21" x14ac:dyDescent="0.25">
      <c r="A227" s="114" t="s">
        <v>29</v>
      </c>
      <c r="B227" s="435" t="s">
        <v>473</v>
      </c>
      <c r="C227" s="437" t="s">
        <v>383</v>
      </c>
      <c r="D227" s="110" t="s">
        <v>384</v>
      </c>
      <c r="E227" s="110" t="s">
        <v>285</v>
      </c>
      <c r="F227" s="110" t="s">
        <v>509</v>
      </c>
      <c r="G227" s="112" t="s">
        <v>382</v>
      </c>
      <c r="H227" s="120">
        <v>5</v>
      </c>
      <c r="I227" s="614">
        <v>1</v>
      </c>
      <c r="J227" s="139">
        <v>1</v>
      </c>
      <c r="K227" s="457" t="s">
        <v>117</v>
      </c>
      <c r="L227" s="458">
        <v>0.57708333333333328</v>
      </c>
      <c r="M227" s="441">
        <v>0.55555555555555547</v>
      </c>
      <c r="N227" s="431">
        <v>0.57638888888888884</v>
      </c>
      <c r="O227" s="431">
        <v>0.57708333333333328</v>
      </c>
      <c r="P227" s="439">
        <v>0.57847222222222217</v>
      </c>
      <c r="Q227" s="435">
        <v>0</v>
      </c>
      <c r="R227" s="110" t="s">
        <v>27</v>
      </c>
      <c r="S227" s="437">
        <v>50</v>
      </c>
      <c r="T227" s="112" t="s">
        <v>28</v>
      </c>
      <c r="U227" s="413" t="s">
        <v>32</v>
      </c>
    </row>
    <row r="228" spans="1:21" x14ac:dyDescent="0.25">
      <c r="A228" s="114" t="s">
        <v>29</v>
      </c>
      <c r="B228" s="435" t="s">
        <v>348</v>
      </c>
      <c r="C228" s="437" t="s">
        <v>349</v>
      </c>
      <c r="D228" s="110" t="s">
        <v>287</v>
      </c>
      <c r="E228" s="110" t="s">
        <v>299</v>
      </c>
      <c r="F228" s="110" t="s">
        <v>409</v>
      </c>
      <c r="G228" s="112" t="s">
        <v>336</v>
      </c>
      <c r="H228" s="120">
        <v>5</v>
      </c>
      <c r="I228" s="614">
        <v>2</v>
      </c>
      <c r="J228" s="139">
        <v>2</v>
      </c>
      <c r="K228" s="457" t="s">
        <v>117</v>
      </c>
      <c r="L228" s="458">
        <v>0.57708333333333328</v>
      </c>
      <c r="M228" s="441">
        <v>0.55555555555555547</v>
      </c>
      <c r="N228" s="431">
        <v>0.57638888888888884</v>
      </c>
      <c r="O228" s="431">
        <v>0.57708333333333328</v>
      </c>
      <c r="P228" s="439">
        <v>0.57847222222222217</v>
      </c>
      <c r="Q228" s="435">
        <v>0</v>
      </c>
      <c r="R228" s="110" t="s">
        <v>27</v>
      </c>
      <c r="S228" s="437">
        <v>45</v>
      </c>
      <c r="T228" s="112" t="s">
        <v>28</v>
      </c>
      <c r="U228" s="413" t="s">
        <v>32</v>
      </c>
    </row>
    <row r="229" spans="1:21" x14ac:dyDescent="0.25">
      <c r="A229" s="114" t="s">
        <v>29</v>
      </c>
      <c r="B229" s="435" t="s">
        <v>359</v>
      </c>
      <c r="C229" s="437" t="s">
        <v>461</v>
      </c>
      <c r="D229" s="110" t="s">
        <v>287</v>
      </c>
      <c r="E229" s="110" t="s">
        <v>292</v>
      </c>
      <c r="F229" s="110" t="s">
        <v>499</v>
      </c>
      <c r="G229" s="112" t="s">
        <v>357</v>
      </c>
      <c r="H229" s="120">
        <v>5</v>
      </c>
      <c r="I229" s="614">
        <v>3</v>
      </c>
      <c r="J229" s="139">
        <v>3</v>
      </c>
      <c r="K229" s="457" t="s">
        <v>117</v>
      </c>
      <c r="L229" s="458">
        <v>0.57708333333333328</v>
      </c>
      <c r="M229" s="441">
        <v>0.55555555555555547</v>
      </c>
      <c r="N229" s="431">
        <v>0.57638888888888884</v>
      </c>
      <c r="O229" s="431">
        <v>0.57708333333333328</v>
      </c>
      <c r="P229" s="439">
        <v>0.57847222222222217</v>
      </c>
      <c r="Q229" s="435">
        <v>0</v>
      </c>
      <c r="R229" s="110" t="s">
        <v>27</v>
      </c>
      <c r="S229" s="437">
        <v>45</v>
      </c>
      <c r="T229" s="112" t="s">
        <v>28</v>
      </c>
      <c r="U229" s="413" t="s">
        <v>32</v>
      </c>
    </row>
    <row r="230" spans="1:21" x14ac:dyDescent="0.25">
      <c r="A230" s="114" t="s">
        <v>29</v>
      </c>
      <c r="B230" s="435" t="s">
        <v>473</v>
      </c>
      <c r="C230" s="437" t="s">
        <v>383</v>
      </c>
      <c r="D230" s="110" t="s">
        <v>384</v>
      </c>
      <c r="E230" s="110" t="s">
        <v>285</v>
      </c>
      <c r="F230" s="110" t="s">
        <v>509</v>
      </c>
      <c r="G230" s="112" t="s">
        <v>382</v>
      </c>
      <c r="H230" s="120">
        <v>5</v>
      </c>
      <c r="I230" s="614">
        <v>1</v>
      </c>
      <c r="J230" s="139">
        <v>1</v>
      </c>
      <c r="K230" s="457" t="s">
        <v>71</v>
      </c>
      <c r="L230" s="458">
        <v>0.57847222222222217</v>
      </c>
      <c r="M230" s="441">
        <v>0.55555555555555547</v>
      </c>
      <c r="N230" s="431">
        <v>0.57638888888888884</v>
      </c>
      <c r="O230" s="431">
        <v>0.57708333333333328</v>
      </c>
      <c r="P230" s="439">
        <v>0.57847222222222217</v>
      </c>
      <c r="Q230" s="435">
        <v>0</v>
      </c>
      <c r="R230" s="110" t="s">
        <v>27</v>
      </c>
      <c r="S230" s="437">
        <v>50</v>
      </c>
      <c r="T230" s="112" t="s">
        <v>28</v>
      </c>
      <c r="U230" s="413" t="s">
        <v>32</v>
      </c>
    </row>
    <row r="231" spans="1:21" x14ac:dyDescent="0.25">
      <c r="A231" s="114" t="s">
        <v>29</v>
      </c>
      <c r="B231" s="435" t="s">
        <v>348</v>
      </c>
      <c r="C231" s="437" t="s">
        <v>349</v>
      </c>
      <c r="D231" s="110" t="s">
        <v>287</v>
      </c>
      <c r="E231" s="110" t="s">
        <v>299</v>
      </c>
      <c r="F231" s="110" t="s">
        <v>409</v>
      </c>
      <c r="G231" s="112" t="s">
        <v>336</v>
      </c>
      <c r="H231" s="120">
        <v>5</v>
      </c>
      <c r="I231" s="614">
        <v>2</v>
      </c>
      <c r="J231" s="139">
        <v>2</v>
      </c>
      <c r="K231" s="457" t="s">
        <v>71</v>
      </c>
      <c r="L231" s="458">
        <v>0.57847222222222217</v>
      </c>
      <c r="M231" s="441">
        <v>0.55555555555555547</v>
      </c>
      <c r="N231" s="431">
        <v>0.57638888888888884</v>
      </c>
      <c r="O231" s="431">
        <v>0.57708333333333328</v>
      </c>
      <c r="P231" s="439">
        <v>0.57847222222222217</v>
      </c>
      <c r="Q231" s="435">
        <v>0</v>
      </c>
      <c r="R231" s="110" t="s">
        <v>27</v>
      </c>
      <c r="S231" s="437">
        <v>45</v>
      </c>
      <c r="T231" s="112" t="s">
        <v>28</v>
      </c>
      <c r="U231" s="413" t="s">
        <v>32</v>
      </c>
    </row>
    <row r="232" spans="1:21" x14ac:dyDescent="0.25">
      <c r="A232" s="114" t="s">
        <v>29</v>
      </c>
      <c r="B232" s="435" t="s">
        <v>359</v>
      </c>
      <c r="C232" s="437" t="s">
        <v>461</v>
      </c>
      <c r="D232" s="110" t="s">
        <v>287</v>
      </c>
      <c r="E232" s="110" t="s">
        <v>292</v>
      </c>
      <c r="F232" s="110" t="s">
        <v>499</v>
      </c>
      <c r="G232" s="112" t="s">
        <v>357</v>
      </c>
      <c r="H232" s="120">
        <v>5</v>
      </c>
      <c r="I232" s="614">
        <v>3</v>
      </c>
      <c r="J232" s="139">
        <v>3</v>
      </c>
      <c r="K232" s="457" t="s">
        <v>71</v>
      </c>
      <c r="L232" s="458">
        <v>0.57847222222222217</v>
      </c>
      <c r="M232" s="441">
        <v>0.55555555555555547</v>
      </c>
      <c r="N232" s="431">
        <v>0.57638888888888884</v>
      </c>
      <c r="O232" s="431">
        <v>0.57708333333333328</v>
      </c>
      <c r="P232" s="439">
        <v>0.57847222222222217</v>
      </c>
      <c r="Q232" s="435">
        <v>0</v>
      </c>
      <c r="R232" s="110" t="s">
        <v>27</v>
      </c>
      <c r="S232" s="437">
        <v>45</v>
      </c>
      <c r="T232" s="112" t="s">
        <v>28</v>
      </c>
      <c r="U232" s="413" t="s">
        <v>32</v>
      </c>
    </row>
    <row r="233" spans="1:21" x14ac:dyDescent="0.25">
      <c r="A233" s="114" t="s">
        <v>33</v>
      </c>
      <c r="B233" s="435" t="s">
        <v>459</v>
      </c>
      <c r="C233" s="437" t="s">
        <v>286</v>
      </c>
      <c r="D233" s="110" t="s">
        <v>287</v>
      </c>
      <c r="E233" s="110" t="s">
        <v>285</v>
      </c>
      <c r="F233" s="110" t="s">
        <v>514</v>
      </c>
      <c r="G233" s="112" t="s">
        <v>310</v>
      </c>
      <c r="H233" s="120">
        <v>3</v>
      </c>
      <c r="I233" s="614">
        <v>1</v>
      </c>
      <c r="J233" s="139">
        <v>1</v>
      </c>
      <c r="K233" s="457" t="s">
        <v>69</v>
      </c>
      <c r="L233" s="458">
        <v>0.57986111111111094</v>
      </c>
      <c r="M233" s="441">
        <v>0.57986111111111094</v>
      </c>
      <c r="N233" s="431">
        <v>0.60069444444444431</v>
      </c>
      <c r="O233" s="431">
        <v>0.60138888888888875</v>
      </c>
      <c r="P233" s="439">
        <v>0.60277777777777763</v>
      </c>
      <c r="Q233" s="435">
        <v>75</v>
      </c>
      <c r="R233" s="110" t="s">
        <v>31</v>
      </c>
      <c r="S233" s="437" t="s">
        <v>32</v>
      </c>
      <c r="T233" s="112" t="s">
        <v>32</v>
      </c>
      <c r="U233" s="413" t="s">
        <v>32</v>
      </c>
    </row>
    <row r="234" spans="1:21" x14ac:dyDescent="0.25">
      <c r="A234" s="114" t="s">
        <v>33</v>
      </c>
      <c r="B234" s="435" t="s">
        <v>443</v>
      </c>
      <c r="C234" s="437" t="s">
        <v>444</v>
      </c>
      <c r="D234" s="110" t="s">
        <v>293</v>
      </c>
      <c r="E234" s="110" t="s">
        <v>299</v>
      </c>
      <c r="F234" s="110" t="s">
        <v>515</v>
      </c>
      <c r="G234" s="112" t="s">
        <v>310</v>
      </c>
      <c r="H234" s="120">
        <v>3</v>
      </c>
      <c r="I234" s="614">
        <v>2</v>
      </c>
      <c r="J234" s="139">
        <v>2</v>
      </c>
      <c r="K234" s="457" t="s">
        <v>69</v>
      </c>
      <c r="L234" s="458">
        <v>0.57986111111111094</v>
      </c>
      <c r="M234" s="441">
        <v>0.57986111111111094</v>
      </c>
      <c r="N234" s="431">
        <v>0.60069444444444431</v>
      </c>
      <c r="O234" s="431">
        <v>0.60138888888888875</v>
      </c>
      <c r="P234" s="439">
        <v>0.60277777777777763</v>
      </c>
      <c r="Q234" s="435">
        <v>75</v>
      </c>
      <c r="R234" s="110" t="s">
        <v>31</v>
      </c>
      <c r="S234" s="437" t="s">
        <v>32</v>
      </c>
      <c r="T234" s="112" t="s">
        <v>32</v>
      </c>
      <c r="U234" s="413" t="s">
        <v>32</v>
      </c>
    </row>
    <row r="235" spans="1:21" x14ac:dyDescent="0.25">
      <c r="A235" s="114" t="s">
        <v>33</v>
      </c>
      <c r="B235" s="435" t="s">
        <v>478</v>
      </c>
      <c r="C235" s="437" t="s">
        <v>400</v>
      </c>
      <c r="D235" s="110" t="s">
        <v>293</v>
      </c>
      <c r="E235" s="110" t="s">
        <v>305</v>
      </c>
      <c r="F235" s="110" t="s">
        <v>518</v>
      </c>
      <c r="G235" s="112" t="s">
        <v>392</v>
      </c>
      <c r="H235" s="120">
        <v>4</v>
      </c>
      <c r="I235" s="614">
        <v>1</v>
      </c>
      <c r="J235" s="139">
        <v>1</v>
      </c>
      <c r="K235" s="457" t="s">
        <v>69</v>
      </c>
      <c r="L235" s="458">
        <v>0.58611111111111092</v>
      </c>
      <c r="M235" s="441">
        <v>0.58611111111111092</v>
      </c>
      <c r="N235" s="431">
        <v>0.60694444444444429</v>
      </c>
      <c r="O235" s="431">
        <v>0.60763888888888873</v>
      </c>
      <c r="P235" s="439">
        <v>0.60902777777777761</v>
      </c>
      <c r="Q235" s="435">
        <v>90</v>
      </c>
      <c r="R235" s="110" t="s">
        <v>31</v>
      </c>
      <c r="S235" s="437" t="s">
        <v>32</v>
      </c>
      <c r="T235" s="112" t="s">
        <v>32</v>
      </c>
      <c r="U235" s="413" t="s">
        <v>32</v>
      </c>
    </row>
    <row r="236" spans="1:21" x14ac:dyDescent="0.25">
      <c r="A236" s="114" t="s">
        <v>33</v>
      </c>
      <c r="B236" s="435" t="s">
        <v>342</v>
      </c>
      <c r="C236" s="437" t="s">
        <v>343</v>
      </c>
      <c r="D236" s="110" t="s">
        <v>293</v>
      </c>
      <c r="E236" s="110" t="s">
        <v>292</v>
      </c>
      <c r="F236" s="110" t="s">
        <v>407</v>
      </c>
      <c r="G236" s="112" t="s">
        <v>336</v>
      </c>
      <c r="H236" s="120">
        <v>4</v>
      </c>
      <c r="I236" s="614">
        <v>2</v>
      </c>
      <c r="J236" s="139">
        <v>2</v>
      </c>
      <c r="K236" s="457" t="s">
        <v>69</v>
      </c>
      <c r="L236" s="458">
        <v>0.58611111111111092</v>
      </c>
      <c r="M236" s="441">
        <v>0.58611111111111092</v>
      </c>
      <c r="N236" s="431">
        <v>0.60694444444444429</v>
      </c>
      <c r="O236" s="431">
        <v>0.60763888888888873</v>
      </c>
      <c r="P236" s="439">
        <v>0.60902777777777761</v>
      </c>
      <c r="Q236" s="435">
        <v>92</v>
      </c>
      <c r="R236" s="110" t="s">
        <v>31</v>
      </c>
      <c r="S236" s="437" t="s">
        <v>32</v>
      </c>
      <c r="T236" s="112" t="s">
        <v>32</v>
      </c>
      <c r="U236" s="413" t="s">
        <v>32</v>
      </c>
    </row>
    <row r="237" spans="1:21" x14ac:dyDescent="0.25">
      <c r="A237" s="114" t="s">
        <v>33</v>
      </c>
      <c r="B237" s="435" t="s">
        <v>373</v>
      </c>
      <c r="C237" s="437" t="s">
        <v>467</v>
      </c>
      <c r="D237" s="110" t="s">
        <v>364</v>
      </c>
      <c r="E237" s="110" t="s">
        <v>305</v>
      </c>
      <c r="F237" s="110" t="s">
        <v>511</v>
      </c>
      <c r="G237" s="112" t="s">
        <v>368</v>
      </c>
      <c r="H237" s="120">
        <v>1</v>
      </c>
      <c r="I237" s="614">
        <v>1</v>
      </c>
      <c r="J237" s="139">
        <v>1</v>
      </c>
      <c r="K237" s="457" t="s">
        <v>70</v>
      </c>
      <c r="L237" s="458">
        <v>0.58819444444444435</v>
      </c>
      <c r="M237" s="441">
        <v>0.56736111111111098</v>
      </c>
      <c r="N237" s="431">
        <v>0.58819444444444435</v>
      </c>
      <c r="O237" s="431">
        <v>0.5888888888888888</v>
      </c>
      <c r="P237" s="439">
        <v>0.59027777777777768</v>
      </c>
      <c r="Q237" s="435">
        <v>50</v>
      </c>
      <c r="R237" s="110" t="s">
        <v>31</v>
      </c>
      <c r="S237" s="437" t="s">
        <v>32</v>
      </c>
      <c r="T237" s="112" t="s">
        <v>32</v>
      </c>
      <c r="U237" s="413" t="s">
        <v>32</v>
      </c>
    </row>
    <row r="238" spans="1:21" x14ac:dyDescent="0.25">
      <c r="A238" s="114" t="s">
        <v>33</v>
      </c>
      <c r="B238" s="435" t="s">
        <v>365</v>
      </c>
      <c r="C238" s="437" t="s">
        <v>463</v>
      </c>
      <c r="D238" s="110" t="s">
        <v>364</v>
      </c>
      <c r="E238" s="110" t="s">
        <v>305</v>
      </c>
      <c r="F238" s="110" t="s">
        <v>498</v>
      </c>
      <c r="G238" s="112" t="s">
        <v>357</v>
      </c>
      <c r="H238" s="120">
        <v>1</v>
      </c>
      <c r="I238" s="614">
        <v>2</v>
      </c>
      <c r="J238" s="139">
        <v>2</v>
      </c>
      <c r="K238" s="457" t="s">
        <v>70</v>
      </c>
      <c r="L238" s="458">
        <v>0.58819444444444435</v>
      </c>
      <c r="M238" s="441">
        <v>0.56736111111111098</v>
      </c>
      <c r="N238" s="431">
        <v>0.58819444444444435</v>
      </c>
      <c r="O238" s="431">
        <v>0.5888888888888888</v>
      </c>
      <c r="P238" s="439">
        <v>0.59027777777777768</v>
      </c>
      <c r="Q238" s="435">
        <v>53</v>
      </c>
      <c r="R238" s="110" t="s">
        <v>31</v>
      </c>
      <c r="S238" s="437" t="s">
        <v>32</v>
      </c>
      <c r="T238" s="112" t="s">
        <v>32</v>
      </c>
      <c r="U238" s="413" t="s">
        <v>32</v>
      </c>
    </row>
    <row r="239" spans="1:21" x14ac:dyDescent="0.25">
      <c r="A239" s="114" t="s">
        <v>33</v>
      </c>
      <c r="B239" s="435" t="s">
        <v>373</v>
      </c>
      <c r="C239" s="437" t="s">
        <v>467</v>
      </c>
      <c r="D239" s="110" t="s">
        <v>364</v>
      </c>
      <c r="E239" s="110" t="s">
        <v>305</v>
      </c>
      <c r="F239" s="110" t="s">
        <v>511</v>
      </c>
      <c r="G239" s="112" t="s">
        <v>368</v>
      </c>
      <c r="H239" s="120">
        <v>1</v>
      </c>
      <c r="I239" s="614">
        <v>1</v>
      </c>
      <c r="J239" s="139">
        <v>1</v>
      </c>
      <c r="K239" s="457" t="s">
        <v>117</v>
      </c>
      <c r="L239" s="458">
        <v>0.5888888888888888</v>
      </c>
      <c r="M239" s="441">
        <v>0.56736111111111098</v>
      </c>
      <c r="N239" s="431">
        <v>0.58819444444444435</v>
      </c>
      <c r="O239" s="431">
        <v>0.5888888888888888</v>
      </c>
      <c r="P239" s="439">
        <v>0.59027777777777768</v>
      </c>
      <c r="Q239" s="435">
        <v>50</v>
      </c>
      <c r="R239" s="110" t="s">
        <v>31</v>
      </c>
      <c r="S239" s="437" t="s">
        <v>32</v>
      </c>
      <c r="T239" s="112" t="s">
        <v>32</v>
      </c>
      <c r="U239" s="413" t="s">
        <v>32</v>
      </c>
    </row>
    <row r="240" spans="1:21" x14ac:dyDescent="0.25">
      <c r="A240" s="114" t="s">
        <v>33</v>
      </c>
      <c r="B240" s="435" t="s">
        <v>365</v>
      </c>
      <c r="C240" s="437" t="s">
        <v>463</v>
      </c>
      <c r="D240" s="110" t="s">
        <v>364</v>
      </c>
      <c r="E240" s="110" t="s">
        <v>305</v>
      </c>
      <c r="F240" s="110" t="s">
        <v>498</v>
      </c>
      <c r="G240" s="112" t="s">
        <v>357</v>
      </c>
      <c r="H240" s="120">
        <v>1</v>
      </c>
      <c r="I240" s="614">
        <v>2</v>
      </c>
      <c r="J240" s="139">
        <v>2</v>
      </c>
      <c r="K240" s="457" t="s">
        <v>117</v>
      </c>
      <c r="L240" s="458">
        <v>0.5888888888888888</v>
      </c>
      <c r="M240" s="441">
        <v>0.56736111111111098</v>
      </c>
      <c r="N240" s="431">
        <v>0.58819444444444435</v>
      </c>
      <c r="O240" s="431">
        <v>0.5888888888888888</v>
      </c>
      <c r="P240" s="439">
        <v>0.59027777777777768</v>
      </c>
      <c r="Q240" s="435">
        <v>53</v>
      </c>
      <c r="R240" s="110" t="s">
        <v>31</v>
      </c>
      <c r="S240" s="437" t="s">
        <v>32</v>
      </c>
      <c r="T240" s="112" t="s">
        <v>32</v>
      </c>
      <c r="U240" s="413" t="s">
        <v>32</v>
      </c>
    </row>
    <row r="241" spans="1:21" x14ac:dyDescent="0.25">
      <c r="A241" s="114" t="s">
        <v>33</v>
      </c>
      <c r="B241" s="435" t="s">
        <v>373</v>
      </c>
      <c r="C241" s="437" t="s">
        <v>467</v>
      </c>
      <c r="D241" s="110" t="s">
        <v>364</v>
      </c>
      <c r="E241" s="110" t="s">
        <v>305</v>
      </c>
      <c r="F241" s="110" t="s">
        <v>511</v>
      </c>
      <c r="G241" s="112" t="s">
        <v>368</v>
      </c>
      <c r="H241" s="120">
        <v>1</v>
      </c>
      <c r="I241" s="614">
        <v>1</v>
      </c>
      <c r="J241" s="139">
        <v>1</v>
      </c>
      <c r="K241" s="457" t="s">
        <v>71</v>
      </c>
      <c r="L241" s="458">
        <v>0.59027777777777768</v>
      </c>
      <c r="M241" s="441">
        <v>0.56736111111111098</v>
      </c>
      <c r="N241" s="431">
        <v>0.58819444444444435</v>
      </c>
      <c r="O241" s="431">
        <v>0.5888888888888888</v>
      </c>
      <c r="P241" s="439">
        <v>0.59027777777777768</v>
      </c>
      <c r="Q241" s="435">
        <v>50</v>
      </c>
      <c r="R241" s="110" t="s">
        <v>31</v>
      </c>
      <c r="S241" s="437" t="s">
        <v>32</v>
      </c>
      <c r="T241" s="112" t="s">
        <v>32</v>
      </c>
      <c r="U241" s="413" t="s">
        <v>32</v>
      </c>
    </row>
    <row r="242" spans="1:21" x14ac:dyDescent="0.25">
      <c r="A242" s="114" t="s">
        <v>33</v>
      </c>
      <c r="B242" s="435" t="s">
        <v>365</v>
      </c>
      <c r="C242" s="437" t="s">
        <v>463</v>
      </c>
      <c r="D242" s="110" t="s">
        <v>364</v>
      </c>
      <c r="E242" s="110" t="s">
        <v>305</v>
      </c>
      <c r="F242" s="110" t="s">
        <v>498</v>
      </c>
      <c r="G242" s="112" t="s">
        <v>357</v>
      </c>
      <c r="H242" s="120">
        <v>1</v>
      </c>
      <c r="I242" s="614">
        <v>2</v>
      </c>
      <c r="J242" s="139">
        <v>2</v>
      </c>
      <c r="K242" s="457" t="s">
        <v>71</v>
      </c>
      <c r="L242" s="458">
        <v>0.59027777777777768</v>
      </c>
      <c r="M242" s="441">
        <v>0.56736111111111098</v>
      </c>
      <c r="N242" s="431">
        <v>0.58819444444444435</v>
      </c>
      <c r="O242" s="431">
        <v>0.5888888888888888</v>
      </c>
      <c r="P242" s="439">
        <v>0.59027777777777768</v>
      </c>
      <c r="Q242" s="435">
        <v>53</v>
      </c>
      <c r="R242" s="110" t="s">
        <v>31</v>
      </c>
      <c r="S242" s="437" t="s">
        <v>32</v>
      </c>
      <c r="T242" s="112" t="s">
        <v>32</v>
      </c>
      <c r="U242" s="413" t="s">
        <v>32</v>
      </c>
    </row>
    <row r="243" spans="1:21" x14ac:dyDescent="0.25">
      <c r="A243" s="114" t="s">
        <v>33</v>
      </c>
      <c r="B243" s="435" t="s">
        <v>458</v>
      </c>
      <c r="C243" s="437" t="s">
        <v>321</v>
      </c>
      <c r="D243" s="110" t="s">
        <v>293</v>
      </c>
      <c r="E243" s="110" t="s">
        <v>305</v>
      </c>
      <c r="F243" s="110" t="s">
        <v>513</v>
      </c>
      <c r="G243" s="112" t="s">
        <v>311</v>
      </c>
      <c r="H243" s="120">
        <v>5</v>
      </c>
      <c r="I243" s="614">
        <v>1</v>
      </c>
      <c r="J243" s="139">
        <v>1</v>
      </c>
      <c r="K243" s="457" t="s">
        <v>69</v>
      </c>
      <c r="L243" s="458">
        <v>0.59236111111111089</v>
      </c>
      <c r="M243" s="441">
        <v>0.59236111111111089</v>
      </c>
      <c r="N243" s="431">
        <v>0.61319444444444426</v>
      </c>
      <c r="O243" s="431">
        <v>0.61388888888888871</v>
      </c>
      <c r="P243" s="439">
        <v>0.61527777777777759</v>
      </c>
      <c r="Q243" s="435">
        <v>95</v>
      </c>
      <c r="R243" s="110" t="s">
        <v>31</v>
      </c>
      <c r="S243" s="437" t="s">
        <v>32</v>
      </c>
      <c r="T243" s="112" t="s">
        <v>32</v>
      </c>
      <c r="U243" s="413" t="s">
        <v>32</v>
      </c>
    </row>
    <row r="244" spans="1:21" x14ac:dyDescent="0.25">
      <c r="A244" s="114" t="s">
        <v>33</v>
      </c>
      <c r="B244" s="435" t="s">
        <v>452</v>
      </c>
      <c r="C244" s="437" t="s">
        <v>332</v>
      </c>
      <c r="D244" s="110" t="s">
        <v>293</v>
      </c>
      <c r="E244" s="110" t="s">
        <v>300</v>
      </c>
      <c r="F244" s="110" t="s">
        <v>519</v>
      </c>
      <c r="G244" s="112" t="s">
        <v>324</v>
      </c>
      <c r="H244" s="120">
        <v>5</v>
      </c>
      <c r="I244" s="614">
        <v>2</v>
      </c>
      <c r="J244" s="139">
        <v>2</v>
      </c>
      <c r="K244" s="461" t="s">
        <v>69</v>
      </c>
      <c r="L244" s="458">
        <v>0.59236111111111089</v>
      </c>
      <c r="M244" s="441">
        <v>0.59236111111111089</v>
      </c>
      <c r="N244" s="431">
        <v>0.61319444444444426</v>
      </c>
      <c r="O244" s="431">
        <v>0.61388888888888871</v>
      </c>
      <c r="P244" s="439">
        <v>0.61527777777777759</v>
      </c>
      <c r="Q244" s="435">
        <v>100</v>
      </c>
      <c r="R244" s="110" t="s">
        <v>31</v>
      </c>
      <c r="S244" s="437" t="s">
        <v>32</v>
      </c>
      <c r="T244" s="112" t="s">
        <v>32</v>
      </c>
      <c r="U244" s="413" t="s">
        <v>32</v>
      </c>
    </row>
    <row r="245" spans="1:21" x14ac:dyDescent="0.25">
      <c r="A245" s="114" t="s">
        <v>33</v>
      </c>
      <c r="B245" s="435" t="s">
        <v>372</v>
      </c>
      <c r="C245" s="437" t="s">
        <v>466</v>
      </c>
      <c r="D245" s="110" t="s">
        <v>287</v>
      </c>
      <c r="E245" s="110" t="s">
        <v>300</v>
      </c>
      <c r="F245" s="110" t="s">
        <v>502</v>
      </c>
      <c r="G245" s="112" t="s">
        <v>368</v>
      </c>
      <c r="H245" s="120">
        <v>2</v>
      </c>
      <c r="I245" s="614">
        <v>1</v>
      </c>
      <c r="J245" s="139">
        <v>1</v>
      </c>
      <c r="K245" s="457" t="s">
        <v>70</v>
      </c>
      <c r="L245" s="458">
        <v>0.59444444444444433</v>
      </c>
      <c r="M245" s="441">
        <v>0.57361111111111096</v>
      </c>
      <c r="N245" s="431">
        <v>0.59444444444444433</v>
      </c>
      <c r="O245" s="431">
        <v>0.59513888888888877</v>
      </c>
      <c r="P245" s="439">
        <v>0.59652777777777766</v>
      </c>
      <c r="Q245" s="435">
        <v>65</v>
      </c>
      <c r="R245" s="110" t="s">
        <v>31</v>
      </c>
      <c r="S245" s="437" t="s">
        <v>32</v>
      </c>
      <c r="T245" s="112" t="s">
        <v>32</v>
      </c>
      <c r="U245" s="413" t="s">
        <v>32</v>
      </c>
    </row>
    <row r="246" spans="1:21" x14ac:dyDescent="0.25">
      <c r="A246" s="114" t="s">
        <v>33</v>
      </c>
      <c r="B246" s="435" t="s">
        <v>352</v>
      </c>
      <c r="C246" s="437" t="s">
        <v>353</v>
      </c>
      <c r="D246" s="110" t="s">
        <v>287</v>
      </c>
      <c r="E246" s="110" t="s">
        <v>300</v>
      </c>
      <c r="F246" s="110" t="s">
        <v>403</v>
      </c>
      <c r="G246" s="112" t="s">
        <v>336</v>
      </c>
      <c r="H246" s="120">
        <v>2</v>
      </c>
      <c r="I246" s="614">
        <v>2</v>
      </c>
      <c r="J246" s="139">
        <v>2</v>
      </c>
      <c r="K246" s="457" t="s">
        <v>70</v>
      </c>
      <c r="L246" s="458">
        <v>0.59444444444444433</v>
      </c>
      <c r="M246" s="441">
        <v>0.57361111111111096</v>
      </c>
      <c r="N246" s="431">
        <v>0.59444444444444433</v>
      </c>
      <c r="O246" s="431">
        <v>0.59513888888888877</v>
      </c>
      <c r="P246" s="439">
        <v>0.59652777777777766</v>
      </c>
      <c r="Q246" s="435">
        <v>70</v>
      </c>
      <c r="R246" s="110" t="s">
        <v>31</v>
      </c>
      <c r="S246" s="437" t="s">
        <v>32</v>
      </c>
      <c r="T246" s="112" t="s">
        <v>32</v>
      </c>
      <c r="U246" s="413" t="s">
        <v>32</v>
      </c>
    </row>
    <row r="247" spans="1:21" x14ac:dyDescent="0.25">
      <c r="A247" s="114" t="s">
        <v>33</v>
      </c>
      <c r="B247" s="435" t="s">
        <v>372</v>
      </c>
      <c r="C247" s="437" t="s">
        <v>466</v>
      </c>
      <c r="D247" s="110" t="s">
        <v>287</v>
      </c>
      <c r="E247" s="110" t="s">
        <v>300</v>
      </c>
      <c r="F247" s="110" t="s">
        <v>502</v>
      </c>
      <c r="G247" s="112" t="s">
        <v>368</v>
      </c>
      <c r="H247" s="120">
        <v>2</v>
      </c>
      <c r="I247" s="614">
        <v>1</v>
      </c>
      <c r="J247" s="139">
        <v>1</v>
      </c>
      <c r="K247" s="457" t="s">
        <v>117</v>
      </c>
      <c r="L247" s="458">
        <v>0.59513888888888877</v>
      </c>
      <c r="M247" s="441">
        <v>0.57361111111111096</v>
      </c>
      <c r="N247" s="431">
        <v>0.59444444444444433</v>
      </c>
      <c r="O247" s="431">
        <v>0.59513888888888877</v>
      </c>
      <c r="P247" s="439">
        <v>0.59652777777777766</v>
      </c>
      <c r="Q247" s="435">
        <v>65</v>
      </c>
      <c r="R247" s="110" t="s">
        <v>31</v>
      </c>
      <c r="S247" s="437" t="s">
        <v>32</v>
      </c>
      <c r="T247" s="112" t="s">
        <v>32</v>
      </c>
      <c r="U247" s="413" t="s">
        <v>32</v>
      </c>
    </row>
    <row r="248" spans="1:21" x14ac:dyDescent="0.25">
      <c r="A248" s="114" t="s">
        <v>33</v>
      </c>
      <c r="B248" s="435" t="s">
        <v>352</v>
      </c>
      <c r="C248" s="437" t="s">
        <v>353</v>
      </c>
      <c r="D248" s="110" t="s">
        <v>287</v>
      </c>
      <c r="E248" s="110" t="s">
        <v>300</v>
      </c>
      <c r="F248" s="110" t="s">
        <v>403</v>
      </c>
      <c r="G248" s="112" t="s">
        <v>336</v>
      </c>
      <c r="H248" s="120">
        <v>2</v>
      </c>
      <c r="I248" s="614">
        <v>2</v>
      </c>
      <c r="J248" s="139">
        <v>2</v>
      </c>
      <c r="K248" s="457" t="s">
        <v>117</v>
      </c>
      <c r="L248" s="458">
        <v>0.59513888888888877</v>
      </c>
      <c r="M248" s="441">
        <v>0.57361111111111096</v>
      </c>
      <c r="N248" s="431">
        <v>0.59444444444444433</v>
      </c>
      <c r="O248" s="431">
        <v>0.59513888888888877</v>
      </c>
      <c r="P248" s="439">
        <v>0.59652777777777766</v>
      </c>
      <c r="Q248" s="435">
        <v>70</v>
      </c>
      <c r="R248" s="110" t="s">
        <v>31</v>
      </c>
      <c r="S248" s="437" t="s">
        <v>32</v>
      </c>
      <c r="T248" s="112" t="s">
        <v>32</v>
      </c>
      <c r="U248" s="413" t="s">
        <v>32</v>
      </c>
    </row>
    <row r="249" spans="1:21" x14ac:dyDescent="0.25">
      <c r="A249" s="114" t="s">
        <v>33</v>
      </c>
      <c r="B249" s="435" t="s">
        <v>372</v>
      </c>
      <c r="C249" s="437" t="s">
        <v>466</v>
      </c>
      <c r="D249" s="110" t="s">
        <v>287</v>
      </c>
      <c r="E249" s="110" t="s">
        <v>300</v>
      </c>
      <c r="F249" s="110" t="s">
        <v>502</v>
      </c>
      <c r="G249" s="112" t="s">
        <v>368</v>
      </c>
      <c r="H249" s="120">
        <v>2</v>
      </c>
      <c r="I249" s="614">
        <v>1</v>
      </c>
      <c r="J249" s="139">
        <v>1</v>
      </c>
      <c r="K249" s="457" t="s">
        <v>71</v>
      </c>
      <c r="L249" s="458">
        <v>0.59652777777777766</v>
      </c>
      <c r="M249" s="441">
        <v>0.57361111111111096</v>
      </c>
      <c r="N249" s="431">
        <v>0.59444444444444433</v>
      </c>
      <c r="O249" s="431">
        <v>0.59513888888888877</v>
      </c>
      <c r="P249" s="439">
        <v>0.59652777777777766</v>
      </c>
      <c r="Q249" s="435">
        <v>65</v>
      </c>
      <c r="R249" s="110" t="s">
        <v>31</v>
      </c>
      <c r="S249" s="437" t="s">
        <v>32</v>
      </c>
      <c r="T249" s="112" t="s">
        <v>32</v>
      </c>
      <c r="U249" s="413" t="s">
        <v>32</v>
      </c>
    </row>
    <row r="250" spans="1:21" x14ac:dyDescent="0.25">
      <c r="A250" s="114" t="s">
        <v>33</v>
      </c>
      <c r="B250" s="435" t="s">
        <v>352</v>
      </c>
      <c r="C250" s="437" t="s">
        <v>353</v>
      </c>
      <c r="D250" s="110" t="s">
        <v>287</v>
      </c>
      <c r="E250" s="110" t="s">
        <v>300</v>
      </c>
      <c r="F250" s="110" t="s">
        <v>403</v>
      </c>
      <c r="G250" s="112" t="s">
        <v>336</v>
      </c>
      <c r="H250" s="120">
        <v>2</v>
      </c>
      <c r="I250" s="614">
        <v>2</v>
      </c>
      <c r="J250" s="139">
        <v>2</v>
      </c>
      <c r="K250" s="457" t="s">
        <v>71</v>
      </c>
      <c r="L250" s="458">
        <v>0.59652777777777766</v>
      </c>
      <c r="M250" s="441">
        <v>0.57361111111111096</v>
      </c>
      <c r="N250" s="431">
        <v>0.59444444444444433</v>
      </c>
      <c r="O250" s="431">
        <v>0.59513888888888877</v>
      </c>
      <c r="P250" s="439">
        <v>0.59652777777777766</v>
      </c>
      <c r="Q250" s="435">
        <v>70</v>
      </c>
      <c r="R250" s="110" t="s">
        <v>31</v>
      </c>
      <c r="S250" s="437" t="s">
        <v>32</v>
      </c>
      <c r="T250" s="112" t="s">
        <v>32</v>
      </c>
      <c r="U250" s="413" t="s">
        <v>32</v>
      </c>
    </row>
    <row r="251" spans="1:21" x14ac:dyDescent="0.25">
      <c r="A251" s="114" t="s">
        <v>33</v>
      </c>
      <c r="B251" s="435" t="s">
        <v>363</v>
      </c>
      <c r="C251" s="437" t="s">
        <v>462</v>
      </c>
      <c r="D251" s="110" t="s">
        <v>364</v>
      </c>
      <c r="E251" s="110" t="s">
        <v>300</v>
      </c>
      <c r="F251" s="110" t="s">
        <v>516</v>
      </c>
      <c r="G251" s="112" t="s">
        <v>357</v>
      </c>
      <c r="H251" s="120">
        <v>6</v>
      </c>
      <c r="I251" s="614">
        <v>1</v>
      </c>
      <c r="J251" s="139">
        <v>1</v>
      </c>
      <c r="K251" s="457" t="s">
        <v>69</v>
      </c>
      <c r="L251" s="458">
        <v>0.59861111111111087</v>
      </c>
      <c r="M251" s="441">
        <v>0.59861111111111087</v>
      </c>
      <c r="N251" s="431">
        <v>0.61944444444444424</v>
      </c>
      <c r="O251" s="431">
        <v>0.62013888888888868</v>
      </c>
      <c r="P251" s="439">
        <v>0.62152777777777757</v>
      </c>
      <c r="Q251" s="435">
        <v>100</v>
      </c>
      <c r="R251" s="110" t="s">
        <v>31</v>
      </c>
      <c r="S251" s="437" t="s">
        <v>32</v>
      </c>
      <c r="T251" s="112" t="s">
        <v>32</v>
      </c>
      <c r="U251" s="413" t="s">
        <v>32</v>
      </c>
    </row>
    <row r="252" spans="1:21" x14ac:dyDescent="0.25">
      <c r="A252" s="114" t="s">
        <v>33</v>
      </c>
      <c r="B252" s="435" t="s">
        <v>474</v>
      </c>
      <c r="C252" s="437" t="s">
        <v>385</v>
      </c>
      <c r="D252" s="110" t="s">
        <v>293</v>
      </c>
      <c r="E252" s="110" t="s">
        <v>292</v>
      </c>
      <c r="F252" s="110" t="s">
        <v>517</v>
      </c>
      <c r="G252" s="112" t="s">
        <v>382</v>
      </c>
      <c r="H252" s="120">
        <v>6</v>
      </c>
      <c r="I252" s="614">
        <v>2</v>
      </c>
      <c r="J252" s="139">
        <v>2</v>
      </c>
      <c r="K252" s="457" t="s">
        <v>69</v>
      </c>
      <c r="L252" s="458">
        <v>0.59861111111111087</v>
      </c>
      <c r="M252" s="441">
        <v>0.59861111111111087</v>
      </c>
      <c r="N252" s="431">
        <v>0.61944444444444424</v>
      </c>
      <c r="O252" s="431">
        <v>0.62013888888888868</v>
      </c>
      <c r="P252" s="439">
        <v>0.62152777777777757</v>
      </c>
      <c r="Q252" s="435">
        <v>100</v>
      </c>
      <c r="R252" s="110" t="s">
        <v>31</v>
      </c>
      <c r="S252" s="437" t="s">
        <v>32</v>
      </c>
      <c r="T252" s="112" t="s">
        <v>32</v>
      </c>
      <c r="U252" s="413" t="s">
        <v>32</v>
      </c>
    </row>
    <row r="253" spans="1:21" x14ac:dyDescent="0.25">
      <c r="A253" s="114" t="s">
        <v>33</v>
      </c>
      <c r="B253" s="435" t="s">
        <v>459</v>
      </c>
      <c r="C253" s="437" t="s">
        <v>286</v>
      </c>
      <c r="D253" s="110" t="s">
        <v>287</v>
      </c>
      <c r="E253" s="110" t="s">
        <v>285</v>
      </c>
      <c r="F253" s="110" t="s">
        <v>514</v>
      </c>
      <c r="G253" s="112" t="s">
        <v>310</v>
      </c>
      <c r="H253" s="120">
        <v>3</v>
      </c>
      <c r="I253" s="614">
        <v>1</v>
      </c>
      <c r="J253" s="139">
        <v>1</v>
      </c>
      <c r="K253" s="457" t="s">
        <v>70</v>
      </c>
      <c r="L253" s="458">
        <v>0.60069444444444431</v>
      </c>
      <c r="M253" s="441">
        <v>0.57986111111111094</v>
      </c>
      <c r="N253" s="431">
        <v>0.60069444444444431</v>
      </c>
      <c r="O253" s="431">
        <v>0.60138888888888875</v>
      </c>
      <c r="P253" s="439">
        <v>0.60277777777777763</v>
      </c>
      <c r="Q253" s="435">
        <v>75</v>
      </c>
      <c r="R253" s="110" t="s">
        <v>31</v>
      </c>
      <c r="S253" s="437" t="s">
        <v>32</v>
      </c>
      <c r="T253" s="112" t="s">
        <v>32</v>
      </c>
      <c r="U253" s="413" t="s">
        <v>32</v>
      </c>
    </row>
    <row r="254" spans="1:21" x14ac:dyDescent="0.25">
      <c r="A254" s="114" t="s">
        <v>33</v>
      </c>
      <c r="B254" s="435" t="s">
        <v>443</v>
      </c>
      <c r="C254" s="437" t="s">
        <v>444</v>
      </c>
      <c r="D254" s="110" t="s">
        <v>293</v>
      </c>
      <c r="E254" s="110" t="s">
        <v>299</v>
      </c>
      <c r="F254" s="110" t="s">
        <v>515</v>
      </c>
      <c r="G254" s="112" t="s">
        <v>310</v>
      </c>
      <c r="H254" s="120">
        <v>3</v>
      </c>
      <c r="I254" s="614">
        <v>2</v>
      </c>
      <c r="J254" s="139">
        <v>2</v>
      </c>
      <c r="K254" s="457" t="s">
        <v>70</v>
      </c>
      <c r="L254" s="458">
        <v>0.60069444444444431</v>
      </c>
      <c r="M254" s="441">
        <v>0.57986111111111094</v>
      </c>
      <c r="N254" s="431">
        <v>0.60069444444444431</v>
      </c>
      <c r="O254" s="431">
        <v>0.60138888888888875</v>
      </c>
      <c r="P254" s="439">
        <v>0.60277777777777763</v>
      </c>
      <c r="Q254" s="435">
        <v>75</v>
      </c>
      <c r="R254" s="110" t="s">
        <v>31</v>
      </c>
      <c r="S254" s="437" t="s">
        <v>32</v>
      </c>
      <c r="T254" s="112" t="s">
        <v>32</v>
      </c>
      <c r="U254" s="413" t="s">
        <v>32</v>
      </c>
    </row>
    <row r="255" spans="1:21" x14ac:dyDescent="0.25">
      <c r="A255" s="114" t="s">
        <v>33</v>
      </c>
      <c r="B255" s="435" t="s">
        <v>459</v>
      </c>
      <c r="C255" s="437" t="s">
        <v>286</v>
      </c>
      <c r="D255" s="110" t="s">
        <v>287</v>
      </c>
      <c r="E255" s="110" t="s">
        <v>285</v>
      </c>
      <c r="F255" s="110" t="s">
        <v>514</v>
      </c>
      <c r="G255" s="112" t="s">
        <v>310</v>
      </c>
      <c r="H255" s="120">
        <v>3</v>
      </c>
      <c r="I255" s="614">
        <v>1</v>
      </c>
      <c r="J255" s="139">
        <v>1</v>
      </c>
      <c r="K255" s="457" t="s">
        <v>117</v>
      </c>
      <c r="L255" s="458">
        <v>0.60138888888888875</v>
      </c>
      <c r="M255" s="441">
        <v>0.57986111111111094</v>
      </c>
      <c r="N255" s="431">
        <v>0.60069444444444431</v>
      </c>
      <c r="O255" s="431">
        <v>0.60138888888888875</v>
      </c>
      <c r="P255" s="439">
        <v>0.60277777777777763</v>
      </c>
      <c r="Q255" s="435">
        <v>75</v>
      </c>
      <c r="R255" s="110" t="s">
        <v>31</v>
      </c>
      <c r="S255" s="437" t="s">
        <v>32</v>
      </c>
      <c r="T255" s="112" t="s">
        <v>32</v>
      </c>
      <c r="U255" s="413" t="s">
        <v>32</v>
      </c>
    </row>
    <row r="256" spans="1:21" x14ac:dyDescent="0.25">
      <c r="A256" s="114" t="s">
        <v>33</v>
      </c>
      <c r="B256" s="435" t="s">
        <v>443</v>
      </c>
      <c r="C256" s="437" t="s">
        <v>444</v>
      </c>
      <c r="D256" s="110" t="s">
        <v>293</v>
      </c>
      <c r="E256" s="110" t="s">
        <v>299</v>
      </c>
      <c r="F256" s="110" t="s">
        <v>515</v>
      </c>
      <c r="G256" s="112" t="s">
        <v>310</v>
      </c>
      <c r="H256" s="120">
        <v>3</v>
      </c>
      <c r="I256" s="614">
        <v>2</v>
      </c>
      <c r="J256" s="139">
        <v>2</v>
      </c>
      <c r="K256" s="457" t="s">
        <v>117</v>
      </c>
      <c r="L256" s="458">
        <v>0.60138888888888875</v>
      </c>
      <c r="M256" s="441">
        <v>0.57986111111111094</v>
      </c>
      <c r="N256" s="431">
        <v>0.60069444444444431</v>
      </c>
      <c r="O256" s="431">
        <v>0.60138888888888875</v>
      </c>
      <c r="P256" s="439">
        <v>0.60277777777777763</v>
      </c>
      <c r="Q256" s="435">
        <v>75</v>
      </c>
      <c r="R256" s="110" t="s">
        <v>31</v>
      </c>
      <c r="S256" s="437" t="s">
        <v>32</v>
      </c>
      <c r="T256" s="112" t="s">
        <v>32</v>
      </c>
      <c r="U256" s="413" t="s">
        <v>32</v>
      </c>
    </row>
    <row r="257" spans="1:21" x14ac:dyDescent="0.25">
      <c r="A257" s="114" t="s">
        <v>33</v>
      </c>
      <c r="B257" s="435" t="s">
        <v>459</v>
      </c>
      <c r="C257" s="437" t="s">
        <v>286</v>
      </c>
      <c r="D257" s="110" t="s">
        <v>287</v>
      </c>
      <c r="E257" s="110" t="s">
        <v>285</v>
      </c>
      <c r="F257" s="110" t="s">
        <v>514</v>
      </c>
      <c r="G257" s="112" t="s">
        <v>310</v>
      </c>
      <c r="H257" s="120">
        <v>3</v>
      </c>
      <c r="I257" s="614">
        <v>1</v>
      </c>
      <c r="J257" s="139">
        <v>1</v>
      </c>
      <c r="K257" s="457" t="s">
        <v>71</v>
      </c>
      <c r="L257" s="458">
        <v>0.60277777777777763</v>
      </c>
      <c r="M257" s="441">
        <v>0.57986111111111094</v>
      </c>
      <c r="N257" s="431">
        <v>0.60069444444444431</v>
      </c>
      <c r="O257" s="431">
        <v>0.60138888888888875</v>
      </c>
      <c r="P257" s="439">
        <v>0.60277777777777763</v>
      </c>
      <c r="Q257" s="435">
        <v>75</v>
      </c>
      <c r="R257" s="110" t="s">
        <v>31</v>
      </c>
      <c r="S257" s="437" t="s">
        <v>32</v>
      </c>
      <c r="T257" s="112" t="s">
        <v>32</v>
      </c>
      <c r="U257" s="413" t="s">
        <v>32</v>
      </c>
    </row>
    <row r="258" spans="1:21" x14ac:dyDescent="0.25">
      <c r="A258" s="114" t="s">
        <v>33</v>
      </c>
      <c r="B258" s="435" t="s">
        <v>443</v>
      </c>
      <c r="C258" s="437" t="s">
        <v>444</v>
      </c>
      <c r="D258" s="110" t="s">
        <v>293</v>
      </c>
      <c r="E258" s="110" t="s">
        <v>299</v>
      </c>
      <c r="F258" s="110" t="s">
        <v>515</v>
      </c>
      <c r="G258" s="112" t="s">
        <v>310</v>
      </c>
      <c r="H258" s="120">
        <v>3</v>
      </c>
      <c r="I258" s="614">
        <v>2</v>
      </c>
      <c r="J258" s="139">
        <v>2</v>
      </c>
      <c r="K258" s="457" t="s">
        <v>71</v>
      </c>
      <c r="L258" s="458">
        <v>0.60277777777777763</v>
      </c>
      <c r="M258" s="441">
        <v>0.57986111111111094</v>
      </c>
      <c r="N258" s="431">
        <v>0.60069444444444431</v>
      </c>
      <c r="O258" s="431">
        <v>0.60138888888888875</v>
      </c>
      <c r="P258" s="439">
        <v>0.60277777777777763</v>
      </c>
      <c r="Q258" s="435">
        <v>75</v>
      </c>
      <c r="R258" s="110" t="s">
        <v>31</v>
      </c>
      <c r="S258" s="437" t="s">
        <v>32</v>
      </c>
      <c r="T258" s="112" t="s">
        <v>32</v>
      </c>
      <c r="U258" s="413" t="s">
        <v>32</v>
      </c>
    </row>
    <row r="259" spans="1:21" x14ac:dyDescent="0.25">
      <c r="A259" s="114" t="s">
        <v>33</v>
      </c>
      <c r="B259" s="435" t="s">
        <v>479</v>
      </c>
      <c r="C259" s="437" t="s">
        <v>388</v>
      </c>
      <c r="D259" s="110" t="s">
        <v>287</v>
      </c>
      <c r="E259" s="110" t="s">
        <v>299</v>
      </c>
      <c r="F259" s="110" t="s">
        <v>520</v>
      </c>
      <c r="G259" s="112" t="s">
        <v>382</v>
      </c>
      <c r="H259" s="120">
        <v>7</v>
      </c>
      <c r="I259" s="614">
        <v>1</v>
      </c>
      <c r="J259" s="139">
        <v>1</v>
      </c>
      <c r="K259" s="457" t="s">
        <v>69</v>
      </c>
      <c r="L259" s="458">
        <v>0.60486111111111085</v>
      </c>
      <c r="M259" s="441">
        <v>0.60486111111111085</v>
      </c>
      <c r="N259" s="431">
        <v>0.62569444444444422</v>
      </c>
      <c r="O259" s="431">
        <v>0.62638888888888866</v>
      </c>
      <c r="P259" s="439">
        <v>0.62777777777777755</v>
      </c>
      <c r="Q259" s="435">
        <v>100</v>
      </c>
      <c r="R259" s="110" t="s">
        <v>31</v>
      </c>
      <c r="S259" s="437" t="s">
        <v>32</v>
      </c>
      <c r="T259" s="112" t="s">
        <v>32</v>
      </c>
      <c r="U259" s="413" t="s">
        <v>32</v>
      </c>
    </row>
    <row r="260" spans="1:21" x14ac:dyDescent="0.25">
      <c r="A260" s="114" t="s">
        <v>33</v>
      </c>
      <c r="B260" s="435" t="s">
        <v>396</v>
      </c>
      <c r="C260" s="437" t="s">
        <v>397</v>
      </c>
      <c r="D260" s="110" t="s">
        <v>293</v>
      </c>
      <c r="E260" s="110" t="s">
        <v>299</v>
      </c>
      <c r="F260" s="110" t="s">
        <v>405</v>
      </c>
      <c r="G260" s="112" t="s">
        <v>392</v>
      </c>
      <c r="H260" s="120">
        <v>7</v>
      </c>
      <c r="I260" s="614">
        <v>2</v>
      </c>
      <c r="J260" s="139">
        <v>2</v>
      </c>
      <c r="K260" s="457" t="s">
        <v>69</v>
      </c>
      <c r="L260" s="458">
        <v>0.60486111111111085</v>
      </c>
      <c r="M260" s="441">
        <v>0.60486111111111085</v>
      </c>
      <c r="N260" s="431">
        <v>0.62569444444444422</v>
      </c>
      <c r="O260" s="431">
        <v>0.62638888888888866</v>
      </c>
      <c r="P260" s="439">
        <v>0.62777777777777755</v>
      </c>
      <c r="Q260" s="435">
        <v>103</v>
      </c>
      <c r="R260" s="110" t="s">
        <v>31</v>
      </c>
      <c r="S260" s="437" t="s">
        <v>32</v>
      </c>
      <c r="T260" s="112" t="s">
        <v>32</v>
      </c>
      <c r="U260" s="413" t="s">
        <v>32</v>
      </c>
    </row>
    <row r="261" spans="1:21" x14ac:dyDescent="0.25">
      <c r="A261" s="114" t="s">
        <v>33</v>
      </c>
      <c r="B261" s="435" t="s">
        <v>478</v>
      </c>
      <c r="C261" s="437" t="s">
        <v>400</v>
      </c>
      <c r="D261" s="110" t="s">
        <v>293</v>
      </c>
      <c r="E261" s="110" t="s">
        <v>305</v>
      </c>
      <c r="F261" s="110" t="s">
        <v>518</v>
      </c>
      <c r="G261" s="112" t="s">
        <v>392</v>
      </c>
      <c r="H261" s="120">
        <v>4</v>
      </c>
      <c r="I261" s="614">
        <v>1</v>
      </c>
      <c r="J261" s="139">
        <v>1</v>
      </c>
      <c r="K261" s="457" t="s">
        <v>70</v>
      </c>
      <c r="L261" s="458">
        <v>0.60694444444444429</v>
      </c>
      <c r="M261" s="441">
        <v>0.58611111111111092</v>
      </c>
      <c r="N261" s="431">
        <v>0.60694444444444429</v>
      </c>
      <c r="O261" s="431">
        <v>0.60763888888888873</v>
      </c>
      <c r="P261" s="439">
        <v>0.60902777777777761</v>
      </c>
      <c r="Q261" s="435">
        <v>90</v>
      </c>
      <c r="R261" s="110" t="s">
        <v>31</v>
      </c>
      <c r="S261" s="437" t="s">
        <v>32</v>
      </c>
      <c r="T261" s="112" t="s">
        <v>32</v>
      </c>
      <c r="U261" s="413" t="s">
        <v>32</v>
      </c>
    </row>
    <row r="262" spans="1:21" x14ac:dyDescent="0.25">
      <c r="A262" s="114" t="s">
        <v>33</v>
      </c>
      <c r="B262" s="435" t="s">
        <v>342</v>
      </c>
      <c r="C262" s="437" t="s">
        <v>343</v>
      </c>
      <c r="D262" s="110" t="s">
        <v>293</v>
      </c>
      <c r="E262" s="110" t="s">
        <v>292</v>
      </c>
      <c r="F262" s="110" t="s">
        <v>407</v>
      </c>
      <c r="G262" s="112" t="s">
        <v>336</v>
      </c>
      <c r="H262" s="120">
        <v>4</v>
      </c>
      <c r="I262" s="614">
        <v>2</v>
      </c>
      <c r="J262" s="139">
        <v>2</v>
      </c>
      <c r="K262" s="457" t="s">
        <v>70</v>
      </c>
      <c r="L262" s="458">
        <v>0.60694444444444429</v>
      </c>
      <c r="M262" s="441">
        <v>0.58611111111111092</v>
      </c>
      <c r="N262" s="431">
        <v>0.60694444444444429</v>
      </c>
      <c r="O262" s="431">
        <v>0.60763888888888873</v>
      </c>
      <c r="P262" s="439">
        <v>0.60902777777777761</v>
      </c>
      <c r="Q262" s="435">
        <v>92</v>
      </c>
      <c r="R262" s="110" t="s">
        <v>31</v>
      </c>
      <c r="S262" s="437" t="s">
        <v>32</v>
      </c>
      <c r="T262" s="112" t="s">
        <v>32</v>
      </c>
      <c r="U262" s="413" t="s">
        <v>32</v>
      </c>
    </row>
    <row r="263" spans="1:21" x14ac:dyDescent="0.25">
      <c r="A263" s="114" t="s">
        <v>33</v>
      </c>
      <c r="B263" s="435" t="s">
        <v>478</v>
      </c>
      <c r="C263" s="437" t="s">
        <v>400</v>
      </c>
      <c r="D263" s="110" t="s">
        <v>293</v>
      </c>
      <c r="E263" s="110" t="s">
        <v>305</v>
      </c>
      <c r="F263" s="110" t="s">
        <v>518</v>
      </c>
      <c r="G263" s="112" t="s">
        <v>392</v>
      </c>
      <c r="H263" s="120">
        <v>4</v>
      </c>
      <c r="I263" s="614">
        <v>1</v>
      </c>
      <c r="J263" s="139">
        <v>1</v>
      </c>
      <c r="K263" s="457" t="s">
        <v>117</v>
      </c>
      <c r="L263" s="458">
        <v>0.60763888888888873</v>
      </c>
      <c r="M263" s="441">
        <v>0.58611111111111092</v>
      </c>
      <c r="N263" s="431">
        <v>0.60694444444444429</v>
      </c>
      <c r="O263" s="431">
        <v>0.60763888888888873</v>
      </c>
      <c r="P263" s="439">
        <v>0.60902777777777761</v>
      </c>
      <c r="Q263" s="435">
        <v>90</v>
      </c>
      <c r="R263" s="110" t="s">
        <v>31</v>
      </c>
      <c r="S263" s="437" t="s">
        <v>32</v>
      </c>
      <c r="T263" s="112" t="s">
        <v>32</v>
      </c>
      <c r="U263" s="413" t="s">
        <v>32</v>
      </c>
    </row>
    <row r="264" spans="1:21" x14ac:dyDescent="0.25">
      <c r="A264" s="114" t="s">
        <v>33</v>
      </c>
      <c r="B264" s="435" t="s">
        <v>342</v>
      </c>
      <c r="C264" s="437" t="s">
        <v>343</v>
      </c>
      <c r="D264" s="110" t="s">
        <v>293</v>
      </c>
      <c r="E264" s="110" t="s">
        <v>292</v>
      </c>
      <c r="F264" s="110" t="s">
        <v>407</v>
      </c>
      <c r="G264" s="112" t="s">
        <v>336</v>
      </c>
      <c r="H264" s="120">
        <v>4</v>
      </c>
      <c r="I264" s="614">
        <v>2</v>
      </c>
      <c r="J264" s="139">
        <v>2</v>
      </c>
      <c r="K264" s="457" t="s">
        <v>117</v>
      </c>
      <c r="L264" s="458">
        <v>0.60763888888888873</v>
      </c>
      <c r="M264" s="441">
        <v>0.58611111111111092</v>
      </c>
      <c r="N264" s="431">
        <v>0.60694444444444429</v>
      </c>
      <c r="O264" s="431">
        <v>0.60763888888888873</v>
      </c>
      <c r="P264" s="439">
        <v>0.60902777777777761</v>
      </c>
      <c r="Q264" s="435">
        <v>92</v>
      </c>
      <c r="R264" s="110" t="s">
        <v>31</v>
      </c>
      <c r="S264" s="437" t="s">
        <v>32</v>
      </c>
      <c r="T264" s="112" t="s">
        <v>32</v>
      </c>
      <c r="U264" s="413" t="s">
        <v>32</v>
      </c>
    </row>
    <row r="265" spans="1:21" x14ac:dyDescent="0.25">
      <c r="A265" s="114" t="s">
        <v>33</v>
      </c>
      <c r="B265" s="435" t="s">
        <v>478</v>
      </c>
      <c r="C265" s="437" t="s">
        <v>400</v>
      </c>
      <c r="D265" s="110" t="s">
        <v>293</v>
      </c>
      <c r="E265" s="110" t="s">
        <v>305</v>
      </c>
      <c r="F265" s="110" t="s">
        <v>518</v>
      </c>
      <c r="G265" s="112" t="s">
        <v>392</v>
      </c>
      <c r="H265" s="120">
        <v>4</v>
      </c>
      <c r="I265" s="614">
        <v>1</v>
      </c>
      <c r="J265" s="139">
        <v>1</v>
      </c>
      <c r="K265" s="457" t="s">
        <v>71</v>
      </c>
      <c r="L265" s="458">
        <v>0.60902777777777761</v>
      </c>
      <c r="M265" s="441">
        <v>0.58611111111111092</v>
      </c>
      <c r="N265" s="431">
        <v>0.60694444444444429</v>
      </c>
      <c r="O265" s="431">
        <v>0.60763888888888873</v>
      </c>
      <c r="P265" s="439">
        <v>0.60902777777777761</v>
      </c>
      <c r="Q265" s="435">
        <v>90</v>
      </c>
      <c r="R265" s="110" t="s">
        <v>31</v>
      </c>
      <c r="S265" s="437" t="s">
        <v>32</v>
      </c>
      <c r="T265" s="112" t="s">
        <v>32</v>
      </c>
      <c r="U265" s="413" t="s">
        <v>32</v>
      </c>
    </row>
    <row r="266" spans="1:21" x14ac:dyDescent="0.25">
      <c r="A266" s="114" t="s">
        <v>33</v>
      </c>
      <c r="B266" s="435" t="s">
        <v>342</v>
      </c>
      <c r="C266" s="437" t="s">
        <v>343</v>
      </c>
      <c r="D266" s="110" t="s">
        <v>293</v>
      </c>
      <c r="E266" s="110" t="s">
        <v>292</v>
      </c>
      <c r="F266" s="110" t="s">
        <v>407</v>
      </c>
      <c r="G266" s="112" t="s">
        <v>336</v>
      </c>
      <c r="H266" s="120">
        <v>4</v>
      </c>
      <c r="I266" s="614">
        <v>2</v>
      </c>
      <c r="J266" s="139">
        <v>2</v>
      </c>
      <c r="K266" s="457" t="s">
        <v>71</v>
      </c>
      <c r="L266" s="458">
        <v>0.60902777777777761</v>
      </c>
      <c r="M266" s="441">
        <v>0.58611111111111092</v>
      </c>
      <c r="N266" s="431">
        <v>0.60694444444444429</v>
      </c>
      <c r="O266" s="431">
        <v>0.60763888888888873</v>
      </c>
      <c r="P266" s="439">
        <v>0.60902777777777761</v>
      </c>
      <c r="Q266" s="435">
        <v>92</v>
      </c>
      <c r="R266" s="110" t="s">
        <v>31</v>
      </c>
      <c r="S266" s="437" t="s">
        <v>32</v>
      </c>
      <c r="T266" s="112" t="s">
        <v>32</v>
      </c>
      <c r="U266" s="413" t="s">
        <v>32</v>
      </c>
    </row>
    <row r="267" spans="1:21" x14ac:dyDescent="0.25">
      <c r="A267" s="114" t="s">
        <v>33</v>
      </c>
      <c r="B267" s="435" t="s">
        <v>378</v>
      </c>
      <c r="C267" s="437" t="s">
        <v>471</v>
      </c>
      <c r="D267" s="110" t="s">
        <v>293</v>
      </c>
      <c r="E267" s="110" t="s">
        <v>300</v>
      </c>
      <c r="F267" s="110" t="s">
        <v>481</v>
      </c>
      <c r="G267" s="112" t="s">
        <v>374</v>
      </c>
      <c r="H267" s="120">
        <v>8</v>
      </c>
      <c r="I267" s="614">
        <v>1</v>
      </c>
      <c r="J267" s="139">
        <v>1</v>
      </c>
      <c r="K267" s="457" t="s">
        <v>69</v>
      </c>
      <c r="L267" s="458">
        <v>0.61111111111111083</v>
      </c>
      <c r="M267" s="441">
        <v>0.61111111111111083</v>
      </c>
      <c r="N267" s="431">
        <v>0.6319444444444442</v>
      </c>
      <c r="O267" s="431">
        <v>0.63263888888888864</v>
      </c>
      <c r="P267" s="439">
        <v>0.63402777777777752</v>
      </c>
      <c r="Q267" s="435">
        <v>110</v>
      </c>
      <c r="R267" s="110" t="s">
        <v>31</v>
      </c>
      <c r="S267" s="437" t="s">
        <v>32</v>
      </c>
      <c r="T267" s="112" t="s">
        <v>32</v>
      </c>
      <c r="U267" s="413" t="s">
        <v>32</v>
      </c>
    </row>
    <row r="268" spans="1:21" x14ac:dyDescent="0.25">
      <c r="A268" s="114" t="s">
        <v>33</v>
      </c>
      <c r="B268" s="435" t="s">
        <v>377</v>
      </c>
      <c r="C268" s="437" t="s">
        <v>470</v>
      </c>
      <c r="D268" s="110" t="s">
        <v>287</v>
      </c>
      <c r="E268" s="110" t="s">
        <v>299</v>
      </c>
      <c r="F268" s="110" t="s">
        <v>506</v>
      </c>
      <c r="G268" s="112" t="s">
        <v>374</v>
      </c>
      <c r="H268" s="120">
        <v>8</v>
      </c>
      <c r="I268" s="614">
        <v>2</v>
      </c>
      <c r="J268" s="139">
        <v>2</v>
      </c>
      <c r="K268" s="457" t="s">
        <v>69</v>
      </c>
      <c r="L268" s="458">
        <v>0.61111111111111083</v>
      </c>
      <c r="M268" s="441">
        <v>0.61111111111111083</v>
      </c>
      <c r="N268" s="431">
        <v>0.6319444444444442</v>
      </c>
      <c r="O268" s="431">
        <v>0.63263888888888864</v>
      </c>
      <c r="P268" s="439">
        <v>0.63402777777777752</v>
      </c>
      <c r="Q268" s="435">
        <v>125</v>
      </c>
      <c r="R268" s="110" t="s">
        <v>31</v>
      </c>
      <c r="S268" s="437" t="s">
        <v>32</v>
      </c>
      <c r="T268" s="112" t="s">
        <v>32</v>
      </c>
      <c r="U268" s="413" t="s">
        <v>32</v>
      </c>
    </row>
    <row r="269" spans="1:21" x14ac:dyDescent="0.25">
      <c r="A269" s="114" t="s">
        <v>33</v>
      </c>
      <c r="B269" s="435" t="s">
        <v>458</v>
      </c>
      <c r="C269" s="437" t="s">
        <v>321</v>
      </c>
      <c r="D269" s="110" t="s">
        <v>293</v>
      </c>
      <c r="E269" s="110" t="s">
        <v>305</v>
      </c>
      <c r="F269" s="110" t="s">
        <v>513</v>
      </c>
      <c r="G269" s="112" t="s">
        <v>311</v>
      </c>
      <c r="H269" s="120">
        <v>5</v>
      </c>
      <c r="I269" s="614">
        <v>1</v>
      </c>
      <c r="J269" s="139">
        <v>1</v>
      </c>
      <c r="K269" s="457" t="s">
        <v>70</v>
      </c>
      <c r="L269" s="458">
        <v>0.61319444444444426</v>
      </c>
      <c r="M269" s="441">
        <v>0.59236111111111089</v>
      </c>
      <c r="N269" s="431">
        <v>0.61319444444444426</v>
      </c>
      <c r="O269" s="431">
        <v>0.61388888888888871</v>
      </c>
      <c r="P269" s="439">
        <v>0.61527777777777759</v>
      </c>
      <c r="Q269" s="435">
        <v>95</v>
      </c>
      <c r="R269" s="110" t="s">
        <v>31</v>
      </c>
      <c r="S269" s="437" t="s">
        <v>32</v>
      </c>
      <c r="T269" s="112" t="s">
        <v>32</v>
      </c>
      <c r="U269" s="413" t="s">
        <v>32</v>
      </c>
    </row>
    <row r="270" spans="1:21" x14ac:dyDescent="0.25">
      <c r="A270" s="114" t="s">
        <v>33</v>
      </c>
      <c r="B270" s="435" t="s">
        <v>452</v>
      </c>
      <c r="C270" s="437" t="s">
        <v>332</v>
      </c>
      <c r="D270" s="110" t="s">
        <v>293</v>
      </c>
      <c r="E270" s="110" t="s">
        <v>300</v>
      </c>
      <c r="F270" s="110" t="s">
        <v>519</v>
      </c>
      <c r="G270" s="112" t="s">
        <v>324</v>
      </c>
      <c r="H270" s="120">
        <v>5</v>
      </c>
      <c r="I270" s="614">
        <v>2</v>
      </c>
      <c r="J270" s="139">
        <v>2</v>
      </c>
      <c r="K270" s="457" t="s">
        <v>70</v>
      </c>
      <c r="L270" s="458">
        <v>0.61319444444444426</v>
      </c>
      <c r="M270" s="441">
        <v>0.59236111111111089</v>
      </c>
      <c r="N270" s="431">
        <v>0.61319444444444426</v>
      </c>
      <c r="O270" s="431">
        <v>0.61388888888888871</v>
      </c>
      <c r="P270" s="439">
        <v>0.61527777777777759</v>
      </c>
      <c r="Q270" s="435">
        <v>100</v>
      </c>
      <c r="R270" s="110" t="s">
        <v>31</v>
      </c>
      <c r="S270" s="437" t="s">
        <v>32</v>
      </c>
      <c r="T270" s="112" t="s">
        <v>32</v>
      </c>
      <c r="U270" s="413" t="s">
        <v>32</v>
      </c>
    </row>
    <row r="271" spans="1:21" x14ac:dyDescent="0.25">
      <c r="A271" s="114" t="s">
        <v>33</v>
      </c>
      <c r="B271" s="435" t="s">
        <v>458</v>
      </c>
      <c r="C271" s="437" t="s">
        <v>321</v>
      </c>
      <c r="D271" s="110" t="s">
        <v>293</v>
      </c>
      <c r="E271" s="110" t="s">
        <v>305</v>
      </c>
      <c r="F271" s="110" t="s">
        <v>513</v>
      </c>
      <c r="G271" s="112" t="s">
        <v>311</v>
      </c>
      <c r="H271" s="120">
        <v>5</v>
      </c>
      <c r="I271" s="614">
        <v>1</v>
      </c>
      <c r="J271" s="139">
        <v>1</v>
      </c>
      <c r="K271" s="457" t="s">
        <v>117</v>
      </c>
      <c r="L271" s="458">
        <v>0.61388888888888871</v>
      </c>
      <c r="M271" s="441">
        <v>0.59236111111111089</v>
      </c>
      <c r="N271" s="431">
        <v>0.61319444444444426</v>
      </c>
      <c r="O271" s="431">
        <v>0.61388888888888871</v>
      </c>
      <c r="P271" s="439">
        <v>0.61527777777777759</v>
      </c>
      <c r="Q271" s="435">
        <v>95</v>
      </c>
      <c r="R271" s="110" t="s">
        <v>31</v>
      </c>
      <c r="S271" s="437" t="s">
        <v>32</v>
      </c>
      <c r="T271" s="112" t="s">
        <v>32</v>
      </c>
      <c r="U271" s="413" t="s">
        <v>32</v>
      </c>
    </row>
    <row r="272" spans="1:21" x14ac:dyDescent="0.25">
      <c r="A272" s="114" t="s">
        <v>33</v>
      </c>
      <c r="B272" s="435" t="s">
        <v>452</v>
      </c>
      <c r="C272" s="437" t="s">
        <v>332</v>
      </c>
      <c r="D272" s="110" t="s">
        <v>293</v>
      </c>
      <c r="E272" s="110" t="s">
        <v>300</v>
      </c>
      <c r="F272" s="110" t="s">
        <v>519</v>
      </c>
      <c r="G272" s="112" t="s">
        <v>324</v>
      </c>
      <c r="H272" s="120">
        <v>5</v>
      </c>
      <c r="I272" s="614">
        <v>2</v>
      </c>
      <c r="J272" s="139">
        <v>2</v>
      </c>
      <c r="K272" s="457" t="s">
        <v>117</v>
      </c>
      <c r="L272" s="458">
        <v>0.61388888888888871</v>
      </c>
      <c r="M272" s="441">
        <v>0.59236111111111089</v>
      </c>
      <c r="N272" s="431">
        <v>0.61319444444444426</v>
      </c>
      <c r="O272" s="431">
        <v>0.61388888888888871</v>
      </c>
      <c r="P272" s="439">
        <v>0.61527777777777759</v>
      </c>
      <c r="Q272" s="435">
        <v>100</v>
      </c>
      <c r="R272" s="110" t="s">
        <v>31</v>
      </c>
      <c r="S272" s="437" t="s">
        <v>32</v>
      </c>
      <c r="T272" s="112" t="s">
        <v>32</v>
      </c>
      <c r="U272" s="413" t="s">
        <v>32</v>
      </c>
    </row>
    <row r="273" spans="1:21" x14ac:dyDescent="0.25">
      <c r="A273" s="114" t="s">
        <v>33</v>
      </c>
      <c r="B273" s="435" t="s">
        <v>458</v>
      </c>
      <c r="C273" s="437" t="s">
        <v>321</v>
      </c>
      <c r="D273" s="110" t="s">
        <v>293</v>
      </c>
      <c r="E273" s="110" t="s">
        <v>305</v>
      </c>
      <c r="F273" s="110" t="s">
        <v>513</v>
      </c>
      <c r="G273" s="112" t="s">
        <v>311</v>
      </c>
      <c r="H273" s="120">
        <v>5</v>
      </c>
      <c r="I273" s="614">
        <v>1</v>
      </c>
      <c r="J273" s="139">
        <v>1</v>
      </c>
      <c r="K273" s="457" t="s">
        <v>71</v>
      </c>
      <c r="L273" s="458">
        <v>0.61527777777777759</v>
      </c>
      <c r="M273" s="441">
        <v>0.59236111111111089</v>
      </c>
      <c r="N273" s="431">
        <v>0.61319444444444426</v>
      </c>
      <c r="O273" s="431">
        <v>0.61388888888888871</v>
      </c>
      <c r="P273" s="439">
        <v>0.61527777777777759</v>
      </c>
      <c r="Q273" s="435">
        <v>95</v>
      </c>
      <c r="R273" s="110" t="s">
        <v>31</v>
      </c>
      <c r="S273" s="437" t="s">
        <v>32</v>
      </c>
      <c r="T273" s="112" t="s">
        <v>32</v>
      </c>
      <c r="U273" s="413" t="s">
        <v>32</v>
      </c>
    </row>
    <row r="274" spans="1:21" x14ac:dyDescent="0.25">
      <c r="A274" s="114" t="s">
        <v>33</v>
      </c>
      <c r="B274" s="435" t="s">
        <v>452</v>
      </c>
      <c r="C274" s="437" t="s">
        <v>332</v>
      </c>
      <c r="D274" s="110" t="s">
        <v>293</v>
      </c>
      <c r="E274" s="110" t="s">
        <v>300</v>
      </c>
      <c r="F274" s="110" t="s">
        <v>519</v>
      </c>
      <c r="G274" s="112" t="s">
        <v>324</v>
      </c>
      <c r="H274" s="120">
        <v>5</v>
      </c>
      <c r="I274" s="614">
        <v>2</v>
      </c>
      <c r="J274" s="139">
        <v>2</v>
      </c>
      <c r="K274" s="457" t="s">
        <v>71</v>
      </c>
      <c r="L274" s="458">
        <v>0.61527777777777759</v>
      </c>
      <c r="M274" s="441">
        <v>0.59236111111111089</v>
      </c>
      <c r="N274" s="431">
        <v>0.61319444444444426</v>
      </c>
      <c r="O274" s="431">
        <v>0.61388888888888871</v>
      </c>
      <c r="P274" s="439">
        <v>0.61527777777777759</v>
      </c>
      <c r="Q274" s="435">
        <v>100</v>
      </c>
      <c r="R274" s="110" t="s">
        <v>31</v>
      </c>
      <c r="S274" s="437" t="s">
        <v>32</v>
      </c>
      <c r="T274" s="112" t="s">
        <v>32</v>
      </c>
      <c r="U274" s="413" t="s">
        <v>32</v>
      </c>
    </row>
    <row r="275" spans="1:21" x14ac:dyDescent="0.25">
      <c r="A275" s="114" t="s">
        <v>33</v>
      </c>
      <c r="B275" s="435" t="s">
        <v>449</v>
      </c>
      <c r="C275" s="437" t="s">
        <v>325</v>
      </c>
      <c r="D275" s="110" t="s">
        <v>287</v>
      </c>
      <c r="E275" s="110" t="s">
        <v>285</v>
      </c>
      <c r="F275" s="110" t="s">
        <v>524</v>
      </c>
      <c r="G275" s="112" t="s">
        <v>324</v>
      </c>
      <c r="H275" s="120">
        <v>9</v>
      </c>
      <c r="I275" s="614">
        <v>1</v>
      </c>
      <c r="J275" s="139">
        <v>1</v>
      </c>
      <c r="K275" s="457" t="s">
        <v>69</v>
      </c>
      <c r="L275" s="458">
        <v>0.61736111111111081</v>
      </c>
      <c r="M275" s="441">
        <v>0.61736111111111081</v>
      </c>
      <c r="N275" s="431">
        <v>0.63819444444444418</v>
      </c>
      <c r="O275" s="431">
        <v>0.63888888888888862</v>
      </c>
      <c r="P275" s="439">
        <v>0.6402777777777775</v>
      </c>
      <c r="Q275" s="435">
        <v>150</v>
      </c>
      <c r="R275" s="110" t="s">
        <v>31</v>
      </c>
      <c r="S275" s="437" t="s">
        <v>32</v>
      </c>
      <c r="T275" s="112" t="s">
        <v>32</v>
      </c>
      <c r="U275" s="413" t="s">
        <v>32</v>
      </c>
    </row>
    <row r="276" spans="1:21" x14ac:dyDescent="0.25">
      <c r="A276" s="114" t="s">
        <v>33</v>
      </c>
      <c r="B276" s="435" t="s">
        <v>454</v>
      </c>
      <c r="C276" s="437" t="s">
        <v>316</v>
      </c>
      <c r="D276" s="110" t="s">
        <v>287</v>
      </c>
      <c r="E276" s="110" t="s">
        <v>292</v>
      </c>
      <c r="F276" s="110" t="s">
        <v>523</v>
      </c>
      <c r="G276" s="112" t="s">
        <v>311</v>
      </c>
      <c r="H276" s="120">
        <v>9</v>
      </c>
      <c r="I276" s="614">
        <v>2</v>
      </c>
      <c r="J276" s="139">
        <v>2</v>
      </c>
      <c r="K276" s="457" t="s">
        <v>69</v>
      </c>
      <c r="L276" s="458">
        <v>0.61736111111111081</v>
      </c>
      <c r="M276" s="441">
        <v>0.61736111111111081</v>
      </c>
      <c r="N276" s="431">
        <v>0.63819444444444418</v>
      </c>
      <c r="O276" s="431">
        <v>0.63888888888888862</v>
      </c>
      <c r="P276" s="439">
        <v>0.6402777777777775</v>
      </c>
      <c r="Q276" s="435">
        <v>160</v>
      </c>
      <c r="R276" s="110" t="s">
        <v>31</v>
      </c>
      <c r="S276" s="437" t="s">
        <v>32</v>
      </c>
      <c r="T276" s="112" t="s">
        <v>32</v>
      </c>
      <c r="U276" s="413" t="s">
        <v>32</v>
      </c>
    </row>
    <row r="277" spans="1:21" x14ac:dyDescent="0.25">
      <c r="A277" s="114" t="s">
        <v>33</v>
      </c>
      <c r="B277" s="435" t="s">
        <v>363</v>
      </c>
      <c r="C277" s="437" t="s">
        <v>462</v>
      </c>
      <c r="D277" s="110" t="s">
        <v>364</v>
      </c>
      <c r="E277" s="110" t="s">
        <v>300</v>
      </c>
      <c r="F277" s="110" t="s">
        <v>516</v>
      </c>
      <c r="G277" s="112" t="s">
        <v>357</v>
      </c>
      <c r="H277" s="120">
        <v>6</v>
      </c>
      <c r="I277" s="614">
        <v>1</v>
      </c>
      <c r="J277" s="139">
        <v>1</v>
      </c>
      <c r="K277" s="457" t="s">
        <v>70</v>
      </c>
      <c r="L277" s="458">
        <v>0.61944444444444424</v>
      </c>
      <c r="M277" s="441">
        <v>0.59861111111111087</v>
      </c>
      <c r="N277" s="431">
        <v>0.61944444444444424</v>
      </c>
      <c r="O277" s="431">
        <v>0.62013888888888868</v>
      </c>
      <c r="P277" s="439">
        <v>0.62152777777777757</v>
      </c>
      <c r="Q277" s="435">
        <v>100</v>
      </c>
      <c r="R277" s="110" t="s">
        <v>31</v>
      </c>
      <c r="S277" s="437" t="s">
        <v>32</v>
      </c>
      <c r="T277" s="112" t="s">
        <v>32</v>
      </c>
      <c r="U277" s="413" t="s">
        <v>32</v>
      </c>
    </row>
    <row r="278" spans="1:21" x14ac:dyDescent="0.25">
      <c r="A278" s="114" t="s">
        <v>33</v>
      </c>
      <c r="B278" s="435" t="s">
        <v>474</v>
      </c>
      <c r="C278" s="437" t="s">
        <v>385</v>
      </c>
      <c r="D278" s="110" t="s">
        <v>293</v>
      </c>
      <c r="E278" s="110" t="s">
        <v>292</v>
      </c>
      <c r="F278" s="110" t="s">
        <v>517</v>
      </c>
      <c r="G278" s="112" t="s">
        <v>382</v>
      </c>
      <c r="H278" s="120">
        <v>6</v>
      </c>
      <c r="I278" s="614">
        <v>2</v>
      </c>
      <c r="J278" s="139">
        <v>2</v>
      </c>
      <c r="K278" s="457" t="s">
        <v>70</v>
      </c>
      <c r="L278" s="458">
        <v>0.61944444444444424</v>
      </c>
      <c r="M278" s="441">
        <v>0.59861111111111087</v>
      </c>
      <c r="N278" s="431">
        <v>0.61944444444444424</v>
      </c>
      <c r="O278" s="431">
        <v>0.62013888888888868</v>
      </c>
      <c r="P278" s="439">
        <v>0.62152777777777757</v>
      </c>
      <c r="Q278" s="435">
        <v>100</v>
      </c>
      <c r="R278" s="110" t="s">
        <v>31</v>
      </c>
      <c r="S278" s="437" t="s">
        <v>32</v>
      </c>
      <c r="T278" s="112" t="s">
        <v>32</v>
      </c>
      <c r="U278" s="413" t="s">
        <v>32</v>
      </c>
    </row>
    <row r="279" spans="1:21" x14ac:dyDescent="0.25">
      <c r="A279" s="114" t="s">
        <v>33</v>
      </c>
      <c r="B279" s="435" t="s">
        <v>363</v>
      </c>
      <c r="C279" s="437" t="s">
        <v>462</v>
      </c>
      <c r="D279" s="110" t="s">
        <v>364</v>
      </c>
      <c r="E279" s="110" t="s">
        <v>300</v>
      </c>
      <c r="F279" s="110" t="s">
        <v>516</v>
      </c>
      <c r="G279" s="112" t="s">
        <v>357</v>
      </c>
      <c r="H279" s="120">
        <v>6</v>
      </c>
      <c r="I279" s="614">
        <v>1</v>
      </c>
      <c r="J279" s="139">
        <v>1</v>
      </c>
      <c r="K279" s="457" t="s">
        <v>117</v>
      </c>
      <c r="L279" s="458">
        <v>0.62013888888888868</v>
      </c>
      <c r="M279" s="441">
        <v>0.59861111111111087</v>
      </c>
      <c r="N279" s="431">
        <v>0.61944444444444424</v>
      </c>
      <c r="O279" s="431">
        <v>0.62013888888888868</v>
      </c>
      <c r="P279" s="439">
        <v>0.62152777777777757</v>
      </c>
      <c r="Q279" s="435">
        <v>100</v>
      </c>
      <c r="R279" s="110" t="s">
        <v>31</v>
      </c>
      <c r="S279" s="437" t="s">
        <v>32</v>
      </c>
      <c r="T279" s="112" t="s">
        <v>32</v>
      </c>
      <c r="U279" s="413" t="s">
        <v>32</v>
      </c>
    </row>
    <row r="280" spans="1:21" x14ac:dyDescent="0.25">
      <c r="A280" s="114" t="s">
        <v>33</v>
      </c>
      <c r="B280" s="435" t="s">
        <v>474</v>
      </c>
      <c r="C280" s="437" t="s">
        <v>385</v>
      </c>
      <c r="D280" s="110" t="s">
        <v>293</v>
      </c>
      <c r="E280" s="110" t="s">
        <v>292</v>
      </c>
      <c r="F280" s="110" t="s">
        <v>517</v>
      </c>
      <c r="G280" s="112" t="s">
        <v>382</v>
      </c>
      <c r="H280" s="120">
        <v>6</v>
      </c>
      <c r="I280" s="614">
        <v>2</v>
      </c>
      <c r="J280" s="139">
        <v>2</v>
      </c>
      <c r="K280" s="457" t="s">
        <v>117</v>
      </c>
      <c r="L280" s="458">
        <v>0.62013888888888868</v>
      </c>
      <c r="M280" s="441">
        <v>0.59861111111111087</v>
      </c>
      <c r="N280" s="431">
        <v>0.61944444444444424</v>
      </c>
      <c r="O280" s="431">
        <v>0.62013888888888868</v>
      </c>
      <c r="P280" s="439">
        <v>0.62152777777777757</v>
      </c>
      <c r="Q280" s="435">
        <v>100</v>
      </c>
      <c r="R280" s="110" t="s">
        <v>31</v>
      </c>
      <c r="S280" s="437" t="s">
        <v>32</v>
      </c>
      <c r="T280" s="112" t="s">
        <v>32</v>
      </c>
      <c r="U280" s="413" t="s">
        <v>32</v>
      </c>
    </row>
    <row r="281" spans="1:21" x14ac:dyDescent="0.25">
      <c r="A281" s="114" t="s">
        <v>33</v>
      </c>
      <c r="B281" s="435" t="s">
        <v>363</v>
      </c>
      <c r="C281" s="437" t="s">
        <v>462</v>
      </c>
      <c r="D281" s="110" t="s">
        <v>364</v>
      </c>
      <c r="E281" s="110" t="s">
        <v>300</v>
      </c>
      <c r="F281" s="110" t="s">
        <v>516</v>
      </c>
      <c r="G281" s="112" t="s">
        <v>357</v>
      </c>
      <c r="H281" s="120">
        <v>6</v>
      </c>
      <c r="I281" s="614">
        <v>1</v>
      </c>
      <c r="J281" s="139">
        <v>1</v>
      </c>
      <c r="K281" s="457" t="s">
        <v>71</v>
      </c>
      <c r="L281" s="458">
        <v>0.62152777777777757</v>
      </c>
      <c r="M281" s="441">
        <v>0.59861111111111087</v>
      </c>
      <c r="N281" s="431">
        <v>0.61944444444444424</v>
      </c>
      <c r="O281" s="431">
        <v>0.62013888888888868</v>
      </c>
      <c r="P281" s="439">
        <v>0.62152777777777757</v>
      </c>
      <c r="Q281" s="435">
        <v>100</v>
      </c>
      <c r="R281" s="110" t="s">
        <v>31</v>
      </c>
      <c r="S281" s="437" t="s">
        <v>32</v>
      </c>
      <c r="T281" s="112" t="s">
        <v>32</v>
      </c>
      <c r="U281" s="413" t="s">
        <v>32</v>
      </c>
    </row>
    <row r="282" spans="1:21" x14ac:dyDescent="0.25">
      <c r="A282" s="114" t="s">
        <v>33</v>
      </c>
      <c r="B282" s="435" t="s">
        <v>474</v>
      </c>
      <c r="C282" s="437" t="s">
        <v>385</v>
      </c>
      <c r="D282" s="110" t="s">
        <v>293</v>
      </c>
      <c r="E282" s="110" t="s">
        <v>292</v>
      </c>
      <c r="F282" s="110" t="s">
        <v>517</v>
      </c>
      <c r="G282" s="112" t="s">
        <v>382</v>
      </c>
      <c r="H282" s="120">
        <v>6</v>
      </c>
      <c r="I282" s="614">
        <v>2</v>
      </c>
      <c r="J282" s="139">
        <v>2</v>
      </c>
      <c r="K282" s="457" t="s">
        <v>71</v>
      </c>
      <c r="L282" s="458">
        <v>0.62152777777777757</v>
      </c>
      <c r="M282" s="441">
        <v>0.59861111111111087</v>
      </c>
      <c r="N282" s="431">
        <v>0.61944444444444424</v>
      </c>
      <c r="O282" s="431">
        <v>0.62013888888888868</v>
      </c>
      <c r="P282" s="439">
        <v>0.62152777777777757</v>
      </c>
      <c r="Q282" s="435">
        <v>100</v>
      </c>
      <c r="R282" s="110" t="s">
        <v>31</v>
      </c>
      <c r="S282" s="437" t="s">
        <v>32</v>
      </c>
      <c r="T282" s="112" t="s">
        <v>32</v>
      </c>
      <c r="U282" s="413" t="s">
        <v>32</v>
      </c>
    </row>
    <row r="283" spans="1:21" x14ac:dyDescent="0.25">
      <c r="A283" s="114" t="s">
        <v>34</v>
      </c>
      <c r="B283" s="435" t="s">
        <v>451</v>
      </c>
      <c r="C283" s="437" t="s">
        <v>328</v>
      </c>
      <c r="D283" s="110" t="s">
        <v>287</v>
      </c>
      <c r="E283" s="110" t="s">
        <v>299</v>
      </c>
      <c r="F283" s="110" t="s">
        <v>495</v>
      </c>
      <c r="G283" s="112" t="s">
        <v>324</v>
      </c>
      <c r="H283" s="120">
        <v>1</v>
      </c>
      <c r="I283" s="614">
        <v>1</v>
      </c>
      <c r="J283" s="139">
        <v>1</v>
      </c>
      <c r="K283" s="457" t="s">
        <v>69</v>
      </c>
      <c r="L283" s="458">
        <v>0.62569444444444411</v>
      </c>
      <c r="M283" s="441">
        <v>0.62569444444444411</v>
      </c>
      <c r="N283" s="431">
        <v>0.64652777777777748</v>
      </c>
      <c r="O283" s="431">
        <v>0.64722222222222192</v>
      </c>
      <c r="P283" s="439">
        <v>0.64861111111111081</v>
      </c>
      <c r="Q283" s="435">
        <v>26</v>
      </c>
      <c r="R283" s="110" t="s">
        <v>27</v>
      </c>
      <c r="S283" s="437">
        <v>0</v>
      </c>
      <c r="T283" s="112" t="s">
        <v>28</v>
      </c>
      <c r="U283" s="413" t="s">
        <v>32</v>
      </c>
    </row>
    <row r="284" spans="1:21" x14ac:dyDescent="0.25">
      <c r="A284" s="114" t="s">
        <v>34</v>
      </c>
      <c r="B284" s="435" t="s">
        <v>394</v>
      </c>
      <c r="C284" s="437" t="s">
        <v>395</v>
      </c>
      <c r="D284" s="110" t="s">
        <v>287</v>
      </c>
      <c r="E284" s="110" t="s">
        <v>292</v>
      </c>
      <c r="F284" s="110" t="s">
        <v>408</v>
      </c>
      <c r="G284" s="112" t="s">
        <v>392</v>
      </c>
      <c r="H284" s="120">
        <v>1</v>
      </c>
      <c r="I284" s="614">
        <v>2</v>
      </c>
      <c r="J284" s="139">
        <v>2</v>
      </c>
      <c r="K284" s="461" t="s">
        <v>69</v>
      </c>
      <c r="L284" s="458">
        <v>0.62569444444444411</v>
      </c>
      <c r="M284" s="441">
        <v>0.62569444444444411</v>
      </c>
      <c r="N284" s="431">
        <v>0.64652777777777748</v>
      </c>
      <c r="O284" s="431">
        <v>0.64722222222222192</v>
      </c>
      <c r="P284" s="439">
        <v>0.64861111111111081</v>
      </c>
      <c r="Q284" s="435">
        <v>24</v>
      </c>
      <c r="R284" s="110" t="s">
        <v>27</v>
      </c>
      <c r="S284" s="437">
        <v>0</v>
      </c>
      <c r="T284" s="112" t="s">
        <v>28</v>
      </c>
      <c r="U284" s="413" t="s">
        <v>32</v>
      </c>
    </row>
    <row r="285" spans="1:21" x14ac:dyDescent="0.25">
      <c r="A285" s="114" t="s">
        <v>34</v>
      </c>
      <c r="B285" s="435" t="s">
        <v>337</v>
      </c>
      <c r="C285" s="437" t="s">
        <v>338</v>
      </c>
      <c r="D285" s="110" t="s">
        <v>293</v>
      </c>
      <c r="E285" s="110" t="s">
        <v>285</v>
      </c>
      <c r="F285" s="110" t="s">
        <v>406</v>
      </c>
      <c r="G285" s="112" t="s">
        <v>336</v>
      </c>
      <c r="H285" s="120">
        <v>1</v>
      </c>
      <c r="I285" s="614">
        <v>3</v>
      </c>
      <c r="J285" s="139">
        <v>3</v>
      </c>
      <c r="K285" s="457" t="s">
        <v>69</v>
      </c>
      <c r="L285" s="458">
        <v>0.62569444444444411</v>
      </c>
      <c r="M285" s="441">
        <v>0.62569444444444411</v>
      </c>
      <c r="N285" s="431">
        <v>0.64652777777777748</v>
      </c>
      <c r="O285" s="431">
        <v>0.64722222222222192</v>
      </c>
      <c r="P285" s="439">
        <v>0.64861111111111081</v>
      </c>
      <c r="Q285" s="435">
        <v>22</v>
      </c>
      <c r="R285" s="110" t="s">
        <v>27</v>
      </c>
      <c r="S285" s="437">
        <v>50</v>
      </c>
      <c r="T285" s="112" t="s">
        <v>28</v>
      </c>
      <c r="U285" s="413" t="s">
        <v>32</v>
      </c>
    </row>
    <row r="286" spans="1:21" x14ac:dyDescent="0.25">
      <c r="A286" s="114" t="s">
        <v>34</v>
      </c>
      <c r="B286" s="435" t="s">
        <v>476</v>
      </c>
      <c r="C286" s="437" t="s">
        <v>390</v>
      </c>
      <c r="D286" s="110" t="s">
        <v>391</v>
      </c>
      <c r="E286" s="110" t="s">
        <v>305</v>
      </c>
      <c r="F286" s="110" t="s">
        <v>503</v>
      </c>
      <c r="G286" s="112" t="s">
        <v>382</v>
      </c>
      <c r="H286" s="120">
        <v>1</v>
      </c>
      <c r="I286" s="614">
        <v>4</v>
      </c>
      <c r="J286" s="139">
        <v>4</v>
      </c>
      <c r="K286" s="457" t="s">
        <v>69</v>
      </c>
      <c r="L286" s="458">
        <v>0.62569444444444411</v>
      </c>
      <c r="M286" s="441">
        <v>0.62569444444444411</v>
      </c>
      <c r="N286" s="431">
        <v>0.64652777777777748</v>
      </c>
      <c r="O286" s="431">
        <v>0.64722222222222192</v>
      </c>
      <c r="P286" s="439">
        <v>0.64861111111111081</v>
      </c>
      <c r="Q286" s="435">
        <v>21</v>
      </c>
      <c r="R286" s="110" t="s">
        <v>27</v>
      </c>
      <c r="S286" s="437">
        <v>55</v>
      </c>
      <c r="T286" s="112" t="s">
        <v>28</v>
      </c>
      <c r="U286" s="413" t="s">
        <v>32</v>
      </c>
    </row>
    <row r="287" spans="1:21" x14ac:dyDescent="0.25">
      <c r="A287" s="114" t="s">
        <v>34</v>
      </c>
      <c r="B287" s="435" t="s">
        <v>450</v>
      </c>
      <c r="C287" s="437" t="s">
        <v>326</v>
      </c>
      <c r="D287" s="110" t="s">
        <v>287</v>
      </c>
      <c r="E287" s="110" t="s">
        <v>292</v>
      </c>
      <c r="F287" s="110" t="s">
        <v>526</v>
      </c>
      <c r="G287" s="112" t="s">
        <v>324</v>
      </c>
      <c r="H287" s="120">
        <v>1</v>
      </c>
      <c r="I287" s="614">
        <v>5</v>
      </c>
      <c r="J287" s="139">
        <v>5</v>
      </c>
      <c r="K287" s="457" t="s">
        <v>69</v>
      </c>
      <c r="L287" s="458">
        <v>0.62569444444444411</v>
      </c>
      <c r="M287" s="441">
        <v>0.62569444444444411</v>
      </c>
      <c r="N287" s="431">
        <v>0.64652777777777748</v>
      </c>
      <c r="O287" s="431">
        <v>0.64722222222222192</v>
      </c>
      <c r="P287" s="439">
        <v>0.64861111111111081</v>
      </c>
      <c r="Q287" s="435">
        <v>21</v>
      </c>
      <c r="R287" s="110" t="s">
        <v>27</v>
      </c>
      <c r="S287" s="437">
        <v>0</v>
      </c>
      <c r="T287" s="112" t="s">
        <v>28</v>
      </c>
      <c r="U287" s="413" t="s">
        <v>32</v>
      </c>
    </row>
    <row r="288" spans="1:21" x14ac:dyDescent="0.25">
      <c r="A288" s="114" t="s">
        <v>33</v>
      </c>
      <c r="B288" s="435" t="s">
        <v>479</v>
      </c>
      <c r="C288" s="437" t="s">
        <v>388</v>
      </c>
      <c r="D288" s="110" t="s">
        <v>287</v>
      </c>
      <c r="E288" s="110" t="s">
        <v>299</v>
      </c>
      <c r="F288" s="110" t="s">
        <v>520</v>
      </c>
      <c r="G288" s="112" t="s">
        <v>382</v>
      </c>
      <c r="H288" s="120">
        <v>7</v>
      </c>
      <c r="I288" s="614">
        <v>1</v>
      </c>
      <c r="J288" s="139">
        <v>1</v>
      </c>
      <c r="K288" s="457" t="s">
        <v>70</v>
      </c>
      <c r="L288" s="458">
        <v>0.62569444444444422</v>
      </c>
      <c r="M288" s="441">
        <v>0.60486111111111085</v>
      </c>
      <c r="N288" s="431">
        <v>0.62569444444444422</v>
      </c>
      <c r="O288" s="431">
        <v>0.62638888888888866</v>
      </c>
      <c r="P288" s="439">
        <v>0.62777777777777755</v>
      </c>
      <c r="Q288" s="435">
        <v>100</v>
      </c>
      <c r="R288" s="110" t="s">
        <v>31</v>
      </c>
      <c r="S288" s="437" t="s">
        <v>32</v>
      </c>
      <c r="T288" s="112" t="s">
        <v>32</v>
      </c>
      <c r="U288" s="413" t="s">
        <v>32</v>
      </c>
    </row>
    <row r="289" spans="1:21" x14ac:dyDescent="0.25">
      <c r="A289" s="114" t="s">
        <v>33</v>
      </c>
      <c r="B289" s="435" t="s">
        <v>396</v>
      </c>
      <c r="C289" s="437" t="s">
        <v>397</v>
      </c>
      <c r="D289" s="110" t="s">
        <v>293</v>
      </c>
      <c r="E289" s="110" t="s">
        <v>299</v>
      </c>
      <c r="F289" s="110" t="s">
        <v>405</v>
      </c>
      <c r="G289" s="112" t="s">
        <v>392</v>
      </c>
      <c r="H289" s="120">
        <v>7</v>
      </c>
      <c r="I289" s="614">
        <v>2</v>
      </c>
      <c r="J289" s="139">
        <v>2</v>
      </c>
      <c r="K289" s="457" t="s">
        <v>70</v>
      </c>
      <c r="L289" s="458">
        <v>0.62569444444444422</v>
      </c>
      <c r="M289" s="441">
        <v>0.60486111111111085</v>
      </c>
      <c r="N289" s="431">
        <v>0.62569444444444422</v>
      </c>
      <c r="O289" s="431">
        <v>0.62638888888888866</v>
      </c>
      <c r="P289" s="439">
        <v>0.62777777777777755</v>
      </c>
      <c r="Q289" s="435">
        <v>103</v>
      </c>
      <c r="R289" s="110" t="s">
        <v>31</v>
      </c>
      <c r="S289" s="437" t="s">
        <v>32</v>
      </c>
      <c r="T289" s="112" t="s">
        <v>32</v>
      </c>
      <c r="U289" s="413" t="s">
        <v>32</v>
      </c>
    </row>
    <row r="290" spans="1:21" x14ac:dyDescent="0.25">
      <c r="A290" s="114" t="s">
        <v>33</v>
      </c>
      <c r="B290" s="435" t="s">
        <v>479</v>
      </c>
      <c r="C290" s="437" t="s">
        <v>388</v>
      </c>
      <c r="D290" s="110" t="s">
        <v>287</v>
      </c>
      <c r="E290" s="110" t="s">
        <v>299</v>
      </c>
      <c r="F290" s="110" t="s">
        <v>520</v>
      </c>
      <c r="G290" s="112" t="s">
        <v>382</v>
      </c>
      <c r="H290" s="120">
        <v>7</v>
      </c>
      <c r="I290" s="614">
        <v>1</v>
      </c>
      <c r="J290" s="139">
        <v>1</v>
      </c>
      <c r="K290" s="457" t="s">
        <v>117</v>
      </c>
      <c r="L290" s="458">
        <v>0.62638888888888866</v>
      </c>
      <c r="M290" s="441">
        <v>0.60486111111111085</v>
      </c>
      <c r="N290" s="431">
        <v>0.62569444444444422</v>
      </c>
      <c r="O290" s="431">
        <v>0.62638888888888866</v>
      </c>
      <c r="P290" s="439">
        <v>0.62777777777777755</v>
      </c>
      <c r="Q290" s="435">
        <v>100</v>
      </c>
      <c r="R290" s="110" t="s">
        <v>31</v>
      </c>
      <c r="S290" s="437" t="s">
        <v>32</v>
      </c>
      <c r="T290" s="112" t="s">
        <v>32</v>
      </c>
      <c r="U290" s="413" t="s">
        <v>32</v>
      </c>
    </row>
    <row r="291" spans="1:21" x14ac:dyDescent="0.25">
      <c r="A291" s="114" t="s">
        <v>33</v>
      </c>
      <c r="B291" s="435" t="s">
        <v>396</v>
      </c>
      <c r="C291" s="437" t="s">
        <v>397</v>
      </c>
      <c r="D291" s="110" t="s">
        <v>293</v>
      </c>
      <c r="E291" s="110" t="s">
        <v>299</v>
      </c>
      <c r="F291" s="110" t="s">
        <v>405</v>
      </c>
      <c r="G291" s="112" t="s">
        <v>392</v>
      </c>
      <c r="H291" s="120">
        <v>7</v>
      </c>
      <c r="I291" s="614">
        <v>2</v>
      </c>
      <c r="J291" s="139">
        <v>2</v>
      </c>
      <c r="K291" s="457" t="s">
        <v>117</v>
      </c>
      <c r="L291" s="458">
        <v>0.62638888888888866</v>
      </c>
      <c r="M291" s="441">
        <v>0.60486111111111085</v>
      </c>
      <c r="N291" s="431">
        <v>0.62569444444444422</v>
      </c>
      <c r="O291" s="431">
        <v>0.62638888888888866</v>
      </c>
      <c r="P291" s="439">
        <v>0.62777777777777755</v>
      </c>
      <c r="Q291" s="435">
        <v>103</v>
      </c>
      <c r="R291" s="110" t="s">
        <v>31</v>
      </c>
      <c r="S291" s="437" t="s">
        <v>32</v>
      </c>
      <c r="T291" s="112" t="s">
        <v>32</v>
      </c>
      <c r="U291" s="413" t="s">
        <v>32</v>
      </c>
    </row>
    <row r="292" spans="1:21" x14ac:dyDescent="0.25">
      <c r="A292" s="114" t="s">
        <v>33</v>
      </c>
      <c r="B292" s="435" t="s">
        <v>479</v>
      </c>
      <c r="C292" s="437" t="s">
        <v>388</v>
      </c>
      <c r="D292" s="110" t="s">
        <v>287</v>
      </c>
      <c r="E292" s="110" t="s">
        <v>299</v>
      </c>
      <c r="F292" s="110" t="s">
        <v>520</v>
      </c>
      <c r="G292" s="112" t="s">
        <v>382</v>
      </c>
      <c r="H292" s="120">
        <v>7</v>
      </c>
      <c r="I292" s="614">
        <v>1</v>
      </c>
      <c r="J292" s="139">
        <v>1</v>
      </c>
      <c r="K292" s="457" t="s">
        <v>71</v>
      </c>
      <c r="L292" s="458">
        <v>0.62777777777777755</v>
      </c>
      <c r="M292" s="441">
        <v>0.60486111111111085</v>
      </c>
      <c r="N292" s="431">
        <v>0.62569444444444422</v>
      </c>
      <c r="O292" s="431">
        <v>0.62638888888888866</v>
      </c>
      <c r="P292" s="439">
        <v>0.62777777777777755</v>
      </c>
      <c r="Q292" s="435">
        <v>100</v>
      </c>
      <c r="R292" s="110" t="s">
        <v>31</v>
      </c>
      <c r="S292" s="437" t="s">
        <v>32</v>
      </c>
      <c r="T292" s="112" t="s">
        <v>32</v>
      </c>
      <c r="U292" s="413" t="s">
        <v>32</v>
      </c>
    </row>
    <row r="293" spans="1:21" x14ac:dyDescent="0.25">
      <c r="A293" s="114" t="s">
        <v>33</v>
      </c>
      <c r="B293" s="435" t="s">
        <v>396</v>
      </c>
      <c r="C293" s="437" t="s">
        <v>397</v>
      </c>
      <c r="D293" s="110" t="s">
        <v>293</v>
      </c>
      <c r="E293" s="110" t="s">
        <v>299</v>
      </c>
      <c r="F293" s="110" t="s">
        <v>405</v>
      </c>
      <c r="G293" s="112" t="s">
        <v>392</v>
      </c>
      <c r="H293" s="120">
        <v>7</v>
      </c>
      <c r="I293" s="614">
        <v>2</v>
      </c>
      <c r="J293" s="139">
        <v>2</v>
      </c>
      <c r="K293" s="457" t="s">
        <v>71</v>
      </c>
      <c r="L293" s="458">
        <v>0.62777777777777755</v>
      </c>
      <c r="M293" s="441">
        <v>0.60486111111111085</v>
      </c>
      <c r="N293" s="431">
        <v>0.62569444444444422</v>
      </c>
      <c r="O293" s="431">
        <v>0.62638888888888866</v>
      </c>
      <c r="P293" s="439">
        <v>0.62777777777777755</v>
      </c>
      <c r="Q293" s="435">
        <v>103</v>
      </c>
      <c r="R293" s="110" t="s">
        <v>31</v>
      </c>
      <c r="S293" s="437" t="s">
        <v>32</v>
      </c>
      <c r="T293" s="112" t="s">
        <v>32</v>
      </c>
      <c r="U293" s="413" t="s">
        <v>32</v>
      </c>
    </row>
    <row r="294" spans="1:21" x14ac:dyDescent="0.25">
      <c r="A294" s="114" t="s">
        <v>33</v>
      </c>
      <c r="B294" s="435" t="s">
        <v>378</v>
      </c>
      <c r="C294" s="437" t="s">
        <v>471</v>
      </c>
      <c r="D294" s="110" t="s">
        <v>293</v>
      </c>
      <c r="E294" s="110" t="s">
        <v>300</v>
      </c>
      <c r="F294" s="110" t="s">
        <v>481</v>
      </c>
      <c r="G294" s="112" t="s">
        <v>374</v>
      </c>
      <c r="H294" s="120">
        <v>8</v>
      </c>
      <c r="I294" s="614">
        <v>1</v>
      </c>
      <c r="J294" s="139">
        <v>1</v>
      </c>
      <c r="K294" s="457" t="s">
        <v>70</v>
      </c>
      <c r="L294" s="458">
        <v>0.6319444444444442</v>
      </c>
      <c r="M294" s="441">
        <v>0.61111111111111083</v>
      </c>
      <c r="N294" s="431">
        <v>0.6319444444444442</v>
      </c>
      <c r="O294" s="431">
        <v>0.63263888888888864</v>
      </c>
      <c r="P294" s="439">
        <v>0.63402777777777752</v>
      </c>
      <c r="Q294" s="435">
        <v>110</v>
      </c>
      <c r="R294" s="110" t="s">
        <v>31</v>
      </c>
      <c r="S294" s="437" t="s">
        <v>32</v>
      </c>
      <c r="T294" s="112" t="s">
        <v>32</v>
      </c>
      <c r="U294" s="413" t="s">
        <v>32</v>
      </c>
    </row>
    <row r="295" spans="1:21" x14ac:dyDescent="0.25">
      <c r="A295" s="114" t="s">
        <v>33</v>
      </c>
      <c r="B295" s="435" t="s">
        <v>377</v>
      </c>
      <c r="C295" s="437" t="s">
        <v>470</v>
      </c>
      <c r="D295" s="110" t="s">
        <v>287</v>
      </c>
      <c r="E295" s="110" t="s">
        <v>299</v>
      </c>
      <c r="F295" s="110" t="s">
        <v>506</v>
      </c>
      <c r="G295" s="112" t="s">
        <v>374</v>
      </c>
      <c r="H295" s="120">
        <v>8</v>
      </c>
      <c r="I295" s="614">
        <v>2</v>
      </c>
      <c r="J295" s="139">
        <v>2</v>
      </c>
      <c r="K295" s="457" t="s">
        <v>70</v>
      </c>
      <c r="L295" s="458">
        <v>0.6319444444444442</v>
      </c>
      <c r="M295" s="441">
        <v>0.61111111111111083</v>
      </c>
      <c r="N295" s="431">
        <v>0.6319444444444442</v>
      </c>
      <c r="O295" s="431">
        <v>0.63263888888888864</v>
      </c>
      <c r="P295" s="439">
        <v>0.63402777777777752</v>
      </c>
      <c r="Q295" s="435">
        <v>125</v>
      </c>
      <c r="R295" s="110" t="s">
        <v>31</v>
      </c>
      <c r="S295" s="437" t="s">
        <v>32</v>
      </c>
      <c r="T295" s="112" t="s">
        <v>32</v>
      </c>
      <c r="U295" s="413" t="s">
        <v>32</v>
      </c>
    </row>
    <row r="296" spans="1:21" x14ac:dyDescent="0.25">
      <c r="A296" s="114" t="s">
        <v>33</v>
      </c>
      <c r="B296" s="435" t="s">
        <v>378</v>
      </c>
      <c r="C296" s="437" t="s">
        <v>471</v>
      </c>
      <c r="D296" s="110" t="s">
        <v>293</v>
      </c>
      <c r="E296" s="110" t="s">
        <v>300</v>
      </c>
      <c r="F296" s="110" t="s">
        <v>481</v>
      </c>
      <c r="G296" s="112" t="s">
        <v>374</v>
      </c>
      <c r="H296" s="120">
        <v>8</v>
      </c>
      <c r="I296" s="614">
        <v>1</v>
      </c>
      <c r="J296" s="139">
        <v>1</v>
      </c>
      <c r="K296" s="457" t="s">
        <v>117</v>
      </c>
      <c r="L296" s="458">
        <v>0.63263888888888864</v>
      </c>
      <c r="M296" s="441">
        <v>0.61111111111111083</v>
      </c>
      <c r="N296" s="431">
        <v>0.6319444444444442</v>
      </c>
      <c r="O296" s="431">
        <v>0.63263888888888864</v>
      </c>
      <c r="P296" s="439">
        <v>0.63402777777777752</v>
      </c>
      <c r="Q296" s="435">
        <v>110</v>
      </c>
      <c r="R296" s="110" t="s">
        <v>31</v>
      </c>
      <c r="S296" s="437" t="s">
        <v>32</v>
      </c>
      <c r="T296" s="112" t="s">
        <v>32</v>
      </c>
      <c r="U296" s="413" t="s">
        <v>32</v>
      </c>
    </row>
    <row r="297" spans="1:21" x14ac:dyDescent="0.25">
      <c r="A297" s="114" t="s">
        <v>33</v>
      </c>
      <c r="B297" s="435" t="s">
        <v>377</v>
      </c>
      <c r="C297" s="437" t="s">
        <v>470</v>
      </c>
      <c r="D297" s="110" t="s">
        <v>287</v>
      </c>
      <c r="E297" s="110" t="s">
        <v>299</v>
      </c>
      <c r="F297" s="110" t="s">
        <v>506</v>
      </c>
      <c r="G297" s="112" t="s">
        <v>374</v>
      </c>
      <c r="H297" s="120">
        <v>8</v>
      </c>
      <c r="I297" s="614">
        <v>2</v>
      </c>
      <c r="J297" s="139">
        <v>2</v>
      </c>
      <c r="K297" s="457" t="s">
        <v>117</v>
      </c>
      <c r="L297" s="458">
        <v>0.63263888888888864</v>
      </c>
      <c r="M297" s="441">
        <v>0.61111111111111083</v>
      </c>
      <c r="N297" s="431">
        <v>0.6319444444444442</v>
      </c>
      <c r="O297" s="431">
        <v>0.63263888888888864</v>
      </c>
      <c r="P297" s="439">
        <v>0.63402777777777752</v>
      </c>
      <c r="Q297" s="435">
        <v>125</v>
      </c>
      <c r="R297" s="110" t="s">
        <v>31</v>
      </c>
      <c r="S297" s="437" t="s">
        <v>32</v>
      </c>
      <c r="T297" s="112" t="s">
        <v>32</v>
      </c>
      <c r="U297" s="413" t="s">
        <v>32</v>
      </c>
    </row>
    <row r="298" spans="1:21" x14ac:dyDescent="0.25">
      <c r="A298" s="114" t="s">
        <v>33</v>
      </c>
      <c r="B298" s="435" t="s">
        <v>378</v>
      </c>
      <c r="C298" s="437" t="s">
        <v>471</v>
      </c>
      <c r="D298" s="110" t="s">
        <v>293</v>
      </c>
      <c r="E298" s="110" t="s">
        <v>300</v>
      </c>
      <c r="F298" s="110" t="s">
        <v>481</v>
      </c>
      <c r="G298" s="112" t="s">
        <v>374</v>
      </c>
      <c r="H298" s="120">
        <v>8</v>
      </c>
      <c r="I298" s="614">
        <v>1</v>
      </c>
      <c r="J298" s="139">
        <v>1</v>
      </c>
      <c r="K298" s="457" t="s">
        <v>71</v>
      </c>
      <c r="L298" s="458">
        <v>0.63402777777777752</v>
      </c>
      <c r="M298" s="441">
        <v>0.61111111111111083</v>
      </c>
      <c r="N298" s="431">
        <v>0.6319444444444442</v>
      </c>
      <c r="O298" s="431">
        <v>0.63263888888888864</v>
      </c>
      <c r="P298" s="439">
        <v>0.63402777777777752</v>
      </c>
      <c r="Q298" s="435">
        <v>110</v>
      </c>
      <c r="R298" s="110" t="s">
        <v>31</v>
      </c>
      <c r="S298" s="437" t="s">
        <v>32</v>
      </c>
      <c r="T298" s="112" t="s">
        <v>32</v>
      </c>
      <c r="U298" s="413" t="s">
        <v>32</v>
      </c>
    </row>
    <row r="299" spans="1:21" x14ac:dyDescent="0.25">
      <c r="A299" s="114" t="s">
        <v>33</v>
      </c>
      <c r="B299" s="435" t="s">
        <v>377</v>
      </c>
      <c r="C299" s="437" t="s">
        <v>470</v>
      </c>
      <c r="D299" s="110" t="s">
        <v>287</v>
      </c>
      <c r="E299" s="110" t="s">
        <v>299</v>
      </c>
      <c r="F299" s="110" t="s">
        <v>506</v>
      </c>
      <c r="G299" s="112" t="s">
        <v>374</v>
      </c>
      <c r="H299" s="120">
        <v>8</v>
      </c>
      <c r="I299" s="614">
        <v>2</v>
      </c>
      <c r="J299" s="139">
        <v>2</v>
      </c>
      <c r="K299" s="457" t="s">
        <v>71</v>
      </c>
      <c r="L299" s="458">
        <v>0.63402777777777752</v>
      </c>
      <c r="M299" s="441">
        <v>0.61111111111111083</v>
      </c>
      <c r="N299" s="431">
        <v>0.6319444444444442</v>
      </c>
      <c r="O299" s="431">
        <v>0.63263888888888864</v>
      </c>
      <c r="P299" s="439">
        <v>0.63402777777777752</v>
      </c>
      <c r="Q299" s="435">
        <v>125</v>
      </c>
      <c r="R299" s="110" t="s">
        <v>31</v>
      </c>
      <c r="S299" s="437" t="s">
        <v>32</v>
      </c>
      <c r="T299" s="112" t="s">
        <v>32</v>
      </c>
      <c r="U299" s="413" t="s">
        <v>32</v>
      </c>
    </row>
    <row r="300" spans="1:21" x14ac:dyDescent="0.25">
      <c r="A300" s="114" t="s">
        <v>33</v>
      </c>
      <c r="B300" s="435" t="s">
        <v>449</v>
      </c>
      <c r="C300" s="437" t="s">
        <v>325</v>
      </c>
      <c r="D300" s="110" t="s">
        <v>287</v>
      </c>
      <c r="E300" s="110" t="s">
        <v>285</v>
      </c>
      <c r="F300" s="110" t="s">
        <v>524</v>
      </c>
      <c r="G300" s="112" t="s">
        <v>324</v>
      </c>
      <c r="H300" s="120">
        <v>9</v>
      </c>
      <c r="I300" s="614">
        <v>1</v>
      </c>
      <c r="J300" s="139">
        <v>1</v>
      </c>
      <c r="K300" s="457" t="s">
        <v>70</v>
      </c>
      <c r="L300" s="458">
        <v>0.63819444444444418</v>
      </c>
      <c r="M300" s="441">
        <v>0.61736111111111081</v>
      </c>
      <c r="N300" s="431">
        <v>0.63819444444444418</v>
      </c>
      <c r="O300" s="431">
        <v>0.63888888888888862</v>
      </c>
      <c r="P300" s="439">
        <v>0.6402777777777775</v>
      </c>
      <c r="Q300" s="435">
        <v>150</v>
      </c>
      <c r="R300" s="110" t="s">
        <v>31</v>
      </c>
      <c r="S300" s="437" t="s">
        <v>32</v>
      </c>
      <c r="T300" s="112" t="s">
        <v>32</v>
      </c>
      <c r="U300" s="413" t="s">
        <v>32</v>
      </c>
    </row>
    <row r="301" spans="1:21" x14ac:dyDescent="0.25">
      <c r="A301" s="114" t="s">
        <v>33</v>
      </c>
      <c r="B301" s="435" t="s">
        <v>454</v>
      </c>
      <c r="C301" s="437" t="s">
        <v>316</v>
      </c>
      <c r="D301" s="110" t="s">
        <v>287</v>
      </c>
      <c r="E301" s="110" t="s">
        <v>292</v>
      </c>
      <c r="F301" s="110" t="s">
        <v>523</v>
      </c>
      <c r="G301" s="112" t="s">
        <v>311</v>
      </c>
      <c r="H301" s="120">
        <v>9</v>
      </c>
      <c r="I301" s="614">
        <v>2</v>
      </c>
      <c r="J301" s="139">
        <v>2</v>
      </c>
      <c r="K301" s="457" t="s">
        <v>70</v>
      </c>
      <c r="L301" s="458">
        <v>0.63819444444444418</v>
      </c>
      <c r="M301" s="441">
        <v>0.61736111111111081</v>
      </c>
      <c r="N301" s="431">
        <v>0.63819444444444418</v>
      </c>
      <c r="O301" s="431">
        <v>0.63888888888888862</v>
      </c>
      <c r="P301" s="439">
        <v>0.6402777777777775</v>
      </c>
      <c r="Q301" s="435">
        <v>160</v>
      </c>
      <c r="R301" s="110" t="s">
        <v>31</v>
      </c>
      <c r="S301" s="437" t="s">
        <v>32</v>
      </c>
      <c r="T301" s="112" t="s">
        <v>32</v>
      </c>
      <c r="U301" s="413" t="s">
        <v>32</v>
      </c>
    </row>
    <row r="302" spans="1:21" x14ac:dyDescent="0.25">
      <c r="A302" s="114" t="s">
        <v>33</v>
      </c>
      <c r="B302" s="435" t="s">
        <v>449</v>
      </c>
      <c r="C302" s="437" t="s">
        <v>325</v>
      </c>
      <c r="D302" s="110" t="s">
        <v>287</v>
      </c>
      <c r="E302" s="110" t="s">
        <v>285</v>
      </c>
      <c r="F302" s="110" t="s">
        <v>524</v>
      </c>
      <c r="G302" s="112" t="s">
        <v>324</v>
      </c>
      <c r="H302" s="120">
        <v>9</v>
      </c>
      <c r="I302" s="614">
        <v>1</v>
      </c>
      <c r="J302" s="139">
        <v>1</v>
      </c>
      <c r="K302" s="457" t="s">
        <v>117</v>
      </c>
      <c r="L302" s="458">
        <v>0.63888888888888862</v>
      </c>
      <c r="M302" s="441">
        <v>0.61736111111111081</v>
      </c>
      <c r="N302" s="431">
        <v>0.63819444444444418</v>
      </c>
      <c r="O302" s="431">
        <v>0.63888888888888862</v>
      </c>
      <c r="P302" s="439">
        <v>0.6402777777777775</v>
      </c>
      <c r="Q302" s="435">
        <v>150</v>
      </c>
      <c r="R302" s="110" t="s">
        <v>31</v>
      </c>
      <c r="S302" s="437" t="s">
        <v>32</v>
      </c>
      <c r="T302" s="112" t="s">
        <v>32</v>
      </c>
      <c r="U302" s="413" t="s">
        <v>32</v>
      </c>
    </row>
    <row r="303" spans="1:21" x14ac:dyDescent="0.25">
      <c r="A303" s="114" t="s">
        <v>33</v>
      </c>
      <c r="B303" s="435" t="s">
        <v>454</v>
      </c>
      <c r="C303" s="437" t="s">
        <v>316</v>
      </c>
      <c r="D303" s="110" t="s">
        <v>287</v>
      </c>
      <c r="E303" s="110" t="s">
        <v>292</v>
      </c>
      <c r="F303" s="110" t="s">
        <v>523</v>
      </c>
      <c r="G303" s="112" t="s">
        <v>311</v>
      </c>
      <c r="H303" s="120">
        <v>9</v>
      </c>
      <c r="I303" s="614">
        <v>2</v>
      </c>
      <c r="J303" s="139">
        <v>2</v>
      </c>
      <c r="K303" s="457" t="s">
        <v>117</v>
      </c>
      <c r="L303" s="458">
        <v>0.63888888888888862</v>
      </c>
      <c r="M303" s="441">
        <v>0.61736111111111081</v>
      </c>
      <c r="N303" s="431">
        <v>0.63819444444444418</v>
      </c>
      <c r="O303" s="431">
        <v>0.63888888888888862</v>
      </c>
      <c r="P303" s="439">
        <v>0.6402777777777775</v>
      </c>
      <c r="Q303" s="435">
        <v>160</v>
      </c>
      <c r="R303" s="110" t="s">
        <v>31</v>
      </c>
      <c r="S303" s="437" t="s">
        <v>32</v>
      </c>
      <c r="T303" s="112" t="s">
        <v>32</v>
      </c>
      <c r="U303" s="413" t="s">
        <v>32</v>
      </c>
    </row>
    <row r="304" spans="1:21" x14ac:dyDescent="0.25">
      <c r="A304" s="114" t="s">
        <v>33</v>
      </c>
      <c r="B304" s="435" t="s">
        <v>449</v>
      </c>
      <c r="C304" s="437" t="s">
        <v>325</v>
      </c>
      <c r="D304" s="110" t="s">
        <v>287</v>
      </c>
      <c r="E304" s="110" t="s">
        <v>285</v>
      </c>
      <c r="F304" s="110" t="s">
        <v>524</v>
      </c>
      <c r="G304" s="112" t="s">
        <v>324</v>
      </c>
      <c r="H304" s="120">
        <v>9</v>
      </c>
      <c r="I304" s="614">
        <v>1</v>
      </c>
      <c r="J304" s="139">
        <v>1</v>
      </c>
      <c r="K304" s="457" t="s">
        <v>71</v>
      </c>
      <c r="L304" s="458">
        <v>0.6402777777777775</v>
      </c>
      <c r="M304" s="441">
        <v>0.61736111111111081</v>
      </c>
      <c r="N304" s="431">
        <v>0.63819444444444418</v>
      </c>
      <c r="O304" s="431">
        <v>0.63888888888888862</v>
      </c>
      <c r="P304" s="439">
        <v>0.6402777777777775</v>
      </c>
      <c r="Q304" s="435">
        <v>150</v>
      </c>
      <c r="R304" s="110" t="s">
        <v>31</v>
      </c>
      <c r="S304" s="437" t="s">
        <v>32</v>
      </c>
      <c r="T304" s="112" t="s">
        <v>32</v>
      </c>
      <c r="U304" s="413" t="s">
        <v>32</v>
      </c>
    </row>
    <row r="305" spans="1:21" x14ac:dyDescent="0.25">
      <c r="A305" s="114" t="s">
        <v>33</v>
      </c>
      <c r="B305" s="435" t="s">
        <v>454</v>
      </c>
      <c r="C305" s="437" t="s">
        <v>316</v>
      </c>
      <c r="D305" s="110" t="s">
        <v>287</v>
      </c>
      <c r="E305" s="110" t="s">
        <v>292</v>
      </c>
      <c r="F305" s="110" t="s">
        <v>523</v>
      </c>
      <c r="G305" s="112" t="s">
        <v>311</v>
      </c>
      <c r="H305" s="120">
        <v>9</v>
      </c>
      <c r="I305" s="614">
        <v>2</v>
      </c>
      <c r="J305" s="139">
        <v>2</v>
      </c>
      <c r="K305" s="457" t="s">
        <v>71</v>
      </c>
      <c r="L305" s="458">
        <v>0.6402777777777775</v>
      </c>
      <c r="M305" s="441">
        <v>0.61736111111111081</v>
      </c>
      <c r="N305" s="431">
        <v>0.63819444444444418</v>
      </c>
      <c r="O305" s="431">
        <v>0.63888888888888862</v>
      </c>
      <c r="P305" s="439">
        <v>0.6402777777777775</v>
      </c>
      <c r="Q305" s="435">
        <v>160</v>
      </c>
      <c r="R305" s="110" t="s">
        <v>31</v>
      </c>
      <c r="S305" s="437" t="s">
        <v>32</v>
      </c>
      <c r="T305" s="112" t="s">
        <v>32</v>
      </c>
      <c r="U305" s="413" t="s">
        <v>32</v>
      </c>
    </row>
    <row r="306" spans="1:21" x14ac:dyDescent="0.25">
      <c r="A306" s="114" t="s">
        <v>34</v>
      </c>
      <c r="B306" s="435" t="s">
        <v>447</v>
      </c>
      <c r="C306" s="437" t="s">
        <v>448</v>
      </c>
      <c r="D306" s="110" t="s">
        <v>287</v>
      </c>
      <c r="E306" s="110" t="s">
        <v>305</v>
      </c>
      <c r="F306" s="110" t="s">
        <v>500</v>
      </c>
      <c r="G306" s="112" t="s">
        <v>310</v>
      </c>
      <c r="H306" s="120">
        <v>2</v>
      </c>
      <c r="I306" s="614">
        <v>1</v>
      </c>
      <c r="J306" s="139">
        <v>1</v>
      </c>
      <c r="K306" s="457" t="s">
        <v>69</v>
      </c>
      <c r="L306" s="458">
        <v>0.64166666666666639</v>
      </c>
      <c r="M306" s="441">
        <v>0.64166666666666639</v>
      </c>
      <c r="N306" s="431">
        <v>0.66249999999999976</v>
      </c>
      <c r="O306" s="431">
        <v>0.6631944444444442</v>
      </c>
      <c r="P306" s="439">
        <v>0.66458333333333308</v>
      </c>
      <c r="Q306" s="435">
        <v>20</v>
      </c>
      <c r="R306" s="110" t="s">
        <v>27</v>
      </c>
      <c r="S306" s="437">
        <v>0</v>
      </c>
      <c r="T306" s="112" t="s">
        <v>28</v>
      </c>
      <c r="U306" s="413" t="s">
        <v>32</v>
      </c>
    </row>
    <row r="307" spans="1:21" x14ac:dyDescent="0.25">
      <c r="A307" s="114" t="s">
        <v>34</v>
      </c>
      <c r="B307" s="435" t="s">
        <v>482</v>
      </c>
      <c r="C307" s="437" t="s">
        <v>483</v>
      </c>
      <c r="D307" s="110" t="s">
        <v>287</v>
      </c>
      <c r="E307" s="110" t="s">
        <v>299</v>
      </c>
      <c r="F307" s="110" t="s">
        <v>525</v>
      </c>
      <c r="G307" s="112" t="s">
        <v>368</v>
      </c>
      <c r="H307" s="120">
        <v>2</v>
      </c>
      <c r="I307" s="614">
        <v>2</v>
      </c>
      <c r="J307" s="139">
        <v>2</v>
      </c>
      <c r="K307" s="457" t="s">
        <v>69</v>
      </c>
      <c r="L307" s="458">
        <v>0.64166666666666639</v>
      </c>
      <c r="M307" s="441">
        <v>0.64166666666666639</v>
      </c>
      <c r="N307" s="431">
        <v>0.66249999999999976</v>
      </c>
      <c r="O307" s="431">
        <v>0.6631944444444442</v>
      </c>
      <c r="P307" s="439">
        <v>0.66458333333333308</v>
      </c>
      <c r="Q307" s="435">
        <v>20</v>
      </c>
      <c r="R307" s="110" t="s">
        <v>27</v>
      </c>
      <c r="S307" s="437">
        <v>0</v>
      </c>
      <c r="T307" s="112" t="s">
        <v>28</v>
      </c>
      <c r="U307" s="413" t="s">
        <v>32</v>
      </c>
    </row>
    <row r="308" spans="1:21" x14ac:dyDescent="0.25">
      <c r="A308" s="114" t="s">
        <v>34</v>
      </c>
      <c r="B308" s="435" t="s">
        <v>375</v>
      </c>
      <c r="C308" s="437" t="s">
        <v>468</v>
      </c>
      <c r="D308" s="110" t="s">
        <v>287</v>
      </c>
      <c r="E308" s="110" t="s">
        <v>285</v>
      </c>
      <c r="F308" s="110" t="s">
        <v>480</v>
      </c>
      <c r="G308" s="112" t="s">
        <v>374</v>
      </c>
      <c r="H308" s="120">
        <v>2</v>
      </c>
      <c r="I308" s="614">
        <v>3</v>
      </c>
      <c r="J308" s="139">
        <v>3</v>
      </c>
      <c r="K308" s="457" t="s">
        <v>69</v>
      </c>
      <c r="L308" s="458">
        <v>0.64166666666666639</v>
      </c>
      <c r="M308" s="441">
        <v>0.64166666666666639</v>
      </c>
      <c r="N308" s="431">
        <v>0.66249999999999976</v>
      </c>
      <c r="O308" s="431">
        <v>0.6631944444444442</v>
      </c>
      <c r="P308" s="439">
        <v>0.66458333333333308</v>
      </c>
      <c r="Q308" s="435">
        <v>19</v>
      </c>
      <c r="R308" s="110" t="s">
        <v>27</v>
      </c>
      <c r="S308" s="437">
        <v>0</v>
      </c>
      <c r="T308" s="112" t="s">
        <v>28</v>
      </c>
      <c r="U308" s="413" t="s">
        <v>32</v>
      </c>
    </row>
    <row r="309" spans="1:21" x14ac:dyDescent="0.25">
      <c r="A309" s="114" t="s">
        <v>34</v>
      </c>
      <c r="B309" s="435" t="s">
        <v>477</v>
      </c>
      <c r="C309" s="437" t="s">
        <v>393</v>
      </c>
      <c r="D309" s="110" t="s">
        <v>287</v>
      </c>
      <c r="E309" s="110" t="s">
        <v>285</v>
      </c>
      <c r="F309" s="110" t="s">
        <v>505</v>
      </c>
      <c r="G309" s="112" t="s">
        <v>392</v>
      </c>
      <c r="H309" s="120">
        <v>2</v>
      </c>
      <c r="I309" s="614">
        <v>4</v>
      </c>
      <c r="J309" s="139">
        <v>4</v>
      </c>
      <c r="K309" s="457" t="s">
        <v>69</v>
      </c>
      <c r="L309" s="458">
        <v>0.64166666666666639</v>
      </c>
      <c r="M309" s="441">
        <v>0.64166666666666639</v>
      </c>
      <c r="N309" s="431">
        <v>0.66249999999999976</v>
      </c>
      <c r="O309" s="431">
        <v>0.6631944444444442</v>
      </c>
      <c r="P309" s="439">
        <v>0.66458333333333308</v>
      </c>
      <c r="Q309" s="435">
        <v>18</v>
      </c>
      <c r="R309" s="110" t="s">
        <v>27</v>
      </c>
      <c r="S309" s="437">
        <v>0</v>
      </c>
      <c r="T309" s="112" t="s">
        <v>28</v>
      </c>
      <c r="U309" s="413" t="s">
        <v>32</v>
      </c>
    </row>
    <row r="310" spans="1:21" x14ac:dyDescent="0.25">
      <c r="A310" s="114" t="s">
        <v>34</v>
      </c>
      <c r="B310" s="435" t="s">
        <v>379</v>
      </c>
      <c r="C310" s="437" t="s">
        <v>472</v>
      </c>
      <c r="D310" s="110" t="s">
        <v>293</v>
      </c>
      <c r="E310" s="110" t="s">
        <v>305</v>
      </c>
      <c r="F310" s="110" t="s">
        <v>521</v>
      </c>
      <c r="G310" s="112" t="s">
        <v>374</v>
      </c>
      <c r="H310" s="120">
        <v>2</v>
      </c>
      <c r="I310" s="614">
        <v>5</v>
      </c>
      <c r="J310" s="139">
        <v>5</v>
      </c>
      <c r="K310" s="457" t="s">
        <v>69</v>
      </c>
      <c r="L310" s="458">
        <v>0.64166666666666639</v>
      </c>
      <c r="M310" s="441">
        <v>0.64166666666666639</v>
      </c>
      <c r="N310" s="431">
        <v>0.66249999999999976</v>
      </c>
      <c r="O310" s="431">
        <v>0.6631944444444442</v>
      </c>
      <c r="P310" s="439">
        <v>0.66458333333333308</v>
      </c>
      <c r="Q310" s="435">
        <v>18</v>
      </c>
      <c r="R310" s="110" t="s">
        <v>27</v>
      </c>
      <c r="S310" s="437">
        <v>0</v>
      </c>
      <c r="T310" s="112" t="s">
        <v>28</v>
      </c>
      <c r="U310" s="413" t="s">
        <v>32</v>
      </c>
    </row>
    <row r="311" spans="1:21" x14ac:dyDescent="0.25">
      <c r="A311" s="114" t="s">
        <v>34</v>
      </c>
      <c r="B311" s="435" t="s">
        <v>451</v>
      </c>
      <c r="C311" s="437" t="s">
        <v>328</v>
      </c>
      <c r="D311" s="110" t="s">
        <v>287</v>
      </c>
      <c r="E311" s="110" t="s">
        <v>299</v>
      </c>
      <c r="F311" s="110" t="s">
        <v>495</v>
      </c>
      <c r="G311" s="112" t="s">
        <v>324</v>
      </c>
      <c r="H311" s="120">
        <v>1</v>
      </c>
      <c r="I311" s="614">
        <v>1</v>
      </c>
      <c r="J311" s="139">
        <v>1</v>
      </c>
      <c r="K311" s="457" t="s">
        <v>70</v>
      </c>
      <c r="L311" s="458">
        <v>0.64652777777777748</v>
      </c>
      <c r="M311" s="441">
        <v>0.62569444444444411</v>
      </c>
      <c r="N311" s="431">
        <v>0.64652777777777748</v>
      </c>
      <c r="O311" s="431">
        <v>0.64722222222222192</v>
      </c>
      <c r="P311" s="439">
        <v>0.64861111111111081</v>
      </c>
      <c r="Q311" s="435">
        <v>26</v>
      </c>
      <c r="R311" s="110" t="s">
        <v>27</v>
      </c>
      <c r="S311" s="437">
        <v>0</v>
      </c>
      <c r="T311" s="112" t="s">
        <v>28</v>
      </c>
      <c r="U311" s="413" t="s">
        <v>32</v>
      </c>
    </row>
    <row r="312" spans="1:21" x14ac:dyDescent="0.25">
      <c r="A312" s="114" t="s">
        <v>34</v>
      </c>
      <c r="B312" s="435" t="s">
        <v>394</v>
      </c>
      <c r="C312" s="437" t="s">
        <v>395</v>
      </c>
      <c r="D312" s="110" t="s">
        <v>287</v>
      </c>
      <c r="E312" s="110" t="s">
        <v>292</v>
      </c>
      <c r="F312" s="110" t="s">
        <v>408</v>
      </c>
      <c r="G312" s="112" t="s">
        <v>392</v>
      </c>
      <c r="H312" s="120">
        <v>1</v>
      </c>
      <c r="I312" s="614">
        <v>2</v>
      </c>
      <c r="J312" s="139">
        <v>2</v>
      </c>
      <c r="K312" s="457" t="s">
        <v>70</v>
      </c>
      <c r="L312" s="458">
        <v>0.64652777777777748</v>
      </c>
      <c r="M312" s="441">
        <v>0.62569444444444411</v>
      </c>
      <c r="N312" s="431">
        <v>0.64652777777777748</v>
      </c>
      <c r="O312" s="431">
        <v>0.64722222222222192</v>
      </c>
      <c r="P312" s="439">
        <v>0.64861111111111081</v>
      </c>
      <c r="Q312" s="435">
        <v>24</v>
      </c>
      <c r="R312" s="110" t="s">
        <v>27</v>
      </c>
      <c r="S312" s="437">
        <v>0</v>
      </c>
      <c r="T312" s="112" t="s">
        <v>28</v>
      </c>
      <c r="U312" s="413" t="s">
        <v>32</v>
      </c>
    </row>
    <row r="313" spans="1:21" x14ac:dyDescent="0.25">
      <c r="A313" s="114" t="s">
        <v>34</v>
      </c>
      <c r="B313" s="435" t="s">
        <v>337</v>
      </c>
      <c r="C313" s="437" t="s">
        <v>338</v>
      </c>
      <c r="D313" s="110" t="s">
        <v>293</v>
      </c>
      <c r="E313" s="110" t="s">
        <v>285</v>
      </c>
      <c r="F313" s="110" t="s">
        <v>406</v>
      </c>
      <c r="G313" s="112" t="s">
        <v>336</v>
      </c>
      <c r="H313" s="120">
        <v>1</v>
      </c>
      <c r="I313" s="614">
        <v>3</v>
      </c>
      <c r="J313" s="139">
        <v>3</v>
      </c>
      <c r="K313" s="457" t="s">
        <v>70</v>
      </c>
      <c r="L313" s="458">
        <v>0.64652777777777748</v>
      </c>
      <c r="M313" s="441">
        <v>0.62569444444444411</v>
      </c>
      <c r="N313" s="431">
        <v>0.64652777777777748</v>
      </c>
      <c r="O313" s="431">
        <v>0.64722222222222192</v>
      </c>
      <c r="P313" s="439">
        <v>0.64861111111111081</v>
      </c>
      <c r="Q313" s="435">
        <v>22</v>
      </c>
      <c r="R313" s="110" t="s">
        <v>27</v>
      </c>
      <c r="S313" s="437">
        <v>50</v>
      </c>
      <c r="T313" s="112" t="s">
        <v>28</v>
      </c>
      <c r="U313" s="413" t="s">
        <v>32</v>
      </c>
    </row>
    <row r="314" spans="1:21" x14ac:dyDescent="0.25">
      <c r="A314" s="114" t="s">
        <v>34</v>
      </c>
      <c r="B314" s="435" t="s">
        <v>476</v>
      </c>
      <c r="C314" s="437" t="s">
        <v>390</v>
      </c>
      <c r="D314" s="110" t="s">
        <v>391</v>
      </c>
      <c r="E314" s="110" t="s">
        <v>305</v>
      </c>
      <c r="F314" s="110" t="s">
        <v>503</v>
      </c>
      <c r="G314" s="112" t="s">
        <v>382</v>
      </c>
      <c r="H314" s="120">
        <v>1</v>
      </c>
      <c r="I314" s="614">
        <v>4</v>
      </c>
      <c r="J314" s="139">
        <v>4</v>
      </c>
      <c r="K314" s="457" t="s">
        <v>70</v>
      </c>
      <c r="L314" s="458">
        <v>0.64652777777777748</v>
      </c>
      <c r="M314" s="441">
        <v>0.62569444444444411</v>
      </c>
      <c r="N314" s="431">
        <v>0.64652777777777748</v>
      </c>
      <c r="O314" s="431">
        <v>0.64722222222222192</v>
      </c>
      <c r="P314" s="439">
        <v>0.64861111111111081</v>
      </c>
      <c r="Q314" s="435">
        <v>21</v>
      </c>
      <c r="R314" s="110" t="s">
        <v>27</v>
      </c>
      <c r="S314" s="437">
        <v>55</v>
      </c>
      <c r="T314" s="112" t="s">
        <v>28</v>
      </c>
      <c r="U314" s="413" t="s">
        <v>32</v>
      </c>
    </row>
    <row r="315" spans="1:21" x14ac:dyDescent="0.25">
      <c r="A315" s="114" t="s">
        <v>34</v>
      </c>
      <c r="B315" s="435" t="s">
        <v>450</v>
      </c>
      <c r="C315" s="437" t="s">
        <v>326</v>
      </c>
      <c r="D315" s="110" t="s">
        <v>287</v>
      </c>
      <c r="E315" s="110" t="s">
        <v>292</v>
      </c>
      <c r="F315" s="110" t="s">
        <v>526</v>
      </c>
      <c r="G315" s="112" t="s">
        <v>324</v>
      </c>
      <c r="H315" s="120">
        <v>1</v>
      </c>
      <c r="I315" s="614">
        <v>5</v>
      </c>
      <c r="J315" s="139">
        <v>5</v>
      </c>
      <c r="K315" s="457" t="s">
        <v>70</v>
      </c>
      <c r="L315" s="458">
        <v>0.64652777777777748</v>
      </c>
      <c r="M315" s="441">
        <v>0.62569444444444411</v>
      </c>
      <c r="N315" s="431">
        <v>0.64652777777777748</v>
      </c>
      <c r="O315" s="431">
        <v>0.64722222222222192</v>
      </c>
      <c r="P315" s="439">
        <v>0.64861111111111081</v>
      </c>
      <c r="Q315" s="435">
        <v>21</v>
      </c>
      <c r="R315" s="110" t="s">
        <v>27</v>
      </c>
      <c r="S315" s="437">
        <v>0</v>
      </c>
      <c r="T315" s="112" t="s">
        <v>28</v>
      </c>
      <c r="U315" s="413" t="s">
        <v>32</v>
      </c>
    </row>
    <row r="316" spans="1:21" x14ac:dyDescent="0.25">
      <c r="A316" s="114" t="s">
        <v>34</v>
      </c>
      <c r="B316" s="435" t="s">
        <v>451</v>
      </c>
      <c r="C316" s="437" t="s">
        <v>328</v>
      </c>
      <c r="D316" s="110" t="s">
        <v>287</v>
      </c>
      <c r="E316" s="110" t="s">
        <v>299</v>
      </c>
      <c r="F316" s="110" t="s">
        <v>495</v>
      </c>
      <c r="G316" s="112" t="s">
        <v>324</v>
      </c>
      <c r="H316" s="120">
        <v>1</v>
      </c>
      <c r="I316" s="614">
        <v>1</v>
      </c>
      <c r="J316" s="139">
        <v>1</v>
      </c>
      <c r="K316" s="457" t="s">
        <v>117</v>
      </c>
      <c r="L316" s="458">
        <v>0.64722222222222192</v>
      </c>
      <c r="M316" s="441">
        <v>0.62569444444444411</v>
      </c>
      <c r="N316" s="431">
        <v>0.64652777777777748</v>
      </c>
      <c r="O316" s="431">
        <v>0.64722222222222192</v>
      </c>
      <c r="P316" s="439">
        <v>0.64861111111111081</v>
      </c>
      <c r="Q316" s="435">
        <v>26</v>
      </c>
      <c r="R316" s="110" t="s">
        <v>27</v>
      </c>
      <c r="S316" s="437">
        <v>0</v>
      </c>
      <c r="T316" s="112" t="s">
        <v>28</v>
      </c>
      <c r="U316" s="413" t="s">
        <v>32</v>
      </c>
    </row>
    <row r="317" spans="1:21" x14ac:dyDescent="0.25">
      <c r="A317" s="114" t="s">
        <v>34</v>
      </c>
      <c r="B317" s="435" t="s">
        <v>394</v>
      </c>
      <c r="C317" s="437" t="s">
        <v>395</v>
      </c>
      <c r="D317" s="110" t="s">
        <v>287</v>
      </c>
      <c r="E317" s="110" t="s">
        <v>292</v>
      </c>
      <c r="F317" s="110" t="s">
        <v>408</v>
      </c>
      <c r="G317" s="112" t="s">
        <v>392</v>
      </c>
      <c r="H317" s="120">
        <v>1</v>
      </c>
      <c r="I317" s="614">
        <v>2</v>
      </c>
      <c r="J317" s="139">
        <v>2</v>
      </c>
      <c r="K317" s="457" t="s">
        <v>117</v>
      </c>
      <c r="L317" s="458">
        <v>0.64722222222222192</v>
      </c>
      <c r="M317" s="441">
        <v>0.62569444444444411</v>
      </c>
      <c r="N317" s="431">
        <v>0.64652777777777748</v>
      </c>
      <c r="O317" s="431">
        <v>0.64722222222222192</v>
      </c>
      <c r="P317" s="439">
        <v>0.64861111111111081</v>
      </c>
      <c r="Q317" s="435">
        <v>24</v>
      </c>
      <c r="R317" s="110" t="s">
        <v>27</v>
      </c>
      <c r="S317" s="437">
        <v>0</v>
      </c>
      <c r="T317" s="112" t="s">
        <v>28</v>
      </c>
      <c r="U317" s="413" t="s">
        <v>32</v>
      </c>
    </row>
    <row r="318" spans="1:21" x14ac:dyDescent="0.25">
      <c r="A318" s="114" t="s">
        <v>34</v>
      </c>
      <c r="B318" s="435" t="s">
        <v>337</v>
      </c>
      <c r="C318" s="437" t="s">
        <v>338</v>
      </c>
      <c r="D318" s="110" t="s">
        <v>293</v>
      </c>
      <c r="E318" s="110" t="s">
        <v>285</v>
      </c>
      <c r="F318" s="110" t="s">
        <v>406</v>
      </c>
      <c r="G318" s="112" t="s">
        <v>336</v>
      </c>
      <c r="H318" s="120">
        <v>1</v>
      </c>
      <c r="I318" s="614">
        <v>3</v>
      </c>
      <c r="J318" s="139">
        <v>3</v>
      </c>
      <c r="K318" s="457" t="s">
        <v>117</v>
      </c>
      <c r="L318" s="458">
        <v>0.64722222222222192</v>
      </c>
      <c r="M318" s="441">
        <v>0.62569444444444411</v>
      </c>
      <c r="N318" s="431">
        <v>0.64652777777777748</v>
      </c>
      <c r="O318" s="431">
        <v>0.64722222222222192</v>
      </c>
      <c r="P318" s="439">
        <v>0.64861111111111081</v>
      </c>
      <c r="Q318" s="435">
        <v>22</v>
      </c>
      <c r="R318" s="110" t="s">
        <v>27</v>
      </c>
      <c r="S318" s="437">
        <v>50</v>
      </c>
      <c r="T318" s="112" t="s">
        <v>28</v>
      </c>
      <c r="U318" s="413" t="s">
        <v>32</v>
      </c>
    </row>
    <row r="319" spans="1:21" x14ac:dyDescent="0.25">
      <c r="A319" s="114" t="s">
        <v>34</v>
      </c>
      <c r="B319" s="435" t="s">
        <v>476</v>
      </c>
      <c r="C319" s="437" t="s">
        <v>390</v>
      </c>
      <c r="D319" s="110" t="s">
        <v>391</v>
      </c>
      <c r="E319" s="110" t="s">
        <v>305</v>
      </c>
      <c r="F319" s="110" t="s">
        <v>503</v>
      </c>
      <c r="G319" s="112" t="s">
        <v>382</v>
      </c>
      <c r="H319" s="120">
        <v>1</v>
      </c>
      <c r="I319" s="614">
        <v>4</v>
      </c>
      <c r="J319" s="139">
        <v>4</v>
      </c>
      <c r="K319" s="457" t="s">
        <v>117</v>
      </c>
      <c r="L319" s="458">
        <v>0.64722222222222192</v>
      </c>
      <c r="M319" s="441">
        <v>0.62569444444444411</v>
      </c>
      <c r="N319" s="431">
        <v>0.64652777777777748</v>
      </c>
      <c r="O319" s="431">
        <v>0.64722222222222192</v>
      </c>
      <c r="P319" s="439">
        <v>0.64861111111111081</v>
      </c>
      <c r="Q319" s="435">
        <v>21</v>
      </c>
      <c r="R319" s="110" t="s">
        <v>27</v>
      </c>
      <c r="S319" s="437">
        <v>55</v>
      </c>
      <c r="T319" s="112" t="s">
        <v>28</v>
      </c>
      <c r="U319" s="413" t="s">
        <v>32</v>
      </c>
    </row>
    <row r="320" spans="1:21" x14ac:dyDescent="0.25">
      <c r="A320" s="114" t="s">
        <v>34</v>
      </c>
      <c r="B320" s="435" t="s">
        <v>450</v>
      </c>
      <c r="C320" s="437" t="s">
        <v>326</v>
      </c>
      <c r="D320" s="110" t="s">
        <v>287</v>
      </c>
      <c r="E320" s="110" t="s">
        <v>292</v>
      </c>
      <c r="F320" s="110" t="s">
        <v>526</v>
      </c>
      <c r="G320" s="112" t="s">
        <v>324</v>
      </c>
      <c r="H320" s="120">
        <v>1</v>
      </c>
      <c r="I320" s="614">
        <v>5</v>
      </c>
      <c r="J320" s="139">
        <v>5</v>
      </c>
      <c r="K320" s="457" t="s">
        <v>117</v>
      </c>
      <c r="L320" s="458">
        <v>0.64722222222222192</v>
      </c>
      <c r="M320" s="441">
        <v>0.62569444444444411</v>
      </c>
      <c r="N320" s="431">
        <v>0.64652777777777748</v>
      </c>
      <c r="O320" s="431">
        <v>0.64722222222222192</v>
      </c>
      <c r="P320" s="439">
        <v>0.64861111111111081</v>
      </c>
      <c r="Q320" s="435">
        <v>21</v>
      </c>
      <c r="R320" s="110" t="s">
        <v>27</v>
      </c>
      <c r="S320" s="437">
        <v>0</v>
      </c>
      <c r="T320" s="112" t="s">
        <v>28</v>
      </c>
      <c r="U320" s="413" t="s">
        <v>32</v>
      </c>
    </row>
    <row r="321" spans="1:21" x14ac:dyDescent="0.25">
      <c r="A321" s="114" t="s">
        <v>34</v>
      </c>
      <c r="B321" s="435" t="s">
        <v>451</v>
      </c>
      <c r="C321" s="437" t="s">
        <v>328</v>
      </c>
      <c r="D321" s="110" t="s">
        <v>287</v>
      </c>
      <c r="E321" s="110" t="s">
        <v>299</v>
      </c>
      <c r="F321" s="110" t="s">
        <v>495</v>
      </c>
      <c r="G321" s="112" t="s">
        <v>324</v>
      </c>
      <c r="H321" s="120">
        <v>1</v>
      </c>
      <c r="I321" s="614">
        <v>1</v>
      </c>
      <c r="J321" s="139">
        <v>1</v>
      </c>
      <c r="K321" s="457" t="s">
        <v>71</v>
      </c>
      <c r="L321" s="458">
        <v>0.64861111111111081</v>
      </c>
      <c r="M321" s="441">
        <v>0.62569444444444411</v>
      </c>
      <c r="N321" s="431">
        <v>0.64652777777777748</v>
      </c>
      <c r="O321" s="431">
        <v>0.64722222222222192</v>
      </c>
      <c r="P321" s="439">
        <v>0.64861111111111081</v>
      </c>
      <c r="Q321" s="435">
        <v>26</v>
      </c>
      <c r="R321" s="110" t="s">
        <v>27</v>
      </c>
      <c r="S321" s="437">
        <v>0</v>
      </c>
      <c r="T321" s="112" t="s">
        <v>28</v>
      </c>
      <c r="U321" s="413" t="s">
        <v>32</v>
      </c>
    </row>
    <row r="322" spans="1:21" x14ac:dyDescent="0.25">
      <c r="A322" s="114" t="s">
        <v>34</v>
      </c>
      <c r="B322" s="435" t="s">
        <v>394</v>
      </c>
      <c r="C322" s="437" t="s">
        <v>395</v>
      </c>
      <c r="D322" s="110" t="s">
        <v>287</v>
      </c>
      <c r="E322" s="110" t="s">
        <v>292</v>
      </c>
      <c r="F322" s="110" t="s">
        <v>408</v>
      </c>
      <c r="G322" s="112" t="s">
        <v>392</v>
      </c>
      <c r="H322" s="120">
        <v>1</v>
      </c>
      <c r="I322" s="614">
        <v>2</v>
      </c>
      <c r="J322" s="139">
        <v>2</v>
      </c>
      <c r="K322" s="457" t="s">
        <v>71</v>
      </c>
      <c r="L322" s="458">
        <v>0.64861111111111081</v>
      </c>
      <c r="M322" s="441">
        <v>0.62569444444444411</v>
      </c>
      <c r="N322" s="431">
        <v>0.64652777777777748</v>
      </c>
      <c r="O322" s="431">
        <v>0.64722222222222192</v>
      </c>
      <c r="P322" s="439">
        <v>0.64861111111111081</v>
      </c>
      <c r="Q322" s="435">
        <v>24</v>
      </c>
      <c r="R322" s="110" t="s">
        <v>27</v>
      </c>
      <c r="S322" s="437">
        <v>0</v>
      </c>
      <c r="T322" s="112" t="s">
        <v>28</v>
      </c>
      <c r="U322" s="413" t="s">
        <v>32</v>
      </c>
    </row>
    <row r="323" spans="1:21" x14ac:dyDescent="0.25">
      <c r="A323" s="114" t="s">
        <v>34</v>
      </c>
      <c r="B323" s="435" t="s">
        <v>337</v>
      </c>
      <c r="C323" s="437" t="s">
        <v>338</v>
      </c>
      <c r="D323" s="110" t="s">
        <v>293</v>
      </c>
      <c r="E323" s="110" t="s">
        <v>285</v>
      </c>
      <c r="F323" s="110" t="s">
        <v>406</v>
      </c>
      <c r="G323" s="112" t="s">
        <v>336</v>
      </c>
      <c r="H323" s="120">
        <v>1</v>
      </c>
      <c r="I323" s="614">
        <v>3</v>
      </c>
      <c r="J323" s="139">
        <v>3</v>
      </c>
      <c r="K323" s="457" t="s">
        <v>71</v>
      </c>
      <c r="L323" s="458">
        <v>0.64861111111111081</v>
      </c>
      <c r="M323" s="441">
        <v>0.62569444444444411</v>
      </c>
      <c r="N323" s="431">
        <v>0.64652777777777748</v>
      </c>
      <c r="O323" s="431">
        <v>0.64722222222222192</v>
      </c>
      <c r="P323" s="439">
        <v>0.64861111111111081</v>
      </c>
      <c r="Q323" s="435">
        <v>22</v>
      </c>
      <c r="R323" s="110" t="s">
        <v>27</v>
      </c>
      <c r="S323" s="437">
        <v>50</v>
      </c>
      <c r="T323" s="112" t="s">
        <v>28</v>
      </c>
      <c r="U323" s="413" t="s">
        <v>32</v>
      </c>
    </row>
    <row r="324" spans="1:21" x14ac:dyDescent="0.25">
      <c r="A324" s="114" t="s">
        <v>34</v>
      </c>
      <c r="B324" s="435" t="s">
        <v>476</v>
      </c>
      <c r="C324" s="437" t="s">
        <v>390</v>
      </c>
      <c r="D324" s="110" t="s">
        <v>391</v>
      </c>
      <c r="E324" s="110" t="s">
        <v>305</v>
      </c>
      <c r="F324" s="110" t="s">
        <v>503</v>
      </c>
      <c r="G324" s="112" t="s">
        <v>382</v>
      </c>
      <c r="H324" s="120">
        <v>1</v>
      </c>
      <c r="I324" s="614">
        <v>4</v>
      </c>
      <c r="J324" s="139">
        <v>4</v>
      </c>
      <c r="K324" s="461" t="s">
        <v>71</v>
      </c>
      <c r="L324" s="458">
        <v>0.64861111111111081</v>
      </c>
      <c r="M324" s="441">
        <v>0.62569444444444411</v>
      </c>
      <c r="N324" s="431">
        <v>0.64652777777777748</v>
      </c>
      <c r="O324" s="431">
        <v>0.64722222222222192</v>
      </c>
      <c r="P324" s="439">
        <v>0.64861111111111081</v>
      </c>
      <c r="Q324" s="435">
        <v>21</v>
      </c>
      <c r="R324" s="110" t="s">
        <v>27</v>
      </c>
      <c r="S324" s="437">
        <v>55</v>
      </c>
      <c r="T324" s="112" t="s">
        <v>28</v>
      </c>
      <c r="U324" s="413" t="s">
        <v>32</v>
      </c>
    </row>
    <row r="325" spans="1:21" x14ac:dyDescent="0.25">
      <c r="A325" s="114" t="s">
        <v>34</v>
      </c>
      <c r="B325" s="435" t="s">
        <v>450</v>
      </c>
      <c r="C325" s="437" t="s">
        <v>326</v>
      </c>
      <c r="D325" s="110" t="s">
        <v>287</v>
      </c>
      <c r="E325" s="110" t="s">
        <v>292</v>
      </c>
      <c r="F325" s="110" t="s">
        <v>526</v>
      </c>
      <c r="G325" s="112" t="s">
        <v>324</v>
      </c>
      <c r="H325" s="120">
        <v>1</v>
      </c>
      <c r="I325" s="614">
        <v>5</v>
      </c>
      <c r="J325" s="139">
        <v>5</v>
      </c>
      <c r="K325" s="457" t="s">
        <v>71</v>
      </c>
      <c r="L325" s="458">
        <v>0.64861111111111081</v>
      </c>
      <c r="M325" s="441">
        <v>0.62569444444444411</v>
      </c>
      <c r="N325" s="431">
        <v>0.64652777777777748</v>
      </c>
      <c r="O325" s="431">
        <v>0.64722222222222192</v>
      </c>
      <c r="P325" s="439">
        <v>0.64861111111111081</v>
      </c>
      <c r="Q325" s="435">
        <v>21</v>
      </c>
      <c r="R325" s="110" t="s">
        <v>27</v>
      </c>
      <c r="S325" s="437">
        <v>0</v>
      </c>
      <c r="T325" s="112" t="s">
        <v>28</v>
      </c>
      <c r="U325" s="413" t="s">
        <v>32</v>
      </c>
    </row>
    <row r="326" spans="1:21" x14ac:dyDescent="0.25">
      <c r="A326" s="114" t="s">
        <v>34</v>
      </c>
      <c r="B326" s="435" t="s">
        <v>475</v>
      </c>
      <c r="C326" s="437" t="s">
        <v>389</v>
      </c>
      <c r="D326" s="110" t="s">
        <v>287</v>
      </c>
      <c r="E326" s="110" t="s">
        <v>300</v>
      </c>
      <c r="F326" s="110" t="s">
        <v>527</v>
      </c>
      <c r="G326" s="112" t="s">
        <v>382</v>
      </c>
      <c r="H326" s="120">
        <v>3</v>
      </c>
      <c r="I326" s="614">
        <v>1</v>
      </c>
      <c r="J326" s="139">
        <v>1</v>
      </c>
      <c r="K326" s="457" t="s">
        <v>69</v>
      </c>
      <c r="L326" s="458">
        <v>0.65763888888888866</v>
      </c>
      <c r="M326" s="441">
        <v>0.65763888888888866</v>
      </c>
      <c r="N326" s="431">
        <v>0.67847222222222203</v>
      </c>
      <c r="O326" s="431">
        <v>0.67916666666666647</v>
      </c>
      <c r="P326" s="439">
        <v>0.68055555555555536</v>
      </c>
      <c r="Q326" s="435">
        <v>18</v>
      </c>
      <c r="R326" s="110" t="s">
        <v>27</v>
      </c>
      <c r="S326" s="437">
        <v>0</v>
      </c>
      <c r="T326" s="112" t="s">
        <v>28</v>
      </c>
      <c r="U326" s="413" t="s">
        <v>32</v>
      </c>
    </row>
    <row r="327" spans="1:21" x14ac:dyDescent="0.25">
      <c r="A327" s="114" t="s">
        <v>34</v>
      </c>
      <c r="B327" s="435" t="s">
        <v>456</v>
      </c>
      <c r="C327" s="437" t="s">
        <v>457</v>
      </c>
      <c r="D327" s="110" t="s">
        <v>293</v>
      </c>
      <c r="E327" s="110" t="s">
        <v>300</v>
      </c>
      <c r="F327" s="110" t="s">
        <v>507</v>
      </c>
      <c r="G327" s="112" t="s">
        <v>311</v>
      </c>
      <c r="H327" s="120">
        <v>3</v>
      </c>
      <c r="I327" s="614">
        <v>2</v>
      </c>
      <c r="J327" s="139">
        <v>2</v>
      </c>
      <c r="K327" s="457" t="s">
        <v>69</v>
      </c>
      <c r="L327" s="458">
        <v>0.65763888888888866</v>
      </c>
      <c r="M327" s="441">
        <v>0.65763888888888866</v>
      </c>
      <c r="N327" s="431">
        <v>0.67847222222222203</v>
      </c>
      <c r="O327" s="431">
        <v>0.67916666666666647</v>
      </c>
      <c r="P327" s="439">
        <v>0.68055555555555536</v>
      </c>
      <c r="Q327" s="435">
        <v>17</v>
      </c>
      <c r="R327" s="110" t="s">
        <v>27</v>
      </c>
      <c r="S327" s="437">
        <v>30</v>
      </c>
      <c r="T327" s="112" t="s">
        <v>28</v>
      </c>
      <c r="U327" s="413" t="s">
        <v>32</v>
      </c>
    </row>
    <row r="328" spans="1:21" x14ac:dyDescent="0.25">
      <c r="A328" s="114" t="s">
        <v>34</v>
      </c>
      <c r="B328" s="435" t="s">
        <v>445</v>
      </c>
      <c r="C328" s="437" t="s">
        <v>446</v>
      </c>
      <c r="D328" s="110" t="s">
        <v>287</v>
      </c>
      <c r="E328" s="110" t="s">
        <v>300</v>
      </c>
      <c r="F328" s="110" t="s">
        <v>530</v>
      </c>
      <c r="G328" s="112" t="s">
        <v>310</v>
      </c>
      <c r="H328" s="120">
        <v>3</v>
      </c>
      <c r="I328" s="614">
        <v>3</v>
      </c>
      <c r="J328" s="139">
        <v>3</v>
      </c>
      <c r="K328" s="457" t="s">
        <v>69</v>
      </c>
      <c r="L328" s="458">
        <v>0.65763888888888866</v>
      </c>
      <c r="M328" s="441">
        <v>0.65763888888888866</v>
      </c>
      <c r="N328" s="431">
        <v>0.67847222222222203</v>
      </c>
      <c r="O328" s="431">
        <v>0.67916666666666647</v>
      </c>
      <c r="P328" s="439">
        <v>0.68055555555555536</v>
      </c>
      <c r="Q328" s="435">
        <v>17</v>
      </c>
      <c r="R328" s="110" t="s">
        <v>27</v>
      </c>
      <c r="S328" s="437">
        <v>0</v>
      </c>
      <c r="T328" s="112" t="s">
        <v>28</v>
      </c>
      <c r="U328" s="413" t="s">
        <v>32</v>
      </c>
    </row>
    <row r="329" spans="1:21" x14ac:dyDescent="0.25">
      <c r="A329" s="114" t="s">
        <v>34</v>
      </c>
      <c r="B329" s="435" t="s">
        <v>358</v>
      </c>
      <c r="C329" s="437" t="s">
        <v>461</v>
      </c>
      <c r="D329" s="110" t="s">
        <v>287</v>
      </c>
      <c r="E329" s="110" t="s">
        <v>285</v>
      </c>
      <c r="F329" s="110" t="s">
        <v>529</v>
      </c>
      <c r="G329" s="112" t="s">
        <v>357</v>
      </c>
      <c r="H329" s="120">
        <v>3</v>
      </c>
      <c r="I329" s="614">
        <v>4</v>
      </c>
      <c r="J329" s="139">
        <v>4</v>
      </c>
      <c r="K329" s="457" t="s">
        <v>69</v>
      </c>
      <c r="L329" s="458">
        <v>0.65763888888888866</v>
      </c>
      <c r="M329" s="441">
        <v>0.65763888888888866</v>
      </c>
      <c r="N329" s="431">
        <v>0.67847222222222203</v>
      </c>
      <c r="O329" s="431">
        <v>0.67916666666666647</v>
      </c>
      <c r="P329" s="439">
        <v>0.68055555555555536</v>
      </c>
      <c r="Q329" s="435">
        <v>17</v>
      </c>
      <c r="R329" s="110" t="s">
        <v>27</v>
      </c>
      <c r="S329" s="437">
        <v>0</v>
      </c>
      <c r="T329" s="112" t="s">
        <v>28</v>
      </c>
      <c r="U329" s="413" t="s">
        <v>32</v>
      </c>
    </row>
    <row r="330" spans="1:21" x14ac:dyDescent="0.25">
      <c r="A330" s="114" t="s">
        <v>34</v>
      </c>
      <c r="B330" s="435" t="s">
        <v>369</v>
      </c>
      <c r="C330" s="437" t="s">
        <v>464</v>
      </c>
      <c r="D330" s="110" t="s">
        <v>364</v>
      </c>
      <c r="E330" s="110" t="s">
        <v>285</v>
      </c>
      <c r="F330" s="110" t="s">
        <v>512</v>
      </c>
      <c r="G330" s="112" t="s">
        <v>368</v>
      </c>
      <c r="H330" s="120">
        <v>3</v>
      </c>
      <c r="I330" s="614">
        <v>5</v>
      </c>
      <c r="J330" s="139">
        <v>5</v>
      </c>
      <c r="K330" s="457" t="s">
        <v>69</v>
      </c>
      <c r="L330" s="458">
        <v>0.65763888888888866</v>
      </c>
      <c r="M330" s="441">
        <v>0.65763888888888866</v>
      </c>
      <c r="N330" s="431">
        <v>0.67847222222222203</v>
      </c>
      <c r="O330" s="431">
        <v>0.67916666666666647</v>
      </c>
      <c r="P330" s="439">
        <v>0.68055555555555536</v>
      </c>
      <c r="Q330" s="435">
        <v>16</v>
      </c>
      <c r="R330" s="110" t="s">
        <v>27</v>
      </c>
      <c r="S330" s="437">
        <v>30</v>
      </c>
      <c r="T330" s="112" t="s">
        <v>28</v>
      </c>
      <c r="U330" s="413" t="s">
        <v>32</v>
      </c>
    </row>
    <row r="331" spans="1:21" x14ac:dyDescent="0.25">
      <c r="A331" s="114" t="s">
        <v>34</v>
      </c>
      <c r="B331" s="435" t="s">
        <v>447</v>
      </c>
      <c r="C331" s="437" t="s">
        <v>448</v>
      </c>
      <c r="D331" s="110" t="s">
        <v>287</v>
      </c>
      <c r="E331" s="110" t="s">
        <v>305</v>
      </c>
      <c r="F331" s="110" t="s">
        <v>500</v>
      </c>
      <c r="G331" s="112" t="s">
        <v>310</v>
      </c>
      <c r="H331" s="120">
        <v>2</v>
      </c>
      <c r="I331" s="614">
        <v>1</v>
      </c>
      <c r="J331" s="139">
        <v>1</v>
      </c>
      <c r="K331" s="457" t="s">
        <v>70</v>
      </c>
      <c r="L331" s="458">
        <v>0.66249999999999976</v>
      </c>
      <c r="M331" s="441">
        <v>0.64166666666666639</v>
      </c>
      <c r="N331" s="431">
        <v>0.66249999999999976</v>
      </c>
      <c r="O331" s="431">
        <v>0.6631944444444442</v>
      </c>
      <c r="P331" s="439">
        <v>0.66458333333333308</v>
      </c>
      <c r="Q331" s="435">
        <v>20</v>
      </c>
      <c r="R331" s="110" t="s">
        <v>27</v>
      </c>
      <c r="S331" s="437">
        <v>0</v>
      </c>
      <c r="T331" s="112" t="s">
        <v>28</v>
      </c>
      <c r="U331" s="413" t="s">
        <v>32</v>
      </c>
    </row>
    <row r="332" spans="1:21" x14ac:dyDescent="0.25">
      <c r="A332" s="114" t="s">
        <v>34</v>
      </c>
      <c r="B332" s="435" t="s">
        <v>482</v>
      </c>
      <c r="C332" s="437" t="s">
        <v>483</v>
      </c>
      <c r="D332" s="110" t="s">
        <v>287</v>
      </c>
      <c r="E332" s="110" t="s">
        <v>299</v>
      </c>
      <c r="F332" s="110" t="s">
        <v>525</v>
      </c>
      <c r="G332" s="112" t="s">
        <v>368</v>
      </c>
      <c r="H332" s="120">
        <v>2</v>
      </c>
      <c r="I332" s="614">
        <v>2</v>
      </c>
      <c r="J332" s="139">
        <v>2</v>
      </c>
      <c r="K332" s="457" t="s">
        <v>70</v>
      </c>
      <c r="L332" s="458">
        <v>0.66249999999999976</v>
      </c>
      <c r="M332" s="441">
        <v>0.64166666666666639</v>
      </c>
      <c r="N332" s="431">
        <v>0.66249999999999976</v>
      </c>
      <c r="O332" s="431">
        <v>0.6631944444444442</v>
      </c>
      <c r="P332" s="439">
        <v>0.66458333333333308</v>
      </c>
      <c r="Q332" s="435">
        <v>20</v>
      </c>
      <c r="R332" s="110" t="s">
        <v>27</v>
      </c>
      <c r="S332" s="437">
        <v>0</v>
      </c>
      <c r="T332" s="112" t="s">
        <v>28</v>
      </c>
      <c r="U332" s="413" t="s">
        <v>32</v>
      </c>
    </row>
    <row r="333" spans="1:21" x14ac:dyDescent="0.25">
      <c r="A333" s="114" t="s">
        <v>34</v>
      </c>
      <c r="B333" s="435" t="s">
        <v>375</v>
      </c>
      <c r="C333" s="437" t="s">
        <v>468</v>
      </c>
      <c r="D333" s="110" t="s">
        <v>287</v>
      </c>
      <c r="E333" s="110" t="s">
        <v>285</v>
      </c>
      <c r="F333" s="110" t="s">
        <v>480</v>
      </c>
      <c r="G333" s="112" t="s">
        <v>374</v>
      </c>
      <c r="H333" s="120">
        <v>2</v>
      </c>
      <c r="I333" s="614">
        <v>3</v>
      </c>
      <c r="J333" s="139">
        <v>3</v>
      </c>
      <c r="K333" s="457" t="s">
        <v>70</v>
      </c>
      <c r="L333" s="458">
        <v>0.66249999999999976</v>
      </c>
      <c r="M333" s="441">
        <v>0.64166666666666639</v>
      </c>
      <c r="N333" s="431">
        <v>0.66249999999999976</v>
      </c>
      <c r="O333" s="431">
        <v>0.6631944444444442</v>
      </c>
      <c r="P333" s="439">
        <v>0.66458333333333308</v>
      </c>
      <c r="Q333" s="435">
        <v>19</v>
      </c>
      <c r="R333" s="110" t="s">
        <v>27</v>
      </c>
      <c r="S333" s="437">
        <v>0</v>
      </c>
      <c r="T333" s="112" t="s">
        <v>28</v>
      </c>
      <c r="U333" s="413" t="s">
        <v>32</v>
      </c>
    </row>
    <row r="334" spans="1:21" x14ac:dyDescent="0.25">
      <c r="A334" s="114" t="s">
        <v>34</v>
      </c>
      <c r="B334" s="435" t="s">
        <v>477</v>
      </c>
      <c r="C334" s="437" t="s">
        <v>393</v>
      </c>
      <c r="D334" s="110" t="s">
        <v>287</v>
      </c>
      <c r="E334" s="110" t="s">
        <v>285</v>
      </c>
      <c r="F334" s="110" t="s">
        <v>505</v>
      </c>
      <c r="G334" s="112" t="s">
        <v>392</v>
      </c>
      <c r="H334" s="120">
        <v>2</v>
      </c>
      <c r="I334" s="614">
        <v>4</v>
      </c>
      <c r="J334" s="139">
        <v>4</v>
      </c>
      <c r="K334" s="457" t="s">
        <v>70</v>
      </c>
      <c r="L334" s="458">
        <v>0.66249999999999976</v>
      </c>
      <c r="M334" s="441">
        <v>0.64166666666666639</v>
      </c>
      <c r="N334" s="431">
        <v>0.66249999999999976</v>
      </c>
      <c r="O334" s="431">
        <v>0.6631944444444442</v>
      </c>
      <c r="P334" s="439">
        <v>0.66458333333333308</v>
      </c>
      <c r="Q334" s="435">
        <v>18</v>
      </c>
      <c r="R334" s="110" t="s">
        <v>27</v>
      </c>
      <c r="S334" s="437">
        <v>0</v>
      </c>
      <c r="T334" s="112" t="s">
        <v>28</v>
      </c>
      <c r="U334" s="413" t="s">
        <v>32</v>
      </c>
    </row>
    <row r="335" spans="1:21" x14ac:dyDescent="0.25">
      <c r="A335" s="114" t="s">
        <v>34</v>
      </c>
      <c r="B335" s="435" t="s">
        <v>379</v>
      </c>
      <c r="C335" s="437" t="s">
        <v>472</v>
      </c>
      <c r="D335" s="110" t="s">
        <v>293</v>
      </c>
      <c r="E335" s="110" t="s">
        <v>305</v>
      </c>
      <c r="F335" s="110" t="s">
        <v>521</v>
      </c>
      <c r="G335" s="112" t="s">
        <v>374</v>
      </c>
      <c r="H335" s="120">
        <v>2</v>
      </c>
      <c r="I335" s="614">
        <v>5</v>
      </c>
      <c r="J335" s="139">
        <v>5</v>
      </c>
      <c r="K335" s="457" t="s">
        <v>70</v>
      </c>
      <c r="L335" s="458">
        <v>0.66249999999999976</v>
      </c>
      <c r="M335" s="441">
        <v>0.64166666666666639</v>
      </c>
      <c r="N335" s="431">
        <v>0.66249999999999976</v>
      </c>
      <c r="O335" s="431">
        <v>0.6631944444444442</v>
      </c>
      <c r="P335" s="439">
        <v>0.66458333333333308</v>
      </c>
      <c r="Q335" s="435">
        <v>18</v>
      </c>
      <c r="R335" s="110" t="s">
        <v>27</v>
      </c>
      <c r="S335" s="437">
        <v>0</v>
      </c>
      <c r="T335" s="112" t="s">
        <v>28</v>
      </c>
      <c r="U335" s="413" t="s">
        <v>32</v>
      </c>
    </row>
    <row r="336" spans="1:21" x14ac:dyDescent="0.25">
      <c r="A336" s="114" t="s">
        <v>34</v>
      </c>
      <c r="B336" s="435" t="s">
        <v>447</v>
      </c>
      <c r="C336" s="437" t="s">
        <v>448</v>
      </c>
      <c r="D336" s="110" t="s">
        <v>287</v>
      </c>
      <c r="E336" s="110" t="s">
        <v>305</v>
      </c>
      <c r="F336" s="110" t="s">
        <v>500</v>
      </c>
      <c r="G336" s="112" t="s">
        <v>310</v>
      </c>
      <c r="H336" s="120">
        <v>2</v>
      </c>
      <c r="I336" s="614">
        <v>1</v>
      </c>
      <c r="J336" s="139">
        <v>1</v>
      </c>
      <c r="K336" s="457" t="s">
        <v>117</v>
      </c>
      <c r="L336" s="458">
        <v>0.6631944444444442</v>
      </c>
      <c r="M336" s="441">
        <v>0.64166666666666639</v>
      </c>
      <c r="N336" s="431">
        <v>0.66249999999999976</v>
      </c>
      <c r="O336" s="431">
        <v>0.6631944444444442</v>
      </c>
      <c r="P336" s="439">
        <v>0.66458333333333308</v>
      </c>
      <c r="Q336" s="435">
        <v>20</v>
      </c>
      <c r="R336" s="110" t="s">
        <v>27</v>
      </c>
      <c r="S336" s="437">
        <v>0</v>
      </c>
      <c r="T336" s="112" t="s">
        <v>28</v>
      </c>
      <c r="U336" s="413" t="s">
        <v>32</v>
      </c>
    </row>
    <row r="337" spans="1:21" x14ac:dyDescent="0.25">
      <c r="A337" s="114" t="s">
        <v>34</v>
      </c>
      <c r="B337" s="435" t="s">
        <v>482</v>
      </c>
      <c r="C337" s="437" t="s">
        <v>483</v>
      </c>
      <c r="D337" s="110" t="s">
        <v>287</v>
      </c>
      <c r="E337" s="110" t="s">
        <v>299</v>
      </c>
      <c r="F337" s="110" t="s">
        <v>525</v>
      </c>
      <c r="G337" s="112" t="s">
        <v>368</v>
      </c>
      <c r="H337" s="120">
        <v>2</v>
      </c>
      <c r="I337" s="614">
        <v>2</v>
      </c>
      <c r="J337" s="139">
        <v>2</v>
      </c>
      <c r="K337" s="457" t="s">
        <v>117</v>
      </c>
      <c r="L337" s="458">
        <v>0.6631944444444442</v>
      </c>
      <c r="M337" s="441">
        <v>0.64166666666666639</v>
      </c>
      <c r="N337" s="431">
        <v>0.66249999999999976</v>
      </c>
      <c r="O337" s="431">
        <v>0.6631944444444442</v>
      </c>
      <c r="P337" s="439">
        <v>0.66458333333333308</v>
      </c>
      <c r="Q337" s="435">
        <v>20</v>
      </c>
      <c r="R337" s="110" t="s">
        <v>27</v>
      </c>
      <c r="S337" s="437">
        <v>0</v>
      </c>
      <c r="T337" s="112" t="s">
        <v>28</v>
      </c>
      <c r="U337" s="413" t="s">
        <v>32</v>
      </c>
    </row>
    <row r="338" spans="1:21" x14ac:dyDescent="0.25">
      <c r="A338" s="114" t="s">
        <v>34</v>
      </c>
      <c r="B338" s="435" t="s">
        <v>375</v>
      </c>
      <c r="C338" s="437" t="s">
        <v>468</v>
      </c>
      <c r="D338" s="110" t="s">
        <v>287</v>
      </c>
      <c r="E338" s="110" t="s">
        <v>285</v>
      </c>
      <c r="F338" s="110" t="s">
        <v>480</v>
      </c>
      <c r="G338" s="112" t="s">
        <v>374</v>
      </c>
      <c r="H338" s="120">
        <v>2</v>
      </c>
      <c r="I338" s="614">
        <v>3</v>
      </c>
      <c r="J338" s="139">
        <v>3</v>
      </c>
      <c r="K338" s="457" t="s">
        <v>117</v>
      </c>
      <c r="L338" s="458">
        <v>0.6631944444444442</v>
      </c>
      <c r="M338" s="441">
        <v>0.64166666666666639</v>
      </c>
      <c r="N338" s="431">
        <v>0.66249999999999976</v>
      </c>
      <c r="O338" s="431">
        <v>0.6631944444444442</v>
      </c>
      <c r="P338" s="439">
        <v>0.66458333333333308</v>
      </c>
      <c r="Q338" s="435">
        <v>19</v>
      </c>
      <c r="R338" s="110" t="s">
        <v>27</v>
      </c>
      <c r="S338" s="437">
        <v>0</v>
      </c>
      <c r="T338" s="112" t="s">
        <v>28</v>
      </c>
      <c r="U338" s="413" t="s">
        <v>32</v>
      </c>
    </row>
    <row r="339" spans="1:21" x14ac:dyDescent="0.25">
      <c r="A339" s="114" t="s">
        <v>34</v>
      </c>
      <c r="B339" s="435" t="s">
        <v>477</v>
      </c>
      <c r="C339" s="437" t="s">
        <v>393</v>
      </c>
      <c r="D339" s="110" t="s">
        <v>287</v>
      </c>
      <c r="E339" s="110" t="s">
        <v>285</v>
      </c>
      <c r="F339" s="110" t="s">
        <v>505</v>
      </c>
      <c r="G339" s="112" t="s">
        <v>392</v>
      </c>
      <c r="H339" s="120">
        <v>2</v>
      </c>
      <c r="I339" s="614">
        <v>4</v>
      </c>
      <c r="J339" s="139">
        <v>4</v>
      </c>
      <c r="K339" s="457" t="s">
        <v>117</v>
      </c>
      <c r="L339" s="458">
        <v>0.6631944444444442</v>
      </c>
      <c r="M339" s="441">
        <v>0.64166666666666639</v>
      </c>
      <c r="N339" s="431">
        <v>0.66249999999999976</v>
      </c>
      <c r="O339" s="431">
        <v>0.6631944444444442</v>
      </c>
      <c r="P339" s="439">
        <v>0.66458333333333308</v>
      </c>
      <c r="Q339" s="435">
        <v>18</v>
      </c>
      <c r="R339" s="110" t="s">
        <v>27</v>
      </c>
      <c r="S339" s="437">
        <v>0</v>
      </c>
      <c r="T339" s="112" t="s">
        <v>28</v>
      </c>
      <c r="U339" s="413" t="s">
        <v>32</v>
      </c>
    </row>
    <row r="340" spans="1:21" x14ac:dyDescent="0.25">
      <c r="A340" s="114" t="s">
        <v>34</v>
      </c>
      <c r="B340" s="435" t="s">
        <v>379</v>
      </c>
      <c r="C340" s="437" t="s">
        <v>472</v>
      </c>
      <c r="D340" s="110" t="s">
        <v>293</v>
      </c>
      <c r="E340" s="110" t="s">
        <v>305</v>
      </c>
      <c r="F340" s="110" t="s">
        <v>521</v>
      </c>
      <c r="G340" s="112" t="s">
        <v>374</v>
      </c>
      <c r="H340" s="120">
        <v>2</v>
      </c>
      <c r="I340" s="614">
        <v>5</v>
      </c>
      <c r="J340" s="139">
        <v>5</v>
      </c>
      <c r="K340" s="457" t="s">
        <v>117</v>
      </c>
      <c r="L340" s="458">
        <v>0.6631944444444442</v>
      </c>
      <c r="M340" s="441">
        <v>0.64166666666666639</v>
      </c>
      <c r="N340" s="431">
        <v>0.66249999999999976</v>
      </c>
      <c r="O340" s="431">
        <v>0.6631944444444442</v>
      </c>
      <c r="P340" s="439">
        <v>0.66458333333333308</v>
      </c>
      <c r="Q340" s="435">
        <v>18</v>
      </c>
      <c r="R340" s="110" t="s">
        <v>27</v>
      </c>
      <c r="S340" s="437">
        <v>0</v>
      </c>
      <c r="T340" s="112" t="s">
        <v>28</v>
      </c>
      <c r="U340" s="413" t="s">
        <v>32</v>
      </c>
    </row>
    <row r="341" spans="1:21" x14ac:dyDescent="0.25">
      <c r="A341" s="114" t="s">
        <v>34</v>
      </c>
      <c r="B341" s="435" t="s">
        <v>447</v>
      </c>
      <c r="C341" s="437" t="s">
        <v>448</v>
      </c>
      <c r="D341" s="110" t="s">
        <v>287</v>
      </c>
      <c r="E341" s="110" t="s">
        <v>305</v>
      </c>
      <c r="F341" s="110" t="s">
        <v>500</v>
      </c>
      <c r="G341" s="112" t="s">
        <v>310</v>
      </c>
      <c r="H341" s="120">
        <v>2</v>
      </c>
      <c r="I341" s="614">
        <v>1</v>
      </c>
      <c r="J341" s="139">
        <v>1</v>
      </c>
      <c r="K341" s="457" t="s">
        <v>71</v>
      </c>
      <c r="L341" s="458">
        <v>0.66458333333333308</v>
      </c>
      <c r="M341" s="441">
        <v>0.64166666666666639</v>
      </c>
      <c r="N341" s="431">
        <v>0.66249999999999976</v>
      </c>
      <c r="O341" s="431">
        <v>0.6631944444444442</v>
      </c>
      <c r="P341" s="439">
        <v>0.66458333333333308</v>
      </c>
      <c r="Q341" s="435">
        <v>20</v>
      </c>
      <c r="R341" s="110" t="s">
        <v>27</v>
      </c>
      <c r="S341" s="437">
        <v>0</v>
      </c>
      <c r="T341" s="112" t="s">
        <v>28</v>
      </c>
      <c r="U341" s="413" t="s">
        <v>32</v>
      </c>
    </row>
    <row r="342" spans="1:21" x14ac:dyDescent="0.25">
      <c r="A342" s="114" t="s">
        <v>34</v>
      </c>
      <c r="B342" s="435" t="s">
        <v>482</v>
      </c>
      <c r="C342" s="437" t="s">
        <v>483</v>
      </c>
      <c r="D342" s="110" t="s">
        <v>287</v>
      </c>
      <c r="E342" s="110" t="s">
        <v>299</v>
      </c>
      <c r="F342" s="110" t="s">
        <v>525</v>
      </c>
      <c r="G342" s="112" t="s">
        <v>368</v>
      </c>
      <c r="H342" s="120">
        <v>2</v>
      </c>
      <c r="I342" s="614">
        <v>2</v>
      </c>
      <c r="J342" s="139">
        <v>2</v>
      </c>
      <c r="K342" s="457" t="s">
        <v>71</v>
      </c>
      <c r="L342" s="458">
        <v>0.66458333333333308</v>
      </c>
      <c r="M342" s="441">
        <v>0.64166666666666639</v>
      </c>
      <c r="N342" s="431">
        <v>0.66249999999999976</v>
      </c>
      <c r="O342" s="431">
        <v>0.6631944444444442</v>
      </c>
      <c r="P342" s="439">
        <v>0.66458333333333308</v>
      </c>
      <c r="Q342" s="435">
        <v>20</v>
      </c>
      <c r="R342" s="110" t="s">
        <v>27</v>
      </c>
      <c r="S342" s="437">
        <v>0</v>
      </c>
      <c r="T342" s="112" t="s">
        <v>28</v>
      </c>
      <c r="U342" s="413" t="s">
        <v>32</v>
      </c>
    </row>
    <row r="343" spans="1:21" x14ac:dyDescent="0.25">
      <c r="A343" s="114" t="s">
        <v>34</v>
      </c>
      <c r="B343" s="435" t="s">
        <v>375</v>
      </c>
      <c r="C343" s="437" t="s">
        <v>468</v>
      </c>
      <c r="D343" s="110" t="s">
        <v>287</v>
      </c>
      <c r="E343" s="110" t="s">
        <v>285</v>
      </c>
      <c r="F343" s="110" t="s">
        <v>480</v>
      </c>
      <c r="G343" s="112" t="s">
        <v>374</v>
      </c>
      <c r="H343" s="120">
        <v>2</v>
      </c>
      <c r="I343" s="614">
        <v>3</v>
      </c>
      <c r="J343" s="139">
        <v>3</v>
      </c>
      <c r="K343" s="457" t="s">
        <v>71</v>
      </c>
      <c r="L343" s="458">
        <v>0.66458333333333308</v>
      </c>
      <c r="M343" s="441">
        <v>0.64166666666666639</v>
      </c>
      <c r="N343" s="431">
        <v>0.66249999999999976</v>
      </c>
      <c r="O343" s="431">
        <v>0.6631944444444442</v>
      </c>
      <c r="P343" s="439">
        <v>0.66458333333333308</v>
      </c>
      <c r="Q343" s="435">
        <v>19</v>
      </c>
      <c r="R343" s="110" t="s">
        <v>27</v>
      </c>
      <c r="S343" s="437">
        <v>0</v>
      </c>
      <c r="T343" s="112" t="s">
        <v>28</v>
      </c>
      <c r="U343" s="413" t="s">
        <v>32</v>
      </c>
    </row>
    <row r="344" spans="1:21" x14ac:dyDescent="0.25">
      <c r="A344" s="114" t="s">
        <v>34</v>
      </c>
      <c r="B344" s="435" t="s">
        <v>477</v>
      </c>
      <c r="C344" s="437" t="s">
        <v>393</v>
      </c>
      <c r="D344" s="110" t="s">
        <v>287</v>
      </c>
      <c r="E344" s="110" t="s">
        <v>285</v>
      </c>
      <c r="F344" s="110" t="s">
        <v>505</v>
      </c>
      <c r="G344" s="112" t="s">
        <v>392</v>
      </c>
      <c r="H344" s="120">
        <v>2</v>
      </c>
      <c r="I344" s="614">
        <v>4</v>
      </c>
      <c r="J344" s="139">
        <v>4</v>
      </c>
      <c r="K344" s="457" t="s">
        <v>71</v>
      </c>
      <c r="L344" s="458">
        <v>0.66458333333333308</v>
      </c>
      <c r="M344" s="441">
        <v>0.64166666666666639</v>
      </c>
      <c r="N344" s="431">
        <v>0.66249999999999976</v>
      </c>
      <c r="O344" s="431">
        <v>0.6631944444444442</v>
      </c>
      <c r="P344" s="439">
        <v>0.66458333333333308</v>
      </c>
      <c r="Q344" s="435">
        <v>18</v>
      </c>
      <c r="R344" s="110" t="s">
        <v>27</v>
      </c>
      <c r="S344" s="437">
        <v>0</v>
      </c>
      <c r="T344" s="112" t="s">
        <v>28</v>
      </c>
      <c r="U344" s="413" t="s">
        <v>32</v>
      </c>
    </row>
    <row r="345" spans="1:21" x14ac:dyDescent="0.25">
      <c r="A345" s="114" t="s">
        <v>34</v>
      </c>
      <c r="B345" s="435" t="s">
        <v>379</v>
      </c>
      <c r="C345" s="437" t="s">
        <v>472</v>
      </c>
      <c r="D345" s="110" t="s">
        <v>293</v>
      </c>
      <c r="E345" s="110" t="s">
        <v>305</v>
      </c>
      <c r="F345" s="110" t="s">
        <v>521</v>
      </c>
      <c r="G345" s="112" t="s">
        <v>374</v>
      </c>
      <c r="H345" s="120">
        <v>2</v>
      </c>
      <c r="I345" s="614">
        <v>5</v>
      </c>
      <c r="J345" s="139">
        <v>5</v>
      </c>
      <c r="K345" s="457" t="s">
        <v>71</v>
      </c>
      <c r="L345" s="458">
        <v>0.66458333333333308</v>
      </c>
      <c r="M345" s="441">
        <v>0.64166666666666639</v>
      </c>
      <c r="N345" s="431">
        <v>0.66249999999999976</v>
      </c>
      <c r="O345" s="431">
        <v>0.6631944444444442</v>
      </c>
      <c r="P345" s="439">
        <v>0.66458333333333308</v>
      </c>
      <c r="Q345" s="435">
        <v>18</v>
      </c>
      <c r="R345" s="110" t="s">
        <v>27</v>
      </c>
      <c r="S345" s="437">
        <v>0</v>
      </c>
      <c r="T345" s="112" t="s">
        <v>28</v>
      </c>
      <c r="U345" s="413" t="s">
        <v>32</v>
      </c>
    </row>
    <row r="346" spans="1:21" x14ac:dyDescent="0.25">
      <c r="A346" s="114" t="s">
        <v>34</v>
      </c>
      <c r="B346" s="435" t="s">
        <v>440</v>
      </c>
      <c r="C346" s="437" t="s">
        <v>393</v>
      </c>
      <c r="D346" s="110" t="s">
        <v>287</v>
      </c>
      <c r="E346" s="110" t="s">
        <v>299</v>
      </c>
      <c r="F346" s="110" t="s">
        <v>522</v>
      </c>
      <c r="G346" s="112" t="s">
        <v>357</v>
      </c>
      <c r="H346" s="120">
        <v>4</v>
      </c>
      <c r="I346" s="614">
        <v>1</v>
      </c>
      <c r="J346" s="139">
        <v>1</v>
      </c>
      <c r="K346" s="457" t="s">
        <v>69</v>
      </c>
      <c r="L346" s="458">
        <v>0.67361111111111094</v>
      </c>
      <c r="M346" s="441">
        <v>0.67361111111111094</v>
      </c>
      <c r="N346" s="431">
        <v>0.69444444444444431</v>
      </c>
      <c r="O346" s="431">
        <v>0.69513888888888875</v>
      </c>
      <c r="P346" s="439">
        <v>0.69652777777777763</v>
      </c>
      <c r="Q346" s="435">
        <v>16</v>
      </c>
      <c r="R346" s="110" t="s">
        <v>27</v>
      </c>
      <c r="S346" s="437">
        <v>0</v>
      </c>
      <c r="T346" s="112" t="s">
        <v>28</v>
      </c>
      <c r="U346" s="413" t="s">
        <v>32</v>
      </c>
    </row>
    <row r="347" spans="1:21" x14ac:dyDescent="0.25">
      <c r="A347" s="114" t="s">
        <v>34</v>
      </c>
      <c r="B347" s="435" t="s">
        <v>455</v>
      </c>
      <c r="C347" s="437" t="s">
        <v>316</v>
      </c>
      <c r="D347" s="110" t="s">
        <v>287</v>
      </c>
      <c r="E347" s="110" t="s">
        <v>299</v>
      </c>
      <c r="F347" s="110" t="s">
        <v>528</v>
      </c>
      <c r="G347" s="112" t="s">
        <v>311</v>
      </c>
      <c r="H347" s="120">
        <v>4</v>
      </c>
      <c r="I347" s="614">
        <v>2</v>
      </c>
      <c r="J347" s="139">
        <v>2</v>
      </c>
      <c r="K347" s="457" t="s">
        <v>69</v>
      </c>
      <c r="L347" s="458">
        <v>0.67361111111111094</v>
      </c>
      <c r="M347" s="441">
        <v>0.67361111111111094</v>
      </c>
      <c r="N347" s="431">
        <v>0.69444444444444431</v>
      </c>
      <c r="O347" s="431">
        <v>0.69513888888888875</v>
      </c>
      <c r="P347" s="439">
        <v>0.69652777777777763</v>
      </c>
      <c r="Q347" s="435">
        <v>14</v>
      </c>
      <c r="R347" s="110" t="s">
        <v>27</v>
      </c>
      <c r="S347" s="437">
        <v>50</v>
      </c>
      <c r="T347" s="112" t="s">
        <v>28</v>
      </c>
      <c r="U347" s="413" t="s">
        <v>32</v>
      </c>
    </row>
    <row r="348" spans="1:21" x14ac:dyDescent="0.25">
      <c r="A348" s="114" t="s">
        <v>34</v>
      </c>
      <c r="B348" s="435" t="s">
        <v>348</v>
      </c>
      <c r="C348" s="437" t="s">
        <v>349</v>
      </c>
      <c r="D348" s="110" t="s">
        <v>287</v>
      </c>
      <c r="E348" s="110" t="s">
        <v>299</v>
      </c>
      <c r="F348" s="110" t="s">
        <v>409</v>
      </c>
      <c r="G348" s="112" t="s">
        <v>336</v>
      </c>
      <c r="H348" s="120">
        <v>4</v>
      </c>
      <c r="I348" s="614">
        <v>3</v>
      </c>
      <c r="J348" s="139">
        <v>3</v>
      </c>
      <c r="K348" s="457" t="s">
        <v>69</v>
      </c>
      <c r="L348" s="458">
        <v>0.67361111111111094</v>
      </c>
      <c r="M348" s="441">
        <v>0.67361111111111094</v>
      </c>
      <c r="N348" s="431">
        <v>0.69444444444444431</v>
      </c>
      <c r="O348" s="431">
        <v>0.69513888888888875</v>
      </c>
      <c r="P348" s="439">
        <v>0.69652777777777763</v>
      </c>
      <c r="Q348" s="435">
        <v>13</v>
      </c>
      <c r="R348" s="110" t="s">
        <v>27</v>
      </c>
      <c r="S348" s="437">
        <v>15</v>
      </c>
      <c r="T348" s="112" t="s">
        <v>28</v>
      </c>
      <c r="U348" s="413" t="s">
        <v>32</v>
      </c>
    </row>
    <row r="349" spans="1:21" x14ac:dyDescent="0.25">
      <c r="A349" s="114" t="s">
        <v>34</v>
      </c>
      <c r="B349" s="435" t="s">
        <v>475</v>
      </c>
      <c r="C349" s="437" t="s">
        <v>389</v>
      </c>
      <c r="D349" s="110" t="s">
        <v>287</v>
      </c>
      <c r="E349" s="110" t="s">
        <v>300</v>
      </c>
      <c r="F349" s="110" t="s">
        <v>527</v>
      </c>
      <c r="G349" s="112" t="s">
        <v>382</v>
      </c>
      <c r="H349" s="120">
        <v>3</v>
      </c>
      <c r="I349" s="614">
        <v>1</v>
      </c>
      <c r="J349" s="139">
        <v>1</v>
      </c>
      <c r="K349" s="457" t="s">
        <v>70</v>
      </c>
      <c r="L349" s="458">
        <v>0.67847222222222203</v>
      </c>
      <c r="M349" s="441">
        <v>0.65763888888888866</v>
      </c>
      <c r="N349" s="431">
        <v>0.67847222222222203</v>
      </c>
      <c r="O349" s="431">
        <v>0.67916666666666647</v>
      </c>
      <c r="P349" s="439">
        <v>0.68055555555555536</v>
      </c>
      <c r="Q349" s="435">
        <v>18</v>
      </c>
      <c r="R349" s="110" t="s">
        <v>27</v>
      </c>
      <c r="S349" s="437">
        <v>0</v>
      </c>
      <c r="T349" s="112" t="s">
        <v>28</v>
      </c>
      <c r="U349" s="413" t="s">
        <v>32</v>
      </c>
    </row>
    <row r="350" spans="1:21" x14ac:dyDescent="0.25">
      <c r="A350" s="114" t="s">
        <v>34</v>
      </c>
      <c r="B350" s="435" t="s">
        <v>456</v>
      </c>
      <c r="C350" s="437" t="s">
        <v>457</v>
      </c>
      <c r="D350" s="110" t="s">
        <v>293</v>
      </c>
      <c r="E350" s="110" t="s">
        <v>300</v>
      </c>
      <c r="F350" s="110" t="s">
        <v>507</v>
      </c>
      <c r="G350" s="112" t="s">
        <v>311</v>
      </c>
      <c r="H350" s="120">
        <v>3</v>
      </c>
      <c r="I350" s="614">
        <v>2</v>
      </c>
      <c r="J350" s="139">
        <v>2</v>
      </c>
      <c r="K350" s="457" t="s">
        <v>70</v>
      </c>
      <c r="L350" s="458">
        <v>0.67847222222222203</v>
      </c>
      <c r="M350" s="441">
        <v>0.65763888888888866</v>
      </c>
      <c r="N350" s="431">
        <v>0.67847222222222203</v>
      </c>
      <c r="O350" s="431">
        <v>0.67916666666666647</v>
      </c>
      <c r="P350" s="439">
        <v>0.68055555555555536</v>
      </c>
      <c r="Q350" s="435">
        <v>17</v>
      </c>
      <c r="R350" s="110" t="s">
        <v>27</v>
      </c>
      <c r="S350" s="437">
        <v>30</v>
      </c>
      <c r="T350" s="112" t="s">
        <v>28</v>
      </c>
      <c r="U350" s="413" t="s">
        <v>32</v>
      </c>
    </row>
    <row r="351" spans="1:21" x14ac:dyDescent="0.25">
      <c r="A351" s="114" t="s">
        <v>34</v>
      </c>
      <c r="B351" s="435" t="s">
        <v>445</v>
      </c>
      <c r="C351" s="437" t="s">
        <v>446</v>
      </c>
      <c r="D351" s="110" t="s">
        <v>287</v>
      </c>
      <c r="E351" s="110" t="s">
        <v>300</v>
      </c>
      <c r="F351" s="110" t="s">
        <v>530</v>
      </c>
      <c r="G351" s="112" t="s">
        <v>310</v>
      </c>
      <c r="H351" s="120">
        <v>3</v>
      </c>
      <c r="I351" s="614">
        <v>3</v>
      </c>
      <c r="J351" s="139">
        <v>3</v>
      </c>
      <c r="K351" s="457" t="s">
        <v>70</v>
      </c>
      <c r="L351" s="458">
        <v>0.67847222222222203</v>
      </c>
      <c r="M351" s="441">
        <v>0.65763888888888866</v>
      </c>
      <c r="N351" s="431">
        <v>0.67847222222222203</v>
      </c>
      <c r="O351" s="431">
        <v>0.67916666666666647</v>
      </c>
      <c r="P351" s="439">
        <v>0.68055555555555536</v>
      </c>
      <c r="Q351" s="435">
        <v>17</v>
      </c>
      <c r="R351" s="110" t="s">
        <v>27</v>
      </c>
      <c r="S351" s="437">
        <v>0</v>
      </c>
      <c r="T351" s="112" t="s">
        <v>28</v>
      </c>
      <c r="U351" s="413" t="s">
        <v>32</v>
      </c>
    </row>
    <row r="352" spans="1:21" x14ac:dyDescent="0.25">
      <c r="A352" s="114" t="s">
        <v>34</v>
      </c>
      <c r="B352" s="435" t="s">
        <v>358</v>
      </c>
      <c r="C352" s="437" t="s">
        <v>461</v>
      </c>
      <c r="D352" s="110" t="s">
        <v>287</v>
      </c>
      <c r="E352" s="110" t="s">
        <v>285</v>
      </c>
      <c r="F352" s="110" t="s">
        <v>529</v>
      </c>
      <c r="G352" s="112" t="s">
        <v>357</v>
      </c>
      <c r="H352" s="120">
        <v>3</v>
      </c>
      <c r="I352" s="614">
        <v>4</v>
      </c>
      <c r="J352" s="139">
        <v>4</v>
      </c>
      <c r="K352" s="457" t="s">
        <v>70</v>
      </c>
      <c r="L352" s="458">
        <v>0.67847222222222203</v>
      </c>
      <c r="M352" s="441">
        <v>0.65763888888888866</v>
      </c>
      <c r="N352" s="431">
        <v>0.67847222222222203</v>
      </c>
      <c r="O352" s="431">
        <v>0.67916666666666647</v>
      </c>
      <c r="P352" s="439">
        <v>0.68055555555555536</v>
      </c>
      <c r="Q352" s="435">
        <v>17</v>
      </c>
      <c r="R352" s="110" t="s">
        <v>27</v>
      </c>
      <c r="S352" s="437">
        <v>0</v>
      </c>
      <c r="T352" s="112" t="s">
        <v>28</v>
      </c>
      <c r="U352" s="413" t="s">
        <v>32</v>
      </c>
    </row>
    <row r="353" spans="1:21" x14ac:dyDescent="0.25">
      <c r="A353" s="114" t="s">
        <v>34</v>
      </c>
      <c r="B353" s="435" t="s">
        <v>369</v>
      </c>
      <c r="C353" s="437" t="s">
        <v>464</v>
      </c>
      <c r="D353" s="110" t="s">
        <v>364</v>
      </c>
      <c r="E353" s="110" t="s">
        <v>285</v>
      </c>
      <c r="F353" s="110" t="s">
        <v>512</v>
      </c>
      <c r="G353" s="112" t="s">
        <v>368</v>
      </c>
      <c r="H353" s="120">
        <v>3</v>
      </c>
      <c r="I353" s="614">
        <v>5</v>
      </c>
      <c r="J353" s="139">
        <v>5</v>
      </c>
      <c r="K353" s="457" t="s">
        <v>70</v>
      </c>
      <c r="L353" s="458">
        <v>0.67847222222222203</v>
      </c>
      <c r="M353" s="441">
        <v>0.65763888888888866</v>
      </c>
      <c r="N353" s="431">
        <v>0.67847222222222203</v>
      </c>
      <c r="O353" s="431">
        <v>0.67916666666666647</v>
      </c>
      <c r="P353" s="439">
        <v>0.68055555555555536</v>
      </c>
      <c r="Q353" s="435">
        <v>16</v>
      </c>
      <c r="R353" s="110" t="s">
        <v>27</v>
      </c>
      <c r="S353" s="437">
        <v>30</v>
      </c>
      <c r="T353" s="112" t="s">
        <v>28</v>
      </c>
      <c r="U353" s="413" t="s">
        <v>32</v>
      </c>
    </row>
    <row r="354" spans="1:21" x14ac:dyDescent="0.25">
      <c r="A354" s="114" t="s">
        <v>34</v>
      </c>
      <c r="B354" s="435" t="s">
        <v>475</v>
      </c>
      <c r="C354" s="437" t="s">
        <v>389</v>
      </c>
      <c r="D354" s="110" t="s">
        <v>287</v>
      </c>
      <c r="E354" s="110" t="s">
        <v>300</v>
      </c>
      <c r="F354" s="110" t="s">
        <v>527</v>
      </c>
      <c r="G354" s="112" t="s">
        <v>382</v>
      </c>
      <c r="H354" s="120">
        <v>3</v>
      </c>
      <c r="I354" s="614">
        <v>1</v>
      </c>
      <c r="J354" s="139">
        <v>1</v>
      </c>
      <c r="K354" s="457" t="s">
        <v>117</v>
      </c>
      <c r="L354" s="458">
        <v>0.67916666666666647</v>
      </c>
      <c r="M354" s="441">
        <v>0.65763888888888866</v>
      </c>
      <c r="N354" s="431">
        <v>0.67847222222222203</v>
      </c>
      <c r="O354" s="431">
        <v>0.67916666666666647</v>
      </c>
      <c r="P354" s="439">
        <v>0.68055555555555536</v>
      </c>
      <c r="Q354" s="435">
        <v>18</v>
      </c>
      <c r="R354" s="110" t="s">
        <v>27</v>
      </c>
      <c r="S354" s="437">
        <v>0</v>
      </c>
      <c r="T354" s="112" t="s">
        <v>28</v>
      </c>
      <c r="U354" s="413" t="s">
        <v>32</v>
      </c>
    </row>
    <row r="355" spans="1:21" x14ac:dyDescent="0.25">
      <c r="A355" s="114" t="s">
        <v>34</v>
      </c>
      <c r="B355" s="435" t="s">
        <v>456</v>
      </c>
      <c r="C355" s="437" t="s">
        <v>457</v>
      </c>
      <c r="D355" s="110" t="s">
        <v>293</v>
      </c>
      <c r="E355" s="110" t="s">
        <v>300</v>
      </c>
      <c r="F355" s="110" t="s">
        <v>507</v>
      </c>
      <c r="G355" s="112" t="s">
        <v>311</v>
      </c>
      <c r="H355" s="120">
        <v>3</v>
      </c>
      <c r="I355" s="614">
        <v>2</v>
      </c>
      <c r="J355" s="139">
        <v>2</v>
      </c>
      <c r="K355" s="457" t="s">
        <v>117</v>
      </c>
      <c r="L355" s="458">
        <v>0.67916666666666647</v>
      </c>
      <c r="M355" s="441">
        <v>0.65763888888888866</v>
      </c>
      <c r="N355" s="431">
        <v>0.67847222222222203</v>
      </c>
      <c r="O355" s="431">
        <v>0.67916666666666647</v>
      </c>
      <c r="P355" s="439">
        <v>0.68055555555555536</v>
      </c>
      <c r="Q355" s="435">
        <v>17</v>
      </c>
      <c r="R355" s="110" t="s">
        <v>27</v>
      </c>
      <c r="S355" s="437">
        <v>30</v>
      </c>
      <c r="T355" s="112" t="s">
        <v>28</v>
      </c>
      <c r="U355" s="413" t="s">
        <v>32</v>
      </c>
    </row>
    <row r="356" spans="1:21" x14ac:dyDescent="0.25">
      <c r="A356" s="114" t="s">
        <v>34</v>
      </c>
      <c r="B356" s="435" t="s">
        <v>445</v>
      </c>
      <c r="C356" s="437" t="s">
        <v>446</v>
      </c>
      <c r="D356" s="110" t="s">
        <v>287</v>
      </c>
      <c r="E356" s="110" t="s">
        <v>300</v>
      </c>
      <c r="F356" s="110" t="s">
        <v>530</v>
      </c>
      <c r="G356" s="112" t="s">
        <v>310</v>
      </c>
      <c r="H356" s="120">
        <v>3</v>
      </c>
      <c r="I356" s="614">
        <v>3</v>
      </c>
      <c r="J356" s="139">
        <v>3</v>
      </c>
      <c r="K356" s="457" t="s">
        <v>117</v>
      </c>
      <c r="L356" s="458">
        <v>0.67916666666666647</v>
      </c>
      <c r="M356" s="441">
        <v>0.65763888888888866</v>
      </c>
      <c r="N356" s="431">
        <v>0.67847222222222203</v>
      </c>
      <c r="O356" s="431">
        <v>0.67916666666666647</v>
      </c>
      <c r="P356" s="439">
        <v>0.68055555555555536</v>
      </c>
      <c r="Q356" s="435">
        <v>17</v>
      </c>
      <c r="R356" s="110" t="s">
        <v>27</v>
      </c>
      <c r="S356" s="437">
        <v>0</v>
      </c>
      <c r="T356" s="112" t="s">
        <v>28</v>
      </c>
      <c r="U356" s="413" t="s">
        <v>32</v>
      </c>
    </row>
    <row r="357" spans="1:21" x14ac:dyDescent="0.25">
      <c r="A357" s="114" t="s">
        <v>34</v>
      </c>
      <c r="B357" s="435" t="s">
        <v>358</v>
      </c>
      <c r="C357" s="437" t="s">
        <v>461</v>
      </c>
      <c r="D357" s="110" t="s">
        <v>287</v>
      </c>
      <c r="E357" s="110" t="s">
        <v>285</v>
      </c>
      <c r="F357" s="110" t="s">
        <v>529</v>
      </c>
      <c r="G357" s="112" t="s">
        <v>357</v>
      </c>
      <c r="H357" s="120">
        <v>3</v>
      </c>
      <c r="I357" s="614">
        <v>4</v>
      </c>
      <c r="J357" s="139">
        <v>4</v>
      </c>
      <c r="K357" s="457" t="s">
        <v>117</v>
      </c>
      <c r="L357" s="458">
        <v>0.67916666666666647</v>
      </c>
      <c r="M357" s="441">
        <v>0.65763888888888866</v>
      </c>
      <c r="N357" s="431">
        <v>0.67847222222222203</v>
      </c>
      <c r="O357" s="431">
        <v>0.67916666666666647</v>
      </c>
      <c r="P357" s="439">
        <v>0.68055555555555536</v>
      </c>
      <c r="Q357" s="435">
        <v>17</v>
      </c>
      <c r="R357" s="110" t="s">
        <v>27</v>
      </c>
      <c r="S357" s="437">
        <v>0</v>
      </c>
      <c r="T357" s="112" t="s">
        <v>28</v>
      </c>
      <c r="U357" s="413" t="s">
        <v>32</v>
      </c>
    </row>
    <row r="358" spans="1:21" x14ac:dyDescent="0.25">
      <c r="A358" s="114" t="s">
        <v>34</v>
      </c>
      <c r="B358" s="435" t="s">
        <v>369</v>
      </c>
      <c r="C358" s="437" t="s">
        <v>464</v>
      </c>
      <c r="D358" s="110" t="s">
        <v>364</v>
      </c>
      <c r="E358" s="110" t="s">
        <v>285</v>
      </c>
      <c r="F358" s="110" t="s">
        <v>512</v>
      </c>
      <c r="G358" s="112" t="s">
        <v>368</v>
      </c>
      <c r="H358" s="120">
        <v>3</v>
      </c>
      <c r="I358" s="614">
        <v>5</v>
      </c>
      <c r="J358" s="139">
        <v>5</v>
      </c>
      <c r="K358" s="457" t="s">
        <v>117</v>
      </c>
      <c r="L358" s="458">
        <v>0.67916666666666647</v>
      </c>
      <c r="M358" s="441">
        <v>0.65763888888888866</v>
      </c>
      <c r="N358" s="431">
        <v>0.67847222222222203</v>
      </c>
      <c r="O358" s="431">
        <v>0.67916666666666647</v>
      </c>
      <c r="P358" s="439">
        <v>0.68055555555555536</v>
      </c>
      <c r="Q358" s="435">
        <v>16</v>
      </c>
      <c r="R358" s="110" t="s">
        <v>27</v>
      </c>
      <c r="S358" s="437">
        <v>30</v>
      </c>
      <c r="T358" s="112" t="s">
        <v>28</v>
      </c>
      <c r="U358" s="413" t="s">
        <v>32</v>
      </c>
    </row>
    <row r="359" spans="1:21" x14ac:dyDescent="0.25">
      <c r="A359" s="114" t="s">
        <v>34</v>
      </c>
      <c r="B359" s="435" t="s">
        <v>475</v>
      </c>
      <c r="C359" s="437" t="s">
        <v>389</v>
      </c>
      <c r="D359" s="110" t="s">
        <v>287</v>
      </c>
      <c r="E359" s="110" t="s">
        <v>300</v>
      </c>
      <c r="F359" s="110" t="s">
        <v>527</v>
      </c>
      <c r="G359" s="112" t="s">
        <v>382</v>
      </c>
      <c r="H359" s="120">
        <v>3</v>
      </c>
      <c r="I359" s="614">
        <v>1</v>
      </c>
      <c r="J359" s="139">
        <v>1</v>
      </c>
      <c r="K359" s="457" t="s">
        <v>71</v>
      </c>
      <c r="L359" s="458">
        <v>0.68055555555555536</v>
      </c>
      <c r="M359" s="441">
        <v>0.65763888888888866</v>
      </c>
      <c r="N359" s="431">
        <v>0.67847222222222203</v>
      </c>
      <c r="O359" s="431">
        <v>0.67916666666666647</v>
      </c>
      <c r="P359" s="439">
        <v>0.68055555555555536</v>
      </c>
      <c r="Q359" s="435">
        <v>18</v>
      </c>
      <c r="R359" s="110" t="s">
        <v>27</v>
      </c>
      <c r="S359" s="437">
        <v>0</v>
      </c>
      <c r="T359" s="112" t="s">
        <v>28</v>
      </c>
      <c r="U359" s="413" t="s">
        <v>32</v>
      </c>
    </row>
    <row r="360" spans="1:21" x14ac:dyDescent="0.25">
      <c r="A360" s="114" t="s">
        <v>34</v>
      </c>
      <c r="B360" s="435" t="s">
        <v>456</v>
      </c>
      <c r="C360" s="437" t="s">
        <v>457</v>
      </c>
      <c r="D360" s="110" t="s">
        <v>293</v>
      </c>
      <c r="E360" s="110" t="s">
        <v>300</v>
      </c>
      <c r="F360" s="110" t="s">
        <v>507</v>
      </c>
      <c r="G360" s="112" t="s">
        <v>311</v>
      </c>
      <c r="H360" s="120">
        <v>3</v>
      </c>
      <c r="I360" s="614">
        <v>2</v>
      </c>
      <c r="J360" s="139">
        <v>2</v>
      </c>
      <c r="K360" s="457" t="s">
        <v>71</v>
      </c>
      <c r="L360" s="458">
        <v>0.68055555555555536</v>
      </c>
      <c r="M360" s="441">
        <v>0.65763888888888866</v>
      </c>
      <c r="N360" s="431">
        <v>0.67847222222222203</v>
      </c>
      <c r="O360" s="431">
        <v>0.67916666666666647</v>
      </c>
      <c r="P360" s="439">
        <v>0.68055555555555536</v>
      </c>
      <c r="Q360" s="435">
        <v>17</v>
      </c>
      <c r="R360" s="110" t="s">
        <v>27</v>
      </c>
      <c r="S360" s="437">
        <v>30</v>
      </c>
      <c r="T360" s="112" t="s">
        <v>28</v>
      </c>
      <c r="U360" s="413" t="s">
        <v>32</v>
      </c>
    </row>
    <row r="361" spans="1:21" x14ac:dyDescent="0.25">
      <c r="A361" s="114" t="s">
        <v>34</v>
      </c>
      <c r="B361" s="435" t="s">
        <v>445</v>
      </c>
      <c r="C361" s="437" t="s">
        <v>446</v>
      </c>
      <c r="D361" s="110" t="s">
        <v>287</v>
      </c>
      <c r="E361" s="110" t="s">
        <v>300</v>
      </c>
      <c r="F361" s="110" t="s">
        <v>530</v>
      </c>
      <c r="G361" s="112" t="s">
        <v>310</v>
      </c>
      <c r="H361" s="120">
        <v>3</v>
      </c>
      <c r="I361" s="614">
        <v>3</v>
      </c>
      <c r="J361" s="139">
        <v>3</v>
      </c>
      <c r="K361" s="457" t="s">
        <v>71</v>
      </c>
      <c r="L361" s="458">
        <v>0.68055555555555536</v>
      </c>
      <c r="M361" s="441">
        <v>0.65763888888888866</v>
      </c>
      <c r="N361" s="431">
        <v>0.67847222222222203</v>
      </c>
      <c r="O361" s="431">
        <v>0.67916666666666647</v>
      </c>
      <c r="P361" s="439">
        <v>0.68055555555555536</v>
      </c>
      <c r="Q361" s="435">
        <v>17</v>
      </c>
      <c r="R361" s="110" t="s">
        <v>27</v>
      </c>
      <c r="S361" s="437">
        <v>0</v>
      </c>
      <c r="T361" s="112" t="s">
        <v>28</v>
      </c>
      <c r="U361" s="413" t="s">
        <v>32</v>
      </c>
    </row>
    <row r="362" spans="1:21" x14ac:dyDescent="0.25">
      <c r="A362" s="114" t="s">
        <v>34</v>
      </c>
      <c r="B362" s="435" t="s">
        <v>358</v>
      </c>
      <c r="C362" s="437" t="s">
        <v>461</v>
      </c>
      <c r="D362" s="110" t="s">
        <v>287</v>
      </c>
      <c r="E362" s="110" t="s">
        <v>285</v>
      </c>
      <c r="F362" s="110" t="s">
        <v>529</v>
      </c>
      <c r="G362" s="112" t="s">
        <v>357</v>
      </c>
      <c r="H362" s="120">
        <v>3</v>
      </c>
      <c r="I362" s="614">
        <v>4</v>
      </c>
      <c r="J362" s="139">
        <v>4</v>
      </c>
      <c r="K362" s="457" t="s">
        <v>71</v>
      </c>
      <c r="L362" s="458">
        <v>0.68055555555555536</v>
      </c>
      <c r="M362" s="441">
        <v>0.65763888888888866</v>
      </c>
      <c r="N362" s="431">
        <v>0.67847222222222203</v>
      </c>
      <c r="O362" s="431">
        <v>0.67916666666666647</v>
      </c>
      <c r="P362" s="439">
        <v>0.68055555555555536</v>
      </c>
      <c r="Q362" s="435">
        <v>17</v>
      </c>
      <c r="R362" s="110" t="s">
        <v>27</v>
      </c>
      <c r="S362" s="437">
        <v>0</v>
      </c>
      <c r="T362" s="112" t="s">
        <v>28</v>
      </c>
      <c r="U362" s="413" t="s">
        <v>32</v>
      </c>
    </row>
    <row r="363" spans="1:21" x14ac:dyDescent="0.25">
      <c r="A363" s="114" t="s">
        <v>34</v>
      </c>
      <c r="B363" s="435" t="s">
        <v>369</v>
      </c>
      <c r="C363" s="437" t="s">
        <v>464</v>
      </c>
      <c r="D363" s="110" t="s">
        <v>364</v>
      </c>
      <c r="E363" s="110" t="s">
        <v>285</v>
      </c>
      <c r="F363" s="110" t="s">
        <v>512</v>
      </c>
      <c r="G363" s="112" t="s">
        <v>368</v>
      </c>
      <c r="H363" s="120">
        <v>3</v>
      </c>
      <c r="I363" s="614">
        <v>5</v>
      </c>
      <c r="J363" s="139">
        <v>5</v>
      </c>
      <c r="K363" s="457" t="s">
        <v>71</v>
      </c>
      <c r="L363" s="458">
        <v>0.68055555555555536</v>
      </c>
      <c r="M363" s="441">
        <v>0.65763888888888866</v>
      </c>
      <c r="N363" s="431">
        <v>0.67847222222222203</v>
      </c>
      <c r="O363" s="431">
        <v>0.67916666666666647</v>
      </c>
      <c r="P363" s="439">
        <v>0.68055555555555536</v>
      </c>
      <c r="Q363" s="435">
        <v>16</v>
      </c>
      <c r="R363" s="110" t="s">
        <v>27</v>
      </c>
      <c r="S363" s="437">
        <v>30</v>
      </c>
      <c r="T363" s="112" t="s">
        <v>28</v>
      </c>
      <c r="U363" s="413" t="s">
        <v>32</v>
      </c>
    </row>
    <row r="364" spans="1:21" x14ac:dyDescent="0.25">
      <c r="A364" s="114" t="s">
        <v>34</v>
      </c>
      <c r="B364" s="435" t="s">
        <v>440</v>
      </c>
      <c r="C364" s="437" t="s">
        <v>393</v>
      </c>
      <c r="D364" s="110" t="s">
        <v>287</v>
      </c>
      <c r="E364" s="110" t="s">
        <v>299</v>
      </c>
      <c r="F364" s="110" t="s">
        <v>522</v>
      </c>
      <c r="G364" s="112" t="s">
        <v>357</v>
      </c>
      <c r="H364" s="120">
        <v>4</v>
      </c>
      <c r="I364" s="614">
        <v>1</v>
      </c>
      <c r="J364" s="139">
        <v>1</v>
      </c>
      <c r="K364" s="461" t="s">
        <v>70</v>
      </c>
      <c r="L364" s="458">
        <v>0.69444444444444431</v>
      </c>
      <c r="M364" s="441">
        <v>0.67361111111111094</v>
      </c>
      <c r="N364" s="431">
        <v>0.69444444444444431</v>
      </c>
      <c r="O364" s="431">
        <v>0.69513888888888875</v>
      </c>
      <c r="P364" s="439">
        <v>0.69652777777777763</v>
      </c>
      <c r="Q364" s="435">
        <v>16</v>
      </c>
      <c r="R364" s="110" t="s">
        <v>27</v>
      </c>
      <c r="S364" s="437">
        <v>0</v>
      </c>
      <c r="T364" s="112" t="s">
        <v>28</v>
      </c>
      <c r="U364" s="413" t="s">
        <v>32</v>
      </c>
    </row>
    <row r="365" spans="1:21" x14ac:dyDescent="0.25">
      <c r="A365" s="114" t="s">
        <v>34</v>
      </c>
      <c r="B365" s="435" t="s">
        <v>455</v>
      </c>
      <c r="C365" s="437" t="s">
        <v>316</v>
      </c>
      <c r="D365" s="110" t="s">
        <v>287</v>
      </c>
      <c r="E365" s="110" t="s">
        <v>299</v>
      </c>
      <c r="F365" s="110" t="s">
        <v>528</v>
      </c>
      <c r="G365" s="112" t="s">
        <v>311</v>
      </c>
      <c r="H365" s="120">
        <v>4</v>
      </c>
      <c r="I365" s="614">
        <v>2</v>
      </c>
      <c r="J365" s="139">
        <v>2</v>
      </c>
      <c r="K365" s="457" t="s">
        <v>70</v>
      </c>
      <c r="L365" s="458">
        <v>0.69444444444444431</v>
      </c>
      <c r="M365" s="441">
        <v>0.67361111111111094</v>
      </c>
      <c r="N365" s="431">
        <v>0.69444444444444431</v>
      </c>
      <c r="O365" s="431">
        <v>0.69513888888888875</v>
      </c>
      <c r="P365" s="439">
        <v>0.69652777777777763</v>
      </c>
      <c r="Q365" s="435">
        <v>14</v>
      </c>
      <c r="R365" s="110" t="s">
        <v>27</v>
      </c>
      <c r="S365" s="437">
        <v>50</v>
      </c>
      <c r="T365" s="112" t="s">
        <v>28</v>
      </c>
      <c r="U365" s="413" t="s">
        <v>32</v>
      </c>
    </row>
    <row r="366" spans="1:21" x14ac:dyDescent="0.25">
      <c r="A366" s="114" t="s">
        <v>34</v>
      </c>
      <c r="B366" s="435" t="s">
        <v>348</v>
      </c>
      <c r="C366" s="437" t="s">
        <v>349</v>
      </c>
      <c r="D366" s="110" t="s">
        <v>287</v>
      </c>
      <c r="E366" s="110" t="s">
        <v>299</v>
      </c>
      <c r="F366" s="110" t="s">
        <v>409</v>
      </c>
      <c r="G366" s="112" t="s">
        <v>336</v>
      </c>
      <c r="H366" s="120">
        <v>4</v>
      </c>
      <c r="I366" s="614">
        <v>3</v>
      </c>
      <c r="J366" s="139">
        <v>3</v>
      </c>
      <c r="K366" s="457" t="s">
        <v>70</v>
      </c>
      <c r="L366" s="458">
        <v>0.69444444444444431</v>
      </c>
      <c r="M366" s="441">
        <v>0.67361111111111094</v>
      </c>
      <c r="N366" s="431">
        <v>0.69444444444444431</v>
      </c>
      <c r="O366" s="431">
        <v>0.69513888888888875</v>
      </c>
      <c r="P366" s="439">
        <v>0.69652777777777763</v>
      </c>
      <c r="Q366" s="435">
        <v>13</v>
      </c>
      <c r="R366" s="110" t="s">
        <v>27</v>
      </c>
      <c r="S366" s="437">
        <v>15</v>
      </c>
      <c r="T366" s="112" t="s">
        <v>28</v>
      </c>
      <c r="U366" s="413" t="s">
        <v>32</v>
      </c>
    </row>
    <row r="367" spans="1:21" x14ac:dyDescent="0.25">
      <c r="A367" s="114" t="s">
        <v>34</v>
      </c>
      <c r="B367" s="435" t="s">
        <v>440</v>
      </c>
      <c r="C367" s="437" t="s">
        <v>393</v>
      </c>
      <c r="D367" s="110" t="s">
        <v>287</v>
      </c>
      <c r="E367" s="110" t="s">
        <v>299</v>
      </c>
      <c r="F367" s="110" t="s">
        <v>522</v>
      </c>
      <c r="G367" s="112" t="s">
        <v>357</v>
      </c>
      <c r="H367" s="120">
        <v>4</v>
      </c>
      <c r="I367" s="614">
        <v>1</v>
      </c>
      <c r="J367" s="139">
        <v>1</v>
      </c>
      <c r="K367" s="457" t="s">
        <v>117</v>
      </c>
      <c r="L367" s="458">
        <v>0.69513888888888875</v>
      </c>
      <c r="M367" s="441">
        <v>0.67361111111111094</v>
      </c>
      <c r="N367" s="431">
        <v>0.69444444444444431</v>
      </c>
      <c r="O367" s="431">
        <v>0.69513888888888875</v>
      </c>
      <c r="P367" s="439">
        <v>0.69652777777777763</v>
      </c>
      <c r="Q367" s="435">
        <v>16</v>
      </c>
      <c r="R367" s="110" t="s">
        <v>27</v>
      </c>
      <c r="S367" s="437">
        <v>0</v>
      </c>
      <c r="T367" s="112" t="s">
        <v>28</v>
      </c>
      <c r="U367" s="413" t="s">
        <v>32</v>
      </c>
    </row>
    <row r="368" spans="1:21" x14ac:dyDescent="0.25">
      <c r="A368" s="114" t="s">
        <v>34</v>
      </c>
      <c r="B368" s="435" t="s">
        <v>455</v>
      </c>
      <c r="C368" s="437" t="s">
        <v>316</v>
      </c>
      <c r="D368" s="110" t="s">
        <v>287</v>
      </c>
      <c r="E368" s="110" t="s">
        <v>299</v>
      </c>
      <c r="F368" s="110" t="s">
        <v>528</v>
      </c>
      <c r="G368" s="112" t="s">
        <v>311</v>
      </c>
      <c r="H368" s="120">
        <v>4</v>
      </c>
      <c r="I368" s="614">
        <v>2</v>
      </c>
      <c r="J368" s="139">
        <v>2</v>
      </c>
      <c r="K368" s="457" t="s">
        <v>117</v>
      </c>
      <c r="L368" s="458">
        <v>0.69513888888888875</v>
      </c>
      <c r="M368" s="441">
        <v>0.67361111111111094</v>
      </c>
      <c r="N368" s="431">
        <v>0.69444444444444431</v>
      </c>
      <c r="O368" s="431">
        <v>0.69513888888888875</v>
      </c>
      <c r="P368" s="439">
        <v>0.69652777777777763</v>
      </c>
      <c r="Q368" s="435">
        <v>14</v>
      </c>
      <c r="R368" s="110" t="s">
        <v>27</v>
      </c>
      <c r="S368" s="437">
        <v>50</v>
      </c>
      <c r="T368" s="112" t="s">
        <v>28</v>
      </c>
      <c r="U368" s="413" t="s">
        <v>32</v>
      </c>
    </row>
    <row r="369" spans="1:21" x14ac:dyDescent="0.25">
      <c r="A369" s="114" t="s">
        <v>34</v>
      </c>
      <c r="B369" s="435" t="s">
        <v>348</v>
      </c>
      <c r="C369" s="437" t="s">
        <v>349</v>
      </c>
      <c r="D369" s="110" t="s">
        <v>287</v>
      </c>
      <c r="E369" s="110" t="s">
        <v>299</v>
      </c>
      <c r="F369" s="110" t="s">
        <v>409</v>
      </c>
      <c r="G369" s="112" t="s">
        <v>336</v>
      </c>
      <c r="H369" s="120">
        <v>4</v>
      </c>
      <c r="I369" s="614">
        <v>3</v>
      </c>
      <c r="J369" s="139">
        <v>3</v>
      </c>
      <c r="K369" s="457" t="s">
        <v>117</v>
      </c>
      <c r="L369" s="458">
        <v>0.69513888888888875</v>
      </c>
      <c r="M369" s="441">
        <v>0.67361111111111094</v>
      </c>
      <c r="N369" s="431">
        <v>0.69444444444444431</v>
      </c>
      <c r="O369" s="431">
        <v>0.69513888888888875</v>
      </c>
      <c r="P369" s="439">
        <v>0.69652777777777763</v>
      </c>
      <c r="Q369" s="435">
        <v>13</v>
      </c>
      <c r="R369" s="110" t="s">
        <v>27</v>
      </c>
      <c r="S369" s="437">
        <v>15</v>
      </c>
      <c r="T369" s="112" t="s">
        <v>28</v>
      </c>
      <c r="U369" s="413" t="s">
        <v>32</v>
      </c>
    </row>
    <row r="370" spans="1:21" x14ac:dyDescent="0.25">
      <c r="A370" s="114" t="s">
        <v>34</v>
      </c>
      <c r="B370" s="435" t="s">
        <v>440</v>
      </c>
      <c r="C370" s="437" t="s">
        <v>393</v>
      </c>
      <c r="D370" s="110" t="s">
        <v>287</v>
      </c>
      <c r="E370" s="110" t="s">
        <v>299</v>
      </c>
      <c r="F370" s="110" t="s">
        <v>522</v>
      </c>
      <c r="G370" s="112" t="s">
        <v>357</v>
      </c>
      <c r="H370" s="120">
        <v>4</v>
      </c>
      <c r="I370" s="614">
        <v>1</v>
      </c>
      <c r="J370" s="139">
        <v>1</v>
      </c>
      <c r="K370" s="457" t="s">
        <v>71</v>
      </c>
      <c r="L370" s="458">
        <v>0.69652777777777763</v>
      </c>
      <c r="M370" s="441">
        <v>0.67361111111111094</v>
      </c>
      <c r="N370" s="431">
        <v>0.69444444444444431</v>
      </c>
      <c r="O370" s="431">
        <v>0.69513888888888875</v>
      </c>
      <c r="P370" s="439">
        <v>0.69652777777777763</v>
      </c>
      <c r="Q370" s="435">
        <v>16</v>
      </c>
      <c r="R370" s="110" t="s">
        <v>27</v>
      </c>
      <c r="S370" s="437">
        <v>0</v>
      </c>
      <c r="T370" s="112" t="s">
        <v>28</v>
      </c>
      <c r="U370" s="413" t="s">
        <v>32</v>
      </c>
    </row>
    <row r="371" spans="1:21" x14ac:dyDescent="0.25">
      <c r="A371" s="114" t="s">
        <v>34</v>
      </c>
      <c r="B371" s="435" t="s">
        <v>455</v>
      </c>
      <c r="C371" s="437" t="s">
        <v>316</v>
      </c>
      <c r="D371" s="110" t="s">
        <v>287</v>
      </c>
      <c r="E371" s="110" t="s">
        <v>299</v>
      </c>
      <c r="F371" s="110" t="s">
        <v>528</v>
      </c>
      <c r="G371" s="112" t="s">
        <v>311</v>
      </c>
      <c r="H371" s="120">
        <v>4</v>
      </c>
      <c r="I371" s="614">
        <v>2</v>
      </c>
      <c r="J371" s="139">
        <v>2</v>
      </c>
      <c r="K371" s="457" t="s">
        <v>71</v>
      </c>
      <c r="L371" s="458">
        <v>0.69652777777777763</v>
      </c>
      <c r="M371" s="441">
        <v>0.67361111111111094</v>
      </c>
      <c r="N371" s="431">
        <v>0.69444444444444431</v>
      </c>
      <c r="O371" s="431">
        <v>0.69513888888888875</v>
      </c>
      <c r="P371" s="439">
        <v>0.69652777777777763</v>
      </c>
      <c r="Q371" s="435">
        <v>14</v>
      </c>
      <c r="R371" s="110" t="s">
        <v>27</v>
      </c>
      <c r="S371" s="437">
        <v>50</v>
      </c>
      <c r="T371" s="112" t="s">
        <v>28</v>
      </c>
      <c r="U371" s="413" t="s">
        <v>32</v>
      </c>
    </row>
    <row r="372" spans="1:21" x14ac:dyDescent="0.25">
      <c r="A372" s="114" t="s">
        <v>34</v>
      </c>
      <c r="B372" s="435" t="s">
        <v>348</v>
      </c>
      <c r="C372" s="437" t="s">
        <v>349</v>
      </c>
      <c r="D372" s="110" t="s">
        <v>287</v>
      </c>
      <c r="E372" s="110" t="s">
        <v>299</v>
      </c>
      <c r="F372" s="110" t="s">
        <v>409</v>
      </c>
      <c r="G372" s="112" t="s">
        <v>336</v>
      </c>
      <c r="H372" s="120">
        <v>4</v>
      </c>
      <c r="I372" s="614">
        <v>3</v>
      </c>
      <c r="J372" s="139">
        <v>3</v>
      </c>
      <c r="K372" s="457" t="s">
        <v>71</v>
      </c>
      <c r="L372" s="458">
        <v>0.69652777777777763</v>
      </c>
      <c r="M372" s="441">
        <v>0.67361111111111094</v>
      </c>
      <c r="N372" s="431">
        <v>0.69444444444444431</v>
      </c>
      <c r="O372" s="431">
        <v>0.69513888888888875</v>
      </c>
      <c r="P372" s="439">
        <v>0.69652777777777763</v>
      </c>
      <c r="Q372" s="435">
        <v>13</v>
      </c>
      <c r="R372" s="110" t="s">
        <v>27</v>
      </c>
      <c r="S372" s="437">
        <v>15</v>
      </c>
      <c r="T372" s="112" t="s">
        <v>28</v>
      </c>
      <c r="U372" s="413" t="s">
        <v>32</v>
      </c>
    </row>
    <row r="373" spans="1:21" x14ac:dyDescent="0.25">
      <c r="A373" s="114" t="s">
        <v>32</v>
      </c>
      <c r="B373" s="435" t="s">
        <v>32</v>
      </c>
      <c r="C373" s="437" t="s">
        <v>32</v>
      </c>
      <c r="D373" s="110" t="s">
        <v>32</v>
      </c>
      <c r="E373" s="110" t="s">
        <v>32</v>
      </c>
      <c r="F373" s="110" t="s">
        <v>32</v>
      </c>
      <c r="G373" s="112" t="s">
        <v>32</v>
      </c>
      <c r="H373" s="120" t="s">
        <v>32</v>
      </c>
      <c r="I373" s="614" t="s">
        <v>32</v>
      </c>
      <c r="J373" s="139" t="s">
        <v>32</v>
      </c>
      <c r="K373" s="457" t="s">
        <v>32</v>
      </c>
      <c r="L373" s="458" t="s">
        <v>32</v>
      </c>
      <c r="M373" s="441" t="s">
        <v>32</v>
      </c>
      <c r="N373" s="431" t="s">
        <v>32</v>
      </c>
      <c r="O373" s="431" t="s">
        <v>32</v>
      </c>
      <c r="P373" s="439" t="s">
        <v>32</v>
      </c>
      <c r="Q373" s="435" t="s">
        <v>32</v>
      </c>
      <c r="R373" s="110" t="s">
        <v>32</v>
      </c>
      <c r="S373" s="437" t="s">
        <v>32</v>
      </c>
      <c r="T373" s="112" t="s">
        <v>32</v>
      </c>
      <c r="U373" s="413" t="s">
        <v>32</v>
      </c>
    </row>
    <row r="374" spans="1:21" x14ac:dyDescent="0.25">
      <c r="A374" s="114" t="s">
        <v>32</v>
      </c>
      <c r="B374" s="435" t="s">
        <v>32</v>
      </c>
      <c r="C374" s="437" t="s">
        <v>32</v>
      </c>
      <c r="D374" s="110" t="s">
        <v>32</v>
      </c>
      <c r="E374" s="110" t="s">
        <v>32</v>
      </c>
      <c r="F374" s="110" t="s">
        <v>32</v>
      </c>
      <c r="G374" s="112" t="s">
        <v>32</v>
      </c>
      <c r="H374" s="120" t="s">
        <v>32</v>
      </c>
      <c r="I374" s="614" t="s">
        <v>32</v>
      </c>
      <c r="J374" s="139" t="s">
        <v>32</v>
      </c>
      <c r="K374" s="457" t="s">
        <v>32</v>
      </c>
      <c r="L374" s="458" t="s">
        <v>32</v>
      </c>
      <c r="M374" s="441" t="s">
        <v>32</v>
      </c>
      <c r="N374" s="431" t="s">
        <v>32</v>
      </c>
      <c r="O374" s="431" t="s">
        <v>32</v>
      </c>
      <c r="P374" s="439" t="s">
        <v>32</v>
      </c>
      <c r="Q374" s="435" t="s">
        <v>32</v>
      </c>
      <c r="R374" s="110" t="s">
        <v>32</v>
      </c>
      <c r="S374" s="437" t="s">
        <v>32</v>
      </c>
      <c r="T374" s="112" t="s">
        <v>32</v>
      </c>
      <c r="U374" s="413" t="s">
        <v>32</v>
      </c>
    </row>
    <row r="375" spans="1:21" x14ac:dyDescent="0.25">
      <c r="A375" s="114" t="s">
        <v>32</v>
      </c>
      <c r="B375" s="435" t="s">
        <v>32</v>
      </c>
      <c r="C375" s="437" t="s">
        <v>32</v>
      </c>
      <c r="D375" s="110" t="s">
        <v>32</v>
      </c>
      <c r="E375" s="110" t="s">
        <v>32</v>
      </c>
      <c r="F375" s="110" t="s">
        <v>32</v>
      </c>
      <c r="G375" s="112" t="s">
        <v>32</v>
      </c>
      <c r="H375" s="120" t="s">
        <v>32</v>
      </c>
      <c r="I375" s="614" t="s">
        <v>32</v>
      </c>
      <c r="J375" s="139" t="s">
        <v>32</v>
      </c>
      <c r="K375" s="457" t="s">
        <v>32</v>
      </c>
      <c r="L375" s="458" t="s">
        <v>32</v>
      </c>
      <c r="M375" s="441" t="s">
        <v>32</v>
      </c>
      <c r="N375" s="431" t="s">
        <v>32</v>
      </c>
      <c r="O375" s="431" t="s">
        <v>32</v>
      </c>
      <c r="P375" s="439" t="s">
        <v>32</v>
      </c>
      <c r="Q375" s="435" t="s">
        <v>32</v>
      </c>
      <c r="R375" s="110" t="s">
        <v>32</v>
      </c>
      <c r="S375" s="437" t="s">
        <v>32</v>
      </c>
      <c r="T375" s="112" t="s">
        <v>32</v>
      </c>
      <c r="U375" s="413" t="s">
        <v>32</v>
      </c>
    </row>
    <row r="376" spans="1:21" x14ac:dyDescent="0.25">
      <c r="A376" s="114" t="s">
        <v>32</v>
      </c>
      <c r="B376" s="435" t="s">
        <v>32</v>
      </c>
      <c r="C376" s="437" t="s">
        <v>32</v>
      </c>
      <c r="D376" s="110" t="s">
        <v>32</v>
      </c>
      <c r="E376" s="110" t="s">
        <v>32</v>
      </c>
      <c r="F376" s="110" t="s">
        <v>32</v>
      </c>
      <c r="G376" s="112" t="s">
        <v>32</v>
      </c>
      <c r="H376" s="120" t="s">
        <v>32</v>
      </c>
      <c r="I376" s="614" t="s">
        <v>32</v>
      </c>
      <c r="J376" s="139" t="s">
        <v>32</v>
      </c>
      <c r="K376" s="457" t="s">
        <v>32</v>
      </c>
      <c r="L376" s="458" t="s">
        <v>32</v>
      </c>
      <c r="M376" s="441" t="s">
        <v>32</v>
      </c>
      <c r="N376" s="431" t="s">
        <v>32</v>
      </c>
      <c r="O376" s="431" t="s">
        <v>32</v>
      </c>
      <c r="P376" s="439" t="s">
        <v>32</v>
      </c>
      <c r="Q376" s="435" t="s">
        <v>32</v>
      </c>
      <c r="R376" s="110" t="s">
        <v>32</v>
      </c>
      <c r="S376" s="437" t="s">
        <v>32</v>
      </c>
      <c r="T376" s="112" t="s">
        <v>32</v>
      </c>
      <c r="U376" s="413" t="s">
        <v>32</v>
      </c>
    </row>
    <row r="377" spans="1:21" x14ac:dyDescent="0.25">
      <c r="A377" s="114" t="s">
        <v>32</v>
      </c>
      <c r="B377" s="435" t="s">
        <v>32</v>
      </c>
      <c r="C377" s="437" t="s">
        <v>32</v>
      </c>
      <c r="D377" s="110" t="s">
        <v>32</v>
      </c>
      <c r="E377" s="110" t="s">
        <v>32</v>
      </c>
      <c r="F377" s="110" t="s">
        <v>32</v>
      </c>
      <c r="G377" s="112" t="s">
        <v>32</v>
      </c>
      <c r="H377" s="120" t="s">
        <v>32</v>
      </c>
      <c r="I377" s="614" t="s">
        <v>32</v>
      </c>
      <c r="J377" s="139" t="s">
        <v>32</v>
      </c>
      <c r="K377" s="457" t="s">
        <v>32</v>
      </c>
      <c r="L377" s="458" t="s">
        <v>32</v>
      </c>
      <c r="M377" s="441" t="s">
        <v>32</v>
      </c>
      <c r="N377" s="431" t="s">
        <v>32</v>
      </c>
      <c r="O377" s="431" t="s">
        <v>32</v>
      </c>
      <c r="P377" s="439" t="s">
        <v>32</v>
      </c>
      <c r="Q377" s="435" t="s">
        <v>32</v>
      </c>
      <c r="R377" s="110" t="s">
        <v>32</v>
      </c>
      <c r="S377" s="437" t="s">
        <v>32</v>
      </c>
      <c r="T377" s="112" t="s">
        <v>32</v>
      </c>
      <c r="U377" s="413" t="s">
        <v>32</v>
      </c>
    </row>
    <row r="378" spans="1:21" x14ac:dyDescent="0.25">
      <c r="A378" s="114" t="s">
        <v>32</v>
      </c>
      <c r="B378" s="435" t="s">
        <v>32</v>
      </c>
      <c r="C378" s="437" t="s">
        <v>32</v>
      </c>
      <c r="D378" s="110" t="s">
        <v>32</v>
      </c>
      <c r="E378" s="110" t="s">
        <v>32</v>
      </c>
      <c r="F378" s="110" t="s">
        <v>32</v>
      </c>
      <c r="G378" s="112" t="s">
        <v>32</v>
      </c>
      <c r="H378" s="120" t="s">
        <v>32</v>
      </c>
      <c r="I378" s="614" t="s">
        <v>32</v>
      </c>
      <c r="J378" s="139" t="s">
        <v>32</v>
      </c>
      <c r="K378" s="457" t="s">
        <v>32</v>
      </c>
      <c r="L378" s="458" t="s">
        <v>32</v>
      </c>
      <c r="M378" s="441" t="s">
        <v>32</v>
      </c>
      <c r="N378" s="431" t="s">
        <v>32</v>
      </c>
      <c r="O378" s="431" t="s">
        <v>32</v>
      </c>
      <c r="P378" s="439" t="s">
        <v>32</v>
      </c>
      <c r="Q378" s="435" t="s">
        <v>32</v>
      </c>
      <c r="R378" s="110" t="s">
        <v>32</v>
      </c>
      <c r="S378" s="437" t="s">
        <v>32</v>
      </c>
      <c r="T378" s="112" t="s">
        <v>32</v>
      </c>
      <c r="U378" s="413" t="s">
        <v>32</v>
      </c>
    </row>
    <row r="379" spans="1:21" x14ac:dyDescent="0.25">
      <c r="A379" s="114" t="s">
        <v>32</v>
      </c>
      <c r="B379" s="435" t="s">
        <v>32</v>
      </c>
      <c r="C379" s="437" t="s">
        <v>32</v>
      </c>
      <c r="D379" s="110" t="s">
        <v>32</v>
      </c>
      <c r="E379" s="110" t="s">
        <v>32</v>
      </c>
      <c r="F379" s="110" t="s">
        <v>32</v>
      </c>
      <c r="G379" s="112" t="s">
        <v>32</v>
      </c>
      <c r="H379" s="120" t="s">
        <v>32</v>
      </c>
      <c r="I379" s="614" t="s">
        <v>32</v>
      </c>
      <c r="J379" s="139" t="s">
        <v>32</v>
      </c>
      <c r="K379" s="457" t="s">
        <v>32</v>
      </c>
      <c r="L379" s="458" t="s">
        <v>32</v>
      </c>
      <c r="M379" s="441" t="s">
        <v>32</v>
      </c>
      <c r="N379" s="431" t="s">
        <v>32</v>
      </c>
      <c r="O379" s="431" t="s">
        <v>32</v>
      </c>
      <c r="P379" s="439" t="s">
        <v>32</v>
      </c>
      <c r="Q379" s="435" t="s">
        <v>32</v>
      </c>
      <c r="R379" s="110" t="s">
        <v>32</v>
      </c>
      <c r="S379" s="437" t="s">
        <v>32</v>
      </c>
      <c r="T379" s="112" t="s">
        <v>32</v>
      </c>
      <c r="U379" s="413" t="s">
        <v>32</v>
      </c>
    </row>
    <row r="380" spans="1:21" x14ac:dyDescent="0.25">
      <c r="A380" s="114" t="s">
        <v>32</v>
      </c>
      <c r="B380" s="435" t="s">
        <v>32</v>
      </c>
      <c r="C380" s="437" t="s">
        <v>32</v>
      </c>
      <c r="D380" s="110" t="s">
        <v>32</v>
      </c>
      <c r="E380" s="110" t="s">
        <v>32</v>
      </c>
      <c r="F380" s="110" t="s">
        <v>32</v>
      </c>
      <c r="G380" s="112" t="s">
        <v>32</v>
      </c>
      <c r="H380" s="120" t="s">
        <v>32</v>
      </c>
      <c r="I380" s="614" t="s">
        <v>32</v>
      </c>
      <c r="J380" s="139" t="s">
        <v>32</v>
      </c>
      <c r="K380" s="457" t="s">
        <v>32</v>
      </c>
      <c r="L380" s="458" t="s">
        <v>32</v>
      </c>
      <c r="M380" s="441" t="s">
        <v>32</v>
      </c>
      <c r="N380" s="431" t="s">
        <v>32</v>
      </c>
      <c r="O380" s="431" t="s">
        <v>32</v>
      </c>
      <c r="P380" s="439" t="s">
        <v>32</v>
      </c>
      <c r="Q380" s="435" t="s">
        <v>32</v>
      </c>
      <c r="R380" s="110" t="s">
        <v>32</v>
      </c>
      <c r="S380" s="437" t="s">
        <v>32</v>
      </c>
      <c r="T380" s="112" t="s">
        <v>32</v>
      </c>
      <c r="U380" s="413" t="s">
        <v>32</v>
      </c>
    </row>
    <row r="381" spans="1:21" x14ac:dyDescent="0.25">
      <c r="A381" s="114" t="s">
        <v>32</v>
      </c>
      <c r="B381" s="435" t="s">
        <v>32</v>
      </c>
      <c r="C381" s="437" t="s">
        <v>32</v>
      </c>
      <c r="D381" s="110" t="s">
        <v>32</v>
      </c>
      <c r="E381" s="110" t="s">
        <v>32</v>
      </c>
      <c r="F381" s="110" t="s">
        <v>32</v>
      </c>
      <c r="G381" s="112" t="s">
        <v>32</v>
      </c>
      <c r="H381" s="120" t="s">
        <v>32</v>
      </c>
      <c r="I381" s="614" t="s">
        <v>32</v>
      </c>
      <c r="J381" s="139" t="s">
        <v>32</v>
      </c>
      <c r="K381" s="457" t="s">
        <v>32</v>
      </c>
      <c r="L381" s="458" t="s">
        <v>32</v>
      </c>
      <c r="M381" s="441" t="s">
        <v>32</v>
      </c>
      <c r="N381" s="431" t="s">
        <v>32</v>
      </c>
      <c r="O381" s="431" t="s">
        <v>32</v>
      </c>
      <c r="P381" s="439" t="s">
        <v>32</v>
      </c>
      <c r="Q381" s="435" t="s">
        <v>32</v>
      </c>
      <c r="R381" s="110" t="s">
        <v>32</v>
      </c>
      <c r="S381" s="437" t="s">
        <v>32</v>
      </c>
      <c r="T381" s="112" t="s">
        <v>32</v>
      </c>
      <c r="U381" s="413" t="s">
        <v>32</v>
      </c>
    </row>
    <row r="382" spans="1:21" x14ac:dyDescent="0.25">
      <c r="A382" s="114" t="s">
        <v>32</v>
      </c>
      <c r="B382" s="435" t="s">
        <v>32</v>
      </c>
      <c r="C382" s="437" t="s">
        <v>32</v>
      </c>
      <c r="D382" s="110" t="s">
        <v>32</v>
      </c>
      <c r="E382" s="110" t="s">
        <v>32</v>
      </c>
      <c r="F382" s="110" t="s">
        <v>32</v>
      </c>
      <c r="G382" s="112" t="s">
        <v>32</v>
      </c>
      <c r="H382" s="120" t="s">
        <v>32</v>
      </c>
      <c r="I382" s="614" t="s">
        <v>32</v>
      </c>
      <c r="J382" s="139" t="s">
        <v>32</v>
      </c>
      <c r="K382" s="457" t="s">
        <v>32</v>
      </c>
      <c r="L382" s="458" t="s">
        <v>32</v>
      </c>
      <c r="M382" s="441" t="s">
        <v>32</v>
      </c>
      <c r="N382" s="431" t="s">
        <v>32</v>
      </c>
      <c r="O382" s="431" t="s">
        <v>32</v>
      </c>
      <c r="P382" s="439" t="s">
        <v>32</v>
      </c>
      <c r="Q382" s="435" t="s">
        <v>32</v>
      </c>
      <c r="R382" s="110" t="s">
        <v>32</v>
      </c>
      <c r="S382" s="437" t="s">
        <v>32</v>
      </c>
      <c r="T382" s="112" t="s">
        <v>32</v>
      </c>
      <c r="U382" s="413" t="s">
        <v>32</v>
      </c>
    </row>
    <row r="383" spans="1:21" x14ac:dyDescent="0.25">
      <c r="A383" s="114" t="s">
        <v>32</v>
      </c>
      <c r="B383" s="435" t="s">
        <v>32</v>
      </c>
      <c r="C383" s="437" t="s">
        <v>32</v>
      </c>
      <c r="D383" s="110" t="s">
        <v>32</v>
      </c>
      <c r="E383" s="110" t="s">
        <v>32</v>
      </c>
      <c r="F383" s="110" t="s">
        <v>32</v>
      </c>
      <c r="G383" s="112" t="s">
        <v>32</v>
      </c>
      <c r="H383" s="120" t="s">
        <v>32</v>
      </c>
      <c r="I383" s="614" t="s">
        <v>32</v>
      </c>
      <c r="J383" s="139" t="s">
        <v>32</v>
      </c>
      <c r="K383" s="457" t="s">
        <v>32</v>
      </c>
      <c r="L383" s="458" t="s">
        <v>32</v>
      </c>
      <c r="M383" s="441" t="s">
        <v>32</v>
      </c>
      <c r="N383" s="431" t="s">
        <v>32</v>
      </c>
      <c r="O383" s="431" t="s">
        <v>32</v>
      </c>
      <c r="P383" s="439" t="s">
        <v>32</v>
      </c>
      <c r="Q383" s="435" t="s">
        <v>32</v>
      </c>
      <c r="R383" s="110" t="s">
        <v>32</v>
      </c>
      <c r="S383" s="437" t="s">
        <v>32</v>
      </c>
      <c r="T383" s="112" t="s">
        <v>32</v>
      </c>
      <c r="U383" s="413" t="s">
        <v>32</v>
      </c>
    </row>
    <row r="384" spans="1:21" x14ac:dyDescent="0.25">
      <c r="A384" s="114" t="s">
        <v>32</v>
      </c>
      <c r="B384" s="435" t="s">
        <v>32</v>
      </c>
      <c r="C384" s="437" t="s">
        <v>32</v>
      </c>
      <c r="D384" s="110" t="s">
        <v>32</v>
      </c>
      <c r="E384" s="110" t="s">
        <v>32</v>
      </c>
      <c r="F384" s="110" t="s">
        <v>32</v>
      </c>
      <c r="G384" s="112" t="s">
        <v>32</v>
      </c>
      <c r="H384" s="120" t="s">
        <v>32</v>
      </c>
      <c r="I384" s="614" t="s">
        <v>32</v>
      </c>
      <c r="J384" s="139" t="s">
        <v>32</v>
      </c>
      <c r="K384" s="457" t="s">
        <v>32</v>
      </c>
      <c r="L384" s="458" t="s">
        <v>32</v>
      </c>
      <c r="M384" s="441" t="s">
        <v>32</v>
      </c>
      <c r="N384" s="431" t="s">
        <v>32</v>
      </c>
      <c r="O384" s="431" t="s">
        <v>32</v>
      </c>
      <c r="P384" s="439" t="s">
        <v>32</v>
      </c>
      <c r="Q384" s="435" t="s">
        <v>32</v>
      </c>
      <c r="R384" s="110" t="s">
        <v>32</v>
      </c>
      <c r="S384" s="437" t="s">
        <v>32</v>
      </c>
      <c r="T384" s="112" t="s">
        <v>32</v>
      </c>
      <c r="U384" s="413" t="s">
        <v>32</v>
      </c>
    </row>
    <row r="385" spans="1:21" x14ac:dyDescent="0.25">
      <c r="A385" s="114" t="s">
        <v>32</v>
      </c>
      <c r="B385" s="435" t="s">
        <v>32</v>
      </c>
      <c r="C385" s="437" t="s">
        <v>32</v>
      </c>
      <c r="D385" s="110" t="s">
        <v>32</v>
      </c>
      <c r="E385" s="110" t="s">
        <v>32</v>
      </c>
      <c r="F385" s="110" t="s">
        <v>32</v>
      </c>
      <c r="G385" s="112" t="s">
        <v>32</v>
      </c>
      <c r="H385" s="120" t="s">
        <v>32</v>
      </c>
      <c r="I385" s="614" t="s">
        <v>32</v>
      </c>
      <c r="J385" s="139" t="s">
        <v>32</v>
      </c>
      <c r="K385" s="457" t="s">
        <v>32</v>
      </c>
      <c r="L385" s="458" t="s">
        <v>32</v>
      </c>
      <c r="M385" s="441" t="s">
        <v>32</v>
      </c>
      <c r="N385" s="431" t="s">
        <v>32</v>
      </c>
      <c r="O385" s="431" t="s">
        <v>32</v>
      </c>
      <c r="P385" s="439" t="s">
        <v>32</v>
      </c>
      <c r="Q385" s="435" t="s">
        <v>32</v>
      </c>
      <c r="R385" s="110" t="s">
        <v>32</v>
      </c>
      <c r="S385" s="437" t="s">
        <v>32</v>
      </c>
      <c r="T385" s="112" t="s">
        <v>32</v>
      </c>
      <c r="U385" s="413" t="s">
        <v>32</v>
      </c>
    </row>
    <row r="386" spans="1:21" x14ac:dyDescent="0.25">
      <c r="A386" s="114" t="s">
        <v>32</v>
      </c>
      <c r="B386" s="435" t="s">
        <v>32</v>
      </c>
      <c r="C386" s="437" t="s">
        <v>32</v>
      </c>
      <c r="D386" s="110" t="s">
        <v>32</v>
      </c>
      <c r="E386" s="110" t="s">
        <v>32</v>
      </c>
      <c r="F386" s="110" t="s">
        <v>32</v>
      </c>
      <c r="G386" s="112" t="s">
        <v>32</v>
      </c>
      <c r="H386" s="120" t="s">
        <v>32</v>
      </c>
      <c r="I386" s="614" t="s">
        <v>32</v>
      </c>
      <c r="J386" s="139" t="s">
        <v>32</v>
      </c>
      <c r="K386" s="457" t="s">
        <v>32</v>
      </c>
      <c r="L386" s="458" t="s">
        <v>32</v>
      </c>
      <c r="M386" s="441" t="s">
        <v>32</v>
      </c>
      <c r="N386" s="431" t="s">
        <v>32</v>
      </c>
      <c r="O386" s="431" t="s">
        <v>32</v>
      </c>
      <c r="P386" s="439" t="s">
        <v>32</v>
      </c>
      <c r="Q386" s="435" t="s">
        <v>32</v>
      </c>
      <c r="R386" s="110" t="s">
        <v>32</v>
      </c>
      <c r="S386" s="437" t="s">
        <v>32</v>
      </c>
      <c r="T386" s="112" t="s">
        <v>32</v>
      </c>
      <c r="U386" s="413" t="s">
        <v>32</v>
      </c>
    </row>
    <row r="387" spans="1:21" x14ac:dyDescent="0.25">
      <c r="A387" s="114" t="s">
        <v>32</v>
      </c>
      <c r="B387" s="435" t="s">
        <v>32</v>
      </c>
      <c r="C387" s="437" t="s">
        <v>32</v>
      </c>
      <c r="D387" s="110" t="s">
        <v>32</v>
      </c>
      <c r="E387" s="110" t="s">
        <v>32</v>
      </c>
      <c r="F387" s="110" t="s">
        <v>32</v>
      </c>
      <c r="G387" s="112" t="s">
        <v>32</v>
      </c>
      <c r="H387" s="120" t="s">
        <v>32</v>
      </c>
      <c r="I387" s="614" t="s">
        <v>32</v>
      </c>
      <c r="J387" s="139" t="s">
        <v>32</v>
      </c>
      <c r="K387" s="457" t="s">
        <v>32</v>
      </c>
      <c r="L387" s="458" t="s">
        <v>32</v>
      </c>
      <c r="M387" s="441" t="s">
        <v>32</v>
      </c>
      <c r="N387" s="431" t="s">
        <v>32</v>
      </c>
      <c r="O387" s="431" t="s">
        <v>32</v>
      </c>
      <c r="P387" s="439" t="s">
        <v>32</v>
      </c>
      <c r="Q387" s="435" t="s">
        <v>32</v>
      </c>
      <c r="R387" s="110" t="s">
        <v>32</v>
      </c>
      <c r="S387" s="437" t="s">
        <v>32</v>
      </c>
      <c r="T387" s="112" t="s">
        <v>32</v>
      </c>
      <c r="U387" s="413" t="s">
        <v>32</v>
      </c>
    </row>
    <row r="388" spans="1:21" x14ac:dyDescent="0.25">
      <c r="A388" s="114" t="s">
        <v>32</v>
      </c>
      <c r="B388" s="435" t="s">
        <v>32</v>
      </c>
      <c r="C388" s="437" t="s">
        <v>32</v>
      </c>
      <c r="D388" s="110" t="s">
        <v>32</v>
      </c>
      <c r="E388" s="110" t="s">
        <v>32</v>
      </c>
      <c r="F388" s="110" t="s">
        <v>32</v>
      </c>
      <c r="G388" s="112" t="s">
        <v>32</v>
      </c>
      <c r="H388" s="120" t="s">
        <v>32</v>
      </c>
      <c r="I388" s="614" t="s">
        <v>32</v>
      </c>
      <c r="J388" s="139" t="s">
        <v>32</v>
      </c>
      <c r="K388" s="457" t="s">
        <v>32</v>
      </c>
      <c r="L388" s="458" t="s">
        <v>32</v>
      </c>
      <c r="M388" s="441" t="s">
        <v>32</v>
      </c>
      <c r="N388" s="431" t="s">
        <v>32</v>
      </c>
      <c r="O388" s="431" t="s">
        <v>32</v>
      </c>
      <c r="P388" s="439" t="s">
        <v>32</v>
      </c>
      <c r="Q388" s="435" t="s">
        <v>32</v>
      </c>
      <c r="R388" s="110" t="s">
        <v>32</v>
      </c>
      <c r="S388" s="437" t="s">
        <v>32</v>
      </c>
      <c r="T388" s="112" t="s">
        <v>32</v>
      </c>
      <c r="U388" s="413" t="s">
        <v>32</v>
      </c>
    </row>
    <row r="389" spans="1:21" x14ac:dyDescent="0.25">
      <c r="A389" s="114" t="s">
        <v>32</v>
      </c>
      <c r="B389" s="435" t="s">
        <v>32</v>
      </c>
      <c r="C389" s="437" t="s">
        <v>32</v>
      </c>
      <c r="D389" s="110" t="s">
        <v>32</v>
      </c>
      <c r="E389" s="110" t="s">
        <v>32</v>
      </c>
      <c r="F389" s="110" t="s">
        <v>32</v>
      </c>
      <c r="G389" s="112" t="s">
        <v>32</v>
      </c>
      <c r="H389" s="120" t="s">
        <v>32</v>
      </c>
      <c r="I389" s="614" t="s">
        <v>32</v>
      </c>
      <c r="J389" s="139" t="s">
        <v>32</v>
      </c>
      <c r="K389" s="457" t="s">
        <v>32</v>
      </c>
      <c r="L389" s="458" t="s">
        <v>32</v>
      </c>
      <c r="M389" s="441" t="s">
        <v>32</v>
      </c>
      <c r="N389" s="431" t="s">
        <v>32</v>
      </c>
      <c r="O389" s="431" t="s">
        <v>32</v>
      </c>
      <c r="P389" s="439" t="s">
        <v>32</v>
      </c>
      <c r="Q389" s="435" t="s">
        <v>32</v>
      </c>
      <c r="R389" s="110" t="s">
        <v>32</v>
      </c>
      <c r="S389" s="437" t="s">
        <v>32</v>
      </c>
      <c r="T389" s="112" t="s">
        <v>32</v>
      </c>
      <c r="U389" s="413" t="s">
        <v>32</v>
      </c>
    </row>
    <row r="390" spans="1:21" x14ac:dyDescent="0.25">
      <c r="A390" s="114" t="s">
        <v>32</v>
      </c>
      <c r="B390" s="435" t="s">
        <v>32</v>
      </c>
      <c r="C390" s="437" t="s">
        <v>32</v>
      </c>
      <c r="D390" s="110" t="s">
        <v>32</v>
      </c>
      <c r="E390" s="110" t="s">
        <v>32</v>
      </c>
      <c r="F390" s="110" t="s">
        <v>32</v>
      </c>
      <c r="G390" s="112" t="s">
        <v>32</v>
      </c>
      <c r="H390" s="120" t="s">
        <v>32</v>
      </c>
      <c r="I390" s="614" t="s">
        <v>32</v>
      </c>
      <c r="J390" s="139" t="s">
        <v>32</v>
      </c>
      <c r="K390" s="457" t="s">
        <v>32</v>
      </c>
      <c r="L390" s="458" t="s">
        <v>32</v>
      </c>
      <c r="M390" s="441" t="s">
        <v>32</v>
      </c>
      <c r="N390" s="431" t="s">
        <v>32</v>
      </c>
      <c r="O390" s="431" t="s">
        <v>32</v>
      </c>
      <c r="P390" s="439" t="s">
        <v>32</v>
      </c>
      <c r="Q390" s="435" t="s">
        <v>32</v>
      </c>
      <c r="R390" s="110" t="s">
        <v>32</v>
      </c>
      <c r="S390" s="437" t="s">
        <v>32</v>
      </c>
      <c r="T390" s="112" t="s">
        <v>32</v>
      </c>
      <c r="U390" s="413" t="s">
        <v>32</v>
      </c>
    </row>
    <row r="391" spans="1:21" x14ac:dyDescent="0.25">
      <c r="A391" s="114" t="s">
        <v>32</v>
      </c>
      <c r="B391" s="435" t="s">
        <v>32</v>
      </c>
      <c r="C391" s="437" t="s">
        <v>32</v>
      </c>
      <c r="D391" s="110" t="s">
        <v>32</v>
      </c>
      <c r="E391" s="110" t="s">
        <v>32</v>
      </c>
      <c r="F391" s="110" t="s">
        <v>32</v>
      </c>
      <c r="G391" s="112" t="s">
        <v>32</v>
      </c>
      <c r="H391" s="120" t="s">
        <v>32</v>
      </c>
      <c r="I391" s="614" t="s">
        <v>32</v>
      </c>
      <c r="J391" s="139" t="s">
        <v>32</v>
      </c>
      <c r="K391" s="457" t="s">
        <v>32</v>
      </c>
      <c r="L391" s="458" t="s">
        <v>32</v>
      </c>
      <c r="M391" s="441" t="s">
        <v>32</v>
      </c>
      <c r="N391" s="431" t="s">
        <v>32</v>
      </c>
      <c r="O391" s="431" t="s">
        <v>32</v>
      </c>
      <c r="P391" s="439" t="s">
        <v>32</v>
      </c>
      <c r="Q391" s="435" t="s">
        <v>32</v>
      </c>
      <c r="R391" s="110" t="s">
        <v>32</v>
      </c>
      <c r="S391" s="437" t="s">
        <v>32</v>
      </c>
      <c r="T391" s="112" t="s">
        <v>32</v>
      </c>
      <c r="U391" s="413" t="s">
        <v>32</v>
      </c>
    </row>
    <row r="392" spans="1:21" x14ac:dyDescent="0.25">
      <c r="A392" s="114" t="s">
        <v>32</v>
      </c>
      <c r="B392" s="435" t="s">
        <v>32</v>
      </c>
      <c r="C392" s="437" t="s">
        <v>32</v>
      </c>
      <c r="D392" s="110" t="s">
        <v>32</v>
      </c>
      <c r="E392" s="110" t="s">
        <v>32</v>
      </c>
      <c r="F392" s="110" t="s">
        <v>32</v>
      </c>
      <c r="G392" s="112" t="s">
        <v>32</v>
      </c>
      <c r="H392" s="120" t="s">
        <v>32</v>
      </c>
      <c r="I392" s="614" t="s">
        <v>32</v>
      </c>
      <c r="J392" s="139" t="s">
        <v>32</v>
      </c>
      <c r="K392" s="457" t="s">
        <v>32</v>
      </c>
      <c r="L392" s="458" t="s">
        <v>32</v>
      </c>
      <c r="M392" s="441" t="s">
        <v>32</v>
      </c>
      <c r="N392" s="431" t="s">
        <v>32</v>
      </c>
      <c r="O392" s="431" t="s">
        <v>32</v>
      </c>
      <c r="P392" s="439" t="s">
        <v>32</v>
      </c>
      <c r="Q392" s="435" t="s">
        <v>32</v>
      </c>
      <c r="R392" s="110" t="s">
        <v>32</v>
      </c>
      <c r="S392" s="437" t="s">
        <v>32</v>
      </c>
      <c r="T392" s="112" t="s">
        <v>32</v>
      </c>
      <c r="U392" s="413" t="s">
        <v>32</v>
      </c>
    </row>
    <row r="393" spans="1:21" x14ac:dyDescent="0.25">
      <c r="A393" s="114" t="s">
        <v>32</v>
      </c>
      <c r="B393" s="435" t="s">
        <v>32</v>
      </c>
      <c r="C393" s="437" t="s">
        <v>32</v>
      </c>
      <c r="D393" s="110" t="s">
        <v>32</v>
      </c>
      <c r="E393" s="110" t="s">
        <v>32</v>
      </c>
      <c r="F393" s="110" t="s">
        <v>32</v>
      </c>
      <c r="G393" s="112" t="s">
        <v>32</v>
      </c>
      <c r="H393" s="120" t="s">
        <v>32</v>
      </c>
      <c r="I393" s="614" t="s">
        <v>32</v>
      </c>
      <c r="J393" s="139" t="s">
        <v>32</v>
      </c>
      <c r="K393" s="457" t="s">
        <v>32</v>
      </c>
      <c r="L393" s="458" t="s">
        <v>32</v>
      </c>
      <c r="M393" s="441" t="s">
        <v>32</v>
      </c>
      <c r="N393" s="431" t="s">
        <v>32</v>
      </c>
      <c r="O393" s="431" t="s">
        <v>32</v>
      </c>
      <c r="P393" s="439" t="s">
        <v>32</v>
      </c>
      <c r="Q393" s="435" t="s">
        <v>32</v>
      </c>
      <c r="R393" s="110" t="s">
        <v>32</v>
      </c>
      <c r="S393" s="437" t="s">
        <v>32</v>
      </c>
      <c r="T393" s="112" t="s">
        <v>32</v>
      </c>
      <c r="U393" s="413" t="s">
        <v>32</v>
      </c>
    </row>
    <row r="394" spans="1:21" x14ac:dyDescent="0.25">
      <c r="A394" s="114" t="s">
        <v>32</v>
      </c>
      <c r="B394" s="435" t="s">
        <v>32</v>
      </c>
      <c r="C394" s="437" t="s">
        <v>32</v>
      </c>
      <c r="D394" s="110" t="s">
        <v>32</v>
      </c>
      <c r="E394" s="110" t="s">
        <v>32</v>
      </c>
      <c r="F394" s="110" t="s">
        <v>32</v>
      </c>
      <c r="G394" s="112" t="s">
        <v>32</v>
      </c>
      <c r="H394" s="120" t="s">
        <v>32</v>
      </c>
      <c r="I394" s="614" t="s">
        <v>32</v>
      </c>
      <c r="J394" s="139" t="s">
        <v>32</v>
      </c>
      <c r="K394" s="457" t="s">
        <v>32</v>
      </c>
      <c r="L394" s="458" t="s">
        <v>32</v>
      </c>
      <c r="M394" s="441" t="s">
        <v>32</v>
      </c>
      <c r="N394" s="431" t="s">
        <v>32</v>
      </c>
      <c r="O394" s="431" t="s">
        <v>32</v>
      </c>
      <c r="P394" s="439" t="s">
        <v>32</v>
      </c>
      <c r="Q394" s="435" t="s">
        <v>32</v>
      </c>
      <c r="R394" s="110" t="s">
        <v>32</v>
      </c>
      <c r="S394" s="437" t="s">
        <v>32</v>
      </c>
      <c r="T394" s="112" t="s">
        <v>32</v>
      </c>
      <c r="U394" s="413" t="s">
        <v>32</v>
      </c>
    </row>
    <row r="395" spans="1:21" x14ac:dyDescent="0.25">
      <c r="A395" s="114" t="s">
        <v>32</v>
      </c>
      <c r="B395" s="435" t="s">
        <v>32</v>
      </c>
      <c r="C395" s="437" t="s">
        <v>32</v>
      </c>
      <c r="D395" s="110" t="s">
        <v>32</v>
      </c>
      <c r="E395" s="110" t="s">
        <v>32</v>
      </c>
      <c r="F395" s="110" t="s">
        <v>32</v>
      </c>
      <c r="G395" s="112" t="s">
        <v>32</v>
      </c>
      <c r="H395" s="120" t="s">
        <v>32</v>
      </c>
      <c r="I395" s="614" t="s">
        <v>32</v>
      </c>
      <c r="J395" s="139" t="s">
        <v>32</v>
      </c>
      <c r="K395" s="457" t="s">
        <v>32</v>
      </c>
      <c r="L395" s="458" t="s">
        <v>32</v>
      </c>
      <c r="M395" s="441" t="s">
        <v>32</v>
      </c>
      <c r="N395" s="431" t="s">
        <v>32</v>
      </c>
      <c r="O395" s="431" t="s">
        <v>32</v>
      </c>
      <c r="P395" s="439" t="s">
        <v>32</v>
      </c>
      <c r="Q395" s="435" t="s">
        <v>32</v>
      </c>
      <c r="R395" s="110" t="s">
        <v>32</v>
      </c>
      <c r="S395" s="437" t="s">
        <v>32</v>
      </c>
      <c r="T395" s="112" t="s">
        <v>32</v>
      </c>
      <c r="U395" s="413" t="s">
        <v>32</v>
      </c>
    </row>
    <row r="396" spans="1:21" x14ac:dyDescent="0.25">
      <c r="A396" s="114" t="s">
        <v>32</v>
      </c>
      <c r="B396" s="435" t="s">
        <v>32</v>
      </c>
      <c r="C396" s="437" t="s">
        <v>32</v>
      </c>
      <c r="D396" s="110" t="s">
        <v>32</v>
      </c>
      <c r="E396" s="110" t="s">
        <v>32</v>
      </c>
      <c r="F396" s="110" t="s">
        <v>32</v>
      </c>
      <c r="G396" s="112" t="s">
        <v>32</v>
      </c>
      <c r="H396" s="120" t="s">
        <v>32</v>
      </c>
      <c r="I396" s="614" t="s">
        <v>32</v>
      </c>
      <c r="J396" s="139" t="s">
        <v>32</v>
      </c>
      <c r="K396" s="457" t="s">
        <v>32</v>
      </c>
      <c r="L396" s="458" t="s">
        <v>32</v>
      </c>
      <c r="M396" s="441" t="s">
        <v>32</v>
      </c>
      <c r="N396" s="431" t="s">
        <v>32</v>
      </c>
      <c r="O396" s="431" t="s">
        <v>32</v>
      </c>
      <c r="P396" s="439" t="s">
        <v>32</v>
      </c>
      <c r="Q396" s="435" t="s">
        <v>32</v>
      </c>
      <c r="R396" s="110" t="s">
        <v>32</v>
      </c>
      <c r="S396" s="437" t="s">
        <v>32</v>
      </c>
      <c r="T396" s="112" t="s">
        <v>32</v>
      </c>
      <c r="U396" s="413" t="s">
        <v>32</v>
      </c>
    </row>
    <row r="397" spans="1:21" x14ac:dyDescent="0.25">
      <c r="A397" s="114" t="s">
        <v>32</v>
      </c>
      <c r="B397" s="435" t="s">
        <v>32</v>
      </c>
      <c r="C397" s="437" t="s">
        <v>32</v>
      </c>
      <c r="D397" s="110" t="s">
        <v>32</v>
      </c>
      <c r="E397" s="110" t="s">
        <v>32</v>
      </c>
      <c r="F397" s="110" t="s">
        <v>32</v>
      </c>
      <c r="G397" s="112" t="s">
        <v>32</v>
      </c>
      <c r="H397" s="120" t="s">
        <v>32</v>
      </c>
      <c r="I397" s="614" t="s">
        <v>32</v>
      </c>
      <c r="J397" s="139" t="s">
        <v>32</v>
      </c>
      <c r="K397" s="457" t="s">
        <v>32</v>
      </c>
      <c r="L397" s="458" t="s">
        <v>32</v>
      </c>
      <c r="M397" s="441" t="s">
        <v>32</v>
      </c>
      <c r="N397" s="431" t="s">
        <v>32</v>
      </c>
      <c r="O397" s="431" t="s">
        <v>32</v>
      </c>
      <c r="P397" s="439" t="s">
        <v>32</v>
      </c>
      <c r="Q397" s="435" t="s">
        <v>32</v>
      </c>
      <c r="R397" s="110" t="s">
        <v>32</v>
      </c>
      <c r="S397" s="437" t="s">
        <v>32</v>
      </c>
      <c r="T397" s="112" t="s">
        <v>32</v>
      </c>
      <c r="U397" s="413" t="s">
        <v>32</v>
      </c>
    </row>
    <row r="398" spans="1:21" x14ac:dyDescent="0.25">
      <c r="A398" s="114" t="s">
        <v>32</v>
      </c>
      <c r="B398" s="435" t="s">
        <v>32</v>
      </c>
      <c r="C398" s="437" t="s">
        <v>32</v>
      </c>
      <c r="D398" s="110" t="s">
        <v>32</v>
      </c>
      <c r="E398" s="110" t="s">
        <v>32</v>
      </c>
      <c r="F398" s="110" t="s">
        <v>32</v>
      </c>
      <c r="G398" s="112" t="s">
        <v>32</v>
      </c>
      <c r="H398" s="120" t="s">
        <v>32</v>
      </c>
      <c r="I398" s="614" t="s">
        <v>32</v>
      </c>
      <c r="J398" s="139" t="s">
        <v>32</v>
      </c>
      <c r="K398" s="457" t="s">
        <v>32</v>
      </c>
      <c r="L398" s="458" t="s">
        <v>32</v>
      </c>
      <c r="M398" s="441" t="s">
        <v>32</v>
      </c>
      <c r="N398" s="431" t="s">
        <v>32</v>
      </c>
      <c r="O398" s="431" t="s">
        <v>32</v>
      </c>
      <c r="P398" s="439" t="s">
        <v>32</v>
      </c>
      <c r="Q398" s="435" t="s">
        <v>32</v>
      </c>
      <c r="R398" s="110" t="s">
        <v>32</v>
      </c>
      <c r="S398" s="437" t="s">
        <v>32</v>
      </c>
      <c r="T398" s="112" t="s">
        <v>32</v>
      </c>
      <c r="U398" s="413" t="s">
        <v>32</v>
      </c>
    </row>
    <row r="399" spans="1:21" x14ac:dyDescent="0.25">
      <c r="A399" s="114" t="s">
        <v>32</v>
      </c>
      <c r="B399" s="435" t="s">
        <v>32</v>
      </c>
      <c r="C399" s="437" t="s">
        <v>32</v>
      </c>
      <c r="D399" s="110" t="s">
        <v>32</v>
      </c>
      <c r="E399" s="110" t="s">
        <v>32</v>
      </c>
      <c r="F399" s="110" t="s">
        <v>32</v>
      </c>
      <c r="G399" s="112" t="s">
        <v>32</v>
      </c>
      <c r="H399" s="120" t="s">
        <v>32</v>
      </c>
      <c r="I399" s="614" t="s">
        <v>32</v>
      </c>
      <c r="J399" s="139" t="s">
        <v>32</v>
      </c>
      <c r="K399" s="457" t="s">
        <v>32</v>
      </c>
      <c r="L399" s="458" t="s">
        <v>32</v>
      </c>
      <c r="M399" s="441" t="s">
        <v>32</v>
      </c>
      <c r="N399" s="431" t="s">
        <v>32</v>
      </c>
      <c r="O399" s="431" t="s">
        <v>32</v>
      </c>
      <c r="P399" s="439" t="s">
        <v>32</v>
      </c>
      <c r="Q399" s="435" t="s">
        <v>32</v>
      </c>
      <c r="R399" s="110" t="s">
        <v>32</v>
      </c>
      <c r="S399" s="437" t="s">
        <v>32</v>
      </c>
      <c r="T399" s="112" t="s">
        <v>32</v>
      </c>
      <c r="U399" s="413" t="s">
        <v>32</v>
      </c>
    </row>
    <row r="400" spans="1:21" x14ac:dyDescent="0.25">
      <c r="A400" s="114" t="s">
        <v>32</v>
      </c>
      <c r="B400" s="435" t="s">
        <v>32</v>
      </c>
      <c r="C400" s="437" t="s">
        <v>32</v>
      </c>
      <c r="D400" s="110" t="s">
        <v>32</v>
      </c>
      <c r="E400" s="110" t="s">
        <v>32</v>
      </c>
      <c r="F400" s="110" t="s">
        <v>32</v>
      </c>
      <c r="G400" s="112" t="s">
        <v>32</v>
      </c>
      <c r="H400" s="120" t="s">
        <v>32</v>
      </c>
      <c r="I400" s="614" t="s">
        <v>32</v>
      </c>
      <c r="J400" s="139" t="s">
        <v>32</v>
      </c>
      <c r="K400" s="457" t="s">
        <v>32</v>
      </c>
      <c r="L400" s="458" t="s">
        <v>32</v>
      </c>
      <c r="M400" s="441" t="s">
        <v>32</v>
      </c>
      <c r="N400" s="431" t="s">
        <v>32</v>
      </c>
      <c r="O400" s="431" t="s">
        <v>32</v>
      </c>
      <c r="P400" s="439" t="s">
        <v>32</v>
      </c>
      <c r="Q400" s="435" t="s">
        <v>32</v>
      </c>
      <c r="R400" s="110" t="s">
        <v>32</v>
      </c>
      <c r="S400" s="437" t="s">
        <v>32</v>
      </c>
      <c r="T400" s="112" t="s">
        <v>32</v>
      </c>
      <c r="U400" s="413" t="s">
        <v>32</v>
      </c>
    </row>
    <row r="401" spans="1:21" x14ac:dyDescent="0.25">
      <c r="A401" s="114" t="s">
        <v>32</v>
      </c>
      <c r="B401" s="435" t="s">
        <v>32</v>
      </c>
      <c r="C401" s="437" t="s">
        <v>32</v>
      </c>
      <c r="D401" s="110" t="s">
        <v>32</v>
      </c>
      <c r="E401" s="110" t="s">
        <v>32</v>
      </c>
      <c r="F401" s="110" t="s">
        <v>32</v>
      </c>
      <c r="G401" s="112" t="s">
        <v>32</v>
      </c>
      <c r="H401" s="120" t="s">
        <v>32</v>
      </c>
      <c r="I401" s="614" t="s">
        <v>32</v>
      </c>
      <c r="J401" s="139" t="s">
        <v>32</v>
      </c>
      <c r="K401" s="457" t="s">
        <v>32</v>
      </c>
      <c r="L401" s="458" t="s">
        <v>32</v>
      </c>
      <c r="M401" s="441" t="s">
        <v>32</v>
      </c>
      <c r="N401" s="431" t="s">
        <v>32</v>
      </c>
      <c r="O401" s="431" t="s">
        <v>32</v>
      </c>
      <c r="P401" s="439" t="s">
        <v>32</v>
      </c>
      <c r="Q401" s="435" t="s">
        <v>32</v>
      </c>
      <c r="R401" s="110" t="s">
        <v>32</v>
      </c>
      <c r="S401" s="437" t="s">
        <v>32</v>
      </c>
      <c r="T401" s="112" t="s">
        <v>32</v>
      </c>
      <c r="U401" s="413" t="s">
        <v>32</v>
      </c>
    </row>
    <row r="402" spans="1:21" x14ac:dyDescent="0.25">
      <c r="A402" s="114" t="s">
        <v>32</v>
      </c>
      <c r="B402" s="435" t="s">
        <v>32</v>
      </c>
      <c r="C402" s="437" t="s">
        <v>32</v>
      </c>
      <c r="D402" s="110" t="s">
        <v>32</v>
      </c>
      <c r="E402" s="110" t="s">
        <v>32</v>
      </c>
      <c r="F402" s="110" t="s">
        <v>32</v>
      </c>
      <c r="G402" s="112" t="s">
        <v>32</v>
      </c>
      <c r="H402" s="120" t="s">
        <v>32</v>
      </c>
      <c r="I402" s="614" t="s">
        <v>32</v>
      </c>
      <c r="J402" s="139" t="s">
        <v>32</v>
      </c>
      <c r="K402" s="457" t="s">
        <v>32</v>
      </c>
      <c r="L402" s="458" t="s">
        <v>32</v>
      </c>
      <c r="M402" s="441" t="s">
        <v>32</v>
      </c>
      <c r="N402" s="431" t="s">
        <v>32</v>
      </c>
      <c r="O402" s="431" t="s">
        <v>32</v>
      </c>
      <c r="P402" s="439" t="s">
        <v>32</v>
      </c>
      <c r="Q402" s="435" t="s">
        <v>32</v>
      </c>
      <c r="R402" s="110" t="s">
        <v>32</v>
      </c>
      <c r="S402" s="437" t="s">
        <v>32</v>
      </c>
      <c r="T402" s="112" t="s">
        <v>32</v>
      </c>
      <c r="U402" s="413" t="s">
        <v>32</v>
      </c>
    </row>
    <row r="403" spans="1:21" x14ac:dyDescent="0.25">
      <c r="A403" s="114" t="s">
        <v>32</v>
      </c>
      <c r="B403" s="435" t="s">
        <v>32</v>
      </c>
      <c r="C403" s="437" t="s">
        <v>32</v>
      </c>
      <c r="D403" s="110" t="s">
        <v>32</v>
      </c>
      <c r="E403" s="110" t="s">
        <v>32</v>
      </c>
      <c r="F403" s="110" t="s">
        <v>32</v>
      </c>
      <c r="G403" s="112" t="s">
        <v>32</v>
      </c>
      <c r="H403" s="120" t="s">
        <v>32</v>
      </c>
      <c r="I403" s="614" t="s">
        <v>32</v>
      </c>
      <c r="J403" s="139" t="s">
        <v>32</v>
      </c>
      <c r="K403" s="457" t="s">
        <v>32</v>
      </c>
      <c r="L403" s="458" t="s">
        <v>32</v>
      </c>
      <c r="M403" s="441" t="s">
        <v>32</v>
      </c>
      <c r="N403" s="431" t="s">
        <v>32</v>
      </c>
      <c r="O403" s="431" t="s">
        <v>32</v>
      </c>
      <c r="P403" s="439" t="s">
        <v>32</v>
      </c>
      <c r="Q403" s="435" t="s">
        <v>32</v>
      </c>
      <c r="R403" s="110" t="s">
        <v>32</v>
      </c>
      <c r="S403" s="437" t="s">
        <v>32</v>
      </c>
      <c r="T403" s="112" t="s">
        <v>32</v>
      </c>
      <c r="U403" s="413" t="s">
        <v>32</v>
      </c>
    </row>
    <row r="404" spans="1:21" x14ac:dyDescent="0.25">
      <c r="A404" s="114" t="s">
        <v>32</v>
      </c>
      <c r="B404" s="435" t="s">
        <v>32</v>
      </c>
      <c r="C404" s="437" t="s">
        <v>32</v>
      </c>
      <c r="D404" s="110" t="s">
        <v>32</v>
      </c>
      <c r="E404" s="110" t="s">
        <v>32</v>
      </c>
      <c r="F404" s="110" t="s">
        <v>32</v>
      </c>
      <c r="G404" s="112" t="s">
        <v>32</v>
      </c>
      <c r="H404" s="120" t="s">
        <v>32</v>
      </c>
      <c r="I404" s="614" t="s">
        <v>32</v>
      </c>
      <c r="J404" s="139" t="s">
        <v>32</v>
      </c>
      <c r="K404" s="461" t="s">
        <v>32</v>
      </c>
      <c r="L404" s="458" t="s">
        <v>32</v>
      </c>
      <c r="M404" s="441" t="s">
        <v>32</v>
      </c>
      <c r="N404" s="431" t="s">
        <v>32</v>
      </c>
      <c r="O404" s="431" t="s">
        <v>32</v>
      </c>
      <c r="P404" s="439" t="s">
        <v>32</v>
      </c>
      <c r="Q404" s="435" t="s">
        <v>32</v>
      </c>
      <c r="R404" s="110" t="s">
        <v>32</v>
      </c>
      <c r="S404" s="437" t="s">
        <v>32</v>
      </c>
      <c r="T404" s="112" t="s">
        <v>32</v>
      </c>
      <c r="U404" s="413" t="s">
        <v>32</v>
      </c>
    </row>
    <row r="405" spans="1:21" x14ac:dyDescent="0.25">
      <c r="A405" s="114" t="s">
        <v>32</v>
      </c>
      <c r="B405" s="435" t="s">
        <v>32</v>
      </c>
      <c r="C405" s="437" t="s">
        <v>32</v>
      </c>
      <c r="D405" s="110" t="s">
        <v>32</v>
      </c>
      <c r="E405" s="110" t="s">
        <v>32</v>
      </c>
      <c r="F405" s="110" t="s">
        <v>32</v>
      </c>
      <c r="G405" s="112" t="s">
        <v>32</v>
      </c>
      <c r="H405" s="120" t="s">
        <v>32</v>
      </c>
      <c r="I405" s="614" t="s">
        <v>32</v>
      </c>
      <c r="J405" s="139" t="s">
        <v>32</v>
      </c>
      <c r="K405" s="457" t="s">
        <v>32</v>
      </c>
      <c r="L405" s="458" t="s">
        <v>32</v>
      </c>
      <c r="M405" s="441" t="s">
        <v>32</v>
      </c>
      <c r="N405" s="431" t="s">
        <v>32</v>
      </c>
      <c r="O405" s="431" t="s">
        <v>32</v>
      </c>
      <c r="P405" s="439" t="s">
        <v>32</v>
      </c>
      <c r="Q405" s="435" t="s">
        <v>32</v>
      </c>
      <c r="R405" s="110" t="s">
        <v>32</v>
      </c>
      <c r="S405" s="437" t="s">
        <v>32</v>
      </c>
      <c r="T405" s="112" t="s">
        <v>32</v>
      </c>
      <c r="U405" s="413" t="s">
        <v>32</v>
      </c>
    </row>
    <row r="406" spans="1:21" x14ac:dyDescent="0.25">
      <c r="A406" s="114" t="s">
        <v>32</v>
      </c>
      <c r="B406" s="435" t="s">
        <v>32</v>
      </c>
      <c r="C406" s="437" t="s">
        <v>32</v>
      </c>
      <c r="D406" s="110" t="s">
        <v>32</v>
      </c>
      <c r="E406" s="110" t="s">
        <v>32</v>
      </c>
      <c r="F406" s="110" t="s">
        <v>32</v>
      </c>
      <c r="G406" s="112" t="s">
        <v>32</v>
      </c>
      <c r="H406" s="120" t="s">
        <v>32</v>
      </c>
      <c r="I406" s="614" t="s">
        <v>32</v>
      </c>
      <c r="J406" s="139" t="s">
        <v>32</v>
      </c>
      <c r="K406" s="457" t="s">
        <v>32</v>
      </c>
      <c r="L406" s="458" t="s">
        <v>32</v>
      </c>
      <c r="M406" s="441" t="s">
        <v>32</v>
      </c>
      <c r="N406" s="431" t="s">
        <v>32</v>
      </c>
      <c r="O406" s="431" t="s">
        <v>32</v>
      </c>
      <c r="P406" s="439" t="s">
        <v>32</v>
      </c>
      <c r="Q406" s="435" t="s">
        <v>32</v>
      </c>
      <c r="R406" s="110" t="s">
        <v>32</v>
      </c>
      <c r="S406" s="437" t="s">
        <v>32</v>
      </c>
      <c r="T406" s="112" t="s">
        <v>32</v>
      </c>
      <c r="U406" s="413" t="s">
        <v>32</v>
      </c>
    </row>
    <row r="407" spans="1:21" x14ac:dyDescent="0.25">
      <c r="A407" s="114" t="s">
        <v>32</v>
      </c>
      <c r="B407" s="435" t="s">
        <v>32</v>
      </c>
      <c r="C407" s="437" t="s">
        <v>32</v>
      </c>
      <c r="D407" s="110" t="s">
        <v>32</v>
      </c>
      <c r="E407" s="110" t="s">
        <v>32</v>
      </c>
      <c r="F407" s="110" t="s">
        <v>32</v>
      </c>
      <c r="G407" s="112" t="s">
        <v>32</v>
      </c>
      <c r="H407" s="120" t="s">
        <v>32</v>
      </c>
      <c r="I407" s="614" t="s">
        <v>32</v>
      </c>
      <c r="J407" s="139" t="s">
        <v>32</v>
      </c>
      <c r="K407" s="457" t="s">
        <v>32</v>
      </c>
      <c r="L407" s="458" t="s">
        <v>32</v>
      </c>
      <c r="M407" s="441" t="s">
        <v>32</v>
      </c>
      <c r="N407" s="431" t="s">
        <v>32</v>
      </c>
      <c r="O407" s="431" t="s">
        <v>32</v>
      </c>
      <c r="P407" s="439" t="s">
        <v>32</v>
      </c>
      <c r="Q407" s="435" t="s">
        <v>32</v>
      </c>
      <c r="R407" s="110" t="s">
        <v>32</v>
      </c>
      <c r="S407" s="437" t="s">
        <v>32</v>
      </c>
      <c r="T407" s="112" t="s">
        <v>32</v>
      </c>
      <c r="U407" s="413" t="s">
        <v>32</v>
      </c>
    </row>
    <row r="408" spans="1:21" x14ac:dyDescent="0.25">
      <c r="A408" s="114" t="s">
        <v>32</v>
      </c>
      <c r="B408" s="435" t="s">
        <v>32</v>
      </c>
      <c r="C408" s="437" t="s">
        <v>32</v>
      </c>
      <c r="D408" s="110" t="s">
        <v>32</v>
      </c>
      <c r="E408" s="110" t="s">
        <v>32</v>
      </c>
      <c r="F408" s="110" t="s">
        <v>32</v>
      </c>
      <c r="G408" s="112" t="s">
        <v>32</v>
      </c>
      <c r="H408" s="120" t="s">
        <v>32</v>
      </c>
      <c r="I408" s="614" t="s">
        <v>32</v>
      </c>
      <c r="J408" s="139" t="s">
        <v>32</v>
      </c>
      <c r="K408" s="457" t="s">
        <v>32</v>
      </c>
      <c r="L408" s="458" t="s">
        <v>32</v>
      </c>
      <c r="M408" s="441" t="s">
        <v>32</v>
      </c>
      <c r="N408" s="431" t="s">
        <v>32</v>
      </c>
      <c r="O408" s="431" t="s">
        <v>32</v>
      </c>
      <c r="P408" s="439" t="s">
        <v>32</v>
      </c>
      <c r="Q408" s="435" t="s">
        <v>32</v>
      </c>
      <c r="R408" s="110" t="s">
        <v>32</v>
      </c>
      <c r="S408" s="437" t="s">
        <v>32</v>
      </c>
      <c r="T408" s="112" t="s">
        <v>32</v>
      </c>
      <c r="U408" s="413" t="s">
        <v>32</v>
      </c>
    </row>
    <row r="409" spans="1:21" x14ac:dyDescent="0.25">
      <c r="A409" s="114" t="s">
        <v>32</v>
      </c>
      <c r="B409" s="435" t="s">
        <v>32</v>
      </c>
      <c r="C409" s="437" t="s">
        <v>32</v>
      </c>
      <c r="D409" s="110" t="s">
        <v>32</v>
      </c>
      <c r="E409" s="110" t="s">
        <v>32</v>
      </c>
      <c r="F409" s="110" t="s">
        <v>32</v>
      </c>
      <c r="G409" s="112" t="s">
        <v>32</v>
      </c>
      <c r="H409" s="120" t="s">
        <v>32</v>
      </c>
      <c r="I409" s="614" t="s">
        <v>32</v>
      </c>
      <c r="J409" s="139" t="s">
        <v>32</v>
      </c>
      <c r="K409" s="457" t="s">
        <v>32</v>
      </c>
      <c r="L409" s="458" t="s">
        <v>32</v>
      </c>
      <c r="M409" s="441" t="s">
        <v>32</v>
      </c>
      <c r="N409" s="431" t="s">
        <v>32</v>
      </c>
      <c r="O409" s="431" t="s">
        <v>32</v>
      </c>
      <c r="P409" s="439" t="s">
        <v>32</v>
      </c>
      <c r="Q409" s="435" t="s">
        <v>32</v>
      </c>
      <c r="R409" s="110" t="s">
        <v>32</v>
      </c>
      <c r="S409" s="437" t="s">
        <v>32</v>
      </c>
      <c r="T409" s="112" t="s">
        <v>32</v>
      </c>
      <c r="U409" s="413" t="s">
        <v>32</v>
      </c>
    </row>
    <row r="410" spans="1:21" x14ac:dyDescent="0.25">
      <c r="A410" s="114" t="s">
        <v>32</v>
      </c>
      <c r="B410" s="435" t="s">
        <v>32</v>
      </c>
      <c r="C410" s="437" t="s">
        <v>32</v>
      </c>
      <c r="D410" s="110" t="s">
        <v>32</v>
      </c>
      <c r="E410" s="110" t="s">
        <v>32</v>
      </c>
      <c r="F410" s="110" t="s">
        <v>32</v>
      </c>
      <c r="G410" s="112" t="s">
        <v>32</v>
      </c>
      <c r="H410" s="120" t="s">
        <v>32</v>
      </c>
      <c r="I410" s="614" t="s">
        <v>32</v>
      </c>
      <c r="J410" s="139" t="s">
        <v>32</v>
      </c>
      <c r="K410" s="457" t="s">
        <v>32</v>
      </c>
      <c r="L410" s="458" t="s">
        <v>32</v>
      </c>
      <c r="M410" s="441" t="s">
        <v>32</v>
      </c>
      <c r="N410" s="431" t="s">
        <v>32</v>
      </c>
      <c r="O410" s="431" t="s">
        <v>32</v>
      </c>
      <c r="P410" s="439" t="s">
        <v>32</v>
      </c>
      <c r="Q410" s="435" t="s">
        <v>32</v>
      </c>
      <c r="R410" s="110" t="s">
        <v>32</v>
      </c>
      <c r="S410" s="437" t="s">
        <v>32</v>
      </c>
      <c r="T410" s="112" t="s">
        <v>32</v>
      </c>
      <c r="U410" s="413" t="s">
        <v>32</v>
      </c>
    </row>
    <row r="411" spans="1:21" x14ac:dyDescent="0.25">
      <c r="A411" s="114" t="s">
        <v>32</v>
      </c>
      <c r="B411" s="435" t="s">
        <v>32</v>
      </c>
      <c r="C411" s="437" t="s">
        <v>32</v>
      </c>
      <c r="D411" s="110" t="s">
        <v>32</v>
      </c>
      <c r="E411" s="110" t="s">
        <v>32</v>
      </c>
      <c r="F411" s="110" t="s">
        <v>32</v>
      </c>
      <c r="G411" s="112" t="s">
        <v>32</v>
      </c>
      <c r="H411" s="120" t="s">
        <v>32</v>
      </c>
      <c r="I411" s="614" t="s">
        <v>32</v>
      </c>
      <c r="J411" s="139" t="s">
        <v>32</v>
      </c>
      <c r="K411" s="457" t="s">
        <v>32</v>
      </c>
      <c r="L411" s="458" t="s">
        <v>32</v>
      </c>
      <c r="M411" s="441" t="s">
        <v>32</v>
      </c>
      <c r="N411" s="431" t="s">
        <v>32</v>
      </c>
      <c r="O411" s="431" t="s">
        <v>32</v>
      </c>
      <c r="P411" s="439" t="s">
        <v>32</v>
      </c>
      <c r="Q411" s="435" t="s">
        <v>32</v>
      </c>
      <c r="R411" s="110" t="s">
        <v>32</v>
      </c>
      <c r="S411" s="437" t="s">
        <v>32</v>
      </c>
      <c r="T411" s="112" t="s">
        <v>32</v>
      </c>
      <c r="U411" s="413" t="s">
        <v>32</v>
      </c>
    </row>
    <row r="412" spans="1:21" x14ac:dyDescent="0.25">
      <c r="A412" s="114" t="s">
        <v>32</v>
      </c>
      <c r="B412" s="435" t="s">
        <v>32</v>
      </c>
      <c r="C412" s="437" t="s">
        <v>32</v>
      </c>
      <c r="D412" s="110" t="s">
        <v>32</v>
      </c>
      <c r="E412" s="110" t="s">
        <v>32</v>
      </c>
      <c r="F412" s="110" t="s">
        <v>32</v>
      </c>
      <c r="G412" s="112" t="s">
        <v>32</v>
      </c>
      <c r="H412" s="120" t="s">
        <v>32</v>
      </c>
      <c r="I412" s="614" t="s">
        <v>32</v>
      </c>
      <c r="J412" s="139" t="s">
        <v>32</v>
      </c>
      <c r="K412" s="457" t="s">
        <v>32</v>
      </c>
      <c r="L412" s="458" t="s">
        <v>32</v>
      </c>
      <c r="M412" s="441" t="s">
        <v>32</v>
      </c>
      <c r="N412" s="431" t="s">
        <v>32</v>
      </c>
      <c r="O412" s="431" t="s">
        <v>32</v>
      </c>
      <c r="P412" s="439" t="s">
        <v>32</v>
      </c>
      <c r="Q412" s="435" t="s">
        <v>32</v>
      </c>
      <c r="R412" s="110" t="s">
        <v>32</v>
      </c>
      <c r="S412" s="437" t="s">
        <v>32</v>
      </c>
      <c r="T412" s="112" t="s">
        <v>32</v>
      </c>
      <c r="U412" s="413" t="s">
        <v>32</v>
      </c>
    </row>
    <row r="413" spans="1:21" x14ac:dyDescent="0.25">
      <c r="A413" s="114" t="s">
        <v>32</v>
      </c>
      <c r="B413" s="435" t="s">
        <v>32</v>
      </c>
      <c r="C413" s="437" t="s">
        <v>32</v>
      </c>
      <c r="D413" s="110" t="s">
        <v>32</v>
      </c>
      <c r="E413" s="110" t="s">
        <v>32</v>
      </c>
      <c r="F413" s="110" t="s">
        <v>32</v>
      </c>
      <c r="G413" s="112" t="s">
        <v>32</v>
      </c>
      <c r="H413" s="120" t="s">
        <v>32</v>
      </c>
      <c r="I413" s="614" t="s">
        <v>32</v>
      </c>
      <c r="J413" s="139" t="s">
        <v>32</v>
      </c>
      <c r="K413" s="457" t="s">
        <v>32</v>
      </c>
      <c r="L413" s="458" t="s">
        <v>32</v>
      </c>
      <c r="M413" s="441" t="s">
        <v>32</v>
      </c>
      <c r="N413" s="431" t="s">
        <v>32</v>
      </c>
      <c r="O413" s="431" t="s">
        <v>32</v>
      </c>
      <c r="P413" s="439" t="s">
        <v>32</v>
      </c>
      <c r="Q413" s="435" t="s">
        <v>32</v>
      </c>
      <c r="R413" s="110" t="s">
        <v>32</v>
      </c>
      <c r="S413" s="437" t="s">
        <v>32</v>
      </c>
      <c r="T413" s="112" t="s">
        <v>32</v>
      </c>
      <c r="U413" s="413" t="s">
        <v>32</v>
      </c>
    </row>
    <row r="414" spans="1:21" x14ac:dyDescent="0.25">
      <c r="A414" s="114" t="s">
        <v>32</v>
      </c>
      <c r="B414" s="435" t="s">
        <v>32</v>
      </c>
      <c r="C414" s="437" t="s">
        <v>32</v>
      </c>
      <c r="D414" s="110" t="s">
        <v>32</v>
      </c>
      <c r="E414" s="110" t="s">
        <v>32</v>
      </c>
      <c r="F414" s="110" t="s">
        <v>32</v>
      </c>
      <c r="G414" s="112" t="s">
        <v>32</v>
      </c>
      <c r="H414" s="120" t="s">
        <v>32</v>
      </c>
      <c r="I414" s="614" t="s">
        <v>32</v>
      </c>
      <c r="J414" s="139" t="s">
        <v>32</v>
      </c>
      <c r="K414" s="457" t="s">
        <v>32</v>
      </c>
      <c r="L414" s="458" t="s">
        <v>32</v>
      </c>
      <c r="M414" s="441" t="s">
        <v>32</v>
      </c>
      <c r="N414" s="431" t="s">
        <v>32</v>
      </c>
      <c r="O414" s="431" t="s">
        <v>32</v>
      </c>
      <c r="P414" s="439" t="s">
        <v>32</v>
      </c>
      <c r="Q414" s="435" t="s">
        <v>32</v>
      </c>
      <c r="R414" s="110" t="s">
        <v>32</v>
      </c>
      <c r="S414" s="437" t="s">
        <v>32</v>
      </c>
      <c r="T414" s="112" t="s">
        <v>32</v>
      </c>
      <c r="U414" s="413" t="s">
        <v>32</v>
      </c>
    </row>
    <row r="415" spans="1:21" x14ac:dyDescent="0.25">
      <c r="A415" s="114" t="s">
        <v>32</v>
      </c>
      <c r="B415" s="435" t="s">
        <v>32</v>
      </c>
      <c r="C415" s="437" t="s">
        <v>32</v>
      </c>
      <c r="D415" s="110" t="s">
        <v>32</v>
      </c>
      <c r="E415" s="110" t="s">
        <v>32</v>
      </c>
      <c r="F415" s="110" t="s">
        <v>32</v>
      </c>
      <c r="G415" s="112" t="s">
        <v>32</v>
      </c>
      <c r="H415" s="120" t="s">
        <v>32</v>
      </c>
      <c r="I415" s="614" t="s">
        <v>32</v>
      </c>
      <c r="J415" s="139" t="s">
        <v>32</v>
      </c>
      <c r="K415" s="457" t="s">
        <v>32</v>
      </c>
      <c r="L415" s="458" t="s">
        <v>32</v>
      </c>
      <c r="M415" s="441" t="s">
        <v>32</v>
      </c>
      <c r="N415" s="431" t="s">
        <v>32</v>
      </c>
      <c r="O415" s="431" t="s">
        <v>32</v>
      </c>
      <c r="P415" s="439" t="s">
        <v>32</v>
      </c>
      <c r="Q415" s="435" t="s">
        <v>32</v>
      </c>
      <c r="R415" s="110" t="s">
        <v>32</v>
      </c>
      <c r="S415" s="437" t="s">
        <v>32</v>
      </c>
      <c r="T415" s="112" t="s">
        <v>32</v>
      </c>
      <c r="U415" s="413" t="s">
        <v>32</v>
      </c>
    </row>
    <row r="416" spans="1:21" x14ac:dyDescent="0.25">
      <c r="A416" s="114" t="s">
        <v>32</v>
      </c>
      <c r="B416" s="435" t="s">
        <v>32</v>
      </c>
      <c r="C416" s="437" t="s">
        <v>32</v>
      </c>
      <c r="D416" s="110" t="s">
        <v>32</v>
      </c>
      <c r="E416" s="110" t="s">
        <v>32</v>
      </c>
      <c r="F416" s="110" t="s">
        <v>32</v>
      </c>
      <c r="G416" s="112" t="s">
        <v>32</v>
      </c>
      <c r="H416" s="120" t="s">
        <v>32</v>
      </c>
      <c r="I416" s="614" t="s">
        <v>32</v>
      </c>
      <c r="J416" s="139" t="s">
        <v>32</v>
      </c>
      <c r="K416" s="457" t="s">
        <v>32</v>
      </c>
      <c r="L416" s="458" t="s">
        <v>32</v>
      </c>
      <c r="M416" s="441" t="s">
        <v>32</v>
      </c>
      <c r="N416" s="431" t="s">
        <v>32</v>
      </c>
      <c r="O416" s="431" t="s">
        <v>32</v>
      </c>
      <c r="P416" s="439" t="s">
        <v>32</v>
      </c>
      <c r="Q416" s="435" t="s">
        <v>32</v>
      </c>
      <c r="R416" s="110" t="s">
        <v>32</v>
      </c>
      <c r="S416" s="437" t="s">
        <v>32</v>
      </c>
      <c r="T416" s="112" t="s">
        <v>32</v>
      </c>
      <c r="U416" s="413" t="s">
        <v>32</v>
      </c>
    </row>
    <row r="417" spans="1:21" x14ac:dyDescent="0.25">
      <c r="A417" s="114" t="s">
        <v>32</v>
      </c>
      <c r="B417" s="435" t="s">
        <v>32</v>
      </c>
      <c r="C417" s="437" t="s">
        <v>32</v>
      </c>
      <c r="D417" s="110" t="s">
        <v>32</v>
      </c>
      <c r="E417" s="110" t="s">
        <v>32</v>
      </c>
      <c r="F417" s="110" t="s">
        <v>32</v>
      </c>
      <c r="G417" s="112" t="s">
        <v>32</v>
      </c>
      <c r="H417" s="120" t="s">
        <v>32</v>
      </c>
      <c r="I417" s="614" t="s">
        <v>32</v>
      </c>
      <c r="J417" s="139" t="s">
        <v>32</v>
      </c>
      <c r="K417" s="457" t="s">
        <v>32</v>
      </c>
      <c r="L417" s="458" t="s">
        <v>32</v>
      </c>
      <c r="M417" s="441" t="s">
        <v>32</v>
      </c>
      <c r="N417" s="431" t="s">
        <v>32</v>
      </c>
      <c r="O417" s="431" t="s">
        <v>32</v>
      </c>
      <c r="P417" s="439" t="s">
        <v>32</v>
      </c>
      <c r="Q417" s="435" t="s">
        <v>32</v>
      </c>
      <c r="R417" s="110" t="s">
        <v>32</v>
      </c>
      <c r="S417" s="437" t="s">
        <v>32</v>
      </c>
      <c r="T417" s="112" t="s">
        <v>32</v>
      </c>
      <c r="U417" s="413" t="s">
        <v>32</v>
      </c>
    </row>
    <row r="418" spans="1:21" x14ac:dyDescent="0.25">
      <c r="A418" s="114" t="s">
        <v>32</v>
      </c>
      <c r="B418" s="435" t="s">
        <v>32</v>
      </c>
      <c r="C418" s="437" t="s">
        <v>32</v>
      </c>
      <c r="D418" s="110" t="s">
        <v>32</v>
      </c>
      <c r="E418" s="110" t="s">
        <v>32</v>
      </c>
      <c r="F418" s="110" t="s">
        <v>32</v>
      </c>
      <c r="G418" s="112" t="s">
        <v>32</v>
      </c>
      <c r="H418" s="120" t="s">
        <v>32</v>
      </c>
      <c r="I418" s="614" t="s">
        <v>32</v>
      </c>
      <c r="J418" s="139" t="s">
        <v>32</v>
      </c>
      <c r="K418" s="457" t="s">
        <v>32</v>
      </c>
      <c r="L418" s="458" t="s">
        <v>32</v>
      </c>
      <c r="M418" s="441" t="s">
        <v>32</v>
      </c>
      <c r="N418" s="431" t="s">
        <v>32</v>
      </c>
      <c r="O418" s="431" t="s">
        <v>32</v>
      </c>
      <c r="P418" s="439" t="s">
        <v>32</v>
      </c>
      <c r="Q418" s="435" t="s">
        <v>32</v>
      </c>
      <c r="R418" s="110" t="s">
        <v>32</v>
      </c>
      <c r="S418" s="437" t="s">
        <v>32</v>
      </c>
      <c r="T418" s="112" t="s">
        <v>32</v>
      </c>
      <c r="U418" s="413" t="s">
        <v>32</v>
      </c>
    </row>
    <row r="419" spans="1:21" x14ac:dyDescent="0.25">
      <c r="A419" s="114" t="s">
        <v>32</v>
      </c>
      <c r="B419" s="435" t="s">
        <v>32</v>
      </c>
      <c r="C419" s="437" t="s">
        <v>32</v>
      </c>
      <c r="D419" s="110" t="s">
        <v>32</v>
      </c>
      <c r="E419" s="110" t="s">
        <v>32</v>
      </c>
      <c r="F419" s="110" t="s">
        <v>32</v>
      </c>
      <c r="G419" s="112" t="s">
        <v>32</v>
      </c>
      <c r="H419" s="120" t="s">
        <v>32</v>
      </c>
      <c r="I419" s="614" t="s">
        <v>32</v>
      </c>
      <c r="J419" s="139" t="s">
        <v>32</v>
      </c>
      <c r="K419" s="457" t="s">
        <v>32</v>
      </c>
      <c r="L419" s="458" t="s">
        <v>32</v>
      </c>
      <c r="M419" s="441" t="s">
        <v>32</v>
      </c>
      <c r="N419" s="431" t="s">
        <v>32</v>
      </c>
      <c r="O419" s="431" t="s">
        <v>32</v>
      </c>
      <c r="P419" s="439" t="s">
        <v>32</v>
      </c>
      <c r="Q419" s="435" t="s">
        <v>32</v>
      </c>
      <c r="R419" s="110" t="s">
        <v>32</v>
      </c>
      <c r="S419" s="437" t="s">
        <v>32</v>
      </c>
      <c r="T419" s="112" t="s">
        <v>32</v>
      </c>
      <c r="U419" s="413" t="s">
        <v>32</v>
      </c>
    </row>
    <row r="420" spans="1:21" x14ac:dyDescent="0.25">
      <c r="A420" s="114" t="s">
        <v>32</v>
      </c>
      <c r="B420" s="435" t="s">
        <v>32</v>
      </c>
      <c r="C420" s="437" t="s">
        <v>32</v>
      </c>
      <c r="D420" s="110" t="s">
        <v>32</v>
      </c>
      <c r="E420" s="110" t="s">
        <v>32</v>
      </c>
      <c r="F420" s="110" t="s">
        <v>32</v>
      </c>
      <c r="G420" s="112" t="s">
        <v>32</v>
      </c>
      <c r="H420" s="120" t="s">
        <v>32</v>
      </c>
      <c r="I420" s="614" t="s">
        <v>32</v>
      </c>
      <c r="J420" s="139" t="s">
        <v>32</v>
      </c>
      <c r="K420" s="457" t="s">
        <v>32</v>
      </c>
      <c r="L420" s="458" t="s">
        <v>32</v>
      </c>
      <c r="M420" s="441" t="s">
        <v>32</v>
      </c>
      <c r="N420" s="431" t="s">
        <v>32</v>
      </c>
      <c r="O420" s="431" t="s">
        <v>32</v>
      </c>
      <c r="P420" s="439" t="s">
        <v>32</v>
      </c>
      <c r="Q420" s="435" t="s">
        <v>32</v>
      </c>
      <c r="R420" s="110" t="s">
        <v>32</v>
      </c>
      <c r="S420" s="437" t="s">
        <v>32</v>
      </c>
      <c r="T420" s="112" t="s">
        <v>32</v>
      </c>
      <c r="U420" s="413" t="s">
        <v>32</v>
      </c>
    </row>
    <row r="421" spans="1:21" x14ac:dyDescent="0.25">
      <c r="A421" s="114" t="s">
        <v>32</v>
      </c>
      <c r="B421" s="435" t="s">
        <v>32</v>
      </c>
      <c r="C421" s="437" t="s">
        <v>32</v>
      </c>
      <c r="D421" s="110" t="s">
        <v>32</v>
      </c>
      <c r="E421" s="110" t="s">
        <v>32</v>
      </c>
      <c r="F421" s="110" t="s">
        <v>32</v>
      </c>
      <c r="G421" s="112" t="s">
        <v>32</v>
      </c>
      <c r="H421" s="120" t="s">
        <v>32</v>
      </c>
      <c r="I421" s="614" t="s">
        <v>32</v>
      </c>
      <c r="J421" s="139" t="s">
        <v>32</v>
      </c>
      <c r="K421" s="457" t="s">
        <v>32</v>
      </c>
      <c r="L421" s="458" t="s">
        <v>32</v>
      </c>
      <c r="M421" s="441" t="s">
        <v>32</v>
      </c>
      <c r="N421" s="431" t="s">
        <v>32</v>
      </c>
      <c r="O421" s="431" t="s">
        <v>32</v>
      </c>
      <c r="P421" s="439" t="s">
        <v>32</v>
      </c>
      <c r="Q421" s="435" t="s">
        <v>32</v>
      </c>
      <c r="R421" s="110" t="s">
        <v>32</v>
      </c>
      <c r="S421" s="437" t="s">
        <v>32</v>
      </c>
      <c r="T421" s="112" t="s">
        <v>32</v>
      </c>
      <c r="U421" s="413" t="s">
        <v>32</v>
      </c>
    </row>
    <row r="422" spans="1:21" x14ac:dyDescent="0.25">
      <c r="A422" s="114" t="s">
        <v>32</v>
      </c>
      <c r="B422" s="435" t="s">
        <v>32</v>
      </c>
      <c r="C422" s="437" t="s">
        <v>32</v>
      </c>
      <c r="D422" s="110" t="s">
        <v>32</v>
      </c>
      <c r="E422" s="110" t="s">
        <v>32</v>
      </c>
      <c r="F422" s="110" t="s">
        <v>32</v>
      </c>
      <c r="G422" s="112" t="s">
        <v>32</v>
      </c>
      <c r="H422" s="120" t="s">
        <v>32</v>
      </c>
      <c r="I422" s="614" t="s">
        <v>32</v>
      </c>
      <c r="J422" s="139" t="s">
        <v>32</v>
      </c>
      <c r="K422" s="457" t="s">
        <v>32</v>
      </c>
      <c r="L422" s="458" t="s">
        <v>32</v>
      </c>
      <c r="M422" s="441" t="s">
        <v>32</v>
      </c>
      <c r="N422" s="431" t="s">
        <v>32</v>
      </c>
      <c r="O422" s="431" t="s">
        <v>32</v>
      </c>
      <c r="P422" s="439" t="s">
        <v>32</v>
      </c>
      <c r="Q422" s="435" t="s">
        <v>32</v>
      </c>
      <c r="R422" s="110" t="s">
        <v>32</v>
      </c>
      <c r="S422" s="437" t="s">
        <v>32</v>
      </c>
      <c r="T422" s="112" t="s">
        <v>32</v>
      </c>
      <c r="U422" s="413" t="s">
        <v>32</v>
      </c>
    </row>
    <row r="423" spans="1:21" x14ac:dyDescent="0.25">
      <c r="A423" s="114" t="s">
        <v>32</v>
      </c>
      <c r="B423" s="435" t="s">
        <v>32</v>
      </c>
      <c r="C423" s="437" t="s">
        <v>32</v>
      </c>
      <c r="D423" s="110" t="s">
        <v>32</v>
      </c>
      <c r="E423" s="110" t="s">
        <v>32</v>
      </c>
      <c r="F423" s="110" t="s">
        <v>32</v>
      </c>
      <c r="G423" s="112" t="s">
        <v>32</v>
      </c>
      <c r="H423" s="120" t="s">
        <v>32</v>
      </c>
      <c r="I423" s="614" t="s">
        <v>32</v>
      </c>
      <c r="J423" s="139" t="s">
        <v>32</v>
      </c>
      <c r="K423" s="457" t="s">
        <v>32</v>
      </c>
      <c r="L423" s="458" t="s">
        <v>32</v>
      </c>
      <c r="M423" s="441" t="s">
        <v>32</v>
      </c>
      <c r="N423" s="431" t="s">
        <v>32</v>
      </c>
      <c r="O423" s="431" t="s">
        <v>32</v>
      </c>
      <c r="P423" s="439" t="s">
        <v>32</v>
      </c>
      <c r="Q423" s="435" t="s">
        <v>32</v>
      </c>
      <c r="R423" s="110" t="s">
        <v>32</v>
      </c>
      <c r="S423" s="437" t="s">
        <v>32</v>
      </c>
      <c r="T423" s="112" t="s">
        <v>32</v>
      </c>
      <c r="U423" s="413" t="s">
        <v>32</v>
      </c>
    </row>
    <row r="424" spans="1:21" x14ac:dyDescent="0.25">
      <c r="A424" s="114" t="s">
        <v>32</v>
      </c>
      <c r="B424" s="435" t="s">
        <v>32</v>
      </c>
      <c r="C424" s="437" t="s">
        <v>32</v>
      </c>
      <c r="D424" s="110" t="s">
        <v>32</v>
      </c>
      <c r="E424" s="110" t="s">
        <v>32</v>
      </c>
      <c r="F424" s="110" t="s">
        <v>32</v>
      </c>
      <c r="G424" s="112" t="s">
        <v>32</v>
      </c>
      <c r="H424" s="120" t="s">
        <v>32</v>
      </c>
      <c r="I424" s="614" t="s">
        <v>32</v>
      </c>
      <c r="J424" s="139" t="s">
        <v>32</v>
      </c>
      <c r="K424" s="457" t="s">
        <v>32</v>
      </c>
      <c r="L424" s="458" t="s">
        <v>32</v>
      </c>
      <c r="M424" s="441" t="s">
        <v>32</v>
      </c>
      <c r="N424" s="431" t="s">
        <v>32</v>
      </c>
      <c r="O424" s="431" t="s">
        <v>32</v>
      </c>
      <c r="P424" s="439" t="s">
        <v>32</v>
      </c>
      <c r="Q424" s="435" t="s">
        <v>32</v>
      </c>
      <c r="R424" s="110" t="s">
        <v>32</v>
      </c>
      <c r="S424" s="437" t="s">
        <v>32</v>
      </c>
      <c r="T424" s="112" t="s">
        <v>32</v>
      </c>
      <c r="U424" s="413" t="s">
        <v>32</v>
      </c>
    </row>
    <row r="425" spans="1:21" x14ac:dyDescent="0.25">
      <c r="A425" s="114" t="s">
        <v>32</v>
      </c>
      <c r="B425" s="435" t="s">
        <v>32</v>
      </c>
      <c r="C425" s="437" t="s">
        <v>32</v>
      </c>
      <c r="D425" s="110" t="s">
        <v>32</v>
      </c>
      <c r="E425" s="110" t="s">
        <v>32</v>
      </c>
      <c r="F425" s="110" t="s">
        <v>32</v>
      </c>
      <c r="G425" s="112" t="s">
        <v>32</v>
      </c>
      <c r="H425" s="120" t="s">
        <v>32</v>
      </c>
      <c r="I425" s="614" t="s">
        <v>32</v>
      </c>
      <c r="J425" s="139" t="s">
        <v>32</v>
      </c>
      <c r="K425" s="457" t="s">
        <v>32</v>
      </c>
      <c r="L425" s="458" t="s">
        <v>32</v>
      </c>
      <c r="M425" s="441" t="s">
        <v>32</v>
      </c>
      <c r="N425" s="431" t="s">
        <v>32</v>
      </c>
      <c r="O425" s="431" t="s">
        <v>32</v>
      </c>
      <c r="P425" s="439" t="s">
        <v>32</v>
      </c>
      <c r="Q425" s="435" t="s">
        <v>32</v>
      </c>
      <c r="R425" s="110" t="s">
        <v>32</v>
      </c>
      <c r="S425" s="437" t="s">
        <v>32</v>
      </c>
      <c r="T425" s="112" t="s">
        <v>32</v>
      </c>
      <c r="U425" s="413" t="s">
        <v>32</v>
      </c>
    </row>
    <row r="426" spans="1:21" x14ac:dyDescent="0.25">
      <c r="A426" s="114" t="s">
        <v>32</v>
      </c>
      <c r="B426" s="435" t="s">
        <v>32</v>
      </c>
      <c r="C426" s="437" t="s">
        <v>32</v>
      </c>
      <c r="D426" s="110" t="s">
        <v>32</v>
      </c>
      <c r="E426" s="110" t="s">
        <v>32</v>
      </c>
      <c r="F426" s="110" t="s">
        <v>32</v>
      </c>
      <c r="G426" s="112" t="s">
        <v>32</v>
      </c>
      <c r="H426" s="120" t="s">
        <v>32</v>
      </c>
      <c r="I426" s="614" t="s">
        <v>32</v>
      </c>
      <c r="J426" s="139" t="s">
        <v>32</v>
      </c>
      <c r="K426" s="457" t="s">
        <v>32</v>
      </c>
      <c r="L426" s="458" t="s">
        <v>32</v>
      </c>
      <c r="M426" s="441" t="s">
        <v>32</v>
      </c>
      <c r="N426" s="431" t="s">
        <v>32</v>
      </c>
      <c r="O426" s="431" t="s">
        <v>32</v>
      </c>
      <c r="P426" s="439" t="s">
        <v>32</v>
      </c>
      <c r="Q426" s="435" t="s">
        <v>32</v>
      </c>
      <c r="R426" s="110" t="s">
        <v>32</v>
      </c>
      <c r="S426" s="437" t="s">
        <v>32</v>
      </c>
      <c r="T426" s="112" t="s">
        <v>32</v>
      </c>
      <c r="U426" s="413" t="s">
        <v>32</v>
      </c>
    </row>
    <row r="427" spans="1:21" x14ac:dyDescent="0.25">
      <c r="A427" s="114" t="s">
        <v>32</v>
      </c>
      <c r="B427" s="435" t="s">
        <v>32</v>
      </c>
      <c r="C427" s="437" t="s">
        <v>32</v>
      </c>
      <c r="D427" s="110" t="s">
        <v>32</v>
      </c>
      <c r="E427" s="110" t="s">
        <v>32</v>
      </c>
      <c r="F427" s="110" t="s">
        <v>32</v>
      </c>
      <c r="G427" s="112" t="s">
        <v>32</v>
      </c>
      <c r="H427" s="120" t="s">
        <v>32</v>
      </c>
      <c r="I427" s="614" t="s">
        <v>32</v>
      </c>
      <c r="J427" s="139" t="s">
        <v>32</v>
      </c>
      <c r="K427" s="457" t="s">
        <v>32</v>
      </c>
      <c r="L427" s="458" t="s">
        <v>32</v>
      </c>
      <c r="M427" s="441" t="s">
        <v>32</v>
      </c>
      <c r="N427" s="431" t="s">
        <v>32</v>
      </c>
      <c r="O427" s="431" t="s">
        <v>32</v>
      </c>
      <c r="P427" s="439" t="s">
        <v>32</v>
      </c>
      <c r="Q427" s="435" t="s">
        <v>32</v>
      </c>
      <c r="R427" s="110" t="s">
        <v>32</v>
      </c>
      <c r="S427" s="437" t="s">
        <v>32</v>
      </c>
      <c r="T427" s="112" t="s">
        <v>32</v>
      </c>
      <c r="U427" s="413" t="s">
        <v>32</v>
      </c>
    </row>
    <row r="428" spans="1:21" x14ac:dyDescent="0.25">
      <c r="A428" s="114" t="s">
        <v>32</v>
      </c>
      <c r="B428" s="435" t="s">
        <v>32</v>
      </c>
      <c r="C428" s="437" t="s">
        <v>32</v>
      </c>
      <c r="D428" s="110" t="s">
        <v>32</v>
      </c>
      <c r="E428" s="110" t="s">
        <v>32</v>
      </c>
      <c r="F428" s="110" t="s">
        <v>32</v>
      </c>
      <c r="G428" s="112" t="s">
        <v>32</v>
      </c>
      <c r="H428" s="120" t="s">
        <v>32</v>
      </c>
      <c r="I428" s="614" t="s">
        <v>32</v>
      </c>
      <c r="J428" s="139" t="s">
        <v>32</v>
      </c>
      <c r="K428" s="457" t="s">
        <v>32</v>
      </c>
      <c r="L428" s="458" t="s">
        <v>32</v>
      </c>
      <c r="M428" s="441" t="s">
        <v>32</v>
      </c>
      <c r="N428" s="431" t="s">
        <v>32</v>
      </c>
      <c r="O428" s="431" t="s">
        <v>32</v>
      </c>
      <c r="P428" s="439" t="s">
        <v>32</v>
      </c>
      <c r="Q428" s="435" t="s">
        <v>32</v>
      </c>
      <c r="R428" s="110" t="s">
        <v>32</v>
      </c>
      <c r="S428" s="437" t="s">
        <v>32</v>
      </c>
      <c r="T428" s="112" t="s">
        <v>32</v>
      </c>
      <c r="U428" s="413" t="s">
        <v>32</v>
      </c>
    </row>
    <row r="429" spans="1:21" x14ac:dyDescent="0.25">
      <c r="A429" s="114" t="s">
        <v>32</v>
      </c>
      <c r="B429" s="435" t="s">
        <v>32</v>
      </c>
      <c r="C429" s="437" t="s">
        <v>32</v>
      </c>
      <c r="D429" s="110" t="s">
        <v>32</v>
      </c>
      <c r="E429" s="110" t="s">
        <v>32</v>
      </c>
      <c r="F429" s="110" t="s">
        <v>32</v>
      </c>
      <c r="G429" s="112" t="s">
        <v>32</v>
      </c>
      <c r="H429" s="120" t="s">
        <v>32</v>
      </c>
      <c r="I429" s="614" t="s">
        <v>32</v>
      </c>
      <c r="J429" s="139" t="s">
        <v>32</v>
      </c>
      <c r="K429" s="457" t="s">
        <v>32</v>
      </c>
      <c r="L429" s="458" t="s">
        <v>32</v>
      </c>
      <c r="M429" s="441" t="s">
        <v>32</v>
      </c>
      <c r="N429" s="431" t="s">
        <v>32</v>
      </c>
      <c r="O429" s="431" t="s">
        <v>32</v>
      </c>
      <c r="P429" s="439" t="s">
        <v>32</v>
      </c>
      <c r="Q429" s="435" t="s">
        <v>32</v>
      </c>
      <c r="R429" s="110" t="s">
        <v>32</v>
      </c>
      <c r="S429" s="437" t="s">
        <v>32</v>
      </c>
      <c r="T429" s="112" t="s">
        <v>32</v>
      </c>
      <c r="U429" s="413" t="s">
        <v>32</v>
      </c>
    </row>
    <row r="430" spans="1:21" x14ac:dyDescent="0.25">
      <c r="A430" s="114" t="s">
        <v>32</v>
      </c>
      <c r="B430" s="435" t="s">
        <v>32</v>
      </c>
      <c r="C430" s="437" t="s">
        <v>32</v>
      </c>
      <c r="D430" s="110" t="s">
        <v>32</v>
      </c>
      <c r="E430" s="110" t="s">
        <v>32</v>
      </c>
      <c r="F430" s="110" t="s">
        <v>32</v>
      </c>
      <c r="G430" s="112" t="s">
        <v>32</v>
      </c>
      <c r="H430" s="120" t="s">
        <v>32</v>
      </c>
      <c r="I430" s="614" t="s">
        <v>32</v>
      </c>
      <c r="J430" s="139" t="s">
        <v>32</v>
      </c>
      <c r="K430" s="457" t="s">
        <v>32</v>
      </c>
      <c r="L430" s="458" t="s">
        <v>32</v>
      </c>
      <c r="M430" s="441" t="s">
        <v>32</v>
      </c>
      <c r="N430" s="431" t="s">
        <v>32</v>
      </c>
      <c r="O430" s="431" t="s">
        <v>32</v>
      </c>
      <c r="P430" s="439" t="s">
        <v>32</v>
      </c>
      <c r="Q430" s="435" t="s">
        <v>32</v>
      </c>
      <c r="R430" s="110" t="s">
        <v>32</v>
      </c>
      <c r="S430" s="437" t="s">
        <v>32</v>
      </c>
      <c r="T430" s="112" t="s">
        <v>32</v>
      </c>
      <c r="U430" s="413" t="s">
        <v>32</v>
      </c>
    </row>
    <row r="431" spans="1:21" x14ac:dyDescent="0.25">
      <c r="A431" s="114" t="s">
        <v>32</v>
      </c>
      <c r="B431" s="435" t="s">
        <v>32</v>
      </c>
      <c r="C431" s="437" t="s">
        <v>32</v>
      </c>
      <c r="D431" s="110" t="s">
        <v>32</v>
      </c>
      <c r="E431" s="110" t="s">
        <v>32</v>
      </c>
      <c r="F431" s="110" t="s">
        <v>32</v>
      </c>
      <c r="G431" s="112" t="s">
        <v>32</v>
      </c>
      <c r="H431" s="120" t="s">
        <v>32</v>
      </c>
      <c r="I431" s="614" t="s">
        <v>32</v>
      </c>
      <c r="J431" s="139" t="s">
        <v>32</v>
      </c>
      <c r="K431" s="457" t="s">
        <v>32</v>
      </c>
      <c r="L431" s="458" t="s">
        <v>32</v>
      </c>
      <c r="M431" s="441" t="s">
        <v>32</v>
      </c>
      <c r="N431" s="431" t="s">
        <v>32</v>
      </c>
      <c r="O431" s="431" t="s">
        <v>32</v>
      </c>
      <c r="P431" s="439" t="s">
        <v>32</v>
      </c>
      <c r="Q431" s="435" t="s">
        <v>32</v>
      </c>
      <c r="R431" s="110" t="s">
        <v>32</v>
      </c>
      <c r="S431" s="437" t="s">
        <v>32</v>
      </c>
      <c r="T431" s="112" t="s">
        <v>32</v>
      </c>
      <c r="U431" s="413" t="s">
        <v>32</v>
      </c>
    </row>
    <row r="432" spans="1:21" x14ac:dyDescent="0.25">
      <c r="A432" s="114" t="s">
        <v>32</v>
      </c>
      <c r="B432" s="435" t="s">
        <v>32</v>
      </c>
      <c r="C432" s="437" t="s">
        <v>32</v>
      </c>
      <c r="D432" s="110" t="s">
        <v>32</v>
      </c>
      <c r="E432" s="110" t="s">
        <v>32</v>
      </c>
      <c r="F432" s="110" t="s">
        <v>32</v>
      </c>
      <c r="G432" s="112" t="s">
        <v>32</v>
      </c>
      <c r="H432" s="120" t="s">
        <v>32</v>
      </c>
      <c r="I432" s="614" t="s">
        <v>32</v>
      </c>
      <c r="J432" s="139" t="s">
        <v>32</v>
      </c>
      <c r="K432" s="457" t="s">
        <v>32</v>
      </c>
      <c r="L432" s="458" t="s">
        <v>32</v>
      </c>
      <c r="M432" s="441" t="s">
        <v>32</v>
      </c>
      <c r="N432" s="431" t="s">
        <v>32</v>
      </c>
      <c r="O432" s="431" t="s">
        <v>32</v>
      </c>
      <c r="P432" s="439" t="s">
        <v>32</v>
      </c>
      <c r="Q432" s="435" t="s">
        <v>32</v>
      </c>
      <c r="R432" s="110" t="s">
        <v>32</v>
      </c>
      <c r="S432" s="437" t="s">
        <v>32</v>
      </c>
      <c r="T432" s="112" t="s">
        <v>32</v>
      </c>
      <c r="U432" s="413" t="s">
        <v>32</v>
      </c>
    </row>
    <row r="433" spans="1:21" x14ac:dyDescent="0.25">
      <c r="A433" s="114" t="s">
        <v>32</v>
      </c>
      <c r="B433" s="435" t="s">
        <v>32</v>
      </c>
      <c r="C433" s="437" t="s">
        <v>32</v>
      </c>
      <c r="D433" s="110" t="s">
        <v>32</v>
      </c>
      <c r="E433" s="110" t="s">
        <v>32</v>
      </c>
      <c r="F433" s="110" t="s">
        <v>32</v>
      </c>
      <c r="G433" s="112" t="s">
        <v>32</v>
      </c>
      <c r="H433" s="120" t="s">
        <v>32</v>
      </c>
      <c r="I433" s="614" t="s">
        <v>32</v>
      </c>
      <c r="J433" s="139" t="s">
        <v>32</v>
      </c>
      <c r="K433" s="457" t="s">
        <v>32</v>
      </c>
      <c r="L433" s="458" t="s">
        <v>32</v>
      </c>
      <c r="M433" s="441" t="s">
        <v>32</v>
      </c>
      <c r="N433" s="431" t="s">
        <v>32</v>
      </c>
      <c r="O433" s="431" t="s">
        <v>32</v>
      </c>
      <c r="P433" s="439" t="s">
        <v>32</v>
      </c>
      <c r="Q433" s="435" t="s">
        <v>32</v>
      </c>
      <c r="R433" s="110" t="s">
        <v>32</v>
      </c>
      <c r="S433" s="437" t="s">
        <v>32</v>
      </c>
      <c r="T433" s="112" t="s">
        <v>32</v>
      </c>
      <c r="U433" s="413" t="s">
        <v>32</v>
      </c>
    </row>
    <row r="434" spans="1:21" x14ac:dyDescent="0.25">
      <c r="A434" s="114" t="s">
        <v>32</v>
      </c>
      <c r="B434" s="435" t="s">
        <v>32</v>
      </c>
      <c r="C434" s="437" t="s">
        <v>32</v>
      </c>
      <c r="D434" s="110" t="s">
        <v>32</v>
      </c>
      <c r="E434" s="110" t="s">
        <v>32</v>
      </c>
      <c r="F434" s="110" t="s">
        <v>32</v>
      </c>
      <c r="G434" s="112" t="s">
        <v>32</v>
      </c>
      <c r="H434" s="120" t="s">
        <v>32</v>
      </c>
      <c r="I434" s="614" t="s">
        <v>32</v>
      </c>
      <c r="J434" s="139" t="s">
        <v>32</v>
      </c>
      <c r="K434" s="457" t="s">
        <v>32</v>
      </c>
      <c r="L434" s="458" t="s">
        <v>32</v>
      </c>
      <c r="M434" s="441" t="s">
        <v>32</v>
      </c>
      <c r="N434" s="431" t="s">
        <v>32</v>
      </c>
      <c r="O434" s="431" t="s">
        <v>32</v>
      </c>
      <c r="P434" s="439" t="s">
        <v>32</v>
      </c>
      <c r="Q434" s="435" t="s">
        <v>32</v>
      </c>
      <c r="R434" s="110" t="s">
        <v>32</v>
      </c>
      <c r="S434" s="437" t="s">
        <v>32</v>
      </c>
      <c r="T434" s="112" t="s">
        <v>32</v>
      </c>
      <c r="U434" s="413" t="s">
        <v>32</v>
      </c>
    </row>
    <row r="435" spans="1:21" x14ac:dyDescent="0.25">
      <c r="A435" s="114" t="s">
        <v>32</v>
      </c>
      <c r="B435" s="435" t="s">
        <v>32</v>
      </c>
      <c r="C435" s="437" t="s">
        <v>32</v>
      </c>
      <c r="D435" s="110" t="s">
        <v>32</v>
      </c>
      <c r="E435" s="110" t="s">
        <v>32</v>
      </c>
      <c r="F435" s="110" t="s">
        <v>32</v>
      </c>
      <c r="G435" s="112" t="s">
        <v>32</v>
      </c>
      <c r="H435" s="120" t="s">
        <v>32</v>
      </c>
      <c r="I435" s="614" t="s">
        <v>32</v>
      </c>
      <c r="J435" s="139" t="s">
        <v>32</v>
      </c>
      <c r="K435" s="457" t="s">
        <v>32</v>
      </c>
      <c r="L435" s="458" t="s">
        <v>32</v>
      </c>
      <c r="M435" s="441" t="s">
        <v>32</v>
      </c>
      <c r="N435" s="431" t="s">
        <v>32</v>
      </c>
      <c r="O435" s="431" t="s">
        <v>32</v>
      </c>
      <c r="P435" s="439" t="s">
        <v>32</v>
      </c>
      <c r="Q435" s="435" t="s">
        <v>32</v>
      </c>
      <c r="R435" s="110" t="s">
        <v>32</v>
      </c>
      <c r="S435" s="437" t="s">
        <v>32</v>
      </c>
      <c r="T435" s="112" t="s">
        <v>32</v>
      </c>
      <c r="U435" s="413" t="s">
        <v>32</v>
      </c>
    </row>
    <row r="436" spans="1:21" x14ac:dyDescent="0.25">
      <c r="A436" s="114" t="s">
        <v>32</v>
      </c>
      <c r="B436" s="435" t="s">
        <v>32</v>
      </c>
      <c r="C436" s="437" t="s">
        <v>32</v>
      </c>
      <c r="D436" s="110" t="s">
        <v>32</v>
      </c>
      <c r="E436" s="110" t="s">
        <v>32</v>
      </c>
      <c r="F436" s="110" t="s">
        <v>32</v>
      </c>
      <c r="G436" s="112" t="s">
        <v>32</v>
      </c>
      <c r="H436" s="120" t="s">
        <v>32</v>
      </c>
      <c r="I436" s="614" t="s">
        <v>32</v>
      </c>
      <c r="J436" s="139" t="s">
        <v>32</v>
      </c>
      <c r="K436" s="457" t="s">
        <v>32</v>
      </c>
      <c r="L436" s="458" t="s">
        <v>32</v>
      </c>
      <c r="M436" s="441" t="s">
        <v>32</v>
      </c>
      <c r="N436" s="431" t="s">
        <v>32</v>
      </c>
      <c r="O436" s="431" t="s">
        <v>32</v>
      </c>
      <c r="P436" s="439" t="s">
        <v>32</v>
      </c>
      <c r="Q436" s="435" t="s">
        <v>32</v>
      </c>
      <c r="R436" s="110" t="s">
        <v>32</v>
      </c>
      <c r="S436" s="437" t="s">
        <v>32</v>
      </c>
      <c r="T436" s="112" t="s">
        <v>32</v>
      </c>
      <c r="U436" s="413" t="s">
        <v>32</v>
      </c>
    </row>
    <row r="437" spans="1:21" x14ac:dyDescent="0.25">
      <c r="A437" s="114" t="s">
        <v>32</v>
      </c>
      <c r="B437" s="435" t="s">
        <v>32</v>
      </c>
      <c r="C437" s="437" t="s">
        <v>32</v>
      </c>
      <c r="D437" s="110" t="s">
        <v>32</v>
      </c>
      <c r="E437" s="110" t="s">
        <v>32</v>
      </c>
      <c r="F437" s="110" t="s">
        <v>32</v>
      </c>
      <c r="G437" s="112" t="s">
        <v>32</v>
      </c>
      <c r="H437" s="120" t="s">
        <v>32</v>
      </c>
      <c r="I437" s="614" t="s">
        <v>32</v>
      </c>
      <c r="J437" s="139" t="s">
        <v>32</v>
      </c>
      <c r="K437" s="457" t="s">
        <v>32</v>
      </c>
      <c r="L437" s="458" t="s">
        <v>32</v>
      </c>
      <c r="M437" s="441" t="s">
        <v>32</v>
      </c>
      <c r="N437" s="431" t="s">
        <v>32</v>
      </c>
      <c r="O437" s="431" t="s">
        <v>32</v>
      </c>
      <c r="P437" s="439" t="s">
        <v>32</v>
      </c>
      <c r="Q437" s="435" t="s">
        <v>32</v>
      </c>
      <c r="R437" s="110" t="s">
        <v>32</v>
      </c>
      <c r="S437" s="437" t="s">
        <v>32</v>
      </c>
      <c r="T437" s="112" t="s">
        <v>32</v>
      </c>
      <c r="U437" s="413" t="s">
        <v>32</v>
      </c>
    </row>
    <row r="438" spans="1:21" x14ac:dyDescent="0.25">
      <c r="A438" s="114" t="s">
        <v>32</v>
      </c>
      <c r="B438" s="435" t="s">
        <v>32</v>
      </c>
      <c r="C438" s="437" t="s">
        <v>32</v>
      </c>
      <c r="D438" s="110" t="s">
        <v>32</v>
      </c>
      <c r="E438" s="110" t="s">
        <v>32</v>
      </c>
      <c r="F438" s="110" t="s">
        <v>32</v>
      </c>
      <c r="G438" s="112" t="s">
        <v>32</v>
      </c>
      <c r="H438" s="120" t="s">
        <v>32</v>
      </c>
      <c r="I438" s="614" t="s">
        <v>32</v>
      </c>
      <c r="J438" s="139" t="s">
        <v>32</v>
      </c>
      <c r="K438" s="457" t="s">
        <v>32</v>
      </c>
      <c r="L438" s="458" t="s">
        <v>32</v>
      </c>
      <c r="M438" s="441" t="s">
        <v>32</v>
      </c>
      <c r="N438" s="431" t="s">
        <v>32</v>
      </c>
      <c r="O438" s="431" t="s">
        <v>32</v>
      </c>
      <c r="P438" s="439" t="s">
        <v>32</v>
      </c>
      <c r="Q438" s="435" t="s">
        <v>32</v>
      </c>
      <c r="R438" s="110" t="s">
        <v>32</v>
      </c>
      <c r="S438" s="437" t="s">
        <v>32</v>
      </c>
      <c r="T438" s="112" t="s">
        <v>32</v>
      </c>
      <c r="U438" s="413" t="s">
        <v>32</v>
      </c>
    </row>
    <row r="439" spans="1:21" x14ac:dyDescent="0.25">
      <c r="A439" s="114" t="s">
        <v>32</v>
      </c>
      <c r="B439" s="435" t="s">
        <v>32</v>
      </c>
      <c r="C439" s="437" t="s">
        <v>32</v>
      </c>
      <c r="D439" s="110" t="s">
        <v>32</v>
      </c>
      <c r="E439" s="110" t="s">
        <v>32</v>
      </c>
      <c r="F439" s="110" t="s">
        <v>32</v>
      </c>
      <c r="G439" s="112" t="s">
        <v>32</v>
      </c>
      <c r="H439" s="120" t="s">
        <v>32</v>
      </c>
      <c r="I439" s="614" t="s">
        <v>32</v>
      </c>
      <c r="J439" s="139" t="s">
        <v>32</v>
      </c>
      <c r="K439" s="457" t="s">
        <v>32</v>
      </c>
      <c r="L439" s="458" t="s">
        <v>32</v>
      </c>
      <c r="M439" s="441" t="s">
        <v>32</v>
      </c>
      <c r="N439" s="431" t="s">
        <v>32</v>
      </c>
      <c r="O439" s="431" t="s">
        <v>32</v>
      </c>
      <c r="P439" s="439" t="s">
        <v>32</v>
      </c>
      <c r="Q439" s="435" t="s">
        <v>32</v>
      </c>
      <c r="R439" s="110" t="s">
        <v>32</v>
      </c>
      <c r="S439" s="437" t="s">
        <v>32</v>
      </c>
      <c r="T439" s="112" t="s">
        <v>32</v>
      </c>
      <c r="U439" s="413" t="s">
        <v>32</v>
      </c>
    </row>
    <row r="440" spans="1:21" x14ac:dyDescent="0.25">
      <c r="A440" s="114" t="s">
        <v>32</v>
      </c>
      <c r="B440" s="435" t="s">
        <v>32</v>
      </c>
      <c r="C440" s="437" t="s">
        <v>32</v>
      </c>
      <c r="D440" s="110" t="s">
        <v>32</v>
      </c>
      <c r="E440" s="110" t="s">
        <v>32</v>
      </c>
      <c r="F440" s="110" t="s">
        <v>32</v>
      </c>
      <c r="G440" s="112" t="s">
        <v>32</v>
      </c>
      <c r="H440" s="120" t="s">
        <v>32</v>
      </c>
      <c r="I440" s="614" t="s">
        <v>32</v>
      </c>
      <c r="J440" s="139" t="s">
        <v>32</v>
      </c>
      <c r="K440" s="457" t="s">
        <v>32</v>
      </c>
      <c r="L440" s="458" t="s">
        <v>32</v>
      </c>
      <c r="M440" s="441" t="s">
        <v>32</v>
      </c>
      <c r="N440" s="431" t="s">
        <v>32</v>
      </c>
      <c r="O440" s="431" t="s">
        <v>32</v>
      </c>
      <c r="P440" s="439" t="s">
        <v>32</v>
      </c>
      <c r="Q440" s="435" t="s">
        <v>32</v>
      </c>
      <c r="R440" s="110" t="s">
        <v>32</v>
      </c>
      <c r="S440" s="437" t="s">
        <v>32</v>
      </c>
      <c r="T440" s="112" t="s">
        <v>32</v>
      </c>
      <c r="U440" s="413" t="s">
        <v>32</v>
      </c>
    </row>
    <row r="441" spans="1:21" x14ac:dyDescent="0.25">
      <c r="A441" s="114" t="s">
        <v>32</v>
      </c>
      <c r="B441" s="435" t="s">
        <v>32</v>
      </c>
      <c r="C441" s="437" t="s">
        <v>32</v>
      </c>
      <c r="D441" s="110" t="s">
        <v>32</v>
      </c>
      <c r="E441" s="110" t="s">
        <v>32</v>
      </c>
      <c r="F441" s="110" t="s">
        <v>32</v>
      </c>
      <c r="G441" s="112" t="s">
        <v>32</v>
      </c>
      <c r="H441" s="120" t="s">
        <v>32</v>
      </c>
      <c r="I441" s="614" t="s">
        <v>32</v>
      </c>
      <c r="J441" s="139" t="s">
        <v>32</v>
      </c>
      <c r="K441" s="457" t="s">
        <v>32</v>
      </c>
      <c r="L441" s="458" t="s">
        <v>32</v>
      </c>
      <c r="M441" s="441" t="s">
        <v>32</v>
      </c>
      <c r="N441" s="431" t="s">
        <v>32</v>
      </c>
      <c r="O441" s="431" t="s">
        <v>32</v>
      </c>
      <c r="P441" s="439" t="s">
        <v>32</v>
      </c>
      <c r="Q441" s="435" t="s">
        <v>32</v>
      </c>
      <c r="R441" s="110" t="s">
        <v>32</v>
      </c>
      <c r="S441" s="437" t="s">
        <v>32</v>
      </c>
      <c r="T441" s="112" t="s">
        <v>32</v>
      </c>
      <c r="U441" s="413" t="s">
        <v>32</v>
      </c>
    </row>
    <row r="442" spans="1:21" x14ac:dyDescent="0.25">
      <c r="A442" s="114" t="s">
        <v>32</v>
      </c>
      <c r="B442" s="435" t="s">
        <v>32</v>
      </c>
      <c r="C442" s="437" t="s">
        <v>32</v>
      </c>
      <c r="D442" s="110" t="s">
        <v>32</v>
      </c>
      <c r="E442" s="110" t="s">
        <v>32</v>
      </c>
      <c r="F442" s="110" t="s">
        <v>32</v>
      </c>
      <c r="G442" s="112" t="s">
        <v>32</v>
      </c>
      <c r="H442" s="120" t="s">
        <v>32</v>
      </c>
      <c r="I442" s="614" t="s">
        <v>32</v>
      </c>
      <c r="J442" s="139" t="s">
        <v>32</v>
      </c>
      <c r="K442" s="457" t="s">
        <v>32</v>
      </c>
      <c r="L442" s="458" t="s">
        <v>32</v>
      </c>
      <c r="M442" s="441" t="s">
        <v>32</v>
      </c>
      <c r="N442" s="431" t="s">
        <v>32</v>
      </c>
      <c r="O442" s="431" t="s">
        <v>32</v>
      </c>
      <c r="P442" s="439" t="s">
        <v>32</v>
      </c>
      <c r="Q442" s="435" t="s">
        <v>32</v>
      </c>
      <c r="R442" s="110" t="s">
        <v>32</v>
      </c>
      <c r="S442" s="437" t="s">
        <v>32</v>
      </c>
      <c r="T442" s="112" t="s">
        <v>32</v>
      </c>
      <c r="U442" s="413" t="s">
        <v>32</v>
      </c>
    </row>
    <row r="443" spans="1:21" x14ac:dyDescent="0.25">
      <c r="A443" s="114" t="s">
        <v>32</v>
      </c>
      <c r="B443" s="435" t="s">
        <v>32</v>
      </c>
      <c r="C443" s="437" t="s">
        <v>32</v>
      </c>
      <c r="D443" s="110" t="s">
        <v>32</v>
      </c>
      <c r="E443" s="110" t="s">
        <v>32</v>
      </c>
      <c r="F443" s="110" t="s">
        <v>32</v>
      </c>
      <c r="G443" s="112" t="s">
        <v>32</v>
      </c>
      <c r="H443" s="120" t="s">
        <v>32</v>
      </c>
      <c r="I443" s="614" t="s">
        <v>32</v>
      </c>
      <c r="J443" s="139" t="s">
        <v>32</v>
      </c>
      <c r="K443" s="457" t="s">
        <v>32</v>
      </c>
      <c r="L443" s="458" t="s">
        <v>32</v>
      </c>
      <c r="M443" s="441" t="s">
        <v>32</v>
      </c>
      <c r="N443" s="431" t="s">
        <v>32</v>
      </c>
      <c r="O443" s="431" t="s">
        <v>32</v>
      </c>
      <c r="P443" s="439" t="s">
        <v>32</v>
      </c>
      <c r="Q443" s="435" t="s">
        <v>32</v>
      </c>
      <c r="R443" s="110" t="s">
        <v>32</v>
      </c>
      <c r="S443" s="437" t="s">
        <v>32</v>
      </c>
      <c r="T443" s="112" t="s">
        <v>32</v>
      </c>
      <c r="U443" s="413" t="s">
        <v>32</v>
      </c>
    </row>
    <row r="444" spans="1:21" x14ac:dyDescent="0.25">
      <c r="A444" s="114" t="s">
        <v>32</v>
      </c>
      <c r="B444" s="435" t="s">
        <v>32</v>
      </c>
      <c r="C444" s="437" t="s">
        <v>32</v>
      </c>
      <c r="D444" s="110" t="s">
        <v>32</v>
      </c>
      <c r="E444" s="110" t="s">
        <v>32</v>
      </c>
      <c r="F444" s="110" t="s">
        <v>32</v>
      </c>
      <c r="G444" s="112" t="s">
        <v>32</v>
      </c>
      <c r="H444" s="120" t="s">
        <v>32</v>
      </c>
      <c r="I444" s="614" t="s">
        <v>32</v>
      </c>
      <c r="J444" s="139" t="s">
        <v>32</v>
      </c>
      <c r="K444" s="461" t="s">
        <v>32</v>
      </c>
      <c r="L444" s="458" t="s">
        <v>32</v>
      </c>
      <c r="M444" s="441" t="s">
        <v>32</v>
      </c>
      <c r="N444" s="431" t="s">
        <v>32</v>
      </c>
      <c r="O444" s="431" t="s">
        <v>32</v>
      </c>
      <c r="P444" s="439" t="s">
        <v>32</v>
      </c>
      <c r="Q444" s="435" t="s">
        <v>32</v>
      </c>
      <c r="R444" s="110" t="s">
        <v>32</v>
      </c>
      <c r="S444" s="437" t="s">
        <v>32</v>
      </c>
      <c r="T444" s="112" t="s">
        <v>32</v>
      </c>
      <c r="U444" s="413" t="s">
        <v>32</v>
      </c>
    </row>
    <row r="445" spans="1:21" x14ac:dyDescent="0.25">
      <c r="A445" s="114" t="s">
        <v>32</v>
      </c>
      <c r="B445" s="435" t="s">
        <v>32</v>
      </c>
      <c r="C445" s="437" t="s">
        <v>32</v>
      </c>
      <c r="D445" s="110" t="s">
        <v>32</v>
      </c>
      <c r="E445" s="110" t="s">
        <v>32</v>
      </c>
      <c r="F445" s="110" t="s">
        <v>32</v>
      </c>
      <c r="G445" s="112" t="s">
        <v>32</v>
      </c>
      <c r="H445" s="120" t="s">
        <v>32</v>
      </c>
      <c r="I445" s="614" t="s">
        <v>32</v>
      </c>
      <c r="J445" s="139" t="s">
        <v>32</v>
      </c>
      <c r="K445" s="457" t="s">
        <v>32</v>
      </c>
      <c r="L445" s="458" t="s">
        <v>32</v>
      </c>
      <c r="M445" s="441" t="s">
        <v>32</v>
      </c>
      <c r="N445" s="431" t="s">
        <v>32</v>
      </c>
      <c r="O445" s="431" t="s">
        <v>32</v>
      </c>
      <c r="P445" s="439" t="s">
        <v>32</v>
      </c>
      <c r="Q445" s="435" t="s">
        <v>32</v>
      </c>
      <c r="R445" s="110" t="s">
        <v>32</v>
      </c>
      <c r="S445" s="437" t="s">
        <v>32</v>
      </c>
      <c r="T445" s="112" t="s">
        <v>32</v>
      </c>
      <c r="U445" s="413" t="s">
        <v>32</v>
      </c>
    </row>
    <row r="446" spans="1:21" x14ac:dyDescent="0.25">
      <c r="A446" s="114" t="s">
        <v>32</v>
      </c>
      <c r="B446" s="435" t="s">
        <v>32</v>
      </c>
      <c r="C446" s="437" t="s">
        <v>32</v>
      </c>
      <c r="D446" s="110" t="s">
        <v>32</v>
      </c>
      <c r="E446" s="110" t="s">
        <v>32</v>
      </c>
      <c r="F446" s="110" t="s">
        <v>32</v>
      </c>
      <c r="G446" s="112" t="s">
        <v>32</v>
      </c>
      <c r="H446" s="120" t="s">
        <v>32</v>
      </c>
      <c r="I446" s="614" t="s">
        <v>32</v>
      </c>
      <c r="J446" s="139" t="s">
        <v>32</v>
      </c>
      <c r="K446" s="457" t="s">
        <v>32</v>
      </c>
      <c r="L446" s="458" t="s">
        <v>32</v>
      </c>
      <c r="M446" s="441" t="s">
        <v>32</v>
      </c>
      <c r="N446" s="431" t="s">
        <v>32</v>
      </c>
      <c r="O446" s="431" t="s">
        <v>32</v>
      </c>
      <c r="P446" s="439" t="s">
        <v>32</v>
      </c>
      <c r="Q446" s="435" t="s">
        <v>32</v>
      </c>
      <c r="R446" s="110" t="s">
        <v>32</v>
      </c>
      <c r="S446" s="437" t="s">
        <v>32</v>
      </c>
      <c r="T446" s="112" t="s">
        <v>32</v>
      </c>
      <c r="U446" s="413" t="s">
        <v>32</v>
      </c>
    </row>
    <row r="447" spans="1:21" x14ac:dyDescent="0.25">
      <c r="A447" s="114" t="s">
        <v>32</v>
      </c>
      <c r="B447" s="435" t="s">
        <v>32</v>
      </c>
      <c r="C447" s="437" t="s">
        <v>32</v>
      </c>
      <c r="D447" s="110" t="s">
        <v>32</v>
      </c>
      <c r="E447" s="110" t="s">
        <v>32</v>
      </c>
      <c r="F447" s="110" t="s">
        <v>32</v>
      </c>
      <c r="G447" s="112" t="s">
        <v>32</v>
      </c>
      <c r="H447" s="120" t="s">
        <v>32</v>
      </c>
      <c r="I447" s="614" t="s">
        <v>32</v>
      </c>
      <c r="J447" s="139" t="s">
        <v>32</v>
      </c>
      <c r="K447" s="457" t="s">
        <v>32</v>
      </c>
      <c r="L447" s="458" t="s">
        <v>32</v>
      </c>
      <c r="M447" s="441" t="s">
        <v>32</v>
      </c>
      <c r="N447" s="431" t="s">
        <v>32</v>
      </c>
      <c r="O447" s="431" t="s">
        <v>32</v>
      </c>
      <c r="P447" s="439" t="s">
        <v>32</v>
      </c>
      <c r="Q447" s="435" t="s">
        <v>32</v>
      </c>
      <c r="R447" s="110" t="s">
        <v>32</v>
      </c>
      <c r="S447" s="437" t="s">
        <v>32</v>
      </c>
      <c r="T447" s="112" t="s">
        <v>32</v>
      </c>
      <c r="U447" s="413" t="s">
        <v>32</v>
      </c>
    </row>
    <row r="448" spans="1:21" x14ac:dyDescent="0.25">
      <c r="A448" s="114" t="s">
        <v>32</v>
      </c>
      <c r="B448" s="435" t="s">
        <v>32</v>
      </c>
      <c r="C448" s="437" t="s">
        <v>32</v>
      </c>
      <c r="D448" s="110" t="s">
        <v>32</v>
      </c>
      <c r="E448" s="110" t="s">
        <v>32</v>
      </c>
      <c r="F448" s="110" t="s">
        <v>32</v>
      </c>
      <c r="G448" s="112" t="s">
        <v>32</v>
      </c>
      <c r="H448" s="120" t="s">
        <v>32</v>
      </c>
      <c r="I448" s="614" t="s">
        <v>32</v>
      </c>
      <c r="J448" s="139" t="s">
        <v>32</v>
      </c>
      <c r="K448" s="457" t="s">
        <v>32</v>
      </c>
      <c r="L448" s="458" t="s">
        <v>32</v>
      </c>
      <c r="M448" s="441" t="s">
        <v>32</v>
      </c>
      <c r="N448" s="431" t="s">
        <v>32</v>
      </c>
      <c r="O448" s="431" t="s">
        <v>32</v>
      </c>
      <c r="P448" s="439" t="s">
        <v>32</v>
      </c>
      <c r="Q448" s="435" t="s">
        <v>32</v>
      </c>
      <c r="R448" s="110" t="s">
        <v>32</v>
      </c>
      <c r="S448" s="437" t="s">
        <v>32</v>
      </c>
      <c r="T448" s="112" t="s">
        <v>32</v>
      </c>
      <c r="U448" s="413" t="s">
        <v>32</v>
      </c>
    </row>
    <row r="449" spans="1:21" x14ac:dyDescent="0.25">
      <c r="A449" s="114" t="s">
        <v>32</v>
      </c>
      <c r="B449" s="435" t="s">
        <v>32</v>
      </c>
      <c r="C449" s="437" t="s">
        <v>32</v>
      </c>
      <c r="D449" s="110" t="s">
        <v>32</v>
      </c>
      <c r="E449" s="110" t="s">
        <v>32</v>
      </c>
      <c r="F449" s="110" t="s">
        <v>32</v>
      </c>
      <c r="G449" s="112" t="s">
        <v>32</v>
      </c>
      <c r="H449" s="120" t="s">
        <v>32</v>
      </c>
      <c r="I449" s="614" t="s">
        <v>32</v>
      </c>
      <c r="J449" s="139" t="s">
        <v>32</v>
      </c>
      <c r="K449" s="457" t="s">
        <v>32</v>
      </c>
      <c r="L449" s="458" t="s">
        <v>32</v>
      </c>
      <c r="M449" s="441" t="s">
        <v>32</v>
      </c>
      <c r="N449" s="431" t="s">
        <v>32</v>
      </c>
      <c r="O449" s="431" t="s">
        <v>32</v>
      </c>
      <c r="P449" s="439" t="s">
        <v>32</v>
      </c>
      <c r="Q449" s="435" t="s">
        <v>32</v>
      </c>
      <c r="R449" s="110" t="s">
        <v>32</v>
      </c>
      <c r="S449" s="437" t="s">
        <v>32</v>
      </c>
      <c r="T449" s="112" t="s">
        <v>32</v>
      </c>
      <c r="U449" s="413" t="s">
        <v>32</v>
      </c>
    </row>
    <row r="450" spans="1:21" x14ac:dyDescent="0.25">
      <c r="A450" s="114" t="s">
        <v>32</v>
      </c>
      <c r="B450" s="435" t="s">
        <v>32</v>
      </c>
      <c r="C450" s="437" t="s">
        <v>32</v>
      </c>
      <c r="D450" s="110" t="s">
        <v>32</v>
      </c>
      <c r="E450" s="110" t="s">
        <v>32</v>
      </c>
      <c r="F450" s="110" t="s">
        <v>32</v>
      </c>
      <c r="G450" s="112" t="s">
        <v>32</v>
      </c>
      <c r="H450" s="120" t="s">
        <v>32</v>
      </c>
      <c r="I450" s="614" t="s">
        <v>32</v>
      </c>
      <c r="J450" s="139" t="s">
        <v>32</v>
      </c>
      <c r="K450" s="457" t="s">
        <v>32</v>
      </c>
      <c r="L450" s="458" t="s">
        <v>32</v>
      </c>
      <c r="M450" s="441" t="s">
        <v>32</v>
      </c>
      <c r="N450" s="431" t="s">
        <v>32</v>
      </c>
      <c r="O450" s="431" t="s">
        <v>32</v>
      </c>
      <c r="P450" s="439" t="s">
        <v>32</v>
      </c>
      <c r="Q450" s="435" t="s">
        <v>32</v>
      </c>
      <c r="R450" s="110" t="s">
        <v>32</v>
      </c>
      <c r="S450" s="437" t="s">
        <v>32</v>
      </c>
      <c r="T450" s="112" t="s">
        <v>32</v>
      </c>
      <c r="U450" s="413" t="s">
        <v>32</v>
      </c>
    </row>
    <row r="451" spans="1:21" x14ac:dyDescent="0.25">
      <c r="A451" s="114" t="s">
        <v>32</v>
      </c>
      <c r="B451" s="435" t="s">
        <v>32</v>
      </c>
      <c r="C451" s="437" t="s">
        <v>32</v>
      </c>
      <c r="D451" s="110" t="s">
        <v>32</v>
      </c>
      <c r="E451" s="110" t="s">
        <v>32</v>
      </c>
      <c r="F451" s="110" t="s">
        <v>32</v>
      </c>
      <c r="G451" s="112" t="s">
        <v>32</v>
      </c>
      <c r="H451" s="120" t="s">
        <v>32</v>
      </c>
      <c r="I451" s="614" t="s">
        <v>32</v>
      </c>
      <c r="J451" s="139" t="s">
        <v>32</v>
      </c>
      <c r="K451" s="457" t="s">
        <v>32</v>
      </c>
      <c r="L451" s="458" t="s">
        <v>32</v>
      </c>
      <c r="M451" s="441" t="s">
        <v>32</v>
      </c>
      <c r="N451" s="431" t="s">
        <v>32</v>
      </c>
      <c r="O451" s="431" t="s">
        <v>32</v>
      </c>
      <c r="P451" s="439" t="s">
        <v>32</v>
      </c>
      <c r="Q451" s="435" t="s">
        <v>32</v>
      </c>
      <c r="R451" s="110" t="s">
        <v>32</v>
      </c>
      <c r="S451" s="437" t="s">
        <v>32</v>
      </c>
      <c r="T451" s="112" t="s">
        <v>32</v>
      </c>
      <c r="U451" s="413" t="s">
        <v>32</v>
      </c>
    </row>
    <row r="452" spans="1:21" x14ac:dyDescent="0.25">
      <c r="A452" s="114" t="s">
        <v>32</v>
      </c>
      <c r="B452" s="435" t="s">
        <v>32</v>
      </c>
      <c r="C452" s="437" t="s">
        <v>32</v>
      </c>
      <c r="D452" s="110" t="s">
        <v>32</v>
      </c>
      <c r="E452" s="110" t="s">
        <v>32</v>
      </c>
      <c r="F452" s="110" t="s">
        <v>32</v>
      </c>
      <c r="G452" s="112" t="s">
        <v>32</v>
      </c>
      <c r="H452" s="120" t="s">
        <v>32</v>
      </c>
      <c r="I452" s="614" t="s">
        <v>32</v>
      </c>
      <c r="J452" s="139" t="s">
        <v>32</v>
      </c>
      <c r="K452" s="457" t="s">
        <v>32</v>
      </c>
      <c r="L452" s="458" t="s">
        <v>32</v>
      </c>
      <c r="M452" s="441" t="s">
        <v>32</v>
      </c>
      <c r="N452" s="431" t="s">
        <v>32</v>
      </c>
      <c r="O452" s="431" t="s">
        <v>32</v>
      </c>
      <c r="P452" s="439" t="s">
        <v>32</v>
      </c>
      <c r="Q452" s="435" t="s">
        <v>32</v>
      </c>
      <c r="R452" s="110" t="s">
        <v>32</v>
      </c>
      <c r="S452" s="437" t="s">
        <v>32</v>
      </c>
      <c r="T452" s="112" t="s">
        <v>32</v>
      </c>
      <c r="U452" s="413" t="s">
        <v>32</v>
      </c>
    </row>
    <row r="453" spans="1:21" x14ac:dyDescent="0.25">
      <c r="A453" s="114" t="s">
        <v>32</v>
      </c>
      <c r="B453" s="435" t="s">
        <v>32</v>
      </c>
      <c r="C453" s="437" t="s">
        <v>32</v>
      </c>
      <c r="D453" s="110" t="s">
        <v>32</v>
      </c>
      <c r="E453" s="110" t="s">
        <v>32</v>
      </c>
      <c r="F453" s="110" t="s">
        <v>32</v>
      </c>
      <c r="G453" s="112" t="s">
        <v>32</v>
      </c>
      <c r="H453" s="120" t="s">
        <v>32</v>
      </c>
      <c r="I453" s="614" t="s">
        <v>32</v>
      </c>
      <c r="J453" s="139" t="s">
        <v>32</v>
      </c>
      <c r="K453" s="457" t="s">
        <v>32</v>
      </c>
      <c r="L453" s="458" t="s">
        <v>32</v>
      </c>
      <c r="M453" s="441" t="s">
        <v>32</v>
      </c>
      <c r="N453" s="431" t="s">
        <v>32</v>
      </c>
      <c r="O453" s="431" t="s">
        <v>32</v>
      </c>
      <c r="P453" s="439" t="s">
        <v>32</v>
      </c>
      <c r="Q453" s="435" t="s">
        <v>32</v>
      </c>
      <c r="R453" s="110" t="s">
        <v>32</v>
      </c>
      <c r="S453" s="437" t="s">
        <v>32</v>
      </c>
      <c r="T453" s="112" t="s">
        <v>32</v>
      </c>
      <c r="U453" s="413" t="s">
        <v>32</v>
      </c>
    </row>
    <row r="454" spans="1:21" x14ac:dyDescent="0.25">
      <c r="A454" s="114" t="s">
        <v>32</v>
      </c>
      <c r="B454" s="435" t="s">
        <v>32</v>
      </c>
      <c r="C454" s="437" t="s">
        <v>32</v>
      </c>
      <c r="D454" s="110" t="s">
        <v>32</v>
      </c>
      <c r="E454" s="110" t="s">
        <v>32</v>
      </c>
      <c r="F454" s="110" t="s">
        <v>32</v>
      </c>
      <c r="G454" s="112" t="s">
        <v>32</v>
      </c>
      <c r="H454" s="120" t="s">
        <v>32</v>
      </c>
      <c r="I454" s="614" t="s">
        <v>32</v>
      </c>
      <c r="J454" s="139" t="s">
        <v>32</v>
      </c>
      <c r="K454" s="457" t="s">
        <v>32</v>
      </c>
      <c r="L454" s="458" t="s">
        <v>32</v>
      </c>
      <c r="M454" s="441" t="s">
        <v>32</v>
      </c>
      <c r="N454" s="431" t="s">
        <v>32</v>
      </c>
      <c r="O454" s="431" t="s">
        <v>32</v>
      </c>
      <c r="P454" s="439" t="s">
        <v>32</v>
      </c>
      <c r="Q454" s="435" t="s">
        <v>32</v>
      </c>
      <c r="R454" s="110" t="s">
        <v>32</v>
      </c>
      <c r="S454" s="437" t="s">
        <v>32</v>
      </c>
      <c r="T454" s="112" t="s">
        <v>32</v>
      </c>
      <c r="U454" s="413" t="s">
        <v>32</v>
      </c>
    </row>
    <row r="455" spans="1:21" x14ac:dyDescent="0.25">
      <c r="A455" s="114" t="s">
        <v>32</v>
      </c>
      <c r="B455" s="435" t="s">
        <v>32</v>
      </c>
      <c r="C455" s="437" t="s">
        <v>32</v>
      </c>
      <c r="D455" s="110" t="s">
        <v>32</v>
      </c>
      <c r="E455" s="110" t="s">
        <v>32</v>
      </c>
      <c r="F455" s="110" t="s">
        <v>32</v>
      </c>
      <c r="G455" s="112" t="s">
        <v>32</v>
      </c>
      <c r="H455" s="120" t="s">
        <v>32</v>
      </c>
      <c r="I455" s="614" t="s">
        <v>32</v>
      </c>
      <c r="J455" s="139" t="s">
        <v>32</v>
      </c>
      <c r="K455" s="457" t="s">
        <v>32</v>
      </c>
      <c r="L455" s="458" t="s">
        <v>32</v>
      </c>
      <c r="M455" s="441" t="s">
        <v>32</v>
      </c>
      <c r="N455" s="431" t="s">
        <v>32</v>
      </c>
      <c r="O455" s="431" t="s">
        <v>32</v>
      </c>
      <c r="P455" s="439" t="s">
        <v>32</v>
      </c>
      <c r="Q455" s="435" t="s">
        <v>32</v>
      </c>
      <c r="R455" s="110" t="s">
        <v>32</v>
      </c>
      <c r="S455" s="437" t="s">
        <v>32</v>
      </c>
      <c r="T455" s="112" t="s">
        <v>32</v>
      </c>
      <c r="U455" s="413" t="s">
        <v>32</v>
      </c>
    </row>
    <row r="456" spans="1:21" x14ac:dyDescent="0.25">
      <c r="A456" s="114" t="s">
        <v>32</v>
      </c>
      <c r="B456" s="435" t="s">
        <v>32</v>
      </c>
      <c r="C456" s="437" t="s">
        <v>32</v>
      </c>
      <c r="D456" s="110" t="s">
        <v>32</v>
      </c>
      <c r="E456" s="110" t="s">
        <v>32</v>
      </c>
      <c r="F456" s="110" t="s">
        <v>32</v>
      </c>
      <c r="G456" s="112" t="s">
        <v>32</v>
      </c>
      <c r="H456" s="120" t="s">
        <v>32</v>
      </c>
      <c r="I456" s="614" t="s">
        <v>32</v>
      </c>
      <c r="J456" s="139" t="s">
        <v>32</v>
      </c>
      <c r="K456" s="457" t="s">
        <v>32</v>
      </c>
      <c r="L456" s="458" t="s">
        <v>32</v>
      </c>
      <c r="M456" s="441" t="s">
        <v>32</v>
      </c>
      <c r="N456" s="431" t="s">
        <v>32</v>
      </c>
      <c r="O456" s="431" t="s">
        <v>32</v>
      </c>
      <c r="P456" s="439" t="s">
        <v>32</v>
      </c>
      <c r="Q456" s="435" t="s">
        <v>32</v>
      </c>
      <c r="R456" s="110" t="s">
        <v>32</v>
      </c>
      <c r="S456" s="437" t="s">
        <v>32</v>
      </c>
      <c r="T456" s="112" t="s">
        <v>32</v>
      </c>
      <c r="U456" s="413" t="s">
        <v>32</v>
      </c>
    </row>
    <row r="457" spans="1:21" x14ac:dyDescent="0.25">
      <c r="A457" s="114" t="s">
        <v>32</v>
      </c>
      <c r="B457" s="435" t="s">
        <v>32</v>
      </c>
      <c r="C457" s="437" t="s">
        <v>32</v>
      </c>
      <c r="D457" s="110" t="s">
        <v>32</v>
      </c>
      <c r="E457" s="110" t="s">
        <v>32</v>
      </c>
      <c r="F457" s="110" t="s">
        <v>32</v>
      </c>
      <c r="G457" s="112" t="s">
        <v>32</v>
      </c>
      <c r="H457" s="120" t="s">
        <v>32</v>
      </c>
      <c r="I457" s="614" t="s">
        <v>32</v>
      </c>
      <c r="J457" s="139" t="s">
        <v>32</v>
      </c>
      <c r="K457" s="457" t="s">
        <v>32</v>
      </c>
      <c r="L457" s="458" t="s">
        <v>32</v>
      </c>
      <c r="M457" s="441" t="s">
        <v>32</v>
      </c>
      <c r="N457" s="431" t="s">
        <v>32</v>
      </c>
      <c r="O457" s="431" t="s">
        <v>32</v>
      </c>
      <c r="P457" s="439" t="s">
        <v>32</v>
      </c>
      <c r="Q457" s="435" t="s">
        <v>32</v>
      </c>
      <c r="R457" s="110" t="s">
        <v>32</v>
      </c>
      <c r="S457" s="437" t="s">
        <v>32</v>
      </c>
      <c r="T457" s="112" t="s">
        <v>32</v>
      </c>
      <c r="U457" s="413" t="s">
        <v>32</v>
      </c>
    </row>
    <row r="458" spans="1:21" x14ac:dyDescent="0.25">
      <c r="A458" s="114" t="s">
        <v>32</v>
      </c>
      <c r="B458" s="435" t="s">
        <v>32</v>
      </c>
      <c r="C458" s="437" t="s">
        <v>32</v>
      </c>
      <c r="D458" s="110" t="s">
        <v>32</v>
      </c>
      <c r="E458" s="110" t="s">
        <v>32</v>
      </c>
      <c r="F458" s="110" t="s">
        <v>32</v>
      </c>
      <c r="G458" s="112" t="s">
        <v>32</v>
      </c>
      <c r="H458" s="120" t="s">
        <v>32</v>
      </c>
      <c r="I458" s="614" t="s">
        <v>32</v>
      </c>
      <c r="J458" s="139" t="s">
        <v>32</v>
      </c>
      <c r="K458" s="457" t="s">
        <v>32</v>
      </c>
      <c r="L458" s="458" t="s">
        <v>32</v>
      </c>
      <c r="M458" s="441" t="s">
        <v>32</v>
      </c>
      <c r="N458" s="431" t="s">
        <v>32</v>
      </c>
      <c r="O458" s="431" t="s">
        <v>32</v>
      </c>
      <c r="P458" s="439" t="s">
        <v>32</v>
      </c>
      <c r="Q458" s="435" t="s">
        <v>32</v>
      </c>
      <c r="R458" s="110" t="s">
        <v>32</v>
      </c>
      <c r="S458" s="437" t="s">
        <v>32</v>
      </c>
      <c r="T458" s="112" t="s">
        <v>32</v>
      </c>
      <c r="U458" s="413" t="s">
        <v>32</v>
      </c>
    </row>
    <row r="459" spans="1:21" x14ac:dyDescent="0.25">
      <c r="A459" s="114" t="s">
        <v>32</v>
      </c>
      <c r="B459" s="435" t="s">
        <v>32</v>
      </c>
      <c r="C459" s="437" t="s">
        <v>32</v>
      </c>
      <c r="D459" s="110" t="s">
        <v>32</v>
      </c>
      <c r="E459" s="110" t="s">
        <v>32</v>
      </c>
      <c r="F459" s="110" t="s">
        <v>32</v>
      </c>
      <c r="G459" s="112" t="s">
        <v>32</v>
      </c>
      <c r="H459" s="120" t="s">
        <v>32</v>
      </c>
      <c r="I459" s="614" t="s">
        <v>32</v>
      </c>
      <c r="J459" s="139" t="s">
        <v>32</v>
      </c>
      <c r="K459" s="457" t="s">
        <v>32</v>
      </c>
      <c r="L459" s="458" t="s">
        <v>32</v>
      </c>
      <c r="M459" s="441" t="s">
        <v>32</v>
      </c>
      <c r="N459" s="431" t="s">
        <v>32</v>
      </c>
      <c r="O459" s="431" t="s">
        <v>32</v>
      </c>
      <c r="P459" s="439" t="s">
        <v>32</v>
      </c>
      <c r="Q459" s="435" t="s">
        <v>32</v>
      </c>
      <c r="R459" s="110" t="s">
        <v>32</v>
      </c>
      <c r="S459" s="437" t="s">
        <v>32</v>
      </c>
      <c r="T459" s="112" t="s">
        <v>32</v>
      </c>
      <c r="U459" s="413" t="s">
        <v>32</v>
      </c>
    </row>
    <row r="460" spans="1:21" x14ac:dyDescent="0.25">
      <c r="A460" s="114" t="s">
        <v>32</v>
      </c>
      <c r="B460" s="435" t="s">
        <v>32</v>
      </c>
      <c r="C460" s="437" t="s">
        <v>32</v>
      </c>
      <c r="D460" s="110" t="s">
        <v>32</v>
      </c>
      <c r="E460" s="110" t="s">
        <v>32</v>
      </c>
      <c r="F460" s="110" t="s">
        <v>32</v>
      </c>
      <c r="G460" s="112" t="s">
        <v>32</v>
      </c>
      <c r="H460" s="120" t="s">
        <v>32</v>
      </c>
      <c r="I460" s="614" t="s">
        <v>32</v>
      </c>
      <c r="J460" s="139" t="s">
        <v>32</v>
      </c>
      <c r="K460" s="457" t="s">
        <v>32</v>
      </c>
      <c r="L460" s="458" t="s">
        <v>32</v>
      </c>
      <c r="M460" s="441" t="s">
        <v>32</v>
      </c>
      <c r="N460" s="431" t="s">
        <v>32</v>
      </c>
      <c r="O460" s="431" t="s">
        <v>32</v>
      </c>
      <c r="P460" s="439" t="s">
        <v>32</v>
      </c>
      <c r="Q460" s="435" t="s">
        <v>32</v>
      </c>
      <c r="R460" s="110" t="s">
        <v>32</v>
      </c>
      <c r="S460" s="437" t="s">
        <v>32</v>
      </c>
      <c r="T460" s="112" t="s">
        <v>32</v>
      </c>
      <c r="U460" s="413" t="s">
        <v>32</v>
      </c>
    </row>
    <row r="461" spans="1:21" x14ac:dyDescent="0.25">
      <c r="A461" s="114" t="s">
        <v>32</v>
      </c>
      <c r="B461" s="435" t="s">
        <v>32</v>
      </c>
      <c r="C461" s="437" t="s">
        <v>32</v>
      </c>
      <c r="D461" s="110" t="s">
        <v>32</v>
      </c>
      <c r="E461" s="110" t="s">
        <v>32</v>
      </c>
      <c r="F461" s="110" t="s">
        <v>32</v>
      </c>
      <c r="G461" s="112" t="s">
        <v>32</v>
      </c>
      <c r="H461" s="120" t="s">
        <v>32</v>
      </c>
      <c r="I461" s="614" t="s">
        <v>32</v>
      </c>
      <c r="J461" s="139" t="s">
        <v>32</v>
      </c>
      <c r="K461" s="457" t="s">
        <v>32</v>
      </c>
      <c r="L461" s="458" t="s">
        <v>32</v>
      </c>
      <c r="M461" s="441" t="s">
        <v>32</v>
      </c>
      <c r="N461" s="431" t="s">
        <v>32</v>
      </c>
      <c r="O461" s="431" t="s">
        <v>32</v>
      </c>
      <c r="P461" s="439" t="s">
        <v>32</v>
      </c>
      <c r="Q461" s="435" t="s">
        <v>32</v>
      </c>
      <c r="R461" s="110" t="s">
        <v>32</v>
      </c>
      <c r="S461" s="437" t="s">
        <v>32</v>
      </c>
      <c r="T461" s="112" t="s">
        <v>32</v>
      </c>
      <c r="U461" s="413" t="s">
        <v>32</v>
      </c>
    </row>
    <row r="462" spans="1:21" x14ac:dyDescent="0.25">
      <c r="A462" s="114" t="s">
        <v>32</v>
      </c>
      <c r="B462" s="435" t="s">
        <v>32</v>
      </c>
      <c r="C462" s="437" t="s">
        <v>32</v>
      </c>
      <c r="D462" s="110" t="s">
        <v>32</v>
      </c>
      <c r="E462" s="110" t="s">
        <v>32</v>
      </c>
      <c r="F462" s="110" t="s">
        <v>32</v>
      </c>
      <c r="G462" s="112" t="s">
        <v>32</v>
      </c>
      <c r="H462" s="120" t="s">
        <v>32</v>
      </c>
      <c r="I462" s="614" t="s">
        <v>32</v>
      </c>
      <c r="J462" s="139" t="s">
        <v>32</v>
      </c>
      <c r="K462" s="457" t="s">
        <v>32</v>
      </c>
      <c r="L462" s="458" t="s">
        <v>32</v>
      </c>
      <c r="M462" s="441" t="s">
        <v>32</v>
      </c>
      <c r="N462" s="431" t="s">
        <v>32</v>
      </c>
      <c r="O462" s="431" t="s">
        <v>32</v>
      </c>
      <c r="P462" s="439" t="s">
        <v>32</v>
      </c>
      <c r="Q462" s="435" t="s">
        <v>32</v>
      </c>
      <c r="R462" s="110" t="s">
        <v>32</v>
      </c>
      <c r="S462" s="437" t="s">
        <v>32</v>
      </c>
      <c r="T462" s="112" t="s">
        <v>32</v>
      </c>
      <c r="U462" s="413" t="s">
        <v>32</v>
      </c>
    </row>
    <row r="463" spans="1:21" x14ac:dyDescent="0.25">
      <c r="A463" s="114" t="s">
        <v>32</v>
      </c>
      <c r="B463" s="435" t="s">
        <v>32</v>
      </c>
      <c r="C463" s="437" t="s">
        <v>32</v>
      </c>
      <c r="D463" s="110" t="s">
        <v>32</v>
      </c>
      <c r="E463" s="110" t="s">
        <v>32</v>
      </c>
      <c r="F463" s="110" t="s">
        <v>32</v>
      </c>
      <c r="G463" s="112" t="s">
        <v>32</v>
      </c>
      <c r="H463" s="120" t="s">
        <v>32</v>
      </c>
      <c r="I463" s="614" t="s">
        <v>32</v>
      </c>
      <c r="J463" s="139" t="s">
        <v>32</v>
      </c>
      <c r="K463" s="457" t="s">
        <v>32</v>
      </c>
      <c r="L463" s="458" t="s">
        <v>32</v>
      </c>
      <c r="M463" s="441" t="s">
        <v>32</v>
      </c>
      <c r="N463" s="431" t="s">
        <v>32</v>
      </c>
      <c r="O463" s="431" t="s">
        <v>32</v>
      </c>
      <c r="P463" s="439" t="s">
        <v>32</v>
      </c>
      <c r="Q463" s="435" t="s">
        <v>32</v>
      </c>
      <c r="R463" s="110" t="s">
        <v>32</v>
      </c>
      <c r="S463" s="437" t="s">
        <v>32</v>
      </c>
      <c r="T463" s="112" t="s">
        <v>32</v>
      </c>
      <c r="U463" s="413" t="s">
        <v>32</v>
      </c>
    </row>
    <row r="464" spans="1:21" x14ac:dyDescent="0.25">
      <c r="A464" s="114" t="s">
        <v>32</v>
      </c>
      <c r="B464" s="435" t="s">
        <v>32</v>
      </c>
      <c r="C464" s="437" t="s">
        <v>32</v>
      </c>
      <c r="D464" s="110" t="s">
        <v>32</v>
      </c>
      <c r="E464" s="110" t="s">
        <v>32</v>
      </c>
      <c r="F464" s="110" t="s">
        <v>32</v>
      </c>
      <c r="G464" s="112" t="s">
        <v>32</v>
      </c>
      <c r="H464" s="120" t="s">
        <v>32</v>
      </c>
      <c r="I464" s="614" t="s">
        <v>32</v>
      </c>
      <c r="J464" s="139" t="s">
        <v>32</v>
      </c>
      <c r="K464" s="457" t="s">
        <v>32</v>
      </c>
      <c r="L464" s="458" t="s">
        <v>32</v>
      </c>
      <c r="M464" s="441" t="s">
        <v>32</v>
      </c>
      <c r="N464" s="431" t="s">
        <v>32</v>
      </c>
      <c r="O464" s="431" t="s">
        <v>32</v>
      </c>
      <c r="P464" s="439" t="s">
        <v>32</v>
      </c>
      <c r="Q464" s="435" t="s">
        <v>32</v>
      </c>
      <c r="R464" s="110" t="s">
        <v>32</v>
      </c>
      <c r="S464" s="437" t="s">
        <v>32</v>
      </c>
      <c r="T464" s="112" t="s">
        <v>32</v>
      </c>
      <c r="U464" s="413" t="s">
        <v>32</v>
      </c>
    </row>
    <row r="465" spans="1:21" x14ac:dyDescent="0.25">
      <c r="A465" s="114" t="s">
        <v>32</v>
      </c>
      <c r="B465" s="435" t="s">
        <v>32</v>
      </c>
      <c r="C465" s="437" t="s">
        <v>32</v>
      </c>
      <c r="D465" s="110" t="s">
        <v>32</v>
      </c>
      <c r="E465" s="110" t="s">
        <v>32</v>
      </c>
      <c r="F465" s="110" t="s">
        <v>32</v>
      </c>
      <c r="G465" s="112" t="s">
        <v>32</v>
      </c>
      <c r="H465" s="120" t="s">
        <v>32</v>
      </c>
      <c r="I465" s="614" t="s">
        <v>32</v>
      </c>
      <c r="J465" s="139" t="s">
        <v>32</v>
      </c>
      <c r="K465" s="457" t="s">
        <v>32</v>
      </c>
      <c r="L465" s="458" t="s">
        <v>32</v>
      </c>
      <c r="M465" s="441" t="s">
        <v>32</v>
      </c>
      <c r="N465" s="431" t="s">
        <v>32</v>
      </c>
      <c r="O465" s="431" t="s">
        <v>32</v>
      </c>
      <c r="P465" s="439" t="s">
        <v>32</v>
      </c>
      <c r="Q465" s="435" t="s">
        <v>32</v>
      </c>
      <c r="R465" s="110" t="s">
        <v>32</v>
      </c>
      <c r="S465" s="437" t="s">
        <v>32</v>
      </c>
      <c r="T465" s="112" t="s">
        <v>32</v>
      </c>
      <c r="U465" s="413" t="s">
        <v>32</v>
      </c>
    </row>
    <row r="466" spans="1:21" x14ac:dyDescent="0.25">
      <c r="A466" s="114" t="s">
        <v>32</v>
      </c>
      <c r="B466" s="435" t="s">
        <v>32</v>
      </c>
      <c r="C466" s="437" t="s">
        <v>32</v>
      </c>
      <c r="D466" s="110" t="s">
        <v>32</v>
      </c>
      <c r="E466" s="110" t="s">
        <v>32</v>
      </c>
      <c r="F466" s="110" t="s">
        <v>32</v>
      </c>
      <c r="G466" s="112" t="s">
        <v>32</v>
      </c>
      <c r="H466" s="120" t="s">
        <v>32</v>
      </c>
      <c r="I466" s="614" t="s">
        <v>32</v>
      </c>
      <c r="J466" s="139" t="s">
        <v>32</v>
      </c>
      <c r="K466" s="457" t="s">
        <v>32</v>
      </c>
      <c r="L466" s="458" t="s">
        <v>32</v>
      </c>
      <c r="M466" s="441" t="s">
        <v>32</v>
      </c>
      <c r="N466" s="431" t="s">
        <v>32</v>
      </c>
      <c r="O466" s="431" t="s">
        <v>32</v>
      </c>
      <c r="P466" s="439" t="s">
        <v>32</v>
      </c>
      <c r="Q466" s="435" t="s">
        <v>32</v>
      </c>
      <c r="R466" s="110" t="s">
        <v>32</v>
      </c>
      <c r="S466" s="437" t="s">
        <v>32</v>
      </c>
      <c r="T466" s="112" t="s">
        <v>32</v>
      </c>
      <c r="U466" s="413" t="s">
        <v>32</v>
      </c>
    </row>
    <row r="467" spans="1:21" x14ac:dyDescent="0.25">
      <c r="A467" s="114" t="s">
        <v>32</v>
      </c>
      <c r="B467" s="435" t="s">
        <v>32</v>
      </c>
      <c r="C467" s="437" t="s">
        <v>32</v>
      </c>
      <c r="D467" s="110" t="s">
        <v>32</v>
      </c>
      <c r="E467" s="110" t="s">
        <v>32</v>
      </c>
      <c r="F467" s="110" t="s">
        <v>32</v>
      </c>
      <c r="G467" s="112" t="s">
        <v>32</v>
      </c>
      <c r="H467" s="120" t="s">
        <v>32</v>
      </c>
      <c r="I467" s="614" t="s">
        <v>32</v>
      </c>
      <c r="J467" s="139" t="s">
        <v>32</v>
      </c>
      <c r="K467" s="457" t="s">
        <v>32</v>
      </c>
      <c r="L467" s="458" t="s">
        <v>32</v>
      </c>
      <c r="M467" s="441" t="s">
        <v>32</v>
      </c>
      <c r="N467" s="431" t="s">
        <v>32</v>
      </c>
      <c r="O467" s="431" t="s">
        <v>32</v>
      </c>
      <c r="P467" s="439" t="s">
        <v>32</v>
      </c>
      <c r="Q467" s="435" t="s">
        <v>32</v>
      </c>
      <c r="R467" s="110" t="s">
        <v>32</v>
      </c>
      <c r="S467" s="437" t="s">
        <v>32</v>
      </c>
      <c r="T467" s="112" t="s">
        <v>32</v>
      </c>
      <c r="U467" s="413" t="s">
        <v>32</v>
      </c>
    </row>
    <row r="468" spans="1:21" x14ac:dyDescent="0.25">
      <c r="A468" s="114" t="s">
        <v>32</v>
      </c>
      <c r="B468" s="435" t="s">
        <v>32</v>
      </c>
      <c r="C468" s="437" t="s">
        <v>32</v>
      </c>
      <c r="D468" s="110" t="s">
        <v>32</v>
      </c>
      <c r="E468" s="110" t="s">
        <v>32</v>
      </c>
      <c r="F468" s="110" t="s">
        <v>32</v>
      </c>
      <c r="G468" s="112" t="s">
        <v>32</v>
      </c>
      <c r="H468" s="120" t="s">
        <v>32</v>
      </c>
      <c r="I468" s="614" t="s">
        <v>32</v>
      </c>
      <c r="J468" s="139" t="s">
        <v>32</v>
      </c>
      <c r="K468" s="457" t="s">
        <v>32</v>
      </c>
      <c r="L468" s="458" t="s">
        <v>32</v>
      </c>
      <c r="M468" s="441" t="s">
        <v>32</v>
      </c>
      <c r="N468" s="431" t="s">
        <v>32</v>
      </c>
      <c r="O468" s="431" t="s">
        <v>32</v>
      </c>
      <c r="P468" s="439" t="s">
        <v>32</v>
      </c>
      <c r="Q468" s="435" t="s">
        <v>32</v>
      </c>
      <c r="R468" s="110" t="s">
        <v>32</v>
      </c>
      <c r="S468" s="437" t="s">
        <v>32</v>
      </c>
      <c r="T468" s="112" t="s">
        <v>32</v>
      </c>
      <c r="U468" s="413" t="s">
        <v>32</v>
      </c>
    </row>
    <row r="469" spans="1:21" x14ac:dyDescent="0.25">
      <c r="A469" s="114" t="s">
        <v>32</v>
      </c>
      <c r="B469" s="435" t="s">
        <v>32</v>
      </c>
      <c r="C469" s="437" t="s">
        <v>32</v>
      </c>
      <c r="D469" s="110" t="s">
        <v>32</v>
      </c>
      <c r="E469" s="110" t="s">
        <v>32</v>
      </c>
      <c r="F469" s="110" t="s">
        <v>32</v>
      </c>
      <c r="G469" s="112" t="s">
        <v>32</v>
      </c>
      <c r="H469" s="120" t="s">
        <v>32</v>
      </c>
      <c r="I469" s="614" t="s">
        <v>32</v>
      </c>
      <c r="J469" s="139" t="s">
        <v>32</v>
      </c>
      <c r="K469" s="457" t="s">
        <v>32</v>
      </c>
      <c r="L469" s="458" t="s">
        <v>32</v>
      </c>
      <c r="M469" s="441" t="s">
        <v>32</v>
      </c>
      <c r="N469" s="431" t="s">
        <v>32</v>
      </c>
      <c r="O469" s="431" t="s">
        <v>32</v>
      </c>
      <c r="P469" s="439" t="s">
        <v>32</v>
      </c>
      <c r="Q469" s="435" t="s">
        <v>32</v>
      </c>
      <c r="R469" s="110" t="s">
        <v>32</v>
      </c>
      <c r="S469" s="437" t="s">
        <v>32</v>
      </c>
      <c r="T469" s="112" t="s">
        <v>32</v>
      </c>
      <c r="U469" s="413" t="s">
        <v>32</v>
      </c>
    </row>
    <row r="470" spans="1:21" x14ac:dyDescent="0.25">
      <c r="A470" s="114" t="s">
        <v>32</v>
      </c>
      <c r="B470" s="435" t="s">
        <v>32</v>
      </c>
      <c r="C470" s="437" t="s">
        <v>32</v>
      </c>
      <c r="D470" s="110" t="s">
        <v>32</v>
      </c>
      <c r="E470" s="110" t="s">
        <v>32</v>
      </c>
      <c r="F470" s="110" t="s">
        <v>32</v>
      </c>
      <c r="G470" s="112" t="s">
        <v>32</v>
      </c>
      <c r="H470" s="120" t="s">
        <v>32</v>
      </c>
      <c r="I470" s="614" t="s">
        <v>32</v>
      </c>
      <c r="J470" s="139" t="s">
        <v>32</v>
      </c>
      <c r="K470" s="457" t="s">
        <v>32</v>
      </c>
      <c r="L470" s="458" t="s">
        <v>32</v>
      </c>
      <c r="M470" s="441" t="s">
        <v>32</v>
      </c>
      <c r="N470" s="431" t="s">
        <v>32</v>
      </c>
      <c r="O470" s="431" t="s">
        <v>32</v>
      </c>
      <c r="P470" s="439" t="s">
        <v>32</v>
      </c>
      <c r="Q470" s="435" t="s">
        <v>32</v>
      </c>
      <c r="R470" s="110" t="s">
        <v>32</v>
      </c>
      <c r="S470" s="437" t="s">
        <v>32</v>
      </c>
      <c r="T470" s="112" t="s">
        <v>32</v>
      </c>
      <c r="U470" s="413" t="s">
        <v>32</v>
      </c>
    </row>
    <row r="471" spans="1:21" x14ac:dyDescent="0.25">
      <c r="A471" s="114" t="s">
        <v>32</v>
      </c>
      <c r="B471" s="435" t="s">
        <v>32</v>
      </c>
      <c r="C471" s="437" t="s">
        <v>32</v>
      </c>
      <c r="D471" s="110" t="s">
        <v>32</v>
      </c>
      <c r="E471" s="110" t="s">
        <v>32</v>
      </c>
      <c r="F471" s="110" t="s">
        <v>32</v>
      </c>
      <c r="G471" s="112" t="s">
        <v>32</v>
      </c>
      <c r="H471" s="120" t="s">
        <v>32</v>
      </c>
      <c r="I471" s="614" t="s">
        <v>32</v>
      </c>
      <c r="J471" s="139" t="s">
        <v>32</v>
      </c>
      <c r="K471" s="457" t="s">
        <v>32</v>
      </c>
      <c r="L471" s="458" t="s">
        <v>32</v>
      </c>
      <c r="M471" s="441" t="s">
        <v>32</v>
      </c>
      <c r="N471" s="431" t="s">
        <v>32</v>
      </c>
      <c r="O471" s="431" t="s">
        <v>32</v>
      </c>
      <c r="P471" s="439" t="s">
        <v>32</v>
      </c>
      <c r="Q471" s="435" t="s">
        <v>32</v>
      </c>
      <c r="R471" s="110" t="s">
        <v>32</v>
      </c>
      <c r="S471" s="437" t="s">
        <v>32</v>
      </c>
      <c r="T471" s="112" t="s">
        <v>32</v>
      </c>
      <c r="U471" s="413" t="s">
        <v>32</v>
      </c>
    </row>
    <row r="472" spans="1:21" x14ac:dyDescent="0.25">
      <c r="A472" s="114" t="s">
        <v>32</v>
      </c>
      <c r="B472" s="435" t="s">
        <v>32</v>
      </c>
      <c r="C472" s="437" t="s">
        <v>32</v>
      </c>
      <c r="D472" s="110" t="s">
        <v>32</v>
      </c>
      <c r="E472" s="110" t="s">
        <v>32</v>
      </c>
      <c r="F472" s="110" t="s">
        <v>32</v>
      </c>
      <c r="G472" s="112" t="s">
        <v>32</v>
      </c>
      <c r="H472" s="120" t="s">
        <v>32</v>
      </c>
      <c r="I472" s="614" t="s">
        <v>32</v>
      </c>
      <c r="J472" s="139" t="s">
        <v>32</v>
      </c>
      <c r="K472" s="457" t="s">
        <v>32</v>
      </c>
      <c r="L472" s="458" t="s">
        <v>32</v>
      </c>
      <c r="M472" s="441" t="s">
        <v>32</v>
      </c>
      <c r="N472" s="431" t="s">
        <v>32</v>
      </c>
      <c r="O472" s="431" t="s">
        <v>32</v>
      </c>
      <c r="P472" s="439" t="s">
        <v>32</v>
      </c>
      <c r="Q472" s="435" t="s">
        <v>32</v>
      </c>
      <c r="R472" s="110" t="s">
        <v>32</v>
      </c>
      <c r="S472" s="437" t="s">
        <v>32</v>
      </c>
      <c r="T472" s="112" t="s">
        <v>32</v>
      </c>
      <c r="U472" s="413" t="s">
        <v>32</v>
      </c>
    </row>
    <row r="473" spans="1:21" x14ac:dyDescent="0.25">
      <c r="A473" s="114" t="s">
        <v>32</v>
      </c>
      <c r="B473" s="435" t="s">
        <v>32</v>
      </c>
      <c r="C473" s="437" t="s">
        <v>32</v>
      </c>
      <c r="D473" s="110" t="s">
        <v>32</v>
      </c>
      <c r="E473" s="110" t="s">
        <v>32</v>
      </c>
      <c r="F473" s="110" t="s">
        <v>32</v>
      </c>
      <c r="G473" s="112" t="s">
        <v>32</v>
      </c>
      <c r="H473" s="120" t="s">
        <v>32</v>
      </c>
      <c r="I473" s="614" t="s">
        <v>32</v>
      </c>
      <c r="J473" s="139" t="s">
        <v>32</v>
      </c>
      <c r="K473" s="457" t="s">
        <v>32</v>
      </c>
      <c r="L473" s="458" t="s">
        <v>32</v>
      </c>
      <c r="M473" s="441" t="s">
        <v>32</v>
      </c>
      <c r="N473" s="431" t="s">
        <v>32</v>
      </c>
      <c r="O473" s="431" t="s">
        <v>32</v>
      </c>
      <c r="P473" s="439" t="s">
        <v>32</v>
      </c>
      <c r="Q473" s="435" t="s">
        <v>32</v>
      </c>
      <c r="R473" s="110" t="s">
        <v>32</v>
      </c>
      <c r="S473" s="437" t="s">
        <v>32</v>
      </c>
      <c r="T473" s="112" t="s">
        <v>32</v>
      </c>
      <c r="U473" s="413" t="s">
        <v>32</v>
      </c>
    </row>
    <row r="474" spans="1:21" x14ac:dyDescent="0.25">
      <c r="A474" s="114" t="s">
        <v>32</v>
      </c>
      <c r="B474" s="435" t="s">
        <v>32</v>
      </c>
      <c r="C474" s="437" t="s">
        <v>32</v>
      </c>
      <c r="D474" s="110" t="s">
        <v>32</v>
      </c>
      <c r="E474" s="110" t="s">
        <v>32</v>
      </c>
      <c r="F474" s="110" t="s">
        <v>32</v>
      </c>
      <c r="G474" s="112" t="s">
        <v>32</v>
      </c>
      <c r="H474" s="120" t="s">
        <v>32</v>
      </c>
      <c r="I474" s="614" t="s">
        <v>32</v>
      </c>
      <c r="J474" s="139" t="s">
        <v>32</v>
      </c>
      <c r="K474" s="457" t="s">
        <v>32</v>
      </c>
      <c r="L474" s="458" t="s">
        <v>32</v>
      </c>
      <c r="M474" s="441" t="s">
        <v>32</v>
      </c>
      <c r="N474" s="431" t="s">
        <v>32</v>
      </c>
      <c r="O474" s="431" t="s">
        <v>32</v>
      </c>
      <c r="P474" s="439" t="s">
        <v>32</v>
      </c>
      <c r="Q474" s="435" t="s">
        <v>32</v>
      </c>
      <c r="R474" s="110" t="s">
        <v>32</v>
      </c>
      <c r="S474" s="437" t="s">
        <v>32</v>
      </c>
      <c r="T474" s="112" t="s">
        <v>32</v>
      </c>
      <c r="U474" s="413" t="s">
        <v>32</v>
      </c>
    </row>
    <row r="475" spans="1:21" x14ac:dyDescent="0.25">
      <c r="A475" s="114" t="s">
        <v>32</v>
      </c>
      <c r="B475" s="435" t="s">
        <v>32</v>
      </c>
      <c r="C475" s="437" t="s">
        <v>32</v>
      </c>
      <c r="D475" s="110" t="s">
        <v>32</v>
      </c>
      <c r="E475" s="110" t="s">
        <v>32</v>
      </c>
      <c r="F475" s="110" t="s">
        <v>32</v>
      </c>
      <c r="G475" s="112" t="s">
        <v>32</v>
      </c>
      <c r="H475" s="120" t="s">
        <v>32</v>
      </c>
      <c r="I475" s="614" t="s">
        <v>32</v>
      </c>
      <c r="J475" s="139" t="s">
        <v>32</v>
      </c>
      <c r="K475" s="457" t="s">
        <v>32</v>
      </c>
      <c r="L475" s="458" t="s">
        <v>32</v>
      </c>
      <c r="M475" s="441" t="s">
        <v>32</v>
      </c>
      <c r="N475" s="431" t="s">
        <v>32</v>
      </c>
      <c r="O475" s="431" t="s">
        <v>32</v>
      </c>
      <c r="P475" s="439" t="s">
        <v>32</v>
      </c>
      <c r="Q475" s="435" t="s">
        <v>32</v>
      </c>
      <c r="R475" s="110" t="s">
        <v>32</v>
      </c>
      <c r="S475" s="437" t="s">
        <v>32</v>
      </c>
      <c r="T475" s="112" t="s">
        <v>32</v>
      </c>
      <c r="U475" s="413" t="s">
        <v>32</v>
      </c>
    </row>
    <row r="476" spans="1:21" x14ac:dyDescent="0.25">
      <c r="A476" s="114" t="s">
        <v>32</v>
      </c>
      <c r="B476" s="435" t="s">
        <v>32</v>
      </c>
      <c r="C476" s="437" t="s">
        <v>32</v>
      </c>
      <c r="D476" s="110" t="s">
        <v>32</v>
      </c>
      <c r="E476" s="110" t="s">
        <v>32</v>
      </c>
      <c r="F476" s="110" t="s">
        <v>32</v>
      </c>
      <c r="G476" s="112" t="s">
        <v>32</v>
      </c>
      <c r="H476" s="120" t="s">
        <v>32</v>
      </c>
      <c r="I476" s="614" t="s">
        <v>32</v>
      </c>
      <c r="J476" s="139" t="s">
        <v>32</v>
      </c>
      <c r="K476" s="457" t="s">
        <v>32</v>
      </c>
      <c r="L476" s="458" t="s">
        <v>32</v>
      </c>
      <c r="M476" s="441" t="s">
        <v>32</v>
      </c>
      <c r="N476" s="431" t="s">
        <v>32</v>
      </c>
      <c r="O476" s="431" t="s">
        <v>32</v>
      </c>
      <c r="P476" s="439" t="s">
        <v>32</v>
      </c>
      <c r="Q476" s="435" t="s">
        <v>32</v>
      </c>
      <c r="R476" s="110" t="s">
        <v>32</v>
      </c>
      <c r="S476" s="437" t="s">
        <v>32</v>
      </c>
      <c r="T476" s="112" t="s">
        <v>32</v>
      </c>
      <c r="U476" s="413" t="s">
        <v>32</v>
      </c>
    </row>
    <row r="477" spans="1:21" x14ac:dyDescent="0.25">
      <c r="A477" s="114" t="s">
        <v>32</v>
      </c>
      <c r="B477" s="435" t="s">
        <v>32</v>
      </c>
      <c r="C477" s="437" t="s">
        <v>32</v>
      </c>
      <c r="D477" s="110" t="s">
        <v>32</v>
      </c>
      <c r="E477" s="110" t="s">
        <v>32</v>
      </c>
      <c r="F477" s="110" t="s">
        <v>32</v>
      </c>
      <c r="G477" s="112" t="s">
        <v>32</v>
      </c>
      <c r="H477" s="120" t="s">
        <v>32</v>
      </c>
      <c r="I477" s="614" t="s">
        <v>32</v>
      </c>
      <c r="J477" s="139" t="s">
        <v>32</v>
      </c>
      <c r="K477" s="457" t="s">
        <v>32</v>
      </c>
      <c r="L477" s="458" t="s">
        <v>32</v>
      </c>
      <c r="M477" s="441" t="s">
        <v>32</v>
      </c>
      <c r="N477" s="431" t="s">
        <v>32</v>
      </c>
      <c r="O477" s="431" t="s">
        <v>32</v>
      </c>
      <c r="P477" s="439" t="s">
        <v>32</v>
      </c>
      <c r="Q477" s="435" t="s">
        <v>32</v>
      </c>
      <c r="R477" s="110" t="s">
        <v>32</v>
      </c>
      <c r="S477" s="437" t="s">
        <v>32</v>
      </c>
      <c r="T477" s="112" t="s">
        <v>32</v>
      </c>
      <c r="U477" s="413" t="s">
        <v>32</v>
      </c>
    </row>
    <row r="478" spans="1:21" x14ac:dyDescent="0.25">
      <c r="A478" s="114" t="s">
        <v>32</v>
      </c>
      <c r="B478" s="435" t="s">
        <v>32</v>
      </c>
      <c r="C478" s="437" t="s">
        <v>32</v>
      </c>
      <c r="D478" s="110" t="s">
        <v>32</v>
      </c>
      <c r="E478" s="110" t="s">
        <v>32</v>
      </c>
      <c r="F478" s="110" t="s">
        <v>32</v>
      </c>
      <c r="G478" s="112" t="s">
        <v>32</v>
      </c>
      <c r="H478" s="120" t="s">
        <v>32</v>
      </c>
      <c r="I478" s="614" t="s">
        <v>32</v>
      </c>
      <c r="J478" s="139" t="s">
        <v>32</v>
      </c>
      <c r="K478" s="457" t="s">
        <v>32</v>
      </c>
      <c r="L478" s="458" t="s">
        <v>32</v>
      </c>
      <c r="M478" s="441" t="s">
        <v>32</v>
      </c>
      <c r="N478" s="431" t="s">
        <v>32</v>
      </c>
      <c r="O478" s="431" t="s">
        <v>32</v>
      </c>
      <c r="P478" s="439" t="s">
        <v>32</v>
      </c>
      <c r="Q478" s="435" t="s">
        <v>32</v>
      </c>
      <c r="R478" s="110" t="s">
        <v>32</v>
      </c>
      <c r="S478" s="437" t="s">
        <v>32</v>
      </c>
      <c r="T478" s="112" t="s">
        <v>32</v>
      </c>
      <c r="U478" s="413" t="s">
        <v>32</v>
      </c>
    </row>
    <row r="479" spans="1:21" x14ac:dyDescent="0.25">
      <c r="A479" s="114" t="s">
        <v>32</v>
      </c>
      <c r="B479" s="435" t="s">
        <v>32</v>
      </c>
      <c r="C479" s="437" t="s">
        <v>32</v>
      </c>
      <c r="D479" s="110" t="s">
        <v>32</v>
      </c>
      <c r="E479" s="110" t="s">
        <v>32</v>
      </c>
      <c r="F479" s="110" t="s">
        <v>32</v>
      </c>
      <c r="G479" s="112" t="s">
        <v>32</v>
      </c>
      <c r="H479" s="120" t="s">
        <v>32</v>
      </c>
      <c r="I479" s="614" t="s">
        <v>32</v>
      </c>
      <c r="J479" s="139" t="s">
        <v>32</v>
      </c>
      <c r="K479" s="457" t="s">
        <v>32</v>
      </c>
      <c r="L479" s="458" t="s">
        <v>32</v>
      </c>
      <c r="M479" s="441" t="s">
        <v>32</v>
      </c>
      <c r="N479" s="431" t="s">
        <v>32</v>
      </c>
      <c r="O479" s="431" t="s">
        <v>32</v>
      </c>
      <c r="P479" s="439" t="s">
        <v>32</v>
      </c>
      <c r="Q479" s="435" t="s">
        <v>32</v>
      </c>
      <c r="R479" s="110" t="s">
        <v>32</v>
      </c>
      <c r="S479" s="437" t="s">
        <v>32</v>
      </c>
      <c r="T479" s="112" t="s">
        <v>32</v>
      </c>
      <c r="U479" s="413" t="s">
        <v>32</v>
      </c>
    </row>
    <row r="480" spans="1:21" x14ac:dyDescent="0.25">
      <c r="A480" s="114" t="s">
        <v>32</v>
      </c>
      <c r="B480" s="435" t="s">
        <v>32</v>
      </c>
      <c r="C480" s="437" t="s">
        <v>32</v>
      </c>
      <c r="D480" s="110" t="s">
        <v>32</v>
      </c>
      <c r="E480" s="110" t="s">
        <v>32</v>
      </c>
      <c r="F480" s="110" t="s">
        <v>32</v>
      </c>
      <c r="G480" s="112" t="s">
        <v>32</v>
      </c>
      <c r="H480" s="120" t="s">
        <v>32</v>
      </c>
      <c r="I480" s="614" t="s">
        <v>32</v>
      </c>
      <c r="J480" s="139" t="s">
        <v>32</v>
      </c>
      <c r="K480" s="457" t="s">
        <v>32</v>
      </c>
      <c r="L480" s="458" t="s">
        <v>32</v>
      </c>
      <c r="M480" s="441" t="s">
        <v>32</v>
      </c>
      <c r="N480" s="431" t="s">
        <v>32</v>
      </c>
      <c r="O480" s="431" t="s">
        <v>32</v>
      </c>
      <c r="P480" s="439" t="s">
        <v>32</v>
      </c>
      <c r="Q480" s="435" t="s">
        <v>32</v>
      </c>
      <c r="R480" s="110" t="s">
        <v>32</v>
      </c>
      <c r="S480" s="437" t="s">
        <v>32</v>
      </c>
      <c r="T480" s="112" t="s">
        <v>32</v>
      </c>
      <c r="U480" s="413" t="s">
        <v>32</v>
      </c>
    </row>
    <row r="481" spans="1:21" x14ac:dyDescent="0.25">
      <c r="A481" s="114" t="s">
        <v>32</v>
      </c>
      <c r="B481" s="435" t="s">
        <v>32</v>
      </c>
      <c r="C481" s="437" t="s">
        <v>32</v>
      </c>
      <c r="D481" s="110" t="s">
        <v>32</v>
      </c>
      <c r="E481" s="110" t="s">
        <v>32</v>
      </c>
      <c r="F481" s="110" t="s">
        <v>32</v>
      </c>
      <c r="G481" s="112" t="s">
        <v>32</v>
      </c>
      <c r="H481" s="120" t="s">
        <v>32</v>
      </c>
      <c r="I481" s="614" t="s">
        <v>32</v>
      </c>
      <c r="J481" s="139" t="s">
        <v>32</v>
      </c>
      <c r="K481" s="457" t="s">
        <v>32</v>
      </c>
      <c r="L481" s="458" t="s">
        <v>32</v>
      </c>
      <c r="M481" s="441" t="s">
        <v>32</v>
      </c>
      <c r="N481" s="431" t="s">
        <v>32</v>
      </c>
      <c r="O481" s="431" t="s">
        <v>32</v>
      </c>
      <c r="P481" s="439" t="s">
        <v>32</v>
      </c>
      <c r="Q481" s="435" t="s">
        <v>32</v>
      </c>
      <c r="R481" s="110" t="s">
        <v>32</v>
      </c>
      <c r="S481" s="437" t="s">
        <v>32</v>
      </c>
      <c r="T481" s="112" t="s">
        <v>32</v>
      </c>
      <c r="U481" s="413" t="s">
        <v>32</v>
      </c>
    </row>
    <row r="482" spans="1:21" x14ac:dyDescent="0.25">
      <c r="A482" s="114" t="s">
        <v>32</v>
      </c>
      <c r="B482" s="435" t="s">
        <v>32</v>
      </c>
      <c r="C482" s="437" t="s">
        <v>32</v>
      </c>
      <c r="D482" s="110" t="s">
        <v>32</v>
      </c>
      <c r="E482" s="110" t="s">
        <v>32</v>
      </c>
      <c r="F482" s="110" t="s">
        <v>32</v>
      </c>
      <c r="G482" s="112" t="s">
        <v>32</v>
      </c>
      <c r="H482" s="120" t="s">
        <v>32</v>
      </c>
      <c r="I482" s="614" t="s">
        <v>32</v>
      </c>
      <c r="J482" s="139" t="s">
        <v>32</v>
      </c>
      <c r="K482" s="457" t="s">
        <v>32</v>
      </c>
      <c r="L482" s="458" t="s">
        <v>32</v>
      </c>
      <c r="M482" s="441" t="s">
        <v>32</v>
      </c>
      <c r="N482" s="431" t="s">
        <v>32</v>
      </c>
      <c r="O482" s="431" t="s">
        <v>32</v>
      </c>
      <c r="P482" s="439" t="s">
        <v>32</v>
      </c>
      <c r="Q482" s="435" t="s">
        <v>32</v>
      </c>
      <c r="R482" s="110" t="s">
        <v>32</v>
      </c>
      <c r="S482" s="437" t="s">
        <v>32</v>
      </c>
      <c r="T482" s="112" t="s">
        <v>32</v>
      </c>
      <c r="U482" s="413" t="s">
        <v>32</v>
      </c>
    </row>
    <row r="483" spans="1:21" x14ac:dyDescent="0.25">
      <c r="A483" s="114" t="s">
        <v>32</v>
      </c>
      <c r="B483" s="435" t="s">
        <v>32</v>
      </c>
      <c r="C483" s="437" t="s">
        <v>32</v>
      </c>
      <c r="D483" s="110" t="s">
        <v>32</v>
      </c>
      <c r="E483" s="110" t="s">
        <v>32</v>
      </c>
      <c r="F483" s="110" t="s">
        <v>32</v>
      </c>
      <c r="G483" s="112" t="s">
        <v>32</v>
      </c>
      <c r="H483" s="120" t="s">
        <v>32</v>
      </c>
      <c r="I483" s="614" t="s">
        <v>32</v>
      </c>
      <c r="J483" s="139" t="s">
        <v>32</v>
      </c>
      <c r="K483" s="457" t="s">
        <v>32</v>
      </c>
      <c r="L483" s="458" t="s">
        <v>32</v>
      </c>
      <c r="M483" s="441" t="s">
        <v>32</v>
      </c>
      <c r="N483" s="431" t="s">
        <v>32</v>
      </c>
      <c r="O483" s="431" t="s">
        <v>32</v>
      </c>
      <c r="P483" s="439" t="s">
        <v>32</v>
      </c>
      <c r="Q483" s="435" t="s">
        <v>32</v>
      </c>
      <c r="R483" s="110" t="s">
        <v>32</v>
      </c>
      <c r="S483" s="437" t="s">
        <v>32</v>
      </c>
      <c r="T483" s="112" t="s">
        <v>32</v>
      </c>
      <c r="U483" s="413" t="s">
        <v>32</v>
      </c>
    </row>
    <row r="484" spans="1:21" x14ac:dyDescent="0.25">
      <c r="A484" s="114" t="s">
        <v>32</v>
      </c>
      <c r="B484" s="435" t="s">
        <v>32</v>
      </c>
      <c r="C484" s="437" t="s">
        <v>32</v>
      </c>
      <c r="D484" s="110" t="s">
        <v>32</v>
      </c>
      <c r="E484" s="110" t="s">
        <v>32</v>
      </c>
      <c r="F484" s="110" t="s">
        <v>32</v>
      </c>
      <c r="G484" s="112" t="s">
        <v>32</v>
      </c>
      <c r="H484" s="120" t="s">
        <v>32</v>
      </c>
      <c r="I484" s="614" t="s">
        <v>32</v>
      </c>
      <c r="J484" s="139" t="s">
        <v>32</v>
      </c>
      <c r="K484" s="461" t="s">
        <v>32</v>
      </c>
      <c r="L484" s="458" t="s">
        <v>32</v>
      </c>
      <c r="M484" s="441" t="s">
        <v>32</v>
      </c>
      <c r="N484" s="431" t="s">
        <v>32</v>
      </c>
      <c r="O484" s="431" t="s">
        <v>32</v>
      </c>
      <c r="P484" s="439" t="s">
        <v>32</v>
      </c>
      <c r="Q484" s="435" t="s">
        <v>32</v>
      </c>
      <c r="R484" s="110" t="s">
        <v>32</v>
      </c>
      <c r="S484" s="437" t="s">
        <v>32</v>
      </c>
      <c r="T484" s="112" t="s">
        <v>32</v>
      </c>
      <c r="U484" s="413" t="s">
        <v>32</v>
      </c>
    </row>
    <row r="485" spans="1:21" x14ac:dyDescent="0.25">
      <c r="A485" s="114" t="s">
        <v>32</v>
      </c>
      <c r="B485" s="435" t="s">
        <v>32</v>
      </c>
      <c r="C485" s="437" t="s">
        <v>32</v>
      </c>
      <c r="D485" s="110" t="s">
        <v>32</v>
      </c>
      <c r="E485" s="110" t="s">
        <v>32</v>
      </c>
      <c r="F485" s="110" t="s">
        <v>32</v>
      </c>
      <c r="G485" s="112" t="s">
        <v>32</v>
      </c>
      <c r="H485" s="120" t="s">
        <v>32</v>
      </c>
      <c r="I485" s="614" t="s">
        <v>32</v>
      </c>
      <c r="J485" s="139" t="s">
        <v>32</v>
      </c>
      <c r="K485" s="457" t="s">
        <v>32</v>
      </c>
      <c r="L485" s="458" t="s">
        <v>32</v>
      </c>
      <c r="M485" s="441" t="s">
        <v>32</v>
      </c>
      <c r="N485" s="431" t="s">
        <v>32</v>
      </c>
      <c r="O485" s="431" t="s">
        <v>32</v>
      </c>
      <c r="P485" s="439" t="s">
        <v>32</v>
      </c>
      <c r="Q485" s="435" t="s">
        <v>32</v>
      </c>
      <c r="R485" s="110" t="s">
        <v>32</v>
      </c>
      <c r="S485" s="437" t="s">
        <v>32</v>
      </c>
      <c r="T485" s="112" t="s">
        <v>32</v>
      </c>
      <c r="U485" s="413" t="s">
        <v>32</v>
      </c>
    </row>
    <row r="486" spans="1:21" x14ac:dyDescent="0.25">
      <c r="A486" s="114" t="s">
        <v>32</v>
      </c>
      <c r="B486" s="435" t="s">
        <v>32</v>
      </c>
      <c r="C486" s="437" t="s">
        <v>32</v>
      </c>
      <c r="D486" s="110" t="s">
        <v>32</v>
      </c>
      <c r="E486" s="110" t="s">
        <v>32</v>
      </c>
      <c r="F486" s="110" t="s">
        <v>32</v>
      </c>
      <c r="G486" s="112" t="s">
        <v>32</v>
      </c>
      <c r="H486" s="120" t="s">
        <v>32</v>
      </c>
      <c r="I486" s="614" t="s">
        <v>32</v>
      </c>
      <c r="J486" s="139" t="s">
        <v>32</v>
      </c>
      <c r="K486" s="457" t="s">
        <v>32</v>
      </c>
      <c r="L486" s="458" t="s">
        <v>32</v>
      </c>
      <c r="M486" s="441" t="s">
        <v>32</v>
      </c>
      <c r="N486" s="431" t="s">
        <v>32</v>
      </c>
      <c r="O486" s="431" t="s">
        <v>32</v>
      </c>
      <c r="P486" s="439" t="s">
        <v>32</v>
      </c>
      <c r="Q486" s="435" t="s">
        <v>32</v>
      </c>
      <c r="R486" s="110" t="s">
        <v>32</v>
      </c>
      <c r="S486" s="437" t="s">
        <v>32</v>
      </c>
      <c r="T486" s="112" t="s">
        <v>32</v>
      </c>
      <c r="U486" s="413" t="s">
        <v>32</v>
      </c>
    </row>
    <row r="487" spans="1:21" x14ac:dyDescent="0.25">
      <c r="A487" s="114" t="s">
        <v>32</v>
      </c>
      <c r="B487" s="435" t="s">
        <v>32</v>
      </c>
      <c r="C487" s="437" t="s">
        <v>32</v>
      </c>
      <c r="D487" s="110" t="s">
        <v>32</v>
      </c>
      <c r="E487" s="110" t="s">
        <v>32</v>
      </c>
      <c r="F487" s="110" t="s">
        <v>32</v>
      </c>
      <c r="G487" s="112" t="s">
        <v>32</v>
      </c>
      <c r="H487" s="120" t="s">
        <v>32</v>
      </c>
      <c r="I487" s="614" t="s">
        <v>32</v>
      </c>
      <c r="J487" s="139" t="s">
        <v>32</v>
      </c>
      <c r="K487" s="457" t="s">
        <v>32</v>
      </c>
      <c r="L487" s="458" t="s">
        <v>32</v>
      </c>
      <c r="M487" s="441" t="s">
        <v>32</v>
      </c>
      <c r="N487" s="431" t="s">
        <v>32</v>
      </c>
      <c r="O487" s="431" t="s">
        <v>32</v>
      </c>
      <c r="P487" s="439" t="s">
        <v>32</v>
      </c>
      <c r="Q487" s="435" t="s">
        <v>32</v>
      </c>
      <c r="R487" s="110" t="s">
        <v>32</v>
      </c>
      <c r="S487" s="437" t="s">
        <v>32</v>
      </c>
      <c r="T487" s="112" t="s">
        <v>32</v>
      </c>
      <c r="U487" s="413" t="s">
        <v>32</v>
      </c>
    </row>
    <row r="488" spans="1:21" x14ac:dyDescent="0.25">
      <c r="A488" s="114" t="s">
        <v>32</v>
      </c>
      <c r="B488" s="435" t="s">
        <v>32</v>
      </c>
      <c r="C488" s="437" t="s">
        <v>32</v>
      </c>
      <c r="D488" s="110" t="s">
        <v>32</v>
      </c>
      <c r="E488" s="110" t="s">
        <v>32</v>
      </c>
      <c r="F488" s="110" t="s">
        <v>32</v>
      </c>
      <c r="G488" s="112" t="s">
        <v>32</v>
      </c>
      <c r="H488" s="120" t="s">
        <v>32</v>
      </c>
      <c r="I488" s="614" t="s">
        <v>32</v>
      </c>
      <c r="J488" s="139" t="s">
        <v>32</v>
      </c>
      <c r="K488" s="457" t="s">
        <v>32</v>
      </c>
      <c r="L488" s="458" t="s">
        <v>32</v>
      </c>
      <c r="M488" s="441" t="s">
        <v>32</v>
      </c>
      <c r="N488" s="431" t="s">
        <v>32</v>
      </c>
      <c r="O488" s="431" t="s">
        <v>32</v>
      </c>
      <c r="P488" s="439" t="s">
        <v>32</v>
      </c>
      <c r="Q488" s="435" t="s">
        <v>32</v>
      </c>
      <c r="R488" s="110" t="s">
        <v>32</v>
      </c>
      <c r="S488" s="437" t="s">
        <v>32</v>
      </c>
      <c r="T488" s="112" t="s">
        <v>32</v>
      </c>
      <c r="U488" s="413" t="s">
        <v>32</v>
      </c>
    </row>
    <row r="489" spans="1:21" x14ac:dyDescent="0.25">
      <c r="A489" s="114" t="s">
        <v>32</v>
      </c>
      <c r="B489" s="435" t="s">
        <v>32</v>
      </c>
      <c r="C489" s="437" t="s">
        <v>32</v>
      </c>
      <c r="D489" s="110" t="s">
        <v>32</v>
      </c>
      <c r="E489" s="110" t="s">
        <v>32</v>
      </c>
      <c r="F489" s="110" t="s">
        <v>32</v>
      </c>
      <c r="G489" s="112" t="s">
        <v>32</v>
      </c>
      <c r="H489" s="120" t="s">
        <v>32</v>
      </c>
      <c r="I489" s="614" t="s">
        <v>32</v>
      </c>
      <c r="J489" s="139" t="s">
        <v>32</v>
      </c>
      <c r="K489" s="457" t="s">
        <v>32</v>
      </c>
      <c r="L489" s="458" t="s">
        <v>32</v>
      </c>
      <c r="M489" s="441" t="s">
        <v>32</v>
      </c>
      <c r="N489" s="431" t="s">
        <v>32</v>
      </c>
      <c r="O489" s="431" t="s">
        <v>32</v>
      </c>
      <c r="P489" s="439" t="s">
        <v>32</v>
      </c>
      <c r="Q489" s="435" t="s">
        <v>32</v>
      </c>
      <c r="R489" s="110" t="s">
        <v>32</v>
      </c>
      <c r="S489" s="437" t="s">
        <v>32</v>
      </c>
      <c r="T489" s="112" t="s">
        <v>32</v>
      </c>
      <c r="U489" s="413" t="s">
        <v>32</v>
      </c>
    </row>
    <row r="490" spans="1:21" x14ac:dyDescent="0.25">
      <c r="A490" s="114" t="s">
        <v>32</v>
      </c>
      <c r="B490" s="435" t="s">
        <v>32</v>
      </c>
      <c r="C490" s="437" t="s">
        <v>32</v>
      </c>
      <c r="D490" s="110" t="s">
        <v>32</v>
      </c>
      <c r="E490" s="110" t="s">
        <v>32</v>
      </c>
      <c r="F490" s="110" t="s">
        <v>32</v>
      </c>
      <c r="G490" s="112" t="s">
        <v>32</v>
      </c>
      <c r="H490" s="120" t="s">
        <v>32</v>
      </c>
      <c r="I490" s="614" t="s">
        <v>32</v>
      </c>
      <c r="J490" s="139" t="s">
        <v>32</v>
      </c>
      <c r="K490" s="457" t="s">
        <v>32</v>
      </c>
      <c r="L490" s="458" t="s">
        <v>32</v>
      </c>
      <c r="M490" s="441" t="s">
        <v>32</v>
      </c>
      <c r="N490" s="431" t="s">
        <v>32</v>
      </c>
      <c r="O490" s="431" t="s">
        <v>32</v>
      </c>
      <c r="P490" s="439" t="s">
        <v>32</v>
      </c>
      <c r="Q490" s="435" t="s">
        <v>32</v>
      </c>
      <c r="R490" s="110" t="s">
        <v>32</v>
      </c>
      <c r="S490" s="437" t="s">
        <v>32</v>
      </c>
      <c r="T490" s="112" t="s">
        <v>32</v>
      </c>
      <c r="U490" s="413" t="s">
        <v>32</v>
      </c>
    </row>
    <row r="491" spans="1:21" x14ac:dyDescent="0.25">
      <c r="A491" s="114" t="s">
        <v>32</v>
      </c>
      <c r="B491" s="435" t="s">
        <v>32</v>
      </c>
      <c r="C491" s="437" t="s">
        <v>32</v>
      </c>
      <c r="D491" s="110" t="s">
        <v>32</v>
      </c>
      <c r="E491" s="110" t="s">
        <v>32</v>
      </c>
      <c r="F491" s="110" t="s">
        <v>32</v>
      </c>
      <c r="G491" s="112" t="s">
        <v>32</v>
      </c>
      <c r="H491" s="120" t="s">
        <v>32</v>
      </c>
      <c r="I491" s="614" t="s">
        <v>32</v>
      </c>
      <c r="J491" s="139" t="s">
        <v>32</v>
      </c>
      <c r="K491" s="457" t="s">
        <v>32</v>
      </c>
      <c r="L491" s="458" t="s">
        <v>32</v>
      </c>
      <c r="M491" s="441" t="s">
        <v>32</v>
      </c>
      <c r="N491" s="431" t="s">
        <v>32</v>
      </c>
      <c r="O491" s="431" t="s">
        <v>32</v>
      </c>
      <c r="P491" s="439" t="s">
        <v>32</v>
      </c>
      <c r="Q491" s="435" t="s">
        <v>32</v>
      </c>
      <c r="R491" s="110" t="s">
        <v>32</v>
      </c>
      <c r="S491" s="437" t="s">
        <v>32</v>
      </c>
      <c r="T491" s="112" t="s">
        <v>32</v>
      </c>
      <c r="U491" s="413" t="s">
        <v>32</v>
      </c>
    </row>
    <row r="492" spans="1:21" x14ac:dyDescent="0.25">
      <c r="A492" s="114" t="s">
        <v>32</v>
      </c>
      <c r="B492" s="435" t="s">
        <v>32</v>
      </c>
      <c r="C492" s="437" t="s">
        <v>32</v>
      </c>
      <c r="D492" s="110" t="s">
        <v>32</v>
      </c>
      <c r="E492" s="110" t="s">
        <v>32</v>
      </c>
      <c r="F492" s="110" t="s">
        <v>32</v>
      </c>
      <c r="G492" s="112" t="s">
        <v>32</v>
      </c>
      <c r="H492" s="120" t="s">
        <v>32</v>
      </c>
      <c r="I492" s="614" t="s">
        <v>32</v>
      </c>
      <c r="J492" s="139" t="s">
        <v>32</v>
      </c>
      <c r="K492" s="457" t="s">
        <v>32</v>
      </c>
      <c r="L492" s="458" t="s">
        <v>32</v>
      </c>
      <c r="M492" s="441" t="s">
        <v>32</v>
      </c>
      <c r="N492" s="431" t="s">
        <v>32</v>
      </c>
      <c r="O492" s="431" t="s">
        <v>32</v>
      </c>
      <c r="P492" s="439" t="s">
        <v>32</v>
      </c>
      <c r="Q492" s="435" t="s">
        <v>32</v>
      </c>
      <c r="R492" s="110" t="s">
        <v>32</v>
      </c>
      <c r="S492" s="437" t="s">
        <v>32</v>
      </c>
      <c r="T492" s="112" t="s">
        <v>32</v>
      </c>
      <c r="U492" s="413" t="s">
        <v>32</v>
      </c>
    </row>
    <row r="493" spans="1:21" x14ac:dyDescent="0.25">
      <c r="A493" s="114" t="s">
        <v>32</v>
      </c>
      <c r="B493" s="435" t="s">
        <v>32</v>
      </c>
      <c r="C493" s="437" t="s">
        <v>32</v>
      </c>
      <c r="D493" s="110" t="s">
        <v>32</v>
      </c>
      <c r="E493" s="110" t="s">
        <v>32</v>
      </c>
      <c r="F493" s="110" t="s">
        <v>32</v>
      </c>
      <c r="G493" s="112" t="s">
        <v>32</v>
      </c>
      <c r="H493" s="120" t="s">
        <v>32</v>
      </c>
      <c r="I493" s="614" t="s">
        <v>32</v>
      </c>
      <c r="J493" s="139" t="s">
        <v>32</v>
      </c>
      <c r="K493" s="457" t="s">
        <v>32</v>
      </c>
      <c r="L493" s="458" t="s">
        <v>32</v>
      </c>
      <c r="M493" s="441" t="s">
        <v>32</v>
      </c>
      <c r="N493" s="431" t="s">
        <v>32</v>
      </c>
      <c r="O493" s="431" t="s">
        <v>32</v>
      </c>
      <c r="P493" s="439" t="s">
        <v>32</v>
      </c>
      <c r="Q493" s="435" t="s">
        <v>32</v>
      </c>
      <c r="R493" s="110" t="s">
        <v>32</v>
      </c>
      <c r="S493" s="437" t="s">
        <v>32</v>
      </c>
      <c r="T493" s="112" t="s">
        <v>32</v>
      </c>
      <c r="U493" s="413" t="s">
        <v>32</v>
      </c>
    </row>
    <row r="494" spans="1:21" x14ac:dyDescent="0.25">
      <c r="A494" s="114" t="s">
        <v>32</v>
      </c>
      <c r="B494" s="435" t="s">
        <v>32</v>
      </c>
      <c r="C494" s="437" t="s">
        <v>32</v>
      </c>
      <c r="D494" s="110" t="s">
        <v>32</v>
      </c>
      <c r="E494" s="110" t="s">
        <v>32</v>
      </c>
      <c r="F494" s="110" t="s">
        <v>32</v>
      </c>
      <c r="G494" s="112" t="s">
        <v>32</v>
      </c>
      <c r="H494" s="120" t="s">
        <v>32</v>
      </c>
      <c r="I494" s="614" t="s">
        <v>32</v>
      </c>
      <c r="J494" s="139" t="s">
        <v>32</v>
      </c>
      <c r="K494" s="457" t="s">
        <v>32</v>
      </c>
      <c r="L494" s="458" t="s">
        <v>32</v>
      </c>
      <c r="M494" s="441" t="s">
        <v>32</v>
      </c>
      <c r="N494" s="431" t="s">
        <v>32</v>
      </c>
      <c r="O494" s="431" t="s">
        <v>32</v>
      </c>
      <c r="P494" s="439" t="s">
        <v>32</v>
      </c>
      <c r="Q494" s="435" t="s">
        <v>32</v>
      </c>
      <c r="R494" s="110" t="s">
        <v>32</v>
      </c>
      <c r="S494" s="437" t="s">
        <v>32</v>
      </c>
      <c r="T494" s="112" t="s">
        <v>32</v>
      </c>
      <c r="U494" s="413" t="s">
        <v>32</v>
      </c>
    </row>
    <row r="495" spans="1:21" x14ac:dyDescent="0.25">
      <c r="A495" s="114" t="s">
        <v>32</v>
      </c>
      <c r="B495" s="435" t="s">
        <v>32</v>
      </c>
      <c r="C495" s="437" t="s">
        <v>32</v>
      </c>
      <c r="D495" s="110" t="s">
        <v>32</v>
      </c>
      <c r="E495" s="110" t="s">
        <v>32</v>
      </c>
      <c r="F495" s="110" t="s">
        <v>32</v>
      </c>
      <c r="G495" s="112" t="s">
        <v>32</v>
      </c>
      <c r="H495" s="120" t="s">
        <v>32</v>
      </c>
      <c r="I495" s="614" t="s">
        <v>32</v>
      </c>
      <c r="J495" s="139" t="s">
        <v>32</v>
      </c>
      <c r="K495" s="457" t="s">
        <v>32</v>
      </c>
      <c r="L495" s="458" t="s">
        <v>32</v>
      </c>
      <c r="M495" s="441" t="s">
        <v>32</v>
      </c>
      <c r="N495" s="431" t="s">
        <v>32</v>
      </c>
      <c r="O495" s="431" t="s">
        <v>32</v>
      </c>
      <c r="P495" s="439" t="s">
        <v>32</v>
      </c>
      <c r="Q495" s="435" t="s">
        <v>32</v>
      </c>
      <c r="R495" s="110" t="s">
        <v>32</v>
      </c>
      <c r="S495" s="437" t="s">
        <v>32</v>
      </c>
      <c r="T495" s="112" t="s">
        <v>32</v>
      </c>
      <c r="U495" s="413" t="s">
        <v>32</v>
      </c>
    </row>
    <row r="496" spans="1:21" x14ac:dyDescent="0.25">
      <c r="A496" s="114" t="s">
        <v>32</v>
      </c>
      <c r="B496" s="435" t="s">
        <v>32</v>
      </c>
      <c r="C496" s="437" t="s">
        <v>32</v>
      </c>
      <c r="D496" s="110" t="s">
        <v>32</v>
      </c>
      <c r="E496" s="110" t="s">
        <v>32</v>
      </c>
      <c r="F496" s="110" t="s">
        <v>32</v>
      </c>
      <c r="G496" s="112" t="s">
        <v>32</v>
      </c>
      <c r="H496" s="120" t="s">
        <v>32</v>
      </c>
      <c r="I496" s="614" t="s">
        <v>32</v>
      </c>
      <c r="J496" s="139" t="s">
        <v>32</v>
      </c>
      <c r="K496" s="457" t="s">
        <v>32</v>
      </c>
      <c r="L496" s="458" t="s">
        <v>32</v>
      </c>
      <c r="M496" s="441" t="s">
        <v>32</v>
      </c>
      <c r="N496" s="431" t="s">
        <v>32</v>
      </c>
      <c r="O496" s="431" t="s">
        <v>32</v>
      </c>
      <c r="P496" s="439" t="s">
        <v>32</v>
      </c>
      <c r="Q496" s="435" t="s">
        <v>32</v>
      </c>
      <c r="R496" s="110" t="s">
        <v>32</v>
      </c>
      <c r="S496" s="437" t="s">
        <v>32</v>
      </c>
      <c r="T496" s="112" t="s">
        <v>32</v>
      </c>
      <c r="U496" s="413" t="s">
        <v>32</v>
      </c>
    </row>
    <row r="497" spans="1:21" x14ac:dyDescent="0.25">
      <c r="A497" s="114" t="s">
        <v>32</v>
      </c>
      <c r="B497" s="435" t="s">
        <v>32</v>
      </c>
      <c r="C497" s="437" t="s">
        <v>32</v>
      </c>
      <c r="D497" s="110" t="s">
        <v>32</v>
      </c>
      <c r="E497" s="110" t="s">
        <v>32</v>
      </c>
      <c r="F497" s="110" t="s">
        <v>32</v>
      </c>
      <c r="G497" s="112" t="s">
        <v>32</v>
      </c>
      <c r="H497" s="120" t="s">
        <v>32</v>
      </c>
      <c r="I497" s="614" t="s">
        <v>32</v>
      </c>
      <c r="J497" s="139" t="s">
        <v>32</v>
      </c>
      <c r="K497" s="457" t="s">
        <v>32</v>
      </c>
      <c r="L497" s="458" t="s">
        <v>32</v>
      </c>
      <c r="M497" s="441" t="s">
        <v>32</v>
      </c>
      <c r="N497" s="431" t="s">
        <v>32</v>
      </c>
      <c r="O497" s="431" t="s">
        <v>32</v>
      </c>
      <c r="P497" s="439" t="s">
        <v>32</v>
      </c>
      <c r="Q497" s="435" t="s">
        <v>32</v>
      </c>
      <c r="R497" s="110" t="s">
        <v>32</v>
      </c>
      <c r="S497" s="437" t="s">
        <v>32</v>
      </c>
      <c r="T497" s="112" t="s">
        <v>32</v>
      </c>
      <c r="U497" s="413" t="s">
        <v>32</v>
      </c>
    </row>
    <row r="498" spans="1:21" x14ac:dyDescent="0.25">
      <c r="A498" s="114" t="s">
        <v>32</v>
      </c>
      <c r="B498" s="435" t="s">
        <v>32</v>
      </c>
      <c r="C498" s="437" t="s">
        <v>32</v>
      </c>
      <c r="D498" s="110" t="s">
        <v>32</v>
      </c>
      <c r="E498" s="110" t="s">
        <v>32</v>
      </c>
      <c r="F498" s="110" t="s">
        <v>32</v>
      </c>
      <c r="G498" s="112" t="s">
        <v>32</v>
      </c>
      <c r="H498" s="120" t="s">
        <v>32</v>
      </c>
      <c r="I498" s="614" t="s">
        <v>32</v>
      </c>
      <c r="J498" s="139" t="s">
        <v>32</v>
      </c>
      <c r="K498" s="457" t="s">
        <v>32</v>
      </c>
      <c r="L498" s="458" t="s">
        <v>32</v>
      </c>
      <c r="M498" s="441" t="s">
        <v>32</v>
      </c>
      <c r="N498" s="431" t="s">
        <v>32</v>
      </c>
      <c r="O498" s="431" t="s">
        <v>32</v>
      </c>
      <c r="P498" s="439" t="s">
        <v>32</v>
      </c>
      <c r="Q498" s="435" t="s">
        <v>32</v>
      </c>
      <c r="R498" s="110" t="s">
        <v>32</v>
      </c>
      <c r="S498" s="437" t="s">
        <v>32</v>
      </c>
      <c r="T498" s="112" t="s">
        <v>32</v>
      </c>
      <c r="U498" s="413" t="s">
        <v>32</v>
      </c>
    </row>
    <row r="499" spans="1:21" x14ac:dyDescent="0.25">
      <c r="A499" s="114" t="s">
        <v>32</v>
      </c>
      <c r="B499" s="435" t="s">
        <v>32</v>
      </c>
      <c r="C499" s="437" t="s">
        <v>32</v>
      </c>
      <c r="D499" s="110" t="s">
        <v>32</v>
      </c>
      <c r="E499" s="110" t="s">
        <v>32</v>
      </c>
      <c r="F499" s="110" t="s">
        <v>32</v>
      </c>
      <c r="G499" s="112" t="s">
        <v>32</v>
      </c>
      <c r="H499" s="120" t="s">
        <v>32</v>
      </c>
      <c r="I499" s="614" t="s">
        <v>32</v>
      </c>
      <c r="J499" s="139" t="s">
        <v>32</v>
      </c>
      <c r="K499" s="457" t="s">
        <v>32</v>
      </c>
      <c r="L499" s="458" t="s">
        <v>32</v>
      </c>
      <c r="M499" s="441" t="s">
        <v>32</v>
      </c>
      <c r="N499" s="431" t="s">
        <v>32</v>
      </c>
      <c r="O499" s="431" t="s">
        <v>32</v>
      </c>
      <c r="P499" s="439" t="s">
        <v>32</v>
      </c>
      <c r="Q499" s="435" t="s">
        <v>32</v>
      </c>
      <c r="R499" s="110" t="s">
        <v>32</v>
      </c>
      <c r="S499" s="437" t="s">
        <v>32</v>
      </c>
      <c r="T499" s="112" t="s">
        <v>32</v>
      </c>
      <c r="U499" s="413" t="s">
        <v>32</v>
      </c>
    </row>
    <row r="500" spans="1:21" x14ac:dyDescent="0.25">
      <c r="A500" s="114" t="s">
        <v>32</v>
      </c>
      <c r="B500" s="435" t="s">
        <v>32</v>
      </c>
      <c r="C500" s="437" t="s">
        <v>32</v>
      </c>
      <c r="D500" s="110" t="s">
        <v>32</v>
      </c>
      <c r="E500" s="110" t="s">
        <v>32</v>
      </c>
      <c r="F500" s="110" t="s">
        <v>32</v>
      </c>
      <c r="G500" s="112" t="s">
        <v>32</v>
      </c>
      <c r="H500" s="120" t="s">
        <v>32</v>
      </c>
      <c r="I500" s="614" t="s">
        <v>32</v>
      </c>
      <c r="J500" s="139" t="s">
        <v>32</v>
      </c>
      <c r="K500" s="457" t="s">
        <v>32</v>
      </c>
      <c r="L500" s="458" t="s">
        <v>32</v>
      </c>
      <c r="M500" s="441" t="s">
        <v>32</v>
      </c>
      <c r="N500" s="431" t="s">
        <v>32</v>
      </c>
      <c r="O500" s="431" t="s">
        <v>32</v>
      </c>
      <c r="P500" s="439" t="s">
        <v>32</v>
      </c>
      <c r="Q500" s="435" t="s">
        <v>32</v>
      </c>
      <c r="R500" s="110" t="s">
        <v>32</v>
      </c>
      <c r="S500" s="437" t="s">
        <v>32</v>
      </c>
      <c r="T500" s="112" t="s">
        <v>32</v>
      </c>
      <c r="U500" s="413" t="s">
        <v>32</v>
      </c>
    </row>
    <row r="501" spans="1:21" x14ac:dyDescent="0.25">
      <c r="A501" s="114" t="s">
        <v>32</v>
      </c>
      <c r="B501" s="435" t="s">
        <v>32</v>
      </c>
      <c r="C501" s="437" t="s">
        <v>32</v>
      </c>
      <c r="D501" s="110" t="s">
        <v>32</v>
      </c>
      <c r="E501" s="110" t="s">
        <v>32</v>
      </c>
      <c r="F501" s="110" t="s">
        <v>32</v>
      </c>
      <c r="G501" s="112" t="s">
        <v>32</v>
      </c>
      <c r="H501" s="120" t="s">
        <v>32</v>
      </c>
      <c r="I501" s="614" t="s">
        <v>32</v>
      </c>
      <c r="J501" s="139" t="s">
        <v>32</v>
      </c>
      <c r="K501" s="457" t="s">
        <v>32</v>
      </c>
      <c r="L501" s="458" t="s">
        <v>32</v>
      </c>
      <c r="M501" s="441" t="s">
        <v>32</v>
      </c>
      <c r="N501" s="431" t="s">
        <v>32</v>
      </c>
      <c r="O501" s="431" t="s">
        <v>32</v>
      </c>
      <c r="P501" s="439" t="s">
        <v>32</v>
      </c>
      <c r="Q501" s="435" t="s">
        <v>32</v>
      </c>
      <c r="R501" s="110" t="s">
        <v>32</v>
      </c>
      <c r="S501" s="437" t="s">
        <v>32</v>
      </c>
      <c r="T501" s="112" t="s">
        <v>32</v>
      </c>
      <c r="U501" s="413" t="s">
        <v>32</v>
      </c>
    </row>
    <row r="502" spans="1:21" x14ac:dyDescent="0.25">
      <c r="A502" s="114" t="s">
        <v>32</v>
      </c>
      <c r="B502" s="435" t="s">
        <v>32</v>
      </c>
      <c r="C502" s="437" t="s">
        <v>32</v>
      </c>
      <c r="D502" s="110" t="s">
        <v>32</v>
      </c>
      <c r="E502" s="110" t="s">
        <v>32</v>
      </c>
      <c r="F502" s="110" t="s">
        <v>32</v>
      </c>
      <c r="G502" s="112" t="s">
        <v>32</v>
      </c>
      <c r="H502" s="120" t="s">
        <v>32</v>
      </c>
      <c r="I502" s="614" t="s">
        <v>32</v>
      </c>
      <c r="J502" s="139" t="s">
        <v>32</v>
      </c>
      <c r="K502" s="457" t="s">
        <v>32</v>
      </c>
      <c r="L502" s="458" t="s">
        <v>32</v>
      </c>
      <c r="M502" s="441" t="s">
        <v>32</v>
      </c>
      <c r="N502" s="431" t="s">
        <v>32</v>
      </c>
      <c r="O502" s="431" t="s">
        <v>32</v>
      </c>
      <c r="P502" s="439" t="s">
        <v>32</v>
      </c>
      <c r="Q502" s="435" t="s">
        <v>32</v>
      </c>
      <c r="R502" s="110" t="s">
        <v>32</v>
      </c>
      <c r="S502" s="437" t="s">
        <v>32</v>
      </c>
      <c r="T502" s="112" t="s">
        <v>32</v>
      </c>
      <c r="U502" s="413" t="s">
        <v>32</v>
      </c>
    </row>
    <row r="503" spans="1:21" x14ac:dyDescent="0.25">
      <c r="A503" s="114" t="s">
        <v>32</v>
      </c>
      <c r="B503" s="435" t="s">
        <v>32</v>
      </c>
      <c r="C503" s="437" t="s">
        <v>32</v>
      </c>
      <c r="D503" s="110" t="s">
        <v>32</v>
      </c>
      <c r="E503" s="110" t="s">
        <v>32</v>
      </c>
      <c r="F503" s="110" t="s">
        <v>32</v>
      </c>
      <c r="G503" s="112" t="s">
        <v>32</v>
      </c>
      <c r="H503" s="120" t="s">
        <v>32</v>
      </c>
      <c r="I503" s="614" t="s">
        <v>32</v>
      </c>
      <c r="J503" s="139" t="s">
        <v>32</v>
      </c>
      <c r="K503" s="457" t="s">
        <v>32</v>
      </c>
      <c r="L503" s="458" t="s">
        <v>32</v>
      </c>
      <c r="M503" s="441" t="s">
        <v>32</v>
      </c>
      <c r="N503" s="431" t="s">
        <v>32</v>
      </c>
      <c r="O503" s="431" t="s">
        <v>32</v>
      </c>
      <c r="P503" s="439" t="s">
        <v>32</v>
      </c>
      <c r="Q503" s="435" t="s">
        <v>32</v>
      </c>
      <c r="R503" s="110" t="s">
        <v>32</v>
      </c>
      <c r="S503" s="437" t="s">
        <v>32</v>
      </c>
      <c r="T503" s="112" t="s">
        <v>32</v>
      </c>
      <c r="U503" s="413" t="s">
        <v>32</v>
      </c>
    </row>
    <row r="504" spans="1:21" x14ac:dyDescent="0.25">
      <c r="A504" s="114" t="s">
        <v>32</v>
      </c>
      <c r="B504" s="435" t="s">
        <v>32</v>
      </c>
      <c r="C504" s="437" t="s">
        <v>32</v>
      </c>
      <c r="D504" s="110" t="s">
        <v>32</v>
      </c>
      <c r="E504" s="110" t="s">
        <v>32</v>
      </c>
      <c r="F504" s="110" t="s">
        <v>32</v>
      </c>
      <c r="G504" s="112" t="s">
        <v>32</v>
      </c>
      <c r="H504" s="120" t="s">
        <v>32</v>
      </c>
      <c r="I504" s="614" t="s">
        <v>32</v>
      </c>
      <c r="J504" s="139" t="s">
        <v>32</v>
      </c>
      <c r="K504" s="457" t="s">
        <v>32</v>
      </c>
      <c r="L504" s="458" t="s">
        <v>32</v>
      </c>
      <c r="M504" s="441" t="s">
        <v>32</v>
      </c>
      <c r="N504" s="431" t="s">
        <v>32</v>
      </c>
      <c r="O504" s="431" t="s">
        <v>32</v>
      </c>
      <c r="P504" s="439" t="s">
        <v>32</v>
      </c>
      <c r="Q504" s="435" t="s">
        <v>32</v>
      </c>
      <c r="R504" s="110" t="s">
        <v>32</v>
      </c>
      <c r="S504" s="437" t="s">
        <v>32</v>
      </c>
      <c r="T504" s="112" t="s">
        <v>32</v>
      </c>
      <c r="U504" s="413" t="s">
        <v>32</v>
      </c>
    </row>
    <row r="505" spans="1:21" x14ac:dyDescent="0.25">
      <c r="A505" s="114" t="s">
        <v>32</v>
      </c>
      <c r="B505" s="435" t="s">
        <v>32</v>
      </c>
      <c r="C505" s="437" t="s">
        <v>32</v>
      </c>
      <c r="D505" s="110" t="s">
        <v>32</v>
      </c>
      <c r="E505" s="110" t="s">
        <v>32</v>
      </c>
      <c r="F505" s="110" t="s">
        <v>32</v>
      </c>
      <c r="G505" s="112" t="s">
        <v>32</v>
      </c>
      <c r="H505" s="120" t="s">
        <v>32</v>
      </c>
      <c r="I505" s="614" t="s">
        <v>32</v>
      </c>
      <c r="J505" s="139" t="s">
        <v>32</v>
      </c>
      <c r="K505" s="457" t="s">
        <v>32</v>
      </c>
      <c r="L505" s="458" t="s">
        <v>32</v>
      </c>
      <c r="M505" s="441" t="s">
        <v>32</v>
      </c>
      <c r="N505" s="431" t="s">
        <v>32</v>
      </c>
      <c r="O505" s="431" t="s">
        <v>32</v>
      </c>
      <c r="P505" s="439" t="s">
        <v>32</v>
      </c>
      <c r="Q505" s="435" t="s">
        <v>32</v>
      </c>
      <c r="R505" s="110" t="s">
        <v>32</v>
      </c>
      <c r="S505" s="437" t="s">
        <v>32</v>
      </c>
      <c r="T505" s="112" t="s">
        <v>32</v>
      </c>
      <c r="U505" s="413" t="s">
        <v>32</v>
      </c>
    </row>
    <row r="506" spans="1:21" x14ac:dyDescent="0.25">
      <c r="A506" s="114" t="s">
        <v>32</v>
      </c>
      <c r="B506" s="435" t="s">
        <v>32</v>
      </c>
      <c r="C506" s="437" t="s">
        <v>32</v>
      </c>
      <c r="D506" s="110" t="s">
        <v>32</v>
      </c>
      <c r="E506" s="110" t="s">
        <v>32</v>
      </c>
      <c r="F506" s="110" t="s">
        <v>32</v>
      </c>
      <c r="G506" s="112" t="s">
        <v>32</v>
      </c>
      <c r="H506" s="120" t="s">
        <v>32</v>
      </c>
      <c r="I506" s="614" t="s">
        <v>32</v>
      </c>
      <c r="J506" s="139" t="s">
        <v>32</v>
      </c>
      <c r="K506" s="457" t="s">
        <v>32</v>
      </c>
      <c r="L506" s="458" t="s">
        <v>32</v>
      </c>
      <c r="M506" s="441" t="s">
        <v>32</v>
      </c>
      <c r="N506" s="431" t="s">
        <v>32</v>
      </c>
      <c r="O506" s="431" t="s">
        <v>32</v>
      </c>
      <c r="P506" s="439" t="s">
        <v>32</v>
      </c>
      <c r="Q506" s="435" t="s">
        <v>32</v>
      </c>
      <c r="R506" s="110" t="s">
        <v>32</v>
      </c>
      <c r="S506" s="437" t="s">
        <v>32</v>
      </c>
      <c r="T506" s="112" t="s">
        <v>32</v>
      </c>
      <c r="U506" s="413" t="s">
        <v>32</v>
      </c>
    </row>
    <row r="507" spans="1:21" x14ac:dyDescent="0.25">
      <c r="A507" s="114" t="s">
        <v>32</v>
      </c>
      <c r="B507" s="435" t="s">
        <v>32</v>
      </c>
      <c r="C507" s="437" t="s">
        <v>32</v>
      </c>
      <c r="D507" s="110" t="s">
        <v>32</v>
      </c>
      <c r="E507" s="110" t="s">
        <v>32</v>
      </c>
      <c r="F507" s="110" t="s">
        <v>32</v>
      </c>
      <c r="G507" s="112" t="s">
        <v>32</v>
      </c>
      <c r="H507" s="120" t="s">
        <v>32</v>
      </c>
      <c r="I507" s="614" t="s">
        <v>32</v>
      </c>
      <c r="J507" s="139" t="s">
        <v>32</v>
      </c>
      <c r="K507" s="457" t="s">
        <v>32</v>
      </c>
      <c r="L507" s="458" t="s">
        <v>32</v>
      </c>
      <c r="M507" s="441" t="s">
        <v>32</v>
      </c>
      <c r="N507" s="431" t="s">
        <v>32</v>
      </c>
      <c r="O507" s="431" t="s">
        <v>32</v>
      </c>
      <c r="P507" s="439" t="s">
        <v>32</v>
      </c>
      <c r="Q507" s="435" t="s">
        <v>32</v>
      </c>
      <c r="R507" s="110" t="s">
        <v>32</v>
      </c>
      <c r="S507" s="437" t="s">
        <v>32</v>
      </c>
      <c r="T507" s="112" t="s">
        <v>32</v>
      </c>
      <c r="U507" s="413" t="s">
        <v>32</v>
      </c>
    </row>
    <row r="508" spans="1:21" x14ac:dyDescent="0.25">
      <c r="A508" s="114" t="s">
        <v>32</v>
      </c>
      <c r="B508" s="435" t="s">
        <v>32</v>
      </c>
      <c r="C508" s="437" t="s">
        <v>32</v>
      </c>
      <c r="D508" s="110" t="s">
        <v>32</v>
      </c>
      <c r="E508" s="110" t="s">
        <v>32</v>
      </c>
      <c r="F508" s="110" t="s">
        <v>32</v>
      </c>
      <c r="G508" s="112" t="s">
        <v>32</v>
      </c>
      <c r="H508" s="120" t="s">
        <v>32</v>
      </c>
      <c r="I508" s="614" t="s">
        <v>32</v>
      </c>
      <c r="J508" s="139" t="s">
        <v>32</v>
      </c>
      <c r="K508" s="457" t="s">
        <v>32</v>
      </c>
      <c r="L508" s="458" t="s">
        <v>32</v>
      </c>
      <c r="M508" s="441" t="s">
        <v>32</v>
      </c>
      <c r="N508" s="431" t="s">
        <v>32</v>
      </c>
      <c r="O508" s="431" t="s">
        <v>32</v>
      </c>
      <c r="P508" s="439" t="s">
        <v>32</v>
      </c>
      <c r="Q508" s="435" t="s">
        <v>32</v>
      </c>
      <c r="R508" s="110" t="s">
        <v>32</v>
      </c>
      <c r="S508" s="437" t="s">
        <v>32</v>
      </c>
      <c r="T508" s="112" t="s">
        <v>32</v>
      </c>
      <c r="U508" s="413" t="s">
        <v>32</v>
      </c>
    </row>
    <row r="509" spans="1:21" x14ac:dyDescent="0.25">
      <c r="A509" s="114" t="s">
        <v>32</v>
      </c>
      <c r="B509" s="435" t="s">
        <v>32</v>
      </c>
      <c r="C509" s="437" t="s">
        <v>32</v>
      </c>
      <c r="D509" s="110" t="s">
        <v>32</v>
      </c>
      <c r="E509" s="110" t="s">
        <v>32</v>
      </c>
      <c r="F509" s="110" t="s">
        <v>32</v>
      </c>
      <c r="G509" s="112" t="s">
        <v>32</v>
      </c>
      <c r="H509" s="120" t="s">
        <v>32</v>
      </c>
      <c r="I509" s="614" t="s">
        <v>32</v>
      </c>
      <c r="J509" s="139" t="s">
        <v>32</v>
      </c>
      <c r="K509" s="457" t="s">
        <v>32</v>
      </c>
      <c r="L509" s="458" t="s">
        <v>32</v>
      </c>
      <c r="M509" s="441" t="s">
        <v>32</v>
      </c>
      <c r="N509" s="431" t="s">
        <v>32</v>
      </c>
      <c r="O509" s="431" t="s">
        <v>32</v>
      </c>
      <c r="P509" s="439" t="s">
        <v>32</v>
      </c>
      <c r="Q509" s="435" t="s">
        <v>32</v>
      </c>
      <c r="R509" s="110" t="s">
        <v>32</v>
      </c>
      <c r="S509" s="437" t="s">
        <v>32</v>
      </c>
      <c r="T509" s="112" t="s">
        <v>32</v>
      </c>
      <c r="U509" s="413" t="s">
        <v>32</v>
      </c>
    </row>
    <row r="510" spans="1:21" x14ac:dyDescent="0.25">
      <c r="A510" s="114" t="s">
        <v>32</v>
      </c>
      <c r="B510" s="435" t="s">
        <v>32</v>
      </c>
      <c r="C510" s="437" t="s">
        <v>32</v>
      </c>
      <c r="D510" s="110" t="s">
        <v>32</v>
      </c>
      <c r="E510" s="110" t="s">
        <v>32</v>
      </c>
      <c r="F510" s="110" t="s">
        <v>32</v>
      </c>
      <c r="G510" s="112" t="s">
        <v>32</v>
      </c>
      <c r="H510" s="120" t="s">
        <v>32</v>
      </c>
      <c r="I510" s="614" t="s">
        <v>32</v>
      </c>
      <c r="J510" s="139" t="s">
        <v>32</v>
      </c>
      <c r="K510" s="457" t="s">
        <v>32</v>
      </c>
      <c r="L510" s="458" t="s">
        <v>32</v>
      </c>
      <c r="M510" s="441" t="s">
        <v>32</v>
      </c>
      <c r="N510" s="431" t="s">
        <v>32</v>
      </c>
      <c r="O510" s="431" t="s">
        <v>32</v>
      </c>
      <c r="P510" s="439" t="s">
        <v>32</v>
      </c>
      <c r="Q510" s="435" t="s">
        <v>32</v>
      </c>
      <c r="R510" s="110" t="s">
        <v>32</v>
      </c>
      <c r="S510" s="437" t="s">
        <v>32</v>
      </c>
      <c r="T510" s="112" t="s">
        <v>32</v>
      </c>
      <c r="U510" s="413" t="s">
        <v>32</v>
      </c>
    </row>
    <row r="511" spans="1:21" x14ac:dyDescent="0.25">
      <c r="A511" s="114" t="s">
        <v>32</v>
      </c>
      <c r="B511" s="435" t="s">
        <v>32</v>
      </c>
      <c r="C511" s="437" t="s">
        <v>32</v>
      </c>
      <c r="D511" s="110" t="s">
        <v>32</v>
      </c>
      <c r="E511" s="110" t="s">
        <v>32</v>
      </c>
      <c r="F511" s="110" t="s">
        <v>32</v>
      </c>
      <c r="G511" s="112" t="s">
        <v>32</v>
      </c>
      <c r="H511" s="120" t="s">
        <v>32</v>
      </c>
      <c r="I511" s="614" t="s">
        <v>32</v>
      </c>
      <c r="J511" s="139" t="s">
        <v>32</v>
      </c>
      <c r="K511" s="457" t="s">
        <v>32</v>
      </c>
      <c r="L511" s="458" t="s">
        <v>32</v>
      </c>
      <c r="M511" s="441" t="s">
        <v>32</v>
      </c>
      <c r="N511" s="431" t="s">
        <v>32</v>
      </c>
      <c r="O511" s="431" t="s">
        <v>32</v>
      </c>
      <c r="P511" s="439" t="s">
        <v>32</v>
      </c>
      <c r="Q511" s="435" t="s">
        <v>32</v>
      </c>
      <c r="R511" s="110" t="s">
        <v>32</v>
      </c>
      <c r="S511" s="437" t="s">
        <v>32</v>
      </c>
      <c r="T511" s="112" t="s">
        <v>32</v>
      </c>
      <c r="U511" s="413" t="s">
        <v>32</v>
      </c>
    </row>
    <row r="512" spans="1:21" x14ac:dyDescent="0.25">
      <c r="A512" s="114" t="s">
        <v>32</v>
      </c>
      <c r="B512" s="435" t="s">
        <v>32</v>
      </c>
      <c r="C512" s="437" t="s">
        <v>32</v>
      </c>
      <c r="D512" s="110" t="s">
        <v>32</v>
      </c>
      <c r="E512" s="110" t="s">
        <v>32</v>
      </c>
      <c r="F512" s="110" t="s">
        <v>32</v>
      </c>
      <c r="G512" s="112" t="s">
        <v>32</v>
      </c>
      <c r="H512" s="120" t="s">
        <v>32</v>
      </c>
      <c r="I512" s="614" t="s">
        <v>32</v>
      </c>
      <c r="J512" s="139" t="s">
        <v>32</v>
      </c>
      <c r="K512" s="457" t="s">
        <v>32</v>
      </c>
      <c r="L512" s="458" t="s">
        <v>32</v>
      </c>
      <c r="M512" s="441" t="s">
        <v>32</v>
      </c>
      <c r="N512" s="431" t="s">
        <v>32</v>
      </c>
      <c r="O512" s="431" t="s">
        <v>32</v>
      </c>
      <c r="P512" s="439" t="s">
        <v>32</v>
      </c>
      <c r="Q512" s="435" t="s">
        <v>32</v>
      </c>
      <c r="R512" s="110" t="s">
        <v>32</v>
      </c>
      <c r="S512" s="437" t="s">
        <v>32</v>
      </c>
      <c r="T512" s="112" t="s">
        <v>32</v>
      </c>
      <c r="U512" s="413" t="s">
        <v>32</v>
      </c>
    </row>
    <row r="513" spans="1:21" x14ac:dyDescent="0.25">
      <c r="A513" s="114" t="s">
        <v>32</v>
      </c>
      <c r="B513" s="435" t="s">
        <v>32</v>
      </c>
      <c r="C513" s="437" t="s">
        <v>32</v>
      </c>
      <c r="D513" s="110" t="s">
        <v>32</v>
      </c>
      <c r="E513" s="110" t="s">
        <v>32</v>
      </c>
      <c r="F513" s="110" t="s">
        <v>32</v>
      </c>
      <c r="G513" s="112" t="s">
        <v>32</v>
      </c>
      <c r="H513" s="120" t="s">
        <v>32</v>
      </c>
      <c r="I513" s="614" t="s">
        <v>32</v>
      </c>
      <c r="J513" s="139" t="s">
        <v>32</v>
      </c>
      <c r="K513" s="457" t="s">
        <v>32</v>
      </c>
      <c r="L513" s="458" t="s">
        <v>32</v>
      </c>
      <c r="M513" s="441" t="s">
        <v>32</v>
      </c>
      <c r="N513" s="431" t="s">
        <v>32</v>
      </c>
      <c r="O513" s="431" t="s">
        <v>32</v>
      </c>
      <c r="P513" s="439" t="s">
        <v>32</v>
      </c>
      <c r="Q513" s="435" t="s">
        <v>32</v>
      </c>
      <c r="R513" s="110" t="s">
        <v>32</v>
      </c>
      <c r="S513" s="437" t="s">
        <v>32</v>
      </c>
      <c r="T513" s="112" t="s">
        <v>32</v>
      </c>
      <c r="U513" s="413" t="s">
        <v>32</v>
      </c>
    </row>
    <row r="514" spans="1:21" x14ac:dyDescent="0.25">
      <c r="A514" s="114" t="s">
        <v>32</v>
      </c>
      <c r="B514" s="435" t="s">
        <v>32</v>
      </c>
      <c r="C514" s="437" t="s">
        <v>32</v>
      </c>
      <c r="D514" s="110" t="s">
        <v>32</v>
      </c>
      <c r="E514" s="110" t="s">
        <v>32</v>
      </c>
      <c r="F514" s="110" t="s">
        <v>32</v>
      </c>
      <c r="G514" s="112" t="s">
        <v>32</v>
      </c>
      <c r="H514" s="120" t="s">
        <v>32</v>
      </c>
      <c r="I514" s="614" t="s">
        <v>32</v>
      </c>
      <c r="J514" s="139" t="s">
        <v>32</v>
      </c>
      <c r="K514" s="457" t="s">
        <v>32</v>
      </c>
      <c r="L514" s="458" t="s">
        <v>32</v>
      </c>
      <c r="M514" s="441" t="s">
        <v>32</v>
      </c>
      <c r="N514" s="431" t="s">
        <v>32</v>
      </c>
      <c r="O514" s="431" t="s">
        <v>32</v>
      </c>
      <c r="P514" s="439" t="s">
        <v>32</v>
      </c>
      <c r="Q514" s="435" t="s">
        <v>32</v>
      </c>
      <c r="R514" s="110" t="s">
        <v>32</v>
      </c>
      <c r="S514" s="437" t="s">
        <v>32</v>
      </c>
      <c r="T514" s="112" t="s">
        <v>32</v>
      </c>
      <c r="U514" s="413" t="s">
        <v>32</v>
      </c>
    </row>
    <row r="515" spans="1:21" x14ac:dyDescent="0.25">
      <c r="A515" s="114" t="s">
        <v>32</v>
      </c>
      <c r="B515" s="435" t="s">
        <v>32</v>
      </c>
      <c r="C515" s="437" t="s">
        <v>32</v>
      </c>
      <c r="D515" s="110" t="s">
        <v>32</v>
      </c>
      <c r="E515" s="110" t="s">
        <v>32</v>
      </c>
      <c r="F515" s="110" t="s">
        <v>32</v>
      </c>
      <c r="G515" s="112" t="s">
        <v>32</v>
      </c>
      <c r="H515" s="120" t="s">
        <v>32</v>
      </c>
      <c r="I515" s="614" t="s">
        <v>32</v>
      </c>
      <c r="J515" s="139" t="s">
        <v>32</v>
      </c>
      <c r="K515" s="457" t="s">
        <v>32</v>
      </c>
      <c r="L515" s="458" t="s">
        <v>32</v>
      </c>
      <c r="M515" s="441" t="s">
        <v>32</v>
      </c>
      <c r="N515" s="431" t="s">
        <v>32</v>
      </c>
      <c r="O515" s="431" t="s">
        <v>32</v>
      </c>
      <c r="P515" s="439" t="s">
        <v>32</v>
      </c>
      <c r="Q515" s="435" t="s">
        <v>32</v>
      </c>
      <c r="R515" s="110" t="s">
        <v>32</v>
      </c>
      <c r="S515" s="437" t="s">
        <v>32</v>
      </c>
      <c r="T515" s="112" t="s">
        <v>32</v>
      </c>
      <c r="U515" s="413" t="s">
        <v>32</v>
      </c>
    </row>
    <row r="516" spans="1:21" x14ac:dyDescent="0.25">
      <c r="A516" s="114" t="s">
        <v>32</v>
      </c>
      <c r="B516" s="435" t="s">
        <v>32</v>
      </c>
      <c r="C516" s="437" t="s">
        <v>32</v>
      </c>
      <c r="D516" s="110" t="s">
        <v>32</v>
      </c>
      <c r="E516" s="110" t="s">
        <v>32</v>
      </c>
      <c r="F516" s="110" t="s">
        <v>32</v>
      </c>
      <c r="G516" s="112" t="s">
        <v>32</v>
      </c>
      <c r="H516" s="120" t="s">
        <v>32</v>
      </c>
      <c r="I516" s="614" t="s">
        <v>32</v>
      </c>
      <c r="J516" s="139" t="s">
        <v>32</v>
      </c>
      <c r="K516" s="457" t="s">
        <v>32</v>
      </c>
      <c r="L516" s="458" t="s">
        <v>32</v>
      </c>
      <c r="M516" s="441" t="s">
        <v>32</v>
      </c>
      <c r="N516" s="431" t="s">
        <v>32</v>
      </c>
      <c r="O516" s="431" t="s">
        <v>32</v>
      </c>
      <c r="P516" s="439" t="s">
        <v>32</v>
      </c>
      <c r="Q516" s="435" t="s">
        <v>32</v>
      </c>
      <c r="R516" s="110" t="s">
        <v>32</v>
      </c>
      <c r="S516" s="437" t="s">
        <v>32</v>
      </c>
      <c r="T516" s="112" t="s">
        <v>32</v>
      </c>
      <c r="U516" s="413" t="s">
        <v>32</v>
      </c>
    </row>
    <row r="517" spans="1:21" x14ac:dyDescent="0.25">
      <c r="A517" s="114" t="s">
        <v>32</v>
      </c>
      <c r="B517" s="435" t="s">
        <v>32</v>
      </c>
      <c r="C517" s="437" t="s">
        <v>32</v>
      </c>
      <c r="D517" s="110" t="s">
        <v>32</v>
      </c>
      <c r="E517" s="110" t="s">
        <v>32</v>
      </c>
      <c r="F517" s="110" t="s">
        <v>32</v>
      </c>
      <c r="G517" s="112" t="s">
        <v>32</v>
      </c>
      <c r="H517" s="120" t="s">
        <v>32</v>
      </c>
      <c r="I517" s="614" t="s">
        <v>32</v>
      </c>
      <c r="J517" s="139" t="s">
        <v>32</v>
      </c>
      <c r="K517" s="457" t="s">
        <v>32</v>
      </c>
      <c r="L517" s="458" t="s">
        <v>32</v>
      </c>
      <c r="M517" s="441" t="s">
        <v>32</v>
      </c>
      <c r="N517" s="431" t="s">
        <v>32</v>
      </c>
      <c r="O517" s="431" t="s">
        <v>32</v>
      </c>
      <c r="P517" s="439" t="s">
        <v>32</v>
      </c>
      <c r="Q517" s="435" t="s">
        <v>32</v>
      </c>
      <c r="R517" s="110" t="s">
        <v>32</v>
      </c>
      <c r="S517" s="437" t="s">
        <v>32</v>
      </c>
      <c r="T517" s="112" t="s">
        <v>32</v>
      </c>
      <c r="U517" s="413" t="s">
        <v>32</v>
      </c>
    </row>
    <row r="518" spans="1:21" x14ac:dyDescent="0.25">
      <c r="A518" s="114" t="s">
        <v>32</v>
      </c>
      <c r="B518" s="435" t="s">
        <v>32</v>
      </c>
      <c r="C518" s="437" t="s">
        <v>32</v>
      </c>
      <c r="D518" s="110" t="s">
        <v>32</v>
      </c>
      <c r="E518" s="110" t="s">
        <v>32</v>
      </c>
      <c r="F518" s="110" t="s">
        <v>32</v>
      </c>
      <c r="G518" s="112" t="s">
        <v>32</v>
      </c>
      <c r="H518" s="120" t="s">
        <v>32</v>
      </c>
      <c r="I518" s="614" t="s">
        <v>32</v>
      </c>
      <c r="J518" s="139" t="s">
        <v>32</v>
      </c>
      <c r="K518" s="457" t="s">
        <v>32</v>
      </c>
      <c r="L518" s="458" t="s">
        <v>32</v>
      </c>
      <c r="M518" s="441" t="s">
        <v>32</v>
      </c>
      <c r="N518" s="431" t="s">
        <v>32</v>
      </c>
      <c r="O518" s="431" t="s">
        <v>32</v>
      </c>
      <c r="P518" s="439" t="s">
        <v>32</v>
      </c>
      <c r="Q518" s="435" t="s">
        <v>32</v>
      </c>
      <c r="R518" s="110" t="s">
        <v>32</v>
      </c>
      <c r="S518" s="437" t="s">
        <v>32</v>
      </c>
      <c r="T518" s="112" t="s">
        <v>32</v>
      </c>
      <c r="U518" s="413" t="s">
        <v>32</v>
      </c>
    </row>
    <row r="519" spans="1:21" x14ac:dyDescent="0.25">
      <c r="A519" s="114" t="s">
        <v>32</v>
      </c>
      <c r="B519" s="435" t="s">
        <v>32</v>
      </c>
      <c r="C519" s="437" t="s">
        <v>32</v>
      </c>
      <c r="D519" s="110" t="s">
        <v>32</v>
      </c>
      <c r="E519" s="110" t="s">
        <v>32</v>
      </c>
      <c r="F519" s="110" t="s">
        <v>32</v>
      </c>
      <c r="G519" s="112" t="s">
        <v>32</v>
      </c>
      <c r="H519" s="120" t="s">
        <v>32</v>
      </c>
      <c r="I519" s="614" t="s">
        <v>32</v>
      </c>
      <c r="J519" s="139" t="s">
        <v>32</v>
      </c>
      <c r="K519" s="457" t="s">
        <v>32</v>
      </c>
      <c r="L519" s="458" t="s">
        <v>32</v>
      </c>
      <c r="M519" s="441" t="s">
        <v>32</v>
      </c>
      <c r="N519" s="431" t="s">
        <v>32</v>
      </c>
      <c r="O519" s="431" t="s">
        <v>32</v>
      </c>
      <c r="P519" s="439" t="s">
        <v>32</v>
      </c>
      <c r="Q519" s="435" t="s">
        <v>32</v>
      </c>
      <c r="R519" s="110" t="s">
        <v>32</v>
      </c>
      <c r="S519" s="437" t="s">
        <v>32</v>
      </c>
      <c r="T519" s="112" t="s">
        <v>32</v>
      </c>
      <c r="U519" s="413" t="s">
        <v>32</v>
      </c>
    </row>
    <row r="520" spans="1:21" x14ac:dyDescent="0.25">
      <c r="A520" s="114" t="s">
        <v>32</v>
      </c>
      <c r="B520" s="435" t="s">
        <v>32</v>
      </c>
      <c r="C520" s="437" t="s">
        <v>32</v>
      </c>
      <c r="D520" s="110" t="s">
        <v>32</v>
      </c>
      <c r="E520" s="110" t="s">
        <v>32</v>
      </c>
      <c r="F520" s="110" t="s">
        <v>32</v>
      </c>
      <c r="G520" s="112" t="s">
        <v>32</v>
      </c>
      <c r="H520" s="120" t="s">
        <v>32</v>
      </c>
      <c r="I520" s="614" t="s">
        <v>32</v>
      </c>
      <c r="J520" s="139" t="s">
        <v>32</v>
      </c>
      <c r="K520" s="457" t="s">
        <v>32</v>
      </c>
      <c r="L520" s="458" t="s">
        <v>32</v>
      </c>
      <c r="M520" s="441" t="s">
        <v>32</v>
      </c>
      <c r="N520" s="431" t="s">
        <v>32</v>
      </c>
      <c r="O520" s="431" t="s">
        <v>32</v>
      </c>
      <c r="P520" s="439" t="s">
        <v>32</v>
      </c>
      <c r="Q520" s="435" t="s">
        <v>32</v>
      </c>
      <c r="R520" s="110" t="s">
        <v>32</v>
      </c>
      <c r="S520" s="437" t="s">
        <v>32</v>
      </c>
      <c r="T520" s="112" t="s">
        <v>32</v>
      </c>
      <c r="U520" s="413" t="s">
        <v>32</v>
      </c>
    </row>
    <row r="521" spans="1:21" x14ac:dyDescent="0.25">
      <c r="A521" s="114" t="s">
        <v>32</v>
      </c>
      <c r="B521" s="435" t="s">
        <v>32</v>
      </c>
      <c r="C521" s="437" t="s">
        <v>32</v>
      </c>
      <c r="D521" s="110" t="s">
        <v>32</v>
      </c>
      <c r="E521" s="110" t="s">
        <v>32</v>
      </c>
      <c r="F521" s="110" t="s">
        <v>32</v>
      </c>
      <c r="G521" s="112" t="s">
        <v>32</v>
      </c>
      <c r="H521" s="120" t="s">
        <v>32</v>
      </c>
      <c r="I521" s="614" t="s">
        <v>32</v>
      </c>
      <c r="J521" s="139" t="s">
        <v>32</v>
      </c>
      <c r="K521" s="457" t="s">
        <v>32</v>
      </c>
      <c r="L521" s="458" t="s">
        <v>32</v>
      </c>
      <c r="M521" s="441" t="s">
        <v>32</v>
      </c>
      <c r="N521" s="431" t="s">
        <v>32</v>
      </c>
      <c r="O521" s="431" t="s">
        <v>32</v>
      </c>
      <c r="P521" s="439" t="s">
        <v>32</v>
      </c>
      <c r="Q521" s="435" t="s">
        <v>32</v>
      </c>
      <c r="R521" s="110" t="s">
        <v>32</v>
      </c>
      <c r="S521" s="437" t="s">
        <v>32</v>
      </c>
      <c r="T521" s="112" t="s">
        <v>32</v>
      </c>
      <c r="U521" s="413" t="s">
        <v>32</v>
      </c>
    </row>
    <row r="522" spans="1:21" x14ac:dyDescent="0.25">
      <c r="A522" s="114" t="s">
        <v>32</v>
      </c>
      <c r="B522" s="435" t="s">
        <v>32</v>
      </c>
      <c r="C522" s="437" t="s">
        <v>32</v>
      </c>
      <c r="D522" s="110" t="s">
        <v>32</v>
      </c>
      <c r="E522" s="110" t="s">
        <v>32</v>
      </c>
      <c r="F522" s="110" t="s">
        <v>32</v>
      </c>
      <c r="G522" s="112" t="s">
        <v>32</v>
      </c>
      <c r="H522" s="120" t="s">
        <v>32</v>
      </c>
      <c r="I522" s="614" t="s">
        <v>32</v>
      </c>
      <c r="J522" s="139" t="s">
        <v>32</v>
      </c>
      <c r="K522" s="457" t="s">
        <v>32</v>
      </c>
      <c r="L522" s="458" t="s">
        <v>32</v>
      </c>
      <c r="M522" s="441" t="s">
        <v>32</v>
      </c>
      <c r="N522" s="431" t="s">
        <v>32</v>
      </c>
      <c r="O522" s="431" t="s">
        <v>32</v>
      </c>
      <c r="P522" s="439" t="s">
        <v>32</v>
      </c>
      <c r="Q522" s="435" t="s">
        <v>32</v>
      </c>
      <c r="R522" s="110" t="s">
        <v>32</v>
      </c>
      <c r="S522" s="437" t="s">
        <v>32</v>
      </c>
      <c r="T522" s="112" t="s">
        <v>32</v>
      </c>
      <c r="U522" s="413" t="s">
        <v>32</v>
      </c>
    </row>
    <row r="523" spans="1:21" x14ac:dyDescent="0.25">
      <c r="A523" s="114" t="s">
        <v>32</v>
      </c>
      <c r="B523" s="435" t="s">
        <v>32</v>
      </c>
      <c r="C523" s="437" t="s">
        <v>32</v>
      </c>
      <c r="D523" s="110" t="s">
        <v>32</v>
      </c>
      <c r="E523" s="110" t="s">
        <v>32</v>
      </c>
      <c r="F523" s="110" t="s">
        <v>32</v>
      </c>
      <c r="G523" s="112" t="s">
        <v>32</v>
      </c>
      <c r="H523" s="120" t="s">
        <v>32</v>
      </c>
      <c r="I523" s="614" t="s">
        <v>32</v>
      </c>
      <c r="J523" s="139" t="s">
        <v>32</v>
      </c>
      <c r="K523" s="457" t="s">
        <v>32</v>
      </c>
      <c r="L523" s="458" t="s">
        <v>32</v>
      </c>
      <c r="M523" s="441" t="s">
        <v>32</v>
      </c>
      <c r="N523" s="431" t="s">
        <v>32</v>
      </c>
      <c r="O523" s="431" t="s">
        <v>32</v>
      </c>
      <c r="P523" s="439" t="s">
        <v>32</v>
      </c>
      <c r="Q523" s="435" t="s">
        <v>32</v>
      </c>
      <c r="R523" s="110" t="s">
        <v>32</v>
      </c>
      <c r="S523" s="437" t="s">
        <v>32</v>
      </c>
      <c r="T523" s="112" t="s">
        <v>32</v>
      </c>
      <c r="U523" s="413" t="s">
        <v>32</v>
      </c>
    </row>
    <row r="524" spans="1:21" x14ac:dyDescent="0.25">
      <c r="A524" s="114" t="s">
        <v>32</v>
      </c>
      <c r="B524" s="435" t="s">
        <v>32</v>
      </c>
      <c r="C524" s="437" t="s">
        <v>32</v>
      </c>
      <c r="D524" s="110" t="s">
        <v>32</v>
      </c>
      <c r="E524" s="110" t="s">
        <v>32</v>
      </c>
      <c r="F524" s="110" t="s">
        <v>32</v>
      </c>
      <c r="G524" s="112" t="s">
        <v>32</v>
      </c>
      <c r="H524" s="120" t="s">
        <v>32</v>
      </c>
      <c r="I524" s="614" t="s">
        <v>32</v>
      </c>
      <c r="J524" s="139" t="s">
        <v>32</v>
      </c>
      <c r="K524" s="461" t="s">
        <v>32</v>
      </c>
      <c r="L524" s="458" t="s">
        <v>32</v>
      </c>
      <c r="M524" s="441" t="s">
        <v>32</v>
      </c>
      <c r="N524" s="431" t="s">
        <v>32</v>
      </c>
      <c r="O524" s="431" t="s">
        <v>32</v>
      </c>
      <c r="P524" s="439" t="s">
        <v>32</v>
      </c>
      <c r="Q524" s="435" t="s">
        <v>32</v>
      </c>
      <c r="R524" s="110" t="s">
        <v>32</v>
      </c>
      <c r="S524" s="437" t="s">
        <v>32</v>
      </c>
      <c r="T524" s="112" t="s">
        <v>32</v>
      </c>
      <c r="U524" s="413" t="s">
        <v>32</v>
      </c>
    </row>
    <row r="525" spans="1:21" x14ac:dyDescent="0.25">
      <c r="A525" s="114" t="s">
        <v>32</v>
      </c>
      <c r="B525" s="435" t="s">
        <v>32</v>
      </c>
      <c r="C525" s="437" t="s">
        <v>32</v>
      </c>
      <c r="D525" s="110" t="s">
        <v>32</v>
      </c>
      <c r="E525" s="110" t="s">
        <v>32</v>
      </c>
      <c r="F525" s="110" t="s">
        <v>32</v>
      </c>
      <c r="G525" s="112" t="s">
        <v>32</v>
      </c>
      <c r="H525" s="120" t="s">
        <v>32</v>
      </c>
      <c r="I525" s="614" t="s">
        <v>32</v>
      </c>
      <c r="J525" s="139" t="s">
        <v>32</v>
      </c>
      <c r="K525" s="457" t="s">
        <v>32</v>
      </c>
      <c r="L525" s="458" t="s">
        <v>32</v>
      </c>
      <c r="M525" s="441" t="s">
        <v>32</v>
      </c>
      <c r="N525" s="431" t="s">
        <v>32</v>
      </c>
      <c r="O525" s="431" t="s">
        <v>32</v>
      </c>
      <c r="P525" s="439" t="s">
        <v>32</v>
      </c>
      <c r="Q525" s="435" t="s">
        <v>32</v>
      </c>
      <c r="R525" s="110" t="s">
        <v>32</v>
      </c>
      <c r="S525" s="437" t="s">
        <v>32</v>
      </c>
      <c r="T525" s="112" t="s">
        <v>32</v>
      </c>
      <c r="U525" s="413" t="s">
        <v>32</v>
      </c>
    </row>
    <row r="526" spans="1:21" x14ac:dyDescent="0.25">
      <c r="A526" s="114" t="s">
        <v>32</v>
      </c>
      <c r="B526" s="435" t="s">
        <v>32</v>
      </c>
      <c r="C526" s="437" t="s">
        <v>32</v>
      </c>
      <c r="D526" s="110" t="s">
        <v>32</v>
      </c>
      <c r="E526" s="110" t="s">
        <v>32</v>
      </c>
      <c r="F526" s="110" t="s">
        <v>32</v>
      </c>
      <c r="G526" s="112" t="s">
        <v>32</v>
      </c>
      <c r="H526" s="120" t="s">
        <v>32</v>
      </c>
      <c r="I526" s="614" t="s">
        <v>32</v>
      </c>
      <c r="J526" s="139" t="s">
        <v>32</v>
      </c>
      <c r="K526" s="457" t="s">
        <v>32</v>
      </c>
      <c r="L526" s="458" t="s">
        <v>32</v>
      </c>
      <c r="M526" s="441" t="s">
        <v>32</v>
      </c>
      <c r="N526" s="431" t="s">
        <v>32</v>
      </c>
      <c r="O526" s="431" t="s">
        <v>32</v>
      </c>
      <c r="P526" s="439" t="s">
        <v>32</v>
      </c>
      <c r="Q526" s="435" t="s">
        <v>32</v>
      </c>
      <c r="R526" s="110" t="s">
        <v>32</v>
      </c>
      <c r="S526" s="437" t="s">
        <v>32</v>
      </c>
      <c r="T526" s="112" t="s">
        <v>32</v>
      </c>
      <c r="U526" s="413" t="s">
        <v>32</v>
      </c>
    </row>
    <row r="527" spans="1:21" x14ac:dyDescent="0.25">
      <c r="A527" s="114" t="s">
        <v>32</v>
      </c>
      <c r="B527" s="435" t="s">
        <v>32</v>
      </c>
      <c r="C527" s="437" t="s">
        <v>32</v>
      </c>
      <c r="D527" s="110" t="s">
        <v>32</v>
      </c>
      <c r="E527" s="110" t="s">
        <v>32</v>
      </c>
      <c r="F527" s="110" t="s">
        <v>32</v>
      </c>
      <c r="G527" s="112" t="s">
        <v>32</v>
      </c>
      <c r="H527" s="120" t="s">
        <v>32</v>
      </c>
      <c r="I527" s="614" t="s">
        <v>32</v>
      </c>
      <c r="J527" s="139" t="s">
        <v>32</v>
      </c>
      <c r="K527" s="457" t="s">
        <v>32</v>
      </c>
      <c r="L527" s="458" t="s">
        <v>32</v>
      </c>
      <c r="M527" s="441" t="s">
        <v>32</v>
      </c>
      <c r="N527" s="431" t="s">
        <v>32</v>
      </c>
      <c r="O527" s="431" t="s">
        <v>32</v>
      </c>
      <c r="P527" s="439" t="s">
        <v>32</v>
      </c>
      <c r="Q527" s="435" t="s">
        <v>32</v>
      </c>
      <c r="R527" s="110" t="s">
        <v>32</v>
      </c>
      <c r="S527" s="437" t="s">
        <v>32</v>
      </c>
      <c r="T527" s="112" t="s">
        <v>32</v>
      </c>
      <c r="U527" s="413" t="s">
        <v>32</v>
      </c>
    </row>
    <row r="528" spans="1:21" x14ac:dyDescent="0.25">
      <c r="A528" s="114" t="s">
        <v>32</v>
      </c>
      <c r="B528" s="435" t="s">
        <v>32</v>
      </c>
      <c r="C528" s="437" t="s">
        <v>32</v>
      </c>
      <c r="D528" s="110" t="s">
        <v>32</v>
      </c>
      <c r="E528" s="110" t="s">
        <v>32</v>
      </c>
      <c r="F528" s="110" t="s">
        <v>32</v>
      </c>
      <c r="G528" s="112" t="s">
        <v>32</v>
      </c>
      <c r="H528" s="120" t="s">
        <v>32</v>
      </c>
      <c r="I528" s="614" t="s">
        <v>32</v>
      </c>
      <c r="J528" s="139" t="s">
        <v>32</v>
      </c>
      <c r="K528" s="457" t="s">
        <v>32</v>
      </c>
      <c r="L528" s="458" t="s">
        <v>32</v>
      </c>
      <c r="M528" s="441" t="s">
        <v>32</v>
      </c>
      <c r="N528" s="431" t="s">
        <v>32</v>
      </c>
      <c r="O528" s="431" t="s">
        <v>32</v>
      </c>
      <c r="P528" s="439" t="s">
        <v>32</v>
      </c>
      <c r="Q528" s="435" t="s">
        <v>32</v>
      </c>
      <c r="R528" s="110" t="s">
        <v>32</v>
      </c>
      <c r="S528" s="437" t="s">
        <v>32</v>
      </c>
      <c r="T528" s="112" t="s">
        <v>32</v>
      </c>
      <c r="U528" s="413" t="s">
        <v>32</v>
      </c>
    </row>
    <row r="529" spans="1:21" x14ac:dyDescent="0.25">
      <c r="A529" s="114" t="s">
        <v>32</v>
      </c>
      <c r="B529" s="435" t="s">
        <v>32</v>
      </c>
      <c r="C529" s="437" t="s">
        <v>32</v>
      </c>
      <c r="D529" s="110" t="s">
        <v>32</v>
      </c>
      <c r="E529" s="110" t="s">
        <v>32</v>
      </c>
      <c r="F529" s="110" t="s">
        <v>32</v>
      </c>
      <c r="G529" s="112" t="s">
        <v>32</v>
      </c>
      <c r="H529" s="120" t="s">
        <v>32</v>
      </c>
      <c r="I529" s="614" t="s">
        <v>32</v>
      </c>
      <c r="J529" s="139" t="s">
        <v>32</v>
      </c>
      <c r="K529" s="457" t="s">
        <v>32</v>
      </c>
      <c r="L529" s="458" t="s">
        <v>32</v>
      </c>
      <c r="M529" s="441" t="s">
        <v>32</v>
      </c>
      <c r="N529" s="431" t="s">
        <v>32</v>
      </c>
      <c r="O529" s="431" t="s">
        <v>32</v>
      </c>
      <c r="P529" s="439" t="s">
        <v>32</v>
      </c>
      <c r="Q529" s="435" t="s">
        <v>32</v>
      </c>
      <c r="R529" s="110" t="s">
        <v>32</v>
      </c>
      <c r="S529" s="437" t="s">
        <v>32</v>
      </c>
      <c r="T529" s="112" t="s">
        <v>32</v>
      </c>
      <c r="U529" s="413" t="s">
        <v>32</v>
      </c>
    </row>
    <row r="530" spans="1:21" x14ac:dyDescent="0.25">
      <c r="A530" s="114" t="s">
        <v>32</v>
      </c>
      <c r="B530" s="435" t="s">
        <v>32</v>
      </c>
      <c r="C530" s="437" t="s">
        <v>32</v>
      </c>
      <c r="D530" s="110" t="s">
        <v>32</v>
      </c>
      <c r="E530" s="110" t="s">
        <v>32</v>
      </c>
      <c r="F530" s="110" t="s">
        <v>32</v>
      </c>
      <c r="G530" s="112" t="s">
        <v>32</v>
      </c>
      <c r="H530" s="120" t="s">
        <v>32</v>
      </c>
      <c r="I530" s="614" t="s">
        <v>32</v>
      </c>
      <c r="J530" s="139" t="s">
        <v>32</v>
      </c>
      <c r="K530" s="457" t="s">
        <v>32</v>
      </c>
      <c r="L530" s="458" t="s">
        <v>32</v>
      </c>
      <c r="M530" s="441" t="s">
        <v>32</v>
      </c>
      <c r="N530" s="431" t="s">
        <v>32</v>
      </c>
      <c r="O530" s="431" t="s">
        <v>32</v>
      </c>
      <c r="P530" s="439" t="s">
        <v>32</v>
      </c>
      <c r="Q530" s="435" t="s">
        <v>32</v>
      </c>
      <c r="R530" s="110" t="s">
        <v>32</v>
      </c>
      <c r="S530" s="437" t="s">
        <v>32</v>
      </c>
      <c r="T530" s="112" t="s">
        <v>32</v>
      </c>
      <c r="U530" s="413" t="s">
        <v>32</v>
      </c>
    </row>
    <row r="531" spans="1:21" x14ac:dyDescent="0.25">
      <c r="A531" s="114" t="s">
        <v>32</v>
      </c>
      <c r="B531" s="435" t="s">
        <v>32</v>
      </c>
      <c r="C531" s="437" t="s">
        <v>32</v>
      </c>
      <c r="D531" s="110" t="s">
        <v>32</v>
      </c>
      <c r="E531" s="110" t="s">
        <v>32</v>
      </c>
      <c r="F531" s="110" t="s">
        <v>32</v>
      </c>
      <c r="G531" s="112" t="s">
        <v>32</v>
      </c>
      <c r="H531" s="120" t="s">
        <v>32</v>
      </c>
      <c r="I531" s="614" t="s">
        <v>32</v>
      </c>
      <c r="J531" s="139" t="s">
        <v>32</v>
      </c>
      <c r="K531" s="457" t="s">
        <v>32</v>
      </c>
      <c r="L531" s="458" t="s">
        <v>32</v>
      </c>
      <c r="M531" s="441" t="s">
        <v>32</v>
      </c>
      <c r="N531" s="431" t="s">
        <v>32</v>
      </c>
      <c r="O531" s="431" t="s">
        <v>32</v>
      </c>
      <c r="P531" s="439" t="s">
        <v>32</v>
      </c>
      <c r="Q531" s="435" t="s">
        <v>32</v>
      </c>
      <c r="R531" s="110" t="s">
        <v>32</v>
      </c>
      <c r="S531" s="437" t="s">
        <v>32</v>
      </c>
      <c r="T531" s="112" t="s">
        <v>32</v>
      </c>
      <c r="U531" s="413" t="s">
        <v>32</v>
      </c>
    </row>
    <row r="532" spans="1:21" x14ac:dyDescent="0.25">
      <c r="A532" s="114" t="s">
        <v>32</v>
      </c>
      <c r="B532" s="435" t="s">
        <v>32</v>
      </c>
      <c r="C532" s="437" t="s">
        <v>32</v>
      </c>
      <c r="D532" s="110" t="s">
        <v>32</v>
      </c>
      <c r="E532" s="110" t="s">
        <v>32</v>
      </c>
      <c r="F532" s="110" t="s">
        <v>32</v>
      </c>
      <c r="G532" s="112" t="s">
        <v>32</v>
      </c>
      <c r="H532" s="120" t="s">
        <v>32</v>
      </c>
      <c r="I532" s="614" t="s">
        <v>32</v>
      </c>
      <c r="J532" s="139" t="s">
        <v>32</v>
      </c>
      <c r="K532" s="457" t="s">
        <v>32</v>
      </c>
      <c r="L532" s="458" t="s">
        <v>32</v>
      </c>
      <c r="M532" s="441" t="s">
        <v>32</v>
      </c>
      <c r="N532" s="431" t="s">
        <v>32</v>
      </c>
      <c r="O532" s="431" t="s">
        <v>32</v>
      </c>
      <c r="P532" s="439" t="s">
        <v>32</v>
      </c>
      <c r="Q532" s="435" t="s">
        <v>32</v>
      </c>
      <c r="R532" s="110" t="s">
        <v>32</v>
      </c>
      <c r="S532" s="437" t="s">
        <v>32</v>
      </c>
      <c r="T532" s="112" t="s">
        <v>32</v>
      </c>
      <c r="U532" s="413" t="s">
        <v>32</v>
      </c>
    </row>
    <row r="533" spans="1:21" x14ac:dyDescent="0.25">
      <c r="A533" s="114" t="s">
        <v>32</v>
      </c>
      <c r="B533" s="435" t="s">
        <v>32</v>
      </c>
      <c r="C533" s="437" t="s">
        <v>32</v>
      </c>
      <c r="D533" s="110" t="s">
        <v>32</v>
      </c>
      <c r="E533" s="110" t="s">
        <v>32</v>
      </c>
      <c r="F533" s="110" t="s">
        <v>32</v>
      </c>
      <c r="G533" s="112" t="s">
        <v>32</v>
      </c>
      <c r="H533" s="120" t="s">
        <v>32</v>
      </c>
      <c r="I533" s="614" t="s">
        <v>32</v>
      </c>
      <c r="J533" s="139" t="s">
        <v>32</v>
      </c>
      <c r="K533" s="457" t="s">
        <v>32</v>
      </c>
      <c r="L533" s="458" t="s">
        <v>32</v>
      </c>
      <c r="M533" s="441" t="s">
        <v>32</v>
      </c>
      <c r="N533" s="431" t="s">
        <v>32</v>
      </c>
      <c r="O533" s="431" t="s">
        <v>32</v>
      </c>
      <c r="P533" s="439" t="s">
        <v>32</v>
      </c>
      <c r="Q533" s="435" t="s">
        <v>32</v>
      </c>
      <c r="R533" s="110" t="s">
        <v>32</v>
      </c>
      <c r="S533" s="437" t="s">
        <v>32</v>
      </c>
      <c r="T533" s="112" t="s">
        <v>32</v>
      </c>
      <c r="U533" s="413" t="s">
        <v>32</v>
      </c>
    </row>
    <row r="534" spans="1:21" x14ac:dyDescent="0.25">
      <c r="A534" s="114" t="s">
        <v>32</v>
      </c>
      <c r="B534" s="435" t="s">
        <v>32</v>
      </c>
      <c r="C534" s="437" t="s">
        <v>32</v>
      </c>
      <c r="D534" s="110" t="s">
        <v>32</v>
      </c>
      <c r="E534" s="110" t="s">
        <v>32</v>
      </c>
      <c r="F534" s="110" t="s">
        <v>32</v>
      </c>
      <c r="G534" s="112" t="s">
        <v>32</v>
      </c>
      <c r="H534" s="120" t="s">
        <v>32</v>
      </c>
      <c r="I534" s="614" t="s">
        <v>32</v>
      </c>
      <c r="J534" s="139" t="s">
        <v>32</v>
      </c>
      <c r="K534" s="457" t="s">
        <v>32</v>
      </c>
      <c r="L534" s="458" t="s">
        <v>32</v>
      </c>
      <c r="M534" s="441" t="s">
        <v>32</v>
      </c>
      <c r="N534" s="431" t="s">
        <v>32</v>
      </c>
      <c r="O534" s="431" t="s">
        <v>32</v>
      </c>
      <c r="P534" s="439" t="s">
        <v>32</v>
      </c>
      <c r="Q534" s="435" t="s">
        <v>32</v>
      </c>
      <c r="R534" s="110" t="s">
        <v>32</v>
      </c>
      <c r="S534" s="437" t="s">
        <v>32</v>
      </c>
      <c r="T534" s="112" t="s">
        <v>32</v>
      </c>
      <c r="U534" s="413" t="s">
        <v>32</v>
      </c>
    </row>
    <row r="535" spans="1:21" x14ac:dyDescent="0.25">
      <c r="A535" s="114" t="s">
        <v>32</v>
      </c>
      <c r="B535" s="435" t="s">
        <v>32</v>
      </c>
      <c r="C535" s="437" t="s">
        <v>32</v>
      </c>
      <c r="D535" s="110" t="s">
        <v>32</v>
      </c>
      <c r="E535" s="110" t="s">
        <v>32</v>
      </c>
      <c r="F535" s="110" t="s">
        <v>32</v>
      </c>
      <c r="G535" s="112" t="s">
        <v>32</v>
      </c>
      <c r="H535" s="120" t="s">
        <v>32</v>
      </c>
      <c r="I535" s="614" t="s">
        <v>32</v>
      </c>
      <c r="J535" s="139" t="s">
        <v>32</v>
      </c>
      <c r="K535" s="457" t="s">
        <v>32</v>
      </c>
      <c r="L535" s="458" t="s">
        <v>32</v>
      </c>
      <c r="M535" s="441" t="s">
        <v>32</v>
      </c>
      <c r="N535" s="431" t="s">
        <v>32</v>
      </c>
      <c r="O535" s="431" t="s">
        <v>32</v>
      </c>
      <c r="P535" s="439" t="s">
        <v>32</v>
      </c>
      <c r="Q535" s="435" t="s">
        <v>32</v>
      </c>
      <c r="R535" s="110" t="s">
        <v>32</v>
      </c>
      <c r="S535" s="437" t="s">
        <v>32</v>
      </c>
      <c r="T535" s="112" t="s">
        <v>32</v>
      </c>
      <c r="U535" s="413" t="s">
        <v>32</v>
      </c>
    </row>
    <row r="536" spans="1:21" x14ac:dyDescent="0.25">
      <c r="A536" s="114" t="s">
        <v>32</v>
      </c>
      <c r="B536" s="435" t="s">
        <v>32</v>
      </c>
      <c r="C536" s="437" t="s">
        <v>32</v>
      </c>
      <c r="D536" s="110" t="s">
        <v>32</v>
      </c>
      <c r="E536" s="110" t="s">
        <v>32</v>
      </c>
      <c r="F536" s="110" t="s">
        <v>32</v>
      </c>
      <c r="G536" s="112" t="s">
        <v>32</v>
      </c>
      <c r="H536" s="120" t="s">
        <v>32</v>
      </c>
      <c r="I536" s="614" t="s">
        <v>32</v>
      </c>
      <c r="J536" s="139" t="s">
        <v>32</v>
      </c>
      <c r="K536" s="457" t="s">
        <v>32</v>
      </c>
      <c r="L536" s="458" t="s">
        <v>32</v>
      </c>
      <c r="M536" s="441" t="s">
        <v>32</v>
      </c>
      <c r="N536" s="431" t="s">
        <v>32</v>
      </c>
      <c r="O536" s="431" t="s">
        <v>32</v>
      </c>
      <c r="P536" s="439" t="s">
        <v>32</v>
      </c>
      <c r="Q536" s="435" t="s">
        <v>32</v>
      </c>
      <c r="R536" s="110" t="s">
        <v>32</v>
      </c>
      <c r="S536" s="437" t="s">
        <v>32</v>
      </c>
      <c r="T536" s="112" t="s">
        <v>32</v>
      </c>
      <c r="U536" s="413" t="s">
        <v>32</v>
      </c>
    </row>
    <row r="537" spans="1:21" x14ac:dyDescent="0.25">
      <c r="A537" s="114" t="s">
        <v>32</v>
      </c>
      <c r="B537" s="435" t="s">
        <v>32</v>
      </c>
      <c r="C537" s="437" t="s">
        <v>32</v>
      </c>
      <c r="D537" s="110" t="s">
        <v>32</v>
      </c>
      <c r="E537" s="110" t="s">
        <v>32</v>
      </c>
      <c r="F537" s="110" t="s">
        <v>32</v>
      </c>
      <c r="G537" s="112" t="s">
        <v>32</v>
      </c>
      <c r="H537" s="120" t="s">
        <v>32</v>
      </c>
      <c r="I537" s="614" t="s">
        <v>32</v>
      </c>
      <c r="J537" s="139" t="s">
        <v>32</v>
      </c>
      <c r="K537" s="457" t="s">
        <v>32</v>
      </c>
      <c r="L537" s="458" t="s">
        <v>32</v>
      </c>
      <c r="M537" s="441" t="s">
        <v>32</v>
      </c>
      <c r="N537" s="431" t="s">
        <v>32</v>
      </c>
      <c r="O537" s="431" t="s">
        <v>32</v>
      </c>
      <c r="P537" s="439" t="s">
        <v>32</v>
      </c>
      <c r="Q537" s="435" t="s">
        <v>32</v>
      </c>
      <c r="R537" s="110" t="s">
        <v>32</v>
      </c>
      <c r="S537" s="437" t="s">
        <v>32</v>
      </c>
      <c r="T537" s="112" t="s">
        <v>32</v>
      </c>
      <c r="U537" s="413" t="s">
        <v>32</v>
      </c>
    </row>
    <row r="538" spans="1:21" x14ac:dyDescent="0.25">
      <c r="A538" s="114" t="s">
        <v>32</v>
      </c>
      <c r="B538" s="435" t="s">
        <v>32</v>
      </c>
      <c r="C538" s="437" t="s">
        <v>32</v>
      </c>
      <c r="D538" s="110" t="s">
        <v>32</v>
      </c>
      <c r="E538" s="110" t="s">
        <v>32</v>
      </c>
      <c r="F538" s="110" t="s">
        <v>32</v>
      </c>
      <c r="G538" s="112" t="s">
        <v>32</v>
      </c>
      <c r="H538" s="120" t="s">
        <v>32</v>
      </c>
      <c r="I538" s="614" t="s">
        <v>32</v>
      </c>
      <c r="J538" s="139" t="s">
        <v>32</v>
      </c>
      <c r="K538" s="457" t="s">
        <v>32</v>
      </c>
      <c r="L538" s="458" t="s">
        <v>32</v>
      </c>
      <c r="M538" s="441" t="s">
        <v>32</v>
      </c>
      <c r="N538" s="431" t="s">
        <v>32</v>
      </c>
      <c r="O538" s="431" t="s">
        <v>32</v>
      </c>
      <c r="P538" s="439" t="s">
        <v>32</v>
      </c>
      <c r="Q538" s="435" t="s">
        <v>32</v>
      </c>
      <c r="R538" s="110" t="s">
        <v>32</v>
      </c>
      <c r="S538" s="437" t="s">
        <v>32</v>
      </c>
      <c r="T538" s="112" t="s">
        <v>32</v>
      </c>
      <c r="U538" s="413" t="s">
        <v>32</v>
      </c>
    </row>
    <row r="539" spans="1:21" x14ac:dyDescent="0.25">
      <c r="A539" s="114" t="s">
        <v>32</v>
      </c>
      <c r="B539" s="435" t="s">
        <v>32</v>
      </c>
      <c r="C539" s="437" t="s">
        <v>32</v>
      </c>
      <c r="D539" s="110" t="s">
        <v>32</v>
      </c>
      <c r="E539" s="110" t="s">
        <v>32</v>
      </c>
      <c r="F539" s="110" t="s">
        <v>32</v>
      </c>
      <c r="G539" s="112" t="s">
        <v>32</v>
      </c>
      <c r="H539" s="120" t="s">
        <v>32</v>
      </c>
      <c r="I539" s="614" t="s">
        <v>32</v>
      </c>
      <c r="J539" s="139" t="s">
        <v>32</v>
      </c>
      <c r="K539" s="457" t="s">
        <v>32</v>
      </c>
      <c r="L539" s="458" t="s">
        <v>32</v>
      </c>
      <c r="M539" s="441" t="s">
        <v>32</v>
      </c>
      <c r="N539" s="431" t="s">
        <v>32</v>
      </c>
      <c r="O539" s="431" t="s">
        <v>32</v>
      </c>
      <c r="P539" s="439" t="s">
        <v>32</v>
      </c>
      <c r="Q539" s="435" t="s">
        <v>32</v>
      </c>
      <c r="R539" s="110" t="s">
        <v>32</v>
      </c>
      <c r="S539" s="437" t="s">
        <v>32</v>
      </c>
      <c r="T539" s="112" t="s">
        <v>32</v>
      </c>
      <c r="U539" s="413" t="s">
        <v>32</v>
      </c>
    </row>
    <row r="540" spans="1:21" x14ac:dyDescent="0.25">
      <c r="A540" s="114" t="s">
        <v>32</v>
      </c>
      <c r="B540" s="435" t="s">
        <v>32</v>
      </c>
      <c r="C540" s="437" t="s">
        <v>32</v>
      </c>
      <c r="D540" s="110" t="s">
        <v>32</v>
      </c>
      <c r="E540" s="110" t="s">
        <v>32</v>
      </c>
      <c r="F540" s="110" t="s">
        <v>32</v>
      </c>
      <c r="G540" s="112" t="s">
        <v>32</v>
      </c>
      <c r="H540" s="120" t="s">
        <v>32</v>
      </c>
      <c r="I540" s="614" t="s">
        <v>32</v>
      </c>
      <c r="J540" s="139" t="s">
        <v>32</v>
      </c>
      <c r="K540" s="457" t="s">
        <v>32</v>
      </c>
      <c r="L540" s="458" t="s">
        <v>32</v>
      </c>
      <c r="M540" s="441" t="s">
        <v>32</v>
      </c>
      <c r="N540" s="431" t="s">
        <v>32</v>
      </c>
      <c r="O540" s="431" t="s">
        <v>32</v>
      </c>
      <c r="P540" s="439" t="s">
        <v>32</v>
      </c>
      <c r="Q540" s="435" t="s">
        <v>32</v>
      </c>
      <c r="R540" s="110" t="s">
        <v>32</v>
      </c>
      <c r="S540" s="437" t="s">
        <v>32</v>
      </c>
      <c r="T540" s="112" t="s">
        <v>32</v>
      </c>
      <c r="U540" s="413" t="s">
        <v>32</v>
      </c>
    </row>
    <row r="541" spans="1:21" x14ac:dyDescent="0.25">
      <c r="A541" s="114" t="s">
        <v>32</v>
      </c>
      <c r="B541" s="435" t="s">
        <v>32</v>
      </c>
      <c r="C541" s="437" t="s">
        <v>32</v>
      </c>
      <c r="D541" s="110" t="s">
        <v>32</v>
      </c>
      <c r="E541" s="110" t="s">
        <v>32</v>
      </c>
      <c r="F541" s="110" t="s">
        <v>32</v>
      </c>
      <c r="G541" s="112" t="s">
        <v>32</v>
      </c>
      <c r="H541" s="120" t="s">
        <v>32</v>
      </c>
      <c r="I541" s="614" t="s">
        <v>32</v>
      </c>
      <c r="J541" s="139" t="s">
        <v>32</v>
      </c>
      <c r="K541" s="457" t="s">
        <v>32</v>
      </c>
      <c r="L541" s="458" t="s">
        <v>32</v>
      </c>
      <c r="M541" s="441" t="s">
        <v>32</v>
      </c>
      <c r="N541" s="431" t="s">
        <v>32</v>
      </c>
      <c r="O541" s="431" t="s">
        <v>32</v>
      </c>
      <c r="P541" s="439" t="s">
        <v>32</v>
      </c>
      <c r="Q541" s="435" t="s">
        <v>32</v>
      </c>
      <c r="R541" s="110" t="s">
        <v>32</v>
      </c>
      <c r="S541" s="437" t="s">
        <v>32</v>
      </c>
      <c r="T541" s="112" t="s">
        <v>32</v>
      </c>
      <c r="U541" s="413" t="s">
        <v>32</v>
      </c>
    </row>
    <row r="542" spans="1:21" x14ac:dyDescent="0.25">
      <c r="A542" s="114" t="s">
        <v>32</v>
      </c>
      <c r="B542" s="435" t="s">
        <v>32</v>
      </c>
      <c r="C542" s="437" t="s">
        <v>32</v>
      </c>
      <c r="D542" s="110" t="s">
        <v>32</v>
      </c>
      <c r="E542" s="110" t="s">
        <v>32</v>
      </c>
      <c r="F542" s="110" t="s">
        <v>32</v>
      </c>
      <c r="G542" s="112" t="s">
        <v>32</v>
      </c>
      <c r="H542" s="120" t="s">
        <v>32</v>
      </c>
      <c r="I542" s="614" t="s">
        <v>32</v>
      </c>
      <c r="J542" s="139" t="s">
        <v>32</v>
      </c>
      <c r="K542" s="457" t="s">
        <v>32</v>
      </c>
      <c r="L542" s="458" t="s">
        <v>32</v>
      </c>
      <c r="M542" s="441" t="s">
        <v>32</v>
      </c>
      <c r="N542" s="431" t="s">
        <v>32</v>
      </c>
      <c r="O542" s="431" t="s">
        <v>32</v>
      </c>
      <c r="P542" s="439" t="s">
        <v>32</v>
      </c>
      <c r="Q542" s="435" t="s">
        <v>32</v>
      </c>
      <c r="R542" s="110" t="s">
        <v>32</v>
      </c>
      <c r="S542" s="437" t="s">
        <v>32</v>
      </c>
      <c r="T542" s="112" t="s">
        <v>32</v>
      </c>
      <c r="U542" s="413" t="s">
        <v>32</v>
      </c>
    </row>
    <row r="543" spans="1:21" x14ac:dyDescent="0.25">
      <c r="A543" s="114" t="s">
        <v>32</v>
      </c>
      <c r="B543" s="435" t="s">
        <v>32</v>
      </c>
      <c r="C543" s="437" t="s">
        <v>32</v>
      </c>
      <c r="D543" s="110" t="s">
        <v>32</v>
      </c>
      <c r="E543" s="110" t="s">
        <v>32</v>
      </c>
      <c r="F543" s="110" t="s">
        <v>32</v>
      </c>
      <c r="G543" s="112" t="s">
        <v>32</v>
      </c>
      <c r="H543" s="120" t="s">
        <v>32</v>
      </c>
      <c r="I543" s="614" t="s">
        <v>32</v>
      </c>
      <c r="J543" s="139" t="s">
        <v>32</v>
      </c>
      <c r="K543" s="457" t="s">
        <v>32</v>
      </c>
      <c r="L543" s="458" t="s">
        <v>32</v>
      </c>
      <c r="M543" s="441" t="s">
        <v>32</v>
      </c>
      <c r="N543" s="431" t="s">
        <v>32</v>
      </c>
      <c r="O543" s="431" t="s">
        <v>32</v>
      </c>
      <c r="P543" s="439" t="s">
        <v>32</v>
      </c>
      <c r="Q543" s="435" t="s">
        <v>32</v>
      </c>
      <c r="R543" s="110" t="s">
        <v>32</v>
      </c>
      <c r="S543" s="437" t="s">
        <v>32</v>
      </c>
      <c r="T543" s="112" t="s">
        <v>32</v>
      </c>
      <c r="U543" s="413" t="s">
        <v>32</v>
      </c>
    </row>
    <row r="544" spans="1:21" x14ac:dyDescent="0.25">
      <c r="A544" s="114" t="s">
        <v>32</v>
      </c>
      <c r="B544" s="435" t="s">
        <v>32</v>
      </c>
      <c r="C544" s="437" t="s">
        <v>32</v>
      </c>
      <c r="D544" s="110" t="s">
        <v>32</v>
      </c>
      <c r="E544" s="110" t="s">
        <v>32</v>
      </c>
      <c r="F544" s="110" t="s">
        <v>32</v>
      </c>
      <c r="G544" s="112" t="s">
        <v>32</v>
      </c>
      <c r="H544" s="120" t="s">
        <v>32</v>
      </c>
      <c r="I544" s="614" t="s">
        <v>32</v>
      </c>
      <c r="J544" s="139" t="s">
        <v>32</v>
      </c>
      <c r="K544" s="457" t="s">
        <v>32</v>
      </c>
      <c r="L544" s="458" t="s">
        <v>32</v>
      </c>
      <c r="M544" s="441" t="s">
        <v>32</v>
      </c>
      <c r="N544" s="431" t="s">
        <v>32</v>
      </c>
      <c r="O544" s="431" t="s">
        <v>32</v>
      </c>
      <c r="P544" s="439" t="s">
        <v>32</v>
      </c>
      <c r="Q544" s="435" t="s">
        <v>32</v>
      </c>
      <c r="R544" s="110" t="s">
        <v>32</v>
      </c>
      <c r="S544" s="437" t="s">
        <v>32</v>
      </c>
      <c r="T544" s="112" t="s">
        <v>32</v>
      </c>
      <c r="U544" s="413" t="s">
        <v>32</v>
      </c>
    </row>
    <row r="545" spans="1:21" x14ac:dyDescent="0.25">
      <c r="A545" s="114" t="s">
        <v>32</v>
      </c>
      <c r="B545" s="435" t="s">
        <v>32</v>
      </c>
      <c r="C545" s="437" t="s">
        <v>32</v>
      </c>
      <c r="D545" s="110" t="s">
        <v>32</v>
      </c>
      <c r="E545" s="110" t="s">
        <v>32</v>
      </c>
      <c r="F545" s="110" t="s">
        <v>32</v>
      </c>
      <c r="G545" s="112" t="s">
        <v>32</v>
      </c>
      <c r="H545" s="120" t="s">
        <v>32</v>
      </c>
      <c r="I545" s="614" t="s">
        <v>32</v>
      </c>
      <c r="J545" s="139" t="s">
        <v>32</v>
      </c>
      <c r="K545" s="457" t="s">
        <v>32</v>
      </c>
      <c r="L545" s="458" t="s">
        <v>32</v>
      </c>
      <c r="M545" s="441" t="s">
        <v>32</v>
      </c>
      <c r="N545" s="431" t="s">
        <v>32</v>
      </c>
      <c r="O545" s="431" t="s">
        <v>32</v>
      </c>
      <c r="P545" s="439" t="s">
        <v>32</v>
      </c>
      <c r="Q545" s="435" t="s">
        <v>32</v>
      </c>
      <c r="R545" s="110" t="s">
        <v>32</v>
      </c>
      <c r="S545" s="437" t="s">
        <v>32</v>
      </c>
      <c r="T545" s="112" t="s">
        <v>32</v>
      </c>
      <c r="U545" s="413" t="s">
        <v>32</v>
      </c>
    </row>
    <row r="546" spans="1:21" x14ac:dyDescent="0.25">
      <c r="A546" s="114" t="s">
        <v>32</v>
      </c>
      <c r="B546" s="435" t="s">
        <v>32</v>
      </c>
      <c r="C546" s="437" t="s">
        <v>32</v>
      </c>
      <c r="D546" s="110" t="s">
        <v>32</v>
      </c>
      <c r="E546" s="110" t="s">
        <v>32</v>
      </c>
      <c r="F546" s="110" t="s">
        <v>32</v>
      </c>
      <c r="G546" s="112" t="s">
        <v>32</v>
      </c>
      <c r="H546" s="120" t="s">
        <v>32</v>
      </c>
      <c r="I546" s="614" t="s">
        <v>32</v>
      </c>
      <c r="J546" s="139" t="s">
        <v>32</v>
      </c>
      <c r="K546" s="457" t="s">
        <v>32</v>
      </c>
      <c r="L546" s="458" t="s">
        <v>32</v>
      </c>
      <c r="M546" s="441" t="s">
        <v>32</v>
      </c>
      <c r="N546" s="431" t="s">
        <v>32</v>
      </c>
      <c r="O546" s="431" t="s">
        <v>32</v>
      </c>
      <c r="P546" s="439" t="s">
        <v>32</v>
      </c>
      <c r="Q546" s="435" t="s">
        <v>32</v>
      </c>
      <c r="R546" s="110" t="s">
        <v>32</v>
      </c>
      <c r="S546" s="437" t="s">
        <v>32</v>
      </c>
      <c r="T546" s="112" t="s">
        <v>32</v>
      </c>
      <c r="U546" s="413" t="s">
        <v>32</v>
      </c>
    </row>
    <row r="547" spans="1:21" x14ac:dyDescent="0.25">
      <c r="A547" s="114" t="s">
        <v>32</v>
      </c>
      <c r="B547" s="435" t="s">
        <v>32</v>
      </c>
      <c r="C547" s="437" t="s">
        <v>32</v>
      </c>
      <c r="D547" s="110" t="s">
        <v>32</v>
      </c>
      <c r="E547" s="110" t="s">
        <v>32</v>
      </c>
      <c r="F547" s="110" t="s">
        <v>32</v>
      </c>
      <c r="G547" s="112" t="s">
        <v>32</v>
      </c>
      <c r="H547" s="120" t="s">
        <v>32</v>
      </c>
      <c r="I547" s="614" t="s">
        <v>32</v>
      </c>
      <c r="J547" s="139" t="s">
        <v>32</v>
      </c>
      <c r="K547" s="457" t="s">
        <v>32</v>
      </c>
      <c r="L547" s="458" t="s">
        <v>32</v>
      </c>
      <c r="M547" s="441" t="s">
        <v>32</v>
      </c>
      <c r="N547" s="431" t="s">
        <v>32</v>
      </c>
      <c r="O547" s="431" t="s">
        <v>32</v>
      </c>
      <c r="P547" s="439" t="s">
        <v>32</v>
      </c>
      <c r="Q547" s="435" t="s">
        <v>32</v>
      </c>
      <c r="R547" s="110" t="s">
        <v>32</v>
      </c>
      <c r="S547" s="437" t="s">
        <v>32</v>
      </c>
      <c r="T547" s="112" t="s">
        <v>32</v>
      </c>
      <c r="U547" s="413" t="s">
        <v>32</v>
      </c>
    </row>
    <row r="548" spans="1:21" x14ac:dyDescent="0.25">
      <c r="A548" s="114" t="s">
        <v>32</v>
      </c>
      <c r="B548" s="435" t="s">
        <v>32</v>
      </c>
      <c r="C548" s="437" t="s">
        <v>32</v>
      </c>
      <c r="D548" s="110" t="s">
        <v>32</v>
      </c>
      <c r="E548" s="110" t="s">
        <v>32</v>
      </c>
      <c r="F548" s="110" t="s">
        <v>32</v>
      </c>
      <c r="G548" s="112" t="s">
        <v>32</v>
      </c>
      <c r="H548" s="120" t="s">
        <v>32</v>
      </c>
      <c r="I548" s="614" t="s">
        <v>32</v>
      </c>
      <c r="J548" s="139" t="s">
        <v>32</v>
      </c>
      <c r="K548" s="457" t="s">
        <v>32</v>
      </c>
      <c r="L548" s="458" t="s">
        <v>32</v>
      </c>
      <c r="M548" s="441" t="s">
        <v>32</v>
      </c>
      <c r="N548" s="431" t="s">
        <v>32</v>
      </c>
      <c r="O548" s="431" t="s">
        <v>32</v>
      </c>
      <c r="P548" s="439" t="s">
        <v>32</v>
      </c>
      <c r="Q548" s="435" t="s">
        <v>32</v>
      </c>
      <c r="R548" s="110" t="s">
        <v>32</v>
      </c>
      <c r="S548" s="437" t="s">
        <v>32</v>
      </c>
      <c r="T548" s="112" t="s">
        <v>32</v>
      </c>
      <c r="U548" s="413" t="s">
        <v>32</v>
      </c>
    </row>
    <row r="549" spans="1:21" x14ac:dyDescent="0.25">
      <c r="A549" s="114" t="s">
        <v>32</v>
      </c>
      <c r="B549" s="435" t="s">
        <v>32</v>
      </c>
      <c r="C549" s="437" t="s">
        <v>32</v>
      </c>
      <c r="D549" s="110" t="s">
        <v>32</v>
      </c>
      <c r="E549" s="110" t="s">
        <v>32</v>
      </c>
      <c r="F549" s="110" t="s">
        <v>32</v>
      </c>
      <c r="G549" s="112" t="s">
        <v>32</v>
      </c>
      <c r="H549" s="120" t="s">
        <v>32</v>
      </c>
      <c r="I549" s="614" t="s">
        <v>32</v>
      </c>
      <c r="J549" s="139" t="s">
        <v>32</v>
      </c>
      <c r="K549" s="457" t="s">
        <v>32</v>
      </c>
      <c r="L549" s="458" t="s">
        <v>32</v>
      </c>
      <c r="M549" s="441" t="s">
        <v>32</v>
      </c>
      <c r="N549" s="431" t="s">
        <v>32</v>
      </c>
      <c r="O549" s="431" t="s">
        <v>32</v>
      </c>
      <c r="P549" s="439" t="s">
        <v>32</v>
      </c>
      <c r="Q549" s="435" t="s">
        <v>32</v>
      </c>
      <c r="R549" s="110" t="s">
        <v>32</v>
      </c>
      <c r="S549" s="437" t="s">
        <v>32</v>
      </c>
      <c r="T549" s="112" t="s">
        <v>32</v>
      </c>
      <c r="U549" s="413" t="s">
        <v>32</v>
      </c>
    </row>
    <row r="550" spans="1:21" x14ac:dyDescent="0.25">
      <c r="A550" s="114" t="s">
        <v>32</v>
      </c>
      <c r="B550" s="435" t="s">
        <v>32</v>
      </c>
      <c r="C550" s="437" t="s">
        <v>32</v>
      </c>
      <c r="D550" s="110" t="s">
        <v>32</v>
      </c>
      <c r="E550" s="110" t="s">
        <v>32</v>
      </c>
      <c r="F550" s="110" t="s">
        <v>32</v>
      </c>
      <c r="G550" s="112" t="s">
        <v>32</v>
      </c>
      <c r="H550" s="120" t="s">
        <v>32</v>
      </c>
      <c r="I550" s="614" t="s">
        <v>32</v>
      </c>
      <c r="J550" s="139" t="s">
        <v>32</v>
      </c>
      <c r="K550" s="457" t="s">
        <v>32</v>
      </c>
      <c r="L550" s="458" t="s">
        <v>32</v>
      </c>
      <c r="M550" s="441" t="s">
        <v>32</v>
      </c>
      <c r="N550" s="431" t="s">
        <v>32</v>
      </c>
      <c r="O550" s="431" t="s">
        <v>32</v>
      </c>
      <c r="P550" s="439" t="s">
        <v>32</v>
      </c>
      <c r="Q550" s="435" t="s">
        <v>32</v>
      </c>
      <c r="R550" s="110" t="s">
        <v>32</v>
      </c>
      <c r="S550" s="437" t="s">
        <v>32</v>
      </c>
      <c r="T550" s="112" t="s">
        <v>32</v>
      </c>
      <c r="U550" s="413" t="s">
        <v>32</v>
      </c>
    </row>
    <row r="551" spans="1:21" x14ac:dyDescent="0.25">
      <c r="A551" s="114" t="s">
        <v>32</v>
      </c>
      <c r="B551" s="435" t="s">
        <v>32</v>
      </c>
      <c r="C551" s="437" t="s">
        <v>32</v>
      </c>
      <c r="D551" s="110" t="s">
        <v>32</v>
      </c>
      <c r="E551" s="110" t="s">
        <v>32</v>
      </c>
      <c r="F551" s="110" t="s">
        <v>32</v>
      </c>
      <c r="G551" s="112" t="s">
        <v>32</v>
      </c>
      <c r="H551" s="120" t="s">
        <v>32</v>
      </c>
      <c r="I551" s="614" t="s">
        <v>32</v>
      </c>
      <c r="J551" s="139" t="s">
        <v>32</v>
      </c>
      <c r="K551" s="457" t="s">
        <v>32</v>
      </c>
      <c r="L551" s="458" t="s">
        <v>32</v>
      </c>
      <c r="M551" s="441" t="s">
        <v>32</v>
      </c>
      <c r="N551" s="431" t="s">
        <v>32</v>
      </c>
      <c r="O551" s="431" t="s">
        <v>32</v>
      </c>
      <c r="P551" s="439" t="s">
        <v>32</v>
      </c>
      <c r="Q551" s="435" t="s">
        <v>32</v>
      </c>
      <c r="R551" s="110" t="s">
        <v>32</v>
      </c>
      <c r="S551" s="437" t="s">
        <v>32</v>
      </c>
      <c r="T551" s="112" t="s">
        <v>32</v>
      </c>
      <c r="U551" s="413" t="s">
        <v>32</v>
      </c>
    </row>
    <row r="552" spans="1:21" x14ac:dyDescent="0.25">
      <c r="A552" s="114" t="s">
        <v>32</v>
      </c>
      <c r="B552" s="435" t="s">
        <v>32</v>
      </c>
      <c r="C552" s="437" t="s">
        <v>32</v>
      </c>
      <c r="D552" s="110" t="s">
        <v>32</v>
      </c>
      <c r="E552" s="110" t="s">
        <v>32</v>
      </c>
      <c r="F552" s="110" t="s">
        <v>32</v>
      </c>
      <c r="G552" s="112" t="s">
        <v>32</v>
      </c>
      <c r="H552" s="120" t="s">
        <v>32</v>
      </c>
      <c r="I552" s="614" t="s">
        <v>32</v>
      </c>
      <c r="J552" s="139" t="s">
        <v>32</v>
      </c>
      <c r="K552" s="457" t="s">
        <v>32</v>
      </c>
      <c r="L552" s="458" t="s">
        <v>32</v>
      </c>
      <c r="M552" s="441" t="s">
        <v>32</v>
      </c>
      <c r="N552" s="431" t="s">
        <v>32</v>
      </c>
      <c r="O552" s="431" t="s">
        <v>32</v>
      </c>
      <c r="P552" s="439" t="s">
        <v>32</v>
      </c>
      <c r="Q552" s="435" t="s">
        <v>32</v>
      </c>
      <c r="R552" s="110" t="s">
        <v>32</v>
      </c>
      <c r="S552" s="437" t="s">
        <v>32</v>
      </c>
      <c r="T552" s="112" t="s">
        <v>32</v>
      </c>
      <c r="U552" s="413" t="s">
        <v>32</v>
      </c>
    </row>
    <row r="553" spans="1:21" x14ac:dyDescent="0.25">
      <c r="A553" s="114" t="s">
        <v>32</v>
      </c>
      <c r="B553" s="435" t="s">
        <v>32</v>
      </c>
      <c r="C553" s="437" t="s">
        <v>32</v>
      </c>
      <c r="D553" s="110" t="s">
        <v>32</v>
      </c>
      <c r="E553" s="110" t="s">
        <v>32</v>
      </c>
      <c r="F553" s="110" t="s">
        <v>32</v>
      </c>
      <c r="G553" s="112" t="s">
        <v>32</v>
      </c>
      <c r="H553" s="120" t="s">
        <v>32</v>
      </c>
      <c r="I553" s="614" t="s">
        <v>32</v>
      </c>
      <c r="J553" s="139" t="s">
        <v>32</v>
      </c>
      <c r="K553" s="457" t="s">
        <v>32</v>
      </c>
      <c r="L553" s="458" t="s">
        <v>32</v>
      </c>
      <c r="M553" s="441" t="s">
        <v>32</v>
      </c>
      <c r="N553" s="431" t="s">
        <v>32</v>
      </c>
      <c r="O553" s="431" t="s">
        <v>32</v>
      </c>
      <c r="P553" s="439" t="s">
        <v>32</v>
      </c>
      <c r="Q553" s="435" t="s">
        <v>32</v>
      </c>
      <c r="R553" s="110" t="s">
        <v>32</v>
      </c>
      <c r="S553" s="437" t="s">
        <v>32</v>
      </c>
      <c r="T553" s="112" t="s">
        <v>32</v>
      </c>
      <c r="U553" s="413" t="s">
        <v>32</v>
      </c>
    </row>
    <row r="554" spans="1:21" x14ac:dyDescent="0.25">
      <c r="A554" s="114" t="s">
        <v>32</v>
      </c>
      <c r="B554" s="435" t="s">
        <v>32</v>
      </c>
      <c r="C554" s="437" t="s">
        <v>32</v>
      </c>
      <c r="D554" s="110" t="s">
        <v>32</v>
      </c>
      <c r="E554" s="110" t="s">
        <v>32</v>
      </c>
      <c r="F554" s="110" t="s">
        <v>32</v>
      </c>
      <c r="G554" s="112" t="s">
        <v>32</v>
      </c>
      <c r="H554" s="120" t="s">
        <v>32</v>
      </c>
      <c r="I554" s="614" t="s">
        <v>32</v>
      </c>
      <c r="J554" s="139" t="s">
        <v>32</v>
      </c>
      <c r="K554" s="457" t="s">
        <v>32</v>
      </c>
      <c r="L554" s="458" t="s">
        <v>32</v>
      </c>
      <c r="M554" s="441" t="s">
        <v>32</v>
      </c>
      <c r="N554" s="431" t="s">
        <v>32</v>
      </c>
      <c r="O554" s="431" t="s">
        <v>32</v>
      </c>
      <c r="P554" s="439" t="s">
        <v>32</v>
      </c>
      <c r="Q554" s="435" t="s">
        <v>32</v>
      </c>
      <c r="R554" s="110" t="s">
        <v>32</v>
      </c>
      <c r="S554" s="437" t="s">
        <v>32</v>
      </c>
      <c r="T554" s="112" t="s">
        <v>32</v>
      </c>
      <c r="U554" s="413" t="s">
        <v>32</v>
      </c>
    </row>
    <row r="555" spans="1:21" x14ac:dyDescent="0.25">
      <c r="A555" s="114" t="s">
        <v>32</v>
      </c>
      <c r="B555" s="435" t="s">
        <v>32</v>
      </c>
      <c r="C555" s="437" t="s">
        <v>32</v>
      </c>
      <c r="D555" s="110" t="s">
        <v>32</v>
      </c>
      <c r="E555" s="110" t="s">
        <v>32</v>
      </c>
      <c r="F555" s="110" t="s">
        <v>32</v>
      </c>
      <c r="G555" s="112" t="s">
        <v>32</v>
      </c>
      <c r="H555" s="120" t="s">
        <v>32</v>
      </c>
      <c r="I555" s="614" t="s">
        <v>32</v>
      </c>
      <c r="J555" s="139" t="s">
        <v>32</v>
      </c>
      <c r="K555" s="457" t="s">
        <v>32</v>
      </c>
      <c r="L555" s="458" t="s">
        <v>32</v>
      </c>
      <c r="M555" s="441" t="s">
        <v>32</v>
      </c>
      <c r="N555" s="431" t="s">
        <v>32</v>
      </c>
      <c r="O555" s="431" t="s">
        <v>32</v>
      </c>
      <c r="P555" s="439" t="s">
        <v>32</v>
      </c>
      <c r="Q555" s="435" t="s">
        <v>32</v>
      </c>
      <c r="R555" s="110" t="s">
        <v>32</v>
      </c>
      <c r="S555" s="437" t="s">
        <v>32</v>
      </c>
      <c r="T555" s="112" t="s">
        <v>32</v>
      </c>
      <c r="U555" s="413" t="s">
        <v>32</v>
      </c>
    </row>
    <row r="556" spans="1:21" x14ac:dyDescent="0.25">
      <c r="A556" s="114" t="s">
        <v>32</v>
      </c>
      <c r="B556" s="435" t="s">
        <v>32</v>
      </c>
      <c r="C556" s="437" t="s">
        <v>32</v>
      </c>
      <c r="D556" s="110" t="s">
        <v>32</v>
      </c>
      <c r="E556" s="110" t="s">
        <v>32</v>
      </c>
      <c r="F556" s="110" t="s">
        <v>32</v>
      </c>
      <c r="G556" s="112" t="s">
        <v>32</v>
      </c>
      <c r="H556" s="120" t="s">
        <v>32</v>
      </c>
      <c r="I556" s="614" t="s">
        <v>32</v>
      </c>
      <c r="J556" s="139" t="s">
        <v>32</v>
      </c>
      <c r="K556" s="457" t="s">
        <v>32</v>
      </c>
      <c r="L556" s="458" t="s">
        <v>32</v>
      </c>
      <c r="M556" s="441" t="s">
        <v>32</v>
      </c>
      <c r="N556" s="431" t="s">
        <v>32</v>
      </c>
      <c r="O556" s="431" t="s">
        <v>32</v>
      </c>
      <c r="P556" s="439" t="s">
        <v>32</v>
      </c>
      <c r="Q556" s="435" t="s">
        <v>32</v>
      </c>
      <c r="R556" s="110" t="s">
        <v>32</v>
      </c>
      <c r="S556" s="437" t="s">
        <v>32</v>
      </c>
      <c r="T556" s="112" t="s">
        <v>32</v>
      </c>
      <c r="U556" s="413" t="s">
        <v>32</v>
      </c>
    </row>
    <row r="557" spans="1:21" x14ac:dyDescent="0.25">
      <c r="A557" s="114" t="s">
        <v>32</v>
      </c>
      <c r="B557" s="435" t="s">
        <v>32</v>
      </c>
      <c r="C557" s="437" t="s">
        <v>32</v>
      </c>
      <c r="D557" s="110" t="s">
        <v>32</v>
      </c>
      <c r="E557" s="110" t="s">
        <v>32</v>
      </c>
      <c r="F557" s="110" t="s">
        <v>32</v>
      </c>
      <c r="G557" s="112" t="s">
        <v>32</v>
      </c>
      <c r="H557" s="120" t="s">
        <v>32</v>
      </c>
      <c r="I557" s="614" t="s">
        <v>32</v>
      </c>
      <c r="J557" s="139" t="s">
        <v>32</v>
      </c>
      <c r="K557" s="457" t="s">
        <v>32</v>
      </c>
      <c r="L557" s="458" t="s">
        <v>32</v>
      </c>
      <c r="M557" s="441" t="s">
        <v>32</v>
      </c>
      <c r="N557" s="431" t="s">
        <v>32</v>
      </c>
      <c r="O557" s="431" t="s">
        <v>32</v>
      </c>
      <c r="P557" s="439" t="s">
        <v>32</v>
      </c>
      <c r="Q557" s="435" t="s">
        <v>32</v>
      </c>
      <c r="R557" s="110" t="s">
        <v>32</v>
      </c>
      <c r="S557" s="437" t="s">
        <v>32</v>
      </c>
      <c r="T557" s="112" t="s">
        <v>32</v>
      </c>
      <c r="U557" s="413" t="s">
        <v>32</v>
      </c>
    </row>
    <row r="558" spans="1:21" x14ac:dyDescent="0.25">
      <c r="A558" s="114" t="s">
        <v>32</v>
      </c>
      <c r="B558" s="435" t="s">
        <v>32</v>
      </c>
      <c r="C558" s="437" t="s">
        <v>32</v>
      </c>
      <c r="D558" s="110" t="s">
        <v>32</v>
      </c>
      <c r="E558" s="110" t="s">
        <v>32</v>
      </c>
      <c r="F558" s="110" t="s">
        <v>32</v>
      </c>
      <c r="G558" s="112" t="s">
        <v>32</v>
      </c>
      <c r="H558" s="120" t="s">
        <v>32</v>
      </c>
      <c r="I558" s="614" t="s">
        <v>32</v>
      </c>
      <c r="J558" s="139" t="s">
        <v>32</v>
      </c>
      <c r="K558" s="457" t="s">
        <v>32</v>
      </c>
      <c r="L558" s="458" t="s">
        <v>32</v>
      </c>
      <c r="M558" s="441" t="s">
        <v>32</v>
      </c>
      <c r="N558" s="431" t="s">
        <v>32</v>
      </c>
      <c r="O558" s="431" t="s">
        <v>32</v>
      </c>
      <c r="P558" s="439" t="s">
        <v>32</v>
      </c>
      <c r="Q558" s="435" t="s">
        <v>32</v>
      </c>
      <c r="R558" s="110" t="s">
        <v>32</v>
      </c>
      <c r="S558" s="437" t="s">
        <v>32</v>
      </c>
      <c r="T558" s="112" t="s">
        <v>32</v>
      </c>
      <c r="U558" s="413" t="s">
        <v>32</v>
      </c>
    </row>
    <row r="559" spans="1:21" x14ac:dyDescent="0.25">
      <c r="A559" s="114" t="s">
        <v>32</v>
      </c>
      <c r="B559" s="435" t="s">
        <v>32</v>
      </c>
      <c r="C559" s="437" t="s">
        <v>32</v>
      </c>
      <c r="D559" s="110" t="s">
        <v>32</v>
      </c>
      <c r="E559" s="110" t="s">
        <v>32</v>
      </c>
      <c r="F559" s="110" t="s">
        <v>32</v>
      </c>
      <c r="G559" s="112" t="s">
        <v>32</v>
      </c>
      <c r="H559" s="120" t="s">
        <v>32</v>
      </c>
      <c r="I559" s="614" t="s">
        <v>32</v>
      </c>
      <c r="J559" s="139" t="s">
        <v>32</v>
      </c>
      <c r="K559" s="457" t="s">
        <v>32</v>
      </c>
      <c r="L559" s="458" t="s">
        <v>32</v>
      </c>
      <c r="M559" s="441" t="s">
        <v>32</v>
      </c>
      <c r="N559" s="431" t="s">
        <v>32</v>
      </c>
      <c r="O559" s="431" t="s">
        <v>32</v>
      </c>
      <c r="P559" s="439" t="s">
        <v>32</v>
      </c>
      <c r="Q559" s="435" t="s">
        <v>32</v>
      </c>
      <c r="R559" s="110" t="s">
        <v>32</v>
      </c>
      <c r="S559" s="437" t="s">
        <v>32</v>
      </c>
      <c r="T559" s="112" t="s">
        <v>32</v>
      </c>
      <c r="U559" s="413" t="s">
        <v>32</v>
      </c>
    </row>
    <row r="560" spans="1:21" x14ac:dyDescent="0.25">
      <c r="A560" s="114" t="s">
        <v>32</v>
      </c>
      <c r="B560" s="435" t="s">
        <v>32</v>
      </c>
      <c r="C560" s="437" t="s">
        <v>32</v>
      </c>
      <c r="D560" s="110" t="s">
        <v>32</v>
      </c>
      <c r="E560" s="110" t="s">
        <v>32</v>
      </c>
      <c r="F560" s="110" t="s">
        <v>32</v>
      </c>
      <c r="G560" s="112" t="s">
        <v>32</v>
      </c>
      <c r="H560" s="120" t="s">
        <v>32</v>
      </c>
      <c r="I560" s="614" t="s">
        <v>32</v>
      </c>
      <c r="J560" s="139" t="s">
        <v>32</v>
      </c>
      <c r="K560" s="457" t="s">
        <v>32</v>
      </c>
      <c r="L560" s="458" t="s">
        <v>32</v>
      </c>
      <c r="M560" s="441" t="s">
        <v>32</v>
      </c>
      <c r="N560" s="431" t="s">
        <v>32</v>
      </c>
      <c r="O560" s="431" t="s">
        <v>32</v>
      </c>
      <c r="P560" s="439" t="s">
        <v>32</v>
      </c>
      <c r="Q560" s="435" t="s">
        <v>32</v>
      </c>
      <c r="R560" s="110" t="s">
        <v>32</v>
      </c>
      <c r="S560" s="437" t="s">
        <v>32</v>
      </c>
      <c r="T560" s="112" t="s">
        <v>32</v>
      </c>
      <c r="U560" s="413" t="s">
        <v>32</v>
      </c>
    </row>
    <row r="561" spans="1:21" x14ac:dyDescent="0.25">
      <c r="A561" s="114" t="s">
        <v>32</v>
      </c>
      <c r="B561" s="435" t="s">
        <v>32</v>
      </c>
      <c r="C561" s="437" t="s">
        <v>32</v>
      </c>
      <c r="D561" s="110" t="s">
        <v>32</v>
      </c>
      <c r="E561" s="110" t="s">
        <v>32</v>
      </c>
      <c r="F561" s="110" t="s">
        <v>32</v>
      </c>
      <c r="G561" s="112" t="s">
        <v>32</v>
      </c>
      <c r="H561" s="120" t="s">
        <v>32</v>
      </c>
      <c r="I561" s="614" t="s">
        <v>32</v>
      </c>
      <c r="J561" s="139" t="s">
        <v>32</v>
      </c>
      <c r="K561" s="457" t="s">
        <v>32</v>
      </c>
      <c r="L561" s="458" t="s">
        <v>32</v>
      </c>
      <c r="M561" s="441" t="s">
        <v>32</v>
      </c>
      <c r="N561" s="431" t="s">
        <v>32</v>
      </c>
      <c r="O561" s="431" t="s">
        <v>32</v>
      </c>
      <c r="P561" s="439" t="s">
        <v>32</v>
      </c>
      <c r="Q561" s="435" t="s">
        <v>32</v>
      </c>
      <c r="R561" s="110" t="s">
        <v>32</v>
      </c>
      <c r="S561" s="437" t="s">
        <v>32</v>
      </c>
      <c r="T561" s="112" t="s">
        <v>32</v>
      </c>
      <c r="U561" s="413" t="s">
        <v>32</v>
      </c>
    </row>
    <row r="562" spans="1:21" x14ac:dyDescent="0.25">
      <c r="A562" s="114" t="s">
        <v>32</v>
      </c>
      <c r="B562" s="435" t="s">
        <v>32</v>
      </c>
      <c r="C562" s="437" t="s">
        <v>32</v>
      </c>
      <c r="D562" s="110" t="s">
        <v>32</v>
      </c>
      <c r="E562" s="110" t="s">
        <v>32</v>
      </c>
      <c r="F562" s="110" t="s">
        <v>32</v>
      </c>
      <c r="G562" s="112" t="s">
        <v>32</v>
      </c>
      <c r="H562" s="120" t="s">
        <v>32</v>
      </c>
      <c r="I562" s="614" t="s">
        <v>32</v>
      </c>
      <c r="J562" s="139" t="s">
        <v>32</v>
      </c>
      <c r="K562" s="457" t="s">
        <v>32</v>
      </c>
      <c r="L562" s="458" t="s">
        <v>32</v>
      </c>
      <c r="M562" s="441" t="s">
        <v>32</v>
      </c>
      <c r="N562" s="431" t="s">
        <v>32</v>
      </c>
      <c r="O562" s="431" t="s">
        <v>32</v>
      </c>
      <c r="P562" s="439" t="s">
        <v>32</v>
      </c>
      <c r="Q562" s="435" t="s">
        <v>32</v>
      </c>
      <c r="R562" s="110" t="s">
        <v>32</v>
      </c>
      <c r="S562" s="437" t="s">
        <v>32</v>
      </c>
      <c r="T562" s="112" t="s">
        <v>32</v>
      </c>
      <c r="U562" s="413" t="s">
        <v>32</v>
      </c>
    </row>
    <row r="563" spans="1:21" x14ac:dyDescent="0.25">
      <c r="A563" s="114" t="s">
        <v>32</v>
      </c>
      <c r="B563" s="435" t="s">
        <v>32</v>
      </c>
      <c r="C563" s="437" t="s">
        <v>32</v>
      </c>
      <c r="D563" s="110" t="s">
        <v>32</v>
      </c>
      <c r="E563" s="110" t="s">
        <v>32</v>
      </c>
      <c r="F563" s="110" t="s">
        <v>32</v>
      </c>
      <c r="G563" s="112" t="s">
        <v>32</v>
      </c>
      <c r="H563" s="120" t="s">
        <v>32</v>
      </c>
      <c r="I563" s="614" t="s">
        <v>32</v>
      </c>
      <c r="J563" s="139" t="s">
        <v>32</v>
      </c>
      <c r="K563" s="457" t="s">
        <v>32</v>
      </c>
      <c r="L563" s="458" t="s">
        <v>32</v>
      </c>
      <c r="M563" s="441" t="s">
        <v>32</v>
      </c>
      <c r="N563" s="431" t="s">
        <v>32</v>
      </c>
      <c r="O563" s="431" t="s">
        <v>32</v>
      </c>
      <c r="P563" s="439" t="s">
        <v>32</v>
      </c>
      <c r="Q563" s="435" t="s">
        <v>32</v>
      </c>
      <c r="R563" s="110" t="s">
        <v>32</v>
      </c>
      <c r="S563" s="437" t="s">
        <v>32</v>
      </c>
      <c r="T563" s="112" t="s">
        <v>32</v>
      </c>
      <c r="U563" s="413" t="s">
        <v>32</v>
      </c>
    </row>
    <row r="564" spans="1:21" x14ac:dyDescent="0.25">
      <c r="A564" s="114" t="s">
        <v>32</v>
      </c>
      <c r="B564" s="435" t="s">
        <v>32</v>
      </c>
      <c r="C564" s="437" t="s">
        <v>32</v>
      </c>
      <c r="D564" s="110" t="s">
        <v>32</v>
      </c>
      <c r="E564" s="110" t="s">
        <v>32</v>
      </c>
      <c r="F564" s="110" t="s">
        <v>32</v>
      </c>
      <c r="G564" s="112" t="s">
        <v>32</v>
      </c>
      <c r="H564" s="120" t="s">
        <v>32</v>
      </c>
      <c r="I564" s="614" t="s">
        <v>32</v>
      </c>
      <c r="J564" s="139" t="s">
        <v>32</v>
      </c>
      <c r="K564" s="461" t="s">
        <v>32</v>
      </c>
      <c r="L564" s="458" t="s">
        <v>32</v>
      </c>
      <c r="M564" s="441" t="s">
        <v>32</v>
      </c>
      <c r="N564" s="431" t="s">
        <v>32</v>
      </c>
      <c r="O564" s="431" t="s">
        <v>32</v>
      </c>
      <c r="P564" s="439" t="s">
        <v>32</v>
      </c>
      <c r="Q564" s="435" t="s">
        <v>32</v>
      </c>
      <c r="R564" s="110" t="s">
        <v>32</v>
      </c>
      <c r="S564" s="437" t="s">
        <v>32</v>
      </c>
      <c r="T564" s="112" t="s">
        <v>32</v>
      </c>
      <c r="U564" s="413" t="s">
        <v>32</v>
      </c>
    </row>
    <row r="565" spans="1:21" x14ac:dyDescent="0.25">
      <c r="A565" s="114" t="s">
        <v>32</v>
      </c>
      <c r="B565" s="435" t="s">
        <v>32</v>
      </c>
      <c r="C565" s="437" t="s">
        <v>32</v>
      </c>
      <c r="D565" s="110" t="s">
        <v>32</v>
      </c>
      <c r="E565" s="110" t="s">
        <v>32</v>
      </c>
      <c r="F565" s="110" t="s">
        <v>32</v>
      </c>
      <c r="G565" s="112" t="s">
        <v>32</v>
      </c>
      <c r="H565" s="120" t="s">
        <v>32</v>
      </c>
      <c r="I565" s="614" t="s">
        <v>32</v>
      </c>
      <c r="J565" s="139" t="s">
        <v>32</v>
      </c>
      <c r="K565" s="457" t="s">
        <v>32</v>
      </c>
      <c r="L565" s="458" t="s">
        <v>32</v>
      </c>
      <c r="M565" s="441" t="s">
        <v>32</v>
      </c>
      <c r="N565" s="431" t="s">
        <v>32</v>
      </c>
      <c r="O565" s="431" t="s">
        <v>32</v>
      </c>
      <c r="P565" s="439" t="s">
        <v>32</v>
      </c>
      <c r="Q565" s="435" t="s">
        <v>32</v>
      </c>
      <c r="R565" s="110" t="s">
        <v>32</v>
      </c>
      <c r="S565" s="437" t="s">
        <v>32</v>
      </c>
      <c r="T565" s="112" t="s">
        <v>32</v>
      </c>
      <c r="U565" s="413" t="s">
        <v>32</v>
      </c>
    </row>
    <row r="566" spans="1:21" x14ac:dyDescent="0.25">
      <c r="A566" s="114" t="s">
        <v>32</v>
      </c>
      <c r="B566" s="435" t="s">
        <v>32</v>
      </c>
      <c r="C566" s="437" t="s">
        <v>32</v>
      </c>
      <c r="D566" s="110" t="s">
        <v>32</v>
      </c>
      <c r="E566" s="110" t="s">
        <v>32</v>
      </c>
      <c r="F566" s="110" t="s">
        <v>32</v>
      </c>
      <c r="G566" s="112" t="s">
        <v>32</v>
      </c>
      <c r="H566" s="120" t="s">
        <v>32</v>
      </c>
      <c r="I566" s="614" t="s">
        <v>32</v>
      </c>
      <c r="J566" s="139" t="s">
        <v>32</v>
      </c>
      <c r="K566" s="457" t="s">
        <v>32</v>
      </c>
      <c r="L566" s="458" t="s">
        <v>32</v>
      </c>
      <c r="M566" s="441" t="s">
        <v>32</v>
      </c>
      <c r="N566" s="431" t="s">
        <v>32</v>
      </c>
      <c r="O566" s="431" t="s">
        <v>32</v>
      </c>
      <c r="P566" s="439" t="s">
        <v>32</v>
      </c>
      <c r="Q566" s="435" t="s">
        <v>32</v>
      </c>
      <c r="R566" s="110" t="s">
        <v>32</v>
      </c>
      <c r="S566" s="437" t="s">
        <v>32</v>
      </c>
      <c r="T566" s="112" t="s">
        <v>32</v>
      </c>
      <c r="U566" s="413" t="s">
        <v>32</v>
      </c>
    </row>
    <row r="567" spans="1:21" x14ac:dyDescent="0.25">
      <c r="A567" s="114" t="s">
        <v>32</v>
      </c>
      <c r="B567" s="435" t="s">
        <v>32</v>
      </c>
      <c r="C567" s="437" t="s">
        <v>32</v>
      </c>
      <c r="D567" s="110" t="s">
        <v>32</v>
      </c>
      <c r="E567" s="110" t="s">
        <v>32</v>
      </c>
      <c r="F567" s="110" t="s">
        <v>32</v>
      </c>
      <c r="G567" s="112" t="s">
        <v>32</v>
      </c>
      <c r="H567" s="120" t="s">
        <v>32</v>
      </c>
      <c r="I567" s="614" t="s">
        <v>32</v>
      </c>
      <c r="J567" s="139" t="s">
        <v>32</v>
      </c>
      <c r="K567" s="457" t="s">
        <v>32</v>
      </c>
      <c r="L567" s="458" t="s">
        <v>32</v>
      </c>
      <c r="M567" s="441" t="s">
        <v>32</v>
      </c>
      <c r="N567" s="431" t="s">
        <v>32</v>
      </c>
      <c r="O567" s="431" t="s">
        <v>32</v>
      </c>
      <c r="P567" s="439" t="s">
        <v>32</v>
      </c>
      <c r="Q567" s="435" t="s">
        <v>32</v>
      </c>
      <c r="R567" s="110" t="s">
        <v>32</v>
      </c>
      <c r="S567" s="437" t="s">
        <v>32</v>
      </c>
      <c r="T567" s="112" t="s">
        <v>32</v>
      </c>
      <c r="U567" s="413" t="s">
        <v>32</v>
      </c>
    </row>
    <row r="568" spans="1:21" x14ac:dyDescent="0.25">
      <c r="A568" s="114" t="s">
        <v>32</v>
      </c>
      <c r="B568" s="435" t="s">
        <v>32</v>
      </c>
      <c r="C568" s="437" t="s">
        <v>32</v>
      </c>
      <c r="D568" s="110" t="s">
        <v>32</v>
      </c>
      <c r="E568" s="110" t="s">
        <v>32</v>
      </c>
      <c r="F568" s="110" t="s">
        <v>32</v>
      </c>
      <c r="G568" s="112" t="s">
        <v>32</v>
      </c>
      <c r="H568" s="120" t="s">
        <v>32</v>
      </c>
      <c r="I568" s="614" t="s">
        <v>32</v>
      </c>
      <c r="J568" s="139" t="s">
        <v>32</v>
      </c>
      <c r="K568" s="457" t="s">
        <v>32</v>
      </c>
      <c r="L568" s="458" t="s">
        <v>32</v>
      </c>
      <c r="M568" s="441" t="s">
        <v>32</v>
      </c>
      <c r="N568" s="431" t="s">
        <v>32</v>
      </c>
      <c r="O568" s="431" t="s">
        <v>32</v>
      </c>
      <c r="P568" s="439" t="s">
        <v>32</v>
      </c>
      <c r="Q568" s="435" t="s">
        <v>32</v>
      </c>
      <c r="R568" s="110" t="s">
        <v>32</v>
      </c>
      <c r="S568" s="437" t="s">
        <v>32</v>
      </c>
      <c r="T568" s="112" t="s">
        <v>32</v>
      </c>
      <c r="U568" s="413" t="s">
        <v>32</v>
      </c>
    </row>
    <row r="569" spans="1:21" x14ac:dyDescent="0.25">
      <c r="A569" s="114" t="s">
        <v>32</v>
      </c>
      <c r="B569" s="435" t="s">
        <v>32</v>
      </c>
      <c r="C569" s="437" t="s">
        <v>32</v>
      </c>
      <c r="D569" s="110" t="s">
        <v>32</v>
      </c>
      <c r="E569" s="110" t="s">
        <v>32</v>
      </c>
      <c r="F569" s="110" t="s">
        <v>32</v>
      </c>
      <c r="G569" s="112" t="s">
        <v>32</v>
      </c>
      <c r="H569" s="120" t="s">
        <v>32</v>
      </c>
      <c r="I569" s="614" t="s">
        <v>32</v>
      </c>
      <c r="J569" s="139" t="s">
        <v>32</v>
      </c>
      <c r="K569" s="457" t="s">
        <v>32</v>
      </c>
      <c r="L569" s="458" t="s">
        <v>32</v>
      </c>
      <c r="M569" s="441" t="s">
        <v>32</v>
      </c>
      <c r="N569" s="431" t="s">
        <v>32</v>
      </c>
      <c r="O569" s="431" t="s">
        <v>32</v>
      </c>
      <c r="P569" s="439" t="s">
        <v>32</v>
      </c>
      <c r="Q569" s="435" t="s">
        <v>32</v>
      </c>
      <c r="R569" s="110" t="s">
        <v>32</v>
      </c>
      <c r="S569" s="437" t="s">
        <v>32</v>
      </c>
      <c r="T569" s="112" t="s">
        <v>32</v>
      </c>
      <c r="U569" s="413" t="s">
        <v>32</v>
      </c>
    </row>
    <row r="570" spans="1:21" x14ac:dyDescent="0.25">
      <c r="A570" s="114" t="s">
        <v>32</v>
      </c>
      <c r="B570" s="435" t="s">
        <v>32</v>
      </c>
      <c r="C570" s="437" t="s">
        <v>32</v>
      </c>
      <c r="D570" s="110" t="s">
        <v>32</v>
      </c>
      <c r="E570" s="110" t="s">
        <v>32</v>
      </c>
      <c r="F570" s="110" t="s">
        <v>32</v>
      </c>
      <c r="G570" s="112" t="s">
        <v>32</v>
      </c>
      <c r="H570" s="120" t="s">
        <v>32</v>
      </c>
      <c r="I570" s="614" t="s">
        <v>32</v>
      </c>
      <c r="J570" s="139" t="s">
        <v>32</v>
      </c>
      <c r="K570" s="457" t="s">
        <v>32</v>
      </c>
      <c r="L570" s="458" t="s">
        <v>32</v>
      </c>
      <c r="M570" s="441" t="s">
        <v>32</v>
      </c>
      <c r="N570" s="431" t="s">
        <v>32</v>
      </c>
      <c r="O570" s="431" t="s">
        <v>32</v>
      </c>
      <c r="P570" s="439" t="s">
        <v>32</v>
      </c>
      <c r="Q570" s="435" t="s">
        <v>32</v>
      </c>
      <c r="R570" s="110" t="s">
        <v>32</v>
      </c>
      <c r="S570" s="437" t="s">
        <v>32</v>
      </c>
      <c r="T570" s="112" t="s">
        <v>32</v>
      </c>
      <c r="U570" s="413" t="s">
        <v>32</v>
      </c>
    </row>
    <row r="571" spans="1:21" x14ac:dyDescent="0.25">
      <c r="A571" s="114" t="s">
        <v>32</v>
      </c>
      <c r="B571" s="435" t="s">
        <v>32</v>
      </c>
      <c r="C571" s="437" t="s">
        <v>32</v>
      </c>
      <c r="D571" s="110" t="s">
        <v>32</v>
      </c>
      <c r="E571" s="110" t="s">
        <v>32</v>
      </c>
      <c r="F571" s="110" t="s">
        <v>32</v>
      </c>
      <c r="G571" s="112" t="s">
        <v>32</v>
      </c>
      <c r="H571" s="120" t="s">
        <v>32</v>
      </c>
      <c r="I571" s="614" t="s">
        <v>32</v>
      </c>
      <c r="J571" s="139" t="s">
        <v>32</v>
      </c>
      <c r="K571" s="457" t="s">
        <v>32</v>
      </c>
      <c r="L571" s="458" t="s">
        <v>32</v>
      </c>
      <c r="M571" s="441" t="s">
        <v>32</v>
      </c>
      <c r="N571" s="431" t="s">
        <v>32</v>
      </c>
      <c r="O571" s="431" t="s">
        <v>32</v>
      </c>
      <c r="P571" s="439" t="s">
        <v>32</v>
      </c>
      <c r="Q571" s="435" t="s">
        <v>32</v>
      </c>
      <c r="R571" s="110" t="s">
        <v>32</v>
      </c>
      <c r="S571" s="437" t="s">
        <v>32</v>
      </c>
      <c r="T571" s="112" t="s">
        <v>32</v>
      </c>
      <c r="U571" s="413" t="s">
        <v>32</v>
      </c>
    </row>
    <row r="572" spans="1:21" x14ac:dyDescent="0.25">
      <c r="A572" s="114" t="s">
        <v>32</v>
      </c>
      <c r="B572" s="435" t="s">
        <v>32</v>
      </c>
      <c r="C572" s="437" t="s">
        <v>32</v>
      </c>
      <c r="D572" s="110" t="s">
        <v>32</v>
      </c>
      <c r="E572" s="110" t="s">
        <v>32</v>
      </c>
      <c r="F572" s="110" t="s">
        <v>32</v>
      </c>
      <c r="G572" s="112" t="s">
        <v>32</v>
      </c>
      <c r="H572" s="120" t="s">
        <v>32</v>
      </c>
      <c r="I572" s="614" t="s">
        <v>32</v>
      </c>
      <c r="J572" s="139" t="s">
        <v>32</v>
      </c>
      <c r="K572" s="457" t="s">
        <v>32</v>
      </c>
      <c r="L572" s="458" t="s">
        <v>32</v>
      </c>
      <c r="M572" s="441" t="s">
        <v>32</v>
      </c>
      <c r="N572" s="431" t="s">
        <v>32</v>
      </c>
      <c r="O572" s="431" t="s">
        <v>32</v>
      </c>
      <c r="P572" s="439" t="s">
        <v>32</v>
      </c>
      <c r="Q572" s="435" t="s">
        <v>32</v>
      </c>
      <c r="R572" s="110" t="s">
        <v>32</v>
      </c>
      <c r="S572" s="437" t="s">
        <v>32</v>
      </c>
      <c r="T572" s="112" t="s">
        <v>32</v>
      </c>
      <c r="U572" s="413" t="s">
        <v>32</v>
      </c>
    </row>
    <row r="573" spans="1:21" x14ac:dyDescent="0.25">
      <c r="A573" s="114" t="s">
        <v>32</v>
      </c>
      <c r="B573" s="435" t="s">
        <v>32</v>
      </c>
      <c r="C573" s="437" t="s">
        <v>32</v>
      </c>
      <c r="D573" s="110" t="s">
        <v>32</v>
      </c>
      <c r="E573" s="110" t="s">
        <v>32</v>
      </c>
      <c r="F573" s="110" t="s">
        <v>32</v>
      </c>
      <c r="G573" s="112" t="s">
        <v>32</v>
      </c>
      <c r="H573" s="120" t="s">
        <v>32</v>
      </c>
      <c r="I573" s="614" t="s">
        <v>32</v>
      </c>
      <c r="J573" s="139" t="s">
        <v>32</v>
      </c>
      <c r="K573" s="457" t="s">
        <v>32</v>
      </c>
      <c r="L573" s="458" t="s">
        <v>32</v>
      </c>
      <c r="M573" s="441" t="s">
        <v>32</v>
      </c>
      <c r="N573" s="431" t="s">
        <v>32</v>
      </c>
      <c r="O573" s="431" t="s">
        <v>32</v>
      </c>
      <c r="P573" s="439" t="s">
        <v>32</v>
      </c>
      <c r="Q573" s="435" t="s">
        <v>32</v>
      </c>
      <c r="R573" s="110" t="s">
        <v>32</v>
      </c>
      <c r="S573" s="437" t="s">
        <v>32</v>
      </c>
      <c r="T573" s="112" t="s">
        <v>32</v>
      </c>
      <c r="U573" s="413" t="s">
        <v>32</v>
      </c>
    </row>
    <row r="574" spans="1:21" x14ac:dyDescent="0.25">
      <c r="A574" s="114" t="s">
        <v>32</v>
      </c>
      <c r="B574" s="435" t="s">
        <v>32</v>
      </c>
      <c r="C574" s="437" t="s">
        <v>32</v>
      </c>
      <c r="D574" s="110" t="s">
        <v>32</v>
      </c>
      <c r="E574" s="110" t="s">
        <v>32</v>
      </c>
      <c r="F574" s="110" t="s">
        <v>32</v>
      </c>
      <c r="G574" s="112" t="s">
        <v>32</v>
      </c>
      <c r="H574" s="120" t="s">
        <v>32</v>
      </c>
      <c r="I574" s="614" t="s">
        <v>32</v>
      </c>
      <c r="J574" s="139" t="s">
        <v>32</v>
      </c>
      <c r="K574" s="457" t="s">
        <v>32</v>
      </c>
      <c r="L574" s="458" t="s">
        <v>32</v>
      </c>
      <c r="M574" s="441" t="s">
        <v>32</v>
      </c>
      <c r="N574" s="431" t="s">
        <v>32</v>
      </c>
      <c r="O574" s="431" t="s">
        <v>32</v>
      </c>
      <c r="P574" s="439" t="s">
        <v>32</v>
      </c>
      <c r="Q574" s="435" t="s">
        <v>32</v>
      </c>
      <c r="R574" s="110" t="s">
        <v>32</v>
      </c>
      <c r="S574" s="437" t="s">
        <v>32</v>
      </c>
      <c r="T574" s="112" t="s">
        <v>32</v>
      </c>
      <c r="U574" s="413" t="s">
        <v>32</v>
      </c>
    </row>
    <row r="575" spans="1:21" x14ac:dyDescent="0.25">
      <c r="A575" s="114" t="s">
        <v>32</v>
      </c>
      <c r="B575" s="435" t="s">
        <v>32</v>
      </c>
      <c r="C575" s="437" t="s">
        <v>32</v>
      </c>
      <c r="D575" s="110" t="s">
        <v>32</v>
      </c>
      <c r="E575" s="110" t="s">
        <v>32</v>
      </c>
      <c r="F575" s="110" t="s">
        <v>32</v>
      </c>
      <c r="G575" s="112" t="s">
        <v>32</v>
      </c>
      <c r="H575" s="120" t="s">
        <v>32</v>
      </c>
      <c r="I575" s="614" t="s">
        <v>32</v>
      </c>
      <c r="J575" s="139" t="s">
        <v>32</v>
      </c>
      <c r="K575" s="457" t="s">
        <v>32</v>
      </c>
      <c r="L575" s="458" t="s">
        <v>32</v>
      </c>
      <c r="M575" s="441" t="s">
        <v>32</v>
      </c>
      <c r="N575" s="431" t="s">
        <v>32</v>
      </c>
      <c r="O575" s="431" t="s">
        <v>32</v>
      </c>
      <c r="P575" s="439" t="s">
        <v>32</v>
      </c>
      <c r="Q575" s="435" t="s">
        <v>32</v>
      </c>
      <c r="R575" s="110" t="s">
        <v>32</v>
      </c>
      <c r="S575" s="437" t="s">
        <v>32</v>
      </c>
      <c r="T575" s="112" t="s">
        <v>32</v>
      </c>
      <c r="U575" s="413" t="s">
        <v>32</v>
      </c>
    </row>
    <row r="576" spans="1:21" x14ac:dyDescent="0.25">
      <c r="A576" s="114" t="s">
        <v>32</v>
      </c>
      <c r="B576" s="435" t="s">
        <v>32</v>
      </c>
      <c r="C576" s="437" t="s">
        <v>32</v>
      </c>
      <c r="D576" s="110" t="s">
        <v>32</v>
      </c>
      <c r="E576" s="110" t="s">
        <v>32</v>
      </c>
      <c r="F576" s="110" t="s">
        <v>32</v>
      </c>
      <c r="G576" s="112" t="s">
        <v>32</v>
      </c>
      <c r="H576" s="120" t="s">
        <v>32</v>
      </c>
      <c r="I576" s="614" t="s">
        <v>32</v>
      </c>
      <c r="J576" s="139" t="s">
        <v>32</v>
      </c>
      <c r="K576" s="457" t="s">
        <v>32</v>
      </c>
      <c r="L576" s="458" t="s">
        <v>32</v>
      </c>
      <c r="M576" s="441" t="s">
        <v>32</v>
      </c>
      <c r="N576" s="431" t="s">
        <v>32</v>
      </c>
      <c r="O576" s="431" t="s">
        <v>32</v>
      </c>
      <c r="P576" s="439" t="s">
        <v>32</v>
      </c>
      <c r="Q576" s="435" t="s">
        <v>32</v>
      </c>
      <c r="R576" s="110" t="s">
        <v>32</v>
      </c>
      <c r="S576" s="437" t="s">
        <v>32</v>
      </c>
      <c r="T576" s="112" t="s">
        <v>32</v>
      </c>
      <c r="U576" s="413" t="s">
        <v>32</v>
      </c>
    </row>
    <row r="577" spans="1:21" x14ac:dyDescent="0.25">
      <c r="A577" s="114" t="s">
        <v>32</v>
      </c>
      <c r="B577" s="435" t="s">
        <v>32</v>
      </c>
      <c r="C577" s="437" t="s">
        <v>32</v>
      </c>
      <c r="D577" s="110" t="s">
        <v>32</v>
      </c>
      <c r="E577" s="110" t="s">
        <v>32</v>
      </c>
      <c r="F577" s="110" t="s">
        <v>32</v>
      </c>
      <c r="G577" s="112" t="s">
        <v>32</v>
      </c>
      <c r="H577" s="120" t="s">
        <v>32</v>
      </c>
      <c r="I577" s="614" t="s">
        <v>32</v>
      </c>
      <c r="J577" s="139" t="s">
        <v>32</v>
      </c>
      <c r="K577" s="457" t="s">
        <v>32</v>
      </c>
      <c r="L577" s="458" t="s">
        <v>32</v>
      </c>
      <c r="M577" s="441" t="s">
        <v>32</v>
      </c>
      <c r="N577" s="431" t="s">
        <v>32</v>
      </c>
      <c r="O577" s="431" t="s">
        <v>32</v>
      </c>
      <c r="P577" s="439" t="s">
        <v>32</v>
      </c>
      <c r="Q577" s="435" t="s">
        <v>32</v>
      </c>
      <c r="R577" s="110" t="s">
        <v>32</v>
      </c>
      <c r="S577" s="437" t="s">
        <v>32</v>
      </c>
      <c r="T577" s="112" t="s">
        <v>32</v>
      </c>
      <c r="U577" s="413" t="s">
        <v>32</v>
      </c>
    </row>
    <row r="578" spans="1:21" x14ac:dyDescent="0.25">
      <c r="A578" s="114" t="s">
        <v>32</v>
      </c>
      <c r="B578" s="435" t="s">
        <v>32</v>
      </c>
      <c r="C578" s="437" t="s">
        <v>32</v>
      </c>
      <c r="D578" s="110" t="s">
        <v>32</v>
      </c>
      <c r="E578" s="110" t="s">
        <v>32</v>
      </c>
      <c r="F578" s="110" t="s">
        <v>32</v>
      </c>
      <c r="G578" s="112" t="s">
        <v>32</v>
      </c>
      <c r="H578" s="120" t="s">
        <v>32</v>
      </c>
      <c r="I578" s="614" t="s">
        <v>32</v>
      </c>
      <c r="J578" s="139" t="s">
        <v>32</v>
      </c>
      <c r="K578" s="457" t="s">
        <v>32</v>
      </c>
      <c r="L578" s="458" t="s">
        <v>32</v>
      </c>
      <c r="M578" s="441" t="s">
        <v>32</v>
      </c>
      <c r="N578" s="431" t="s">
        <v>32</v>
      </c>
      <c r="O578" s="431" t="s">
        <v>32</v>
      </c>
      <c r="P578" s="439" t="s">
        <v>32</v>
      </c>
      <c r="Q578" s="435" t="s">
        <v>32</v>
      </c>
      <c r="R578" s="110" t="s">
        <v>32</v>
      </c>
      <c r="S578" s="437" t="s">
        <v>32</v>
      </c>
      <c r="T578" s="112" t="s">
        <v>32</v>
      </c>
      <c r="U578" s="413" t="s">
        <v>32</v>
      </c>
    </row>
    <row r="579" spans="1:21" x14ac:dyDescent="0.25">
      <c r="A579" s="114" t="s">
        <v>32</v>
      </c>
      <c r="B579" s="435" t="s">
        <v>32</v>
      </c>
      <c r="C579" s="437" t="s">
        <v>32</v>
      </c>
      <c r="D579" s="110" t="s">
        <v>32</v>
      </c>
      <c r="E579" s="110" t="s">
        <v>32</v>
      </c>
      <c r="F579" s="110" t="s">
        <v>32</v>
      </c>
      <c r="G579" s="112" t="s">
        <v>32</v>
      </c>
      <c r="H579" s="120" t="s">
        <v>32</v>
      </c>
      <c r="I579" s="614" t="s">
        <v>32</v>
      </c>
      <c r="J579" s="139" t="s">
        <v>32</v>
      </c>
      <c r="K579" s="457" t="s">
        <v>32</v>
      </c>
      <c r="L579" s="458" t="s">
        <v>32</v>
      </c>
      <c r="M579" s="441" t="s">
        <v>32</v>
      </c>
      <c r="N579" s="431" t="s">
        <v>32</v>
      </c>
      <c r="O579" s="431" t="s">
        <v>32</v>
      </c>
      <c r="P579" s="439" t="s">
        <v>32</v>
      </c>
      <c r="Q579" s="435" t="s">
        <v>32</v>
      </c>
      <c r="R579" s="110" t="s">
        <v>32</v>
      </c>
      <c r="S579" s="437" t="s">
        <v>32</v>
      </c>
      <c r="T579" s="112" t="s">
        <v>32</v>
      </c>
      <c r="U579" s="413" t="s">
        <v>32</v>
      </c>
    </row>
    <row r="580" spans="1:21" x14ac:dyDescent="0.25">
      <c r="A580" s="114" t="s">
        <v>32</v>
      </c>
      <c r="B580" s="435" t="s">
        <v>32</v>
      </c>
      <c r="C580" s="437" t="s">
        <v>32</v>
      </c>
      <c r="D580" s="110" t="s">
        <v>32</v>
      </c>
      <c r="E580" s="110" t="s">
        <v>32</v>
      </c>
      <c r="F580" s="110" t="s">
        <v>32</v>
      </c>
      <c r="G580" s="112" t="s">
        <v>32</v>
      </c>
      <c r="H580" s="120" t="s">
        <v>32</v>
      </c>
      <c r="I580" s="614" t="s">
        <v>32</v>
      </c>
      <c r="J580" s="139" t="s">
        <v>32</v>
      </c>
      <c r="K580" s="457" t="s">
        <v>32</v>
      </c>
      <c r="L580" s="458" t="s">
        <v>32</v>
      </c>
      <c r="M580" s="441" t="s">
        <v>32</v>
      </c>
      <c r="N580" s="431" t="s">
        <v>32</v>
      </c>
      <c r="O580" s="431" t="s">
        <v>32</v>
      </c>
      <c r="P580" s="439" t="s">
        <v>32</v>
      </c>
      <c r="Q580" s="435" t="s">
        <v>32</v>
      </c>
      <c r="R580" s="110" t="s">
        <v>32</v>
      </c>
      <c r="S580" s="437" t="s">
        <v>32</v>
      </c>
      <c r="T580" s="112" t="s">
        <v>32</v>
      </c>
      <c r="U580" s="413" t="s">
        <v>32</v>
      </c>
    </row>
    <row r="581" spans="1:21" x14ac:dyDescent="0.25">
      <c r="A581" s="114" t="s">
        <v>32</v>
      </c>
      <c r="B581" s="435" t="s">
        <v>32</v>
      </c>
      <c r="C581" s="437" t="s">
        <v>32</v>
      </c>
      <c r="D581" s="110" t="s">
        <v>32</v>
      </c>
      <c r="E581" s="110" t="s">
        <v>32</v>
      </c>
      <c r="F581" s="110" t="s">
        <v>32</v>
      </c>
      <c r="G581" s="112" t="s">
        <v>32</v>
      </c>
      <c r="H581" s="120" t="s">
        <v>32</v>
      </c>
      <c r="I581" s="614" t="s">
        <v>32</v>
      </c>
      <c r="J581" s="139" t="s">
        <v>32</v>
      </c>
      <c r="K581" s="457" t="s">
        <v>32</v>
      </c>
      <c r="L581" s="458" t="s">
        <v>32</v>
      </c>
      <c r="M581" s="441" t="s">
        <v>32</v>
      </c>
      <c r="N581" s="431" t="s">
        <v>32</v>
      </c>
      <c r="O581" s="431" t="s">
        <v>32</v>
      </c>
      <c r="P581" s="439" t="s">
        <v>32</v>
      </c>
      <c r="Q581" s="435" t="s">
        <v>32</v>
      </c>
      <c r="R581" s="110" t="s">
        <v>32</v>
      </c>
      <c r="S581" s="437" t="s">
        <v>32</v>
      </c>
      <c r="T581" s="112" t="s">
        <v>32</v>
      </c>
      <c r="U581" s="413" t="s">
        <v>32</v>
      </c>
    </row>
    <row r="582" spans="1:21" x14ac:dyDescent="0.25">
      <c r="A582" s="114" t="s">
        <v>32</v>
      </c>
      <c r="B582" s="435" t="s">
        <v>32</v>
      </c>
      <c r="C582" s="437" t="s">
        <v>32</v>
      </c>
      <c r="D582" s="110" t="s">
        <v>32</v>
      </c>
      <c r="E582" s="110" t="s">
        <v>32</v>
      </c>
      <c r="F582" s="110" t="s">
        <v>32</v>
      </c>
      <c r="G582" s="112" t="s">
        <v>32</v>
      </c>
      <c r="H582" s="120" t="s">
        <v>32</v>
      </c>
      <c r="I582" s="614" t="s">
        <v>32</v>
      </c>
      <c r="J582" s="139" t="s">
        <v>32</v>
      </c>
      <c r="K582" s="457" t="s">
        <v>32</v>
      </c>
      <c r="L582" s="458" t="s">
        <v>32</v>
      </c>
      <c r="M582" s="441" t="s">
        <v>32</v>
      </c>
      <c r="N582" s="431" t="s">
        <v>32</v>
      </c>
      <c r="O582" s="431" t="s">
        <v>32</v>
      </c>
      <c r="P582" s="439" t="s">
        <v>32</v>
      </c>
      <c r="Q582" s="435" t="s">
        <v>32</v>
      </c>
      <c r="R582" s="110" t="s">
        <v>32</v>
      </c>
      <c r="S582" s="437" t="s">
        <v>32</v>
      </c>
      <c r="T582" s="112" t="s">
        <v>32</v>
      </c>
      <c r="U582" s="413" t="s">
        <v>32</v>
      </c>
    </row>
    <row r="583" spans="1:21" x14ac:dyDescent="0.25">
      <c r="A583" s="114" t="s">
        <v>32</v>
      </c>
      <c r="B583" s="435" t="s">
        <v>32</v>
      </c>
      <c r="C583" s="437" t="s">
        <v>32</v>
      </c>
      <c r="D583" s="110" t="s">
        <v>32</v>
      </c>
      <c r="E583" s="110" t="s">
        <v>32</v>
      </c>
      <c r="F583" s="110" t="s">
        <v>32</v>
      </c>
      <c r="G583" s="112" t="s">
        <v>32</v>
      </c>
      <c r="H583" s="120" t="s">
        <v>32</v>
      </c>
      <c r="I583" s="614" t="s">
        <v>32</v>
      </c>
      <c r="J583" s="139" t="s">
        <v>32</v>
      </c>
      <c r="K583" s="457" t="s">
        <v>32</v>
      </c>
      <c r="L583" s="458" t="s">
        <v>32</v>
      </c>
      <c r="M583" s="441" t="s">
        <v>32</v>
      </c>
      <c r="N583" s="431" t="s">
        <v>32</v>
      </c>
      <c r="O583" s="431" t="s">
        <v>32</v>
      </c>
      <c r="P583" s="439" t="s">
        <v>32</v>
      </c>
      <c r="Q583" s="435" t="s">
        <v>32</v>
      </c>
      <c r="R583" s="110" t="s">
        <v>32</v>
      </c>
      <c r="S583" s="437" t="s">
        <v>32</v>
      </c>
      <c r="T583" s="112" t="s">
        <v>32</v>
      </c>
      <c r="U583" s="413" t="s">
        <v>32</v>
      </c>
    </row>
    <row r="584" spans="1:21" x14ac:dyDescent="0.25">
      <c r="A584" s="114" t="s">
        <v>32</v>
      </c>
      <c r="B584" s="435" t="s">
        <v>32</v>
      </c>
      <c r="C584" s="437" t="s">
        <v>32</v>
      </c>
      <c r="D584" s="110" t="s">
        <v>32</v>
      </c>
      <c r="E584" s="110" t="s">
        <v>32</v>
      </c>
      <c r="F584" s="110" t="s">
        <v>32</v>
      </c>
      <c r="G584" s="112" t="s">
        <v>32</v>
      </c>
      <c r="H584" s="120" t="s">
        <v>32</v>
      </c>
      <c r="I584" s="614" t="s">
        <v>32</v>
      </c>
      <c r="J584" s="139" t="s">
        <v>32</v>
      </c>
      <c r="K584" s="457" t="s">
        <v>32</v>
      </c>
      <c r="L584" s="458" t="s">
        <v>32</v>
      </c>
      <c r="M584" s="441" t="s">
        <v>32</v>
      </c>
      <c r="N584" s="431" t="s">
        <v>32</v>
      </c>
      <c r="O584" s="431" t="s">
        <v>32</v>
      </c>
      <c r="P584" s="439" t="s">
        <v>32</v>
      </c>
      <c r="Q584" s="435" t="s">
        <v>32</v>
      </c>
      <c r="R584" s="110" t="s">
        <v>32</v>
      </c>
      <c r="S584" s="437" t="s">
        <v>32</v>
      </c>
      <c r="T584" s="112" t="s">
        <v>32</v>
      </c>
      <c r="U584" s="413" t="s">
        <v>32</v>
      </c>
    </row>
    <row r="585" spans="1:21" x14ac:dyDescent="0.25">
      <c r="A585" s="114" t="s">
        <v>32</v>
      </c>
      <c r="B585" s="435" t="s">
        <v>32</v>
      </c>
      <c r="C585" s="437" t="s">
        <v>32</v>
      </c>
      <c r="D585" s="110" t="s">
        <v>32</v>
      </c>
      <c r="E585" s="110" t="s">
        <v>32</v>
      </c>
      <c r="F585" s="110" t="s">
        <v>32</v>
      </c>
      <c r="G585" s="112" t="s">
        <v>32</v>
      </c>
      <c r="H585" s="120" t="s">
        <v>32</v>
      </c>
      <c r="I585" s="614" t="s">
        <v>32</v>
      </c>
      <c r="J585" s="139" t="s">
        <v>32</v>
      </c>
      <c r="K585" s="457" t="s">
        <v>32</v>
      </c>
      <c r="L585" s="458" t="s">
        <v>32</v>
      </c>
      <c r="M585" s="441" t="s">
        <v>32</v>
      </c>
      <c r="N585" s="431" t="s">
        <v>32</v>
      </c>
      <c r="O585" s="431" t="s">
        <v>32</v>
      </c>
      <c r="P585" s="439" t="s">
        <v>32</v>
      </c>
      <c r="Q585" s="435" t="s">
        <v>32</v>
      </c>
      <c r="R585" s="110" t="s">
        <v>32</v>
      </c>
      <c r="S585" s="437" t="s">
        <v>32</v>
      </c>
      <c r="T585" s="112" t="s">
        <v>32</v>
      </c>
      <c r="U585" s="413" t="s">
        <v>32</v>
      </c>
    </row>
    <row r="586" spans="1:21" x14ac:dyDescent="0.25">
      <c r="A586" s="114" t="s">
        <v>32</v>
      </c>
      <c r="B586" s="435" t="s">
        <v>32</v>
      </c>
      <c r="C586" s="437" t="s">
        <v>32</v>
      </c>
      <c r="D586" s="110" t="s">
        <v>32</v>
      </c>
      <c r="E586" s="110" t="s">
        <v>32</v>
      </c>
      <c r="F586" s="110" t="s">
        <v>32</v>
      </c>
      <c r="G586" s="112" t="s">
        <v>32</v>
      </c>
      <c r="H586" s="120" t="s">
        <v>32</v>
      </c>
      <c r="I586" s="614" t="s">
        <v>32</v>
      </c>
      <c r="J586" s="139" t="s">
        <v>32</v>
      </c>
      <c r="K586" s="457" t="s">
        <v>32</v>
      </c>
      <c r="L586" s="458" t="s">
        <v>32</v>
      </c>
      <c r="M586" s="441" t="s">
        <v>32</v>
      </c>
      <c r="N586" s="431" t="s">
        <v>32</v>
      </c>
      <c r="O586" s="431" t="s">
        <v>32</v>
      </c>
      <c r="P586" s="439" t="s">
        <v>32</v>
      </c>
      <c r="Q586" s="435" t="s">
        <v>32</v>
      </c>
      <c r="R586" s="110" t="s">
        <v>32</v>
      </c>
      <c r="S586" s="437" t="s">
        <v>32</v>
      </c>
      <c r="T586" s="112" t="s">
        <v>32</v>
      </c>
      <c r="U586" s="413" t="s">
        <v>32</v>
      </c>
    </row>
    <row r="587" spans="1:21" x14ac:dyDescent="0.25">
      <c r="A587" s="114" t="s">
        <v>32</v>
      </c>
      <c r="B587" s="435" t="s">
        <v>32</v>
      </c>
      <c r="C587" s="437" t="s">
        <v>32</v>
      </c>
      <c r="D587" s="110" t="s">
        <v>32</v>
      </c>
      <c r="E587" s="110" t="s">
        <v>32</v>
      </c>
      <c r="F587" s="110" t="s">
        <v>32</v>
      </c>
      <c r="G587" s="112" t="s">
        <v>32</v>
      </c>
      <c r="H587" s="120" t="s">
        <v>32</v>
      </c>
      <c r="I587" s="614" t="s">
        <v>32</v>
      </c>
      <c r="J587" s="139" t="s">
        <v>32</v>
      </c>
      <c r="K587" s="457" t="s">
        <v>32</v>
      </c>
      <c r="L587" s="458" t="s">
        <v>32</v>
      </c>
      <c r="M587" s="441" t="s">
        <v>32</v>
      </c>
      <c r="N587" s="431" t="s">
        <v>32</v>
      </c>
      <c r="O587" s="431" t="s">
        <v>32</v>
      </c>
      <c r="P587" s="439" t="s">
        <v>32</v>
      </c>
      <c r="Q587" s="435" t="s">
        <v>32</v>
      </c>
      <c r="R587" s="110" t="s">
        <v>32</v>
      </c>
      <c r="S587" s="437" t="s">
        <v>32</v>
      </c>
      <c r="T587" s="112" t="s">
        <v>32</v>
      </c>
      <c r="U587" s="413" t="s">
        <v>32</v>
      </c>
    </row>
    <row r="588" spans="1:21" x14ac:dyDescent="0.25">
      <c r="A588" s="114" t="s">
        <v>32</v>
      </c>
      <c r="B588" s="435" t="s">
        <v>32</v>
      </c>
      <c r="C588" s="437" t="s">
        <v>32</v>
      </c>
      <c r="D588" s="110" t="s">
        <v>32</v>
      </c>
      <c r="E588" s="110" t="s">
        <v>32</v>
      </c>
      <c r="F588" s="110" t="s">
        <v>32</v>
      </c>
      <c r="G588" s="112" t="s">
        <v>32</v>
      </c>
      <c r="H588" s="120" t="s">
        <v>32</v>
      </c>
      <c r="I588" s="614" t="s">
        <v>32</v>
      </c>
      <c r="J588" s="139" t="s">
        <v>32</v>
      </c>
      <c r="K588" s="457" t="s">
        <v>32</v>
      </c>
      <c r="L588" s="458" t="s">
        <v>32</v>
      </c>
      <c r="M588" s="441" t="s">
        <v>32</v>
      </c>
      <c r="N588" s="431" t="s">
        <v>32</v>
      </c>
      <c r="O588" s="431" t="s">
        <v>32</v>
      </c>
      <c r="P588" s="439" t="s">
        <v>32</v>
      </c>
      <c r="Q588" s="435" t="s">
        <v>32</v>
      </c>
      <c r="R588" s="110" t="s">
        <v>32</v>
      </c>
      <c r="S588" s="437" t="s">
        <v>32</v>
      </c>
      <c r="T588" s="112" t="s">
        <v>32</v>
      </c>
      <c r="U588" s="413" t="s">
        <v>32</v>
      </c>
    </row>
    <row r="589" spans="1:21" x14ac:dyDescent="0.25">
      <c r="A589" s="114" t="s">
        <v>32</v>
      </c>
      <c r="B589" s="435" t="s">
        <v>32</v>
      </c>
      <c r="C589" s="437" t="s">
        <v>32</v>
      </c>
      <c r="D589" s="110" t="s">
        <v>32</v>
      </c>
      <c r="E589" s="110" t="s">
        <v>32</v>
      </c>
      <c r="F589" s="110" t="s">
        <v>32</v>
      </c>
      <c r="G589" s="112" t="s">
        <v>32</v>
      </c>
      <c r="H589" s="120" t="s">
        <v>32</v>
      </c>
      <c r="I589" s="614" t="s">
        <v>32</v>
      </c>
      <c r="J589" s="139" t="s">
        <v>32</v>
      </c>
      <c r="K589" s="457" t="s">
        <v>32</v>
      </c>
      <c r="L589" s="458" t="s">
        <v>32</v>
      </c>
      <c r="M589" s="441" t="s">
        <v>32</v>
      </c>
      <c r="N589" s="431" t="s">
        <v>32</v>
      </c>
      <c r="O589" s="431" t="s">
        <v>32</v>
      </c>
      <c r="P589" s="439" t="s">
        <v>32</v>
      </c>
      <c r="Q589" s="435" t="s">
        <v>32</v>
      </c>
      <c r="R589" s="110" t="s">
        <v>32</v>
      </c>
      <c r="S589" s="437" t="s">
        <v>32</v>
      </c>
      <c r="T589" s="112" t="s">
        <v>32</v>
      </c>
      <c r="U589" s="413" t="s">
        <v>32</v>
      </c>
    </row>
    <row r="590" spans="1:21" x14ac:dyDescent="0.25">
      <c r="A590" s="114" t="s">
        <v>32</v>
      </c>
      <c r="B590" s="435" t="s">
        <v>32</v>
      </c>
      <c r="C590" s="437" t="s">
        <v>32</v>
      </c>
      <c r="D590" s="110" t="s">
        <v>32</v>
      </c>
      <c r="E590" s="110" t="s">
        <v>32</v>
      </c>
      <c r="F590" s="110" t="s">
        <v>32</v>
      </c>
      <c r="G590" s="112" t="s">
        <v>32</v>
      </c>
      <c r="H590" s="120" t="s">
        <v>32</v>
      </c>
      <c r="I590" s="614" t="s">
        <v>32</v>
      </c>
      <c r="J590" s="139" t="s">
        <v>32</v>
      </c>
      <c r="K590" s="457" t="s">
        <v>32</v>
      </c>
      <c r="L590" s="458" t="s">
        <v>32</v>
      </c>
      <c r="M590" s="441" t="s">
        <v>32</v>
      </c>
      <c r="N590" s="431" t="s">
        <v>32</v>
      </c>
      <c r="O590" s="431" t="s">
        <v>32</v>
      </c>
      <c r="P590" s="439" t="s">
        <v>32</v>
      </c>
      <c r="Q590" s="435" t="s">
        <v>32</v>
      </c>
      <c r="R590" s="110" t="s">
        <v>32</v>
      </c>
      <c r="S590" s="437" t="s">
        <v>32</v>
      </c>
      <c r="T590" s="112" t="s">
        <v>32</v>
      </c>
      <c r="U590" s="413" t="s">
        <v>32</v>
      </c>
    </row>
    <row r="591" spans="1:21" x14ac:dyDescent="0.25">
      <c r="A591" s="114" t="s">
        <v>32</v>
      </c>
      <c r="B591" s="435" t="s">
        <v>32</v>
      </c>
      <c r="C591" s="437" t="s">
        <v>32</v>
      </c>
      <c r="D591" s="110" t="s">
        <v>32</v>
      </c>
      <c r="E591" s="110" t="s">
        <v>32</v>
      </c>
      <c r="F591" s="110" t="s">
        <v>32</v>
      </c>
      <c r="G591" s="112" t="s">
        <v>32</v>
      </c>
      <c r="H591" s="120" t="s">
        <v>32</v>
      </c>
      <c r="I591" s="614" t="s">
        <v>32</v>
      </c>
      <c r="J591" s="139" t="s">
        <v>32</v>
      </c>
      <c r="K591" s="457" t="s">
        <v>32</v>
      </c>
      <c r="L591" s="458" t="s">
        <v>32</v>
      </c>
      <c r="M591" s="441" t="s">
        <v>32</v>
      </c>
      <c r="N591" s="431" t="s">
        <v>32</v>
      </c>
      <c r="O591" s="431" t="s">
        <v>32</v>
      </c>
      <c r="P591" s="439" t="s">
        <v>32</v>
      </c>
      <c r="Q591" s="435" t="s">
        <v>32</v>
      </c>
      <c r="R591" s="110" t="s">
        <v>32</v>
      </c>
      <c r="S591" s="437" t="s">
        <v>32</v>
      </c>
      <c r="T591" s="112" t="s">
        <v>32</v>
      </c>
      <c r="U591" s="413" t="s">
        <v>32</v>
      </c>
    </row>
    <row r="592" spans="1:21" x14ac:dyDescent="0.25">
      <c r="A592" s="114" t="s">
        <v>32</v>
      </c>
      <c r="B592" s="435" t="s">
        <v>32</v>
      </c>
      <c r="C592" s="437" t="s">
        <v>32</v>
      </c>
      <c r="D592" s="110" t="s">
        <v>32</v>
      </c>
      <c r="E592" s="110" t="s">
        <v>32</v>
      </c>
      <c r="F592" s="110" t="s">
        <v>32</v>
      </c>
      <c r="G592" s="112" t="s">
        <v>32</v>
      </c>
      <c r="H592" s="120" t="s">
        <v>32</v>
      </c>
      <c r="I592" s="614" t="s">
        <v>32</v>
      </c>
      <c r="J592" s="139" t="s">
        <v>32</v>
      </c>
      <c r="K592" s="457" t="s">
        <v>32</v>
      </c>
      <c r="L592" s="458" t="s">
        <v>32</v>
      </c>
      <c r="M592" s="441" t="s">
        <v>32</v>
      </c>
      <c r="N592" s="431" t="s">
        <v>32</v>
      </c>
      <c r="O592" s="431" t="s">
        <v>32</v>
      </c>
      <c r="P592" s="439" t="s">
        <v>32</v>
      </c>
      <c r="Q592" s="435" t="s">
        <v>32</v>
      </c>
      <c r="R592" s="110" t="s">
        <v>32</v>
      </c>
      <c r="S592" s="437" t="s">
        <v>32</v>
      </c>
      <c r="T592" s="112" t="s">
        <v>32</v>
      </c>
      <c r="U592" s="413" t="s">
        <v>32</v>
      </c>
    </row>
    <row r="593" spans="1:21" x14ac:dyDescent="0.25">
      <c r="A593" s="114" t="s">
        <v>32</v>
      </c>
      <c r="B593" s="435" t="s">
        <v>32</v>
      </c>
      <c r="C593" s="437" t="s">
        <v>32</v>
      </c>
      <c r="D593" s="110" t="s">
        <v>32</v>
      </c>
      <c r="E593" s="110" t="s">
        <v>32</v>
      </c>
      <c r="F593" s="110" t="s">
        <v>32</v>
      </c>
      <c r="G593" s="112" t="s">
        <v>32</v>
      </c>
      <c r="H593" s="120" t="s">
        <v>32</v>
      </c>
      <c r="I593" s="614" t="s">
        <v>32</v>
      </c>
      <c r="J593" s="139" t="s">
        <v>32</v>
      </c>
      <c r="K593" s="457" t="s">
        <v>32</v>
      </c>
      <c r="L593" s="458" t="s">
        <v>32</v>
      </c>
      <c r="M593" s="441" t="s">
        <v>32</v>
      </c>
      <c r="N593" s="431" t="s">
        <v>32</v>
      </c>
      <c r="O593" s="431" t="s">
        <v>32</v>
      </c>
      <c r="P593" s="439" t="s">
        <v>32</v>
      </c>
      <c r="Q593" s="435" t="s">
        <v>32</v>
      </c>
      <c r="R593" s="110" t="s">
        <v>32</v>
      </c>
      <c r="S593" s="437" t="s">
        <v>32</v>
      </c>
      <c r="T593" s="112" t="s">
        <v>32</v>
      </c>
      <c r="U593" s="413" t="s">
        <v>32</v>
      </c>
    </row>
    <row r="594" spans="1:21" x14ac:dyDescent="0.25">
      <c r="A594" s="114" t="s">
        <v>32</v>
      </c>
      <c r="B594" s="435" t="s">
        <v>32</v>
      </c>
      <c r="C594" s="437" t="s">
        <v>32</v>
      </c>
      <c r="D594" s="110" t="s">
        <v>32</v>
      </c>
      <c r="E594" s="110" t="s">
        <v>32</v>
      </c>
      <c r="F594" s="110" t="s">
        <v>32</v>
      </c>
      <c r="G594" s="112" t="s">
        <v>32</v>
      </c>
      <c r="H594" s="120" t="s">
        <v>32</v>
      </c>
      <c r="I594" s="614" t="s">
        <v>32</v>
      </c>
      <c r="J594" s="139" t="s">
        <v>32</v>
      </c>
      <c r="K594" s="457" t="s">
        <v>32</v>
      </c>
      <c r="L594" s="458" t="s">
        <v>32</v>
      </c>
      <c r="M594" s="441" t="s">
        <v>32</v>
      </c>
      <c r="N594" s="431" t="s">
        <v>32</v>
      </c>
      <c r="O594" s="431" t="s">
        <v>32</v>
      </c>
      <c r="P594" s="439" t="s">
        <v>32</v>
      </c>
      <c r="Q594" s="435" t="s">
        <v>32</v>
      </c>
      <c r="R594" s="110" t="s">
        <v>32</v>
      </c>
      <c r="S594" s="437" t="s">
        <v>32</v>
      </c>
      <c r="T594" s="112" t="s">
        <v>32</v>
      </c>
      <c r="U594" s="413" t="s">
        <v>32</v>
      </c>
    </row>
    <row r="595" spans="1:21" x14ac:dyDescent="0.25">
      <c r="A595" s="114" t="s">
        <v>32</v>
      </c>
      <c r="B595" s="435" t="s">
        <v>32</v>
      </c>
      <c r="C595" s="437" t="s">
        <v>32</v>
      </c>
      <c r="D595" s="110" t="s">
        <v>32</v>
      </c>
      <c r="E595" s="110" t="s">
        <v>32</v>
      </c>
      <c r="F595" s="110" t="s">
        <v>32</v>
      </c>
      <c r="G595" s="112" t="s">
        <v>32</v>
      </c>
      <c r="H595" s="120" t="s">
        <v>32</v>
      </c>
      <c r="I595" s="614" t="s">
        <v>32</v>
      </c>
      <c r="J595" s="139" t="s">
        <v>32</v>
      </c>
      <c r="K595" s="457" t="s">
        <v>32</v>
      </c>
      <c r="L595" s="458" t="s">
        <v>32</v>
      </c>
      <c r="M595" s="441" t="s">
        <v>32</v>
      </c>
      <c r="N595" s="431" t="s">
        <v>32</v>
      </c>
      <c r="O595" s="431" t="s">
        <v>32</v>
      </c>
      <c r="P595" s="439" t="s">
        <v>32</v>
      </c>
      <c r="Q595" s="435" t="s">
        <v>32</v>
      </c>
      <c r="R595" s="110" t="s">
        <v>32</v>
      </c>
      <c r="S595" s="437" t="s">
        <v>32</v>
      </c>
      <c r="T595" s="112" t="s">
        <v>32</v>
      </c>
      <c r="U595" s="413" t="s">
        <v>32</v>
      </c>
    </row>
    <row r="596" spans="1:21" x14ac:dyDescent="0.25">
      <c r="A596" s="114" t="s">
        <v>32</v>
      </c>
      <c r="B596" s="435" t="s">
        <v>32</v>
      </c>
      <c r="C596" s="437" t="s">
        <v>32</v>
      </c>
      <c r="D596" s="110" t="s">
        <v>32</v>
      </c>
      <c r="E596" s="110" t="s">
        <v>32</v>
      </c>
      <c r="F596" s="110" t="s">
        <v>32</v>
      </c>
      <c r="G596" s="112" t="s">
        <v>32</v>
      </c>
      <c r="H596" s="120" t="s">
        <v>32</v>
      </c>
      <c r="I596" s="614" t="s">
        <v>32</v>
      </c>
      <c r="J596" s="139" t="s">
        <v>32</v>
      </c>
      <c r="K596" s="457" t="s">
        <v>32</v>
      </c>
      <c r="L596" s="458" t="s">
        <v>32</v>
      </c>
      <c r="M596" s="441" t="s">
        <v>32</v>
      </c>
      <c r="N596" s="431" t="s">
        <v>32</v>
      </c>
      <c r="O596" s="431" t="s">
        <v>32</v>
      </c>
      <c r="P596" s="439" t="s">
        <v>32</v>
      </c>
      <c r="Q596" s="435" t="s">
        <v>32</v>
      </c>
      <c r="R596" s="110" t="s">
        <v>32</v>
      </c>
      <c r="S596" s="437" t="s">
        <v>32</v>
      </c>
      <c r="T596" s="112" t="s">
        <v>32</v>
      </c>
      <c r="U596" s="413" t="s">
        <v>32</v>
      </c>
    </row>
    <row r="597" spans="1:21" x14ac:dyDescent="0.25">
      <c r="A597" s="114" t="s">
        <v>32</v>
      </c>
      <c r="B597" s="435" t="s">
        <v>32</v>
      </c>
      <c r="C597" s="437" t="s">
        <v>32</v>
      </c>
      <c r="D597" s="110" t="s">
        <v>32</v>
      </c>
      <c r="E597" s="110" t="s">
        <v>32</v>
      </c>
      <c r="F597" s="110" t="s">
        <v>32</v>
      </c>
      <c r="G597" s="112" t="s">
        <v>32</v>
      </c>
      <c r="H597" s="120" t="s">
        <v>32</v>
      </c>
      <c r="I597" s="614" t="s">
        <v>32</v>
      </c>
      <c r="J597" s="139" t="s">
        <v>32</v>
      </c>
      <c r="K597" s="457" t="s">
        <v>32</v>
      </c>
      <c r="L597" s="458" t="s">
        <v>32</v>
      </c>
      <c r="M597" s="441" t="s">
        <v>32</v>
      </c>
      <c r="N597" s="431" t="s">
        <v>32</v>
      </c>
      <c r="O597" s="431" t="s">
        <v>32</v>
      </c>
      <c r="P597" s="439" t="s">
        <v>32</v>
      </c>
      <c r="Q597" s="435" t="s">
        <v>32</v>
      </c>
      <c r="R597" s="110" t="s">
        <v>32</v>
      </c>
      <c r="S597" s="437" t="s">
        <v>32</v>
      </c>
      <c r="T597" s="112" t="s">
        <v>32</v>
      </c>
      <c r="U597" s="413" t="s">
        <v>32</v>
      </c>
    </row>
    <row r="598" spans="1:21" x14ac:dyDescent="0.25">
      <c r="A598" s="114" t="s">
        <v>32</v>
      </c>
      <c r="B598" s="435" t="s">
        <v>32</v>
      </c>
      <c r="C598" s="437" t="s">
        <v>32</v>
      </c>
      <c r="D598" s="110" t="s">
        <v>32</v>
      </c>
      <c r="E598" s="110" t="s">
        <v>32</v>
      </c>
      <c r="F598" s="110" t="s">
        <v>32</v>
      </c>
      <c r="G598" s="112" t="s">
        <v>32</v>
      </c>
      <c r="H598" s="120" t="s">
        <v>32</v>
      </c>
      <c r="I598" s="614" t="s">
        <v>32</v>
      </c>
      <c r="J598" s="139" t="s">
        <v>32</v>
      </c>
      <c r="K598" s="457" t="s">
        <v>32</v>
      </c>
      <c r="L598" s="458" t="s">
        <v>32</v>
      </c>
      <c r="M598" s="441" t="s">
        <v>32</v>
      </c>
      <c r="N598" s="431" t="s">
        <v>32</v>
      </c>
      <c r="O598" s="431" t="s">
        <v>32</v>
      </c>
      <c r="P598" s="439" t="s">
        <v>32</v>
      </c>
      <c r="Q598" s="435" t="s">
        <v>32</v>
      </c>
      <c r="R598" s="110" t="s">
        <v>32</v>
      </c>
      <c r="S598" s="437" t="s">
        <v>32</v>
      </c>
      <c r="T598" s="112" t="s">
        <v>32</v>
      </c>
      <c r="U598" s="413" t="s">
        <v>32</v>
      </c>
    </row>
    <row r="599" spans="1:21" x14ac:dyDescent="0.25">
      <c r="A599" s="114" t="s">
        <v>32</v>
      </c>
      <c r="B599" s="435" t="s">
        <v>32</v>
      </c>
      <c r="C599" s="437" t="s">
        <v>32</v>
      </c>
      <c r="D599" s="110" t="s">
        <v>32</v>
      </c>
      <c r="E599" s="110" t="s">
        <v>32</v>
      </c>
      <c r="F599" s="110" t="s">
        <v>32</v>
      </c>
      <c r="G599" s="112" t="s">
        <v>32</v>
      </c>
      <c r="H599" s="120" t="s">
        <v>32</v>
      </c>
      <c r="I599" s="614" t="s">
        <v>32</v>
      </c>
      <c r="J599" s="139" t="s">
        <v>32</v>
      </c>
      <c r="K599" s="457" t="s">
        <v>32</v>
      </c>
      <c r="L599" s="458" t="s">
        <v>32</v>
      </c>
      <c r="M599" s="441" t="s">
        <v>32</v>
      </c>
      <c r="N599" s="431" t="s">
        <v>32</v>
      </c>
      <c r="O599" s="431" t="s">
        <v>32</v>
      </c>
      <c r="P599" s="439" t="s">
        <v>32</v>
      </c>
      <c r="Q599" s="435" t="s">
        <v>32</v>
      </c>
      <c r="R599" s="110" t="s">
        <v>32</v>
      </c>
      <c r="S599" s="437" t="s">
        <v>32</v>
      </c>
      <c r="T599" s="112" t="s">
        <v>32</v>
      </c>
      <c r="U599" s="413" t="s">
        <v>32</v>
      </c>
    </row>
    <row r="600" spans="1:21" x14ac:dyDescent="0.25">
      <c r="A600" s="114" t="s">
        <v>32</v>
      </c>
      <c r="B600" s="435" t="s">
        <v>32</v>
      </c>
      <c r="C600" s="437" t="s">
        <v>32</v>
      </c>
      <c r="D600" s="110" t="s">
        <v>32</v>
      </c>
      <c r="E600" s="110" t="s">
        <v>32</v>
      </c>
      <c r="F600" s="110" t="s">
        <v>32</v>
      </c>
      <c r="G600" s="112" t="s">
        <v>32</v>
      </c>
      <c r="H600" s="120" t="s">
        <v>32</v>
      </c>
      <c r="I600" s="614" t="s">
        <v>32</v>
      </c>
      <c r="J600" s="139" t="s">
        <v>32</v>
      </c>
      <c r="K600" s="457" t="s">
        <v>32</v>
      </c>
      <c r="L600" s="458" t="s">
        <v>32</v>
      </c>
      <c r="M600" s="441" t="s">
        <v>32</v>
      </c>
      <c r="N600" s="431" t="s">
        <v>32</v>
      </c>
      <c r="O600" s="431" t="s">
        <v>32</v>
      </c>
      <c r="P600" s="439" t="s">
        <v>32</v>
      </c>
      <c r="Q600" s="435" t="s">
        <v>32</v>
      </c>
      <c r="R600" s="110" t="s">
        <v>32</v>
      </c>
      <c r="S600" s="437" t="s">
        <v>32</v>
      </c>
      <c r="T600" s="112" t="s">
        <v>32</v>
      </c>
      <c r="U600" s="413" t="s">
        <v>32</v>
      </c>
    </row>
    <row r="601" spans="1:21" x14ac:dyDescent="0.25">
      <c r="A601" s="114" t="s">
        <v>32</v>
      </c>
      <c r="B601" s="435" t="s">
        <v>32</v>
      </c>
      <c r="C601" s="437" t="s">
        <v>32</v>
      </c>
      <c r="D601" s="110" t="s">
        <v>32</v>
      </c>
      <c r="E601" s="110" t="s">
        <v>32</v>
      </c>
      <c r="F601" s="110" t="s">
        <v>32</v>
      </c>
      <c r="G601" s="112" t="s">
        <v>32</v>
      </c>
      <c r="H601" s="120" t="s">
        <v>32</v>
      </c>
      <c r="I601" s="614" t="s">
        <v>32</v>
      </c>
      <c r="J601" s="139" t="s">
        <v>32</v>
      </c>
      <c r="K601" s="457" t="s">
        <v>32</v>
      </c>
      <c r="L601" s="458" t="s">
        <v>32</v>
      </c>
      <c r="M601" s="441" t="s">
        <v>32</v>
      </c>
      <c r="N601" s="431" t="s">
        <v>32</v>
      </c>
      <c r="O601" s="431" t="s">
        <v>32</v>
      </c>
      <c r="P601" s="439" t="s">
        <v>32</v>
      </c>
      <c r="Q601" s="435" t="s">
        <v>32</v>
      </c>
      <c r="R601" s="110" t="s">
        <v>32</v>
      </c>
      <c r="S601" s="437" t="s">
        <v>32</v>
      </c>
      <c r="T601" s="112" t="s">
        <v>32</v>
      </c>
      <c r="U601" s="413" t="s">
        <v>32</v>
      </c>
    </row>
    <row r="602" spans="1:21" x14ac:dyDescent="0.25">
      <c r="A602" s="114" t="s">
        <v>32</v>
      </c>
      <c r="B602" s="435" t="s">
        <v>32</v>
      </c>
      <c r="C602" s="437" t="s">
        <v>32</v>
      </c>
      <c r="D602" s="110" t="s">
        <v>32</v>
      </c>
      <c r="E602" s="110" t="s">
        <v>32</v>
      </c>
      <c r="F602" s="110" t="s">
        <v>32</v>
      </c>
      <c r="G602" s="112" t="s">
        <v>32</v>
      </c>
      <c r="H602" s="120" t="s">
        <v>32</v>
      </c>
      <c r="I602" s="614" t="s">
        <v>32</v>
      </c>
      <c r="J602" s="139" t="s">
        <v>32</v>
      </c>
      <c r="K602" s="457" t="s">
        <v>32</v>
      </c>
      <c r="L602" s="458" t="s">
        <v>32</v>
      </c>
      <c r="M602" s="441" t="s">
        <v>32</v>
      </c>
      <c r="N602" s="431" t="s">
        <v>32</v>
      </c>
      <c r="O602" s="431" t="s">
        <v>32</v>
      </c>
      <c r="P602" s="439" t="s">
        <v>32</v>
      </c>
      <c r="Q602" s="435" t="s">
        <v>32</v>
      </c>
      <c r="R602" s="110" t="s">
        <v>32</v>
      </c>
      <c r="S602" s="437" t="s">
        <v>32</v>
      </c>
      <c r="T602" s="112" t="s">
        <v>32</v>
      </c>
      <c r="U602" s="413" t="s">
        <v>32</v>
      </c>
    </row>
    <row r="603" spans="1:21" x14ac:dyDescent="0.25">
      <c r="A603" s="114" t="s">
        <v>32</v>
      </c>
      <c r="B603" s="435" t="s">
        <v>32</v>
      </c>
      <c r="C603" s="437" t="s">
        <v>32</v>
      </c>
      <c r="D603" s="110" t="s">
        <v>32</v>
      </c>
      <c r="E603" s="110" t="s">
        <v>32</v>
      </c>
      <c r="F603" s="110" t="s">
        <v>32</v>
      </c>
      <c r="G603" s="112" t="s">
        <v>32</v>
      </c>
      <c r="H603" s="120" t="s">
        <v>32</v>
      </c>
      <c r="I603" s="614" t="s">
        <v>32</v>
      </c>
      <c r="J603" s="139" t="s">
        <v>32</v>
      </c>
      <c r="K603" s="457" t="s">
        <v>32</v>
      </c>
      <c r="L603" s="458" t="s">
        <v>32</v>
      </c>
      <c r="M603" s="441" t="s">
        <v>32</v>
      </c>
      <c r="N603" s="431" t="s">
        <v>32</v>
      </c>
      <c r="O603" s="431" t="s">
        <v>32</v>
      </c>
      <c r="P603" s="439" t="s">
        <v>32</v>
      </c>
      <c r="Q603" s="435" t="s">
        <v>32</v>
      </c>
      <c r="R603" s="110" t="s">
        <v>32</v>
      </c>
      <c r="S603" s="437" t="s">
        <v>32</v>
      </c>
      <c r="T603" s="112" t="s">
        <v>32</v>
      </c>
      <c r="U603" s="413" t="s">
        <v>32</v>
      </c>
    </row>
    <row r="604" spans="1:21" x14ac:dyDescent="0.25">
      <c r="A604" s="114" t="s">
        <v>32</v>
      </c>
      <c r="B604" s="435" t="s">
        <v>32</v>
      </c>
      <c r="C604" s="437" t="s">
        <v>32</v>
      </c>
      <c r="D604" s="110" t="s">
        <v>32</v>
      </c>
      <c r="E604" s="110" t="s">
        <v>32</v>
      </c>
      <c r="F604" s="110" t="s">
        <v>32</v>
      </c>
      <c r="G604" s="112" t="s">
        <v>32</v>
      </c>
      <c r="H604" s="120" t="s">
        <v>32</v>
      </c>
      <c r="I604" s="614" t="s">
        <v>32</v>
      </c>
      <c r="J604" s="139" t="s">
        <v>32</v>
      </c>
      <c r="K604" s="461" t="s">
        <v>32</v>
      </c>
      <c r="L604" s="458" t="s">
        <v>32</v>
      </c>
      <c r="M604" s="441" t="s">
        <v>32</v>
      </c>
      <c r="N604" s="431" t="s">
        <v>32</v>
      </c>
      <c r="O604" s="431" t="s">
        <v>32</v>
      </c>
      <c r="P604" s="439" t="s">
        <v>32</v>
      </c>
      <c r="Q604" s="435" t="s">
        <v>32</v>
      </c>
      <c r="R604" s="110" t="s">
        <v>32</v>
      </c>
      <c r="S604" s="437" t="s">
        <v>32</v>
      </c>
      <c r="T604" s="112" t="s">
        <v>32</v>
      </c>
      <c r="U604" s="413" t="s">
        <v>32</v>
      </c>
    </row>
    <row r="605" spans="1:21" x14ac:dyDescent="0.25">
      <c r="A605" s="114" t="s">
        <v>32</v>
      </c>
      <c r="B605" s="435" t="s">
        <v>32</v>
      </c>
      <c r="C605" s="437" t="s">
        <v>32</v>
      </c>
      <c r="D605" s="110" t="s">
        <v>32</v>
      </c>
      <c r="E605" s="110" t="s">
        <v>32</v>
      </c>
      <c r="F605" s="110" t="s">
        <v>32</v>
      </c>
      <c r="G605" s="112" t="s">
        <v>32</v>
      </c>
      <c r="H605" s="120" t="s">
        <v>32</v>
      </c>
      <c r="I605" s="614" t="s">
        <v>32</v>
      </c>
      <c r="J605" s="139" t="s">
        <v>32</v>
      </c>
      <c r="K605" s="457" t="s">
        <v>32</v>
      </c>
      <c r="L605" s="458" t="s">
        <v>32</v>
      </c>
      <c r="M605" s="441" t="s">
        <v>32</v>
      </c>
      <c r="N605" s="431" t="s">
        <v>32</v>
      </c>
      <c r="O605" s="431" t="s">
        <v>32</v>
      </c>
      <c r="P605" s="439" t="s">
        <v>32</v>
      </c>
      <c r="Q605" s="435" t="s">
        <v>32</v>
      </c>
      <c r="R605" s="110" t="s">
        <v>32</v>
      </c>
      <c r="S605" s="437" t="s">
        <v>32</v>
      </c>
      <c r="T605" s="112" t="s">
        <v>32</v>
      </c>
      <c r="U605" s="413" t="s">
        <v>32</v>
      </c>
    </row>
    <row r="606" spans="1:21" x14ac:dyDescent="0.25">
      <c r="A606" s="114" t="s">
        <v>32</v>
      </c>
      <c r="B606" s="435" t="s">
        <v>32</v>
      </c>
      <c r="C606" s="437" t="s">
        <v>32</v>
      </c>
      <c r="D606" s="110" t="s">
        <v>32</v>
      </c>
      <c r="E606" s="110" t="s">
        <v>32</v>
      </c>
      <c r="F606" s="110" t="s">
        <v>32</v>
      </c>
      <c r="G606" s="112" t="s">
        <v>32</v>
      </c>
      <c r="H606" s="120" t="s">
        <v>32</v>
      </c>
      <c r="I606" s="614" t="s">
        <v>32</v>
      </c>
      <c r="J606" s="139" t="s">
        <v>32</v>
      </c>
      <c r="K606" s="457" t="s">
        <v>32</v>
      </c>
      <c r="L606" s="458" t="s">
        <v>32</v>
      </c>
      <c r="M606" s="441" t="s">
        <v>32</v>
      </c>
      <c r="N606" s="431" t="s">
        <v>32</v>
      </c>
      <c r="O606" s="431" t="s">
        <v>32</v>
      </c>
      <c r="P606" s="439" t="s">
        <v>32</v>
      </c>
      <c r="Q606" s="435" t="s">
        <v>32</v>
      </c>
      <c r="R606" s="110" t="s">
        <v>32</v>
      </c>
      <c r="S606" s="437" t="s">
        <v>32</v>
      </c>
      <c r="T606" s="112" t="s">
        <v>32</v>
      </c>
      <c r="U606" s="413" t="s">
        <v>32</v>
      </c>
    </row>
    <row r="607" spans="1:21" x14ac:dyDescent="0.25">
      <c r="A607" s="114" t="s">
        <v>32</v>
      </c>
      <c r="B607" s="435" t="s">
        <v>32</v>
      </c>
      <c r="C607" s="437" t="s">
        <v>32</v>
      </c>
      <c r="D607" s="110" t="s">
        <v>32</v>
      </c>
      <c r="E607" s="110" t="s">
        <v>32</v>
      </c>
      <c r="F607" s="110" t="s">
        <v>32</v>
      </c>
      <c r="G607" s="112" t="s">
        <v>32</v>
      </c>
      <c r="H607" s="120" t="s">
        <v>32</v>
      </c>
      <c r="I607" s="614" t="s">
        <v>32</v>
      </c>
      <c r="J607" s="139" t="s">
        <v>32</v>
      </c>
      <c r="K607" s="457" t="s">
        <v>32</v>
      </c>
      <c r="L607" s="458" t="s">
        <v>32</v>
      </c>
      <c r="M607" s="441" t="s">
        <v>32</v>
      </c>
      <c r="N607" s="431" t="s">
        <v>32</v>
      </c>
      <c r="O607" s="431" t="s">
        <v>32</v>
      </c>
      <c r="P607" s="439" t="s">
        <v>32</v>
      </c>
      <c r="Q607" s="435" t="s">
        <v>32</v>
      </c>
      <c r="R607" s="110" t="s">
        <v>32</v>
      </c>
      <c r="S607" s="437" t="s">
        <v>32</v>
      </c>
      <c r="T607" s="112" t="s">
        <v>32</v>
      </c>
      <c r="U607" s="413" t="s">
        <v>32</v>
      </c>
    </row>
    <row r="608" spans="1:21" x14ac:dyDescent="0.25">
      <c r="A608" s="114" t="s">
        <v>32</v>
      </c>
      <c r="B608" s="435" t="s">
        <v>32</v>
      </c>
      <c r="C608" s="437" t="s">
        <v>32</v>
      </c>
      <c r="D608" s="110" t="s">
        <v>32</v>
      </c>
      <c r="E608" s="110" t="s">
        <v>32</v>
      </c>
      <c r="F608" s="110" t="s">
        <v>32</v>
      </c>
      <c r="G608" s="112" t="s">
        <v>32</v>
      </c>
      <c r="H608" s="120" t="s">
        <v>32</v>
      </c>
      <c r="I608" s="614" t="s">
        <v>32</v>
      </c>
      <c r="J608" s="139" t="s">
        <v>32</v>
      </c>
      <c r="K608" s="457" t="s">
        <v>32</v>
      </c>
      <c r="L608" s="458" t="s">
        <v>32</v>
      </c>
      <c r="M608" s="441" t="s">
        <v>32</v>
      </c>
      <c r="N608" s="431" t="s">
        <v>32</v>
      </c>
      <c r="O608" s="431" t="s">
        <v>32</v>
      </c>
      <c r="P608" s="439" t="s">
        <v>32</v>
      </c>
      <c r="Q608" s="435" t="s">
        <v>32</v>
      </c>
      <c r="R608" s="110" t="s">
        <v>32</v>
      </c>
      <c r="S608" s="437" t="s">
        <v>32</v>
      </c>
      <c r="T608" s="112" t="s">
        <v>32</v>
      </c>
      <c r="U608" s="413" t="s">
        <v>32</v>
      </c>
    </row>
    <row r="609" spans="1:21" x14ac:dyDescent="0.25">
      <c r="A609" s="114" t="s">
        <v>32</v>
      </c>
      <c r="B609" s="435" t="s">
        <v>32</v>
      </c>
      <c r="C609" s="437" t="s">
        <v>32</v>
      </c>
      <c r="D609" s="110" t="s">
        <v>32</v>
      </c>
      <c r="E609" s="110" t="s">
        <v>32</v>
      </c>
      <c r="F609" s="110" t="s">
        <v>32</v>
      </c>
      <c r="G609" s="112" t="s">
        <v>32</v>
      </c>
      <c r="H609" s="120" t="s">
        <v>32</v>
      </c>
      <c r="I609" s="614" t="s">
        <v>32</v>
      </c>
      <c r="J609" s="139" t="s">
        <v>32</v>
      </c>
      <c r="K609" s="457" t="s">
        <v>32</v>
      </c>
      <c r="L609" s="458" t="s">
        <v>32</v>
      </c>
      <c r="M609" s="441" t="s">
        <v>32</v>
      </c>
      <c r="N609" s="431" t="s">
        <v>32</v>
      </c>
      <c r="O609" s="431" t="s">
        <v>32</v>
      </c>
      <c r="P609" s="439" t="s">
        <v>32</v>
      </c>
      <c r="Q609" s="435" t="s">
        <v>32</v>
      </c>
      <c r="R609" s="110" t="s">
        <v>32</v>
      </c>
      <c r="S609" s="437" t="s">
        <v>32</v>
      </c>
      <c r="T609" s="112" t="s">
        <v>32</v>
      </c>
      <c r="U609" s="413" t="s">
        <v>32</v>
      </c>
    </row>
    <row r="610" spans="1:21" x14ac:dyDescent="0.25">
      <c r="A610" s="114" t="s">
        <v>32</v>
      </c>
      <c r="B610" s="435" t="s">
        <v>32</v>
      </c>
      <c r="C610" s="437" t="s">
        <v>32</v>
      </c>
      <c r="D610" s="110" t="s">
        <v>32</v>
      </c>
      <c r="E610" s="110" t="s">
        <v>32</v>
      </c>
      <c r="F610" s="110" t="s">
        <v>32</v>
      </c>
      <c r="G610" s="112" t="s">
        <v>32</v>
      </c>
      <c r="H610" s="120" t="s">
        <v>32</v>
      </c>
      <c r="I610" s="614" t="s">
        <v>32</v>
      </c>
      <c r="J610" s="139" t="s">
        <v>32</v>
      </c>
      <c r="K610" s="457" t="s">
        <v>32</v>
      </c>
      <c r="L610" s="458" t="s">
        <v>32</v>
      </c>
      <c r="M610" s="441" t="s">
        <v>32</v>
      </c>
      <c r="N610" s="431" t="s">
        <v>32</v>
      </c>
      <c r="O610" s="431" t="s">
        <v>32</v>
      </c>
      <c r="P610" s="439" t="s">
        <v>32</v>
      </c>
      <c r="Q610" s="435" t="s">
        <v>32</v>
      </c>
      <c r="R610" s="110" t="s">
        <v>32</v>
      </c>
      <c r="S610" s="437" t="s">
        <v>32</v>
      </c>
      <c r="T610" s="112" t="s">
        <v>32</v>
      </c>
      <c r="U610" s="413" t="s">
        <v>32</v>
      </c>
    </row>
    <row r="611" spans="1:21" x14ac:dyDescent="0.25">
      <c r="A611" s="114" t="s">
        <v>32</v>
      </c>
      <c r="B611" s="435" t="s">
        <v>32</v>
      </c>
      <c r="C611" s="437" t="s">
        <v>32</v>
      </c>
      <c r="D611" s="110" t="s">
        <v>32</v>
      </c>
      <c r="E611" s="110" t="s">
        <v>32</v>
      </c>
      <c r="F611" s="110" t="s">
        <v>32</v>
      </c>
      <c r="G611" s="112" t="s">
        <v>32</v>
      </c>
      <c r="H611" s="120" t="s">
        <v>32</v>
      </c>
      <c r="I611" s="614" t="s">
        <v>32</v>
      </c>
      <c r="J611" s="139" t="s">
        <v>32</v>
      </c>
      <c r="K611" s="457" t="s">
        <v>32</v>
      </c>
      <c r="L611" s="458" t="s">
        <v>32</v>
      </c>
      <c r="M611" s="441" t="s">
        <v>32</v>
      </c>
      <c r="N611" s="431" t="s">
        <v>32</v>
      </c>
      <c r="O611" s="431" t="s">
        <v>32</v>
      </c>
      <c r="P611" s="439" t="s">
        <v>32</v>
      </c>
      <c r="Q611" s="435" t="s">
        <v>32</v>
      </c>
      <c r="R611" s="110" t="s">
        <v>32</v>
      </c>
      <c r="S611" s="437" t="s">
        <v>32</v>
      </c>
      <c r="T611" s="112" t="s">
        <v>32</v>
      </c>
      <c r="U611" s="413" t="s">
        <v>32</v>
      </c>
    </row>
    <row r="612" spans="1:21" x14ac:dyDescent="0.25">
      <c r="A612" s="114" t="s">
        <v>32</v>
      </c>
      <c r="B612" s="435" t="s">
        <v>32</v>
      </c>
      <c r="C612" s="437" t="s">
        <v>32</v>
      </c>
      <c r="D612" s="110" t="s">
        <v>32</v>
      </c>
      <c r="E612" s="110" t="s">
        <v>32</v>
      </c>
      <c r="F612" s="110" t="s">
        <v>32</v>
      </c>
      <c r="G612" s="112" t="s">
        <v>32</v>
      </c>
      <c r="H612" s="120" t="s">
        <v>32</v>
      </c>
      <c r="I612" s="614" t="s">
        <v>32</v>
      </c>
      <c r="J612" s="139" t="s">
        <v>32</v>
      </c>
      <c r="K612" s="457" t="s">
        <v>32</v>
      </c>
      <c r="L612" s="458" t="s">
        <v>32</v>
      </c>
      <c r="M612" s="441" t="s">
        <v>32</v>
      </c>
      <c r="N612" s="431" t="s">
        <v>32</v>
      </c>
      <c r="O612" s="431" t="s">
        <v>32</v>
      </c>
      <c r="P612" s="439" t="s">
        <v>32</v>
      </c>
      <c r="Q612" s="435" t="s">
        <v>32</v>
      </c>
      <c r="R612" s="110" t="s">
        <v>32</v>
      </c>
      <c r="S612" s="437" t="s">
        <v>32</v>
      </c>
      <c r="T612" s="112" t="s">
        <v>32</v>
      </c>
      <c r="U612" s="413" t="s">
        <v>32</v>
      </c>
    </row>
    <row r="613" spans="1:21" x14ac:dyDescent="0.25">
      <c r="A613" s="114" t="s">
        <v>32</v>
      </c>
      <c r="B613" s="435" t="s">
        <v>32</v>
      </c>
      <c r="C613" s="437" t="s">
        <v>32</v>
      </c>
      <c r="D613" s="110" t="s">
        <v>32</v>
      </c>
      <c r="E613" s="110" t="s">
        <v>32</v>
      </c>
      <c r="F613" s="110" t="s">
        <v>32</v>
      </c>
      <c r="G613" s="112" t="s">
        <v>32</v>
      </c>
      <c r="H613" s="120" t="s">
        <v>32</v>
      </c>
      <c r="I613" s="614" t="s">
        <v>32</v>
      </c>
      <c r="J613" s="139" t="s">
        <v>32</v>
      </c>
      <c r="K613" s="457" t="s">
        <v>32</v>
      </c>
      <c r="L613" s="458" t="s">
        <v>32</v>
      </c>
      <c r="M613" s="441" t="s">
        <v>32</v>
      </c>
      <c r="N613" s="431" t="s">
        <v>32</v>
      </c>
      <c r="O613" s="431" t="s">
        <v>32</v>
      </c>
      <c r="P613" s="439" t="s">
        <v>32</v>
      </c>
      <c r="Q613" s="435" t="s">
        <v>32</v>
      </c>
      <c r="R613" s="110" t="s">
        <v>32</v>
      </c>
      <c r="S613" s="437" t="s">
        <v>32</v>
      </c>
      <c r="T613" s="112" t="s">
        <v>32</v>
      </c>
      <c r="U613" s="413" t="s">
        <v>32</v>
      </c>
    </row>
    <row r="614" spans="1:21" x14ac:dyDescent="0.25">
      <c r="A614" s="114" t="s">
        <v>32</v>
      </c>
      <c r="B614" s="435" t="s">
        <v>32</v>
      </c>
      <c r="C614" s="437" t="s">
        <v>32</v>
      </c>
      <c r="D614" s="110" t="s">
        <v>32</v>
      </c>
      <c r="E614" s="110" t="s">
        <v>32</v>
      </c>
      <c r="F614" s="110" t="s">
        <v>32</v>
      </c>
      <c r="G614" s="112" t="s">
        <v>32</v>
      </c>
      <c r="H614" s="120" t="s">
        <v>32</v>
      </c>
      <c r="I614" s="614" t="s">
        <v>32</v>
      </c>
      <c r="J614" s="139" t="s">
        <v>32</v>
      </c>
      <c r="K614" s="457" t="s">
        <v>32</v>
      </c>
      <c r="L614" s="458" t="s">
        <v>32</v>
      </c>
      <c r="M614" s="441" t="s">
        <v>32</v>
      </c>
      <c r="N614" s="431" t="s">
        <v>32</v>
      </c>
      <c r="O614" s="431" t="s">
        <v>32</v>
      </c>
      <c r="P614" s="439" t="s">
        <v>32</v>
      </c>
      <c r="Q614" s="435" t="s">
        <v>32</v>
      </c>
      <c r="R614" s="110" t="s">
        <v>32</v>
      </c>
      <c r="S614" s="437" t="s">
        <v>32</v>
      </c>
      <c r="T614" s="112" t="s">
        <v>32</v>
      </c>
      <c r="U614" s="413" t="s">
        <v>32</v>
      </c>
    </row>
    <row r="615" spans="1:21" x14ac:dyDescent="0.25">
      <c r="A615" s="114" t="s">
        <v>32</v>
      </c>
      <c r="B615" s="435" t="s">
        <v>32</v>
      </c>
      <c r="C615" s="437" t="s">
        <v>32</v>
      </c>
      <c r="D615" s="110" t="s">
        <v>32</v>
      </c>
      <c r="E615" s="110" t="s">
        <v>32</v>
      </c>
      <c r="F615" s="110" t="s">
        <v>32</v>
      </c>
      <c r="G615" s="112" t="s">
        <v>32</v>
      </c>
      <c r="H615" s="120" t="s">
        <v>32</v>
      </c>
      <c r="I615" s="614" t="s">
        <v>32</v>
      </c>
      <c r="J615" s="139" t="s">
        <v>32</v>
      </c>
      <c r="K615" s="457" t="s">
        <v>32</v>
      </c>
      <c r="L615" s="458" t="s">
        <v>32</v>
      </c>
      <c r="M615" s="441" t="s">
        <v>32</v>
      </c>
      <c r="N615" s="431" t="s">
        <v>32</v>
      </c>
      <c r="O615" s="431" t="s">
        <v>32</v>
      </c>
      <c r="P615" s="439" t="s">
        <v>32</v>
      </c>
      <c r="Q615" s="435" t="s">
        <v>32</v>
      </c>
      <c r="R615" s="110" t="s">
        <v>32</v>
      </c>
      <c r="S615" s="437" t="s">
        <v>32</v>
      </c>
      <c r="T615" s="112" t="s">
        <v>32</v>
      </c>
      <c r="U615" s="413" t="s">
        <v>32</v>
      </c>
    </row>
    <row r="616" spans="1:21" x14ac:dyDescent="0.25">
      <c r="A616" s="114" t="s">
        <v>32</v>
      </c>
      <c r="B616" s="435" t="s">
        <v>32</v>
      </c>
      <c r="C616" s="437" t="s">
        <v>32</v>
      </c>
      <c r="D616" s="110" t="s">
        <v>32</v>
      </c>
      <c r="E616" s="110" t="s">
        <v>32</v>
      </c>
      <c r="F616" s="110" t="s">
        <v>32</v>
      </c>
      <c r="G616" s="112" t="s">
        <v>32</v>
      </c>
      <c r="H616" s="120" t="s">
        <v>32</v>
      </c>
      <c r="I616" s="614" t="s">
        <v>32</v>
      </c>
      <c r="J616" s="139" t="s">
        <v>32</v>
      </c>
      <c r="K616" s="457" t="s">
        <v>32</v>
      </c>
      <c r="L616" s="458" t="s">
        <v>32</v>
      </c>
      <c r="M616" s="441" t="s">
        <v>32</v>
      </c>
      <c r="N616" s="431" t="s">
        <v>32</v>
      </c>
      <c r="O616" s="431" t="s">
        <v>32</v>
      </c>
      <c r="P616" s="439" t="s">
        <v>32</v>
      </c>
      <c r="Q616" s="435" t="s">
        <v>32</v>
      </c>
      <c r="R616" s="110" t="s">
        <v>32</v>
      </c>
      <c r="S616" s="437" t="s">
        <v>32</v>
      </c>
      <c r="T616" s="112" t="s">
        <v>32</v>
      </c>
      <c r="U616" s="413" t="s">
        <v>32</v>
      </c>
    </row>
    <row r="617" spans="1:21" x14ac:dyDescent="0.25">
      <c r="A617" s="114" t="s">
        <v>32</v>
      </c>
      <c r="B617" s="435" t="s">
        <v>32</v>
      </c>
      <c r="C617" s="437" t="s">
        <v>32</v>
      </c>
      <c r="D617" s="110" t="s">
        <v>32</v>
      </c>
      <c r="E617" s="110" t="s">
        <v>32</v>
      </c>
      <c r="F617" s="110" t="s">
        <v>32</v>
      </c>
      <c r="G617" s="112" t="s">
        <v>32</v>
      </c>
      <c r="H617" s="120" t="s">
        <v>32</v>
      </c>
      <c r="I617" s="614" t="s">
        <v>32</v>
      </c>
      <c r="J617" s="139" t="s">
        <v>32</v>
      </c>
      <c r="K617" s="457" t="s">
        <v>32</v>
      </c>
      <c r="L617" s="458" t="s">
        <v>32</v>
      </c>
      <c r="M617" s="441" t="s">
        <v>32</v>
      </c>
      <c r="N617" s="431" t="s">
        <v>32</v>
      </c>
      <c r="O617" s="431" t="s">
        <v>32</v>
      </c>
      <c r="P617" s="439" t="s">
        <v>32</v>
      </c>
      <c r="Q617" s="435" t="s">
        <v>32</v>
      </c>
      <c r="R617" s="110" t="s">
        <v>32</v>
      </c>
      <c r="S617" s="437" t="s">
        <v>32</v>
      </c>
      <c r="T617" s="112" t="s">
        <v>32</v>
      </c>
      <c r="U617" s="413" t="s">
        <v>32</v>
      </c>
    </row>
    <row r="618" spans="1:21" x14ac:dyDescent="0.25">
      <c r="A618" s="114" t="s">
        <v>32</v>
      </c>
      <c r="B618" s="435" t="s">
        <v>32</v>
      </c>
      <c r="C618" s="437" t="s">
        <v>32</v>
      </c>
      <c r="D618" s="110" t="s">
        <v>32</v>
      </c>
      <c r="E618" s="110" t="s">
        <v>32</v>
      </c>
      <c r="F618" s="110" t="s">
        <v>32</v>
      </c>
      <c r="G618" s="112" t="s">
        <v>32</v>
      </c>
      <c r="H618" s="120" t="s">
        <v>32</v>
      </c>
      <c r="I618" s="614" t="s">
        <v>32</v>
      </c>
      <c r="J618" s="139" t="s">
        <v>32</v>
      </c>
      <c r="K618" s="457" t="s">
        <v>32</v>
      </c>
      <c r="L618" s="458" t="s">
        <v>32</v>
      </c>
      <c r="M618" s="441" t="s">
        <v>32</v>
      </c>
      <c r="N618" s="431" t="s">
        <v>32</v>
      </c>
      <c r="O618" s="431" t="s">
        <v>32</v>
      </c>
      <c r="P618" s="439" t="s">
        <v>32</v>
      </c>
      <c r="Q618" s="435" t="s">
        <v>32</v>
      </c>
      <c r="R618" s="110" t="s">
        <v>32</v>
      </c>
      <c r="S618" s="437" t="s">
        <v>32</v>
      </c>
      <c r="T618" s="112" t="s">
        <v>32</v>
      </c>
      <c r="U618" s="413" t="s">
        <v>32</v>
      </c>
    </row>
    <row r="619" spans="1:21" x14ac:dyDescent="0.25">
      <c r="A619" s="114" t="s">
        <v>32</v>
      </c>
      <c r="B619" s="435" t="s">
        <v>32</v>
      </c>
      <c r="C619" s="437" t="s">
        <v>32</v>
      </c>
      <c r="D619" s="110" t="s">
        <v>32</v>
      </c>
      <c r="E619" s="110" t="s">
        <v>32</v>
      </c>
      <c r="F619" s="110" t="s">
        <v>32</v>
      </c>
      <c r="G619" s="112" t="s">
        <v>32</v>
      </c>
      <c r="H619" s="120" t="s">
        <v>32</v>
      </c>
      <c r="I619" s="614" t="s">
        <v>32</v>
      </c>
      <c r="J619" s="139" t="s">
        <v>32</v>
      </c>
      <c r="K619" s="457" t="s">
        <v>32</v>
      </c>
      <c r="L619" s="458" t="s">
        <v>32</v>
      </c>
      <c r="M619" s="441" t="s">
        <v>32</v>
      </c>
      <c r="N619" s="431" t="s">
        <v>32</v>
      </c>
      <c r="O619" s="431" t="s">
        <v>32</v>
      </c>
      <c r="P619" s="439" t="s">
        <v>32</v>
      </c>
      <c r="Q619" s="435" t="s">
        <v>32</v>
      </c>
      <c r="R619" s="110" t="s">
        <v>32</v>
      </c>
      <c r="S619" s="437" t="s">
        <v>32</v>
      </c>
      <c r="T619" s="112" t="s">
        <v>32</v>
      </c>
      <c r="U619" s="413" t="s">
        <v>32</v>
      </c>
    </row>
    <row r="620" spans="1:21" x14ac:dyDescent="0.25">
      <c r="A620" s="114" t="s">
        <v>32</v>
      </c>
      <c r="B620" s="435" t="s">
        <v>32</v>
      </c>
      <c r="C620" s="437" t="s">
        <v>32</v>
      </c>
      <c r="D620" s="110" t="s">
        <v>32</v>
      </c>
      <c r="E620" s="110" t="s">
        <v>32</v>
      </c>
      <c r="F620" s="110" t="s">
        <v>32</v>
      </c>
      <c r="G620" s="112" t="s">
        <v>32</v>
      </c>
      <c r="H620" s="120" t="s">
        <v>32</v>
      </c>
      <c r="I620" s="614" t="s">
        <v>32</v>
      </c>
      <c r="J620" s="139" t="s">
        <v>32</v>
      </c>
      <c r="K620" s="457" t="s">
        <v>32</v>
      </c>
      <c r="L620" s="458" t="s">
        <v>32</v>
      </c>
      <c r="M620" s="441" t="s">
        <v>32</v>
      </c>
      <c r="N620" s="431" t="s">
        <v>32</v>
      </c>
      <c r="O620" s="431" t="s">
        <v>32</v>
      </c>
      <c r="P620" s="439" t="s">
        <v>32</v>
      </c>
      <c r="Q620" s="435" t="s">
        <v>32</v>
      </c>
      <c r="R620" s="110" t="s">
        <v>32</v>
      </c>
      <c r="S620" s="437" t="s">
        <v>32</v>
      </c>
      <c r="T620" s="112" t="s">
        <v>32</v>
      </c>
      <c r="U620" s="413" t="s">
        <v>32</v>
      </c>
    </row>
    <row r="621" spans="1:21" x14ac:dyDescent="0.25">
      <c r="A621" s="114" t="s">
        <v>32</v>
      </c>
      <c r="B621" s="435" t="s">
        <v>32</v>
      </c>
      <c r="C621" s="437" t="s">
        <v>32</v>
      </c>
      <c r="D621" s="110" t="s">
        <v>32</v>
      </c>
      <c r="E621" s="110" t="s">
        <v>32</v>
      </c>
      <c r="F621" s="110" t="s">
        <v>32</v>
      </c>
      <c r="G621" s="112" t="s">
        <v>32</v>
      </c>
      <c r="H621" s="120" t="s">
        <v>32</v>
      </c>
      <c r="I621" s="614" t="s">
        <v>32</v>
      </c>
      <c r="J621" s="139" t="s">
        <v>32</v>
      </c>
      <c r="K621" s="457" t="s">
        <v>32</v>
      </c>
      <c r="L621" s="458" t="s">
        <v>32</v>
      </c>
      <c r="M621" s="441" t="s">
        <v>32</v>
      </c>
      <c r="N621" s="431" t="s">
        <v>32</v>
      </c>
      <c r="O621" s="431" t="s">
        <v>32</v>
      </c>
      <c r="P621" s="439" t="s">
        <v>32</v>
      </c>
      <c r="Q621" s="435" t="s">
        <v>32</v>
      </c>
      <c r="R621" s="110" t="s">
        <v>32</v>
      </c>
      <c r="S621" s="437" t="s">
        <v>32</v>
      </c>
      <c r="T621" s="112" t="s">
        <v>32</v>
      </c>
      <c r="U621" s="413" t="s">
        <v>32</v>
      </c>
    </row>
    <row r="622" spans="1:21" x14ac:dyDescent="0.25">
      <c r="A622" s="114" t="s">
        <v>32</v>
      </c>
      <c r="B622" s="435" t="s">
        <v>32</v>
      </c>
      <c r="C622" s="437" t="s">
        <v>32</v>
      </c>
      <c r="D622" s="110" t="s">
        <v>32</v>
      </c>
      <c r="E622" s="110" t="s">
        <v>32</v>
      </c>
      <c r="F622" s="110" t="s">
        <v>32</v>
      </c>
      <c r="G622" s="112" t="s">
        <v>32</v>
      </c>
      <c r="H622" s="120" t="s">
        <v>32</v>
      </c>
      <c r="I622" s="614" t="s">
        <v>32</v>
      </c>
      <c r="J622" s="139" t="s">
        <v>32</v>
      </c>
      <c r="K622" s="457" t="s">
        <v>32</v>
      </c>
      <c r="L622" s="458" t="s">
        <v>32</v>
      </c>
      <c r="M622" s="441" t="s">
        <v>32</v>
      </c>
      <c r="N622" s="431" t="s">
        <v>32</v>
      </c>
      <c r="O622" s="431" t="s">
        <v>32</v>
      </c>
      <c r="P622" s="439" t="s">
        <v>32</v>
      </c>
      <c r="Q622" s="435" t="s">
        <v>32</v>
      </c>
      <c r="R622" s="110" t="s">
        <v>32</v>
      </c>
      <c r="S622" s="437" t="s">
        <v>32</v>
      </c>
      <c r="T622" s="112" t="s">
        <v>32</v>
      </c>
      <c r="U622" s="413" t="s">
        <v>32</v>
      </c>
    </row>
    <row r="623" spans="1:21" x14ac:dyDescent="0.25">
      <c r="A623" s="114" t="s">
        <v>32</v>
      </c>
      <c r="B623" s="435" t="s">
        <v>32</v>
      </c>
      <c r="C623" s="437" t="s">
        <v>32</v>
      </c>
      <c r="D623" s="110" t="s">
        <v>32</v>
      </c>
      <c r="E623" s="110" t="s">
        <v>32</v>
      </c>
      <c r="F623" s="110" t="s">
        <v>32</v>
      </c>
      <c r="G623" s="112" t="s">
        <v>32</v>
      </c>
      <c r="H623" s="120" t="s">
        <v>32</v>
      </c>
      <c r="I623" s="614" t="s">
        <v>32</v>
      </c>
      <c r="J623" s="139" t="s">
        <v>32</v>
      </c>
      <c r="K623" s="457" t="s">
        <v>32</v>
      </c>
      <c r="L623" s="458" t="s">
        <v>32</v>
      </c>
      <c r="M623" s="441" t="s">
        <v>32</v>
      </c>
      <c r="N623" s="431" t="s">
        <v>32</v>
      </c>
      <c r="O623" s="431" t="s">
        <v>32</v>
      </c>
      <c r="P623" s="439" t="s">
        <v>32</v>
      </c>
      <c r="Q623" s="435" t="s">
        <v>32</v>
      </c>
      <c r="R623" s="110" t="s">
        <v>32</v>
      </c>
      <c r="S623" s="437" t="s">
        <v>32</v>
      </c>
      <c r="T623" s="112" t="s">
        <v>32</v>
      </c>
      <c r="U623" s="413" t="s">
        <v>32</v>
      </c>
    </row>
    <row r="624" spans="1:21" x14ac:dyDescent="0.25">
      <c r="A624" s="114" t="s">
        <v>32</v>
      </c>
      <c r="B624" s="435" t="s">
        <v>32</v>
      </c>
      <c r="C624" s="437" t="s">
        <v>32</v>
      </c>
      <c r="D624" s="110" t="s">
        <v>32</v>
      </c>
      <c r="E624" s="110" t="s">
        <v>32</v>
      </c>
      <c r="F624" s="110" t="s">
        <v>32</v>
      </c>
      <c r="G624" s="112" t="s">
        <v>32</v>
      </c>
      <c r="H624" s="120" t="s">
        <v>32</v>
      </c>
      <c r="I624" s="614" t="s">
        <v>32</v>
      </c>
      <c r="J624" s="139" t="s">
        <v>32</v>
      </c>
      <c r="K624" s="457" t="s">
        <v>32</v>
      </c>
      <c r="L624" s="458" t="s">
        <v>32</v>
      </c>
      <c r="M624" s="441" t="s">
        <v>32</v>
      </c>
      <c r="N624" s="431" t="s">
        <v>32</v>
      </c>
      <c r="O624" s="431" t="s">
        <v>32</v>
      </c>
      <c r="P624" s="439" t="s">
        <v>32</v>
      </c>
      <c r="Q624" s="435" t="s">
        <v>32</v>
      </c>
      <c r="R624" s="110" t="s">
        <v>32</v>
      </c>
      <c r="S624" s="437" t="s">
        <v>32</v>
      </c>
      <c r="T624" s="112" t="s">
        <v>32</v>
      </c>
      <c r="U624" s="413" t="s">
        <v>32</v>
      </c>
    </row>
    <row r="625" spans="1:21" x14ac:dyDescent="0.25">
      <c r="A625" s="114" t="s">
        <v>32</v>
      </c>
      <c r="B625" s="435" t="s">
        <v>32</v>
      </c>
      <c r="C625" s="437" t="s">
        <v>32</v>
      </c>
      <c r="D625" s="110" t="s">
        <v>32</v>
      </c>
      <c r="E625" s="110" t="s">
        <v>32</v>
      </c>
      <c r="F625" s="110" t="s">
        <v>32</v>
      </c>
      <c r="G625" s="112" t="s">
        <v>32</v>
      </c>
      <c r="H625" s="120" t="s">
        <v>32</v>
      </c>
      <c r="I625" s="614" t="s">
        <v>32</v>
      </c>
      <c r="J625" s="139" t="s">
        <v>32</v>
      </c>
      <c r="K625" s="457" t="s">
        <v>32</v>
      </c>
      <c r="L625" s="458" t="s">
        <v>32</v>
      </c>
      <c r="M625" s="441" t="s">
        <v>32</v>
      </c>
      <c r="N625" s="431" t="s">
        <v>32</v>
      </c>
      <c r="O625" s="431" t="s">
        <v>32</v>
      </c>
      <c r="P625" s="439" t="s">
        <v>32</v>
      </c>
      <c r="Q625" s="435" t="s">
        <v>32</v>
      </c>
      <c r="R625" s="110" t="s">
        <v>32</v>
      </c>
      <c r="S625" s="437" t="s">
        <v>32</v>
      </c>
      <c r="T625" s="112" t="s">
        <v>32</v>
      </c>
      <c r="U625" s="413" t="s">
        <v>32</v>
      </c>
    </row>
    <row r="626" spans="1:21" x14ac:dyDescent="0.25">
      <c r="A626" s="114" t="s">
        <v>32</v>
      </c>
      <c r="B626" s="435" t="s">
        <v>32</v>
      </c>
      <c r="C626" s="437" t="s">
        <v>32</v>
      </c>
      <c r="D626" s="110" t="s">
        <v>32</v>
      </c>
      <c r="E626" s="110" t="s">
        <v>32</v>
      </c>
      <c r="F626" s="110" t="s">
        <v>32</v>
      </c>
      <c r="G626" s="112" t="s">
        <v>32</v>
      </c>
      <c r="H626" s="120" t="s">
        <v>32</v>
      </c>
      <c r="I626" s="614" t="s">
        <v>32</v>
      </c>
      <c r="J626" s="139" t="s">
        <v>32</v>
      </c>
      <c r="K626" s="457" t="s">
        <v>32</v>
      </c>
      <c r="L626" s="458" t="s">
        <v>32</v>
      </c>
      <c r="M626" s="441" t="s">
        <v>32</v>
      </c>
      <c r="N626" s="431" t="s">
        <v>32</v>
      </c>
      <c r="O626" s="431" t="s">
        <v>32</v>
      </c>
      <c r="P626" s="439" t="s">
        <v>32</v>
      </c>
      <c r="Q626" s="435" t="s">
        <v>32</v>
      </c>
      <c r="R626" s="110" t="s">
        <v>32</v>
      </c>
      <c r="S626" s="437" t="s">
        <v>32</v>
      </c>
      <c r="T626" s="112" t="s">
        <v>32</v>
      </c>
      <c r="U626" s="413" t="s">
        <v>32</v>
      </c>
    </row>
    <row r="627" spans="1:21" x14ac:dyDescent="0.25">
      <c r="A627" s="114" t="s">
        <v>32</v>
      </c>
      <c r="B627" s="435" t="s">
        <v>32</v>
      </c>
      <c r="C627" s="437" t="s">
        <v>32</v>
      </c>
      <c r="D627" s="110" t="s">
        <v>32</v>
      </c>
      <c r="E627" s="110" t="s">
        <v>32</v>
      </c>
      <c r="F627" s="110" t="s">
        <v>32</v>
      </c>
      <c r="G627" s="112" t="s">
        <v>32</v>
      </c>
      <c r="H627" s="120" t="s">
        <v>32</v>
      </c>
      <c r="I627" s="614" t="s">
        <v>32</v>
      </c>
      <c r="J627" s="139" t="s">
        <v>32</v>
      </c>
      <c r="K627" s="457" t="s">
        <v>32</v>
      </c>
      <c r="L627" s="458" t="s">
        <v>32</v>
      </c>
      <c r="M627" s="441" t="s">
        <v>32</v>
      </c>
      <c r="N627" s="431" t="s">
        <v>32</v>
      </c>
      <c r="O627" s="431" t="s">
        <v>32</v>
      </c>
      <c r="P627" s="439" t="s">
        <v>32</v>
      </c>
      <c r="Q627" s="435" t="s">
        <v>32</v>
      </c>
      <c r="R627" s="110" t="s">
        <v>32</v>
      </c>
      <c r="S627" s="437" t="s">
        <v>32</v>
      </c>
      <c r="T627" s="112" t="s">
        <v>32</v>
      </c>
      <c r="U627" s="413" t="s">
        <v>32</v>
      </c>
    </row>
    <row r="628" spans="1:21" x14ac:dyDescent="0.25">
      <c r="A628" s="114" t="s">
        <v>32</v>
      </c>
      <c r="B628" s="435" t="s">
        <v>32</v>
      </c>
      <c r="C628" s="437" t="s">
        <v>32</v>
      </c>
      <c r="D628" s="110" t="s">
        <v>32</v>
      </c>
      <c r="E628" s="110" t="s">
        <v>32</v>
      </c>
      <c r="F628" s="110" t="s">
        <v>32</v>
      </c>
      <c r="G628" s="112" t="s">
        <v>32</v>
      </c>
      <c r="H628" s="120" t="s">
        <v>32</v>
      </c>
      <c r="I628" s="614" t="s">
        <v>32</v>
      </c>
      <c r="J628" s="139" t="s">
        <v>32</v>
      </c>
      <c r="K628" s="457" t="s">
        <v>32</v>
      </c>
      <c r="L628" s="458" t="s">
        <v>32</v>
      </c>
      <c r="M628" s="441" t="s">
        <v>32</v>
      </c>
      <c r="N628" s="431" t="s">
        <v>32</v>
      </c>
      <c r="O628" s="431" t="s">
        <v>32</v>
      </c>
      <c r="P628" s="439" t="s">
        <v>32</v>
      </c>
      <c r="Q628" s="435" t="s">
        <v>32</v>
      </c>
      <c r="R628" s="110" t="s">
        <v>32</v>
      </c>
      <c r="S628" s="437" t="s">
        <v>32</v>
      </c>
      <c r="T628" s="112" t="s">
        <v>32</v>
      </c>
      <c r="U628" s="413" t="s">
        <v>32</v>
      </c>
    </row>
    <row r="629" spans="1:21" x14ac:dyDescent="0.25">
      <c r="A629" s="114" t="s">
        <v>32</v>
      </c>
      <c r="B629" s="435" t="s">
        <v>32</v>
      </c>
      <c r="C629" s="437" t="s">
        <v>32</v>
      </c>
      <c r="D629" s="110" t="s">
        <v>32</v>
      </c>
      <c r="E629" s="110" t="s">
        <v>32</v>
      </c>
      <c r="F629" s="110" t="s">
        <v>32</v>
      </c>
      <c r="G629" s="112" t="s">
        <v>32</v>
      </c>
      <c r="H629" s="120" t="s">
        <v>32</v>
      </c>
      <c r="I629" s="614" t="s">
        <v>32</v>
      </c>
      <c r="J629" s="139" t="s">
        <v>32</v>
      </c>
      <c r="K629" s="457" t="s">
        <v>32</v>
      </c>
      <c r="L629" s="458" t="s">
        <v>32</v>
      </c>
      <c r="M629" s="441" t="s">
        <v>32</v>
      </c>
      <c r="N629" s="431" t="s">
        <v>32</v>
      </c>
      <c r="O629" s="431" t="s">
        <v>32</v>
      </c>
      <c r="P629" s="439" t="s">
        <v>32</v>
      </c>
      <c r="Q629" s="435" t="s">
        <v>32</v>
      </c>
      <c r="R629" s="110" t="s">
        <v>32</v>
      </c>
      <c r="S629" s="437" t="s">
        <v>32</v>
      </c>
      <c r="T629" s="112" t="s">
        <v>32</v>
      </c>
      <c r="U629" s="413" t="s">
        <v>32</v>
      </c>
    </row>
    <row r="630" spans="1:21" x14ac:dyDescent="0.25">
      <c r="A630" s="114" t="s">
        <v>32</v>
      </c>
      <c r="B630" s="435" t="s">
        <v>32</v>
      </c>
      <c r="C630" s="437" t="s">
        <v>32</v>
      </c>
      <c r="D630" s="110" t="s">
        <v>32</v>
      </c>
      <c r="E630" s="110" t="s">
        <v>32</v>
      </c>
      <c r="F630" s="110" t="s">
        <v>32</v>
      </c>
      <c r="G630" s="112" t="s">
        <v>32</v>
      </c>
      <c r="H630" s="120" t="s">
        <v>32</v>
      </c>
      <c r="I630" s="614" t="s">
        <v>32</v>
      </c>
      <c r="J630" s="139" t="s">
        <v>32</v>
      </c>
      <c r="K630" s="457" t="s">
        <v>32</v>
      </c>
      <c r="L630" s="458" t="s">
        <v>32</v>
      </c>
      <c r="M630" s="441" t="s">
        <v>32</v>
      </c>
      <c r="N630" s="431" t="s">
        <v>32</v>
      </c>
      <c r="O630" s="431" t="s">
        <v>32</v>
      </c>
      <c r="P630" s="439" t="s">
        <v>32</v>
      </c>
      <c r="Q630" s="435" t="s">
        <v>32</v>
      </c>
      <c r="R630" s="110" t="s">
        <v>32</v>
      </c>
      <c r="S630" s="437" t="s">
        <v>32</v>
      </c>
      <c r="T630" s="112" t="s">
        <v>32</v>
      </c>
      <c r="U630" s="413" t="s">
        <v>32</v>
      </c>
    </row>
    <row r="631" spans="1:21" x14ac:dyDescent="0.25">
      <c r="A631" s="114" t="s">
        <v>32</v>
      </c>
      <c r="B631" s="435" t="s">
        <v>32</v>
      </c>
      <c r="C631" s="437" t="s">
        <v>32</v>
      </c>
      <c r="D631" s="110" t="s">
        <v>32</v>
      </c>
      <c r="E631" s="110" t="s">
        <v>32</v>
      </c>
      <c r="F631" s="110" t="s">
        <v>32</v>
      </c>
      <c r="G631" s="112" t="s">
        <v>32</v>
      </c>
      <c r="H631" s="120" t="s">
        <v>32</v>
      </c>
      <c r="I631" s="614" t="s">
        <v>32</v>
      </c>
      <c r="J631" s="139" t="s">
        <v>32</v>
      </c>
      <c r="K631" s="457" t="s">
        <v>32</v>
      </c>
      <c r="L631" s="458" t="s">
        <v>32</v>
      </c>
      <c r="M631" s="441" t="s">
        <v>32</v>
      </c>
      <c r="N631" s="431" t="s">
        <v>32</v>
      </c>
      <c r="O631" s="431" t="s">
        <v>32</v>
      </c>
      <c r="P631" s="439" t="s">
        <v>32</v>
      </c>
      <c r="Q631" s="435" t="s">
        <v>32</v>
      </c>
      <c r="R631" s="110" t="s">
        <v>32</v>
      </c>
      <c r="S631" s="437" t="s">
        <v>32</v>
      </c>
      <c r="T631" s="112" t="s">
        <v>32</v>
      </c>
      <c r="U631" s="413" t="s">
        <v>32</v>
      </c>
    </row>
    <row r="632" spans="1:21" x14ac:dyDescent="0.25">
      <c r="A632" s="114" t="s">
        <v>32</v>
      </c>
      <c r="B632" s="435" t="s">
        <v>32</v>
      </c>
      <c r="C632" s="437" t="s">
        <v>32</v>
      </c>
      <c r="D632" s="110" t="s">
        <v>32</v>
      </c>
      <c r="E632" s="110" t="s">
        <v>32</v>
      </c>
      <c r="F632" s="110" t="s">
        <v>32</v>
      </c>
      <c r="G632" s="112" t="s">
        <v>32</v>
      </c>
      <c r="H632" s="120" t="s">
        <v>32</v>
      </c>
      <c r="I632" s="614" t="s">
        <v>32</v>
      </c>
      <c r="J632" s="139" t="s">
        <v>32</v>
      </c>
      <c r="K632" s="457" t="s">
        <v>32</v>
      </c>
      <c r="L632" s="458" t="s">
        <v>32</v>
      </c>
      <c r="M632" s="441" t="s">
        <v>32</v>
      </c>
      <c r="N632" s="431" t="s">
        <v>32</v>
      </c>
      <c r="O632" s="431" t="s">
        <v>32</v>
      </c>
      <c r="P632" s="439" t="s">
        <v>32</v>
      </c>
      <c r="Q632" s="435" t="s">
        <v>32</v>
      </c>
      <c r="R632" s="110" t="s">
        <v>32</v>
      </c>
      <c r="S632" s="437" t="s">
        <v>32</v>
      </c>
      <c r="T632" s="112" t="s">
        <v>32</v>
      </c>
      <c r="U632" s="413" t="s">
        <v>32</v>
      </c>
    </row>
    <row r="633" spans="1:21" x14ac:dyDescent="0.25">
      <c r="A633" s="114" t="s">
        <v>32</v>
      </c>
      <c r="B633" s="435" t="s">
        <v>32</v>
      </c>
      <c r="C633" s="437" t="s">
        <v>32</v>
      </c>
      <c r="D633" s="110" t="s">
        <v>32</v>
      </c>
      <c r="E633" s="110" t="s">
        <v>32</v>
      </c>
      <c r="F633" s="110" t="s">
        <v>32</v>
      </c>
      <c r="G633" s="112" t="s">
        <v>32</v>
      </c>
      <c r="H633" s="120" t="s">
        <v>32</v>
      </c>
      <c r="I633" s="614" t="s">
        <v>32</v>
      </c>
      <c r="J633" s="139" t="s">
        <v>32</v>
      </c>
      <c r="K633" s="457" t="s">
        <v>32</v>
      </c>
      <c r="L633" s="458" t="s">
        <v>32</v>
      </c>
      <c r="M633" s="441" t="s">
        <v>32</v>
      </c>
      <c r="N633" s="431" t="s">
        <v>32</v>
      </c>
      <c r="O633" s="431" t="s">
        <v>32</v>
      </c>
      <c r="P633" s="439" t="s">
        <v>32</v>
      </c>
      <c r="Q633" s="435" t="s">
        <v>32</v>
      </c>
      <c r="R633" s="110" t="s">
        <v>32</v>
      </c>
      <c r="S633" s="437" t="s">
        <v>32</v>
      </c>
      <c r="T633" s="112" t="s">
        <v>32</v>
      </c>
      <c r="U633" s="413" t="s">
        <v>32</v>
      </c>
    </row>
    <row r="634" spans="1:21" x14ac:dyDescent="0.25">
      <c r="A634" s="114" t="s">
        <v>32</v>
      </c>
      <c r="B634" s="435" t="s">
        <v>32</v>
      </c>
      <c r="C634" s="437" t="s">
        <v>32</v>
      </c>
      <c r="D634" s="110" t="s">
        <v>32</v>
      </c>
      <c r="E634" s="110" t="s">
        <v>32</v>
      </c>
      <c r="F634" s="110" t="s">
        <v>32</v>
      </c>
      <c r="G634" s="112" t="s">
        <v>32</v>
      </c>
      <c r="H634" s="120" t="s">
        <v>32</v>
      </c>
      <c r="I634" s="614" t="s">
        <v>32</v>
      </c>
      <c r="J634" s="139" t="s">
        <v>32</v>
      </c>
      <c r="K634" s="457" t="s">
        <v>32</v>
      </c>
      <c r="L634" s="458" t="s">
        <v>32</v>
      </c>
      <c r="M634" s="441" t="s">
        <v>32</v>
      </c>
      <c r="N634" s="431" t="s">
        <v>32</v>
      </c>
      <c r="O634" s="431" t="s">
        <v>32</v>
      </c>
      <c r="P634" s="439" t="s">
        <v>32</v>
      </c>
      <c r="Q634" s="435" t="s">
        <v>32</v>
      </c>
      <c r="R634" s="110" t="s">
        <v>32</v>
      </c>
      <c r="S634" s="437" t="s">
        <v>32</v>
      </c>
      <c r="T634" s="112" t="s">
        <v>32</v>
      </c>
      <c r="U634" s="413" t="s">
        <v>32</v>
      </c>
    </row>
    <row r="635" spans="1:21" x14ac:dyDescent="0.25">
      <c r="A635" s="114" t="s">
        <v>32</v>
      </c>
      <c r="B635" s="435" t="s">
        <v>32</v>
      </c>
      <c r="C635" s="437" t="s">
        <v>32</v>
      </c>
      <c r="D635" s="110" t="s">
        <v>32</v>
      </c>
      <c r="E635" s="110" t="s">
        <v>32</v>
      </c>
      <c r="F635" s="110" t="s">
        <v>32</v>
      </c>
      <c r="G635" s="112" t="s">
        <v>32</v>
      </c>
      <c r="H635" s="120" t="s">
        <v>32</v>
      </c>
      <c r="I635" s="614" t="s">
        <v>32</v>
      </c>
      <c r="J635" s="139" t="s">
        <v>32</v>
      </c>
      <c r="K635" s="457" t="s">
        <v>32</v>
      </c>
      <c r="L635" s="458" t="s">
        <v>32</v>
      </c>
      <c r="M635" s="441" t="s">
        <v>32</v>
      </c>
      <c r="N635" s="431" t="s">
        <v>32</v>
      </c>
      <c r="O635" s="431" t="s">
        <v>32</v>
      </c>
      <c r="P635" s="439" t="s">
        <v>32</v>
      </c>
      <c r="Q635" s="435" t="s">
        <v>32</v>
      </c>
      <c r="R635" s="110" t="s">
        <v>32</v>
      </c>
      <c r="S635" s="437" t="s">
        <v>32</v>
      </c>
      <c r="T635" s="112" t="s">
        <v>32</v>
      </c>
      <c r="U635" s="413" t="s">
        <v>32</v>
      </c>
    </row>
    <row r="636" spans="1:21" x14ac:dyDescent="0.25">
      <c r="A636" s="114" t="s">
        <v>32</v>
      </c>
      <c r="B636" s="435" t="s">
        <v>32</v>
      </c>
      <c r="C636" s="437" t="s">
        <v>32</v>
      </c>
      <c r="D636" s="110" t="s">
        <v>32</v>
      </c>
      <c r="E636" s="110" t="s">
        <v>32</v>
      </c>
      <c r="F636" s="110" t="s">
        <v>32</v>
      </c>
      <c r="G636" s="112" t="s">
        <v>32</v>
      </c>
      <c r="H636" s="120" t="s">
        <v>32</v>
      </c>
      <c r="I636" s="614" t="s">
        <v>32</v>
      </c>
      <c r="J636" s="139" t="s">
        <v>32</v>
      </c>
      <c r="K636" s="457" t="s">
        <v>32</v>
      </c>
      <c r="L636" s="458" t="s">
        <v>32</v>
      </c>
      <c r="M636" s="441" t="s">
        <v>32</v>
      </c>
      <c r="N636" s="431" t="s">
        <v>32</v>
      </c>
      <c r="O636" s="431" t="s">
        <v>32</v>
      </c>
      <c r="P636" s="439" t="s">
        <v>32</v>
      </c>
      <c r="Q636" s="435" t="s">
        <v>32</v>
      </c>
      <c r="R636" s="110" t="s">
        <v>32</v>
      </c>
      <c r="S636" s="437" t="s">
        <v>32</v>
      </c>
      <c r="T636" s="112" t="s">
        <v>32</v>
      </c>
      <c r="U636" s="413" t="s">
        <v>32</v>
      </c>
    </row>
    <row r="637" spans="1:21" x14ac:dyDescent="0.25">
      <c r="A637" s="114" t="s">
        <v>32</v>
      </c>
      <c r="B637" s="435" t="s">
        <v>32</v>
      </c>
      <c r="C637" s="437" t="s">
        <v>32</v>
      </c>
      <c r="D637" s="110" t="s">
        <v>32</v>
      </c>
      <c r="E637" s="110" t="s">
        <v>32</v>
      </c>
      <c r="F637" s="110" t="s">
        <v>32</v>
      </c>
      <c r="G637" s="112" t="s">
        <v>32</v>
      </c>
      <c r="H637" s="120" t="s">
        <v>32</v>
      </c>
      <c r="I637" s="614" t="s">
        <v>32</v>
      </c>
      <c r="J637" s="139" t="s">
        <v>32</v>
      </c>
      <c r="K637" s="457" t="s">
        <v>32</v>
      </c>
      <c r="L637" s="458" t="s">
        <v>32</v>
      </c>
      <c r="M637" s="441" t="s">
        <v>32</v>
      </c>
      <c r="N637" s="431" t="s">
        <v>32</v>
      </c>
      <c r="O637" s="431" t="s">
        <v>32</v>
      </c>
      <c r="P637" s="439" t="s">
        <v>32</v>
      </c>
      <c r="Q637" s="435" t="s">
        <v>32</v>
      </c>
      <c r="R637" s="110" t="s">
        <v>32</v>
      </c>
      <c r="S637" s="437" t="s">
        <v>32</v>
      </c>
      <c r="T637" s="112" t="s">
        <v>32</v>
      </c>
      <c r="U637" s="413" t="s">
        <v>32</v>
      </c>
    </row>
    <row r="638" spans="1:21" x14ac:dyDescent="0.25">
      <c r="A638" s="114" t="s">
        <v>32</v>
      </c>
      <c r="B638" s="435" t="s">
        <v>32</v>
      </c>
      <c r="C638" s="437" t="s">
        <v>32</v>
      </c>
      <c r="D638" s="110" t="s">
        <v>32</v>
      </c>
      <c r="E638" s="110" t="s">
        <v>32</v>
      </c>
      <c r="F638" s="110" t="s">
        <v>32</v>
      </c>
      <c r="G638" s="112" t="s">
        <v>32</v>
      </c>
      <c r="H638" s="120" t="s">
        <v>32</v>
      </c>
      <c r="I638" s="614" t="s">
        <v>32</v>
      </c>
      <c r="J638" s="139" t="s">
        <v>32</v>
      </c>
      <c r="K638" s="457" t="s">
        <v>32</v>
      </c>
      <c r="L638" s="458" t="s">
        <v>32</v>
      </c>
      <c r="M638" s="441" t="s">
        <v>32</v>
      </c>
      <c r="N638" s="431" t="s">
        <v>32</v>
      </c>
      <c r="O638" s="431" t="s">
        <v>32</v>
      </c>
      <c r="P638" s="439" t="s">
        <v>32</v>
      </c>
      <c r="Q638" s="435" t="s">
        <v>32</v>
      </c>
      <c r="R638" s="110" t="s">
        <v>32</v>
      </c>
      <c r="S638" s="437" t="s">
        <v>32</v>
      </c>
      <c r="T638" s="112" t="s">
        <v>32</v>
      </c>
      <c r="U638" s="413" t="s">
        <v>32</v>
      </c>
    </row>
    <row r="639" spans="1:21" x14ac:dyDescent="0.25">
      <c r="A639" s="114" t="s">
        <v>32</v>
      </c>
      <c r="B639" s="435" t="s">
        <v>32</v>
      </c>
      <c r="C639" s="437" t="s">
        <v>32</v>
      </c>
      <c r="D639" s="110" t="s">
        <v>32</v>
      </c>
      <c r="E639" s="110" t="s">
        <v>32</v>
      </c>
      <c r="F639" s="110" t="s">
        <v>32</v>
      </c>
      <c r="G639" s="112" t="s">
        <v>32</v>
      </c>
      <c r="H639" s="120" t="s">
        <v>32</v>
      </c>
      <c r="I639" s="614" t="s">
        <v>32</v>
      </c>
      <c r="J639" s="139" t="s">
        <v>32</v>
      </c>
      <c r="K639" s="457" t="s">
        <v>32</v>
      </c>
      <c r="L639" s="458" t="s">
        <v>32</v>
      </c>
      <c r="M639" s="441" t="s">
        <v>32</v>
      </c>
      <c r="N639" s="431" t="s">
        <v>32</v>
      </c>
      <c r="O639" s="431" t="s">
        <v>32</v>
      </c>
      <c r="P639" s="439" t="s">
        <v>32</v>
      </c>
      <c r="Q639" s="435" t="s">
        <v>32</v>
      </c>
      <c r="R639" s="110" t="s">
        <v>32</v>
      </c>
      <c r="S639" s="437" t="s">
        <v>32</v>
      </c>
      <c r="T639" s="112" t="s">
        <v>32</v>
      </c>
      <c r="U639" s="413" t="s">
        <v>32</v>
      </c>
    </row>
    <row r="640" spans="1:21" x14ac:dyDescent="0.25">
      <c r="A640" s="114" t="s">
        <v>32</v>
      </c>
      <c r="B640" s="435" t="s">
        <v>32</v>
      </c>
      <c r="C640" s="437" t="s">
        <v>32</v>
      </c>
      <c r="D640" s="110" t="s">
        <v>32</v>
      </c>
      <c r="E640" s="110" t="s">
        <v>32</v>
      </c>
      <c r="F640" s="110" t="s">
        <v>32</v>
      </c>
      <c r="G640" s="112" t="s">
        <v>32</v>
      </c>
      <c r="H640" s="120" t="s">
        <v>32</v>
      </c>
      <c r="I640" s="614" t="s">
        <v>32</v>
      </c>
      <c r="J640" s="139" t="s">
        <v>32</v>
      </c>
      <c r="K640" s="457" t="s">
        <v>32</v>
      </c>
      <c r="L640" s="458" t="s">
        <v>32</v>
      </c>
      <c r="M640" s="441" t="s">
        <v>32</v>
      </c>
      <c r="N640" s="431" t="s">
        <v>32</v>
      </c>
      <c r="O640" s="431" t="s">
        <v>32</v>
      </c>
      <c r="P640" s="439" t="s">
        <v>32</v>
      </c>
      <c r="Q640" s="435" t="s">
        <v>32</v>
      </c>
      <c r="R640" s="110" t="s">
        <v>32</v>
      </c>
      <c r="S640" s="437" t="s">
        <v>32</v>
      </c>
      <c r="T640" s="112" t="s">
        <v>32</v>
      </c>
      <c r="U640" s="413" t="s">
        <v>32</v>
      </c>
    </row>
    <row r="641" spans="1:21" x14ac:dyDescent="0.25">
      <c r="A641" s="114" t="s">
        <v>32</v>
      </c>
      <c r="B641" s="435" t="s">
        <v>32</v>
      </c>
      <c r="C641" s="437" t="s">
        <v>32</v>
      </c>
      <c r="D641" s="110" t="s">
        <v>32</v>
      </c>
      <c r="E641" s="110" t="s">
        <v>32</v>
      </c>
      <c r="F641" s="110" t="s">
        <v>32</v>
      </c>
      <c r="G641" s="112" t="s">
        <v>32</v>
      </c>
      <c r="H641" s="120" t="s">
        <v>32</v>
      </c>
      <c r="I641" s="614" t="s">
        <v>32</v>
      </c>
      <c r="J641" s="139" t="s">
        <v>32</v>
      </c>
      <c r="K641" s="457" t="s">
        <v>32</v>
      </c>
      <c r="L641" s="458" t="s">
        <v>32</v>
      </c>
      <c r="M641" s="441" t="s">
        <v>32</v>
      </c>
      <c r="N641" s="431" t="s">
        <v>32</v>
      </c>
      <c r="O641" s="431" t="s">
        <v>32</v>
      </c>
      <c r="P641" s="439" t="s">
        <v>32</v>
      </c>
      <c r="Q641" s="435" t="s">
        <v>32</v>
      </c>
      <c r="R641" s="110" t="s">
        <v>32</v>
      </c>
      <c r="S641" s="437" t="s">
        <v>32</v>
      </c>
      <c r="T641" s="112" t="s">
        <v>32</v>
      </c>
      <c r="U641" s="413" t="s">
        <v>32</v>
      </c>
    </row>
    <row r="642" spans="1:21" x14ac:dyDescent="0.25">
      <c r="A642" s="114" t="s">
        <v>32</v>
      </c>
      <c r="B642" s="435" t="s">
        <v>32</v>
      </c>
      <c r="C642" s="437" t="s">
        <v>32</v>
      </c>
      <c r="D642" s="110" t="s">
        <v>32</v>
      </c>
      <c r="E642" s="110" t="s">
        <v>32</v>
      </c>
      <c r="F642" s="110" t="s">
        <v>32</v>
      </c>
      <c r="G642" s="112" t="s">
        <v>32</v>
      </c>
      <c r="H642" s="120" t="s">
        <v>32</v>
      </c>
      <c r="I642" s="614" t="s">
        <v>32</v>
      </c>
      <c r="J642" s="139" t="s">
        <v>32</v>
      </c>
      <c r="K642" s="457" t="s">
        <v>32</v>
      </c>
      <c r="L642" s="458" t="s">
        <v>32</v>
      </c>
      <c r="M642" s="441" t="s">
        <v>32</v>
      </c>
      <c r="N642" s="431" t="s">
        <v>32</v>
      </c>
      <c r="O642" s="431" t="s">
        <v>32</v>
      </c>
      <c r="P642" s="439" t="s">
        <v>32</v>
      </c>
      <c r="Q642" s="435" t="s">
        <v>32</v>
      </c>
      <c r="R642" s="110" t="s">
        <v>32</v>
      </c>
      <c r="S642" s="437" t="s">
        <v>32</v>
      </c>
      <c r="T642" s="112" t="s">
        <v>32</v>
      </c>
      <c r="U642" s="413" t="s">
        <v>32</v>
      </c>
    </row>
    <row r="643" spans="1:21" x14ac:dyDescent="0.25">
      <c r="A643" s="114" t="s">
        <v>32</v>
      </c>
      <c r="B643" s="435" t="s">
        <v>32</v>
      </c>
      <c r="C643" s="437" t="s">
        <v>32</v>
      </c>
      <c r="D643" s="110" t="s">
        <v>32</v>
      </c>
      <c r="E643" s="110" t="s">
        <v>32</v>
      </c>
      <c r="F643" s="110" t="s">
        <v>32</v>
      </c>
      <c r="G643" s="112" t="s">
        <v>32</v>
      </c>
      <c r="H643" s="120" t="s">
        <v>32</v>
      </c>
      <c r="I643" s="614" t="s">
        <v>32</v>
      </c>
      <c r="J643" s="139" t="s">
        <v>32</v>
      </c>
      <c r="K643" s="457" t="s">
        <v>32</v>
      </c>
      <c r="L643" s="458" t="s">
        <v>32</v>
      </c>
      <c r="M643" s="441" t="s">
        <v>32</v>
      </c>
      <c r="N643" s="431" t="s">
        <v>32</v>
      </c>
      <c r="O643" s="431" t="s">
        <v>32</v>
      </c>
      <c r="P643" s="439" t="s">
        <v>32</v>
      </c>
      <c r="Q643" s="435" t="s">
        <v>32</v>
      </c>
      <c r="R643" s="110" t="s">
        <v>32</v>
      </c>
      <c r="S643" s="437" t="s">
        <v>32</v>
      </c>
      <c r="T643" s="112" t="s">
        <v>32</v>
      </c>
      <c r="U643" s="413" t="s">
        <v>32</v>
      </c>
    </row>
    <row r="644" spans="1:21" x14ac:dyDescent="0.25">
      <c r="A644" s="114" t="s">
        <v>32</v>
      </c>
      <c r="B644" s="435" t="s">
        <v>32</v>
      </c>
      <c r="C644" s="437" t="s">
        <v>32</v>
      </c>
      <c r="D644" s="110" t="s">
        <v>32</v>
      </c>
      <c r="E644" s="110" t="s">
        <v>32</v>
      </c>
      <c r="F644" s="110" t="s">
        <v>32</v>
      </c>
      <c r="G644" s="112" t="s">
        <v>32</v>
      </c>
      <c r="H644" s="120" t="s">
        <v>32</v>
      </c>
      <c r="I644" s="614" t="s">
        <v>32</v>
      </c>
      <c r="J644" s="139" t="s">
        <v>32</v>
      </c>
      <c r="K644" s="461" t="s">
        <v>32</v>
      </c>
      <c r="L644" s="458" t="s">
        <v>32</v>
      </c>
      <c r="M644" s="441" t="s">
        <v>32</v>
      </c>
      <c r="N644" s="431" t="s">
        <v>32</v>
      </c>
      <c r="O644" s="431" t="s">
        <v>32</v>
      </c>
      <c r="P644" s="439" t="s">
        <v>32</v>
      </c>
      <c r="Q644" s="435" t="s">
        <v>32</v>
      </c>
      <c r="R644" s="110" t="s">
        <v>32</v>
      </c>
      <c r="S644" s="437" t="s">
        <v>32</v>
      </c>
      <c r="T644" s="112" t="s">
        <v>32</v>
      </c>
      <c r="U644" s="413" t="s">
        <v>32</v>
      </c>
    </row>
    <row r="645" spans="1:21" x14ac:dyDescent="0.25">
      <c r="A645" s="114" t="s">
        <v>32</v>
      </c>
      <c r="B645" s="435" t="s">
        <v>32</v>
      </c>
      <c r="C645" s="437" t="s">
        <v>32</v>
      </c>
      <c r="D645" s="110" t="s">
        <v>32</v>
      </c>
      <c r="E645" s="110" t="s">
        <v>32</v>
      </c>
      <c r="F645" s="110" t="s">
        <v>32</v>
      </c>
      <c r="G645" s="112" t="s">
        <v>32</v>
      </c>
      <c r="H645" s="120" t="s">
        <v>32</v>
      </c>
      <c r="I645" s="614" t="s">
        <v>32</v>
      </c>
      <c r="J645" s="139" t="s">
        <v>32</v>
      </c>
      <c r="K645" s="457" t="s">
        <v>32</v>
      </c>
      <c r="L645" s="458" t="s">
        <v>32</v>
      </c>
      <c r="M645" s="441" t="s">
        <v>32</v>
      </c>
      <c r="N645" s="431" t="s">
        <v>32</v>
      </c>
      <c r="O645" s="431" t="s">
        <v>32</v>
      </c>
      <c r="P645" s="439" t="s">
        <v>32</v>
      </c>
      <c r="Q645" s="435" t="s">
        <v>32</v>
      </c>
      <c r="R645" s="110" t="s">
        <v>32</v>
      </c>
      <c r="S645" s="437" t="s">
        <v>32</v>
      </c>
      <c r="T645" s="112" t="s">
        <v>32</v>
      </c>
      <c r="U645" s="413" t="s">
        <v>32</v>
      </c>
    </row>
    <row r="646" spans="1:21" x14ac:dyDescent="0.25">
      <c r="A646" s="114" t="s">
        <v>32</v>
      </c>
      <c r="B646" s="435" t="s">
        <v>32</v>
      </c>
      <c r="C646" s="437" t="s">
        <v>32</v>
      </c>
      <c r="D646" s="110" t="s">
        <v>32</v>
      </c>
      <c r="E646" s="110" t="s">
        <v>32</v>
      </c>
      <c r="F646" s="110" t="s">
        <v>32</v>
      </c>
      <c r="G646" s="112" t="s">
        <v>32</v>
      </c>
      <c r="H646" s="120" t="s">
        <v>32</v>
      </c>
      <c r="I646" s="614" t="s">
        <v>32</v>
      </c>
      <c r="J646" s="139" t="s">
        <v>32</v>
      </c>
      <c r="K646" s="457" t="s">
        <v>32</v>
      </c>
      <c r="L646" s="458" t="s">
        <v>32</v>
      </c>
      <c r="M646" s="441" t="s">
        <v>32</v>
      </c>
      <c r="N646" s="431" t="s">
        <v>32</v>
      </c>
      <c r="O646" s="431" t="s">
        <v>32</v>
      </c>
      <c r="P646" s="439" t="s">
        <v>32</v>
      </c>
      <c r="Q646" s="435" t="s">
        <v>32</v>
      </c>
      <c r="R646" s="110" t="s">
        <v>32</v>
      </c>
      <c r="S646" s="437" t="s">
        <v>32</v>
      </c>
      <c r="T646" s="112" t="s">
        <v>32</v>
      </c>
      <c r="U646" s="413" t="s">
        <v>32</v>
      </c>
    </row>
    <row r="647" spans="1:21" x14ac:dyDescent="0.25">
      <c r="A647" s="114" t="s">
        <v>32</v>
      </c>
      <c r="B647" s="435" t="s">
        <v>32</v>
      </c>
      <c r="C647" s="437" t="s">
        <v>32</v>
      </c>
      <c r="D647" s="110" t="s">
        <v>32</v>
      </c>
      <c r="E647" s="110" t="s">
        <v>32</v>
      </c>
      <c r="F647" s="110" t="s">
        <v>32</v>
      </c>
      <c r="G647" s="112" t="s">
        <v>32</v>
      </c>
      <c r="H647" s="120" t="s">
        <v>32</v>
      </c>
      <c r="I647" s="614" t="s">
        <v>32</v>
      </c>
      <c r="J647" s="139" t="s">
        <v>32</v>
      </c>
      <c r="K647" s="457" t="s">
        <v>32</v>
      </c>
      <c r="L647" s="458" t="s">
        <v>32</v>
      </c>
      <c r="M647" s="441" t="s">
        <v>32</v>
      </c>
      <c r="N647" s="431" t="s">
        <v>32</v>
      </c>
      <c r="O647" s="431" t="s">
        <v>32</v>
      </c>
      <c r="P647" s="439" t="s">
        <v>32</v>
      </c>
      <c r="Q647" s="435" t="s">
        <v>32</v>
      </c>
      <c r="R647" s="110" t="s">
        <v>32</v>
      </c>
      <c r="S647" s="437" t="s">
        <v>32</v>
      </c>
      <c r="T647" s="112" t="s">
        <v>32</v>
      </c>
      <c r="U647" s="413" t="s">
        <v>32</v>
      </c>
    </row>
    <row r="648" spans="1:21" x14ac:dyDescent="0.25">
      <c r="A648" s="114" t="s">
        <v>32</v>
      </c>
      <c r="B648" s="435" t="s">
        <v>32</v>
      </c>
      <c r="C648" s="437" t="s">
        <v>32</v>
      </c>
      <c r="D648" s="110" t="s">
        <v>32</v>
      </c>
      <c r="E648" s="110" t="s">
        <v>32</v>
      </c>
      <c r="F648" s="110" t="s">
        <v>32</v>
      </c>
      <c r="G648" s="112" t="s">
        <v>32</v>
      </c>
      <c r="H648" s="120" t="s">
        <v>32</v>
      </c>
      <c r="I648" s="614" t="s">
        <v>32</v>
      </c>
      <c r="J648" s="139" t="s">
        <v>32</v>
      </c>
      <c r="K648" s="457" t="s">
        <v>32</v>
      </c>
      <c r="L648" s="458" t="s">
        <v>32</v>
      </c>
      <c r="M648" s="441" t="s">
        <v>32</v>
      </c>
      <c r="N648" s="431" t="s">
        <v>32</v>
      </c>
      <c r="O648" s="431" t="s">
        <v>32</v>
      </c>
      <c r="P648" s="439" t="s">
        <v>32</v>
      </c>
      <c r="Q648" s="435" t="s">
        <v>32</v>
      </c>
      <c r="R648" s="110" t="s">
        <v>32</v>
      </c>
      <c r="S648" s="437" t="s">
        <v>32</v>
      </c>
      <c r="T648" s="112" t="s">
        <v>32</v>
      </c>
      <c r="U648" s="413" t="s">
        <v>32</v>
      </c>
    </row>
    <row r="649" spans="1:21" x14ac:dyDescent="0.25">
      <c r="A649" s="114" t="s">
        <v>32</v>
      </c>
      <c r="B649" s="435" t="s">
        <v>32</v>
      </c>
      <c r="C649" s="437" t="s">
        <v>32</v>
      </c>
      <c r="D649" s="110" t="s">
        <v>32</v>
      </c>
      <c r="E649" s="110" t="s">
        <v>32</v>
      </c>
      <c r="F649" s="110" t="s">
        <v>32</v>
      </c>
      <c r="G649" s="112" t="s">
        <v>32</v>
      </c>
      <c r="H649" s="120" t="s">
        <v>32</v>
      </c>
      <c r="I649" s="614" t="s">
        <v>32</v>
      </c>
      <c r="J649" s="139" t="s">
        <v>32</v>
      </c>
      <c r="K649" s="457" t="s">
        <v>32</v>
      </c>
      <c r="L649" s="458" t="s">
        <v>32</v>
      </c>
      <c r="M649" s="441" t="s">
        <v>32</v>
      </c>
      <c r="N649" s="431" t="s">
        <v>32</v>
      </c>
      <c r="O649" s="431" t="s">
        <v>32</v>
      </c>
      <c r="P649" s="439" t="s">
        <v>32</v>
      </c>
      <c r="Q649" s="435" t="s">
        <v>32</v>
      </c>
      <c r="R649" s="110" t="s">
        <v>32</v>
      </c>
      <c r="S649" s="437" t="s">
        <v>32</v>
      </c>
      <c r="T649" s="112" t="s">
        <v>32</v>
      </c>
      <c r="U649" s="413" t="s">
        <v>32</v>
      </c>
    </row>
    <row r="650" spans="1:21" x14ac:dyDescent="0.25">
      <c r="A650" s="114" t="s">
        <v>32</v>
      </c>
      <c r="B650" s="435" t="s">
        <v>32</v>
      </c>
      <c r="C650" s="437" t="s">
        <v>32</v>
      </c>
      <c r="D650" s="110" t="s">
        <v>32</v>
      </c>
      <c r="E650" s="110" t="s">
        <v>32</v>
      </c>
      <c r="F650" s="110" t="s">
        <v>32</v>
      </c>
      <c r="G650" s="112" t="s">
        <v>32</v>
      </c>
      <c r="H650" s="120" t="s">
        <v>32</v>
      </c>
      <c r="I650" s="614" t="s">
        <v>32</v>
      </c>
      <c r="J650" s="139" t="s">
        <v>32</v>
      </c>
      <c r="K650" s="457" t="s">
        <v>32</v>
      </c>
      <c r="L650" s="458" t="s">
        <v>32</v>
      </c>
      <c r="M650" s="441" t="s">
        <v>32</v>
      </c>
      <c r="N650" s="431" t="s">
        <v>32</v>
      </c>
      <c r="O650" s="431" t="s">
        <v>32</v>
      </c>
      <c r="P650" s="439" t="s">
        <v>32</v>
      </c>
      <c r="Q650" s="435" t="s">
        <v>32</v>
      </c>
      <c r="R650" s="110" t="s">
        <v>32</v>
      </c>
      <c r="S650" s="437" t="s">
        <v>32</v>
      </c>
      <c r="T650" s="112" t="s">
        <v>32</v>
      </c>
      <c r="U650" s="413" t="s">
        <v>32</v>
      </c>
    </row>
    <row r="651" spans="1:21" x14ac:dyDescent="0.25">
      <c r="A651" s="114" t="s">
        <v>32</v>
      </c>
      <c r="B651" s="435" t="s">
        <v>32</v>
      </c>
      <c r="C651" s="437" t="s">
        <v>32</v>
      </c>
      <c r="D651" s="110" t="s">
        <v>32</v>
      </c>
      <c r="E651" s="110" t="s">
        <v>32</v>
      </c>
      <c r="F651" s="110" t="s">
        <v>32</v>
      </c>
      <c r="G651" s="112" t="s">
        <v>32</v>
      </c>
      <c r="H651" s="120" t="s">
        <v>32</v>
      </c>
      <c r="I651" s="614" t="s">
        <v>32</v>
      </c>
      <c r="J651" s="139" t="s">
        <v>32</v>
      </c>
      <c r="K651" s="457" t="s">
        <v>32</v>
      </c>
      <c r="L651" s="458" t="s">
        <v>32</v>
      </c>
      <c r="M651" s="441" t="s">
        <v>32</v>
      </c>
      <c r="N651" s="431" t="s">
        <v>32</v>
      </c>
      <c r="O651" s="431" t="s">
        <v>32</v>
      </c>
      <c r="P651" s="439" t="s">
        <v>32</v>
      </c>
      <c r="Q651" s="435" t="s">
        <v>32</v>
      </c>
      <c r="R651" s="110" t="s">
        <v>32</v>
      </c>
      <c r="S651" s="437" t="s">
        <v>32</v>
      </c>
      <c r="T651" s="112" t="s">
        <v>32</v>
      </c>
      <c r="U651" s="413" t="s">
        <v>32</v>
      </c>
    </row>
    <row r="652" spans="1:21" x14ac:dyDescent="0.25">
      <c r="A652" s="114" t="s">
        <v>32</v>
      </c>
      <c r="B652" s="435" t="s">
        <v>32</v>
      </c>
      <c r="C652" s="437" t="s">
        <v>32</v>
      </c>
      <c r="D652" s="110" t="s">
        <v>32</v>
      </c>
      <c r="E652" s="110" t="s">
        <v>32</v>
      </c>
      <c r="F652" s="110" t="s">
        <v>32</v>
      </c>
      <c r="G652" s="112" t="s">
        <v>32</v>
      </c>
      <c r="H652" s="120" t="s">
        <v>32</v>
      </c>
      <c r="I652" s="614" t="s">
        <v>32</v>
      </c>
      <c r="J652" s="139" t="s">
        <v>32</v>
      </c>
      <c r="K652" s="457" t="s">
        <v>32</v>
      </c>
      <c r="L652" s="458" t="s">
        <v>32</v>
      </c>
      <c r="M652" s="441" t="s">
        <v>32</v>
      </c>
      <c r="N652" s="431" t="s">
        <v>32</v>
      </c>
      <c r="O652" s="431" t="s">
        <v>32</v>
      </c>
      <c r="P652" s="439" t="s">
        <v>32</v>
      </c>
      <c r="Q652" s="435" t="s">
        <v>32</v>
      </c>
      <c r="R652" s="110" t="s">
        <v>32</v>
      </c>
      <c r="S652" s="437" t="s">
        <v>32</v>
      </c>
      <c r="T652" s="112" t="s">
        <v>32</v>
      </c>
      <c r="U652" s="413" t="s">
        <v>32</v>
      </c>
    </row>
    <row r="653" spans="1:21" x14ac:dyDescent="0.25">
      <c r="A653" s="114" t="s">
        <v>32</v>
      </c>
      <c r="B653" s="435" t="s">
        <v>32</v>
      </c>
      <c r="C653" s="437" t="s">
        <v>32</v>
      </c>
      <c r="D653" s="110" t="s">
        <v>32</v>
      </c>
      <c r="E653" s="110" t="s">
        <v>32</v>
      </c>
      <c r="F653" s="110" t="s">
        <v>32</v>
      </c>
      <c r="G653" s="112" t="s">
        <v>32</v>
      </c>
      <c r="H653" s="120" t="s">
        <v>32</v>
      </c>
      <c r="I653" s="614" t="s">
        <v>32</v>
      </c>
      <c r="J653" s="139" t="s">
        <v>32</v>
      </c>
      <c r="K653" s="457" t="s">
        <v>32</v>
      </c>
      <c r="L653" s="458" t="s">
        <v>32</v>
      </c>
      <c r="M653" s="441" t="s">
        <v>32</v>
      </c>
      <c r="N653" s="431" t="s">
        <v>32</v>
      </c>
      <c r="O653" s="431" t="s">
        <v>32</v>
      </c>
      <c r="P653" s="439" t="s">
        <v>32</v>
      </c>
      <c r="Q653" s="435" t="s">
        <v>32</v>
      </c>
      <c r="R653" s="110" t="s">
        <v>32</v>
      </c>
      <c r="S653" s="437" t="s">
        <v>32</v>
      </c>
      <c r="T653" s="112" t="s">
        <v>32</v>
      </c>
      <c r="U653" s="413" t="s">
        <v>32</v>
      </c>
    </row>
    <row r="654" spans="1:21" x14ac:dyDescent="0.25">
      <c r="A654" s="114" t="s">
        <v>32</v>
      </c>
      <c r="B654" s="435" t="s">
        <v>32</v>
      </c>
      <c r="C654" s="437" t="s">
        <v>32</v>
      </c>
      <c r="D654" s="110" t="s">
        <v>32</v>
      </c>
      <c r="E654" s="110" t="s">
        <v>32</v>
      </c>
      <c r="F654" s="110" t="s">
        <v>32</v>
      </c>
      <c r="G654" s="112" t="s">
        <v>32</v>
      </c>
      <c r="H654" s="120" t="s">
        <v>32</v>
      </c>
      <c r="I654" s="614" t="s">
        <v>32</v>
      </c>
      <c r="J654" s="139" t="s">
        <v>32</v>
      </c>
      <c r="K654" s="457" t="s">
        <v>32</v>
      </c>
      <c r="L654" s="458" t="s">
        <v>32</v>
      </c>
      <c r="M654" s="441" t="s">
        <v>32</v>
      </c>
      <c r="N654" s="431" t="s">
        <v>32</v>
      </c>
      <c r="O654" s="431" t="s">
        <v>32</v>
      </c>
      <c r="P654" s="439" t="s">
        <v>32</v>
      </c>
      <c r="Q654" s="435" t="s">
        <v>32</v>
      </c>
      <c r="R654" s="110" t="s">
        <v>32</v>
      </c>
      <c r="S654" s="437" t="s">
        <v>32</v>
      </c>
      <c r="T654" s="112" t="s">
        <v>32</v>
      </c>
      <c r="U654" s="413" t="s">
        <v>32</v>
      </c>
    </row>
    <row r="655" spans="1:21" x14ac:dyDescent="0.25">
      <c r="A655" s="114" t="s">
        <v>32</v>
      </c>
      <c r="B655" s="435" t="s">
        <v>32</v>
      </c>
      <c r="C655" s="437" t="s">
        <v>32</v>
      </c>
      <c r="D655" s="110" t="s">
        <v>32</v>
      </c>
      <c r="E655" s="110" t="s">
        <v>32</v>
      </c>
      <c r="F655" s="110" t="s">
        <v>32</v>
      </c>
      <c r="G655" s="112" t="s">
        <v>32</v>
      </c>
      <c r="H655" s="120" t="s">
        <v>32</v>
      </c>
      <c r="I655" s="614" t="s">
        <v>32</v>
      </c>
      <c r="J655" s="139" t="s">
        <v>32</v>
      </c>
      <c r="K655" s="457" t="s">
        <v>32</v>
      </c>
      <c r="L655" s="458" t="s">
        <v>32</v>
      </c>
      <c r="M655" s="441" t="s">
        <v>32</v>
      </c>
      <c r="N655" s="431" t="s">
        <v>32</v>
      </c>
      <c r="O655" s="431" t="s">
        <v>32</v>
      </c>
      <c r="P655" s="439" t="s">
        <v>32</v>
      </c>
      <c r="Q655" s="435" t="s">
        <v>32</v>
      </c>
      <c r="R655" s="110" t="s">
        <v>32</v>
      </c>
      <c r="S655" s="437" t="s">
        <v>32</v>
      </c>
      <c r="T655" s="112" t="s">
        <v>32</v>
      </c>
      <c r="U655" s="413" t="s">
        <v>32</v>
      </c>
    </row>
    <row r="656" spans="1:21" x14ac:dyDescent="0.25">
      <c r="A656" s="114" t="s">
        <v>32</v>
      </c>
      <c r="B656" s="435" t="s">
        <v>32</v>
      </c>
      <c r="C656" s="437" t="s">
        <v>32</v>
      </c>
      <c r="D656" s="110" t="s">
        <v>32</v>
      </c>
      <c r="E656" s="110" t="s">
        <v>32</v>
      </c>
      <c r="F656" s="110" t="s">
        <v>32</v>
      </c>
      <c r="G656" s="112" t="s">
        <v>32</v>
      </c>
      <c r="H656" s="120" t="s">
        <v>32</v>
      </c>
      <c r="I656" s="614" t="s">
        <v>32</v>
      </c>
      <c r="J656" s="139" t="s">
        <v>32</v>
      </c>
      <c r="K656" s="457" t="s">
        <v>32</v>
      </c>
      <c r="L656" s="458" t="s">
        <v>32</v>
      </c>
      <c r="M656" s="441" t="s">
        <v>32</v>
      </c>
      <c r="N656" s="431" t="s">
        <v>32</v>
      </c>
      <c r="O656" s="431" t="s">
        <v>32</v>
      </c>
      <c r="P656" s="439" t="s">
        <v>32</v>
      </c>
      <c r="Q656" s="435" t="s">
        <v>32</v>
      </c>
      <c r="R656" s="110" t="s">
        <v>32</v>
      </c>
      <c r="S656" s="437" t="s">
        <v>32</v>
      </c>
      <c r="T656" s="112" t="s">
        <v>32</v>
      </c>
      <c r="U656" s="413" t="s">
        <v>32</v>
      </c>
    </row>
    <row r="657" spans="1:21" x14ac:dyDescent="0.25">
      <c r="A657" s="114" t="s">
        <v>32</v>
      </c>
      <c r="B657" s="435" t="s">
        <v>32</v>
      </c>
      <c r="C657" s="437" t="s">
        <v>32</v>
      </c>
      <c r="D657" s="110" t="s">
        <v>32</v>
      </c>
      <c r="E657" s="110" t="s">
        <v>32</v>
      </c>
      <c r="F657" s="110" t="s">
        <v>32</v>
      </c>
      <c r="G657" s="112" t="s">
        <v>32</v>
      </c>
      <c r="H657" s="120" t="s">
        <v>32</v>
      </c>
      <c r="I657" s="614" t="s">
        <v>32</v>
      </c>
      <c r="J657" s="139" t="s">
        <v>32</v>
      </c>
      <c r="K657" s="457" t="s">
        <v>32</v>
      </c>
      <c r="L657" s="458" t="s">
        <v>32</v>
      </c>
      <c r="M657" s="441" t="s">
        <v>32</v>
      </c>
      <c r="N657" s="431" t="s">
        <v>32</v>
      </c>
      <c r="O657" s="431" t="s">
        <v>32</v>
      </c>
      <c r="P657" s="439" t="s">
        <v>32</v>
      </c>
      <c r="Q657" s="435" t="s">
        <v>32</v>
      </c>
      <c r="R657" s="110" t="s">
        <v>32</v>
      </c>
      <c r="S657" s="437" t="s">
        <v>32</v>
      </c>
      <c r="T657" s="112" t="s">
        <v>32</v>
      </c>
      <c r="U657" s="413" t="s">
        <v>32</v>
      </c>
    </row>
    <row r="658" spans="1:21" x14ac:dyDescent="0.25">
      <c r="A658" s="114" t="s">
        <v>32</v>
      </c>
      <c r="B658" s="435" t="s">
        <v>32</v>
      </c>
      <c r="C658" s="437" t="s">
        <v>32</v>
      </c>
      <c r="D658" s="110" t="s">
        <v>32</v>
      </c>
      <c r="E658" s="110" t="s">
        <v>32</v>
      </c>
      <c r="F658" s="110" t="s">
        <v>32</v>
      </c>
      <c r="G658" s="112" t="s">
        <v>32</v>
      </c>
      <c r="H658" s="120" t="s">
        <v>32</v>
      </c>
      <c r="I658" s="614" t="s">
        <v>32</v>
      </c>
      <c r="J658" s="139" t="s">
        <v>32</v>
      </c>
      <c r="K658" s="457" t="s">
        <v>32</v>
      </c>
      <c r="L658" s="458" t="s">
        <v>32</v>
      </c>
      <c r="M658" s="441" t="s">
        <v>32</v>
      </c>
      <c r="N658" s="431" t="s">
        <v>32</v>
      </c>
      <c r="O658" s="431" t="s">
        <v>32</v>
      </c>
      <c r="P658" s="439" t="s">
        <v>32</v>
      </c>
      <c r="Q658" s="435" t="s">
        <v>32</v>
      </c>
      <c r="R658" s="110" t="s">
        <v>32</v>
      </c>
      <c r="S658" s="437" t="s">
        <v>32</v>
      </c>
      <c r="T658" s="112" t="s">
        <v>32</v>
      </c>
      <c r="U658" s="413" t="s">
        <v>32</v>
      </c>
    </row>
    <row r="659" spans="1:21" x14ac:dyDescent="0.25">
      <c r="A659" s="114" t="s">
        <v>32</v>
      </c>
      <c r="B659" s="435" t="s">
        <v>32</v>
      </c>
      <c r="C659" s="437" t="s">
        <v>32</v>
      </c>
      <c r="D659" s="110" t="s">
        <v>32</v>
      </c>
      <c r="E659" s="110" t="s">
        <v>32</v>
      </c>
      <c r="F659" s="110" t="s">
        <v>32</v>
      </c>
      <c r="G659" s="112" t="s">
        <v>32</v>
      </c>
      <c r="H659" s="120" t="s">
        <v>32</v>
      </c>
      <c r="I659" s="614" t="s">
        <v>32</v>
      </c>
      <c r="J659" s="139" t="s">
        <v>32</v>
      </c>
      <c r="K659" s="457" t="s">
        <v>32</v>
      </c>
      <c r="L659" s="458" t="s">
        <v>32</v>
      </c>
      <c r="M659" s="441" t="s">
        <v>32</v>
      </c>
      <c r="N659" s="431" t="s">
        <v>32</v>
      </c>
      <c r="O659" s="431" t="s">
        <v>32</v>
      </c>
      <c r="P659" s="439" t="s">
        <v>32</v>
      </c>
      <c r="Q659" s="435" t="s">
        <v>32</v>
      </c>
      <c r="R659" s="110" t="s">
        <v>32</v>
      </c>
      <c r="S659" s="437" t="s">
        <v>32</v>
      </c>
      <c r="T659" s="112" t="s">
        <v>32</v>
      </c>
      <c r="U659" s="413" t="s">
        <v>32</v>
      </c>
    </row>
    <row r="660" spans="1:21" x14ac:dyDescent="0.25">
      <c r="A660" s="114" t="s">
        <v>32</v>
      </c>
      <c r="B660" s="435" t="s">
        <v>32</v>
      </c>
      <c r="C660" s="437" t="s">
        <v>32</v>
      </c>
      <c r="D660" s="110" t="s">
        <v>32</v>
      </c>
      <c r="E660" s="110" t="s">
        <v>32</v>
      </c>
      <c r="F660" s="110" t="s">
        <v>32</v>
      </c>
      <c r="G660" s="112" t="s">
        <v>32</v>
      </c>
      <c r="H660" s="120" t="s">
        <v>32</v>
      </c>
      <c r="I660" s="614" t="s">
        <v>32</v>
      </c>
      <c r="J660" s="139" t="s">
        <v>32</v>
      </c>
      <c r="K660" s="457" t="s">
        <v>32</v>
      </c>
      <c r="L660" s="458" t="s">
        <v>32</v>
      </c>
      <c r="M660" s="441" t="s">
        <v>32</v>
      </c>
      <c r="N660" s="431" t="s">
        <v>32</v>
      </c>
      <c r="O660" s="431" t="s">
        <v>32</v>
      </c>
      <c r="P660" s="439" t="s">
        <v>32</v>
      </c>
      <c r="Q660" s="435" t="s">
        <v>32</v>
      </c>
      <c r="R660" s="110" t="s">
        <v>32</v>
      </c>
      <c r="S660" s="437" t="s">
        <v>32</v>
      </c>
      <c r="T660" s="112" t="s">
        <v>32</v>
      </c>
      <c r="U660" s="413" t="s">
        <v>32</v>
      </c>
    </row>
    <row r="661" spans="1:21" x14ac:dyDescent="0.25">
      <c r="A661" s="114" t="s">
        <v>32</v>
      </c>
      <c r="B661" s="435" t="s">
        <v>32</v>
      </c>
      <c r="C661" s="437" t="s">
        <v>32</v>
      </c>
      <c r="D661" s="110" t="s">
        <v>32</v>
      </c>
      <c r="E661" s="110" t="s">
        <v>32</v>
      </c>
      <c r="F661" s="110" t="s">
        <v>32</v>
      </c>
      <c r="G661" s="112" t="s">
        <v>32</v>
      </c>
      <c r="H661" s="120" t="s">
        <v>32</v>
      </c>
      <c r="I661" s="614" t="s">
        <v>32</v>
      </c>
      <c r="J661" s="139" t="s">
        <v>32</v>
      </c>
      <c r="K661" s="457" t="s">
        <v>32</v>
      </c>
      <c r="L661" s="458" t="s">
        <v>32</v>
      </c>
      <c r="M661" s="441" t="s">
        <v>32</v>
      </c>
      <c r="N661" s="431" t="s">
        <v>32</v>
      </c>
      <c r="O661" s="431" t="s">
        <v>32</v>
      </c>
      <c r="P661" s="439" t="s">
        <v>32</v>
      </c>
      <c r="Q661" s="435" t="s">
        <v>32</v>
      </c>
      <c r="R661" s="110" t="s">
        <v>32</v>
      </c>
      <c r="S661" s="437" t="s">
        <v>32</v>
      </c>
      <c r="T661" s="112" t="s">
        <v>32</v>
      </c>
      <c r="U661" s="413" t="s">
        <v>32</v>
      </c>
    </row>
    <row r="662" spans="1:21" x14ac:dyDescent="0.25">
      <c r="A662" s="114" t="s">
        <v>32</v>
      </c>
      <c r="B662" s="435" t="s">
        <v>32</v>
      </c>
      <c r="C662" s="437" t="s">
        <v>32</v>
      </c>
      <c r="D662" s="110" t="s">
        <v>32</v>
      </c>
      <c r="E662" s="110" t="s">
        <v>32</v>
      </c>
      <c r="F662" s="110" t="s">
        <v>32</v>
      </c>
      <c r="G662" s="112" t="s">
        <v>32</v>
      </c>
      <c r="H662" s="120" t="s">
        <v>32</v>
      </c>
      <c r="I662" s="614" t="s">
        <v>32</v>
      </c>
      <c r="J662" s="139" t="s">
        <v>32</v>
      </c>
      <c r="K662" s="457" t="s">
        <v>32</v>
      </c>
      <c r="L662" s="458" t="s">
        <v>32</v>
      </c>
      <c r="M662" s="441" t="s">
        <v>32</v>
      </c>
      <c r="N662" s="431" t="s">
        <v>32</v>
      </c>
      <c r="O662" s="431" t="s">
        <v>32</v>
      </c>
      <c r="P662" s="439" t="s">
        <v>32</v>
      </c>
      <c r="Q662" s="435" t="s">
        <v>32</v>
      </c>
      <c r="R662" s="110" t="s">
        <v>32</v>
      </c>
      <c r="S662" s="437" t="s">
        <v>32</v>
      </c>
      <c r="T662" s="112" t="s">
        <v>32</v>
      </c>
      <c r="U662" s="413" t="s">
        <v>32</v>
      </c>
    </row>
    <row r="663" spans="1:21" x14ac:dyDescent="0.25">
      <c r="A663" s="114" t="s">
        <v>32</v>
      </c>
      <c r="B663" s="435" t="s">
        <v>32</v>
      </c>
      <c r="C663" s="437" t="s">
        <v>32</v>
      </c>
      <c r="D663" s="110" t="s">
        <v>32</v>
      </c>
      <c r="E663" s="110" t="s">
        <v>32</v>
      </c>
      <c r="F663" s="110" t="s">
        <v>32</v>
      </c>
      <c r="G663" s="112" t="s">
        <v>32</v>
      </c>
      <c r="H663" s="120" t="s">
        <v>32</v>
      </c>
      <c r="I663" s="614" t="s">
        <v>32</v>
      </c>
      <c r="J663" s="139" t="s">
        <v>32</v>
      </c>
      <c r="K663" s="457" t="s">
        <v>32</v>
      </c>
      <c r="L663" s="458" t="s">
        <v>32</v>
      </c>
      <c r="M663" s="441" t="s">
        <v>32</v>
      </c>
      <c r="N663" s="431" t="s">
        <v>32</v>
      </c>
      <c r="O663" s="431" t="s">
        <v>32</v>
      </c>
      <c r="P663" s="439" t="s">
        <v>32</v>
      </c>
      <c r="Q663" s="435" t="s">
        <v>32</v>
      </c>
      <c r="R663" s="110" t="s">
        <v>32</v>
      </c>
      <c r="S663" s="437" t="s">
        <v>32</v>
      </c>
      <c r="T663" s="112" t="s">
        <v>32</v>
      </c>
      <c r="U663" s="413" t="s">
        <v>32</v>
      </c>
    </row>
    <row r="664" spans="1:21" x14ac:dyDescent="0.25">
      <c r="A664" s="114" t="s">
        <v>32</v>
      </c>
      <c r="B664" s="435" t="s">
        <v>32</v>
      </c>
      <c r="C664" s="437" t="s">
        <v>32</v>
      </c>
      <c r="D664" s="110" t="s">
        <v>32</v>
      </c>
      <c r="E664" s="110" t="s">
        <v>32</v>
      </c>
      <c r="F664" s="110" t="s">
        <v>32</v>
      </c>
      <c r="G664" s="112" t="s">
        <v>32</v>
      </c>
      <c r="H664" s="120" t="s">
        <v>32</v>
      </c>
      <c r="I664" s="614" t="s">
        <v>32</v>
      </c>
      <c r="J664" s="139" t="s">
        <v>32</v>
      </c>
      <c r="K664" s="457" t="s">
        <v>32</v>
      </c>
      <c r="L664" s="458" t="s">
        <v>32</v>
      </c>
      <c r="M664" s="441" t="s">
        <v>32</v>
      </c>
      <c r="N664" s="431" t="s">
        <v>32</v>
      </c>
      <c r="O664" s="431" t="s">
        <v>32</v>
      </c>
      <c r="P664" s="439" t="s">
        <v>32</v>
      </c>
      <c r="Q664" s="435" t="s">
        <v>32</v>
      </c>
      <c r="R664" s="110" t="s">
        <v>32</v>
      </c>
      <c r="S664" s="437" t="s">
        <v>32</v>
      </c>
      <c r="T664" s="112" t="s">
        <v>32</v>
      </c>
      <c r="U664" s="413" t="s">
        <v>32</v>
      </c>
    </row>
    <row r="665" spans="1:21" x14ac:dyDescent="0.25">
      <c r="A665" s="114" t="s">
        <v>32</v>
      </c>
      <c r="B665" s="435" t="s">
        <v>32</v>
      </c>
      <c r="C665" s="437" t="s">
        <v>32</v>
      </c>
      <c r="D665" s="110" t="s">
        <v>32</v>
      </c>
      <c r="E665" s="110" t="s">
        <v>32</v>
      </c>
      <c r="F665" s="110" t="s">
        <v>32</v>
      </c>
      <c r="G665" s="112" t="s">
        <v>32</v>
      </c>
      <c r="H665" s="120" t="s">
        <v>32</v>
      </c>
      <c r="I665" s="614" t="s">
        <v>32</v>
      </c>
      <c r="J665" s="139" t="s">
        <v>32</v>
      </c>
      <c r="K665" s="457" t="s">
        <v>32</v>
      </c>
      <c r="L665" s="458" t="s">
        <v>32</v>
      </c>
      <c r="M665" s="441" t="s">
        <v>32</v>
      </c>
      <c r="N665" s="431" t="s">
        <v>32</v>
      </c>
      <c r="O665" s="431" t="s">
        <v>32</v>
      </c>
      <c r="P665" s="439" t="s">
        <v>32</v>
      </c>
      <c r="Q665" s="435" t="s">
        <v>32</v>
      </c>
      <c r="R665" s="110" t="s">
        <v>32</v>
      </c>
      <c r="S665" s="437" t="s">
        <v>32</v>
      </c>
      <c r="T665" s="112" t="s">
        <v>32</v>
      </c>
      <c r="U665" s="413" t="s">
        <v>32</v>
      </c>
    </row>
    <row r="666" spans="1:21" x14ac:dyDescent="0.25">
      <c r="A666" s="114" t="s">
        <v>32</v>
      </c>
      <c r="B666" s="435" t="s">
        <v>32</v>
      </c>
      <c r="C666" s="437" t="s">
        <v>32</v>
      </c>
      <c r="D666" s="110" t="s">
        <v>32</v>
      </c>
      <c r="E666" s="110" t="s">
        <v>32</v>
      </c>
      <c r="F666" s="110" t="s">
        <v>32</v>
      </c>
      <c r="G666" s="112" t="s">
        <v>32</v>
      </c>
      <c r="H666" s="120" t="s">
        <v>32</v>
      </c>
      <c r="I666" s="614" t="s">
        <v>32</v>
      </c>
      <c r="J666" s="139" t="s">
        <v>32</v>
      </c>
      <c r="K666" s="457" t="s">
        <v>32</v>
      </c>
      <c r="L666" s="458" t="s">
        <v>32</v>
      </c>
      <c r="M666" s="441" t="s">
        <v>32</v>
      </c>
      <c r="N666" s="431" t="s">
        <v>32</v>
      </c>
      <c r="O666" s="431" t="s">
        <v>32</v>
      </c>
      <c r="P666" s="439" t="s">
        <v>32</v>
      </c>
      <c r="Q666" s="435" t="s">
        <v>32</v>
      </c>
      <c r="R666" s="110" t="s">
        <v>32</v>
      </c>
      <c r="S666" s="437" t="s">
        <v>32</v>
      </c>
      <c r="T666" s="112" t="s">
        <v>32</v>
      </c>
      <c r="U666" s="413" t="s">
        <v>32</v>
      </c>
    </row>
    <row r="667" spans="1:21" x14ac:dyDescent="0.25">
      <c r="A667" s="114" t="s">
        <v>32</v>
      </c>
      <c r="B667" s="435" t="s">
        <v>32</v>
      </c>
      <c r="C667" s="437" t="s">
        <v>32</v>
      </c>
      <c r="D667" s="110" t="s">
        <v>32</v>
      </c>
      <c r="E667" s="110" t="s">
        <v>32</v>
      </c>
      <c r="F667" s="110" t="s">
        <v>32</v>
      </c>
      <c r="G667" s="112" t="s">
        <v>32</v>
      </c>
      <c r="H667" s="120" t="s">
        <v>32</v>
      </c>
      <c r="I667" s="614" t="s">
        <v>32</v>
      </c>
      <c r="J667" s="139" t="s">
        <v>32</v>
      </c>
      <c r="K667" s="457" t="s">
        <v>32</v>
      </c>
      <c r="L667" s="458" t="s">
        <v>32</v>
      </c>
      <c r="M667" s="441" t="s">
        <v>32</v>
      </c>
      <c r="N667" s="431" t="s">
        <v>32</v>
      </c>
      <c r="O667" s="431" t="s">
        <v>32</v>
      </c>
      <c r="P667" s="439" t="s">
        <v>32</v>
      </c>
      <c r="Q667" s="435" t="s">
        <v>32</v>
      </c>
      <c r="R667" s="110" t="s">
        <v>32</v>
      </c>
      <c r="S667" s="437" t="s">
        <v>32</v>
      </c>
      <c r="T667" s="112" t="s">
        <v>32</v>
      </c>
      <c r="U667" s="413" t="s">
        <v>32</v>
      </c>
    </row>
    <row r="668" spans="1:21" x14ac:dyDescent="0.25">
      <c r="A668" s="114" t="s">
        <v>32</v>
      </c>
      <c r="B668" s="435" t="s">
        <v>32</v>
      </c>
      <c r="C668" s="437" t="s">
        <v>32</v>
      </c>
      <c r="D668" s="110" t="s">
        <v>32</v>
      </c>
      <c r="E668" s="110" t="s">
        <v>32</v>
      </c>
      <c r="F668" s="110" t="s">
        <v>32</v>
      </c>
      <c r="G668" s="112" t="s">
        <v>32</v>
      </c>
      <c r="H668" s="120" t="s">
        <v>32</v>
      </c>
      <c r="I668" s="614" t="s">
        <v>32</v>
      </c>
      <c r="J668" s="139" t="s">
        <v>32</v>
      </c>
      <c r="K668" s="457" t="s">
        <v>32</v>
      </c>
      <c r="L668" s="458" t="s">
        <v>32</v>
      </c>
      <c r="M668" s="441" t="s">
        <v>32</v>
      </c>
      <c r="N668" s="431" t="s">
        <v>32</v>
      </c>
      <c r="O668" s="431" t="s">
        <v>32</v>
      </c>
      <c r="P668" s="439" t="s">
        <v>32</v>
      </c>
      <c r="Q668" s="435" t="s">
        <v>32</v>
      </c>
      <c r="R668" s="110" t="s">
        <v>32</v>
      </c>
      <c r="S668" s="437" t="s">
        <v>32</v>
      </c>
      <c r="T668" s="112" t="s">
        <v>32</v>
      </c>
      <c r="U668" s="413" t="s">
        <v>32</v>
      </c>
    </row>
    <row r="669" spans="1:21" x14ac:dyDescent="0.25">
      <c r="A669" s="114" t="s">
        <v>32</v>
      </c>
      <c r="B669" s="435" t="s">
        <v>32</v>
      </c>
      <c r="C669" s="437" t="s">
        <v>32</v>
      </c>
      <c r="D669" s="110" t="s">
        <v>32</v>
      </c>
      <c r="E669" s="110" t="s">
        <v>32</v>
      </c>
      <c r="F669" s="110" t="s">
        <v>32</v>
      </c>
      <c r="G669" s="112" t="s">
        <v>32</v>
      </c>
      <c r="H669" s="120" t="s">
        <v>32</v>
      </c>
      <c r="I669" s="614" t="s">
        <v>32</v>
      </c>
      <c r="J669" s="139" t="s">
        <v>32</v>
      </c>
      <c r="K669" s="457" t="s">
        <v>32</v>
      </c>
      <c r="L669" s="458" t="s">
        <v>32</v>
      </c>
      <c r="M669" s="441" t="s">
        <v>32</v>
      </c>
      <c r="N669" s="431" t="s">
        <v>32</v>
      </c>
      <c r="O669" s="431" t="s">
        <v>32</v>
      </c>
      <c r="P669" s="439" t="s">
        <v>32</v>
      </c>
      <c r="Q669" s="435" t="s">
        <v>32</v>
      </c>
      <c r="R669" s="110" t="s">
        <v>32</v>
      </c>
      <c r="S669" s="437" t="s">
        <v>32</v>
      </c>
      <c r="T669" s="112" t="s">
        <v>32</v>
      </c>
      <c r="U669" s="413" t="s">
        <v>32</v>
      </c>
    </row>
    <row r="670" spans="1:21" x14ac:dyDescent="0.25">
      <c r="A670" s="114" t="s">
        <v>32</v>
      </c>
      <c r="B670" s="435" t="s">
        <v>32</v>
      </c>
      <c r="C670" s="437" t="s">
        <v>32</v>
      </c>
      <c r="D670" s="110" t="s">
        <v>32</v>
      </c>
      <c r="E670" s="110" t="s">
        <v>32</v>
      </c>
      <c r="F670" s="110" t="s">
        <v>32</v>
      </c>
      <c r="G670" s="112" t="s">
        <v>32</v>
      </c>
      <c r="H670" s="120" t="s">
        <v>32</v>
      </c>
      <c r="I670" s="614" t="s">
        <v>32</v>
      </c>
      <c r="J670" s="139" t="s">
        <v>32</v>
      </c>
      <c r="K670" s="457" t="s">
        <v>32</v>
      </c>
      <c r="L670" s="458" t="s">
        <v>32</v>
      </c>
      <c r="M670" s="441" t="s">
        <v>32</v>
      </c>
      <c r="N670" s="431" t="s">
        <v>32</v>
      </c>
      <c r="O670" s="431" t="s">
        <v>32</v>
      </c>
      <c r="P670" s="439" t="s">
        <v>32</v>
      </c>
      <c r="Q670" s="435" t="s">
        <v>32</v>
      </c>
      <c r="R670" s="110" t="s">
        <v>32</v>
      </c>
      <c r="S670" s="437" t="s">
        <v>32</v>
      </c>
      <c r="T670" s="112" t="s">
        <v>32</v>
      </c>
      <c r="U670" s="413" t="s">
        <v>32</v>
      </c>
    </row>
    <row r="671" spans="1:21" x14ac:dyDescent="0.25">
      <c r="A671" s="114" t="s">
        <v>32</v>
      </c>
      <c r="B671" s="435" t="s">
        <v>32</v>
      </c>
      <c r="C671" s="437" t="s">
        <v>32</v>
      </c>
      <c r="D671" s="110" t="s">
        <v>32</v>
      </c>
      <c r="E671" s="110" t="s">
        <v>32</v>
      </c>
      <c r="F671" s="110" t="s">
        <v>32</v>
      </c>
      <c r="G671" s="112" t="s">
        <v>32</v>
      </c>
      <c r="H671" s="120" t="s">
        <v>32</v>
      </c>
      <c r="I671" s="614" t="s">
        <v>32</v>
      </c>
      <c r="J671" s="139" t="s">
        <v>32</v>
      </c>
      <c r="K671" s="457" t="s">
        <v>32</v>
      </c>
      <c r="L671" s="458" t="s">
        <v>32</v>
      </c>
      <c r="M671" s="441" t="s">
        <v>32</v>
      </c>
      <c r="N671" s="431" t="s">
        <v>32</v>
      </c>
      <c r="O671" s="431" t="s">
        <v>32</v>
      </c>
      <c r="P671" s="439" t="s">
        <v>32</v>
      </c>
      <c r="Q671" s="435" t="s">
        <v>32</v>
      </c>
      <c r="R671" s="110" t="s">
        <v>32</v>
      </c>
      <c r="S671" s="437" t="s">
        <v>32</v>
      </c>
      <c r="T671" s="112" t="s">
        <v>32</v>
      </c>
      <c r="U671" s="413" t="s">
        <v>32</v>
      </c>
    </row>
    <row r="672" spans="1:21" x14ac:dyDescent="0.25">
      <c r="A672" s="114" t="s">
        <v>32</v>
      </c>
      <c r="B672" s="435" t="s">
        <v>32</v>
      </c>
      <c r="C672" s="437" t="s">
        <v>32</v>
      </c>
      <c r="D672" s="110" t="s">
        <v>32</v>
      </c>
      <c r="E672" s="110" t="s">
        <v>32</v>
      </c>
      <c r="F672" s="110" t="s">
        <v>32</v>
      </c>
      <c r="G672" s="112" t="s">
        <v>32</v>
      </c>
      <c r="H672" s="120" t="s">
        <v>32</v>
      </c>
      <c r="I672" s="614" t="s">
        <v>32</v>
      </c>
      <c r="J672" s="139" t="s">
        <v>32</v>
      </c>
      <c r="K672" s="457" t="s">
        <v>32</v>
      </c>
      <c r="L672" s="458" t="s">
        <v>32</v>
      </c>
      <c r="M672" s="441" t="s">
        <v>32</v>
      </c>
      <c r="N672" s="431" t="s">
        <v>32</v>
      </c>
      <c r="O672" s="431" t="s">
        <v>32</v>
      </c>
      <c r="P672" s="439" t="s">
        <v>32</v>
      </c>
      <c r="Q672" s="435" t="s">
        <v>32</v>
      </c>
      <c r="R672" s="110" t="s">
        <v>32</v>
      </c>
      <c r="S672" s="437" t="s">
        <v>32</v>
      </c>
      <c r="T672" s="112" t="s">
        <v>32</v>
      </c>
      <c r="U672" s="413" t="s">
        <v>32</v>
      </c>
    </row>
    <row r="673" spans="1:21" x14ac:dyDescent="0.25">
      <c r="A673" s="114" t="s">
        <v>32</v>
      </c>
      <c r="B673" s="435" t="s">
        <v>32</v>
      </c>
      <c r="C673" s="437" t="s">
        <v>32</v>
      </c>
      <c r="D673" s="110" t="s">
        <v>32</v>
      </c>
      <c r="E673" s="110" t="s">
        <v>32</v>
      </c>
      <c r="F673" s="110" t="s">
        <v>32</v>
      </c>
      <c r="G673" s="112" t="s">
        <v>32</v>
      </c>
      <c r="H673" s="120" t="s">
        <v>32</v>
      </c>
      <c r="I673" s="614" t="s">
        <v>32</v>
      </c>
      <c r="J673" s="139" t="s">
        <v>32</v>
      </c>
      <c r="K673" s="457" t="s">
        <v>32</v>
      </c>
      <c r="L673" s="458" t="s">
        <v>32</v>
      </c>
      <c r="M673" s="441" t="s">
        <v>32</v>
      </c>
      <c r="N673" s="431" t="s">
        <v>32</v>
      </c>
      <c r="O673" s="431" t="s">
        <v>32</v>
      </c>
      <c r="P673" s="439" t="s">
        <v>32</v>
      </c>
      <c r="Q673" s="435" t="s">
        <v>32</v>
      </c>
      <c r="R673" s="110" t="s">
        <v>32</v>
      </c>
      <c r="S673" s="437" t="s">
        <v>32</v>
      </c>
      <c r="T673" s="112" t="s">
        <v>32</v>
      </c>
      <c r="U673" s="413" t="s">
        <v>32</v>
      </c>
    </row>
    <row r="674" spans="1:21" x14ac:dyDescent="0.25">
      <c r="A674" s="114" t="s">
        <v>32</v>
      </c>
      <c r="B674" s="435" t="s">
        <v>32</v>
      </c>
      <c r="C674" s="437" t="s">
        <v>32</v>
      </c>
      <c r="D674" s="110" t="s">
        <v>32</v>
      </c>
      <c r="E674" s="110" t="s">
        <v>32</v>
      </c>
      <c r="F674" s="110" t="s">
        <v>32</v>
      </c>
      <c r="G674" s="112" t="s">
        <v>32</v>
      </c>
      <c r="H674" s="120" t="s">
        <v>32</v>
      </c>
      <c r="I674" s="614" t="s">
        <v>32</v>
      </c>
      <c r="J674" s="139" t="s">
        <v>32</v>
      </c>
      <c r="K674" s="457" t="s">
        <v>32</v>
      </c>
      <c r="L674" s="458" t="s">
        <v>32</v>
      </c>
      <c r="M674" s="441" t="s">
        <v>32</v>
      </c>
      <c r="N674" s="431" t="s">
        <v>32</v>
      </c>
      <c r="O674" s="431" t="s">
        <v>32</v>
      </c>
      <c r="P674" s="439" t="s">
        <v>32</v>
      </c>
      <c r="Q674" s="435" t="s">
        <v>32</v>
      </c>
      <c r="R674" s="110" t="s">
        <v>32</v>
      </c>
      <c r="S674" s="437" t="s">
        <v>32</v>
      </c>
      <c r="T674" s="112" t="s">
        <v>32</v>
      </c>
      <c r="U674" s="413" t="s">
        <v>32</v>
      </c>
    </row>
    <row r="675" spans="1:21" x14ac:dyDescent="0.25">
      <c r="A675" s="114" t="s">
        <v>32</v>
      </c>
      <c r="B675" s="435" t="s">
        <v>32</v>
      </c>
      <c r="C675" s="437" t="s">
        <v>32</v>
      </c>
      <c r="D675" s="110" t="s">
        <v>32</v>
      </c>
      <c r="E675" s="110" t="s">
        <v>32</v>
      </c>
      <c r="F675" s="110" t="s">
        <v>32</v>
      </c>
      <c r="G675" s="112" t="s">
        <v>32</v>
      </c>
      <c r="H675" s="120" t="s">
        <v>32</v>
      </c>
      <c r="I675" s="614" t="s">
        <v>32</v>
      </c>
      <c r="J675" s="139" t="s">
        <v>32</v>
      </c>
      <c r="K675" s="457" t="s">
        <v>32</v>
      </c>
      <c r="L675" s="458" t="s">
        <v>32</v>
      </c>
      <c r="M675" s="441" t="s">
        <v>32</v>
      </c>
      <c r="N675" s="431" t="s">
        <v>32</v>
      </c>
      <c r="O675" s="431" t="s">
        <v>32</v>
      </c>
      <c r="P675" s="439" t="s">
        <v>32</v>
      </c>
      <c r="Q675" s="435" t="s">
        <v>32</v>
      </c>
      <c r="R675" s="110" t="s">
        <v>32</v>
      </c>
      <c r="S675" s="437" t="s">
        <v>32</v>
      </c>
      <c r="T675" s="112" t="s">
        <v>32</v>
      </c>
      <c r="U675" s="413" t="s">
        <v>32</v>
      </c>
    </row>
    <row r="676" spans="1:21" x14ac:dyDescent="0.25">
      <c r="A676" s="114" t="s">
        <v>32</v>
      </c>
      <c r="B676" s="435" t="s">
        <v>32</v>
      </c>
      <c r="C676" s="437" t="s">
        <v>32</v>
      </c>
      <c r="D676" s="110" t="s">
        <v>32</v>
      </c>
      <c r="E676" s="110" t="s">
        <v>32</v>
      </c>
      <c r="F676" s="110" t="s">
        <v>32</v>
      </c>
      <c r="G676" s="112" t="s">
        <v>32</v>
      </c>
      <c r="H676" s="120" t="s">
        <v>32</v>
      </c>
      <c r="I676" s="614" t="s">
        <v>32</v>
      </c>
      <c r="J676" s="139" t="s">
        <v>32</v>
      </c>
      <c r="K676" s="457" t="s">
        <v>32</v>
      </c>
      <c r="L676" s="458" t="s">
        <v>32</v>
      </c>
      <c r="M676" s="441" t="s">
        <v>32</v>
      </c>
      <c r="N676" s="431" t="s">
        <v>32</v>
      </c>
      <c r="O676" s="431" t="s">
        <v>32</v>
      </c>
      <c r="P676" s="439" t="s">
        <v>32</v>
      </c>
      <c r="Q676" s="435" t="s">
        <v>32</v>
      </c>
      <c r="R676" s="110" t="s">
        <v>32</v>
      </c>
      <c r="S676" s="437" t="s">
        <v>32</v>
      </c>
      <c r="T676" s="112" t="s">
        <v>32</v>
      </c>
      <c r="U676" s="413" t="s">
        <v>32</v>
      </c>
    </row>
    <row r="677" spans="1:21" x14ac:dyDescent="0.25">
      <c r="A677" s="114" t="s">
        <v>32</v>
      </c>
      <c r="B677" s="435" t="s">
        <v>32</v>
      </c>
      <c r="C677" s="437" t="s">
        <v>32</v>
      </c>
      <c r="D677" s="110" t="s">
        <v>32</v>
      </c>
      <c r="E677" s="110" t="s">
        <v>32</v>
      </c>
      <c r="F677" s="110" t="s">
        <v>32</v>
      </c>
      <c r="G677" s="112" t="s">
        <v>32</v>
      </c>
      <c r="H677" s="120" t="s">
        <v>32</v>
      </c>
      <c r="I677" s="614" t="s">
        <v>32</v>
      </c>
      <c r="J677" s="139" t="s">
        <v>32</v>
      </c>
      <c r="K677" s="457" t="s">
        <v>32</v>
      </c>
      <c r="L677" s="458" t="s">
        <v>32</v>
      </c>
      <c r="M677" s="441" t="s">
        <v>32</v>
      </c>
      <c r="N677" s="431" t="s">
        <v>32</v>
      </c>
      <c r="O677" s="431" t="s">
        <v>32</v>
      </c>
      <c r="P677" s="439" t="s">
        <v>32</v>
      </c>
      <c r="Q677" s="435" t="s">
        <v>32</v>
      </c>
      <c r="R677" s="110" t="s">
        <v>32</v>
      </c>
      <c r="S677" s="437" t="s">
        <v>32</v>
      </c>
      <c r="T677" s="112" t="s">
        <v>32</v>
      </c>
      <c r="U677" s="413" t="s">
        <v>32</v>
      </c>
    </row>
    <row r="678" spans="1:21" x14ac:dyDescent="0.25">
      <c r="A678" s="114" t="s">
        <v>32</v>
      </c>
      <c r="B678" s="435" t="s">
        <v>32</v>
      </c>
      <c r="C678" s="437" t="s">
        <v>32</v>
      </c>
      <c r="D678" s="110" t="s">
        <v>32</v>
      </c>
      <c r="E678" s="110" t="s">
        <v>32</v>
      </c>
      <c r="F678" s="110" t="s">
        <v>32</v>
      </c>
      <c r="G678" s="112" t="s">
        <v>32</v>
      </c>
      <c r="H678" s="120" t="s">
        <v>32</v>
      </c>
      <c r="I678" s="614" t="s">
        <v>32</v>
      </c>
      <c r="J678" s="139" t="s">
        <v>32</v>
      </c>
      <c r="K678" s="457" t="s">
        <v>32</v>
      </c>
      <c r="L678" s="458" t="s">
        <v>32</v>
      </c>
      <c r="M678" s="441" t="s">
        <v>32</v>
      </c>
      <c r="N678" s="431" t="s">
        <v>32</v>
      </c>
      <c r="O678" s="431" t="s">
        <v>32</v>
      </c>
      <c r="P678" s="439" t="s">
        <v>32</v>
      </c>
      <c r="Q678" s="435" t="s">
        <v>32</v>
      </c>
      <c r="R678" s="110" t="s">
        <v>32</v>
      </c>
      <c r="S678" s="437" t="s">
        <v>32</v>
      </c>
      <c r="T678" s="112" t="s">
        <v>32</v>
      </c>
      <c r="U678" s="413" t="s">
        <v>32</v>
      </c>
    </row>
    <row r="679" spans="1:21" x14ac:dyDescent="0.25">
      <c r="A679" s="114" t="s">
        <v>32</v>
      </c>
      <c r="B679" s="435" t="s">
        <v>32</v>
      </c>
      <c r="C679" s="437" t="s">
        <v>32</v>
      </c>
      <c r="D679" s="110" t="s">
        <v>32</v>
      </c>
      <c r="E679" s="110" t="s">
        <v>32</v>
      </c>
      <c r="F679" s="110" t="s">
        <v>32</v>
      </c>
      <c r="G679" s="112" t="s">
        <v>32</v>
      </c>
      <c r="H679" s="120" t="s">
        <v>32</v>
      </c>
      <c r="I679" s="614" t="s">
        <v>32</v>
      </c>
      <c r="J679" s="139" t="s">
        <v>32</v>
      </c>
      <c r="K679" s="457" t="s">
        <v>32</v>
      </c>
      <c r="L679" s="458" t="s">
        <v>32</v>
      </c>
      <c r="M679" s="441" t="s">
        <v>32</v>
      </c>
      <c r="N679" s="431" t="s">
        <v>32</v>
      </c>
      <c r="O679" s="431" t="s">
        <v>32</v>
      </c>
      <c r="P679" s="439" t="s">
        <v>32</v>
      </c>
      <c r="Q679" s="435" t="s">
        <v>32</v>
      </c>
      <c r="R679" s="110" t="s">
        <v>32</v>
      </c>
      <c r="S679" s="437" t="s">
        <v>32</v>
      </c>
      <c r="T679" s="112" t="s">
        <v>32</v>
      </c>
      <c r="U679" s="413" t="s">
        <v>32</v>
      </c>
    </row>
    <row r="680" spans="1:21" x14ac:dyDescent="0.25">
      <c r="A680" s="114" t="s">
        <v>32</v>
      </c>
      <c r="B680" s="435" t="s">
        <v>32</v>
      </c>
      <c r="C680" s="437" t="s">
        <v>32</v>
      </c>
      <c r="D680" s="110" t="s">
        <v>32</v>
      </c>
      <c r="E680" s="110" t="s">
        <v>32</v>
      </c>
      <c r="F680" s="110" t="s">
        <v>32</v>
      </c>
      <c r="G680" s="112" t="s">
        <v>32</v>
      </c>
      <c r="H680" s="120" t="s">
        <v>32</v>
      </c>
      <c r="I680" s="614" t="s">
        <v>32</v>
      </c>
      <c r="J680" s="139" t="s">
        <v>32</v>
      </c>
      <c r="K680" s="457" t="s">
        <v>32</v>
      </c>
      <c r="L680" s="458" t="s">
        <v>32</v>
      </c>
      <c r="M680" s="441" t="s">
        <v>32</v>
      </c>
      <c r="N680" s="431" t="s">
        <v>32</v>
      </c>
      <c r="O680" s="431" t="s">
        <v>32</v>
      </c>
      <c r="P680" s="439" t="s">
        <v>32</v>
      </c>
      <c r="Q680" s="435" t="s">
        <v>32</v>
      </c>
      <c r="R680" s="110" t="s">
        <v>32</v>
      </c>
      <c r="S680" s="437" t="s">
        <v>32</v>
      </c>
      <c r="T680" s="112" t="s">
        <v>32</v>
      </c>
      <c r="U680" s="413" t="s">
        <v>32</v>
      </c>
    </row>
    <row r="681" spans="1:21" x14ac:dyDescent="0.25">
      <c r="A681" s="114" t="s">
        <v>32</v>
      </c>
      <c r="B681" s="435" t="s">
        <v>32</v>
      </c>
      <c r="C681" s="437" t="s">
        <v>32</v>
      </c>
      <c r="D681" s="110" t="s">
        <v>32</v>
      </c>
      <c r="E681" s="110" t="s">
        <v>32</v>
      </c>
      <c r="F681" s="110" t="s">
        <v>32</v>
      </c>
      <c r="G681" s="112" t="s">
        <v>32</v>
      </c>
      <c r="H681" s="120" t="s">
        <v>32</v>
      </c>
      <c r="I681" s="614" t="s">
        <v>32</v>
      </c>
      <c r="J681" s="139" t="s">
        <v>32</v>
      </c>
      <c r="K681" s="457" t="s">
        <v>32</v>
      </c>
      <c r="L681" s="458" t="s">
        <v>32</v>
      </c>
      <c r="M681" s="441" t="s">
        <v>32</v>
      </c>
      <c r="N681" s="431" t="s">
        <v>32</v>
      </c>
      <c r="O681" s="431" t="s">
        <v>32</v>
      </c>
      <c r="P681" s="439" t="s">
        <v>32</v>
      </c>
      <c r="Q681" s="435" t="s">
        <v>32</v>
      </c>
      <c r="R681" s="110" t="s">
        <v>32</v>
      </c>
      <c r="S681" s="437" t="s">
        <v>32</v>
      </c>
      <c r="T681" s="112" t="s">
        <v>32</v>
      </c>
      <c r="U681" s="413" t="s">
        <v>32</v>
      </c>
    </row>
    <row r="682" spans="1:21" x14ac:dyDescent="0.25">
      <c r="A682" s="114" t="s">
        <v>32</v>
      </c>
      <c r="B682" s="435" t="s">
        <v>32</v>
      </c>
      <c r="C682" s="437" t="s">
        <v>32</v>
      </c>
      <c r="D682" s="110" t="s">
        <v>32</v>
      </c>
      <c r="E682" s="110" t="s">
        <v>32</v>
      </c>
      <c r="F682" s="110" t="s">
        <v>32</v>
      </c>
      <c r="G682" s="112" t="s">
        <v>32</v>
      </c>
      <c r="H682" s="120" t="s">
        <v>32</v>
      </c>
      <c r="I682" s="614" t="s">
        <v>32</v>
      </c>
      <c r="J682" s="139" t="s">
        <v>32</v>
      </c>
      <c r="K682" s="457" t="s">
        <v>32</v>
      </c>
      <c r="L682" s="458" t="s">
        <v>32</v>
      </c>
      <c r="M682" s="441" t="s">
        <v>32</v>
      </c>
      <c r="N682" s="431" t="s">
        <v>32</v>
      </c>
      <c r="O682" s="431" t="s">
        <v>32</v>
      </c>
      <c r="P682" s="439" t="s">
        <v>32</v>
      </c>
      <c r="Q682" s="435" t="s">
        <v>32</v>
      </c>
      <c r="R682" s="110" t="s">
        <v>32</v>
      </c>
      <c r="S682" s="437" t="s">
        <v>32</v>
      </c>
      <c r="T682" s="112" t="s">
        <v>32</v>
      </c>
      <c r="U682" s="413" t="s">
        <v>32</v>
      </c>
    </row>
    <row r="683" spans="1:21" x14ac:dyDescent="0.25">
      <c r="A683" s="114" t="s">
        <v>32</v>
      </c>
      <c r="B683" s="435" t="s">
        <v>32</v>
      </c>
      <c r="C683" s="437" t="s">
        <v>32</v>
      </c>
      <c r="D683" s="110" t="s">
        <v>32</v>
      </c>
      <c r="E683" s="110" t="s">
        <v>32</v>
      </c>
      <c r="F683" s="110" t="s">
        <v>32</v>
      </c>
      <c r="G683" s="112" t="s">
        <v>32</v>
      </c>
      <c r="H683" s="120" t="s">
        <v>32</v>
      </c>
      <c r="I683" s="614" t="s">
        <v>32</v>
      </c>
      <c r="J683" s="139" t="s">
        <v>32</v>
      </c>
      <c r="K683" s="457" t="s">
        <v>32</v>
      </c>
      <c r="L683" s="458" t="s">
        <v>32</v>
      </c>
      <c r="M683" s="441" t="s">
        <v>32</v>
      </c>
      <c r="N683" s="431" t="s">
        <v>32</v>
      </c>
      <c r="O683" s="431" t="s">
        <v>32</v>
      </c>
      <c r="P683" s="439" t="s">
        <v>32</v>
      </c>
      <c r="Q683" s="435" t="s">
        <v>32</v>
      </c>
      <c r="R683" s="110" t="s">
        <v>32</v>
      </c>
      <c r="S683" s="437" t="s">
        <v>32</v>
      </c>
      <c r="T683" s="112" t="s">
        <v>32</v>
      </c>
      <c r="U683" s="413" t="s">
        <v>32</v>
      </c>
    </row>
    <row r="684" spans="1:21" x14ac:dyDescent="0.25">
      <c r="A684" s="114" t="s">
        <v>32</v>
      </c>
      <c r="B684" s="435" t="s">
        <v>32</v>
      </c>
      <c r="C684" s="437" t="s">
        <v>32</v>
      </c>
      <c r="D684" s="110" t="s">
        <v>32</v>
      </c>
      <c r="E684" s="110" t="s">
        <v>32</v>
      </c>
      <c r="F684" s="110" t="s">
        <v>32</v>
      </c>
      <c r="G684" s="112" t="s">
        <v>32</v>
      </c>
      <c r="H684" s="120" t="s">
        <v>32</v>
      </c>
      <c r="I684" s="614" t="s">
        <v>32</v>
      </c>
      <c r="J684" s="139" t="s">
        <v>32</v>
      </c>
      <c r="K684" s="461" t="s">
        <v>32</v>
      </c>
      <c r="L684" s="458" t="s">
        <v>32</v>
      </c>
      <c r="M684" s="441" t="s">
        <v>32</v>
      </c>
      <c r="N684" s="431" t="s">
        <v>32</v>
      </c>
      <c r="O684" s="431" t="s">
        <v>32</v>
      </c>
      <c r="P684" s="439" t="s">
        <v>32</v>
      </c>
      <c r="Q684" s="435" t="s">
        <v>32</v>
      </c>
      <c r="R684" s="110" t="s">
        <v>32</v>
      </c>
      <c r="S684" s="437" t="s">
        <v>32</v>
      </c>
      <c r="T684" s="112" t="s">
        <v>32</v>
      </c>
      <c r="U684" s="413" t="s">
        <v>32</v>
      </c>
    </row>
    <row r="685" spans="1:21" x14ac:dyDescent="0.25">
      <c r="A685" s="114" t="s">
        <v>32</v>
      </c>
      <c r="B685" s="435" t="s">
        <v>32</v>
      </c>
      <c r="C685" s="437" t="s">
        <v>32</v>
      </c>
      <c r="D685" s="110" t="s">
        <v>32</v>
      </c>
      <c r="E685" s="110" t="s">
        <v>32</v>
      </c>
      <c r="F685" s="110" t="s">
        <v>32</v>
      </c>
      <c r="G685" s="112" t="s">
        <v>32</v>
      </c>
      <c r="H685" s="120" t="s">
        <v>32</v>
      </c>
      <c r="I685" s="614" t="s">
        <v>32</v>
      </c>
      <c r="J685" s="139" t="s">
        <v>32</v>
      </c>
      <c r="K685" s="457" t="s">
        <v>32</v>
      </c>
      <c r="L685" s="458" t="s">
        <v>32</v>
      </c>
      <c r="M685" s="441" t="s">
        <v>32</v>
      </c>
      <c r="N685" s="431" t="s">
        <v>32</v>
      </c>
      <c r="O685" s="431" t="s">
        <v>32</v>
      </c>
      <c r="P685" s="439" t="s">
        <v>32</v>
      </c>
      <c r="Q685" s="435" t="s">
        <v>32</v>
      </c>
      <c r="R685" s="110" t="s">
        <v>32</v>
      </c>
      <c r="S685" s="437" t="s">
        <v>32</v>
      </c>
      <c r="T685" s="112" t="s">
        <v>32</v>
      </c>
      <c r="U685" s="413" t="s">
        <v>32</v>
      </c>
    </row>
    <row r="686" spans="1:21" x14ac:dyDescent="0.25">
      <c r="A686" s="114" t="s">
        <v>32</v>
      </c>
      <c r="B686" s="435" t="s">
        <v>32</v>
      </c>
      <c r="C686" s="437" t="s">
        <v>32</v>
      </c>
      <c r="D686" s="110" t="s">
        <v>32</v>
      </c>
      <c r="E686" s="110" t="s">
        <v>32</v>
      </c>
      <c r="F686" s="110" t="s">
        <v>32</v>
      </c>
      <c r="G686" s="112" t="s">
        <v>32</v>
      </c>
      <c r="H686" s="120" t="s">
        <v>32</v>
      </c>
      <c r="I686" s="614" t="s">
        <v>32</v>
      </c>
      <c r="J686" s="139" t="s">
        <v>32</v>
      </c>
      <c r="K686" s="457" t="s">
        <v>32</v>
      </c>
      <c r="L686" s="458" t="s">
        <v>32</v>
      </c>
      <c r="M686" s="441" t="s">
        <v>32</v>
      </c>
      <c r="N686" s="431" t="s">
        <v>32</v>
      </c>
      <c r="O686" s="431" t="s">
        <v>32</v>
      </c>
      <c r="P686" s="439" t="s">
        <v>32</v>
      </c>
      <c r="Q686" s="435" t="s">
        <v>32</v>
      </c>
      <c r="R686" s="110" t="s">
        <v>32</v>
      </c>
      <c r="S686" s="437" t="s">
        <v>32</v>
      </c>
      <c r="T686" s="112" t="s">
        <v>32</v>
      </c>
      <c r="U686" s="413" t="s">
        <v>32</v>
      </c>
    </row>
    <row r="687" spans="1:21" x14ac:dyDescent="0.25">
      <c r="A687" s="114" t="s">
        <v>32</v>
      </c>
      <c r="B687" s="435" t="s">
        <v>32</v>
      </c>
      <c r="C687" s="437" t="s">
        <v>32</v>
      </c>
      <c r="D687" s="110" t="s">
        <v>32</v>
      </c>
      <c r="E687" s="110" t="s">
        <v>32</v>
      </c>
      <c r="F687" s="110" t="s">
        <v>32</v>
      </c>
      <c r="G687" s="112" t="s">
        <v>32</v>
      </c>
      <c r="H687" s="120" t="s">
        <v>32</v>
      </c>
      <c r="I687" s="614" t="s">
        <v>32</v>
      </c>
      <c r="J687" s="139" t="s">
        <v>32</v>
      </c>
      <c r="K687" s="457" t="s">
        <v>32</v>
      </c>
      <c r="L687" s="458" t="s">
        <v>32</v>
      </c>
      <c r="M687" s="441" t="s">
        <v>32</v>
      </c>
      <c r="N687" s="431" t="s">
        <v>32</v>
      </c>
      <c r="O687" s="431" t="s">
        <v>32</v>
      </c>
      <c r="P687" s="439" t="s">
        <v>32</v>
      </c>
      <c r="Q687" s="435" t="s">
        <v>32</v>
      </c>
      <c r="R687" s="110" t="s">
        <v>32</v>
      </c>
      <c r="S687" s="437" t="s">
        <v>32</v>
      </c>
      <c r="T687" s="112" t="s">
        <v>32</v>
      </c>
      <c r="U687" s="413" t="s">
        <v>32</v>
      </c>
    </row>
    <row r="688" spans="1:21" x14ac:dyDescent="0.25">
      <c r="A688" s="114" t="s">
        <v>32</v>
      </c>
      <c r="B688" s="435" t="s">
        <v>32</v>
      </c>
      <c r="C688" s="437" t="s">
        <v>32</v>
      </c>
      <c r="D688" s="110" t="s">
        <v>32</v>
      </c>
      <c r="E688" s="110" t="s">
        <v>32</v>
      </c>
      <c r="F688" s="110" t="s">
        <v>32</v>
      </c>
      <c r="G688" s="112" t="s">
        <v>32</v>
      </c>
      <c r="H688" s="120" t="s">
        <v>32</v>
      </c>
      <c r="I688" s="614" t="s">
        <v>32</v>
      </c>
      <c r="J688" s="139" t="s">
        <v>32</v>
      </c>
      <c r="K688" s="457" t="s">
        <v>32</v>
      </c>
      <c r="L688" s="458" t="s">
        <v>32</v>
      </c>
      <c r="M688" s="441" t="s">
        <v>32</v>
      </c>
      <c r="N688" s="431" t="s">
        <v>32</v>
      </c>
      <c r="O688" s="431" t="s">
        <v>32</v>
      </c>
      <c r="P688" s="439" t="s">
        <v>32</v>
      </c>
      <c r="Q688" s="435" t="s">
        <v>32</v>
      </c>
      <c r="R688" s="110" t="s">
        <v>32</v>
      </c>
      <c r="S688" s="437" t="s">
        <v>32</v>
      </c>
      <c r="T688" s="112" t="s">
        <v>32</v>
      </c>
      <c r="U688" s="413" t="s">
        <v>32</v>
      </c>
    </row>
    <row r="689" spans="1:21" x14ac:dyDescent="0.25">
      <c r="A689" s="114" t="s">
        <v>32</v>
      </c>
      <c r="B689" s="435" t="s">
        <v>32</v>
      </c>
      <c r="C689" s="437" t="s">
        <v>32</v>
      </c>
      <c r="D689" s="110" t="s">
        <v>32</v>
      </c>
      <c r="E689" s="110" t="s">
        <v>32</v>
      </c>
      <c r="F689" s="110" t="s">
        <v>32</v>
      </c>
      <c r="G689" s="112" t="s">
        <v>32</v>
      </c>
      <c r="H689" s="120" t="s">
        <v>32</v>
      </c>
      <c r="I689" s="614" t="s">
        <v>32</v>
      </c>
      <c r="J689" s="139" t="s">
        <v>32</v>
      </c>
      <c r="K689" s="457" t="s">
        <v>32</v>
      </c>
      <c r="L689" s="458" t="s">
        <v>32</v>
      </c>
      <c r="M689" s="441" t="s">
        <v>32</v>
      </c>
      <c r="N689" s="431" t="s">
        <v>32</v>
      </c>
      <c r="O689" s="431" t="s">
        <v>32</v>
      </c>
      <c r="P689" s="439" t="s">
        <v>32</v>
      </c>
      <c r="Q689" s="435" t="s">
        <v>32</v>
      </c>
      <c r="R689" s="110" t="s">
        <v>32</v>
      </c>
      <c r="S689" s="437" t="s">
        <v>32</v>
      </c>
      <c r="T689" s="112" t="s">
        <v>32</v>
      </c>
      <c r="U689" s="413" t="s">
        <v>32</v>
      </c>
    </row>
    <row r="690" spans="1:21" x14ac:dyDescent="0.25">
      <c r="A690" s="114" t="s">
        <v>32</v>
      </c>
      <c r="B690" s="435" t="s">
        <v>32</v>
      </c>
      <c r="C690" s="437" t="s">
        <v>32</v>
      </c>
      <c r="D690" s="110" t="s">
        <v>32</v>
      </c>
      <c r="E690" s="110" t="s">
        <v>32</v>
      </c>
      <c r="F690" s="110" t="s">
        <v>32</v>
      </c>
      <c r="G690" s="112" t="s">
        <v>32</v>
      </c>
      <c r="H690" s="120" t="s">
        <v>32</v>
      </c>
      <c r="I690" s="614" t="s">
        <v>32</v>
      </c>
      <c r="J690" s="139" t="s">
        <v>32</v>
      </c>
      <c r="K690" s="457" t="s">
        <v>32</v>
      </c>
      <c r="L690" s="458" t="s">
        <v>32</v>
      </c>
      <c r="M690" s="441" t="s">
        <v>32</v>
      </c>
      <c r="N690" s="431" t="s">
        <v>32</v>
      </c>
      <c r="O690" s="431" t="s">
        <v>32</v>
      </c>
      <c r="P690" s="439" t="s">
        <v>32</v>
      </c>
      <c r="Q690" s="435" t="s">
        <v>32</v>
      </c>
      <c r="R690" s="110" t="s">
        <v>32</v>
      </c>
      <c r="S690" s="437" t="s">
        <v>32</v>
      </c>
      <c r="T690" s="112" t="s">
        <v>32</v>
      </c>
      <c r="U690" s="413" t="s">
        <v>32</v>
      </c>
    </row>
    <row r="691" spans="1:21" x14ac:dyDescent="0.25">
      <c r="A691" s="114" t="s">
        <v>32</v>
      </c>
      <c r="B691" s="435" t="s">
        <v>32</v>
      </c>
      <c r="C691" s="437" t="s">
        <v>32</v>
      </c>
      <c r="D691" s="110" t="s">
        <v>32</v>
      </c>
      <c r="E691" s="110" t="s">
        <v>32</v>
      </c>
      <c r="F691" s="110" t="s">
        <v>32</v>
      </c>
      <c r="G691" s="112" t="s">
        <v>32</v>
      </c>
      <c r="H691" s="120" t="s">
        <v>32</v>
      </c>
      <c r="I691" s="614" t="s">
        <v>32</v>
      </c>
      <c r="J691" s="139" t="s">
        <v>32</v>
      </c>
      <c r="K691" s="457" t="s">
        <v>32</v>
      </c>
      <c r="L691" s="458" t="s">
        <v>32</v>
      </c>
      <c r="M691" s="441" t="s">
        <v>32</v>
      </c>
      <c r="N691" s="431" t="s">
        <v>32</v>
      </c>
      <c r="O691" s="431" t="s">
        <v>32</v>
      </c>
      <c r="P691" s="439" t="s">
        <v>32</v>
      </c>
      <c r="Q691" s="435" t="s">
        <v>32</v>
      </c>
      <c r="R691" s="110" t="s">
        <v>32</v>
      </c>
      <c r="S691" s="437" t="s">
        <v>32</v>
      </c>
      <c r="T691" s="112" t="s">
        <v>32</v>
      </c>
      <c r="U691" s="413" t="s">
        <v>32</v>
      </c>
    </row>
    <row r="692" spans="1:21" x14ac:dyDescent="0.25">
      <c r="A692" s="114" t="s">
        <v>32</v>
      </c>
      <c r="B692" s="435" t="s">
        <v>32</v>
      </c>
      <c r="C692" s="437" t="s">
        <v>32</v>
      </c>
      <c r="D692" s="110" t="s">
        <v>32</v>
      </c>
      <c r="E692" s="110" t="s">
        <v>32</v>
      </c>
      <c r="F692" s="110" t="s">
        <v>32</v>
      </c>
      <c r="G692" s="112" t="s">
        <v>32</v>
      </c>
      <c r="H692" s="120" t="s">
        <v>32</v>
      </c>
      <c r="I692" s="614" t="s">
        <v>32</v>
      </c>
      <c r="J692" s="139" t="s">
        <v>32</v>
      </c>
      <c r="K692" s="457" t="s">
        <v>32</v>
      </c>
      <c r="L692" s="458" t="s">
        <v>32</v>
      </c>
      <c r="M692" s="441" t="s">
        <v>32</v>
      </c>
      <c r="N692" s="431" t="s">
        <v>32</v>
      </c>
      <c r="O692" s="431" t="s">
        <v>32</v>
      </c>
      <c r="P692" s="439" t="s">
        <v>32</v>
      </c>
      <c r="Q692" s="435" t="s">
        <v>32</v>
      </c>
      <c r="R692" s="110" t="s">
        <v>32</v>
      </c>
      <c r="S692" s="437" t="s">
        <v>32</v>
      </c>
      <c r="T692" s="112" t="s">
        <v>32</v>
      </c>
      <c r="U692" s="413" t="s">
        <v>32</v>
      </c>
    </row>
    <row r="693" spans="1:21" x14ac:dyDescent="0.25">
      <c r="A693" s="114" t="s">
        <v>32</v>
      </c>
      <c r="B693" s="435" t="s">
        <v>32</v>
      </c>
      <c r="C693" s="437" t="s">
        <v>32</v>
      </c>
      <c r="D693" s="110" t="s">
        <v>32</v>
      </c>
      <c r="E693" s="110" t="s">
        <v>32</v>
      </c>
      <c r="F693" s="110" t="s">
        <v>32</v>
      </c>
      <c r="G693" s="112" t="s">
        <v>32</v>
      </c>
      <c r="H693" s="120" t="s">
        <v>32</v>
      </c>
      <c r="I693" s="614" t="s">
        <v>32</v>
      </c>
      <c r="J693" s="139" t="s">
        <v>32</v>
      </c>
      <c r="K693" s="457" t="s">
        <v>32</v>
      </c>
      <c r="L693" s="458" t="s">
        <v>32</v>
      </c>
      <c r="M693" s="441" t="s">
        <v>32</v>
      </c>
      <c r="N693" s="431" t="s">
        <v>32</v>
      </c>
      <c r="O693" s="431" t="s">
        <v>32</v>
      </c>
      <c r="P693" s="439" t="s">
        <v>32</v>
      </c>
      <c r="Q693" s="435" t="s">
        <v>32</v>
      </c>
      <c r="R693" s="110" t="s">
        <v>32</v>
      </c>
      <c r="S693" s="437" t="s">
        <v>32</v>
      </c>
      <c r="T693" s="112" t="s">
        <v>32</v>
      </c>
      <c r="U693" s="413" t="s">
        <v>32</v>
      </c>
    </row>
    <row r="694" spans="1:21" x14ac:dyDescent="0.25">
      <c r="A694" s="114" t="s">
        <v>32</v>
      </c>
      <c r="B694" s="435" t="s">
        <v>32</v>
      </c>
      <c r="C694" s="437" t="s">
        <v>32</v>
      </c>
      <c r="D694" s="110" t="s">
        <v>32</v>
      </c>
      <c r="E694" s="110" t="s">
        <v>32</v>
      </c>
      <c r="F694" s="110" t="s">
        <v>32</v>
      </c>
      <c r="G694" s="112" t="s">
        <v>32</v>
      </c>
      <c r="H694" s="120" t="s">
        <v>32</v>
      </c>
      <c r="I694" s="614" t="s">
        <v>32</v>
      </c>
      <c r="J694" s="139" t="s">
        <v>32</v>
      </c>
      <c r="K694" s="457" t="s">
        <v>32</v>
      </c>
      <c r="L694" s="458" t="s">
        <v>32</v>
      </c>
      <c r="M694" s="441" t="s">
        <v>32</v>
      </c>
      <c r="N694" s="431" t="s">
        <v>32</v>
      </c>
      <c r="O694" s="431" t="s">
        <v>32</v>
      </c>
      <c r="P694" s="439" t="s">
        <v>32</v>
      </c>
      <c r="Q694" s="435" t="s">
        <v>32</v>
      </c>
      <c r="R694" s="110" t="s">
        <v>32</v>
      </c>
      <c r="S694" s="437" t="s">
        <v>32</v>
      </c>
      <c r="T694" s="112" t="s">
        <v>32</v>
      </c>
      <c r="U694" s="413" t="s">
        <v>32</v>
      </c>
    </row>
    <row r="695" spans="1:21" x14ac:dyDescent="0.25">
      <c r="A695" s="114" t="s">
        <v>32</v>
      </c>
      <c r="B695" s="435" t="s">
        <v>32</v>
      </c>
      <c r="C695" s="437" t="s">
        <v>32</v>
      </c>
      <c r="D695" s="110" t="s">
        <v>32</v>
      </c>
      <c r="E695" s="110" t="s">
        <v>32</v>
      </c>
      <c r="F695" s="110" t="s">
        <v>32</v>
      </c>
      <c r="G695" s="112" t="s">
        <v>32</v>
      </c>
      <c r="H695" s="120" t="s">
        <v>32</v>
      </c>
      <c r="I695" s="614" t="s">
        <v>32</v>
      </c>
      <c r="J695" s="139" t="s">
        <v>32</v>
      </c>
      <c r="K695" s="457" t="s">
        <v>32</v>
      </c>
      <c r="L695" s="458" t="s">
        <v>32</v>
      </c>
      <c r="M695" s="441" t="s">
        <v>32</v>
      </c>
      <c r="N695" s="431" t="s">
        <v>32</v>
      </c>
      <c r="O695" s="431" t="s">
        <v>32</v>
      </c>
      <c r="P695" s="439" t="s">
        <v>32</v>
      </c>
      <c r="Q695" s="435" t="s">
        <v>32</v>
      </c>
      <c r="R695" s="110" t="s">
        <v>32</v>
      </c>
      <c r="S695" s="437" t="s">
        <v>32</v>
      </c>
      <c r="T695" s="112" t="s">
        <v>32</v>
      </c>
      <c r="U695" s="413" t="s">
        <v>32</v>
      </c>
    </row>
    <row r="696" spans="1:21" x14ac:dyDescent="0.25">
      <c r="A696" s="114" t="s">
        <v>32</v>
      </c>
      <c r="B696" s="435" t="s">
        <v>32</v>
      </c>
      <c r="C696" s="437" t="s">
        <v>32</v>
      </c>
      <c r="D696" s="110" t="s">
        <v>32</v>
      </c>
      <c r="E696" s="110" t="s">
        <v>32</v>
      </c>
      <c r="F696" s="110" t="s">
        <v>32</v>
      </c>
      <c r="G696" s="112" t="s">
        <v>32</v>
      </c>
      <c r="H696" s="120" t="s">
        <v>32</v>
      </c>
      <c r="I696" s="614" t="s">
        <v>32</v>
      </c>
      <c r="J696" s="139" t="s">
        <v>32</v>
      </c>
      <c r="K696" s="457" t="s">
        <v>32</v>
      </c>
      <c r="L696" s="458" t="s">
        <v>32</v>
      </c>
      <c r="M696" s="441" t="s">
        <v>32</v>
      </c>
      <c r="N696" s="431" t="s">
        <v>32</v>
      </c>
      <c r="O696" s="431" t="s">
        <v>32</v>
      </c>
      <c r="P696" s="439" t="s">
        <v>32</v>
      </c>
      <c r="Q696" s="435" t="s">
        <v>32</v>
      </c>
      <c r="R696" s="110" t="s">
        <v>32</v>
      </c>
      <c r="S696" s="437" t="s">
        <v>32</v>
      </c>
      <c r="T696" s="112" t="s">
        <v>32</v>
      </c>
      <c r="U696" s="413" t="s">
        <v>32</v>
      </c>
    </row>
    <row r="697" spans="1:21" x14ac:dyDescent="0.25">
      <c r="A697" s="114" t="s">
        <v>32</v>
      </c>
      <c r="B697" s="435" t="s">
        <v>32</v>
      </c>
      <c r="C697" s="437" t="s">
        <v>32</v>
      </c>
      <c r="D697" s="110" t="s">
        <v>32</v>
      </c>
      <c r="E697" s="110" t="s">
        <v>32</v>
      </c>
      <c r="F697" s="110" t="s">
        <v>32</v>
      </c>
      <c r="G697" s="112" t="s">
        <v>32</v>
      </c>
      <c r="H697" s="120" t="s">
        <v>32</v>
      </c>
      <c r="I697" s="614" t="s">
        <v>32</v>
      </c>
      <c r="J697" s="139" t="s">
        <v>32</v>
      </c>
      <c r="K697" s="457" t="s">
        <v>32</v>
      </c>
      <c r="L697" s="458" t="s">
        <v>32</v>
      </c>
      <c r="M697" s="441" t="s">
        <v>32</v>
      </c>
      <c r="N697" s="431" t="s">
        <v>32</v>
      </c>
      <c r="O697" s="431" t="s">
        <v>32</v>
      </c>
      <c r="P697" s="439" t="s">
        <v>32</v>
      </c>
      <c r="Q697" s="435" t="s">
        <v>32</v>
      </c>
      <c r="R697" s="110" t="s">
        <v>32</v>
      </c>
      <c r="S697" s="437" t="s">
        <v>32</v>
      </c>
      <c r="T697" s="112" t="s">
        <v>32</v>
      </c>
      <c r="U697" s="413" t="s">
        <v>32</v>
      </c>
    </row>
    <row r="698" spans="1:21" x14ac:dyDescent="0.25">
      <c r="A698" s="114" t="s">
        <v>32</v>
      </c>
      <c r="B698" s="435" t="s">
        <v>32</v>
      </c>
      <c r="C698" s="437" t="s">
        <v>32</v>
      </c>
      <c r="D698" s="110" t="s">
        <v>32</v>
      </c>
      <c r="E698" s="110" t="s">
        <v>32</v>
      </c>
      <c r="F698" s="110" t="s">
        <v>32</v>
      </c>
      <c r="G698" s="112" t="s">
        <v>32</v>
      </c>
      <c r="H698" s="120" t="s">
        <v>32</v>
      </c>
      <c r="I698" s="614" t="s">
        <v>32</v>
      </c>
      <c r="J698" s="139" t="s">
        <v>32</v>
      </c>
      <c r="K698" s="457" t="s">
        <v>32</v>
      </c>
      <c r="L698" s="458" t="s">
        <v>32</v>
      </c>
      <c r="M698" s="441" t="s">
        <v>32</v>
      </c>
      <c r="N698" s="431" t="s">
        <v>32</v>
      </c>
      <c r="O698" s="431" t="s">
        <v>32</v>
      </c>
      <c r="P698" s="439" t="s">
        <v>32</v>
      </c>
      <c r="Q698" s="435" t="s">
        <v>32</v>
      </c>
      <c r="R698" s="110" t="s">
        <v>32</v>
      </c>
      <c r="S698" s="437" t="s">
        <v>32</v>
      </c>
      <c r="T698" s="112" t="s">
        <v>32</v>
      </c>
      <c r="U698" s="413" t="s">
        <v>32</v>
      </c>
    </row>
    <row r="699" spans="1:21" x14ac:dyDescent="0.25">
      <c r="A699" s="114" t="s">
        <v>32</v>
      </c>
      <c r="B699" s="435" t="s">
        <v>32</v>
      </c>
      <c r="C699" s="437" t="s">
        <v>32</v>
      </c>
      <c r="D699" s="110" t="s">
        <v>32</v>
      </c>
      <c r="E699" s="110" t="s">
        <v>32</v>
      </c>
      <c r="F699" s="110" t="s">
        <v>32</v>
      </c>
      <c r="G699" s="112" t="s">
        <v>32</v>
      </c>
      <c r="H699" s="120" t="s">
        <v>32</v>
      </c>
      <c r="I699" s="614" t="s">
        <v>32</v>
      </c>
      <c r="J699" s="139" t="s">
        <v>32</v>
      </c>
      <c r="K699" s="457" t="s">
        <v>32</v>
      </c>
      <c r="L699" s="458" t="s">
        <v>32</v>
      </c>
      <c r="M699" s="441" t="s">
        <v>32</v>
      </c>
      <c r="N699" s="431" t="s">
        <v>32</v>
      </c>
      <c r="O699" s="431" t="s">
        <v>32</v>
      </c>
      <c r="P699" s="439" t="s">
        <v>32</v>
      </c>
      <c r="Q699" s="435" t="s">
        <v>32</v>
      </c>
      <c r="R699" s="110" t="s">
        <v>32</v>
      </c>
      <c r="S699" s="437" t="s">
        <v>32</v>
      </c>
      <c r="T699" s="112" t="s">
        <v>32</v>
      </c>
      <c r="U699" s="413" t="s">
        <v>32</v>
      </c>
    </row>
    <row r="700" spans="1:21" x14ac:dyDescent="0.25">
      <c r="A700" s="114" t="s">
        <v>32</v>
      </c>
      <c r="B700" s="435" t="s">
        <v>32</v>
      </c>
      <c r="C700" s="437" t="s">
        <v>32</v>
      </c>
      <c r="D700" s="110" t="s">
        <v>32</v>
      </c>
      <c r="E700" s="110" t="s">
        <v>32</v>
      </c>
      <c r="F700" s="110" t="s">
        <v>32</v>
      </c>
      <c r="G700" s="112" t="s">
        <v>32</v>
      </c>
      <c r="H700" s="120" t="s">
        <v>32</v>
      </c>
      <c r="I700" s="614" t="s">
        <v>32</v>
      </c>
      <c r="J700" s="139" t="s">
        <v>32</v>
      </c>
      <c r="K700" s="457" t="s">
        <v>32</v>
      </c>
      <c r="L700" s="458" t="s">
        <v>32</v>
      </c>
      <c r="M700" s="441" t="s">
        <v>32</v>
      </c>
      <c r="N700" s="431" t="s">
        <v>32</v>
      </c>
      <c r="O700" s="431" t="s">
        <v>32</v>
      </c>
      <c r="P700" s="439" t="s">
        <v>32</v>
      </c>
      <c r="Q700" s="435" t="s">
        <v>32</v>
      </c>
      <c r="R700" s="110" t="s">
        <v>32</v>
      </c>
      <c r="S700" s="437" t="s">
        <v>32</v>
      </c>
      <c r="T700" s="112" t="s">
        <v>32</v>
      </c>
      <c r="U700" s="413" t="s">
        <v>32</v>
      </c>
    </row>
    <row r="701" spans="1:21" x14ac:dyDescent="0.25">
      <c r="A701" s="114" t="s">
        <v>32</v>
      </c>
      <c r="B701" s="435" t="s">
        <v>32</v>
      </c>
      <c r="C701" s="437" t="s">
        <v>32</v>
      </c>
      <c r="D701" s="110" t="s">
        <v>32</v>
      </c>
      <c r="E701" s="110" t="s">
        <v>32</v>
      </c>
      <c r="F701" s="110" t="s">
        <v>32</v>
      </c>
      <c r="G701" s="112" t="s">
        <v>32</v>
      </c>
      <c r="H701" s="120" t="s">
        <v>32</v>
      </c>
      <c r="I701" s="614" t="s">
        <v>32</v>
      </c>
      <c r="J701" s="139" t="s">
        <v>32</v>
      </c>
      <c r="K701" s="457" t="s">
        <v>32</v>
      </c>
      <c r="L701" s="458" t="s">
        <v>32</v>
      </c>
      <c r="M701" s="441" t="s">
        <v>32</v>
      </c>
      <c r="N701" s="431" t="s">
        <v>32</v>
      </c>
      <c r="O701" s="431" t="s">
        <v>32</v>
      </c>
      <c r="P701" s="439" t="s">
        <v>32</v>
      </c>
      <c r="Q701" s="435" t="s">
        <v>32</v>
      </c>
      <c r="R701" s="110" t="s">
        <v>32</v>
      </c>
      <c r="S701" s="437" t="s">
        <v>32</v>
      </c>
      <c r="T701" s="112" t="s">
        <v>32</v>
      </c>
      <c r="U701" s="413" t="s">
        <v>32</v>
      </c>
    </row>
    <row r="702" spans="1:21" x14ac:dyDescent="0.25">
      <c r="A702" s="114" t="s">
        <v>32</v>
      </c>
      <c r="B702" s="435" t="s">
        <v>32</v>
      </c>
      <c r="C702" s="437" t="s">
        <v>32</v>
      </c>
      <c r="D702" s="110" t="s">
        <v>32</v>
      </c>
      <c r="E702" s="110" t="s">
        <v>32</v>
      </c>
      <c r="F702" s="110" t="s">
        <v>32</v>
      </c>
      <c r="G702" s="112" t="s">
        <v>32</v>
      </c>
      <c r="H702" s="120" t="s">
        <v>32</v>
      </c>
      <c r="I702" s="614" t="s">
        <v>32</v>
      </c>
      <c r="J702" s="139" t="s">
        <v>32</v>
      </c>
      <c r="K702" s="457" t="s">
        <v>32</v>
      </c>
      <c r="L702" s="458" t="s">
        <v>32</v>
      </c>
      <c r="M702" s="441" t="s">
        <v>32</v>
      </c>
      <c r="N702" s="431" t="s">
        <v>32</v>
      </c>
      <c r="O702" s="431" t="s">
        <v>32</v>
      </c>
      <c r="P702" s="439" t="s">
        <v>32</v>
      </c>
      <c r="Q702" s="435" t="s">
        <v>32</v>
      </c>
      <c r="R702" s="110" t="s">
        <v>32</v>
      </c>
      <c r="S702" s="437" t="s">
        <v>32</v>
      </c>
      <c r="T702" s="112" t="s">
        <v>32</v>
      </c>
      <c r="U702" s="413" t="s">
        <v>32</v>
      </c>
    </row>
    <row r="703" spans="1:21" x14ac:dyDescent="0.25">
      <c r="A703" s="114" t="s">
        <v>32</v>
      </c>
      <c r="B703" s="435" t="s">
        <v>32</v>
      </c>
      <c r="C703" s="437" t="s">
        <v>32</v>
      </c>
      <c r="D703" s="110" t="s">
        <v>32</v>
      </c>
      <c r="E703" s="110" t="s">
        <v>32</v>
      </c>
      <c r="F703" s="110" t="s">
        <v>32</v>
      </c>
      <c r="G703" s="112" t="s">
        <v>32</v>
      </c>
      <c r="H703" s="120" t="s">
        <v>32</v>
      </c>
      <c r="I703" s="614" t="s">
        <v>32</v>
      </c>
      <c r="J703" s="139" t="s">
        <v>32</v>
      </c>
      <c r="K703" s="457" t="s">
        <v>32</v>
      </c>
      <c r="L703" s="458" t="s">
        <v>32</v>
      </c>
      <c r="M703" s="441" t="s">
        <v>32</v>
      </c>
      <c r="N703" s="431" t="s">
        <v>32</v>
      </c>
      <c r="O703" s="431" t="s">
        <v>32</v>
      </c>
      <c r="P703" s="439" t="s">
        <v>32</v>
      </c>
      <c r="Q703" s="435" t="s">
        <v>32</v>
      </c>
      <c r="R703" s="110" t="s">
        <v>32</v>
      </c>
      <c r="S703" s="437" t="s">
        <v>32</v>
      </c>
      <c r="T703" s="112" t="s">
        <v>32</v>
      </c>
      <c r="U703" s="413" t="s">
        <v>32</v>
      </c>
    </row>
    <row r="704" spans="1:21" x14ac:dyDescent="0.25">
      <c r="A704" s="114" t="s">
        <v>32</v>
      </c>
      <c r="B704" s="435" t="s">
        <v>32</v>
      </c>
      <c r="C704" s="437" t="s">
        <v>32</v>
      </c>
      <c r="D704" s="110" t="s">
        <v>32</v>
      </c>
      <c r="E704" s="110" t="s">
        <v>32</v>
      </c>
      <c r="F704" s="110" t="s">
        <v>32</v>
      </c>
      <c r="G704" s="112" t="s">
        <v>32</v>
      </c>
      <c r="H704" s="120" t="s">
        <v>32</v>
      </c>
      <c r="I704" s="614" t="s">
        <v>32</v>
      </c>
      <c r="J704" s="139" t="s">
        <v>32</v>
      </c>
      <c r="K704" s="457" t="s">
        <v>32</v>
      </c>
      <c r="L704" s="458" t="s">
        <v>32</v>
      </c>
      <c r="M704" s="441" t="s">
        <v>32</v>
      </c>
      <c r="N704" s="431" t="s">
        <v>32</v>
      </c>
      <c r="O704" s="431" t="s">
        <v>32</v>
      </c>
      <c r="P704" s="439" t="s">
        <v>32</v>
      </c>
      <c r="Q704" s="435" t="s">
        <v>32</v>
      </c>
      <c r="R704" s="110" t="s">
        <v>32</v>
      </c>
      <c r="S704" s="437" t="s">
        <v>32</v>
      </c>
      <c r="T704" s="112" t="s">
        <v>32</v>
      </c>
      <c r="U704" s="413" t="s">
        <v>32</v>
      </c>
    </row>
    <row r="705" spans="1:21" x14ac:dyDescent="0.25">
      <c r="A705" s="114" t="s">
        <v>32</v>
      </c>
      <c r="B705" s="435" t="s">
        <v>32</v>
      </c>
      <c r="C705" s="437" t="s">
        <v>32</v>
      </c>
      <c r="D705" s="110" t="s">
        <v>32</v>
      </c>
      <c r="E705" s="110" t="s">
        <v>32</v>
      </c>
      <c r="F705" s="110" t="s">
        <v>32</v>
      </c>
      <c r="G705" s="112" t="s">
        <v>32</v>
      </c>
      <c r="H705" s="120" t="s">
        <v>32</v>
      </c>
      <c r="I705" s="614" t="s">
        <v>32</v>
      </c>
      <c r="J705" s="139" t="s">
        <v>32</v>
      </c>
      <c r="K705" s="457" t="s">
        <v>32</v>
      </c>
      <c r="L705" s="458" t="s">
        <v>32</v>
      </c>
      <c r="M705" s="441" t="s">
        <v>32</v>
      </c>
      <c r="N705" s="431" t="s">
        <v>32</v>
      </c>
      <c r="O705" s="431" t="s">
        <v>32</v>
      </c>
      <c r="P705" s="439" t="s">
        <v>32</v>
      </c>
      <c r="Q705" s="435" t="s">
        <v>32</v>
      </c>
      <c r="R705" s="110" t="s">
        <v>32</v>
      </c>
      <c r="S705" s="437" t="s">
        <v>32</v>
      </c>
      <c r="T705" s="112" t="s">
        <v>32</v>
      </c>
      <c r="U705" s="413" t="s">
        <v>32</v>
      </c>
    </row>
    <row r="706" spans="1:21" x14ac:dyDescent="0.25">
      <c r="A706" s="114" t="s">
        <v>32</v>
      </c>
      <c r="B706" s="435" t="s">
        <v>32</v>
      </c>
      <c r="C706" s="437" t="s">
        <v>32</v>
      </c>
      <c r="D706" s="110" t="s">
        <v>32</v>
      </c>
      <c r="E706" s="110" t="s">
        <v>32</v>
      </c>
      <c r="F706" s="110" t="s">
        <v>32</v>
      </c>
      <c r="G706" s="112" t="s">
        <v>32</v>
      </c>
      <c r="H706" s="120" t="s">
        <v>32</v>
      </c>
      <c r="I706" s="614" t="s">
        <v>32</v>
      </c>
      <c r="J706" s="139" t="s">
        <v>32</v>
      </c>
      <c r="K706" s="457" t="s">
        <v>32</v>
      </c>
      <c r="L706" s="458" t="s">
        <v>32</v>
      </c>
      <c r="M706" s="441" t="s">
        <v>32</v>
      </c>
      <c r="N706" s="431" t="s">
        <v>32</v>
      </c>
      <c r="O706" s="431" t="s">
        <v>32</v>
      </c>
      <c r="P706" s="439" t="s">
        <v>32</v>
      </c>
      <c r="Q706" s="435" t="s">
        <v>32</v>
      </c>
      <c r="R706" s="110" t="s">
        <v>32</v>
      </c>
      <c r="S706" s="437" t="s">
        <v>32</v>
      </c>
      <c r="T706" s="112" t="s">
        <v>32</v>
      </c>
      <c r="U706" s="413" t="s">
        <v>32</v>
      </c>
    </row>
    <row r="707" spans="1:21" x14ac:dyDescent="0.25">
      <c r="A707" s="114" t="s">
        <v>32</v>
      </c>
      <c r="B707" s="435" t="s">
        <v>32</v>
      </c>
      <c r="C707" s="437" t="s">
        <v>32</v>
      </c>
      <c r="D707" s="110" t="s">
        <v>32</v>
      </c>
      <c r="E707" s="110" t="s">
        <v>32</v>
      </c>
      <c r="F707" s="110" t="s">
        <v>32</v>
      </c>
      <c r="G707" s="112" t="s">
        <v>32</v>
      </c>
      <c r="H707" s="120" t="s">
        <v>32</v>
      </c>
      <c r="I707" s="614" t="s">
        <v>32</v>
      </c>
      <c r="J707" s="139" t="s">
        <v>32</v>
      </c>
      <c r="K707" s="457" t="s">
        <v>32</v>
      </c>
      <c r="L707" s="458" t="s">
        <v>32</v>
      </c>
      <c r="M707" s="441" t="s">
        <v>32</v>
      </c>
      <c r="N707" s="431" t="s">
        <v>32</v>
      </c>
      <c r="O707" s="431" t="s">
        <v>32</v>
      </c>
      <c r="P707" s="439" t="s">
        <v>32</v>
      </c>
      <c r="Q707" s="435" t="s">
        <v>32</v>
      </c>
      <c r="R707" s="110" t="s">
        <v>32</v>
      </c>
      <c r="S707" s="437" t="s">
        <v>32</v>
      </c>
      <c r="T707" s="112" t="s">
        <v>32</v>
      </c>
      <c r="U707" s="413" t="s">
        <v>32</v>
      </c>
    </row>
    <row r="708" spans="1:21" x14ac:dyDescent="0.25">
      <c r="A708" s="114" t="s">
        <v>32</v>
      </c>
      <c r="B708" s="435" t="s">
        <v>32</v>
      </c>
      <c r="C708" s="437" t="s">
        <v>32</v>
      </c>
      <c r="D708" s="110" t="s">
        <v>32</v>
      </c>
      <c r="E708" s="110" t="s">
        <v>32</v>
      </c>
      <c r="F708" s="110" t="s">
        <v>32</v>
      </c>
      <c r="G708" s="112" t="s">
        <v>32</v>
      </c>
      <c r="H708" s="120" t="s">
        <v>32</v>
      </c>
      <c r="I708" s="614" t="s">
        <v>32</v>
      </c>
      <c r="J708" s="139" t="s">
        <v>32</v>
      </c>
      <c r="K708" s="457" t="s">
        <v>32</v>
      </c>
      <c r="L708" s="458" t="s">
        <v>32</v>
      </c>
      <c r="M708" s="441" t="s">
        <v>32</v>
      </c>
      <c r="N708" s="431" t="s">
        <v>32</v>
      </c>
      <c r="O708" s="431" t="s">
        <v>32</v>
      </c>
      <c r="P708" s="439" t="s">
        <v>32</v>
      </c>
      <c r="Q708" s="435" t="s">
        <v>32</v>
      </c>
      <c r="R708" s="110" t="s">
        <v>32</v>
      </c>
      <c r="S708" s="437" t="s">
        <v>32</v>
      </c>
      <c r="T708" s="112" t="s">
        <v>32</v>
      </c>
      <c r="U708" s="413" t="s">
        <v>32</v>
      </c>
    </row>
    <row r="709" spans="1:21" x14ac:dyDescent="0.25">
      <c r="A709" s="114" t="s">
        <v>32</v>
      </c>
      <c r="B709" s="435" t="s">
        <v>32</v>
      </c>
      <c r="C709" s="437" t="s">
        <v>32</v>
      </c>
      <c r="D709" s="110" t="s">
        <v>32</v>
      </c>
      <c r="E709" s="110" t="s">
        <v>32</v>
      </c>
      <c r="F709" s="110" t="s">
        <v>32</v>
      </c>
      <c r="G709" s="112" t="s">
        <v>32</v>
      </c>
      <c r="H709" s="120" t="s">
        <v>32</v>
      </c>
      <c r="I709" s="614" t="s">
        <v>32</v>
      </c>
      <c r="J709" s="139" t="s">
        <v>32</v>
      </c>
      <c r="K709" s="457" t="s">
        <v>32</v>
      </c>
      <c r="L709" s="458" t="s">
        <v>32</v>
      </c>
      <c r="M709" s="441" t="s">
        <v>32</v>
      </c>
      <c r="N709" s="431" t="s">
        <v>32</v>
      </c>
      <c r="O709" s="431" t="s">
        <v>32</v>
      </c>
      <c r="P709" s="439" t="s">
        <v>32</v>
      </c>
      <c r="Q709" s="435" t="s">
        <v>32</v>
      </c>
      <c r="R709" s="110" t="s">
        <v>32</v>
      </c>
      <c r="S709" s="437" t="s">
        <v>32</v>
      </c>
      <c r="T709" s="112" t="s">
        <v>32</v>
      </c>
      <c r="U709" s="413" t="s">
        <v>32</v>
      </c>
    </row>
    <row r="710" spans="1:21" x14ac:dyDescent="0.25">
      <c r="A710" s="114" t="s">
        <v>32</v>
      </c>
      <c r="B710" s="435" t="s">
        <v>32</v>
      </c>
      <c r="C710" s="437" t="s">
        <v>32</v>
      </c>
      <c r="D710" s="110" t="s">
        <v>32</v>
      </c>
      <c r="E710" s="110" t="s">
        <v>32</v>
      </c>
      <c r="F710" s="110" t="s">
        <v>32</v>
      </c>
      <c r="G710" s="112" t="s">
        <v>32</v>
      </c>
      <c r="H710" s="120" t="s">
        <v>32</v>
      </c>
      <c r="I710" s="614" t="s">
        <v>32</v>
      </c>
      <c r="J710" s="139" t="s">
        <v>32</v>
      </c>
      <c r="K710" s="457" t="s">
        <v>32</v>
      </c>
      <c r="L710" s="458" t="s">
        <v>32</v>
      </c>
      <c r="M710" s="441" t="s">
        <v>32</v>
      </c>
      <c r="N710" s="431" t="s">
        <v>32</v>
      </c>
      <c r="O710" s="431" t="s">
        <v>32</v>
      </c>
      <c r="P710" s="439" t="s">
        <v>32</v>
      </c>
      <c r="Q710" s="435" t="s">
        <v>32</v>
      </c>
      <c r="R710" s="110" t="s">
        <v>32</v>
      </c>
      <c r="S710" s="437" t="s">
        <v>32</v>
      </c>
      <c r="T710" s="112" t="s">
        <v>32</v>
      </c>
      <c r="U710" s="413" t="s">
        <v>32</v>
      </c>
    </row>
    <row r="711" spans="1:21" x14ac:dyDescent="0.25">
      <c r="A711" s="114" t="s">
        <v>32</v>
      </c>
      <c r="B711" s="435" t="s">
        <v>32</v>
      </c>
      <c r="C711" s="437" t="s">
        <v>32</v>
      </c>
      <c r="D711" s="110" t="s">
        <v>32</v>
      </c>
      <c r="E711" s="110" t="s">
        <v>32</v>
      </c>
      <c r="F711" s="110" t="s">
        <v>32</v>
      </c>
      <c r="G711" s="112" t="s">
        <v>32</v>
      </c>
      <c r="H711" s="120" t="s">
        <v>32</v>
      </c>
      <c r="I711" s="614" t="s">
        <v>32</v>
      </c>
      <c r="J711" s="139" t="s">
        <v>32</v>
      </c>
      <c r="K711" s="457" t="s">
        <v>32</v>
      </c>
      <c r="L711" s="458" t="s">
        <v>32</v>
      </c>
      <c r="M711" s="441" t="s">
        <v>32</v>
      </c>
      <c r="N711" s="431" t="s">
        <v>32</v>
      </c>
      <c r="O711" s="431" t="s">
        <v>32</v>
      </c>
      <c r="P711" s="439" t="s">
        <v>32</v>
      </c>
      <c r="Q711" s="435" t="s">
        <v>32</v>
      </c>
      <c r="R711" s="110" t="s">
        <v>32</v>
      </c>
      <c r="S711" s="437" t="s">
        <v>32</v>
      </c>
      <c r="T711" s="112" t="s">
        <v>32</v>
      </c>
      <c r="U711" s="413" t="s">
        <v>32</v>
      </c>
    </row>
    <row r="712" spans="1:21" x14ac:dyDescent="0.25">
      <c r="A712" s="114" t="s">
        <v>32</v>
      </c>
      <c r="B712" s="435" t="s">
        <v>32</v>
      </c>
      <c r="C712" s="437" t="s">
        <v>32</v>
      </c>
      <c r="D712" s="110" t="s">
        <v>32</v>
      </c>
      <c r="E712" s="110" t="s">
        <v>32</v>
      </c>
      <c r="F712" s="110" t="s">
        <v>32</v>
      </c>
      <c r="G712" s="112" t="s">
        <v>32</v>
      </c>
      <c r="H712" s="120" t="s">
        <v>32</v>
      </c>
      <c r="I712" s="614" t="s">
        <v>32</v>
      </c>
      <c r="J712" s="139" t="s">
        <v>32</v>
      </c>
      <c r="K712" s="457" t="s">
        <v>32</v>
      </c>
      <c r="L712" s="458" t="s">
        <v>32</v>
      </c>
      <c r="M712" s="441" t="s">
        <v>32</v>
      </c>
      <c r="N712" s="431" t="s">
        <v>32</v>
      </c>
      <c r="O712" s="431" t="s">
        <v>32</v>
      </c>
      <c r="P712" s="439" t="s">
        <v>32</v>
      </c>
      <c r="Q712" s="435" t="s">
        <v>32</v>
      </c>
      <c r="R712" s="110" t="s">
        <v>32</v>
      </c>
      <c r="S712" s="437" t="s">
        <v>32</v>
      </c>
      <c r="T712" s="112" t="s">
        <v>32</v>
      </c>
      <c r="U712" s="413" t="s">
        <v>32</v>
      </c>
    </row>
    <row r="713" spans="1:21" x14ac:dyDescent="0.25">
      <c r="A713" s="114" t="s">
        <v>32</v>
      </c>
      <c r="B713" s="435" t="s">
        <v>32</v>
      </c>
      <c r="C713" s="437" t="s">
        <v>32</v>
      </c>
      <c r="D713" s="110" t="s">
        <v>32</v>
      </c>
      <c r="E713" s="110" t="s">
        <v>32</v>
      </c>
      <c r="F713" s="110" t="s">
        <v>32</v>
      </c>
      <c r="G713" s="112" t="s">
        <v>32</v>
      </c>
      <c r="H713" s="120" t="s">
        <v>32</v>
      </c>
      <c r="I713" s="614" t="s">
        <v>32</v>
      </c>
      <c r="J713" s="139" t="s">
        <v>32</v>
      </c>
      <c r="K713" s="457" t="s">
        <v>32</v>
      </c>
      <c r="L713" s="458" t="s">
        <v>32</v>
      </c>
      <c r="M713" s="441" t="s">
        <v>32</v>
      </c>
      <c r="N713" s="431" t="s">
        <v>32</v>
      </c>
      <c r="O713" s="431" t="s">
        <v>32</v>
      </c>
      <c r="P713" s="439" t="s">
        <v>32</v>
      </c>
      <c r="Q713" s="435" t="s">
        <v>32</v>
      </c>
      <c r="R713" s="110" t="s">
        <v>32</v>
      </c>
      <c r="S713" s="437" t="s">
        <v>32</v>
      </c>
      <c r="T713" s="112" t="s">
        <v>32</v>
      </c>
      <c r="U713" s="413" t="s">
        <v>32</v>
      </c>
    </row>
    <row r="714" spans="1:21" x14ac:dyDescent="0.25">
      <c r="A714" s="114" t="s">
        <v>32</v>
      </c>
      <c r="B714" s="435" t="s">
        <v>32</v>
      </c>
      <c r="C714" s="437" t="s">
        <v>32</v>
      </c>
      <c r="D714" s="110" t="s">
        <v>32</v>
      </c>
      <c r="E714" s="110" t="s">
        <v>32</v>
      </c>
      <c r="F714" s="110" t="s">
        <v>32</v>
      </c>
      <c r="G714" s="112" t="s">
        <v>32</v>
      </c>
      <c r="H714" s="120" t="s">
        <v>32</v>
      </c>
      <c r="I714" s="614" t="s">
        <v>32</v>
      </c>
      <c r="J714" s="139" t="s">
        <v>32</v>
      </c>
      <c r="K714" s="457" t="s">
        <v>32</v>
      </c>
      <c r="L714" s="458" t="s">
        <v>32</v>
      </c>
      <c r="M714" s="441" t="s">
        <v>32</v>
      </c>
      <c r="N714" s="431" t="s">
        <v>32</v>
      </c>
      <c r="O714" s="431" t="s">
        <v>32</v>
      </c>
      <c r="P714" s="439" t="s">
        <v>32</v>
      </c>
      <c r="Q714" s="435" t="s">
        <v>32</v>
      </c>
      <c r="R714" s="110" t="s">
        <v>32</v>
      </c>
      <c r="S714" s="437" t="s">
        <v>32</v>
      </c>
      <c r="T714" s="112" t="s">
        <v>32</v>
      </c>
      <c r="U714" s="413" t="s">
        <v>32</v>
      </c>
    </row>
    <row r="715" spans="1:21" x14ac:dyDescent="0.25">
      <c r="A715" s="114" t="s">
        <v>32</v>
      </c>
      <c r="B715" s="435" t="s">
        <v>32</v>
      </c>
      <c r="C715" s="437" t="s">
        <v>32</v>
      </c>
      <c r="D715" s="110" t="s">
        <v>32</v>
      </c>
      <c r="E715" s="110" t="s">
        <v>32</v>
      </c>
      <c r="F715" s="110" t="s">
        <v>32</v>
      </c>
      <c r="G715" s="112" t="s">
        <v>32</v>
      </c>
      <c r="H715" s="120" t="s">
        <v>32</v>
      </c>
      <c r="I715" s="614" t="s">
        <v>32</v>
      </c>
      <c r="J715" s="139" t="s">
        <v>32</v>
      </c>
      <c r="K715" s="457" t="s">
        <v>32</v>
      </c>
      <c r="L715" s="458" t="s">
        <v>32</v>
      </c>
      <c r="M715" s="441" t="s">
        <v>32</v>
      </c>
      <c r="N715" s="431" t="s">
        <v>32</v>
      </c>
      <c r="O715" s="431" t="s">
        <v>32</v>
      </c>
      <c r="P715" s="439" t="s">
        <v>32</v>
      </c>
      <c r="Q715" s="435" t="s">
        <v>32</v>
      </c>
      <c r="R715" s="110" t="s">
        <v>32</v>
      </c>
      <c r="S715" s="437" t="s">
        <v>32</v>
      </c>
      <c r="T715" s="112" t="s">
        <v>32</v>
      </c>
      <c r="U715" s="413" t="s">
        <v>32</v>
      </c>
    </row>
    <row r="716" spans="1:21" x14ac:dyDescent="0.25">
      <c r="A716" s="114" t="s">
        <v>32</v>
      </c>
      <c r="B716" s="435" t="s">
        <v>32</v>
      </c>
      <c r="C716" s="437" t="s">
        <v>32</v>
      </c>
      <c r="D716" s="110" t="s">
        <v>32</v>
      </c>
      <c r="E716" s="110" t="s">
        <v>32</v>
      </c>
      <c r="F716" s="110" t="s">
        <v>32</v>
      </c>
      <c r="G716" s="112" t="s">
        <v>32</v>
      </c>
      <c r="H716" s="120" t="s">
        <v>32</v>
      </c>
      <c r="I716" s="614" t="s">
        <v>32</v>
      </c>
      <c r="J716" s="139" t="s">
        <v>32</v>
      </c>
      <c r="K716" s="457" t="s">
        <v>32</v>
      </c>
      <c r="L716" s="458" t="s">
        <v>32</v>
      </c>
      <c r="M716" s="441" t="s">
        <v>32</v>
      </c>
      <c r="N716" s="431" t="s">
        <v>32</v>
      </c>
      <c r="O716" s="431" t="s">
        <v>32</v>
      </c>
      <c r="P716" s="439" t="s">
        <v>32</v>
      </c>
      <c r="Q716" s="435" t="s">
        <v>32</v>
      </c>
      <c r="R716" s="110" t="s">
        <v>32</v>
      </c>
      <c r="S716" s="437" t="s">
        <v>32</v>
      </c>
      <c r="T716" s="112" t="s">
        <v>32</v>
      </c>
      <c r="U716" s="413" t="s">
        <v>32</v>
      </c>
    </row>
    <row r="717" spans="1:21" x14ac:dyDescent="0.25">
      <c r="A717" s="114" t="s">
        <v>32</v>
      </c>
      <c r="B717" s="435" t="s">
        <v>32</v>
      </c>
      <c r="C717" s="437" t="s">
        <v>32</v>
      </c>
      <c r="D717" s="110" t="s">
        <v>32</v>
      </c>
      <c r="E717" s="110" t="s">
        <v>32</v>
      </c>
      <c r="F717" s="110" t="s">
        <v>32</v>
      </c>
      <c r="G717" s="112" t="s">
        <v>32</v>
      </c>
      <c r="H717" s="120" t="s">
        <v>32</v>
      </c>
      <c r="I717" s="614" t="s">
        <v>32</v>
      </c>
      <c r="J717" s="139" t="s">
        <v>32</v>
      </c>
      <c r="K717" s="457" t="s">
        <v>32</v>
      </c>
      <c r="L717" s="458" t="s">
        <v>32</v>
      </c>
      <c r="M717" s="441" t="s">
        <v>32</v>
      </c>
      <c r="N717" s="431" t="s">
        <v>32</v>
      </c>
      <c r="O717" s="431" t="s">
        <v>32</v>
      </c>
      <c r="P717" s="439" t="s">
        <v>32</v>
      </c>
      <c r="Q717" s="435" t="s">
        <v>32</v>
      </c>
      <c r="R717" s="110" t="s">
        <v>32</v>
      </c>
      <c r="S717" s="437" t="s">
        <v>32</v>
      </c>
      <c r="T717" s="112" t="s">
        <v>32</v>
      </c>
      <c r="U717" s="413" t="s">
        <v>32</v>
      </c>
    </row>
    <row r="718" spans="1:21" x14ac:dyDescent="0.25">
      <c r="A718" s="114" t="s">
        <v>32</v>
      </c>
      <c r="B718" s="435" t="s">
        <v>32</v>
      </c>
      <c r="C718" s="437" t="s">
        <v>32</v>
      </c>
      <c r="D718" s="110" t="s">
        <v>32</v>
      </c>
      <c r="E718" s="110" t="s">
        <v>32</v>
      </c>
      <c r="F718" s="110" t="s">
        <v>32</v>
      </c>
      <c r="G718" s="112" t="s">
        <v>32</v>
      </c>
      <c r="H718" s="120" t="s">
        <v>32</v>
      </c>
      <c r="I718" s="614" t="s">
        <v>32</v>
      </c>
      <c r="J718" s="139" t="s">
        <v>32</v>
      </c>
      <c r="K718" s="457" t="s">
        <v>32</v>
      </c>
      <c r="L718" s="458" t="s">
        <v>32</v>
      </c>
      <c r="M718" s="441" t="s">
        <v>32</v>
      </c>
      <c r="N718" s="431" t="s">
        <v>32</v>
      </c>
      <c r="O718" s="431" t="s">
        <v>32</v>
      </c>
      <c r="P718" s="439" t="s">
        <v>32</v>
      </c>
      <c r="Q718" s="435" t="s">
        <v>32</v>
      </c>
      <c r="R718" s="110" t="s">
        <v>32</v>
      </c>
      <c r="S718" s="437" t="s">
        <v>32</v>
      </c>
      <c r="T718" s="112" t="s">
        <v>32</v>
      </c>
      <c r="U718" s="413" t="s">
        <v>32</v>
      </c>
    </row>
    <row r="719" spans="1:21" x14ac:dyDescent="0.25">
      <c r="A719" s="114" t="s">
        <v>32</v>
      </c>
      <c r="B719" s="435" t="s">
        <v>32</v>
      </c>
      <c r="C719" s="437" t="s">
        <v>32</v>
      </c>
      <c r="D719" s="110" t="s">
        <v>32</v>
      </c>
      <c r="E719" s="110" t="s">
        <v>32</v>
      </c>
      <c r="F719" s="110" t="s">
        <v>32</v>
      </c>
      <c r="G719" s="112" t="s">
        <v>32</v>
      </c>
      <c r="H719" s="120" t="s">
        <v>32</v>
      </c>
      <c r="I719" s="614" t="s">
        <v>32</v>
      </c>
      <c r="J719" s="139" t="s">
        <v>32</v>
      </c>
      <c r="K719" s="457" t="s">
        <v>32</v>
      </c>
      <c r="L719" s="458" t="s">
        <v>32</v>
      </c>
      <c r="M719" s="441" t="s">
        <v>32</v>
      </c>
      <c r="N719" s="431" t="s">
        <v>32</v>
      </c>
      <c r="O719" s="431" t="s">
        <v>32</v>
      </c>
      <c r="P719" s="439" t="s">
        <v>32</v>
      </c>
      <c r="Q719" s="435" t="s">
        <v>32</v>
      </c>
      <c r="R719" s="110" t="s">
        <v>32</v>
      </c>
      <c r="S719" s="437" t="s">
        <v>32</v>
      </c>
      <c r="T719" s="112" t="s">
        <v>32</v>
      </c>
      <c r="U719" s="413" t="s">
        <v>32</v>
      </c>
    </row>
    <row r="720" spans="1:21" x14ac:dyDescent="0.25">
      <c r="A720" s="114" t="s">
        <v>32</v>
      </c>
      <c r="B720" s="435" t="s">
        <v>32</v>
      </c>
      <c r="C720" s="437" t="s">
        <v>32</v>
      </c>
      <c r="D720" s="110" t="s">
        <v>32</v>
      </c>
      <c r="E720" s="110" t="s">
        <v>32</v>
      </c>
      <c r="F720" s="110" t="s">
        <v>32</v>
      </c>
      <c r="G720" s="112" t="s">
        <v>32</v>
      </c>
      <c r="H720" s="120" t="s">
        <v>32</v>
      </c>
      <c r="I720" s="614" t="s">
        <v>32</v>
      </c>
      <c r="J720" s="139" t="s">
        <v>32</v>
      </c>
      <c r="K720" s="457" t="s">
        <v>32</v>
      </c>
      <c r="L720" s="458" t="s">
        <v>32</v>
      </c>
      <c r="M720" s="441" t="s">
        <v>32</v>
      </c>
      <c r="N720" s="431" t="s">
        <v>32</v>
      </c>
      <c r="O720" s="431" t="s">
        <v>32</v>
      </c>
      <c r="P720" s="439" t="s">
        <v>32</v>
      </c>
      <c r="Q720" s="435" t="s">
        <v>32</v>
      </c>
      <c r="R720" s="110" t="s">
        <v>32</v>
      </c>
      <c r="S720" s="437" t="s">
        <v>32</v>
      </c>
      <c r="T720" s="112" t="s">
        <v>32</v>
      </c>
      <c r="U720" s="413" t="s">
        <v>32</v>
      </c>
    </row>
    <row r="721" spans="1:21" x14ac:dyDescent="0.25">
      <c r="A721" s="114" t="s">
        <v>32</v>
      </c>
      <c r="B721" s="435" t="s">
        <v>32</v>
      </c>
      <c r="C721" s="437" t="s">
        <v>32</v>
      </c>
      <c r="D721" s="110" t="s">
        <v>32</v>
      </c>
      <c r="E721" s="110" t="s">
        <v>32</v>
      </c>
      <c r="F721" s="110" t="s">
        <v>32</v>
      </c>
      <c r="G721" s="112" t="s">
        <v>32</v>
      </c>
      <c r="H721" s="120" t="s">
        <v>32</v>
      </c>
      <c r="I721" s="614" t="s">
        <v>32</v>
      </c>
      <c r="J721" s="139" t="s">
        <v>32</v>
      </c>
      <c r="K721" s="457" t="s">
        <v>32</v>
      </c>
      <c r="L721" s="458" t="s">
        <v>32</v>
      </c>
      <c r="M721" s="441" t="s">
        <v>32</v>
      </c>
      <c r="N721" s="431" t="s">
        <v>32</v>
      </c>
      <c r="O721" s="431" t="s">
        <v>32</v>
      </c>
      <c r="P721" s="439" t="s">
        <v>32</v>
      </c>
      <c r="Q721" s="435" t="s">
        <v>32</v>
      </c>
      <c r="R721" s="110" t="s">
        <v>32</v>
      </c>
      <c r="S721" s="437" t="s">
        <v>32</v>
      </c>
      <c r="T721" s="112" t="s">
        <v>32</v>
      </c>
      <c r="U721" s="413" t="s">
        <v>32</v>
      </c>
    </row>
    <row r="722" spans="1:21" x14ac:dyDescent="0.25">
      <c r="A722" s="114" t="s">
        <v>32</v>
      </c>
      <c r="B722" s="435" t="s">
        <v>32</v>
      </c>
      <c r="C722" s="437" t="s">
        <v>32</v>
      </c>
      <c r="D722" s="110" t="s">
        <v>32</v>
      </c>
      <c r="E722" s="110" t="s">
        <v>32</v>
      </c>
      <c r="F722" s="110" t="s">
        <v>32</v>
      </c>
      <c r="G722" s="112" t="s">
        <v>32</v>
      </c>
      <c r="H722" s="120" t="s">
        <v>32</v>
      </c>
      <c r="I722" s="614" t="s">
        <v>32</v>
      </c>
      <c r="J722" s="139" t="s">
        <v>32</v>
      </c>
      <c r="K722" s="457" t="s">
        <v>32</v>
      </c>
      <c r="L722" s="458" t="s">
        <v>32</v>
      </c>
      <c r="M722" s="441" t="s">
        <v>32</v>
      </c>
      <c r="N722" s="431" t="s">
        <v>32</v>
      </c>
      <c r="O722" s="431" t="s">
        <v>32</v>
      </c>
      <c r="P722" s="439" t="s">
        <v>32</v>
      </c>
      <c r="Q722" s="435" t="s">
        <v>32</v>
      </c>
      <c r="R722" s="110" t="s">
        <v>32</v>
      </c>
      <c r="S722" s="437" t="s">
        <v>32</v>
      </c>
      <c r="T722" s="112" t="s">
        <v>32</v>
      </c>
      <c r="U722" s="413" t="s">
        <v>32</v>
      </c>
    </row>
    <row r="723" spans="1:21" x14ac:dyDescent="0.25">
      <c r="A723" s="114" t="s">
        <v>32</v>
      </c>
      <c r="B723" s="435" t="s">
        <v>32</v>
      </c>
      <c r="C723" s="437" t="s">
        <v>32</v>
      </c>
      <c r="D723" s="110" t="s">
        <v>32</v>
      </c>
      <c r="E723" s="110" t="s">
        <v>32</v>
      </c>
      <c r="F723" s="110" t="s">
        <v>32</v>
      </c>
      <c r="G723" s="112" t="s">
        <v>32</v>
      </c>
      <c r="H723" s="120" t="s">
        <v>32</v>
      </c>
      <c r="I723" s="614" t="s">
        <v>32</v>
      </c>
      <c r="J723" s="139" t="s">
        <v>32</v>
      </c>
      <c r="K723" s="457" t="s">
        <v>32</v>
      </c>
      <c r="L723" s="458" t="s">
        <v>32</v>
      </c>
      <c r="M723" s="441" t="s">
        <v>32</v>
      </c>
      <c r="N723" s="431" t="s">
        <v>32</v>
      </c>
      <c r="O723" s="431" t="s">
        <v>32</v>
      </c>
      <c r="P723" s="439" t="s">
        <v>32</v>
      </c>
      <c r="Q723" s="435" t="s">
        <v>32</v>
      </c>
      <c r="R723" s="110" t="s">
        <v>32</v>
      </c>
      <c r="S723" s="437" t="s">
        <v>32</v>
      </c>
      <c r="T723" s="112" t="s">
        <v>32</v>
      </c>
      <c r="U723" s="413" t="s">
        <v>32</v>
      </c>
    </row>
    <row r="724" spans="1:21" x14ac:dyDescent="0.25">
      <c r="A724" s="114" t="s">
        <v>32</v>
      </c>
      <c r="B724" s="435" t="s">
        <v>32</v>
      </c>
      <c r="C724" s="437" t="s">
        <v>32</v>
      </c>
      <c r="D724" s="110" t="s">
        <v>32</v>
      </c>
      <c r="E724" s="110" t="s">
        <v>32</v>
      </c>
      <c r="F724" s="110" t="s">
        <v>32</v>
      </c>
      <c r="G724" s="112" t="s">
        <v>32</v>
      </c>
      <c r="H724" s="120" t="s">
        <v>32</v>
      </c>
      <c r="I724" s="614" t="s">
        <v>32</v>
      </c>
      <c r="J724" s="139" t="s">
        <v>32</v>
      </c>
      <c r="K724" s="461" t="s">
        <v>32</v>
      </c>
      <c r="L724" s="458" t="s">
        <v>32</v>
      </c>
      <c r="M724" s="441" t="s">
        <v>32</v>
      </c>
      <c r="N724" s="431" t="s">
        <v>32</v>
      </c>
      <c r="O724" s="431" t="s">
        <v>32</v>
      </c>
      <c r="P724" s="439" t="s">
        <v>32</v>
      </c>
      <c r="Q724" s="435" t="s">
        <v>32</v>
      </c>
      <c r="R724" s="110" t="s">
        <v>32</v>
      </c>
      <c r="S724" s="437" t="s">
        <v>32</v>
      </c>
      <c r="T724" s="112" t="s">
        <v>32</v>
      </c>
      <c r="U724" s="413" t="s">
        <v>32</v>
      </c>
    </row>
    <row r="725" spans="1:21" x14ac:dyDescent="0.25">
      <c r="A725" s="114" t="s">
        <v>32</v>
      </c>
      <c r="B725" s="435" t="s">
        <v>32</v>
      </c>
      <c r="C725" s="437" t="s">
        <v>32</v>
      </c>
      <c r="D725" s="110" t="s">
        <v>32</v>
      </c>
      <c r="E725" s="110" t="s">
        <v>32</v>
      </c>
      <c r="F725" s="110" t="s">
        <v>32</v>
      </c>
      <c r="G725" s="112" t="s">
        <v>32</v>
      </c>
      <c r="H725" s="120" t="s">
        <v>32</v>
      </c>
      <c r="I725" s="614" t="s">
        <v>32</v>
      </c>
      <c r="J725" s="139" t="s">
        <v>32</v>
      </c>
      <c r="K725" s="457" t="s">
        <v>32</v>
      </c>
      <c r="L725" s="458" t="s">
        <v>32</v>
      </c>
      <c r="M725" s="441" t="s">
        <v>32</v>
      </c>
      <c r="N725" s="431" t="s">
        <v>32</v>
      </c>
      <c r="O725" s="431" t="s">
        <v>32</v>
      </c>
      <c r="P725" s="439" t="s">
        <v>32</v>
      </c>
      <c r="Q725" s="435" t="s">
        <v>32</v>
      </c>
      <c r="R725" s="110" t="s">
        <v>32</v>
      </c>
      <c r="S725" s="437" t="s">
        <v>32</v>
      </c>
      <c r="T725" s="112" t="s">
        <v>32</v>
      </c>
      <c r="U725" s="413" t="s">
        <v>32</v>
      </c>
    </row>
    <row r="726" spans="1:21" x14ac:dyDescent="0.25">
      <c r="A726" s="114" t="s">
        <v>32</v>
      </c>
      <c r="B726" s="435" t="s">
        <v>32</v>
      </c>
      <c r="C726" s="437" t="s">
        <v>32</v>
      </c>
      <c r="D726" s="110" t="s">
        <v>32</v>
      </c>
      <c r="E726" s="110" t="s">
        <v>32</v>
      </c>
      <c r="F726" s="110" t="s">
        <v>32</v>
      </c>
      <c r="G726" s="112" t="s">
        <v>32</v>
      </c>
      <c r="H726" s="120" t="s">
        <v>32</v>
      </c>
      <c r="I726" s="614" t="s">
        <v>32</v>
      </c>
      <c r="J726" s="139" t="s">
        <v>32</v>
      </c>
      <c r="K726" s="457" t="s">
        <v>32</v>
      </c>
      <c r="L726" s="458" t="s">
        <v>32</v>
      </c>
      <c r="M726" s="441" t="s">
        <v>32</v>
      </c>
      <c r="N726" s="431" t="s">
        <v>32</v>
      </c>
      <c r="O726" s="431" t="s">
        <v>32</v>
      </c>
      <c r="P726" s="439" t="s">
        <v>32</v>
      </c>
      <c r="Q726" s="435" t="s">
        <v>32</v>
      </c>
      <c r="R726" s="110" t="s">
        <v>32</v>
      </c>
      <c r="S726" s="437" t="s">
        <v>32</v>
      </c>
      <c r="T726" s="112" t="s">
        <v>32</v>
      </c>
      <c r="U726" s="413" t="s">
        <v>32</v>
      </c>
    </row>
    <row r="727" spans="1:21" x14ac:dyDescent="0.25">
      <c r="A727" s="114" t="s">
        <v>32</v>
      </c>
      <c r="B727" s="435" t="s">
        <v>32</v>
      </c>
      <c r="C727" s="437" t="s">
        <v>32</v>
      </c>
      <c r="D727" s="110" t="s">
        <v>32</v>
      </c>
      <c r="E727" s="110" t="s">
        <v>32</v>
      </c>
      <c r="F727" s="110" t="s">
        <v>32</v>
      </c>
      <c r="G727" s="112" t="s">
        <v>32</v>
      </c>
      <c r="H727" s="120" t="s">
        <v>32</v>
      </c>
      <c r="I727" s="614" t="s">
        <v>32</v>
      </c>
      <c r="J727" s="139" t="s">
        <v>32</v>
      </c>
      <c r="K727" s="457" t="s">
        <v>32</v>
      </c>
      <c r="L727" s="458" t="s">
        <v>32</v>
      </c>
      <c r="M727" s="441" t="s">
        <v>32</v>
      </c>
      <c r="N727" s="431" t="s">
        <v>32</v>
      </c>
      <c r="O727" s="431" t="s">
        <v>32</v>
      </c>
      <c r="P727" s="439" t="s">
        <v>32</v>
      </c>
      <c r="Q727" s="435" t="s">
        <v>32</v>
      </c>
      <c r="R727" s="110" t="s">
        <v>32</v>
      </c>
      <c r="S727" s="437" t="s">
        <v>32</v>
      </c>
      <c r="T727" s="112" t="s">
        <v>32</v>
      </c>
      <c r="U727" s="413" t="s">
        <v>32</v>
      </c>
    </row>
    <row r="728" spans="1:21" x14ac:dyDescent="0.25">
      <c r="A728" s="114" t="s">
        <v>32</v>
      </c>
      <c r="B728" s="435" t="s">
        <v>32</v>
      </c>
      <c r="C728" s="437" t="s">
        <v>32</v>
      </c>
      <c r="D728" s="110" t="s">
        <v>32</v>
      </c>
      <c r="E728" s="110" t="s">
        <v>32</v>
      </c>
      <c r="F728" s="110" t="s">
        <v>32</v>
      </c>
      <c r="G728" s="112" t="s">
        <v>32</v>
      </c>
      <c r="H728" s="120" t="s">
        <v>32</v>
      </c>
      <c r="I728" s="614" t="s">
        <v>32</v>
      </c>
      <c r="J728" s="139" t="s">
        <v>32</v>
      </c>
      <c r="K728" s="457" t="s">
        <v>32</v>
      </c>
      <c r="L728" s="458" t="s">
        <v>32</v>
      </c>
      <c r="M728" s="441" t="s">
        <v>32</v>
      </c>
      <c r="N728" s="431" t="s">
        <v>32</v>
      </c>
      <c r="O728" s="431" t="s">
        <v>32</v>
      </c>
      <c r="P728" s="439" t="s">
        <v>32</v>
      </c>
      <c r="Q728" s="435" t="s">
        <v>32</v>
      </c>
      <c r="R728" s="110" t="s">
        <v>32</v>
      </c>
      <c r="S728" s="437" t="s">
        <v>32</v>
      </c>
      <c r="T728" s="112" t="s">
        <v>32</v>
      </c>
      <c r="U728" s="413" t="s">
        <v>32</v>
      </c>
    </row>
    <row r="729" spans="1:21" x14ac:dyDescent="0.25">
      <c r="A729" s="114" t="s">
        <v>32</v>
      </c>
      <c r="B729" s="435" t="s">
        <v>32</v>
      </c>
      <c r="C729" s="437" t="s">
        <v>32</v>
      </c>
      <c r="D729" s="110" t="s">
        <v>32</v>
      </c>
      <c r="E729" s="110" t="s">
        <v>32</v>
      </c>
      <c r="F729" s="110" t="s">
        <v>32</v>
      </c>
      <c r="G729" s="112" t="s">
        <v>32</v>
      </c>
      <c r="H729" s="120" t="s">
        <v>32</v>
      </c>
      <c r="I729" s="614" t="s">
        <v>32</v>
      </c>
      <c r="J729" s="139" t="s">
        <v>32</v>
      </c>
      <c r="K729" s="457" t="s">
        <v>32</v>
      </c>
      <c r="L729" s="458" t="s">
        <v>32</v>
      </c>
      <c r="M729" s="441" t="s">
        <v>32</v>
      </c>
      <c r="N729" s="431" t="s">
        <v>32</v>
      </c>
      <c r="O729" s="431" t="s">
        <v>32</v>
      </c>
      <c r="P729" s="439" t="s">
        <v>32</v>
      </c>
      <c r="Q729" s="435" t="s">
        <v>32</v>
      </c>
      <c r="R729" s="110" t="s">
        <v>32</v>
      </c>
      <c r="S729" s="437" t="s">
        <v>32</v>
      </c>
      <c r="T729" s="112" t="s">
        <v>32</v>
      </c>
      <c r="U729" s="413" t="s">
        <v>32</v>
      </c>
    </row>
    <row r="730" spans="1:21" x14ac:dyDescent="0.25">
      <c r="A730" s="114" t="s">
        <v>32</v>
      </c>
      <c r="B730" s="435" t="s">
        <v>32</v>
      </c>
      <c r="C730" s="437" t="s">
        <v>32</v>
      </c>
      <c r="D730" s="110" t="s">
        <v>32</v>
      </c>
      <c r="E730" s="110" t="s">
        <v>32</v>
      </c>
      <c r="F730" s="110" t="s">
        <v>32</v>
      </c>
      <c r="G730" s="112" t="s">
        <v>32</v>
      </c>
      <c r="H730" s="120" t="s">
        <v>32</v>
      </c>
      <c r="I730" s="614" t="s">
        <v>32</v>
      </c>
      <c r="J730" s="139" t="s">
        <v>32</v>
      </c>
      <c r="K730" s="457" t="s">
        <v>32</v>
      </c>
      <c r="L730" s="458" t="s">
        <v>32</v>
      </c>
      <c r="M730" s="441" t="s">
        <v>32</v>
      </c>
      <c r="N730" s="431" t="s">
        <v>32</v>
      </c>
      <c r="O730" s="431" t="s">
        <v>32</v>
      </c>
      <c r="P730" s="439" t="s">
        <v>32</v>
      </c>
      <c r="Q730" s="435" t="s">
        <v>32</v>
      </c>
      <c r="R730" s="110" t="s">
        <v>32</v>
      </c>
      <c r="S730" s="437" t="s">
        <v>32</v>
      </c>
      <c r="T730" s="112" t="s">
        <v>32</v>
      </c>
      <c r="U730" s="413" t="s">
        <v>32</v>
      </c>
    </row>
    <row r="731" spans="1:21" x14ac:dyDescent="0.25">
      <c r="A731" s="114" t="s">
        <v>32</v>
      </c>
      <c r="B731" s="435" t="s">
        <v>32</v>
      </c>
      <c r="C731" s="437" t="s">
        <v>32</v>
      </c>
      <c r="D731" s="110" t="s">
        <v>32</v>
      </c>
      <c r="E731" s="110" t="s">
        <v>32</v>
      </c>
      <c r="F731" s="110" t="s">
        <v>32</v>
      </c>
      <c r="G731" s="112" t="s">
        <v>32</v>
      </c>
      <c r="H731" s="120" t="s">
        <v>32</v>
      </c>
      <c r="I731" s="614" t="s">
        <v>32</v>
      </c>
      <c r="J731" s="139" t="s">
        <v>32</v>
      </c>
      <c r="K731" s="457" t="s">
        <v>32</v>
      </c>
      <c r="L731" s="458" t="s">
        <v>32</v>
      </c>
      <c r="M731" s="441" t="s">
        <v>32</v>
      </c>
      <c r="N731" s="431" t="s">
        <v>32</v>
      </c>
      <c r="O731" s="431" t="s">
        <v>32</v>
      </c>
      <c r="P731" s="439" t="s">
        <v>32</v>
      </c>
      <c r="Q731" s="435" t="s">
        <v>32</v>
      </c>
      <c r="R731" s="110" t="s">
        <v>32</v>
      </c>
      <c r="S731" s="437" t="s">
        <v>32</v>
      </c>
      <c r="T731" s="112" t="s">
        <v>32</v>
      </c>
      <c r="U731" s="413" t="s">
        <v>32</v>
      </c>
    </row>
    <row r="732" spans="1:21" x14ac:dyDescent="0.25">
      <c r="A732" s="114" t="s">
        <v>32</v>
      </c>
      <c r="B732" s="435" t="s">
        <v>32</v>
      </c>
      <c r="C732" s="437" t="s">
        <v>32</v>
      </c>
      <c r="D732" s="110" t="s">
        <v>32</v>
      </c>
      <c r="E732" s="110" t="s">
        <v>32</v>
      </c>
      <c r="F732" s="110" t="s">
        <v>32</v>
      </c>
      <c r="G732" s="112" t="s">
        <v>32</v>
      </c>
      <c r="H732" s="120" t="s">
        <v>32</v>
      </c>
      <c r="I732" s="614" t="s">
        <v>32</v>
      </c>
      <c r="J732" s="139" t="s">
        <v>32</v>
      </c>
      <c r="K732" s="457" t="s">
        <v>32</v>
      </c>
      <c r="L732" s="458" t="s">
        <v>32</v>
      </c>
      <c r="M732" s="441" t="s">
        <v>32</v>
      </c>
      <c r="N732" s="431" t="s">
        <v>32</v>
      </c>
      <c r="O732" s="431" t="s">
        <v>32</v>
      </c>
      <c r="P732" s="439" t="s">
        <v>32</v>
      </c>
      <c r="Q732" s="435" t="s">
        <v>32</v>
      </c>
      <c r="R732" s="110" t="s">
        <v>32</v>
      </c>
      <c r="S732" s="437" t="s">
        <v>32</v>
      </c>
      <c r="T732" s="112" t="s">
        <v>32</v>
      </c>
      <c r="U732" s="413" t="s">
        <v>32</v>
      </c>
    </row>
    <row r="733" spans="1:21" x14ac:dyDescent="0.25">
      <c r="A733" s="114" t="s">
        <v>32</v>
      </c>
      <c r="B733" s="435" t="s">
        <v>32</v>
      </c>
      <c r="C733" s="437" t="s">
        <v>32</v>
      </c>
      <c r="D733" s="110" t="s">
        <v>32</v>
      </c>
      <c r="E733" s="110" t="s">
        <v>32</v>
      </c>
      <c r="F733" s="110" t="s">
        <v>32</v>
      </c>
      <c r="G733" s="112" t="s">
        <v>32</v>
      </c>
      <c r="H733" s="120" t="s">
        <v>32</v>
      </c>
      <c r="I733" s="614" t="s">
        <v>32</v>
      </c>
      <c r="J733" s="139" t="s">
        <v>32</v>
      </c>
      <c r="K733" s="457" t="s">
        <v>32</v>
      </c>
      <c r="L733" s="458" t="s">
        <v>32</v>
      </c>
      <c r="M733" s="441" t="s">
        <v>32</v>
      </c>
      <c r="N733" s="431" t="s">
        <v>32</v>
      </c>
      <c r="O733" s="431" t="s">
        <v>32</v>
      </c>
      <c r="P733" s="439" t="s">
        <v>32</v>
      </c>
      <c r="Q733" s="435" t="s">
        <v>32</v>
      </c>
      <c r="R733" s="110" t="s">
        <v>32</v>
      </c>
      <c r="S733" s="437" t="s">
        <v>32</v>
      </c>
      <c r="T733" s="112" t="s">
        <v>32</v>
      </c>
      <c r="U733" s="413" t="s">
        <v>32</v>
      </c>
    </row>
    <row r="734" spans="1:21" x14ac:dyDescent="0.25">
      <c r="A734" s="114" t="s">
        <v>32</v>
      </c>
      <c r="B734" s="435" t="s">
        <v>32</v>
      </c>
      <c r="C734" s="437" t="s">
        <v>32</v>
      </c>
      <c r="D734" s="110" t="s">
        <v>32</v>
      </c>
      <c r="E734" s="110" t="s">
        <v>32</v>
      </c>
      <c r="F734" s="110" t="s">
        <v>32</v>
      </c>
      <c r="G734" s="112" t="s">
        <v>32</v>
      </c>
      <c r="H734" s="120" t="s">
        <v>32</v>
      </c>
      <c r="I734" s="614" t="s">
        <v>32</v>
      </c>
      <c r="J734" s="139" t="s">
        <v>32</v>
      </c>
      <c r="K734" s="457" t="s">
        <v>32</v>
      </c>
      <c r="L734" s="458" t="s">
        <v>32</v>
      </c>
      <c r="M734" s="441" t="s">
        <v>32</v>
      </c>
      <c r="N734" s="431" t="s">
        <v>32</v>
      </c>
      <c r="O734" s="431" t="s">
        <v>32</v>
      </c>
      <c r="P734" s="439" t="s">
        <v>32</v>
      </c>
      <c r="Q734" s="435" t="s">
        <v>32</v>
      </c>
      <c r="R734" s="110" t="s">
        <v>32</v>
      </c>
      <c r="S734" s="437" t="s">
        <v>32</v>
      </c>
      <c r="T734" s="112" t="s">
        <v>32</v>
      </c>
      <c r="U734" s="413" t="s">
        <v>32</v>
      </c>
    </row>
    <row r="735" spans="1:21" x14ac:dyDescent="0.25">
      <c r="A735" s="114" t="s">
        <v>32</v>
      </c>
      <c r="B735" s="435" t="s">
        <v>32</v>
      </c>
      <c r="C735" s="437" t="s">
        <v>32</v>
      </c>
      <c r="D735" s="110" t="s">
        <v>32</v>
      </c>
      <c r="E735" s="110" t="s">
        <v>32</v>
      </c>
      <c r="F735" s="110" t="s">
        <v>32</v>
      </c>
      <c r="G735" s="112" t="s">
        <v>32</v>
      </c>
      <c r="H735" s="120" t="s">
        <v>32</v>
      </c>
      <c r="I735" s="614" t="s">
        <v>32</v>
      </c>
      <c r="J735" s="139" t="s">
        <v>32</v>
      </c>
      <c r="K735" s="457" t="s">
        <v>32</v>
      </c>
      <c r="L735" s="458" t="s">
        <v>32</v>
      </c>
      <c r="M735" s="441" t="s">
        <v>32</v>
      </c>
      <c r="N735" s="431" t="s">
        <v>32</v>
      </c>
      <c r="O735" s="431" t="s">
        <v>32</v>
      </c>
      <c r="P735" s="439" t="s">
        <v>32</v>
      </c>
      <c r="Q735" s="435" t="s">
        <v>32</v>
      </c>
      <c r="R735" s="110" t="s">
        <v>32</v>
      </c>
      <c r="S735" s="437" t="s">
        <v>32</v>
      </c>
      <c r="T735" s="112" t="s">
        <v>32</v>
      </c>
      <c r="U735" s="413" t="s">
        <v>32</v>
      </c>
    </row>
    <row r="736" spans="1:21" x14ac:dyDescent="0.25">
      <c r="A736" s="114" t="s">
        <v>32</v>
      </c>
      <c r="B736" s="435" t="s">
        <v>32</v>
      </c>
      <c r="C736" s="437" t="s">
        <v>32</v>
      </c>
      <c r="D736" s="110" t="s">
        <v>32</v>
      </c>
      <c r="E736" s="110" t="s">
        <v>32</v>
      </c>
      <c r="F736" s="110" t="s">
        <v>32</v>
      </c>
      <c r="G736" s="112" t="s">
        <v>32</v>
      </c>
      <c r="H736" s="120" t="s">
        <v>32</v>
      </c>
      <c r="I736" s="614" t="s">
        <v>32</v>
      </c>
      <c r="J736" s="139" t="s">
        <v>32</v>
      </c>
      <c r="K736" s="457" t="s">
        <v>32</v>
      </c>
      <c r="L736" s="458" t="s">
        <v>32</v>
      </c>
      <c r="M736" s="441" t="s">
        <v>32</v>
      </c>
      <c r="N736" s="431" t="s">
        <v>32</v>
      </c>
      <c r="O736" s="431" t="s">
        <v>32</v>
      </c>
      <c r="P736" s="439" t="s">
        <v>32</v>
      </c>
      <c r="Q736" s="435" t="s">
        <v>32</v>
      </c>
      <c r="R736" s="110" t="s">
        <v>32</v>
      </c>
      <c r="S736" s="437" t="s">
        <v>32</v>
      </c>
      <c r="T736" s="112" t="s">
        <v>32</v>
      </c>
      <c r="U736" s="413" t="s">
        <v>32</v>
      </c>
    </row>
    <row r="737" spans="1:21" x14ac:dyDescent="0.25">
      <c r="A737" s="114" t="s">
        <v>32</v>
      </c>
      <c r="B737" s="435" t="s">
        <v>32</v>
      </c>
      <c r="C737" s="437" t="s">
        <v>32</v>
      </c>
      <c r="D737" s="110" t="s">
        <v>32</v>
      </c>
      <c r="E737" s="110" t="s">
        <v>32</v>
      </c>
      <c r="F737" s="110" t="s">
        <v>32</v>
      </c>
      <c r="G737" s="112" t="s">
        <v>32</v>
      </c>
      <c r="H737" s="120" t="s">
        <v>32</v>
      </c>
      <c r="I737" s="614" t="s">
        <v>32</v>
      </c>
      <c r="J737" s="139" t="s">
        <v>32</v>
      </c>
      <c r="K737" s="457" t="s">
        <v>32</v>
      </c>
      <c r="L737" s="458" t="s">
        <v>32</v>
      </c>
      <c r="M737" s="441" t="s">
        <v>32</v>
      </c>
      <c r="N737" s="431" t="s">
        <v>32</v>
      </c>
      <c r="O737" s="431" t="s">
        <v>32</v>
      </c>
      <c r="P737" s="439" t="s">
        <v>32</v>
      </c>
      <c r="Q737" s="435" t="s">
        <v>32</v>
      </c>
      <c r="R737" s="110" t="s">
        <v>32</v>
      </c>
      <c r="S737" s="437" t="s">
        <v>32</v>
      </c>
      <c r="T737" s="112" t="s">
        <v>32</v>
      </c>
      <c r="U737" s="413" t="s">
        <v>32</v>
      </c>
    </row>
    <row r="738" spans="1:21" x14ac:dyDescent="0.25">
      <c r="A738" s="114" t="s">
        <v>32</v>
      </c>
      <c r="B738" s="435" t="s">
        <v>32</v>
      </c>
      <c r="C738" s="437" t="s">
        <v>32</v>
      </c>
      <c r="D738" s="110" t="s">
        <v>32</v>
      </c>
      <c r="E738" s="110" t="s">
        <v>32</v>
      </c>
      <c r="F738" s="110" t="s">
        <v>32</v>
      </c>
      <c r="G738" s="112" t="s">
        <v>32</v>
      </c>
      <c r="H738" s="120" t="s">
        <v>32</v>
      </c>
      <c r="I738" s="614" t="s">
        <v>32</v>
      </c>
      <c r="J738" s="139" t="s">
        <v>32</v>
      </c>
      <c r="K738" s="457" t="s">
        <v>32</v>
      </c>
      <c r="L738" s="458" t="s">
        <v>32</v>
      </c>
      <c r="M738" s="441" t="s">
        <v>32</v>
      </c>
      <c r="N738" s="431" t="s">
        <v>32</v>
      </c>
      <c r="O738" s="431" t="s">
        <v>32</v>
      </c>
      <c r="P738" s="439" t="s">
        <v>32</v>
      </c>
      <c r="Q738" s="435" t="s">
        <v>32</v>
      </c>
      <c r="R738" s="110" t="s">
        <v>32</v>
      </c>
      <c r="S738" s="437" t="s">
        <v>32</v>
      </c>
      <c r="T738" s="112" t="s">
        <v>32</v>
      </c>
      <c r="U738" s="413" t="s">
        <v>32</v>
      </c>
    </row>
    <row r="739" spans="1:21" x14ac:dyDescent="0.25">
      <c r="A739" s="114" t="s">
        <v>32</v>
      </c>
      <c r="B739" s="435" t="s">
        <v>32</v>
      </c>
      <c r="C739" s="437" t="s">
        <v>32</v>
      </c>
      <c r="D739" s="110" t="s">
        <v>32</v>
      </c>
      <c r="E739" s="110" t="s">
        <v>32</v>
      </c>
      <c r="F739" s="110" t="s">
        <v>32</v>
      </c>
      <c r="G739" s="112" t="s">
        <v>32</v>
      </c>
      <c r="H739" s="120" t="s">
        <v>32</v>
      </c>
      <c r="I739" s="614" t="s">
        <v>32</v>
      </c>
      <c r="J739" s="139" t="s">
        <v>32</v>
      </c>
      <c r="K739" s="457" t="s">
        <v>32</v>
      </c>
      <c r="L739" s="458" t="s">
        <v>32</v>
      </c>
      <c r="M739" s="441" t="s">
        <v>32</v>
      </c>
      <c r="N739" s="431" t="s">
        <v>32</v>
      </c>
      <c r="O739" s="431" t="s">
        <v>32</v>
      </c>
      <c r="P739" s="439" t="s">
        <v>32</v>
      </c>
      <c r="Q739" s="435" t="s">
        <v>32</v>
      </c>
      <c r="R739" s="110" t="s">
        <v>32</v>
      </c>
      <c r="S739" s="437" t="s">
        <v>32</v>
      </c>
      <c r="T739" s="112" t="s">
        <v>32</v>
      </c>
      <c r="U739" s="413" t="s">
        <v>32</v>
      </c>
    </row>
    <row r="740" spans="1:21" x14ac:dyDescent="0.25">
      <c r="A740" s="114" t="s">
        <v>32</v>
      </c>
      <c r="B740" s="435" t="s">
        <v>32</v>
      </c>
      <c r="C740" s="437" t="s">
        <v>32</v>
      </c>
      <c r="D740" s="110" t="s">
        <v>32</v>
      </c>
      <c r="E740" s="110" t="s">
        <v>32</v>
      </c>
      <c r="F740" s="110" t="s">
        <v>32</v>
      </c>
      <c r="G740" s="112" t="s">
        <v>32</v>
      </c>
      <c r="H740" s="120" t="s">
        <v>32</v>
      </c>
      <c r="I740" s="614" t="s">
        <v>32</v>
      </c>
      <c r="J740" s="139" t="s">
        <v>32</v>
      </c>
      <c r="K740" s="457" t="s">
        <v>32</v>
      </c>
      <c r="L740" s="458" t="s">
        <v>32</v>
      </c>
      <c r="M740" s="441" t="s">
        <v>32</v>
      </c>
      <c r="N740" s="431" t="s">
        <v>32</v>
      </c>
      <c r="O740" s="431" t="s">
        <v>32</v>
      </c>
      <c r="P740" s="439" t="s">
        <v>32</v>
      </c>
      <c r="Q740" s="435" t="s">
        <v>32</v>
      </c>
      <c r="R740" s="110" t="s">
        <v>32</v>
      </c>
      <c r="S740" s="437" t="s">
        <v>32</v>
      </c>
      <c r="T740" s="112" t="s">
        <v>32</v>
      </c>
      <c r="U740" s="413" t="s">
        <v>32</v>
      </c>
    </row>
    <row r="741" spans="1:21" x14ac:dyDescent="0.25">
      <c r="A741" s="114" t="s">
        <v>32</v>
      </c>
      <c r="B741" s="435" t="s">
        <v>32</v>
      </c>
      <c r="C741" s="437" t="s">
        <v>32</v>
      </c>
      <c r="D741" s="110" t="s">
        <v>32</v>
      </c>
      <c r="E741" s="110" t="s">
        <v>32</v>
      </c>
      <c r="F741" s="110" t="s">
        <v>32</v>
      </c>
      <c r="G741" s="112" t="s">
        <v>32</v>
      </c>
      <c r="H741" s="120" t="s">
        <v>32</v>
      </c>
      <c r="I741" s="614" t="s">
        <v>32</v>
      </c>
      <c r="J741" s="139" t="s">
        <v>32</v>
      </c>
      <c r="K741" s="457" t="s">
        <v>32</v>
      </c>
      <c r="L741" s="458" t="s">
        <v>32</v>
      </c>
      <c r="M741" s="441" t="s">
        <v>32</v>
      </c>
      <c r="N741" s="431" t="s">
        <v>32</v>
      </c>
      <c r="O741" s="431" t="s">
        <v>32</v>
      </c>
      <c r="P741" s="439" t="s">
        <v>32</v>
      </c>
      <c r="Q741" s="435" t="s">
        <v>32</v>
      </c>
      <c r="R741" s="110" t="s">
        <v>32</v>
      </c>
      <c r="S741" s="437" t="s">
        <v>32</v>
      </c>
      <c r="T741" s="112" t="s">
        <v>32</v>
      </c>
      <c r="U741" s="413" t="s">
        <v>32</v>
      </c>
    </row>
    <row r="742" spans="1:21" x14ac:dyDescent="0.25">
      <c r="A742" s="114" t="s">
        <v>32</v>
      </c>
      <c r="B742" s="435" t="s">
        <v>32</v>
      </c>
      <c r="C742" s="437" t="s">
        <v>32</v>
      </c>
      <c r="D742" s="110" t="s">
        <v>32</v>
      </c>
      <c r="E742" s="110" t="s">
        <v>32</v>
      </c>
      <c r="F742" s="110" t="s">
        <v>32</v>
      </c>
      <c r="G742" s="112" t="s">
        <v>32</v>
      </c>
      <c r="H742" s="120" t="s">
        <v>32</v>
      </c>
      <c r="I742" s="614" t="s">
        <v>32</v>
      </c>
      <c r="J742" s="139" t="s">
        <v>32</v>
      </c>
      <c r="K742" s="457" t="s">
        <v>32</v>
      </c>
      <c r="L742" s="458" t="s">
        <v>32</v>
      </c>
      <c r="M742" s="441" t="s">
        <v>32</v>
      </c>
      <c r="N742" s="431" t="s">
        <v>32</v>
      </c>
      <c r="O742" s="431" t="s">
        <v>32</v>
      </c>
      <c r="P742" s="439" t="s">
        <v>32</v>
      </c>
      <c r="Q742" s="435" t="s">
        <v>32</v>
      </c>
      <c r="R742" s="110" t="s">
        <v>32</v>
      </c>
      <c r="S742" s="437" t="s">
        <v>32</v>
      </c>
      <c r="T742" s="112" t="s">
        <v>32</v>
      </c>
      <c r="U742" s="413" t="s">
        <v>32</v>
      </c>
    </row>
    <row r="743" spans="1:21" x14ac:dyDescent="0.25">
      <c r="A743" s="114" t="s">
        <v>32</v>
      </c>
      <c r="B743" s="435" t="s">
        <v>32</v>
      </c>
      <c r="C743" s="437" t="s">
        <v>32</v>
      </c>
      <c r="D743" s="110" t="s">
        <v>32</v>
      </c>
      <c r="E743" s="110" t="s">
        <v>32</v>
      </c>
      <c r="F743" s="110" t="s">
        <v>32</v>
      </c>
      <c r="G743" s="112" t="s">
        <v>32</v>
      </c>
      <c r="H743" s="120" t="s">
        <v>32</v>
      </c>
      <c r="I743" s="614" t="s">
        <v>32</v>
      </c>
      <c r="J743" s="139" t="s">
        <v>32</v>
      </c>
      <c r="K743" s="457" t="s">
        <v>32</v>
      </c>
      <c r="L743" s="458" t="s">
        <v>32</v>
      </c>
      <c r="M743" s="441" t="s">
        <v>32</v>
      </c>
      <c r="N743" s="431" t="s">
        <v>32</v>
      </c>
      <c r="O743" s="431" t="s">
        <v>32</v>
      </c>
      <c r="P743" s="439" t="s">
        <v>32</v>
      </c>
      <c r="Q743" s="435" t="s">
        <v>32</v>
      </c>
      <c r="R743" s="110" t="s">
        <v>32</v>
      </c>
      <c r="S743" s="437" t="s">
        <v>32</v>
      </c>
      <c r="T743" s="112" t="s">
        <v>32</v>
      </c>
      <c r="U743" s="413" t="s">
        <v>32</v>
      </c>
    </row>
    <row r="744" spans="1:21" x14ac:dyDescent="0.25">
      <c r="A744" s="114" t="s">
        <v>32</v>
      </c>
      <c r="B744" s="435" t="s">
        <v>32</v>
      </c>
      <c r="C744" s="437" t="s">
        <v>32</v>
      </c>
      <c r="D744" s="110" t="s">
        <v>32</v>
      </c>
      <c r="E744" s="110" t="s">
        <v>32</v>
      </c>
      <c r="F744" s="110" t="s">
        <v>32</v>
      </c>
      <c r="G744" s="112" t="s">
        <v>32</v>
      </c>
      <c r="H744" s="120" t="s">
        <v>32</v>
      </c>
      <c r="I744" s="614" t="s">
        <v>32</v>
      </c>
      <c r="J744" s="139" t="s">
        <v>32</v>
      </c>
      <c r="K744" s="457" t="s">
        <v>32</v>
      </c>
      <c r="L744" s="458" t="s">
        <v>32</v>
      </c>
      <c r="M744" s="441" t="s">
        <v>32</v>
      </c>
      <c r="N744" s="431" t="s">
        <v>32</v>
      </c>
      <c r="O744" s="431" t="s">
        <v>32</v>
      </c>
      <c r="P744" s="439" t="s">
        <v>32</v>
      </c>
      <c r="Q744" s="435" t="s">
        <v>32</v>
      </c>
      <c r="R744" s="110" t="s">
        <v>32</v>
      </c>
      <c r="S744" s="437" t="s">
        <v>32</v>
      </c>
      <c r="T744" s="112" t="s">
        <v>32</v>
      </c>
      <c r="U744" s="413" t="s">
        <v>32</v>
      </c>
    </row>
    <row r="745" spans="1:21" x14ac:dyDescent="0.25">
      <c r="A745" s="114" t="s">
        <v>32</v>
      </c>
      <c r="B745" s="435" t="s">
        <v>32</v>
      </c>
      <c r="C745" s="437" t="s">
        <v>32</v>
      </c>
      <c r="D745" s="110" t="s">
        <v>32</v>
      </c>
      <c r="E745" s="110" t="s">
        <v>32</v>
      </c>
      <c r="F745" s="110" t="s">
        <v>32</v>
      </c>
      <c r="G745" s="112" t="s">
        <v>32</v>
      </c>
      <c r="H745" s="120" t="s">
        <v>32</v>
      </c>
      <c r="I745" s="614" t="s">
        <v>32</v>
      </c>
      <c r="J745" s="139" t="s">
        <v>32</v>
      </c>
      <c r="K745" s="457" t="s">
        <v>32</v>
      </c>
      <c r="L745" s="458" t="s">
        <v>32</v>
      </c>
      <c r="M745" s="441" t="s">
        <v>32</v>
      </c>
      <c r="N745" s="431" t="s">
        <v>32</v>
      </c>
      <c r="O745" s="431" t="s">
        <v>32</v>
      </c>
      <c r="P745" s="439" t="s">
        <v>32</v>
      </c>
      <c r="Q745" s="435" t="s">
        <v>32</v>
      </c>
      <c r="R745" s="110" t="s">
        <v>32</v>
      </c>
      <c r="S745" s="437" t="s">
        <v>32</v>
      </c>
      <c r="T745" s="112" t="s">
        <v>32</v>
      </c>
      <c r="U745" s="413" t="s">
        <v>32</v>
      </c>
    </row>
    <row r="746" spans="1:21" x14ac:dyDescent="0.25">
      <c r="A746" s="114" t="s">
        <v>32</v>
      </c>
      <c r="B746" s="435" t="s">
        <v>32</v>
      </c>
      <c r="C746" s="437" t="s">
        <v>32</v>
      </c>
      <c r="D746" s="110" t="s">
        <v>32</v>
      </c>
      <c r="E746" s="110" t="s">
        <v>32</v>
      </c>
      <c r="F746" s="110" t="s">
        <v>32</v>
      </c>
      <c r="G746" s="112" t="s">
        <v>32</v>
      </c>
      <c r="H746" s="120" t="s">
        <v>32</v>
      </c>
      <c r="I746" s="614" t="s">
        <v>32</v>
      </c>
      <c r="J746" s="139" t="s">
        <v>32</v>
      </c>
      <c r="K746" s="457" t="s">
        <v>32</v>
      </c>
      <c r="L746" s="458" t="s">
        <v>32</v>
      </c>
      <c r="M746" s="441" t="s">
        <v>32</v>
      </c>
      <c r="N746" s="431" t="s">
        <v>32</v>
      </c>
      <c r="O746" s="431" t="s">
        <v>32</v>
      </c>
      <c r="P746" s="439" t="s">
        <v>32</v>
      </c>
      <c r="Q746" s="435" t="s">
        <v>32</v>
      </c>
      <c r="R746" s="110" t="s">
        <v>32</v>
      </c>
      <c r="S746" s="437" t="s">
        <v>32</v>
      </c>
      <c r="T746" s="112" t="s">
        <v>32</v>
      </c>
      <c r="U746" s="413" t="s">
        <v>32</v>
      </c>
    </row>
    <row r="747" spans="1:21" x14ac:dyDescent="0.25">
      <c r="A747" s="114" t="s">
        <v>32</v>
      </c>
      <c r="B747" s="435" t="s">
        <v>32</v>
      </c>
      <c r="C747" s="437" t="s">
        <v>32</v>
      </c>
      <c r="D747" s="110" t="s">
        <v>32</v>
      </c>
      <c r="E747" s="110" t="s">
        <v>32</v>
      </c>
      <c r="F747" s="110" t="s">
        <v>32</v>
      </c>
      <c r="G747" s="112" t="s">
        <v>32</v>
      </c>
      <c r="H747" s="120" t="s">
        <v>32</v>
      </c>
      <c r="I747" s="614" t="s">
        <v>32</v>
      </c>
      <c r="J747" s="139" t="s">
        <v>32</v>
      </c>
      <c r="K747" s="457" t="s">
        <v>32</v>
      </c>
      <c r="L747" s="458" t="s">
        <v>32</v>
      </c>
      <c r="M747" s="441" t="s">
        <v>32</v>
      </c>
      <c r="N747" s="431" t="s">
        <v>32</v>
      </c>
      <c r="O747" s="431" t="s">
        <v>32</v>
      </c>
      <c r="P747" s="439" t="s">
        <v>32</v>
      </c>
      <c r="Q747" s="435" t="s">
        <v>32</v>
      </c>
      <c r="R747" s="110" t="s">
        <v>32</v>
      </c>
      <c r="S747" s="437" t="s">
        <v>32</v>
      </c>
      <c r="T747" s="112" t="s">
        <v>32</v>
      </c>
      <c r="U747" s="413" t="s">
        <v>32</v>
      </c>
    </row>
    <row r="748" spans="1:21" x14ac:dyDescent="0.25">
      <c r="A748" s="114" t="s">
        <v>32</v>
      </c>
      <c r="B748" s="435" t="s">
        <v>32</v>
      </c>
      <c r="C748" s="437" t="s">
        <v>32</v>
      </c>
      <c r="D748" s="110" t="s">
        <v>32</v>
      </c>
      <c r="E748" s="110" t="s">
        <v>32</v>
      </c>
      <c r="F748" s="110" t="s">
        <v>32</v>
      </c>
      <c r="G748" s="112" t="s">
        <v>32</v>
      </c>
      <c r="H748" s="120" t="s">
        <v>32</v>
      </c>
      <c r="I748" s="614" t="s">
        <v>32</v>
      </c>
      <c r="J748" s="139" t="s">
        <v>32</v>
      </c>
      <c r="K748" s="457" t="s">
        <v>32</v>
      </c>
      <c r="L748" s="458" t="s">
        <v>32</v>
      </c>
      <c r="M748" s="441" t="s">
        <v>32</v>
      </c>
      <c r="N748" s="431" t="s">
        <v>32</v>
      </c>
      <c r="O748" s="431" t="s">
        <v>32</v>
      </c>
      <c r="P748" s="439" t="s">
        <v>32</v>
      </c>
      <c r="Q748" s="435" t="s">
        <v>32</v>
      </c>
      <c r="R748" s="110" t="s">
        <v>32</v>
      </c>
      <c r="S748" s="437" t="s">
        <v>32</v>
      </c>
      <c r="T748" s="112" t="s">
        <v>32</v>
      </c>
      <c r="U748" s="413" t="s">
        <v>32</v>
      </c>
    </row>
    <row r="749" spans="1:21" x14ac:dyDescent="0.25">
      <c r="A749" s="114" t="s">
        <v>32</v>
      </c>
      <c r="B749" s="435" t="s">
        <v>32</v>
      </c>
      <c r="C749" s="437" t="s">
        <v>32</v>
      </c>
      <c r="D749" s="110" t="s">
        <v>32</v>
      </c>
      <c r="E749" s="110" t="s">
        <v>32</v>
      </c>
      <c r="F749" s="110" t="s">
        <v>32</v>
      </c>
      <c r="G749" s="112" t="s">
        <v>32</v>
      </c>
      <c r="H749" s="120" t="s">
        <v>32</v>
      </c>
      <c r="I749" s="614" t="s">
        <v>32</v>
      </c>
      <c r="J749" s="139" t="s">
        <v>32</v>
      </c>
      <c r="K749" s="457" t="s">
        <v>32</v>
      </c>
      <c r="L749" s="458" t="s">
        <v>32</v>
      </c>
      <c r="M749" s="441" t="s">
        <v>32</v>
      </c>
      <c r="N749" s="431" t="s">
        <v>32</v>
      </c>
      <c r="O749" s="431" t="s">
        <v>32</v>
      </c>
      <c r="P749" s="439" t="s">
        <v>32</v>
      </c>
      <c r="Q749" s="435" t="s">
        <v>32</v>
      </c>
      <c r="R749" s="110" t="s">
        <v>32</v>
      </c>
      <c r="S749" s="437" t="s">
        <v>32</v>
      </c>
      <c r="T749" s="112" t="s">
        <v>32</v>
      </c>
      <c r="U749" s="413" t="s">
        <v>32</v>
      </c>
    </row>
    <row r="750" spans="1:21" x14ac:dyDescent="0.25">
      <c r="A750" s="114" t="s">
        <v>32</v>
      </c>
      <c r="B750" s="435" t="s">
        <v>32</v>
      </c>
      <c r="C750" s="437" t="s">
        <v>32</v>
      </c>
      <c r="D750" s="110" t="s">
        <v>32</v>
      </c>
      <c r="E750" s="110" t="s">
        <v>32</v>
      </c>
      <c r="F750" s="110" t="s">
        <v>32</v>
      </c>
      <c r="G750" s="112" t="s">
        <v>32</v>
      </c>
      <c r="H750" s="120" t="s">
        <v>32</v>
      </c>
      <c r="I750" s="614" t="s">
        <v>32</v>
      </c>
      <c r="J750" s="139" t="s">
        <v>32</v>
      </c>
      <c r="K750" s="457" t="s">
        <v>32</v>
      </c>
      <c r="L750" s="458" t="s">
        <v>32</v>
      </c>
      <c r="M750" s="441" t="s">
        <v>32</v>
      </c>
      <c r="N750" s="431" t="s">
        <v>32</v>
      </c>
      <c r="O750" s="431" t="s">
        <v>32</v>
      </c>
      <c r="P750" s="439" t="s">
        <v>32</v>
      </c>
      <c r="Q750" s="435" t="s">
        <v>32</v>
      </c>
      <c r="R750" s="110" t="s">
        <v>32</v>
      </c>
      <c r="S750" s="437" t="s">
        <v>32</v>
      </c>
      <c r="T750" s="112" t="s">
        <v>32</v>
      </c>
      <c r="U750" s="413" t="s">
        <v>32</v>
      </c>
    </row>
    <row r="751" spans="1:21" x14ac:dyDescent="0.25">
      <c r="A751" s="114" t="s">
        <v>32</v>
      </c>
      <c r="B751" s="435" t="s">
        <v>32</v>
      </c>
      <c r="C751" s="437" t="s">
        <v>32</v>
      </c>
      <c r="D751" s="110" t="s">
        <v>32</v>
      </c>
      <c r="E751" s="110" t="s">
        <v>32</v>
      </c>
      <c r="F751" s="110" t="s">
        <v>32</v>
      </c>
      <c r="G751" s="112" t="s">
        <v>32</v>
      </c>
      <c r="H751" s="120" t="s">
        <v>32</v>
      </c>
      <c r="I751" s="614" t="s">
        <v>32</v>
      </c>
      <c r="J751" s="139" t="s">
        <v>32</v>
      </c>
      <c r="K751" s="457" t="s">
        <v>32</v>
      </c>
      <c r="L751" s="458" t="s">
        <v>32</v>
      </c>
      <c r="M751" s="441" t="s">
        <v>32</v>
      </c>
      <c r="N751" s="431" t="s">
        <v>32</v>
      </c>
      <c r="O751" s="431" t="s">
        <v>32</v>
      </c>
      <c r="P751" s="439" t="s">
        <v>32</v>
      </c>
      <c r="Q751" s="435" t="s">
        <v>32</v>
      </c>
      <c r="R751" s="110" t="s">
        <v>32</v>
      </c>
      <c r="S751" s="437" t="s">
        <v>32</v>
      </c>
      <c r="T751" s="112" t="s">
        <v>32</v>
      </c>
      <c r="U751" s="413" t="s">
        <v>32</v>
      </c>
    </row>
    <row r="752" spans="1:21" x14ac:dyDescent="0.25">
      <c r="A752" s="114" t="s">
        <v>32</v>
      </c>
      <c r="B752" s="435" t="s">
        <v>32</v>
      </c>
      <c r="C752" s="437" t="s">
        <v>32</v>
      </c>
      <c r="D752" s="110" t="s">
        <v>32</v>
      </c>
      <c r="E752" s="110" t="s">
        <v>32</v>
      </c>
      <c r="F752" s="110" t="s">
        <v>32</v>
      </c>
      <c r="G752" s="112" t="s">
        <v>32</v>
      </c>
      <c r="H752" s="120" t="s">
        <v>32</v>
      </c>
      <c r="I752" s="614" t="s">
        <v>32</v>
      </c>
      <c r="J752" s="139" t="s">
        <v>32</v>
      </c>
      <c r="K752" s="457" t="s">
        <v>32</v>
      </c>
      <c r="L752" s="458" t="s">
        <v>32</v>
      </c>
      <c r="M752" s="441" t="s">
        <v>32</v>
      </c>
      <c r="N752" s="431" t="s">
        <v>32</v>
      </c>
      <c r="O752" s="431" t="s">
        <v>32</v>
      </c>
      <c r="P752" s="439" t="s">
        <v>32</v>
      </c>
      <c r="Q752" s="435" t="s">
        <v>32</v>
      </c>
      <c r="R752" s="110" t="s">
        <v>32</v>
      </c>
      <c r="S752" s="437" t="s">
        <v>32</v>
      </c>
      <c r="T752" s="112" t="s">
        <v>32</v>
      </c>
      <c r="U752" s="413" t="s">
        <v>32</v>
      </c>
    </row>
    <row r="753" spans="1:21" x14ac:dyDescent="0.25">
      <c r="A753" s="114" t="s">
        <v>32</v>
      </c>
      <c r="B753" s="435" t="s">
        <v>32</v>
      </c>
      <c r="C753" s="437" t="s">
        <v>32</v>
      </c>
      <c r="D753" s="110" t="s">
        <v>32</v>
      </c>
      <c r="E753" s="110" t="s">
        <v>32</v>
      </c>
      <c r="F753" s="110" t="s">
        <v>32</v>
      </c>
      <c r="G753" s="112" t="s">
        <v>32</v>
      </c>
      <c r="H753" s="120" t="s">
        <v>32</v>
      </c>
      <c r="I753" s="614" t="s">
        <v>32</v>
      </c>
      <c r="J753" s="139" t="s">
        <v>32</v>
      </c>
      <c r="K753" s="457" t="s">
        <v>32</v>
      </c>
      <c r="L753" s="458" t="s">
        <v>32</v>
      </c>
      <c r="M753" s="441" t="s">
        <v>32</v>
      </c>
      <c r="N753" s="431" t="s">
        <v>32</v>
      </c>
      <c r="O753" s="431" t="s">
        <v>32</v>
      </c>
      <c r="P753" s="439" t="s">
        <v>32</v>
      </c>
      <c r="Q753" s="435" t="s">
        <v>32</v>
      </c>
      <c r="R753" s="110" t="s">
        <v>32</v>
      </c>
      <c r="S753" s="437" t="s">
        <v>32</v>
      </c>
      <c r="T753" s="112" t="s">
        <v>32</v>
      </c>
      <c r="U753" s="413" t="s">
        <v>32</v>
      </c>
    </row>
    <row r="754" spans="1:21" x14ac:dyDescent="0.25">
      <c r="A754" s="114" t="s">
        <v>32</v>
      </c>
      <c r="B754" s="435" t="s">
        <v>32</v>
      </c>
      <c r="C754" s="437" t="s">
        <v>32</v>
      </c>
      <c r="D754" s="110" t="s">
        <v>32</v>
      </c>
      <c r="E754" s="110" t="s">
        <v>32</v>
      </c>
      <c r="F754" s="110" t="s">
        <v>32</v>
      </c>
      <c r="G754" s="112" t="s">
        <v>32</v>
      </c>
      <c r="H754" s="120" t="s">
        <v>32</v>
      </c>
      <c r="I754" s="614" t="s">
        <v>32</v>
      </c>
      <c r="J754" s="139" t="s">
        <v>32</v>
      </c>
      <c r="K754" s="457" t="s">
        <v>32</v>
      </c>
      <c r="L754" s="458" t="s">
        <v>32</v>
      </c>
      <c r="M754" s="441" t="s">
        <v>32</v>
      </c>
      <c r="N754" s="431" t="s">
        <v>32</v>
      </c>
      <c r="O754" s="431" t="s">
        <v>32</v>
      </c>
      <c r="P754" s="439" t="s">
        <v>32</v>
      </c>
      <c r="Q754" s="435" t="s">
        <v>32</v>
      </c>
      <c r="R754" s="110" t="s">
        <v>32</v>
      </c>
      <c r="S754" s="437" t="s">
        <v>32</v>
      </c>
      <c r="T754" s="112" t="s">
        <v>32</v>
      </c>
      <c r="U754" s="413" t="s">
        <v>32</v>
      </c>
    </row>
    <row r="755" spans="1:21" x14ac:dyDescent="0.25">
      <c r="A755" s="114" t="s">
        <v>32</v>
      </c>
      <c r="B755" s="435" t="s">
        <v>32</v>
      </c>
      <c r="C755" s="437" t="s">
        <v>32</v>
      </c>
      <c r="D755" s="110" t="s">
        <v>32</v>
      </c>
      <c r="E755" s="110" t="s">
        <v>32</v>
      </c>
      <c r="F755" s="110" t="s">
        <v>32</v>
      </c>
      <c r="G755" s="112" t="s">
        <v>32</v>
      </c>
      <c r="H755" s="120" t="s">
        <v>32</v>
      </c>
      <c r="I755" s="614" t="s">
        <v>32</v>
      </c>
      <c r="J755" s="139" t="s">
        <v>32</v>
      </c>
      <c r="K755" s="457" t="s">
        <v>32</v>
      </c>
      <c r="L755" s="458" t="s">
        <v>32</v>
      </c>
      <c r="M755" s="441" t="s">
        <v>32</v>
      </c>
      <c r="N755" s="431" t="s">
        <v>32</v>
      </c>
      <c r="O755" s="431" t="s">
        <v>32</v>
      </c>
      <c r="P755" s="439" t="s">
        <v>32</v>
      </c>
      <c r="Q755" s="435" t="s">
        <v>32</v>
      </c>
      <c r="R755" s="110" t="s">
        <v>32</v>
      </c>
      <c r="S755" s="437" t="s">
        <v>32</v>
      </c>
      <c r="T755" s="112" t="s">
        <v>32</v>
      </c>
      <c r="U755" s="413" t="s">
        <v>32</v>
      </c>
    </row>
    <row r="756" spans="1:21" x14ac:dyDescent="0.25">
      <c r="A756" s="114" t="s">
        <v>32</v>
      </c>
      <c r="B756" s="435" t="s">
        <v>32</v>
      </c>
      <c r="C756" s="437" t="s">
        <v>32</v>
      </c>
      <c r="D756" s="110" t="s">
        <v>32</v>
      </c>
      <c r="E756" s="110" t="s">
        <v>32</v>
      </c>
      <c r="F756" s="110" t="s">
        <v>32</v>
      </c>
      <c r="G756" s="112" t="s">
        <v>32</v>
      </c>
      <c r="H756" s="120" t="s">
        <v>32</v>
      </c>
      <c r="I756" s="614" t="s">
        <v>32</v>
      </c>
      <c r="J756" s="139" t="s">
        <v>32</v>
      </c>
      <c r="K756" s="457" t="s">
        <v>32</v>
      </c>
      <c r="L756" s="458" t="s">
        <v>32</v>
      </c>
      <c r="M756" s="441" t="s">
        <v>32</v>
      </c>
      <c r="N756" s="431" t="s">
        <v>32</v>
      </c>
      <c r="O756" s="431" t="s">
        <v>32</v>
      </c>
      <c r="P756" s="439" t="s">
        <v>32</v>
      </c>
      <c r="Q756" s="435" t="s">
        <v>32</v>
      </c>
      <c r="R756" s="110" t="s">
        <v>32</v>
      </c>
      <c r="S756" s="437" t="s">
        <v>32</v>
      </c>
      <c r="T756" s="112" t="s">
        <v>32</v>
      </c>
      <c r="U756" s="413" t="s">
        <v>32</v>
      </c>
    </row>
    <row r="757" spans="1:21" x14ac:dyDescent="0.25">
      <c r="A757" s="114" t="s">
        <v>32</v>
      </c>
      <c r="B757" s="435" t="s">
        <v>32</v>
      </c>
      <c r="C757" s="437" t="s">
        <v>32</v>
      </c>
      <c r="D757" s="110" t="s">
        <v>32</v>
      </c>
      <c r="E757" s="110" t="s">
        <v>32</v>
      </c>
      <c r="F757" s="110" t="s">
        <v>32</v>
      </c>
      <c r="G757" s="112" t="s">
        <v>32</v>
      </c>
      <c r="H757" s="120" t="s">
        <v>32</v>
      </c>
      <c r="I757" s="614" t="s">
        <v>32</v>
      </c>
      <c r="J757" s="139" t="s">
        <v>32</v>
      </c>
      <c r="K757" s="457" t="s">
        <v>32</v>
      </c>
      <c r="L757" s="458" t="s">
        <v>32</v>
      </c>
      <c r="M757" s="441" t="s">
        <v>32</v>
      </c>
      <c r="N757" s="431" t="s">
        <v>32</v>
      </c>
      <c r="O757" s="431" t="s">
        <v>32</v>
      </c>
      <c r="P757" s="439" t="s">
        <v>32</v>
      </c>
      <c r="Q757" s="435" t="s">
        <v>32</v>
      </c>
      <c r="R757" s="110" t="s">
        <v>32</v>
      </c>
      <c r="S757" s="437" t="s">
        <v>32</v>
      </c>
      <c r="T757" s="112" t="s">
        <v>32</v>
      </c>
      <c r="U757" s="413" t="s">
        <v>32</v>
      </c>
    </row>
    <row r="758" spans="1:21" x14ac:dyDescent="0.25">
      <c r="A758" s="114" t="s">
        <v>32</v>
      </c>
      <c r="B758" s="435" t="s">
        <v>32</v>
      </c>
      <c r="C758" s="437" t="s">
        <v>32</v>
      </c>
      <c r="D758" s="110" t="s">
        <v>32</v>
      </c>
      <c r="E758" s="110" t="s">
        <v>32</v>
      </c>
      <c r="F758" s="110" t="s">
        <v>32</v>
      </c>
      <c r="G758" s="112" t="s">
        <v>32</v>
      </c>
      <c r="H758" s="120" t="s">
        <v>32</v>
      </c>
      <c r="I758" s="614" t="s">
        <v>32</v>
      </c>
      <c r="J758" s="139" t="s">
        <v>32</v>
      </c>
      <c r="K758" s="457" t="s">
        <v>32</v>
      </c>
      <c r="L758" s="458" t="s">
        <v>32</v>
      </c>
      <c r="M758" s="441" t="s">
        <v>32</v>
      </c>
      <c r="N758" s="431" t="s">
        <v>32</v>
      </c>
      <c r="O758" s="431" t="s">
        <v>32</v>
      </c>
      <c r="P758" s="439" t="s">
        <v>32</v>
      </c>
      <c r="Q758" s="435" t="s">
        <v>32</v>
      </c>
      <c r="R758" s="110" t="s">
        <v>32</v>
      </c>
      <c r="S758" s="437" t="s">
        <v>32</v>
      </c>
      <c r="T758" s="112" t="s">
        <v>32</v>
      </c>
      <c r="U758" s="413" t="s">
        <v>32</v>
      </c>
    </row>
    <row r="759" spans="1:21" x14ac:dyDescent="0.25">
      <c r="A759" s="114" t="s">
        <v>32</v>
      </c>
      <c r="B759" s="435" t="s">
        <v>32</v>
      </c>
      <c r="C759" s="437" t="s">
        <v>32</v>
      </c>
      <c r="D759" s="110" t="s">
        <v>32</v>
      </c>
      <c r="E759" s="110" t="s">
        <v>32</v>
      </c>
      <c r="F759" s="110" t="s">
        <v>32</v>
      </c>
      <c r="G759" s="112" t="s">
        <v>32</v>
      </c>
      <c r="H759" s="120" t="s">
        <v>32</v>
      </c>
      <c r="I759" s="614" t="s">
        <v>32</v>
      </c>
      <c r="J759" s="139" t="s">
        <v>32</v>
      </c>
      <c r="K759" s="457" t="s">
        <v>32</v>
      </c>
      <c r="L759" s="458" t="s">
        <v>32</v>
      </c>
      <c r="M759" s="441" t="s">
        <v>32</v>
      </c>
      <c r="N759" s="431" t="s">
        <v>32</v>
      </c>
      <c r="O759" s="431" t="s">
        <v>32</v>
      </c>
      <c r="P759" s="439" t="s">
        <v>32</v>
      </c>
      <c r="Q759" s="435" t="s">
        <v>32</v>
      </c>
      <c r="R759" s="110" t="s">
        <v>32</v>
      </c>
      <c r="S759" s="437" t="s">
        <v>32</v>
      </c>
      <c r="T759" s="112" t="s">
        <v>32</v>
      </c>
      <c r="U759" s="413" t="s">
        <v>32</v>
      </c>
    </row>
    <row r="760" spans="1:21" x14ac:dyDescent="0.25">
      <c r="A760" s="114" t="s">
        <v>32</v>
      </c>
      <c r="B760" s="435" t="s">
        <v>32</v>
      </c>
      <c r="C760" s="437" t="s">
        <v>32</v>
      </c>
      <c r="D760" s="110" t="s">
        <v>32</v>
      </c>
      <c r="E760" s="110" t="s">
        <v>32</v>
      </c>
      <c r="F760" s="110" t="s">
        <v>32</v>
      </c>
      <c r="G760" s="112" t="s">
        <v>32</v>
      </c>
      <c r="H760" s="120" t="s">
        <v>32</v>
      </c>
      <c r="I760" s="614" t="s">
        <v>32</v>
      </c>
      <c r="J760" s="139" t="s">
        <v>32</v>
      </c>
      <c r="K760" s="457" t="s">
        <v>32</v>
      </c>
      <c r="L760" s="458" t="s">
        <v>32</v>
      </c>
      <c r="M760" s="441" t="s">
        <v>32</v>
      </c>
      <c r="N760" s="431" t="s">
        <v>32</v>
      </c>
      <c r="O760" s="431" t="s">
        <v>32</v>
      </c>
      <c r="P760" s="439" t="s">
        <v>32</v>
      </c>
      <c r="Q760" s="435" t="s">
        <v>32</v>
      </c>
      <c r="R760" s="110" t="s">
        <v>32</v>
      </c>
      <c r="S760" s="437" t="s">
        <v>32</v>
      </c>
      <c r="T760" s="112" t="s">
        <v>32</v>
      </c>
      <c r="U760" s="413" t="s">
        <v>32</v>
      </c>
    </row>
    <row r="761" spans="1:21" x14ac:dyDescent="0.25">
      <c r="A761" s="114" t="s">
        <v>32</v>
      </c>
      <c r="B761" s="435" t="s">
        <v>32</v>
      </c>
      <c r="C761" s="437" t="s">
        <v>32</v>
      </c>
      <c r="D761" s="110" t="s">
        <v>32</v>
      </c>
      <c r="E761" s="110" t="s">
        <v>32</v>
      </c>
      <c r="F761" s="110" t="s">
        <v>32</v>
      </c>
      <c r="G761" s="112" t="s">
        <v>32</v>
      </c>
      <c r="H761" s="120" t="s">
        <v>32</v>
      </c>
      <c r="I761" s="614" t="s">
        <v>32</v>
      </c>
      <c r="J761" s="139" t="s">
        <v>32</v>
      </c>
      <c r="K761" s="457" t="s">
        <v>32</v>
      </c>
      <c r="L761" s="458" t="s">
        <v>32</v>
      </c>
      <c r="M761" s="441" t="s">
        <v>32</v>
      </c>
      <c r="N761" s="431" t="s">
        <v>32</v>
      </c>
      <c r="O761" s="431" t="s">
        <v>32</v>
      </c>
      <c r="P761" s="439" t="s">
        <v>32</v>
      </c>
      <c r="Q761" s="435" t="s">
        <v>32</v>
      </c>
      <c r="R761" s="110" t="s">
        <v>32</v>
      </c>
      <c r="S761" s="437" t="s">
        <v>32</v>
      </c>
      <c r="T761" s="112" t="s">
        <v>32</v>
      </c>
      <c r="U761" s="413" t="s">
        <v>32</v>
      </c>
    </row>
    <row r="762" spans="1:21" x14ac:dyDescent="0.25">
      <c r="A762" s="114" t="s">
        <v>32</v>
      </c>
      <c r="B762" s="435" t="s">
        <v>32</v>
      </c>
      <c r="C762" s="437" t="s">
        <v>32</v>
      </c>
      <c r="D762" s="110" t="s">
        <v>32</v>
      </c>
      <c r="E762" s="110" t="s">
        <v>32</v>
      </c>
      <c r="F762" s="110" t="s">
        <v>32</v>
      </c>
      <c r="G762" s="112" t="s">
        <v>32</v>
      </c>
      <c r="H762" s="120" t="s">
        <v>32</v>
      </c>
      <c r="I762" s="614" t="s">
        <v>32</v>
      </c>
      <c r="J762" s="139" t="s">
        <v>32</v>
      </c>
      <c r="K762" s="457" t="s">
        <v>32</v>
      </c>
      <c r="L762" s="458" t="s">
        <v>32</v>
      </c>
      <c r="M762" s="441" t="s">
        <v>32</v>
      </c>
      <c r="N762" s="431" t="s">
        <v>32</v>
      </c>
      <c r="O762" s="431" t="s">
        <v>32</v>
      </c>
      <c r="P762" s="439" t="s">
        <v>32</v>
      </c>
      <c r="Q762" s="435" t="s">
        <v>32</v>
      </c>
      <c r="R762" s="110" t="s">
        <v>32</v>
      </c>
      <c r="S762" s="437" t="s">
        <v>32</v>
      </c>
      <c r="T762" s="112" t="s">
        <v>32</v>
      </c>
      <c r="U762" s="413" t="s">
        <v>32</v>
      </c>
    </row>
    <row r="763" spans="1:21" x14ac:dyDescent="0.25">
      <c r="A763" s="114" t="s">
        <v>32</v>
      </c>
      <c r="B763" s="435" t="s">
        <v>32</v>
      </c>
      <c r="C763" s="437" t="s">
        <v>32</v>
      </c>
      <c r="D763" s="110" t="s">
        <v>32</v>
      </c>
      <c r="E763" s="110" t="s">
        <v>32</v>
      </c>
      <c r="F763" s="110" t="s">
        <v>32</v>
      </c>
      <c r="G763" s="112" t="s">
        <v>32</v>
      </c>
      <c r="H763" s="120" t="s">
        <v>32</v>
      </c>
      <c r="I763" s="614" t="s">
        <v>32</v>
      </c>
      <c r="J763" s="139" t="s">
        <v>32</v>
      </c>
      <c r="K763" s="457" t="s">
        <v>32</v>
      </c>
      <c r="L763" s="458" t="s">
        <v>32</v>
      </c>
      <c r="M763" s="441" t="s">
        <v>32</v>
      </c>
      <c r="N763" s="431" t="s">
        <v>32</v>
      </c>
      <c r="O763" s="431" t="s">
        <v>32</v>
      </c>
      <c r="P763" s="439" t="s">
        <v>32</v>
      </c>
      <c r="Q763" s="435" t="s">
        <v>32</v>
      </c>
      <c r="R763" s="110" t="s">
        <v>32</v>
      </c>
      <c r="S763" s="437" t="s">
        <v>32</v>
      </c>
      <c r="T763" s="112" t="s">
        <v>32</v>
      </c>
      <c r="U763" s="413" t="s">
        <v>32</v>
      </c>
    </row>
    <row r="764" spans="1:21" x14ac:dyDescent="0.25">
      <c r="A764" s="114" t="s">
        <v>32</v>
      </c>
      <c r="B764" s="435" t="s">
        <v>32</v>
      </c>
      <c r="C764" s="437" t="s">
        <v>32</v>
      </c>
      <c r="D764" s="110" t="s">
        <v>32</v>
      </c>
      <c r="E764" s="110" t="s">
        <v>32</v>
      </c>
      <c r="F764" s="110" t="s">
        <v>32</v>
      </c>
      <c r="G764" s="112" t="s">
        <v>32</v>
      </c>
      <c r="H764" s="120" t="s">
        <v>32</v>
      </c>
      <c r="I764" s="614" t="s">
        <v>32</v>
      </c>
      <c r="J764" s="139" t="s">
        <v>32</v>
      </c>
      <c r="K764" s="461" t="s">
        <v>32</v>
      </c>
      <c r="L764" s="458" t="s">
        <v>32</v>
      </c>
      <c r="M764" s="441" t="s">
        <v>32</v>
      </c>
      <c r="N764" s="431" t="s">
        <v>32</v>
      </c>
      <c r="O764" s="431" t="s">
        <v>32</v>
      </c>
      <c r="P764" s="439" t="s">
        <v>32</v>
      </c>
      <c r="Q764" s="435" t="s">
        <v>32</v>
      </c>
      <c r="R764" s="110" t="s">
        <v>32</v>
      </c>
      <c r="S764" s="437" t="s">
        <v>32</v>
      </c>
      <c r="T764" s="112" t="s">
        <v>32</v>
      </c>
      <c r="U764" s="413" t="s">
        <v>32</v>
      </c>
    </row>
    <row r="765" spans="1:21" x14ac:dyDescent="0.25">
      <c r="A765" s="114" t="s">
        <v>32</v>
      </c>
      <c r="B765" s="435" t="s">
        <v>32</v>
      </c>
      <c r="C765" s="437" t="s">
        <v>32</v>
      </c>
      <c r="D765" s="110" t="s">
        <v>32</v>
      </c>
      <c r="E765" s="110" t="s">
        <v>32</v>
      </c>
      <c r="F765" s="110" t="s">
        <v>32</v>
      </c>
      <c r="G765" s="112" t="s">
        <v>32</v>
      </c>
      <c r="H765" s="120" t="s">
        <v>32</v>
      </c>
      <c r="I765" s="614" t="s">
        <v>32</v>
      </c>
      <c r="J765" s="139" t="s">
        <v>32</v>
      </c>
      <c r="K765" s="457" t="s">
        <v>32</v>
      </c>
      <c r="L765" s="458" t="s">
        <v>32</v>
      </c>
      <c r="M765" s="441" t="s">
        <v>32</v>
      </c>
      <c r="N765" s="431" t="s">
        <v>32</v>
      </c>
      <c r="O765" s="431" t="s">
        <v>32</v>
      </c>
      <c r="P765" s="439" t="s">
        <v>32</v>
      </c>
      <c r="Q765" s="435" t="s">
        <v>32</v>
      </c>
      <c r="R765" s="110" t="s">
        <v>32</v>
      </c>
      <c r="S765" s="437" t="s">
        <v>32</v>
      </c>
      <c r="T765" s="112" t="s">
        <v>32</v>
      </c>
      <c r="U765" s="413" t="s">
        <v>32</v>
      </c>
    </row>
    <row r="766" spans="1:21" x14ac:dyDescent="0.25">
      <c r="A766" s="114" t="s">
        <v>32</v>
      </c>
      <c r="B766" s="435" t="s">
        <v>32</v>
      </c>
      <c r="C766" s="437" t="s">
        <v>32</v>
      </c>
      <c r="D766" s="110" t="s">
        <v>32</v>
      </c>
      <c r="E766" s="110" t="s">
        <v>32</v>
      </c>
      <c r="F766" s="110" t="s">
        <v>32</v>
      </c>
      <c r="G766" s="112" t="s">
        <v>32</v>
      </c>
      <c r="H766" s="120" t="s">
        <v>32</v>
      </c>
      <c r="I766" s="614" t="s">
        <v>32</v>
      </c>
      <c r="J766" s="139" t="s">
        <v>32</v>
      </c>
      <c r="K766" s="457" t="s">
        <v>32</v>
      </c>
      <c r="L766" s="458" t="s">
        <v>32</v>
      </c>
      <c r="M766" s="441" t="s">
        <v>32</v>
      </c>
      <c r="N766" s="431" t="s">
        <v>32</v>
      </c>
      <c r="O766" s="431" t="s">
        <v>32</v>
      </c>
      <c r="P766" s="439" t="s">
        <v>32</v>
      </c>
      <c r="Q766" s="435" t="s">
        <v>32</v>
      </c>
      <c r="R766" s="110" t="s">
        <v>32</v>
      </c>
      <c r="S766" s="437" t="s">
        <v>32</v>
      </c>
      <c r="T766" s="112" t="s">
        <v>32</v>
      </c>
      <c r="U766" s="413" t="s">
        <v>32</v>
      </c>
    </row>
    <row r="767" spans="1:21" x14ac:dyDescent="0.25">
      <c r="A767" s="114" t="s">
        <v>32</v>
      </c>
      <c r="B767" s="435" t="s">
        <v>32</v>
      </c>
      <c r="C767" s="437" t="s">
        <v>32</v>
      </c>
      <c r="D767" s="110" t="s">
        <v>32</v>
      </c>
      <c r="E767" s="110" t="s">
        <v>32</v>
      </c>
      <c r="F767" s="110" t="s">
        <v>32</v>
      </c>
      <c r="G767" s="112" t="s">
        <v>32</v>
      </c>
      <c r="H767" s="120" t="s">
        <v>32</v>
      </c>
      <c r="I767" s="614" t="s">
        <v>32</v>
      </c>
      <c r="J767" s="139" t="s">
        <v>32</v>
      </c>
      <c r="K767" s="457" t="s">
        <v>32</v>
      </c>
      <c r="L767" s="458" t="s">
        <v>32</v>
      </c>
      <c r="M767" s="441" t="s">
        <v>32</v>
      </c>
      <c r="N767" s="431" t="s">
        <v>32</v>
      </c>
      <c r="O767" s="431" t="s">
        <v>32</v>
      </c>
      <c r="P767" s="439" t="s">
        <v>32</v>
      </c>
      <c r="Q767" s="435" t="s">
        <v>32</v>
      </c>
      <c r="R767" s="110" t="s">
        <v>32</v>
      </c>
      <c r="S767" s="437" t="s">
        <v>32</v>
      </c>
      <c r="T767" s="112" t="s">
        <v>32</v>
      </c>
      <c r="U767" s="413" t="s">
        <v>32</v>
      </c>
    </row>
    <row r="768" spans="1:21" x14ac:dyDescent="0.25">
      <c r="A768" s="114" t="s">
        <v>32</v>
      </c>
      <c r="B768" s="435" t="s">
        <v>32</v>
      </c>
      <c r="C768" s="437" t="s">
        <v>32</v>
      </c>
      <c r="D768" s="110" t="s">
        <v>32</v>
      </c>
      <c r="E768" s="110" t="s">
        <v>32</v>
      </c>
      <c r="F768" s="110" t="s">
        <v>32</v>
      </c>
      <c r="G768" s="112" t="s">
        <v>32</v>
      </c>
      <c r="H768" s="120" t="s">
        <v>32</v>
      </c>
      <c r="I768" s="614" t="s">
        <v>32</v>
      </c>
      <c r="J768" s="139" t="s">
        <v>32</v>
      </c>
      <c r="K768" s="457" t="s">
        <v>32</v>
      </c>
      <c r="L768" s="458" t="s">
        <v>32</v>
      </c>
      <c r="M768" s="441" t="s">
        <v>32</v>
      </c>
      <c r="N768" s="431" t="s">
        <v>32</v>
      </c>
      <c r="O768" s="431" t="s">
        <v>32</v>
      </c>
      <c r="P768" s="439" t="s">
        <v>32</v>
      </c>
      <c r="Q768" s="435" t="s">
        <v>32</v>
      </c>
      <c r="R768" s="110" t="s">
        <v>32</v>
      </c>
      <c r="S768" s="437" t="s">
        <v>32</v>
      </c>
      <c r="T768" s="112" t="s">
        <v>32</v>
      </c>
      <c r="U768" s="413" t="s">
        <v>32</v>
      </c>
    </row>
    <row r="769" spans="1:21" x14ac:dyDescent="0.25">
      <c r="A769" s="114" t="s">
        <v>32</v>
      </c>
      <c r="B769" s="435" t="s">
        <v>32</v>
      </c>
      <c r="C769" s="437" t="s">
        <v>32</v>
      </c>
      <c r="D769" s="110" t="s">
        <v>32</v>
      </c>
      <c r="E769" s="110" t="s">
        <v>32</v>
      </c>
      <c r="F769" s="110" t="s">
        <v>32</v>
      </c>
      <c r="G769" s="112" t="s">
        <v>32</v>
      </c>
      <c r="H769" s="120" t="s">
        <v>32</v>
      </c>
      <c r="I769" s="614" t="s">
        <v>32</v>
      </c>
      <c r="J769" s="139" t="s">
        <v>32</v>
      </c>
      <c r="K769" s="457" t="s">
        <v>32</v>
      </c>
      <c r="L769" s="458" t="s">
        <v>32</v>
      </c>
      <c r="M769" s="441" t="s">
        <v>32</v>
      </c>
      <c r="N769" s="431" t="s">
        <v>32</v>
      </c>
      <c r="O769" s="431" t="s">
        <v>32</v>
      </c>
      <c r="P769" s="439" t="s">
        <v>32</v>
      </c>
      <c r="Q769" s="435" t="s">
        <v>32</v>
      </c>
      <c r="R769" s="110" t="s">
        <v>32</v>
      </c>
      <c r="S769" s="437" t="s">
        <v>32</v>
      </c>
      <c r="T769" s="112" t="s">
        <v>32</v>
      </c>
      <c r="U769" s="413" t="s">
        <v>32</v>
      </c>
    </row>
    <row r="770" spans="1:21" x14ac:dyDescent="0.25">
      <c r="A770" s="114" t="s">
        <v>32</v>
      </c>
      <c r="B770" s="435" t="s">
        <v>32</v>
      </c>
      <c r="C770" s="437" t="s">
        <v>32</v>
      </c>
      <c r="D770" s="110" t="s">
        <v>32</v>
      </c>
      <c r="E770" s="110" t="s">
        <v>32</v>
      </c>
      <c r="F770" s="110" t="s">
        <v>32</v>
      </c>
      <c r="G770" s="112" t="s">
        <v>32</v>
      </c>
      <c r="H770" s="120" t="s">
        <v>32</v>
      </c>
      <c r="I770" s="614" t="s">
        <v>32</v>
      </c>
      <c r="J770" s="139" t="s">
        <v>32</v>
      </c>
      <c r="K770" s="457" t="s">
        <v>32</v>
      </c>
      <c r="L770" s="458" t="s">
        <v>32</v>
      </c>
      <c r="M770" s="441" t="s">
        <v>32</v>
      </c>
      <c r="N770" s="431" t="s">
        <v>32</v>
      </c>
      <c r="O770" s="431" t="s">
        <v>32</v>
      </c>
      <c r="P770" s="439" t="s">
        <v>32</v>
      </c>
      <c r="Q770" s="435" t="s">
        <v>32</v>
      </c>
      <c r="R770" s="110" t="s">
        <v>32</v>
      </c>
      <c r="S770" s="437" t="s">
        <v>32</v>
      </c>
      <c r="T770" s="112" t="s">
        <v>32</v>
      </c>
      <c r="U770" s="413" t="s">
        <v>32</v>
      </c>
    </row>
    <row r="771" spans="1:21" x14ac:dyDescent="0.25">
      <c r="A771" s="114" t="s">
        <v>32</v>
      </c>
      <c r="B771" s="435" t="s">
        <v>32</v>
      </c>
      <c r="C771" s="437" t="s">
        <v>32</v>
      </c>
      <c r="D771" s="110" t="s">
        <v>32</v>
      </c>
      <c r="E771" s="110" t="s">
        <v>32</v>
      </c>
      <c r="F771" s="110" t="s">
        <v>32</v>
      </c>
      <c r="G771" s="112" t="s">
        <v>32</v>
      </c>
      <c r="H771" s="120" t="s">
        <v>32</v>
      </c>
      <c r="I771" s="614" t="s">
        <v>32</v>
      </c>
      <c r="J771" s="139" t="s">
        <v>32</v>
      </c>
      <c r="K771" s="457" t="s">
        <v>32</v>
      </c>
      <c r="L771" s="458" t="s">
        <v>32</v>
      </c>
      <c r="M771" s="441" t="s">
        <v>32</v>
      </c>
      <c r="N771" s="431" t="s">
        <v>32</v>
      </c>
      <c r="O771" s="431" t="s">
        <v>32</v>
      </c>
      <c r="P771" s="439" t="s">
        <v>32</v>
      </c>
      <c r="Q771" s="435" t="s">
        <v>32</v>
      </c>
      <c r="R771" s="110" t="s">
        <v>32</v>
      </c>
      <c r="S771" s="437" t="s">
        <v>32</v>
      </c>
      <c r="T771" s="112" t="s">
        <v>32</v>
      </c>
      <c r="U771" s="413" t="s">
        <v>32</v>
      </c>
    </row>
    <row r="772" spans="1:21" x14ac:dyDescent="0.25">
      <c r="A772" s="114" t="s">
        <v>32</v>
      </c>
      <c r="B772" s="435" t="s">
        <v>32</v>
      </c>
      <c r="C772" s="437" t="s">
        <v>32</v>
      </c>
      <c r="D772" s="110" t="s">
        <v>32</v>
      </c>
      <c r="E772" s="110" t="s">
        <v>32</v>
      </c>
      <c r="F772" s="110" t="s">
        <v>32</v>
      </c>
      <c r="G772" s="112" t="s">
        <v>32</v>
      </c>
      <c r="H772" s="120" t="s">
        <v>32</v>
      </c>
      <c r="I772" s="614" t="s">
        <v>32</v>
      </c>
      <c r="J772" s="139" t="s">
        <v>32</v>
      </c>
      <c r="K772" s="457" t="s">
        <v>32</v>
      </c>
      <c r="L772" s="458" t="s">
        <v>32</v>
      </c>
      <c r="M772" s="441" t="s">
        <v>32</v>
      </c>
      <c r="N772" s="431" t="s">
        <v>32</v>
      </c>
      <c r="O772" s="431" t="s">
        <v>32</v>
      </c>
      <c r="P772" s="439" t="s">
        <v>32</v>
      </c>
      <c r="Q772" s="435" t="s">
        <v>32</v>
      </c>
      <c r="R772" s="110" t="s">
        <v>32</v>
      </c>
      <c r="S772" s="437" t="s">
        <v>32</v>
      </c>
      <c r="T772" s="112" t="s">
        <v>32</v>
      </c>
      <c r="U772" s="413" t="s">
        <v>32</v>
      </c>
    </row>
    <row r="773" spans="1:21" x14ac:dyDescent="0.25">
      <c r="A773" s="114" t="s">
        <v>32</v>
      </c>
      <c r="B773" s="435" t="s">
        <v>32</v>
      </c>
      <c r="C773" s="437" t="s">
        <v>32</v>
      </c>
      <c r="D773" s="110" t="s">
        <v>32</v>
      </c>
      <c r="E773" s="110" t="s">
        <v>32</v>
      </c>
      <c r="F773" s="110" t="s">
        <v>32</v>
      </c>
      <c r="G773" s="112" t="s">
        <v>32</v>
      </c>
      <c r="H773" s="120" t="s">
        <v>32</v>
      </c>
      <c r="I773" s="614" t="s">
        <v>32</v>
      </c>
      <c r="J773" s="139" t="s">
        <v>32</v>
      </c>
      <c r="K773" s="457" t="s">
        <v>32</v>
      </c>
      <c r="L773" s="458" t="s">
        <v>32</v>
      </c>
      <c r="M773" s="441" t="s">
        <v>32</v>
      </c>
      <c r="N773" s="431" t="s">
        <v>32</v>
      </c>
      <c r="O773" s="431" t="s">
        <v>32</v>
      </c>
      <c r="P773" s="439" t="s">
        <v>32</v>
      </c>
      <c r="Q773" s="435" t="s">
        <v>32</v>
      </c>
      <c r="R773" s="110" t="s">
        <v>32</v>
      </c>
      <c r="S773" s="437" t="s">
        <v>32</v>
      </c>
      <c r="T773" s="112" t="s">
        <v>32</v>
      </c>
      <c r="U773" s="413" t="s">
        <v>32</v>
      </c>
    </row>
    <row r="774" spans="1:21" x14ac:dyDescent="0.25">
      <c r="A774" s="114" t="s">
        <v>32</v>
      </c>
      <c r="B774" s="435" t="s">
        <v>32</v>
      </c>
      <c r="C774" s="437" t="s">
        <v>32</v>
      </c>
      <c r="D774" s="110" t="s">
        <v>32</v>
      </c>
      <c r="E774" s="110" t="s">
        <v>32</v>
      </c>
      <c r="F774" s="110" t="s">
        <v>32</v>
      </c>
      <c r="G774" s="112" t="s">
        <v>32</v>
      </c>
      <c r="H774" s="120" t="s">
        <v>32</v>
      </c>
      <c r="I774" s="614" t="s">
        <v>32</v>
      </c>
      <c r="J774" s="139" t="s">
        <v>32</v>
      </c>
      <c r="K774" s="457" t="s">
        <v>32</v>
      </c>
      <c r="L774" s="458" t="s">
        <v>32</v>
      </c>
      <c r="M774" s="441" t="s">
        <v>32</v>
      </c>
      <c r="N774" s="431" t="s">
        <v>32</v>
      </c>
      <c r="O774" s="431" t="s">
        <v>32</v>
      </c>
      <c r="P774" s="439" t="s">
        <v>32</v>
      </c>
      <c r="Q774" s="435" t="s">
        <v>32</v>
      </c>
      <c r="R774" s="110" t="s">
        <v>32</v>
      </c>
      <c r="S774" s="437" t="s">
        <v>32</v>
      </c>
      <c r="T774" s="112" t="s">
        <v>32</v>
      </c>
      <c r="U774" s="413" t="s">
        <v>32</v>
      </c>
    </row>
    <row r="775" spans="1:21" x14ac:dyDescent="0.25">
      <c r="A775" s="114" t="s">
        <v>32</v>
      </c>
      <c r="B775" s="435" t="s">
        <v>32</v>
      </c>
      <c r="C775" s="437" t="s">
        <v>32</v>
      </c>
      <c r="D775" s="110" t="s">
        <v>32</v>
      </c>
      <c r="E775" s="110" t="s">
        <v>32</v>
      </c>
      <c r="F775" s="110" t="s">
        <v>32</v>
      </c>
      <c r="G775" s="112" t="s">
        <v>32</v>
      </c>
      <c r="H775" s="120" t="s">
        <v>32</v>
      </c>
      <c r="I775" s="614" t="s">
        <v>32</v>
      </c>
      <c r="J775" s="139" t="s">
        <v>32</v>
      </c>
      <c r="K775" s="457" t="s">
        <v>32</v>
      </c>
      <c r="L775" s="458" t="s">
        <v>32</v>
      </c>
      <c r="M775" s="441" t="s">
        <v>32</v>
      </c>
      <c r="N775" s="431" t="s">
        <v>32</v>
      </c>
      <c r="O775" s="431" t="s">
        <v>32</v>
      </c>
      <c r="P775" s="439" t="s">
        <v>32</v>
      </c>
      <c r="Q775" s="435" t="s">
        <v>32</v>
      </c>
      <c r="R775" s="110" t="s">
        <v>32</v>
      </c>
      <c r="S775" s="437" t="s">
        <v>32</v>
      </c>
      <c r="T775" s="112" t="s">
        <v>32</v>
      </c>
      <c r="U775" s="413" t="s">
        <v>32</v>
      </c>
    </row>
    <row r="776" spans="1:21" x14ac:dyDescent="0.25">
      <c r="A776" s="114" t="s">
        <v>32</v>
      </c>
      <c r="B776" s="435" t="s">
        <v>32</v>
      </c>
      <c r="C776" s="437" t="s">
        <v>32</v>
      </c>
      <c r="D776" s="110" t="s">
        <v>32</v>
      </c>
      <c r="E776" s="110" t="s">
        <v>32</v>
      </c>
      <c r="F776" s="110" t="s">
        <v>32</v>
      </c>
      <c r="G776" s="112" t="s">
        <v>32</v>
      </c>
      <c r="H776" s="120" t="s">
        <v>32</v>
      </c>
      <c r="I776" s="614" t="s">
        <v>32</v>
      </c>
      <c r="J776" s="139" t="s">
        <v>32</v>
      </c>
      <c r="K776" s="457" t="s">
        <v>32</v>
      </c>
      <c r="L776" s="458" t="s">
        <v>32</v>
      </c>
      <c r="M776" s="441" t="s">
        <v>32</v>
      </c>
      <c r="N776" s="431" t="s">
        <v>32</v>
      </c>
      <c r="O776" s="431" t="s">
        <v>32</v>
      </c>
      <c r="P776" s="439" t="s">
        <v>32</v>
      </c>
      <c r="Q776" s="435" t="s">
        <v>32</v>
      </c>
      <c r="R776" s="110" t="s">
        <v>32</v>
      </c>
      <c r="S776" s="437" t="s">
        <v>32</v>
      </c>
      <c r="T776" s="112" t="s">
        <v>32</v>
      </c>
      <c r="U776" s="413" t="s">
        <v>32</v>
      </c>
    </row>
    <row r="777" spans="1:21" x14ac:dyDescent="0.25">
      <c r="A777" s="114" t="s">
        <v>32</v>
      </c>
      <c r="B777" s="435" t="s">
        <v>32</v>
      </c>
      <c r="C777" s="437" t="s">
        <v>32</v>
      </c>
      <c r="D777" s="110" t="s">
        <v>32</v>
      </c>
      <c r="E777" s="110" t="s">
        <v>32</v>
      </c>
      <c r="F777" s="110" t="s">
        <v>32</v>
      </c>
      <c r="G777" s="112" t="s">
        <v>32</v>
      </c>
      <c r="H777" s="120" t="s">
        <v>32</v>
      </c>
      <c r="I777" s="614" t="s">
        <v>32</v>
      </c>
      <c r="J777" s="139" t="s">
        <v>32</v>
      </c>
      <c r="K777" s="457" t="s">
        <v>32</v>
      </c>
      <c r="L777" s="458" t="s">
        <v>32</v>
      </c>
      <c r="M777" s="441" t="s">
        <v>32</v>
      </c>
      <c r="N777" s="431" t="s">
        <v>32</v>
      </c>
      <c r="O777" s="431" t="s">
        <v>32</v>
      </c>
      <c r="P777" s="439" t="s">
        <v>32</v>
      </c>
      <c r="Q777" s="435" t="s">
        <v>32</v>
      </c>
      <c r="R777" s="110" t="s">
        <v>32</v>
      </c>
      <c r="S777" s="437" t="s">
        <v>32</v>
      </c>
      <c r="T777" s="112" t="s">
        <v>32</v>
      </c>
      <c r="U777" s="413" t="s">
        <v>32</v>
      </c>
    </row>
    <row r="778" spans="1:21" x14ac:dyDescent="0.25">
      <c r="A778" s="114" t="s">
        <v>32</v>
      </c>
      <c r="B778" s="435" t="s">
        <v>32</v>
      </c>
      <c r="C778" s="437" t="s">
        <v>32</v>
      </c>
      <c r="D778" s="110" t="s">
        <v>32</v>
      </c>
      <c r="E778" s="110" t="s">
        <v>32</v>
      </c>
      <c r="F778" s="110" t="s">
        <v>32</v>
      </c>
      <c r="G778" s="112" t="s">
        <v>32</v>
      </c>
      <c r="H778" s="120" t="s">
        <v>32</v>
      </c>
      <c r="I778" s="614" t="s">
        <v>32</v>
      </c>
      <c r="J778" s="139" t="s">
        <v>32</v>
      </c>
      <c r="K778" s="457" t="s">
        <v>32</v>
      </c>
      <c r="L778" s="458" t="s">
        <v>32</v>
      </c>
      <c r="M778" s="441" t="s">
        <v>32</v>
      </c>
      <c r="N778" s="431" t="s">
        <v>32</v>
      </c>
      <c r="O778" s="431" t="s">
        <v>32</v>
      </c>
      <c r="P778" s="439" t="s">
        <v>32</v>
      </c>
      <c r="Q778" s="435" t="s">
        <v>32</v>
      </c>
      <c r="R778" s="110" t="s">
        <v>32</v>
      </c>
      <c r="S778" s="437" t="s">
        <v>32</v>
      </c>
      <c r="T778" s="112" t="s">
        <v>32</v>
      </c>
      <c r="U778" s="413" t="s">
        <v>32</v>
      </c>
    </row>
    <row r="779" spans="1:21" x14ac:dyDescent="0.25">
      <c r="A779" s="114" t="s">
        <v>32</v>
      </c>
      <c r="B779" s="435" t="s">
        <v>32</v>
      </c>
      <c r="C779" s="437" t="s">
        <v>32</v>
      </c>
      <c r="D779" s="110" t="s">
        <v>32</v>
      </c>
      <c r="E779" s="110" t="s">
        <v>32</v>
      </c>
      <c r="F779" s="110" t="s">
        <v>32</v>
      </c>
      <c r="G779" s="112" t="s">
        <v>32</v>
      </c>
      <c r="H779" s="120" t="s">
        <v>32</v>
      </c>
      <c r="I779" s="614" t="s">
        <v>32</v>
      </c>
      <c r="J779" s="139" t="s">
        <v>32</v>
      </c>
      <c r="K779" s="457" t="s">
        <v>32</v>
      </c>
      <c r="L779" s="458" t="s">
        <v>32</v>
      </c>
      <c r="M779" s="441" t="s">
        <v>32</v>
      </c>
      <c r="N779" s="431" t="s">
        <v>32</v>
      </c>
      <c r="O779" s="431" t="s">
        <v>32</v>
      </c>
      <c r="P779" s="439" t="s">
        <v>32</v>
      </c>
      <c r="Q779" s="435" t="s">
        <v>32</v>
      </c>
      <c r="R779" s="110" t="s">
        <v>32</v>
      </c>
      <c r="S779" s="437" t="s">
        <v>32</v>
      </c>
      <c r="T779" s="112" t="s">
        <v>32</v>
      </c>
      <c r="U779" s="413" t="s">
        <v>32</v>
      </c>
    </row>
    <row r="780" spans="1:21" x14ac:dyDescent="0.25">
      <c r="A780" s="114" t="s">
        <v>32</v>
      </c>
      <c r="B780" s="435" t="s">
        <v>32</v>
      </c>
      <c r="C780" s="437" t="s">
        <v>32</v>
      </c>
      <c r="D780" s="110" t="s">
        <v>32</v>
      </c>
      <c r="E780" s="110" t="s">
        <v>32</v>
      </c>
      <c r="F780" s="110" t="s">
        <v>32</v>
      </c>
      <c r="G780" s="112" t="s">
        <v>32</v>
      </c>
      <c r="H780" s="120" t="s">
        <v>32</v>
      </c>
      <c r="I780" s="614" t="s">
        <v>32</v>
      </c>
      <c r="J780" s="139" t="s">
        <v>32</v>
      </c>
      <c r="K780" s="457" t="s">
        <v>32</v>
      </c>
      <c r="L780" s="458" t="s">
        <v>32</v>
      </c>
      <c r="M780" s="441" t="s">
        <v>32</v>
      </c>
      <c r="N780" s="431" t="s">
        <v>32</v>
      </c>
      <c r="O780" s="431" t="s">
        <v>32</v>
      </c>
      <c r="P780" s="439" t="s">
        <v>32</v>
      </c>
      <c r="Q780" s="435" t="s">
        <v>32</v>
      </c>
      <c r="R780" s="110" t="s">
        <v>32</v>
      </c>
      <c r="S780" s="437" t="s">
        <v>32</v>
      </c>
      <c r="T780" s="112" t="s">
        <v>32</v>
      </c>
      <c r="U780" s="413" t="s">
        <v>32</v>
      </c>
    </row>
    <row r="781" spans="1:21" x14ac:dyDescent="0.25">
      <c r="A781" s="114" t="s">
        <v>32</v>
      </c>
      <c r="B781" s="435" t="s">
        <v>32</v>
      </c>
      <c r="C781" s="437" t="s">
        <v>32</v>
      </c>
      <c r="D781" s="110" t="s">
        <v>32</v>
      </c>
      <c r="E781" s="110" t="s">
        <v>32</v>
      </c>
      <c r="F781" s="110" t="s">
        <v>32</v>
      </c>
      <c r="G781" s="112" t="s">
        <v>32</v>
      </c>
      <c r="H781" s="120" t="s">
        <v>32</v>
      </c>
      <c r="I781" s="614" t="s">
        <v>32</v>
      </c>
      <c r="J781" s="139" t="s">
        <v>32</v>
      </c>
      <c r="K781" s="457" t="s">
        <v>32</v>
      </c>
      <c r="L781" s="458" t="s">
        <v>32</v>
      </c>
      <c r="M781" s="441" t="s">
        <v>32</v>
      </c>
      <c r="N781" s="431" t="s">
        <v>32</v>
      </c>
      <c r="O781" s="431" t="s">
        <v>32</v>
      </c>
      <c r="P781" s="439" t="s">
        <v>32</v>
      </c>
      <c r="Q781" s="435" t="s">
        <v>32</v>
      </c>
      <c r="R781" s="110" t="s">
        <v>32</v>
      </c>
      <c r="S781" s="437" t="s">
        <v>32</v>
      </c>
      <c r="T781" s="112" t="s">
        <v>32</v>
      </c>
      <c r="U781" s="413" t="s">
        <v>32</v>
      </c>
    </row>
    <row r="782" spans="1:21" x14ac:dyDescent="0.25">
      <c r="A782" s="114" t="s">
        <v>32</v>
      </c>
      <c r="B782" s="435" t="s">
        <v>32</v>
      </c>
      <c r="C782" s="437" t="s">
        <v>32</v>
      </c>
      <c r="D782" s="110" t="s">
        <v>32</v>
      </c>
      <c r="E782" s="110" t="s">
        <v>32</v>
      </c>
      <c r="F782" s="110" t="s">
        <v>32</v>
      </c>
      <c r="G782" s="112" t="s">
        <v>32</v>
      </c>
      <c r="H782" s="120" t="s">
        <v>32</v>
      </c>
      <c r="I782" s="614" t="s">
        <v>32</v>
      </c>
      <c r="J782" s="139" t="s">
        <v>32</v>
      </c>
      <c r="K782" s="457" t="s">
        <v>32</v>
      </c>
      <c r="L782" s="458" t="s">
        <v>32</v>
      </c>
      <c r="M782" s="441" t="s">
        <v>32</v>
      </c>
      <c r="N782" s="431" t="s">
        <v>32</v>
      </c>
      <c r="O782" s="431" t="s">
        <v>32</v>
      </c>
      <c r="P782" s="439" t="s">
        <v>32</v>
      </c>
      <c r="Q782" s="435" t="s">
        <v>32</v>
      </c>
      <c r="R782" s="110" t="s">
        <v>32</v>
      </c>
      <c r="S782" s="437" t="s">
        <v>32</v>
      </c>
      <c r="T782" s="112" t="s">
        <v>32</v>
      </c>
      <c r="U782" s="413" t="s">
        <v>32</v>
      </c>
    </row>
    <row r="783" spans="1:21" x14ac:dyDescent="0.25">
      <c r="A783" s="114" t="s">
        <v>32</v>
      </c>
      <c r="B783" s="435" t="s">
        <v>32</v>
      </c>
      <c r="C783" s="437" t="s">
        <v>32</v>
      </c>
      <c r="D783" s="110" t="s">
        <v>32</v>
      </c>
      <c r="E783" s="110" t="s">
        <v>32</v>
      </c>
      <c r="F783" s="110" t="s">
        <v>32</v>
      </c>
      <c r="G783" s="112" t="s">
        <v>32</v>
      </c>
      <c r="H783" s="120" t="s">
        <v>32</v>
      </c>
      <c r="I783" s="614" t="s">
        <v>32</v>
      </c>
      <c r="J783" s="139" t="s">
        <v>32</v>
      </c>
      <c r="K783" s="457" t="s">
        <v>32</v>
      </c>
      <c r="L783" s="458" t="s">
        <v>32</v>
      </c>
      <c r="M783" s="441" t="s">
        <v>32</v>
      </c>
      <c r="N783" s="431" t="s">
        <v>32</v>
      </c>
      <c r="O783" s="431" t="s">
        <v>32</v>
      </c>
      <c r="P783" s="439" t="s">
        <v>32</v>
      </c>
      <c r="Q783" s="435" t="s">
        <v>32</v>
      </c>
      <c r="R783" s="110" t="s">
        <v>32</v>
      </c>
      <c r="S783" s="437" t="s">
        <v>32</v>
      </c>
      <c r="T783" s="112" t="s">
        <v>32</v>
      </c>
      <c r="U783" s="413" t="s">
        <v>32</v>
      </c>
    </row>
    <row r="784" spans="1:21" x14ac:dyDescent="0.25">
      <c r="A784" s="114" t="s">
        <v>32</v>
      </c>
      <c r="B784" s="435" t="s">
        <v>32</v>
      </c>
      <c r="C784" s="437" t="s">
        <v>32</v>
      </c>
      <c r="D784" s="110" t="s">
        <v>32</v>
      </c>
      <c r="E784" s="110" t="s">
        <v>32</v>
      </c>
      <c r="F784" s="110" t="s">
        <v>32</v>
      </c>
      <c r="G784" s="112" t="s">
        <v>32</v>
      </c>
      <c r="H784" s="120" t="s">
        <v>32</v>
      </c>
      <c r="I784" s="614" t="s">
        <v>32</v>
      </c>
      <c r="J784" s="139" t="s">
        <v>32</v>
      </c>
      <c r="K784" s="457" t="s">
        <v>32</v>
      </c>
      <c r="L784" s="458" t="s">
        <v>32</v>
      </c>
      <c r="M784" s="441" t="s">
        <v>32</v>
      </c>
      <c r="N784" s="431" t="s">
        <v>32</v>
      </c>
      <c r="O784" s="431" t="s">
        <v>32</v>
      </c>
      <c r="P784" s="439" t="s">
        <v>32</v>
      </c>
      <c r="Q784" s="435" t="s">
        <v>32</v>
      </c>
      <c r="R784" s="110" t="s">
        <v>32</v>
      </c>
      <c r="S784" s="437" t="s">
        <v>32</v>
      </c>
      <c r="T784" s="112" t="s">
        <v>32</v>
      </c>
      <c r="U784" s="413" t="s">
        <v>32</v>
      </c>
    </row>
    <row r="785" spans="1:21" x14ac:dyDescent="0.25">
      <c r="A785" s="114" t="s">
        <v>32</v>
      </c>
      <c r="B785" s="435" t="s">
        <v>32</v>
      </c>
      <c r="C785" s="437" t="s">
        <v>32</v>
      </c>
      <c r="D785" s="110" t="s">
        <v>32</v>
      </c>
      <c r="E785" s="110" t="s">
        <v>32</v>
      </c>
      <c r="F785" s="110" t="s">
        <v>32</v>
      </c>
      <c r="G785" s="112" t="s">
        <v>32</v>
      </c>
      <c r="H785" s="120" t="s">
        <v>32</v>
      </c>
      <c r="I785" s="614" t="s">
        <v>32</v>
      </c>
      <c r="J785" s="139" t="s">
        <v>32</v>
      </c>
      <c r="K785" s="457" t="s">
        <v>32</v>
      </c>
      <c r="L785" s="458" t="s">
        <v>32</v>
      </c>
      <c r="M785" s="441" t="s">
        <v>32</v>
      </c>
      <c r="N785" s="431" t="s">
        <v>32</v>
      </c>
      <c r="O785" s="431" t="s">
        <v>32</v>
      </c>
      <c r="P785" s="439" t="s">
        <v>32</v>
      </c>
      <c r="Q785" s="435" t="s">
        <v>32</v>
      </c>
      <c r="R785" s="110" t="s">
        <v>32</v>
      </c>
      <c r="S785" s="437" t="s">
        <v>32</v>
      </c>
      <c r="T785" s="112" t="s">
        <v>32</v>
      </c>
      <c r="U785" s="413" t="s">
        <v>32</v>
      </c>
    </row>
    <row r="786" spans="1:21" x14ac:dyDescent="0.25">
      <c r="A786" s="114" t="s">
        <v>32</v>
      </c>
      <c r="B786" s="435" t="s">
        <v>32</v>
      </c>
      <c r="C786" s="437" t="s">
        <v>32</v>
      </c>
      <c r="D786" s="110" t="s">
        <v>32</v>
      </c>
      <c r="E786" s="110" t="s">
        <v>32</v>
      </c>
      <c r="F786" s="110" t="s">
        <v>32</v>
      </c>
      <c r="G786" s="112" t="s">
        <v>32</v>
      </c>
      <c r="H786" s="120" t="s">
        <v>32</v>
      </c>
      <c r="I786" s="614" t="s">
        <v>32</v>
      </c>
      <c r="J786" s="139" t="s">
        <v>32</v>
      </c>
      <c r="K786" s="457" t="s">
        <v>32</v>
      </c>
      <c r="L786" s="458" t="s">
        <v>32</v>
      </c>
      <c r="M786" s="441" t="s">
        <v>32</v>
      </c>
      <c r="N786" s="431" t="s">
        <v>32</v>
      </c>
      <c r="O786" s="431" t="s">
        <v>32</v>
      </c>
      <c r="P786" s="439" t="s">
        <v>32</v>
      </c>
      <c r="Q786" s="435" t="s">
        <v>32</v>
      </c>
      <c r="R786" s="110" t="s">
        <v>32</v>
      </c>
      <c r="S786" s="437" t="s">
        <v>32</v>
      </c>
      <c r="T786" s="112" t="s">
        <v>32</v>
      </c>
      <c r="U786" s="413" t="s">
        <v>32</v>
      </c>
    </row>
    <row r="787" spans="1:21" x14ac:dyDescent="0.25">
      <c r="A787" s="114" t="s">
        <v>32</v>
      </c>
      <c r="B787" s="435" t="s">
        <v>32</v>
      </c>
      <c r="C787" s="437" t="s">
        <v>32</v>
      </c>
      <c r="D787" s="110" t="s">
        <v>32</v>
      </c>
      <c r="E787" s="110" t="s">
        <v>32</v>
      </c>
      <c r="F787" s="110" t="s">
        <v>32</v>
      </c>
      <c r="G787" s="112" t="s">
        <v>32</v>
      </c>
      <c r="H787" s="120" t="s">
        <v>32</v>
      </c>
      <c r="I787" s="614" t="s">
        <v>32</v>
      </c>
      <c r="J787" s="139" t="s">
        <v>32</v>
      </c>
      <c r="K787" s="457" t="s">
        <v>32</v>
      </c>
      <c r="L787" s="458" t="s">
        <v>32</v>
      </c>
      <c r="M787" s="441" t="s">
        <v>32</v>
      </c>
      <c r="N787" s="431" t="s">
        <v>32</v>
      </c>
      <c r="O787" s="431" t="s">
        <v>32</v>
      </c>
      <c r="P787" s="439" t="s">
        <v>32</v>
      </c>
      <c r="Q787" s="435" t="s">
        <v>32</v>
      </c>
      <c r="R787" s="110" t="s">
        <v>32</v>
      </c>
      <c r="S787" s="437" t="s">
        <v>32</v>
      </c>
      <c r="T787" s="112" t="s">
        <v>32</v>
      </c>
      <c r="U787" s="413" t="s">
        <v>32</v>
      </c>
    </row>
    <row r="788" spans="1:21" x14ac:dyDescent="0.25">
      <c r="A788" s="114" t="s">
        <v>32</v>
      </c>
      <c r="B788" s="435" t="s">
        <v>32</v>
      </c>
      <c r="C788" s="437" t="s">
        <v>32</v>
      </c>
      <c r="D788" s="110" t="s">
        <v>32</v>
      </c>
      <c r="E788" s="110" t="s">
        <v>32</v>
      </c>
      <c r="F788" s="110" t="s">
        <v>32</v>
      </c>
      <c r="G788" s="112" t="s">
        <v>32</v>
      </c>
      <c r="H788" s="120" t="s">
        <v>32</v>
      </c>
      <c r="I788" s="614" t="s">
        <v>32</v>
      </c>
      <c r="J788" s="139" t="s">
        <v>32</v>
      </c>
      <c r="K788" s="457" t="s">
        <v>32</v>
      </c>
      <c r="L788" s="458" t="s">
        <v>32</v>
      </c>
      <c r="M788" s="441" t="s">
        <v>32</v>
      </c>
      <c r="N788" s="431" t="s">
        <v>32</v>
      </c>
      <c r="O788" s="431" t="s">
        <v>32</v>
      </c>
      <c r="P788" s="439" t="s">
        <v>32</v>
      </c>
      <c r="Q788" s="435" t="s">
        <v>32</v>
      </c>
      <c r="R788" s="110" t="s">
        <v>32</v>
      </c>
      <c r="S788" s="437" t="s">
        <v>32</v>
      </c>
      <c r="T788" s="112" t="s">
        <v>32</v>
      </c>
      <c r="U788" s="413" t="s">
        <v>32</v>
      </c>
    </row>
    <row r="789" spans="1:21" x14ac:dyDescent="0.25">
      <c r="A789" s="114" t="s">
        <v>32</v>
      </c>
      <c r="B789" s="435" t="s">
        <v>32</v>
      </c>
      <c r="C789" s="437" t="s">
        <v>32</v>
      </c>
      <c r="D789" s="110" t="s">
        <v>32</v>
      </c>
      <c r="E789" s="110" t="s">
        <v>32</v>
      </c>
      <c r="F789" s="110" t="s">
        <v>32</v>
      </c>
      <c r="G789" s="112" t="s">
        <v>32</v>
      </c>
      <c r="H789" s="120" t="s">
        <v>32</v>
      </c>
      <c r="I789" s="614" t="s">
        <v>32</v>
      </c>
      <c r="J789" s="139" t="s">
        <v>32</v>
      </c>
      <c r="K789" s="457" t="s">
        <v>32</v>
      </c>
      <c r="L789" s="458" t="s">
        <v>32</v>
      </c>
      <c r="M789" s="441" t="s">
        <v>32</v>
      </c>
      <c r="N789" s="431" t="s">
        <v>32</v>
      </c>
      <c r="O789" s="431" t="s">
        <v>32</v>
      </c>
      <c r="P789" s="439" t="s">
        <v>32</v>
      </c>
      <c r="Q789" s="435" t="s">
        <v>32</v>
      </c>
      <c r="R789" s="110" t="s">
        <v>32</v>
      </c>
      <c r="S789" s="437" t="s">
        <v>32</v>
      </c>
      <c r="T789" s="112" t="s">
        <v>32</v>
      </c>
      <c r="U789" s="413" t="s">
        <v>32</v>
      </c>
    </row>
    <row r="790" spans="1:21" x14ac:dyDescent="0.25">
      <c r="A790" s="114" t="s">
        <v>32</v>
      </c>
      <c r="B790" s="435" t="s">
        <v>32</v>
      </c>
      <c r="C790" s="437" t="s">
        <v>32</v>
      </c>
      <c r="D790" s="110" t="s">
        <v>32</v>
      </c>
      <c r="E790" s="110" t="s">
        <v>32</v>
      </c>
      <c r="F790" s="110" t="s">
        <v>32</v>
      </c>
      <c r="G790" s="112" t="s">
        <v>32</v>
      </c>
      <c r="H790" s="120" t="s">
        <v>32</v>
      </c>
      <c r="I790" s="614" t="s">
        <v>32</v>
      </c>
      <c r="J790" s="139" t="s">
        <v>32</v>
      </c>
      <c r="K790" s="457" t="s">
        <v>32</v>
      </c>
      <c r="L790" s="458" t="s">
        <v>32</v>
      </c>
      <c r="M790" s="441" t="s">
        <v>32</v>
      </c>
      <c r="N790" s="431" t="s">
        <v>32</v>
      </c>
      <c r="O790" s="431" t="s">
        <v>32</v>
      </c>
      <c r="P790" s="439" t="s">
        <v>32</v>
      </c>
      <c r="Q790" s="435" t="s">
        <v>32</v>
      </c>
      <c r="R790" s="110" t="s">
        <v>32</v>
      </c>
      <c r="S790" s="437" t="s">
        <v>32</v>
      </c>
      <c r="T790" s="112" t="s">
        <v>32</v>
      </c>
      <c r="U790" s="413" t="s">
        <v>32</v>
      </c>
    </row>
    <row r="791" spans="1:21" x14ac:dyDescent="0.25">
      <c r="A791" s="114" t="s">
        <v>32</v>
      </c>
      <c r="B791" s="435" t="s">
        <v>32</v>
      </c>
      <c r="C791" s="437" t="s">
        <v>32</v>
      </c>
      <c r="D791" s="110" t="s">
        <v>32</v>
      </c>
      <c r="E791" s="110" t="s">
        <v>32</v>
      </c>
      <c r="F791" s="110" t="s">
        <v>32</v>
      </c>
      <c r="G791" s="112" t="s">
        <v>32</v>
      </c>
      <c r="H791" s="120" t="s">
        <v>32</v>
      </c>
      <c r="I791" s="614" t="s">
        <v>32</v>
      </c>
      <c r="J791" s="139" t="s">
        <v>32</v>
      </c>
      <c r="K791" s="457" t="s">
        <v>32</v>
      </c>
      <c r="L791" s="458" t="s">
        <v>32</v>
      </c>
      <c r="M791" s="441" t="s">
        <v>32</v>
      </c>
      <c r="N791" s="431" t="s">
        <v>32</v>
      </c>
      <c r="O791" s="431" t="s">
        <v>32</v>
      </c>
      <c r="P791" s="439" t="s">
        <v>32</v>
      </c>
      <c r="Q791" s="435" t="s">
        <v>32</v>
      </c>
      <c r="R791" s="110" t="s">
        <v>32</v>
      </c>
      <c r="S791" s="437" t="s">
        <v>32</v>
      </c>
      <c r="T791" s="112" t="s">
        <v>32</v>
      </c>
      <c r="U791" s="413" t="s">
        <v>32</v>
      </c>
    </row>
    <row r="792" spans="1:21" x14ac:dyDescent="0.25">
      <c r="A792" s="114" t="s">
        <v>32</v>
      </c>
      <c r="B792" s="435" t="s">
        <v>32</v>
      </c>
      <c r="C792" s="437" t="s">
        <v>32</v>
      </c>
      <c r="D792" s="110" t="s">
        <v>32</v>
      </c>
      <c r="E792" s="110" t="s">
        <v>32</v>
      </c>
      <c r="F792" s="110" t="s">
        <v>32</v>
      </c>
      <c r="G792" s="112" t="s">
        <v>32</v>
      </c>
      <c r="H792" s="120" t="s">
        <v>32</v>
      </c>
      <c r="I792" s="614" t="s">
        <v>32</v>
      </c>
      <c r="J792" s="139" t="s">
        <v>32</v>
      </c>
      <c r="K792" s="457" t="s">
        <v>32</v>
      </c>
      <c r="L792" s="458" t="s">
        <v>32</v>
      </c>
      <c r="M792" s="441" t="s">
        <v>32</v>
      </c>
      <c r="N792" s="431" t="s">
        <v>32</v>
      </c>
      <c r="O792" s="431" t="s">
        <v>32</v>
      </c>
      <c r="P792" s="439" t="s">
        <v>32</v>
      </c>
      <c r="Q792" s="435" t="s">
        <v>32</v>
      </c>
      <c r="R792" s="110" t="s">
        <v>32</v>
      </c>
      <c r="S792" s="437" t="s">
        <v>32</v>
      </c>
      <c r="T792" s="112" t="s">
        <v>32</v>
      </c>
      <c r="U792" s="413" t="s">
        <v>32</v>
      </c>
    </row>
    <row r="793" spans="1:21" x14ac:dyDescent="0.25">
      <c r="A793" s="114" t="s">
        <v>32</v>
      </c>
      <c r="B793" s="435" t="s">
        <v>32</v>
      </c>
      <c r="C793" s="437" t="s">
        <v>32</v>
      </c>
      <c r="D793" s="110" t="s">
        <v>32</v>
      </c>
      <c r="E793" s="110" t="s">
        <v>32</v>
      </c>
      <c r="F793" s="110" t="s">
        <v>32</v>
      </c>
      <c r="G793" s="112" t="s">
        <v>32</v>
      </c>
      <c r="H793" s="120" t="s">
        <v>32</v>
      </c>
      <c r="I793" s="614" t="s">
        <v>32</v>
      </c>
      <c r="J793" s="139" t="s">
        <v>32</v>
      </c>
      <c r="K793" s="457" t="s">
        <v>32</v>
      </c>
      <c r="L793" s="458" t="s">
        <v>32</v>
      </c>
      <c r="M793" s="441" t="s">
        <v>32</v>
      </c>
      <c r="N793" s="431" t="s">
        <v>32</v>
      </c>
      <c r="O793" s="431" t="s">
        <v>32</v>
      </c>
      <c r="P793" s="439" t="s">
        <v>32</v>
      </c>
      <c r="Q793" s="435" t="s">
        <v>32</v>
      </c>
      <c r="R793" s="110" t="s">
        <v>32</v>
      </c>
      <c r="S793" s="437" t="s">
        <v>32</v>
      </c>
      <c r="T793" s="112" t="s">
        <v>32</v>
      </c>
      <c r="U793" s="413" t="s">
        <v>32</v>
      </c>
    </row>
    <row r="794" spans="1:21" x14ac:dyDescent="0.25">
      <c r="A794" s="114" t="s">
        <v>32</v>
      </c>
      <c r="B794" s="435" t="s">
        <v>32</v>
      </c>
      <c r="C794" s="437" t="s">
        <v>32</v>
      </c>
      <c r="D794" s="110" t="s">
        <v>32</v>
      </c>
      <c r="E794" s="110" t="s">
        <v>32</v>
      </c>
      <c r="F794" s="110" t="s">
        <v>32</v>
      </c>
      <c r="G794" s="112" t="s">
        <v>32</v>
      </c>
      <c r="H794" s="120" t="s">
        <v>32</v>
      </c>
      <c r="I794" s="614" t="s">
        <v>32</v>
      </c>
      <c r="J794" s="139" t="s">
        <v>32</v>
      </c>
      <c r="K794" s="457" t="s">
        <v>32</v>
      </c>
      <c r="L794" s="458" t="s">
        <v>32</v>
      </c>
      <c r="M794" s="441" t="s">
        <v>32</v>
      </c>
      <c r="N794" s="431" t="s">
        <v>32</v>
      </c>
      <c r="O794" s="431" t="s">
        <v>32</v>
      </c>
      <c r="P794" s="439" t="s">
        <v>32</v>
      </c>
      <c r="Q794" s="435" t="s">
        <v>32</v>
      </c>
      <c r="R794" s="110" t="s">
        <v>32</v>
      </c>
      <c r="S794" s="437" t="s">
        <v>32</v>
      </c>
      <c r="T794" s="112" t="s">
        <v>32</v>
      </c>
      <c r="U794" s="413" t="s">
        <v>32</v>
      </c>
    </row>
    <row r="795" spans="1:21" x14ac:dyDescent="0.25">
      <c r="A795" s="114" t="s">
        <v>32</v>
      </c>
      <c r="B795" s="435" t="s">
        <v>32</v>
      </c>
      <c r="C795" s="437" t="s">
        <v>32</v>
      </c>
      <c r="D795" s="110" t="s">
        <v>32</v>
      </c>
      <c r="E795" s="110" t="s">
        <v>32</v>
      </c>
      <c r="F795" s="110" t="s">
        <v>32</v>
      </c>
      <c r="G795" s="112" t="s">
        <v>32</v>
      </c>
      <c r="H795" s="120" t="s">
        <v>32</v>
      </c>
      <c r="I795" s="614" t="s">
        <v>32</v>
      </c>
      <c r="J795" s="139" t="s">
        <v>32</v>
      </c>
      <c r="K795" s="457" t="s">
        <v>32</v>
      </c>
      <c r="L795" s="458" t="s">
        <v>32</v>
      </c>
      <c r="M795" s="441" t="s">
        <v>32</v>
      </c>
      <c r="N795" s="431" t="s">
        <v>32</v>
      </c>
      <c r="O795" s="431" t="s">
        <v>32</v>
      </c>
      <c r="P795" s="439" t="s">
        <v>32</v>
      </c>
      <c r="Q795" s="435" t="s">
        <v>32</v>
      </c>
      <c r="R795" s="110" t="s">
        <v>32</v>
      </c>
      <c r="S795" s="437" t="s">
        <v>32</v>
      </c>
      <c r="T795" s="112" t="s">
        <v>32</v>
      </c>
      <c r="U795" s="413" t="s">
        <v>32</v>
      </c>
    </row>
    <row r="796" spans="1:21" x14ac:dyDescent="0.25">
      <c r="A796" s="114" t="s">
        <v>32</v>
      </c>
      <c r="B796" s="435" t="s">
        <v>32</v>
      </c>
      <c r="C796" s="437" t="s">
        <v>32</v>
      </c>
      <c r="D796" s="110" t="s">
        <v>32</v>
      </c>
      <c r="E796" s="110" t="s">
        <v>32</v>
      </c>
      <c r="F796" s="110" t="s">
        <v>32</v>
      </c>
      <c r="G796" s="112" t="s">
        <v>32</v>
      </c>
      <c r="H796" s="120" t="s">
        <v>32</v>
      </c>
      <c r="I796" s="614" t="s">
        <v>32</v>
      </c>
      <c r="J796" s="139" t="s">
        <v>32</v>
      </c>
      <c r="K796" s="457" t="s">
        <v>32</v>
      </c>
      <c r="L796" s="458" t="s">
        <v>32</v>
      </c>
      <c r="M796" s="441" t="s">
        <v>32</v>
      </c>
      <c r="N796" s="431" t="s">
        <v>32</v>
      </c>
      <c r="O796" s="431" t="s">
        <v>32</v>
      </c>
      <c r="P796" s="439" t="s">
        <v>32</v>
      </c>
      <c r="Q796" s="435" t="s">
        <v>32</v>
      </c>
      <c r="R796" s="110" t="s">
        <v>32</v>
      </c>
      <c r="S796" s="437" t="s">
        <v>32</v>
      </c>
      <c r="T796" s="112" t="s">
        <v>32</v>
      </c>
      <c r="U796" s="413" t="s">
        <v>32</v>
      </c>
    </row>
    <row r="797" spans="1:21" x14ac:dyDescent="0.25">
      <c r="A797" s="114" t="s">
        <v>32</v>
      </c>
      <c r="B797" s="435" t="s">
        <v>32</v>
      </c>
      <c r="C797" s="437" t="s">
        <v>32</v>
      </c>
      <c r="D797" s="110" t="s">
        <v>32</v>
      </c>
      <c r="E797" s="110" t="s">
        <v>32</v>
      </c>
      <c r="F797" s="110" t="s">
        <v>32</v>
      </c>
      <c r="G797" s="112" t="s">
        <v>32</v>
      </c>
      <c r="H797" s="120" t="s">
        <v>32</v>
      </c>
      <c r="I797" s="614" t="s">
        <v>32</v>
      </c>
      <c r="J797" s="139" t="s">
        <v>32</v>
      </c>
      <c r="K797" s="457" t="s">
        <v>32</v>
      </c>
      <c r="L797" s="458" t="s">
        <v>32</v>
      </c>
      <c r="M797" s="441" t="s">
        <v>32</v>
      </c>
      <c r="N797" s="431" t="s">
        <v>32</v>
      </c>
      <c r="O797" s="431" t="s">
        <v>32</v>
      </c>
      <c r="P797" s="439" t="s">
        <v>32</v>
      </c>
      <c r="Q797" s="435" t="s">
        <v>32</v>
      </c>
      <c r="R797" s="110" t="s">
        <v>32</v>
      </c>
      <c r="S797" s="437" t="s">
        <v>32</v>
      </c>
      <c r="T797" s="112" t="s">
        <v>32</v>
      </c>
      <c r="U797" s="413" t="s">
        <v>32</v>
      </c>
    </row>
    <row r="798" spans="1:21" x14ac:dyDescent="0.25">
      <c r="A798" s="114" t="s">
        <v>32</v>
      </c>
      <c r="B798" s="435" t="s">
        <v>32</v>
      </c>
      <c r="C798" s="437" t="s">
        <v>32</v>
      </c>
      <c r="D798" s="110" t="s">
        <v>32</v>
      </c>
      <c r="E798" s="110" t="s">
        <v>32</v>
      </c>
      <c r="F798" s="110" t="s">
        <v>32</v>
      </c>
      <c r="G798" s="112" t="s">
        <v>32</v>
      </c>
      <c r="H798" s="120" t="s">
        <v>32</v>
      </c>
      <c r="I798" s="614" t="s">
        <v>32</v>
      </c>
      <c r="J798" s="139" t="s">
        <v>32</v>
      </c>
      <c r="K798" s="457" t="s">
        <v>32</v>
      </c>
      <c r="L798" s="458" t="s">
        <v>32</v>
      </c>
      <c r="M798" s="441" t="s">
        <v>32</v>
      </c>
      <c r="N798" s="431" t="s">
        <v>32</v>
      </c>
      <c r="O798" s="431" t="s">
        <v>32</v>
      </c>
      <c r="P798" s="439" t="s">
        <v>32</v>
      </c>
      <c r="Q798" s="435" t="s">
        <v>32</v>
      </c>
      <c r="R798" s="110" t="s">
        <v>32</v>
      </c>
      <c r="S798" s="437" t="s">
        <v>32</v>
      </c>
      <c r="T798" s="112" t="s">
        <v>32</v>
      </c>
      <c r="U798" s="413" t="s">
        <v>32</v>
      </c>
    </row>
    <row r="799" spans="1:21" x14ac:dyDescent="0.25">
      <c r="A799" s="114" t="s">
        <v>32</v>
      </c>
      <c r="B799" s="435" t="s">
        <v>32</v>
      </c>
      <c r="C799" s="437" t="s">
        <v>32</v>
      </c>
      <c r="D799" s="110" t="s">
        <v>32</v>
      </c>
      <c r="E799" s="110" t="s">
        <v>32</v>
      </c>
      <c r="F799" s="110" t="s">
        <v>32</v>
      </c>
      <c r="G799" s="112" t="s">
        <v>32</v>
      </c>
      <c r="H799" s="120" t="s">
        <v>32</v>
      </c>
      <c r="I799" s="614" t="s">
        <v>32</v>
      </c>
      <c r="J799" s="139" t="s">
        <v>32</v>
      </c>
      <c r="K799" s="457" t="s">
        <v>32</v>
      </c>
      <c r="L799" s="458" t="s">
        <v>32</v>
      </c>
      <c r="M799" s="441" t="s">
        <v>32</v>
      </c>
      <c r="N799" s="431" t="s">
        <v>32</v>
      </c>
      <c r="O799" s="431" t="s">
        <v>32</v>
      </c>
      <c r="P799" s="439" t="s">
        <v>32</v>
      </c>
      <c r="Q799" s="435" t="s">
        <v>32</v>
      </c>
      <c r="R799" s="110" t="s">
        <v>32</v>
      </c>
      <c r="S799" s="437" t="s">
        <v>32</v>
      </c>
      <c r="T799" s="112" t="s">
        <v>32</v>
      </c>
      <c r="U799" s="413" t="s">
        <v>32</v>
      </c>
    </row>
    <row r="800" spans="1:21" x14ac:dyDescent="0.25">
      <c r="A800" s="114" t="s">
        <v>32</v>
      </c>
      <c r="B800" s="435" t="s">
        <v>32</v>
      </c>
      <c r="C800" s="437" t="s">
        <v>32</v>
      </c>
      <c r="D800" s="110" t="s">
        <v>32</v>
      </c>
      <c r="E800" s="110" t="s">
        <v>32</v>
      </c>
      <c r="F800" s="110" t="s">
        <v>32</v>
      </c>
      <c r="G800" s="112" t="s">
        <v>32</v>
      </c>
      <c r="H800" s="120" t="s">
        <v>32</v>
      </c>
      <c r="I800" s="614" t="s">
        <v>32</v>
      </c>
      <c r="J800" s="139" t="s">
        <v>32</v>
      </c>
      <c r="K800" s="457" t="s">
        <v>32</v>
      </c>
      <c r="L800" s="458" t="s">
        <v>32</v>
      </c>
      <c r="M800" s="441" t="s">
        <v>32</v>
      </c>
      <c r="N800" s="431" t="s">
        <v>32</v>
      </c>
      <c r="O800" s="431" t="s">
        <v>32</v>
      </c>
      <c r="P800" s="439" t="s">
        <v>32</v>
      </c>
      <c r="Q800" s="435" t="s">
        <v>32</v>
      </c>
      <c r="R800" s="110" t="s">
        <v>32</v>
      </c>
      <c r="S800" s="437" t="s">
        <v>32</v>
      </c>
      <c r="T800" s="112" t="s">
        <v>32</v>
      </c>
      <c r="U800" s="413" t="s">
        <v>32</v>
      </c>
    </row>
    <row r="801" spans="1:21" x14ac:dyDescent="0.25">
      <c r="A801" s="114" t="s">
        <v>32</v>
      </c>
      <c r="B801" s="435" t="s">
        <v>32</v>
      </c>
      <c r="C801" s="437" t="s">
        <v>32</v>
      </c>
      <c r="D801" s="110" t="s">
        <v>32</v>
      </c>
      <c r="E801" s="110" t="s">
        <v>32</v>
      </c>
      <c r="F801" s="110" t="s">
        <v>32</v>
      </c>
      <c r="G801" s="112" t="s">
        <v>32</v>
      </c>
      <c r="H801" s="120" t="s">
        <v>32</v>
      </c>
      <c r="I801" s="614" t="s">
        <v>32</v>
      </c>
      <c r="J801" s="139" t="s">
        <v>32</v>
      </c>
      <c r="K801" s="457" t="s">
        <v>32</v>
      </c>
      <c r="L801" s="458" t="s">
        <v>32</v>
      </c>
      <c r="M801" s="441" t="s">
        <v>32</v>
      </c>
      <c r="N801" s="431" t="s">
        <v>32</v>
      </c>
      <c r="O801" s="431" t="s">
        <v>32</v>
      </c>
      <c r="P801" s="439" t="s">
        <v>32</v>
      </c>
      <c r="Q801" s="435" t="s">
        <v>32</v>
      </c>
      <c r="R801" s="110" t="s">
        <v>32</v>
      </c>
      <c r="S801" s="437" t="s">
        <v>32</v>
      </c>
      <c r="T801" s="112" t="s">
        <v>32</v>
      </c>
      <c r="U801" s="413" t="s">
        <v>32</v>
      </c>
    </row>
    <row r="802" spans="1:21" x14ac:dyDescent="0.25">
      <c r="A802" s="114" t="s">
        <v>32</v>
      </c>
      <c r="B802" s="435" t="s">
        <v>32</v>
      </c>
      <c r="C802" s="437" t="s">
        <v>32</v>
      </c>
      <c r="D802" s="110" t="s">
        <v>32</v>
      </c>
      <c r="E802" s="110" t="s">
        <v>32</v>
      </c>
      <c r="F802" s="110" t="s">
        <v>32</v>
      </c>
      <c r="G802" s="112" t="s">
        <v>32</v>
      </c>
      <c r="H802" s="120" t="s">
        <v>32</v>
      </c>
      <c r="I802" s="614" t="s">
        <v>32</v>
      </c>
      <c r="J802" s="139" t="s">
        <v>32</v>
      </c>
      <c r="K802" s="457" t="s">
        <v>32</v>
      </c>
      <c r="L802" s="458" t="s">
        <v>32</v>
      </c>
      <c r="M802" s="441" t="s">
        <v>32</v>
      </c>
      <c r="N802" s="431" t="s">
        <v>32</v>
      </c>
      <c r="O802" s="431" t="s">
        <v>32</v>
      </c>
      <c r="P802" s="439" t="s">
        <v>32</v>
      </c>
      <c r="Q802" s="435" t="s">
        <v>32</v>
      </c>
      <c r="R802" s="110" t="s">
        <v>32</v>
      </c>
      <c r="S802" s="437" t="s">
        <v>32</v>
      </c>
      <c r="T802" s="112" t="s">
        <v>32</v>
      </c>
      <c r="U802" s="413" t="s">
        <v>32</v>
      </c>
    </row>
    <row r="803" spans="1:21" x14ac:dyDescent="0.25">
      <c r="A803" s="114" t="s">
        <v>32</v>
      </c>
      <c r="B803" s="435" t="s">
        <v>32</v>
      </c>
      <c r="C803" s="437" t="s">
        <v>32</v>
      </c>
      <c r="D803" s="110" t="s">
        <v>32</v>
      </c>
      <c r="E803" s="110" t="s">
        <v>32</v>
      </c>
      <c r="F803" s="110" t="s">
        <v>32</v>
      </c>
      <c r="G803" s="112" t="s">
        <v>32</v>
      </c>
      <c r="H803" s="120" t="s">
        <v>32</v>
      </c>
      <c r="I803" s="614" t="s">
        <v>32</v>
      </c>
      <c r="J803" s="139" t="s">
        <v>32</v>
      </c>
      <c r="K803" s="457" t="s">
        <v>32</v>
      </c>
      <c r="L803" s="458" t="s">
        <v>32</v>
      </c>
      <c r="M803" s="441" t="s">
        <v>32</v>
      </c>
      <c r="N803" s="431" t="s">
        <v>32</v>
      </c>
      <c r="O803" s="431" t="s">
        <v>32</v>
      </c>
      <c r="P803" s="439" t="s">
        <v>32</v>
      </c>
      <c r="Q803" s="435" t="s">
        <v>32</v>
      </c>
      <c r="R803" s="110" t="s">
        <v>32</v>
      </c>
      <c r="S803" s="437" t="s">
        <v>32</v>
      </c>
      <c r="T803" s="112" t="s">
        <v>32</v>
      </c>
      <c r="U803" s="413" t="s">
        <v>32</v>
      </c>
    </row>
    <row r="804" spans="1:21" ht="15.75" thickBot="1" x14ac:dyDescent="0.3">
      <c r="A804" s="10" t="s">
        <v>32</v>
      </c>
      <c r="B804" s="436" t="s">
        <v>32</v>
      </c>
      <c r="C804" s="438" t="s">
        <v>32</v>
      </c>
      <c r="D804" s="3" t="s">
        <v>32</v>
      </c>
      <c r="E804" s="3" t="s">
        <v>32</v>
      </c>
      <c r="F804" s="3" t="s">
        <v>32</v>
      </c>
      <c r="G804" s="4" t="s">
        <v>32</v>
      </c>
      <c r="H804" s="142" t="s">
        <v>32</v>
      </c>
      <c r="I804" s="163" t="s">
        <v>32</v>
      </c>
      <c r="J804" s="143" t="s">
        <v>32</v>
      </c>
      <c r="K804" s="459" t="s">
        <v>32</v>
      </c>
      <c r="L804" s="460" t="s">
        <v>32</v>
      </c>
      <c r="M804" s="442" t="s">
        <v>32</v>
      </c>
      <c r="N804" s="432" t="s">
        <v>32</v>
      </c>
      <c r="O804" s="432" t="s">
        <v>32</v>
      </c>
      <c r="P804" s="440" t="s">
        <v>32</v>
      </c>
      <c r="Q804" s="436" t="s">
        <v>32</v>
      </c>
      <c r="R804" s="3" t="s">
        <v>32</v>
      </c>
      <c r="S804" s="438" t="s">
        <v>32</v>
      </c>
      <c r="T804" s="4" t="s">
        <v>32</v>
      </c>
      <c r="U804" s="144" t="s">
        <v>32</v>
      </c>
    </row>
  </sheetData>
  <sheetProtection algorithmName="SHA-512" hashValue="LhPQErHiO2IU2sStT/xhz0is4A/9xvWYKNsNO0qzmbfMj+NUIAUzoq+Y+Bgh6Lst/c3PcW+vmpKgr8VFXwsz8w==" saltValue="/9YcZkqrSP1B9j6De2chiA==" spinCount="100000" sheet="1" objects="1" scenarios="1" sort="0" autoFilter="0"/>
  <autoFilter ref="A4:S4"/>
  <sortState ref="A5:U804">
    <sortCondition ref="L5:L804"/>
    <sortCondition ref="K5:K804"/>
    <sortCondition ref="I5:I804"/>
    <sortCondition ref="J5:J804"/>
  </sortState>
  <mergeCells count="6">
    <mergeCell ref="A1:U1"/>
    <mergeCell ref="B2:G2"/>
    <mergeCell ref="H2:J2"/>
    <mergeCell ref="M2:P2"/>
    <mergeCell ref="Q2:T2"/>
    <mergeCell ref="K2:L2"/>
  </mergeCells>
  <conditionalFormatting sqref="U5:U44 U165:U204 U485:U524 U325:U364 U765:U804">
    <cfRule type="cellIs" dxfId="84" priority="31" operator="equal">
      <formula>"Oui"</formula>
    </cfRule>
    <cfRule type="cellIs" dxfId="83" priority="32" operator="equal">
      <formula>"Non"</formula>
    </cfRule>
  </conditionalFormatting>
  <conditionalFormatting sqref="U45:U84">
    <cfRule type="cellIs" dxfId="82" priority="29" operator="equal">
      <formula>"Oui"</formula>
    </cfRule>
    <cfRule type="cellIs" dxfId="81" priority="30" operator="equal">
      <formula>"Non"</formula>
    </cfRule>
  </conditionalFormatting>
  <conditionalFormatting sqref="U85:U124">
    <cfRule type="cellIs" dxfId="80" priority="27" operator="equal">
      <formula>"Oui"</formula>
    </cfRule>
    <cfRule type="cellIs" dxfId="79" priority="28" operator="equal">
      <formula>"Non"</formula>
    </cfRule>
  </conditionalFormatting>
  <conditionalFormatting sqref="U125:U164">
    <cfRule type="cellIs" dxfId="78" priority="25" operator="equal">
      <formula>"Oui"</formula>
    </cfRule>
    <cfRule type="cellIs" dxfId="77" priority="26" operator="equal">
      <formula>"Non"</formula>
    </cfRule>
  </conditionalFormatting>
  <conditionalFormatting sqref="U405:U444">
    <cfRule type="cellIs" dxfId="76" priority="23" operator="equal">
      <formula>"Oui"</formula>
    </cfRule>
    <cfRule type="cellIs" dxfId="75" priority="24" operator="equal">
      <formula>"Non"</formula>
    </cfRule>
  </conditionalFormatting>
  <conditionalFormatting sqref="U365:U404">
    <cfRule type="cellIs" dxfId="74" priority="21" operator="equal">
      <formula>"Oui"</formula>
    </cfRule>
    <cfRule type="cellIs" dxfId="73" priority="22" operator="equal">
      <formula>"Non"</formula>
    </cfRule>
  </conditionalFormatting>
  <conditionalFormatting sqref="U285:U324">
    <cfRule type="cellIs" dxfId="72" priority="19" operator="equal">
      <formula>"Oui"</formula>
    </cfRule>
    <cfRule type="cellIs" dxfId="71" priority="20" operator="equal">
      <formula>"Non"</formula>
    </cfRule>
  </conditionalFormatting>
  <conditionalFormatting sqref="U245:U284">
    <cfRule type="cellIs" dxfId="70" priority="17" operator="equal">
      <formula>"Oui"</formula>
    </cfRule>
    <cfRule type="cellIs" dxfId="69" priority="18" operator="equal">
      <formula>"Non"</formula>
    </cfRule>
  </conditionalFormatting>
  <conditionalFormatting sqref="U205:U244">
    <cfRule type="cellIs" dxfId="68" priority="15" operator="equal">
      <formula>"Oui"</formula>
    </cfRule>
    <cfRule type="cellIs" dxfId="67" priority="16" operator="equal">
      <formula>"Non"</formula>
    </cfRule>
  </conditionalFormatting>
  <conditionalFormatting sqref="U445:U484">
    <cfRule type="cellIs" dxfId="66" priority="13" operator="equal">
      <formula>"Oui"</formula>
    </cfRule>
    <cfRule type="cellIs" dxfId="65" priority="14" operator="equal">
      <formula>"Non"</formula>
    </cfRule>
  </conditionalFormatting>
  <conditionalFormatting sqref="U605:U644">
    <cfRule type="cellIs" dxfId="64" priority="11" operator="equal">
      <formula>"Oui"</formula>
    </cfRule>
    <cfRule type="cellIs" dxfId="63" priority="12" operator="equal">
      <formula>"Non"</formula>
    </cfRule>
  </conditionalFormatting>
  <conditionalFormatting sqref="U565:U604">
    <cfRule type="cellIs" dxfId="62" priority="9" operator="equal">
      <formula>"Oui"</formula>
    </cfRule>
    <cfRule type="cellIs" dxfId="61" priority="10" operator="equal">
      <formula>"Non"</formula>
    </cfRule>
  </conditionalFormatting>
  <conditionalFormatting sqref="U525:U564">
    <cfRule type="cellIs" dxfId="60" priority="7" operator="equal">
      <formula>"Oui"</formula>
    </cfRule>
    <cfRule type="cellIs" dxfId="59" priority="8" operator="equal">
      <formula>"Non"</formula>
    </cfRule>
  </conditionalFormatting>
  <conditionalFormatting sqref="U725:U764">
    <cfRule type="cellIs" dxfId="58" priority="5" operator="equal">
      <formula>"Oui"</formula>
    </cfRule>
    <cfRule type="cellIs" dxfId="57" priority="6" operator="equal">
      <formula>"Non"</formula>
    </cfRule>
  </conditionalFormatting>
  <conditionalFormatting sqref="U685:U724">
    <cfRule type="cellIs" dxfId="56" priority="3" operator="equal">
      <formula>"Oui"</formula>
    </cfRule>
    <cfRule type="cellIs" dxfId="55" priority="4" operator="equal">
      <formula>"Non"</formula>
    </cfRule>
  </conditionalFormatting>
  <conditionalFormatting sqref="U645:U684">
    <cfRule type="cellIs" dxfId="54" priority="1" operator="equal">
      <formula>"Oui"</formula>
    </cfRule>
    <cfRule type="cellIs" dxfId="53" priority="2" operator="equal">
      <formula>"Non"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 filterMode="1">
    <tabColor rgb="FFC00000"/>
  </sheetPr>
  <dimension ref="A1:V805"/>
  <sheetViews>
    <sheetView view="pageBreakPreview" topLeftCell="A318" zoomScale="60" zoomScaleNormal="100" workbookViewId="0">
      <selection activeCell="V2" sqref="V2"/>
    </sheetView>
  </sheetViews>
  <sheetFormatPr baseColWidth="10" defaultRowHeight="15.75" x14ac:dyDescent="0.25"/>
  <cols>
    <col min="1" max="1" width="16.140625" customWidth="1"/>
    <col min="2" max="2" width="13.7109375" style="465" customWidth="1"/>
    <col min="3" max="3" width="13.7109375" customWidth="1"/>
    <col min="4" max="4" width="22.28515625" style="465" customWidth="1"/>
    <col min="5" max="5" width="5.5703125" style="138" customWidth="1"/>
    <col min="6" max="6" width="11.42578125" style="138" hidden="1" customWidth="1"/>
    <col min="7" max="7" width="5.7109375" style="138" customWidth="1"/>
    <col min="8" max="9" width="15.7109375" customWidth="1"/>
    <col min="10" max="10" width="7.7109375" customWidth="1"/>
    <col min="11" max="11" width="13.7109375" customWidth="1"/>
    <col min="12" max="12" width="11.42578125" hidden="1" customWidth="1"/>
    <col min="13" max="13" width="15.7109375" customWidth="1"/>
    <col min="14" max="17" width="13.7109375" hidden="1" customWidth="1"/>
    <col min="18" max="21" width="5.7109375" customWidth="1"/>
    <col min="22" max="22" width="19.7109375" style="138" customWidth="1"/>
  </cols>
  <sheetData>
    <row r="1" spans="1:22" ht="37.5" customHeight="1" thickBot="1" x14ac:dyDescent="0.3">
      <c r="A1" s="506" t="s">
        <v>254</v>
      </c>
      <c r="B1" s="506"/>
      <c r="C1" s="506"/>
      <c r="D1" s="506"/>
      <c r="E1" s="506"/>
      <c r="F1" s="505"/>
      <c r="G1" s="506"/>
      <c r="H1" s="506"/>
      <c r="I1" s="506"/>
      <c r="J1" s="506"/>
      <c r="K1" s="506"/>
      <c r="L1" s="505"/>
      <c r="M1" s="506"/>
      <c r="N1" s="505"/>
      <c r="O1" s="505"/>
      <c r="P1" s="505"/>
      <c r="Q1" s="505"/>
      <c r="R1" s="506"/>
      <c r="S1" s="506"/>
      <c r="T1" s="506"/>
      <c r="U1" s="506"/>
      <c r="V1" s="507"/>
    </row>
    <row r="2" spans="1:22" s="465" customFormat="1" ht="19.5" customHeight="1" x14ac:dyDescent="0.3">
      <c r="A2" s="1113" t="s">
        <v>255</v>
      </c>
      <c r="B2" s="509" t="s">
        <v>68</v>
      </c>
      <c r="C2" s="449" t="s">
        <v>246</v>
      </c>
      <c r="D2" s="508" t="s">
        <v>256</v>
      </c>
      <c r="E2" s="1098" t="s">
        <v>249</v>
      </c>
      <c r="F2" s="1099"/>
      <c r="G2" s="1100"/>
      <c r="H2" s="1095" t="s">
        <v>247</v>
      </c>
      <c r="I2" s="1096"/>
      <c r="J2" s="1096"/>
      <c r="K2" s="1096"/>
      <c r="L2" s="1096"/>
      <c r="M2" s="1097"/>
      <c r="N2" s="1110" t="s">
        <v>250</v>
      </c>
      <c r="O2" s="1099"/>
      <c r="P2" s="1099"/>
      <c r="Q2" s="1115"/>
      <c r="R2" s="1103" t="s">
        <v>248</v>
      </c>
      <c r="S2" s="1104"/>
      <c r="T2" s="1104"/>
      <c r="U2" s="1105"/>
      <c r="V2" s="449" t="s">
        <v>251</v>
      </c>
    </row>
    <row r="3" spans="1:22" s="138" customFormat="1" ht="15.75" customHeight="1" thickBot="1" x14ac:dyDescent="0.3">
      <c r="A3" s="1114"/>
      <c r="B3" s="467" t="s">
        <v>68</v>
      </c>
      <c r="C3" s="144" t="s">
        <v>4</v>
      </c>
      <c r="D3" s="466" t="s">
        <v>253</v>
      </c>
      <c r="E3" s="142" t="s">
        <v>39</v>
      </c>
      <c r="F3" s="163" t="s">
        <v>71</v>
      </c>
      <c r="G3" s="143" t="s">
        <v>67</v>
      </c>
      <c r="H3" s="142" t="s">
        <v>1</v>
      </c>
      <c r="I3" s="163" t="s">
        <v>2</v>
      </c>
      <c r="J3" s="163" t="s">
        <v>3</v>
      </c>
      <c r="K3" s="163" t="s">
        <v>10</v>
      </c>
      <c r="L3" s="163" t="s">
        <v>217</v>
      </c>
      <c r="M3" s="143" t="s">
        <v>11</v>
      </c>
      <c r="N3" s="162" t="s">
        <v>69</v>
      </c>
      <c r="O3" s="163" t="s">
        <v>70</v>
      </c>
      <c r="P3" s="163" t="s">
        <v>117</v>
      </c>
      <c r="Q3" s="164" t="s">
        <v>71</v>
      </c>
      <c r="R3" s="446" t="s">
        <v>21</v>
      </c>
      <c r="S3" s="447" t="s">
        <v>22</v>
      </c>
      <c r="T3" s="447" t="s">
        <v>23</v>
      </c>
      <c r="U3" s="448" t="s">
        <v>24</v>
      </c>
      <c r="V3" s="144"/>
    </row>
    <row r="4" spans="1:22" ht="13.5" hidden="1" customHeight="1" thickBot="1" x14ac:dyDescent="0.35">
      <c r="A4" s="482"/>
      <c r="B4" s="478"/>
      <c r="C4" s="470"/>
      <c r="D4" s="477"/>
      <c r="E4" s="474"/>
      <c r="F4" s="475"/>
      <c r="G4" s="476"/>
      <c r="H4" s="471"/>
      <c r="I4" s="472"/>
      <c r="J4" s="472"/>
      <c r="K4" s="472"/>
      <c r="L4" s="472"/>
      <c r="M4" s="473"/>
      <c r="N4" s="479"/>
      <c r="O4" s="472"/>
      <c r="P4" s="472"/>
      <c r="Q4" s="480"/>
      <c r="R4" s="471"/>
      <c r="S4" s="472"/>
      <c r="T4" s="472"/>
      <c r="U4" s="473"/>
      <c r="V4" s="481"/>
    </row>
    <row r="5" spans="1:22" ht="18.75" x14ac:dyDescent="0.3">
      <c r="A5" s="560"/>
      <c r="B5" s="485">
        <f>IF('Passages &amp; Appels'!L5="","",'Passages &amp; Appels'!L5)</f>
        <v>0.40416666666666667</v>
      </c>
      <c r="C5" s="483" t="str">
        <f>IF('Passages &amp; Appels'!A5="","",'Passages &amp; Appels'!A5)</f>
        <v>Statique</v>
      </c>
      <c r="D5" s="484" t="str">
        <f>IF('Passages &amp; Appels'!K5="","",'Passages &amp; Appels'!K5)</f>
        <v>Echauffement</v>
      </c>
      <c r="E5" s="463">
        <f>IF('Passages &amp; Appels'!H5="","",'Passages &amp; Appels'!H5)</f>
        <v>1</v>
      </c>
      <c r="F5" s="464">
        <f>IF('Passages &amp; Appels'!I5="","",'Passages &amp; Appels'!I5)</f>
        <v>1</v>
      </c>
      <c r="G5" s="462">
        <f>IF('Passages &amp; Appels'!J5="","",'Passages &amp; Appels'!J5)</f>
        <v>1</v>
      </c>
      <c r="H5" s="497" t="str">
        <f>IF('Passages &amp; Appels'!B5="","",'Passages &amp; Appels'!B5)</f>
        <v>DUCRUIX</v>
      </c>
      <c r="I5" s="498" t="str">
        <f>IF('Passages &amp; Appels'!C5="","",'Passages &amp; Appels'!C5)</f>
        <v>Rodoplhe</v>
      </c>
      <c r="J5" s="416" t="str">
        <f>IF('Passages &amp; Appels'!D5="","",'Passages &amp; Appels'!D5)</f>
        <v>Homme</v>
      </c>
      <c r="K5" s="416" t="str">
        <f>IF('Passages &amp; Appels'!E5="","",'Passages &amp; Appels'!E5)</f>
        <v xml:space="preserve">N°3 </v>
      </c>
      <c r="L5" s="416" t="str">
        <f>IF('Passages &amp; Appels'!F5="","",'Passages &amp; Appels'!F5)</f>
        <v>DUCRUIX Rodoplhe Homme</v>
      </c>
      <c r="M5" s="122" t="str">
        <f>IF('Passages &amp; Appels'!G5="","",'Passages &amp; Appels'!G5)</f>
        <v>Enjoy And Relax</v>
      </c>
      <c r="N5" s="499">
        <f>IF('Passages &amp; Appels'!M5="","",'Passages &amp; Appels'!M5)</f>
        <v>0.40416666666666667</v>
      </c>
      <c r="O5" s="500">
        <f>IF('Passages &amp; Appels'!N5="","",'Passages &amp; Appels'!N5)</f>
        <v>0.42499999999999999</v>
      </c>
      <c r="P5" s="500">
        <f>IF('Passages &amp; Appels'!O5="","",'Passages &amp; Appels'!O5)</f>
        <v>0.42569444444444443</v>
      </c>
      <c r="Q5" s="501">
        <f>IF('Passages &amp; Appels'!P5="","",'Passages &amp; Appels'!P5)</f>
        <v>0.42708333333333331</v>
      </c>
      <c r="R5" s="502">
        <f>IF('Passages &amp; Appels'!Q5="","",'Passages &amp; Appels'!Q5)</f>
        <v>3</v>
      </c>
      <c r="S5" s="416" t="str">
        <f>IF('Passages &amp; Appels'!R5="","",'Passages &amp; Appels'!R5)</f>
        <v>mn</v>
      </c>
      <c r="T5" s="498">
        <f>IF('Passages &amp; Appels'!S5="","",'Passages &amp; Appels'!S5)</f>
        <v>30</v>
      </c>
      <c r="U5" s="122" t="str">
        <f>IF('Passages &amp; Appels'!T5="","",'Passages &amp; Appels'!T5)</f>
        <v>s</v>
      </c>
      <c r="V5" s="503" t="str">
        <f>IF('Passages &amp; Appels'!U5="","",'Passages &amp; Appels'!U5)</f>
        <v/>
      </c>
    </row>
    <row r="6" spans="1:22" ht="18.75" x14ac:dyDescent="0.3">
      <c r="A6" s="561"/>
      <c r="B6" s="491" t="str">
        <f>IF('Passages &amp; Appels'!L6='Passages &amp; Appels'!L5,"",'Passages &amp; Appels'!L6)</f>
        <v/>
      </c>
      <c r="C6" s="487" t="str">
        <f>IF(B6&lt;&gt;"",'Passages &amp; Appels'!A6,IF('Passages &amp; Appels'!A6='Passages &amp; Appels'!A5,"",'Passages &amp; Appels'!A6))</f>
        <v/>
      </c>
      <c r="D6" s="490" t="str">
        <f>IF(C6&lt;&gt;"",'Passages &amp; Appels'!K6,IF('Passages &amp; Appels'!K6='Passages &amp; Appels'!K5,"",'Passages &amp; Appels'!K6))</f>
        <v/>
      </c>
      <c r="E6" s="488" t="str">
        <f>IF(B6&lt;&gt;"",'Passages &amp; Appels'!H6,IF('Passages &amp; Appels'!H6='Passages &amp; Appels'!H5,"",'Passages &amp; Appels'!H6))</f>
        <v/>
      </c>
      <c r="F6" s="489">
        <f>IF('Passages &amp; Appels'!I6='Passages &amp; Appels'!I5,"",'Passages &amp; Appels'!I6)</f>
        <v>2</v>
      </c>
      <c r="G6" s="259">
        <f>IF('Passages &amp; Appels'!J6="","",'Passages &amp; Appels'!J6)</f>
        <v>2</v>
      </c>
      <c r="H6" s="468" t="str">
        <f>IF('Passages &amp; Appels'!B6="","",'Passages &amp; Appels'!B6)</f>
        <v>PETTENUZZO</v>
      </c>
      <c r="I6" s="437" t="str">
        <f>IF('Passages &amp; Appels'!C6="","",'Passages &amp; Appels'!C6)</f>
        <v>Stéphane</v>
      </c>
      <c r="J6" s="110" t="str">
        <f>IF('Passages &amp; Appels'!D6="","",'Passages &amp; Appels'!D6)</f>
        <v>Homme</v>
      </c>
      <c r="K6" s="110" t="str">
        <f>IF('Passages &amp; Appels'!E6="","",'Passages &amp; Appels'!E6)</f>
        <v xml:space="preserve">N°4 </v>
      </c>
      <c r="L6" s="110" t="str">
        <f>IF('Passages &amp; Appels'!F6="","",'Passages &amp; Appels'!F6)</f>
        <v>PETTENUZZO Stéphane Homme</v>
      </c>
      <c r="M6" s="112" t="str">
        <f>IF('Passages &amp; Appels'!G6="","",'Passages &amp; Appels'!G6)</f>
        <v>LIMULES</v>
      </c>
      <c r="N6" s="441">
        <f>IF('Passages &amp; Appels'!M6="","",'Passages &amp; Appels'!M6)</f>
        <v>0.40416666666666667</v>
      </c>
      <c r="O6" s="431">
        <f>IF('Passages &amp; Appels'!N6="","",'Passages &amp; Appels'!N6)</f>
        <v>0.42499999999999999</v>
      </c>
      <c r="P6" s="431">
        <f>IF('Passages &amp; Appels'!O6="","",'Passages &amp; Appels'!O6)</f>
        <v>0.42569444444444443</v>
      </c>
      <c r="Q6" s="439">
        <f>IF('Passages &amp; Appels'!P6="","",'Passages &amp; Appels'!P6)</f>
        <v>0.42708333333333331</v>
      </c>
      <c r="R6" s="435">
        <f>IF('Passages &amp; Appels'!Q6="","",'Passages &amp; Appels'!Q6)</f>
        <v>3</v>
      </c>
      <c r="S6" s="110" t="str">
        <f>IF('Passages &amp; Appels'!R6="","",'Passages &amp; Appels'!R6)</f>
        <v>mn</v>
      </c>
      <c r="T6" s="437">
        <f>IF('Passages &amp; Appels'!S6="","",'Passages &amp; Appels'!S6)</f>
        <v>35</v>
      </c>
      <c r="U6" s="112" t="str">
        <f>IF('Passages &amp; Appels'!T6="","",'Passages &amp; Appels'!T6)</f>
        <v>s</v>
      </c>
      <c r="V6" s="413" t="str">
        <f>IF('Passages &amp; Appels'!U6="","",'Passages &amp; Appels'!U6)</f>
        <v/>
      </c>
    </row>
    <row r="7" spans="1:22" ht="18.75" x14ac:dyDescent="0.3">
      <c r="A7" s="561"/>
      <c r="B7" s="491" t="str">
        <f>IF('Passages &amp; Appels'!L7='Passages &amp; Appels'!L6,"",'Passages &amp; Appels'!L7)</f>
        <v/>
      </c>
      <c r="C7" s="487" t="str">
        <f>IF(B7&lt;&gt;"",'Passages &amp; Appels'!A7,IF('Passages &amp; Appels'!A7='Passages &amp; Appels'!A6,"",'Passages &amp; Appels'!A7))</f>
        <v/>
      </c>
      <c r="D7" s="490" t="str">
        <f>IF(C7&lt;&gt;"",'Passages &amp; Appels'!K7,IF('Passages &amp; Appels'!K7='Passages &amp; Appels'!K6,"",'Passages &amp; Appels'!K7))</f>
        <v/>
      </c>
      <c r="E7" s="488" t="str">
        <f>IF(B7&lt;&gt;"",'Passages &amp; Appels'!H7,IF('Passages &amp; Appels'!H7='Passages &amp; Appels'!H6,"",'Passages &amp; Appels'!H7))</f>
        <v/>
      </c>
      <c r="F7" s="489">
        <f>IF('Passages &amp; Appels'!I7='Passages &amp; Appels'!I6,"",'Passages &amp; Appels'!I7)</f>
        <v>3</v>
      </c>
      <c r="G7" s="259">
        <f>IF('Passages &amp; Appels'!J7="","",'Passages &amp; Appels'!J7)</f>
        <v>3</v>
      </c>
      <c r="H7" s="468" t="str">
        <f>IF('Passages &amp; Appels'!B7="","",'Passages &amp; Appels'!B7)</f>
        <v>BRATANIC</v>
      </c>
      <c r="I7" s="437" t="str">
        <f>IF('Passages &amp; Appels'!C7="","",'Passages &amp; Appels'!C7)</f>
        <v>Christopher</v>
      </c>
      <c r="J7" s="110" t="str">
        <f>IF('Passages &amp; Appels'!D7="","",'Passages &amp; Appels'!D7)</f>
        <v>Homme</v>
      </c>
      <c r="K7" s="110" t="str">
        <f>IF('Passages &amp; Appels'!E7="","",'Passages &amp; Appels'!E7)</f>
        <v xml:space="preserve">N°2 </v>
      </c>
      <c r="L7" s="110" t="str">
        <f>IF('Passages &amp; Appels'!F7="","",'Passages &amp; Appels'!F7)</f>
        <v>BRATANIC Christopher Homme</v>
      </c>
      <c r="M7" s="112" t="str">
        <f>IF('Passages &amp; Appels'!G7="","",'Passages &amp; Appels'!G7)</f>
        <v>Les Cormorans 2</v>
      </c>
      <c r="N7" s="441">
        <f>IF('Passages &amp; Appels'!M7="","",'Passages &amp; Appels'!M7)</f>
        <v>0.40416666666666667</v>
      </c>
      <c r="O7" s="431">
        <f>IF('Passages &amp; Appels'!N7="","",'Passages &amp; Appels'!N7)</f>
        <v>0.42499999999999999</v>
      </c>
      <c r="P7" s="431">
        <f>IF('Passages &amp; Appels'!O7="","",'Passages &amp; Appels'!O7)</f>
        <v>0.42569444444444443</v>
      </c>
      <c r="Q7" s="439">
        <f>IF('Passages &amp; Appels'!P7="","",'Passages &amp; Appels'!P7)</f>
        <v>0.42708333333333331</v>
      </c>
      <c r="R7" s="435">
        <f>IF('Passages &amp; Appels'!Q7="","",'Passages &amp; Appels'!Q7)</f>
        <v>3</v>
      </c>
      <c r="S7" s="110" t="str">
        <f>IF('Passages &amp; Appels'!R7="","",'Passages &amp; Appels'!R7)</f>
        <v>mn</v>
      </c>
      <c r="T7" s="437">
        <f>IF('Passages &amp; Appels'!S7="","",'Passages &amp; Appels'!S7)</f>
        <v>50</v>
      </c>
      <c r="U7" s="112" t="str">
        <f>IF('Passages &amp; Appels'!T7="","",'Passages &amp; Appels'!T7)</f>
        <v>s</v>
      </c>
      <c r="V7" s="413" t="str">
        <f>IF('Passages &amp; Appels'!U7="","",'Passages &amp; Appels'!U7)</f>
        <v/>
      </c>
    </row>
    <row r="8" spans="1:22" ht="18.75" x14ac:dyDescent="0.3">
      <c r="A8" s="561"/>
      <c r="B8" s="491" t="str">
        <f>IF('Passages &amp; Appels'!L8='Passages &amp; Appels'!L7,"",'Passages &amp; Appels'!L8)</f>
        <v/>
      </c>
      <c r="C8" s="487" t="str">
        <f>IF(B8&lt;&gt;"",'Passages &amp; Appels'!A8,IF('Passages &amp; Appels'!A8='Passages &amp; Appels'!A7,"",'Passages &amp; Appels'!A8))</f>
        <v/>
      </c>
      <c r="D8" s="490" t="str">
        <f>IF(C8&lt;&gt;"",'Passages &amp; Appels'!K8,IF('Passages &amp; Appels'!K8='Passages &amp; Appels'!K7,"",'Passages &amp; Appels'!K8))</f>
        <v/>
      </c>
      <c r="E8" s="488" t="str">
        <f>IF(B8&lt;&gt;"",'Passages &amp; Appels'!H8,IF('Passages &amp; Appels'!H8='Passages &amp; Appels'!H7,"",'Passages &amp; Appels'!H8))</f>
        <v/>
      </c>
      <c r="F8" s="489">
        <f>IF('Passages &amp; Appels'!I8='Passages &amp; Appels'!I7,"",'Passages &amp; Appels'!I8)</f>
        <v>4</v>
      </c>
      <c r="G8" s="259">
        <f>IF('Passages &amp; Appels'!J8="","",'Passages &amp; Appels'!J8)</f>
        <v>4</v>
      </c>
      <c r="H8" s="468" t="str">
        <f>IF('Passages &amp; Appels'!B8="","",'Passages &amp; Appels'!B8)</f>
        <v>QUERY</v>
      </c>
      <c r="I8" s="437" t="str">
        <f>IF('Passages &amp; Appels'!C8="","",'Passages &amp; Appels'!C8)</f>
        <v>Michelle</v>
      </c>
      <c r="J8" s="110" t="str">
        <f>IF('Passages &amp; Appels'!D8="","",'Passages &amp; Appels'!D8)</f>
        <v>FEMME</v>
      </c>
      <c r="K8" s="110" t="str">
        <f>IF('Passages &amp; Appels'!E8="","",'Passages &amp; Appels'!E8)</f>
        <v xml:space="preserve">N°5 </v>
      </c>
      <c r="L8" s="110" t="str">
        <f>IF('Passages &amp; Appels'!F8="","",'Passages &amp; Appels'!F8)</f>
        <v>QUERY Michelle FEMME</v>
      </c>
      <c r="M8" s="112" t="str">
        <f>IF('Passages &amp; Appels'!G8="","",'Passages &amp; Appels'!G8)</f>
        <v>Les Cormorans 1</v>
      </c>
      <c r="N8" s="441">
        <f>IF('Passages &amp; Appels'!M8="","",'Passages &amp; Appels'!M8)</f>
        <v>0.40416666666666667</v>
      </c>
      <c r="O8" s="431">
        <f>IF('Passages &amp; Appels'!N8="","",'Passages &amp; Appels'!N8)</f>
        <v>0.42499999999999999</v>
      </c>
      <c r="P8" s="431">
        <f>IF('Passages &amp; Appels'!O8="","",'Passages &amp; Appels'!O8)</f>
        <v>0.42569444444444443</v>
      </c>
      <c r="Q8" s="439">
        <f>IF('Passages &amp; Appels'!P8="","",'Passages &amp; Appels'!P8)</f>
        <v>0.42708333333333331</v>
      </c>
      <c r="R8" s="435">
        <f>IF('Passages &amp; Appels'!Q8="","",'Passages &amp; Appels'!Q8)</f>
        <v>4</v>
      </c>
      <c r="S8" s="110" t="str">
        <f>IF('Passages &amp; Appels'!R8="","",'Passages &amp; Appels'!R8)</f>
        <v>mn</v>
      </c>
      <c r="T8" s="437">
        <f>IF('Passages &amp; Appels'!S8="","",'Passages &amp; Appels'!S8)</f>
        <v>10</v>
      </c>
      <c r="U8" s="112" t="str">
        <f>IF('Passages &amp; Appels'!T8="","",'Passages &amp; Appels'!T8)</f>
        <v>s</v>
      </c>
      <c r="V8" s="413" t="str">
        <f>IF('Passages &amp; Appels'!U8="","",'Passages &amp; Appels'!U8)</f>
        <v/>
      </c>
    </row>
    <row r="9" spans="1:22" ht="18.75" x14ac:dyDescent="0.3">
      <c r="A9" s="561"/>
      <c r="B9" s="491">
        <f>IF('Passages &amp; Appels'!L9='Passages &amp; Appels'!L8,"",'Passages &amp; Appels'!L9)</f>
        <v>0.41250000000000003</v>
      </c>
      <c r="C9" s="487" t="str">
        <f>IF(B9&lt;&gt;"",'Passages &amp; Appels'!A9,IF('Passages &amp; Appels'!A9='Passages &amp; Appels'!A8,"",'Passages &amp; Appels'!A9))</f>
        <v>Statique</v>
      </c>
      <c r="D9" s="490" t="str">
        <f>IF(C9&lt;&gt;"",'Passages &amp; Appels'!K9,IF('Passages &amp; Appels'!K9='Passages &amp; Appels'!K8,"",'Passages &amp; Appels'!K9))</f>
        <v>Echauffement</v>
      </c>
      <c r="E9" s="488">
        <f>IF(B9&lt;&gt;"",'Passages &amp; Appels'!H9,IF('Passages &amp; Appels'!H9='Passages &amp; Appels'!H8,"",'Passages &amp; Appels'!H9))</f>
        <v>2</v>
      </c>
      <c r="F9" s="489">
        <f>IF('Passages &amp; Appels'!I9='Passages &amp; Appels'!I8,"",'Passages &amp; Appels'!I9)</f>
        <v>1</v>
      </c>
      <c r="G9" s="259">
        <f>IF('Passages &amp; Appels'!J9="","",'Passages &amp; Appels'!J9)</f>
        <v>1</v>
      </c>
      <c r="H9" s="468" t="str">
        <f>IF('Passages &amp; Appels'!B9="","",'Passages &amp; Appels'!B9)</f>
        <v>GASS</v>
      </c>
      <c r="I9" s="437" t="str">
        <f>IF('Passages &amp; Appels'!C9="","",'Passages &amp; Appels'!C9)</f>
        <v>Alexandre</v>
      </c>
      <c r="J9" s="110" t="str">
        <f>IF('Passages &amp; Appels'!D9="","",'Passages &amp; Appels'!D9)</f>
        <v>Homme</v>
      </c>
      <c r="K9" s="110" t="str">
        <f>IF('Passages &amp; Appels'!E9="","",'Passages &amp; Appels'!E9)</f>
        <v xml:space="preserve">N°2 </v>
      </c>
      <c r="L9" s="110" t="str">
        <f>IF('Passages &amp; Appels'!F9="","",'Passages &amp; Appels'!F9)</f>
        <v>GASS Alexandre Homme</v>
      </c>
      <c r="M9" s="112" t="str">
        <f>IF('Passages &amp; Appels'!G9="","",'Passages &amp; Appels'!G9)</f>
        <v>Les Cormorans 1</v>
      </c>
      <c r="N9" s="441">
        <f>IF('Passages &amp; Appels'!M9="","",'Passages &amp; Appels'!M9)</f>
        <v>0.41250000000000003</v>
      </c>
      <c r="O9" s="431">
        <f>IF('Passages &amp; Appels'!N9="","",'Passages &amp; Appels'!N9)</f>
        <v>0.43333333333333335</v>
      </c>
      <c r="P9" s="431">
        <f>IF('Passages &amp; Appels'!O9="","",'Passages &amp; Appels'!O9)</f>
        <v>0.43402777777777779</v>
      </c>
      <c r="Q9" s="439">
        <f>IF('Passages &amp; Appels'!P9="","",'Passages &amp; Appels'!P9)</f>
        <v>0.43541666666666667</v>
      </c>
      <c r="R9" s="435">
        <f>IF('Passages &amp; Appels'!Q9="","",'Passages &amp; Appels'!Q9)</f>
        <v>4</v>
      </c>
      <c r="S9" s="110" t="str">
        <f>IF('Passages &amp; Appels'!R9="","",'Passages &amp; Appels'!R9)</f>
        <v>mn</v>
      </c>
      <c r="T9" s="437">
        <f>IF('Passages &amp; Appels'!S9="","",'Passages &amp; Appels'!S9)</f>
        <v>25</v>
      </c>
      <c r="U9" s="112" t="str">
        <f>IF('Passages &amp; Appels'!T9="","",'Passages &amp; Appels'!T9)</f>
        <v>s</v>
      </c>
      <c r="V9" s="413" t="str">
        <f>IF('Passages &amp; Appels'!U9="","",'Passages &amp; Appels'!U9)</f>
        <v/>
      </c>
    </row>
    <row r="10" spans="1:22" ht="18.75" x14ac:dyDescent="0.3">
      <c r="A10" s="561"/>
      <c r="B10" s="491" t="str">
        <f>IF('Passages &amp; Appels'!L10='Passages &amp; Appels'!L9,"",'Passages &amp; Appels'!L10)</f>
        <v/>
      </c>
      <c r="C10" s="487" t="str">
        <f>IF(B10&lt;&gt;"",'Passages &amp; Appels'!A10,IF('Passages &amp; Appels'!A10='Passages &amp; Appels'!A9,"",'Passages &amp; Appels'!A10))</f>
        <v/>
      </c>
      <c r="D10" s="490" t="str">
        <f>IF(C10&lt;&gt;"",'Passages &amp; Appels'!K10,IF('Passages &amp; Appels'!K10='Passages &amp; Appels'!K9,"",'Passages &amp; Appels'!K10))</f>
        <v/>
      </c>
      <c r="E10" s="488" t="str">
        <f>IF(B10&lt;&gt;"",'Passages &amp; Appels'!H10,IF('Passages &amp; Appels'!H10='Passages &amp; Appels'!H9,"",'Passages &amp; Appels'!H10))</f>
        <v/>
      </c>
      <c r="F10" s="489">
        <f>IF('Passages &amp; Appels'!I10='Passages &amp; Appels'!I9,"",'Passages &amp; Appels'!I10)</f>
        <v>2</v>
      </c>
      <c r="G10" s="259">
        <f>IF('Passages &amp; Appels'!J10="","",'Passages &amp; Appels'!J10)</f>
        <v>2</v>
      </c>
      <c r="H10" s="468" t="str">
        <f>IF('Passages &amp; Appels'!B10="","",'Passages &amp; Appels'!B10)</f>
        <v>ROUX</v>
      </c>
      <c r="I10" s="437" t="str">
        <f>IF('Passages &amp; Appels'!C10="","",'Passages &amp; Appels'!C10)</f>
        <v>Benoît</v>
      </c>
      <c r="J10" s="110" t="str">
        <f>IF('Passages &amp; Appels'!D10="","",'Passages &amp; Appels'!D10)</f>
        <v>Homme</v>
      </c>
      <c r="K10" s="110" t="str">
        <f>IF('Passages &amp; Appels'!E10="","",'Passages &amp; Appels'!E10)</f>
        <v xml:space="preserve">N°5 </v>
      </c>
      <c r="L10" s="110" t="str">
        <f>IF('Passages &amp; Appels'!F10="","",'Passages &amp; Appels'!F10)</f>
        <v>ROUX Benoît Homme</v>
      </c>
      <c r="M10" s="112" t="str">
        <f>IF('Passages &amp; Appels'!G10="","",'Passages &amp; Appels'!G10)</f>
        <v>CYRNEA</v>
      </c>
      <c r="N10" s="441">
        <f>IF('Passages &amp; Appels'!M10="","",'Passages &amp; Appels'!M10)</f>
        <v>0.41250000000000003</v>
      </c>
      <c r="O10" s="431">
        <f>IF('Passages &amp; Appels'!N10="","",'Passages &amp; Appels'!N10)</f>
        <v>0.43333333333333335</v>
      </c>
      <c r="P10" s="431">
        <f>IF('Passages &amp; Appels'!O10="","",'Passages &amp; Appels'!O10)</f>
        <v>0.43402777777777779</v>
      </c>
      <c r="Q10" s="439">
        <f>IF('Passages &amp; Appels'!P10="","",'Passages &amp; Appels'!P10)</f>
        <v>0.43541666666666667</v>
      </c>
      <c r="R10" s="435">
        <f>IF('Passages &amp; Appels'!Q10="","",'Passages &amp; Appels'!Q10)</f>
        <v>4</v>
      </c>
      <c r="S10" s="110" t="str">
        <f>IF('Passages &amp; Appels'!R10="","",'Passages &amp; Appels'!R10)</f>
        <v>mn</v>
      </c>
      <c r="T10" s="437">
        <f>IF('Passages &amp; Appels'!S10="","",'Passages &amp; Appels'!S10)</f>
        <v>30</v>
      </c>
      <c r="U10" s="112" t="str">
        <f>IF('Passages &amp; Appels'!T10="","",'Passages &amp; Appels'!T10)</f>
        <v>s</v>
      </c>
      <c r="V10" s="413" t="str">
        <f>IF('Passages &amp; Appels'!U10="","",'Passages &amp; Appels'!U10)</f>
        <v/>
      </c>
    </row>
    <row r="11" spans="1:22" ht="18.75" x14ac:dyDescent="0.3">
      <c r="A11" s="561"/>
      <c r="B11" s="491" t="str">
        <f>IF('Passages &amp; Appels'!L11='Passages &amp; Appels'!L10,"",'Passages &amp; Appels'!L11)</f>
        <v/>
      </c>
      <c r="C11" s="487" t="str">
        <f>IF(B11&lt;&gt;"",'Passages &amp; Appels'!A11,IF('Passages &amp; Appels'!A11='Passages &amp; Appels'!A10,"",'Passages &amp; Appels'!A11))</f>
        <v/>
      </c>
      <c r="D11" s="490" t="str">
        <f>IF(C11&lt;&gt;"",'Passages &amp; Appels'!K11,IF('Passages &amp; Appels'!K11='Passages &amp; Appels'!K10,"",'Passages &amp; Appels'!K11))</f>
        <v/>
      </c>
      <c r="E11" s="488" t="str">
        <f>IF(B11&lt;&gt;"",'Passages &amp; Appels'!H11,IF('Passages &amp; Appels'!H11='Passages &amp; Appels'!H10,"",'Passages &amp; Appels'!H11))</f>
        <v/>
      </c>
      <c r="F11" s="489">
        <f>IF('Passages &amp; Appels'!I11='Passages &amp; Appels'!I10,"",'Passages &amp; Appels'!I11)</f>
        <v>3</v>
      </c>
      <c r="G11" s="259">
        <f>IF('Passages &amp; Appels'!J11="","",'Passages &amp; Appels'!J11)</f>
        <v>3</v>
      </c>
      <c r="H11" s="468" t="str">
        <f>IF('Passages &amp; Appels'!B11="","",'Passages &amp; Appels'!B11)</f>
        <v>DELICOURT</v>
      </c>
      <c r="I11" s="437" t="str">
        <f>IF('Passages &amp; Appels'!C11="","",'Passages &amp; Appels'!C11)</f>
        <v>Stephanie</v>
      </c>
      <c r="J11" s="110" t="str">
        <f>IF('Passages &amp; Appels'!D11="","",'Passages &amp; Appels'!D11)</f>
        <v>Femme</v>
      </c>
      <c r="K11" s="110" t="str">
        <f>IF('Passages &amp; Appels'!E11="","",'Passages &amp; Appels'!E11)</f>
        <v xml:space="preserve">N°5 </v>
      </c>
      <c r="L11" s="110" t="str">
        <f>IF('Passages &amp; Appels'!F11="","",'Passages &amp; Appels'!F11)</f>
        <v>DELICOURT Stephanie Femme</v>
      </c>
      <c r="M11" s="112" t="str">
        <f>IF('Passages &amp; Appels'!G11="","",'Passages &amp; Appels'!G11)</f>
        <v>Enjoy And Relax</v>
      </c>
      <c r="N11" s="441">
        <f>IF('Passages &amp; Appels'!M11="","",'Passages &amp; Appels'!M11)</f>
        <v>0.41250000000000003</v>
      </c>
      <c r="O11" s="431">
        <f>IF('Passages &amp; Appels'!N11="","",'Passages &amp; Appels'!N11)</f>
        <v>0.43333333333333335</v>
      </c>
      <c r="P11" s="431">
        <f>IF('Passages &amp; Appels'!O11="","",'Passages &amp; Appels'!O11)</f>
        <v>0.43402777777777779</v>
      </c>
      <c r="Q11" s="439">
        <f>IF('Passages &amp; Appels'!P11="","",'Passages &amp; Appels'!P11)</f>
        <v>0.43541666666666667</v>
      </c>
      <c r="R11" s="435">
        <f>IF('Passages &amp; Appels'!Q11="","",'Passages &amp; Appels'!Q11)</f>
        <v>4</v>
      </c>
      <c r="S11" s="110" t="str">
        <f>IF('Passages &amp; Appels'!R11="","",'Passages &amp; Appels'!R11)</f>
        <v>mn</v>
      </c>
      <c r="T11" s="437">
        <f>IF('Passages &amp; Appels'!S11="","",'Passages &amp; Appels'!S11)</f>
        <v>30</v>
      </c>
      <c r="U11" s="112" t="str">
        <f>IF('Passages &amp; Appels'!T11="","",'Passages &amp; Appels'!T11)</f>
        <v>s</v>
      </c>
      <c r="V11" s="413" t="str">
        <f>IF('Passages &amp; Appels'!U11="","",'Passages &amp; Appels'!U11)</f>
        <v/>
      </c>
    </row>
    <row r="12" spans="1:22" ht="18.75" x14ac:dyDescent="0.3">
      <c r="A12" s="561"/>
      <c r="B12" s="491" t="str">
        <f>IF('Passages &amp; Appels'!L12='Passages &amp; Appels'!L11,"",'Passages &amp; Appels'!L12)</f>
        <v/>
      </c>
      <c r="C12" s="487" t="str">
        <f>IF(B12&lt;&gt;"",'Passages &amp; Appels'!A12,IF('Passages &amp; Appels'!A12='Passages &amp; Appels'!A11,"",'Passages &amp; Appels'!A12))</f>
        <v/>
      </c>
      <c r="D12" s="490" t="str">
        <f>IF(C12&lt;&gt;"",'Passages &amp; Appels'!K12,IF('Passages &amp; Appels'!K12='Passages &amp; Appels'!K11,"",'Passages &amp; Appels'!K12))</f>
        <v/>
      </c>
      <c r="E12" s="488" t="str">
        <f>IF(B12&lt;&gt;"",'Passages &amp; Appels'!H12,IF('Passages &amp; Appels'!H12='Passages &amp; Appels'!H11,"",'Passages &amp; Appels'!H12))</f>
        <v/>
      </c>
      <c r="F12" s="489">
        <f>IF('Passages &amp; Appels'!I12='Passages &amp; Appels'!I11,"",'Passages &amp; Appels'!I12)</f>
        <v>4</v>
      </c>
      <c r="G12" s="259">
        <f>IF('Passages &amp; Appels'!J12="","",'Passages &amp; Appels'!J12)</f>
        <v>4</v>
      </c>
      <c r="H12" s="468" t="str">
        <f>IF('Passages &amp; Appels'!B12="","",'Passages &amp; Appels'!B12)</f>
        <v>HERENT</v>
      </c>
      <c r="I12" s="437" t="str">
        <f>IF('Passages &amp; Appels'!C12="","",'Passages &amp; Appels'!C12)</f>
        <v>Xavier</v>
      </c>
      <c r="J12" s="110" t="str">
        <f>IF('Passages &amp; Appels'!D12="","",'Passages &amp; Appels'!D12)</f>
        <v>Homme</v>
      </c>
      <c r="K12" s="110" t="str">
        <f>IF('Passages &amp; Appels'!E12="","",'Passages &amp; Appels'!E12)</f>
        <v xml:space="preserve">N°4 </v>
      </c>
      <c r="L12" s="110" t="str">
        <f>IF('Passages &amp; Appels'!F12="","",'Passages &amp; Appels'!F12)</f>
        <v>HERENT Xavier Homme</v>
      </c>
      <c r="M12" s="112" t="str">
        <f>IF('Passages &amp; Appels'!G12="","",'Passages &amp; Appels'!G12)</f>
        <v>Les Cormorans 2</v>
      </c>
      <c r="N12" s="441">
        <f>IF('Passages &amp; Appels'!M12="","",'Passages &amp; Appels'!M12)</f>
        <v>0.41250000000000003</v>
      </c>
      <c r="O12" s="431">
        <f>IF('Passages &amp; Appels'!N12="","",'Passages &amp; Appels'!N12)</f>
        <v>0.43333333333333335</v>
      </c>
      <c r="P12" s="431">
        <f>IF('Passages &amp; Appels'!O12="","",'Passages &amp; Appels'!O12)</f>
        <v>0.43402777777777779</v>
      </c>
      <c r="Q12" s="439">
        <f>IF('Passages &amp; Appels'!P12="","",'Passages &amp; Appels'!P12)</f>
        <v>0.43541666666666667</v>
      </c>
      <c r="R12" s="435">
        <f>IF('Passages &amp; Appels'!Q12="","",'Passages &amp; Appels'!Q12)</f>
        <v>4</v>
      </c>
      <c r="S12" s="110" t="str">
        <f>IF('Passages &amp; Appels'!R12="","",'Passages &amp; Appels'!R12)</f>
        <v>mn</v>
      </c>
      <c r="T12" s="437">
        <f>IF('Passages &amp; Appels'!S12="","",'Passages &amp; Appels'!S12)</f>
        <v>30</v>
      </c>
      <c r="U12" s="112" t="str">
        <f>IF('Passages &amp; Appels'!T12="","",'Passages &amp; Appels'!T12)</f>
        <v>s</v>
      </c>
      <c r="V12" s="413" t="str">
        <f>IF('Passages &amp; Appels'!U12="","",'Passages &amp; Appels'!U12)</f>
        <v/>
      </c>
    </row>
    <row r="13" spans="1:22" ht="18.75" x14ac:dyDescent="0.3">
      <c r="A13" s="561"/>
      <c r="B13" s="491">
        <f>IF('Passages &amp; Appels'!L13='Passages &amp; Appels'!L12,"",'Passages &amp; Appels'!L13)</f>
        <v>0.42083333333333339</v>
      </c>
      <c r="C13" s="487" t="str">
        <f>IF(B13&lt;&gt;"",'Passages &amp; Appels'!A13,IF('Passages &amp; Appels'!A13='Passages &amp; Appels'!A12,"",'Passages &amp; Appels'!A13))</f>
        <v>Statique</v>
      </c>
      <c r="D13" s="490" t="str">
        <f>IF(C13&lt;&gt;"",'Passages &amp; Appels'!K13,IF('Passages &amp; Appels'!K13='Passages &amp; Appels'!K12,"",'Passages &amp; Appels'!K13))</f>
        <v>Echauffement</v>
      </c>
      <c r="E13" s="488">
        <f>IF(B13&lt;&gt;"",'Passages &amp; Appels'!H13,IF('Passages &amp; Appels'!H13='Passages &amp; Appels'!H12,"",'Passages &amp; Appels'!H13))</f>
        <v>3</v>
      </c>
      <c r="F13" s="489">
        <f>IF('Passages &amp; Appels'!I13='Passages &amp; Appels'!I12,"",'Passages &amp; Appels'!I13)</f>
        <v>1</v>
      </c>
      <c r="G13" s="259">
        <f>IF('Passages &amp; Appels'!J13="","",'Passages &amp; Appels'!J13)</f>
        <v>1</v>
      </c>
      <c r="H13" s="468" t="str">
        <f>IF('Passages &amp; Appels'!B13="","",'Passages &amp; Appels'!B13)</f>
        <v>MARIE</v>
      </c>
      <c r="I13" s="437" t="str">
        <f>IF('Passages &amp; Appels'!C13="","",'Passages &amp; Appels'!C13)</f>
        <v>coralie</v>
      </c>
      <c r="J13" s="110" t="str">
        <f>IF('Passages &amp; Appels'!D13="","",'Passages &amp; Appels'!D13)</f>
        <v>femme</v>
      </c>
      <c r="K13" s="110" t="str">
        <f>IF('Passages &amp; Appels'!E13="","",'Passages &amp; Appels'!E13)</f>
        <v xml:space="preserve">N°5 </v>
      </c>
      <c r="L13" s="110" t="str">
        <f>IF('Passages &amp; Appels'!F13="","",'Passages &amp; Appels'!F13)</f>
        <v>MARIE coralie femme</v>
      </c>
      <c r="M13" s="112" t="str">
        <f>IF('Passages &amp; Appels'!G13="","",'Passages &amp; Appels'!G13)</f>
        <v>Sportpleizh</v>
      </c>
      <c r="N13" s="441">
        <f>IF('Passages &amp; Appels'!M13="","",'Passages &amp; Appels'!M13)</f>
        <v>0.42083333333333339</v>
      </c>
      <c r="O13" s="431">
        <f>IF('Passages &amp; Appels'!N13="","",'Passages &amp; Appels'!N13)</f>
        <v>0.44166666666666671</v>
      </c>
      <c r="P13" s="431">
        <f>IF('Passages &amp; Appels'!O13="","",'Passages &amp; Appels'!O13)</f>
        <v>0.44236111111111115</v>
      </c>
      <c r="Q13" s="439">
        <f>IF('Passages &amp; Appels'!P13="","",'Passages &amp; Appels'!P13)</f>
        <v>0.44375000000000003</v>
      </c>
      <c r="R13" s="435">
        <f>IF('Passages &amp; Appels'!Q13="","",'Passages &amp; Appels'!Q13)</f>
        <v>4</v>
      </c>
      <c r="S13" s="110" t="str">
        <f>IF('Passages &amp; Appels'!R13="","",'Passages &amp; Appels'!R13)</f>
        <v>mn</v>
      </c>
      <c r="T13" s="437">
        <f>IF('Passages &amp; Appels'!S13="","",'Passages &amp; Appels'!S13)</f>
        <v>45</v>
      </c>
      <c r="U13" s="112" t="str">
        <f>IF('Passages &amp; Appels'!T13="","",'Passages &amp; Appels'!T13)</f>
        <v>s</v>
      </c>
      <c r="V13" s="413" t="str">
        <f>IF('Passages &amp; Appels'!U13="","",'Passages &amp; Appels'!U13)</f>
        <v/>
      </c>
    </row>
    <row r="14" spans="1:22" ht="18.75" x14ac:dyDescent="0.3">
      <c r="A14" s="561"/>
      <c r="B14" s="491" t="str">
        <f>IF('Passages &amp; Appels'!L14='Passages &amp; Appels'!L13,"",'Passages &amp; Appels'!L14)</f>
        <v/>
      </c>
      <c r="C14" s="487" t="str">
        <f>IF(B14&lt;&gt;"",'Passages &amp; Appels'!A14,IF('Passages &amp; Appels'!A14='Passages &amp; Appels'!A13,"",'Passages &amp; Appels'!A14))</f>
        <v/>
      </c>
      <c r="D14" s="490" t="str">
        <f>IF(C14&lt;&gt;"",'Passages &amp; Appels'!K14,IF('Passages &amp; Appels'!K14='Passages &amp; Appels'!K13,"",'Passages &amp; Appels'!K14))</f>
        <v/>
      </c>
      <c r="E14" s="488" t="str">
        <f>IF(B14&lt;&gt;"",'Passages &amp; Appels'!H14,IF('Passages &amp; Appels'!H14='Passages &amp; Appels'!H13,"",'Passages &amp; Appels'!H14))</f>
        <v/>
      </c>
      <c r="F14" s="489">
        <f>IF('Passages &amp; Appels'!I14='Passages &amp; Appels'!I13,"",'Passages &amp; Appels'!I14)</f>
        <v>2</v>
      </c>
      <c r="G14" s="259">
        <f>IF('Passages &amp; Appels'!J14="","",'Passages &amp; Appels'!J14)</f>
        <v>2</v>
      </c>
      <c r="H14" s="468" t="str">
        <f>IF('Passages &amp; Appels'!B14="","",'Passages &amp; Appels'!B14)</f>
        <v>SALEH</v>
      </c>
      <c r="I14" s="437" t="str">
        <f>IF('Passages &amp; Appels'!C14="","",'Passages &amp; Appels'!C14)</f>
        <v>Omr</v>
      </c>
      <c r="J14" s="110" t="str">
        <f>IF('Passages &amp; Appels'!D14="","",'Passages &amp; Appels'!D14)</f>
        <v>Homme</v>
      </c>
      <c r="K14" s="110" t="str">
        <f>IF('Passages &amp; Appels'!E14="","",'Passages &amp; Appels'!E14)</f>
        <v>N°1</v>
      </c>
      <c r="L14" s="110" t="str">
        <f>IF('Passages &amp; Appels'!F14="","",'Passages &amp; Appels'!F14)</f>
        <v>SALEH Omr Homme</v>
      </c>
      <c r="M14" s="112" t="str">
        <f>IF('Passages &amp; Appels'!G14="","",'Passages &amp; Appels'!G14)</f>
        <v>SOLO</v>
      </c>
      <c r="N14" s="441">
        <f>IF('Passages &amp; Appels'!M14="","",'Passages &amp; Appels'!M14)</f>
        <v>0.42083333333333339</v>
      </c>
      <c r="O14" s="431">
        <f>IF('Passages &amp; Appels'!N14="","",'Passages &amp; Appels'!N14)</f>
        <v>0.44166666666666671</v>
      </c>
      <c r="P14" s="431">
        <f>IF('Passages &amp; Appels'!O14="","",'Passages &amp; Appels'!O14)</f>
        <v>0.44236111111111115</v>
      </c>
      <c r="Q14" s="439">
        <f>IF('Passages &amp; Appels'!P14="","",'Passages &amp; Appels'!P14)</f>
        <v>0.44375000000000003</v>
      </c>
      <c r="R14" s="435">
        <f>IF('Passages &amp; Appels'!Q14="","",'Passages &amp; Appels'!Q14)</f>
        <v>4</v>
      </c>
      <c r="S14" s="110" t="str">
        <f>IF('Passages &amp; Appels'!R14="","",'Passages &amp; Appels'!R14)</f>
        <v>mn</v>
      </c>
      <c r="T14" s="437" t="str">
        <f>IF('Passages &amp; Appels'!S14="","",'Passages &amp; Appels'!S14)</f>
        <v/>
      </c>
      <c r="U14" s="112" t="str">
        <f>IF('Passages &amp; Appels'!T14="","",'Passages &amp; Appels'!T14)</f>
        <v/>
      </c>
      <c r="V14" s="413" t="str">
        <f>IF('Passages &amp; Appels'!U14="","",'Passages &amp; Appels'!U14)</f>
        <v/>
      </c>
    </row>
    <row r="15" spans="1:22" ht="18.75" x14ac:dyDescent="0.3">
      <c r="A15" s="561"/>
      <c r="B15" s="491" t="str">
        <f>IF('Passages &amp; Appels'!L15='Passages &amp; Appels'!L14,"",'Passages &amp; Appels'!L15)</f>
        <v/>
      </c>
      <c r="C15" s="487" t="str">
        <f>IF(B15&lt;&gt;"",'Passages &amp; Appels'!A15,IF('Passages &amp; Appels'!A15='Passages &amp; Appels'!A14,"",'Passages &amp; Appels'!A15))</f>
        <v/>
      </c>
      <c r="D15" s="490" t="str">
        <f>IF(C15&lt;&gt;"",'Passages &amp; Appels'!K15,IF('Passages &amp; Appels'!K15='Passages &amp; Appels'!K14,"",'Passages &amp; Appels'!K15))</f>
        <v/>
      </c>
      <c r="E15" s="488" t="str">
        <f>IF(B15&lt;&gt;"",'Passages &amp; Appels'!H15,IF('Passages &amp; Appels'!H15='Passages &amp; Appels'!H14,"",'Passages &amp; Appels'!H15))</f>
        <v/>
      </c>
      <c r="F15" s="489">
        <f>IF('Passages &amp; Appels'!I15='Passages &amp; Appels'!I14,"",'Passages &amp; Appels'!I15)</f>
        <v>3</v>
      </c>
      <c r="G15" s="259">
        <f>IF('Passages &amp; Appels'!J15="","",'Passages &amp; Appels'!J15)</f>
        <v>3</v>
      </c>
      <c r="H15" s="468" t="str">
        <f>IF('Passages &amp; Appels'!B15="","",'Passages &amp; Appels'!B15)</f>
        <v>BORGAT</v>
      </c>
      <c r="I15" s="437" t="str">
        <f>IF('Passages &amp; Appels'!C15="","",'Passages &amp; Appels'!C15)</f>
        <v>Anne</v>
      </c>
      <c r="J15" s="110" t="str">
        <f>IF('Passages &amp; Appels'!D15="","",'Passages &amp; Appels'!D15)</f>
        <v>Femme</v>
      </c>
      <c r="K15" s="110" t="str">
        <f>IF('Passages &amp; Appels'!E15="","",'Passages &amp; Appels'!E15)</f>
        <v xml:space="preserve">N°2 </v>
      </c>
      <c r="L15" s="110" t="str">
        <f>IF('Passages &amp; Appels'!F15="","",'Passages &amp; Appels'!F15)</f>
        <v>BORGAT Anne Femme</v>
      </c>
      <c r="M15" s="112" t="str">
        <f>IF('Passages &amp; Appels'!G15="","",'Passages &amp; Appels'!G15)</f>
        <v>CYRNEA</v>
      </c>
      <c r="N15" s="441">
        <f>IF('Passages &amp; Appels'!M15="","",'Passages &amp; Appels'!M15)</f>
        <v>0.42083333333333339</v>
      </c>
      <c r="O15" s="431">
        <f>IF('Passages &amp; Appels'!N15="","",'Passages &amp; Appels'!N15)</f>
        <v>0.44166666666666671</v>
      </c>
      <c r="P15" s="431">
        <f>IF('Passages &amp; Appels'!O15="","",'Passages &amp; Appels'!O15)</f>
        <v>0.44236111111111115</v>
      </c>
      <c r="Q15" s="439">
        <f>IF('Passages &amp; Appels'!P15="","",'Passages &amp; Appels'!P15)</f>
        <v>0.44375000000000003</v>
      </c>
      <c r="R15" s="435">
        <f>IF('Passages &amp; Appels'!Q15="","",'Passages &amp; Appels'!Q15)</f>
        <v>5</v>
      </c>
      <c r="S15" s="110" t="str">
        <f>IF('Passages &amp; Appels'!R15="","",'Passages &amp; Appels'!R15)</f>
        <v>mn</v>
      </c>
      <c r="T15" s="437">
        <f>IF('Passages &amp; Appels'!S15="","",'Passages &amp; Appels'!S15)</f>
        <v>0</v>
      </c>
      <c r="U15" s="112" t="str">
        <f>IF('Passages &amp; Appels'!T15="","",'Passages &amp; Appels'!T15)</f>
        <v>s</v>
      </c>
      <c r="V15" s="413" t="str">
        <f>IF('Passages &amp; Appels'!U15="","",'Passages &amp; Appels'!U15)</f>
        <v/>
      </c>
    </row>
    <row r="16" spans="1:22" ht="18.75" x14ac:dyDescent="0.3">
      <c r="A16" s="561"/>
      <c r="B16" s="491" t="str">
        <f>IF('Passages &amp; Appels'!L16='Passages &amp; Appels'!L15,"",'Passages &amp; Appels'!L16)</f>
        <v/>
      </c>
      <c r="C16" s="487" t="str">
        <f>IF(B16&lt;&gt;"",'Passages &amp; Appels'!A16,IF('Passages &amp; Appels'!A16='Passages &amp; Appels'!A15,"",'Passages &amp; Appels'!A16))</f>
        <v/>
      </c>
      <c r="D16" s="490" t="str">
        <f>IF(C16&lt;&gt;"",'Passages &amp; Appels'!K16,IF('Passages &amp; Appels'!K16='Passages &amp; Appels'!K15,"",'Passages &amp; Appels'!K16))</f>
        <v/>
      </c>
      <c r="E16" s="488" t="str">
        <f>IF(B16&lt;&gt;"",'Passages &amp; Appels'!H16,IF('Passages &amp; Appels'!H16='Passages &amp; Appels'!H15,"",'Passages &amp; Appels'!H16))</f>
        <v/>
      </c>
      <c r="F16" s="489">
        <f>IF('Passages &amp; Appels'!I16='Passages &amp; Appels'!I15,"",'Passages &amp; Appels'!I16)</f>
        <v>4</v>
      </c>
      <c r="G16" s="259">
        <f>IF('Passages &amp; Appels'!J16="","",'Passages &amp; Appels'!J16)</f>
        <v>4</v>
      </c>
      <c r="H16" s="468" t="str">
        <f>IF('Passages &amp; Appels'!B16="","",'Passages &amp; Appels'!B16)</f>
        <v>TISSOT</v>
      </c>
      <c r="I16" s="437" t="str">
        <f>IF('Passages &amp; Appels'!C16="","",'Passages &amp; Appels'!C16)</f>
        <v>Charles</v>
      </c>
      <c r="J16" s="110" t="str">
        <f>IF('Passages &amp; Appels'!D16="","",'Passages &amp; Appels'!D16)</f>
        <v>Homme</v>
      </c>
      <c r="K16" s="110" t="str">
        <f>IF('Passages &amp; Appels'!E16="","",'Passages &amp; Appels'!E16)</f>
        <v xml:space="preserve">N°4 </v>
      </c>
      <c r="L16" s="110" t="str">
        <f>IF('Passages &amp; Appels'!F16="","",'Passages &amp; Appels'!F16)</f>
        <v>TISSOT Charles Homme</v>
      </c>
      <c r="M16" s="112" t="str">
        <f>IF('Passages &amp; Appels'!G16="","",'Passages &amp; Appels'!G16)</f>
        <v>Imashi</v>
      </c>
      <c r="N16" s="441">
        <f>IF('Passages &amp; Appels'!M16="","",'Passages &amp; Appels'!M16)</f>
        <v>0.42083333333333339</v>
      </c>
      <c r="O16" s="431">
        <f>IF('Passages &amp; Appels'!N16="","",'Passages &amp; Appels'!N16)</f>
        <v>0.44166666666666671</v>
      </c>
      <c r="P16" s="431">
        <f>IF('Passages &amp; Appels'!O16="","",'Passages &amp; Appels'!O16)</f>
        <v>0.44236111111111115</v>
      </c>
      <c r="Q16" s="439">
        <f>IF('Passages &amp; Appels'!P16="","",'Passages &amp; Appels'!P16)</f>
        <v>0.44375000000000003</v>
      </c>
      <c r="R16" s="435">
        <f>IF('Passages &amp; Appels'!Q16="","",'Passages &amp; Appels'!Q16)</f>
        <v>5</v>
      </c>
      <c r="S16" s="110" t="str">
        <f>IF('Passages &amp; Appels'!R16="","",'Passages &amp; Appels'!R16)</f>
        <v>mn</v>
      </c>
      <c r="T16" s="437">
        <f>IF('Passages &amp; Appels'!S16="","",'Passages &amp; Appels'!S16)</f>
        <v>0</v>
      </c>
      <c r="U16" s="112" t="str">
        <f>IF('Passages &amp; Appels'!T16="","",'Passages &amp; Appels'!T16)</f>
        <v>s</v>
      </c>
      <c r="V16" s="413" t="str">
        <f>IF('Passages &amp; Appels'!U16="","",'Passages &amp; Appels'!U16)</f>
        <v/>
      </c>
    </row>
    <row r="17" spans="1:22" ht="18.75" x14ac:dyDescent="0.3">
      <c r="A17" s="561"/>
      <c r="B17" s="491">
        <f>IF('Passages &amp; Appels'!L17='Passages &amp; Appels'!L16,"",'Passages &amp; Appels'!L17)</f>
        <v>0.42499999999999999</v>
      </c>
      <c r="C17" s="487" t="str">
        <f>IF(B17&lt;&gt;"",'Passages &amp; Appels'!A17,IF('Passages &amp; Appels'!A17='Passages &amp; Appels'!A16,"",'Passages &amp; Appels'!A17))</f>
        <v>Statique</v>
      </c>
      <c r="D17" s="490" t="str">
        <f>IF(C17&lt;&gt;"",'Passages &amp; Appels'!K17,IF('Passages &amp; Appels'!K17='Passages &amp; Appels'!K16,"",'Passages &amp; Appels'!K17))</f>
        <v>Appel</v>
      </c>
      <c r="E17" s="488">
        <f>IF(B17&lt;&gt;"",'Passages &amp; Appels'!H17,IF('Passages &amp; Appels'!H17='Passages &amp; Appels'!H16,"",'Passages &amp; Appels'!H17))</f>
        <v>1</v>
      </c>
      <c r="F17" s="489">
        <f>IF('Passages &amp; Appels'!I17='Passages &amp; Appels'!I16,"",'Passages &amp; Appels'!I17)</f>
        <v>1</v>
      </c>
      <c r="G17" s="259">
        <f>IF('Passages &amp; Appels'!J17="","",'Passages &amp; Appels'!J17)</f>
        <v>1</v>
      </c>
      <c r="H17" s="468" t="str">
        <f>IF('Passages &amp; Appels'!B17="","",'Passages &amp; Appels'!B17)</f>
        <v>DUCRUIX</v>
      </c>
      <c r="I17" s="437" t="str">
        <f>IF('Passages &amp; Appels'!C17="","",'Passages &amp; Appels'!C17)</f>
        <v>Rodoplhe</v>
      </c>
      <c r="J17" s="110" t="str">
        <f>IF('Passages &amp; Appels'!D17="","",'Passages &amp; Appels'!D17)</f>
        <v>Homme</v>
      </c>
      <c r="K17" s="110" t="str">
        <f>IF('Passages &amp; Appels'!E17="","",'Passages &amp; Appels'!E17)</f>
        <v xml:space="preserve">N°3 </v>
      </c>
      <c r="L17" s="110" t="str">
        <f>IF('Passages &amp; Appels'!F17="","",'Passages &amp; Appels'!F17)</f>
        <v>DUCRUIX Rodoplhe Homme</v>
      </c>
      <c r="M17" s="112" t="str">
        <f>IF('Passages &amp; Appels'!G17="","",'Passages &amp; Appels'!G17)</f>
        <v>Enjoy And Relax</v>
      </c>
      <c r="N17" s="441">
        <f>IF('Passages &amp; Appels'!M17="","",'Passages &amp; Appels'!M17)</f>
        <v>0.40416666666666667</v>
      </c>
      <c r="O17" s="431">
        <f>IF('Passages &amp; Appels'!N17="","",'Passages &amp; Appels'!N17)</f>
        <v>0.42499999999999999</v>
      </c>
      <c r="P17" s="431">
        <f>IF('Passages &amp; Appels'!O17="","",'Passages &amp; Appels'!O17)</f>
        <v>0.42569444444444443</v>
      </c>
      <c r="Q17" s="439">
        <f>IF('Passages &amp; Appels'!P17="","",'Passages &amp; Appels'!P17)</f>
        <v>0.42708333333333331</v>
      </c>
      <c r="R17" s="435">
        <f>IF('Passages &amp; Appels'!Q17="","",'Passages &amp; Appels'!Q17)</f>
        <v>3</v>
      </c>
      <c r="S17" s="110" t="str">
        <f>IF('Passages &amp; Appels'!R17="","",'Passages &amp; Appels'!R17)</f>
        <v>mn</v>
      </c>
      <c r="T17" s="437">
        <f>IF('Passages &amp; Appels'!S17="","",'Passages &amp; Appels'!S17)</f>
        <v>30</v>
      </c>
      <c r="U17" s="112" t="str">
        <f>IF('Passages &amp; Appels'!T17="","",'Passages &amp; Appels'!T17)</f>
        <v>s</v>
      </c>
      <c r="V17" s="413" t="str">
        <f>IF('Passages &amp; Appels'!U17="","",'Passages &amp; Appels'!U17)</f>
        <v/>
      </c>
    </row>
    <row r="18" spans="1:22" ht="18.75" x14ac:dyDescent="0.3">
      <c r="A18" s="561"/>
      <c r="B18" s="491" t="str">
        <f>IF('Passages &amp; Appels'!L18='Passages &amp; Appels'!L17,"",'Passages &amp; Appels'!L18)</f>
        <v/>
      </c>
      <c r="C18" s="487" t="str">
        <f>IF(B18&lt;&gt;"",'Passages &amp; Appels'!A18,IF('Passages &amp; Appels'!A18='Passages &amp; Appels'!A17,"",'Passages &amp; Appels'!A18))</f>
        <v/>
      </c>
      <c r="D18" s="490" t="str">
        <f>IF(C18&lt;&gt;"",'Passages &amp; Appels'!K18,IF('Passages &amp; Appels'!K18='Passages &amp; Appels'!K17,"",'Passages &amp; Appels'!K18))</f>
        <v/>
      </c>
      <c r="E18" s="488" t="str">
        <f>IF(B18&lt;&gt;"",'Passages &amp; Appels'!H18,IF('Passages &amp; Appels'!H18='Passages &amp; Appels'!H17,"",'Passages &amp; Appels'!H18))</f>
        <v/>
      </c>
      <c r="F18" s="489">
        <f>IF('Passages &amp; Appels'!I18='Passages &amp; Appels'!I17,"",'Passages &amp; Appels'!I18)</f>
        <v>2</v>
      </c>
      <c r="G18" s="259">
        <f>IF('Passages &amp; Appels'!J18="","",'Passages &amp; Appels'!J18)</f>
        <v>2</v>
      </c>
      <c r="H18" s="468" t="str">
        <f>IF('Passages &amp; Appels'!B18="","",'Passages &amp; Appels'!B18)</f>
        <v>PETTENUZZO</v>
      </c>
      <c r="I18" s="437" t="str">
        <f>IF('Passages &amp; Appels'!C18="","",'Passages &amp; Appels'!C18)</f>
        <v>Stéphane</v>
      </c>
      <c r="J18" s="110" t="str">
        <f>IF('Passages &amp; Appels'!D18="","",'Passages &amp; Appels'!D18)</f>
        <v>Homme</v>
      </c>
      <c r="K18" s="110" t="str">
        <f>IF('Passages &amp; Appels'!E18="","",'Passages &amp; Appels'!E18)</f>
        <v xml:space="preserve">N°4 </v>
      </c>
      <c r="L18" s="110" t="str">
        <f>IF('Passages &amp; Appels'!F18="","",'Passages &amp; Appels'!F18)</f>
        <v>PETTENUZZO Stéphane Homme</v>
      </c>
      <c r="M18" s="112" t="str">
        <f>IF('Passages &amp; Appels'!G18="","",'Passages &amp; Appels'!G18)</f>
        <v>LIMULES</v>
      </c>
      <c r="N18" s="441">
        <f>IF('Passages &amp; Appels'!M18="","",'Passages &amp; Appels'!M18)</f>
        <v>0.40416666666666667</v>
      </c>
      <c r="O18" s="431">
        <f>IF('Passages &amp; Appels'!N18="","",'Passages &amp; Appels'!N18)</f>
        <v>0.42499999999999999</v>
      </c>
      <c r="P18" s="431">
        <f>IF('Passages &amp; Appels'!O18="","",'Passages &amp; Appels'!O18)</f>
        <v>0.42569444444444443</v>
      </c>
      <c r="Q18" s="439">
        <f>IF('Passages &amp; Appels'!P18="","",'Passages &amp; Appels'!P18)</f>
        <v>0.42708333333333331</v>
      </c>
      <c r="R18" s="435">
        <f>IF('Passages &amp; Appels'!Q18="","",'Passages &amp; Appels'!Q18)</f>
        <v>3</v>
      </c>
      <c r="S18" s="110" t="str">
        <f>IF('Passages &amp; Appels'!R18="","",'Passages &amp; Appels'!R18)</f>
        <v>mn</v>
      </c>
      <c r="T18" s="437">
        <f>IF('Passages &amp; Appels'!S18="","",'Passages &amp; Appels'!S18)</f>
        <v>35</v>
      </c>
      <c r="U18" s="112" t="str">
        <f>IF('Passages &amp; Appels'!T18="","",'Passages &amp; Appels'!T18)</f>
        <v>s</v>
      </c>
      <c r="V18" s="413" t="str">
        <f>IF('Passages &amp; Appels'!U18="","",'Passages &amp; Appels'!U18)</f>
        <v/>
      </c>
    </row>
    <row r="19" spans="1:22" ht="18.75" x14ac:dyDescent="0.3">
      <c r="A19" s="561"/>
      <c r="B19" s="491" t="str">
        <f>IF('Passages &amp; Appels'!L19='Passages &amp; Appels'!L18,"",'Passages &amp; Appels'!L19)</f>
        <v/>
      </c>
      <c r="C19" s="487" t="str">
        <f>IF(B19&lt;&gt;"",'Passages &amp; Appels'!A19,IF('Passages &amp; Appels'!A19='Passages &amp; Appels'!A18,"",'Passages &amp; Appels'!A19))</f>
        <v/>
      </c>
      <c r="D19" s="490" t="str">
        <f>IF(C19&lt;&gt;"",'Passages &amp; Appels'!K19,IF('Passages &amp; Appels'!K19='Passages &amp; Appels'!K18,"",'Passages &amp; Appels'!K19))</f>
        <v/>
      </c>
      <c r="E19" s="488" t="str">
        <f>IF(B19&lt;&gt;"",'Passages &amp; Appels'!H19,IF('Passages &amp; Appels'!H19='Passages &amp; Appels'!H18,"",'Passages &amp; Appels'!H19))</f>
        <v/>
      </c>
      <c r="F19" s="489">
        <f>IF('Passages &amp; Appels'!I19='Passages &amp; Appels'!I18,"",'Passages &amp; Appels'!I19)</f>
        <v>3</v>
      </c>
      <c r="G19" s="259">
        <f>IF('Passages &amp; Appels'!J19="","",'Passages &amp; Appels'!J19)</f>
        <v>3</v>
      </c>
      <c r="H19" s="468" t="str">
        <f>IF('Passages &amp; Appels'!B19="","",'Passages &amp; Appels'!B19)</f>
        <v>BRATANIC</v>
      </c>
      <c r="I19" s="437" t="str">
        <f>IF('Passages &amp; Appels'!C19="","",'Passages &amp; Appels'!C19)</f>
        <v>Christopher</v>
      </c>
      <c r="J19" s="110" t="str">
        <f>IF('Passages &amp; Appels'!D19="","",'Passages &amp; Appels'!D19)</f>
        <v>Homme</v>
      </c>
      <c r="K19" s="110" t="str">
        <f>IF('Passages &amp; Appels'!E19="","",'Passages &amp; Appels'!E19)</f>
        <v xml:space="preserve">N°2 </v>
      </c>
      <c r="L19" s="110" t="str">
        <f>IF('Passages &amp; Appels'!F19="","",'Passages &amp; Appels'!F19)</f>
        <v>BRATANIC Christopher Homme</v>
      </c>
      <c r="M19" s="112" t="str">
        <f>IF('Passages &amp; Appels'!G19="","",'Passages &amp; Appels'!G19)</f>
        <v>Les Cormorans 2</v>
      </c>
      <c r="N19" s="441">
        <f>IF('Passages &amp; Appels'!M19="","",'Passages &amp; Appels'!M19)</f>
        <v>0.40416666666666667</v>
      </c>
      <c r="O19" s="431">
        <f>IF('Passages &amp; Appels'!N19="","",'Passages &amp; Appels'!N19)</f>
        <v>0.42499999999999999</v>
      </c>
      <c r="P19" s="431">
        <f>IF('Passages &amp; Appels'!O19="","",'Passages &amp; Appels'!O19)</f>
        <v>0.42569444444444443</v>
      </c>
      <c r="Q19" s="439">
        <f>IF('Passages &amp; Appels'!P19="","",'Passages &amp; Appels'!P19)</f>
        <v>0.42708333333333331</v>
      </c>
      <c r="R19" s="435">
        <f>IF('Passages &amp; Appels'!Q19="","",'Passages &amp; Appels'!Q19)</f>
        <v>3</v>
      </c>
      <c r="S19" s="110" t="str">
        <f>IF('Passages &amp; Appels'!R19="","",'Passages &amp; Appels'!R19)</f>
        <v>mn</v>
      </c>
      <c r="T19" s="437">
        <f>IF('Passages &amp; Appels'!S19="","",'Passages &amp; Appels'!S19)</f>
        <v>50</v>
      </c>
      <c r="U19" s="112" t="str">
        <f>IF('Passages &amp; Appels'!T19="","",'Passages &amp; Appels'!T19)</f>
        <v>s</v>
      </c>
      <c r="V19" s="413" t="str">
        <f>IF('Passages &amp; Appels'!U19="","",'Passages &amp; Appels'!U19)</f>
        <v/>
      </c>
    </row>
    <row r="20" spans="1:22" ht="18.75" x14ac:dyDescent="0.3">
      <c r="A20" s="561"/>
      <c r="B20" s="491" t="str">
        <f>IF('Passages &amp; Appels'!L20='Passages &amp; Appels'!L19,"",'Passages &amp; Appels'!L20)</f>
        <v/>
      </c>
      <c r="C20" s="487" t="str">
        <f>IF(B20&lt;&gt;"",'Passages &amp; Appels'!A20,IF('Passages &amp; Appels'!A20='Passages &amp; Appels'!A19,"",'Passages &amp; Appels'!A20))</f>
        <v/>
      </c>
      <c r="D20" s="490" t="str">
        <f>IF(C20&lt;&gt;"",'Passages &amp; Appels'!K20,IF('Passages &amp; Appels'!K20='Passages &amp; Appels'!K19,"",'Passages &amp; Appels'!K20))</f>
        <v/>
      </c>
      <c r="E20" s="488" t="str">
        <f>IF(B20&lt;&gt;"",'Passages &amp; Appels'!H20,IF('Passages &amp; Appels'!H20='Passages &amp; Appels'!H19,"",'Passages &amp; Appels'!H20))</f>
        <v/>
      </c>
      <c r="F20" s="489">
        <f>IF('Passages &amp; Appels'!I20='Passages &amp; Appels'!I19,"",'Passages &amp; Appels'!I20)</f>
        <v>4</v>
      </c>
      <c r="G20" s="259">
        <f>IF('Passages &amp; Appels'!J20="","",'Passages &amp; Appels'!J20)</f>
        <v>4</v>
      </c>
      <c r="H20" s="468" t="str">
        <f>IF('Passages &amp; Appels'!B20="","",'Passages &amp; Appels'!B20)</f>
        <v>QUERY</v>
      </c>
      <c r="I20" s="437" t="str">
        <f>IF('Passages &amp; Appels'!C20="","",'Passages &amp; Appels'!C20)</f>
        <v>Michelle</v>
      </c>
      <c r="J20" s="110" t="str">
        <f>IF('Passages &amp; Appels'!D20="","",'Passages &amp; Appels'!D20)</f>
        <v>FEMME</v>
      </c>
      <c r="K20" s="110" t="str">
        <f>IF('Passages &amp; Appels'!E20="","",'Passages &amp; Appels'!E20)</f>
        <v xml:space="preserve">N°5 </v>
      </c>
      <c r="L20" s="110" t="str">
        <f>IF('Passages &amp; Appels'!F20="","",'Passages &amp; Appels'!F20)</f>
        <v>QUERY Michelle FEMME</v>
      </c>
      <c r="M20" s="112" t="str">
        <f>IF('Passages &amp; Appels'!G20="","",'Passages &amp; Appels'!G20)</f>
        <v>Les Cormorans 1</v>
      </c>
      <c r="N20" s="441">
        <f>IF('Passages &amp; Appels'!M20="","",'Passages &amp; Appels'!M20)</f>
        <v>0.40416666666666667</v>
      </c>
      <c r="O20" s="431">
        <f>IF('Passages &amp; Appels'!N20="","",'Passages &amp; Appels'!N20)</f>
        <v>0.42499999999999999</v>
      </c>
      <c r="P20" s="431">
        <f>IF('Passages &amp; Appels'!O20="","",'Passages &amp; Appels'!O20)</f>
        <v>0.42569444444444443</v>
      </c>
      <c r="Q20" s="439">
        <f>IF('Passages &amp; Appels'!P20="","",'Passages &amp; Appels'!P20)</f>
        <v>0.42708333333333331</v>
      </c>
      <c r="R20" s="435">
        <f>IF('Passages &amp; Appels'!Q20="","",'Passages &amp; Appels'!Q20)</f>
        <v>4</v>
      </c>
      <c r="S20" s="110" t="str">
        <f>IF('Passages &amp; Appels'!R20="","",'Passages &amp; Appels'!R20)</f>
        <v>mn</v>
      </c>
      <c r="T20" s="437">
        <f>IF('Passages &amp; Appels'!S20="","",'Passages &amp; Appels'!S20)</f>
        <v>10</v>
      </c>
      <c r="U20" s="112" t="str">
        <f>IF('Passages &amp; Appels'!T20="","",'Passages &amp; Appels'!T20)</f>
        <v>s</v>
      </c>
      <c r="V20" s="413" t="str">
        <f>IF('Passages &amp; Appels'!U20="","",'Passages &amp; Appels'!U20)</f>
        <v/>
      </c>
    </row>
    <row r="21" spans="1:22" ht="18.75" x14ac:dyDescent="0.3">
      <c r="A21" s="561"/>
      <c r="B21" s="491">
        <f>IF('Passages &amp; Appels'!L21='Passages &amp; Appels'!L20,"",'Passages &amp; Appels'!L21)</f>
        <v>0.42569444444444443</v>
      </c>
      <c r="C21" s="487" t="str">
        <f>IF(B21&lt;&gt;"",'Passages &amp; Appels'!A21,IF('Passages &amp; Appels'!A21='Passages &amp; Appels'!A20,"",'Passages &amp; Appels'!A21))</f>
        <v>Statique</v>
      </c>
      <c r="D21" s="490" t="str">
        <f>IF(C21&lt;&gt;"",'Passages &amp; Appels'!K21,IF('Passages &amp; Appels'!K21='Passages &amp; Appels'!K20,"",'Passages &amp; Appels'!K21))</f>
        <v>Décompte</v>
      </c>
      <c r="E21" s="488">
        <f>IF(B21&lt;&gt;"",'Passages &amp; Appels'!H21,IF('Passages &amp; Appels'!H21='Passages &amp; Appels'!H20,"",'Passages &amp; Appels'!H21))</f>
        <v>1</v>
      </c>
      <c r="F21" s="489">
        <f>IF('Passages &amp; Appels'!I21='Passages &amp; Appels'!I20,"",'Passages &amp; Appels'!I21)</f>
        <v>1</v>
      </c>
      <c r="G21" s="259">
        <f>IF('Passages &amp; Appels'!J21="","",'Passages &amp; Appels'!J21)</f>
        <v>1</v>
      </c>
      <c r="H21" s="468" t="str">
        <f>IF('Passages &amp; Appels'!B21="","",'Passages &amp; Appels'!B21)</f>
        <v>DUCRUIX</v>
      </c>
      <c r="I21" s="437" t="str">
        <f>IF('Passages &amp; Appels'!C21="","",'Passages &amp; Appels'!C21)</f>
        <v>Rodoplhe</v>
      </c>
      <c r="J21" s="110" t="str">
        <f>IF('Passages &amp; Appels'!D21="","",'Passages &amp; Appels'!D21)</f>
        <v>Homme</v>
      </c>
      <c r="K21" s="110" t="str">
        <f>IF('Passages &amp; Appels'!E21="","",'Passages &amp; Appels'!E21)</f>
        <v xml:space="preserve">N°3 </v>
      </c>
      <c r="L21" s="110" t="str">
        <f>IF('Passages &amp; Appels'!F21="","",'Passages &amp; Appels'!F21)</f>
        <v>DUCRUIX Rodoplhe Homme</v>
      </c>
      <c r="M21" s="112" t="str">
        <f>IF('Passages &amp; Appels'!G21="","",'Passages &amp; Appels'!G21)</f>
        <v>Enjoy And Relax</v>
      </c>
      <c r="N21" s="441">
        <f>IF('Passages &amp; Appels'!M21="","",'Passages &amp; Appels'!M21)</f>
        <v>0.40416666666666667</v>
      </c>
      <c r="O21" s="431">
        <f>IF('Passages &amp; Appels'!N21="","",'Passages &amp; Appels'!N21)</f>
        <v>0.42499999999999999</v>
      </c>
      <c r="P21" s="431">
        <f>IF('Passages &amp; Appels'!O21="","",'Passages &amp; Appels'!O21)</f>
        <v>0.42569444444444443</v>
      </c>
      <c r="Q21" s="439">
        <f>IF('Passages &amp; Appels'!P21="","",'Passages &amp; Appels'!P21)</f>
        <v>0.42708333333333331</v>
      </c>
      <c r="R21" s="435">
        <f>IF('Passages &amp; Appels'!Q21="","",'Passages &amp; Appels'!Q21)</f>
        <v>3</v>
      </c>
      <c r="S21" s="110" t="str">
        <f>IF('Passages &amp; Appels'!R21="","",'Passages &amp; Appels'!R21)</f>
        <v>mn</v>
      </c>
      <c r="T21" s="437">
        <f>IF('Passages &amp; Appels'!S21="","",'Passages &amp; Appels'!S21)</f>
        <v>30</v>
      </c>
      <c r="U21" s="112" t="str">
        <f>IF('Passages &amp; Appels'!T21="","",'Passages &amp; Appels'!T21)</f>
        <v>s</v>
      </c>
      <c r="V21" s="413" t="str">
        <f>IF('Passages &amp; Appels'!U21="","",'Passages &amp; Appels'!U21)</f>
        <v/>
      </c>
    </row>
    <row r="22" spans="1:22" ht="18.75" x14ac:dyDescent="0.3">
      <c r="A22" s="561"/>
      <c r="B22" s="491" t="str">
        <f>IF('Passages &amp; Appels'!L22='Passages &amp; Appels'!L21,"",'Passages &amp; Appels'!L22)</f>
        <v/>
      </c>
      <c r="C22" s="487" t="str">
        <f>IF(B22&lt;&gt;"",'Passages &amp; Appels'!A22,IF('Passages &amp; Appels'!A22='Passages &amp; Appels'!A21,"",'Passages &amp; Appels'!A22))</f>
        <v/>
      </c>
      <c r="D22" s="490" t="str">
        <f>IF(C22&lt;&gt;"",'Passages &amp; Appels'!K22,IF('Passages &amp; Appels'!K22='Passages &amp; Appels'!K21,"",'Passages &amp; Appels'!K22))</f>
        <v/>
      </c>
      <c r="E22" s="488" t="str">
        <f>IF(B22&lt;&gt;"",'Passages &amp; Appels'!H22,IF('Passages &amp; Appels'!H22='Passages &amp; Appels'!H21,"",'Passages &amp; Appels'!H22))</f>
        <v/>
      </c>
      <c r="F22" s="489">
        <f>IF('Passages &amp; Appels'!I22='Passages &amp; Appels'!I21,"",'Passages &amp; Appels'!I22)</f>
        <v>2</v>
      </c>
      <c r="G22" s="259">
        <f>IF('Passages &amp; Appels'!J22="","",'Passages &amp; Appels'!J22)</f>
        <v>2</v>
      </c>
      <c r="H22" s="468" t="str">
        <f>IF('Passages &amp; Appels'!B22="","",'Passages &amp; Appels'!B22)</f>
        <v>PETTENUZZO</v>
      </c>
      <c r="I22" s="437" t="str">
        <f>IF('Passages &amp; Appels'!C22="","",'Passages &amp; Appels'!C22)</f>
        <v>Stéphane</v>
      </c>
      <c r="J22" s="110" t="str">
        <f>IF('Passages &amp; Appels'!D22="","",'Passages &amp; Appels'!D22)</f>
        <v>Homme</v>
      </c>
      <c r="K22" s="110" t="str">
        <f>IF('Passages &amp; Appels'!E22="","",'Passages &amp; Appels'!E22)</f>
        <v xml:space="preserve">N°4 </v>
      </c>
      <c r="L22" s="110" t="str">
        <f>IF('Passages &amp; Appels'!F22="","",'Passages &amp; Appels'!F22)</f>
        <v>PETTENUZZO Stéphane Homme</v>
      </c>
      <c r="M22" s="112" t="str">
        <f>IF('Passages &amp; Appels'!G22="","",'Passages &amp; Appels'!G22)</f>
        <v>LIMULES</v>
      </c>
      <c r="N22" s="441">
        <f>IF('Passages &amp; Appels'!M22="","",'Passages &amp; Appels'!M22)</f>
        <v>0.40416666666666667</v>
      </c>
      <c r="O22" s="431">
        <f>IF('Passages &amp; Appels'!N22="","",'Passages &amp; Appels'!N22)</f>
        <v>0.42499999999999999</v>
      </c>
      <c r="P22" s="431">
        <f>IF('Passages &amp; Appels'!O22="","",'Passages &amp; Appels'!O22)</f>
        <v>0.42569444444444443</v>
      </c>
      <c r="Q22" s="439">
        <f>IF('Passages &amp; Appels'!P22="","",'Passages &amp; Appels'!P22)</f>
        <v>0.42708333333333331</v>
      </c>
      <c r="R22" s="435">
        <f>IF('Passages &amp; Appels'!Q22="","",'Passages &amp; Appels'!Q22)</f>
        <v>3</v>
      </c>
      <c r="S22" s="110" t="str">
        <f>IF('Passages &amp; Appels'!R22="","",'Passages &amp; Appels'!R22)</f>
        <v>mn</v>
      </c>
      <c r="T22" s="437">
        <f>IF('Passages &amp; Appels'!S22="","",'Passages &amp; Appels'!S22)</f>
        <v>35</v>
      </c>
      <c r="U22" s="112" t="str">
        <f>IF('Passages &amp; Appels'!T22="","",'Passages &amp; Appels'!T22)</f>
        <v>s</v>
      </c>
      <c r="V22" s="413" t="str">
        <f>IF('Passages &amp; Appels'!U22="","",'Passages &amp; Appels'!U22)</f>
        <v/>
      </c>
    </row>
    <row r="23" spans="1:22" ht="18.75" x14ac:dyDescent="0.3">
      <c r="A23" s="561"/>
      <c r="B23" s="491" t="str">
        <f>IF('Passages &amp; Appels'!L23='Passages &amp; Appels'!L22,"",'Passages &amp; Appels'!L23)</f>
        <v/>
      </c>
      <c r="C23" s="487" t="str">
        <f>IF(B23&lt;&gt;"",'Passages &amp; Appels'!A23,IF('Passages &amp; Appels'!A23='Passages &amp; Appels'!A22,"",'Passages &amp; Appels'!A23))</f>
        <v/>
      </c>
      <c r="D23" s="490" t="str">
        <f>IF(C23&lt;&gt;"",'Passages &amp; Appels'!K23,IF('Passages &amp; Appels'!K23='Passages &amp; Appels'!K22,"",'Passages &amp; Appels'!K23))</f>
        <v/>
      </c>
      <c r="E23" s="488" t="str">
        <f>IF(B23&lt;&gt;"",'Passages &amp; Appels'!H23,IF('Passages &amp; Appels'!H23='Passages &amp; Appels'!H22,"",'Passages &amp; Appels'!H23))</f>
        <v/>
      </c>
      <c r="F23" s="489">
        <f>IF('Passages &amp; Appels'!I23='Passages &amp; Appels'!I22,"",'Passages &amp; Appels'!I23)</f>
        <v>3</v>
      </c>
      <c r="G23" s="259">
        <f>IF('Passages &amp; Appels'!J23="","",'Passages &amp; Appels'!J23)</f>
        <v>3</v>
      </c>
      <c r="H23" s="468" t="str">
        <f>IF('Passages &amp; Appels'!B23="","",'Passages &amp; Appels'!B23)</f>
        <v>BRATANIC</v>
      </c>
      <c r="I23" s="437" t="str">
        <f>IF('Passages &amp; Appels'!C23="","",'Passages &amp; Appels'!C23)</f>
        <v>Christopher</v>
      </c>
      <c r="J23" s="110" t="str">
        <f>IF('Passages &amp; Appels'!D23="","",'Passages &amp; Appels'!D23)</f>
        <v>Homme</v>
      </c>
      <c r="K23" s="110" t="str">
        <f>IF('Passages &amp; Appels'!E23="","",'Passages &amp; Appels'!E23)</f>
        <v xml:space="preserve">N°2 </v>
      </c>
      <c r="L23" s="110" t="str">
        <f>IF('Passages &amp; Appels'!F23="","",'Passages &amp; Appels'!F23)</f>
        <v>BRATANIC Christopher Homme</v>
      </c>
      <c r="M23" s="112" t="str">
        <f>IF('Passages &amp; Appels'!G23="","",'Passages &amp; Appels'!G23)</f>
        <v>Les Cormorans 2</v>
      </c>
      <c r="N23" s="441">
        <f>IF('Passages &amp; Appels'!M23="","",'Passages &amp; Appels'!M23)</f>
        <v>0.40416666666666667</v>
      </c>
      <c r="O23" s="431">
        <f>IF('Passages &amp; Appels'!N23="","",'Passages &amp; Appels'!N23)</f>
        <v>0.42499999999999999</v>
      </c>
      <c r="P23" s="431">
        <f>IF('Passages &amp; Appels'!O23="","",'Passages &amp; Appels'!O23)</f>
        <v>0.42569444444444443</v>
      </c>
      <c r="Q23" s="439">
        <f>IF('Passages &amp; Appels'!P23="","",'Passages &amp; Appels'!P23)</f>
        <v>0.42708333333333331</v>
      </c>
      <c r="R23" s="435">
        <f>IF('Passages &amp; Appels'!Q23="","",'Passages &amp; Appels'!Q23)</f>
        <v>3</v>
      </c>
      <c r="S23" s="110" t="str">
        <f>IF('Passages &amp; Appels'!R23="","",'Passages &amp; Appels'!R23)</f>
        <v>mn</v>
      </c>
      <c r="T23" s="437">
        <f>IF('Passages &amp; Appels'!S23="","",'Passages &amp; Appels'!S23)</f>
        <v>50</v>
      </c>
      <c r="U23" s="112" t="str">
        <f>IF('Passages &amp; Appels'!T23="","",'Passages &amp; Appels'!T23)</f>
        <v>s</v>
      </c>
      <c r="V23" s="413" t="str">
        <f>IF('Passages &amp; Appels'!U23="","",'Passages &amp; Appels'!U23)</f>
        <v/>
      </c>
    </row>
    <row r="24" spans="1:22" ht="18.75" x14ac:dyDescent="0.3">
      <c r="A24" s="561"/>
      <c r="B24" s="491" t="str">
        <f>IF('Passages &amp; Appels'!L24='Passages &amp; Appels'!L23,"",'Passages &amp; Appels'!L24)</f>
        <v/>
      </c>
      <c r="C24" s="487" t="str">
        <f>IF(B24&lt;&gt;"",'Passages &amp; Appels'!A24,IF('Passages &amp; Appels'!A24='Passages &amp; Appels'!A23,"",'Passages &amp; Appels'!A24))</f>
        <v/>
      </c>
      <c r="D24" s="490" t="str">
        <f>IF(C24&lt;&gt;"",'Passages &amp; Appels'!K24,IF('Passages &amp; Appels'!K24='Passages &amp; Appels'!K23,"",'Passages &amp; Appels'!K24))</f>
        <v/>
      </c>
      <c r="E24" s="488" t="str">
        <f>IF(B24&lt;&gt;"",'Passages &amp; Appels'!H24,IF('Passages &amp; Appels'!H24='Passages &amp; Appels'!H23,"",'Passages &amp; Appels'!H24))</f>
        <v/>
      </c>
      <c r="F24" s="489">
        <f>IF('Passages &amp; Appels'!I24='Passages &amp; Appels'!I23,"",'Passages &amp; Appels'!I24)</f>
        <v>4</v>
      </c>
      <c r="G24" s="259">
        <f>IF('Passages &amp; Appels'!J24="","",'Passages &amp; Appels'!J24)</f>
        <v>4</v>
      </c>
      <c r="H24" s="468" t="str">
        <f>IF('Passages &amp; Appels'!B24="","",'Passages &amp; Appels'!B24)</f>
        <v>QUERY</v>
      </c>
      <c r="I24" s="437" t="str">
        <f>IF('Passages &amp; Appels'!C24="","",'Passages &amp; Appels'!C24)</f>
        <v>Michelle</v>
      </c>
      <c r="J24" s="110" t="str">
        <f>IF('Passages &amp; Appels'!D24="","",'Passages &amp; Appels'!D24)</f>
        <v>FEMME</v>
      </c>
      <c r="K24" s="110" t="str">
        <f>IF('Passages &amp; Appels'!E24="","",'Passages &amp; Appels'!E24)</f>
        <v xml:space="preserve">N°5 </v>
      </c>
      <c r="L24" s="110" t="str">
        <f>IF('Passages &amp; Appels'!F24="","",'Passages &amp; Appels'!F24)</f>
        <v>QUERY Michelle FEMME</v>
      </c>
      <c r="M24" s="112" t="str">
        <f>IF('Passages &amp; Appels'!G24="","",'Passages &amp; Appels'!G24)</f>
        <v>Les Cormorans 1</v>
      </c>
      <c r="N24" s="441">
        <f>IF('Passages &amp; Appels'!M24="","",'Passages &amp; Appels'!M24)</f>
        <v>0.40416666666666667</v>
      </c>
      <c r="O24" s="431">
        <f>IF('Passages &amp; Appels'!N24="","",'Passages &amp; Appels'!N24)</f>
        <v>0.42499999999999999</v>
      </c>
      <c r="P24" s="431">
        <f>IF('Passages &amp; Appels'!O24="","",'Passages &amp; Appels'!O24)</f>
        <v>0.42569444444444443</v>
      </c>
      <c r="Q24" s="439">
        <f>IF('Passages &amp; Appels'!P24="","",'Passages &amp; Appels'!P24)</f>
        <v>0.42708333333333331</v>
      </c>
      <c r="R24" s="435">
        <f>IF('Passages &amp; Appels'!Q24="","",'Passages &amp; Appels'!Q24)</f>
        <v>4</v>
      </c>
      <c r="S24" s="110" t="str">
        <f>IF('Passages &amp; Appels'!R24="","",'Passages &amp; Appels'!R24)</f>
        <v>mn</v>
      </c>
      <c r="T24" s="437">
        <f>IF('Passages &amp; Appels'!S24="","",'Passages &amp; Appels'!S24)</f>
        <v>10</v>
      </c>
      <c r="U24" s="112" t="str">
        <f>IF('Passages &amp; Appels'!T24="","",'Passages &amp; Appels'!T24)</f>
        <v>s</v>
      </c>
      <c r="V24" s="413" t="str">
        <f>IF('Passages &amp; Appels'!U24="","",'Passages &amp; Appels'!U24)</f>
        <v/>
      </c>
    </row>
    <row r="25" spans="1:22" ht="18.75" x14ac:dyDescent="0.3">
      <c r="A25" s="561"/>
      <c r="B25" s="491">
        <f>IF('Passages &amp; Appels'!L25='Passages &amp; Appels'!L24,"",'Passages &amp; Appels'!L25)</f>
        <v>0.42708333333333331</v>
      </c>
      <c r="C25" s="487" t="str">
        <f>IF(B25&lt;&gt;"",'Passages &amp; Appels'!A25,IF('Passages &amp; Appels'!A25='Passages &amp; Appels'!A24,"",'Passages &amp; Appels'!A25))</f>
        <v>Statique</v>
      </c>
      <c r="D25" s="490" t="str">
        <f>IF(C25&lt;&gt;"",'Passages &amp; Appels'!K25,IF('Passages &amp; Appels'!K25='Passages &amp; Appels'!K24,"",'Passages &amp; Appels'!K25))</f>
        <v>Passage</v>
      </c>
      <c r="E25" s="488">
        <f>IF(B25&lt;&gt;"",'Passages &amp; Appels'!H25,IF('Passages &amp; Appels'!H25='Passages &amp; Appels'!H24,"",'Passages &amp; Appels'!H25))</f>
        <v>1</v>
      </c>
      <c r="F25" s="489">
        <f>IF('Passages &amp; Appels'!I25='Passages &amp; Appels'!I24,"",'Passages &amp; Appels'!I25)</f>
        <v>1</v>
      </c>
      <c r="G25" s="259">
        <f>IF('Passages &amp; Appels'!J25="","",'Passages &amp; Appels'!J25)</f>
        <v>1</v>
      </c>
      <c r="H25" s="468" t="str">
        <f>IF('Passages &amp; Appels'!B25="","",'Passages &amp; Appels'!B25)</f>
        <v>DUCRUIX</v>
      </c>
      <c r="I25" s="437" t="str">
        <f>IF('Passages &amp; Appels'!C25="","",'Passages &amp; Appels'!C25)</f>
        <v>Rodoplhe</v>
      </c>
      <c r="J25" s="110" t="str">
        <f>IF('Passages &amp; Appels'!D25="","",'Passages &amp; Appels'!D25)</f>
        <v>Homme</v>
      </c>
      <c r="K25" s="110" t="str">
        <f>IF('Passages &amp; Appels'!E25="","",'Passages &amp; Appels'!E25)</f>
        <v xml:space="preserve">N°3 </v>
      </c>
      <c r="L25" s="110" t="str">
        <f>IF('Passages &amp; Appels'!F25="","",'Passages &amp; Appels'!F25)</f>
        <v>DUCRUIX Rodoplhe Homme</v>
      </c>
      <c r="M25" s="112" t="str">
        <f>IF('Passages &amp; Appels'!G25="","",'Passages &amp; Appels'!G25)</f>
        <v>Enjoy And Relax</v>
      </c>
      <c r="N25" s="441">
        <f>IF('Passages &amp; Appels'!M25="","",'Passages &amp; Appels'!M25)</f>
        <v>0.40416666666666667</v>
      </c>
      <c r="O25" s="431">
        <f>IF('Passages &amp; Appels'!N25="","",'Passages &amp; Appels'!N25)</f>
        <v>0.42499999999999999</v>
      </c>
      <c r="P25" s="431">
        <f>IF('Passages &amp; Appels'!O25="","",'Passages &amp; Appels'!O25)</f>
        <v>0.42569444444444443</v>
      </c>
      <c r="Q25" s="439">
        <f>IF('Passages &amp; Appels'!P25="","",'Passages &amp; Appels'!P25)</f>
        <v>0.42708333333333331</v>
      </c>
      <c r="R25" s="435">
        <f>IF('Passages &amp; Appels'!Q25="","",'Passages &amp; Appels'!Q25)</f>
        <v>3</v>
      </c>
      <c r="S25" s="110" t="str">
        <f>IF('Passages &amp; Appels'!R25="","",'Passages &amp; Appels'!R25)</f>
        <v>mn</v>
      </c>
      <c r="T25" s="437">
        <f>IF('Passages &amp; Appels'!S25="","",'Passages &amp; Appels'!S25)</f>
        <v>30</v>
      </c>
      <c r="U25" s="112" t="str">
        <f>IF('Passages &amp; Appels'!T25="","",'Passages &amp; Appels'!T25)</f>
        <v>s</v>
      </c>
      <c r="V25" s="413" t="str">
        <f>IF('Passages &amp; Appels'!U25="","",'Passages &amp; Appels'!U25)</f>
        <v/>
      </c>
    </row>
    <row r="26" spans="1:22" ht="18.75" x14ac:dyDescent="0.3">
      <c r="A26" s="561"/>
      <c r="B26" s="491" t="str">
        <f>IF('Passages &amp; Appels'!L26='Passages &amp; Appels'!L25,"",'Passages &amp; Appels'!L26)</f>
        <v/>
      </c>
      <c r="C26" s="487" t="str">
        <f>IF(B26&lt;&gt;"",'Passages &amp; Appels'!A26,IF('Passages &amp; Appels'!A26='Passages &amp; Appels'!A25,"",'Passages &amp; Appels'!A26))</f>
        <v/>
      </c>
      <c r="D26" s="490" t="str">
        <f>IF(C26&lt;&gt;"",'Passages &amp; Appels'!K26,IF('Passages &amp; Appels'!K26='Passages &amp; Appels'!K25,"",'Passages &amp; Appels'!K26))</f>
        <v/>
      </c>
      <c r="E26" s="488" t="str">
        <f>IF(B26&lt;&gt;"",'Passages &amp; Appels'!H26,IF('Passages &amp; Appels'!H26='Passages &amp; Appels'!H25,"",'Passages &amp; Appels'!H26))</f>
        <v/>
      </c>
      <c r="F26" s="489">
        <f>IF('Passages &amp; Appels'!I26='Passages &amp; Appels'!I25,"",'Passages &amp; Appels'!I26)</f>
        <v>2</v>
      </c>
      <c r="G26" s="259">
        <f>IF('Passages &amp; Appels'!J26="","",'Passages &amp; Appels'!J26)</f>
        <v>2</v>
      </c>
      <c r="H26" s="468" t="str">
        <f>IF('Passages &amp; Appels'!B26="","",'Passages &amp; Appels'!B26)</f>
        <v>PETTENUZZO</v>
      </c>
      <c r="I26" s="437" t="str">
        <f>IF('Passages &amp; Appels'!C26="","",'Passages &amp; Appels'!C26)</f>
        <v>Stéphane</v>
      </c>
      <c r="J26" s="110" t="str">
        <f>IF('Passages &amp; Appels'!D26="","",'Passages &amp; Appels'!D26)</f>
        <v>Homme</v>
      </c>
      <c r="K26" s="110" t="str">
        <f>IF('Passages &amp; Appels'!E26="","",'Passages &amp; Appels'!E26)</f>
        <v xml:space="preserve">N°4 </v>
      </c>
      <c r="L26" s="110" t="str">
        <f>IF('Passages &amp; Appels'!F26="","",'Passages &amp; Appels'!F26)</f>
        <v>PETTENUZZO Stéphane Homme</v>
      </c>
      <c r="M26" s="112" t="str">
        <f>IF('Passages &amp; Appels'!G26="","",'Passages &amp; Appels'!G26)</f>
        <v>LIMULES</v>
      </c>
      <c r="N26" s="441">
        <f>IF('Passages &amp; Appels'!M26="","",'Passages &amp; Appels'!M26)</f>
        <v>0.40416666666666667</v>
      </c>
      <c r="O26" s="431">
        <f>IF('Passages &amp; Appels'!N26="","",'Passages &amp; Appels'!N26)</f>
        <v>0.42499999999999999</v>
      </c>
      <c r="P26" s="431">
        <f>IF('Passages &amp; Appels'!O26="","",'Passages &amp; Appels'!O26)</f>
        <v>0.42569444444444443</v>
      </c>
      <c r="Q26" s="439">
        <f>IF('Passages &amp; Appels'!P26="","",'Passages &amp; Appels'!P26)</f>
        <v>0.42708333333333331</v>
      </c>
      <c r="R26" s="435">
        <f>IF('Passages &amp; Appels'!Q26="","",'Passages &amp; Appels'!Q26)</f>
        <v>3</v>
      </c>
      <c r="S26" s="110" t="str">
        <f>IF('Passages &amp; Appels'!R26="","",'Passages &amp; Appels'!R26)</f>
        <v>mn</v>
      </c>
      <c r="T26" s="437">
        <f>IF('Passages &amp; Appels'!S26="","",'Passages &amp; Appels'!S26)</f>
        <v>35</v>
      </c>
      <c r="U26" s="112" t="str">
        <f>IF('Passages &amp; Appels'!T26="","",'Passages &amp; Appels'!T26)</f>
        <v>s</v>
      </c>
      <c r="V26" s="413" t="str">
        <f>IF('Passages &amp; Appels'!U26="","",'Passages &amp; Appels'!U26)</f>
        <v/>
      </c>
    </row>
    <row r="27" spans="1:22" ht="18.75" x14ac:dyDescent="0.3">
      <c r="A27" s="561"/>
      <c r="B27" s="491" t="str">
        <f>IF('Passages &amp; Appels'!L27='Passages &amp; Appels'!L26,"",'Passages &amp; Appels'!L27)</f>
        <v/>
      </c>
      <c r="C27" s="487" t="str">
        <f>IF(B27&lt;&gt;"",'Passages &amp; Appels'!A27,IF('Passages &amp; Appels'!A27='Passages &amp; Appels'!A26,"",'Passages &amp; Appels'!A27))</f>
        <v/>
      </c>
      <c r="D27" s="490" t="str">
        <f>IF(C27&lt;&gt;"",'Passages &amp; Appels'!K27,IF('Passages &amp; Appels'!K27='Passages &amp; Appels'!K26,"",'Passages &amp; Appels'!K27))</f>
        <v/>
      </c>
      <c r="E27" s="488" t="str">
        <f>IF(B27&lt;&gt;"",'Passages &amp; Appels'!H27,IF('Passages &amp; Appels'!H27='Passages &amp; Appels'!H26,"",'Passages &amp; Appels'!H27))</f>
        <v/>
      </c>
      <c r="F27" s="489">
        <f>IF('Passages &amp; Appels'!I27='Passages &amp; Appels'!I26,"",'Passages &amp; Appels'!I27)</f>
        <v>3</v>
      </c>
      <c r="G27" s="259">
        <f>IF('Passages &amp; Appels'!J27="","",'Passages &amp; Appels'!J27)</f>
        <v>3</v>
      </c>
      <c r="H27" s="468" t="str">
        <f>IF('Passages &amp; Appels'!B27="","",'Passages &amp; Appels'!B27)</f>
        <v>BRATANIC</v>
      </c>
      <c r="I27" s="437" t="str">
        <f>IF('Passages &amp; Appels'!C27="","",'Passages &amp; Appels'!C27)</f>
        <v>Christopher</v>
      </c>
      <c r="J27" s="110" t="str">
        <f>IF('Passages &amp; Appels'!D27="","",'Passages &amp; Appels'!D27)</f>
        <v>Homme</v>
      </c>
      <c r="K27" s="110" t="str">
        <f>IF('Passages &amp; Appels'!E27="","",'Passages &amp; Appels'!E27)</f>
        <v xml:space="preserve">N°2 </v>
      </c>
      <c r="L27" s="110" t="str">
        <f>IF('Passages &amp; Appels'!F27="","",'Passages &amp; Appels'!F27)</f>
        <v>BRATANIC Christopher Homme</v>
      </c>
      <c r="M27" s="112" t="str">
        <f>IF('Passages &amp; Appels'!G27="","",'Passages &amp; Appels'!G27)</f>
        <v>Les Cormorans 2</v>
      </c>
      <c r="N27" s="441">
        <f>IF('Passages &amp; Appels'!M27="","",'Passages &amp; Appels'!M27)</f>
        <v>0.40416666666666667</v>
      </c>
      <c r="O27" s="431">
        <f>IF('Passages &amp; Appels'!N27="","",'Passages &amp; Appels'!N27)</f>
        <v>0.42499999999999999</v>
      </c>
      <c r="P27" s="431">
        <f>IF('Passages &amp; Appels'!O27="","",'Passages &amp; Appels'!O27)</f>
        <v>0.42569444444444443</v>
      </c>
      <c r="Q27" s="439">
        <f>IF('Passages &amp; Appels'!P27="","",'Passages &amp; Appels'!P27)</f>
        <v>0.42708333333333331</v>
      </c>
      <c r="R27" s="435">
        <f>IF('Passages &amp; Appels'!Q27="","",'Passages &amp; Appels'!Q27)</f>
        <v>3</v>
      </c>
      <c r="S27" s="110" t="str">
        <f>IF('Passages &amp; Appels'!R27="","",'Passages &amp; Appels'!R27)</f>
        <v>mn</v>
      </c>
      <c r="T27" s="437">
        <f>IF('Passages &amp; Appels'!S27="","",'Passages &amp; Appels'!S27)</f>
        <v>50</v>
      </c>
      <c r="U27" s="112" t="str">
        <f>IF('Passages &amp; Appels'!T27="","",'Passages &amp; Appels'!T27)</f>
        <v>s</v>
      </c>
      <c r="V27" s="413" t="str">
        <f>IF('Passages &amp; Appels'!U27="","",'Passages &amp; Appels'!U27)</f>
        <v/>
      </c>
    </row>
    <row r="28" spans="1:22" ht="18.75" x14ac:dyDescent="0.3">
      <c r="A28" s="561"/>
      <c r="B28" s="491" t="str">
        <f>IF('Passages &amp; Appels'!L28='Passages &amp; Appels'!L27,"",'Passages &amp; Appels'!L28)</f>
        <v/>
      </c>
      <c r="C28" s="487" t="str">
        <f>IF(B28&lt;&gt;"",'Passages &amp; Appels'!A28,IF('Passages &amp; Appels'!A28='Passages &amp; Appels'!A27,"",'Passages &amp; Appels'!A28))</f>
        <v/>
      </c>
      <c r="D28" s="490" t="str">
        <f>IF(C28&lt;&gt;"",'Passages &amp; Appels'!K28,IF('Passages &amp; Appels'!K28='Passages &amp; Appels'!K27,"",'Passages &amp; Appels'!K28))</f>
        <v/>
      </c>
      <c r="E28" s="488" t="str">
        <f>IF(B28&lt;&gt;"",'Passages &amp; Appels'!H28,IF('Passages &amp; Appels'!H28='Passages &amp; Appels'!H27,"",'Passages &amp; Appels'!H28))</f>
        <v/>
      </c>
      <c r="F28" s="489">
        <f>IF('Passages &amp; Appels'!I28='Passages &amp; Appels'!I27,"",'Passages &amp; Appels'!I28)</f>
        <v>4</v>
      </c>
      <c r="G28" s="259">
        <f>IF('Passages &amp; Appels'!J28="","",'Passages &amp; Appels'!J28)</f>
        <v>4</v>
      </c>
      <c r="H28" s="468" t="str">
        <f>IF('Passages &amp; Appels'!B28="","",'Passages &amp; Appels'!B28)</f>
        <v>QUERY</v>
      </c>
      <c r="I28" s="437" t="str">
        <f>IF('Passages &amp; Appels'!C28="","",'Passages &amp; Appels'!C28)</f>
        <v>Michelle</v>
      </c>
      <c r="J28" s="110" t="str">
        <f>IF('Passages &amp; Appels'!D28="","",'Passages &amp; Appels'!D28)</f>
        <v>FEMME</v>
      </c>
      <c r="K28" s="110" t="str">
        <f>IF('Passages &amp; Appels'!E28="","",'Passages &amp; Appels'!E28)</f>
        <v xml:space="preserve">N°5 </v>
      </c>
      <c r="L28" s="110" t="str">
        <f>IF('Passages &amp; Appels'!F28="","",'Passages &amp; Appels'!F28)</f>
        <v>QUERY Michelle FEMME</v>
      </c>
      <c r="M28" s="112" t="str">
        <f>IF('Passages &amp; Appels'!G28="","",'Passages &amp; Appels'!G28)</f>
        <v>Les Cormorans 1</v>
      </c>
      <c r="N28" s="441">
        <f>IF('Passages &amp; Appels'!M28="","",'Passages &amp; Appels'!M28)</f>
        <v>0.40416666666666667</v>
      </c>
      <c r="O28" s="431">
        <f>IF('Passages &amp; Appels'!N28="","",'Passages &amp; Appels'!N28)</f>
        <v>0.42499999999999999</v>
      </c>
      <c r="P28" s="431">
        <f>IF('Passages &amp; Appels'!O28="","",'Passages &amp; Appels'!O28)</f>
        <v>0.42569444444444443</v>
      </c>
      <c r="Q28" s="439">
        <f>IF('Passages &amp; Appels'!P28="","",'Passages &amp; Appels'!P28)</f>
        <v>0.42708333333333331</v>
      </c>
      <c r="R28" s="435">
        <f>IF('Passages &amp; Appels'!Q28="","",'Passages &amp; Appels'!Q28)</f>
        <v>4</v>
      </c>
      <c r="S28" s="110" t="str">
        <f>IF('Passages &amp; Appels'!R28="","",'Passages &amp; Appels'!R28)</f>
        <v>mn</v>
      </c>
      <c r="T28" s="437">
        <f>IF('Passages &amp; Appels'!S28="","",'Passages &amp; Appels'!S28)</f>
        <v>10</v>
      </c>
      <c r="U28" s="112" t="str">
        <f>IF('Passages &amp; Appels'!T28="","",'Passages &amp; Appels'!T28)</f>
        <v>s</v>
      </c>
      <c r="V28" s="413" t="str">
        <f>IF('Passages &amp; Appels'!U28="","",'Passages &amp; Appels'!U28)</f>
        <v/>
      </c>
    </row>
    <row r="29" spans="1:22" ht="18.75" x14ac:dyDescent="0.3">
      <c r="A29" s="561"/>
      <c r="B29" s="491">
        <f>IF('Passages &amp; Appels'!L29='Passages &amp; Appels'!L28,"",'Passages &amp; Appels'!L29)</f>
        <v>0.42916666666666675</v>
      </c>
      <c r="C29" s="487" t="str">
        <f>IF(B29&lt;&gt;"",'Passages &amp; Appels'!A29,IF('Passages &amp; Appels'!A29='Passages &amp; Appels'!A28,"",'Passages &amp; Appels'!A29))</f>
        <v>Statique</v>
      </c>
      <c r="D29" s="490" t="str">
        <f>IF(C29&lt;&gt;"",'Passages &amp; Appels'!K29,IF('Passages &amp; Appels'!K29='Passages &amp; Appels'!K28,"",'Passages &amp; Appels'!K29))</f>
        <v>Echauffement</v>
      </c>
      <c r="E29" s="488">
        <f>IF(B29&lt;&gt;"",'Passages &amp; Appels'!H29,IF('Passages &amp; Appels'!H29='Passages &amp; Appels'!H28,"",'Passages &amp; Appels'!H29))</f>
        <v>4</v>
      </c>
      <c r="F29" s="489">
        <f>IF('Passages &amp; Appels'!I29='Passages &amp; Appels'!I28,"",'Passages &amp; Appels'!I29)</f>
        <v>1</v>
      </c>
      <c r="G29" s="259">
        <f>IF('Passages &amp; Appels'!J29="","",'Passages &amp; Appels'!J29)</f>
        <v>1</v>
      </c>
      <c r="H29" s="468" t="str">
        <f>IF('Passages &amp; Appels'!B29="","",'Passages &amp; Appels'!B29)</f>
        <v>DURET</v>
      </c>
      <c r="I29" s="437" t="str">
        <f>IF('Passages &amp; Appels'!C29="","",'Passages &amp; Appels'!C29)</f>
        <v>Olivier</v>
      </c>
      <c r="J29" s="110" t="str">
        <f>IF('Passages &amp; Appels'!D29="","",'Passages &amp; Appels'!D29)</f>
        <v>Homme</v>
      </c>
      <c r="K29" s="110" t="str">
        <f>IF('Passages &amp; Appels'!E29="","",'Passages &amp; Appels'!E29)</f>
        <v>N°1 Capitaine</v>
      </c>
      <c r="L29" s="110" t="str">
        <f>IF('Passages &amp; Appels'!F29="","",'Passages &amp; Appels'!F29)</f>
        <v>DURET Olivier Homme</v>
      </c>
      <c r="M29" s="112" t="str">
        <f>IF('Passages &amp; Appels'!G29="","",'Passages &amp; Appels'!G29)</f>
        <v>LIMULES</v>
      </c>
      <c r="N29" s="441">
        <f>IF('Passages &amp; Appels'!M29="","",'Passages &amp; Appels'!M29)</f>
        <v>0.42916666666666675</v>
      </c>
      <c r="O29" s="431">
        <f>IF('Passages &amp; Appels'!N29="","",'Passages &amp; Appels'!N29)</f>
        <v>0.45000000000000007</v>
      </c>
      <c r="P29" s="431">
        <f>IF('Passages &amp; Appels'!O29="","",'Passages &amp; Appels'!O29)</f>
        <v>0.45069444444444451</v>
      </c>
      <c r="Q29" s="439">
        <f>IF('Passages &amp; Appels'!P29="","",'Passages &amp; Appels'!P29)</f>
        <v>0.45208333333333339</v>
      </c>
      <c r="R29" s="435">
        <f>IF('Passages &amp; Appels'!Q29="","",'Passages &amp; Appels'!Q29)</f>
        <v>5</v>
      </c>
      <c r="S29" s="110" t="str">
        <f>IF('Passages &amp; Appels'!R29="","",'Passages &amp; Appels'!R29)</f>
        <v>mn</v>
      </c>
      <c r="T29" s="437">
        <f>IF('Passages &amp; Appels'!S29="","",'Passages &amp; Appels'!S29)</f>
        <v>0</v>
      </c>
      <c r="U29" s="112" t="str">
        <f>IF('Passages &amp; Appels'!T29="","",'Passages &amp; Appels'!T29)</f>
        <v>s</v>
      </c>
      <c r="V29" s="413" t="str">
        <f>IF('Passages &amp; Appels'!U29="","",'Passages &amp; Appels'!U29)</f>
        <v/>
      </c>
    </row>
    <row r="30" spans="1:22" ht="18.75" x14ac:dyDescent="0.3">
      <c r="A30" s="561"/>
      <c r="B30" s="491" t="str">
        <f>IF('Passages &amp; Appels'!L30='Passages &amp; Appels'!L29,"",'Passages &amp; Appels'!L30)</f>
        <v/>
      </c>
      <c r="C30" s="487" t="str">
        <f>IF(B30&lt;&gt;"",'Passages &amp; Appels'!A30,IF('Passages &amp; Appels'!A30='Passages &amp; Appels'!A29,"",'Passages &amp; Appels'!A30))</f>
        <v/>
      </c>
      <c r="D30" s="490" t="str">
        <f>IF(C30&lt;&gt;"",'Passages &amp; Appels'!K30,IF('Passages &amp; Appels'!K30='Passages &amp; Appels'!K29,"",'Passages &amp; Appels'!K30))</f>
        <v/>
      </c>
      <c r="E30" s="488" t="str">
        <f>IF(B30&lt;&gt;"",'Passages &amp; Appels'!H30,IF('Passages &amp; Appels'!H30='Passages &amp; Appels'!H29,"",'Passages &amp; Appels'!H30))</f>
        <v/>
      </c>
      <c r="F30" s="489">
        <f>IF('Passages &amp; Appels'!I30='Passages &amp; Appels'!I29,"",'Passages &amp; Appels'!I30)</f>
        <v>2</v>
      </c>
      <c r="G30" s="259">
        <f>IF('Passages &amp; Appels'!J30="","",'Passages &amp; Appels'!J30)</f>
        <v>2</v>
      </c>
      <c r="H30" s="468" t="str">
        <f>IF('Passages &amp; Appels'!B30="","",'Passages &amp; Appels'!B30)</f>
        <v>GUILLOUX</v>
      </c>
      <c r="I30" s="437" t="str">
        <f>IF('Passages &amp; Appels'!C30="","",'Passages &amp; Appels'!C30)</f>
        <v>Philippe</v>
      </c>
      <c r="J30" s="110" t="str">
        <f>IF('Passages &amp; Appels'!D30="","",'Passages &amp; Appels'!D30)</f>
        <v>Homme</v>
      </c>
      <c r="K30" s="110" t="str">
        <f>IF('Passages &amp; Appels'!E30="","",'Passages &amp; Appels'!E30)</f>
        <v xml:space="preserve">N°3 </v>
      </c>
      <c r="L30" s="110" t="str">
        <f>IF('Passages &amp; Appels'!F30="","",'Passages &amp; Appels'!F30)</f>
        <v>GUILLOUX Philippe Homme</v>
      </c>
      <c r="M30" s="112" t="str">
        <f>IF('Passages &amp; Appels'!G30="","",'Passages &amp; Appels'!G30)</f>
        <v>Savoy'OuBien?</v>
      </c>
      <c r="N30" s="441">
        <f>IF('Passages &amp; Appels'!M30="","",'Passages &amp; Appels'!M30)</f>
        <v>0.42916666666666675</v>
      </c>
      <c r="O30" s="431">
        <f>IF('Passages &amp; Appels'!N30="","",'Passages &amp; Appels'!N30)</f>
        <v>0.45000000000000007</v>
      </c>
      <c r="P30" s="431">
        <f>IF('Passages &amp; Appels'!O30="","",'Passages &amp; Appels'!O30)</f>
        <v>0.45069444444444451</v>
      </c>
      <c r="Q30" s="439">
        <f>IF('Passages &amp; Appels'!P30="","",'Passages &amp; Appels'!P30)</f>
        <v>0.45208333333333339</v>
      </c>
      <c r="R30" s="435">
        <f>IF('Passages &amp; Appels'!Q30="","",'Passages &amp; Appels'!Q30)</f>
        <v>5</v>
      </c>
      <c r="S30" s="110" t="str">
        <f>IF('Passages &amp; Appels'!R30="","",'Passages &amp; Appels'!R30)</f>
        <v>mn</v>
      </c>
      <c r="T30" s="437">
        <f>IF('Passages &amp; Appels'!S30="","",'Passages &amp; Appels'!S30)</f>
        <v>30</v>
      </c>
      <c r="U30" s="112" t="str">
        <f>IF('Passages &amp; Appels'!T30="","",'Passages &amp; Appels'!T30)</f>
        <v>s</v>
      </c>
      <c r="V30" s="413" t="str">
        <f>IF('Passages &amp; Appels'!U30="","",'Passages &amp; Appels'!U30)</f>
        <v/>
      </c>
    </row>
    <row r="31" spans="1:22" ht="18.75" x14ac:dyDescent="0.3">
      <c r="A31" s="561"/>
      <c r="B31" s="491" t="str">
        <f>IF('Passages &amp; Appels'!L31='Passages &amp; Appels'!L30,"",'Passages &amp; Appels'!L31)</f>
        <v/>
      </c>
      <c r="C31" s="487" t="str">
        <f>IF(B31&lt;&gt;"",'Passages &amp; Appels'!A31,IF('Passages &amp; Appels'!A31='Passages &amp; Appels'!A30,"",'Passages &amp; Appels'!A31))</f>
        <v/>
      </c>
      <c r="D31" s="490" t="str">
        <f>IF(C31&lt;&gt;"",'Passages &amp; Appels'!K31,IF('Passages &amp; Appels'!K31='Passages &amp; Appels'!K30,"",'Passages &amp; Appels'!K31))</f>
        <v/>
      </c>
      <c r="E31" s="488" t="str">
        <f>IF(B31&lt;&gt;"",'Passages &amp; Appels'!H31,IF('Passages &amp; Appels'!H31='Passages &amp; Appels'!H30,"",'Passages &amp; Appels'!H31))</f>
        <v/>
      </c>
      <c r="F31" s="489">
        <f>IF('Passages &amp; Appels'!I31='Passages &amp; Appels'!I30,"",'Passages &amp; Appels'!I31)</f>
        <v>3</v>
      </c>
      <c r="G31" s="259">
        <f>IF('Passages &amp; Appels'!J31="","",'Passages &amp; Appels'!J31)</f>
        <v>3</v>
      </c>
      <c r="H31" s="468" t="str">
        <f>IF('Passages &amp; Appels'!B31="","",'Passages &amp; Appels'!B31)</f>
        <v>JAUFFRAUD</v>
      </c>
      <c r="I31" s="437" t="str">
        <f>IF('Passages &amp; Appels'!C31="","",'Passages &amp; Appels'!C31)</f>
        <v>Richard</v>
      </c>
      <c r="J31" s="110" t="str">
        <f>IF('Passages &amp; Appels'!D31="","",'Passages &amp; Appels'!D31)</f>
        <v>Homme</v>
      </c>
      <c r="K31" s="110" t="str">
        <f>IF('Passages &amp; Appels'!E31="","",'Passages &amp; Appels'!E31)</f>
        <v xml:space="preserve">N°5 </v>
      </c>
      <c r="L31" s="110" t="str">
        <f>IF('Passages &amp; Appels'!F31="","",'Passages &amp; Appels'!F31)</f>
        <v>JAUFFRAUD Richard Homme</v>
      </c>
      <c r="M31" s="112" t="str">
        <f>IF('Passages &amp; Appels'!G31="","",'Passages &amp; Appels'!G31)</f>
        <v>Imashi</v>
      </c>
      <c r="N31" s="441">
        <f>IF('Passages &amp; Appels'!M31="","",'Passages &amp; Appels'!M31)</f>
        <v>0.42916666666666675</v>
      </c>
      <c r="O31" s="431">
        <f>IF('Passages &amp; Appels'!N31="","",'Passages &amp; Appels'!N31)</f>
        <v>0.45000000000000007</v>
      </c>
      <c r="P31" s="431">
        <f>IF('Passages &amp; Appels'!O31="","",'Passages &amp; Appels'!O31)</f>
        <v>0.45069444444444451</v>
      </c>
      <c r="Q31" s="439">
        <f>IF('Passages &amp; Appels'!P31="","",'Passages &amp; Appels'!P31)</f>
        <v>0.45208333333333339</v>
      </c>
      <c r="R31" s="435">
        <f>IF('Passages &amp; Appels'!Q31="","",'Passages &amp; Appels'!Q31)</f>
        <v>5</v>
      </c>
      <c r="S31" s="110" t="str">
        <f>IF('Passages &amp; Appels'!R31="","",'Passages &amp; Appels'!R31)</f>
        <v>mn</v>
      </c>
      <c r="T31" s="437">
        <f>IF('Passages &amp; Appels'!S31="","",'Passages &amp; Appels'!S31)</f>
        <v>45</v>
      </c>
      <c r="U31" s="112" t="str">
        <f>IF('Passages &amp; Appels'!T31="","",'Passages &amp; Appels'!T31)</f>
        <v>s</v>
      </c>
      <c r="V31" s="413" t="str">
        <f>IF('Passages &amp; Appels'!U31="","",'Passages &amp; Appels'!U31)</f>
        <v/>
      </c>
    </row>
    <row r="32" spans="1:22" ht="18.75" x14ac:dyDescent="0.3">
      <c r="A32" s="561"/>
      <c r="B32" s="491" t="str">
        <f>IF('Passages &amp; Appels'!L32='Passages &amp; Appels'!L31,"",'Passages &amp; Appels'!L32)</f>
        <v/>
      </c>
      <c r="C32" s="487" t="str">
        <f>IF(B32&lt;&gt;"",'Passages &amp; Appels'!A32,IF('Passages &amp; Appels'!A32='Passages &amp; Appels'!A31,"",'Passages &amp; Appels'!A32))</f>
        <v/>
      </c>
      <c r="D32" s="490" t="str">
        <f>IF(C32&lt;&gt;"",'Passages &amp; Appels'!K32,IF('Passages &amp; Appels'!K32='Passages &amp; Appels'!K31,"",'Passages &amp; Appels'!K32))</f>
        <v/>
      </c>
      <c r="E32" s="488" t="str">
        <f>IF(B32&lt;&gt;"",'Passages &amp; Appels'!H32,IF('Passages &amp; Appels'!H32='Passages &amp; Appels'!H31,"",'Passages &amp; Appels'!H32))</f>
        <v/>
      </c>
      <c r="F32" s="489">
        <f>IF('Passages &amp; Appels'!I32='Passages &amp; Appels'!I31,"",'Passages &amp; Appels'!I32)</f>
        <v>4</v>
      </c>
      <c r="G32" s="259">
        <f>IF('Passages &amp; Appels'!J32="","",'Passages &amp; Appels'!J32)</f>
        <v>4</v>
      </c>
      <c r="H32" s="468" t="str">
        <f>IF('Passages &amp; Appels'!B32="","",'Passages &amp; Appels'!B32)</f>
        <v>SURANSKA</v>
      </c>
      <c r="I32" s="437" t="str">
        <f>IF('Passages &amp; Appels'!C32="","",'Passages &amp; Appels'!C32)</f>
        <v>Katerina</v>
      </c>
      <c r="J32" s="110" t="str">
        <f>IF('Passages &amp; Appels'!D32="","",'Passages &amp; Appels'!D32)</f>
        <v>Femme</v>
      </c>
      <c r="K32" s="110" t="str">
        <f>IF('Passages &amp; Appels'!E32="","",'Passages &amp; Appels'!E32)</f>
        <v xml:space="preserve">N°4 </v>
      </c>
      <c r="L32" s="110" t="str">
        <f>IF('Passages &amp; Appels'!F32="","",'Passages &amp; Appels'!F32)</f>
        <v>SURANSKA Katerina Femme</v>
      </c>
      <c r="M32" s="112" t="str">
        <f>IF('Passages &amp; Appels'!G32="","",'Passages &amp; Appels'!G32)</f>
        <v>Apneaman, Praha, Czech Republic</v>
      </c>
      <c r="N32" s="441">
        <f>IF('Passages &amp; Appels'!M32="","",'Passages &amp; Appels'!M32)</f>
        <v>0.42916666666666675</v>
      </c>
      <c r="O32" s="431">
        <f>IF('Passages &amp; Appels'!N32="","",'Passages &amp; Appels'!N32)</f>
        <v>0.45000000000000007</v>
      </c>
      <c r="P32" s="431">
        <f>IF('Passages &amp; Appels'!O32="","",'Passages &amp; Appels'!O32)</f>
        <v>0.45069444444444451</v>
      </c>
      <c r="Q32" s="439">
        <f>IF('Passages &amp; Appels'!P32="","",'Passages &amp; Appels'!P32)</f>
        <v>0.45208333333333339</v>
      </c>
      <c r="R32" s="435">
        <f>IF('Passages &amp; Appels'!Q32="","",'Passages &amp; Appels'!Q32)</f>
        <v>6</v>
      </c>
      <c r="S32" s="110" t="str">
        <f>IF('Passages &amp; Appels'!R32="","",'Passages &amp; Appels'!R32)</f>
        <v>mn</v>
      </c>
      <c r="T32" s="437">
        <f>IF('Passages &amp; Appels'!S32="","",'Passages &amp; Appels'!S32)</f>
        <v>0</v>
      </c>
      <c r="U32" s="112" t="str">
        <f>IF('Passages &amp; Appels'!T32="","",'Passages &amp; Appels'!T32)</f>
        <v>s</v>
      </c>
      <c r="V32" s="413" t="str">
        <f>IF('Passages &amp; Appels'!U32="","",'Passages &amp; Appels'!U32)</f>
        <v/>
      </c>
    </row>
    <row r="33" spans="1:22" ht="18.75" x14ac:dyDescent="0.3">
      <c r="A33" s="561"/>
      <c r="B33" s="491">
        <f>IF('Passages &amp; Appels'!L33='Passages &amp; Appels'!L32,"",'Passages &amp; Appels'!L33)</f>
        <v>0.43333333333333335</v>
      </c>
      <c r="C33" s="487" t="str">
        <f>IF(B33&lt;&gt;"",'Passages &amp; Appels'!A33,IF('Passages &amp; Appels'!A33='Passages &amp; Appels'!A32,"",'Passages &amp; Appels'!A33))</f>
        <v>Statique</v>
      </c>
      <c r="D33" s="490" t="str">
        <f>IF(C33&lt;&gt;"",'Passages &amp; Appels'!K33,IF('Passages &amp; Appels'!K33='Passages &amp; Appels'!K32,"",'Passages &amp; Appels'!K33))</f>
        <v>Appel</v>
      </c>
      <c r="E33" s="488">
        <f>IF(B33&lt;&gt;"",'Passages &amp; Appels'!H33,IF('Passages &amp; Appels'!H33='Passages &amp; Appels'!H32,"",'Passages &amp; Appels'!H33))</f>
        <v>2</v>
      </c>
      <c r="F33" s="489">
        <f>IF('Passages &amp; Appels'!I33='Passages &amp; Appels'!I32,"",'Passages &amp; Appels'!I33)</f>
        <v>1</v>
      </c>
      <c r="G33" s="259">
        <f>IF('Passages &amp; Appels'!J33="","",'Passages &amp; Appels'!J33)</f>
        <v>1</v>
      </c>
      <c r="H33" s="468" t="str">
        <f>IF('Passages &amp; Appels'!B33="","",'Passages &amp; Appels'!B33)</f>
        <v>GASS</v>
      </c>
      <c r="I33" s="437" t="str">
        <f>IF('Passages &amp; Appels'!C33="","",'Passages &amp; Appels'!C33)</f>
        <v>Alexandre</v>
      </c>
      <c r="J33" s="110" t="str">
        <f>IF('Passages &amp; Appels'!D33="","",'Passages &amp; Appels'!D33)</f>
        <v>Homme</v>
      </c>
      <c r="K33" s="110" t="str">
        <f>IF('Passages &amp; Appels'!E33="","",'Passages &amp; Appels'!E33)</f>
        <v xml:space="preserve">N°2 </v>
      </c>
      <c r="L33" s="110" t="str">
        <f>IF('Passages &amp; Appels'!F33="","",'Passages &amp; Appels'!F33)</f>
        <v>GASS Alexandre Homme</v>
      </c>
      <c r="M33" s="112" t="str">
        <f>IF('Passages &amp; Appels'!G33="","",'Passages &amp; Appels'!G33)</f>
        <v>Les Cormorans 1</v>
      </c>
      <c r="N33" s="441">
        <f>IF('Passages &amp; Appels'!M33="","",'Passages &amp; Appels'!M33)</f>
        <v>0.41250000000000003</v>
      </c>
      <c r="O33" s="431">
        <f>IF('Passages &amp; Appels'!N33="","",'Passages &amp; Appels'!N33)</f>
        <v>0.43333333333333335</v>
      </c>
      <c r="P33" s="431">
        <f>IF('Passages &amp; Appels'!O33="","",'Passages &amp; Appels'!O33)</f>
        <v>0.43402777777777779</v>
      </c>
      <c r="Q33" s="439">
        <f>IF('Passages &amp; Appels'!P33="","",'Passages &amp; Appels'!P33)</f>
        <v>0.43541666666666667</v>
      </c>
      <c r="R33" s="435">
        <f>IF('Passages &amp; Appels'!Q33="","",'Passages &amp; Appels'!Q33)</f>
        <v>4</v>
      </c>
      <c r="S33" s="110" t="str">
        <f>IF('Passages &amp; Appels'!R33="","",'Passages &amp; Appels'!R33)</f>
        <v>mn</v>
      </c>
      <c r="T33" s="437">
        <f>IF('Passages &amp; Appels'!S33="","",'Passages &amp; Appels'!S33)</f>
        <v>25</v>
      </c>
      <c r="U33" s="112" t="str">
        <f>IF('Passages &amp; Appels'!T33="","",'Passages &amp; Appels'!T33)</f>
        <v>s</v>
      </c>
      <c r="V33" s="413" t="str">
        <f>IF('Passages &amp; Appels'!U33="","",'Passages &amp; Appels'!U33)</f>
        <v/>
      </c>
    </row>
    <row r="34" spans="1:22" ht="18.75" x14ac:dyDescent="0.3">
      <c r="A34" s="561"/>
      <c r="B34" s="491" t="str">
        <f>IF('Passages &amp; Appels'!L34='Passages &amp; Appels'!L33,"",'Passages &amp; Appels'!L34)</f>
        <v/>
      </c>
      <c r="C34" s="487" t="str">
        <f>IF(B34&lt;&gt;"",'Passages &amp; Appels'!A34,IF('Passages &amp; Appels'!A34='Passages &amp; Appels'!A33,"",'Passages &amp; Appels'!A34))</f>
        <v/>
      </c>
      <c r="D34" s="490" t="str">
        <f>IF(C34&lt;&gt;"",'Passages &amp; Appels'!K34,IF('Passages &amp; Appels'!K34='Passages &amp; Appels'!K33,"",'Passages &amp; Appels'!K34))</f>
        <v/>
      </c>
      <c r="E34" s="488" t="str">
        <f>IF(B34&lt;&gt;"",'Passages &amp; Appels'!H34,IF('Passages &amp; Appels'!H34='Passages &amp; Appels'!H33,"",'Passages &amp; Appels'!H34))</f>
        <v/>
      </c>
      <c r="F34" s="489">
        <f>IF('Passages &amp; Appels'!I34='Passages &amp; Appels'!I33,"",'Passages &amp; Appels'!I34)</f>
        <v>2</v>
      </c>
      <c r="G34" s="259">
        <f>IF('Passages &amp; Appels'!J34="","",'Passages &amp; Appels'!J34)</f>
        <v>2</v>
      </c>
      <c r="H34" s="468" t="str">
        <f>IF('Passages &amp; Appels'!B34="","",'Passages &amp; Appels'!B34)</f>
        <v>ROUX</v>
      </c>
      <c r="I34" s="437" t="str">
        <f>IF('Passages &amp; Appels'!C34="","",'Passages &amp; Appels'!C34)</f>
        <v>Benoît</v>
      </c>
      <c r="J34" s="110" t="str">
        <f>IF('Passages &amp; Appels'!D34="","",'Passages &amp; Appels'!D34)</f>
        <v>Homme</v>
      </c>
      <c r="K34" s="110" t="str">
        <f>IF('Passages &amp; Appels'!E34="","",'Passages &amp; Appels'!E34)</f>
        <v xml:space="preserve">N°5 </v>
      </c>
      <c r="L34" s="110" t="str">
        <f>IF('Passages &amp; Appels'!F34="","",'Passages &amp; Appels'!F34)</f>
        <v>ROUX Benoît Homme</v>
      </c>
      <c r="M34" s="112" t="str">
        <f>IF('Passages &amp; Appels'!G34="","",'Passages &amp; Appels'!G34)</f>
        <v>CYRNEA</v>
      </c>
      <c r="N34" s="441">
        <f>IF('Passages &amp; Appels'!M34="","",'Passages &amp; Appels'!M34)</f>
        <v>0.41250000000000003</v>
      </c>
      <c r="O34" s="431">
        <f>IF('Passages &amp; Appels'!N34="","",'Passages &amp; Appels'!N34)</f>
        <v>0.43333333333333335</v>
      </c>
      <c r="P34" s="431">
        <f>IF('Passages &amp; Appels'!O34="","",'Passages &amp; Appels'!O34)</f>
        <v>0.43402777777777779</v>
      </c>
      <c r="Q34" s="439">
        <f>IF('Passages &amp; Appels'!P34="","",'Passages &amp; Appels'!P34)</f>
        <v>0.43541666666666667</v>
      </c>
      <c r="R34" s="435">
        <f>IF('Passages &amp; Appels'!Q34="","",'Passages &amp; Appels'!Q34)</f>
        <v>4</v>
      </c>
      <c r="S34" s="110" t="str">
        <f>IF('Passages &amp; Appels'!R34="","",'Passages &amp; Appels'!R34)</f>
        <v>mn</v>
      </c>
      <c r="T34" s="437">
        <f>IF('Passages &amp; Appels'!S34="","",'Passages &amp; Appels'!S34)</f>
        <v>30</v>
      </c>
      <c r="U34" s="112" t="str">
        <f>IF('Passages &amp; Appels'!T34="","",'Passages &amp; Appels'!T34)</f>
        <v>s</v>
      </c>
      <c r="V34" s="413" t="str">
        <f>IF('Passages &amp; Appels'!U34="","",'Passages &amp; Appels'!U34)</f>
        <v/>
      </c>
    </row>
    <row r="35" spans="1:22" ht="18.75" x14ac:dyDescent="0.3">
      <c r="A35" s="561"/>
      <c r="B35" s="491" t="str">
        <f>IF('Passages &amp; Appels'!L35='Passages &amp; Appels'!L34,"",'Passages &amp; Appels'!L35)</f>
        <v/>
      </c>
      <c r="C35" s="487" t="str">
        <f>IF(B35&lt;&gt;"",'Passages &amp; Appels'!A35,IF('Passages &amp; Appels'!A35='Passages &amp; Appels'!A34,"",'Passages &amp; Appels'!A35))</f>
        <v/>
      </c>
      <c r="D35" s="490" t="str">
        <f>IF(C35&lt;&gt;"",'Passages &amp; Appels'!K35,IF('Passages &amp; Appels'!K35='Passages &amp; Appels'!K34,"",'Passages &amp; Appels'!K35))</f>
        <v/>
      </c>
      <c r="E35" s="488" t="str">
        <f>IF(B35&lt;&gt;"",'Passages &amp; Appels'!H35,IF('Passages &amp; Appels'!H35='Passages &amp; Appels'!H34,"",'Passages &amp; Appels'!H35))</f>
        <v/>
      </c>
      <c r="F35" s="489">
        <f>IF('Passages &amp; Appels'!I35='Passages &amp; Appels'!I34,"",'Passages &amp; Appels'!I35)</f>
        <v>3</v>
      </c>
      <c r="G35" s="259">
        <f>IF('Passages &amp; Appels'!J35="","",'Passages &amp; Appels'!J35)</f>
        <v>3</v>
      </c>
      <c r="H35" s="468" t="str">
        <f>IF('Passages &amp; Appels'!B35="","",'Passages &amp; Appels'!B35)</f>
        <v>DELICOURT</v>
      </c>
      <c r="I35" s="437" t="str">
        <f>IF('Passages &amp; Appels'!C35="","",'Passages &amp; Appels'!C35)</f>
        <v>Stephanie</v>
      </c>
      <c r="J35" s="110" t="str">
        <f>IF('Passages &amp; Appels'!D35="","",'Passages &amp; Appels'!D35)</f>
        <v>Femme</v>
      </c>
      <c r="K35" s="110" t="str">
        <f>IF('Passages &amp; Appels'!E35="","",'Passages &amp; Appels'!E35)</f>
        <v xml:space="preserve">N°5 </v>
      </c>
      <c r="L35" s="110" t="str">
        <f>IF('Passages &amp; Appels'!F35="","",'Passages &amp; Appels'!F35)</f>
        <v>DELICOURT Stephanie Femme</v>
      </c>
      <c r="M35" s="112" t="str">
        <f>IF('Passages &amp; Appels'!G35="","",'Passages &amp; Appels'!G35)</f>
        <v>Enjoy And Relax</v>
      </c>
      <c r="N35" s="441">
        <f>IF('Passages &amp; Appels'!M35="","",'Passages &amp; Appels'!M35)</f>
        <v>0.41250000000000003</v>
      </c>
      <c r="O35" s="431">
        <f>IF('Passages &amp; Appels'!N35="","",'Passages &amp; Appels'!N35)</f>
        <v>0.43333333333333335</v>
      </c>
      <c r="P35" s="431">
        <f>IF('Passages &amp; Appels'!O35="","",'Passages &amp; Appels'!O35)</f>
        <v>0.43402777777777779</v>
      </c>
      <c r="Q35" s="439">
        <f>IF('Passages &amp; Appels'!P35="","",'Passages &amp; Appels'!P35)</f>
        <v>0.43541666666666667</v>
      </c>
      <c r="R35" s="435">
        <f>IF('Passages &amp; Appels'!Q35="","",'Passages &amp; Appels'!Q35)</f>
        <v>4</v>
      </c>
      <c r="S35" s="110" t="str">
        <f>IF('Passages &amp; Appels'!R35="","",'Passages &amp; Appels'!R35)</f>
        <v>mn</v>
      </c>
      <c r="T35" s="437">
        <f>IF('Passages &amp; Appels'!S35="","",'Passages &amp; Appels'!S35)</f>
        <v>30</v>
      </c>
      <c r="U35" s="112" t="str">
        <f>IF('Passages &amp; Appels'!T35="","",'Passages &amp; Appels'!T35)</f>
        <v>s</v>
      </c>
      <c r="V35" s="413" t="str">
        <f>IF('Passages &amp; Appels'!U35="","",'Passages &amp; Appels'!U35)</f>
        <v/>
      </c>
    </row>
    <row r="36" spans="1:22" ht="18.75" x14ac:dyDescent="0.3">
      <c r="A36" s="561"/>
      <c r="B36" s="491" t="str">
        <f>IF('Passages &amp; Appels'!L36='Passages &amp; Appels'!L35,"",'Passages &amp; Appels'!L36)</f>
        <v/>
      </c>
      <c r="C36" s="487" t="str">
        <f>IF(B36&lt;&gt;"",'Passages &amp; Appels'!A36,IF('Passages &amp; Appels'!A36='Passages &amp; Appels'!A35,"",'Passages &amp; Appels'!A36))</f>
        <v/>
      </c>
      <c r="D36" s="490" t="str">
        <f>IF(C36&lt;&gt;"",'Passages &amp; Appels'!K36,IF('Passages &amp; Appels'!K36='Passages &amp; Appels'!K35,"",'Passages &amp; Appels'!K36))</f>
        <v/>
      </c>
      <c r="E36" s="488" t="str">
        <f>IF(B36&lt;&gt;"",'Passages &amp; Appels'!H36,IF('Passages &amp; Appels'!H36='Passages &amp; Appels'!H35,"",'Passages &amp; Appels'!H36))</f>
        <v/>
      </c>
      <c r="F36" s="489">
        <f>IF('Passages &amp; Appels'!I36='Passages &amp; Appels'!I35,"",'Passages &amp; Appels'!I36)</f>
        <v>4</v>
      </c>
      <c r="G36" s="259">
        <f>IF('Passages &amp; Appels'!J36="","",'Passages &amp; Appels'!J36)</f>
        <v>4</v>
      </c>
      <c r="H36" s="468" t="str">
        <f>IF('Passages &amp; Appels'!B36="","",'Passages &amp; Appels'!B36)</f>
        <v>HERENT</v>
      </c>
      <c r="I36" s="437" t="str">
        <f>IF('Passages &amp; Appels'!C36="","",'Passages &amp; Appels'!C36)</f>
        <v>Xavier</v>
      </c>
      <c r="J36" s="110" t="str">
        <f>IF('Passages &amp; Appels'!D36="","",'Passages &amp; Appels'!D36)</f>
        <v>Homme</v>
      </c>
      <c r="K36" s="110" t="str">
        <f>IF('Passages &amp; Appels'!E36="","",'Passages &amp; Appels'!E36)</f>
        <v xml:space="preserve">N°4 </v>
      </c>
      <c r="L36" s="110" t="str">
        <f>IF('Passages &amp; Appels'!F36="","",'Passages &amp; Appels'!F36)</f>
        <v>HERENT Xavier Homme</v>
      </c>
      <c r="M36" s="112" t="str">
        <f>IF('Passages &amp; Appels'!G36="","",'Passages &amp; Appels'!G36)</f>
        <v>Les Cormorans 2</v>
      </c>
      <c r="N36" s="441">
        <f>IF('Passages &amp; Appels'!M36="","",'Passages &amp; Appels'!M36)</f>
        <v>0.41250000000000003</v>
      </c>
      <c r="O36" s="431">
        <f>IF('Passages &amp; Appels'!N36="","",'Passages &amp; Appels'!N36)</f>
        <v>0.43333333333333335</v>
      </c>
      <c r="P36" s="431">
        <f>IF('Passages &amp; Appels'!O36="","",'Passages &amp; Appels'!O36)</f>
        <v>0.43402777777777779</v>
      </c>
      <c r="Q36" s="439">
        <f>IF('Passages &amp; Appels'!P36="","",'Passages &amp; Appels'!P36)</f>
        <v>0.43541666666666667</v>
      </c>
      <c r="R36" s="435">
        <f>IF('Passages &amp; Appels'!Q36="","",'Passages &amp; Appels'!Q36)</f>
        <v>4</v>
      </c>
      <c r="S36" s="110" t="str">
        <f>IF('Passages &amp; Appels'!R36="","",'Passages &amp; Appels'!R36)</f>
        <v>mn</v>
      </c>
      <c r="T36" s="437">
        <f>IF('Passages &amp; Appels'!S36="","",'Passages &amp; Appels'!S36)</f>
        <v>30</v>
      </c>
      <c r="U36" s="112" t="str">
        <f>IF('Passages &amp; Appels'!T36="","",'Passages &amp; Appels'!T36)</f>
        <v>s</v>
      </c>
      <c r="V36" s="413" t="str">
        <f>IF('Passages &amp; Appels'!U36="","",'Passages &amp; Appels'!U36)</f>
        <v/>
      </c>
    </row>
    <row r="37" spans="1:22" ht="18.75" x14ac:dyDescent="0.3">
      <c r="A37" s="561"/>
      <c r="B37" s="491">
        <f>IF('Passages &amp; Appels'!L37='Passages &amp; Appels'!L36,"",'Passages &amp; Appels'!L37)</f>
        <v>0.43402777777777779</v>
      </c>
      <c r="C37" s="487" t="str">
        <f>IF(B37&lt;&gt;"",'Passages &amp; Appels'!A37,IF('Passages &amp; Appels'!A37='Passages &amp; Appels'!A36,"",'Passages &amp; Appels'!A37))</f>
        <v>Statique</v>
      </c>
      <c r="D37" s="490" t="str">
        <f>IF(C37&lt;&gt;"",'Passages &amp; Appels'!K37,IF('Passages &amp; Appels'!K37='Passages &amp; Appels'!K36,"",'Passages &amp; Appels'!K37))</f>
        <v>Décompte</v>
      </c>
      <c r="E37" s="488">
        <f>IF(B37&lt;&gt;"",'Passages &amp; Appels'!H37,IF('Passages &amp; Appels'!H37='Passages &amp; Appels'!H36,"",'Passages &amp; Appels'!H37))</f>
        <v>2</v>
      </c>
      <c r="F37" s="489">
        <f>IF('Passages &amp; Appels'!I37='Passages &amp; Appels'!I36,"",'Passages &amp; Appels'!I37)</f>
        <v>1</v>
      </c>
      <c r="G37" s="259">
        <f>IF('Passages &amp; Appels'!J37="","",'Passages &amp; Appels'!J37)</f>
        <v>1</v>
      </c>
      <c r="H37" s="468" t="str">
        <f>IF('Passages &amp; Appels'!B37="","",'Passages &amp; Appels'!B37)</f>
        <v>GASS</v>
      </c>
      <c r="I37" s="437" t="str">
        <f>IF('Passages &amp; Appels'!C37="","",'Passages &amp; Appels'!C37)</f>
        <v>Alexandre</v>
      </c>
      <c r="J37" s="110" t="str">
        <f>IF('Passages &amp; Appels'!D37="","",'Passages &amp; Appels'!D37)</f>
        <v>Homme</v>
      </c>
      <c r="K37" s="110" t="str">
        <f>IF('Passages &amp; Appels'!E37="","",'Passages &amp; Appels'!E37)</f>
        <v xml:space="preserve">N°2 </v>
      </c>
      <c r="L37" s="110" t="str">
        <f>IF('Passages &amp; Appels'!F37="","",'Passages &amp; Appels'!F37)</f>
        <v>GASS Alexandre Homme</v>
      </c>
      <c r="M37" s="112" t="str">
        <f>IF('Passages &amp; Appels'!G37="","",'Passages &amp; Appels'!G37)</f>
        <v>Les Cormorans 1</v>
      </c>
      <c r="N37" s="441">
        <f>IF('Passages &amp; Appels'!M37="","",'Passages &amp; Appels'!M37)</f>
        <v>0.41250000000000003</v>
      </c>
      <c r="O37" s="431">
        <f>IF('Passages &amp; Appels'!N37="","",'Passages &amp; Appels'!N37)</f>
        <v>0.43333333333333335</v>
      </c>
      <c r="P37" s="431">
        <f>IF('Passages &amp; Appels'!O37="","",'Passages &amp; Appels'!O37)</f>
        <v>0.43402777777777779</v>
      </c>
      <c r="Q37" s="439">
        <f>IF('Passages &amp; Appels'!P37="","",'Passages &amp; Appels'!P37)</f>
        <v>0.43541666666666667</v>
      </c>
      <c r="R37" s="435">
        <f>IF('Passages &amp; Appels'!Q37="","",'Passages &amp; Appels'!Q37)</f>
        <v>4</v>
      </c>
      <c r="S37" s="110" t="str">
        <f>IF('Passages &amp; Appels'!R37="","",'Passages &amp; Appels'!R37)</f>
        <v>mn</v>
      </c>
      <c r="T37" s="437">
        <f>IF('Passages &amp; Appels'!S37="","",'Passages &amp; Appels'!S37)</f>
        <v>25</v>
      </c>
      <c r="U37" s="112" t="str">
        <f>IF('Passages &amp; Appels'!T37="","",'Passages &amp; Appels'!T37)</f>
        <v>s</v>
      </c>
      <c r="V37" s="413" t="str">
        <f>IF('Passages &amp; Appels'!U37="","",'Passages &amp; Appels'!U37)</f>
        <v/>
      </c>
    </row>
    <row r="38" spans="1:22" ht="18.75" x14ac:dyDescent="0.3">
      <c r="A38" s="561"/>
      <c r="B38" s="491" t="str">
        <f>IF('Passages &amp; Appels'!L38='Passages &amp; Appels'!L37,"",'Passages &amp; Appels'!L38)</f>
        <v/>
      </c>
      <c r="C38" s="487" t="str">
        <f>IF(B38&lt;&gt;"",'Passages &amp; Appels'!A38,IF('Passages &amp; Appels'!A38='Passages &amp; Appels'!A37,"",'Passages &amp; Appels'!A38))</f>
        <v/>
      </c>
      <c r="D38" s="490" t="str">
        <f>IF(C38&lt;&gt;"",'Passages &amp; Appels'!K38,IF('Passages &amp; Appels'!K38='Passages &amp; Appels'!K37,"",'Passages &amp; Appels'!K38))</f>
        <v/>
      </c>
      <c r="E38" s="488" t="str">
        <f>IF(B38&lt;&gt;"",'Passages &amp; Appels'!H38,IF('Passages &amp; Appels'!H38='Passages &amp; Appels'!H37,"",'Passages &amp; Appels'!H38))</f>
        <v/>
      </c>
      <c r="F38" s="489">
        <f>IF('Passages &amp; Appels'!I38='Passages &amp; Appels'!I37,"",'Passages &amp; Appels'!I38)</f>
        <v>2</v>
      </c>
      <c r="G38" s="259">
        <f>IF('Passages &amp; Appels'!J38="","",'Passages &amp; Appels'!J38)</f>
        <v>2</v>
      </c>
      <c r="H38" s="468" t="str">
        <f>IF('Passages &amp; Appels'!B38="","",'Passages &amp; Appels'!B38)</f>
        <v>ROUX</v>
      </c>
      <c r="I38" s="437" t="str">
        <f>IF('Passages &amp; Appels'!C38="","",'Passages &amp; Appels'!C38)</f>
        <v>Benoît</v>
      </c>
      <c r="J38" s="110" t="str">
        <f>IF('Passages &amp; Appels'!D38="","",'Passages &amp; Appels'!D38)</f>
        <v>Homme</v>
      </c>
      <c r="K38" s="110" t="str">
        <f>IF('Passages &amp; Appels'!E38="","",'Passages &amp; Appels'!E38)</f>
        <v xml:space="preserve">N°5 </v>
      </c>
      <c r="L38" s="110" t="str">
        <f>IF('Passages &amp; Appels'!F38="","",'Passages &amp; Appels'!F38)</f>
        <v>ROUX Benoît Homme</v>
      </c>
      <c r="M38" s="112" t="str">
        <f>IF('Passages &amp; Appels'!G38="","",'Passages &amp; Appels'!G38)</f>
        <v>CYRNEA</v>
      </c>
      <c r="N38" s="441">
        <f>IF('Passages &amp; Appels'!M38="","",'Passages &amp; Appels'!M38)</f>
        <v>0.41250000000000003</v>
      </c>
      <c r="O38" s="431">
        <f>IF('Passages &amp; Appels'!N38="","",'Passages &amp; Appels'!N38)</f>
        <v>0.43333333333333335</v>
      </c>
      <c r="P38" s="431">
        <f>IF('Passages &amp; Appels'!O38="","",'Passages &amp; Appels'!O38)</f>
        <v>0.43402777777777779</v>
      </c>
      <c r="Q38" s="439">
        <f>IF('Passages &amp; Appels'!P38="","",'Passages &amp; Appels'!P38)</f>
        <v>0.43541666666666667</v>
      </c>
      <c r="R38" s="435">
        <f>IF('Passages &amp; Appels'!Q38="","",'Passages &amp; Appels'!Q38)</f>
        <v>4</v>
      </c>
      <c r="S38" s="110" t="str">
        <f>IF('Passages &amp; Appels'!R38="","",'Passages &amp; Appels'!R38)</f>
        <v>mn</v>
      </c>
      <c r="T38" s="437">
        <f>IF('Passages &amp; Appels'!S38="","",'Passages &amp; Appels'!S38)</f>
        <v>30</v>
      </c>
      <c r="U38" s="112" t="str">
        <f>IF('Passages &amp; Appels'!T38="","",'Passages &amp; Appels'!T38)</f>
        <v>s</v>
      </c>
      <c r="V38" s="413" t="str">
        <f>IF('Passages &amp; Appels'!U38="","",'Passages &amp; Appels'!U38)</f>
        <v/>
      </c>
    </row>
    <row r="39" spans="1:22" ht="18.75" x14ac:dyDescent="0.3">
      <c r="A39" s="561"/>
      <c r="B39" s="491" t="str">
        <f>IF('Passages &amp; Appels'!L39='Passages &amp; Appels'!L38,"",'Passages &amp; Appels'!L39)</f>
        <v/>
      </c>
      <c r="C39" s="487" t="str">
        <f>IF(B39&lt;&gt;"",'Passages &amp; Appels'!A39,IF('Passages &amp; Appels'!A39='Passages &amp; Appels'!A38,"",'Passages &amp; Appels'!A39))</f>
        <v/>
      </c>
      <c r="D39" s="490" t="str">
        <f>IF(C39&lt;&gt;"",'Passages &amp; Appels'!K39,IF('Passages &amp; Appels'!K39='Passages &amp; Appels'!K38,"",'Passages &amp; Appels'!K39))</f>
        <v/>
      </c>
      <c r="E39" s="488" t="str">
        <f>IF(B39&lt;&gt;"",'Passages &amp; Appels'!H39,IF('Passages &amp; Appels'!H39='Passages &amp; Appels'!H38,"",'Passages &amp; Appels'!H39))</f>
        <v/>
      </c>
      <c r="F39" s="489">
        <f>IF('Passages &amp; Appels'!I39='Passages &amp; Appels'!I38,"",'Passages &amp; Appels'!I39)</f>
        <v>3</v>
      </c>
      <c r="G39" s="259">
        <f>IF('Passages &amp; Appels'!J39="","",'Passages &amp; Appels'!J39)</f>
        <v>3</v>
      </c>
      <c r="H39" s="468" t="str">
        <f>IF('Passages &amp; Appels'!B39="","",'Passages &amp; Appels'!B39)</f>
        <v>DELICOURT</v>
      </c>
      <c r="I39" s="437" t="str">
        <f>IF('Passages &amp; Appels'!C39="","",'Passages &amp; Appels'!C39)</f>
        <v>Stephanie</v>
      </c>
      <c r="J39" s="110" t="str">
        <f>IF('Passages &amp; Appels'!D39="","",'Passages &amp; Appels'!D39)</f>
        <v>Femme</v>
      </c>
      <c r="K39" s="110" t="str">
        <f>IF('Passages &amp; Appels'!E39="","",'Passages &amp; Appels'!E39)</f>
        <v xml:space="preserve">N°5 </v>
      </c>
      <c r="L39" s="110" t="str">
        <f>IF('Passages &amp; Appels'!F39="","",'Passages &amp; Appels'!F39)</f>
        <v>DELICOURT Stephanie Femme</v>
      </c>
      <c r="M39" s="112" t="str">
        <f>IF('Passages &amp; Appels'!G39="","",'Passages &amp; Appels'!G39)</f>
        <v>Enjoy And Relax</v>
      </c>
      <c r="N39" s="441">
        <f>IF('Passages &amp; Appels'!M39="","",'Passages &amp; Appels'!M39)</f>
        <v>0.41250000000000003</v>
      </c>
      <c r="O39" s="431">
        <f>IF('Passages &amp; Appels'!N39="","",'Passages &amp; Appels'!N39)</f>
        <v>0.43333333333333335</v>
      </c>
      <c r="P39" s="431">
        <f>IF('Passages &amp; Appels'!O39="","",'Passages &amp; Appels'!O39)</f>
        <v>0.43402777777777779</v>
      </c>
      <c r="Q39" s="439">
        <f>IF('Passages &amp; Appels'!P39="","",'Passages &amp; Appels'!P39)</f>
        <v>0.43541666666666667</v>
      </c>
      <c r="R39" s="435">
        <f>IF('Passages &amp; Appels'!Q39="","",'Passages &amp; Appels'!Q39)</f>
        <v>4</v>
      </c>
      <c r="S39" s="110" t="str">
        <f>IF('Passages &amp; Appels'!R39="","",'Passages &amp; Appels'!R39)</f>
        <v>mn</v>
      </c>
      <c r="T39" s="437">
        <f>IF('Passages &amp; Appels'!S39="","",'Passages &amp; Appels'!S39)</f>
        <v>30</v>
      </c>
      <c r="U39" s="112" t="str">
        <f>IF('Passages &amp; Appels'!T39="","",'Passages &amp; Appels'!T39)</f>
        <v>s</v>
      </c>
      <c r="V39" s="413" t="str">
        <f>IF('Passages &amp; Appels'!U39="","",'Passages &amp; Appels'!U39)</f>
        <v/>
      </c>
    </row>
    <row r="40" spans="1:22" ht="18.75" x14ac:dyDescent="0.3">
      <c r="A40" s="561"/>
      <c r="B40" s="491" t="str">
        <f>IF('Passages &amp; Appels'!L40='Passages &amp; Appels'!L39,"",'Passages &amp; Appels'!L40)</f>
        <v/>
      </c>
      <c r="C40" s="487" t="str">
        <f>IF(B40&lt;&gt;"",'Passages &amp; Appels'!A40,IF('Passages &amp; Appels'!A40='Passages &amp; Appels'!A39,"",'Passages &amp; Appels'!A40))</f>
        <v/>
      </c>
      <c r="D40" s="490" t="str">
        <f>IF(C40&lt;&gt;"",'Passages &amp; Appels'!K40,IF('Passages &amp; Appels'!K40='Passages &amp; Appels'!K39,"",'Passages &amp; Appels'!K40))</f>
        <v/>
      </c>
      <c r="E40" s="488" t="str">
        <f>IF(B40&lt;&gt;"",'Passages &amp; Appels'!H40,IF('Passages &amp; Appels'!H40='Passages &amp; Appels'!H39,"",'Passages &amp; Appels'!H40))</f>
        <v/>
      </c>
      <c r="F40" s="489">
        <f>IF('Passages &amp; Appels'!I40='Passages &amp; Appels'!I39,"",'Passages &amp; Appels'!I40)</f>
        <v>4</v>
      </c>
      <c r="G40" s="259">
        <f>IF('Passages &amp; Appels'!J40="","",'Passages &amp; Appels'!J40)</f>
        <v>4</v>
      </c>
      <c r="H40" s="468" t="str">
        <f>IF('Passages &amp; Appels'!B40="","",'Passages &amp; Appels'!B40)</f>
        <v>HERENT</v>
      </c>
      <c r="I40" s="437" t="str">
        <f>IF('Passages &amp; Appels'!C40="","",'Passages &amp; Appels'!C40)</f>
        <v>Xavier</v>
      </c>
      <c r="J40" s="110" t="str">
        <f>IF('Passages &amp; Appels'!D40="","",'Passages &amp; Appels'!D40)</f>
        <v>Homme</v>
      </c>
      <c r="K40" s="110" t="str">
        <f>IF('Passages &amp; Appels'!E40="","",'Passages &amp; Appels'!E40)</f>
        <v xml:space="preserve">N°4 </v>
      </c>
      <c r="L40" s="110" t="str">
        <f>IF('Passages &amp; Appels'!F40="","",'Passages &amp; Appels'!F40)</f>
        <v>HERENT Xavier Homme</v>
      </c>
      <c r="M40" s="112" t="str">
        <f>IF('Passages &amp; Appels'!G40="","",'Passages &amp; Appels'!G40)</f>
        <v>Les Cormorans 2</v>
      </c>
      <c r="N40" s="441">
        <f>IF('Passages &amp; Appels'!M40="","",'Passages &amp; Appels'!M40)</f>
        <v>0.41250000000000003</v>
      </c>
      <c r="O40" s="431">
        <f>IF('Passages &amp; Appels'!N40="","",'Passages &amp; Appels'!N40)</f>
        <v>0.43333333333333335</v>
      </c>
      <c r="P40" s="431">
        <f>IF('Passages &amp; Appels'!O40="","",'Passages &amp; Appels'!O40)</f>
        <v>0.43402777777777779</v>
      </c>
      <c r="Q40" s="439">
        <f>IF('Passages &amp; Appels'!P40="","",'Passages &amp; Appels'!P40)</f>
        <v>0.43541666666666667</v>
      </c>
      <c r="R40" s="435">
        <f>IF('Passages &amp; Appels'!Q40="","",'Passages &amp; Appels'!Q40)</f>
        <v>4</v>
      </c>
      <c r="S40" s="110" t="str">
        <f>IF('Passages &amp; Appels'!R40="","",'Passages &amp; Appels'!R40)</f>
        <v>mn</v>
      </c>
      <c r="T40" s="437">
        <f>IF('Passages &amp; Appels'!S40="","",'Passages &amp; Appels'!S40)</f>
        <v>30</v>
      </c>
      <c r="U40" s="112" t="str">
        <f>IF('Passages &amp; Appels'!T40="","",'Passages &amp; Appels'!T40)</f>
        <v>s</v>
      </c>
      <c r="V40" s="413" t="str">
        <f>IF('Passages &amp; Appels'!U40="","",'Passages &amp; Appels'!U40)</f>
        <v/>
      </c>
    </row>
    <row r="41" spans="1:22" ht="18.75" x14ac:dyDescent="0.3">
      <c r="A41" s="561"/>
      <c r="B41" s="491">
        <f>IF('Passages &amp; Appels'!L41='Passages &amp; Appels'!L40,"",'Passages &amp; Appels'!L41)</f>
        <v>0.43541666666666667</v>
      </c>
      <c r="C41" s="487" t="str">
        <f>IF(B41&lt;&gt;"",'Passages &amp; Appels'!A41,IF('Passages &amp; Appels'!A41='Passages &amp; Appels'!A40,"",'Passages &amp; Appels'!A41))</f>
        <v>Statique</v>
      </c>
      <c r="D41" s="490" t="str">
        <f>IF(C41&lt;&gt;"",'Passages &amp; Appels'!K41,IF('Passages &amp; Appels'!K41='Passages &amp; Appels'!K40,"",'Passages &amp; Appels'!K41))</f>
        <v>Passage</v>
      </c>
      <c r="E41" s="488">
        <f>IF(B41&lt;&gt;"",'Passages &amp; Appels'!H41,IF('Passages &amp; Appels'!H41='Passages &amp; Appels'!H40,"",'Passages &amp; Appels'!H41))</f>
        <v>2</v>
      </c>
      <c r="F41" s="489">
        <f>IF('Passages &amp; Appels'!I41='Passages &amp; Appels'!I40,"",'Passages &amp; Appels'!I41)</f>
        <v>1</v>
      </c>
      <c r="G41" s="259">
        <f>IF('Passages &amp; Appels'!J41="","",'Passages &amp; Appels'!J41)</f>
        <v>1</v>
      </c>
      <c r="H41" s="468" t="str">
        <f>IF('Passages &amp; Appels'!B41="","",'Passages &amp; Appels'!B41)</f>
        <v>GASS</v>
      </c>
      <c r="I41" s="437" t="str">
        <f>IF('Passages &amp; Appels'!C41="","",'Passages &amp; Appels'!C41)</f>
        <v>Alexandre</v>
      </c>
      <c r="J41" s="110" t="str">
        <f>IF('Passages &amp; Appels'!D41="","",'Passages &amp; Appels'!D41)</f>
        <v>Homme</v>
      </c>
      <c r="K41" s="110" t="str">
        <f>IF('Passages &amp; Appels'!E41="","",'Passages &amp; Appels'!E41)</f>
        <v xml:space="preserve">N°2 </v>
      </c>
      <c r="L41" s="110" t="str">
        <f>IF('Passages &amp; Appels'!F41="","",'Passages &amp; Appels'!F41)</f>
        <v>GASS Alexandre Homme</v>
      </c>
      <c r="M41" s="112" t="str">
        <f>IF('Passages &amp; Appels'!G41="","",'Passages &amp; Appels'!G41)</f>
        <v>Les Cormorans 1</v>
      </c>
      <c r="N41" s="441">
        <f>IF('Passages &amp; Appels'!M41="","",'Passages &amp; Appels'!M41)</f>
        <v>0.41250000000000003</v>
      </c>
      <c r="O41" s="431">
        <f>IF('Passages &amp; Appels'!N41="","",'Passages &amp; Appels'!N41)</f>
        <v>0.43333333333333335</v>
      </c>
      <c r="P41" s="431">
        <f>IF('Passages &amp; Appels'!O41="","",'Passages &amp; Appels'!O41)</f>
        <v>0.43402777777777779</v>
      </c>
      <c r="Q41" s="439">
        <f>IF('Passages &amp; Appels'!P41="","",'Passages &amp; Appels'!P41)</f>
        <v>0.43541666666666667</v>
      </c>
      <c r="R41" s="435">
        <f>IF('Passages &amp; Appels'!Q41="","",'Passages &amp; Appels'!Q41)</f>
        <v>4</v>
      </c>
      <c r="S41" s="110" t="str">
        <f>IF('Passages &amp; Appels'!R41="","",'Passages &amp; Appels'!R41)</f>
        <v>mn</v>
      </c>
      <c r="T41" s="437">
        <f>IF('Passages &amp; Appels'!S41="","",'Passages &amp; Appels'!S41)</f>
        <v>25</v>
      </c>
      <c r="U41" s="112" t="str">
        <f>IF('Passages &amp; Appels'!T41="","",'Passages &amp; Appels'!T41)</f>
        <v>s</v>
      </c>
      <c r="V41" s="413" t="str">
        <f>IF('Passages &amp; Appels'!U41="","",'Passages &amp; Appels'!U41)</f>
        <v/>
      </c>
    </row>
    <row r="42" spans="1:22" ht="18.75" x14ac:dyDescent="0.3">
      <c r="A42" s="561"/>
      <c r="B42" s="491" t="str">
        <f>IF('Passages &amp; Appels'!L42='Passages &amp; Appels'!L41,"",'Passages &amp; Appels'!L42)</f>
        <v/>
      </c>
      <c r="C42" s="487" t="str">
        <f>IF(B42&lt;&gt;"",'Passages &amp; Appels'!A42,IF('Passages &amp; Appels'!A42='Passages &amp; Appels'!A41,"",'Passages &amp; Appels'!A42))</f>
        <v/>
      </c>
      <c r="D42" s="490" t="str">
        <f>IF(C42&lt;&gt;"",'Passages &amp; Appels'!K42,IF('Passages &amp; Appels'!K42='Passages &amp; Appels'!K41,"",'Passages &amp; Appels'!K42))</f>
        <v/>
      </c>
      <c r="E42" s="488" t="str">
        <f>IF(B42&lt;&gt;"",'Passages &amp; Appels'!H42,IF('Passages &amp; Appels'!H42='Passages &amp; Appels'!H41,"",'Passages &amp; Appels'!H42))</f>
        <v/>
      </c>
      <c r="F42" s="489">
        <f>IF('Passages &amp; Appels'!I42='Passages &amp; Appels'!I41,"",'Passages &amp; Appels'!I42)</f>
        <v>2</v>
      </c>
      <c r="G42" s="259">
        <f>IF('Passages &amp; Appels'!J42="","",'Passages &amp; Appels'!J42)</f>
        <v>2</v>
      </c>
      <c r="H42" s="468" t="str">
        <f>IF('Passages &amp; Appels'!B42="","",'Passages &amp; Appels'!B42)</f>
        <v>ROUX</v>
      </c>
      <c r="I42" s="437" t="str">
        <f>IF('Passages &amp; Appels'!C42="","",'Passages &amp; Appels'!C42)</f>
        <v>Benoît</v>
      </c>
      <c r="J42" s="110" t="str">
        <f>IF('Passages &amp; Appels'!D42="","",'Passages &amp; Appels'!D42)</f>
        <v>Homme</v>
      </c>
      <c r="K42" s="110" t="str">
        <f>IF('Passages &amp; Appels'!E42="","",'Passages &amp; Appels'!E42)</f>
        <v xml:space="preserve">N°5 </v>
      </c>
      <c r="L42" s="110" t="str">
        <f>IF('Passages &amp; Appels'!F42="","",'Passages &amp; Appels'!F42)</f>
        <v>ROUX Benoît Homme</v>
      </c>
      <c r="M42" s="112" t="str">
        <f>IF('Passages &amp; Appels'!G42="","",'Passages &amp; Appels'!G42)</f>
        <v>CYRNEA</v>
      </c>
      <c r="N42" s="441">
        <f>IF('Passages &amp; Appels'!M42="","",'Passages &amp; Appels'!M42)</f>
        <v>0.41250000000000003</v>
      </c>
      <c r="O42" s="431">
        <f>IF('Passages &amp; Appels'!N42="","",'Passages &amp; Appels'!N42)</f>
        <v>0.43333333333333335</v>
      </c>
      <c r="P42" s="431">
        <f>IF('Passages &amp; Appels'!O42="","",'Passages &amp; Appels'!O42)</f>
        <v>0.43402777777777779</v>
      </c>
      <c r="Q42" s="439">
        <f>IF('Passages &amp; Appels'!P42="","",'Passages &amp; Appels'!P42)</f>
        <v>0.43541666666666667</v>
      </c>
      <c r="R42" s="435">
        <f>IF('Passages &amp; Appels'!Q42="","",'Passages &amp; Appels'!Q42)</f>
        <v>4</v>
      </c>
      <c r="S42" s="110" t="str">
        <f>IF('Passages &amp; Appels'!R42="","",'Passages &amp; Appels'!R42)</f>
        <v>mn</v>
      </c>
      <c r="T42" s="437">
        <f>IF('Passages &amp; Appels'!S42="","",'Passages &amp; Appels'!S42)</f>
        <v>30</v>
      </c>
      <c r="U42" s="112" t="str">
        <f>IF('Passages &amp; Appels'!T42="","",'Passages &amp; Appels'!T42)</f>
        <v>s</v>
      </c>
      <c r="V42" s="413" t="str">
        <f>IF('Passages &amp; Appels'!U42="","",'Passages &amp; Appels'!U42)</f>
        <v/>
      </c>
    </row>
    <row r="43" spans="1:22" ht="18.75" x14ac:dyDescent="0.3">
      <c r="A43" s="561"/>
      <c r="B43" s="491" t="str">
        <f>IF('Passages &amp; Appels'!L43='Passages &amp; Appels'!L42,"",'Passages &amp; Appels'!L43)</f>
        <v/>
      </c>
      <c r="C43" s="487" t="str">
        <f>IF(B43&lt;&gt;"",'Passages &amp; Appels'!A43,IF('Passages &amp; Appels'!A43='Passages &amp; Appels'!A42,"",'Passages &amp; Appels'!A43))</f>
        <v/>
      </c>
      <c r="D43" s="490" t="str">
        <f>IF(C43&lt;&gt;"",'Passages &amp; Appels'!K43,IF('Passages &amp; Appels'!K43='Passages &amp; Appels'!K42,"",'Passages &amp; Appels'!K43))</f>
        <v/>
      </c>
      <c r="E43" s="488" t="str">
        <f>IF(B43&lt;&gt;"",'Passages &amp; Appels'!H43,IF('Passages &amp; Appels'!H43='Passages &amp; Appels'!H42,"",'Passages &amp; Appels'!H43))</f>
        <v/>
      </c>
      <c r="F43" s="489">
        <f>IF('Passages &amp; Appels'!I43='Passages &amp; Appels'!I42,"",'Passages &amp; Appels'!I43)</f>
        <v>3</v>
      </c>
      <c r="G43" s="259">
        <f>IF('Passages &amp; Appels'!J43="","",'Passages &amp; Appels'!J43)</f>
        <v>3</v>
      </c>
      <c r="H43" s="468" t="str">
        <f>IF('Passages &amp; Appels'!B43="","",'Passages &amp; Appels'!B43)</f>
        <v>DELICOURT</v>
      </c>
      <c r="I43" s="437" t="str">
        <f>IF('Passages &amp; Appels'!C43="","",'Passages &amp; Appels'!C43)</f>
        <v>Stephanie</v>
      </c>
      <c r="J43" s="110" t="str">
        <f>IF('Passages &amp; Appels'!D43="","",'Passages &amp; Appels'!D43)</f>
        <v>Femme</v>
      </c>
      <c r="K43" s="110" t="str">
        <f>IF('Passages &amp; Appels'!E43="","",'Passages &amp; Appels'!E43)</f>
        <v xml:space="preserve">N°5 </v>
      </c>
      <c r="L43" s="110" t="str">
        <f>IF('Passages &amp; Appels'!F43="","",'Passages &amp; Appels'!F43)</f>
        <v>DELICOURT Stephanie Femme</v>
      </c>
      <c r="M43" s="112" t="str">
        <f>IF('Passages &amp; Appels'!G43="","",'Passages &amp; Appels'!G43)</f>
        <v>Enjoy And Relax</v>
      </c>
      <c r="N43" s="441">
        <f>IF('Passages &amp; Appels'!M43="","",'Passages &amp; Appels'!M43)</f>
        <v>0.41250000000000003</v>
      </c>
      <c r="O43" s="431">
        <f>IF('Passages &amp; Appels'!N43="","",'Passages &amp; Appels'!N43)</f>
        <v>0.43333333333333335</v>
      </c>
      <c r="P43" s="431">
        <f>IF('Passages &amp; Appels'!O43="","",'Passages &amp; Appels'!O43)</f>
        <v>0.43402777777777779</v>
      </c>
      <c r="Q43" s="439">
        <f>IF('Passages &amp; Appels'!P43="","",'Passages &amp; Appels'!P43)</f>
        <v>0.43541666666666667</v>
      </c>
      <c r="R43" s="435">
        <f>IF('Passages &amp; Appels'!Q43="","",'Passages &amp; Appels'!Q43)</f>
        <v>4</v>
      </c>
      <c r="S43" s="110" t="str">
        <f>IF('Passages &amp; Appels'!R43="","",'Passages &amp; Appels'!R43)</f>
        <v>mn</v>
      </c>
      <c r="T43" s="437">
        <f>IF('Passages &amp; Appels'!S43="","",'Passages &amp; Appels'!S43)</f>
        <v>30</v>
      </c>
      <c r="U43" s="112" t="str">
        <f>IF('Passages &amp; Appels'!T43="","",'Passages &amp; Appels'!T43)</f>
        <v>s</v>
      </c>
      <c r="V43" s="413" t="str">
        <f>IF('Passages &amp; Appels'!U43="","",'Passages &amp; Appels'!U43)</f>
        <v/>
      </c>
    </row>
    <row r="44" spans="1:22" ht="18.75" x14ac:dyDescent="0.3">
      <c r="A44" s="561"/>
      <c r="B44" s="491" t="str">
        <f>IF('Passages &amp; Appels'!L44='Passages &amp; Appels'!L43,"",'Passages &amp; Appels'!L44)</f>
        <v/>
      </c>
      <c r="C44" s="487" t="str">
        <f>IF(B44&lt;&gt;"",'Passages &amp; Appels'!A44,IF('Passages &amp; Appels'!A44='Passages &amp; Appels'!A43,"",'Passages &amp; Appels'!A44))</f>
        <v/>
      </c>
      <c r="D44" s="490" t="str">
        <f>IF(C44&lt;&gt;"",'Passages &amp; Appels'!K44,IF('Passages &amp; Appels'!K44='Passages &amp; Appels'!K43,"",'Passages &amp; Appels'!K44))</f>
        <v/>
      </c>
      <c r="E44" s="488" t="str">
        <f>IF(B44&lt;&gt;"",'Passages &amp; Appels'!H44,IF('Passages &amp; Appels'!H44='Passages &amp; Appels'!H43,"",'Passages &amp; Appels'!H44))</f>
        <v/>
      </c>
      <c r="F44" s="489">
        <f>IF('Passages &amp; Appels'!I44='Passages &amp; Appels'!I43,"",'Passages &amp; Appels'!I44)</f>
        <v>4</v>
      </c>
      <c r="G44" s="259">
        <f>IF('Passages &amp; Appels'!J44="","",'Passages &amp; Appels'!J44)</f>
        <v>4</v>
      </c>
      <c r="H44" s="468" t="str">
        <f>IF('Passages &amp; Appels'!B44="","",'Passages &amp; Appels'!B44)</f>
        <v>HERENT</v>
      </c>
      <c r="I44" s="437" t="str">
        <f>IF('Passages &amp; Appels'!C44="","",'Passages &amp; Appels'!C44)</f>
        <v>Xavier</v>
      </c>
      <c r="J44" s="110" t="str">
        <f>IF('Passages &amp; Appels'!D44="","",'Passages &amp; Appels'!D44)</f>
        <v>Homme</v>
      </c>
      <c r="K44" s="110" t="str">
        <f>IF('Passages &amp; Appels'!E44="","",'Passages &amp; Appels'!E44)</f>
        <v xml:space="preserve">N°4 </v>
      </c>
      <c r="L44" s="110" t="str">
        <f>IF('Passages &amp; Appels'!F44="","",'Passages &amp; Appels'!F44)</f>
        <v>HERENT Xavier Homme</v>
      </c>
      <c r="M44" s="112" t="str">
        <f>IF('Passages &amp; Appels'!G44="","",'Passages &amp; Appels'!G44)</f>
        <v>Les Cormorans 2</v>
      </c>
      <c r="N44" s="441">
        <f>IF('Passages &amp; Appels'!M44="","",'Passages &amp; Appels'!M44)</f>
        <v>0.41250000000000003</v>
      </c>
      <c r="O44" s="431">
        <f>IF('Passages &amp; Appels'!N44="","",'Passages &amp; Appels'!N44)</f>
        <v>0.43333333333333335</v>
      </c>
      <c r="P44" s="431">
        <f>IF('Passages &amp; Appels'!O44="","",'Passages &amp; Appels'!O44)</f>
        <v>0.43402777777777779</v>
      </c>
      <c r="Q44" s="439">
        <f>IF('Passages &amp; Appels'!P44="","",'Passages &amp; Appels'!P44)</f>
        <v>0.43541666666666667</v>
      </c>
      <c r="R44" s="435">
        <f>IF('Passages &amp; Appels'!Q44="","",'Passages &amp; Appels'!Q44)</f>
        <v>4</v>
      </c>
      <c r="S44" s="110" t="str">
        <f>IF('Passages &amp; Appels'!R44="","",'Passages &amp; Appels'!R44)</f>
        <v>mn</v>
      </c>
      <c r="T44" s="437">
        <f>IF('Passages &amp; Appels'!S44="","",'Passages &amp; Appels'!S44)</f>
        <v>30</v>
      </c>
      <c r="U44" s="112" t="str">
        <f>IF('Passages &amp; Appels'!T44="","",'Passages &amp; Appels'!T44)</f>
        <v>s</v>
      </c>
      <c r="V44" s="413" t="str">
        <f>IF('Passages &amp; Appels'!U44="","",'Passages &amp; Appels'!U44)</f>
        <v/>
      </c>
    </row>
    <row r="45" spans="1:22" ht="18.75" x14ac:dyDescent="0.3">
      <c r="A45" s="561"/>
      <c r="B45" s="491">
        <f>IF('Passages &amp; Appels'!L45='Passages &amp; Appels'!L44,"",'Passages &amp; Appels'!L45)</f>
        <v>0.43750000000000011</v>
      </c>
      <c r="C45" s="487" t="str">
        <f>IF(B45&lt;&gt;"",'Passages &amp; Appels'!A45,IF('Passages &amp; Appels'!A45='Passages &amp; Appels'!A44,"",'Passages &amp; Appels'!A45))</f>
        <v>Statique</v>
      </c>
      <c r="D45" s="490" t="str">
        <f>IF(C45&lt;&gt;"",'Passages &amp; Appels'!K45,IF('Passages &amp; Appels'!K45='Passages &amp; Appels'!K44,"",'Passages &amp; Appels'!K45))</f>
        <v>Echauffement</v>
      </c>
      <c r="E45" s="488">
        <f>IF(B45&lt;&gt;"",'Passages &amp; Appels'!H45,IF('Passages &amp; Appels'!H45='Passages &amp; Appels'!H44,"",'Passages &amp; Appels'!H45))</f>
        <v>5</v>
      </c>
      <c r="F45" s="489">
        <f>IF('Passages &amp; Appels'!I45='Passages &amp; Appels'!I44,"",'Passages &amp; Appels'!I45)</f>
        <v>1</v>
      </c>
      <c r="G45" s="259">
        <f>IF('Passages &amp; Appels'!J45="","",'Passages &amp; Appels'!J45)</f>
        <v>1</v>
      </c>
      <c r="H45" s="468" t="str">
        <f>IF('Passages &amp; Appels'!B45="","",'Passages &amp; Appels'!B45)</f>
        <v>LANOISELIER</v>
      </c>
      <c r="I45" s="437" t="str">
        <f>IF('Passages &amp; Appels'!C45="","",'Passages &amp; Appels'!C45)</f>
        <v>Aurélien</v>
      </c>
      <c r="J45" s="110" t="str">
        <f>IF('Passages &amp; Appels'!D45="","",'Passages &amp; Appels'!D45)</f>
        <v>Homme</v>
      </c>
      <c r="K45" s="110" t="str">
        <f>IF('Passages &amp; Appels'!E45="","",'Passages &amp; Appels'!E45)</f>
        <v xml:space="preserve">N°2 </v>
      </c>
      <c r="L45" s="110" t="str">
        <f>IF('Passages &amp; Appels'!F45="","",'Passages &amp; Appels'!F45)</f>
        <v>LANOISELIER Aurélien Homme</v>
      </c>
      <c r="M45" s="112" t="str">
        <f>IF('Passages &amp; Appels'!G45="","",'Passages &amp; Appels'!G45)</f>
        <v>Savoy'OuBien?</v>
      </c>
      <c r="N45" s="441">
        <f>IF('Passages &amp; Appels'!M45="","",'Passages &amp; Appels'!M45)</f>
        <v>0.43750000000000011</v>
      </c>
      <c r="O45" s="431">
        <f>IF('Passages &amp; Appels'!N45="","",'Passages &amp; Appels'!N45)</f>
        <v>0.45833333333333343</v>
      </c>
      <c r="P45" s="431">
        <f>IF('Passages &amp; Appels'!O45="","",'Passages &amp; Appels'!O45)</f>
        <v>0.45902777777777787</v>
      </c>
      <c r="Q45" s="439">
        <f>IF('Passages &amp; Appels'!P45="","",'Passages &amp; Appels'!P45)</f>
        <v>0.46041666666666675</v>
      </c>
      <c r="R45" s="435">
        <f>IF('Passages &amp; Appels'!Q45="","",'Passages &amp; Appels'!Q45)</f>
        <v>6</v>
      </c>
      <c r="S45" s="110" t="str">
        <f>IF('Passages &amp; Appels'!R45="","",'Passages &amp; Appels'!R45)</f>
        <v>mn</v>
      </c>
      <c r="T45" s="437">
        <f>IF('Passages &amp; Appels'!S45="","",'Passages &amp; Appels'!S45)</f>
        <v>0</v>
      </c>
      <c r="U45" s="112" t="str">
        <f>IF('Passages &amp; Appels'!T45="","",'Passages &amp; Appels'!T45)</f>
        <v>s</v>
      </c>
      <c r="V45" s="413" t="str">
        <f>IF('Passages &amp; Appels'!U45="","",'Passages &amp; Appels'!U45)</f>
        <v/>
      </c>
    </row>
    <row r="46" spans="1:22" ht="18.75" x14ac:dyDescent="0.3">
      <c r="A46" s="561"/>
      <c r="B46" s="491" t="str">
        <f>IF('Passages &amp; Appels'!L46='Passages &amp; Appels'!L45,"",'Passages &amp; Appels'!L46)</f>
        <v/>
      </c>
      <c r="C46" s="487" t="str">
        <f>IF(B46&lt;&gt;"",'Passages &amp; Appels'!A46,IF('Passages &amp; Appels'!A46='Passages &amp; Appels'!A45,"",'Passages &amp; Appels'!A46))</f>
        <v/>
      </c>
      <c r="D46" s="490" t="str">
        <f>IF(C46&lt;&gt;"",'Passages &amp; Appels'!K46,IF('Passages &amp; Appels'!K46='Passages &amp; Appels'!K45,"",'Passages &amp; Appels'!K46))</f>
        <v/>
      </c>
      <c r="E46" s="488" t="str">
        <f>IF(B46&lt;&gt;"",'Passages &amp; Appels'!H46,IF('Passages &amp; Appels'!H46='Passages &amp; Appels'!H45,"",'Passages &amp; Appels'!H46))</f>
        <v/>
      </c>
      <c r="F46" s="489">
        <f>IF('Passages &amp; Appels'!I46='Passages &amp; Appels'!I45,"",'Passages &amp; Appels'!I46)</f>
        <v>2</v>
      </c>
      <c r="G46" s="259">
        <f>IF('Passages &amp; Appels'!J46="","",'Passages &amp; Appels'!J46)</f>
        <v>2</v>
      </c>
      <c r="H46" s="468" t="str">
        <f>IF('Passages &amp; Appels'!B46="","",'Passages &amp; Appels'!B46)</f>
        <v>ZAJAC</v>
      </c>
      <c r="I46" s="437" t="str">
        <f>IF('Passages &amp; Appels'!C46="","",'Passages &amp; Appels'!C46)</f>
        <v>Martin</v>
      </c>
      <c r="J46" s="110" t="str">
        <f>IF('Passages &amp; Appels'!D46="","",'Passages &amp; Appels'!D46)</f>
        <v>Homme</v>
      </c>
      <c r="K46" s="110" t="str">
        <f>IF('Passages &amp; Appels'!E46="","",'Passages &amp; Appels'!E46)</f>
        <v>N°1 Capitaine</v>
      </c>
      <c r="L46" s="110" t="str">
        <f>IF('Passages &amp; Appels'!F46="","",'Passages &amp; Appels'!F46)</f>
        <v>ZAJAC Martin Homme</v>
      </c>
      <c r="M46" s="112" t="str">
        <f>IF('Passages &amp; Appels'!G46="","",'Passages &amp; Appels'!G46)</f>
        <v>Apneaman, Praha, Czech Republic</v>
      </c>
      <c r="N46" s="441">
        <f>IF('Passages &amp; Appels'!M46="","",'Passages &amp; Appels'!M46)</f>
        <v>0.43750000000000011</v>
      </c>
      <c r="O46" s="431">
        <f>IF('Passages &amp; Appels'!N46="","",'Passages &amp; Appels'!N46)</f>
        <v>0.45833333333333343</v>
      </c>
      <c r="P46" s="431">
        <f>IF('Passages &amp; Appels'!O46="","",'Passages &amp; Appels'!O46)</f>
        <v>0.45902777777777787</v>
      </c>
      <c r="Q46" s="439">
        <f>IF('Passages &amp; Appels'!P46="","",'Passages &amp; Appels'!P46)</f>
        <v>0.46041666666666675</v>
      </c>
      <c r="R46" s="435">
        <f>IF('Passages &amp; Appels'!Q46="","",'Passages &amp; Appels'!Q46)</f>
        <v>6</v>
      </c>
      <c r="S46" s="110" t="str">
        <f>IF('Passages &amp; Appels'!R46="","",'Passages &amp; Appels'!R46)</f>
        <v>mn</v>
      </c>
      <c r="T46" s="437">
        <f>IF('Passages &amp; Appels'!S46="","",'Passages &amp; Appels'!S46)</f>
        <v>15</v>
      </c>
      <c r="U46" s="112" t="str">
        <f>IF('Passages &amp; Appels'!T46="","",'Passages &amp; Appels'!T46)</f>
        <v>s</v>
      </c>
      <c r="V46" s="413" t="str">
        <f>IF('Passages &amp; Appels'!U46="","",'Passages &amp; Appels'!U46)</f>
        <v/>
      </c>
    </row>
    <row r="47" spans="1:22" ht="18.75" x14ac:dyDescent="0.3">
      <c r="A47" s="561"/>
      <c r="B47" s="491" t="str">
        <f>IF('Passages &amp; Appels'!L47='Passages &amp; Appels'!L46,"",'Passages &amp; Appels'!L47)</f>
        <v/>
      </c>
      <c r="C47" s="487" t="str">
        <f>IF(B47&lt;&gt;"",'Passages &amp; Appels'!A47,IF('Passages &amp; Appels'!A47='Passages &amp; Appels'!A46,"",'Passages &amp; Appels'!A47))</f>
        <v/>
      </c>
      <c r="D47" s="490" t="str">
        <f>IF(C47&lt;&gt;"",'Passages &amp; Appels'!K47,IF('Passages &amp; Appels'!K47='Passages &amp; Appels'!K46,"",'Passages &amp; Appels'!K47))</f>
        <v/>
      </c>
      <c r="E47" s="488" t="str">
        <f>IF(B47&lt;&gt;"",'Passages &amp; Appels'!H47,IF('Passages &amp; Appels'!H47='Passages &amp; Appels'!H46,"",'Passages &amp; Appels'!H47))</f>
        <v/>
      </c>
      <c r="F47" s="489">
        <f>IF('Passages &amp; Appels'!I47='Passages &amp; Appels'!I46,"",'Passages &amp; Appels'!I47)</f>
        <v>3</v>
      </c>
      <c r="G47" s="259">
        <f>IF('Passages &amp; Appels'!J47="","",'Passages &amp; Appels'!J47)</f>
        <v>3</v>
      </c>
      <c r="H47" s="468" t="str">
        <f>IF('Passages &amp; Appels'!B47="","",'Passages &amp; Appels'!B47)</f>
        <v>VOGLER</v>
      </c>
      <c r="I47" s="437" t="str">
        <f>IF('Passages &amp; Appels'!C47="","",'Passages &amp; Appels'!C47)</f>
        <v>Christian</v>
      </c>
      <c r="J47" s="110" t="str">
        <f>IF('Passages &amp; Appels'!D47="","",'Passages &amp; Appels'!D47)</f>
        <v>homme</v>
      </c>
      <c r="K47" s="110" t="str">
        <f>IF('Passages &amp; Appels'!E47="","",'Passages &amp; Appels'!E47)</f>
        <v>N°1 Capitaine</v>
      </c>
      <c r="L47" s="110" t="str">
        <f>IF('Passages &amp; Appels'!F47="","",'Passages &amp; Appels'!F47)</f>
        <v>VOGLER Christian homme</v>
      </c>
      <c r="M47" s="112" t="str">
        <f>IF('Passages &amp; Appels'!G47="","",'Passages &amp; Appels'!G47)</f>
        <v>Sportpleizh</v>
      </c>
      <c r="N47" s="441">
        <f>IF('Passages &amp; Appels'!M47="","",'Passages &amp; Appels'!M47)</f>
        <v>0.43750000000000011</v>
      </c>
      <c r="O47" s="431">
        <f>IF('Passages &amp; Appels'!N47="","",'Passages &amp; Appels'!N47)</f>
        <v>0.45833333333333343</v>
      </c>
      <c r="P47" s="431">
        <f>IF('Passages &amp; Appels'!O47="","",'Passages &amp; Appels'!O47)</f>
        <v>0.45902777777777787</v>
      </c>
      <c r="Q47" s="439">
        <f>IF('Passages &amp; Appels'!P47="","",'Passages &amp; Appels'!P47)</f>
        <v>0.46041666666666675</v>
      </c>
      <c r="R47" s="435">
        <f>IF('Passages &amp; Appels'!Q47="","",'Passages &amp; Appels'!Q47)</f>
        <v>6</v>
      </c>
      <c r="S47" s="110" t="str">
        <f>IF('Passages &amp; Appels'!R47="","",'Passages &amp; Appels'!R47)</f>
        <v>mn</v>
      </c>
      <c r="T47" s="437">
        <f>IF('Passages &amp; Appels'!S47="","",'Passages &amp; Appels'!S47)</f>
        <v>30</v>
      </c>
      <c r="U47" s="112" t="str">
        <f>IF('Passages &amp; Appels'!T47="","",'Passages &amp; Appels'!T47)</f>
        <v>s</v>
      </c>
      <c r="V47" s="413" t="str">
        <f>IF('Passages &amp; Appels'!U47="","",'Passages &amp; Appels'!U47)</f>
        <v/>
      </c>
    </row>
    <row r="48" spans="1:22" ht="18.75" x14ac:dyDescent="0.3">
      <c r="A48" s="561"/>
      <c r="B48" s="491">
        <f>IF('Passages &amp; Appels'!L48='Passages &amp; Appels'!L47,"",'Passages &amp; Appels'!L48)</f>
        <v>0.44166666666666671</v>
      </c>
      <c r="C48" s="487" t="str">
        <f>IF(B48&lt;&gt;"",'Passages &amp; Appels'!A48,IF('Passages &amp; Appels'!A48='Passages &amp; Appels'!A47,"",'Passages &amp; Appels'!A48))</f>
        <v>Statique</v>
      </c>
      <c r="D48" s="490" t="str">
        <f>IF(C48&lt;&gt;"",'Passages &amp; Appels'!K48,IF('Passages &amp; Appels'!K48='Passages &amp; Appels'!K47,"",'Passages &amp; Appels'!K48))</f>
        <v>Appel</v>
      </c>
      <c r="E48" s="488">
        <f>IF(B48&lt;&gt;"",'Passages &amp; Appels'!H48,IF('Passages &amp; Appels'!H48='Passages &amp; Appels'!H47,"",'Passages &amp; Appels'!H48))</f>
        <v>3</v>
      </c>
      <c r="F48" s="489">
        <f>IF('Passages &amp; Appels'!I48='Passages &amp; Appels'!I47,"",'Passages &amp; Appels'!I48)</f>
        <v>1</v>
      </c>
      <c r="G48" s="259">
        <f>IF('Passages &amp; Appels'!J48="","",'Passages &amp; Appels'!J48)</f>
        <v>1</v>
      </c>
      <c r="H48" s="468" t="str">
        <f>IF('Passages &amp; Appels'!B48="","",'Passages &amp; Appels'!B48)</f>
        <v>MARIE</v>
      </c>
      <c r="I48" s="437" t="str">
        <f>IF('Passages &amp; Appels'!C48="","",'Passages &amp; Appels'!C48)</f>
        <v>coralie</v>
      </c>
      <c r="J48" s="110" t="str">
        <f>IF('Passages &amp; Appels'!D48="","",'Passages &amp; Appels'!D48)</f>
        <v>femme</v>
      </c>
      <c r="K48" s="110" t="str">
        <f>IF('Passages &amp; Appels'!E48="","",'Passages &amp; Appels'!E48)</f>
        <v xml:space="preserve">N°5 </v>
      </c>
      <c r="L48" s="110" t="str">
        <f>IF('Passages &amp; Appels'!F48="","",'Passages &amp; Appels'!F48)</f>
        <v>MARIE coralie femme</v>
      </c>
      <c r="M48" s="112" t="str">
        <f>IF('Passages &amp; Appels'!G48="","",'Passages &amp; Appels'!G48)</f>
        <v>Sportpleizh</v>
      </c>
      <c r="N48" s="441">
        <f>IF('Passages &amp; Appels'!M48="","",'Passages &amp; Appels'!M48)</f>
        <v>0.42083333333333339</v>
      </c>
      <c r="O48" s="431">
        <f>IF('Passages &amp; Appels'!N48="","",'Passages &amp; Appels'!N48)</f>
        <v>0.44166666666666671</v>
      </c>
      <c r="P48" s="431">
        <f>IF('Passages &amp; Appels'!O48="","",'Passages &amp; Appels'!O48)</f>
        <v>0.44236111111111115</v>
      </c>
      <c r="Q48" s="439">
        <f>IF('Passages &amp; Appels'!P48="","",'Passages &amp; Appels'!P48)</f>
        <v>0.44375000000000003</v>
      </c>
      <c r="R48" s="435">
        <f>IF('Passages &amp; Appels'!Q48="","",'Passages &amp; Appels'!Q48)</f>
        <v>4</v>
      </c>
      <c r="S48" s="110" t="str">
        <f>IF('Passages &amp; Appels'!R48="","",'Passages &amp; Appels'!R48)</f>
        <v>mn</v>
      </c>
      <c r="T48" s="437">
        <f>IF('Passages &amp; Appels'!S48="","",'Passages &amp; Appels'!S48)</f>
        <v>45</v>
      </c>
      <c r="U48" s="112" t="str">
        <f>IF('Passages &amp; Appels'!T48="","",'Passages &amp; Appels'!T48)</f>
        <v>s</v>
      </c>
      <c r="V48" s="413" t="str">
        <f>IF('Passages &amp; Appels'!U48="","",'Passages &amp; Appels'!U48)</f>
        <v/>
      </c>
    </row>
    <row r="49" spans="1:22" ht="18.75" x14ac:dyDescent="0.3">
      <c r="A49" s="561"/>
      <c r="B49" s="491" t="str">
        <f>IF('Passages &amp; Appels'!L49='Passages &amp; Appels'!L48,"",'Passages &amp; Appels'!L49)</f>
        <v/>
      </c>
      <c r="C49" s="487" t="str">
        <f>IF(B49&lt;&gt;"",'Passages &amp; Appels'!A49,IF('Passages &amp; Appels'!A49='Passages &amp; Appels'!A48,"",'Passages &amp; Appels'!A49))</f>
        <v/>
      </c>
      <c r="D49" s="490" t="str">
        <f>IF(C49&lt;&gt;"",'Passages &amp; Appels'!K49,IF('Passages &amp; Appels'!K49='Passages &amp; Appels'!K48,"",'Passages &amp; Appels'!K49))</f>
        <v/>
      </c>
      <c r="E49" s="488" t="str">
        <f>IF(B49&lt;&gt;"",'Passages &amp; Appels'!H49,IF('Passages &amp; Appels'!H49='Passages &amp; Appels'!H48,"",'Passages &amp; Appels'!H49))</f>
        <v/>
      </c>
      <c r="F49" s="489">
        <f>IF('Passages &amp; Appels'!I49='Passages &amp; Appels'!I48,"",'Passages &amp; Appels'!I49)</f>
        <v>2</v>
      </c>
      <c r="G49" s="259">
        <f>IF('Passages &amp; Appels'!J49="","",'Passages &amp; Appels'!J49)</f>
        <v>2</v>
      </c>
      <c r="H49" s="468" t="str">
        <f>IF('Passages &amp; Appels'!B49="","",'Passages &amp; Appels'!B49)</f>
        <v>SALEH</v>
      </c>
      <c r="I49" s="437" t="str">
        <f>IF('Passages &amp; Appels'!C49="","",'Passages &amp; Appels'!C49)</f>
        <v>Omr</v>
      </c>
      <c r="J49" s="110" t="str">
        <f>IF('Passages &amp; Appels'!D49="","",'Passages &amp; Appels'!D49)</f>
        <v>Homme</v>
      </c>
      <c r="K49" s="110" t="str">
        <f>IF('Passages &amp; Appels'!E49="","",'Passages &amp; Appels'!E49)</f>
        <v>N°1</v>
      </c>
      <c r="L49" s="110" t="str">
        <f>IF('Passages &amp; Appels'!F49="","",'Passages &amp; Appels'!F49)</f>
        <v>SALEH Omr Homme</v>
      </c>
      <c r="M49" s="112" t="str">
        <f>IF('Passages &amp; Appels'!G49="","",'Passages &amp; Appels'!G49)</f>
        <v>SOLO</v>
      </c>
      <c r="N49" s="441">
        <f>IF('Passages &amp; Appels'!M49="","",'Passages &amp; Appels'!M49)</f>
        <v>0.42083333333333339</v>
      </c>
      <c r="O49" s="431">
        <f>IF('Passages &amp; Appels'!N49="","",'Passages &amp; Appels'!N49)</f>
        <v>0.44166666666666671</v>
      </c>
      <c r="P49" s="431">
        <f>IF('Passages &amp; Appels'!O49="","",'Passages &amp; Appels'!O49)</f>
        <v>0.44236111111111115</v>
      </c>
      <c r="Q49" s="439">
        <f>IF('Passages &amp; Appels'!P49="","",'Passages &amp; Appels'!P49)</f>
        <v>0.44375000000000003</v>
      </c>
      <c r="R49" s="435">
        <f>IF('Passages &amp; Appels'!Q49="","",'Passages &amp; Appels'!Q49)</f>
        <v>4</v>
      </c>
      <c r="S49" s="110" t="str">
        <f>IF('Passages &amp; Appels'!R49="","",'Passages &amp; Appels'!R49)</f>
        <v>mn</v>
      </c>
      <c r="T49" s="437" t="str">
        <f>IF('Passages &amp; Appels'!S49="","",'Passages &amp; Appels'!S49)</f>
        <v/>
      </c>
      <c r="U49" s="112" t="str">
        <f>IF('Passages &amp; Appels'!T49="","",'Passages &amp; Appels'!T49)</f>
        <v/>
      </c>
      <c r="V49" s="413" t="str">
        <f>IF('Passages &amp; Appels'!U49="","",'Passages &amp; Appels'!U49)</f>
        <v/>
      </c>
    </row>
    <row r="50" spans="1:22" ht="18.75" x14ac:dyDescent="0.3">
      <c r="A50" s="561"/>
      <c r="B50" s="491" t="str">
        <f>IF('Passages &amp; Appels'!L50='Passages &amp; Appels'!L49,"",'Passages &amp; Appels'!L50)</f>
        <v/>
      </c>
      <c r="C50" s="487" t="str">
        <f>IF(B50&lt;&gt;"",'Passages &amp; Appels'!A50,IF('Passages &amp; Appels'!A50='Passages &amp; Appels'!A49,"",'Passages &amp; Appels'!A50))</f>
        <v/>
      </c>
      <c r="D50" s="490" t="str">
        <f>IF(C50&lt;&gt;"",'Passages &amp; Appels'!K50,IF('Passages &amp; Appels'!K50='Passages &amp; Appels'!K49,"",'Passages &amp; Appels'!K50))</f>
        <v/>
      </c>
      <c r="E50" s="488" t="str">
        <f>IF(B50&lt;&gt;"",'Passages &amp; Appels'!H50,IF('Passages &amp; Appels'!H50='Passages &amp; Appels'!H49,"",'Passages &amp; Appels'!H50))</f>
        <v/>
      </c>
      <c r="F50" s="489">
        <f>IF('Passages &amp; Appels'!I50='Passages &amp; Appels'!I49,"",'Passages &amp; Appels'!I50)</f>
        <v>3</v>
      </c>
      <c r="G50" s="259">
        <f>IF('Passages &amp; Appels'!J50="","",'Passages &amp; Appels'!J50)</f>
        <v>3</v>
      </c>
      <c r="H50" s="468" t="str">
        <f>IF('Passages &amp; Appels'!B50="","",'Passages &amp; Appels'!B50)</f>
        <v>BORGAT</v>
      </c>
      <c r="I50" s="437" t="str">
        <f>IF('Passages &amp; Appels'!C50="","",'Passages &amp; Appels'!C50)</f>
        <v>Anne</v>
      </c>
      <c r="J50" s="110" t="str">
        <f>IF('Passages &amp; Appels'!D50="","",'Passages &amp; Appels'!D50)</f>
        <v>Femme</v>
      </c>
      <c r="K50" s="110" t="str">
        <f>IF('Passages &amp; Appels'!E50="","",'Passages &amp; Appels'!E50)</f>
        <v xml:space="preserve">N°2 </v>
      </c>
      <c r="L50" s="110" t="str">
        <f>IF('Passages &amp; Appels'!F50="","",'Passages &amp; Appels'!F50)</f>
        <v>BORGAT Anne Femme</v>
      </c>
      <c r="M50" s="112" t="str">
        <f>IF('Passages &amp; Appels'!G50="","",'Passages &amp; Appels'!G50)</f>
        <v>CYRNEA</v>
      </c>
      <c r="N50" s="441">
        <f>IF('Passages &amp; Appels'!M50="","",'Passages &amp; Appels'!M50)</f>
        <v>0.42083333333333339</v>
      </c>
      <c r="O50" s="431">
        <f>IF('Passages &amp; Appels'!N50="","",'Passages &amp; Appels'!N50)</f>
        <v>0.44166666666666671</v>
      </c>
      <c r="P50" s="431">
        <f>IF('Passages &amp; Appels'!O50="","",'Passages &amp; Appels'!O50)</f>
        <v>0.44236111111111115</v>
      </c>
      <c r="Q50" s="439">
        <f>IF('Passages &amp; Appels'!P50="","",'Passages &amp; Appels'!P50)</f>
        <v>0.44375000000000003</v>
      </c>
      <c r="R50" s="435">
        <f>IF('Passages &amp; Appels'!Q50="","",'Passages &amp; Appels'!Q50)</f>
        <v>5</v>
      </c>
      <c r="S50" s="110" t="str">
        <f>IF('Passages &amp; Appels'!R50="","",'Passages &amp; Appels'!R50)</f>
        <v>mn</v>
      </c>
      <c r="T50" s="437">
        <f>IF('Passages &amp; Appels'!S50="","",'Passages &amp; Appels'!S50)</f>
        <v>0</v>
      </c>
      <c r="U50" s="112" t="str">
        <f>IF('Passages &amp; Appels'!T50="","",'Passages &amp; Appels'!T50)</f>
        <v>s</v>
      </c>
      <c r="V50" s="413" t="str">
        <f>IF('Passages &amp; Appels'!U50="","",'Passages &amp; Appels'!U50)</f>
        <v/>
      </c>
    </row>
    <row r="51" spans="1:22" ht="18.75" x14ac:dyDescent="0.3">
      <c r="A51" s="561"/>
      <c r="B51" s="491" t="str">
        <f>IF('Passages &amp; Appels'!L51='Passages &amp; Appels'!L50,"",'Passages &amp; Appels'!L51)</f>
        <v/>
      </c>
      <c r="C51" s="487" t="str">
        <f>IF(B51&lt;&gt;"",'Passages &amp; Appels'!A51,IF('Passages &amp; Appels'!A51='Passages &amp; Appels'!A50,"",'Passages &amp; Appels'!A51))</f>
        <v/>
      </c>
      <c r="D51" s="490" t="str">
        <f>IF(C51&lt;&gt;"",'Passages &amp; Appels'!K51,IF('Passages &amp; Appels'!K51='Passages &amp; Appels'!K50,"",'Passages &amp; Appels'!K51))</f>
        <v/>
      </c>
      <c r="E51" s="488" t="str">
        <f>IF(B51&lt;&gt;"",'Passages &amp; Appels'!H51,IF('Passages &amp; Appels'!H51='Passages &amp; Appels'!H50,"",'Passages &amp; Appels'!H51))</f>
        <v/>
      </c>
      <c r="F51" s="489">
        <f>IF('Passages &amp; Appels'!I51='Passages &amp; Appels'!I50,"",'Passages &amp; Appels'!I51)</f>
        <v>4</v>
      </c>
      <c r="G51" s="259">
        <f>IF('Passages &amp; Appels'!J51="","",'Passages &amp; Appels'!J51)</f>
        <v>4</v>
      </c>
      <c r="H51" s="468" t="str">
        <f>IF('Passages &amp; Appels'!B51="","",'Passages &amp; Appels'!B51)</f>
        <v>TISSOT</v>
      </c>
      <c r="I51" s="437" t="str">
        <f>IF('Passages &amp; Appels'!C51="","",'Passages &amp; Appels'!C51)</f>
        <v>Charles</v>
      </c>
      <c r="J51" s="110" t="str">
        <f>IF('Passages &amp; Appels'!D51="","",'Passages &amp; Appels'!D51)</f>
        <v>Homme</v>
      </c>
      <c r="K51" s="110" t="str">
        <f>IF('Passages &amp; Appels'!E51="","",'Passages &amp; Appels'!E51)</f>
        <v xml:space="preserve">N°4 </v>
      </c>
      <c r="L51" s="110" t="str">
        <f>IF('Passages &amp; Appels'!F51="","",'Passages &amp; Appels'!F51)</f>
        <v>TISSOT Charles Homme</v>
      </c>
      <c r="M51" s="112" t="str">
        <f>IF('Passages &amp; Appels'!G51="","",'Passages &amp; Appels'!G51)</f>
        <v>Imashi</v>
      </c>
      <c r="N51" s="441">
        <f>IF('Passages &amp; Appels'!M51="","",'Passages &amp; Appels'!M51)</f>
        <v>0.42083333333333339</v>
      </c>
      <c r="O51" s="431">
        <f>IF('Passages &amp; Appels'!N51="","",'Passages &amp; Appels'!N51)</f>
        <v>0.44166666666666671</v>
      </c>
      <c r="P51" s="431">
        <f>IF('Passages &amp; Appels'!O51="","",'Passages &amp; Appels'!O51)</f>
        <v>0.44236111111111115</v>
      </c>
      <c r="Q51" s="439">
        <f>IF('Passages &amp; Appels'!P51="","",'Passages &amp; Appels'!P51)</f>
        <v>0.44375000000000003</v>
      </c>
      <c r="R51" s="435">
        <f>IF('Passages &amp; Appels'!Q51="","",'Passages &amp; Appels'!Q51)</f>
        <v>5</v>
      </c>
      <c r="S51" s="110" t="str">
        <f>IF('Passages &amp; Appels'!R51="","",'Passages &amp; Appels'!R51)</f>
        <v>mn</v>
      </c>
      <c r="T51" s="437">
        <f>IF('Passages &amp; Appels'!S51="","",'Passages &amp; Appels'!S51)</f>
        <v>0</v>
      </c>
      <c r="U51" s="112" t="str">
        <f>IF('Passages &amp; Appels'!T51="","",'Passages &amp; Appels'!T51)</f>
        <v>s</v>
      </c>
      <c r="V51" s="413" t="str">
        <f>IF('Passages &amp; Appels'!U51="","",'Passages &amp; Appels'!U51)</f>
        <v/>
      </c>
    </row>
    <row r="52" spans="1:22" ht="18.75" x14ac:dyDescent="0.3">
      <c r="A52" s="561"/>
      <c r="B52" s="491">
        <f>IF('Passages &amp; Appels'!L52='Passages &amp; Appels'!L51,"",'Passages &amp; Appels'!L52)</f>
        <v>0.44236111111111115</v>
      </c>
      <c r="C52" s="487" t="str">
        <f>IF(B52&lt;&gt;"",'Passages &amp; Appels'!A52,IF('Passages &amp; Appels'!A52='Passages &amp; Appels'!A51,"",'Passages &amp; Appels'!A52))</f>
        <v>Statique</v>
      </c>
      <c r="D52" s="490" t="str">
        <f>IF(C52&lt;&gt;"",'Passages &amp; Appels'!K52,IF('Passages &amp; Appels'!K52='Passages &amp; Appels'!K51,"",'Passages &amp; Appels'!K52))</f>
        <v>Décompte</v>
      </c>
      <c r="E52" s="488">
        <f>IF(B52&lt;&gt;"",'Passages &amp; Appels'!H52,IF('Passages &amp; Appels'!H52='Passages &amp; Appels'!H51,"",'Passages &amp; Appels'!H52))</f>
        <v>3</v>
      </c>
      <c r="F52" s="489">
        <f>IF('Passages &amp; Appels'!I52='Passages &amp; Appels'!I51,"",'Passages &amp; Appels'!I52)</f>
        <v>1</v>
      </c>
      <c r="G52" s="259">
        <f>IF('Passages &amp; Appels'!J52="","",'Passages &amp; Appels'!J52)</f>
        <v>1</v>
      </c>
      <c r="H52" s="468" t="str">
        <f>IF('Passages &amp; Appels'!B52="","",'Passages &amp; Appels'!B52)</f>
        <v>MARIE</v>
      </c>
      <c r="I52" s="437" t="str">
        <f>IF('Passages &amp; Appels'!C52="","",'Passages &amp; Appels'!C52)</f>
        <v>coralie</v>
      </c>
      <c r="J52" s="110" t="str">
        <f>IF('Passages &amp; Appels'!D52="","",'Passages &amp; Appels'!D52)</f>
        <v>femme</v>
      </c>
      <c r="K52" s="110" t="str">
        <f>IF('Passages &amp; Appels'!E52="","",'Passages &amp; Appels'!E52)</f>
        <v xml:space="preserve">N°5 </v>
      </c>
      <c r="L52" s="110" t="str">
        <f>IF('Passages &amp; Appels'!F52="","",'Passages &amp; Appels'!F52)</f>
        <v>MARIE coralie femme</v>
      </c>
      <c r="M52" s="112" t="str">
        <f>IF('Passages &amp; Appels'!G52="","",'Passages &amp; Appels'!G52)</f>
        <v>Sportpleizh</v>
      </c>
      <c r="N52" s="441">
        <f>IF('Passages &amp; Appels'!M52="","",'Passages &amp; Appels'!M52)</f>
        <v>0.42083333333333339</v>
      </c>
      <c r="O52" s="431">
        <f>IF('Passages &amp; Appels'!N52="","",'Passages &amp; Appels'!N52)</f>
        <v>0.44166666666666671</v>
      </c>
      <c r="P52" s="431">
        <f>IF('Passages &amp; Appels'!O52="","",'Passages &amp; Appels'!O52)</f>
        <v>0.44236111111111115</v>
      </c>
      <c r="Q52" s="439">
        <f>IF('Passages &amp; Appels'!P52="","",'Passages &amp; Appels'!P52)</f>
        <v>0.44375000000000003</v>
      </c>
      <c r="R52" s="435">
        <f>IF('Passages &amp; Appels'!Q52="","",'Passages &amp; Appels'!Q52)</f>
        <v>4</v>
      </c>
      <c r="S52" s="110" t="str">
        <f>IF('Passages &amp; Appels'!R52="","",'Passages &amp; Appels'!R52)</f>
        <v>mn</v>
      </c>
      <c r="T52" s="437">
        <f>IF('Passages &amp; Appels'!S52="","",'Passages &amp; Appels'!S52)</f>
        <v>45</v>
      </c>
      <c r="U52" s="112" t="str">
        <f>IF('Passages &amp; Appels'!T52="","",'Passages &amp; Appels'!T52)</f>
        <v>s</v>
      </c>
      <c r="V52" s="413" t="str">
        <f>IF('Passages &amp; Appels'!U52="","",'Passages &amp; Appels'!U52)</f>
        <v/>
      </c>
    </row>
    <row r="53" spans="1:22" ht="18.75" x14ac:dyDescent="0.3">
      <c r="A53" s="561"/>
      <c r="B53" s="491" t="str">
        <f>IF('Passages &amp; Appels'!L53='Passages &amp; Appels'!L52,"",'Passages &amp; Appels'!L53)</f>
        <v/>
      </c>
      <c r="C53" s="487" t="str">
        <f>IF(B53&lt;&gt;"",'Passages &amp; Appels'!A53,IF('Passages &amp; Appels'!A53='Passages &amp; Appels'!A52,"",'Passages &amp; Appels'!A53))</f>
        <v/>
      </c>
      <c r="D53" s="490" t="str">
        <f>IF(C53&lt;&gt;"",'Passages &amp; Appels'!K53,IF('Passages &amp; Appels'!K53='Passages &amp; Appels'!K52,"",'Passages &amp; Appels'!K53))</f>
        <v/>
      </c>
      <c r="E53" s="488" t="str">
        <f>IF(B53&lt;&gt;"",'Passages &amp; Appels'!H53,IF('Passages &amp; Appels'!H53='Passages &amp; Appels'!H52,"",'Passages &amp; Appels'!H53))</f>
        <v/>
      </c>
      <c r="F53" s="489">
        <f>IF('Passages &amp; Appels'!I53='Passages &amp; Appels'!I52,"",'Passages &amp; Appels'!I53)</f>
        <v>2</v>
      </c>
      <c r="G53" s="259">
        <f>IF('Passages &amp; Appels'!J53="","",'Passages &amp; Appels'!J53)</f>
        <v>2</v>
      </c>
      <c r="H53" s="468" t="str">
        <f>IF('Passages &amp; Appels'!B53="","",'Passages &amp; Appels'!B53)</f>
        <v>SALEH</v>
      </c>
      <c r="I53" s="437" t="str">
        <f>IF('Passages &amp; Appels'!C53="","",'Passages &amp; Appels'!C53)</f>
        <v>Omr</v>
      </c>
      <c r="J53" s="110" t="str">
        <f>IF('Passages &amp; Appels'!D53="","",'Passages &amp; Appels'!D53)</f>
        <v>Homme</v>
      </c>
      <c r="K53" s="110" t="str">
        <f>IF('Passages &amp; Appels'!E53="","",'Passages &amp; Appels'!E53)</f>
        <v>N°1</v>
      </c>
      <c r="L53" s="110" t="str">
        <f>IF('Passages &amp; Appels'!F53="","",'Passages &amp; Appels'!F53)</f>
        <v>SALEH Omr Homme</v>
      </c>
      <c r="M53" s="112" t="str">
        <f>IF('Passages &amp; Appels'!G53="","",'Passages &amp; Appels'!G53)</f>
        <v>SOLO</v>
      </c>
      <c r="N53" s="441">
        <f>IF('Passages &amp; Appels'!M53="","",'Passages &amp; Appels'!M53)</f>
        <v>0.42083333333333339</v>
      </c>
      <c r="O53" s="431">
        <f>IF('Passages &amp; Appels'!N53="","",'Passages &amp; Appels'!N53)</f>
        <v>0.44166666666666671</v>
      </c>
      <c r="P53" s="431">
        <f>IF('Passages &amp; Appels'!O53="","",'Passages &amp; Appels'!O53)</f>
        <v>0.44236111111111115</v>
      </c>
      <c r="Q53" s="439">
        <f>IF('Passages &amp; Appels'!P53="","",'Passages &amp; Appels'!P53)</f>
        <v>0.44375000000000003</v>
      </c>
      <c r="R53" s="435">
        <f>IF('Passages &amp; Appels'!Q53="","",'Passages &amp; Appels'!Q53)</f>
        <v>4</v>
      </c>
      <c r="S53" s="110" t="str">
        <f>IF('Passages &amp; Appels'!R53="","",'Passages &amp; Appels'!R53)</f>
        <v>mn</v>
      </c>
      <c r="T53" s="437" t="str">
        <f>IF('Passages &amp; Appels'!S53="","",'Passages &amp; Appels'!S53)</f>
        <v/>
      </c>
      <c r="U53" s="112" t="str">
        <f>IF('Passages &amp; Appels'!T53="","",'Passages &amp; Appels'!T53)</f>
        <v/>
      </c>
      <c r="V53" s="413" t="str">
        <f>IF('Passages &amp; Appels'!U53="","",'Passages &amp; Appels'!U53)</f>
        <v/>
      </c>
    </row>
    <row r="54" spans="1:22" ht="18.75" x14ac:dyDescent="0.3">
      <c r="A54" s="561"/>
      <c r="B54" s="491" t="str">
        <f>IF('Passages &amp; Appels'!L54='Passages &amp; Appels'!L53,"",'Passages &amp; Appels'!L54)</f>
        <v/>
      </c>
      <c r="C54" s="487" t="str">
        <f>IF(B54&lt;&gt;"",'Passages &amp; Appels'!A54,IF('Passages &amp; Appels'!A54='Passages &amp; Appels'!A53,"",'Passages &amp; Appels'!A54))</f>
        <v/>
      </c>
      <c r="D54" s="490" t="str">
        <f>IF(C54&lt;&gt;"",'Passages &amp; Appels'!K54,IF('Passages &amp; Appels'!K54='Passages &amp; Appels'!K53,"",'Passages &amp; Appels'!K54))</f>
        <v/>
      </c>
      <c r="E54" s="488" t="str">
        <f>IF(B54&lt;&gt;"",'Passages &amp; Appels'!H54,IF('Passages &amp; Appels'!H54='Passages &amp; Appels'!H53,"",'Passages &amp; Appels'!H54))</f>
        <v/>
      </c>
      <c r="F54" s="489">
        <f>IF('Passages &amp; Appels'!I54='Passages &amp; Appels'!I53,"",'Passages &amp; Appels'!I54)</f>
        <v>3</v>
      </c>
      <c r="G54" s="259">
        <f>IF('Passages &amp; Appels'!J54="","",'Passages &amp; Appels'!J54)</f>
        <v>3</v>
      </c>
      <c r="H54" s="468" t="str">
        <f>IF('Passages &amp; Appels'!B54="","",'Passages &amp; Appels'!B54)</f>
        <v>BORGAT</v>
      </c>
      <c r="I54" s="437" t="str">
        <f>IF('Passages &amp; Appels'!C54="","",'Passages &amp; Appels'!C54)</f>
        <v>Anne</v>
      </c>
      <c r="J54" s="110" t="str">
        <f>IF('Passages &amp; Appels'!D54="","",'Passages &amp; Appels'!D54)</f>
        <v>Femme</v>
      </c>
      <c r="K54" s="110" t="str">
        <f>IF('Passages &amp; Appels'!E54="","",'Passages &amp; Appels'!E54)</f>
        <v xml:space="preserve">N°2 </v>
      </c>
      <c r="L54" s="110" t="str">
        <f>IF('Passages &amp; Appels'!F54="","",'Passages &amp; Appels'!F54)</f>
        <v>BORGAT Anne Femme</v>
      </c>
      <c r="M54" s="112" t="str">
        <f>IF('Passages &amp; Appels'!G54="","",'Passages &amp; Appels'!G54)</f>
        <v>CYRNEA</v>
      </c>
      <c r="N54" s="441">
        <f>IF('Passages &amp; Appels'!M54="","",'Passages &amp; Appels'!M54)</f>
        <v>0.42083333333333339</v>
      </c>
      <c r="O54" s="431">
        <f>IF('Passages &amp; Appels'!N54="","",'Passages &amp; Appels'!N54)</f>
        <v>0.44166666666666671</v>
      </c>
      <c r="P54" s="431">
        <f>IF('Passages &amp; Appels'!O54="","",'Passages &amp; Appels'!O54)</f>
        <v>0.44236111111111115</v>
      </c>
      <c r="Q54" s="439">
        <f>IF('Passages &amp; Appels'!P54="","",'Passages &amp; Appels'!P54)</f>
        <v>0.44375000000000003</v>
      </c>
      <c r="R54" s="435">
        <f>IF('Passages &amp; Appels'!Q54="","",'Passages &amp; Appels'!Q54)</f>
        <v>5</v>
      </c>
      <c r="S54" s="110" t="str">
        <f>IF('Passages &amp; Appels'!R54="","",'Passages &amp; Appels'!R54)</f>
        <v>mn</v>
      </c>
      <c r="T54" s="437">
        <f>IF('Passages &amp; Appels'!S54="","",'Passages &amp; Appels'!S54)</f>
        <v>0</v>
      </c>
      <c r="U54" s="112" t="str">
        <f>IF('Passages &amp; Appels'!T54="","",'Passages &amp; Appels'!T54)</f>
        <v>s</v>
      </c>
      <c r="V54" s="413" t="str">
        <f>IF('Passages &amp; Appels'!U54="","",'Passages &amp; Appels'!U54)</f>
        <v/>
      </c>
    </row>
    <row r="55" spans="1:22" ht="18.75" x14ac:dyDescent="0.3">
      <c r="A55" s="561"/>
      <c r="B55" s="491" t="str">
        <f>IF('Passages &amp; Appels'!L55='Passages &amp; Appels'!L54,"",'Passages &amp; Appels'!L55)</f>
        <v/>
      </c>
      <c r="C55" s="487" t="str">
        <f>IF(B55&lt;&gt;"",'Passages &amp; Appels'!A55,IF('Passages &amp; Appels'!A55='Passages &amp; Appels'!A54,"",'Passages &amp; Appels'!A55))</f>
        <v/>
      </c>
      <c r="D55" s="490" t="str">
        <f>IF(C55&lt;&gt;"",'Passages &amp; Appels'!K55,IF('Passages &amp; Appels'!K55='Passages &amp; Appels'!K54,"",'Passages &amp; Appels'!K55))</f>
        <v/>
      </c>
      <c r="E55" s="488" t="str">
        <f>IF(B55&lt;&gt;"",'Passages &amp; Appels'!H55,IF('Passages &amp; Appels'!H55='Passages &amp; Appels'!H54,"",'Passages &amp; Appels'!H55))</f>
        <v/>
      </c>
      <c r="F55" s="489">
        <f>IF('Passages &amp; Appels'!I55='Passages &amp; Appels'!I54,"",'Passages &amp; Appels'!I55)</f>
        <v>4</v>
      </c>
      <c r="G55" s="259">
        <f>IF('Passages &amp; Appels'!J55="","",'Passages &amp; Appels'!J55)</f>
        <v>4</v>
      </c>
      <c r="H55" s="468" t="str">
        <f>IF('Passages &amp; Appels'!B55="","",'Passages &amp; Appels'!B55)</f>
        <v>TISSOT</v>
      </c>
      <c r="I55" s="437" t="str">
        <f>IF('Passages &amp; Appels'!C55="","",'Passages &amp; Appels'!C55)</f>
        <v>Charles</v>
      </c>
      <c r="J55" s="110" t="str">
        <f>IF('Passages &amp; Appels'!D55="","",'Passages &amp; Appels'!D55)</f>
        <v>Homme</v>
      </c>
      <c r="K55" s="110" t="str">
        <f>IF('Passages &amp; Appels'!E55="","",'Passages &amp; Appels'!E55)</f>
        <v xml:space="preserve">N°4 </v>
      </c>
      <c r="L55" s="110" t="str">
        <f>IF('Passages &amp; Appels'!F55="","",'Passages &amp; Appels'!F55)</f>
        <v>TISSOT Charles Homme</v>
      </c>
      <c r="M55" s="112" t="str">
        <f>IF('Passages &amp; Appels'!G55="","",'Passages &amp; Appels'!G55)</f>
        <v>Imashi</v>
      </c>
      <c r="N55" s="441">
        <f>IF('Passages &amp; Appels'!M55="","",'Passages &amp; Appels'!M55)</f>
        <v>0.42083333333333339</v>
      </c>
      <c r="O55" s="431">
        <f>IF('Passages &amp; Appels'!N55="","",'Passages &amp; Appels'!N55)</f>
        <v>0.44166666666666671</v>
      </c>
      <c r="P55" s="431">
        <f>IF('Passages &amp; Appels'!O55="","",'Passages &amp; Appels'!O55)</f>
        <v>0.44236111111111115</v>
      </c>
      <c r="Q55" s="439">
        <f>IF('Passages &amp; Appels'!P55="","",'Passages &amp; Appels'!P55)</f>
        <v>0.44375000000000003</v>
      </c>
      <c r="R55" s="435">
        <f>IF('Passages &amp; Appels'!Q55="","",'Passages &amp; Appels'!Q55)</f>
        <v>5</v>
      </c>
      <c r="S55" s="110" t="str">
        <f>IF('Passages &amp; Appels'!R55="","",'Passages &amp; Appels'!R55)</f>
        <v>mn</v>
      </c>
      <c r="T55" s="437">
        <f>IF('Passages &amp; Appels'!S55="","",'Passages &amp; Appels'!S55)</f>
        <v>0</v>
      </c>
      <c r="U55" s="112" t="str">
        <f>IF('Passages &amp; Appels'!T55="","",'Passages &amp; Appels'!T55)</f>
        <v>s</v>
      </c>
      <c r="V55" s="413" t="str">
        <f>IF('Passages &amp; Appels'!U55="","",'Passages &amp; Appels'!U55)</f>
        <v/>
      </c>
    </row>
    <row r="56" spans="1:22" ht="18.75" x14ac:dyDescent="0.3">
      <c r="A56" s="561"/>
      <c r="B56" s="491">
        <f>IF('Passages &amp; Appels'!L56='Passages &amp; Appels'!L55,"",'Passages &amp; Appels'!L56)</f>
        <v>0.44375000000000003</v>
      </c>
      <c r="C56" s="487" t="str">
        <f>IF(B56&lt;&gt;"",'Passages &amp; Appels'!A56,IF('Passages &amp; Appels'!A56='Passages &amp; Appels'!A55,"",'Passages &amp; Appels'!A56))</f>
        <v>Statique</v>
      </c>
      <c r="D56" s="490" t="str">
        <f>IF(C56&lt;&gt;"",'Passages &amp; Appels'!K56,IF('Passages &amp; Appels'!K56='Passages &amp; Appels'!K55,"",'Passages &amp; Appels'!K56))</f>
        <v>Passage</v>
      </c>
      <c r="E56" s="488">
        <f>IF(B56&lt;&gt;"",'Passages &amp; Appels'!H56,IF('Passages &amp; Appels'!H56='Passages &amp; Appels'!H55,"",'Passages &amp; Appels'!H56))</f>
        <v>3</v>
      </c>
      <c r="F56" s="489">
        <f>IF('Passages &amp; Appels'!I56='Passages &amp; Appels'!I55,"",'Passages &amp; Appels'!I56)</f>
        <v>1</v>
      </c>
      <c r="G56" s="259">
        <f>IF('Passages &amp; Appels'!J56="","",'Passages &amp; Appels'!J56)</f>
        <v>1</v>
      </c>
      <c r="H56" s="468" t="str">
        <f>IF('Passages &amp; Appels'!B56="","",'Passages &amp; Appels'!B56)</f>
        <v>MARIE</v>
      </c>
      <c r="I56" s="437" t="str">
        <f>IF('Passages &amp; Appels'!C56="","",'Passages &amp; Appels'!C56)</f>
        <v>coralie</v>
      </c>
      <c r="J56" s="110" t="str">
        <f>IF('Passages &amp; Appels'!D56="","",'Passages &amp; Appels'!D56)</f>
        <v>femme</v>
      </c>
      <c r="K56" s="110" t="str">
        <f>IF('Passages &amp; Appels'!E56="","",'Passages &amp; Appels'!E56)</f>
        <v xml:space="preserve">N°5 </v>
      </c>
      <c r="L56" s="110" t="str">
        <f>IF('Passages &amp; Appels'!F56="","",'Passages &amp; Appels'!F56)</f>
        <v>MARIE coralie femme</v>
      </c>
      <c r="M56" s="112" t="str">
        <f>IF('Passages &amp; Appels'!G56="","",'Passages &amp; Appels'!G56)</f>
        <v>Sportpleizh</v>
      </c>
      <c r="N56" s="441">
        <f>IF('Passages &amp; Appels'!M56="","",'Passages &amp; Appels'!M56)</f>
        <v>0.42083333333333339</v>
      </c>
      <c r="O56" s="431">
        <f>IF('Passages &amp; Appels'!N56="","",'Passages &amp; Appels'!N56)</f>
        <v>0.44166666666666671</v>
      </c>
      <c r="P56" s="431">
        <f>IF('Passages &amp; Appels'!O56="","",'Passages &amp; Appels'!O56)</f>
        <v>0.44236111111111115</v>
      </c>
      <c r="Q56" s="439">
        <f>IF('Passages &amp; Appels'!P56="","",'Passages &amp; Appels'!P56)</f>
        <v>0.44375000000000003</v>
      </c>
      <c r="R56" s="435">
        <f>IF('Passages &amp; Appels'!Q56="","",'Passages &amp; Appels'!Q56)</f>
        <v>4</v>
      </c>
      <c r="S56" s="110" t="str">
        <f>IF('Passages &amp; Appels'!R56="","",'Passages &amp; Appels'!R56)</f>
        <v>mn</v>
      </c>
      <c r="T56" s="437">
        <f>IF('Passages &amp; Appels'!S56="","",'Passages &amp; Appels'!S56)</f>
        <v>45</v>
      </c>
      <c r="U56" s="112" t="str">
        <f>IF('Passages &amp; Appels'!T56="","",'Passages &amp; Appels'!T56)</f>
        <v>s</v>
      </c>
      <c r="V56" s="413" t="str">
        <f>IF('Passages &amp; Appels'!U56="","",'Passages &amp; Appels'!U56)</f>
        <v/>
      </c>
    </row>
    <row r="57" spans="1:22" ht="18.75" x14ac:dyDescent="0.3">
      <c r="A57" s="561"/>
      <c r="B57" s="491" t="str">
        <f>IF('Passages &amp; Appels'!L57='Passages &amp; Appels'!L56,"",'Passages &amp; Appels'!L57)</f>
        <v/>
      </c>
      <c r="C57" s="487" t="str">
        <f>IF(B57&lt;&gt;"",'Passages &amp; Appels'!A57,IF('Passages &amp; Appels'!A57='Passages &amp; Appels'!A56,"",'Passages &amp; Appels'!A57))</f>
        <v/>
      </c>
      <c r="D57" s="490" t="str">
        <f>IF(C57&lt;&gt;"",'Passages &amp; Appels'!K57,IF('Passages &amp; Appels'!K57='Passages &amp; Appels'!K56,"",'Passages &amp; Appels'!K57))</f>
        <v/>
      </c>
      <c r="E57" s="488" t="str">
        <f>IF(B57&lt;&gt;"",'Passages &amp; Appels'!H57,IF('Passages &amp; Appels'!H57='Passages &amp; Appels'!H56,"",'Passages &amp; Appels'!H57))</f>
        <v/>
      </c>
      <c r="F57" s="489">
        <f>IF('Passages &amp; Appels'!I57='Passages &amp; Appels'!I56,"",'Passages &amp; Appels'!I57)</f>
        <v>2</v>
      </c>
      <c r="G57" s="259">
        <f>IF('Passages &amp; Appels'!J57="","",'Passages &amp; Appels'!J57)</f>
        <v>2</v>
      </c>
      <c r="H57" s="468" t="str">
        <f>IF('Passages &amp; Appels'!B57="","",'Passages &amp; Appels'!B57)</f>
        <v>SALEH</v>
      </c>
      <c r="I57" s="437" t="str">
        <f>IF('Passages &amp; Appels'!C57="","",'Passages &amp; Appels'!C57)</f>
        <v>Omr</v>
      </c>
      <c r="J57" s="110" t="str">
        <f>IF('Passages &amp; Appels'!D57="","",'Passages &amp; Appels'!D57)</f>
        <v>Homme</v>
      </c>
      <c r="K57" s="110" t="str">
        <f>IF('Passages &amp; Appels'!E57="","",'Passages &amp; Appels'!E57)</f>
        <v>N°1</v>
      </c>
      <c r="L57" s="110" t="str">
        <f>IF('Passages &amp; Appels'!F57="","",'Passages &amp; Appels'!F57)</f>
        <v>SALEH Omr Homme</v>
      </c>
      <c r="M57" s="112" t="str">
        <f>IF('Passages &amp; Appels'!G57="","",'Passages &amp; Appels'!G57)</f>
        <v>SOLO</v>
      </c>
      <c r="N57" s="441">
        <f>IF('Passages &amp; Appels'!M57="","",'Passages &amp; Appels'!M57)</f>
        <v>0.42083333333333339</v>
      </c>
      <c r="O57" s="431">
        <f>IF('Passages &amp; Appels'!N57="","",'Passages &amp; Appels'!N57)</f>
        <v>0.44166666666666671</v>
      </c>
      <c r="P57" s="431">
        <f>IF('Passages &amp; Appels'!O57="","",'Passages &amp; Appels'!O57)</f>
        <v>0.44236111111111115</v>
      </c>
      <c r="Q57" s="439">
        <f>IF('Passages &amp; Appels'!P57="","",'Passages &amp; Appels'!P57)</f>
        <v>0.44375000000000003</v>
      </c>
      <c r="R57" s="435">
        <f>IF('Passages &amp; Appels'!Q57="","",'Passages &amp; Appels'!Q57)</f>
        <v>4</v>
      </c>
      <c r="S57" s="110" t="str">
        <f>IF('Passages &amp; Appels'!R57="","",'Passages &amp; Appels'!R57)</f>
        <v>mn</v>
      </c>
      <c r="T57" s="437" t="str">
        <f>IF('Passages &amp; Appels'!S57="","",'Passages &amp; Appels'!S57)</f>
        <v/>
      </c>
      <c r="U57" s="112" t="str">
        <f>IF('Passages &amp; Appels'!T57="","",'Passages &amp; Appels'!T57)</f>
        <v/>
      </c>
      <c r="V57" s="413" t="str">
        <f>IF('Passages &amp; Appels'!U57="","",'Passages &amp; Appels'!U57)</f>
        <v/>
      </c>
    </row>
    <row r="58" spans="1:22" ht="18.75" x14ac:dyDescent="0.3">
      <c r="A58" s="561"/>
      <c r="B58" s="491" t="str">
        <f>IF('Passages &amp; Appels'!L58='Passages &amp; Appels'!L57,"",'Passages &amp; Appels'!L58)</f>
        <v/>
      </c>
      <c r="C58" s="487" t="str">
        <f>IF(B58&lt;&gt;"",'Passages &amp; Appels'!A58,IF('Passages &amp; Appels'!A58='Passages &amp; Appels'!A57,"",'Passages &amp; Appels'!A58))</f>
        <v/>
      </c>
      <c r="D58" s="490" t="str">
        <f>IF(C58&lt;&gt;"",'Passages &amp; Appels'!K58,IF('Passages &amp; Appels'!K58='Passages &amp; Appels'!K57,"",'Passages &amp; Appels'!K58))</f>
        <v/>
      </c>
      <c r="E58" s="488" t="str">
        <f>IF(B58&lt;&gt;"",'Passages &amp; Appels'!H58,IF('Passages &amp; Appels'!H58='Passages &amp; Appels'!H57,"",'Passages &amp; Appels'!H58))</f>
        <v/>
      </c>
      <c r="F58" s="489">
        <f>IF('Passages &amp; Appels'!I58='Passages &amp; Appels'!I57,"",'Passages &amp; Appels'!I58)</f>
        <v>3</v>
      </c>
      <c r="G58" s="259">
        <f>IF('Passages &amp; Appels'!J58="","",'Passages &amp; Appels'!J58)</f>
        <v>3</v>
      </c>
      <c r="H58" s="468" t="str">
        <f>IF('Passages &amp; Appels'!B58="","",'Passages &amp; Appels'!B58)</f>
        <v>BORGAT</v>
      </c>
      <c r="I58" s="437" t="str">
        <f>IF('Passages &amp; Appels'!C58="","",'Passages &amp; Appels'!C58)</f>
        <v>Anne</v>
      </c>
      <c r="J58" s="110" t="str">
        <f>IF('Passages &amp; Appels'!D58="","",'Passages &amp; Appels'!D58)</f>
        <v>Femme</v>
      </c>
      <c r="K58" s="110" t="str">
        <f>IF('Passages &amp; Appels'!E58="","",'Passages &amp; Appels'!E58)</f>
        <v xml:space="preserve">N°2 </v>
      </c>
      <c r="L58" s="110" t="str">
        <f>IF('Passages &amp; Appels'!F58="","",'Passages &amp; Appels'!F58)</f>
        <v>BORGAT Anne Femme</v>
      </c>
      <c r="M58" s="112" t="str">
        <f>IF('Passages &amp; Appels'!G58="","",'Passages &amp; Appels'!G58)</f>
        <v>CYRNEA</v>
      </c>
      <c r="N58" s="441">
        <f>IF('Passages &amp; Appels'!M58="","",'Passages &amp; Appels'!M58)</f>
        <v>0.42083333333333339</v>
      </c>
      <c r="O58" s="431">
        <f>IF('Passages &amp; Appels'!N58="","",'Passages &amp; Appels'!N58)</f>
        <v>0.44166666666666671</v>
      </c>
      <c r="P58" s="431">
        <f>IF('Passages &amp; Appels'!O58="","",'Passages &amp; Appels'!O58)</f>
        <v>0.44236111111111115</v>
      </c>
      <c r="Q58" s="439">
        <f>IF('Passages &amp; Appels'!P58="","",'Passages &amp; Appels'!P58)</f>
        <v>0.44375000000000003</v>
      </c>
      <c r="R58" s="435">
        <f>IF('Passages &amp; Appels'!Q58="","",'Passages &amp; Appels'!Q58)</f>
        <v>5</v>
      </c>
      <c r="S58" s="110" t="str">
        <f>IF('Passages &amp; Appels'!R58="","",'Passages &amp; Appels'!R58)</f>
        <v>mn</v>
      </c>
      <c r="T58" s="437">
        <f>IF('Passages &amp; Appels'!S58="","",'Passages &amp; Appels'!S58)</f>
        <v>0</v>
      </c>
      <c r="U58" s="112" t="str">
        <f>IF('Passages &amp; Appels'!T58="","",'Passages &amp; Appels'!T58)</f>
        <v>s</v>
      </c>
      <c r="V58" s="413" t="str">
        <f>IF('Passages &amp; Appels'!U58="","",'Passages &amp; Appels'!U58)</f>
        <v/>
      </c>
    </row>
    <row r="59" spans="1:22" ht="18.75" x14ac:dyDescent="0.3">
      <c r="A59" s="561"/>
      <c r="B59" s="491" t="str">
        <f>IF('Passages &amp; Appels'!L59='Passages &amp; Appels'!L58,"",'Passages &amp; Appels'!L59)</f>
        <v/>
      </c>
      <c r="C59" s="487" t="str">
        <f>IF(B59&lt;&gt;"",'Passages &amp; Appels'!A59,IF('Passages &amp; Appels'!A59='Passages &amp; Appels'!A58,"",'Passages &amp; Appels'!A59))</f>
        <v/>
      </c>
      <c r="D59" s="490" t="str">
        <f>IF(C59&lt;&gt;"",'Passages &amp; Appels'!K59,IF('Passages &amp; Appels'!K59='Passages &amp; Appels'!K58,"",'Passages &amp; Appels'!K59))</f>
        <v/>
      </c>
      <c r="E59" s="488" t="str">
        <f>IF(B59&lt;&gt;"",'Passages &amp; Appels'!H59,IF('Passages &amp; Appels'!H59='Passages &amp; Appels'!H58,"",'Passages &amp; Appels'!H59))</f>
        <v/>
      </c>
      <c r="F59" s="489">
        <f>IF('Passages &amp; Appels'!I59='Passages &amp; Appels'!I58,"",'Passages &amp; Appels'!I59)</f>
        <v>4</v>
      </c>
      <c r="G59" s="259">
        <f>IF('Passages &amp; Appels'!J59="","",'Passages &amp; Appels'!J59)</f>
        <v>4</v>
      </c>
      <c r="H59" s="468" t="str">
        <f>IF('Passages &amp; Appels'!B59="","",'Passages &amp; Appels'!B59)</f>
        <v>TISSOT</v>
      </c>
      <c r="I59" s="437" t="str">
        <f>IF('Passages &amp; Appels'!C59="","",'Passages &amp; Appels'!C59)</f>
        <v>Charles</v>
      </c>
      <c r="J59" s="110" t="str">
        <f>IF('Passages &amp; Appels'!D59="","",'Passages &amp; Appels'!D59)</f>
        <v>Homme</v>
      </c>
      <c r="K59" s="110" t="str">
        <f>IF('Passages &amp; Appels'!E59="","",'Passages &amp; Appels'!E59)</f>
        <v xml:space="preserve">N°4 </v>
      </c>
      <c r="L59" s="110" t="str">
        <f>IF('Passages &amp; Appels'!F59="","",'Passages &amp; Appels'!F59)</f>
        <v>TISSOT Charles Homme</v>
      </c>
      <c r="M59" s="112" t="str">
        <f>IF('Passages &amp; Appels'!G59="","",'Passages &amp; Appels'!G59)</f>
        <v>Imashi</v>
      </c>
      <c r="N59" s="441">
        <f>IF('Passages &amp; Appels'!M59="","",'Passages &amp; Appels'!M59)</f>
        <v>0.42083333333333339</v>
      </c>
      <c r="O59" s="431">
        <f>IF('Passages &amp; Appels'!N59="","",'Passages &amp; Appels'!N59)</f>
        <v>0.44166666666666671</v>
      </c>
      <c r="P59" s="431">
        <f>IF('Passages &amp; Appels'!O59="","",'Passages &amp; Appels'!O59)</f>
        <v>0.44236111111111115</v>
      </c>
      <c r="Q59" s="439">
        <f>IF('Passages &amp; Appels'!P59="","",'Passages &amp; Appels'!P59)</f>
        <v>0.44375000000000003</v>
      </c>
      <c r="R59" s="435">
        <f>IF('Passages &amp; Appels'!Q59="","",'Passages &amp; Appels'!Q59)</f>
        <v>5</v>
      </c>
      <c r="S59" s="110" t="str">
        <f>IF('Passages &amp; Appels'!R59="","",'Passages &amp; Appels'!R59)</f>
        <v>mn</v>
      </c>
      <c r="T59" s="437">
        <f>IF('Passages &amp; Appels'!S59="","",'Passages &amp; Appels'!S59)</f>
        <v>0</v>
      </c>
      <c r="U59" s="112" t="str">
        <f>IF('Passages &amp; Appels'!T59="","",'Passages &amp; Appels'!T59)</f>
        <v>s</v>
      </c>
      <c r="V59" s="413" t="str">
        <f>IF('Passages &amp; Appels'!U59="","",'Passages &amp; Appels'!U59)</f>
        <v/>
      </c>
    </row>
    <row r="60" spans="1:22" ht="18.75" x14ac:dyDescent="0.3">
      <c r="A60" s="561"/>
      <c r="B60" s="491">
        <f>IF('Passages &amp; Appels'!L60='Passages &amp; Appels'!L59,"",'Passages &amp; Appels'!L60)</f>
        <v>0.45000000000000007</v>
      </c>
      <c r="C60" s="487" t="str">
        <f>IF(B60&lt;&gt;"",'Passages &amp; Appels'!A60,IF('Passages &amp; Appels'!A60='Passages &amp; Appels'!A59,"",'Passages &amp; Appels'!A60))</f>
        <v>Statique</v>
      </c>
      <c r="D60" s="490" t="str">
        <f>IF(C60&lt;&gt;"",'Passages &amp; Appels'!K60,IF('Passages &amp; Appels'!K60='Passages &amp; Appels'!K59,"",'Passages &amp; Appels'!K60))</f>
        <v>Appel</v>
      </c>
      <c r="E60" s="488">
        <f>IF(B60&lt;&gt;"",'Passages &amp; Appels'!H60,IF('Passages &amp; Appels'!H60='Passages &amp; Appels'!H59,"",'Passages &amp; Appels'!H60))</f>
        <v>4</v>
      </c>
      <c r="F60" s="489">
        <f>IF('Passages &amp; Appels'!I60='Passages &amp; Appels'!I59,"",'Passages &amp; Appels'!I60)</f>
        <v>1</v>
      </c>
      <c r="G60" s="259">
        <f>IF('Passages &amp; Appels'!J60="","",'Passages &amp; Appels'!J60)</f>
        <v>1</v>
      </c>
      <c r="H60" s="468" t="str">
        <f>IF('Passages &amp; Appels'!B60="","",'Passages &amp; Appels'!B60)</f>
        <v>DURET</v>
      </c>
      <c r="I60" s="437" t="str">
        <f>IF('Passages &amp; Appels'!C60="","",'Passages &amp; Appels'!C60)</f>
        <v>Olivier</v>
      </c>
      <c r="J60" s="110" t="str">
        <f>IF('Passages &amp; Appels'!D60="","",'Passages &amp; Appels'!D60)</f>
        <v>Homme</v>
      </c>
      <c r="K60" s="110" t="str">
        <f>IF('Passages &amp; Appels'!E60="","",'Passages &amp; Appels'!E60)</f>
        <v>N°1 Capitaine</v>
      </c>
      <c r="L60" s="110" t="str">
        <f>IF('Passages &amp; Appels'!F60="","",'Passages &amp; Appels'!F60)</f>
        <v>DURET Olivier Homme</v>
      </c>
      <c r="M60" s="112" t="str">
        <f>IF('Passages &amp; Appels'!G60="","",'Passages &amp; Appels'!G60)</f>
        <v>LIMULES</v>
      </c>
      <c r="N60" s="441">
        <f>IF('Passages &amp; Appels'!M60="","",'Passages &amp; Appels'!M60)</f>
        <v>0.42916666666666675</v>
      </c>
      <c r="O60" s="431">
        <f>IF('Passages &amp; Appels'!N60="","",'Passages &amp; Appels'!N60)</f>
        <v>0.45000000000000007</v>
      </c>
      <c r="P60" s="431">
        <f>IF('Passages &amp; Appels'!O60="","",'Passages &amp; Appels'!O60)</f>
        <v>0.45069444444444451</v>
      </c>
      <c r="Q60" s="439">
        <f>IF('Passages &amp; Appels'!P60="","",'Passages &amp; Appels'!P60)</f>
        <v>0.45208333333333339</v>
      </c>
      <c r="R60" s="435">
        <f>IF('Passages &amp; Appels'!Q60="","",'Passages &amp; Appels'!Q60)</f>
        <v>5</v>
      </c>
      <c r="S60" s="110" t="str">
        <f>IF('Passages &amp; Appels'!R60="","",'Passages &amp; Appels'!R60)</f>
        <v>mn</v>
      </c>
      <c r="T60" s="437">
        <f>IF('Passages &amp; Appels'!S60="","",'Passages &amp; Appels'!S60)</f>
        <v>0</v>
      </c>
      <c r="U60" s="112" t="str">
        <f>IF('Passages &amp; Appels'!T60="","",'Passages &amp; Appels'!T60)</f>
        <v>s</v>
      </c>
      <c r="V60" s="413" t="str">
        <f>IF('Passages &amp; Appels'!U60="","",'Passages &amp; Appels'!U60)</f>
        <v/>
      </c>
    </row>
    <row r="61" spans="1:22" ht="18.75" x14ac:dyDescent="0.3">
      <c r="A61" s="561"/>
      <c r="B61" s="491" t="str">
        <f>IF('Passages &amp; Appels'!L61='Passages &amp; Appels'!L60,"",'Passages &amp; Appels'!L61)</f>
        <v/>
      </c>
      <c r="C61" s="487" t="str">
        <f>IF(B61&lt;&gt;"",'Passages &amp; Appels'!A61,IF('Passages &amp; Appels'!A61='Passages &amp; Appels'!A60,"",'Passages &amp; Appels'!A61))</f>
        <v/>
      </c>
      <c r="D61" s="490" t="str">
        <f>IF(C61&lt;&gt;"",'Passages &amp; Appels'!K61,IF('Passages &amp; Appels'!K61='Passages &amp; Appels'!K60,"",'Passages &amp; Appels'!K61))</f>
        <v/>
      </c>
      <c r="E61" s="488" t="str">
        <f>IF(B61&lt;&gt;"",'Passages &amp; Appels'!H61,IF('Passages &amp; Appels'!H61='Passages &amp; Appels'!H60,"",'Passages &amp; Appels'!H61))</f>
        <v/>
      </c>
      <c r="F61" s="489">
        <f>IF('Passages &amp; Appels'!I61='Passages &amp; Appels'!I60,"",'Passages &amp; Appels'!I61)</f>
        <v>2</v>
      </c>
      <c r="G61" s="259">
        <f>IF('Passages &amp; Appels'!J61="","",'Passages &amp; Appels'!J61)</f>
        <v>2</v>
      </c>
      <c r="H61" s="468" t="str">
        <f>IF('Passages &amp; Appels'!B61="","",'Passages &amp; Appels'!B61)</f>
        <v>GUILLOUX</v>
      </c>
      <c r="I61" s="437" t="str">
        <f>IF('Passages &amp; Appels'!C61="","",'Passages &amp; Appels'!C61)</f>
        <v>Philippe</v>
      </c>
      <c r="J61" s="110" t="str">
        <f>IF('Passages &amp; Appels'!D61="","",'Passages &amp; Appels'!D61)</f>
        <v>Homme</v>
      </c>
      <c r="K61" s="110" t="str">
        <f>IF('Passages &amp; Appels'!E61="","",'Passages &amp; Appels'!E61)</f>
        <v xml:space="preserve">N°3 </v>
      </c>
      <c r="L61" s="110" t="str">
        <f>IF('Passages &amp; Appels'!F61="","",'Passages &amp; Appels'!F61)</f>
        <v>GUILLOUX Philippe Homme</v>
      </c>
      <c r="M61" s="112" t="str">
        <f>IF('Passages &amp; Appels'!G61="","",'Passages &amp; Appels'!G61)</f>
        <v>Savoy'OuBien?</v>
      </c>
      <c r="N61" s="441">
        <f>IF('Passages &amp; Appels'!M61="","",'Passages &amp; Appels'!M61)</f>
        <v>0.42916666666666675</v>
      </c>
      <c r="O61" s="431">
        <f>IF('Passages &amp; Appels'!N61="","",'Passages &amp; Appels'!N61)</f>
        <v>0.45000000000000007</v>
      </c>
      <c r="P61" s="431">
        <f>IF('Passages &amp; Appels'!O61="","",'Passages &amp; Appels'!O61)</f>
        <v>0.45069444444444451</v>
      </c>
      <c r="Q61" s="439">
        <f>IF('Passages &amp; Appels'!P61="","",'Passages &amp; Appels'!P61)</f>
        <v>0.45208333333333339</v>
      </c>
      <c r="R61" s="435">
        <f>IF('Passages &amp; Appels'!Q61="","",'Passages &amp; Appels'!Q61)</f>
        <v>5</v>
      </c>
      <c r="S61" s="110" t="str">
        <f>IF('Passages &amp; Appels'!R61="","",'Passages &amp; Appels'!R61)</f>
        <v>mn</v>
      </c>
      <c r="T61" s="437">
        <f>IF('Passages &amp; Appels'!S61="","",'Passages &amp; Appels'!S61)</f>
        <v>30</v>
      </c>
      <c r="U61" s="112" t="str">
        <f>IF('Passages &amp; Appels'!T61="","",'Passages &amp; Appels'!T61)</f>
        <v>s</v>
      </c>
      <c r="V61" s="413" t="str">
        <f>IF('Passages &amp; Appels'!U61="","",'Passages &amp; Appels'!U61)</f>
        <v/>
      </c>
    </row>
    <row r="62" spans="1:22" ht="18.75" x14ac:dyDescent="0.3">
      <c r="A62" s="561"/>
      <c r="B62" s="491" t="str">
        <f>IF('Passages &amp; Appels'!L62='Passages &amp; Appels'!L61,"",'Passages &amp; Appels'!L62)</f>
        <v/>
      </c>
      <c r="C62" s="487" t="str">
        <f>IF(B62&lt;&gt;"",'Passages &amp; Appels'!A62,IF('Passages &amp; Appels'!A62='Passages &amp; Appels'!A61,"",'Passages &amp; Appels'!A62))</f>
        <v/>
      </c>
      <c r="D62" s="490" t="str">
        <f>IF(C62&lt;&gt;"",'Passages &amp; Appels'!K62,IF('Passages &amp; Appels'!K62='Passages &amp; Appels'!K61,"",'Passages &amp; Appels'!K62))</f>
        <v/>
      </c>
      <c r="E62" s="488" t="str">
        <f>IF(B62&lt;&gt;"",'Passages &amp; Appels'!H62,IF('Passages &amp; Appels'!H62='Passages &amp; Appels'!H61,"",'Passages &amp; Appels'!H62))</f>
        <v/>
      </c>
      <c r="F62" s="489">
        <f>IF('Passages &amp; Appels'!I62='Passages &amp; Appels'!I61,"",'Passages &amp; Appels'!I62)</f>
        <v>3</v>
      </c>
      <c r="G62" s="259">
        <f>IF('Passages &amp; Appels'!J62="","",'Passages &amp; Appels'!J62)</f>
        <v>3</v>
      </c>
      <c r="H62" s="468" t="str">
        <f>IF('Passages &amp; Appels'!B62="","",'Passages &amp; Appels'!B62)</f>
        <v>JAUFFRAUD</v>
      </c>
      <c r="I62" s="437" t="str">
        <f>IF('Passages &amp; Appels'!C62="","",'Passages &amp; Appels'!C62)</f>
        <v>Richard</v>
      </c>
      <c r="J62" s="110" t="str">
        <f>IF('Passages &amp; Appels'!D62="","",'Passages &amp; Appels'!D62)</f>
        <v>Homme</v>
      </c>
      <c r="K62" s="110" t="str">
        <f>IF('Passages &amp; Appels'!E62="","",'Passages &amp; Appels'!E62)</f>
        <v xml:space="preserve">N°5 </v>
      </c>
      <c r="L62" s="110" t="str">
        <f>IF('Passages &amp; Appels'!F62="","",'Passages &amp; Appels'!F62)</f>
        <v>JAUFFRAUD Richard Homme</v>
      </c>
      <c r="M62" s="112" t="str">
        <f>IF('Passages &amp; Appels'!G62="","",'Passages &amp; Appels'!G62)</f>
        <v>Imashi</v>
      </c>
      <c r="N62" s="441">
        <f>IF('Passages &amp; Appels'!M62="","",'Passages &amp; Appels'!M62)</f>
        <v>0.42916666666666675</v>
      </c>
      <c r="O62" s="431">
        <f>IF('Passages &amp; Appels'!N62="","",'Passages &amp; Appels'!N62)</f>
        <v>0.45000000000000007</v>
      </c>
      <c r="P62" s="431">
        <f>IF('Passages &amp; Appels'!O62="","",'Passages &amp; Appels'!O62)</f>
        <v>0.45069444444444451</v>
      </c>
      <c r="Q62" s="439">
        <f>IF('Passages &amp; Appels'!P62="","",'Passages &amp; Appels'!P62)</f>
        <v>0.45208333333333339</v>
      </c>
      <c r="R62" s="435">
        <f>IF('Passages &amp; Appels'!Q62="","",'Passages &amp; Appels'!Q62)</f>
        <v>5</v>
      </c>
      <c r="S62" s="110" t="str">
        <f>IF('Passages &amp; Appels'!R62="","",'Passages &amp; Appels'!R62)</f>
        <v>mn</v>
      </c>
      <c r="T62" s="437">
        <f>IF('Passages &amp; Appels'!S62="","",'Passages &amp; Appels'!S62)</f>
        <v>45</v>
      </c>
      <c r="U62" s="112" t="str">
        <f>IF('Passages &amp; Appels'!T62="","",'Passages &amp; Appels'!T62)</f>
        <v>s</v>
      </c>
      <c r="V62" s="413" t="str">
        <f>IF('Passages &amp; Appels'!U62="","",'Passages &amp; Appels'!U62)</f>
        <v/>
      </c>
    </row>
    <row r="63" spans="1:22" ht="18.75" x14ac:dyDescent="0.3">
      <c r="A63" s="561"/>
      <c r="B63" s="491" t="str">
        <f>IF('Passages &amp; Appels'!L63='Passages &amp; Appels'!L62,"",'Passages &amp; Appels'!L63)</f>
        <v/>
      </c>
      <c r="C63" s="487" t="str">
        <f>IF(B63&lt;&gt;"",'Passages &amp; Appels'!A63,IF('Passages &amp; Appels'!A63='Passages &amp; Appels'!A62,"",'Passages &amp; Appels'!A63))</f>
        <v/>
      </c>
      <c r="D63" s="490" t="str">
        <f>IF(C63&lt;&gt;"",'Passages &amp; Appels'!K63,IF('Passages &amp; Appels'!K63='Passages &amp; Appels'!K62,"",'Passages &amp; Appels'!K63))</f>
        <v/>
      </c>
      <c r="E63" s="488" t="str">
        <f>IF(B63&lt;&gt;"",'Passages &amp; Appels'!H63,IF('Passages &amp; Appels'!H63='Passages &amp; Appels'!H62,"",'Passages &amp; Appels'!H63))</f>
        <v/>
      </c>
      <c r="F63" s="489">
        <f>IF('Passages &amp; Appels'!I63='Passages &amp; Appels'!I62,"",'Passages &amp; Appels'!I63)</f>
        <v>4</v>
      </c>
      <c r="G63" s="259">
        <f>IF('Passages &amp; Appels'!J63="","",'Passages &amp; Appels'!J63)</f>
        <v>4</v>
      </c>
      <c r="H63" s="468" t="str">
        <f>IF('Passages &amp; Appels'!B63="","",'Passages &amp; Appels'!B63)</f>
        <v>SURANSKA</v>
      </c>
      <c r="I63" s="437" t="str">
        <f>IF('Passages &amp; Appels'!C63="","",'Passages &amp; Appels'!C63)</f>
        <v>Katerina</v>
      </c>
      <c r="J63" s="110" t="str">
        <f>IF('Passages &amp; Appels'!D63="","",'Passages &amp; Appels'!D63)</f>
        <v>Femme</v>
      </c>
      <c r="K63" s="110" t="str">
        <f>IF('Passages &amp; Appels'!E63="","",'Passages &amp; Appels'!E63)</f>
        <v xml:space="preserve">N°4 </v>
      </c>
      <c r="L63" s="110" t="str">
        <f>IF('Passages &amp; Appels'!F63="","",'Passages &amp; Appels'!F63)</f>
        <v>SURANSKA Katerina Femme</v>
      </c>
      <c r="M63" s="112" t="str">
        <f>IF('Passages &amp; Appels'!G63="","",'Passages &amp; Appels'!G63)</f>
        <v>Apneaman, Praha, Czech Republic</v>
      </c>
      <c r="N63" s="441">
        <f>IF('Passages &amp; Appels'!M63="","",'Passages &amp; Appels'!M63)</f>
        <v>0.42916666666666675</v>
      </c>
      <c r="O63" s="431">
        <f>IF('Passages &amp; Appels'!N63="","",'Passages &amp; Appels'!N63)</f>
        <v>0.45000000000000007</v>
      </c>
      <c r="P63" s="431">
        <f>IF('Passages &amp; Appels'!O63="","",'Passages &amp; Appels'!O63)</f>
        <v>0.45069444444444451</v>
      </c>
      <c r="Q63" s="439">
        <f>IF('Passages &amp; Appels'!P63="","",'Passages &amp; Appels'!P63)</f>
        <v>0.45208333333333339</v>
      </c>
      <c r="R63" s="435">
        <f>IF('Passages &amp; Appels'!Q63="","",'Passages &amp; Appels'!Q63)</f>
        <v>6</v>
      </c>
      <c r="S63" s="110" t="str">
        <f>IF('Passages &amp; Appels'!R63="","",'Passages &amp; Appels'!R63)</f>
        <v>mn</v>
      </c>
      <c r="T63" s="437">
        <f>IF('Passages &amp; Appels'!S63="","",'Passages &amp; Appels'!S63)</f>
        <v>0</v>
      </c>
      <c r="U63" s="112" t="str">
        <f>IF('Passages &amp; Appels'!T63="","",'Passages &amp; Appels'!T63)</f>
        <v>s</v>
      </c>
      <c r="V63" s="413" t="str">
        <f>IF('Passages &amp; Appels'!U63="","",'Passages &amp; Appels'!U63)</f>
        <v/>
      </c>
    </row>
    <row r="64" spans="1:22" ht="18.75" x14ac:dyDescent="0.3">
      <c r="A64" s="561"/>
      <c r="B64" s="491">
        <f>IF('Passages &amp; Appels'!L64='Passages &amp; Appels'!L63,"",'Passages &amp; Appels'!L64)</f>
        <v>0.45069444444444451</v>
      </c>
      <c r="C64" s="487" t="str">
        <f>IF(B64&lt;&gt;"",'Passages &amp; Appels'!A64,IF('Passages &amp; Appels'!A64='Passages &amp; Appels'!A63,"",'Passages &amp; Appels'!A64))</f>
        <v>Statique</v>
      </c>
      <c r="D64" s="490" t="str">
        <f>IF(C64&lt;&gt;"",'Passages &amp; Appels'!K64,IF('Passages &amp; Appels'!K64='Passages &amp; Appels'!K63,"",'Passages &amp; Appels'!K64))</f>
        <v>Décompte</v>
      </c>
      <c r="E64" s="488">
        <f>IF(B64&lt;&gt;"",'Passages &amp; Appels'!H64,IF('Passages &amp; Appels'!H64='Passages &amp; Appels'!H63,"",'Passages &amp; Appels'!H64))</f>
        <v>4</v>
      </c>
      <c r="F64" s="489">
        <f>IF('Passages &amp; Appels'!I64='Passages &amp; Appels'!I63,"",'Passages &amp; Appels'!I64)</f>
        <v>1</v>
      </c>
      <c r="G64" s="259">
        <f>IF('Passages &amp; Appels'!J64="","",'Passages &amp; Appels'!J64)</f>
        <v>1</v>
      </c>
      <c r="H64" s="468" t="str">
        <f>IF('Passages &amp; Appels'!B64="","",'Passages &amp; Appels'!B64)</f>
        <v>DURET</v>
      </c>
      <c r="I64" s="437" t="str">
        <f>IF('Passages &amp; Appels'!C64="","",'Passages &amp; Appels'!C64)</f>
        <v>Olivier</v>
      </c>
      <c r="J64" s="110" t="str">
        <f>IF('Passages &amp; Appels'!D64="","",'Passages &amp; Appels'!D64)</f>
        <v>Homme</v>
      </c>
      <c r="K64" s="110" t="str">
        <f>IF('Passages &amp; Appels'!E64="","",'Passages &amp; Appels'!E64)</f>
        <v>N°1 Capitaine</v>
      </c>
      <c r="L64" s="110" t="str">
        <f>IF('Passages &amp; Appels'!F64="","",'Passages &amp; Appels'!F64)</f>
        <v>DURET Olivier Homme</v>
      </c>
      <c r="M64" s="112" t="str">
        <f>IF('Passages &amp; Appels'!G64="","",'Passages &amp; Appels'!G64)</f>
        <v>LIMULES</v>
      </c>
      <c r="N64" s="441">
        <f>IF('Passages &amp; Appels'!M64="","",'Passages &amp; Appels'!M64)</f>
        <v>0.42916666666666675</v>
      </c>
      <c r="O64" s="431">
        <f>IF('Passages &amp; Appels'!N64="","",'Passages &amp; Appels'!N64)</f>
        <v>0.45000000000000007</v>
      </c>
      <c r="P64" s="431">
        <f>IF('Passages &amp; Appels'!O64="","",'Passages &amp; Appels'!O64)</f>
        <v>0.45069444444444451</v>
      </c>
      <c r="Q64" s="439">
        <f>IF('Passages &amp; Appels'!P64="","",'Passages &amp; Appels'!P64)</f>
        <v>0.45208333333333339</v>
      </c>
      <c r="R64" s="435">
        <f>IF('Passages &amp; Appels'!Q64="","",'Passages &amp; Appels'!Q64)</f>
        <v>5</v>
      </c>
      <c r="S64" s="110" t="str">
        <f>IF('Passages &amp; Appels'!R64="","",'Passages &amp; Appels'!R64)</f>
        <v>mn</v>
      </c>
      <c r="T64" s="437">
        <f>IF('Passages &amp; Appels'!S64="","",'Passages &amp; Appels'!S64)</f>
        <v>0</v>
      </c>
      <c r="U64" s="112" t="str">
        <f>IF('Passages &amp; Appels'!T64="","",'Passages &amp; Appels'!T64)</f>
        <v>s</v>
      </c>
      <c r="V64" s="413" t="str">
        <f>IF('Passages &amp; Appels'!U64="","",'Passages &amp; Appels'!U64)</f>
        <v/>
      </c>
    </row>
    <row r="65" spans="1:22" ht="18.75" x14ac:dyDescent="0.3">
      <c r="A65" s="561"/>
      <c r="B65" s="491" t="str">
        <f>IF('Passages &amp; Appels'!L65='Passages &amp; Appels'!L64,"",'Passages &amp; Appels'!L65)</f>
        <v/>
      </c>
      <c r="C65" s="487" t="str">
        <f>IF(B65&lt;&gt;"",'Passages &amp; Appels'!A65,IF('Passages &amp; Appels'!A65='Passages &amp; Appels'!A64,"",'Passages &amp; Appels'!A65))</f>
        <v/>
      </c>
      <c r="D65" s="490" t="str">
        <f>IF(C65&lt;&gt;"",'Passages &amp; Appels'!K65,IF('Passages &amp; Appels'!K65='Passages &amp; Appels'!K64,"",'Passages &amp; Appels'!K65))</f>
        <v/>
      </c>
      <c r="E65" s="488" t="str">
        <f>IF(B65&lt;&gt;"",'Passages &amp; Appels'!H65,IF('Passages &amp; Appels'!H65='Passages &amp; Appels'!H64,"",'Passages &amp; Appels'!H65))</f>
        <v/>
      </c>
      <c r="F65" s="489">
        <f>IF('Passages &amp; Appels'!I65='Passages &amp; Appels'!I64,"",'Passages &amp; Appels'!I65)</f>
        <v>2</v>
      </c>
      <c r="G65" s="259">
        <f>IF('Passages &amp; Appels'!J65="","",'Passages &amp; Appels'!J65)</f>
        <v>2</v>
      </c>
      <c r="H65" s="468" t="str">
        <f>IF('Passages &amp; Appels'!B65="","",'Passages &amp; Appels'!B65)</f>
        <v>GUILLOUX</v>
      </c>
      <c r="I65" s="437" t="str">
        <f>IF('Passages &amp; Appels'!C65="","",'Passages &amp; Appels'!C65)</f>
        <v>Philippe</v>
      </c>
      <c r="J65" s="110" t="str">
        <f>IF('Passages &amp; Appels'!D65="","",'Passages &amp; Appels'!D65)</f>
        <v>Homme</v>
      </c>
      <c r="K65" s="110" t="str">
        <f>IF('Passages &amp; Appels'!E65="","",'Passages &amp; Appels'!E65)</f>
        <v xml:space="preserve">N°3 </v>
      </c>
      <c r="L65" s="110" t="str">
        <f>IF('Passages &amp; Appels'!F65="","",'Passages &amp; Appels'!F65)</f>
        <v>GUILLOUX Philippe Homme</v>
      </c>
      <c r="M65" s="112" t="str">
        <f>IF('Passages &amp; Appels'!G65="","",'Passages &amp; Appels'!G65)</f>
        <v>Savoy'OuBien?</v>
      </c>
      <c r="N65" s="441">
        <f>IF('Passages &amp; Appels'!M65="","",'Passages &amp; Appels'!M65)</f>
        <v>0.42916666666666675</v>
      </c>
      <c r="O65" s="431">
        <f>IF('Passages &amp; Appels'!N65="","",'Passages &amp; Appels'!N65)</f>
        <v>0.45000000000000007</v>
      </c>
      <c r="P65" s="431">
        <f>IF('Passages &amp; Appels'!O65="","",'Passages &amp; Appels'!O65)</f>
        <v>0.45069444444444451</v>
      </c>
      <c r="Q65" s="439">
        <f>IF('Passages &amp; Appels'!P65="","",'Passages &amp; Appels'!P65)</f>
        <v>0.45208333333333339</v>
      </c>
      <c r="R65" s="435">
        <f>IF('Passages &amp; Appels'!Q65="","",'Passages &amp; Appels'!Q65)</f>
        <v>5</v>
      </c>
      <c r="S65" s="110" t="str">
        <f>IF('Passages &amp; Appels'!R65="","",'Passages &amp; Appels'!R65)</f>
        <v>mn</v>
      </c>
      <c r="T65" s="437">
        <f>IF('Passages &amp; Appels'!S65="","",'Passages &amp; Appels'!S65)</f>
        <v>30</v>
      </c>
      <c r="U65" s="112" t="str">
        <f>IF('Passages &amp; Appels'!T65="","",'Passages &amp; Appels'!T65)</f>
        <v>s</v>
      </c>
      <c r="V65" s="413" t="str">
        <f>IF('Passages &amp; Appels'!U65="","",'Passages &amp; Appels'!U65)</f>
        <v/>
      </c>
    </row>
    <row r="66" spans="1:22" ht="18.75" x14ac:dyDescent="0.3">
      <c r="A66" s="561"/>
      <c r="B66" s="491" t="str">
        <f>IF('Passages &amp; Appels'!L66='Passages &amp; Appels'!L65,"",'Passages &amp; Appels'!L66)</f>
        <v/>
      </c>
      <c r="C66" s="487" t="str">
        <f>IF(B66&lt;&gt;"",'Passages &amp; Appels'!A66,IF('Passages &amp; Appels'!A66='Passages &amp; Appels'!A65,"",'Passages &amp; Appels'!A66))</f>
        <v/>
      </c>
      <c r="D66" s="490" t="str">
        <f>IF(C66&lt;&gt;"",'Passages &amp; Appels'!K66,IF('Passages &amp; Appels'!K66='Passages &amp; Appels'!K65,"",'Passages &amp; Appels'!K66))</f>
        <v/>
      </c>
      <c r="E66" s="488" t="str">
        <f>IF(B66&lt;&gt;"",'Passages &amp; Appels'!H66,IF('Passages &amp; Appels'!H66='Passages &amp; Appels'!H65,"",'Passages &amp; Appels'!H66))</f>
        <v/>
      </c>
      <c r="F66" s="489">
        <f>IF('Passages &amp; Appels'!I66='Passages &amp; Appels'!I65,"",'Passages &amp; Appels'!I66)</f>
        <v>3</v>
      </c>
      <c r="G66" s="259">
        <f>IF('Passages &amp; Appels'!J66="","",'Passages &amp; Appels'!J66)</f>
        <v>3</v>
      </c>
      <c r="H66" s="468" t="str">
        <f>IF('Passages &amp; Appels'!B66="","",'Passages &amp; Appels'!B66)</f>
        <v>JAUFFRAUD</v>
      </c>
      <c r="I66" s="437" t="str">
        <f>IF('Passages &amp; Appels'!C66="","",'Passages &amp; Appels'!C66)</f>
        <v>Richard</v>
      </c>
      <c r="J66" s="110" t="str">
        <f>IF('Passages &amp; Appels'!D66="","",'Passages &amp; Appels'!D66)</f>
        <v>Homme</v>
      </c>
      <c r="K66" s="110" t="str">
        <f>IF('Passages &amp; Appels'!E66="","",'Passages &amp; Appels'!E66)</f>
        <v xml:space="preserve">N°5 </v>
      </c>
      <c r="L66" s="110" t="str">
        <f>IF('Passages &amp; Appels'!F66="","",'Passages &amp; Appels'!F66)</f>
        <v>JAUFFRAUD Richard Homme</v>
      </c>
      <c r="M66" s="112" t="str">
        <f>IF('Passages &amp; Appels'!G66="","",'Passages &amp; Appels'!G66)</f>
        <v>Imashi</v>
      </c>
      <c r="N66" s="441">
        <f>IF('Passages &amp; Appels'!M66="","",'Passages &amp; Appels'!M66)</f>
        <v>0.42916666666666675</v>
      </c>
      <c r="O66" s="431">
        <f>IF('Passages &amp; Appels'!N66="","",'Passages &amp; Appels'!N66)</f>
        <v>0.45000000000000007</v>
      </c>
      <c r="P66" s="431">
        <f>IF('Passages &amp; Appels'!O66="","",'Passages &amp; Appels'!O66)</f>
        <v>0.45069444444444451</v>
      </c>
      <c r="Q66" s="439">
        <f>IF('Passages &amp; Appels'!P66="","",'Passages &amp; Appels'!P66)</f>
        <v>0.45208333333333339</v>
      </c>
      <c r="R66" s="435">
        <f>IF('Passages &amp; Appels'!Q66="","",'Passages &amp; Appels'!Q66)</f>
        <v>5</v>
      </c>
      <c r="S66" s="110" t="str">
        <f>IF('Passages &amp; Appels'!R66="","",'Passages &amp; Appels'!R66)</f>
        <v>mn</v>
      </c>
      <c r="T66" s="437">
        <f>IF('Passages &amp; Appels'!S66="","",'Passages &amp; Appels'!S66)</f>
        <v>45</v>
      </c>
      <c r="U66" s="112" t="str">
        <f>IF('Passages &amp; Appels'!T66="","",'Passages &amp; Appels'!T66)</f>
        <v>s</v>
      </c>
      <c r="V66" s="413" t="str">
        <f>IF('Passages &amp; Appels'!U66="","",'Passages &amp; Appels'!U66)</f>
        <v/>
      </c>
    </row>
    <row r="67" spans="1:22" ht="18.75" x14ac:dyDescent="0.3">
      <c r="A67" s="561"/>
      <c r="B67" s="491" t="str">
        <f>IF('Passages &amp; Appels'!L67='Passages &amp; Appels'!L66,"",'Passages &amp; Appels'!L67)</f>
        <v/>
      </c>
      <c r="C67" s="487" t="str">
        <f>IF(B67&lt;&gt;"",'Passages &amp; Appels'!A67,IF('Passages &amp; Appels'!A67='Passages &amp; Appels'!A66,"",'Passages &amp; Appels'!A67))</f>
        <v/>
      </c>
      <c r="D67" s="490" t="str">
        <f>IF(C67&lt;&gt;"",'Passages &amp; Appels'!K67,IF('Passages &amp; Appels'!K67='Passages &amp; Appels'!K66,"",'Passages &amp; Appels'!K67))</f>
        <v/>
      </c>
      <c r="E67" s="488" t="str">
        <f>IF(B67&lt;&gt;"",'Passages &amp; Appels'!H67,IF('Passages &amp; Appels'!H67='Passages &amp; Appels'!H66,"",'Passages &amp; Appels'!H67))</f>
        <v/>
      </c>
      <c r="F67" s="489">
        <f>IF('Passages &amp; Appels'!I67='Passages &amp; Appels'!I66,"",'Passages &amp; Appels'!I67)</f>
        <v>4</v>
      </c>
      <c r="G67" s="259">
        <f>IF('Passages &amp; Appels'!J67="","",'Passages &amp; Appels'!J67)</f>
        <v>4</v>
      </c>
      <c r="H67" s="468" t="str">
        <f>IF('Passages &amp; Appels'!B67="","",'Passages &amp; Appels'!B67)</f>
        <v>SURANSKA</v>
      </c>
      <c r="I67" s="437" t="str">
        <f>IF('Passages &amp; Appels'!C67="","",'Passages &amp; Appels'!C67)</f>
        <v>Katerina</v>
      </c>
      <c r="J67" s="110" t="str">
        <f>IF('Passages &amp; Appels'!D67="","",'Passages &amp; Appels'!D67)</f>
        <v>Femme</v>
      </c>
      <c r="K67" s="110" t="str">
        <f>IF('Passages &amp; Appels'!E67="","",'Passages &amp; Appels'!E67)</f>
        <v xml:space="preserve">N°4 </v>
      </c>
      <c r="L67" s="110" t="str">
        <f>IF('Passages &amp; Appels'!F67="","",'Passages &amp; Appels'!F67)</f>
        <v>SURANSKA Katerina Femme</v>
      </c>
      <c r="M67" s="112" t="str">
        <f>IF('Passages &amp; Appels'!G67="","",'Passages &amp; Appels'!G67)</f>
        <v>Apneaman, Praha, Czech Republic</v>
      </c>
      <c r="N67" s="441">
        <f>IF('Passages &amp; Appels'!M67="","",'Passages &amp; Appels'!M67)</f>
        <v>0.42916666666666675</v>
      </c>
      <c r="O67" s="431">
        <f>IF('Passages &amp; Appels'!N67="","",'Passages &amp; Appels'!N67)</f>
        <v>0.45000000000000007</v>
      </c>
      <c r="P67" s="431">
        <f>IF('Passages &amp; Appels'!O67="","",'Passages &amp; Appels'!O67)</f>
        <v>0.45069444444444451</v>
      </c>
      <c r="Q67" s="439">
        <f>IF('Passages &amp; Appels'!P67="","",'Passages &amp; Appels'!P67)</f>
        <v>0.45208333333333339</v>
      </c>
      <c r="R67" s="435">
        <f>IF('Passages &amp; Appels'!Q67="","",'Passages &amp; Appels'!Q67)</f>
        <v>6</v>
      </c>
      <c r="S67" s="110" t="str">
        <f>IF('Passages &amp; Appels'!R67="","",'Passages &amp; Appels'!R67)</f>
        <v>mn</v>
      </c>
      <c r="T67" s="437">
        <f>IF('Passages &amp; Appels'!S67="","",'Passages &amp; Appels'!S67)</f>
        <v>0</v>
      </c>
      <c r="U67" s="112" t="str">
        <f>IF('Passages &amp; Appels'!T67="","",'Passages &amp; Appels'!T67)</f>
        <v>s</v>
      </c>
      <c r="V67" s="413" t="str">
        <f>IF('Passages &amp; Appels'!U67="","",'Passages &amp; Appels'!U67)</f>
        <v/>
      </c>
    </row>
    <row r="68" spans="1:22" ht="18.75" x14ac:dyDescent="0.3">
      <c r="A68" s="561"/>
      <c r="B68" s="491">
        <f>IF('Passages &amp; Appels'!L68='Passages &amp; Appels'!L67,"",'Passages &amp; Appels'!L68)</f>
        <v>0.45208333333333339</v>
      </c>
      <c r="C68" s="487" t="str">
        <f>IF(B68&lt;&gt;"",'Passages &amp; Appels'!A68,IF('Passages &amp; Appels'!A68='Passages &amp; Appels'!A67,"",'Passages &amp; Appels'!A68))</f>
        <v>Statique</v>
      </c>
      <c r="D68" s="490" t="str">
        <f>IF(C68&lt;&gt;"",'Passages &amp; Appels'!K68,IF('Passages &amp; Appels'!K68='Passages &amp; Appels'!K67,"",'Passages &amp; Appels'!K68))</f>
        <v>Passage</v>
      </c>
      <c r="E68" s="488">
        <f>IF(B68&lt;&gt;"",'Passages &amp; Appels'!H68,IF('Passages &amp; Appels'!H68='Passages &amp; Appels'!H67,"",'Passages &amp; Appels'!H68))</f>
        <v>4</v>
      </c>
      <c r="F68" s="489">
        <f>IF('Passages &amp; Appels'!I68='Passages &amp; Appels'!I67,"",'Passages &amp; Appels'!I68)</f>
        <v>1</v>
      </c>
      <c r="G68" s="259">
        <f>IF('Passages &amp; Appels'!J68="","",'Passages &amp; Appels'!J68)</f>
        <v>1</v>
      </c>
      <c r="H68" s="468" t="str">
        <f>IF('Passages &amp; Appels'!B68="","",'Passages &amp; Appels'!B68)</f>
        <v>DURET</v>
      </c>
      <c r="I68" s="437" t="str">
        <f>IF('Passages &amp; Appels'!C68="","",'Passages &amp; Appels'!C68)</f>
        <v>Olivier</v>
      </c>
      <c r="J68" s="110" t="str">
        <f>IF('Passages &amp; Appels'!D68="","",'Passages &amp; Appels'!D68)</f>
        <v>Homme</v>
      </c>
      <c r="K68" s="110" t="str">
        <f>IF('Passages &amp; Appels'!E68="","",'Passages &amp; Appels'!E68)</f>
        <v>N°1 Capitaine</v>
      </c>
      <c r="L68" s="110" t="str">
        <f>IF('Passages &amp; Appels'!F68="","",'Passages &amp; Appels'!F68)</f>
        <v>DURET Olivier Homme</v>
      </c>
      <c r="M68" s="112" t="str">
        <f>IF('Passages &amp; Appels'!G68="","",'Passages &amp; Appels'!G68)</f>
        <v>LIMULES</v>
      </c>
      <c r="N68" s="441">
        <f>IF('Passages &amp; Appels'!M68="","",'Passages &amp; Appels'!M68)</f>
        <v>0.42916666666666675</v>
      </c>
      <c r="O68" s="431">
        <f>IF('Passages &amp; Appels'!N68="","",'Passages &amp; Appels'!N68)</f>
        <v>0.45000000000000007</v>
      </c>
      <c r="P68" s="431">
        <f>IF('Passages &amp; Appels'!O68="","",'Passages &amp; Appels'!O68)</f>
        <v>0.45069444444444451</v>
      </c>
      <c r="Q68" s="439">
        <f>IF('Passages &amp; Appels'!P68="","",'Passages &amp; Appels'!P68)</f>
        <v>0.45208333333333339</v>
      </c>
      <c r="R68" s="435">
        <f>IF('Passages &amp; Appels'!Q68="","",'Passages &amp; Appels'!Q68)</f>
        <v>5</v>
      </c>
      <c r="S68" s="110" t="str">
        <f>IF('Passages &amp; Appels'!R68="","",'Passages &amp; Appels'!R68)</f>
        <v>mn</v>
      </c>
      <c r="T68" s="437">
        <f>IF('Passages &amp; Appels'!S68="","",'Passages &amp; Appels'!S68)</f>
        <v>0</v>
      </c>
      <c r="U68" s="112" t="str">
        <f>IF('Passages &amp; Appels'!T68="","",'Passages &amp; Appels'!T68)</f>
        <v>s</v>
      </c>
      <c r="V68" s="413" t="str">
        <f>IF('Passages &amp; Appels'!U68="","",'Passages &amp; Appels'!U68)</f>
        <v/>
      </c>
    </row>
    <row r="69" spans="1:22" ht="18.75" x14ac:dyDescent="0.3">
      <c r="A69" s="561"/>
      <c r="B69" s="491" t="str">
        <f>IF('Passages &amp; Appels'!L69='Passages &amp; Appels'!L68,"",'Passages &amp; Appels'!L69)</f>
        <v/>
      </c>
      <c r="C69" s="487" t="str">
        <f>IF(B69&lt;&gt;"",'Passages &amp; Appels'!A69,IF('Passages &amp; Appels'!A69='Passages &amp; Appels'!A68,"",'Passages &amp; Appels'!A69))</f>
        <v/>
      </c>
      <c r="D69" s="490" t="str">
        <f>IF(C69&lt;&gt;"",'Passages &amp; Appels'!K69,IF('Passages &amp; Appels'!K69='Passages &amp; Appels'!K68,"",'Passages &amp; Appels'!K69))</f>
        <v/>
      </c>
      <c r="E69" s="488" t="str">
        <f>IF(B69&lt;&gt;"",'Passages &amp; Appels'!H69,IF('Passages &amp; Appels'!H69='Passages &amp; Appels'!H68,"",'Passages &amp; Appels'!H69))</f>
        <v/>
      </c>
      <c r="F69" s="489">
        <f>IF('Passages &amp; Appels'!I69='Passages &amp; Appels'!I68,"",'Passages &amp; Appels'!I69)</f>
        <v>2</v>
      </c>
      <c r="G69" s="259">
        <f>IF('Passages &amp; Appels'!J69="","",'Passages &amp; Appels'!J69)</f>
        <v>2</v>
      </c>
      <c r="H69" s="468" t="str">
        <f>IF('Passages &amp; Appels'!B69="","",'Passages &amp; Appels'!B69)</f>
        <v>GUILLOUX</v>
      </c>
      <c r="I69" s="437" t="str">
        <f>IF('Passages &amp; Appels'!C69="","",'Passages &amp; Appels'!C69)</f>
        <v>Philippe</v>
      </c>
      <c r="J69" s="110" t="str">
        <f>IF('Passages &amp; Appels'!D69="","",'Passages &amp; Appels'!D69)</f>
        <v>Homme</v>
      </c>
      <c r="K69" s="110" t="str">
        <f>IF('Passages &amp; Appels'!E69="","",'Passages &amp; Appels'!E69)</f>
        <v xml:space="preserve">N°3 </v>
      </c>
      <c r="L69" s="110" t="str">
        <f>IF('Passages &amp; Appels'!F69="","",'Passages &amp; Appels'!F69)</f>
        <v>GUILLOUX Philippe Homme</v>
      </c>
      <c r="M69" s="112" t="str">
        <f>IF('Passages &amp; Appels'!G69="","",'Passages &amp; Appels'!G69)</f>
        <v>Savoy'OuBien?</v>
      </c>
      <c r="N69" s="441">
        <f>IF('Passages &amp; Appels'!M69="","",'Passages &amp; Appels'!M69)</f>
        <v>0.42916666666666675</v>
      </c>
      <c r="O69" s="431">
        <f>IF('Passages &amp; Appels'!N69="","",'Passages &amp; Appels'!N69)</f>
        <v>0.45000000000000007</v>
      </c>
      <c r="P69" s="431">
        <f>IF('Passages &amp; Appels'!O69="","",'Passages &amp; Appels'!O69)</f>
        <v>0.45069444444444451</v>
      </c>
      <c r="Q69" s="439">
        <f>IF('Passages &amp; Appels'!P69="","",'Passages &amp; Appels'!P69)</f>
        <v>0.45208333333333339</v>
      </c>
      <c r="R69" s="435">
        <f>IF('Passages &amp; Appels'!Q69="","",'Passages &amp; Appels'!Q69)</f>
        <v>5</v>
      </c>
      <c r="S69" s="110" t="str">
        <f>IF('Passages &amp; Appels'!R69="","",'Passages &amp; Appels'!R69)</f>
        <v>mn</v>
      </c>
      <c r="T69" s="437">
        <f>IF('Passages &amp; Appels'!S69="","",'Passages &amp; Appels'!S69)</f>
        <v>30</v>
      </c>
      <c r="U69" s="112" t="str">
        <f>IF('Passages &amp; Appels'!T69="","",'Passages &amp; Appels'!T69)</f>
        <v>s</v>
      </c>
      <c r="V69" s="413" t="str">
        <f>IF('Passages &amp; Appels'!U69="","",'Passages &amp; Appels'!U69)</f>
        <v/>
      </c>
    </row>
    <row r="70" spans="1:22" ht="18.75" x14ac:dyDescent="0.3">
      <c r="A70" s="561"/>
      <c r="B70" s="491" t="str">
        <f>IF('Passages &amp; Appels'!L70='Passages &amp; Appels'!L69,"",'Passages &amp; Appels'!L70)</f>
        <v/>
      </c>
      <c r="C70" s="487" t="str">
        <f>IF(B70&lt;&gt;"",'Passages &amp; Appels'!A70,IF('Passages &amp; Appels'!A70='Passages &amp; Appels'!A69,"",'Passages &amp; Appels'!A70))</f>
        <v/>
      </c>
      <c r="D70" s="490" t="str">
        <f>IF(C70&lt;&gt;"",'Passages &amp; Appels'!K70,IF('Passages &amp; Appels'!K70='Passages &amp; Appels'!K69,"",'Passages &amp; Appels'!K70))</f>
        <v/>
      </c>
      <c r="E70" s="488" t="str">
        <f>IF(B70&lt;&gt;"",'Passages &amp; Appels'!H70,IF('Passages &amp; Appels'!H70='Passages &amp; Appels'!H69,"",'Passages &amp; Appels'!H70))</f>
        <v/>
      </c>
      <c r="F70" s="489">
        <f>IF('Passages &amp; Appels'!I70='Passages &amp; Appels'!I69,"",'Passages &amp; Appels'!I70)</f>
        <v>3</v>
      </c>
      <c r="G70" s="259">
        <f>IF('Passages &amp; Appels'!J70="","",'Passages &amp; Appels'!J70)</f>
        <v>3</v>
      </c>
      <c r="H70" s="468" t="str">
        <f>IF('Passages &amp; Appels'!B70="","",'Passages &amp; Appels'!B70)</f>
        <v>JAUFFRAUD</v>
      </c>
      <c r="I70" s="437" t="str">
        <f>IF('Passages &amp; Appels'!C70="","",'Passages &amp; Appels'!C70)</f>
        <v>Richard</v>
      </c>
      <c r="J70" s="110" t="str">
        <f>IF('Passages &amp; Appels'!D70="","",'Passages &amp; Appels'!D70)</f>
        <v>Homme</v>
      </c>
      <c r="K70" s="110" t="str">
        <f>IF('Passages &amp; Appels'!E70="","",'Passages &amp; Appels'!E70)</f>
        <v xml:space="preserve">N°5 </v>
      </c>
      <c r="L70" s="110" t="str">
        <f>IF('Passages &amp; Appels'!F70="","",'Passages &amp; Appels'!F70)</f>
        <v>JAUFFRAUD Richard Homme</v>
      </c>
      <c r="M70" s="112" t="str">
        <f>IF('Passages &amp; Appels'!G70="","",'Passages &amp; Appels'!G70)</f>
        <v>Imashi</v>
      </c>
      <c r="N70" s="441">
        <f>IF('Passages &amp; Appels'!M70="","",'Passages &amp; Appels'!M70)</f>
        <v>0.42916666666666675</v>
      </c>
      <c r="O70" s="431">
        <f>IF('Passages &amp; Appels'!N70="","",'Passages &amp; Appels'!N70)</f>
        <v>0.45000000000000007</v>
      </c>
      <c r="P70" s="431">
        <f>IF('Passages &amp; Appels'!O70="","",'Passages &amp; Appels'!O70)</f>
        <v>0.45069444444444451</v>
      </c>
      <c r="Q70" s="439">
        <f>IF('Passages &amp; Appels'!P70="","",'Passages &amp; Appels'!P70)</f>
        <v>0.45208333333333339</v>
      </c>
      <c r="R70" s="435">
        <f>IF('Passages &amp; Appels'!Q70="","",'Passages &amp; Appels'!Q70)</f>
        <v>5</v>
      </c>
      <c r="S70" s="110" t="str">
        <f>IF('Passages &amp; Appels'!R70="","",'Passages &amp; Appels'!R70)</f>
        <v>mn</v>
      </c>
      <c r="T70" s="437">
        <f>IF('Passages &amp; Appels'!S70="","",'Passages &amp; Appels'!S70)</f>
        <v>45</v>
      </c>
      <c r="U70" s="112" t="str">
        <f>IF('Passages &amp; Appels'!T70="","",'Passages &amp; Appels'!T70)</f>
        <v>s</v>
      </c>
      <c r="V70" s="413" t="str">
        <f>IF('Passages &amp; Appels'!U70="","",'Passages &amp; Appels'!U70)</f>
        <v/>
      </c>
    </row>
    <row r="71" spans="1:22" ht="18.75" x14ac:dyDescent="0.3">
      <c r="A71" s="561"/>
      <c r="B71" s="491" t="str">
        <f>IF('Passages &amp; Appels'!L71='Passages &amp; Appels'!L70,"",'Passages &amp; Appels'!L71)</f>
        <v/>
      </c>
      <c r="C71" s="487" t="str">
        <f>IF(B71&lt;&gt;"",'Passages &amp; Appels'!A71,IF('Passages &amp; Appels'!A71='Passages &amp; Appels'!A70,"",'Passages &amp; Appels'!A71))</f>
        <v/>
      </c>
      <c r="D71" s="490" t="str">
        <f>IF(C71&lt;&gt;"",'Passages &amp; Appels'!K71,IF('Passages &amp; Appels'!K71='Passages &amp; Appels'!K70,"",'Passages &amp; Appels'!K71))</f>
        <v/>
      </c>
      <c r="E71" s="488" t="str">
        <f>IF(B71&lt;&gt;"",'Passages &amp; Appels'!H71,IF('Passages &amp; Appels'!H71='Passages &amp; Appels'!H70,"",'Passages &amp; Appels'!H71))</f>
        <v/>
      </c>
      <c r="F71" s="489">
        <f>IF('Passages &amp; Appels'!I71='Passages &amp; Appels'!I70,"",'Passages &amp; Appels'!I71)</f>
        <v>4</v>
      </c>
      <c r="G71" s="259">
        <f>IF('Passages &amp; Appels'!J71="","",'Passages &amp; Appels'!J71)</f>
        <v>4</v>
      </c>
      <c r="H71" s="468" t="str">
        <f>IF('Passages &amp; Appels'!B71="","",'Passages &amp; Appels'!B71)</f>
        <v>SURANSKA</v>
      </c>
      <c r="I71" s="437" t="str">
        <f>IF('Passages &amp; Appels'!C71="","",'Passages &amp; Appels'!C71)</f>
        <v>Katerina</v>
      </c>
      <c r="J71" s="110" t="str">
        <f>IF('Passages &amp; Appels'!D71="","",'Passages &amp; Appels'!D71)</f>
        <v>Femme</v>
      </c>
      <c r="K71" s="110" t="str">
        <f>IF('Passages &amp; Appels'!E71="","",'Passages &amp; Appels'!E71)</f>
        <v xml:space="preserve">N°4 </v>
      </c>
      <c r="L71" s="110" t="str">
        <f>IF('Passages &amp; Appels'!F71="","",'Passages &amp; Appels'!F71)</f>
        <v>SURANSKA Katerina Femme</v>
      </c>
      <c r="M71" s="112" t="str">
        <f>IF('Passages &amp; Appels'!G71="","",'Passages &amp; Appels'!G71)</f>
        <v>Apneaman, Praha, Czech Republic</v>
      </c>
      <c r="N71" s="441">
        <f>IF('Passages &amp; Appels'!M71="","",'Passages &amp; Appels'!M71)</f>
        <v>0.42916666666666675</v>
      </c>
      <c r="O71" s="431">
        <f>IF('Passages &amp; Appels'!N71="","",'Passages &amp; Appels'!N71)</f>
        <v>0.45000000000000007</v>
      </c>
      <c r="P71" s="431">
        <f>IF('Passages &amp; Appels'!O71="","",'Passages &amp; Appels'!O71)</f>
        <v>0.45069444444444451</v>
      </c>
      <c r="Q71" s="439">
        <f>IF('Passages &amp; Appels'!P71="","",'Passages &amp; Appels'!P71)</f>
        <v>0.45208333333333339</v>
      </c>
      <c r="R71" s="435">
        <f>IF('Passages &amp; Appels'!Q71="","",'Passages &amp; Appels'!Q71)</f>
        <v>6</v>
      </c>
      <c r="S71" s="110" t="str">
        <f>IF('Passages &amp; Appels'!R71="","",'Passages &amp; Appels'!R71)</f>
        <v>mn</v>
      </c>
      <c r="T71" s="437">
        <f>IF('Passages &amp; Appels'!S71="","",'Passages &amp; Appels'!S71)</f>
        <v>0</v>
      </c>
      <c r="U71" s="112" t="str">
        <f>IF('Passages &amp; Appels'!T71="","",'Passages &amp; Appels'!T71)</f>
        <v>s</v>
      </c>
      <c r="V71" s="413" t="str">
        <f>IF('Passages &amp; Appels'!U71="","",'Passages &amp; Appels'!U71)</f>
        <v/>
      </c>
    </row>
    <row r="72" spans="1:22" ht="18.75" x14ac:dyDescent="0.3">
      <c r="A72" s="561"/>
      <c r="B72" s="491">
        <f>IF('Passages &amp; Appels'!L72='Passages &amp; Appels'!L71,"",'Passages &amp; Appels'!L72)</f>
        <v>0.45277777777777789</v>
      </c>
      <c r="C72" s="487" t="str">
        <f>IF(B72&lt;&gt;"",'Passages &amp; Appels'!A72,IF('Passages &amp; Appels'!A72='Passages &amp; Appels'!A71,"",'Passages &amp; Appels'!A72))</f>
        <v>DWF</v>
      </c>
      <c r="D72" s="490" t="str">
        <f>IF(C72&lt;&gt;"",'Passages &amp; Appels'!K72,IF('Passages &amp; Appels'!K72='Passages &amp; Appels'!K71,"",'Passages &amp; Appels'!K72))</f>
        <v>Echauffement</v>
      </c>
      <c r="E72" s="488">
        <f>IF(B72&lt;&gt;"",'Passages &amp; Appels'!H72,IF('Passages &amp; Appels'!H72='Passages &amp; Appels'!H71,"",'Passages &amp; Appels'!H72))</f>
        <v>1</v>
      </c>
      <c r="F72" s="489">
        <f>IF('Passages &amp; Appels'!I72='Passages &amp; Appels'!I71,"",'Passages &amp; Appels'!I72)</f>
        <v>1</v>
      </c>
      <c r="G72" s="259">
        <f>IF('Passages &amp; Appels'!J72="","",'Passages &amp; Appels'!J72)</f>
        <v>1</v>
      </c>
      <c r="H72" s="468" t="str">
        <f>IF('Passages &amp; Appels'!B72="","",'Passages &amp; Appels'!B72)</f>
        <v>REIN</v>
      </c>
      <c r="I72" s="437" t="str">
        <f>IF('Passages &amp; Appels'!C72="","",'Passages &amp; Appels'!C72)</f>
        <v>Melissa</v>
      </c>
      <c r="J72" s="110" t="str">
        <f>IF('Passages &amp; Appels'!D72="","",'Passages &amp; Appels'!D72)</f>
        <v>FEMME</v>
      </c>
      <c r="K72" s="110" t="str">
        <f>IF('Passages &amp; Appels'!E72="","",'Passages &amp; Appels'!E72)</f>
        <v xml:space="preserve">N°5 </v>
      </c>
      <c r="L72" s="110" t="str">
        <f>IF('Passages &amp; Appels'!F72="","",'Passages &amp; Appels'!F72)</f>
        <v>REIN Melissa FEMME</v>
      </c>
      <c r="M72" s="112" t="str">
        <f>IF('Passages &amp; Appels'!G72="","",'Passages &amp; Appels'!G72)</f>
        <v>Les Cormorans 2</v>
      </c>
      <c r="N72" s="441">
        <f>IF('Passages &amp; Appels'!M72="","",'Passages &amp; Appels'!M72)</f>
        <v>0.45277777777777789</v>
      </c>
      <c r="O72" s="431">
        <f>IF('Passages &amp; Appels'!N72="","",'Passages &amp; Appels'!N72)</f>
        <v>0.4736111111111112</v>
      </c>
      <c r="P72" s="431">
        <f>IF('Passages &amp; Appels'!O72="","",'Passages &amp; Appels'!O72)</f>
        <v>0.47430555555555565</v>
      </c>
      <c r="Q72" s="439">
        <f>IF('Passages &amp; Appels'!P72="","",'Passages &amp; Appels'!P72)</f>
        <v>0.47569444444444453</v>
      </c>
      <c r="R72" s="435">
        <f>IF('Passages &amp; Appels'!Q72="","",'Passages &amp; Appels'!Q72)</f>
        <v>75</v>
      </c>
      <c r="S72" s="110" t="str">
        <f>IF('Passages &amp; Appels'!R72="","",'Passages &amp; Appels'!R72)</f>
        <v>m</v>
      </c>
      <c r="T72" s="437" t="str">
        <f>IF('Passages &amp; Appels'!S72="","",'Passages &amp; Appels'!S72)</f>
        <v/>
      </c>
      <c r="U72" s="112" t="str">
        <f>IF('Passages &amp; Appels'!T72="","",'Passages &amp; Appels'!T72)</f>
        <v/>
      </c>
      <c r="V72" s="413" t="str">
        <f>IF('Passages &amp; Appels'!U72="","",'Passages &amp; Appels'!U72)</f>
        <v/>
      </c>
    </row>
    <row r="73" spans="1:22" ht="18.75" x14ac:dyDescent="0.3">
      <c r="A73" s="561"/>
      <c r="B73" s="491" t="str">
        <f>IF('Passages &amp; Appels'!L73='Passages &amp; Appels'!L72,"",'Passages &amp; Appels'!L73)</f>
        <v/>
      </c>
      <c r="C73" s="487" t="str">
        <f>IF(B73&lt;&gt;"",'Passages &amp; Appels'!A73,IF('Passages &amp; Appels'!A73='Passages &amp; Appels'!A72,"",'Passages &amp; Appels'!A73))</f>
        <v/>
      </c>
      <c r="D73" s="490" t="str">
        <f>IF(C73&lt;&gt;"",'Passages &amp; Appels'!K73,IF('Passages &amp; Appels'!K73='Passages &amp; Appels'!K72,"",'Passages &amp; Appels'!K73))</f>
        <v/>
      </c>
      <c r="E73" s="488" t="str">
        <f>IF(B73&lt;&gt;"",'Passages &amp; Appels'!H73,IF('Passages &amp; Appels'!H73='Passages &amp; Appels'!H72,"",'Passages &amp; Appels'!H73))</f>
        <v/>
      </c>
      <c r="F73" s="489">
        <f>IF('Passages &amp; Appels'!I73='Passages &amp; Appels'!I72,"",'Passages &amp; Appels'!I73)</f>
        <v>2</v>
      </c>
      <c r="G73" s="259">
        <f>IF('Passages &amp; Appels'!J73="","",'Passages &amp; Appels'!J73)</f>
        <v>2</v>
      </c>
      <c r="H73" s="468" t="str">
        <f>IF('Passages &amp; Appels'!B73="","",'Passages &amp; Appels'!B73)</f>
        <v>LEITNER</v>
      </c>
      <c r="I73" s="437" t="str">
        <f>IF('Passages &amp; Appels'!C73="","",'Passages &amp; Appels'!C73)</f>
        <v>Rachel</v>
      </c>
      <c r="J73" s="110" t="str">
        <f>IF('Passages &amp; Appels'!D73="","",'Passages &amp; Appels'!D73)</f>
        <v>FEMME</v>
      </c>
      <c r="K73" s="110" t="str">
        <f>IF('Passages &amp; Appels'!E73="","",'Passages &amp; Appels'!E73)</f>
        <v>N°1 Capitaine</v>
      </c>
      <c r="L73" s="110" t="str">
        <f>IF('Passages &amp; Appels'!F73="","",'Passages &amp; Appels'!F73)</f>
        <v>LEITNER Rachel FEMME</v>
      </c>
      <c r="M73" s="112" t="str">
        <f>IF('Passages &amp; Appels'!G73="","",'Passages &amp; Appels'!G73)</f>
        <v>Les Cormorans 2</v>
      </c>
      <c r="N73" s="441">
        <f>IF('Passages &amp; Appels'!M73="","",'Passages &amp; Appels'!M73)</f>
        <v>0.45277777777777789</v>
      </c>
      <c r="O73" s="431">
        <f>IF('Passages &amp; Appels'!N73="","",'Passages &amp; Appels'!N73)</f>
        <v>0.4736111111111112</v>
      </c>
      <c r="P73" s="431">
        <f>IF('Passages &amp; Appels'!O73="","",'Passages &amp; Appels'!O73)</f>
        <v>0.47430555555555565</v>
      </c>
      <c r="Q73" s="439">
        <f>IF('Passages &amp; Appels'!P73="","",'Passages &amp; Appels'!P73)</f>
        <v>0.47569444444444453</v>
      </c>
      <c r="R73" s="435">
        <f>IF('Passages &amp; Appels'!Q73="","",'Passages &amp; Appels'!Q73)</f>
        <v>80</v>
      </c>
      <c r="S73" s="110" t="str">
        <f>IF('Passages &amp; Appels'!R73="","",'Passages &amp; Appels'!R73)</f>
        <v>m</v>
      </c>
      <c r="T73" s="437" t="str">
        <f>IF('Passages &amp; Appels'!S73="","",'Passages &amp; Appels'!S73)</f>
        <v/>
      </c>
      <c r="U73" s="112" t="str">
        <f>IF('Passages &amp; Appels'!T73="","",'Passages &amp; Appels'!T73)</f>
        <v/>
      </c>
      <c r="V73" s="413" t="str">
        <f>IF('Passages &amp; Appels'!U73="","",'Passages &amp; Appels'!U73)</f>
        <v/>
      </c>
    </row>
    <row r="74" spans="1:22" ht="18.75" x14ac:dyDescent="0.3">
      <c r="A74" s="561"/>
      <c r="B74" s="491">
        <f>IF('Passages &amp; Appels'!L74='Passages &amp; Appels'!L73,"",'Passages &amp; Appels'!L74)</f>
        <v>0.45833333333333343</v>
      </c>
      <c r="C74" s="487" t="str">
        <f>IF(B74&lt;&gt;"",'Passages &amp; Appels'!A74,IF('Passages &amp; Appels'!A74='Passages &amp; Appels'!A73,"",'Passages &amp; Appels'!A74))</f>
        <v>Statique</v>
      </c>
      <c r="D74" s="490" t="str">
        <f>IF(C74&lt;&gt;"",'Passages &amp; Appels'!K74,IF('Passages &amp; Appels'!K74='Passages &amp; Appels'!K73,"",'Passages &amp; Appels'!K74))</f>
        <v>Appel</v>
      </c>
      <c r="E74" s="488">
        <f>IF(B74&lt;&gt;"",'Passages &amp; Appels'!H74,IF('Passages &amp; Appels'!H74='Passages &amp; Appels'!H73,"",'Passages &amp; Appels'!H74))</f>
        <v>5</v>
      </c>
      <c r="F74" s="489">
        <f>IF('Passages &amp; Appels'!I74='Passages &amp; Appels'!I73,"",'Passages &amp; Appels'!I74)</f>
        <v>1</v>
      </c>
      <c r="G74" s="259">
        <f>IF('Passages &amp; Appels'!J74="","",'Passages &amp; Appels'!J74)</f>
        <v>1</v>
      </c>
      <c r="H74" s="468" t="str">
        <f>IF('Passages &amp; Appels'!B74="","",'Passages &amp; Appels'!B74)</f>
        <v>LANOISELIER</v>
      </c>
      <c r="I74" s="437" t="str">
        <f>IF('Passages &amp; Appels'!C74="","",'Passages &amp; Appels'!C74)</f>
        <v>Aurélien</v>
      </c>
      <c r="J74" s="110" t="str">
        <f>IF('Passages &amp; Appels'!D74="","",'Passages &amp; Appels'!D74)</f>
        <v>Homme</v>
      </c>
      <c r="K74" s="110" t="str">
        <f>IF('Passages &amp; Appels'!E74="","",'Passages &amp; Appels'!E74)</f>
        <v xml:space="preserve">N°2 </v>
      </c>
      <c r="L74" s="110" t="str">
        <f>IF('Passages &amp; Appels'!F74="","",'Passages &amp; Appels'!F74)</f>
        <v>LANOISELIER Aurélien Homme</v>
      </c>
      <c r="M74" s="112" t="str">
        <f>IF('Passages &amp; Appels'!G74="","",'Passages &amp; Appels'!G74)</f>
        <v>Savoy'OuBien?</v>
      </c>
      <c r="N74" s="441">
        <f>IF('Passages &amp; Appels'!M74="","",'Passages &amp; Appels'!M74)</f>
        <v>0.43750000000000011</v>
      </c>
      <c r="O74" s="431">
        <f>IF('Passages &amp; Appels'!N74="","",'Passages &amp; Appels'!N74)</f>
        <v>0.45833333333333343</v>
      </c>
      <c r="P74" s="431">
        <f>IF('Passages &amp; Appels'!O74="","",'Passages &amp; Appels'!O74)</f>
        <v>0.45902777777777787</v>
      </c>
      <c r="Q74" s="439">
        <f>IF('Passages &amp; Appels'!P74="","",'Passages &amp; Appels'!P74)</f>
        <v>0.46041666666666675</v>
      </c>
      <c r="R74" s="435">
        <f>IF('Passages &amp; Appels'!Q74="","",'Passages &amp; Appels'!Q74)</f>
        <v>6</v>
      </c>
      <c r="S74" s="110" t="str">
        <f>IF('Passages &amp; Appels'!R74="","",'Passages &amp; Appels'!R74)</f>
        <v>mn</v>
      </c>
      <c r="T74" s="437">
        <f>IF('Passages &amp; Appels'!S74="","",'Passages &amp; Appels'!S74)</f>
        <v>0</v>
      </c>
      <c r="U74" s="112" t="str">
        <f>IF('Passages &amp; Appels'!T74="","",'Passages &amp; Appels'!T74)</f>
        <v>s</v>
      </c>
      <c r="V74" s="413" t="str">
        <f>IF('Passages &amp; Appels'!U74="","",'Passages &amp; Appels'!U74)</f>
        <v/>
      </c>
    </row>
    <row r="75" spans="1:22" ht="18.75" x14ac:dyDescent="0.3">
      <c r="A75" s="561"/>
      <c r="B75" s="491" t="str">
        <f>IF('Passages &amp; Appels'!L75='Passages &amp; Appels'!L74,"",'Passages &amp; Appels'!L75)</f>
        <v/>
      </c>
      <c r="C75" s="487" t="str">
        <f>IF(B75&lt;&gt;"",'Passages &amp; Appels'!A75,IF('Passages &amp; Appels'!A75='Passages &amp; Appels'!A74,"",'Passages &amp; Appels'!A75))</f>
        <v/>
      </c>
      <c r="D75" s="490" t="str">
        <f>IF(C75&lt;&gt;"",'Passages &amp; Appels'!K75,IF('Passages &amp; Appels'!K75='Passages &amp; Appels'!K74,"",'Passages &amp; Appels'!K75))</f>
        <v/>
      </c>
      <c r="E75" s="488" t="str">
        <f>IF(B75&lt;&gt;"",'Passages &amp; Appels'!H75,IF('Passages &amp; Appels'!H75='Passages &amp; Appels'!H74,"",'Passages &amp; Appels'!H75))</f>
        <v/>
      </c>
      <c r="F75" s="489">
        <f>IF('Passages &amp; Appels'!I75='Passages &amp; Appels'!I74,"",'Passages &amp; Appels'!I75)</f>
        <v>2</v>
      </c>
      <c r="G75" s="259">
        <f>IF('Passages &amp; Appels'!J75="","",'Passages &amp; Appels'!J75)</f>
        <v>2</v>
      </c>
      <c r="H75" s="468" t="str">
        <f>IF('Passages &amp; Appels'!B75="","",'Passages &amp; Appels'!B75)</f>
        <v>ZAJAC</v>
      </c>
      <c r="I75" s="437" t="str">
        <f>IF('Passages &amp; Appels'!C75="","",'Passages &amp; Appels'!C75)</f>
        <v>Martin</v>
      </c>
      <c r="J75" s="110" t="str">
        <f>IF('Passages &amp; Appels'!D75="","",'Passages &amp; Appels'!D75)</f>
        <v>Homme</v>
      </c>
      <c r="K75" s="110" t="str">
        <f>IF('Passages &amp; Appels'!E75="","",'Passages &amp; Appels'!E75)</f>
        <v>N°1 Capitaine</v>
      </c>
      <c r="L75" s="110" t="str">
        <f>IF('Passages &amp; Appels'!F75="","",'Passages &amp; Appels'!F75)</f>
        <v>ZAJAC Martin Homme</v>
      </c>
      <c r="M75" s="112" t="str">
        <f>IF('Passages &amp; Appels'!G75="","",'Passages &amp; Appels'!G75)</f>
        <v>Apneaman, Praha, Czech Republic</v>
      </c>
      <c r="N75" s="441">
        <f>IF('Passages &amp; Appels'!M75="","",'Passages &amp; Appels'!M75)</f>
        <v>0.43750000000000011</v>
      </c>
      <c r="O75" s="431">
        <f>IF('Passages &amp; Appels'!N75="","",'Passages &amp; Appels'!N75)</f>
        <v>0.45833333333333343</v>
      </c>
      <c r="P75" s="431">
        <f>IF('Passages &amp; Appels'!O75="","",'Passages &amp; Appels'!O75)</f>
        <v>0.45902777777777787</v>
      </c>
      <c r="Q75" s="439">
        <f>IF('Passages &amp; Appels'!P75="","",'Passages &amp; Appels'!P75)</f>
        <v>0.46041666666666675</v>
      </c>
      <c r="R75" s="435">
        <f>IF('Passages &amp; Appels'!Q75="","",'Passages &amp; Appels'!Q75)</f>
        <v>6</v>
      </c>
      <c r="S75" s="110" t="str">
        <f>IF('Passages &amp; Appels'!R75="","",'Passages &amp; Appels'!R75)</f>
        <v>mn</v>
      </c>
      <c r="T75" s="437">
        <f>IF('Passages &amp; Appels'!S75="","",'Passages &amp; Appels'!S75)</f>
        <v>15</v>
      </c>
      <c r="U75" s="112" t="str">
        <f>IF('Passages &amp; Appels'!T75="","",'Passages &amp; Appels'!T75)</f>
        <v>s</v>
      </c>
      <c r="V75" s="413" t="str">
        <f>IF('Passages &amp; Appels'!U75="","",'Passages &amp; Appels'!U75)</f>
        <v/>
      </c>
    </row>
    <row r="76" spans="1:22" ht="18.75" x14ac:dyDescent="0.3">
      <c r="A76" s="561"/>
      <c r="B76" s="491" t="str">
        <f>IF('Passages &amp; Appels'!L76='Passages &amp; Appels'!L75,"",'Passages &amp; Appels'!L76)</f>
        <v/>
      </c>
      <c r="C76" s="487" t="str">
        <f>IF(B76&lt;&gt;"",'Passages &amp; Appels'!A76,IF('Passages &amp; Appels'!A76='Passages &amp; Appels'!A75,"",'Passages &amp; Appels'!A76))</f>
        <v/>
      </c>
      <c r="D76" s="490" t="str">
        <f>IF(C76&lt;&gt;"",'Passages &amp; Appels'!K76,IF('Passages &amp; Appels'!K76='Passages &amp; Appels'!K75,"",'Passages &amp; Appels'!K76))</f>
        <v/>
      </c>
      <c r="E76" s="488" t="str">
        <f>IF(B76&lt;&gt;"",'Passages &amp; Appels'!H76,IF('Passages &amp; Appels'!H76='Passages &amp; Appels'!H75,"",'Passages &amp; Appels'!H76))</f>
        <v/>
      </c>
      <c r="F76" s="489">
        <f>IF('Passages &amp; Appels'!I76='Passages &amp; Appels'!I75,"",'Passages &amp; Appels'!I76)</f>
        <v>3</v>
      </c>
      <c r="G76" s="259">
        <f>IF('Passages &amp; Appels'!J76="","",'Passages &amp; Appels'!J76)</f>
        <v>3</v>
      </c>
      <c r="H76" s="468" t="str">
        <f>IF('Passages &amp; Appels'!B76="","",'Passages &amp; Appels'!B76)</f>
        <v>VOGLER</v>
      </c>
      <c r="I76" s="437" t="str">
        <f>IF('Passages &amp; Appels'!C76="","",'Passages &amp; Appels'!C76)</f>
        <v>Christian</v>
      </c>
      <c r="J76" s="110" t="str">
        <f>IF('Passages &amp; Appels'!D76="","",'Passages &amp; Appels'!D76)</f>
        <v>homme</v>
      </c>
      <c r="K76" s="110" t="str">
        <f>IF('Passages &amp; Appels'!E76="","",'Passages &amp; Appels'!E76)</f>
        <v>N°1 Capitaine</v>
      </c>
      <c r="L76" s="110" t="str">
        <f>IF('Passages &amp; Appels'!F76="","",'Passages &amp; Appels'!F76)</f>
        <v>VOGLER Christian homme</v>
      </c>
      <c r="M76" s="112" t="str">
        <f>IF('Passages &amp; Appels'!G76="","",'Passages &amp; Appels'!G76)</f>
        <v>Sportpleizh</v>
      </c>
      <c r="N76" s="441">
        <f>IF('Passages &amp; Appels'!M76="","",'Passages &amp; Appels'!M76)</f>
        <v>0.43750000000000011</v>
      </c>
      <c r="O76" s="431">
        <f>IF('Passages &amp; Appels'!N76="","",'Passages &amp; Appels'!N76)</f>
        <v>0.45833333333333343</v>
      </c>
      <c r="P76" s="431">
        <f>IF('Passages &amp; Appels'!O76="","",'Passages &amp; Appels'!O76)</f>
        <v>0.45902777777777787</v>
      </c>
      <c r="Q76" s="439">
        <f>IF('Passages &amp; Appels'!P76="","",'Passages &amp; Appels'!P76)</f>
        <v>0.46041666666666675</v>
      </c>
      <c r="R76" s="435">
        <f>IF('Passages &amp; Appels'!Q76="","",'Passages &amp; Appels'!Q76)</f>
        <v>6</v>
      </c>
      <c r="S76" s="110" t="str">
        <f>IF('Passages &amp; Appels'!R76="","",'Passages &amp; Appels'!R76)</f>
        <v>mn</v>
      </c>
      <c r="T76" s="437">
        <f>IF('Passages &amp; Appels'!S76="","",'Passages &amp; Appels'!S76)</f>
        <v>30</v>
      </c>
      <c r="U76" s="112" t="str">
        <f>IF('Passages &amp; Appels'!T76="","",'Passages &amp; Appels'!T76)</f>
        <v>s</v>
      </c>
      <c r="V76" s="413" t="str">
        <f>IF('Passages &amp; Appels'!U76="","",'Passages &amp; Appels'!U76)</f>
        <v/>
      </c>
    </row>
    <row r="77" spans="1:22" ht="18.75" x14ac:dyDescent="0.3">
      <c r="A77" s="561"/>
      <c r="B77" s="491">
        <f>IF('Passages &amp; Appels'!L77='Passages &amp; Appels'!L76,"",'Passages &amp; Appels'!L77)</f>
        <v>0.45902777777777787</v>
      </c>
      <c r="C77" s="487" t="str">
        <f>IF(B77&lt;&gt;"",'Passages &amp; Appels'!A77,IF('Passages &amp; Appels'!A77='Passages &amp; Appels'!A76,"",'Passages &amp; Appels'!A77))</f>
        <v>Statique</v>
      </c>
      <c r="D77" s="490" t="str">
        <f>IF(C77&lt;&gt;"",'Passages &amp; Appels'!K77,IF('Passages &amp; Appels'!K77='Passages &amp; Appels'!K76,"",'Passages &amp; Appels'!K77))</f>
        <v>Décompte</v>
      </c>
      <c r="E77" s="488">
        <f>IF(B77&lt;&gt;"",'Passages &amp; Appels'!H77,IF('Passages &amp; Appels'!H77='Passages &amp; Appels'!H76,"",'Passages &amp; Appels'!H77))</f>
        <v>5</v>
      </c>
      <c r="F77" s="489">
        <f>IF('Passages &amp; Appels'!I77='Passages &amp; Appels'!I76,"",'Passages &amp; Appels'!I77)</f>
        <v>1</v>
      </c>
      <c r="G77" s="259">
        <f>IF('Passages &amp; Appels'!J77="","",'Passages &amp; Appels'!J77)</f>
        <v>1</v>
      </c>
      <c r="H77" s="468" t="str">
        <f>IF('Passages &amp; Appels'!B77="","",'Passages &amp; Appels'!B77)</f>
        <v>LANOISELIER</v>
      </c>
      <c r="I77" s="437" t="str">
        <f>IF('Passages &amp; Appels'!C77="","",'Passages &amp; Appels'!C77)</f>
        <v>Aurélien</v>
      </c>
      <c r="J77" s="110" t="str">
        <f>IF('Passages &amp; Appels'!D77="","",'Passages &amp; Appels'!D77)</f>
        <v>Homme</v>
      </c>
      <c r="K77" s="110" t="str">
        <f>IF('Passages &amp; Appels'!E77="","",'Passages &amp; Appels'!E77)</f>
        <v xml:space="preserve">N°2 </v>
      </c>
      <c r="L77" s="110" t="str">
        <f>IF('Passages &amp; Appels'!F77="","",'Passages &amp; Appels'!F77)</f>
        <v>LANOISELIER Aurélien Homme</v>
      </c>
      <c r="M77" s="112" t="str">
        <f>IF('Passages &amp; Appels'!G77="","",'Passages &amp; Appels'!G77)</f>
        <v>Savoy'OuBien?</v>
      </c>
      <c r="N77" s="441">
        <f>IF('Passages &amp; Appels'!M77="","",'Passages &amp; Appels'!M77)</f>
        <v>0.43750000000000011</v>
      </c>
      <c r="O77" s="431">
        <f>IF('Passages &amp; Appels'!N77="","",'Passages &amp; Appels'!N77)</f>
        <v>0.45833333333333343</v>
      </c>
      <c r="P77" s="431">
        <f>IF('Passages &amp; Appels'!O77="","",'Passages &amp; Appels'!O77)</f>
        <v>0.45902777777777787</v>
      </c>
      <c r="Q77" s="439">
        <f>IF('Passages &amp; Appels'!P77="","",'Passages &amp; Appels'!P77)</f>
        <v>0.46041666666666675</v>
      </c>
      <c r="R77" s="435">
        <f>IF('Passages &amp; Appels'!Q77="","",'Passages &amp; Appels'!Q77)</f>
        <v>6</v>
      </c>
      <c r="S77" s="110" t="str">
        <f>IF('Passages &amp; Appels'!R77="","",'Passages &amp; Appels'!R77)</f>
        <v>mn</v>
      </c>
      <c r="T77" s="437">
        <f>IF('Passages &amp; Appels'!S77="","",'Passages &amp; Appels'!S77)</f>
        <v>0</v>
      </c>
      <c r="U77" s="112" t="str">
        <f>IF('Passages &amp; Appels'!T77="","",'Passages &amp; Appels'!T77)</f>
        <v>s</v>
      </c>
      <c r="V77" s="413" t="str">
        <f>IF('Passages &amp; Appels'!U77="","",'Passages &amp; Appels'!U77)</f>
        <v/>
      </c>
    </row>
    <row r="78" spans="1:22" ht="18.75" x14ac:dyDescent="0.3">
      <c r="A78" s="561"/>
      <c r="B78" s="491" t="str">
        <f>IF('Passages &amp; Appels'!L78='Passages &amp; Appels'!L77,"",'Passages &amp; Appels'!L78)</f>
        <v/>
      </c>
      <c r="C78" s="487" t="str">
        <f>IF(B78&lt;&gt;"",'Passages &amp; Appels'!A78,IF('Passages &amp; Appels'!A78='Passages &amp; Appels'!A77,"",'Passages &amp; Appels'!A78))</f>
        <v/>
      </c>
      <c r="D78" s="490" t="str">
        <f>IF(C78&lt;&gt;"",'Passages &amp; Appels'!K78,IF('Passages &amp; Appels'!K78='Passages &amp; Appels'!K77,"",'Passages &amp; Appels'!K78))</f>
        <v/>
      </c>
      <c r="E78" s="488" t="str">
        <f>IF(B78&lt;&gt;"",'Passages &amp; Appels'!H78,IF('Passages &amp; Appels'!H78='Passages &amp; Appels'!H77,"",'Passages &amp; Appels'!H78))</f>
        <v/>
      </c>
      <c r="F78" s="489">
        <f>IF('Passages &amp; Appels'!I78='Passages &amp; Appels'!I77,"",'Passages &amp; Appels'!I78)</f>
        <v>2</v>
      </c>
      <c r="G78" s="259">
        <f>IF('Passages &amp; Appels'!J78="","",'Passages &amp; Appels'!J78)</f>
        <v>2</v>
      </c>
      <c r="H78" s="468" t="str">
        <f>IF('Passages &amp; Appels'!B78="","",'Passages &amp; Appels'!B78)</f>
        <v>ZAJAC</v>
      </c>
      <c r="I78" s="437" t="str">
        <f>IF('Passages &amp; Appels'!C78="","",'Passages &amp; Appels'!C78)</f>
        <v>Martin</v>
      </c>
      <c r="J78" s="110" t="str">
        <f>IF('Passages &amp; Appels'!D78="","",'Passages &amp; Appels'!D78)</f>
        <v>Homme</v>
      </c>
      <c r="K78" s="110" t="str">
        <f>IF('Passages &amp; Appels'!E78="","",'Passages &amp; Appels'!E78)</f>
        <v>N°1 Capitaine</v>
      </c>
      <c r="L78" s="110" t="str">
        <f>IF('Passages &amp; Appels'!F78="","",'Passages &amp; Appels'!F78)</f>
        <v>ZAJAC Martin Homme</v>
      </c>
      <c r="M78" s="112" t="str">
        <f>IF('Passages &amp; Appels'!G78="","",'Passages &amp; Appels'!G78)</f>
        <v>Apneaman, Praha, Czech Republic</v>
      </c>
      <c r="N78" s="441">
        <f>IF('Passages &amp; Appels'!M78="","",'Passages &amp; Appels'!M78)</f>
        <v>0.43750000000000011</v>
      </c>
      <c r="O78" s="431">
        <f>IF('Passages &amp; Appels'!N78="","",'Passages &amp; Appels'!N78)</f>
        <v>0.45833333333333343</v>
      </c>
      <c r="P78" s="431">
        <f>IF('Passages &amp; Appels'!O78="","",'Passages &amp; Appels'!O78)</f>
        <v>0.45902777777777787</v>
      </c>
      <c r="Q78" s="439">
        <f>IF('Passages &amp; Appels'!P78="","",'Passages &amp; Appels'!P78)</f>
        <v>0.46041666666666675</v>
      </c>
      <c r="R78" s="435">
        <f>IF('Passages &amp; Appels'!Q78="","",'Passages &amp; Appels'!Q78)</f>
        <v>6</v>
      </c>
      <c r="S78" s="110" t="str">
        <f>IF('Passages &amp; Appels'!R78="","",'Passages &amp; Appels'!R78)</f>
        <v>mn</v>
      </c>
      <c r="T78" s="437">
        <f>IF('Passages &amp; Appels'!S78="","",'Passages &amp; Appels'!S78)</f>
        <v>15</v>
      </c>
      <c r="U78" s="112" t="str">
        <f>IF('Passages &amp; Appels'!T78="","",'Passages &amp; Appels'!T78)</f>
        <v>s</v>
      </c>
      <c r="V78" s="413" t="str">
        <f>IF('Passages &amp; Appels'!U78="","",'Passages &amp; Appels'!U78)</f>
        <v/>
      </c>
    </row>
    <row r="79" spans="1:22" ht="18.75" x14ac:dyDescent="0.3">
      <c r="A79" s="561"/>
      <c r="B79" s="491" t="str">
        <f>IF('Passages &amp; Appels'!L79='Passages &amp; Appels'!L78,"",'Passages &amp; Appels'!L79)</f>
        <v/>
      </c>
      <c r="C79" s="487" t="str">
        <f>IF(B79&lt;&gt;"",'Passages &amp; Appels'!A79,IF('Passages &amp; Appels'!A79='Passages &amp; Appels'!A78,"",'Passages &amp; Appels'!A79))</f>
        <v/>
      </c>
      <c r="D79" s="490" t="str">
        <f>IF(C79&lt;&gt;"",'Passages &amp; Appels'!K79,IF('Passages &amp; Appels'!K79='Passages &amp; Appels'!K78,"",'Passages &amp; Appels'!K79))</f>
        <v/>
      </c>
      <c r="E79" s="488" t="str">
        <f>IF(B79&lt;&gt;"",'Passages &amp; Appels'!H79,IF('Passages &amp; Appels'!H79='Passages &amp; Appels'!H78,"",'Passages &amp; Appels'!H79))</f>
        <v/>
      </c>
      <c r="F79" s="489">
        <f>IF('Passages &amp; Appels'!I79='Passages &amp; Appels'!I78,"",'Passages &amp; Appels'!I79)</f>
        <v>3</v>
      </c>
      <c r="G79" s="259">
        <f>IF('Passages &amp; Appels'!J79="","",'Passages &amp; Appels'!J79)</f>
        <v>3</v>
      </c>
      <c r="H79" s="468" t="str">
        <f>IF('Passages &amp; Appels'!B79="","",'Passages &amp; Appels'!B79)</f>
        <v>VOGLER</v>
      </c>
      <c r="I79" s="437" t="str">
        <f>IF('Passages &amp; Appels'!C79="","",'Passages &amp; Appels'!C79)</f>
        <v>Christian</v>
      </c>
      <c r="J79" s="110" t="str">
        <f>IF('Passages &amp; Appels'!D79="","",'Passages &amp; Appels'!D79)</f>
        <v>homme</v>
      </c>
      <c r="K79" s="110" t="str">
        <f>IF('Passages &amp; Appels'!E79="","",'Passages &amp; Appels'!E79)</f>
        <v>N°1 Capitaine</v>
      </c>
      <c r="L79" s="110" t="str">
        <f>IF('Passages &amp; Appels'!F79="","",'Passages &amp; Appels'!F79)</f>
        <v>VOGLER Christian homme</v>
      </c>
      <c r="M79" s="112" t="str">
        <f>IF('Passages &amp; Appels'!G79="","",'Passages &amp; Appels'!G79)</f>
        <v>Sportpleizh</v>
      </c>
      <c r="N79" s="441">
        <f>IF('Passages &amp; Appels'!M79="","",'Passages &amp; Appels'!M79)</f>
        <v>0.43750000000000011</v>
      </c>
      <c r="O79" s="431">
        <f>IF('Passages &amp; Appels'!N79="","",'Passages &amp; Appels'!N79)</f>
        <v>0.45833333333333343</v>
      </c>
      <c r="P79" s="431">
        <f>IF('Passages &amp; Appels'!O79="","",'Passages &amp; Appels'!O79)</f>
        <v>0.45902777777777787</v>
      </c>
      <c r="Q79" s="439">
        <f>IF('Passages &amp; Appels'!P79="","",'Passages &amp; Appels'!P79)</f>
        <v>0.46041666666666675</v>
      </c>
      <c r="R79" s="435">
        <f>IF('Passages &amp; Appels'!Q79="","",'Passages &amp; Appels'!Q79)</f>
        <v>6</v>
      </c>
      <c r="S79" s="110" t="str">
        <f>IF('Passages &amp; Appels'!R79="","",'Passages &amp; Appels'!R79)</f>
        <v>mn</v>
      </c>
      <c r="T79" s="437">
        <f>IF('Passages &amp; Appels'!S79="","",'Passages &amp; Appels'!S79)</f>
        <v>30</v>
      </c>
      <c r="U79" s="112" t="str">
        <f>IF('Passages &amp; Appels'!T79="","",'Passages &amp; Appels'!T79)</f>
        <v>s</v>
      </c>
      <c r="V79" s="413" t="str">
        <f>IF('Passages &amp; Appels'!U79="","",'Passages &amp; Appels'!U79)</f>
        <v/>
      </c>
    </row>
    <row r="80" spans="1:22" ht="18.75" x14ac:dyDescent="0.3">
      <c r="A80" s="561"/>
      <c r="B80" s="491" t="str">
        <f>IF('Passages &amp; Appels'!L80='Passages &amp; Appels'!L79,"",'Passages &amp; Appels'!L80)</f>
        <v/>
      </c>
      <c r="C80" s="487" t="str">
        <f>IF(B80&lt;&gt;"",'Passages &amp; Appels'!A80,IF('Passages &amp; Appels'!A80='Passages &amp; Appels'!A79,"",'Passages &amp; Appels'!A80))</f>
        <v>DWF</v>
      </c>
      <c r="D80" s="490" t="str">
        <f>IF(C80&lt;&gt;"",'Passages &amp; Appels'!K80,IF('Passages &amp; Appels'!K80='Passages &amp; Appels'!K79,"",'Passages &amp; Appels'!K80))</f>
        <v>Echauffement</v>
      </c>
      <c r="E80" s="488">
        <f>IF(B80&lt;&gt;"",'Passages &amp; Appels'!H80,IF('Passages &amp; Appels'!H80='Passages &amp; Appels'!H79,"",'Passages &amp; Appels'!H80))</f>
        <v>2</v>
      </c>
      <c r="F80" s="489">
        <f>IF('Passages &amp; Appels'!I80='Passages &amp; Appels'!I79,"",'Passages &amp; Appels'!I80)</f>
        <v>1</v>
      </c>
      <c r="G80" s="259">
        <f>IF('Passages &amp; Appels'!J80="","",'Passages &amp; Appels'!J80)</f>
        <v>1</v>
      </c>
      <c r="H80" s="468" t="str">
        <f>IF('Passages &amp; Appels'!B80="","",'Passages &amp; Appels'!B80)</f>
        <v>SKROBOVA</v>
      </c>
      <c r="I80" s="437" t="str">
        <f>IF('Passages &amp; Appels'!C80="","",'Passages &amp; Appels'!C80)</f>
        <v>Jana</v>
      </c>
      <c r="J80" s="110" t="str">
        <f>IF('Passages &amp; Appels'!D80="","",'Passages &amp; Appels'!D80)</f>
        <v>Femme</v>
      </c>
      <c r="K80" s="110" t="str">
        <f>IF('Passages &amp; Appels'!E80="","",'Passages &amp; Appels'!E80)</f>
        <v xml:space="preserve">N°5 </v>
      </c>
      <c r="L80" s="110" t="str">
        <f>IF('Passages &amp; Appels'!F80="","",'Passages &amp; Appels'!F80)</f>
        <v>SKROBOVA Jana Femme</v>
      </c>
      <c r="M80" s="112" t="str">
        <f>IF('Passages &amp; Appels'!G80="","",'Passages &amp; Appels'!G80)</f>
        <v>Apneaman, Praha, Czech Republic</v>
      </c>
      <c r="N80" s="441">
        <f>IF('Passages &amp; Appels'!M80="","",'Passages &amp; Appels'!M80)</f>
        <v>0.45902777777777787</v>
      </c>
      <c r="O80" s="431">
        <f>IF('Passages &amp; Appels'!N80="","",'Passages &amp; Appels'!N80)</f>
        <v>0.47986111111111118</v>
      </c>
      <c r="P80" s="431">
        <f>IF('Passages &amp; Appels'!O80="","",'Passages &amp; Appels'!O80)</f>
        <v>0.48055555555555562</v>
      </c>
      <c r="Q80" s="439">
        <f>IF('Passages &amp; Appels'!P80="","",'Passages &amp; Appels'!P80)</f>
        <v>0.48194444444444451</v>
      </c>
      <c r="R80" s="435">
        <f>IF('Passages &amp; Appels'!Q80="","",'Passages &amp; Appels'!Q80)</f>
        <v>100</v>
      </c>
      <c r="S80" s="110" t="str">
        <f>IF('Passages &amp; Appels'!R80="","",'Passages &amp; Appels'!R80)</f>
        <v>m</v>
      </c>
      <c r="T80" s="437" t="str">
        <f>IF('Passages &amp; Appels'!S80="","",'Passages &amp; Appels'!S80)</f>
        <v/>
      </c>
      <c r="U80" s="112" t="str">
        <f>IF('Passages &amp; Appels'!T80="","",'Passages &amp; Appels'!T80)</f>
        <v/>
      </c>
      <c r="V80" s="413" t="str">
        <f>IF('Passages &amp; Appels'!U80="","",'Passages &amp; Appels'!U80)</f>
        <v/>
      </c>
    </row>
    <row r="81" spans="1:22" ht="18.75" x14ac:dyDescent="0.3">
      <c r="A81" s="561"/>
      <c r="B81" s="491" t="str">
        <f>IF('Passages &amp; Appels'!L81='Passages &amp; Appels'!L80,"",'Passages &amp; Appels'!L81)</f>
        <v/>
      </c>
      <c r="C81" s="487" t="str">
        <f>IF(B81&lt;&gt;"",'Passages &amp; Appels'!A81,IF('Passages &amp; Appels'!A81='Passages &amp; Appels'!A80,"",'Passages &amp; Appels'!A81))</f>
        <v/>
      </c>
      <c r="D81" s="490" t="str">
        <f>IF(C81&lt;&gt;"",'Passages &amp; Appels'!K81,IF('Passages &amp; Appels'!K81='Passages &amp; Appels'!K80,"",'Passages &amp; Appels'!K81))</f>
        <v/>
      </c>
      <c r="E81" s="488" t="str">
        <f>IF(B81&lt;&gt;"",'Passages &amp; Appels'!H81,IF('Passages &amp; Appels'!H81='Passages &amp; Appels'!H80,"",'Passages &amp; Appels'!H81))</f>
        <v/>
      </c>
      <c r="F81" s="489">
        <f>IF('Passages &amp; Appels'!I81='Passages &amp; Appels'!I80,"",'Passages &amp; Appels'!I81)</f>
        <v>2</v>
      </c>
      <c r="G81" s="259">
        <f>IF('Passages &amp; Appels'!J81="","",'Passages &amp; Appels'!J81)</f>
        <v>2</v>
      </c>
      <c r="H81" s="468" t="str">
        <f>IF('Passages &amp; Appels'!B81="","",'Passages &amp; Appels'!B81)</f>
        <v>SOULA</v>
      </c>
      <c r="I81" s="437" t="str">
        <f>IF('Passages &amp; Appels'!C81="","",'Passages &amp; Appels'!C81)</f>
        <v>jean-david</v>
      </c>
      <c r="J81" s="110" t="str">
        <f>IF('Passages &amp; Appels'!D81="","",'Passages &amp; Appels'!D81)</f>
        <v>Homme</v>
      </c>
      <c r="K81" s="110" t="str">
        <f>IF('Passages &amp; Appels'!E81="","",'Passages &amp; Appels'!E81)</f>
        <v>N°1 Capitaine</v>
      </c>
      <c r="L81" s="110" t="str">
        <f>IF('Passages &amp; Appels'!F81="","",'Passages &amp; Appels'!F81)</f>
        <v>SOULA jean-david Homme</v>
      </c>
      <c r="M81" s="112" t="str">
        <f>IF('Passages &amp; Appels'!G81="","",'Passages &amp; Appels'!G81)</f>
        <v>CYRNEA</v>
      </c>
      <c r="N81" s="441">
        <f>IF('Passages &amp; Appels'!M81="","",'Passages &amp; Appels'!M81)</f>
        <v>0.45902777777777787</v>
      </c>
      <c r="O81" s="431">
        <f>IF('Passages &amp; Appels'!N81="","",'Passages &amp; Appels'!N81)</f>
        <v>0.47986111111111118</v>
      </c>
      <c r="P81" s="431">
        <f>IF('Passages &amp; Appels'!O81="","",'Passages &amp; Appels'!O81)</f>
        <v>0.48055555555555562</v>
      </c>
      <c r="Q81" s="439">
        <f>IF('Passages &amp; Appels'!P81="","",'Passages &amp; Appels'!P81)</f>
        <v>0.48194444444444451</v>
      </c>
      <c r="R81" s="435">
        <f>IF('Passages &amp; Appels'!Q81="","",'Passages &amp; Appels'!Q81)</f>
        <v>100</v>
      </c>
      <c r="S81" s="110" t="str">
        <f>IF('Passages &amp; Appels'!R81="","",'Passages &amp; Appels'!R81)</f>
        <v>m</v>
      </c>
      <c r="T81" s="437" t="str">
        <f>IF('Passages &amp; Appels'!S81="","",'Passages &amp; Appels'!S81)</f>
        <v/>
      </c>
      <c r="U81" s="112" t="str">
        <f>IF('Passages &amp; Appels'!T81="","",'Passages &amp; Appels'!T81)</f>
        <v/>
      </c>
      <c r="V81" s="413" t="str">
        <f>IF('Passages &amp; Appels'!U81="","",'Passages &amp; Appels'!U81)</f>
        <v/>
      </c>
    </row>
    <row r="82" spans="1:22" ht="18.75" x14ac:dyDescent="0.3">
      <c r="A82" s="561"/>
      <c r="B82" s="491">
        <f>IF('Passages &amp; Appels'!L82='Passages &amp; Appels'!L81,"",'Passages &amp; Appels'!L82)</f>
        <v>0.46041666666666675</v>
      </c>
      <c r="C82" s="487" t="str">
        <f>IF(B82&lt;&gt;"",'Passages &amp; Appels'!A82,IF('Passages &amp; Appels'!A82='Passages &amp; Appels'!A81,"",'Passages &amp; Appels'!A82))</f>
        <v>Statique</v>
      </c>
      <c r="D82" s="490" t="str">
        <f>IF(C82&lt;&gt;"",'Passages &amp; Appels'!K82,IF('Passages &amp; Appels'!K82='Passages &amp; Appels'!K81,"",'Passages &amp; Appels'!K82))</f>
        <v>Passage</v>
      </c>
      <c r="E82" s="488">
        <f>IF(B82&lt;&gt;"",'Passages &amp; Appels'!H82,IF('Passages &amp; Appels'!H82='Passages &amp; Appels'!H81,"",'Passages &amp; Appels'!H82))</f>
        <v>5</v>
      </c>
      <c r="F82" s="489">
        <f>IF('Passages &amp; Appels'!I82='Passages &amp; Appels'!I81,"",'Passages &amp; Appels'!I82)</f>
        <v>1</v>
      </c>
      <c r="G82" s="259">
        <f>IF('Passages &amp; Appels'!J82="","",'Passages &amp; Appels'!J82)</f>
        <v>1</v>
      </c>
      <c r="H82" s="468" t="str">
        <f>IF('Passages &amp; Appels'!B82="","",'Passages &amp; Appels'!B82)</f>
        <v>LANOISELIER</v>
      </c>
      <c r="I82" s="437" t="str">
        <f>IF('Passages &amp; Appels'!C82="","",'Passages &amp; Appels'!C82)</f>
        <v>Aurélien</v>
      </c>
      <c r="J82" s="110" t="str">
        <f>IF('Passages &amp; Appels'!D82="","",'Passages &amp; Appels'!D82)</f>
        <v>Homme</v>
      </c>
      <c r="K82" s="110" t="str">
        <f>IF('Passages &amp; Appels'!E82="","",'Passages &amp; Appels'!E82)</f>
        <v xml:space="preserve">N°2 </v>
      </c>
      <c r="L82" s="110" t="str">
        <f>IF('Passages &amp; Appels'!F82="","",'Passages &amp; Appels'!F82)</f>
        <v>LANOISELIER Aurélien Homme</v>
      </c>
      <c r="M82" s="112" t="str">
        <f>IF('Passages &amp; Appels'!G82="","",'Passages &amp; Appels'!G82)</f>
        <v>Savoy'OuBien?</v>
      </c>
      <c r="N82" s="441">
        <f>IF('Passages &amp; Appels'!M82="","",'Passages &amp; Appels'!M82)</f>
        <v>0.43750000000000011</v>
      </c>
      <c r="O82" s="431">
        <f>IF('Passages &amp; Appels'!N82="","",'Passages &amp; Appels'!N82)</f>
        <v>0.45833333333333343</v>
      </c>
      <c r="P82" s="431">
        <f>IF('Passages &amp; Appels'!O82="","",'Passages &amp; Appels'!O82)</f>
        <v>0.45902777777777787</v>
      </c>
      <c r="Q82" s="439">
        <f>IF('Passages &amp; Appels'!P82="","",'Passages &amp; Appels'!P82)</f>
        <v>0.46041666666666675</v>
      </c>
      <c r="R82" s="435">
        <f>IF('Passages &amp; Appels'!Q82="","",'Passages &amp; Appels'!Q82)</f>
        <v>6</v>
      </c>
      <c r="S82" s="110" t="str">
        <f>IF('Passages &amp; Appels'!R82="","",'Passages &amp; Appels'!R82)</f>
        <v>mn</v>
      </c>
      <c r="T82" s="437">
        <f>IF('Passages &amp; Appels'!S82="","",'Passages &amp; Appels'!S82)</f>
        <v>0</v>
      </c>
      <c r="U82" s="112" t="str">
        <f>IF('Passages &amp; Appels'!T82="","",'Passages &amp; Appels'!T82)</f>
        <v>s</v>
      </c>
      <c r="V82" s="413" t="str">
        <f>IF('Passages &amp; Appels'!U82="","",'Passages &amp; Appels'!U82)</f>
        <v/>
      </c>
    </row>
    <row r="83" spans="1:22" ht="18.75" x14ac:dyDescent="0.3">
      <c r="A83" s="561"/>
      <c r="B83" s="491" t="str">
        <f>IF('Passages &amp; Appels'!L83='Passages &amp; Appels'!L82,"",'Passages &amp; Appels'!L83)</f>
        <v/>
      </c>
      <c r="C83" s="487" t="str">
        <f>IF(B83&lt;&gt;"",'Passages &amp; Appels'!A83,IF('Passages &amp; Appels'!A83='Passages &amp; Appels'!A82,"",'Passages &amp; Appels'!A83))</f>
        <v/>
      </c>
      <c r="D83" s="490" t="str">
        <f>IF(C83&lt;&gt;"",'Passages &amp; Appels'!K83,IF('Passages &amp; Appels'!K83='Passages &amp; Appels'!K82,"",'Passages &amp; Appels'!K83))</f>
        <v/>
      </c>
      <c r="E83" s="488" t="str">
        <f>IF(B83&lt;&gt;"",'Passages &amp; Appels'!H83,IF('Passages &amp; Appels'!H83='Passages &amp; Appels'!H82,"",'Passages &amp; Appels'!H83))</f>
        <v/>
      </c>
      <c r="F83" s="489">
        <f>IF('Passages &amp; Appels'!I83='Passages &amp; Appels'!I82,"",'Passages &amp; Appels'!I83)</f>
        <v>2</v>
      </c>
      <c r="G83" s="259">
        <f>IF('Passages &amp; Appels'!J83="","",'Passages &amp; Appels'!J83)</f>
        <v>2</v>
      </c>
      <c r="H83" s="468" t="str">
        <f>IF('Passages &amp; Appels'!B83="","",'Passages &amp; Appels'!B83)</f>
        <v>ZAJAC</v>
      </c>
      <c r="I83" s="437" t="str">
        <f>IF('Passages &amp; Appels'!C83="","",'Passages &amp; Appels'!C83)</f>
        <v>Martin</v>
      </c>
      <c r="J83" s="110" t="str">
        <f>IF('Passages &amp; Appels'!D83="","",'Passages &amp; Appels'!D83)</f>
        <v>Homme</v>
      </c>
      <c r="K83" s="110" t="str">
        <f>IF('Passages &amp; Appels'!E83="","",'Passages &amp; Appels'!E83)</f>
        <v>N°1 Capitaine</v>
      </c>
      <c r="L83" s="110" t="str">
        <f>IF('Passages &amp; Appels'!F83="","",'Passages &amp; Appels'!F83)</f>
        <v>ZAJAC Martin Homme</v>
      </c>
      <c r="M83" s="112" t="str">
        <f>IF('Passages &amp; Appels'!G83="","",'Passages &amp; Appels'!G83)</f>
        <v>Apneaman, Praha, Czech Republic</v>
      </c>
      <c r="N83" s="441">
        <f>IF('Passages &amp; Appels'!M83="","",'Passages &amp; Appels'!M83)</f>
        <v>0.43750000000000011</v>
      </c>
      <c r="O83" s="431">
        <f>IF('Passages &amp; Appels'!N83="","",'Passages &amp; Appels'!N83)</f>
        <v>0.45833333333333343</v>
      </c>
      <c r="P83" s="431">
        <f>IF('Passages &amp; Appels'!O83="","",'Passages &amp; Appels'!O83)</f>
        <v>0.45902777777777787</v>
      </c>
      <c r="Q83" s="439">
        <f>IF('Passages &amp; Appels'!P83="","",'Passages &amp; Appels'!P83)</f>
        <v>0.46041666666666675</v>
      </c>
      <c r="R83" s="435">
        <f>IF('Passages &amp; Appels'!Q83="","",'Passages &amp; Appels'!Q83)</f>
        <v>6</v>
      </c>
      <c r="S83" s="110" t="str">
        <f>IF('Passages &amp; Appels'!R83="","",'Passages &amp; Appels'!R83)</f>
        <v>mn</v>
      </c>
      <c r="T83" s="437">
        <f>IF('Passages &amp; Appels'!S83="","",'Passages &amp; Appels'!S83)</f>
        <v>15</v>
      </c>
      <c r="U83" s="112" t="str">
        <f>IF('Passages &amp; Appels'!T83="","",'Passages &amp; Appels'!T83)</f>
        <v>s</v>
      </c>
      <c r="V83" s="413" t="str">
        <f>IF('Passages &amp; Appels'!U83="","",'Passages &amp; Appels'!U83)</f>
        <v/>
      </c>
    </row>
    <row r="84" spans="1:22" ht="18.75" x14ac:dyDescent="0.3">
      <c r="A84" s="561"/>
      <c r="B84" s="491" t="str">
        <f>IF('Passages &amp; Appels'!L84='Passages &amp; Appels'!L83,"",'Passages &amp; Appels'!L84)</f>
        <v/>
      </c>
      <c r="C84" s="487" t="str">
        <f>IF(B84&lt;&gt;"",'Passages &amp; Appels'!A84,IF('Passages &amp; Appels'!A84='Passages &amp; Appels'!A83,"",'Passages &amp; Appels'!A84))</f>
        <v/>
      </c>
      <c r="D84" s="490" t="str">
        <f>IF(C84&lt;&gt;"",'Passages &amp; Appels'!K84,IF('Passages &amp; Appels'!K84='Passages &amp; Appels'!K83,"",'Passages &amp; Appels'!K84))</f>
        <v/>
      </c>
      <c r="E84" s="488" t="str">
        <f>IF(B84&lt;&gt;"",'Passages &amp; Appels'!H84,IF('Passages &amp; Appels'!H84='Passages &amp; Appels'!H83,"",'Passages &amp; Appels'!H84))</f>
        <v/>
      </c>
      <c r="F84" s="489">
        <f>IF('Passages &amp; Appels'!I84='Passages &amp; Appels'!I83,"",'Passages &amp; Appels'!I84)</f>
        <v>3</v>
      </c>
      <c r="G84" s="259">
        <f>IF('Passages &amp; Appels'!J84="","",'Passages &amp; Appels'!J84)</f>
        <v>3</v>
      </c>
      <c r="H84" s="468" t="str">
        <f>IF('Passages &amp; Appels'!B84="","",'Passages &amp; Appels'!B84)</f>
        <v>VOGLER</v>
      </c>
      <c r="I84" s="437" t="str">
        <f>IF('Passages &amp; Appels'!C84="","",'Passages &amp; Appels'!C84)</f>
        <v>Christian</v>
      </c>
      <c r="J84" s="110" t="str">
        <f>IF('Passages &amp; Appels'!D84="","",'Passages &amp; Appels'!D84)</f>
        <v>homme</v>
      </c>
      <c r="K84" s="110" t="str">
        <f>IF('Passages &amp; Appels'!E84="","",'Passages &amp; Appels'!E84)</f>
        <v>N°1 Capitaine</v>
      </c>
      <c r="L84" s="110" t="str">
        <f>IF('Passages &amp; Appels'!F84="","",'Passages &amp; Appels'!F84)</f>
        <v>VOGLER Christian homme</v>
      </c>
      <c r="M84" s="112" t="str">
        <f>IF('Passages &amp; Appels'!G84="","",'Passages &amp; Appels'!G84)</f>
        <v>Sportpleizh</v>
      </c>
      <c r="N84" s="441">
        <f>IF('Passages &amp; Appels'!M84="","",'Passages &amp; Appels'!M84)</f>
        <v>0.43750000000000011</v>
      </c>
      <c r="O84" s="431">
        <f>IF('Passages &amp; Appels'!N84="","",'Passages &amp; Appels'!N84)</f>
        <v>0.45833333333333343</v>
      </c>
      <c r="P84" s="431">
        <f>IF('Passages &amp; Appels'!O84="","",'Passages &amp; Appels'!O84)</f>
        <v>0.45902777777777787</v>
      </c>
      <c r="Q84" s="439">
        <f>IF('Passages &amp; Appels'!P84="","",'Passages &amp; Appels'!P84)</f>
        <v>0.46041666666666675</v>
      </c>
      <c r="R84" s="435">
        <f>IF('Passages &amp; Appels'!Q84="","",'Passages &amp; Appels'!Q84)</f>
        <v>6</v>
      </c>
      <c r="S84" s="110" t="str">
        <f>IF('Passages &amp; Appels'!R84="","",'Passages &amp; Appels'!R84)</f>
        <v>mn</v>
      </c>
      <c r="T84" s="437">
        <f>IF('Passages &amp; Appels'!S84="","",'Passages &amp; Appels'!S84)</f>
        <v>30</v>
      </c>
      <c r="U84" s="112" t="str">
        <f>IF('Passages &amp; Appels'!T84="","",'Passages &amp; Appels'!T84)</f>
        <v>s</v>
      </c>
      <c r="V84" s="413" t="str">
        <f>IF('Passages &amp; Appels'!U84="","",'Passages &amp; Appels'!U84)</f>
        <v/>
      </c>
    </row>
    <row r="85" spans="1:22" ht="18.75" x14ac:dyDescent="0.3">
      <c r="A85" s="561"/>
      <c r="B85" s="491">
        <f>IF('Passages &amp; Appels'!L85='Passages &amp; Appels'!L84,"",'Passages &amp; Appels'!L85)</f>
        <v>0.46527777777777785</v>
      </c>
      <c r="C85" s="487" t="str">
        <f>IF(B85&lt;&gt;"",'Passages &amp; Appels'!A85,IF('Passages &amp; Appels'!A85='Passages &amp; Appels'!A84,"",'Passages &amp; Appels'!A85))</f>
        <v>DWF</v>
      </c>
      <c r="D85" s="490" t="str">
        <f>IF(C85&lt;&gt;"",'Passages &amp; Appels'!K85,IF('Passages &amp; Appels'!K85='Passages &amp; Appels'!K84,"",'Passages &amp; Appels'!K85))</f>
        <v>Echauffement</v>
      </c>
      <c r="E85" s="488">
        <f>IF(B85&lt;&gt;"",'Passages &amp; Appels'!H85,IF('Passages &amp; Appels'!H85='Passages &amp; Appels'!H84,"",'Passages &amp; Appels'!H85))</f>
        <v>3</v>
      </c>
      <c r="F85" s="489">
        <f>IF('Passages &amp; Appels'!I85='Passages &amp; Appels'!I84,"",'Passages &amp; Appels'!I85)</f>
        <v>1</v>
      </c>
      <c r="G85" s="259">
        <f>IF('Passages &amp; Appels'!J85="","",'Passages &amp; Appels'!J85)</f>
        <v>1</v>
      </c>
      <c r="H85" s="468" t="str">
        <f>IF('Passages &amp; Appels'!B85="","",'Passages &amp; Appels'!B85)</f>
        <v>RIGAUD</v>
      </c>
      <c r="I85" s="437" t="str">
        <f>IF('Passages &amp; Appels'!C85="","",'Passages &amp; Appels'!C85)</f>
        <v>Estelle</v>
      </c>
      <c r="J85" s="110" t="str">
        <f>IF('Passages &amp; Appels'!D85="","",'Passages &amp; Appels'!D85)</f>
        <v>Femme</v>
      </c>
      <c r="K85" s="110" t="str">
        <f>IF('Passages &amp; Appels'!E85="","",'Passages &amp; Appels'!E85)</f>
        <v xml:space="preserve">N°3 </v>
      </c>
      <c r="L85" s="110" t="str">
        <f>IF('Passages &amp; Appels'!F85="","",'Passages &amp; Appels'!F85)</f>
        <v>RIGAUD Estelle Femme</v>
      </c>
      <c r="M85" s="112" t="str">
        <f>IF('Passages &amp; Appels'!G85="","",'Passages &amp; Appels'!G85)</f>
        <v>CYRNEA</v>
      </c>
      <c r="N85" s="441">
        <f>IF('Passages &amp; Appels'!M85="","",'Passages &amp; Appels'!M85)</f>
        <v>0.46527777777777785</v>
      </c>
      <c r="O85" s="431">
        <f>IF('Passages &amp; Appels'!N85="","",'Passages &amp; Appels'!N85)</f>
        <v>0.48611111111111116</v>
      </c>
      <c r="P85" s="431">
        <f>IF('Passages &amp; Appels'!O85="","",'Passages &amp; Appels'!O85)</f>
        <v>0.4868055555555556</v>
      </c>
      <c r="Q85" s="439">
        <f>IF('Passages &amp; Appels'!P85="","",'Passages &amp; Appels'!P85)</f>
        <v>0.48819444444444449</v>
      </c>
      <c r="R85" s="435">
        <f>IF('Passages &amp; Appels'!Q85="","",'Passages &amp; Appels'!Q85)</f>
        <v>100</v>
      </c>
      <c r="S85" s="110" t="str">
        <f>IF('Passages &amp; Appels'!R85="","",'Passages &amp; Appels'!R85)</f>
        <v>m</v>
      </c>
      <c r="T85" s="437" t="str">
        <f>IF('Passages &amp; Appels'!S85="","",'Passages &amp; Appels'!S85)</f>
        <v/>
      </c>
      <c r="U85" s="112" t="str">
        <f>IF('Passages &amp; Appels'!T85="","",'Passages &amp; Appels'!T85)</f>
        <v/>
      </c>
      <c r="V85" s="413" t="str">
        <f>IF('Passages &amp; Appels'!U85="","",'Passages &amp; Appels'!U85)</f>
        <v/>
      </c>
    </row>
    <row r="86" spans="1:22" ht="18.75" x14ac:dyDescent="0.3">
      <c r="A86" s="561"/>
      <c r="B86" s="491" t="str">
        <f>IF('Passages &amp; Appels'!L86='Passages &amp; Appels'!L85,"",'Passages &amp; Appels'!L86)</f>
        <v/>
      </c>
      <c r="C86" s="487" t="str">
        <f>IF(B86&lt;&gt;"",'Passages &amp; Appels'!A86,IF('Passages &amp; Appels'!A86='Passages &amp; Appels'!A85,"",'Passages &amp; Appels'!A86))</f>
        <v/>
      </c>
      <c r="D86" s="490" t="str">
        <f>IF(C86&lt;&gt;"",'Passages &amp; Appels'!K86,IF('Passages &amp; Appels'!K86='Passages &amp; Appels'!K85,"",'Passages &amp; Appels'!K86))</f>
        <v/>
      </c>
      <c r="E86" s="488" t="str">
        <f>IF(B86&lt;&gt;"",'Passages &amp; Appels'!H86,IF('Passages &amp; Appels'!H86='Passages &amp; Appels'!H85,"",'Passages &amp; Appels'!H86))</f>
        <v/>
      </c>
      <c r="F86" s="489">
        <f>IF('Passages &amp; Appels'!I86='Passages &amp; Appels'!I85,"",'Passages &amp; Appels'!I86)</f>
        <v>2</v>
      </c>
      <c r="G86" s="259">
        <f>IF('Passages &amp; Appels'!J86="","",'Passages &amp; Appels'!J86)</f>
        <v>2</v>
      </c>
      <c r="H86" s="468" t="str">
        <f>IF('Passages &amp; Appels'!B86="","",'Passages &amp; Appels'!B86)</f>
        <v>HARTMANN</v>
      </c>
      <c r="I86" s="437" t="str">
        <f>IF('Passages &amp; Appels'!C86="","",'Passages &amp; Appels'!C86)</f>
        <v>Loraine</v>
      </c>
      <c r="J86" s="110" t="str">
        <f>IF('Passages &amp; Appels'!D86="","",'Passages &amp; Appels'!D86)</f>
        <v>FEMME</v>
      </c>
      <c r="K86" s="110" t="str">
        <f>IF('Passages &amp; Appels'!E86="","",'Passages &amp; Appels'!E86)</f>
        <v xml:space="preserve">N°4 </v>
      </c>
      <c r="L86" s="110" t="str">
        <f>IF('Passages &amp; Appels'!F86="","",'Passages &amp; Appels'!F86)</f>
        <v>HARTMANN Loraine FEMME</v>
      </c>
      <c r="M86" s="112" t="str">
        <f>IF('Passages &amp; Appels'!G86="","",'Passages &amp; Appels'!G86)</f>
        <v>Les Cormorans 1</v>
      </c>
      <c r="N86" s="441">
        <f>IF('Passages &amp; Appels'!M86="","",'Passages &amp; Appels'!M86)</f>
        <v>0.46527777777777785</v>
      </c>
      <c r="O86" s="431">
        <f>IF('Passages &amp; Appels'!N86="","",'Passages &amp; Appels'!N86)</f>
        <v>0.48611111111111116</v>
      </c>
      <c r="P86" s="431">
        <f>IF('Passages &amp; Appels'!O86="","",'Passages &amp; Appels'!O86)</f>
        <v>0.4868055555555556</v>
      </c>
      <c r="Q86" s="439">
        <f>IF('Passages &amp; Appels'!P86="","",'Passages &amp; Appels'!P86)</f>
        <v>0.48819444444444449</v>
      </c>
      <c r="R86" s="435">
        <f>IF('Passages &amp; Appels'!Q86="","",'Passages &amp; Appels'!Q86)</f>
        <v>100</v>
      </c>
      <c r="S86" s="110" t="str">
        <f>IF('Passages &amp; Appels'!R86="","",'Passages &amp; Appels'!R86)</f>
        <v>m</v>
      </c>
      <c r="T86" s="437" t="str">
        <f>IF('Passages &amp; Appels'!S86="","",'Passages &amp; Appels'!S86)</f>
        <v/>
      </c>
      <c r="U86" s="112" t="str">
        <f>IF('Passages &amp; Appels'!T86="","",'Passages &amp; Appels'!T86)</f>
        <v/>
      </c>
      <c r="V86" s="413" t="str">
        <f>IF('Passages &amp; Appels'!U86="","",'Passages &amp; Appels'!U86)</f>
        <v/>
      </c>
    </row>
    <row r="87" spans="1:22" ht="18.75" x14ac:dyDescent="0.3">
      <c r="A87" s="561"/>
      <c r="B87" s="491">
        <f>IF('Passages &amp; Appels'!L87='Passages &amp; Appels'!L86,"",'Passages &amp; Appels'!L87)</f>
        <v>0.47152777777777782</v>
      </c>
      <c r="C87" s="487" t="str">
        <f>IF(B87&lt;&gt;"",'Passages &amp; Appels'!A87,IF('Passages &amp; Appels'!A87='Passages &amp; Appels'!A86,"",'Passages &amp; Appels'!A87))</f>
        <v>DWF</v>
      </c>
      <c r="D87" s="490" t="str">
        <f>IF(C87&lt;&gt;"",'Passages &amp; Appels'!K87,IF('Passages &amp; Appels'!K87='Passages &amp; Appels'!K86,"",'Passages &amp; Appels'!K87))</f>
        <v>Echauffement</v>
      </c>
      <c r="E87" s="488">
        <f>IF(B87&lt;&gt;"",'Passages &amp; Appels'!H87,IF('Passages &amp; Appels'!H87='Passages &amp; Appels'!H86,"",'Passages &amp; Appels'!H87))</f>
        <v>4</v>
      </c>
      <c r="F87" s="489">
        <f>IF('Passages &amp; Appels'!I87='Passages &amp; Appels'!I86,"",'Passages &amp; Appels'!I87)</f>
        <v>1</v>
      </c>
      <c r="G87" s="259">
        <f>IF('Passages &amp; Appels'!J87="","",'Passages &amp; Appels'!J87)</f>
        <v>1</v>
      </c>
      <c r="H87" s="468" t="str">
        <f>IF('Passages &amp; Appels'!B87="","",'Passages &amp; Appels'!B87)</f>
        <v>CORDIER</v>
      </c>
      <c r="I87" s="437" t="str">
        <f>IF('Passages &amp; Appels'!C87="","",'Passages &amp; Appels'!C87)</f>
        <v>Frédérique</v>
      </c>
      <c r="J87" s="110" t="str">
        <f>IF('Passages &amp; Appels'!D87="","",'Passages &amp; Appels'!D87)</f>
        <v>Femme</v>
      </c>
      <c r="K87" s="110" t="str">
        <f>IF('Passages &amp; Appels'!E87="","",'Passages &amp; Appels'!E87)</f>
        <v xml:space="preserve">N°3 </v>
      </c>
      <c r="L87" s="110" t="str">
        <f>IF('Passages &amp; Appels'!F87="","",'Passages &amp; Appels'!F87)</f>
        <v>CORDIER Frédérique Femme</v>
      </c>
      <c r="M87" s="112" t="str">
        <f>IF('Passages &amp; Appels'!G87="","",'Passages &amp; Appels'!G87)</f>
        <v>LIMULES</v>
      </c>
      <c r="N87" s="441">
        <f>IF('Passages &amp; Appels'!M87="","",'Passages &amp; Appels'!M87)</f>
        <v>0.47152777777777782</v>
      </c>
      <c r="O87" s="431">
        <f>IF('Passages &amp; Appels'!N87="","",'Passages &amp; Appels'!N87)</f>
        <v>0.49236111111111114</v>
      </c>
      <c r="P87" s="431">
        <f>IF('Passages &amp; Appels'!O87="","",'Passages &amp; Appels'!O87)</f>
        <v>0.49305555555555558</v>
      </c>
      <c r="Q87" s="439">
        <f>IF('Passages &amp; Appels'!P87="","",'Passages &amp; Appels'!P87)</f>
        <v>0.49444444444444446</v>
      </c>
      <c r="R87" s="435">
        <f>IF('Passages &amp; Appels'!Q87="","",'Passages &amp; Appels'!Q87)</f>
        <v>100</v>
      </c>
      <c r="S87" s="110" t="str">
        <f>IF('Passages &amp; Appels'!R87="","",'Passages &amp; Appels'!R87)</f>
        <v>m</v>
      </c>
      <c r="T87" s="437" t="str">
        <f>IF('Passages &amp; Appels'!S87="","",'Passages &amp; Appels'!S87)</f>
        <v/>
      </c>
      <c r="U87" s="112" t="str">
        <f>IF('Passages &amp; Appels'!T87="","",'Passages &amp; Appels'!T87)</f>
        <v/>
      </c>
      <c r="V87" s="413" t="str">
        <f>IF('Passages &amp; Appels'!U87="","",'Passages &amp; Appels'!U87)</f>
        <v/>
      </c>
    </row>
    <row r="88" spans="1:22" ht="18.75" x14ac:dyDescent="0.3">
      <c r="A88" s="561"/>
      <c r="B88" s="491" t="str">
        <f>IF('Passages &amp; Appels'!L88='Passages &amp; Appels'!L87,"",'Passages &amp; Appels'!L88)</f>
        <v/>
      </c>
      <c r="C88" s="487" t="str">
        <f>IF(B88&lt;&gt;"",'Passages &amp; Appels'!A88,IF('Passages &amp; Appels'!A88='Passages &amp; Appels'!A87,"",'Passages &amp; Appels'!A88))</f>
        <v/>
      </c>
      <c r="D88" s="490" t="str">
        <f>IF(C88&lt;&gt;"",'Passages &amp; Appels'!K88,IF('Passages &amp; Appels'!K88='Passages &amp; Appels'!K87,"",'Passages &amp; Appels'!K88))</f>
        <v/>
      </c>
      <c r="E88" s="488" t="str">
        <f>IF(B88&lt;&gt;"",'Passages &amp; Appels'!H88,IF('Passages &amp; Appels'!H88='Passages &amp; Appels'!H87,"",'Passages &amp; Appels'!H88))</f>
        <v/>
      </c>
      <c r="F88" s="489">
        <f>IF('Passages &amp; Appels'!I88='Passages &amp; Appels'!I87,"",'Passages &amp; Appels'!I88)</f>
        <v>2</v>
      </c>
      <c r="G88" s="259">
        <f>IF('Passages &amp; Appels'!J88="","",'Passages &amp; Appels'!J88)</f>
        <v>2</v>
      </c>
      <c r="H88" s="468" t="str">
        <f>IF('Passages &amp; Appels'!B88="","",'Passages &amp; Appels'!B88)</f>
        <v>ORSKI SIMONET</v>
      </c>
      <c r="I88" s="437" t="str">
        <f>IF('Passages &amp; Appels'!C88="","",'Passages &amp; Appels'!C88)</f>
        <v>Laetitia</v>
      </c>
      <c r="J88" s="110" t="str">
        <f>IF('Passages &amp; Appels'!D88="","",'Passages &amp; Appels'!D88)</f>
        <v>Femme</v>
      </c>
      <c r="K88" s="110" t="str">
        <f>IF('Passages &amp; Appels'!E88="","",'Passages &amp; Appels'!E88)</f>
        <v xml:space="preserve">N°2 </v>
      </c>
      <c r="L88" s="110" t="str">
        <f>IF('Passages &amp; Appels'!F88="","",'Passages &amp; Appels'!F88)</f>
        <v>ORSKI SIMONET Laetitia Femme</v>
      </c>
      <c r="M88" s="112" t="str">
        <f>IF('Passages &amp; Appels'!G88="","",'Passages &amp; Appels'!G88)</f>
        <v>Sportpleizh</v>
      </c>
      <c r="N88" s="441">
        <f>IF('Passages &amp; Appels'!M88="","",'Passages &amp; Appels'!M88)</f>
        <v>0.47152777777777782</v>
      </c>
      <c r="O88" s="431">
        <f>IF('Passages &amp; Appels'!N88="","",'Passages &amp; Appels'!N88)</f>
        <v>0.49236111111111114</v>
      </c>
      <c r="P88" s="431">
        <f>IF('Passages &amp; Appels'!O88="","",'Passages &amp; Appels'!O88)</f>
        <v>0.49305555555555558</v>
      </c>
      <c r="Q88" s="439">
        <f>IF('Passages &amp; Appels'!P88="","",'Passages &amp; Appels'!P88)</f>
        <v>0.49444444444444446</v>
      </c>
      <c r="R88" s="435">
        <f>IF('Passages &amp; Appels'!Q88="","",'Passages &amp; Appels'!Q88)</f>
        <v>113</v>
      </c>
      <c r="S88" s="110" t="str">
        <f>IF('Passages &amp; Appels'!R88="","",'Passages &amp; Appels'!R88)</f>
        <v>m</v>
      </c>
      <c r="T88" s="437" t="str">
        <f>IF('Passages &amp; Appels'!S88="","",'Passages &amp; Appels'!S88)</f>
        <v/>
      </c>
      <c r="U88" s="112" t="str">
        <f>IF('Passages &amp; Appels'!T88="","",'Passages &amp; Appels'!T88)</f>
        <v/>
      </c>
      <c r="V88" s="413" t="str">
        <f>IF('Passages &amp; Appels'!U88="","",'Passages &amp; Appels'!U88)</f>
        <v/>
      </c>
    </row>
    <row r="89" spans="1:22" ht="18.75" x14ac:dyDescent="0.3">
      <c r="A89" s="561"/>
      <c r="B89" s="491">
        <f>IF('Passages &amp; Appels'!L89='Passages &amp; Appels'!L88,"",'Passages &amp; Appels'!L89)</f>
        <v>0.4736111111111112</v>
      </c>
      <c r="C89" s="487" t="str">
        <f>IF(B89&lt;&gt;"",'Passages &amp; Appels'!A89,IF('Passages &amp; Appels'!A89='Passages &amp; Appels'!A88,"",'Passages &amp; Appels'!A89))</f>
        <v>DWF</v>
      </c>
      <c r="D89" s="490" t="str">
        <f>IF(C89&lt;&gt;"",'Passages &amp; Appels'!K89,IF('Passages &amp; Appels'!K89='Passages &amp; Appels'!K88,"",'Passages &amp; Appels'!K89))</f>
        <v>Appel</v>
      </c>
      <c r="E89" s="488">
        <f>IF(B89&lt;&gt;"",'Passages &amp; Appels'!H89,IF('Passages &amp; Appels'!H89='Passages &amp; Appels'!H88,"",'Passages &amp; Appels'!H89))</f>
        <v>1</v>
      </c>
      <c r="F89" s="489">
        <f>IF('Passages &amp; Appels'!I89='Passages &amp; Appels'!I88,"",'Passages &amp; Appels'!I89)</f>
        <v>1</v>
      </c>
      <c r="G89" s="259">
        <f>IF('Passages &amp; Appels'!J89="","",'Passages &amp; Appels'!J89)</f>
        <v>1</v>
      </c>
      <c r="H89" s="468" t="str">
        <f>IF('Passages &amp; Appels'!B89="","",'Passages &amp; Appels'!B89)</f>
        <v>REIN</v>
      </c>
      <c r="I89" s="437" t="str">
        <f>IF('Passages &amp; Appels'!C89="","",'Passages &amp; Appels'!C89)</f>
        <v>Melissa</v>
      </c>
      <c r="J89" s="110" t="str">
        <f>IF('Passages &amp; Appels'!D89="","",'Passages &amp; Appels'!D89)</f>
        <v>FEMME</v>
      </c>
      <c r="K89" s="110" t="str">
        <f>IF('Passages &amp; Appels'!E89="","",'Passages &amp; Appels'!E89)</f>
        <v xml:space="preserve">N°5 </v>
      </c>
      <c r="L89" s="110" t="str">
        <f>IF('Passages &amp; Appels'!F89="","",'Passages &amp; Appels'!F89)</f>
        <v>REIN Melissa FEMME</v>
      </c>
      <c r="M89" s="112" t="str">
        <f>IF('Passages &amp; Appels'!G89="","",'Passages &amp; Appels'!G89)</f>
        <v>Les Cormorans 2</v>
      </c>
      <c r="N89" s="441">
        <f>IF('Passages &amp; Appels'!M89="","",'Passages &amp; Appels'!M89)</f>
        <v>0.45277777777777789</v>
      </c>
      <c r="O89" s="431">
        <f>IF('Passages &amp; Appels'!N89="","",'Passages &amp; Appels'!N89)</f>
        <v>0.4736111111111112</v>
      </c>
      <c r="P89" s="431">
        <f>IF('Passages &amp; Appels'!O89="","",'Passages &amp; Appels'!O89)</f>
        <v>0.47430555555555565</v>
      </c>
      <c r="Q89" s="439">
        <f>IF('Passages &amp; Appels'!P89="","",'Passages &amp; Appels'!P89)</f>
        <v>0.47569444444444453</v>
      </c>
      <c r="R89" s="435">
        <f>IF('Passages &amp; Appels'!Q89="","",'Passages &amp; Appels'!Q89)</f>
        <v>75</v>
      </c>
      <c r="S89" s="110" t="str">
        <f>IF('Passages &amp; Appels'!R89="","",'Passages &amp; Appels'!R89)</f>
        <v>m</v>
      </c>
      <c r="T89" s="437" t="str">
        <f>IF('Passages &amp; Appels'!S89="","",'Passages &amp; Appels'!S89)</f>
        <v/>
      </c>
      <c r="U89" s="112" t="str">
        <f>IF('Passages &amp; Appels'!T89="","",'Passages &amp; Appels'!T89)</f>
        <v/>
      </c>
      <c r="V89" s="413" t="str">
        <f>IF('Passages &amp; Appels'!U89="","",'Passages &amp; Appels'!U89)</f>
        <v/>
      </c>
    </row>
    <row r="90" spans="1:22" ht="18.75" x14ac:dyDescent="0.3">
      <c r="A90" s="561"/>
      <c r="B90" s="491" t="str">
        <f>IF('Passages &amp; Appels'!L90='Passages &amp; Appels'!L89,"",'Passages &amp; Appels'!L90)</f>
        <v/>
      </c>
      <c r="C90" s="487" t="str">
        <f>IF(B90&lt;&gt;"",'Passages &amp; Appels'!A90,IF('Passages &amp; Appels'!A90='Passages &amp; Appels'!A89,"",'Passages &amp; Appels'!A90))</f>
        <v/>
      </c>
      <c r="D90" s="490" t="str">
        <f>IF(C90&lt;&gt;"",'Passages &amp; Appels'!K90,IF('Passages &amp; Appels'!K90='Passages &amp; Appels'!K89,"",'Passages &amp; Appels'!K90))</f>
        <v/>
      </c>
      <c r="E90" s="488" t="str">
        <f>IF(B90&lt;&gt;"",'Passages &amp; Appels'!H90,IF('Passages &amp; Appels'!H90='Passages &amp; Appels'!H89,"",'Passages &amp; Appels'!H90))</f>
        <v/>
      </c>
      <c r="F90" s="489">
        <f>IF('Passages &amp; Appels'!I90='Passages &amp; Appels'!I89,"",'Passages &amp; Appels'!I90)</f>
        <v>2</v>
      </c>
      <c r="G90" s="259">
        <f>IF('Passages &amp; Appels'!J90="","",'Passages &amp; Appels'!J90)</f>
        <v>2</v>
      </c>
      <c r="H90" s="468" t="str">
        <f>IF('Passages &amp; Appels'!B90="","",'Passages &amp; Appels'!B90)</f>
        <v>LEITNER</v>
      </c>
      <c r="I90" s="437" t="str">
        <f>IF('Passages &amp; Appels'!C90="","",'Passages &amp; Appels'!C90)</f>
        <v>Rachel</v>
      </c>
      <c r="J90" s="110" t="str">
        <f>IF('Passages &amp; Appels'!D90="","",'Passages &amp; Appels'!D90)</f>
        <v>FEMME</v>
      </c>
      <c r="K90" s="110" t="str">
        <f>IF('Passages &amp; Appels'!E90="","",'Passages &amp; Appels'!E90)</f>
        <v>N°1 Capitaine</v>
      </c>
      <c r="L90" s="110" t="str">
        <f>IF('Passages &amp; Appels'!F90="","",'Passages &amp; Appels'!F90)</f>
        <v>LEITNER Rachel FEMME</v>
      </c>
      <c r="M90" s="112" t="str">
        <f>IF('Passages &amp; Appels'!G90="","",'Passages &amp; Appels'!G90)</f>
        <v>Les Cormorans 2</v>
      </c>
      <c r="N90" s="441">
        <f>IF('Passages &amp; Appels'!M90="","",'Passages &amp; Appels'!M90)</f>
        <v>0.45277777777777789</v>
      </c>
      <c r="O90" s="431">
        <f>IF('Passages &amp; Appels'!N90="","",'Passages &amp; Appels'!N90)</f>
        <v>0.4736111111111112</v>
      </c>
      <c r="P90" s="431">
        <f>IF('Passages &amp; Appels'!O90="","",'Passages &amp; Appels'!O90)</f>
        <v>0.47430555555555565</v>
      </c>
      <c r="Q90" s="439">
        <f>IF('Passages &amp; Appels'!P90="","",'Passages &amp; Appels'!P90)</f>
        <v>0.47569444444444453</v>
      </c>
      <c r="R90" s="435">
        <f>IF('Passages &amp; Appels'!Q90="","",'Passages &amp; Appels'!Q90)</f>
        <v>80</v>
      </c>
      <c r="S90" s="110" t="str">
        <f>IF('Passages &amp; Appels'!R90="","",'Passages &amp; Appels'!R90)</f>
        <v>m</v>
      </c>
      <c r="T90" s="437" t="str">
        <f>IF('Passages &amp; Appels'!S90="","",'Passages &amp; Appels'!S90)</f>
        <v/>
      </c>
      <c r="U90" s="112" t="str">
        <f>IF('Passages &amp; Appels'!T90="","",'Passages &amp; Appels'!T90)</f>
        <v/>
      </c>
      <c r="V90" s="413" t="str">
        <f>IF('Passages &amp; Appels'!U90="","",'Passages &amp; Appels'!U90)</f>
        <v/>
      </c>
    </row>
    <row r="91" spans="1:22" ht="18.75" x14ac:dyDescent="0.3">
      <c r="A91" s="561"/>
      <c r="B91" s="491">
        <f>IF('Passages &amp; Appels'!L91='Passages &amp; Appels'!L90,"",'Passages &amp; Appels'!L91)</f>
        <v>0.47430555555555565</v>
      </c>
      <c r="C91" s="487" t="str">
        <f>IF(B91&lt;&gt;"",'Passages &amp; Appels'!A91,IF('Passages &amp; Appels'!A91='Passages &amp; Appels'!A90,"",'Passages &amp; Appels'!A91))</f>
        <v>DWF</v>
      </c>
      <c r="D91" s="490" t="str">
        <f>IF(C91&lt;&gt;"",'Passages &amp; Appels'!K91,IF('Passages &amp; Appels'!K91='Passages &amp; Appels'!K90,"",'Passages &amp; Appels'!K91))</f>
        <v>Décompte</v>
      </c>
      <c r="E91" s="488">
        <f>IF(B91&lt;&gt;"",'Passages &amp; Appels'!H91,IF('Passages &amp; Appels'!H91='Passages &amp; Appels'!H90,"",'Passages &amp; Appels'!H91))</f>
        <v>1</v>
      </c>
      <c r="F91" s="489">
        <f>IF('Passages &amp; Appels'!I91='Passages &amp; Appels'!I90,"",'Passages &amp; Appels'!I91)</f>
        <v>1</v>
      </c>
      <c r="G91" s="259">
        <f>IF('Passages &amp; Appels'!J91="","",'Passages &amp; Appels'!J91)</f>
        <v>1</v>
      </c>
      <c r="H91" s="468" t="str">
        <f>IF('Passages &amp; Appels'!B91="","",'Passages &amp; Appels'!B91)</f>
        <v>REIN</v>
      </c>
      <c r="I91" s="437" t="str">
        <f>IF('Passages &amp; Appels'!C91="","",'Passages &amp; Appels'!C91)</f>
        <v>Melissa</v>
      </c>
      <c r="J91" s="110" t="str">
        <f>IF('Passages &amp; Appels'!D91="","",'Passages &amp; Appels'!D91)</f>
        <v>FEMME</v>
      </c>
      <c r="K91" s="110" t="str">
        <f>IF('Passages &amp; Appels'!E91="","",'Passages &amp; Appels'!E91)</f>
        <v xml:space="preserve">N°5 </v>
      </c>
      <c r="L91" s="110" t="str">
        <f>IF('Passages &amp; Appels'!F91="","",'Passages &amp; Appels'!F91)</f>
        <v>REIN Melissa FEMME</v>
      </c>
      <c r="M91" s="112" t="str">
        <f>IF('Passages &amp; Appels'!G91="","",'Passages &amp; Appels'!G91)</f>
        <v>Les Cormorans 2</v>
      </c>
      <c r="N91" s="441">
        <f>IF('Passages &amp; Appels'!M91="","",'Passages &amp; Appels'!M91)</f>
        <v>0.45277777777777789</v>
      </c>
      <c r="O91" s="431">
        <f>IF('Passages &amp; Appels'!N91="","",'Passages &amp; Appels'!N91)</f>
        <v>0.4736111111111112</v>
      </c>
      <c r="P91" s="431">
        <f>IF('Passages &amp; Appels'!O91="","",'Passages &amp; Appels'!O91)</f>
        <v>0.47430555555555565</v>
      </c>
      <c r="Q91" s="439">
        <f>IF('Passages &amp; Appels'!P91="","",'Passages &amp; Appels'!P91)</f>
        <v>0.47569444444444453</v>
      </c>
      <c r="R91" s="435">
        <f>IF('Passages &amp; Appels'!Q91="","",'Passages &amp; Appels'!Q91)</f>
        <v>75</v>
      </c>
      <c r="S91" s="110" t="str">
        <f>IF('Passages &amp; Appels'!R91="","",'Passages &amp; Appels'!R91)</f>
        <v>m</v>
      </c>
      <c r="T91" s="437" t="str">
        <f>IF('Passages &amp; Appels'!S91="","",'Passages &amp; Appels'!S91)</f>
        <v/>
      </c>
      <c r="U91" s="112" t="str">
        <f>IF('Passages &amp; Appels'!T91="","",'Passages &amp; Appels'!T91)</f>
        <v/>
      </c>
      <c r="V91" s="413" t="str">
        <f>IF('Passages &amp; Appels'!U91="","",'Passages &amp; Appels'!U91)</f>
        <v/>
      </c>
    </row>
    <row r="92" spans="1:22" ht="18.75" x14ac:dyDescent="0.3">
      <c r="A92" s="561"/>
      <c r="B92" s="491" t="str">
        <f>IF('Passages &amp; Appels'!L92='Passages &amp; Appels'!L91,"",'Passages &amp; Appels'!L92)</f>
        <v/>
      </c>
      <c r="C92" s="487" t="str">
        <f>IF(B92&lt;&gt;"",'Passages &amp; Appels'!A92,IF('Passages &amp; Appels'!A92='Passages &amp; Appels'!A91,"",'Passages &amp; Appels'!A92))</f>
        <v/>
      </c>
      <c r="D92" s="490" t="str">
        <f>IF(C92&lt;&gt;"",'Passages &amp; Appels'!K92,IF('Passages &amp; Appels'!K92='Passages &amp; Appels'!K91,"",'Passages &amp; Appels'!K92))</f>
        <v/>
      </c>
      <c r="E92" s="488" t="str">
        <f>IF(B92&lt;&gt;"",'Passages &amp; Appels'!H92,IF('Passages &amp; Appels'!H92='Passages &amp; Appels'!H91,"",'Passages &amp; Appels'!H92))</f>
        <v/>
      </c>
      <c r="F92" s="489">
        <f>IF('Passages &amp; Appels'!I92='Passages &amp; Appels'!I91,"",'Passages &amp; Appels'!I92)</f>
        <v>2</v>
      </c>
      <c r="G92" s="259">
        <f>IF('Passages &amp; Appels'!J92="","",'Passages &amp; Appels'!J92)</f>
        <v>2</v>
      </c>
      <c r="H92" s="468" t="str">
        <f>IF('Passages &amp; Appels'!B92="","",'Passages &amp; Appels'!B92)</f>
        <v>LEITNER</v>
      </c>
      <c r="I92" s="437" t="str">
        <f>IF('Passages &amp; Appels'!C92="","",'Passages &amp; Appels'!C92)</f>
        <v>Rachel</v>
      </c>
      <c r="J92" s="110" t="str">
        <f>IF('Passages &amp; Appels'!D92="","",'Passages &amp; Appels'!D92)</f>
        <v>FEMME</v>
      </c>
      <c r="K92" s="110" t="str">
        <f>IF('Passages &amp; Appels'!E92="","",'Passages &amp; Appels'!E92)</f>
        <v>N°1 Capitaine</v>
      </c>
      <c r="L92" s="110" t="str">
        <f>IF('Passages &amp; Appels'!F92="","",'Passages &amp; Appels'!F92)</f>
        <v>LEITNER Rachel FEMME</v>
      </c>
      <c r="M92" s="112" t="str">
        <f>IF('Passages &amp; Appels'!G92="","",'Passages &amp; Appels'!G92)</f>
        <v>Les Cormorans 2</v>
      </c>
      <c r="N92" s="441">
        <f>IF('Passages &amp; Appels'!M92="","",'Passages &amp; Appels'!M92)</f>
        <v>0.45277777777777789</v>
      </c>
      <c r="O92" s="431">
        <f>IF('Passages &amp; Appels'!N92="","",'Passages &amp; Appels'!N92)</f>
        <v>0.4736111111111112</v>
      </c>
      <c r="P92" s="431">
        <f>IF('Passages &amp; Appels'!O92="","",'Passages &amp; Appels'!O92)</f>
        <v>0.47430555555555565</v>
      </c>
      <c r="Q92" s="439">
        <f>IF('Passages &amp; Appels'!P92="","",'Passages &amp; Appels'!P92)</f>
        <v>0.47569444444444453</v>
      </c>
      <c r="R92" s="435">
        <f>IF('Passages &amp; Appels'!Q92="","",'Passages &amp; Appels'!Q92)</f>
        <v>80</v>
      </c>
      <c r="S92" s="110" t="str">
        <f>IF('Passages &amp; Appels'!R92="","",'Passages &amp; Appels'!R92)</f>
        <v>m</v>
      </c>
      <c r="T92" s="437" t="str">
        <f>IF('Passages &amp; Appels'!S92="","",'Passages &amp; Appels'!S92)</f>
        <v/>
      </c>
      <c r="U92" s="112" t="str">
        <f>IF('Passages &amp; Appels'!T92="","",'Passages &amp; Appels'!T92)</f>
        <v/>
      </c>
      <c r="V92" s="413" t="str">
        <f>IF('Passages &amp; Appels'!U92="","",'Passages &amp; Appels'!U92)</f>
        <v/>
      </c>
    </row>
    <row r="93" spans="1:22" ht="18.75" x14ac:dyDescent="0.3">
      <c r="A93" s="561"/>
      <c r="B93" s="491">
        <f>IF('Passages &amp; Appels'!L93='Passages &amp; Appels'!L92,"",'Passages &amp; Appels'!L93)</f>
        <v>0.47569444444444453</v>
      </c>
      <c r="C93" s="487" t="str">
        <f>IF(B93&lt;&gt;"",'Passages &amp; Appels'!A93,IF('Passages &amp; Appels'!A93='Passages &amp; Appels'!A92,"",'Passages &amp; Appels'!A93))</f>
        <v>DWF</v>
      </c>
      <c r="D93" s="490" t="str">
        <f>IF(C93&lt;&gt;"",'Passages &amp; Appels'!K93,IF('Passages &amp; Appels'!K93='Passages &amp; Appels'!K92,"",'Passages &amp; Appels'!K93))</f>
        <v>Passage</v>
      </c>
      <c r="E93" s="488">
        <f>IF(B93&lt;&gt;"",'Passages &amp; Appels'!H93,IF('Passages &amp; Appels'!H93='Passages &amp; Appels'!H92,"",'Passages &amp; Appels'!H93))</f>
        <v>1</v>
      </c>
      <c r="F93" s="489">
        <f>IF('Passages &amp; Appels'!I93='Passages &amp; Appels'!I92,"",'Passages &amp; Appels'!I93)</f>
        <v>1</v>
      </c>
      <c r="G93" s="259">
        <f>IF('Passages &amp; Appels'!J93="","",'Passages &amp; Appels'!J93)</f>
        <v>1</v>
      </c>
      <c r="H93" s="468" t="str">
        <f>IF('Passages &amp; Appels'!B93="","",'Passages &amp; Appels'!B93)</f>
        <v>REIN</v>
      </c>
      <c r="I93" s="437" t="str">
        <f>IF('Passages &amp; Appels'!C93="","",'Passages &amp; Appels'!C93)</f>
        <v>Melissa</v>
      </c>
      <c r="J93" s="110" t="str">
        <f>IF('Passages &amp; Appels'!D93="","",'Passages &amp; Appels'!D93)</f>
        <v>FEMME</v>
      </c>
      <c r="K93" s="110" t="str">
        <f>IF('Passages &amp; Appels'!E93="","",'Passages &amp; Appels'!E93)</f>
        <v xml:space="preserve">N°5 </v>
      </c>
      <c r="L93" s="110" t="str">
        <f>IF('Passages &amp; Appels'!F93="","",'Passages &amp; Appels'!F93)</f>
        <v>REIN Melissa FEMME</v>
      </c>
      <c r="M93" s="112" t="str">
        <f>IF('Passages &amp; Appels'!G93="","",'Passages &amp; Appels'!G93)</f>
        <v>Les Cormorans 2</v>
      </c>
      <c r="N93" s="441">
        <f>IF('Passages &amp; Appels'!M93="","",'Passages &amp; Appels'!M93)</f>
        <v>0.45277777777777789</v>
      </c>
      <c r="O93" s="431">
        <f>IF('Passages &amp; Appels'!N93="","",'Passages &amp; Appels'!N93)</f>
        <v>0.4736111111111112</v>
      </c>
      <c r="P93" s="431">
        <f>IF('Passages &amp; Appels'!O93="","",'Passages &amp; Appels'!O93)</f>
        <v>0.47430555555555565</v>
      </c>
      <c r="Q93" s="439">
        <f>IF('Passages &amp; Appels'!P93="","",'Passages &amp; Appels'!P93)</f>
        <v>0.47569444444444453</v>
      </c>
      <c r="R93" s="435">
        <f>IF('Passages &amp; Appels'!Q93="","",'Passages &amp; Appels'!Q93)</f>
        <v>75</v>
      </c>
      <c r="S93" s="110" t="str">
        <f>IF('Passages &amp; Appels'!R93="","",'Passages &amp; Appels'!R93)</f>
        <v>m</v>
      </c>
      <c r="T93" s="437" t="str">
        <f>IF('Passages &amp; Appels'!S93="","",'Passages &amp; Appels'!S93)</f>
        <v/>
      </c>
      <c r="U93" s="112" t="str">
        <f>IF('Passages &amp; Appels'!T93="","",'Passages &amp; Appels'!T93)</f>
        <v/>
      </c>
      <c r="V93" s="413" t="str">
        <f>IF('Passages &amp; Appels'!U93="","",'Passages &amp; Appels'!U93)</f>
        <v/>
      </c>
    </row>
    <row r="94" spans="1:22" ht="18.75" x14ac:dyDescent="0.3">
      <c r="A94" s="561"/>
      <c r="B94" s="491" t="str">
        <f>IF('Passages &amp; Appels'!L94='Passages &amp; Appels'!L93,"",'Passages &amp; Appels'!L94)</f>
        <v/>
      </c>
      <c r="C94" s="487" t="str">
        <f>IF(B94&lt;&gt;"",'Passages &amp; Appels'!A94,IF('Passages &amp; Appels'!A94='Passages &amp; Appels'!A93,"",'Passages &amp; Appels'!A94))</f>
        <v/>
      </c>
      <c r="D94" s="490" t="str">
        <f>IF(C94&lt;&gt;"",'Passages &amp; Appels'!K94,IF('Passages &amp; Appels'!K94='Passages &amp; Appels'!K93,"",'Passages &amp; Appels'!K94))</f>
        <v/>
      </c>
      <c r="E94" s="488" t="str">
        <f>IF(B94&lt;&gt;"",'Passages &amp; Appels'!H94,IF('Passages &amp; Appels'!H94='Passages &amp; Appels'!H93,"",'Passages &amp; Appels'!H94))</f>
        <v/>
      </c>
      <c r="F94" s="489">
        <f>IF('Passages &amp; Appels'!I94='Passages &amp; Appels'!I93,"",'Passages &amp; Appels'!I94)</f>
        <v>2</v>
      </c>
      <c r="G94" s="259">
        <f>IF('Passages &amp; Appels'!J94="","",'Passages &amp; Appels'!J94)</f>
        <v>2</v>
      </c>
      <c r="H94" s="468" t="str">
        <f>IF('Passages &amp; Appels'!B94="","",'Passages &amp; Appels'!B94)</f>
        <v>LEITNER</v>
      </c>
      <c r="I94" s="437" t="str">
        <f>IF('Passages &amp; Appels'!C94="","",'Passages &amp; Appels'!C94)</f>
        <v>Rachel</v>
      </c>
      <c r="J94" s="110" t="str">
        <f>IF('Passages &amp; Appels'!D94="","",'Passages &amp; Appels'!D94)</f>
        <v>FEMME</v>
      </c>
      <c r="K94" s="110" t="str">
        <f>IF('Passages &amp; Appels'!E94="","",'Passages &amp; Appels'!E94)</f>
        <v>N°1 Capitaine</v>
      </c>
      <c r="L94" s="110" t="str">
        <f>IF('Passages &amp; Appels'!F94="","",'Passages &amp; Appels'!F94)</f>
        <v>LEITNER Rachel FEMME</v>
      </c>
      <c r="M94" s="112" t="str">
        <f>IF('Passages &amp; Appels'!G94="","",'Passages &amp; Appels'!G94)</f>
        <v>Les Cormorans 2</v>
      </c>
      <c r="N94" s="441">
        <f>IF('Passages &amp; Appels'!M94="","",'Passages &amp; Appels'!M94)</f>
        <v>0.45277777777777789</v>
      </c>
      <c r="O94" s="431">
        <f>IF('Passages &amp; Appels'!N94="","",'Passages &amp; Appels'!N94)</f>
        <v>0.4736111111111112</v>
      </c>
      <c r="P94" s="431">
        <f>IF('Passages &amp; Appels'!O94="","",'Passages &amp; Appels'!O94)</f>
        <v>0.47430555555555565</v>
      </c>
      <c r="Q94" s="439">
        <f>IF('Passages &amp; Appels'!P94="","",'Passages &amp; Appels'!P94)</f>
        <v>0.47569444444444453</v>
      </c>
      <c r="R94" s="435">
        <f>IF('Passages &amp; Appels'!Q94="","",'Passages &amp; Appels'!Q94)</f>
        <v>80</v>
      </c>
      <c r="S94" s="110" t="str">
        <f>IF('Passages &amp; Appels'!R94="","",'Passages &amp; Appels'!R94)</f>
        <v>m</v>
      </c>
      <c r="T94" s="437" t="str">
        <f>IF('Passages &amp; Appels'!S94="","",'Passages &amp; Appels'!S94)</f>
        <v/>
      </c>
      <c r="U94" s="112" t="str">
        <f>IF('Passages &amp; Appels'!T94="","",'Passages &amp; Appels'!T94)</f>
        <v/>
      </c>
      <c r="V94" s="413" t="str">
        <f>IF('Passages &amp; Appels'!U94="","",'Passages &amp; Appels'!U94)</f>
        <v/>
      </c>
    </row>
    <row r="95" spans="1:22" ht="18.75" x14ac:dyDescent="0.3">
      <c r="A95" s="561"/>
      <c r="B95" s="491">
        <f>IF('Passages &amp; Appels'!L95='Passages &amp; Appels'!L94,"",'Passages &amp; Appels'!L95)</f>
        <v>0.4777777777777778</v>
      </c>
      <c r="C95" s="487" t="str">
        <f>IF(B95&lt;&gt;"",'Passages &amp; Appels'!A95,IF('Passages &amp; Appels'!A95='Passages &amp; Appels'!A94,"",'Passages &amp; Appels'!A95))</f>
        <v>DWF</v>
      </c>
      <c r="D95" s="490" t="str">
        <f>IF(C95&lt;&gt;"",'Passages &amp; Appels'!K95,IF('Passages &amp; Appels'!K95='Passages &amp; Appels'!K94,"",'Passages &amp; Appels'!K95))</f>
        <v>Echauffement</v>
      </c>
      <c r="E95" s="488">
        <f>IF(B95&lt;&gt;"",'Passages &amp; Appels'!H95,IF('Passages &amp; Appels'!H95='Passages &amp; Appels'!H94,"",'Passages &amp; Appels'!H95))</f>
        <v>5</v>
      </c>
      <c r="F95" s="489">
        <f>IF('Passages &amp; Appels'!I95='Passages &amp; Appels'!I94,"",'Passages &amp; Appels'!I95)</f>
        <v>1</v>
      </c>
      <c r="G95" s="259">
        <f>IF('Passages &amp; Appels'!J95="","",'Passages &amp; Appels'!J95)</f>
        <v>1</v>
      </c>
      <c r="H95" s="468" t="str">
        <f>IF('Passages &amp; Appels'!B95="","",'Passages &amp; Appels'!B95)</f>
        <v>GAUBERT</v>
      </c>
      <c r="I95" s="437" t="str">
        <f>IF('Passages &amp; Appels'!C95="","",'Passages &amp; Appels'!C95)</f>
        <v>Albane</v>
      </c>
      <c r="J95" s="110" t="str">
        <f>IF('Passages &amp; Appels'!D95="","",'Passages &amp; Appels'!D95)</f>
        <v>Femme</v>
      </c>
      <c r="K95" s="110" t="str">
        <f>IF('Passages &amp; Appels'!E95="","",'Passages &amp; Appels'!E95)</f>
        <v>N°1 Capitaine</v>
      </c>
      <c r="L95" s="110" t="str">
        <f>IF('Passages &amp; Appels'!F95="","",'Passages &amp; Appels'!F95)</f>
        <v>GAUBERT Albane Femme</v>
      </c>
      <c r="M95" s="112" t="str">
        <f>IF('Passages &amp; Appels'!G95="","",'Passages &amp; Appels'!G95)</f>
        <v>Imashi</v>
      </c>
      <c r="N95" s="441">
        <f>IF('Passages &amp; Appels'!M95="","",'Passages &amp; Appels'!M95)</f>
        <v>0.4777777777777778</v>
      </c>
      <c r="O95" s="431">
        <f>IF('Passages &amp; Appels'!N95="","",'Passages &amp; Appels'!N95)</f>
        <v>0.49861111111111112</v>
      </c>
      <c r="P95" s="431">
        <f>IF('Passages &amp; Appels'!O95="","",'Passages &amp; Appels'!O95)</f>
        <v>0.49930555555555556</v>
      </c>
      <c r="Q95" s="439">
        <f>IF('Passages &amp; Appels'!P95="","",'Passages &amp; Appels'!P95)</f>
        <v>0.50069444444444444</v>
      </c>
      <c r="R95" s="435">
        <f>IF('Passages &amp; Appels'!Q95="","",'Passages &amp; Appels'!Q95)</f>
        <v>115</v>
      </c>
      <c r="S95" s="110" t="str">
        <f>IF('Passages &amp; Appels'!R95="","",'Passages &amp; Appels'!R95)</f>
        <v>m</v>
      </c>
      <c r="T95" s="437" t="str">
        <f>IF('Passages &amp; Appels'!S95="","",'Passages &amp; Appels'!S95)</f>
        <v/>
      </c>
      <c r="U95" s="112" t="str">
        <f>IF('Passages &amp; Appels'!T95="","",'Passages &amp; Appels'!T95)</f>
        <v/>
      </c>
      <c r="V95" s="413" t="str">
        <f>IF('Passages &amp; Appels'!U95="","",'Passages &amp; Appels'!U95)</f>
        <v/>
      </c>
    </row>
    <row r="96" spans="1:22" ht="18.75" x14ac:dyDescent="0.3">
      <c r="A96" s="561"/>
      <c r="B96" s="491" t="str">
        <f>IF('Passages &amp; Appels'!L96='Passages &amp; Appels'!L95,"",'Passages &amp; Appels'!L96)</f>
        <v/>
      </c>
      <c r="C96" s="487" t="str">
        <f>IF(B96&lt;&gt;"",'Passages &amp; Appels'!A96,IF('Passages &amp; Appels'!A96='Passages &amp; Appels'!A95,"",'Passages &amp; Appels'!A96))</f>
        <v/>
      </c>
      <c r="D96" s="490" t="str">
        <f>IF(C96&lt;&gt;"",'Passages &amp; Appels'!K96,IF('Passages &amp; Appels'!K96='Passages &amp; Appels'!K95,"",'Passages &amp; Appels'!K96))</f>
        <v/>
      </c>
      <c r="E96" s="488" t="str">
        <f>IF(B96&lt;&gt;"",'Passages &amp; Appels'!H96,IF('Passages &amp; Appels'!H96='Passages &amp; Appels'!H95,"",'Passages &amp; Appels'!H96))</f>
        <v/>
      </c>
      <c r="F96" s="489">
        <f>IF('Passages &amp; Appels'!I96='Passages &amp; Appels'!I95,"",'Passages &amp; Appels'!I96)</f>
        <v>2</v>
      </c>
      <c r="G96" s="259">
        <f>IF('Passages &amp; Appels'!J96="","",'Passages &amp; Appels'!J96)</f>
        <v>2</v>
      </c>
      <c r="H96" s="468" t="str">
        <f>IF('Passages &amp; Appels'!B96="","",'Passages &amp; Appels'!B96)</f>
        <v>DEVANLAY</v>
      </c>
      <c r="I96" s="437" t="str">
        <f>IF('Passages &amp; Appels'!C96="","",'Passages &amp; Appels'!C96)</f>
        <v>Marie</v>
      </c>
      <c r="J96" s="110" t="str">
        <f>IF('Passages &amp; Appels'!D96="","",'Passages &amp; Appels'!D96)</f>
        <v>Femme</v>
      </c>
      <c r="K96" s="110" t="str">
        <f>IF('Passages &amp; Appels'!E96="","",'Passages &amp; Appels'!E96)</f>
        <v xml:space="preserve">N°5 </v>
      </c>
      <c r="L96" s="110" t="str">
        <f>IF('Passages &amp; Appels'!F96="","",'Passages &amp; Appels'!F96)</f>
        <v>DEVANLAY Marie Femme</v>
      </c>
      <c r="M96" s="112" t="str">
        <f>IF('Passages &amp; Appels'!G96="","",'Passages &amp; Appels'!G96)</f>
        <v>LIMULES</v>
      </c>
      <c r="N96" s="441">
        <f>IF('Passages &amp; Appels'!M96="","",'Passages &amp; Appels'!M96)</f>
        <v>0.4777777777777778</v>
      </c>
      <c r="O96" s="431">
        <f>IF('Passages &amp; Appels'!N96="","",'Passages &amp; Appels'!N96)</f>
        <v>0.49861111111111112</v>
      </c>
      <c r="P96" s="431">
        <f>IF('Passages &amp; Appels'!O96="","",'Passages &amp; Appels'!O96)</f>
        <v>0.49930555555555556</v>
      </c>
      <c r="Q96" s="439">
        <f>IF('Passages &amp; Appels'!P96="","",'Passages &amp; Appels'!P96)</f>
        <v>0.50069444444444444</v>
      </c>
      <c r="R96" s="435">
        <f>IF('Passages &amp; Appels'!Q96="","",'Passages &amp; Appels'!Q96)</f>
        <v>120</v>
      </c>
      <c r="S96" s="110" t="str">
        <f>IF('Passages &amp; Appels'!R96="","",'Passages &amp; Appels'!R96)</f>
        <v>m</v>
      </c>
      <c r="T96" s="437" t="str">
        <f>IF('Passages &amp; Appels'!S96="","",'Passages &amp; Appels'!S96)</f>
        <v/>
      </c>
      <c r="U96" s="112" t="str">
        <f>IF('Passages &amp; Appels'!T96="","",'Passages &amp; Appels'!T96)</f>
        <v/>
      </c>
      <c r="V96" s="413" t="str">
        <f>IF('Passages &amp; Appels'!U96="","",'Passages &amp; Appels'!U96)</f>
        <v/>
      </c>
    </row>
    <row r="97" spans="1:22" ht="18.75" x14ac:dyDescent="0.3">
      <c r="A97" s="561"/>
      <c r="B97" s="491">
        <f>IF('Passages &amp; Appels'!L97='Passages &amp; Appels'!L96,"",'Passages &amp; Appels'!L97)</f>
        <v>0.47986111111111118</v>
      </c>
      <c r="C97" s="487" t="str">
        <f>IF(B97&lt;&gt;"",'Passages &amp; Appels'!A97,IF('Passages &amp; Appels'!A97='Passages &amp; Appels'!A96,"",'Passages &amp; Appels'!A97))</f>
        <v>DWF</v>
      </c>
      <c r="D97" s="490" t="str">
        <f>IF(C97&lt;&gt;"",'Passages &amp; Appels'!K97,IF('Passages &amp; Appels'!K97='Passages &amp; Appels'!K96,"",'Passages &amp; Appels'!K97))</f>
        <v>Appel</v>
      </c>
      <c r="E97" s="488">
        <f>IF(B97&lt;&gt;"",'Passages &amp; Appels'!H97,IF('Passages &amp; Appels'!H97='Passages &amp; Appels'!H96,"",'Passages &amp; Appels'!H97))</f>
        <v>2</v>
      </c>
      <c r="F97" s="489">
        <f>IF('Passages &amp; Appels'!I97='Passages &amp; Appels'!I96,"",'Passages &amp; Appels'!I97)</f>
        <v>1</v>
      </c>
      <c r="G97" s="259">
        <f>IF('Passages &amp; Appels'!J97="","",'Passages &amp; Appels'!J97)</f>
        <v>1</v>
      </c>
      <c r="H97" s="468" t="str">
        <f>IF('Passages &amp; Appels'!B97="","",'Passages &amp; Appels'!B97)</f>
        <v>SKROBOVA</v>
      </c>
      <c r="I97" s="437" t="str">
        <f>IF('Passages &amp; Appels'!C97="","",'Passages &amp; Appels'!C97)</f>
        <v>Jana</v>
      </c>
      <c r="J97" s="110" t="str">
        <f>IF('Passages &amp; Appels'!D97="","",'Passages &amp; Appels'!D97)</f>
        <v>Femme</v>
      </c>
      <c r="K97" s="110" t="str">
        <f>IF('Passages &amp; Appels'!E97="","",'Passages &amp; Appels'!E97)</f>
        <v xml:space="preserve">N°5 </v>
      </c>
      <c r="L97" s="110" t="str">
        <f>IF('Passages &amp; Appels'!F97="","",'Passages &amp; Appels'!F97)</f>
        <v>SKROBOVA Jana Femme</v>
      </c>
      <c r="M97" s="112" t="str">
        <f>IF('Passages &amp; Appels'!G97="","",'Passages &amp; Appels'!G97)</f>
        <v>Apneaman, Praha, Czech Republic</v>
      </c>
      <c r="N97" s="441">
        <f>IF('Passages &amp; Appels'!M97="","",'Passages &amp; Appels'!M97)</f>
        <v>0.45902777777777787</v>
      </c>
      <c r="O97" s="431">
        <f>IF('Passages &amp; Appels'!N97="","",'Passages &amp; Appels'!N97)</f>
        <v>0.47986111111111118</v>
      </c>
      <c r="P97" s="431">
        <f>IF('Passages &amp; Appels'!O97="","",'Passages &amp; Appels'!O97)</f>
        <v>0.48055555555555562</v>
      </c>
      <c r="Q97" s="439">
        <f>IF('Passages &amp; Appels'!P97="","",'Passages &amp; Appels'!P97)</f>
        <v>0.48194444444444451</v>
      </c>
      <c r="R97" s="435">
        <f>IF('Passages &amp; Appels'!Q97="","",'Passages &amp; Appels'!Q97)</f>
        <v>100</v>
      </c>
      <c r="S97" s="110" t="str">
        <f>IF('Passages &amp; Appels'!R97="","",'Passages &amp; Appels'!R97)</f>
        <v>m</v>
      </c>
      <c r="T97" s="437" t="str">
        <f>IF('Passages &amp; Appels'!S97="","",'Passages &amp; Appels'!S97)</f>
        <v/>
      </c>
      <c r="U97" s="112" t="str">
        <f>IF('Passages &amp; Appels'!T97="","",'Passages &amp; Appels'!T97)</f>
        <v/>
      </c>
      <c r="V97" s="413" t="str">
        <f>IF('Passages &amp; Appels'!U97="","",'Passages &amp; Appels'!U97)</f>
        <v/>
      </c>
    </row>
    <row r="98" spans="1:22" ht="18.75" x14ac:dyDescent="0.3">
      <c r="A98" s="561"/>
      <c r="B98" s="491" t="str">
        <f>IF('Passages &amp; Appels'!L98='Passages &amp; Appels'!L97,"",'Passages &amp; Appels'!L98)</f>
        <v/>
      </c>
      <c r="C98" s="487" t="str">
        <f>IF(B98&lt;&gt;"",'Passages &amp; Appels'!A98,IF('Passages &amp; Appels'!A98='Passages &amp; Appels'!A97,"",'Passages &amp; Appels'!A98))</f>
        <v/>
      </c>
      <c r="D98" s="490" t="str">
        <f>IF(C98&lt;&gt;"",'Passages &amp; Appels'!K98,IF('Passages &amp; Appels'!K98='Passages &amp; Appels'!K97,"",'Passages &amp; Appels'!K98))</f>
        <v/>
      </c>
      <c r="E98" s="488" t="str">
        <f>IF(B98&lt;&gt;"",'Passages &amp; Appels'!H98,IF('Passages &amp; Appels'!H98='Passages &amp; Appels'!H97,"",'Passages &amp; Appels'!H98))</f>
        <v/>
      </c>
      <c r="F98" s="489">
        <f>IF('Passages &amp; Appels'!I98='Passages &amp; Appels'!I97,"",'Passages &amp; Appels'!I98)</f>
        <v>2</v>
      </c>
      <c r="G98" s="259">
        <f>IF('Passages &amp; Appels'!J98="","",'Passages &amp; Appels'!J98)</f>
        <v>2</v>
      </c>
      <c r="H98" s="468" t="str">
        <f>IF('Passages &amp; Appels'!B98="","",'Passages &amp; Appels'!B98)</f>
        <v>SOULA</v>
      </c>
      <c r="I98" s="437" t="str">
        <f>IF('Passages &amp; Appels'!C98="","",'Passages &amp; Appels'!C98)</f>
        <v>jean-david</v>
      </c>
      <c r="J98" s="110" t="str">
        <f>IF('Passages &amp; Appels'!D98="","",'Passages &amp; Appels'!D98)</f>
        <v>Homme</v>
      </c>
      <c r="K98" s="110" t="str">
        <f>IF('Passages &amp; Appels'!E98="","",'Passages &amp; Appels'!E98)</f>
        <v>N°1 Capitaine</v>
      </c>
      <c r="L98" s="110" t="str">
        <f>IF('Passages &amp; Appels'!F98="","",'Passages &amp; Appels'!F98)</f>
        <v>SOULA jean-david Homme</v>
      </c>
      <c r="M98" s="112" t="str">
        <f>IF('Passages &amp; Appels'!G98="","",'Passages &amp; Appels'!G98)</f>
        <v>CYRNEA</v>
      </c>
      <c r="N98" s="441">
        <f>IF('Passages &amp; Appels'!M98="","",'Passages &amp; Appels'!M98)</f>
        <v>0.45902777777777787</v>
      </c>
      <c r="O98" s="431">
        <f>IF('Passages &amp; Appels'!N98="","",'Passages &amp; Appels'!N98)</f>
        <v>0.47986111111111118</v>
      </c>
      <c r="P98" s="431">
        <f>IF('Passages &amp; Appels'!O98="","",'Passages &amp; Appels'!O98)</f>
        <v>0.48055555555555562</v>
      </c>
      <c r="Q98" s="439">
        <f>IF('Passages &amp; Appels'!P98="","",'Passages &amp; Appels'!P98)</f>
        <v>0.48194444444444451</v>
      </c>
      <c r="R98" s="435">
        <f>IF('Passages &amp; Appels'!Q98="","",'Passages &amp; Appels'!Q98)</f>
        <v>100</v>
      </c>
      <c r="S98" s="110" t="str">
        <f>IF('Passages &amp; Appels'!R98="","",'Passages &amp; Appels'!R98)</f>
        <v>m</v>
      </c>
      <c r="T98" s="437" t="str">
        <f>IF('Passages &amp; Appels'!S98="","",'Passages &amp; Appels'!S98)</f>
        <v/>
      </c>
      <c r="U98" s="112" t="str">
        <f>IF('Passages &amp; Appels'!T98="","",'Passages &amp; Appels'!T98)</f>
        <v/>
      </c>
      <c r="V98" s="413" t="str">
        <f>IF('Passages &amp; Appels'!U98="","",'Passages &amp; Appels'!U98)</f>
        <v/>
      </c>
    </row>
    <row r="99" spans="1:22" ht="18.75" x14ac:dyDescent="0.3">
      <c r="A99" s="561"/>
      <c r="B99" s="491">
        <f>IF('Passages &amp; Appels'!L99='Passages &amp; Appels'!L98,"",'Passages &amp; Appels'!L99)</f>
        <v>0.48055555555555562</v>
      </c>
      <c r="C99" s="487" t="str">
        <f>IF(B99&lt;&gt;"",'Passages &amp; Appels'!A99,IF('Passages &amp; Appels'!A99='Passages &amp; Appels'!A98,"",'Passages &amp; Appels'!A99))</f>
        <v>DWF</v>
      </c>
      <c r="D99" s="490" t="str">
        <f>IF(C99&lt;&gt;"",'Passages &amp; Appels'!K99,IF('Passages &amp; Appels'!K99='Passages &amp; Appels'!K98,"",'Passages &amp; Appels'!K99))</f>
        <v>Décompte</v>
      </c>
      <c r="E99" s="488">
        <f>IF(B99&lt;&gt;"",'Passages &amp; Appels'!H99,IF('Passages &amp; Appels'!H99='Passages &amp; Appels'!H98,"",'Passages &amp; Appels'!H99))</f>
        <v>2</v>
      </c>
      <c r="F99" s="489">
        <f>IF('Passages &amp; Appels'!I99='Passages &amp; Appels'!I98,"",'Passages &amp; Appels'!I99)</f>
        <v>1</v>
      </c>
      <c r="G99" s="259">
        <f>IF('Passages &amp; Appels'!J99="","",'Passages &amp; Appels'!J99)</f>
        <v>1</v>
      </c>
      <c r="H99" s="468" t="str">
        <f>IF('Passages &amp; Appels'!B99="","",'Passages &amp; Appels'!B99)</f>
        <v>SKROBOVA</v>
      </c>
      <c r="I99" s="437" t="str">
        <f>IF('Passages &amp; Appels'!C99="","",'Passages &amp; Appels'!C99)</f>
        <v>Jana</v>
      </c>
      <c r="J99" s="110" t="str">
        <f>IF('Passages &amp; Appels'!D99="","",'Passages &amp; Appels'!D99)</f>
        <v>Femme</v>
      </c>
      <c r="K99" s="110" t="str">
        <f>IF('Passages &amp; Appels'!E99="","",'Passages &amp; Appels'!E99)</f>
        <v xml:space="preserve">N°5 </v>
      </c>
      <c r="L99" s="110" t="str">
        <f>IF('Passages &amp; Appels'!F99="","",'Passages &amp; Appels'!F99)</f>
        <v>SKROBOVA Jana Femme</v>
      </c>
      <c r="M99" s="112" t="str">
        <f>IF('Passages &amp; Appels'!G99="","",'Passages &amp; Appels'!G99)</f>
        <v>Apneaman, Praha, Czech Republic</v>
      </c>
      <c r="N99" s="441">
        <f>IF('Passages &amp; Appels'!M99="","",'Passages &amp; Appels'!M99)</f>
        <v>0.45902777777777787</v>
      </c>
      <c r="O99" s="431">
        <f>IF('Passages &amp; Appels'!N99="","",'Passages &amp; Appels'!N99)</f>
        <v>0.47986111111111118</v>
      </c>
      <c r="P99" s="431">
        <f>IF('Passages &amp; Appels'!O99="","",'Passages &amp; Appels'!O99)</f>
        <v>0.48055555555555562</v>
      </c>
      <c r="Q99" s="439">
        <f>IF('Passages &amp; Appels'!P99="","",'Passages &amp; Appels'!P99)</f>
        <v>0.48194444444444451</v>
      </c>
      <c r="R99" s="435">
        <f>IF('Passages &amp; Appels'!Q99="","",'Passages &amp; Appels'!Q99)</f>
        <v>100</v>
      </c>
      <c r="S99" s="110" t="str">
        <f>IF('Passages &amp; Appels'!R99="","",'Passages &amp; Appels'!R99)</f>
        <v>m</v>
      </c>
      <c r="T99" s="437" t="str">
        <f>IF('Passages &amp; Appels'!S99="","",'Passages &amp; Appels'!S99)</f>
        <v/>
      </c>
      <c r="U99" s="112" t="str">
        <f>IF('Passages &amp; Appels'!T99="","",'Passages &amp; Appels'!T99)</f>
        <v/>
      </c>
      <c r="V99" s="413" t="str">
        <f>IF('Passages &amp; Appels'!U99="","",'Passages &amp; Appels'!U99)</f>
        <v/>
      </c>
    </row>
    <row r="100" spans="1:22" ht="18.75" x14ac:dyDescent="0.3">
      <c r="A100" s="561"/>
      <c r="B100" s="491" t="str">
        <f>IF('Passages &amp; Appels'!L100='Passages &amp; Appels'!L99,"",'Passages &amp; Appels'!L100)</f>
        <v/>
      </c>
      <c r="C100" s="487" t="str">
        <f>IF(B100&lt;&gt;"",'Passages &amp; Appels'!A100,IF('Passages &amp; Appels'!A100='Passages &amp; Appels'!A99,"",'Passages &amp; Appels'!A100))</f>
        <v/>
      </c>
      <c r="D100" s="490" t="str">
        <f>IF(C100&lt;&gt;"",'Passages &amp; Appels'!K100,IF('Passages &amp; Appels'!K100='Passages &amp; Appels'!K99,"",'Passages &amp; Appels'!K100))</f>
        <v/>
      </c>
      <c r="E100" s="488" t="str">
        <f>IF(B100&lt;&gt;"",'Passages &amp; Appels'!H100,IF('Passages &amp; Appels'!H100='Passages &amp; Appels'!H99,"",'Passages &amp; Appels'!H100))</f>
        <v/>
      </c>
      <c r="F100" s="489">
        <f>IF('Passages &amp; Appels'!I100='Passages &amp; Appels'!I99,"",'Passages &amp; Appels'!I100)</f>
        <v>2</v>
      </c>
      <c r="G100" s="259">
        <f>IF('Passages &amp; Appels'!J100="","",'Passages &amp; Appels'!J100)</f>
        <v>2</v>
      </c>
      <c r="H100" s="468" t="str">
        <f>IF('Passages &amp; Appels'!B100="","",'Passages &amp; Appels'!B100)</f>
        <v>SOULA</v>
      </c>
      <c r="I100" s="437" t="str">
        <f>IF('Passages &amp; Appels'!C100="","",'Passages &amp; Appels'!C100)</f>
        <v>jean-david</v>
      </c>
      <c r="J100" s="110" t="str">
        <f>IF('Passages &amp; Appels'!D100="","",'Passages &amp; Appels'!D100)</f>
        <v>Homme</v>
      </c>
      <c r="K100" s="110" t="str">
        <f>IF('Passages &amp; Appels'!E100="","",'Passages &amp; Appels'!E100)</f>
        <v>N°1 Capitaine</v>
      </c>
      <c r="L100" s="110" t="str">
        <f>IF('Passages &amp; Appels'!F100="","",'Passages &amp; Appels'!F100)</f>
        <v>SOULA jean-david Homme</v>
      </c>
      <c r="M100" s="112" t="str">
        <f>IF('Passages &amp; Appels'!G100="","",'Passages &amp; Appels'!G100)</f>
        <v>CYRNEA</v>
      </c>
      <c r="N100" s="441">
        <f>IF('Passages &amp; Appels'!M100="","",'Passages &amp; Appels'!M100)</f>
        <v>0.45902777777777787</v>
      </c>
      <c r="O100" s="431">
        <f>IF('Passages &amp; Appels'!N100="","",'Passages &amp; Appels'!N100)</f>
        <v>0.47986111111111118</v>
      </c>
      <c r="P100" s="431">
        <f>IF('Passages &amp; Appels'!O100="","",'Passages &amp; Appels'!O100)</f>
        <v>0.48055555555555562</v>
      </c>
      <c r="Q100" s="439">
        <f>IF('Passages &amp; Appels'!P100="","",'Passages &amp; Appels'!P100)</f>
        <v>0.48194444444444451</v>
      </c>
      <c r="R100" s="435">
        <f>IF('Passages &amp; Appels'!Q100="","",'Passages &amp; Appels'!Q100)</f>
        <v>100</v>
      </c>
      <c r="S100" s="110" t="str">
        <f>IF('Passages &amp; Appels'!R100="","",'Passages &amp; Appels'!R100)</f>
        <v>m</v>
      </c>
      <c r="T100" s="437" t="str">
        <f>IF('Passages &amp; Appels'!S100="","",'Passages &amp; Appels'!S100)</f>
        <v/>
      </c>
      <c r="U100" s="112" t="str">
        <f>IF('Passages &amp; Appels'!T100="","",'Passages &amp; Appels'!T100)</f>
        <v/>
      </c>
      <c r="V100" s="413" t="str">
        <f>IF('Passages &amp; Appels'!U100="","",'Passages &amp; Appels'!U100)</f>
        <v/>
      </c>
    </row>
    <row r="101" spans="1:22" ht="18.75" x14ac:dyDescent="0.3">
      <c r="A101" s="561"/>
      <c r="B101" s="491">
        <f>IF('Passages &amp; Appels'!L101='Passages &amp; Appels'!L100,"",'Passages &amp; Appels'!L101)</f>
        <v>0.48194444444444451</v>
      </c>
      <c r="C101" s="487" t="str">
        <f>IF(B101&lt;&gt;"",'Passages &amp; Appels'!A101,IF('Passages &amp; Appels'!A101='Passages &amp; Appels'!A100,"",'Passages &amp; Appels'!A101))</f>
        <v>DWF</v>
      </c>
      <c r="D101" s="490" t="str">
        <f>IF(C101&lt;&gt;"",'Passages &amp; Appels'!K101,IF('Passages &amp; Appels'!K101='Passages &amp; Appels'!K100,"",'Passages &amp; Appels'!K101))</f>
        <v>Passage</v>
      </c>
      <c r="E101" s="488">
        <f>IF(B101&lt;&gt;"",'Passages &amp; Appels'!H101,IF('Passages &amp; Appels'!H101='Passages &amp; Appels'!H100,"",'Passages &amp; Appels'!H101))</f>
        <v>2</v>
      </c>
      <c r="F101" s="489">
        <f>IF('Passages &amp; Appels'!I101='Passages &amp; Appels'!I100,"",'Passages &amp; Appels'!I101)</f>
        <v>1</v>
      </c>
      <c r="G101" s="259">
        <f>IF('Passages &amp; Appels'!J101="","",'Passages &amp; Appels'!J101)</f>
        <v>1</v>
      </c>
      <c r="H101" s="468" t="str">
        <f>IF('Passages &amp; Appels'!B101="","",'Passages &amp; Appels'!B101)</f>
        <v>SKROBOVA</v>
      </c>
      <c r="I101" s="437" t="str">
        <f>IF('Passages &amp; Appels'!C101="","",'Passages &amp; Appels'!C101)</f>
        <v>Jana</v>
      </c>
      <c r="J101" s="110" t="str">
        <f>IF('Passages &amp; Appels'!D101="","",'Passages &amp; Appels'!D101)</f>
        <v>Femme</v>
      </c>
      <c r="K101" s="110" t="str">
        <f>IF('Passages &amp; Appels'!E101="","",'Passages &amp; Appels'!E101)</f>
        <v xml:space="preserve">N°5 </v>
      </c>
      <c r="L101" s="110" t="str">
        <f>IF('Passages &amp; Appels'!F101="","",'Passages &amp; Appels'!F101)</f>
        <v>SKROBOVA Jana Femme</v>
      </c>
      <c r="M101" s="112" t="str">
        <f>IF('Passages &amp; Appels'!G101="","",'Passages &amp; Appels'!G101)</f>
        <v>Apneaman, Praha, Czech Republic</v>
      </c>
      <c r="N101" s="441">
        <f>IF('Passages &amp; Appels'!M101="","",'Passages &amp; Appels'!M101)</f>
        <v>0.45902777777777787</v>
      </c>
      <c r="O101" s="431">
        <f>IF('Passages &amp; Appels'!N101="","",'Passages &amp; Appels'!N101)</f>
        <v>0.47986111111111118</v>
      </c>
      <c r="P101" s="431">
        <f>IF('Passages &amp; Appels'!O101="","",'Passages &amp; Appels'!O101)</f>
        <v>0.48055555555555562</v>
      </c>
      <c r="Q101" s="439">
        <f>IF('Passages &amp; Appels'!P101="","",'Passages &amp; Appels'!P101)</f>
        <v>0.48194444444444451</v>
      </c>
      <c r="R101" s="435">
        <f>IF('Passages &amp; Appels'!Q101="","",'Passages &amp; Appels'!Q101)</f>
        <v>100</v>
      </c>
      <c r="S101" s="110" t="str">
        <f>IF('Passages &amp; Appels'!R101="","",'Passages &amp; Appels'!R101)</f>
        <v>m</v>
      </c>
      <c r="T101" s="437" t="str">
        <f>IF('Passages &amp; Appels'!S101="","",'Passages &amp; Appels'!S101)</f>
        <v/>
      </c>
      <c r="U101" s="112" t="str">
        <f>IF('Passages &amp; Appels'!T101="","",'Passages &amp; Appels'!T101)</f>
        <v/>
      </c>
      <c r="V101" s="413" t="str">
        <f>IF('Passages &amp; Appels'!U101="","",'Passages &amp; Appels'!U101)</f>
        <v/>
      </c>
    </row>
    <row r="102" spans="1:22" ht="18.75" x14ac:dyDescent="0.3">
      <c r="A102" s="561"/>
      <c r="B102" s="491" t="str">
        <f>IF('Passages &amp; Appels'!L102='Passages &amp; Appels'!L101,"",'Passages &amp; Appels'!L102)</f>
        <v/>
      </c>
      <c r="C102" s="487" t="str">
        <f>IF(B102&lt;&gt;"",'Passages &amp; Appels'!A102,IF('Passages &amp; Appels'!A102='Passages &amp; Appels'!A101,"",'Passages &amp; Appels'!A102))</f>
        <v/>
      </c>
      <c r="D102" s="490" t="str">
        <f>IF(C102&lt;&gt;"",'Passages &amp; Appels'!K102,IF('Passages &amp; Appels'!K102='Passages &amp; Appels'!K101,"",'Passages &amp; Appels'!K102))</f>
        <v/>
      </c>
      <c r="E102" s="488" t="str">
        <f>IF(B102&lt;&gt;"",'Passages &amp; Appels'!H102,IF('Passages &amp; Appels'!H102='Passages &amp; Appels'!H101,"",'Passages &amp; Appels'!H102))</f>
        <v/>
      </c>
      <c r="F102" s="489">
        <f>IF('Passages &amp; Appels'!I102='Passages &amp; Appels'!I101,"",'Passages &amp; Appels'!I102)</f>
        <v>2</v>
      </c>
      <c r="G102" s="259">
        <f>IF('Passages &amp; Appels'!J102="","",'Passages &amp; Appels'!J102)</f>
        <v>2</v>
      </c>
      <c r="H102" s="468" t="str">
        <f>IF('Passages &amp; Appels'!B102="","",'Passages &amp; Appels'!B102)</f>
        <v>SOULA</v>
      </c>
      <c r="I102" s="437" t="str">
        <f>IF('Passages &amp; Appels'!C102="","",'Passages &amp; Appels'!C102)</f>
        <v>jean-david</v>
      </c>
      <c r="J102" s="110" t="str">
        <f>IF('Passages &amp; Appels'!D102="","",'Passages &amp; Appels'!D102)</f>
        <v>Homme</v>
      </c>
      <c r="K102" s="110" t="str">
        <f>IF('Passages &amp; Appels'!E102="","",'Passages &amp; Appels'!E102)</f>
        <v>N°1 Capitaine</v>
      </c>
      <c r="L102" s="110" t="str">
        <f>IF('Passages &amp; Appels'!F102="","",'Passages &amp; Appels'!F102)</f>
        <v>SOULA jean-david Homme</v>
      </c>
      <c r="M102" s="112" t="str">
        <f>IF('Passages &amp; Appels'!G102="","",'Passages &amp; Appels'!G102)</f>
        <v>CYRNEA</v>
      </c>
      <c r="N102" s="441">
        <f>IF('Passages &amp; Appels'!M102="","",'Passages &amp; Appels'!M102)</f>
        <v>0.45902777777777787</v>
      </c>
      <c r="O102" s="431">
        <f>IF('Passages &amp; Appels'!N102="","",'Passages &amp; Appels'!N102)</f>
        <v>0.47986111111111118</v>
      </c>
      <c r="P102" s="431">
        <f>IF('Passages &amp; Appels'!O102="","",'Passages &amp; Appels'!O102)</f>
        <v>0.48055555555555562</v>
      </c>
      <c r="Q102" s="439">
        <f>IF('Passages &amp; Appels'!P102="","",'Passages &amp; Appels'!P102)</f>
        <v>0.48194444444444451</v>
      </c>
      <c r="R102" s="435">
        <f>IF('Passages &amp; Appels'!Q102="","",'Passages &amp; Appels'!Q102)</f>
        <v>100</v>
      </c>
      <c r="S102" s="110" t="str">
        <f>IF('Passages &amp; Appels'!R102="","",'Passages &amp; Appels'!R102)</f>
        <v>m</v>
      </c>
      <c r="T102" s="437" t="str">
        <f>IF('Passages &amp; Appels'!S102="","",'Passages &amp; Appels'!S102)</f>
        <v/>
      </c>
      <c r="U102" s="112" t="str">
        <f>IF('Passages &amp; Appels'!T102="","",'Passages &amp; Appels'!T102)</f>
        <v/>
      </c>
      <c r="V102" s="413" t="str">
        <f>IF('Passages &amp; Appels'!U102="","",'Passages &amp; Appels'!U102)</f>
        <v/>
      </c>
    </row>
    <row r="103" spans="1:22" ht="18.75" x14ac:dyDescent="0.3">
      <c r="A103" s="561"/>
      <c r="B103" s="491">
        <f>IF('Passages &amp; Appels'!L103='Passages &amp; Appels'!L102,"",'Passages &amp; Appels'!L103)</f>
        <v>0.48402777777777778</v>
      </c>
      <c r="C103" s="487" t="str">
        <f>IF(B103&lt;&gt;"",'Passages &amp; Appels'!A103,IF('Passages &amp; Appels'!A103='Passages &amp; Appels'!A102,"",'Passages &amp; Appels'!A103))</f>
        <v>DWF</v>
      </c>
      <c r="D103" s="490" t="str">
        <f>IF(C103&lt;&gt;"",'Passages &amp; Appels'!K103,IF('Passages &amp; Appels'!K103='Passages &amp; Appels'!K102,"",'Passages &amp; Appels'!K103))</f>
        <v>Echauffement</v>
      </c>
      <c r="E103" s="488">
        <f>IF(B103&lt;&gt;"",'Passages &amp; Appels'!H103,IF('Passages &amp; Appels'!H103='Passages &amp; Appels'!H102,"",'Passages &amp; Appels'!H103))</f>
        <v>6</v>
      </c>
      <c r="F103" s="489">
        <f>IF('Passages &amp; Appels'!I103='Passages &amp; Appels'!I102,"",'Passages &amp; Appels'!I103)</f>
        <v>1</v>
      </c>
      <c r="G103" s="259">
        <f>IF('Passages &amp; Appels'!J103="","",'Passages &amp; Appels'!J103)</f>
        <v>1</v>
      </c>
      <c r="H103" s="468" t="str">
        <f>IF('Passages &amp; Appels'!B103="","",'Passages &amp; Appels'!B103)</f>
        <v>REGNARD</v>
      </c>
      <c r="I103" s="437" t="str">
        <f>IF('Passages &amp; Appels'!C103="","",'Passages &amp; Appels'!C103)</f>
        <v>Caroline</v>
      </c>
      <c r="J103" s="110" t="str">
        <f>IF('Passages &amp; Appels'!D103="","",'Passages &amp; Appels'!D103)</f>
        <v>Femme</v>
      </c>
      <c r="K103" s="110" t="str">
        <f>IF('Passages &amp; Appels'!E103="","",'Passages &amp; Appels'!E103)</f>
        <v xml:space="preserve">N°2 </v>
      </c>
      <c r="L103" s="110" t="str">
        <f>IF('Passages &amp; Appels'!F103="","",'Passages &amp; Appels'!F103)</f>
        <v>REGNARD Caroline Femme</v>
      </c>
      <c r="M103" s="112" t="str">
        <f>IF('Passages &amp; Appels'!G103="","",'Passages &amp; Appels'!G103)</f>
        <v>Imashi</v>
      </c>
      <c r="N103" s="441">
        <f>IF('Passages &amp; Appels'!M103="","",'Passages &amp; Appels'!M103)</f>
        <v>0.48402777777777778</v>
      </c>
      <c r="O103" s="431">
        <f>IF('Passages &amp; Appels'!N103="","",'Passages &amp; Appels'!N103)</f>
        <v>0.50486111111111109</v>
      </c>
      <c r="P103" s="431">
        <f>IF('Passages &amp; Appels'!O103="","",'Passages &amp; Appels'!O103)</f>
        <v>0.50555555555555554</v>
      </c>
      <c r="Q103" s="439">
        <f>IF('Passages &amp; Appels'!P103="","",'Passages &amp; Appels'!P103)</f>
        <v>0.50694444444444442</v>
      </c>
      <c r="R103" s="435">
        <f>IF('Passages &amp; Appels'!Q103="","",'Passages &amp; Appels'!Q103)</f>
        <v>126</v>
      </c>
      <c r="S103" s="110" t="str">
        <f>IF('Passages &amp; Appels'!R103="","",'Passages &amp; Appels'!R103)</f>
        <v>m</v>
      </c>
      <c r="T103" s="437" t="str">
        <f>IF('Passages &amp; Appels'!S103="","",'Passages &amp; Appels'!S103)</f>
        <v/>
      </c>
      <c r="U103" s="112" t="str">
        <f>IF('Passages &amp; Appels'!T103="","",'Passages &amp; Appels'!T103)</f>
        <v/>
      </c>
      <c r="V103" s="413" t="str">
        <f>IF('Passages &amp; Appels'!U103="","",'Passages &amp; Appels'!U103)</f>
        <v/>
      </c>
    </row>
    <row r="104" spans="1:22" ht="18.75" x14ac:dyDescent="0.3">
      <c r="A104" s="561"/>
      <c r="B104" s="491" t="str">
        <f>IF('Passages &amp; Appels'!L104='Passages &amp; Appels'!L103,"",'Passages &amp; Appels'!L104)</f>
        <v/>
      </c>
      <c r="C104" s="487" t="str">
        <f>IF(B104&lt;&gt;"",'Passages &amp; Appels'!A104,IF('Passages &amp; Appels'!A104='Passages &amp; Appels'!A103,"",'Passages &amp; Appels'!A104))</f>
        <v/>
      </c>
      <c r="D104" s="490" t="str">
        <f>IF(C104&lt;&gt;"",'Passages &amp; Appels'!K104,IF('Passages &amp; Appels'!K104='Passages &amp; Appels'!K103,"",'Passages &amp; Appels'!K104))</f>
        <v/>
      </c>
      <c r="E104" s="488" t="str">
        <f>IF(B104&lt;&gt;"",'Passages &amp; Appels'!H104,IF('Passages &amp; Appels'!H104='Passages &amp; Appels'!H103,"",'Passages &amp; Appels'!H104))</f>
        <v/>
      </c>
      <c r="F104" s="489">
        <f>IF('Passages &amp; Appels'!I104='Passages &amp; Appels'!I103,"",'Passages &amp; Appels'!I104)</f>
        <v>2</v>
      </c>
      <c r="G104" s="259">
        <f>IF('Passages &amp; Appels'!J104="","",'Passages &amp; Appels'!J104)</f>
        <v>2</v>
      </c>
      <c r="H104" s="468" t="str">
        <f>IF('Passages &amp; Appels'!B104="","",'Passages &amp; Appels'!B104)</f>
        <v>GATA</v>
      </c>
      <c r="I104" s="437" t="str">
        <f>IF('Passages &amp; Appels'!C104="","",'Passages &amp; Appels'!C104)</f>
        <v>Aude</v>
      </c>
      <c r="J104" s="110" t="str">
        <f>IF('Passages &amp; Appels'!D104="","",'Passages &amp; Appels'!D104)</f>
        <v>Femme</v>
      </c>
      <c r="K104" s="110" t="str">
        <f>IF('Passages &amp; Appels'!E104="","",'Passages &amp; Appels'!E104)</f>
        <v xml:space="preserve">N°4 </v>
      </c>
      <c r="L104" s="110" t="str">
        <f>IF('Passages &amp; Appels'!F104="","",'Passages &amp; Appels'!F104)</f>
        <v>GATA Aude Femme</v>
      </c>
      <c r="M104" s="112" t="str">
        <f>IF('Passages &amp; Appels'!G104="","",'Passages &amp; Appels'!G104)</f>
        <v>Enjoy And Relax</v>
      </c>
      <c r="N104" s="441">
        <f>IF('Passages &amp; Appels'!M104="","",'Passages &amp; Appels'!M104)</f>
        <v>0.48402777777777778</v>
      </c>
      <c r="O104" s="431">
        <f>IF('Passages &amp; Appels'!N104="","",'Passages &amp; Appels'!N104)</f>
        <v>0.50486111111111109</v>
      </c>
      <c r="P104" s="431">
        <f>IF('Passages &amp; Appels'!O104="","",'Passages &amp; Appels'!O104)</f>
        <v>0.50555555555555554</v>
      </c>
      <c r="Q104" s="439">
        <f>IF('Passages &amp; Appels'!P104="","",'Passages &amp; Appels'!P104)</f>
        <v>0.50694444444444442</v>
      </c>
      <c r="R104" s="435">
        <f>IF('Passages &amp; Appels'!Q104="","",'Passages &amp; Appels'!Q104)</f>
        <v>140</v>
      </c>
      <c r="S104" s="110" t="str">
        <f>IF('Passages &amp; Appels'!R104="","",'Passages &amp; Appels'!R104)</f>
        <v>m</v>
      </c>
      <c r="T104" s="437" t="str">
        <f>IF('Passages &amp; Appels'!S104="","",'Passages &amp; Appels'!S104)</f>
        <v/>
      </c>
      <c r="U104" s="112" t="str">
        <f>IF('Passages &amp; Appels'!T104="","",'Passages &amp; Appels'!T104)</f>
        <v/>
      </c>
      <c r="V104" s="413" t="str">
        <f>IF('Passages &amp; Appels'!U104="","",'Passages &amp; Appels'!U104)</f>
        <v/>
      </c>
    </row>
    <row r="105" spans="1:22" ht="18.75" x14ac:dyDescent="0.3">
      <c r="A105" s="561"/>
      <c r="B105" s="491">
        <f>IF('Passages &amp; Appels'!L105='Passages &amp; Appels'!L104,"",'Passages &amp; Appels'!L105)</f>
        <v>0.48611111111111116</v>
      </c>
      <c r="C105" s="487" t="str">
        <f>IF(B105&lt;&gt;"",'Passages &amp; Appels'!A105,IF('Passages &amp; Appels'!A105='Passages &amp; Appels'!A104,"",'Passages &amp; Appels'!A105))</f>
        <v>DWF</v>
      </c>
      <c r="D105" s="490" t="str">
        <f>IF(C105&lt;&gt;"",'Passages &amp; Appels'!K105,IF('Passages &amp; Appels'!K105='Passages &amp; Appels'!K104,"",'Passages &amp; Appels'!K105))</f>
        <v>Appel</v>
      </c>
      <c r="E105" s="488">
        <f>IF(B105&lt;&gt;"",'Passages &amp; Appels'!H105,IF('Passages &amp; Appels'!H105='Passages &amp; Appels'!H104,"",'Passages &amp; Appels'!H105))</f>
        <v>3</v>
      </c>
      <c r="F105" s="489">
        <f>IF('Passages &amp; Appels'!I105='Passages &amp; Appels'!I104,"",'Passages &amp; Appels'!I105)</f>
        <v>1</v>
      </c>
      <c r="G105" s="259">
        <f>IF('Passages &amp; Appels'!J105="","",'Passages &amp; Appels'!J105)</f>
        <v>1</v>
      </c>
      <c r="H105" s="468" t="str">
        <f>IF('Passages &amp; Appels'!B105="","",'Passages &amp; Appels'!B105)</f>
        <v>RIGAUD</v>
      </c>
      <c r="I105" s="437" t="str">
        <f>IF('Passages &amp; Appels'!C105="","",'Passages &amp; Appels'!C105)</f>
        <v>Estelle</v>
      </c>
      <c r="J105" s="110" t="str">
        <f>IF('Passages &amp; Appels'!D105="","",'Passages &amp; Appels'!D105)</f>
        <v>Femme</v>
      </c>
      <c r="K105" s="110" t="str">
        <f>IF('Passages &amp; Appels'!E105="","",'Passages &amp; Appels'!E105)</f>
        <v xml:space="preserve">N°3 </v>
      </c>
      <c r="L105" s="110" t="str">
        <f>IF('Passages &amp; Appels'!F105="","",'Passages &amp; Appels'!F105)</f>
        <v>RIGAUD Estelle Femme</v>
      </c>
      <c r="M105" s="112" t="str">
        <f>IF('Passages &amp; Appels'!G105="","",'Passages &amp; Appels'!G105)</f>
        <v>CYRNEA</v>
      </c>
      <c r="N105" s="441">
        <f>IF('Passages &amp; Appels'!M105="","",'Passages &amp; Appels'!M105)</f>
        <v>0.46527777777777785</v>
      </c>
      <c r="O105" s="431">
        <f>IF('Passages &amp; Appels'!N105="","",'Passages &amp; Appels'!N105)</f>
        <v>0.48611111111111116</v>
      </c>
      <c r="P105" s="431">
        <f>IF('Passages &amp; Appels'!O105="","",'Passages &amp; Appels'!O105)</f>
        <v>0.4868055555555556</v>
      </c>
      <c r="Q105" s="439">
        <f>IF('Passages &amp; Appels'!P105="","",'Passages &amp; Appels'!P105)</f>
        <v>0.48819444444444449</v>
      </c>
      <c r="R105" s="435">
        <f>IF('Passages &amp; Appels'!Q105="","",'Passages &amp; Appels'!Q105)</f>
        <v>100</v>
      </c>
      <c r="S105" s="110" t="str">
        <f>IF('Passages &amp; Appels'!R105="","",'Passages &amp; Appels'!R105)</f>
        <v>m</v>
      </c>
      <c r="T105" s="437" t="str">
        <f>IF('Passages &amp; Appels'!S105="","",'Passages &amp; Appels'!S105)</f>
        <v/>
      </c>
      <c r="U105" s="112" t="str">
        <f>IF('Passages &amp; Appels'!T105="","",'Passages &amp; Appels'!T105)</f>
        <v/>
      </c>
      <c r="V105" s="413" t="str">
        <f>IF('Passages &amp; Appels'!U105="","",'Passages &amp; Appels'!U105)</f>
        <v/>
      </c>
    </row>
    <row r="106" spans="1:22" ht="18.75" x14ac:dyDescent="0.3">
      <c r="A106" s="561"/>
      <c r="B106" s="491" t="str">
        <f>IF('Passages &amp; Appels'!L106='Passages &amp; Appels'!L105,"",'Passages &amp; Appels'!L106)</f>
        <v/>
      </c>
      <c r="C106" s="487" t="str">
        <f>IF(B106&lt;&gt;"",'Passages &amp; Appels'!A106,IF('Passages &amp; Appels'!A106='Passages &amp; Appels'!A105,"",'Passages &amp; Appels'!A106))</f>
        <v/>
      </c>
      <c r="D106" s="490" t="str">
        <f>IF(C106&lt;&gt;"",'Passages &amp; Appels'!K106,IF('Passages &amp; Appels'!K106='Passages &amp; Appels'!K105,"",'Passages &amp; Appels'!K106))</f>
        <v/>
      </c>
      <c r="E106" s="488" t="str">
        <f>IF(B106&lt;&gt;"",'Passages &amp; Appels'!H106,IF('Passages &amp; Appels'!H106='Passages &amp; Appels'!H105,"",'Passages &amp; Appels'!H106))</f>
        <v/>
      </c>
      <c r="F106" s="489">
        <f>IF('Passages &amp; Appels'!I106='Passages &amp; Appels'!I105,"",'Passages &amp; Appels'!I106)</f>
        <v>2</v>
      </c>
      <c r="G106" s="259">
        <f>IF('Passages &amp; Appels'!J106="","",'Passages &amp; Appels'!J106)</f>
        <v>2</v>
      </c>
      <c r="H106" s="468" t="str">
        <f>IF('Passages &amp; Appels'!B106="","",'Passages &amp; Appels'!B106)</f>
        <v>HARTMANN</v>
      </c>
      <c r="I106" s="437" t="str">
        <f>IF('Passages &amp; Appels'!C106="","",'Passages &amp; Appels'!C106)</f>
        <v>Loraine</v>
      </c>
      <c r="J106" s="110" t="str">
        <f>IF('Passages &amp; Appels'!D106="","",'Passages &amp; Appels'!D106)</f>
        <v>FEMME</v>
      </c>
      <c r="K106" s="110" t="str">
        <f>IF('Passages &amp; Appels'!E106="","",'Passages &amp; Appels'!E106)</f>
        <v xml:space="preserve">N°4 </v>
      </c>
      <c r="L106" s="110" t="str">
        <f>IF('Passages &amp; Appels'!F106="","",'Passages &amp; Appels'!F106)</f>
        <v>HARTMANN Loraine FEMME</v>
      </c>
      <c r="M106" s="112" t="str">
        <f>IF('Passages &amp; Appels'!G106="","",'Passages &amp; Appels'!G106)</f>
        <v>Les Cormorans 1</v>
      </c>
      <c r="N106" s="441">
        <f>IF('Passages &amp; Appels'!M106="","",'Passages &amp; Appels'!M106)</f>
        <v>0.46527777777777785</v>
      </c>
      <c r="O106" s="431">
        <f>IF('Passages &amp; Appels'!N106="","",'Passages &amp; Appels'!N106)</f>
        <v>0.48611111111111116</v>
      </c>
      <c r="P106" s="431">
        <f>IF('Passages &amp; Appels'!O106="","",'Passages &amp; Appels'!O106)</f>
        <v>0.4868055555555556</v>
      </c>
      <c r="Q106" s="439">
        <f>IF('Passages &amp; Appels'!P106="","",'Passages &amp; Appels'!P106)</f>
        <v>0.48819444444444449</v>
      </c>
      <c r="R106" s="435">
        <f>IF('Passages &amp; Appels'!Q106="","",'Passages &amp; Appels'!Q106)</f>
        <v>100</v>
      </c>
      <c r="S106" s="110" t="str">
        <f>IF('Passages &amp; Appels'!R106="","",'Passages &amp; Appels'!R106)</f>
        <v>m</v>
      </c>
      <c r="T106" s="437" t="str">
        <f>IF('Passages &amp; Appels'!S106="","",'Passages &amp; Appels'!S106)</f>
        <v/>
      </c>
      <c r="U106" s="112" t="str">
        <f>IF('Passages &amp; Appels'!T106="","",'Passages &amp; Appels'!T106)</f>
        <v/>
      </c>
      <c r="V106" s="413" t="str">
        <f>IF('Passages &amp; Appels'!U106="","",'Passages &amp; Appels'!U106)</f>
        <v/>
      </c>
    </row>
    <row r="107" spans="1:22" ht="18.75" x14ac:dyDescent="0.3">
      <c r="A107" s="561"/>
      <c r="B107" s="491">
        <f>IF('Passages &amp; Appels'!L107='Passages &amp; Appels'!L106,"",'Passages &amp; Appels'!L107)</f>
        <v>0.4868055555555556</v>
      </c>
      <c r="C107" s="487" t="str">
        <f>IF(B107&lt;&gt;"",'Passages &amp; Appels'!A107,IF('Passages &amp; Appels'!A107='Passages &amp; Appels'!A106,"",'Passages &amp; Appels'!A107))</f>
        <v>DWF</v>
      </c>
      <c r="D107" s="490" t="str">
        <f>IF(C107&lt;&gt;"",'Passages &amp; Appels'!K107,IF('Passages &amp; Appels'!K107='Passages &amp; Appels'!K106,"",'Passages &amp; Appels'!K107))</f>
        <v>Décompte</v>
      </c>
      <c r="E107" s="488">
        <f>IF(B107&lt;&gt;"",'Passages &amp; Appels'!H107,IF('Passages &amp; Appels'!H107='Passages &amp; Appels'!H106,"",'Passages &amp; Appels'!H107))</f>
        <v>3</v>
      </c>
      <c r="F107" s="489">
        <f>IF('Passages &amp; Appels'!I107='Passages &amp; Appels'!I106,"",'Passages &amp; Appels'!I107)</f>
        <v>1</v>
      </c>
      <c r="G107" s="259">
        <f>IF('Passages &amp; Appels'!J107="","",'Passages &amp; Appels'!J107)</f>
        <v>1</v>
      </c>
      <c r="H107" s="468" t="str">
        <f>IF('Passages &amp; Appels'!B107="","",'Passages &amp; Appels'!B107)</f>
        <v>RIGAUD</v>
      </c>
      <c r="I107" s="437" t="str">
        <f>IF('Passages &amp; Appels'!C107="","",'Passages &amp; Appels'!C107)</f>
        <v>Estelle</v>
      </c>
      <c r="J107" s="110" t="str">
        <f>IF('Passages &amp; Appels'!D107="","",'Passages &amp; Appels'!D107)</f>
        <v>Femme</v>
      </c>
      <c r="K107" s="110" t="str">
        <f>IF('Passages &amp; Appels'!E107="","",'Passages &amp; Appels'!E107)</f>
        <v xml:space="preserve">N°3 </v>
      </c>
      <c r="L107" s="110" t="str">
        <f>IF('Passages &amp; Appels'!F107="","",'Passages &amp; Appels'!F107)</f>
        <v>RIGAUD Estelle Femme</v>
      </c>
      <c r="M107" s="112" t="str">
        <f>IF('Passages &amp; Appels'!G107="","",'Passages &amp; Appels'!G107)</f>
        <v>CYRNEA</v>
      </c>
      <c r="N107" s="441">
        <f>IF('Passages &amp; Appels'!M107="","",'Passages &amp; Appels'!M107)</f>
        <v>0.46527777777777785</v>
      </c>
      <c r="O107" s="431">
        <f>IF('Passages &amp; Appels'!N107="","",'Passages &amp; Appels'!N107)</f>
        <v>0.48611111111111116</v>
      </c>
      <c r="P107" s="431">
        <f>IF('Passages &amp; Appels'!O107="","",'Passages &amp; Appels'!O107)</f>
        <v>0.4868055555555556</v>
      </c>
      <c r="Q107" s="439">
        <f>IF('Passages &amp; Appels'!P107="","",'Passages &amp; Appels'!P107)</f>
        <v>0.48819444444444449</v>
      </c>
      <c r="R107" s="435">
        <f>IF('Passages &amp; Appels'!Q107="","",'Passages &amp; Appels'!Q107)</f>
        <v>100</v>
      </c>
      <c r="S107" s="110" t="str">
        <f>IF('Passages &amp; Appels'!R107="","",'Passages &amp; Appels'!R107)</f>
        <v>m</v>
      </c>
      <c r="T107" s="437" t="str">
        <f>IF('Passages &amp; Appels'!S107="","",'Passages &amp; Appels'!S107)</f>
        <v/>
      </c>
      <c r="U107" s="112" t="str">
        <f>IF('Passages &amp; Appels'!T107="","",'Passages &amp; Appels'!T107)</f>
        <v/>
      </c>
      <c r="V107" s="413" t="str">
        <f>IF('Passages &amp; Appels'!U107="","",'Passages &amp; Appels'!U107)</f>
        <v/>
      </c>
    </row>
    <row r="108" spans="1:22" ht="18.75" x14ac:dyDescent="0.3">
      <c r="A108" s="561"/>
      <c r="B108" s="491" t="str">
        <f>IF('Passages &amp; Appels'!L108='Passages &amp; Appels'!L107,"",'Passages &amp; Appels'!L108)</f>
        <v/>
      </c>
      <c r="C108" s="487" t="str">
        <f>IF(B108&lt;&gt;"",'Passages &amp; Appels'!A108,IF('Passages &amp; Appels'!A108='Passages &amp; Appels'!A107,"",'Passages &amp; Appels'!A108))</f>
        <v/>
      </c>
      <c r="D108" s="490" t="str">
        <f>IF(C108&lt;&gt;"",'Passages &amp; Appels'!K108,IF('Passages &amp; Appels'!K108='Passages &amp; Appels'!K107,"",'Passages &amp; Appels'!K108))</f>
        <v/>
      </c>
      <c r="E108" s="488" t="str">
        <f>IF(B108&lt;&gt;"",'Passages &amp; Appels'!H108,IF('Passages &amp; Appels'!H108='Passages &amp; Appels'!H107,"",'Passages &amp; Appels'!H108))</f>
        <v/>
      </c>
      <c r="F108" s="489">
        <f>IF('Passages &amp; Appels'!I108='Passages &amp; Appels'!I107,"",'Passages &amp; Appels'!I108)</f>
        <v>2</v>
      </c>
      <c r="G108" s="259">
        <f>IF('Passages &amp; Appels'!J108="","",'Passages &amp; Appels'!J108)</f>
        <v>2</v>
      </c>
      <c r="H108" s="468" t="str">
        <f>IF('Passages &amp; Appels'!B108="","",'Passages &amp; Appels'!B108)</f>
        <v>HARTMANN</v>
      </c>
      <c r="I108" s="437" t="str">
        <f>IF('Passages &amp; Appels'!C108="","",'Passages &amp; Appels'!C108)</f>
        <v>Loraine</v>
      </c>
      <c r="J108" s="110" t="str">
        <f>IF('Passages &amp; Appels'!D108="","",'Passages &amp; Appels'!D108)</f>
        <v>FEMME</v>
      </c>
      <c r="K108" s="110" t="str">
        <f>IF('Passages &amp; Appels'!E108="","",'Passages &amp; Appels'!E108)</f>
        <v xml:space="preserve">N°4 </v>
      </c>
      <c r="L108" s="110" t="str">
        <f>IF('Passages &amp; Appels'!F108="","",'Passages &amp; Appels'!F108)</f>
        <v>HARTMANN Loraine FEMME</v>
      </c>
      <c r="M108" s="112" t="str">
        <f>IF('Passages &amp; Appels'!G108="","",'Passages &amp; Appels'!G108)</f>
        <v>Les Cormorans 1</v>
      </c>
      <c r="N108" s="441">
        <f>IF('Passages &amp; Appels'!M108="","",'Passages &amp; Appels'!M108)</f>
        <v>0.46527777777777785</v>
      </c>
      <c r="O108" s="431">
        <f>IF('Passages &amp; Appels'!N108="","",'Passages &amp; Appels'!N108)</f>
        <v>0.48611111111111116</v>
      </c>
      <c r="P108" s="431">
        <f>IF('Passages &amp; Appels'!O108="","",'Passages &amp; Appels'!O108)</f>
        <v>0.4868055555555556</v>
      </c>
      <c r="Q108" s="439">
        <f>IF('Passages &amp; Appels'!P108="","",'Passages &amp; Appels'!P108)</f>
        <v>0.48819444444444449</v>
      </c>
      <c r="R108" s="435">
        <f>IF('Passages &amp; Appels'!Q108="","",'Passages &amp; Appels'!Q108)</f>
        <v>100</v>
      </c>
      <c r="S108" s="110" t="str">
        <f>IF('Passages &amp; Appels'!R108="","",'Passages &amp; Appels'!R108)</f>
        <v>m</v>
      </c>
      <c r="T108" s="437" t="str">
        <f>IF('Passages &amp; Appels'!S108="","",'Passages &amp; Appels'!S108)</f>
        <v/>
      </c>
      <c r="U108" s="112" t="str">
        <f>IF('Passages &amp; Appels'!T108="","",'Passages &amp; Appels'!T108)</f>
        <v/>
      </c>
      <c r="V108" s="413" t="str">
        <f>IF('Passages &amp; Appels'!U108="","",'Passages &amp; Appels'!U108)</f>
        <v/>
      </c>
    </row>
    <row r="109" spans="1:22" ht="18.75" x14ac:dyDescent="0.3">
      <c r="A109" s="561"/>
      <c r="B109" s="491">
        <f>IF('Passages &amp; Appels'!L109='Passages &amp; Appels'!L108,"",'Passages &amp; Appels'!L109)</f>
        <v>0.48819444444444449</v>
      </c>
      <c r="C109" s="487" t="str">
        <f>IF(B109&lt;&gt;"",'Passages &amp; Appels'!A109,IF('Passages &amp; Appels'!A109='Passages &amp; Appels'!A108,"",'Passages &amp; Appels'!A109))</f>
        <v>DWF</v>
      </c>
      <c r="D109" s="490" t="str">
        <f>IF(C109&lt;&gt;"",'Passages &amp; Appels'!K109,IF('Passages &amp; Appels'!K109='Passages &amp; Appels'!K108,"",'Passages &amp; Appels'!K109))</f>
        <v>Passage</v>
      </c>
      <c r="E109" s="488">
        <f>IF(B109&lt;&gt;"",'Passages &amp; Appels'!H109,IF('Passages &amp; Appels'!H109='Passages &amp; Appels'!H108,"",'Passages &amp; Appels'!H109))</f>
        <v>3</v>
      </c>
      <c r="F109" s="489">
        <f>IF('Passages &amp; Appels'!I109='Passages &amp; Appels'!I108,"",'Passages &amp; Appels'!I109)</f>
        <v>1</v>
      </c>
      <c r="G109" s="259">
        <f>IF('Passages &amp; Appels'!J109="","",'Passages &amp; Appels'!J109)</f>
        <v>1</v>
      </c>
      <c r="H109" s="468" t="str">
        <f>IF('Passages &amp; Appels'!B109="","",'Passages &amp; Appels'!B109)</f>
        <v>RIGAUD</v>
      </c>
      <c r="I109" s="437" t="str">
        <f>IF('Passages &amp; Appels'!C109="","",'Passages &amp; Appels'!C109)</f>
        <v>Estelle</v>
      </c>
      <c r="J109" s="110" t="str">
        <f>IF('Passages &amp; Appels'!D109="","",'Passages &amp; Appels'!D109)</f>
        <v>Femme</v>
      </c>
      <c r="K109" s="110" t="str">
        <f>IF('Passages &amp; Appels'!E109="","",'Passages &amp; Appels'!E109)</f>
        <v xml:space="preserve">N°3 </v>
      </c>
      <c r="L109" s="110" t="str">
        <f>IF('Passages &amp; Appels'!F109="","",'Passages &amp; Appels'!F109)</f>
        <v>RIGAUD Estelle Femme</v>
      </c>
      <c r="M109" s="112" t="str">
        <f>IF('Passages &amp; Appels'!G109="","",'Passages &amp; Appels'!G109)</f>
        <v>CYRNEA</v>
      </c>
      <c r="N109" s="441">
        <f>IF('Passages &amp; Appels'!M109="","",'Passages &amp; Appels'!M109)</f>
        <v>0.46527777777777785</v>
      </c>
      <c r="O109" s="431">
        <f>IF('Passages &amp; Appels'!N109="","",'Passages &amp; Appels'!N109)</f>
        <v>0.48611111111111116</v>
      </c>
      <c r="P109" s="431">
        <f>IF('Passages &amp; Appels'!O109="","",'Passages &amp; Appels'!O109)</f>
        <v>0.4868055555555556</v>
      </c>
      <c r="Q109" s="439">
        <f>IF('Passages &amp; Appels'!P109="","",'Passages &amp; Appels'!P109)</f>
        <v>0.48819444444444449</v>
      </c>
      <c r="R109" s="435">
        <f>IF('Passages &amp; Appels'!Q109="","",'Passages &amp; Appels'!Q109)</f>
        <v>100</v>
      </c>
      <c r="S109" s="110" t="str">
        <f>IF('Passages &amp; Appels'!R109="","",'Passages &amp; Appels'!R109)</f>
        <v>m</v>
      </c>
      <c r="T109" s="437" t="str">
        <f>IF('Passages &amp; Appels'!S109="","",'Passages &amp; Appels'!S109)</f>
        <v/>
      </c>
      <c r="U109" s="112" t="str">
        <f>IF('Passages &amp; Appels'!T109="","",'Passages &amp; Appels'!T109)</f>
        <v/>
      </c>
      <c r="V109" s="413" t="str">
        <f>IF('Passages &amp; Appels'!U109="","",'Passages &amp; Appels'!U109)</f>
        <v/>
      </c>
    </row>
    <row r="110" spans="1:22" ht="18.75" x14ac:dyDescent="0.3">
      <c r="A110" s="561"/>
      <c r="B110" s="491" t="str">
        <f>IF('Passages &amp; Appels'!L110='Passages &amp; Appels'!L109,"",'Passages &amp; Appels'!L110)</f>
        <v/>
      </c>
      <c r="C110" s="487" t="str">
        <f>IF(B110&lt;&gt;"",'Passages &amp; Appels'!A110,IF('Passages &amp; Appels'!A110='Passages &amp; Appels'!A109,"",'Passages &amp; Appels'!A110))</f>
        <v/>
      </c>
      <c r="D110" s="490" t="str">
        <f>IF(C110&lt;&gt;"",'Passages &amp; Appels'!K110,IF('Passages &amp; Appels'!K110='Passages &amp; Appels'!K109,"",'Passages &amp; Appels'!K110))</f>
        <v/>
      </c>
      <c r="E110" s="488" t="str">
        <f>IF(B110&lt;&gt;"",'Passages &amp; Appels'!H110,IF('Passages &amp; Appels'!H110='Passages &amp; Appels'!H109,"",'Passages &amp; Appels'!H110))</f>
        <v/>
      </c>
      <c r="F110" s="489">
        <f>IF('Passages &amp; Appels'!I110='Passages &amp; Appels'!I109,"",'Passages &amp; Appels'!I110)</f>
        <v>2</v>
      </c>
      <c r="G110" s="259">
        <f>IF('Passages &amp; Appels'!J110="","",'Passages &amp; Appels'!J110)</f>
        <v>2</v>
      </c>
      <c r="H110" s="468" t="str">
        <f>IF('Passages &amp; Appels'!B110="","",'Passages &amp; Appels'!B110)</f>
        <v>HARTMANN</v>
      </c>
      <c r="I110" s="437" t="str">
        <f>IF('Passages &amp; Appels'!C110="","",'Passages &amp; Appels'!C110)</f>
        <v>Loraine</v>
      </c>
      <c r="J110" s="110" t="str">
        <f>IF('Passages &amp; Appels'!D110="","",'Passages &amp; Appels'!D110)</f>
        <v>FEMME</v>
      </c>
      <c r="K110" s="110" t="str">
        <f>IF('Passages &amp; Appels'!E110="","",'Passages &amp; Appels'!E110)</f>
        <v xml:space="preserve">N°4 </v>
      </c>
      <c r="L110" s="110" t="str">
        <f>IF('Passages &amp; Appels'!F110="","",'Passages &amp; Appels'!F110)</f>
        <v>HARTMANN Loraine FEMME</v>
      </c>
      <c r="M110" s="112" t="str">
        <f>IF('Passages &amp; Appels'!G110="","",'Passages &amp; Appels'!G110)</f>
        <v>Les Cormorans 1</v>
      </c>
      <c r="N110" s="441">
        <f>IF('Passages &amp; Appels'!M110="","",'Passages &amp; Appels'!M110)</f>
        <v>0.46527777777777785</v>
      </c>
      <c r="O110" s="431">
        <f>IF('Passages &amp; Appels'!N110="","",'Passages &amp; Appels'!N110)</f>
        <v>0.48611111111111116</v>
      </c>
      <c r="P110" s="431">
        <f>IF('Passages &amp; Appels'!O110="","",'Passages &amp; Appels'!O110)</f>
        <v>0.4868055555555556</v>
      </c>
      <c r="Q110" s="439">
        <f>IF('Passages &amp; Appels'!P110="","",'Passages &amp; Appels'!P110)</f>
        <v>0.48819444444444449</v>
      </c>
      <c r="R110" s="435">
        <f>IF('Passages &amp; Appels'!Q110="","",'Passages &amp; Appels'!Q110)</f>
        <v>100</v>
      </c>
      <c r="S110" s="110" t="str">
        <f>IF('Passages &amp; Appels'!R110="","",'Passages &amp; Appels'!R110)</f>
        <v>m</v>
      </c>
      <c r="T110" s="437" t="str">
        <f>IF('Passages &amp; Appels'!S110="","",'Passages &amp; Appels'!S110)</f>
        <v/>
      </c>
      <c r="U110" s="112" t="str">
        <f>IF('Passages &amp; Appels'!T110="","",'Passages &amp; Appels'!T110)</f>
        <v/>
      </c>
      <c r="V110" s="413" t="str">
        <f>IF('Passages &amp; Appels'!U110="","",'Passages &amp; Appels'!U110)</f>
        <v/>
      </c>
    </row>
    <row r="111" spans="1:22" ht="18.75" x14ac:dyDescent="0.3">
      <c r="A111" s="561"/>
      <c r="B111" s="491">
        <f>IF('Passages &amp; Appels'!L111='Passages &amp; Appels'!L110,"",'Passages &amp; Appels'!L111)</f>
        <v>0.49027777777777776</v>
      </c>
      <c r="C111" s="487" t="str">
        <f>IF(B111&lt;&gt;"",'Passages &amp; Appels'!A111,IF('Passages &amp; Appels'!A111='Passages &amp; Appels'!A110,"",'Passages &amp; Appels'!A111))</f>
        <v>DWF</v>
      </c>
      <c r="D111" s="490" t="str">
        <f>IF(C111&lt;&gt;"",'Passages &amp; Appels'!K111,IF('Passages &amp; Appels'!K111='Passages &amp; Appels'!K110,"",'Passages &amp; Appels'!K111))</f>
        <v>Echauffement</v>
      </c>
      <c r="E111" s="488">
        <f>IF(B111&lt;&gt;"",'Passages &amp; Appels'!H111,IF('Passages &amp; Appels'!H111='Passages &amp; Appels'!H110,"",'Passages &amp; Appels'!H111))</f>
        <v>7</v>
      </c>
      <c r="F111" s="489">
        <f>IF('Passages &amp; Appels'!I111='Passages &amp; Appels'!I110,"",'Passages &amp; Appels'!I111)</f>
        <v>1</v>
      </c>
      <c r="G111" s="259">
        <f>IF('Passages &amp; Appels'!J111="","",'Passages &amp; Appels'!J111)</f>
        <v>1</v>
      </c>
      <c r="H111" s="468" t="str">
        <f>IF('Passages &amp; Appels'!B111="","",'Passages &amp; Appels'!B111)</f>
        <v>PIERRAT</v>
      </c>
      <c r="I111" s="437" t="str">
        <f>IF('Passages &amp; Appels'!C111="","",'Passages &amp; Appels'!C111)</f>
        <v>Patrice</v>
      </c>
      <c r="J111" s="110" t="str">
        <f>IF('Passages &amp; Appels'!D111="","",'Passages &amp; Appels'!D111)</f>
        <v>Homme</v>
      </c>
      <c r="K111" s="110" t="str">
        <f>IF('Passages &amp; Appels'!E111="","",'Passages &amp; Appels'!E111)</f>
        <v xml:space="preserve">N°3 </v>
      </c>
      <c r="L111" s="110" t="str">
        <f>IF('Passages &amp; Appels'!F111="","",'Passages &amp; Appels'!F111)</f>
        <v>PIERRAT Patrice Homme</v>
      </c>
      <c r="M111" s="112" t="str">
        <f>IF('Passages &amp; Appels'!G111="","",'Passages &amp; Appels'!G111)</f>
        <v>Sportpleizh</v>
      </c>
      <c r="N111" s="441">
        <f>IF('Passages &amp; Appels'!M111="","",'Passages &amp; Appels'!M111)</f>
        <v>0.49027777777777776</v>
      </c>
      <c r="O111" s="431">
        <f>IF('Passages &amp; Appels'!N111="","",'Passages &amp; Appels'!N111)</f>
        <v>0.51111111111111107</v>
      </c>
      <c r="P111" s="431">
        <f>IF('Passages &amp; Appels'!O111="","",'Passages &amp; Appels'!O111)</f>
        <v>0.51180555555555551</v>
      </c>
      <c r="Q111" s="439">
        <f>IF('Passages &amp; Appels'!P111="","",'Passages &amp; Appels'!P111)</f>
        <v>0.5131944444444444</v>
      </c>
      <c r="R111" s="435">
        <f>IF('Passages &amp; Appels'!Q111="","",'Passages &amp; Appels'!Q111)</f>
        <v>140</v>
      </c>
      <c r="S111" s="110" t="str">
        <f>IF('Passages &amp; Appels'!R111="","",'Passages &amp; Appels'!R111)</f>
        <v>m</v>
      </c>
      <c r="T111" s="437" t="str">
        <f>IF('Passages &amp; Appels'!S111="","",'Passages &amp; Appels'!S111)</f>
        <v/>
      </c>
      <c r="U111" s="112" t="str">
        <f>IF('Passages &amp; Appels'!T111="","",'Passages &amp; Appels'!T111)</f>
        <v/>
      </c>
      <c r="V111" s="413" t="str">
        <f>IF('Passages &amp; Appels'!U111="","",'Passages &amp; Appels'!U111)</f>
        <v/>
      </c>
    </row>
    <row r="112" spans="1:22" ht="18.75" x14ac:dyDescent="0.3">
      <c r="A112" s="561"/>
      <c r="B112" s="491" t="str">
        <f>IF('Passages &amp; Appels'!L112='Passages &amp; Appels'!L111,"",'Passages &amp; Appels'!L112)</f>
        <v/>
      </c>
      <c r="C112" s="487" t="str">
        <f>IF(B112&lt;&gt;"",'Passages &amp; Appels'!A112,IF('Passages &amp; Appels'!A112='Passages &amp; Appels'!A111,"",'Passages &amp; Appels'!A112))</f>
        <v/>
      </c>
      <c r="D112" s="490" t="str">
        <f>IF(C112&lt;&gt;"",'Passages &amp; Appels'!K112,IF('Passages &amp; Appels'!K112='Passages &amp; Appels'!K111,"",'Passages &amp; Appels'!K112))</f>
        <v/>
      </c>
      <c r="E112" s="488" t="str">
        <f>IF(B112&lt;&gt;"",'Passages &amp; Appels'!H112,IF('Passages &amp; Appels'!H112='Passages &amp; Appels'!H111,"",'Passages &amp; Appels'!H112))</f>
        <v/>
      </c>
      <c r="F112" s="489">
        <f>IF('Passages &amp; Appels'!I112='Passages &amp; Appels'!I111,"",'Passages &amp; Appels'!I112)</f>
        <v>2</v>
      </c>
      <c r="G112" s="259">
        <f>IF('Passages &amp; Appels'!J112="","",'Passages &amp; Appels'!J112)</f>
        <v>2</v>
      </c>
      <c r="H112" s="468" t="str">
        <f>IF('Passages &amp; Appels'!B112="","",'Passages &amp; Appels'!B112)</f>
        <v>EKSTETS</v>
      </c>
      <c r="I112" s="437" t="str">
        <f>IF('Passages &amp; Appels'!C112="","",'Passages &amp; Appels'!C112)</f>
        <v>Marie-pierre</v>
      </c>
      <c r="J112" s="110" t="str">
        <f>IF('Passages &amp; Appels'!D112="","",'Passages &amp; Appels'!D112)</f>
        <v>Femme</v>
      </c>
      <c r="K112" s="110" t="str">
        <f>IF('Passages &amp; Appels'!E112="","",'Passages &amp; Appels'!E112)</f>
        <v xml:space="preserve">N°4 </v>
      </c>
      <c r="L112" s="110" t="str">
        <f>IF('Passages &amp; Appels'!F112="","",'Passages &amp; Appels'!F112)</f>
        <v>EKSTETS Marie-pierre Femme</v>
      </c>
      <c r="M112" s="112" t="str">
        <f>IF('Passages &amp; Appels'!G112="","",'Passages &amp; Appels'!G112)</f>
        <v>Savoy'OuBien?</v>
      </c>
      <c r="N112" s="441">
        <f>IF('Passages &amp; Appels'!M112="","",'Passages &amp; Appels'!M112)</f>
        <v>0.49027777777777776</v>
      </c>
      <c r="O112" s="431">
        <f>IF('Passages &amp; Appels'!N112="","",'Passages &amp; Appels'!N112)</f>
        <v>0.51111111111111107</v>
      </c>
      <c r="P112" s="431">
        <f>IF('Passages &amp; Appels'!O112="","",'Passages &amp; Appels'!O112)</f>
        <v>0.51180555555555551</v>
      </c>
      <c r="Q112" s="439">
        <f>IF('Passages &amp; Appels'!P112="","",'Passages &amp; Appels'!P112)</f>
        <v>0.5131944444444444</v>
      </c>
      <c r="R112" s="435">
        <f>IF('Passages &amp; Appels'!Q112="","",'Passages &amp; Appels'!Q112)</f>
        <v>150</v>
      </c>
      <c r="S112" s="110" t="str">
        <f>IF('Passages &amp; Appels'!R112="","",'Passages &amp; Appels'!R112)</f>
        <v>m</v>
      </c>
      <c r="T112" s="437" t="str">
        <f>IF('Passages &amp; Appels'!S112="","",'Passages &amp; Appels'!S112)</f>
        <v/>
      </c>
      <c r="U112" s="112" t="str">
        <f>IF('Passages &amp; Appels'!T112="","",'Passages &amp; Appels'!T112)</f>
        <v/>
      </c>
      <c r="V112" s="413" t="str">
        <f>IF('Passages &amp; Appels'!U112="","",'Passages &amp; Appels'!U112)</f>
        <v/>
      </c>
    </row>
    <row r="113" spans="1:22" ht="18.75" x14ac:dyDescent="0.3">
      <c r="A113" s="561"/>
      <c r="B113" s="491">
        <f>IF('Passages &amp; Appels'!L113='Passages &amp; Appels'!L112,"",'Passages &amp; Appels'!L113)</f>
        <v>0.49236111111111114</v>
      </c>
      <c r="C113" s="487" t="str">
        <f>IF(B113&lt;&gt;"",'Passages &amp; Appels'!A113,IF('Passages &amp; Appels'!A113='Passages &amp; Appels'!A112,"",'Passages &amp; Appels'!A113))</f>
        <v>DWF</v>
      </c>
      <c r="D113" s="490" t="str">
        <f>IF(C113&lt;&gt;"",'Passages &amp; Appels'!K113,IF('Passages &amp; Appels'!K113='Passages &amp; Appels'!K112,"",'Passages &amp; Appels'!K113))</f>
        <v>Appel</v>
      </c>
      <c r="E113" s="488">
        <f>IF(B113&lt;&gt;"",'Passages &amp; Appels'!H113,IF('Passages &amp; Appels'!H113='Passages &amp; Appels'!H112,"",'Passages &amp; Appels'!H113))</f>
        <v>4</v>
      </c>
      <c r="F113" s="489">
        <f>IF('Passages &amp; Appels'!I113='Passages &amp; Appels'!I112,"",'Passages &amp; Appels'!I113)</f>
        <v>1</v>
      </c>
      <c r="G113" s="259">
        <f>IF('Passages &amp; Appels'!J113="","",'Passages &amp; Appels'!J113)</f>
        <v>1</v>
      </c>
      <c r="H113" s="468" t="str">
        <f>IF('Passages &amp; Appels'!B113="","",'Passages &amp; Appels'!B113)</f>
        <v>CORDIER</v>
      </c>
      <c r="I113" s="437" t="str">
        <f>IF('Passages &amp; Appels'!C113="","",'Passages &amp; Appels'!C113)</f>
        <v>Frédérique</v>
      </c>
      <c r="J113" s="110" t="str">
        <f>IF('Passages &amp; Appels'!D113="","",'Passages &amp; Appels'!D113)</f>
        <v>Femme</v>
      </c>
      <c r="K113" s="110" t="str">
        <f>IF('Passages &amp; Appels'!E113="","",'Passages &amp; Appels'!E113)</f>
        <v xml:space="preserve">N°3 </v>
      </c>
      <c r="L113" s="110" t="str">
        <f>IF('Passages &amp; Appels'!F113="","",'Passages &amp; Appels'!F113)</f>
        <v>CORDIER Frédérique Femme</v>
      </c>
      <c r="M113" s="112" t="str">
        <f>IF('Passages &amp; Appels'!G113="","",'Passages &amp; Appels'!G113)</f>
        <v>LIMULES</v>
      </c>
      <c r="N113" s="441">
        <f>IF('Passages &amp; Appels'!M113="","",'Passages &amp; Appels'!M113)</f>
        <v>0.47152777777777782</v>
      </c>
      <c r="O113" s="431">
        <f>IF('Passages &amp; Appels'!N113="","",'Passages &amp; Appels'!N113)</f>
        <v>0.49236111111111114</v>
      </c>
      <c r="P113" s="431">
        <f>IF('Passages &amp; Appels'!O113="","",'Passages &amp; Appels'!O113)</f>
        <v>0.49305555555555558</v>
      </c>
      <c r="Q113" s="439">
        <f>IF('Passages &amp; Appels'!P113="","",'Passages &amp; Appels'!P113)</f>
        <v>0.49444444444444446</v>
      </c>
      <c r="R113" s="435">
        <f>IF('Passages &amp; Appels'!Q113="","",'Passages &amp; Appels'!Q113)</f>
        <v>100</v>
      </c>
      <c r="S113" s="110" t="str">
        <f>IF('Passages &amp; Appels'!R113="","",'Passages &amp; Appels'!R113)</f>
        <v>m</v>
      </c>
      <c r="T113" s="437" t="str">
        <f>IF('Passages &amp; Appels'!S113="","",'Passages &amp; Appels'!S113)</f>
        <v/>
      </c>
      <c r="U113" s="112" t="str">
        <f>IF('Passages &amp; Appels'!T113="","",'Passages &amp; Appels'!T113)</f>
        <v/>
      </c>
      <c r="V113" s="413" t="str">
        <f>IF('Passages &amp; Appels'!U113="","",'Passages &amp; Appels'!U113)</f>
        <v/>
      </c>
    </row>
    <row r="114" spans="1:22" ht="18.75" x14ac:dyDescent="0.3">
      <c r="A114" s="561"/>
      <c r="B114" s="491" t="str">
        <f>IF('Passages &amp; Appels'!L114='Passages &amp; Appels'!L113,"",'Passages &amp; Appels'!L114)</f>
        <v/>
      </c>
      <c r="C114" s="487" t="str">
        <f>IF(B114&lt;&gt;"",'Passages &amp; Appels'!A114,IF('Passages &amp; Appels'!A114='Passages &amp; Appels'!A113,"",'Passages &amp; Appels'!A114))</f>
        <v/>
      </c>
      <c r="D114" s="490" t="str">
        <f>IF(C114&lt;&gt;"",'Passages &amp; Appels'!K114,IF('Passages &amp; Appels'!K114='Passages &amp; Appels'!K113,"",'Passages &amp; Appels'!K114))</f>
        <v/>
      </c>
      <c r="E114" s="488" t="str">
        <f>IF(B114&lt;&gt;"",'Passages &amp; Appels'!H114,IF('Passages &amp; Appels'!H114='Passages &amp; Appels'!H113,"",'Passages &amp; Appels'!H114))</f>
        <v/>
      </c>
      <c r="F114" s="489">
        <f>IF('Passages &amp; Appels'!I114='Passages &amp; Appels'!I113,"",'Passages &amp; Appels'!I114)</f>
        <v>2</v>
      </c>
      <c r="G114" s="259">
        <f>IF('Passages &amp; Appels'!J114="","",'Passages &amp; Appels'!J114)</f>
        <v>2</v>
      </c>
      <c r="H114" s="468" t="str">
        <f>IF('Passages &amp; Appels'!B114="","",'Passages &amp; Appels'!B114)</f>
        <v>ORSKI SIMONET</v>
      </c>
      <c r="I114" s="437" t="str">
        <f>IF('Passages &amp; Appels'!C114="","",'Passages &amp; Appels'!C114)</f>
        <v>Laetitia</v>
      </c>
      <c r="J114" s="110" t="str">
        <f>IF('Passages &amp; Appels'!D114="","",'Passages &amp; Appels'!D114)</f>
        <v>Femme</v>
      </c>
      <c r="K114" s="110" t="str">
        <f>IF('Passages &amp; Appels'!E114="","",'Passages &amp; Appels'!E114)</f>
        <v xml:space="preserve">N°2 </v>
      </c>
      <c r="L114" s="110" t="str">
        <f>IF('Passages &amp; Appels'!F114="","",'Passages &amp; Appels'!F114)</f>
        <v>ORSKI SIMONET Laetitia Femme</v>
      </c>
      <c r="M114" s="112" t="str">
        <f>IF('Passages &amp; Appels'!G114="","",'Passages &amp; Appels'!G114)</f>
        <v>Sportpleizh</v>
      </c>
      <c r="N114" s="441">
        <f>IF('Passages &amp; Appels'!M114="","",'Passages &amp; Appels'!M114)</f>
        <v>0.47152777777777782</v>
      </c>
      <c r="O114" s="431">
        <f>IF('Passages &amp; Appels'!N114="","",'Passages &amp; Appels'!N114)</f>
        <v>0.49236111111111114</v>
      </c>
      <c r="P114" s="431">
        <f>IF('Passages &amp; Appels'!O114="","",'Passages &amp; Appels'!O114)</f>
        <v>0.49305555555555558</v>
      </c>
      <c r="Q114" s="439">
        <f>IF('Passages &amp; Appels'!P114="","",'Passages &amp; Appels'!P114)</f>
        <v>0.49444444444444446</v>
      </c>
      <c r="R114" s="435">
        <f>IF('Passages &amp; Appels'!Q114="","",'Passages &amp; Appels'!Q114)</f>
        <v>113</v>
      </c>
      <c r="S114" s="110" t="str">
        <f>IF('Passages &amp; Appels'!R114="","",'Passages &amp; Appels'!R114)</f>
        <v>m</v>
      </c>
      <c r="T114" s="437" t="str">
        <f>IF('Passages &amp; Appels'!S114="","",'Passages &amp; Appels'!S114)</f>
        <v/>
      </c>
      <c r="U114" s="112" t="str">
        <f>IF('Passages &amp; Appels'!T114="","",'Passages &amp; Appels'!T114)</f>
        <v/>
      </c>
      <c r="V114" s="413" t="str">
        <f>IF('Passages &amp; Appels'!U114="","",'Passages &amp; Appels'!U114)</f>
        <v/>
      </c>
    </row>
    <row r="115" spans="1:22" ht="18.75" x14ac:dyDescent="0.3">
      <c r="A115" s="561"/>
      <c r="B115" s="491">
        <f>IF('Passages &amp; Appels'!L115='Passages &amp; Appels'!L114,"",'Passages &amp; Appels'!L115)</f>
        <v>0.49305555555555558</v>
      </c>
      <c r="C115" s="487" t="str">
        <f>IF(B115&lt;&gt;"",'Passages &amp; Appels'!A115,IF('Passages &amp; Appels'!A115='Passages &amp; Appels'!A114,"",'Passages &amp; Appels'!A115))</f>
        <v>DWF</v>
      </c>
      <c r="D115" s="490" t="str">
        <f>IF(C115&lt;&gt;"",'Passages &amp; Appels'!K115,IF('Passages &amp; Appels'!K115='Passages &amp; Appels'!K114,"",'Passages &amp; Appels'!K115))</f>
        <v>Décompte</v>
      </c>
      <c r="E115" s="488">
        <f>IF(B115&lt;&gt;"",'Passages &amp; Appels'!H115,IF('Passages &amp; Appels'!H115='Passages &amp; Appels'!H114,"",'Passages &amp; Appels'!H115))</f>
        <v>4</v>
      </c>
      <c r="F115" s="489">
        <f>IF('Passages &amp; Appels'!I115='Passages &amp; Appels'!I114,"",'Passages &amp; Appels'!I115)</f>
        <v>1</v>
      </c>
      <c r="G115" s="259">
        <f>IF('Passages &amp; Appels'!J115="","",'Passages &amp; Appels'!J115)</f>
        <v>1</v>
      </c>
      <c r="H115" s="468" t="str">
        <f>IF('Passages &amp; Appels'!B115="","",'Passages &amp; Appels'!B115)</f>
        <v>CORDIER</v>
      </c>
      <c r="I115" s="437" t="str">
        <f>IF('Passages &amp; Appels'!C115="","",'Passages &amp; Appels'!C115)</f>
        <v>Frédérique</v>
      </c>
      <c r="J115" s="110" t="str">
        <f>IF('Passages &amp; Appels'!D115="","",'Passages &amp; Appels'!D115)</f>
        <v>Femme</v>
      </c>
      <c r="K115" s="110" t="str">
        <f>IF('Passages &amp; Appels'!E115="","",'Passages &amp; Appels'!E115)</f>
        <v xml:space="preserve">N°3 </v>
      </c>
      <c r="L115" s="110" t="str">
        <f>IF('Passages &amp; Appels'!F115="","",'Passages &amp; Appels'!F115)</f>
        <v>CORDIER Frédérique Femme</v>
      </c>
      <c r="M115" s="112" t="str">
        <f>IF('Passages &amp; Appels'!G115="","",'Passages &amp; Appels'!G115)</f>
        <v>LIMULES</v>
      </c>
      <c r="N115" s="441">
        <f>IF('Passages &amp; Appels'!M115="","",'Passages &amp; Appels'!M115)</f>
        <v>0.47152777777777782</v>
      </c>
      <c r="O115" s="431">
        <f>IF('Passages &amp; Appels'!N115="","",'Passages &amp; Appels'!N115)</f>
        <v>0.49236111111111114</v>
      </c>
      <c r="P115" s="431">
        <f>IF('Passages &amp; Appels'!O115="","",'Passages &amp; Appels'!O115)</f>
        <v>0.49305555555555558</v>
      </c>
      <c r="Q115" s="439">
        <f>IF('Passages &amp; Appels'!P115="","",'Passages &amp; Appels'!P115)</f>
        <v>0.49444444444444446</v>
      </c>
      <c r="R115" s="435">
        <f>IF('Passages &amp; Appels'!Q115="","",'Passages &amp; Appels'!Q115)</f>
        <v>100</v>
      </c>
      <c r="S115" s="110" t="str">
        <f>IF('Passages &amp; Appels'!R115="","",'Passages &amp; Appels'!R115)</f>
        <v>m</v>
      </c>
      <c r="T115" s="437" t="str">
        <f>IF('Passages &amp; Appels'!S115="","",'Passages &amp; Appels'!S115)</f>
        <v/>
      </c>
      <c r="U115" s="112" t="str">
        <f>IF('Passages &amp; Appels'!T115="","",'Passages &amp; Appels'!T115)</f>
        <v/>
      </c>
      <c r="V115" s="413" t="str">
        <f>IF('Passages &amp; Appels'!U115="","",'Passages &amp; Appels'!U115)</f>
        <v/>
      </c>
    </row>
    <row r="116" spans="1:22" ht="18.75" x14ac:dyDescent="0.3">
      <c r="A116" s="561"/>
      <c r="B116" s="491" t="str">
        <f>IF('Passages &amp; Appels'!L116='Passages &amp; Appels'!L115,"",'Passages &amp; Appels'!L116)</f>
        <v/>
      </c>
      <c r="C116" s="487" t="str">
        <f>IF(B116&lt;&gt;"",'Passages &amp; Appels'!A116,IF('Passages &amp; Appels'!A116='Passages &amp; Appels'!A115,"",'Passages &amp; Appels'!A116))</f>
        <v/>
      </c>
      <c r="D116" s="490" t="str">
        <f>IF(C116&lt;&gt;"",'Passages &amp; Appels'!K116,IF('Passages &amp; Appels'!K116='Passages &amp; Appels'!K115,"",'Passages &amp; Appels'!K116))</f>
        <v/>
      </c>
      <c r="E116" s="488" t="str">
        <f>IF(B116&lt;&gt;"",'Passages &amp; Appels'!H116,IF('Passages &amp; Appels'!H116='Passages &amp; Appels'!H115,"",'Passages &amp; Appels'!H116))</f>
        <v/>
      </c>
      <c r="F116" s="489">
        <f>IF('Passages &amp; Appels'!I116='Passages &amp; Appels'!I115,"",'Passages &amp; Appels'!I116)</f>
        <v>2</v>
      </c>
      <c r="G116" s="259">
        <f>IF('Passages &amp; Appels'!J116="","",'Passages &amp; Appels'!J116)</f>
        <v>2</v>
      </c>
      <c r="H116" s="468" t="str">
        <f>IF('Passages &amp; Appels'!B116="","",'Passages &amp; Appels'!B116)</f>
        <v>ORSKI SIMONET</v>
      </c>
      <c r="I116" s="437" t="str">
        <f>IF('Passages &amp; Appels'!C116="","",'Passages &amp; Appels'!C116)</f>
        <v>Laetitia</v>
      </c>
      <c r="J116" s="110" t="str">
        <f>IF('Passages &amp; Appels'!D116="","",'Passages &amp; Appels'!D116)</f>
        <v>Femme</v>
      </c>
      <c r="K116" s="110" t="str">
        <f>IF('Passages &amp; Appels'!E116="","",'Passages &amp; Appels'!E116)</f>
        <v xml:space="preserve">N°2 </v>
      </c>
      <c r="L116" s="110" t="str">
        <f>IF('Passages &amp; Appels'!F116="","",'Passages &amp; Appels'!F116)</f>
        <v>ORSKI SIMONET Laetitia Femme</v>
      </c>
      <c r="M116" s="112" t="str">
        <f>IF('Passages &amp; Appels'!G116="","",'Passages &amp; Appels'!G116)</f>
        <v>Sportpleizh</v>
      </c>
      <c r="N116" s="441">
        <f>IF('Passages &amp; Appels'!M116="","",'Passages &amp; Appels'!M116)</f>
        <v>0.47152777777777782</v>
      </c>
      <c r="O116" s="431">
        <f>IF('Passages &amp; Appels'!N116="","",'Passages &amp; Appels'!N116)</f>
        <v>0.49236111111111114</v>
      </c>
      <c r="P116" s="431">
        <f>IF('Passages &amp; Appels'!O116="","",'Passages &amp; Appels'!O116)</f>
        <v>0.49305555555555558</v>
      </c>
      <c r="Q116" s="439">
        <f>IF('Passages &amp; Appels'!P116="","",'Passages &amp; Appels'!P116)</f>
        <v>0.49444444444444446</v>
      </c>
      <c r="R116" s="435">
        <f>IF('Passages &amp; Appels'!Q116="","",'Passages &amp; Appels'!Q116)</f>
        <v>113</v>
      </c>
      <c r="S116" s="110" t="str">
        <f>IF('Passages &amp; Appels'!R116="","",'Passages &amp; Appels'!R116)</f>
        <v>m</v>
      </c>
      <c r="T116" s="437" t="str">
        <f>IF('Passages &amp; Appels'!S116="","",'Passages &amp; Appels'!S116)</f>
        <v/>
      </c>
      <c r="U116" s="112" t="str">
        <f>IF('Passages &amp; Appels'!T116="","",'Passages &amp; Appels'!T116)</f>
        <v/>
      </c>
      <c r="V116" s="413" t="str">
        <f>IF('Passages &amp; Appels'!U116="","",'Passages &amp; Appels'!U116)</f>
        <v/>
      </c>
    </row>
    <row r="117" spans="1:22" ht="18.75" x14ac:dyDescent="0.3">
      <c r="A117" s="561"/>
      <c r="B117" s="491">
        <f>IF('Passages &amp; Appels'!L117='Passages &amp; Appels'!L116,"",'Passages &amp; Appels'!L117)</f>
        <v>0.49444444444444446</v>
      </c>
      <c r="C117" s="487" t="str">
        <f>IF(B117&lt;&gt;"",'Passages &amp; Appels'!A117,IF('Passages &amp; Appels'!A117='Passages &amp; Appels'!A116,"",'Passages &amp; Appels'!A117))</f>
        <v>DWF</v>
      </c>
      <c r="D117" s="490" t="str">
        <f>IF(C117&lt;&gt;"",'Passages &amp; Appels'!K117,IF('Passages &amp; Appels'!K117='Passages &amp; Appels'!K116,"",'Passages &amp; Appels'!K117))</f>
        <v>Passage</v>
      </c>
      <c r="E117" s="488">
        <f>IF(B117&lt;&gt;"",'Passages &amp; Appels'!H117,IF('Passages &amp; Appels'!H117='Passages &amp; Appels'!H116,"",'Passages &amp; Appels'!H117))</f>
        <v>4</v>
      </c>
      <c r="F117" s="489">
        <f>IF('Passages &amp; Appels'!I117='Passages &amp; Appels'!I116,"",'Passages &amp; Appels'!I117)</f>
        <v>1</v>
      </c>
      <c r="G117" s="259">
        <f>IF('Passages &amp; Appels'!J117="","",'Passages &amp; Appels'!J117)</f>
        <v>1</v>
      </c>
      <c r="H117" s="468" t="str">
        <f>IF('Passages &amp; Appels'!B117="","",'Passages &amp; Appels'!B117)</f>
        <v>CORDIER</v>
      </c>
      <c r="I117" s="437" t="str">
        <f>IF('Passages &amp; Appels'!C117="","",'Passages &amp; Appels'!C117)</f>
        <v>Frédérique</v>
      </c>
      <c r="J117" s="110" t="str">
        <f>IF('Passages &amp; Appels'!D117="","",'Passages &amp; Appels'!D117)</f>
        <v>Femme</v>
      </c>
      <c r="K117" s="110" t="str">
        <f>IF('Passages &amp; Appels'!E117="","",'Passages &amp; Appels'!E117)</f>
        <v xml:space="preserve">N°3 </v>
      </c>
      <c r="L117" s="110" t="str">
        <f>IF('Passages &amp; Appels'!F117="","",'Passages &amp; Appels'!F117)</f>
        <v>CORDIER Frédérique Femme</v>
      </c>
      <c r="M117" s="112" t="str">
        <f>IF('Passages &amp; Appels'!G117="","",'Passages &amp; Appels'!G117)</f>
        <v>LIMULES</v>
      </c>
      <c r="N117" s="441">
        <f>IF('Passages &amp; Appels'!M117="","",'Passages &amp; Appels'!M117)</f>
        <v>0.47152777777777782</v>
      </c>
      <c r="O117" s="431">
        <f>IF('Passages &amp; Appels'!N117="","",'Passages &amp; Appels'!N117)</f>
        <v>0.49236111111111114</v>
      </c>
      <c r="P117" s="431">
        <f>IF('Passages &amp; Appels'!O117="","",'Passages &amp; Appels'!O117)</f>
        <v>0.49305555555555558</v>
      </c>
      <c r="Q117" s="439">
        <f>IF('Passages &amp; Appels'!P117="","",'Passages &amp; Appels'!P117)</f>
        <v>0.49444444444444446</v>
      </c>
      <c r="R117" s="435">
        <f>IF('Passages &amp; Appels'!Q117="","",'Passages &amp; Appels'!Q117)</f>
        <v>100</v>
      </c>
      <c r="S117" s="110" t="str">
        <f>IF('Passages &amp; Appels'!R117="","",'Passages &amp; Appels'!R117)</f>
        <v>m</v>
      </c>
      <c r="T117" s="437" t="str">
        <f>IF('Passages &amp; Appels'!S117="","",'Passages &amp; Appels'!S117)</f>
        <v/>
      </c>
      <c r="U117" s="112" t="str">
        <f>IF('Passages &amp; Appels'!T117="","",'Passages &amp; Appels'!T117)</f>
        <v/>
      </c>
      <c r="V117" s="413" t="str">
        <f>IF('Passages &amp; Appels'!U117="","",'Passages &amp; Appels'!U117)</f>
        <v/>
      </c>
    </row>
    <row r="118" spans="1:22" ht="18.75" x14ac:dyDescent="0.3">
      <c r="A118" s="561"/>
      <c r="B118" s="491" t="str">
        <f>IF('Passages &amp; Appels'!L118='Passages &amp; Appels'!L117,"",'Passages &amp; Appels'!L118)</f>
        <v/>
      </c>
      <c r="C118" s="487" t="str">
        <f>IF(B118&lt;&gt;"",'Passages &amp; Appels'!A118,IF('Passages &amp; Appels'!A118='Passages &amp; Appels'!A117,"",'Passages &amp; Appels'!A118))</f>
        <v/>
      </c>
      <c r="D118" s="490" t="str">
        <f>IF(C118&lt;&gt;"",'Passages &amp; Appels'!K118,IF('Passages &amp; Appels'!K118='Passages &amp; Appels'!K117,"",'Passages &amp; Appels'!K118))</f>
        <v/>
      </c>
      <c r="E118" s="488" t="str">
        <f>IF(B118&lt;&gt;"",'Passages &amp; Appels'!H118,IF('Passages &amp; Appels'!H118='Passages &amp; Appels'!H117,"",'Passages &amp; Appels'!H118))</f>
        <v/>
      </c>
      <c r="F118" s="489">
        <f>IF('Passages &amp; Appels'!I118='Passages &amp; Appels'!I117,"",'Passages &amp; Appels'!I118)</f>
        <v>2</v>
      </c>
      <c r="G118" s="259">
        <f>IF('Passages &amp; Appels'!J118="","",'Passages &amp; Appels'!J118)</f>
        <v>2</v>
      </c>
      <c r="H118" s="468" t="str">
        <f>IF('Passages &amp; Appels'!B118="","",'Passages &amp; Appels'!B118)</f>
        <v>ORSKI SIMONET</v>
      </c>
      <c r="I118" s="437" t="str">
        <f>IF('Passages &amp; Appels'!C118="","",'Passages &amp; Appels'!C118)</f>
        <v>Laetitia</v>
      </c>
      <c r="J118" s="110" t="str">
        <f>IF('Passages &amp; Appels'!D118="","",'Passages &amp; Appels'!D118)</f>
        <v>Femme</v>
      </c>
      <c r="K118" s="110" t="str">
        <f>IF('Passages &amp; Appels'!E118="","",'Passages &amp; Appels'!E118)</f>
        <v xml:space="preserve">N°2 </v>
      </c>
      <c r="L118" s="110" t="str">
        <f>IF('Passages &amp; Appels'!F118="","",'Passages &amp; Appels'!F118)</f>
        <v>ORSKI SIMONET Laetitia Femme</v>
      </c>
      <c r="M118" s="112" t="str">
        <f>IF('Passages &amp; Appels'!G118="","",'Passages &amp; Appels'!G118)</f>
        <v>Sportpleizh</v>
      </c>
      <c r="N118" s="441">
        <f>IF('Passages &amp; Appels'!M118="","",'Passages &amp; Appels'!M118)</f>
        <v>0.47152777777777782</v>
      </c>
      <c r="O118" s="431">
        <f>IF('Passages &amp; Appels'!N118="","",'Passages &amp; Appels'!N118)</f>
        <v>0.49236111111111114</v>
      </c>
      <c r="P118" s="431">
        <f>IF('Passages &amp; Appels'!O118="","",'Passages &amp; Appels'!O118)</f>
        <v>0.49305555555555558</v>
      </c>
      <c r="Q118" s="439">
        <f>IF('Passages &amp; Appels'!P118="","",'Passages &amp; Appels'!P118)</f>
        <v>0.49444444444444446</v>
      </c>
      <c r="R118" s="435">
        <f>IF('Passages &amp; Appels'!Q118="","",'Passages &amp; Appels'!Q118)</f>
        <v>113</v>
      </c>
      <c r="S118" s="110" t="str">
        <f>IF('Passages &amp; Appels'!R118="","",'Passages &amp; Appels'!R118)</f>
        <v>m</v>
      </c>
      <c r="T118" s="437" t="str">
        <f>IF('Passages &amp; Appels'!S118="","",'Passages &amp; Appels'!S118)</f>
        <v/>
      </c>
      <c r="U118" s="112" t="str">
        <f>IF('Passages &amp; Appels'!T118="","",'Passages &amp; Appels'!T118)</f>
        <v/>
      </c>
      <c r="V118" s="413" t="str">
        <f>IF('Passages &amp; Appels'!U118="","",'Passages &amp; Appels'!U118)</f>
        <v/>
      </c>
    </row>
    <row r="119" spans="1:22" ht="18.75" x14ac:dyDescent="0.3">
      <c r="A119" s="561"/>
      <c r="B119" s="491">
        <f>IF('Passages &amp; Appels'!L119='Passages &amp; Appels'!L118,"",'Passages &amp; Appels'!L119)</f>
        <v>0.49652777777777773</v>
      </c>
      <c r="C119" s="487" t="str">
        <f>IF(B119&lt;&gt;"",'Passages &amp; Appels'!A119,IF('Passages &amp; Appels'!A119='Passages &amp; Appels'!A118,"",'Passages &amp; Appels'!A119))</f>
        <v>DWF</v>
      </c>
      <c r="D119" s="490" t="str">
        <f>IF(C119&lt;&gt;"",'Passages &amp; Appels'!K119,IF('Passages &amp; Appels'!K119='Passages &amp; Appels'!K118,"",'Passages &amp; Appels'!K119))</f>
        <v>Echauffement</v>
      </c>
      <c r="E119" s="488">
        <f>IF(B119&lt;&gt;"",'Passages &amp; Appels'!H119,IF('Passages &amp; Appels'!H119='Passages &amp; Appels'!H118,"",'Passages &amp; Appels'!H119))</f>
        <v>8</v>
      </c>
      <c r="F119" s="489">
        <f>IF('Passages &amp; Appels'!I119='Passages &amp; Appels'!I118,"",'Passages &amp; Appels'!I119)</f>
        <v>1</v>
      </c>
      <c r="G119" s="259">
        <f>IF('Passages &amp; Appels'!J119="","",'Passages &amp; Appels'!J119)</f>
        <v>1</v>
      </c>
      <c r="H119" s="468" t="str">
        <f>IF('Passages &amp; Appels'!B119="","",'Passages &amp; Appels'!B119)</f>
        <v>VERNIER</v>
      </c>
      <c r="I119" s="437" t="str">
        <f>IF('Passages &amp; Appels'!C119="","",'Passages &amp; Appels'!C119)</f>
        <v>Emilie</v>
      </c>
      <c r="J119" s="110" t="str">
        <f>IF('Passages &amp; Appels'!D119="","",'Passages &amp; Appels'!D119)</f>
        <v>Femme</v>
      </c>
      <c r="K119" s="110" t="str">
        <f>IF('Passages &amp; Appels'!E119="","",'Passages &amp; Appels'!E119)</f>
        <v xml:space="preserve">N°5 </v>
      </c>
      <c r="L119" s="110" t="str">
        <f>IF('Passages &amp; Appels'!F119="","",'Passages &amp; Appels'!F119)</f>
        <v>VERNIER Emilie Femme</v>
      </c>
      <c r="M119" s="112" t="str">
        <f>IF('Passages &amp; Appels'!G119="","",'Passages &amp; Appels'!G119)</f>
        <v>Savoy'OuBien?</v>
      </c>
      <c r="N119" s="441">
        <f>IF('Passages &amp; Appels'!M119="","",'Passages &amp; Appels'!M119)</f>
        <v>0.49652777777777773</v>
      </c>
      <c r="O119" s="431">
        <f>IF('Passages &amp; Appels'!N119="","",'Passages &amp; Appels'!N119)</f>
        <v>0.51736111111111105</v>
      </c>
      <c r="P119" s="431">
        <f>IF('Passages &amp; Appels'!O119="","",'Passages &amp; Appels'!O119)</f>
        <v>0.51805555555555549</v>
      </c>
      <c r="Q119" s="439">
        <f>IF('Passages &amp; Appels'!P119="","",'Passages &amp; Appels'!P119)</f>
        <v>0.51944444444444438</v>
      </c>
      <c r="R119" s="435">
        <f>IF('Passages &amp; Appels'!Q119="","",'Passages &amp; Appels'!Q119)</f>
        <v>150</v>
      </c>
      <c r="S119" s="110" t="str">
        <f>IF('Passages &amp; Appels'!R119="","",'Passages &amp; Appels'!R119)</f>
        <v>m</v>
      </c>
      <c r="T119" s="437" t="str">
        <f>IF('Passages &amp; Appels'!S119="","",'Passages &amp; Appels'!S119)</f>
        <v/>
      </c>
      <c r="U119" s="112" t="str">
        <f>IF('Passages &amp; Appels'!T119="","",'Passages &amp; Appels'!T119)</f>
        <v/>
      </c>
      <c r="V119" s="413" t="str">
        <f>IF('Passages &amp; Appels'!U119="","",'Passages &amp; Appels'!U119)</f>
        <v/>
      </c>
    </row>
    <row r="120" spans="1:22" ht="18.75" x14ac:dyDescent="0.3">
      <c r="A120" s="561"/>
      <c r="B120" s="491" t="str">
        <f>IF('Passages &amp; Appels'!L120='Passages &amp; Appels'!L119,"",'Passages &amp; Appels'!L120)</f>
        <v/>
      </c>
      <c r="C120" s="487" t="str">
        <f>IF(B120&lt;&gt;"",'Passages &amp; Appels'!A120,IF('Passages &amp; Appels'!A120='Passages &amp; Appels'!A119,"",'Passages &amp; Appels'!A120))</f>
        <v/>
      </c>
      <c r="D120" s="490" t="str">
        <f>IF(C120&lt;&gt;"",'Passages &amp; Appels'!K120,IF('Passages &amp; Appels'!K120='Passages &amp; Appels'!K119,"",'Passages &amp; Appels'!K120))</f>
        <v/>
      </c>
      <c r="E120" s="488" t="str">
        <f>IF(B120&lt;&gt;"",'Passages &amp; Appels'!H120,IF('Passages &amp; Appels'!H120='Passages &amp; Appels'!H119,"",'Passages &amp; Appels'!H120))</f>
        <v/>
      </c>
      <c r="F120" s="489">
        <f>IF('Passages &amp; Appels'!I120='Passages &amp; Appels'!I119,"",'Passages &amp; Appels'!I120)</f>
        <v>2</v>
      </c>
      <c r="G120" s="259">
        <f>IF('Passages &amp; Appels'!J120="","",'Passages &amp; Appels'!J120)</f>
        <v>2</v>
      </c>
      <c r="H120" s="468" t="str">
        <f>IF('Passages &amp; Appels'!B120="","",'Passages &amp; Appels'!B120)</f>
        <v>ELU</v>
      </c>
      <c r="I120" s="437" t="str">
        <f>IF('Passages &amp; Appels'!C120="","",'Passages &amp; Appels'!C120)</f>
        <v>Olivier</v>
      </c>
      <c r="J120" s="110" t="str">
        <f>IF('Passages &amp; Appels'!D120="","",'Passages &amp; Appels'!D120)</f>
        <v>Homme</v>
      </c>
      <c r="K120" s="110" t="str">
        <f>IF('Passages &amp; Appels'!E120="","",'Passages &amp; Appels'!E120)</f>
        <v xml:space="preserve">N°3 </v>
      </c>
      <c r="L120" s="110" t="str">
        <f>IF('Passages &amp; Appels'!F120="","",'Passages &amp; Appels'!F120)</f>
        <v>ELU Olivier Homme</v>
      </c>
      <c r="M120" s="112" t="str">
        <f>IF('Passages &amp; Appels'!G120="","",'Passages &amp; Appels'!G120)</f>
        <v>Les Cormorans 1</v>
      </c>
      <c r="N120" s="441">
        <f>IF('Passages &amp; Appels'!M120="","",'Passages &amp; Appels'!M120)</f>
        <v>0.49652777777777773</v>
      </c>
      <c r="O120" s="431">
        <f>IF('Passages &amp; Appels'!N120="","",'Passages &amp; Appels'!N120)</f>
        <v>0.51736111111111105</v>
      </c>
      <c r="P120" s="431">
        <f>IF('Passages &amp; Appels'!O120="","",'Passages &amp; Appels'!O120)</f>
        <v>0.51805555555555549</v>
      </c>
      <c r="Q120" s="439">
        <f>IF('Passages &amp; Appels'!P120="","",'Passages &amp; Appels'!P120)</f>
        <v>0.51944444444444438</v>
      </c>
      <c r="R120" s="435">
        <f>IF('Passages &amp; Appels'!Q120="","",'Passages &amp; Appels'!Q120)</f>
        <v>175</v>
      </c>
      <c r="S120" s="110" t="str">
        <f>IF('Passages &amp; Appels'!R120="","",'Passages &amp; Appels'!R120)</f>
        <v>m</v>
      </c>
      <c r="T120" s="437" t="str">
        <f>IF('Passages &amp; Appels'!S120="","",'Passages &amp; Appels'!S120)</f>
        <v/>
      </c>
      <c r="U120" s="112" t="str">
        <f>IF('Passages &amp; Appels'!T120="","",'Passages &amp; Appels'!T120)</f>
        <v/>
      </c>
      <c r="V120" s="413" t="str">
        <f>IF('Passages &amp; Appels'!U120="","",'Passages &amp; Appels'!U120)</f>
        <v/>
      </c>
    </row>
    <row r="121" spans="1:22" ht="18.75" x14ac:dyDescent="0.3">
      <c r="A121" s="561"/>
      <c r="B121" s="491">
        <f>IF('Passages &amp; Appels'!L121='Passages &amp; Appels'!L120,"",'Passages &amp; Appels'!L121)</f>
        <v>0.49861111111111112</v>
      </c>
      <c r="C121" s="487" t="str">
        <f>IF(B121&lt;&gt;"",'Passages &amp; Appels'!A121,IF('Passages &amp; Appels'!A121='Passages &amp; Appels'!A120,"",'Passages &amp; Appels'!A121))</f>
        <v>DWF</v>
      </c>
      <c r="D121" s="490" t="str">
        <f>IF(C121&lt;&gt;"",'Passages &amp; Appels'!K121,IF('Passages &amp; Appels'!K121='Passages &amp; Appels'!K120,"",'Passages &amp; Appels'!K121))</f>
        <v>Appel</v>
      </c>
      <c r="E121" s="488">
        <f>IF(B121&lt;&gt;"",'Passages &amp; Appels'!H121,IF('Passages &amp; Appels'!H121='Passages &amp; Appels'!H120,"",'Passages &amp; Appels'!H121))</f>
        <v>5</v>
      </c>
      <c r="F121" s="489">
        <f>IF('Passages &amp; Appels'!I121='Passages &amp; Appels'!I120,"",'Passages &amp; Appels'!I121)</f>
        <v>1</v>
      </c>
      <c r="G121" s="259">
        <f>IF('Passages &amp; Appels'!J121="","",'Passages &amp; Appels'!J121)</f>
        <v>1</v>
      </c>
      <c r="H121" s="468" t="str">
        <f>IF('Passages &amp; Appels'!B121="","",'Passages &amp; Appels'!B121)</f>
        <v>GAUBERT</v>
      </c>
      <c r="I121" s="437" t="str">
        <f>IF('Passages &amp; Appels'!C121="","",'Passages &amp; Appels'!C121)</f>
        <v>Albane</v>
      </c>
      <c r="J121" s="110" t="str">
        <f>IF('Passages &amp; Appels'!D121="","",'Passages &amp; Appels'!D121)</f>
        <v>Femme</v>
      </c>
      <c r="K121" s="110" t="str">
        <f>IF('Passages &amp; Appels'!E121="","",'Passages &amp; Appels'!E121)</f>
        <v>N°1 Capitaine</v>
      </c>
      <c r="L121" s="110" t="str">
        <f>IF('Passages &amp; Appels'!F121="","",'Passages &amp; Appels'!F121)</f>
        <v>GAUBERT Albane Femme</v>
      </c>
      <c r="M121" s="112" t="str">
        <f>IF('Passages &amp; Appels'!G121="","",'Passages &amp; Appels'!G121)</f>
        <v>Imashi</v>
      </c>
      <c r="N121" s="441">
        <f>IF('Passages &amp; Appels'!M121="","",'Passages &amp; Appels'!M121)</f>
        <v>0.4777777777777778</v>
      </c>
      <c r="O121" s="431">
        <f>IF('Passages &amp; Appels'!N121="","",'Passages &amp; Appels'!N121)</f>
        <v>0.49861111111111112</v>
      </c>
      <c r="P121" s="431">
        <f>IF('Passages &amp; Appels'!O121="","",'Passages &amp; Appels'!O121)</f>
        <v>0.49930555555555556</v>
      </c>
      <c r="Q121" s="439">
        <f>IF('Passages &amp; Appels'!P121="","",'Passages &amp; Appels'!P121)</f>
        <v>0.50069444444444444</v>
      </c>
      <c r="R121" s="435">
        <f>IF('Passages &amp; Appels'!Q121="","",'Passages &amp; Appels'!Q121)</f>
        <v>115</v>
      </c>
      <c r="S121" s="110" t="str">
        <f>IF('Passages &amp; Appels'!R121="","",'Passages &amp; Appels'!R121)</f>
        <v>m</v>
      </c>
      <c r="T121" s="437" t="str">
        <f>IF('Passages &amp; Appels'!S121="","",'Passages &amp; Appels'!S121)</f>
        <v/>
      </c>
      <c r="U121" s="112" t="str">
        <f>IF('Passages &amp; Appels'!T121="","",'Passages &amp; Appels'!T121)</f>
        <v/>
      </c>
      <c r="V121" s="413" t="str">
        <f>IF('Passages &amp; Appels'!U121="","",'Passages &amp; Appels'!U121)</f>
        <v/>
      </c>
    </row>
    <row r="122" spans="1:22" ht="18.75" x14ac:dyDescent="0.3">
      <c r="A122" s="561"/>
      <c r="B122" s="491" t="str">
        <f>IF('Passages &amp; Appels'!L122='Passages &amp; Appels'!L121,"",'Passages &amp; Appels'!L122)</f>
        <v/>
      </c>
      <c r="C122" s="487" t="str">
        <f>IF(B122&lt;&gt;"",'Passages &amp; Appels'!A122,IF('Passages &amp; Appels'!A122='Passages &amp; Appels'!A121,"",'Passages &amp; Appels'!A122))</f>
        <v/>
      </c>
      <c r="D122" s="490" t="str">
        <f>IF(C122&lt;&gt;"",'Passages &amp; Appels'!K122,IF('Passages &amp; Appels'!K122='Passages &amp; Appels'!K121,"",'Passages &amp; Appels'!K122))</f>
        <v/>
      </c>
      <c r="E122" s="488" t="str">
        <f>IF(B122&lt;&gt;"",'Passages &amp; Appels'!H122,IF('Passages &amp; Appels'!H122='Passages &amp; Appels'!H121,"",'Passages &amp; Appels'!H122))</f>
        <v/>
      </c>
      <c r="F122" s="489">
        <f>IF('Passages &amp; Appels'!I122='Passages &amp; Appels'!I121,"",'Passages &amp; Appels'!I122)</f>
        <v>2</v>
      </c>
      <c r="G122" s="259">
        <f>IF('Passages &amp; Appels'!J122="","",'Passages &amp; Appels'!J122)</f>
        <v>2</v>
      </c>
      <c r="H122" s="468" t="str">
        <f>IF('Passages &amp; Appels'!B122="","",'Passages &amp; Appels'!B122)</f>
        <v>DEVANLAY</v>
      </c>
      <c r="I122" s="437" t="str">
        <f>IF('Passages &amp; Appels'!C122="","",'Passages &amp; Appels'!C122)</f>
        <v>Marie</v>
      </c>
      <c r="J122" s="110" t="str">
        <f>IF('Passages &amp; Appels'!D122="","",'Passages &amp; Appels'!D122)</f>
        <v>Femme</v>
      </c>
      <c r="K122" s="110" t="str">
        <f>IF('Passages &amp; Appels'!E122="","",'Passages &amp; Appels'!E122)</f>
        <v xml:space="preserve">N°5 </v>
      </c>
      <c r="L122" s="110" t="str">
        <f>IF('Passages &amp; Appels'!F122="","",'Passages &amp; Appels'!F122)</f>
        <v>DEVANLAY Marie Femme</v>
      </c>
      <c r="M122" s="112" t="str">
        <f>IF('Passages &amp; Appels'!G122="","",'Passages &amp; Appels'!G122)</f>
        <v>LIMULES</v>
      </c>
      <c r="N122" s="441">
        <f>IF('Passages &amp; Appels'!M122="","",'Passages &amp; Appels'!M122)</f>
        <v>0.4777777777777778</v>
      </c>
      <c r="O122" s="431">
        <f>IF('Passages &amp; Appels'!N122="","",'Passages &amp; Appels'!N122)</f>
        <v>0.49861111111111112</v>
      </c>
      <c r="P122" s="431">
        <f>IF('Passages &amp; Appels'!O122="","",'Passages &amp; Appels'!O122)</f>
        <v>0.49930555555555556</v>
      </c>
      <c r="Q122" s="439">
        <f>IF('Passages &amp; Appels'!P122="","",'Passages &amp; Appels'!P122)</f>
        <v>0.50069444444444444</v>
      </c>
      <c r="R122" s="435">
        <f>IF('Passages &amp; Appels'!Q122="","",'Passages &amp; Appels'!Q122)</f>
        <v>120</v>
      </c>
      <c r="S122" s="110" t="str">
        <f>IF('Passages &amp; Appels'!R122="","",'Passages &amp; Appels'!R122)</f>
        <v>m</v>
      </c>
      <c r="T122" s="437" t="str">
        <f>IF('Passages &amp; Appels'!S122="","",'Passages &amp; Appels'!S122)</f>
        <v/>
      </c>
      <c r="U122" s="112" t="str">
        <f>IF('Passages &amp; Appels'!T122="","",'Passages &amp; Appels'!T122)</f>
        <v/>
      </c>
      <c r="V122" s="413" t="str">
        <f>IF('Passages &amp; Appels'!U122="","",'Passages &amp; Appels'!U122)</f>
        <v/>
      </c>
    </row>
    <row r="123" spans="1:22" ht="18.75" x14ac:dyDescent="0.3">
      <c r="A123" s="561"/>
      <c r="B123" s="491">
        <f>IF('Passages &amp; Appels'!L123='Passages &amp; Appels'!L122,"",'Passages &amp; Appels'!L123)</f>
        <v>0.49930555555555556</v>
      </c>
      <c r="C123" s="487" t="str">
        <f>IF(B123&lt;&gt;"",'Passages &amp; Appels'!A123,IF('Passages &amp; Appels'!A123='Passages &amp; Appels'!A122,"",'Passages &amp; Appels'!A123))</f>
        <v>DWF</v>
      </c>
      <c r="D123" s="490" t="str">
        <f>IF(C123&lt;&gt;"",'Passages &amp; Appels'!K123,IF('Passages &amp; Appels'!K123='Passages &amp; Appels'!K122,"",'Passages &amp; Appels'!K123))</f>
        <v>Décompte</v>
      </c>
      <c r="E123" s="488">
        <f>IF(B123&lt;&gt;"",'Passages &amp; Appels'!H123,IF('Passages &amp; Appels'!H123='Passages &amp; Appels'!H122,"",'Passages &amp; Appels'!H123))</f>
        <v>5</v>
      </c>
      <c r="F123" s="489">
        <f>IF('Passages &amp; Appels'!I123='Passages &amp; Appels'!I122,"",'Passages &amp; Appels'!I123)</f>
        <v>1</v>
      </c>
      <c r="G123" s="259">
        <f>IF('Passages &amp; Appels'!J123="","",'Passages &amp; Appels'!J123)</f>
        <v>1</v>
      </c>
      <c r="H123" s="468" t="str">
        <f>IF('Passages &amp; Appels'!B123="","",'Passages &amp; Appels'!B123)</f>
        <v>GAUBERT</v>
      </c>
      <c r="I123" s="437" t="str">
        <f>IF('Passages &amp; Appels'!C123="","",'Passages &amp; Appels'!C123)</f>
        <v>Albane</v>
      </c>
      <c r="J123" s="110" t="str">
        <f>IF('Passages &amp; Appels'!D123="","",'Passages &amp; Appels'!D123)</f>
        <v>Femme</v>
      </c>
      <c r="K123" s="110" t="str">
        <f>IF('Passages &amp; Appels'!E123="","",'Passages &amp; Appels'!E123)</f>
        <v>N°1 Capitaine</v>
      </c>
      <c r="L123" s="110" t="str">
        <f>IF('Passages &amp; Appels'!F123="","",'Passages &amp; Appels'!F123)</f>
        <v>GAUBERT Albane Femme</v>
      </c>
      <c r="M123" s="112" t="str">
        <f>IF('Passages &amp; Appels'!G123="","",'Passages &amp; Appels'!G123)</f>
        <v>Imashi</v>
      </c>
      <c r="N123" s="441">
        <f>IF('Passages &amp; Appels'!M123="","",'Passages &amp; Appels'!M123)</f>
        <v>0.4777777777777778</v>
      </c>
      <c r="O123" s="431">
        <f>IF('Passages &amp; Appels'!N123="","",'Passages &amp; Appels'!N123)</f>
        <v>0.49861111111111112</v>
      </c>
      <c r="P123" s="431">
        <f>IF('Passages &amp; Appels'!O123="","",'Passages &amp; Appels'!O123)</f>
        <v>0.49930555555555556</v>
      </c>
      <c r="Q123" s="439">
        <f>IF('Passages &amp; Appels'!P123="","",'Passages &amp; Appels'!P123)</f>
        <v>0.50069444444444444</v>
      </c>
      <c r="R123" s="435">
        <f>IF('Passages &amp; Appels'!Q123="","",'Passages &amp; Appels'!Q123)</f>
        <v>115</v>
      </c>
      <c r="S123" s="110" t="str">
        <f>IF('Passages &amp; Appels'!R123="","",'Passages &amp; Appels'!R123)</f>
        <v>m</v>
      </c>
      <c r="T123" s="437" t="str">
        <f>IF('Passages &amp; Appels'!S123="","",'Passages &amp; Appels'!S123)</f>
        <v/>
      </c>
      <c r="U123" s="112" t="str">
        <f>IF('Passages &amp; Appels'!T123="","",'Passages &amp; Appels'!T123)</f>
        <v/>
      </c>
      <c r="V123" s="413" t="str">
        <f>IF('Passages &amp; Appels'!U123="","",'Passages &amp; Appels'!U123)</f>
        <v/>
      </c>
    </row>
    <row r="124" spans="1:22" ht="18.75" x14ac:dyDescent="0.3">
      <c r="A124" s="561"/>
      <c r="B124" s="491" t="str">
        <f>IF('Passages &amp; Appels'!L124='Passages &amp; Appels'!L123,"",'Passages &amp; Appels'!L124)</f>
        <v/>
      </c>
      <c r="C124" s="487" t="str">
        <f>IF(B124&lt;&gt;"",'Passages &amp; Appels'!A124,IF('Passages &amp; Appels'!A124='Passages &amp; Appels'!A123,"",'Passages &amp; Appels'!A124))</f>
        <v/>
      </c>
      <c r="D124" s="490" t="str">
        <f>IF(C124&lt;&gt;"",'Passages &amp; Appels'!K124,IF('Passages &amp; Appels'!K124='Passages &amp; Appels'!K123,"",'Passages &amp; Appels'!K124))</f>
        <v/>
      </c>
      <c r="E124" s="488" t="str">
        <f>IF(B124&lt;&gt;"",'Passages &amp; Appels'!H124,IF('Passages &amp; Appels'!H124='Passages &amp; Appels'!H123,"",'Passages &amp; Appels'!H124))</f>
        <v/>
      </c>
      <c r="F124" s="489">
        <f>IF('Passages &amp; Appels'!I124='Passages &amp; Appels'!I123,"",'Passages &amp; Appels'!I124)</f>
        <v>2</v>
      </c>
      <c r="G124" s="259">
        <f>IF('Passages &amp; Appels'!J124="","",'Passages &amp; Appels'!J124)</f>
        <v>2</v>
      </c>
      <c r="H124" s="468" t="str">
        <f>IF('Passages &amp; Appels'!B124="","",'Passages &amp; Appels'!B124)</f>
        <v>DEVANLAY</v>
      </c>
      <c r="I124" s="437" t="str">
        <f>IF('Passages &amp; Appels'!C124="","",'Passages &amp; Appels'!C124)</f>
        <v>Marie</v>
      </c>
      <c r="J124" s="110" t="str">
        <f>IF('Passages &amp; Appels'!D124="","",'Passages &amp; Appels'!D124)</f>
        <v>Femme</v>
      </c>
      <c r="K124" s="110" t="str">
        <f>IF('Passages &amp; Appels'!E124="","",'Passages &amp; Appels'!E124)</f>
        <v xml:space="preserve">N°5 </v>
      </c>
      <c r="L124" s="110" t="str">
        <f>IF('Passages &amp; Appels'!F124="","",'Passages &amp; Appels'!F124)</f>
        <v>DEVANLAY Marie Femme</v>
      </c>
      <c r="M124" s="112" t="str">
        <f>IF('Passages &amp; Appels'!G124="","",'Passages &amp; Appels'!G124)</f>
        <v>LIMULES</v>
      </c>
      <c r="N124" s="441">
        <f>IF('Passages &amp; Appels'!M124="","",'Passages &amp; Appels'!M124)</f>
        <v>0.4777777777777778</v>
      </c>
      <c r="O124" s="431">
        <f>IF('Passages &amp; Appels'!N124="","",'Passages &amp; Appels'!N124)</f>
        <v>0.49861111111111112</v>
      </c>
      <c r="P124" s="431">
        <f>IF('Passages &amp; Appels'!O124="","",'Passages &amp; Appels'!O124)</f>
        <v>0.49930555555555556</v>
      </c>
      <c r="Q124" s="439">
        <f>IF('Passages &amp; Appels'!P124="","",'Passages &amp; Appels'!P124)</f>
        <v>0.50069444444444444</v>
      </c>
      <c r="R124" s="435">
        <f>IF('Passages &amp; Appels'!Q124="","",'Passages &amp; Appels'!Q124)</f>
        <v>120</v>
      </c>
      <c r="S124" s="110" t="str">
        <f>IF('Passages &amp; Appels'!R124="","",'Passages &amp; Appels'!R124)</f>
        <v>m</v>
      </c>
      <c r="T124" s="437" t="str">
        <f>IF('Passages &amp; Appels'!S124="","",'Passages &amp; Appels'!S124)</f>
        <v/>
      </c>
      <c r="U124" s="112" t="str">
        <f>IF('Passages &amp; Appels'!T124="","",'Passages &amp; Appels'!T124)</f>
        <v/>
      </c>
      <c r="V124" s="413" t="str">
        <f>IF('Passages &amp; Appels'!U124="","",'Passages &amp; Appels'!U124)</f>
        <v/>
      </c>
    </row>
    <row r="125" spans="1:22" ht="18.75" x14ac:dyDescent="0.3">
      <c r="A125" s="561"/>
      <c r="B125" s="491">
        <f>IF('Passages &amp; Appels'!L125='Passages &amp; Appels'!L124,"",'Passages &amp; Appels'!L125)</f>
        <v>0.50069444444444444</v>
      </c>
      <c r="C125" s="487" t="str">
        <f>IF(B125&lt;&gt;"",'Passages &amp; Appels'!A125,IF('Passages &amp; Appels'!A125='Passages &amp; Appels'!A124,"",'Passages &amp; Appels'!A125))</f>
        <v>DWF</v>
      </c>
      <c r="D125" s="490" t="str">
        <f>IF(C125&lt;&gt;"",'Passages &amp; Appels'!K125,IF('Passages &amp; Appels'!K125='Passages &amp; Appels'!K124,"",'Passages &amp; Appels'!K125))</f>
        <v>Passage</v>
      </c>
      <c r="E125" s="488">
        <f>IF(B125&lt;&gt;"",'Passages &amp; Appels'!H125,IF('Passages &amp; Appels'!H125='Passages &amp; Appels'!H124,"",'Passages &amp; Appels'!H125))</f>
        <v>5</v>
      </c>
      <c r="F125" s="489">
        <f>IF('Passages &amp; Appels'!I125='Passages &amp; Appels'!I124,"",'Passages &amp; Appels'!I125)</f>
        <v>1</v>
      </c>
      <c r="G125" s="259">
        <f>IF('Passages &amp; Appels'!J125="","",'Passages &amp; Appels'!J125)</f>
        <v>1</v>
      </c>
      <c r="H125" s="468" t="str">
        <f>IF('Passages &amp; Appels'!B125="","",'Passages &amp; Appels'!B125)</f>
        <v>GAUBERT</v>
      </c>
      <c r="I125" s="437" t="str">
        <f>IF('Passages &amp; Appels'!C125="","",'Passages &amp; Appels'!C125)</f>
        <v>Albane</v>
      </c>
      <c r="J125" s="110" t="str">
        <f>IF('Passages &amp; Appels'!D125="","",'Passages &amp; Appels'!D125)</f>
        <v>Femme</v>
      </c>
      <c r="K125" s="110" t="str">
        <f>IF('Passages &amp; Appels'!E125="","",'Passages &amp; Appels'!E125)</f>
        <v>N°1 Capitaine</v>
      </c>
      <c r="L125" s="110" t="str">
        <f>IF('Passages &amp; Appels'!F125="","",'Passages &amp; Appels'!F125)</f>
        <v>GAUBERT Albane Femme</v>
      </c>
      <c r="M125" s="112" t="str">
        <f>IF('Passages &amp; Appels'!G125="","",'Passages &amp; Appels'!G125)</f>
        <v>Imashi</v>
      </c>
      <c r="N125" s="441">
        <f>IF('Passages &amp; Appels'!M125="","",'Passages &amp; Appels'!M125)</f>
        <v>0.4777777777777778</v>
      </c>
      <c r="O125" s="431">
        <f>IF('Passages &amp; Appels'!N125="","",'Passages &amp; Appels'!N125)</f>
        <v>0.49861111111111112</v>
      </c>
      <c r="P125" s="431">
        <f>IF('Passages &amp; Appels'!O125="","",'Passages &amp; Appels'!O125)</f>
        <v>0.49930555555555556</v>
      </c>
      <c r="Q125" s="439">
        <f>IF('Passages &amp; Appels'!P125="","",'Passages &amp; Appels'!P125)</f>
        <v>0.50069444444444444</v>
      </c>
      <c r="R125" s="435">
        <f>IF('Passages &amp; Appels'!Q125="","",'Passages &amp; Appels'!Q125)</f>
        <v>115</v>
      </c>
      <c r="S125" s="110" t="str">
        <f>IF('Passages &amp; Appels'!R125="","",'Passages &amp; Appels'!R125)</f>
        <v>m</v>
      </c>
      <c r="T125" s="437" t="str">
        <f>IF('Passages &amp; Appels'!S125="","",'Passages &amp; Appels'!S125)</f>
        <v/>
      </c>
      <c r="U125" s="112" t="str">
        <f>IF('Passages &amp; Appels'!T125="","",'Passages &amp; Appels'!T125)</f>
        <v/>
      </c>
      <c r="V125" s="413" t="str">
        <f>IF('Passages &amp; Appels'!U125="","",'Passages &amp; Appels'!U125)</f>
        <v/>
      </c>
    </row>
    <row r="126" spans="1:22" ht="18.75" x14ac:dyDescent="0.3">
      <c r="A126" s="561"/>
      <c r="B126" s="491" t="str">
        <f>IF('Passages &amp; Appels'!L126='Passages &amp; Appels'!L125,"",'Passages &amp; Appels'!L126)</f>
        <v/>
      </c>
      <c r="C126" s="487" t="str">
        <f>IF(B126&lt;&gt;"",'Passages &amp; Appels'!A126,IF('Passages &amp; Appels'!A126='Passages &amp; Appels'!A125,"",'Passages &amp; Appels'!A126))</f>
        <v/>
      </c>
      <c r="D126" s="490" t="str">
        <f>IF(C126&lt;&gt;"",'Passages &amp; Appels'!K126,IF('Passages &amp; Appels'!K126='Passages &amp; Appels'!K125,"",'Passages &amp; Appels'!K126))</f>
        <v/>
      </c>
      <c r="E126" s="488" t="str">
        <f>IF(B126&lt;&gt;"",'Passages &amp; Appels'!H126,IF('Passages &amp; Appels'!H126='Passages &amp; Appels'!H125,"",'Passages &amp; Appels'!H126))</f>
        <v/>
      </c>
      <c r="F126" s="489">
        <f>IF('Passages &amp; Appels'!I126='Passages &amp; Appels'!I125,"",'Passages &amp; Appels'!I126)</f>
        <v>2</v>
      </c>
      <c r="G126" s="259">
        <f>IF('Passages &amp; Appels'!J126="","",'Passages &amp; Appels'!J126)</f>
        <v>2</v>
      </c>
      <c r="H126" s="468" t="str">
        <f>IF('Passages &amp; Appels'!B126="","",'Passages &amp; Appels'!B126)</f>
        <v>DEVANLAY</v>
      </c>
      <c r="I126" s="437" t="str">
        <f>IF('Passages &amp; Appels'!C126="","",'Passages &amp; Appels'!C126)</f>
        <v>Marie</v>
      </c>
      <c r="J126" s="110" t="str">
        <f>IF('Passages &amp; Appels'!D126="","",'Passages &amp; Appels'!D126)</f>
        <v>Femme</v>
      </c>
      <c r="K126" s="110" t="str">
        <f>IF('Passages &amp; Appels'!E126="","",'Passages &amp; Appels'!E126)</f>
        <v xml:space="preserve">N°5 </v>
      </c>
      <c r="L126" s="110" t="str">
        <f>IF('Passages &amp; Appels'!F126="","",'Passages &amp; Appels'!F126)</f>
        <v>DEVANLAY Marie Femme</v>
      </c>
      <c r="M126" s="112" t="str">
        <f>IF('Passages &amp; Appels'!G126="","",'Passages &amp; Appels'!G126)</f>
        <v>LIMULES</v>
      </c>
      <c r="N126" s="441">
        <f>IF('Passages &amp; Appels'!M126="","",'Passages &amp; Appels'!M126)</f>
        <v>0.4777777777777778</v>
      </c>
      <c r="O126" s="431">
        <f>IF('Passages &amp; Appels'!N126="","",'Passages &amp; Appels'!N126)</f>
        <v>0.49861111111111112</v>
      </c>
      <c r="P126" s="431">
        <f>IF('Passages &amp; Appels'!O126="","",'Passages &amp; Appels'!O126)</f>
        <v>0.49930555555555556</v>
      </c>
      <c r="Q126" s="439">
        <f>IF('Passages &amp; Appels'!P126="","",'Passages &amp; Appels'!P126)</f>
        <v>0.50069444444444444</v>
      </c>
      <c r="R126" s="435">
        <f>IF('Passages &amp; Appels'!Q126="","",'Passages &amp; Appels'!Q126)</f>
        <v>120</v>
      </c>
      <c r="S126" s="110" t="str">
        <f>IF('Passages &amp; Appels'!R126="","",'Passages &amp; Appels'!R126)</f>
        <v>m</v>
      </c>
      <c r="T126" s="437" t="str">
        <f>IF('Passages &amp; Appels'!S126="","",'Passages &amp; Appels'!S126)</f>
        <v/>
      </c>
      <c r="U126" s="112" t="str">
        <f>IF('Passages &amp; Appels'!T126="","",'Passages &amp; Appels'!T126)</f>
        <v/>
      </c>
      <c r="V126" s="413" t="str">
        <f>IF('Passages &amp; Appels'!U126="","",'Passages &amp; Appels'!U126)</f>
        <v/>
      </c>
    </row>
    <row r="127" spans="1:22" ht="18.75" x14ac:dyDescent="0.3">
      <c r="A127" s="561"/>
      <c r="B127" s="491">
        <f>IF('Passages &amp; Appels'!L127='Passages &amp; Appels'!L126,"",'Passages &amp; Appels'!L127)</f>
        <v>0.50277777777777777</v>
      </c>
      <c r="C127" s="487" t="str">
        <f>IF(B127&lt;&gt;"",'Passages &amp; Appels'!A127,IF('Passages &amp; Appels'!A127='Passages &amp; Appels'!A126,"",'Passages &amp; Appels'!A127))</f>
        <v>DWF</v>
      </c>
      <c r="D127" s="490" t="str">
        <f>IF(C127&lt;&gt;"",'Passages &amp; Appels'!K127,IF('Passages &amp; Appels'!K127='Passages &amp; Appels'!K126,"",'Passages &amp; Appels'!K127))</f>
        <v>Echauffement</v>
      </c>
      <c r="E127" s="488">
        <f>IF(B127&lt;&gt;"",'Passages &amp; Appels'!H127,IF('Passages &amp; Appels'!H127='Passages &amp; Appels'!H126,"",'Passages &amp; Appels'!H127))</f>
        <v>9</v>
      </c>
      <c r="F127" s="489">
        <f>IF('Passages &amp; Appels'!I127='Passages &amp; Appels'!I126,"",'Passages &amp; Appels'!I127)</f>
        <v>1</v>
      </c>
      <c r="G127" s="259">
        <f>IF('Passages &amp; Appels'!J127="","",'Passages &amp; Appels'!J127)</f>
        <v>1</v>
      </c>
      <c r="H127" s="468" t="str">
        <f>IF('Passages &amp; Appels'!B127="","",'Passages &amp; Appels'!B127)</f>
        <v>RISIAN</v>
      </c>
      <c r="I127" s="437" t="str">
        <f>IF('Passages &amp; Appels'!C127="","",'Passages &amp; Appels'!C127)</f>
        <v>Michal</v>
      </c>
      <c r="J127" s="110" t="str">
        <f>IF('Passages &amp; Appels'!D127="","",'Passages &amp; Appels'!D127)</f>
        <v>Homme</v>
      </c>
      <c r="K127" s="110" t="str">
        <f>IF('Passages &amp; Appels'!E127="","",'Passages &amp; Appels'!E127)</f>
        <v xml:space="preserve">N°2 </v>
      </c>
      <c r="L127" s="110" t="str">
        <f>IF('Passages &amp; Appels'!F127="","",'Passages &amp; Appels'!F127)</f>
        <v>RISIAN Michal Homme</v>
      </c>
      <c r="M127" s="112" t="str">
        <f>IF('Passages &amp; Appels'!G127="","",'Passages &amp; Appels'!G127)</f>
        <v>Apneaman, Praha, Czech Republic</v>
      </c>
      <c r="N127" s="441">
        <f>IF('Passages &amp; Appels'!M127="","",'Passages &amp; Appels'!M127)</f>
        <v>0.50277777777777777</v>
      </c>
      <c r="O127" s="431">
        <f>IF('Passages &amp; Appels'!N127="","",'Passages &amp; Appels'!N127)</f>
        <v>0.52361111111111114</v>
      </c>
      <c r="P127" s="431">
        <f>IF('Passages &amp; Appels'!O127="","",'Passages &amp; Appels'!O127)</f>
        <v>0.52430555555555558</v>
      </c>
      <c r="Q127" s="439">
        <f>IF('Passages &amp; Appels'!P127="","",'Passages &amp; Appels'!P127)</f>
        <v>0.52569444444444446</v>
      </c>
      <c r="R127" s="435">
        <f>IF('Passages &amp; Appels'!Q127="","",'Passages &amp; Appels'!Q127)</f>
        <v>200</v>
      </c>
      <c r="S127" s="110" t="str">
        <f>IF('Passages &amp; Appels'!R127="","",'Passages &amp; Appels'!R127)</f>
        <v>m</v>
      </c>
      <c r="T127" s="437" t="str">
        <f>IF('Passages &amp; Appels'!S127="","",'Passages &amp; Appels'!S127)</f>
        <v/>
      </c>
      <c r="U127" s="112" t="str">
        <f>IF('Passages &amp; Appels'!T127="","",'Passages &amp; Appels'!T127)</f>
        <v/>
      </c>
      <c r="V127" s="413" t="str">
        <f>IF('Passages &amp; Appels'!U127="","",'Passages &amp; Appels'!U127)</f>
        <v/>
      </c>
    </row>
    <row r="128" spans="1:22" ht="18.75" x14ac:dyDescent="0.3">
      <c r="A128" s="561"/>
      <c r="B128" s="491" t="str">
        <f>IF('Passages &amp; Appels'!L128='Passages &amp; Appels'!L127,"",'Passages &amp; Appels'!L128)</f>
        <v/>
      </c>
      <c r="C128" s="487" t="str">
        <f>IF(B128&lt;&gt;"",'Passages &amp; Appels'!A128,IF('Passages &amp; Appels'!A128='Passages &amp; Appels'!A127,"",'Passages &amp; Appels'!A128))</f>
        <v/>
      </c>
      <c r="D128" s="490" t="str">
        <f>IF(C128&lt;&gt;"",'Passages &amp; Appels'!K128,IF('Passages &amp; Appels'!K128='Passages &amp; Appels'!K127,"",'Passages &amp; Appels'!K128))</f>
        <v/>
      </c>
      <c r="E128" s="488" t="str">
        <f>IF(B128&lt;&gt;"",'Passages &amp; Appels'!H128,IF('Passages &amp; Appels'!H128='Passages &amp; Appels'!H127,"",'Passages &amp; Appels'!H128))</f>
        <v/>
      </c>
      <c r="F128" s="489">
        <f>IF('Passages &amp; Appels'!I128='Passages &amp; Appels'!I127,"",'Passages &amp; Appels'!I128)</f>
        <v>2</v>
      </c>
      <c r="G128" s="259">
        <f>IF('Passages &amp; Appels'!J128="","",'Passages &amp; Appels'!J128)</f>
        <v>2</v>
      </c>
      <c r="H128" s="468" t="str">
        <f>IF('Passages &amp; Appels'!B128="","",'Passages &amp; Appels'!B128)</f>
        <v>HURON</v>
      </c>
      <c r="I128" s="437" t="str">
        <f>IF('Passages &amp; Appels'!C128="","",'Passages &amp; Appels'!C128)</f>
        <v>Pascal</v>
      </c>
      <c r="J128" s="110" t="str">
        <f>IF('Passages &amp; Appels'!D128="","",'Passages &amp; Appels'!D128)</f>
        <v>Homme</v>
      </c>
      <c r="K128" s="110" t="str">
        <f>IF('Passages &amp; Appels'!E128="","",'Passages &amp; Appels'!E128)</f>
        <v>N°1 Capitaine</v>
      </c>
      <c r="L128" s="110" t="str">
        <f>IF('Passages &amp; Appels'!F128="","",'Passages &amp; Appels'!F128)</f>
        <v>HURON Pascal Homme</v>
      </c>
      <c r="M128" s="112" t="str">
        <f>IF('Passages &amp; Appels'!G128="","",'Passages &amp; Appels'!G128)</f>
        <v>Enjoy And Relax</v>
      </c>
      <c r="N128" s="441">
        <f>IF('Passages &amp; Appels'!M128="","",'Passages &amp; Appels'!M128)</f>
        <v>0.50277777777777777</v>
      </c>
      <c r="O128" s="431">
        <f>IF('Passages &amp; Appels'!N128="","",'Passages &amp; Appels'!N128)</f>
        <v>0.52361111111111114</v>
      </c>
      <c r="P128" s="431">
        <f>IF('Passages &amp; Appels'!O128="","",'Passages &amp; Appels'!O128)</f>
        <v>0.52430555555555558</v>
      </c>
      <c r="Q128" s="439">
        <f>IF('Passages &amp; Appels'!P128="","",'Passages &amp; Appels'!P128)</f>
        <v>0.52569444444444446</v>
      </c>
      <c r="R128" s="435">
        <f>IF('Passages &amp; Appels'!Q128="","",'Passages &amp; Appels'!Q128)</f>
        <v>200</v>
      </c>
      <c r="S128" s="110" t="str">
        <f>IF('Passages &amp; Appels'!R128="","",'Passages &amp; Appels'!R128)</f>
        <v>m</v>
      </c>
      <c r="T128" s="437" t="str">
        <f>IF('Passages &amp; Appels'!S128="","",'Passages &amp; Appels'!S128)</f>
        <v/>
      </c>
      <c r="U128" s="112" t="str">
        <f>IF('Passages &amp; Appels'!T128="","",'Passages &amp; Appels'!T128)</f>
        <v/>
      </c>
      <c r="V128" s="413" t="str">
        <f>IF('Passages &amp; Appels'!U128="","",'Passages &amp; Appels'!U128)</f>
        <v/>
      </c>
    </row>
    <row r="129" spans="1:22" ht="18.75" x14ac:dyDescent="0.3">
      <c r="A129" s="561"/>
      <c r="B129" s="491">
        <f>IF('Passages &amp; Appels'!L129='Passages &amp; Appels'!L128,"",'Passages &amp; Appels'!L129)</f>
        <v>0.50486111111111109</v>
      </c>
      <c r="C129" s="487" t="str">
        <f>IF(B129&lt;&gt;"",'Passages &amp; Appels'!A129,IF('Passages &amp; Appels'!A129='Passages &amp; Appels'!A128,"",'Passages &amp; Appels'!A129))</f>
        <v>DWF</v>
      </c>
      <c r="D129" s="490" t="str">
        <f>IF(C129&lt;&gt;"",'Passages &amp; Appels'!K129,IF('Passages &amp; Appels'!K129='Passages &amp; Appels'!K128,"",'Passages &amp; Appels'!K129))</f>
        <v>Appel</v>
      </c>
      <c r="E129" s="488">
        <f>IF(B129&lt;&gt;"",'Passages &amp; Appels'!H129,IF('Passages &amp; Appels'!H129='Passages &amp; Appels'!H128,"",'Passages &amp; Appels'!H129))</f>
        <v>6</v>
      </c>
      <c r="F129" s="489">
        <f>IF('Passages &amp; Appels'!I129='Passages &amp; Appels'!I128,"",'Passages &amp; Appels'!I129)</f>
        <v>1</v>
      </c>
      <c r="G129" s="259">
        <f>IF('Passages &amp; Appels'!J129="","",'Passages &amp; Appels'!J129)</f>
        <v>1</v>
      </c>
      <c r="H129" s="468" t="str">
        <f>IF('Passages &amp; Appels'!B129="","",'Passages &amp; Appels'!B129)</f>
        <v>REGNARD</v>
      </c>
      <c r="I129" s="437" t="str">
        <f>IF('Passages &amp; Appels'!C129="","",'Passages &amp; Appels'!C129)</f>
        <v>Caroline</v>
      </c>
      <c r="J129" s="110" t="str">
        <f>IF('Passages &amp; Appels'!D129="","",'Passages &amp; Appels'!D129)</f>
        <v>Femme</v>
      </c>
      <c r="K129" s="110" t="str">
        <f>IF('Passages &amp; Appels'!E129="","",'Passages &amp; Appels'!E129)</f>
        <v xml:space="preserve">N°2 </v>
      </c>
      <c r="L129" s="110" t="str">
        <f>IF('Passages &amp; Appels'!F129="","",'Passages &amp; Appels'!F129)</f>
        <v>REGNARD Caroline Femme</v>
      </c>
      <c r="M129" s="112" t="str">
        <f>IF('Passages &amp; Appels'!G129="","",'Passages &amp; Appels'!G129)</f>
        <v>Imashi</v>
      </c>
      <c r="N129" s="441">
        <f>IF('Passages &amp; Appels'!M129="","",'Passages &amp; Appels'!M129)</f>
        <v>0.48402777777777778</v>
      </c>
      <c r="O129" s="431">
        <f>IF('Passages &amp; Appels'!N129="","",'Passages &amp; Appels'!N129)</f>
        <v>0.50486111111111109</v>
      </c>
      <c r="P129" s="431">
        <f>IF('Passages &amp; Appels'!O129="","",'Passages &amp; Appels'!O129)</f>
        <v>0.50555555555555554</v>
      </c>
      <c r="Q129" s="439">
        <f>IF('Passages &amp; Appels'!P129="","",'Passages &amp; Appels'!P129)</f>
        <v>0.50694444444444442</v>
      </c>
      <c r="R129" s="435">
        <f>IF('Passages &amp; Appels'!Q129="","",'Passages &amp; Appels'!Q129)</f>
        <v>126</v>
      </c>
      <c r="S129" s="110" t="str">
        <f>IF('Passages &amp; Appels'!R129="","",'Passages &amp; Appels'!R129)</f>
        <v>m</v>
      </c>
      <c r="T129" s="437" t="str">
        <f>IF('Passages &amp; Appels'!S129="","",'Passages &amp; Appels'!S129)</f>
        <v/>
      </c>
      <c r="U129" s="112" t="str">
        <f>IF('Passages &amp; Appels'!T129="","",'Passages &amp; Appels'!T129)</f>
        <v/>
      </c>
      <c r="V129" s="413" t="str">
        <f>IF('Passages &amp; Appels'!U129="","",'Passages &amp; Appels'!U129)</f>
        <v/>
      </c>
    </row>
    <row r="130" spans="1:22" ht="18.75" x14ac:dyDescent="0.3">
      <c r="A130" s="561"/>
      <c r="B130" s="491" t="str">
        <f>IF('Passages &amp; Appels'!L130='Passages &amp; Appels'!L129,"",'Passages &amp; Appels'!L130)</f>
        <v/>
      </c>
      <c r="C130" s="487" t="str">
        <f>IF(B130&lt;&gt;"",'Passages &amp; Appels'!A130,IF('Passages &amp; Appels'!A130='Passages &amp; Appels'!A129,"",'Passages &amp; Appels'!A130))</f>
        <v/>
      </c>
      <c r="D130" s="490" t="str">
        <f>IF(C130&lt;&gt;"",'Passages &amp; Appels'!K130,IF('Passages &amp; Appels'!K130='Passages &amp; Appels'!K129,"",'Passages &amp; Appels'!K130))</f>
        <v/>
      </c>
      <c r="E130" s="488" t="str">
        <f>IF(B130&lt;&gt;"",'Passages &amp; Appels'!H130,IF('Passages &amp; Appels'!H130='Passages &amp; Appels'!H129,"",'Passages &amp; Appels'!H130))</f>
        <v/>
      </c>
      <c r="F130" s="489">
        <f>IF('Passages &amp; Appels'!I130='Passages &amp; Appels'!I129,"",'Passages &amp; Appels'!I130)</f>
        <v>2</v>
      </c>
      <c r="G130" s="259">
        <f>IF('Passages &amp; Appels'!J130="","",'Passages &amp; Appels'!J130)</f>
        <v>2</v>
      </c>
      <c r="H130" s="468" t="str">
        <f>IF('Passages &amp; Appels'!B130="","",'Passages &amp; Appels'!B130)</f>
        <v>GATA</v>
      </c>
      <c r="I130" s="437" t="str">
        <f>IF('Passages &amp; Appels'!C130="","",'Passages &amp; Appels'!C130)</f>
        <v>Aude</v>
      </c>
      <c r="J130" s="110" t="str">
        <f>IF('Passages &amp; Appels'!D130="","",'Passages &amp; Appels'!D130)</f>
        <v>Femme</v>
      </c>
      <c r="K130" s="110" t="str">
        <f>IF('Passages &amp; Appels'!E130="","",'Passages &amp; Appels'!E130)</f>
        <v xml:space="preserve">N°4 </v>
      </c>
      <c r="L130" s="110" t="str">
        <f>IF('Passages &amp; Appels'!F130="","",'Passages &amp; Appels'!F130)</f>
        <v>GATA Aude Femme</v>
      </c>
      <c r="M130" s="112" t="str">
        <f>IF('Passages &amp; Appels'!G130="","",'Passages &amp; Appels'!G130)</f>
        <v>Enjoy And Relax</v>
      </c>
      <c r="N130" s="441">
        <f>IF('Passages &amp; Appels'!M130="","",'Passages &amp; Appels'!M130)</f>
        <v>0.48402777777777778</v>
      </c>
      <c r="O130" s="431">
        <f>IF('Passages &amp; Appels'!N130="","",'Passages &amp; Appels'!N130)</f>
        <v>0.50486111111111109</v>
      </c>
      <c r="P130" s="431">
        <f>IF('Passages &amp; Appels'!O130="","",'Passages &amp; Appels'!O130)</f>
        <v>0.50555555555555554</v>
      </c>
      <c r="Q130" s="439">
        <f>IF('Passages &amp; Appels'!P130="","",'Passages &amp; Appels'!P130)</f>
        <v>0.50694444444444442</v>
      </c>
      <c r="R130" s="435">
        <f>IF('Passages &amp; Appels'!Q130="","",'Passages &amp; Appels'!Q130)</f>
        <v>140</v>
      </c>
      <c r="S130" s="110" t="str">
        <f>IF('Passages &amp; Appels'!R130="","",'Passages &amp; Appels'!R130)</f>
        <v>m</v>
      </c>
      <c r="T130" s="437" t="str">
        <f>IF('Passages &amp; Appels'!S130="","",'Passages &amp; Appels'!S130)</f>
        <v/>
      </c>
      <c r="U130" s="112" t="str">
        <f>IF('Passages &amp; Appels'!T130="","",'Passages &amp; Appels'!T130)</f>
        <v/>
      </c>
      <c r="V130" s="413" t="str">
        <f>IF('Passages &amp; Appels'!U130="","",'Passages &amp; Appels'!U130)</f>
        <v/>
      </c>
    </row>
    <row r="131" spans="1:22" ht="18.75" x14ac:dyDescent="0.3">
      <c r="A131" s="561"/>
      <c r="B131" s="491">
        <f>IF('Passages &amp; Appels'!L131='Passages &amp; Appels'!L130,"",'Passages &amp; Appels'!L131)</f>
        <v>0.50555555555555554</v>
      </c>
      <c r="C131" s="487" t="str">
        <f>IF(B131&lt;&gt;"",'Passages &amp; Appels'!A131,IF('Passages &amp; Appels'!A131='Passages &amp; Appels'!A130,"",'Passages &amp; Appels'!A131))</f>
        <v>DWF</v>
      </c>
      <c r="D131" s="490" t="str">
        <f>IF(C131&lt;&gt;"",'Passages &amp; Appels'!K131,IF('Passages &amp; Appels'!K131='Passages &amp; Appels'!K130,"",'Passages &amp; Appels'!K131))</f>
        <v>Décompte</v>
      </c>
      <c r="E131" s="488">
        <f>IF(B131&lt;&gt;"",'Passages &amp; Appels'!H131,IF('Passages &amp; Appels'!H131='Passages &amp; Appels'!H130,"",'Passages &amp; Appels'!H131))</f>
        <v>6</v>
      </c>
      <c r="F131" s="489">
        <f>IF('Passages &amp; Appels'!I131='Passages &amp; Appels'!I130,"",'Passages &amp; Appels'!I131)</f>
        <v>1</v>
      </c>
      <c r="G131" s="259">
        <f>IF('Passages &amp; Appels'!J131="","",'Passages &amp; Appels'!J131)</f>
        <v>1</v>
      </c>
      <c r="H131" s="468" t="str">
        <f>IF('Passages &amp; Appels'!B131="","",'Passages &amp; Appels'!B131)</f>
        <v>REGNARD</v>
      </c>
      <c r="I131" s="437" t="str">
        <f>IF('Passages &amp; Appels'!C131="","",'Passages &amp; Appels'!C131)</f>
        <v>Caroline</v>
      </c>
      <c r="J131" s="110" t="str">
        <f>IF('Passages &amp; Appels'!D131="","",'Passages &amp; Appels'!D131)</f>
        <v>Femme</v>
      </c>
      <c r="K131" s="110" t="str">
        <f>IF('Passages &amp; Appels'!E131="","",'Passages &amp; Appels'!E131)</f>
        <v xml:space="preserve">N°2 </v>
      </c>
      <c r="L131" s="110" t="str">
        <f>IF('Passages &amp; Appels'!F131="","",'Passages &amp; Appels'!F131)</f>
        <v>REGNARD Caroline Femme</v>
      </c>
      <c r="M131" s="112" t="str">
        <f>IF('Passages &amp; Appels'!G131="","",'Passages &amp; Appels'!G131)</f>
        <v>Imashi</v>
      </c>
      <c r="N131" s="441">
        <f>IF('Passages &amp; Appels'!M131="","",'Passages &amp; Appels'!M131)</f>
        <v>0.48402777777777778</v>
      </c>
      <c r="O131" s="431">
        <f>IF('Passages &amp; Appels'!N131="","",'Passages &amp; Appels'!N131)</f>
        <v>0.50486111111111109</v>
      </c>
      <c r="P131" s="431">
        <f>IF('Passages &amp; Appels'!O131="","",'Passages &amp; Appels'!O131)</f>
        <v>0.50555555555555554</v>
      </c>
      <c r="Q131" s="439">
        <f>IF('Passages &amp; Appels'!P131="","",'Passages &amp; Appels'!P131)</f>
        <v>0.50694444444444442</v>
      </c>
      <c r="R131" s="435">
        <f>IF('Passages &amp; Appels'!Q131="","",'Passages &amp; Appels'!Q131)</f>
        <v>126</v>
      </c>
      <c r="S131" s="110" t="str">
        <f>IF('Passages &amp; Appels'!R131="","",'Passages &amp; Appels'!R131)</f>
        <v>m</v>
      </c>
      <c r="T131" s="437" t="str">
        <f>IF('Passages &amp; Appels'!S131="","",'Passages &amp; Appels'!S131)</f>
        <v/>
      </c>
      <c r="U131" s="112" t="str">
        <f>IF('Passages &amp; Appels'!T131="","",'Passages &amp; Appels'!T131)</f>
        <v/>
      </c>
      <c r="V131" s="413" t="str">
        <f>IF('Passages &amp; Appels'!U131="","",'Passages &amp; Appels'!U131)</f>
        <v/>
      </c>
    </row>
    <row r="132" spans="1:22" ht="18.75" x14ac:dyDescent="0.3">
      <c r="A132" s="561"/>
      <c r="B132" s="491" t="str">
        <f>IF('Passages &amp; Appels'!L132='Passages &amp; Appels'!L131,"",'Passages &amp; Appels'!L132)</f>
        <v/>
      </c>
      <c r="C132" s="487" t="str">
        <f>IF(B132&lt;&gt;"",'Passages &amp; Appels'!A132,IF('Passages &amp; Appels'!A132='Passages &amp; Appels'!A131,"",'Passages &amp; Appels'!A132))</f>
        <v/>
      </c>
      <c r="D132" s="490" t="str">
        <f>IF(C132&lt;&gt;"",'Passages &amp; Appels'!K132,IF('Passages &amp; Appels'!K132='Passages &amp; Appels'!K131,"",'Passages &amp; Appels'!K132))</f>
        <v/>
      </c>
      <c r="E132" s="488" t="str">
        <f>IF(B132&lt;&gt;"",'Passages &amp; Appels'!H132,IF('Passages &amp; Appels'!H132='Passages &amp; Appels'!H131,"",'Passages &amp; Appels'!H132))</f>
        <v/>
      </c>
      <c r="F132" s="489">
        <f>IF('Passages &amp; Appels'!I132='Passages &amp; Appels'!I131,"",'Passages &amp; Appels'!I132)</f>
        <v>2</v>
      </c>
      <c r="G132" s="259">
        <f>IF('Passages &amp; Appels'!J132="","",'Passages &amp; Appels'!J132)</f>
        <v>2</v>
      </c>
      <c r="H132" s="468" t="str">
        <f>IF('Passages &amp; Appels'!B132="","",'Passages &amp; Appels'!B132)</f>
        <v>GATA</v>
      </c>
      <c r="I132" s="437" t="str">
        <f>IF('Passages &amp; Appels'!C132="","",'Passages &amp; Appels'!C132)</f>
        <v>Aude</v>
      </c>
      <c r="J132" s="110" t="str">
        <f>IF('Passages &amp; Appels'!D132="","",'Passages &amp; Appels'!D132)</f>
        <v>Femme</v>
      </c>
      <c r="K132" s="110" t="str">
        <f>IF('Passages &amp; Appels'!E132="","",'Passages &amp; Appels'!E132)</f>
        <v xml:space="preserve">N°4 </v>
      </c>
      <c r="L132" s="110" t="str">
        <f>IF('Passages &amp; Appels'!F132="","",'Passages &amp; Appels'!F132)</f>
        <v>GATA Aude Femme</v>
      </c>
      <c r="M132" s="112" t="str">
        <f>IF('Passages &amp; Appels'!G132="","",'Passages &amp; Appels'!G132)</f>
        <v>Enjoy And Relax</v>
      </c>
      <c r="N132" s="441">
        <f>IF('Passages &amp; Appels'!M132="","",'Passages &amp; Appels'!M132)</f>
        <v>0.48402777777777778</v>
      </c>
      <c r="O132" s="431">
        <f>IF('Passages &amp; Appels'!N132="","",'Passages &amp; Appels'!N132)</f>
        <v>0.50486111111111109</v>
      </c>
      <c r="P132" s="431">
        <f>IF('Passages &amp; Appels'!O132="","",'Passages &amp; Appels'!O132)</f>
        <v>0.50555555555555554</v>
      </c>
      <c r="Q132" s="439">
        <f>IF('Passages &amp; Appels'!P132="","",'Passages &amp; Appels'!P132)</f>
        <v>0.50694444444444442</v>
      </c>
      <c r="R132" s="435">
        <f>IF('Passages &amp; Appels'!Q132="","",'Passages &amp; Appels'!Q132)</f>
        <v>140</v>
      </c>
      <c r="S132" s="110" t="str">
        <f>IF('Passages &amp; Appels'!R132="","",'Passages &amp; Appels'!R132)</f>
        <v>m</v>
      </c>
      <c r="T132" s="437" t="str">
        <f>IF('Passages &amp; Appels'!S132="","",'Passages &amp; Appels'!S132)</f>
        <v/>
      </c>
      <c r="U132" s="112" t="str">
        <f>IF('Passages &amp; Appels'!T132="","",'Passages &amp; Appels'!T132)</f>
        <v/>
      </c>
      <c r="V132" s="413" t="str">
        <f>IF('Passages &amp; Appels'!U132="","",'Passages &amp; Appels'!U132)</f>
        <v/>
      </c>
    </row>
    <row r="133" spans="1:22" ht="18.75" x14ac:dyDescent="0.3">
      <c r="A133" s="561"/>
      <c r="B133" s="491">
        <f>IF('Passages &amp; Appels'!L133='Passages &amp; Appels'!L132,"",'Passages &amp; Appels'!L133)</f>
        <v>0.50694444444444442</v>
      </c>
      <c r="C133" s="487" t="str">
        <f>IF(B133&lt;&gt;"",'Passages &amp; Appels'!A133,IF('Passages &amp; Appels'!A133='Passages &amp; Appels'!A132,"",'Passages &amp; Appels'!A133))</f>
        <v>DWF</v>
      </c>
      <c r="D133" s="490" t="str">
        <f>IF(C133&lt;&gt;"",'Passages &amp; Appels'!K133,IF('Passages &amp; Appels'!K133='Passages &amp; Appels'!K132,"",'Passages &amp; Appels'!K133))</f>
        <v>Passage</v>
      </c>
      <c r="E133" s="488">
        <f>IF(B133&lt;&gt;"",'Passages &amp; Appels'!H133,IF('Passages &amp; Appels'!H133='Passages &amp; Appels'!H132,"",'Passages &amp; Appels'!H133))</f>
        <v>6</v>
      </c>
      <c r="F133" s="489">
        <f>IF('Passages &amp; Appels'!I133='Passages &amp; Appels'!I132,"",'Passages &amp; Appels'!I133)</f>
        <v>1</v>
      </c>
      <c r="G133" s="259">
        <f>IF('Passages &amp; Appels'!J133="","",'Passages &amp; Appels'!J133)</f>
        <v>1</v>
      </c>
      <c r="H133" s="468" t="str">
        <f>IF('Passages &amp; Appels'!B133="","",'Passages &amp; Appels'!B133)</f>
        <v>REGNARD</v>
      </c>
      <c r="I133" s="437" t="str">
        <f>IF('Passages &amp; Appels'!C133="","",'Passages &amp; Appels'!C133)</f>
        <v>Caroline</v>
      </c>
      <c r="J133" s="110" t="str">
        <f>IF('Passages &amp; Appels'!D133="","",'Passages &amp; Appels'!D133)</f>
        <v>Femme</v>
      </c>
      <c r="K133" s="110" t="str">
        <f>IF('Passages &amp; Appels'!E133="","",'Passages &amp; Appels'!E133)</f>
        <v xml:space="preserve">N°2 </v>
      </c>
      <c r="L133" s="110" t="str">
        <f>IF('Passages &amp; Appels'!F133="","",'Passages &amp; Appels'!F133)</f>
        <v>REGNARD Caroline Femme</v>
      </c>
      <c r="M133" s="112" t="str">
        <f>IF('Passages &amp; Appels'!G133="","",'Passages &amp; Appels'!G133)</f>
        <v>Imashi</v>
      </c>
      <c r="N133" s="441">
        <f>IF('Passages &amp; Appels'!M133="","",'Passages &amp; Appels'!M133)</f>
        <v>0.48402777777777778</v>
      </c>
      <c r="O133" s="431">
        <f>IF('Passages &amp; Appels'!N133="","",'Passages &amp; Appels'!N133)</f>
        <v>0.50486111111111109</v>
      </c>
      <c r="P133" s="431">
        <f>IF('Passages &amp; Appels'!O133="","",'Passages &amp; Appels'!O133)</f>
        <v>0.50555555555555554</v>
      </c>
      <c r="Q133" s="439">
        <f>IF('Passages &amp; Appels'!P133="","",'Passages &amp; Appels'!P133)</f>
        <v>0.50694444444444442</v>
      </c>
      <c r="R133" s="435">
        <f>IF('Passages &amp; Appels'!Q133="","",'Passages &amp; Appels'!Q133)</f>
        <v>126</v>
      </c>
      <c r="S133" s="110" t="str">
        <f>IF('Passages &amp; Appels'!R133="","",'Passages &amp; Appels'!R133)</f>
        <v>m</v>
      </c>
      <c r="T133" s="437" t="str">
        <f>IF('Passages &amp; Appels'!S133="","",'Passages &amp; Appels'!S133)</f>
        <v/>
      </c>
      <c r="U133" s="112" t="str">
        <f>IF('Passages &amp; Appels'!T133="","",'Passages &amp; Appels'!T133)</f>
        <v/>
      </c>
      <c r="V133" s="413" t="str">
        <f>IF('Passages &amp; Appels'!U133="","",'Passages &amp; Appels'!U133)</f>
        <v/>
      </c>
    </row>
    <row r="134" spans="1:22" ht="18.75" x14ac:dyDescent="0.3">
      <c r="A134" s="561"/>
      <c r="B134" s="491" t="str">
        <f>IF('Passages &amp; Appels'!L134='Passages &amp; Appels'!L133,"",'Passages &amp; Appels'!L134)</f>
        <v/>
      </c>
      <c r="C134" s="487" t="str">
        <f>IF(B134&lt;&gt;"",'Passages &amp; Appels'!A134,IF('Passages &amp; Appels'!A134='Passages &amp; Appels'!A133,"",'Passages &amp; Appels'!A134))</f>
        <v/>
      </c>
      <c r="D134" s="490" t="str">
        <f>IF(C134&lt;&gt;"",'Passages &amp; Appels'!K134,IF('Passages &amp; Appels'!K134='Passages &amp; Appels'!K133,"",'Passages &amp; Appels'!K134))</f>
        <v/>
      </c>
      <c r="E134" s="488" t="str">
        <f>IF(B134&lt;&gt;"",'Passages &amp; Appels'!H134,IF('Passages &amp; Appels'!H134='Passages &amp; Appels'!H133,"",'Passages &amp; Appels'!H134))</f>
        <v/>
      </c>
      <c r="F134" s="489">
        <f>IF('Passages &amp; Appels'!I134='Passages &amp; Appels'!I133,"",'Passages &amp; Appels'!I134)</f>
        <v>2</v>
      </c>
      <c r="G134" s="259">
        <f>IF('Passages &amp; Appels'!J134="","",'Passages &amp; Appels'!J134)</f>
        <v>2</v>
      </c>
      <c r="H134" s="468" t="str">
        <f>IF('Passages &amp; Appels'!B134="","",'Passages &amp; Appels'!B134)</f>
        <v>GATA</v>
      </c>
      <c r="I134" s="437" t="str">
        <f>IF('Passages &amp; Appels'!C134="","",'Passages &amp; Appels'!C134)</f>
        <v>Aude</v>
      </c>
      <c r="J134" s="110" t="str">
        <f>IF('Passages &amp; Appels'!D134="","",'Passages &amp; Appels'!D134)</f>
        <v>Femme</v>
      </c>
      <c r="K134" s="110" t="str">
        <f>IF('Passages &amp; Appels'!E134="","",'Passages &amp; Appels'!E134)</f>
        <v xml:space="preserve">N°4 </v>
      </c>
      <c r="L134" s="110" t="str">
        <f>IF('Passages &amp; Appels'!F134="","",'Passages &amp; Appels'!F134)</f>
        <v>GATA Aude Femme</v>
      </c>
      <c r="M134" s="112" t="str">
        <f>IF('Passages &amp; Appels'!G134="","",'Passages &amp; Appels'!G134)</f>
        <v>Enjoy And Relax</v>
      </c>
      <c r="N134" s="441">
        <f>IF('Passages &amp; Appels'!M134="","",'Passages &amp; Appels'!M134)</f>
        <v>0.48402777777777778</v>
      </c>
      <c r="O134" s="431">
        <f>IF('Passages &amp; Appels'!N134="","",'Passages &amp; Appels'!N134)</f>
        <v>0.50486111111111109</v>
      </c>
      <c r="P134" s="431">
        <f>IF('Passages &amp; Appels'!O134="","",'Passages &amp; Appels'!O134)</f>
        <v>0.50555555555555554</v>
      </c>
      <c r="Q134" s="439">
        <f>IF('Passages &amp; Appels'!P134="","",'Passages &amp; Appels'!P134)</f>
        <v>0.50694444444444442</v>
      </c>
      <c r="R134" s="435">
        <f>IF('Passages &amp; Appels'!Q134="","",'Passages &amp; Appels'!Q134)</f>
        <v>140</v>
      </c>
      <c r="S134" s="110" t="str">
        <f>IF('Passages &amp; Appels'!R134="","",'Passages &amp; Appels'!R134)</f>
        <v>m</v>
      </c>
      <c r="T134" s="437" t="str">
        <f>IF('Passages &amp; Appels'!S134="","",'Passages &amp; Appels'!S134)</f>
        <v/>
      </c>
      <c r="U134" s="112" t="str">
        <f>IF('Passages &amp; Appels'!T134="","",'Passages &amp; Appels'!T134)</f>
        <v/>
      </c>
      <c r="V134" s="413" t="str">
        <f>IF('Passages &amp; Appels'!U134="","",'Passages &amp; Appels'!U134)</f>
        <v/>
      </c>
    </row>
    <row r="135" spans="1:22" ht="18.75" x14ac:dyDescent="0.3">
      <c r="A135" s="561"/>
      <c r="B135" s="491">
        <f>IF('Passages &amp; Appels'!L135='Passages &amp; Appels'!L134,"",'Passages &amp; Appels'!L135)</f>
        <v>0.51111111111111107</v>
      </c>
      <c r="C135" s="487" t="str">
        <f>IF(B135&lt;&gt;"",'Passages &amp; Appels'!A135,IF('Passages &amp; Appels'!A135='Passages &amp; Appels'!A134,"",'Passages &amp; Appels'!A135))</f>
        <v>DWF</v>
      </c>
      <c r="D135" s="490" t="str">
        <f>IF(C135&lt;&gt;"",'Passages &amp; Appels'!K135,IF('Passages &amp; Appels'!K135='Passages &amp; Appels'!K134,"",'Passages &amp; Appels'!K135))</f>
        <v>Appel</v>
      </c>
      <c r="E135" s="488">
        <f>IF(B135&lt;&gt;"",'Passages &amp; Appels'!H135,IF('Passages &amp; Appels'!H135='Passages &amp; Appels'!H134,"",'Passages &amp; Appels'!H135))</f>
        <v>7</v>
      </c>
      <c r="F135" s="489">
        <f>IF('Passages &amp; Appels'!I135='Passages &amp; Appels'!I134,"",'Passages &amp; Appels'!I135)</f>
        <v>1</v>
      </c>
      <c r="G135" s="259">
        <f>IF('Passages &amp; Appels'!J135="","",'Passages &amp; Appels'!J135)</f>
        <v>1</v>
      </c>
      <c r="H135" s="468" t="str">
        <f>IF('Passages &amp; Appels'!B135="","",'Passages &amp; Appels'!B135)</f>
        <v>PIERRAT</v>
      </c>
      <c r="I135" s="437" t="str">
        <f>IF('Passages &amp; Appels'!C135="","",'Passages &amp; Appels'!C135)</f>
        <v>Patrice</v>
      </c>
      <c r="J135" s="110" t="str">
        <f>IF('Passages &amp; Appels'!D135="","",'Passages &amp; Appels'!D135)</f>
        <v>Homme</v>
      </c>
      <c r="K135" s="110" t="str">
        <f>IF('Passages &amp; Appels'!E135="","",'Passages &amp; Appels'!E135)</f>
        <v xml:space="preserve">N°3 </v>
      </c>
      <c r="L135" s="110" t="str">
        <f>IF('Passages &amp; Appels'!F135="","",'Passages &amp; Appels'!F135)</f>
        <v>PIERRAT Patrice Homme</v>
      </c>
      <c r="M135" s="112" t="str">
        <f>IF('Passages &amp; Appels'!G135="","",'Passages &amp; Appels'!G135)</f>
        <v>Sportpleizh</v>
      </c>
      <c r="N135" s="441">
        <f>IF('Passages &amp; Appels'!M135="","",'Passages &amp; Appels'!M135)</f>
        <v>0.49027777777777776</v>
      </c>
      <c r="O135" s="431">
        <f>IF('Passages &amp; Appels'!N135="","",'Passages &amp; Appels'!N135)</f>
        <v>0.51111111111111107</v>
      </c>
      <c r="P135" s="431">
        <f>IF('Passages &amp; Appels'!O135="","",'Passages &amp; Appels'!O135)</f>
        <v>0.51180555555555551</v>
      </c>
      <c r="Q135" s="439">
        <f>IF('Passages &amp; Appels'!P135="","",'Passages &amp; Appels'!P135)</f>
        <v>0.5131944444444444</v>
      </c>
      <c r="R135" s="435">
        <f>IF('Passages &amp; Appels'!Q135="","",'Passages &amp; Appels'!Q135)</f>
        <v>140</v>
      </c>
      <c r="S135" s="110" t="str">
        <f>IF('Passages &amp; Appels'!R135="","",'Passages &amp; Appels'!R135)</f>
        <v>m</v>
      </c>
      <c r="T135" s="437" t="str">
        <f>IF('Passages &amp; Appels'!S135="","",'Passages &amp; Appels'!S135)</f>
        <v/>
      </c>
      <c r="U135" s="112" t="str">
        <f>IF('Passages &amp; Appels'!T135="","",'Passages &amp; Appels'!T135)</f>
        <v/>
      </c>
      <c r="V135" s="413" t="str">
        <f>IF('Passages &amp; Appels'!U135="","",'Passages &amp; Appels'!U135)</f>
        <v/>
      </c>
    </row>
    <row r="136" spans="1:22" ht="18.75" x14ac:dyDescent="0.3">
      <c r="A136" s="561"/>
      <c r="B136" s="491" t="str">
        <f>IF('Passages &amp; Appels'!L136='Passages &amp; Appels'!L135,"",'Passages &amp; Appels'!L136)</f>
        <v/>
      </c>
      <c r="C136" s="487" t="str">
        <f>IF(B136&lt;&gt;"",'Passages &amp; Appels'!A136,IF('Passages &amp; Appels'!A136='Passages &amp; Appels'!A135,"",'Passages &amp; Appels'!A136))</f>
        <v/>
      </c>
      <c r="D136" s="490" t="str">
        <f>IF(C136&lt;&gt;"",'Passages &amp; Appels'!K136,IF('Passages &amp; Appels'!K136='Passages &amp; Appels'!K135,"",'Passages &amp; Appels'!K136))</f>
        <v/>
      </c>
      <c r="E136" s="488" t="str">
        <f>IF(B136&lt;&gt;"",'Passages &amp; Appels'!H136,IF('Passages &amp; Appels'!H136='Passages &amp; Appels'!H135,"",'Passages &amp; Appels'!H136))</f>
        <v/>
      </c>
      <c r="F136" s="489">
        <f>IF('Passages &amp; Appels'!I136='Passages &amp; Appels'!I135,"",'Passages &amp; Appels'!I136)</f>
        <v>2</v>
      </c>
      <c r="G136" s="259">
        <f>IF('Passages &amp; Appels'!J136="","",'Passages &amp; Appels'!J136)</f>
        <v>2</v>
      </c>
      <c r="H136" s="468" t="str">
        <f>IF('Passages &amp; Appels'!B136="","",'Passages &amp; Appels'!B136)</f>
        <v>EKSTETS</v>
      </c>
      <c r="I136" s="437" t="str">
        <f>IF('Passages &amp; Appels'!C136="","",'Passages &amp; Appels'!C136)</f>
        <v>Marie-pierre</v>
      </c>
      <c r="J136" s="110" t="str">
        <f>IF('Passages &amp; Appels'!D136="","",'Passages &amp; Appels'!D136)</f>
        <v>Femme</v>
      </c>
      <c r="K136" s="110" t="str">
        <f>IF('Passages &amp; Appels'!E136="","",'Passages &amp; Appels'!E136)</f>
        <v xml:space="preserve">N°4 </v>
      </c>
      <c r="L136" s="110" t="str">
        <f>IF('Passages &amp; Appels'!F136="","",'Passages &amp; Appels'!F136)</f>
        <v>EKSTETS Marie-pierre Femme</v>
      </c>
      <c r="M136" s="112" t="str">
        <f>IF('Passages &amp; Appels'!G136="","",'Passages &amp; Appels'!G136)</f>
        <v>Savoy'OuBien?</v>
      </c>
      <c r="N136" s="441">
        <f>IF('Passages &amp; Appels'!M136="","",'Passages &amp; Appels'!M136)</f>
        <v>0.49027777777777776</v>
      </c>
      <c r="O136" s="431">
        <f>IF('Passages &amp; Appels'!N136="","",'Passages &amp; Appels'!N136)</f>
        <v>0.51111111111111107</v>
      </c>
      <c r="P136" s="431">
        <f>IF('Passages &amp; Appels'!O136="","",'Passages &amp; Appels'!O136)</f>
        <v>0.51180555555555551</v>
      </c>
      <c r="Q136" s="439">
        <f>IF('Passages &amp; Appels'!P136="","",'Passages &amp; Appels'!P136)</f>
        <v>0.5131944444444444</v>
      </c>
      <c r="R136" s="435">
        <f>IF('Passages &amp; Appels'!Q136="","",'Passages &amp; Appels'!Q136)</f>
        <v>150</v>
      </c>
      <c r="S136" s="110" t="str">
        <f>IF('Passages &amp; Appels'!R136="","",'Passages &amp; Appels'!R136)</f>
        <v>m</v>
      </c>
      <c r="T136" s="437" t="str">
        <f>IF('Passages &amp; Appels'!S136="","",'Passages &amp; Appels'!S136)</f>
        <v/>
      </c>
      <c r="U136" s="112" t="str">
        <f>IF('Passages &amp; Appels'!T136="","",'Passages &amp; Appels'!T136)</f>
        <v/>
      </c>
      <c r="V136" s="413" t="str">
        <f>IF('Passages &amp; Appels'!U136="","",'Passages &amp; Appels'!U136)</f>
        <v/>
      </c>
    </row>
    <row r="137" spans="1:22" ht="18.75" x14ac:dyDescent="0.3">
      <c r="A137" s="561"/>
      <c r="B137" s="491">
        <f>IF('Passages &amp; Appels'!L137='Passages &amp; Appels'!L136,"",'Passages &amp; Appels'!L137)</f>
        <v>0.51180555555555551</v>
      </c>
      <c r="C137" s="487" t="str">
        <f>IF(B137&lt;&gt;"",'Passages &amp; Appels'!A137,IF('Passages &amp; Appels'!A137='Passages &amp; Appels'!A136,"",'Passages &amp; Appels'!A137))</f>
        <v>DWF</v>
      </c>
      <c r="D137" s="490" t="str">
        <f>IF(C137&lt;&gt;"",'Passages &amp; Appels'!K137,IF('Passages &amp; Appels'!K137='Passages &amp; Appels'!K136,"",'Passages &amp; Appels'!K137))</f>
        <v>Décompte</v>
      </c>
      <c r="E137" s="488">
        <f>IF(B137&lt;&gt;"",'Passages &amp; Appels'!H137,IF('Passages &amp; Appels'!H137='Passages &amp; Appels'!H136,"",'Passages &amp; Appels'!H137))</f>
        <v>7</v>
      </c>
      <c r="F137" s="489">
        <f>IF('Passages &amp; Appels'!I137='Passages &amp; Appels'!I136,"",'Passages &amp; Appels'!I137)</f>
        <v>1</v>
      </c>
      <c r="G137" s="259">
        <f>IF('Passages &amp; Appels'!J137="","",'Passages &amp; Appels'!J137)</f>
        <v>1</v>
      </c>
      <c r="H137" s="468" t="str">
        <f>IF('Passages &amp; Appels'!B137="","",'Passages &amp; Appels'!B137)</f>
        <v>PIERRAT</v>
      </c>
      <c r="I137" s="437" t="str">
        <f>IF('Passages &amp; Appels'!C137="","",'Passages &amp; Appels'!C137)</f>
        <v>Patrice</v>
      </c>
      <c r="J137" s="110" t="str">
        <f>IF('Passages &amp; Appels'!D137="","",'Passages &amp; Appels'!D137)</f>
        <v>Homme</v>
      </c>
      <c r="K137" s="110" t="str">
        <f>IF('Passages &amp; Appels'!E137="","",'Passages &amp; Appels'!E137)</f>
        <v xml:space="preserve">N°3 </v>
      </c>
      <c r="L137" s="110" t="str">
        <f>IF('Passages &amp; Appels'!F137="","",'Passages &amp; Appels'!F137)</f>
        <v>PIERRAT Patrice Homme</v>
      </c>
      <c r="M137" s="112" t="str">
        <f>IF('Passages &amp; Appels'!G137="","",'Passages &amp; Appels'!G137)</f>
        <v>Sportpleizh</v>
      </c>
      <c r="N137" s="441">
        <f>IF('Passages &amp; Appels'!M137="","",'Passages &amp; Appels'!M137)</f>
        <v>0.49027777777777776</v>
      </c>
      <c r="O137" s="431">
        <f>IF('Passages &amp; Appels'!N137="","",'Passages &amp; Appels'!N137)</f>
        <v>0.51111111111111107</v>
      </c>
      <c r="P137" s="431">
        <f>IF('Passages &amp; Appels'!O137="","",'Passages &amp; Appels'!O137)</f>
        <v>0.51180555555555551</v>
      </c>
      <c r="Q137" s="439">
        <f>IF('Passages &amp; Appels'!P137="","",'Passages &amp; Appels'!P137)</f>
        <v>0.5131944444444444</v>
      </c>
      <c r="R137" s="435">
        <f>IF('Passages &amp; Appels'!Q137="","",'Passages &amp; Appels'!Q137)</f>
        <v>140</v>
      </c>
      <c r="S137" s="110" t="str">
        <f>IF('Passages &amp; Appels'!R137="","",'Passages &amp; Appels'!R137)</f>
        <v>m</v>
      </c>
      <c r="T137" s="437" t="str">
        <f>IF('Passages &amp; Appels'!S137="","",'Passages &amp; Appels'!S137)</f>
        <v/>
      </c>
      <c r="U137" s="112" t="str">
        <f>IF('Passages &amp; Appels'!T137="","",'Passages &amp; Appels'!T137)</f>
        <v/>
      </c>
      <c r="V137" s="413" t="str">
        <f>IF('Passages &amp; Appels'!U137="","",'Passages &amp; Appels'!U137)</f>
        <v/>
      </c>
    </row>
    <row r="138" spans="1:22" ht="18.75" x14ac:dyDescent="0.3">
      <c r="A138" s="561"/>
      <c r="B138" s="491" t="str">
        <f>IF('Passages &amp; Appels'!L138='Passages &amp; Appels'!L137,"",'Passages &amp; Appels'!L138)</f>
        <v/>
      </c>
      <c r="C138" s="487" t="str">
        <f>IF(B138&lt;&gt;"",'Passages &amp; Appels'!A138,IF('Passages &amp; Appels'!A138='Passages &amp; Appels'!A137,"",'Passages &amp; Appels'!A138))</f>
        <v/>
      </c>
      <c r="D138" s="490" t="str">
        <f>IF(C138&lt;&gt;"",'Passages &amp; Appels'!K138,IF('Passages &amp; Appels'!K138='Passages &amp; Appels'!K137,"",'Passages &amp; Appels'!K138))</f>
        <v/>
      </c>
      <c r="E138" s="488" t="str">
        <f>IF(B138&lt;&gt;"",'Passages &amp; Appels'!H138,IF('Passages &amp; Appels'!H138='Passages &amp; Appels'!H137,"",'Passages &amp; Appels'!H138))</f>
        <v/>
      </c>
      <c r="F138" s="489">
        <f>IF('Passages &amp; Appels'!I138='Passages &amp; Appels'!I137,"",'Passages &amp; Appels'!I138)</f>
        <v>2</v>
      </c>
      <c r="G138" s="259">
        <f>IF('Passages &amp; Appels'!J138="","",'Passages &amp; Appels'!J138)</f>
        <v>2</v>
      </c>
      <c r="H138" s="468" t="str">
        <f>IF('Passages &amp; Appels'!B138="","",'Passages &amp; Appels'!B138)</f>
        <v>EKSTETS</v>
      </c>
      <c r="I138" s="437" t="str">
        <f>IF('Passages &amp; Appels'!C138="","",'Passages &amp; Appels'!C138)</f>
        <v>Marie-pierre</v>
      </c>
      <c r="J138" s="110" t="str">
        <f>IF('Passages &amp; Appels'!D138="","",'Passages &amp; Appels'!D138)</f>
        <v>Femme</v>
      </c>
      <c r="K138" s="110" t="str">
        <f>IF('Passages &amp; Appels'!E138="","",'Passages &amp; Appels'!E138)</f>
        <v xml:space="preserve">N°4 </v>
      </c>
      <c r="L138" s="110" t="str">
        <f>IF('Passages &amp; Appels'!F138="","",'Passages &amp; Appels'!F138)</f>
        <v>EKSTETS Marie-pierre Femme</v>
      </c>
      <c r="M138" s="112" t="str">
        <f>IF('Passages &amp; Appels'!G138="","",'Passages &amp; Appels'!G138)</f>
        <v>Savoy'OuBien?</v>
      </c>
      <c r="N138" s="441">
        <f>IF('Passages &amp; Appels'!M138="","",'Passages &amp; Appels'!M138)</f>
        <v>0.49027777777777776</v>
      </c>
      <c r="O138" s="431">
        <f>IF('Passages &amp; Appels'!N138="","",'Passages &amp; Appels'!N138)</f>
        <v>0.51111111111111107</v>
      </c>
      <c r="P138" s="431">
        <f>IF('Passages &amp; Appels'!O138="","",'Passages &amp; Appels'!O138)</f>
        <v>0.51180555555555551</v>
      </c>
      <c r="Q138" s="439">
        <f>IF('Passages &amp; Appels'!P138="","",'Passages &amp; Appels'!P138)</f>
        <v>0.5131944444444444</v>
      </c>
      <c r="R138" s="435">
        <f>IF('Passages &amp; Appels'!Q138="","",'Passages &amp; Appels'!Q138)</f>
        <v>150</v>
      </c>
      <c r="S138" s="110" t="str">
        <f>IF('Passages &amp; Appels'!R138="","",'Passages &amp; Appels'!R138)</f>
        <v>m</v>
      </c>
      <c r="T138" s="437" t="str">
        <f>IF('Passages &amp; Appels'!S138="","",'Passages &amp; Appels'!S138)</f>
        <v/>
      </c>
      <c r="U138" s="112" t="str">
        <f>IF('Passages &amp; Appels'!T138="","",'Passages &amp; Appels'!T138)</f>
        <v/>
      </c>
      <c r="V138" s="413" t="str">
        <f>IF('Passages &amp; Appels'!U138="","",'Passages &amp; Appels'!U138)</f>
        <v/>
      </c>
    </row>
    <row r="139" spans="1:22" ht="18.75" x14ac:dyDescent="0.3">
      <c r="A139" s="561"/>
      <c r="B139" s="491">
        <f>IF('Passages &amp; Appels'!L139='Passages &amp; Appels'!L138,"",'Passages &amp; Appels'!L139)</f>
        <v>0.5131944444444444</v>
      </c>
      <c r="C139" s="487" t="str">
        <f>IF(B139&lt;&gt;"",'Passages &amp; Appels'!A139,IF('Passages &amp; Appels'!A139='Passages &amp; Appels'!A138,"",'Passages &amp; Appels'!A139))</f>
        <v>DWF</v>
      </c>
      <c r="D139" s="490" t="str">
        <f>IF(C139&lt;&gt;"",'Passages &amp; Appels'!K139,IF('Passages &amp; Appels'!K139='Passages &amp; Appels'!K138,"",'Passages &amp; Appels'!K139))</f>
        <v>Passage</v>
      </c>
      <c r="E139" s="488">
        <f>IF(B139&lt;&gt;"",'Passages &amp; Appels'!H139,IF('Passages &amp; Appels'!H139='Passages &amp; Appels'!H138,"",'Passages &amp; Appels'!H139))</f>
        <v>7</v>
      </c>
      <c r="F139" s="489">
        <f>IF('Passages &amp; Appels'!I139='Passages &amp; Appels'!I138,"",'Passages &amp; Appels'!I139)</f>
        <v>1</v>
      </c>
      <c r="G139" s="259">
        <f>IF('Passages &amp; Appels'!J139="","",'Passages &amp; Appels'!J139)</f>
        <v>1</v>
      </c>
      <c r="H139" s="468" t="str">
        <f>IF('Passages &amp; Appels'!B139="","",'Passages &amp; Appels'!B139)</f>
        <v>PIERRAT</v>
      </c>
      <c r="I139" s="437" t="str">
        <f>IF('Passages &amp; Appels'!C139="","",'Passages &amp; Appels'!C139)</f>
        <v>Patrice</v>
      </c>
      <c r="J139" s="110" t="str">
        <f>IF('Passages &amp; Appels'!D139="","",'Passages &amp; Appels'!D139)</f>
        <v>Homme</v>
      </c>
      <c r="K139" s="110" t="str">
        <f>IF('Passages &amp; Appels'!E139="","",'Passages &amp; Appels'!E139)</f>
        <v xml:space="preserve">N°3 </v>
      </c>
      <c r="L139" s="110" t="str">
        <f>IF('Passages &amp; Appels'!F139="","",'Passages &amp; Appels'!F139)</f>
        <v>PIERRAT Patrice Homme</v>
      </c>
      <c r="M139" s="112" t="str">
        <f>IF('Passages &amp; Appels'!G139="","",'Passages &amp; Appels'!G139)</f>
        <v>Sportpleizh</v>
      </c>
      <c r="N139" s="441">
        <f>IF('Passages &amp; Appels'!M139="","",'Passages &amp; Appels'!M139)</f>
        <v>0.49027777777777776</v>
      </c>
      <c r="O139" s="431">
        <f>IF('Passages &amp; Appels'!N139="","",'Passages &amp; Appels'!N139)</f>
        <v>0.51111111111111107</v>
      </c>
      <c r="P139" s="431">
        <f>IF('Passages &amp; Appels'!O139="","",'Passages &amp; Appels'!O139)</f>
        <v>0.51180555555555551</v>
      </c>
      <c r="Q139" s="439">
        <f>IF('Passages &amp; Appels'!P139="","",'Passages &amp; Appels'!P139)</f>
        <v>0.5131944444444444</v>
      </c>
      <c r="R139" s="435">
        <f>IF('Passages &amp; Appels'!Q139="","",'Passages &amp; Appels'!Q139)</f>
        <v>140</v>
      </c>
      <c r="S139" s="110" t="str">
        <f>IF('Passages &amp; Appels'!R139="","",'Passages &amp; Appels'!R139)</f>
        <v>m</v>
      </c>
      <c r="T139" s="437" t="str">
        <f>IF('Passages &amp; Appels'!S139="","",'Passages &amp; Appels'!S139)</f>
        <v/>
      </c>
      <c r="U139" s="112" t="str">
        <f>IF('Passages &amp; Appels'!T139="","",'Passages &amp; Appels'!T139)</f>
        <v/>
      </c>
      <c r="V139" s="413" t="str">
        <f>IF('Passages &amp; Appels'!U139="","",'Passages &amp; Appels'!U139)</f>
        <v/>
      </c>
    </row>
    <row r="140" spans="1:22" ht="18.75" x14ac:dyDescent="0.3">
      <c r="A140" s="561"/>
      <c r="B140" s="491" t="str">
        <f>IF('Passages &amp; Appels'!L140='Passages &amp; Appels'!L139,"",'Passages &amp; Appels'!L140)</f>
        <v/>
      </c>
      <c r="C140" s="487" t="str">
        <f>IF(B140&lt;&gt;"",'Passages &amp; Appels'!A140,IF('Passages &amp; Appels'!A140='Passages &amp; Appels'!A139,"",'Passages &amp; Appels'!A140))</f>
        <v/>
      </c>
      <c r="D140" s="490" t="str">
        <f>IF(C140&lt;&gt;"",'Passages &amp; Appels'!K140,IF('Passages &amp; Appels'!K140='Passages &amp; Appels'!K139,"",'Passages &amp; Appels'!K140))</f>
        <v/>
      </c>
      <c r="E140" s="488" t="str">
        <f>IF(B140&lt;&gt;"",'Passages &amp; Appels'!H140,IF('Passages &amp; Appels'!H140='Passages &amp; Appels'!H139,"",'Passages &amp; Appels'!H140))</f>
        <v/>
      </c>
      <c r="F140" s="489">
        <f>IF('Passages &amp; Appels'!I140='Passages &amp; Appels'!I139,"",'Passages &amp; Appels'!I140)</f>
        <v>2</v>
      </c>
      <c r="G140" s="259">
        <f>IF('Passages &amp; Appels'!J140="","",'Passages &amp; Appels'!J140)</f>
        <v>2</v>
      </c>
      <c r="H140" s="468" t="str">
        <f>IF('Passages &amp; Appels'!B140="","",'Passages &amp; Appels'!B140)</f>
        <v>EKSTETS</v>
      </c>
      <c r="I140" s="437" t="str">
        <f>IF('Passages &amp; Appels'!C140="","",'Passages &amp; Appels'!C140)</f>
        <v>Marie-pierre</v>
      </c>
      <c r="J140" s="110" t="str">
        <f>IF('Passages &amp; Appels'!D140="","",'Passages &amp; Appels'!D140)</f>
        <v>Femme</v>
      </c>
      <c r="K140" s="110" t="str">
        <f>IF('Passages &amp; Appels'!E140="","",'Passages &amp; Appels'!E140)</f>
        <v xml:space="preserve">N°4 </v>
      </c>
      <c r="L140" s="110" t="str">
        <f>IF('Passages &amp; Appels'!F140="","",'Passages &amp; Appels'!F140)</f>
        <v>EKSTETS Marie-pierre Femme</v>
      </c>
      <c r="M140" s="112" t="str">
        <f>IF('Passages &amp; Appels'!G140="","",'Passages &amp; Appels'!G140)</f>
        <v>Savoy'OuBien?</v>
      </c>
      <c r="N140" s="441">
        <f>IF('Passages &amp; Appels'!M140="","",'Passages &amp; Appels'!M140)</f>
        <v>0.49027777777777776</v>
      </c>
      <c r="O140" s="431">
        <f>IF('Passages &amp; Appels'!N140="","",'Passages &amp; Appels'!N140)</f>
        <v>0.51111111111111107</v>
      </c>
      <c r="P140" s="431">
        <f>IF('Passages &amp; Appels'!O140="","",'Passages &amp; Appels'!O140)</f>
        <v>0.51180555555555551</v>
      </c>
      <c r="Q140" s="439">
        <f>IF('Passages &amp; Appels'!P140="","",'Passages &amp; Appels'!P140)</f>
        <v>0.5131944444444444</v>
      </c>
      <c r="R140" s="435">
        <f>IF('Passages &amp; Appels'!Q140="","",'Passages &amp; Appels'!Q140)</f>
        <v>150</v>
      </c>
      <c r="S140" s="110" t="str">
        <f>IF('Passages &amp; Appels'!R140="","",'Passages &amp; Appels'!R140)</f>
        <v>m</v>
      </c>
      <c r="T140" s="437" t="str">
        <f>IF('Passages &amp; Appels'!S140="","",'Passages &amp; Appels'!S140)</f>
        <v/>
      </c>
      <c r="U140" s="112" t="str">
        <f>IF('Passages &amp; Appels'!T140="","",'Passages &amp; Appels'!T140)</f>
        <v/>
      </c>
      <c r="V140" s="413" t="str">
        <f>IF('Passages &amp; Appels'!U140="","",'Passages &amp; Appels'!U140)</f>
        <v/>
      </c>
    </row>
    <row r="141" spans="1:22" ht="18.75" x14ac:dyDescent="0.3">
      <c r="A141" s="561"/>
      <c r="B141" s="491">
        <f>IF('Passages &amp; Appels'!L141='Passages &amp; Appels'!L140,"",'Passages &amp; Appels'!L141)</f>
        <v>0.51736111111111105</v>
      </c>
      <c r="C141" s="487" t="str">
        <f>IF(B141&lt;&gt;"",'Passages &amp; Appels'!A141,IF('Passages &amp; Appels'!A141='Passages &amp; Appels'!A140,"",'Passages &amp; Appels'!A141))</f>
        <v>DWF</v>
      </c>
      <c r="D141" s="490" t="str">
        <f>IF(C141&lt;&gt;"",'Passages &amp; Appels'!K141,IF('Passages &amp; Appels'!K141='Passages &amp; Appels'!K140,"",'Passages &amp; Appels'!K141))</f>
        <v>Appel</v>
      </c>
      <c r="E141" s="488">
        <f>IF(B141&lt;&gt;"",'Passages &amp; Appels'!H141,IF('Passages &amp; Appels'!H141='Passages &amp; Appels'!H140,"",'Passages &amp; Appels'!H141))</f>
        <v>8</v>
      </c>
      <c r="F141" s="489">
        <f>IF('Passages &amp; Appels'!I141='Passages &amp; Appels'!I140,"",'Passages &amp; Appels'!I141)</f>
        <v>1</v>
      </c>
      <c r="G141" s="259">
        <f>IF('Passages &amp; Appels'!J141="","",'Passages &amp; Appels'!J141)</f>
        <v>1</v>
      </c>
      <c r="H141" s="468" t="str">
        <f>IF('Passages &amp; Appels'!B141="","",'Passages &amp; Appels'!B141)</f>
        <v>VERNIER</v>
      </c>
      <c r="I141" s="437" t="str">
        <f>IF('Passages &amp; Appels'!C141="","",'Passages &amp; Appels'!C141)</f>
        <v>Emilie</v>
      </c>
      <c r="J141" s="110" t="str">
        <f>IF('Passages &amp; Appels'!D141="","",'Passages &amp; Appels'!D141)</f>
        <v>Femme</v>
      </c>
      <c r="K141" s="110" t="str">
        <f>IF('Passages &amp; Appels'!E141="","",'Passages &amp; Appels'!E141)</f>
        <v xml:space="preserve">N°5 </v>
      </c>
      <c r="L141" s="110" t="str">
        <f>IF('Passages &amp; Appels'!F141="","",'Passages &amp; Appels'!F141)</f>
        <v>VERNIER Emilie Femme</v>
      </c>
      <c r="M141" s="112" t="str">
        <f>IF('Passages &amp; Appels'!G141="","",'Passages &amp; Appels'!G141)</f>
        <v>Savoy'OuBien?</v>
      </c>
      <c r="N141" s="441">
        <f>IF('Passages &amp; Appels'!M141="","",'Passages &amp; Appels'!M141)</f>
        <v>0.49652777777777773</v>
      </c>
      <c r="O141" s="431">
        <f>IF('Passages &amp; Appels'!N141="","",'Passages &amp; Appels'!N141)</f>
        <v>0.51736111111111105</v>
      </c>
      <c r="P141" s="431">
        <f>IF('Passages &amp; Appels'!O141="","",'Passages &amp; Appels'!O141)</f>
        <v>0.51805555555555549</v>
      </c>
      <c r="Q141" s="439">
        <f>IF('Passages &amp; Appels'!P141="","",'Passages &amp; Appels'!P141)</f>
        <v>0.51944444444444438</v>
      </c>
      <c r="R141" s="435">
        <f>IF('Passages &amp; Appels'!Q141="","",'Passages &amp; Appels'!Q141)</f>
        <v>150</v>
      </c>
      <c r="S141" s="110" t="str">
        <f>IF('Passages &amp; Appels'!R141="","",'Passages &amp; Appels'!R141)</f>
        <v>m</v>
      </c>
      <c r="T141" s="437" t="str">
        <f>IF('Passages &amp; Appels'!S141="","",'Passages &amp; Appels'!S141)</f>
        <v/>
      </c>
      <c r="U141" s="112" t="str">
        <f>IF('Passages &amp; Appels'!T141="","",'Passages &amp; Appels'!T141)</f>
        <v/>
      </c>
      <c r="V141" s="413" t="str">
        <f>IF('Passages &amp; Appels'!U141="","",'Passages &amp; Appels'!U141)</f>
        <v/>
      </c>
    </row>
    <row r="142" spans="1:22" ht="18.75" x14ac:dyDescent="0.3">
      <c r="A142" s="561"/>
      <c r="B142" s="491" t="str">
        <f>IF('Passages &amp; Appels'!L142='Passages &amp; Appels'!L141,"",'Passages &amp; Appels'!L142)</f>
        <v/>
      </c>
      <c r="C142" s="487" t="str">
        <f>IF(B142&lt;&gt;"",'Passages &amp; Appels'!A142,IF('Passages &amp; Appels'!A142='Passages &amp; Appels'!A141,"",'Passages &amp; Appels'!A142))</f>
        <v/>
      </c>
      <c r="D142" s="490" t="str">
        <f>IF(C142&lt;&gt;"",'Passages &amp; Appels'!K142,IF('Passages &amp; Appels'!K142='Passages &amp; Appels'!K141,"",'Passages &amp; Appels'!K142))</f>
        <v/>
      </c>
      <c r="E142" s="488" t="str">
        <f>IF(B142&lt;&gt;"",'Passages &amp; Appels'!H142,IF('Passages &amp; Appels'!H142='Passages &amp; Appels'!H141,"",'Passages &amp; Appels'!H142))</f>
        <v/>
      </c>
      <c r="F142" s="489">
        <f>IF('Passages &amp; Appels'!I142='Passages &amp; Appels'!I141,"",'Passages &amp; Appels'!I142)</f>
        <v>2</v>
      </c>
      <c r="G142" s="259">
        <f>IF('Passages &amp; Appels'!J142="","",'Passages &amp; Appels'!J142)</f>
        <v>2</v>
      </c>
      <c r="H142" s="468" t="str">
        <f>IF('Passages &amp; Appels'!B142="","",'Passages &amp; Appels'!B142)</f>
        <v>ELU</v>
      </c>
      <c r="I142" s="437" t="str">
        <f>IF('Passages &amp; Appels'!C142="","",'Passages &amp; Appels'!C142)</f>
        <v>Olivier</v>
      </c>
      <c r="J142" s="110" t="str">
        <f>IF('Passages &amp; Appels'!D142="","",'Passages &amp; Appels'!D142)</f>
        <v>Homme</v>
      </c>
      <c r="K142" s="110" t="str">
        <f>IF('Passages &amp; Appels'!E142="","",'Passages &amp; Appels'!E142)</f>
        <v xml:space="preserve">N°3 </v>
      </c>
      <c r="L142" s="110" t="str">
        <f>IF('Passages &amp; Appels'!F142="","",'Passages &amp; Appels'!F142)</f>
        <v>ELU Olivier Homme</v>
      </c>
      <c r="M142" s="112" t="str">
        <f>IF('Passages &amp; Appels'!G142="","",'Passages &amp; Appels'!G142)</f>
        <v>Les Cormorans 1</v>
      </c>
      <c r="N142" s="441">
        <f>IF('Passages &amp; Appels'!M142="","",'Passages &amp; Appels'!M142)</f>
        <v>0.49652777777777773</v>
      </c>
      <c r="O142" s="431">
        <f>IF('Passages &amp; Appels'!N142="","",'Passages &amp; Appels'!N142)</f>
        <v>0.51736111111111105</v>
      </c>
      <c r="P142" s="431">
        <f>IF('Passages &amp; Appels'!O142="","",'Passages &amp; Appels'!O142)</f>
        <v>0.51805555555555549</v>
      </c>
      <c r="Q142" s="439">
        <f>IF('Passages &amp; Appels'!P142="","",'Passages &amp; Appels'!P142)</f>
        <v>0.51944444444444438</v>
      </c>
      <c r="R142" s="435">
        <f>IF('Passages &amp; Appels'!Q142="","",'Passages &amp; Appels'!Q142)</f>
        <v>175</v>
      </c>
      <c r="S142" s="110" t="str">
        <f>IF('Passages &amp; Appels'!R142="","",'Passages &amp; Appels'!R142)</f>
        <v>m</v>
      </c>
      <c r="T142" s="437" t="str">
        <f>IF('Passages &amp; Appels'!S142="","",'Passages &amp; Appels'!S142)</f>
        <v/>
      </c>
      <c r="U142" s="112" t="str">
        <f>IF('Passages &amp; Appels'!T142="","",'Passages &amp; Appels'!T142)</f>
        <v/>
      </c>
      <c r="V142" s="413" t="str">
        <f>IF('Passages &amp; Appels'!U142="","",'Passages &amp; Appels'!U142)</f>
        <v/>
      </c>
    </row>
    <row r="143" spans="1:22" ht="18.75" x14ac:dyDescent="0.3">
      <c r="A143" s="561"/>
      <c r="B143" s="491">
        <f>IF('Passages &amp; Appels'!L143='Passages &amp; Appels'!L142,"",'Passages &amp; Appels'!L143)</f>
        <v>0.51805555555555549</v>
      </c>
      <c r="C143" s="487" t="str">
        <f>IF(B143&lt;&gt;"",'Passages &amp; Appels'!A143,IF('Passages &amp; Appels'!A143='Passages &amp; Appels'!A142,"",'Passages &amp; Appels'!A143))</f>
        <v>DWF</v>
      </c>
      <c r="D143" s="490" t="str">
        <f>IF(C143&lt;&gt;"",'Passages &amp; Appels'!K143,IF('Passages &amp; Appels'!K143='Passages &amp; Appels'!K142,"",'Passages &amp; Appels'!K143))</f>
        <v>Décompte</v>
      </c>
      <c r="E143" s="488">
        <f>IF(B143&lt;&gt;"",'Passages &amp; Appels'!H143,IF('Passages &amp; Appels'!H143='Passages &amp; Appels'!H142,"",'Passages &amp; Appels'!H143))</f>
        <v>8</v>
      </c>
      <c r="F143" s="489">
        <f>IF('Passages &amp; Appels'!I143='Passages &amp; Appels'!I142,"",'Passages &amp; Appels'!I143)</f>
        <v>1</v>
      </c>
      <c r="G143" s="259">
        <f>IF('Passages &amp; Appels'!J143="","",'Passages &amp; Appels'!J143)</f>
        <v>1</v>
      </c>
      <c r="H143" s="468" t="str">
        <f>IF('Passages &amp; Appels'!B143="","",'Passages &amp; Appels'!B143)</f>
        <v>VERNIER</v>
      </c>
      <c r="I143" s="437" t="str">
        <f>IF('Passages &amp; Appels'!C143="","",'Passages &amp; Appels'!C143)</f>
        <v>Emilie</v>
      </c>
      <c r="J143" s="110" t="str">
        <f>IF('Passages &amp; Appels'!D143="","",'Passages &amp; Appels'!D143)</f>
        <v>Femme</v>
      </c>
      <c r="K143" s="110" t="str">
        <f>IF('Passages &amp; Appels'!E143="","",'Passages &amp; Appels'!E143)</f>
        <v xml:space="preserve">N°5 </v>
      </c>
      <c r="L143" s="110" t="str">
        <f>IF('Passages &amp; Appels'!F143="","",'Passages &amp; Appels'!F143)</f>
        <v>VERNIER Emilie Femme</v>
      </c>
      <c r="M143" s="112" t="str">
        <f>IF('Passages &amp; Appels'!G143="","",'Passages &amp; Appels'!G143)</f>
        <v>Savoy'OuBien?</v>
      </c>
      <c r="N143" s="441">
        <f>IF('Passages &amp; Appels'!M143="","",'Passages &amp; Appels'!M143)</f>
        <v>0.49652777777777773</v>
      </c>
      <c r="O143" s="431">
        <f>IF('Passages &amp; Appels'!N143="","",'Passages &amp; Appels'!N143)</f>
        <v>0.51736111111111105</v>
      </c>
      <c r="P143" s="431">
        <f>IF('Passages &amp; Appels'!O143="","",'Passages &amp; Appels'!O143)</f>
        <v>0.51805555555555549</v>
      </c>
      <c r="Q143" s="439">
        <f>IF('Passages &amp; Appels'!P143="","",'Passages &amp; Appels'!P143)</f>
        <v>0.51944444444444438</v>
      </c>
      <c r="R143" s="435">
        <f>IF('Passages &amp; Appels'!Q143="","",'Passages &amp; Appels'!Q143)</f>
        <v>150</v>
      </c>
      <c r="S143" s="110" t="str">
        <f>IF('Passages &amp; Appels'!R143="","",'Passages &amp; Appels'!R143)</f>
        <v>m</v>
      </c>
      <c r="T143" s="437" t="str">
        <f>IF('Passages &amp; Appels'!S143="","",'Passages &amp; Appels'!S143)</f>
        <v/>
      </c>
      <c r="U143" s="112" t="str">
        <f>IF('Passages &amp; Appels'!T143="","",'Passages &amp; Appels'!T143)</f>
        <v/>
      </c>
      <c r="V143" s="413" t="str">
        <f>IF('Passages &amp; Appels'!U143="","",'Passages &amp; Appels'!U143)</f>
        <v/>
      </c>
    </row>
    <row r="144" spans="1:22" ht="18.75" x14ac:dyDescent="0.3">
      <c r="A144" s="561"/>
      <c r="B144" s="491" t="str">
        <f>IF('Passages &amp; Appels'!L144='Passages &amp; Appels'!L143,"",'Passages &amp; Appels'!L144)</f>
        <v/>
      </c>
      <c r="C144" s="487" t="str">
        <f>IF(B144&lt;&gt;"",'Passages &amp; Appels'!A144,IF('Passages &amp; Appels'!A144='Passages &amp; Appels'!A143,"",'Passages &amp; Appels'!A144))</f>
        <v/>
      </c>
      <c r="D144" s="490" t="str">
        <f>IF(C144&lt;&gt;"",'Passages &amp; Appels'!K144,IF('Passages &amp; Appels'!K144='Passages &amp; Appels'!K143,"",'Passages &amp; Appels'!K144))</f>
        <v/>
      </c>
      <c r="E144" s="488" t="str">
        <f>IF(B144&lt;&gt;"",'Passages &amp; Appels'!H144,IF('Passages &amp; Appels'!H144='Passages &amp; Appels'!H143,"",'Passages &amp; Appels'!H144))</f>
        <v/>
      </c>
      <c r="F144" s="489">
        <f>IF('Passages &amp; Appels'!I144='Passages &amp; Appels'!I143,"",'Passages &amp; Appels'!I144)</f>
        <v>2</v>
      </c>
      <c r="G144" s="259">
        <f>IF('Passages &amp; Appels'!J144="","",'Passages &amp; Appels'!J144)</f>
        <v>2</v>
      </c>
      <c r="H144" s="468" t="str">
        <f>IF('Passages &amp; Appels'!B144="","",'Passages &amp; Appels'!B144)</f>
        <v>ELU</v>
      </c>
      <c r="I144" s="437" t="str">
        <f>IF('Passages &amp; Appels'!C144="","",'Passages &amp; Appels'!C144)</f>
        <v>Olivier</v>
      </c>
      <c r="J144" s="110" t="str">
        <f>IF('Passages &amp; Appels'!D144="","",'Passages &amp; Appels'!D144)</f>
        <v>Homme</v>
      </c>
      <c r="K144" s="110" t="str">
        <f>IF('Passages &amp; Appels'!E144="","",'Passages &amp; Appels'!E144)</f>
        <v xml:space="preserve">N°3 </v>
      </c>
      <c r="L144" s="110" t="str">
        <f>IF('Passages &amp; Appels'!F144="","",'Passages &amp; Appels'!F144)</f>
        <v>ELU Olivier Homme</v>
      </c>
      <c r="M144" s="112" t="str">
        <f>IF('Passages &amp; Appels'!G144="","",'Passages &amp; Appels'!G144)</f>
        <v>Les Cormorans 1</v>
      </c>
      <c r="N144" s="441">
        <f>IF('Passages &amp; Appels'!M144="","",'Passages &amp; Appels'!M144)</f>
        <v>0.49652777777777773</v>
      </c>
      <c r="O144" s="431">
        <f>IF('Passages &amp; Appels'!N144="","",'Passages &amp; Appels'!N144)</f>
        <v>0.51736111111111105</v>
      </c>
      <c r="P144" s="431">
        <f>IF('Passages &amp; Appels'!O144="","",'Passages &amp; Appels'!O144)</f>
        <v>0.51805555555555549</v>
      </c>
      <c r="Q144" s="439">
        <f>IF('Passages &amp; Appels'!P144="","",'Passages &amp; Appels'!P144)</f>
        <v>0.51944444444444438</v>
      </c>
      <c r="R144" s="435">
        <f>IF('Passages &amp; Appels'!Q144="","",'Passages &amp; Appels'!Q144)</f>
        <v>175</v>
      </c>
      <c r="S144" s="110" t="str">
        <f>IF('Passages &amp; Appels'!R144="","",'Passages &amp; Appels'!R144)</f>
        <v>m</v>
      </c>
      <c r="T144" s="437" t="str">
        <f>IF('Passages &amp; Appels'!S144="","",'Passages &amp; Appels'!S144)</f>
        <v/>
      </c>
      <c r="U144" s="112" t="str">
        <f>IF('Passages &amp; Appels'!T144="","",'Passages &amp; Appels'!T144)</f>
        <v/>
      </c>
      <c r="V144" s="413" t="str">
        <f>IF('Passages &amp; Appels'!U144="","",'Passages &amp; Appels'!U144)</f>
        <v/>
      </c>
    </row>
    <row r="145" spans="1:22" ht="18.75" x14ac:dyDescent="0.3">
      <c r="A145" s="561"/>
      <c r="B145" s="491">
        <f>IF('Passages &amp; Appels'!L145='Passages &amp; Appels'!L144,"",'Passages &amp; Appels'!L145)</f>
        <v>0.51944444444444438</v>
      </c>
      <c r="C145" s="487" t="str">
        <f>IF(B145&lt;&gt;"",'Passages &amp; Appels'!A145,IF('Passages &amp; Appels'!A145='Passages &amp; Appels'!A144,"",'Passages &amp; Appels'!A145))</f>
        <v>DWF</v>
      </c>
      <c r="D145" s="490" t="str">
        <f>IF(C145&lt;&gt;"",'Passages &amp; Appels'!K145,IF('Passages &amp; Appels'!K145='Passages &amp; Appels'!K144,"",'Passages &amp; Appels'!K145))</f>
        <v>Passage</v>
      </c>
      <c r="E145" s="488">
        <f>IF(B145&lt;&gt;"",'Passages &amp; Appels'!H145,IF('Passages &amp; Appels'!H145='Passages &amp; Appels'!H144,"",'Passages &amp; Appels'!H145))</f>
        <v>8</v>
      </c>
      <c r="F145" s="489">
        <f>IF('Passages &amp; Appels'!I145='Passages &amp; Appels'!I144,"",'Passages &amp; Appels'!I145)</f>
        <v>1</v>
      </c>
      <c r="G145" s="259">
        <f>IF('Passages &amp; Appels'!J145="","",'Passages &amp; Appels'!J145)</f>
        <v>1</v>
      </c>
      <c r="H145" s="468" t="str">
        <f>IF('Passages &amp; Appels'!B145="","",'Passages &amp; Appels'!B145)</f>
        <v>VERNIER</v>
      </c>
      <c r="I145" s="437" t="str">
        <f>IF('Passages &amp; Appels'!C145="","",'Passages &amp; Appels'!C145)</f>
        <v>Emilie</v>
      </c>
      <c r="J145" s="110" t="str">
        <f>IF('Passages &amp; Appels'!D145="","",'Passages &amp; Appels'!D145)</f>
        <v>Femme</v>
      </c>
      <c r="K145" s="110" t="str">
        <f>IF('Passages &amp; Appels'!E145="","",'Passages &amp; Appels'!E145)</f>
        <v xml:space="preserve">N°5 </v>
      </c>
      <c r="L145" s="110" t="str">
        <f>IF('Passages &amp; Appels'!F145="","",'Passages &amp; Appels'!F145)</f>
        <v>VERNIER Emilie Femme</v>
      </c>
      <c r="M145" s="112" t="str">
        <f>IF('Passages &amp; Appels'!G145="","",'Passages &amp; Appels'!G145)</f>
        <v>Savoy'OuBien?</v>
      </c>
      <c r="N145" s="441">
        <f>IF('Passages &amp; Appels'!M145="","",'Passages &amp; Appels'!M145)</f>
        <v>0.49652777777777773</v>
      </c>
      <c r="O145" s="431">
        <f>IF('Passages &amp; Appels'!N145="","",'Passages &amp; Appels'!N145)</f>
        <v>0.51736111111111105</v>
      </c>
      <c r="P145" s="431">
        <f>IF('Passages &amp; Appels'!O145="","",'Passages &amp; Appels'!O145)</f>
        <v>0.51805555555555549</v>
      </c>
      <c r="Q145" s="439">
        <f>IF('Passages &amp; Appels'!P145="","",'Passages &amp; Appels'!P145)</f>
        <v>0.51944444444444438</v>
      </c>
      <c r="R145" s="435">
        <f>IF('Passages &amp; Appels'!Q145="","",'Passages &amp; Appels'!Q145)</f>
        <v>150</v>
      </c>
      <c r="S145" s="110" t="str">
        <f>IF('Passages &amp; Appels'!R145="","",'Passages &amp; Appels'!R145)</f>
        <v>m</v>
      </c>
      <c r="T145" s="437" t="str">
        <f>IF('Passages &amp; Appels'!S145="","",'Passages &amp; Appels'!S145)</f>
        <v/>
      </c>
      <c r="U145" s="112" t="str">
        <f>IF('Passages &amp; Appels'!T145="","",'Passages &amp; Appels'!T145)</f>
        <v/>
      </c>
      <c r="V145" s="413" t="str">
        <f>IF('Passages &amp; Appels'!U145="","",'Passages &amp; Appels'!U145)</f>
        <v/>
      </c>
    </row>
    <row r="146" spans="1:22" ht="18.75" x14ac:dyDescent="0.3">
      <c r="A146" s="561"/>
      <c r="B146" s="491" t="str">
        <f>IF('Passages &amp; Appels'!L146='Passages &amp; Appels'!L145,"",'Passages &amp; Appels'!L146)</f>
        <v/>
      </c>
      <c r="C146" s="487" t="str">
        <f>IF(B146&lt;&gt;"",'Passages &amp; Appels'!A146,IF('Passages &amp; Appels'!A146='Passages &amp; Appels'!A145,"",'Passages &amp; Appels'!A146))</f>
        <v/>
      </c>
      <c r="D146" s="490" t="str">
        <f>IF(C146&lt;&gt;"",'Passages &amp; Appels'!K146,IF('Passages &amp; Appels'!K146='Passages &amp; Appels'!K145,"",'Passages &amp; Appels'!K146))</f>
        <v/>
      </c>
      <c r="E146" s="488" t="str">
        <f>IF(B146&lt;&gt;"",'Passages &amp; Appels'!H146,IF('Passages &amp; Appels'!H146='Passages &amp; Appels'!H145,"",'Passages &amp; Appels'!H146))</f>
        <v/>
      </c>
      <c r="F146" s="489">
        <f>IF('Passages &amp; Appels'!I146='Passages &amp; Appels'!I145,"",'Passages &amp; Appels'!I146)</f>
        <v>2</v>
      </c>
      <c r="G146" s="259">
        <f>IF('Passages &amp; Appels'!J146="","",'Passages &amp; Appels'!J146)</f>
        <v>2</v>
      </c>
      <c r="H146" s="468" t="str">
        <f>IF('Passages &amp; Appels'!B146="","",'Passages &amp; Appels'!B146)</f>
        <v>ELU</v>
      </c>
      <c r="I146" s="437" t="str">
        <f>IF('Passages &amp; Appels'!C146="","",'Passages &amp; Appels'!C146)</f>
        <v>Olivier</v>
      </c>
      <c r="J146" s="110" t="str">
        <f>IF('Passages &amp; Appels'!D146="","",'Passages &amp; Appels'!D146)</f>
        <v>Homme</v>
      </c>
      <c r="K146" s="110" t="str">
        <f>IF('Passages &amp; Appels'!E146="","",'Passages &amp; Appels'!E146)</f>
        <v xml:space="preserve">N°3 </v>
      </c>
      <c r="L146" s="110" t="str">
        <f>IF('Passages &amp; Appels'!F146="","",'Passages &amp; Appels'!F146)</f>
        <v>ELU Olivier Homme</v>
      </c>
      <c r="M146" s="112" t="str">
        <f>IF('Passages &amp; Appels'!G146="","",'Passages &amp; Appels'!G146)</f>
        <v>Les Cormorans 1</v>
      </c>
      <c r="N146" s="441">
        <f>IF('Passages &amp; Appels'!M146="","",'Passages &amp; Appels'!M146)</f>
        <v>0.49652777777777773</v>
      </c>
      <c r="O146" s="431">
        <f>IF('Passages &amp; Appels'!N146="","",'Passages &amp; Appels'!N146)</f>
        <v>0.51736111111111105</v>
      </c>
      <c r="P146" s="431">
        <f>IF('Passages &amp; Appels'!O146="","",'Passages &amp; Appels'!O146)</f>
        <v>0.51805555555555549</v>
      </c>
      <c r="Q146" s="439">
        <f>IF('Passages &amp; Appels'!P146="","",'Passages &amp; Appels'!P146)</f>
        <v>0.51944444444444438</v>
      </c>
      <c r="R146" s="435">
        <f>IF('Passages &amp; Appels'!Q146="","",'Passages &amp; Appels'!Q146)</f>
        <v>175</v>
      </c>
      <c r="S146" s="110" t="str">
        <f>IF('Passages &amp; Appels'!R146="","",'Passages &amp; Appels'!R146)</f>
        <v>m</v>
      </c>
      <c r="T146" s="437" t="str">
        <f>IF('Passages &amp; Appels'!S146="","",'Passages &amp; Appels'!S146)</f>
        <v/>
      </c>
      <c r="U146" s="112" t="str">
        <f>IF('Passages &amp; Appels'!T146="","",'Passages &amp; Appels'!T146)</f>
        <v/>
      </c>
      <c r="V146" s="413" t="str">
        <f>IF('Passages &amp; Appels'!U146="","",'Passages &amp; Appels'!U146)</f>
        <v/>
      </c>
    </row>
    <row r="147" spans="1:22" ht="18.75" x14ac:dyDescent="0.3">
      <c r="A147" s="561"/>
      <c r="B147" s="491">
        <f>IF('Passages &amp; Appels'!L147='Passages &amp; Appels'!L146,"",'Passages &amp; Appels'!L147)</f>
        <v>0.52361111111111114</v>
      </c>
      <c r="C147" s="487" t="str">
        <f>IF(B147&lt;&gt;"",'Passages &amp; Appels'!A147,IF('Passages &amp; Appels'!A147='Passages &amp; Appels'!A146,"",'Passages &amp; Appels'!A147))</f>
        <v>DWF</v>
      </c>
      <c r="D147" s="490" t="str">
        <f>IF(C147&lt;&gt;"",'Passages &amp; Appels'!K147,IF('Passages &amp; Appels'!K147='Passages &amp; Appels'!K146,"",'Passages &amp; Appels'!K147))</f>
        <v>Appel</v>
      </c>
      <c r="E147" s="488">
        <f>IF(B147&lt;&gt;"",'Passages &amp; Appels'!H147,IF('Passages &amp; Appels'!H147='Passages &amp; Appels'!H146,"",'Passages &amp; Appels'!H147))</f>
        <v>9</v>
      </c>
      <c r="F147" s="489">
        <f>IF('Passages &amp; Appels'!I147='Passages &amp; Appels'!I146,"",'Passages &amp; Appels'!I147)</f>
        <v>1</v>
      </c>
      <c r="G147" s="259">
        <f>IF('Passages &amp; Appels'!J147="","",'Passages &amp; Appels'!J147)</f>
        <v>1</v>
      </c>
      <c r="H147" s="468" t="str">
        <f>IF('Passages &amp; Appels'!B147="","",'Passages &amp; Appels'!B147)</f>
        <v>RISIAN</v>
      </c>
      <c r="I147" s="437" t="str">
        <f>IF('Passages &amp; Appels'!C147="","",'Passages &amp; Appels'!C147)</f>
        <v>Michal</v>
      </c>
      <c r="J147" s="110" t="str">
        <f>IF('Passages &amp; Appels'!D147="","",'Passages &amp; Appels'!D147)</f>
        <v>Homme</v>
      </c>
      <c r="K147" s="110" t="str">
        <f>IF('Passages &amp; Appels'!E147="","",'Passages &amp; Appels'!E147)</f>
        <v xml:space="preserve">N°2 </v>
      </c>
      <c r="L147" s="110" t="str">
        <f>IF('Passages &amp; Appels'!F147="","",'Passages &amp; Appels'!F147)</f>
        <v>RISIAN Michal Homme</v>
      </c>
      <c r="M147" s="112" t="str">
        <f>IF('Passages &amp; Appels'!G147="","",'Passages &amp; Appels'!G147)</f>
        <v>Apneaman, Praha, Czech Republic</v>
      </c>
      <c r="N147" s="441">
        <f>IF('Passages &amp; Appels'!M147="","",'Passages &amp; Appels'!M147)</f>
        <v>0.50277777777777777</v>
      </c>
      <c r="O147" s="431">
        <f>IF('Passages &amp; Appels'!N147="","",'Passages &amp; Appels'!N147)</f>
        <v>0.52361111111111114</v>
      </c>
      <c r="P147" s="431">
        <f>IF('Passages &amp; Appels'!O147="","",'Passages &amp; Appels'!O147)</f>
        <v>0.52430555555555558</v>
      </c>
      <c r="Q147" s="439">
        <f>IF('Passages &amp; Appels'!P147="","",'Passages &amp; Appels'!P147)</f>
        <v>0.52569444444444446</v>
      </c>
      <c r="R147" s="435">
        <f>IF('Passages &amp; Appels'!Q147="","",'Passages &amp; Appels'!Q147)</f>
        <v>200</v>
      </c>
      <c r="S147" s="110" t="str">
        <f>IF('Passages &amp; Appels'!R147="","",'Passages &amp; Appels'!R147)</f>
        <v>m</v>
      </c>
      <c r="T147" s="437" t="str">
        <f>IF('Passages &amp; Appels'!S147="","",'Passages &amp; Appels'!S147)</f>
        <v/>
      </c>
      <c r="U147" s="112" t="str">
        <f>IF('Passages &amp; Appels'!T147="","",'Passages &amp; Appels'!T147)</f>
        <v/>
      </c>
      <c r="V147" s="413" t="str">
        <f>IF('Passages &amp; Appels'!U147="","",'Passages &amp; Appels'!U147)</f>
        <v/>
      </c>
    </row>
    <row r="148" spans="1:22" ht="18.75" x14ac:dyDescent="0.3">
      <c r="A148" s="561"/>
      <c r="B148" s="491" t="str">
        <f>IF('Passages &amp; Appels'!L148='Passages &amp; Appels'!L147,"",'Passages &amp; Appels'!L148)</f>
        <v/>
      </c>
      <c r="C148" s="487" t="str">
        <f>IF(B148&lt;&gt;"",'Passages &amp; Appels'!A148,IF('Passages &amp; Appels'!A148='Passages &amp; Appels'!A147,"",'Passages &amp; Appels'!A148))</f>
        <v/>
      </c>
      <c r="D148" s="490" t="str">
        <f>IF(C148&lt;&gt;"",'Passages &amp; Appels'!K148,IF('Passages &amp; Appels'!K148='Passages &amp; Appels'!K147,"",'Passages &amp; Appels'!K148))</f>
        <v/>
      </c>
      <c r="E148" s="488" t="str">
        <f>IF(B148&lt;&gt;"",'Passages &amp; Appels'!H148,IF('Passages &amp; Appels'!H148='Passages &amp; Appels'!H147,"",'Passages &amp; Appels'!H148))</f>
        <v/>
      </c>
      <c r="F148" s="489">
        <f>IF('Passages &amp; Appels'!I148='Passages &amp; Appels'!I147,"",'Passages &amp; Appels'!I148)</f>
        <v>2</v>
      </c>
      <c r="G148" s="259">
        <f>IF('Passages &amp; Appels'!J148="","",'Passages &amp; Appels'!J148)</f>
        <v>2</v>
      </c>
      <c r="H148" s="468" t="str">
        <f>IF('Passages &amp; Appels'!B148="","",'Passages &amp; Appels'!B148)</f>
        <v>HURON</v>
      </c>
      <c r="I148" s="437" t="str">
        <f>IF('Passages &amp; Appels'!C148="","",'Passages &amp; Appels'!C148)</f>
        <v>Pascal</v>
      </c>
      <c r="J148" s="110" t="str">
        <f>IF('Passages &amp; Appels'!D148="","",'Passages &amp; Appels'!D148)</f>
        <v>Homme</v>
      </c>
      <c r="K148" s="110" t="str">
        <f>IF('Passages &amp; Appels'!E148="","",'Passages &amp; Appels'!E148)</f>
        <v>N°1 Capitaine</v>
      </c>
      <c r="L148" s="110" t="str">
        <f>IF('Passages &amp; Appels'!F148="","",'Passages &amp; Appels'!F148)</f>
        <v>HURON Pascal Homme</v>
      </c>
      <c r="M148" s="112" t="str">
        <f>IF('Passages &amp; Appels'!G148="","",'Passages &amp; Appels'!G148)</f>
        <v>Enjoy And Relax</v>
      </c>
      <c r="N148" s="441">
        <f>IF('Passages &amp; Appels'!M148="","",'Passages &amp; Appels'!M148)</f>
        <v>0.50277777777777777</v>
      </c>
      <c r="O148" s="431">
        <f>IF('Passages &amp; Appels'!N148="","",'Passages &amp; Appels'!N148)</f>
        <v>0.52361111111111114</v>
      </c>
      <c r="P148" s="431">
        <f>IF('Passages &amp; Appels'!O148="","",'Passages &amp; Appels'!O148)</f>
        <v>0.52430555555555558</v>
      </c>
      <c r="Q148" s="439">
        <f>IF('Passages &amp; Appels'!P148="","",'Passages &amp; Appels'!P148)</f>
        <v>0.52569444444444446</v>
      </c>
      <c r="R148" s="435">
        <f>IF('Passages &amp; Appels'!Q148="","",'Passages &amp; Appels'!Q148)</f>
        <v>200</v>
      </c>
      <c r="S148" s="110" t="str">
        <f>IF('Passages &amp; Appels'!R148="","",'Passages &amp; Appels'!R148)</f>
        <v>m</v>
      </c>
      <c r="T148" s="437" t="str">
        <f>IF('Passages &amp; Appels'!S148="","",'Passages &amp; Appels'!S148)</f>
        <v/>
      </c>
      <c r="U148" s="112" t="str">
        <f>IF('Passages &amp; Appels'!T148="","",'Passages &amp; Appels'!T148)</f>
        <v/>
      </c>
      <c r="V148" s="413" t="str">
        <f>IF('Passages &amp; Appels'!U148="","",'Passages &amp; Appels'!U148)</f>
        <v/>
      </c>
    </row>
    <row r="149" spans="1:22" ht="18.75" x14ac:dyDescent="0.3">
      <c r="A149" s="561"/>
      <c r="B149" s="491">
        <f>IF('Passages &amp; Appels'!L149='Passages &amp; Appels'!L148,"",'Passages &amp; Appels'!L149)</f>
        <v>0.52430555555555558</v>
      </c>
      <c r="C149" s="487" t="str">
        <f>IF(B149&lt;&gt;"",'Passages &amp; Appels'!A149,IF('Passages &amp; Appels'!A149='Passages &amp; Appels'!A148,"",'Passages &amp; Appels'!A149))</f>
        <v>DWF</v>
      </c>
      <c r="D149" s="490" t="str">
        <f>IF(C149&lt;&gt;"",'Passages &amp; Appels'!K149,IF('Passages &amp; Appels'!K149='Passages &amp; Appels'!K148,"",'Passages &amp; Appels'!K149))</f>
        <v>Décompte</v>
      </c>
      <c r="E149" s="488">
        <f>IF(B149&lt;&gt;"",'Passages &amp; Appels'!H149,IF('Passages &amp; Appels'!H149='Passages &amp; Appels'!H148,"",'Passages &amp; Appels'!H149))</f>
        <v>9</v>
      </c>
      <c r="F149" s="489">
        <f>IF('Passages &amp; Appels'!I149='Passages &amp; Appels'!I148,"",'Passages &amp; Appels'!I149)</f>
        <v>1</v>
      </c>
      <c r="G149" s="259">
        <f>IF('Passages &amp; Appels'!J149="","",'Passages &amp; Appels'!J149)</f>
        <v>1</v>
      </c>
      <c r="H149" s="468" t="str">
        <f>IF('Passages &amp; Appels'!B149="","",'Passages &amp; Appels'!B149)</f>
        <v>RISIAN</v>
      </c>
      <c r="I149" s="437" t="str">
        <f>IF('Passages &amp; Appels'!C149="","",'Passages &amp; Appels'!C149)</f>
        <v>Michal</v>
      </c>
      <c r="J149" s="110" t="str">
        <f>IF('Passages &amp; Appels'!D149="","",'Passages &amp; Appels'!D149)</f>
        <v>Homme</v>
      </c>
      <c r="K149" s="110" t="str">
        <f>IF('Passages &amp; Appels'!E149="","",'Passages &amp; Appels'!E149)</f>
        <v xml:space="preserve">N°2 </v>
      </c>
      <c r="L149" s="110" t="str">
        <f>IF('Passages &amp; Appels'!F149="","",'Passages &amp; Appels'!F149)</f>
        <v>RISIAN Michal Homme</v>
      </c>
      <c r="M149" s="112" t="str">
        <f>IF('Passages &amp; Appels'!G149="","",'Passages &amp; Appels'!G149)</f>
        <v>Apneaman, Praha, Czech Republic</v>
      </c>
      <c r="N149" s="441">
        <f>IF('Passages &amp; Appels'!M149="","",'Passages &amp; Appels'!M149)</f>
        <v>0.50277777777777777</v>
      </c>
      <c r="O149" s="431">
        <f>IF('Passages &amp; Appels'!N149="","",'Passages &amp; Appels'!N149)</f>
        <v>0.52361111111111114</v>
      </c>
      <c r="P149" s="431">
        <f>IF('Passages &amp; Appels'!O149="","",'Passages &amp; Appels'!O149)</f>
        <v>0.52430555555555558</v>
      </c>
      <c r="Q149" s="439">
        <f>IF('Passages &amp; Appels'!P149="","",'Passages &amp; Appels'!P149)</f>
        <v>0.52569444444444446</v>
      </c>
      <c r="R149" s="435">
        <f>IF('Passages &amp; Appels'!Q149="","",'Passages &amp; Appels'!Q149)</f>
        <v>200</v>
      </c>
      <c r="S149" s="110" t="str">
        <f>IF('Passages &amp; Appels'!R149="","",'Passages &amp; Appels'!R149)</f>
        <v>m</v>
      </c>
      <c r="T149" s="437" t="str">
        <f>IF('Passages &amp; Appels'!S149="","",'Passages &amp; Appels'!S149)</f>
        <v/>
      </c>
      <c r="U149" s="112" t="str">
        <f>IF('Passages &amp; Appels'!T149="","",'Passages &amp; Appels'!T149)</f>
        <v/>
      </c>
      <c r="V149" s="413" t="str">
        <f>IF('Passages &amp; Appels'!U149="","",'Passages &amp; Appels'!U149)</f>
        <v/>
      </c>
    </row>
    <row r="150" spans="1:22" ht="18.75" x14ac:dyDescent="0.3">
      <c r="A150" s="561"/>
      <c r="B150" s="491" t="str">
        <f>IF('Passages &amp; Appels'!L150='Passages &amp; Appels'!L149,"",'Passages &amp; Appels'!L150)</f>
        <v/>
      </c>
      <c r="C150" s="487" t="str">
        <f>IF(B150&lt;&gt;"",'Passages &amp; Appels'!A150,IF('Passages &amp; Appels'!A150='Passages &amp; Appels'!A149,"",'Passages &amp; Appels'!A150))</f>
        <v/>
      </c>
      <c r="D150" s="490" t="str">
        <f>IF(C150&lt;&gt;"",'Passages &amp; Appels'!K150,IF('Passages &amp; Appels'!K150='Passages &amp; Appels'!K149,"",'Passages &amp; Appels'!K150))</f>
        <v/>
      </c>
      <c r="E150" s="488" t="str">
        <f>IF(B150&lt;&gt;"",'Passages &amp; Appels'!H150,IF('Passages &amp; Appels'!H150='Passages &amp; Appels'!H149,"",'Passages &amp; Appels'!H150))</f>
        <v/>
      </c>
      <c r="F150" s="489">
        <f>IF('Passages &amp; Appels'!I150='Passages &amp; Appels'!I149,"",'Passages &amp; Appels'!I150)</f>
        <v>2</v>
      </c>
      <c r="G150" s="259">
        <f>IF('Passages &amp; Appels'!J150="","",'Passages &amp; Appels'!J150)</f>
        <v>2</v>
      </c>
      <c r="H150" s="468" t="str">
        <f>IF('Passages &amp; Appels'!B150="","",'Passages &amp; Appels'!B150)</f>
        <v>HURON</v>
      </c>
      <c r="I150" s="437" t="str">
        <f>IF('Passages &amp; Appels'!C150="","",'Passages &amp; Appels'!C150)</f>
        <v>Pascal</v>
      </c>
      <c r="J150" s="110" t="str">
        <f>IF('Passages &amp; Appels'!D150="","",'Passages &amp; Appels'!D150)</f>
        <v>Homme</v>
      </c>
      <c r="K150" s="110" t="str">
        <f>IF('Passages &amp; Appels'!E150="","",'Passages &amp; Appels'!E150)</f>
        <v>N°1 Capitaine</v>
      </c>
      <c r="L150" s="110" t="str">
        <f>IF('Passages &amp; Appels'!F150="","",'Passages &amp; Appels'!F150)</f>
        <v>HURON Pascal Homme</v>
      </c>
      <c r="M150" s="112" t="str">
        <f>IF('Passages &amp; Appels'!G150="","",'Passages &amp; Appels'!G150)</f>
        <v>Enjoy And Relax</v>
      </c>
      <c r="N150" s="441">
        <f>IF('Passages &amp; Appels'!M150="","",'Passages &amp; Appels'!M150)</f>
        <v>0.50277777777777777</v>
      </c>
      <c r="O150" s="431">
        <f>IF('Passages &amp; Appels'!N150="","",'Passages &amp; Appels'!N150)</f>
        <v>0.52361111111111114</v>
      </c>
      <c r="P150" s="431">
        <f>IF('Passages &amp; Appels'!O150="","",'Passages &amp; Appels'!O150)</f>
        <v>0.52430555555555558</v>
      </c>
      <c r="Q150" s="439">
        <f>IF('Passages &amp; Appels'!P150="","",'Passages &amp; Appels'!P150)</f>
        <v>0.52569444444444446</v>
      </c>
      <c r="R150" s="435">
        <f>IF('Passages &amp; Appels'!Q150="","",'Passages &amp; Appels'!Q150)</f>
        <v>200</v>
      </c>
      <c r="S150" s="110" t="str">
        <f>IF('Passages &amp; Appels'!R150="","",'Passages &amp; Appels'!R150)</f>
        <v>m</v>
      </c>
      <c r="T150" s="437" t="str">
        <f>IF('Passages &amp; Appels'!S150="","",'Passages &amp; Appels'!S150)</f>
        <v/>
      </c>
      <c r="U150" s="112" t="str">
        <f>IF('Passages &amp; Appels'!T150="","",'Passages &amp; Appels'!T150)</f>
        <v/>
      </c>
      <c r="V150" s="413" t="str">
        <f>IF('Passages &amp; Appels'!U150="","",'Passages &amp; Appels'!U150)</f>
        <v/>
      </c>
    </row>
    <row r="151" spans="1:22" ht="18.75" x14ac:dyDescent="0.3">
      <c r="A151" s="561"/>
      <c r="B151" s="491">
        <f>IF('Passages &amp; Appels'!L151='Passages &amp; Appels'!L150,"",'Passages &amp; Appels'!L151)</f>
        <v>0.52569444444444446</v>
      </c>
      <c r="C151" s="487" t="str">
        <f>IF(B151&lt;&gt;"",'Passages &amp; Appels'!A151,IF('Passages &amp; Appels'!A151='Passages &amp; Appels'!A150,"",'Passages &amp; Appels'!A151))</f>
        <v>DWF</v>
      </c>
      <c r="D151" s="490" t="str">
        <f>IF(C151&lt;&gt;"",'Passages &amp; Appels'!K151,IF('Passages &amp; Appels'!K151='Passages &amp; Appels'!K150,"",'Passages &amp; Appels'!K151))</f>
        <v>Passage</v>
      </c>
      <c r="E151" s="488">
        <f>IF(B151&lt;&gt;"",'Passages &amp; Appels'!H151,IF('Passages &amp; Appels'!H151='Passages &amp; Appels'!H150,"",'Passages &amp; Appels'!H151))</f>
        <v>9</v>
      </c>
      <c r="F151" s="489">
        <f>IF('Passages &amp; Appels'!I151='Passages &amp; Appels'!I150,"",'Passages &amp; Appels'!I151)</f>
        <v>1</v>
      </c>
      <c r="G151" s="259">
        <f>IF('Passages &amp; Appels'!J151="","",'Passages &amp; Appels'!J151)</f>
        <v>1</v>
      </c>
      <c r="H151" s="468" t="str">
        <f>IF('Passages &amp; Appels'!B151="","",'Passages &amp; Appels'!B151)</f>
        <v>RISIAN</v>
      </c>
      <c r="I151" s="437" t="str">
        <f>IF('Passages &amp; Appels'!C151="","",'Passages &amp; Appels'!C151)</f>
        <v>Michal</v>
      </c>
      <c r="J151" s="110" t="str">
        <f>IF('Passages &amp; Appels'!D151="","",'Passages &amp; Appels'!D151)</f>
        <v>Homme</v>
      </c>
      <c r="K151" s="110" t="str">
        <f>IF('Passages &amp; Appels'!E151="","",'Passages &amp; Appels'!E151)</f>
        <v xml:space="preserve">N°2 </v>
      </c>
      <c r="L151" s="110" t="str">
        <f>IF('Passages &amp; Appels'!F151="","",'Passages &amp; Appels'!F151)</f>
        <v>RISIAN Michal Homme</v>
      </c>
      <c r="M151" s="112" t="str">
        <f>IF('Passages &amp; Appels'!G151="","",'Passages &amp; Appels'!G151)</f>
        <v>Apneaman, Praha, Czech Republic</v>
      </c>
      <c r="N151" s="441">
        <f>IF('Passages &amp; Appels'!M151="","",'Passages &amp; Appels'!M151)</f>
        <v>0.50277777777777777</v>
      </c>
      <c r="O151" s="431">
        <f>IF('Passages &amp; Appels'!N151="","",'Passages &amp; Appels'!N151)</f>
        <v>0.52361111111111114</v>
      </c>
      <c r="P151" s="431">
        <f>IF('Passages &amp; Appels'!O151="","",'Passages &amp; Appels'!O151)</f>
        <v>0.52430555555555558</v>
      </c>
      <c r="Q151" s="439">
        <f>IF('Passages &amp; Appels'!P151="","",'Passages &amp; Appels'!P151)</f>
        <v>0.52569444444444446</v>
      </c>
      <c r="R151" s="435">
        <f>IF('Passages &amp; Appels'!Q151="","",'Passages &amp; Appels'!Q151)</f>
        <v>200</v>
      </c>
      <c r="S151" s="110" t="str">
        <f>IF('Passages &amp; Appels'!R151="","",'Passages &amp; Appels'!R151)</f>
        <v>m</v>
      </c>
      <c r="T151" s="437" t="str">
        <f>IF('Passages &amp; Appels'!S151="","",'Passages &amp; Appels'!S151)</f>
        <v/>
      </c>
      <c r="U151" s="112" t="str">
        <f>IF('Passages &amp; Appels'!T151="","",'Passages &amp; Appels'!T151)</f>
        <v/>
      </c>
      <c r="V151" s="413" t="str">
        <f>IF('Passages &amp; Appels'!U151="","",'Passages &amp; Appels'!U151)</f>
        <v/>
      </c>
    </row>
    <row r="152" spans="1:22" ht="18.75" x14ac:dyDescent="0.3">
      <c r="A152" s="561"/>
      <c r="B152" s="491" t="str">
        <f>IF('Passages &amp; Appels'!L152='Passages &amp; Appels'!L151,"",'Passages &amp; Appels'!L152)</f>
        <v/>
      </c>
      <c r="C152" s="487" t="str">
        <f>IF(B152&lt;&gt;"",'Passages &amp; Appels'!A152,IF('Passages &amp; Appels'!A152='Passages &amp; Appels'!A151,"",'Passages &amp; Appels'!A152))</f>
        <v/>
      </c>
      <c r="D152" s="490" t="str">
        <f>IF(C152&lt;&gt;"",'Passages &amp; Appels'!K152,IF('Passages &amp; Appels'!K152='Passages &amp; Appels'!K151,"",'Passages &amp; Appels'!K152))</f>
        <v/>
      </c>
      <c r="E152" s="488" t="str">
        <f>IF(B152&lt;&gt;"",'Passages &amp; Appels'!H152,IF('Passages &amp; Appels'!H152='Passages &amp; Appels'!H151,"",'Passages &amp; Appels'!H152))</f>
        <v/>
      </c>
      <c r="F152" s="489">
        <f>IF('Passages &amp; Appels'!I152='Passages &amp; Appels'!I151,"",'Passages &amp; Appels'!I152)</f>
        <v>2</v>
      </c>
      <c r="G152" s="259">
        <f>IF('Passages &amp; Appels'!J152="","",'Passages &amp; Appels'!J152)</f>
        <v>2</v>
      </c>
      <c r="H152" s="468" t="str">
        <f>IF('Passages &amp; Appels'!B152="","",'Passages &amp; Appels'!B152)</f>
        <v>HURON</v>
      </c>
      <c r="I152" s="437" t="str">
        <f>IF('Passages &amp; Appels'!C152="","",'Passages &amp; Appels'!C152)</f>
        <v>Pascal</v>
      </c>
      <c r="J152" s="110" t="str">
        <f>IF('Passages &amp; Appels'!D152="","",'Passages &amp; Appels'!D152)</f>
        <v>Homme</v>
      </c>
      <c r="K152" s="110" t="str">
        <f>IF('Passages &amp; Appels'!E152="","",'Passages &amp; Appels'!E152)</f>
        <v>N°1 Capitaine</v>
      </c>
      <c r="L152" s="110" t="str">
        <f>IF('Passages &amp; Appels'!F152="","",'Passages &amp; Appels'!F152)</f>
        <v>HURON Pascal Homme</v>
      </c>
      <c r="M152" s="112" t="str">
        <f>IF('Passages &amp; Appels'!G152="","",'Passages &amp; Appels'!G152)</f>
        <v>Enjoy And Relax</v>
      </c>
      <c r="N152" s="441">
        <f>IF('Passages &amp; Appels'!M152="","",'Passages &amp; Appels'!M152)</f>
        <v>0.50277777777777777</v>
      </c>
      <c r="O152" s="431">
        <f>IF('Passages &amp; Appels'!N152="","",'Passages &amp; Appels'!N152)</f>
        <v>0.52361111111111114</v>
      </c>
      <c r="P152" s="431">
        <f>IF('Passages &amp; Appels'!O152="","",'Passages &amp; Appels'!O152)</f>
        <v>0.52430555555555558</v>
      </c>
      <c r="Q152" s="439">
        <f>IF('Passages &amp; Appels'!P152="","",'Passages &amp; Appels'!P152)</f>
        <v>0.52569444444444446</v>
      </c>
      <c r="R152" s="435">
        <f>IF('Passages &amp; Appels'!Q152="","",'Passages &amp; Appels'!Q152)</f>
        <v>200</v>
      </c>
      <c r="S152" s="110" t="str">
        <f>IF('Passages &amp; Appels'!R152="","",'Passages &amp; Appels'!R152)</f>
        <v>m</v>
      </c>
      <c r="T152" s="437" t="str">
        <f>IF('Passages &amp; Appels'!S152="","",'Passages &amp; Appels'!S152)</f>
        <v/>
      </c>
      <c r="U152" s="112" t="str">
        <f>IF('Passages &amp; Appels'!T152="","",'Passages &amp; Appels'!T152)</f>
        <v/>
      </c>
      <c r="V152" s="413" t="str">
        <f>IF('Passages &amp; Appels'!U152="","",'Passages &amp; Appels'!U152)</f>
        <v/>
      </c>
    </row>
    <row r="153" spans="1:22" ht="18.75" x14ac:dyDescent="0.3">
      <c r="A153" s="561"/>
      <c r="B153" s="491">
        <f>IF('Passages &amp; Appels'!L153='Passages &amp; Appels'!L152,"",'Passages &amp; Appels'!L153)</f>
        <v>0.53611111111111109</v>
      </c>
      <c r="C153" s="487" t="str">
        <f>IF(B153&lt;&gt;"",'Passages &amp; Appels'!A153,IF('Passages &amp; Appels'!A153='Passages &amp; Appels'!A152,"",'Passages &amp; Appels'!A153))</f>
        <v>Speed 100</v>
      </c>
      <c r="D153" s="490" t="str">
        <f>IF(C153&lt;&gt;"",'Passages &amp; Appels'!K153,IF('Passages &amp; Appels'!K153='Passages &amp; Appels'!K152,"",'Passages &amp; Appels'!K153))</f>
        <v>Echauffement</v>
      </c>
      <c r="E153" s="488">
        <f>IF(B153&lt;&gt;"",'Passages &amp; Appels'!H153,IF('Passages &amp; Appels'!H153='Passages &amp; Appels'!H152,"",'Passages &amp; Appels'!H153))</f>
        <v>1</v>
      </c>
      <c r="F153" s="489">
        <f>IF('Passages &amp; Appels'!I153='Passages &amp; Appels'!I152,"",'Passages &amp; Appels'!I153)</f>
        <v>1</v>
      </c>
      <c r="G153" s="259">
        <f>IF('Passages &amp; Appels'!J153="","",'Passages &amp; Appels'!J153)</f>
        <v>1</v>
      </c>
      <c r="H153" s="468" t="str">
        <f>IF('Passages &amp; Appels'!B153="","",'Passages &amp; Appels'!B153)</f>
        <v>DELICOURT</v>
      </c>
      <c r="I153" s="437" t="str">
        <f>IF('Passages &amp; Appels'!C153="","",'Passages &amp; Appels'!C153)</f>
        <v>Stephanie</v>
      </c>
      <c r="J153" s="110" t="str">
        <f>IF('Passages &amp; Appels'!D153="","",'Passages &amp; Appels'!D153)</f>
        <v>Femme</v>
      </c>
      <c r="K153" s="110" t="str">
        <f>IF('Passages &amp; Appels'!E153="","",'Passages &amp; Appels'!E153)</f>
        <v xml:space="preserve">N°5 </v>
      </c>
      <c r="L153" s="110" t="str">
        <f>IF('Passages &amp; Appels'!F153="","",'Passages &amp; Appels'!F153)</f>
        <v>DELICOURT Stephanie Femme</v>
      </c>
      <c r="M153" s="112" t="str">
        <f>IF('Passages &amp; Appels'!G153="","",'Passages &amp; Appels'!G153)</f>
        <v>Enjoy And Relax</v>
      </c>
      <c r="N153" s="441">
        <f>IF('Passages &amp; Appels'!M153="","",'Passages &amp; Appels'!M153)</f>
        <v>0.53611111111111109</v>
      </c>
      <c r="O153" s="431">
        <f>IF('Passages &amp; Appels'!N153="","",'Passages &amp; Appels'!N153)</f>
        <v>0.55694444444444446</v>
      </c>
      <c r="P153" s="431">
        <f>IF('Passages &amp; Appels'!O153="","",'Passages &amp; Appels'!O153)</f>
        <v>0.55763888888888891</v>
      </c>
      <c r="Q153" s="439">
        <f>IF('Passages &amp; Appels'!P153="","",'Passages &amp; Appels'!P153)</f>
        <v>0.55902777777777779</v>
      </c>
      <c r="R153" s="435">
        <f>IF('Passages &amp; Appels'!Q153="","",'Passages &amp; Appels'!Q153)</f>
        <v>2</v>
      </c>
      <c r="S153" s="110" t="str">
        <f>IF('Passages &amp; Appels'!R153="","",'Passages &amp; Appels'!R153)</f>
        <v>mn</v>
      </c>
      <c r="T153" s="437">
        <f>IF('Passages &amp; Appels'!S153="","",'Passages &amp; Appels'!S153)</f>
        <v>0</v>
      </c>
      <c r="U153" s="112" t="str">
        <f>IF('Passages &amp; Appels'!T153="","",'Passages &amp; Appels'!T153)</f>
        <v>s</v>
      </c>
      <c r="V153" s="413" t="str">
        <f>IF('Passages &amp; Appels'!U153="","",'Passages &amp; Appels'!U153)</f>
        <v/>
      </c>
    </row>
    <row r="154" spans="1:22" ht="18.75" x14ac:dyDescent="0.3">
      <c r="A154" s="561"/>
      <c r="B154" s="491" t="str">
        <f>IF('Passages &amp; Appels'!L154='Passages &amp; Appels'!L153,"",'Passages &amp; Appels'!L154)</f>
        <v/>
      </c>
      <c r="C154" s="487" t="str">
        <f>IF(B154&lt;&gt;"",'Passages &amp; Appels'!A154,IF('Passages &amp; Appels'!A154='Passages &amp; Appels'!A153,"",'Passages &amp; Appels'!A154))</f>
        <v/>
      </c>
      <c r="D154" s="490" t="str">
        <f>IF(C154&lt;&gt;"",'Passages &amp; Appels'!K154,IF('Passages &amp; Appels'!K154='Passages &amp; Appels'!K153,"",'Passages &amp; Appels'!K154))</f>
        <v/>
      </c>
      <c r="E154" s="488" t="str">
        <f>IF(B154&lt;&gt;"",'Passages &amp; Appels'!H154,IF('Passages &amp; Appels'!H154='Passages &amp; Appels'!H153,"",'Passages &amp; Appels'!H154))</f>
        <v/>
      </c>
      <c r="F154" s="489">
        <f>IF('Passages &amp; Appels'!I154='Passages &amp; Appels'!I153,"",'Passages &amp; Appels'!I154)</f>
        <v>2</v>
      </c>
      <c r="G154" s="259">
        <f>IF('Passages &amp; Appels'!J154="","",'Passages &amp; Appels'!J154)</f>
        <v>2</v>
      </c>
      <c r="H154" s="468" t="str">
        <f>IF('Passages &amp; Appels'!B154="","",'Passages &amp; Appels'!B154)</f>
        <v>SALEH</v>
      </c>
      <c r="I154" s="437" t="str">
        <f>IF('Passages &amp; Appels'!C154="","",'Passages &amp; Appels'!C154)</f>
        <v>Omr</v>
      </c>
      <c r="J154" s="110" t="str">
        <f>IF('Passages &amp; Appels'!D154="","",'Passages &amp; Appels'!D154)</f>
        <v>Homme</v>
      </c>
      <c r="K154" s="110" t="str">
        <f>IF('Passages &amp; Appels'!E154="","",'Passages &amp; Appels'!E154)</f>
        <v>N°1</v>
      </c>
      <c r="L154" s="110" t="str">
        <f>IF('Passages &amp; Appels'!F154="","",'Passages &amp; Appels'!F154)</f>
        <v>SALEH Omr Homme</v>
      </c>
      <c r="M154" s="112" t="str">
        <f>IF('Passages &amp; Appels'!G154="","",'Passages &amp; Appels'!G154)</f>
        <v>SOLO</v>
      </c>
      <c r="N154" s="441">
        <f>IF('Passages &amp; Appels'!M154="","",'Passages &amp; Appels'!M154)</f>
        <v>0.53611111111111109</v>
      </c>
      <c r="O154" s="431">
        <f>IF('Passages &amp; Appels'!N154="","",'Passages &amp; Appels'!N154)</f>
        <v>0.55694444444444446</v>
      </c>
      <c r="P154" s="431">
        <f>IF('Passages &amp; Appels'!O154="","",'Passages &amp; Appels'!O154)</f>
        <v>0.55763888888888891</v>
      </c>
      <c r="Q154" s="439">
        <f>IF('Passages &amp; Appels'!P154="","",'Passages &amp; Appels'!P154)</f>
        <v>0.55902777777777779</v>
      </c>
      <c r="R154" s="435">
        <f>IF('Passages &amp; Appels'!Q154="","",'Passages &amp; Appels'!Q154)</f>
        <v>1</v>
      </c>
      <c r="S154" s="110" t="str">
        <f>IF('Passages &amp; Appels'!R154="","",'Passages &amp; Appels'!R154)</f>
        <v>mn</v>
      </c>
      <c r="T154" s="437">
        <f>IF('Passages &amp; Appels'!S154="","",'Passages &amp; Appels'!S154)</f>
        <v>40</v>
      </c>
      <c r="U154" s="112" t="str">
        <f>IF('Passages &amp; Appels'!T154="","",'Passages &amp; Appels'!T154)</f>
        <v>s</v>
      </c>
      <c r="V154" s="413" t="str">
        <f>IF('Passages &amp; Appels'!U154="","",'Passages &amp; Appels'!U154)</f>
        <v/>
      </c>
    </row>
    <row r="155" spans="1:22" ht="18.75" x14ac:dyDescent="0.3">
      <c r="A155" s="561"/>
      <c r="B155" s="491" t="str">
        <f>IF('Passages &amp; Appels'!L155='Passages &amp; Appels'!L154,"",'Passages &amp; Appels'!L155)</f>
        <v/>
      </c>
      <c r="C155" s="487" t="str">
        <f>IF(B155&lt;&gt;"",'Passages &amp; Appels'!A155,IF('Passages &amp; Appels'!A155='Passages &amp; Appels'!A154,"",'Passages &amp; Appels'!A155))</f>
        <v/>
      </c>
      <c r="D155" s="490" t="str">
        <f>IF(C155&lt;&gt;"",'Passages &amp; Appels'!K155,IF('Passages &amp; Appels'!K155='Passages &amp; Appels'!K154,"",'Passages &amp; Appels'!K155))</f>
        <v/>
      </c>
      <c r="E155" s="488" t="str">
        <f>IF(B155&lt;&gt;"",'Passages &amp; Appels'!H155,IF('Passages &amp; Appels'!H155='Passages &amp; Appels'!H154,"",'Passages &amp; Appels'!H155))</f>
        <v/>
      </c>
      <c r="F155" s="489">
        <f>IF('Passages &amp; Appels'!I155='Passages &amp; Appels'!I154,"",'Passages &amp; Appels'!I155)</f>
        <v>3</v>
      </c>
      <c r="G155" s="259">
        <f>IF('Passages &amp; Appels'!J155="","",'Passages &amp; Appels'!J155)</f>
        <v>3</v>
      </c>
      <c r="H155" s="468" t="str">
        <f>IF('Passages &amp; Appels'!B155="","",'Passages &amp; Appels'!B155)</f>
        <v>PETTENUZZO</v>
      </c>
      <c r="I155" s="437" t="str">
        <f>IF('Passages &amp; Appels'!C155="","",'Passages &amp; Appels'!C155)</f>
        <v>Stéphane</v>
      </c>
      <c r="J155" s="110" t="str">
        <f>IF('Passages &amp; Appels'!D155="","",'Passages &amp; Appels'!D155)</f>
        <v>Homme</v>
      </c>
      <c r="K155" s="110" t="str">
        <f>IF('Passages &amp; Appels'!E155="","",'Passages &amp; Appels'!E155)</f>
        <v xml:space="preserve">N°4 </v>
      </c>
      <c r="L155" s="110" t="str">
        <f>IF('Passages &amp; Appels'!F155="","",'Passages &amp; Appels'!F155)</f>
        <v>PETTENUZZO Stéphane Homme</v>
      </c>
      <c r="M155" s="112" t="str">
        <f>IF('Passages &amp; Appels'!G155="","",'Passages &amp; Appels'!G155)</f>
        <v>LIMULES</v>
      </c>
      <c r="N155" s="441">
        <f>IF('Passages &amp; Appels'!M155="","",'Passages &amp; Appels'!M155)</f>
        <v>0.53611111111111109</v>
      </c>
      <c r="O155" s="431">
        <f>IF('Passages &amp; Appels'!N155="","",'Passages &amp; Appels'!N155)</f>
        <v>0.55694444444444446</v>
      </c>
      <c r="P155" s="431">
        <f>IF('Passages &amp; Appels'!O155="","",'Passages &amp; Appels'!O155)</f>
        <v>0.55763888888888891</v>
      </c>
      <c r="Q155" s="439">
        <f>IF('Passages &amp; Appels'!P155="","",'Passages &amp; Appels'!P155)</f>
        <v>0.55902777777777779</v>
      </c>
      <c r="R155" s="435">
        <f>IF('Passages &amp; Appels'!Q155="","",'Passages &amp; Appels'!Q155)</f>
        <v>1</v>
      </c>
      <c r="S155" s="110" t="str">
        <f>IF('Passages &amp; Appels'!R155="","",'Passages &amp; Appels'!R155)</f>
        <v>mn</v>
      </c>
      <c r="T155" s="437">
        <f>IF('Passages &amp; Appels'!S155="","",'Passages &amp; Appels'!S155)</f>
        <v>25</v>
      </c>
      <c r="U155" s="112" t="str">
        <f>IF('Passages &amp; Appels'!T155="","",'Passages &amp; Appels'!T155)</f>
        <v>s</v>
      </c>
      <c r="V155" s="413" t="str">
        <f>IF('Passages &amp; Appels'!U155="","",'Passages &amp; Appels'!U155)</f>
        <v/>
      </c>
    </row>
    <row r="156" spans="1:22" ht="18.75" x14ac:dyDescent="0.3">
      <c r="A156" s="561"/>
      <c r="B156" s="491" t="str">
        <f>IF('Passages &amp; Appels'!L156='Passages &amp; Appels'!L155,"",'Passages &amp; Appels'!L156)</f>
        <v/>
      </c>
      <c r="C156" s="487" t="str">
        <f>IF(B156&lt;&gt;"",'Passages &amp; Appels'!A156,IF('Passages &amp; Appels'!A156='Passages &amp; Appels'!A155,"",'Passages &amp; Appels'!A156))</f>
        <v/>
      </c>
      <c r="D156" s="490" t="str">
        <f>IF(C156&lt;&gt;"",'Passages &amp; Appels'!K156,IF('Passages &amp; Appels'!K156='Passages &amp; Appels'!K155,"",'Passages &amp; Appels'!K156))</f>
        <v/>
      </c>
      <c r="E156" s="488" t="str">
        <f>IF(B156&lt;&gt;"",'Passages &amp; Appels'!H156,IF('Passages &amp; Appels'!H156='Passages &amp; Appels'!H155,"",'Passages &amp; Appels'!H156))</f>
        <v/>
      </c>
      <c r="F156" s="489">
        <f>IF('Passages &amp; Appels'!I156='Passages &amp; Appels'!I155,"",'Passages &amp; Appels'!I156)</f>
        <v>4</v>
      </c>
      <c r="G156" s="259">
        <f>IF('Passages &amp; Appels'!J156="","",'Passages &amp; Appels'!J156)</f>
        <v>4</v>
      </c>
      <c r="H156" s="468" t="str">
        <f>IF('Passages &amp; Appels'!B156="","",'Passages &amp; Appels'!B156)</f>
        <v>JAUFFRAUD</v>
      </c>
      <c r="I156" s="437" t="str">
        <f>IF('Passages &amp; Appels'!C156="","",'Passages &amp; Appels'!C156)</f>
        <v>Richard</v>
      </c>
      <c r="J156" s="110" t="str">
        <f>IF('Passages &amp; Appels'!D156="","",'Passages &amp; Appels'!D156)</f>
        <v>Homme</v>
      </c>
      <c r="K156" s="110" t="str">
        <f>IF('Passages &amp; Appels'!E156="","",'Passages &amp; Appels'!E156)</f>
        <v xml:space="preserve">N°5 </v>
      </c>
      <c r="L156" s="110" t="str">
        <f>IF('Passages &amp; Appels'!F156="","",'Passages &amp; Appels'!F156)</f>
        <v>JAUFFRAUD Richard Homme</v>
      </c>
      <c r="M156" s="112" t="str">
        <f>IF('Passages &amp; Appels'!G156="","",'Passages &amp; Appels'!G156)</f>
        <v>Imashi</v>
      </c>
      <c r="N156" s="441">
        <f>IF('Passages &amp; Appels'!M156="","",'Passages &amp; Appels'!M156)</f>
        <v>0.53611111111111109</v>
      </c>
      <c r="O156" s="431">
        <f>IF('Passages &amp; Appels'!N156="","",'Passages &amp; Appels'!N156)</f>
        <v>0.55694444444444446</v>
      </c>
      <c r="P156" s="431">
        <f>IF('Passages &amp; Appels'!O156="","",'Passages &amp; Appels'!O156)</f>
        <v>0.55763888888888891</v>
      </c>
      <c r="Q156" s="439">
        <f>IF('Passages &amp; Appels'!P156="","",'Passages &amp; Appels'!P156)</f>
        <v>0.55902777777777779</v>
      </c>
      <c r="R156" s="435">
        <f>IF('Passages &amp; Appels'!Q156="","",'Passages &amp; Appels'!Q156)</f>
        <v>1</v>
      </c>
      <c r="S156" s="110" t="str">
        <f>IF('Passages &amp; Appels'!R156="","",'Passages &amp; Appels'!R156)</f>
        <v>mn</v>
      </c>
      <c r="T156" s="437">
        <f>IF('Passages &amp; Appels'!S156="","",'Passages &amp; Appels'!S156)</f>
        <v>15</v>
      </c>
      <c r="U156" s="112" t="str">
        <f>IF('Passages &amp; Appels'!T156="","",'Passages &amp; Appels'!T156)</f>
        <v>s</v>
      </c>
      <c r="V156" s="413" t="str">
        <f>IF('Passages &amp; Appels'!U156="","",'Passages &amp; Appels'!U156)</f>
        <v/>
      </c>
    </row>
    <row r="157" spans="1:22" ht="18.75" x14ac:dyDescent="0.3">
      <c r="A157" s="561"/>
      <c r="B157" s="491">
        <f>IF('Passages &amp; Appels'!L157='Passages &amp; Appels'!L156,"",'Passages &amp; Appels'!L157)</f>
        <v>0.54097222222222219</v>
      </c>
      <c r="C157" s="487" t="str">
        <f>IF(B157&lt;&gt;"",'Passages &amp; Appels'!A157,IF('Passages &amp; Appels'!A157='Passages &amp; Appels'!A156,"",'Passages &amp; Appels'!A157))</f>
        <v>Speed 100</v>
      </c>
      <c r="D157" s="490" t="str">
        <f>IF(C157&lt;&gt;"",'Passages &amp; Appels'!K157,IF('Passages &amp; Appels'!K157='Passages &amp; Appels'!K156,"",'Passages &amp; Appels'!K157))</f>
        <v>Echauffement</v>
      </c>
      <c r="E157" s="488">
        <f>IF(B157&lt;&gt;"",'Passages &amp; Appels'!H157,IF('Passages &amp; Appels'!H157='Passages &amp; Appels'!H156,"",'Passages &amp; Appels'!H157))</f>
        <v>2</v>
      </c>
      <c r="F157" s="489">
        <f>IF('Passages &amp; Appels'!I157='Passages &amp; Appels'!I156,"",'Passages &amp; Appels'!I157)</f>
        <v>1</v>
      </c>
      <c r="G157" s="259">
        <f>IF('Passages &amp; Appels'!J157="","",'Passages &amp; Appels'!J157)</f>
        <v>1</v>
      </c>
      <c r="H157" s="468" t="str">
        <f>IF('Passages &amp; Appels'!B157="","",'Passages &amp; Appels'!B157)</f>
        <v>BUZET</v>
      </c>
      <c r="I157" s="437" t="str">
        <f>IF('Passages &amp; Appels'!C157="","",'Passages &amp; Appels'!C157)</f>
        <v>François</v>
      </c>
      <c r="J157" s="110" t="str">
        <f>IF('Passages &amp; Appels'!D157="","",'Passages &amp; Appels'!D157)</f>
        <v>Homme</v>
      </c>
      <c r="K157" s="110" t="str">
        <f>IF('Passages &amp; Appels'!E157="","",'Passages &amp; Appels'!E157)</f>
        <v xml:space="preserve">N°3 </v>
      </c>
      <c r="L157" s="110" t="str">
        <f>IF('Passages &amp; Appels'!F157="","",'Passages &amp; Appels'!F157)</f>
        <v>BUZET François Homme</v>
      </c>
      <c r="M157" s="112" t="str">
        <f>IF('Passages &amp; Appels'!G157="","",'Passages &amp; Appels'!G157)</f>
        <v>Les Cormorans 2</v>
      </c>
      <c r="N157" s="441">
        <f>IF('Passages &amp; Appels'!M157="","",'Passages &amp; Appels'!M157)</f>
        <v>0.54097222222222219</v>
      </c>
      <c r="O157" s="431">
        <f>IF('Passages &amp; Appels'!N157="","",'Passages &amp; Appels'!N157)</f>
        <v>0.56180555555555556</v>
      </c>
      <c r="P157" s="431">
        <f>IF('Passages &amp; Appels'!O157="","",'Passages &amp; Appels'!O157)</f>
        <v>0.5625</v>
      </c>
      <c r="Q157" s="439">
        <f>IF('Passages &amp; Appels'!P157="","",'Passages &amp; Appels'!P157)</f>
        <v>0.56388888888888888</v>
      </c>
      <c r="R157" s="435">
        <f>IF('Passages &amp; Appels'!Q157="","",'Passages &amp; Appels'!Q157)</f>
        <v>1</v>
      </c>
      <c r="S157" s="110" t="str">
        <f>IF('Passages &amp; Appels'!R157="","",'Passages &amp; Appels'!R157)</f>
        <v>mn</v>
      </c>
      <c r="T157" s="437">
        <f>IF('Passages &amp; Appels'!S157="","",'Passages &amp; Appels'!S157)</f>
        <v>15</v>
      </c>
      <c r="U157" s="112" t="str">
        <f>IF('Passages &amp; Appels'!T157="","",'Passages &amp; Appels'!T157)</f>
        <v>s</v>
      </c>
      <c r="V157" s="413" t="str">
        <f>IF('Passages &amp; Appels'!U157="","",'Passages &amp; Appels'!U157)</f>
        <v/>
      </c>
    </row>
    <row r="158" spans="1:22" ht="18.75" x14ac:dyDescent="0.3">
      <c r="A158" s="561"/>
      <c r="B158" s="491" t="str">
        <f>IF('Passages &amp; Appels'!L158='Passages &amp; Appels'!L157,"",'Passages &amp; Appels'!L158)</f>
        <v/>
      </c>
      <c r="C158" s="487" t="str">
        <f>IF(B158&lt;&gt;"",'Passages &amp; Appels'!A158,IF('Passages &amp; Appels'!A158='Passages &amp; Appels'!A157,"",'Passages &amp; Appels'!A158))</f>
        <v/>
      </c>
      <c r="D158" s="490" t="str">
        <f>IF(C158&lt;&gt;"",'Passages &amp; Appels'!K158,IF('Passages &amp; Appels'!K158='Passages &amp; Appels'!K157,"",'Passages &amp; Appels'!K158))</f>
        <v/>
      </c>
      <c r="E158" s="488" t="str">
        <f>IF(B158&lt;&gt;"",'Passages &amp; Appels'!H158,IF('Passages &amp; Appels'!H158='Passages &amp; Appels'!H157,"",'Passages &amp; Appels'!H158))</f>
        <v/>
      </c>
      <c r="F158" s="489">
        <f>IF('Passages &amp; Appels'!I158='Passages &amp; Appels'!I157,"",'Passages &amp; Appels'!I158)</f>
        <v>2</v>
      </c>
      <c r="G158" s="259">
        <f>IF('Passages &amp; Appels'!J158="","",'Passages &amp; Appels'!J158)</f>
        <v>2</v>
      </c>
      <c r="H158" s="468" t="str">
        <f>IF('Passages &amp; Appels'!B158="","",'Passages &amp; Appels'!B158)</f>
        <v>BORGAT</v>
      </c>
      <c r="I158" s="437" t="str">
        <f>IF('Passages &amp; Appels'!C158="","",'Passages &amp; Appels'!C158)</f>
        <v>Anne</v>
      </c>
      <c r="J158" s="110" t="str">
        <f>IF('Passages &amp; Appels'!D158="","",'Passages &amp; Appels'!D158)</f>
        <v>Femme</v>
      </c>
      <c r="K158" s="110" t="str">
        <f>IF('Passages &amp; Appels'!E158="","",'Passages &amp; Appels'!E158)</f>
        <v xml:space="preserve">N°2 </v>
      </c>
      <c r="L158" s="110" t="str">
        <f>IF('Passages &amp; Appels'!F158="","",'Passages &amp; Appels'!F158)</f>
        <v>BORGAT Anne Femme</v>
      </c>
      <c r="M158" s="112" t="str">
        <f>IF('Passages &amp; Appels'!G158="","",'Passages &amp; Appels'!G158)</f>
        <v>CYRNEA</v>
      </c>
      <c r="N158" s="441">
        <f>IF('Passages &amp; Appels'!M158="","",'Passages &amp; Appels'!M158)</f>
        <v>0.54097222222222219</v>
      </c>
      <c r="O158" s="431">
        <f>IF('Passages &amp; Appels'!N158="","",'Passages &amp; Appels'!N158)</f>
        <v>0.56180555555555556</v>
      </c>
      <c r="P158" s="431">
        <f>IF('Passages &amp; Appels'!O158="","",'Passages &amp; Appels'!O158)</f>
        <v>0.5625</v>
      </c>
      <c r="Q158" s="439">
        <f>IF('Passages &amp; Appels'!P158="","",'Passages &amp; Appels'!P158)</f>
        <v>0.56388888888888888</v>
      </c>
      <c r="R158" s="435">
        <f>IF('Passages &amp; Appels'!Q158="","",'Passages &amp; Appels'!Q158)</f>
        <v>1</v>
      </c>
      <c r="S158" s="110" t="str">
        <f>IF('Passages &amp; Appels'!R158="","",'Passages &amp; Appels'!R158)</f>
        <v>mn</v>
      </c>
      <c r="T158" s="437">
        <f>IF('Passages &amp; Appels'!S158="","",'Passages &amp; Appels'!S158)</f>
        <v>10</v>
      </c>
      <c r="U158" s="112" t="str">
        <f>IF('Passages &amp; Appels'!T158="","",'Passages &amp; Appels'!T158)</f>
        <v>s</v>
      </c>
      <c r="V158" s="413" t="str">
        <f>IF('Passages &amp; Appels'!U158="","",'Passages &amp; Appels'!U158)</f>
        <v/>
      </c>
    </row>
    <row r="159" spans="1:22" ht="18.75" x14ac:dyDescent="0.3">
      <c r="A159" s="561"/>
      <c r="B159" s="491" t="str">
        <f>IF('Passages &amp; Appels'!L159='Passages &amp; Appels'!L158,"",'Passages &amp; Appels'!L159)</f>
        <v/>
      </c>
      <c r="C159" s="487" t="str">
        <f>IF(B159&lt;&gt;"",'Passages &amp; Appels'!A159,IF('Passages &amp; Appels'!A159='Passages &amp; Appels'!A158,"",'Passages &amp; Appels'!A159))</f>
        <v/>
      </c>
      <c r="D159" s="490" t="str">
        <f>IF(C159&lt;&gt;"",'Passages &amp; Appels'!K159,IF('Passages &amp; Appels'!K159='Passages &amp; Appels'!K158,"",'Passages &amp; Appels'!K159))</f>
        <v/>
      </c>
      <c r="E159" s="488" t="str">
        <f>IF(B159&lt;&gt;"",'Passages &amp; Appels'!H159,IF('Passages &amp; Appels'!H159='Passages &amp; Appels'!H158,"",'Passages &amp; Appels'!H159))</f>
        <v/>
      </c>
      <c r="F159" s="489">
        <f>IF('Passages &amp; Appels'!I159='Passages &amp; Appels'!I158,"",'Passages &amp; Appels'!I159)</f>
        <v>3</v>
      </c>
      <c r="G159" s="259">
        <f>IF('Passages &amp; Appels'!J159="","",'Passages &amp; Appels'!J159)</f>
        <v>3</v>
      </c>
      <c r="H159" s="468" t="str">
        <f>IF('Passages &amp; Appels'!B159="","",'Passages &amp; Appels'!B159)</f>
        <v>SGARRA</v>
      </c>
      <c r="I159" s="437" t="str">
        <f>IF('Passages &amp; Appels'!C159="","",'Passages &amp; Appels'!C159)</f>
        <v>Michel</v>
      </c>
      <c r="J159" s="110" t="str">
        <f>IF('Passages &amp; Appels'!D159="","",'Passages &amp; Appels'!D159)</f>
        <v>Homme</v>
      </c>
      <c r="K159" s="110" t="str">
        <f>IF('Passages &amp; Appels'!E159="","",'Passages &amp; Appels'!E159)</f>
        <v xml:space="preserve">N°2 </v>
      </c>
      <c r="L159" s="110" t="str">
        <f>IF('Passages &amp; Appels'!F159="","",'Passages &amp; Appels'!F159)</f>
        <v>SGARRA Michel Homme</v>
      </c>
      <c r="M159" s="112" t="str">
        <f>IF('Passages &amp; Appels'!G159="","",'Passages &amp; Appels'!G159)</f>
        <v>Enjoy And Relax</v>
      </c>
      <c r="N159" s="441">
        <f>IF('Passages &amp; Appels'!M159="","",'Passages &amp; Appels'!M159)</f>
        <v>0.54097222222222219</v>
      </c>
      <c r="O159" s="431">
        <f>IF('Passages &amp; Appels'!N159="","",'Passages &amp; Appels'!N159)</f>
        <v>0.56180555555555556</v>
      </c>
      <c r="P159" s="431">
        <f>IF('Passages &amp; Appels'!O159="","",'Passages &amp; Appels'!O159)</f>
        <v>0.5625</v>
      </c>
      <c r="Q159" s="439">
        <f>IF('Passages &amp; Appels'!P159="","",'Passages &amp; Appels'!P159)</f>
        <v>0.56388888888888888</v>
      </c>
      <c r="R159" s="435">
        <f>IF('Passages &amp; Appels'!Q159="","",'Passages &amp; Appels'!Q159)</f>
        <v>1</v>
      </c>
      <c r="S159" s="110" t="str">
        <f>IF('Passages &amp; Appels'!R159="","",'Passages &amp; Appels'!R159)</f>
        <v>mn</v>
      </c>
      <c r="T159" s="437">
        <f>IF('Passages &amp; Appels'!S159="","",'Passages &amp; Appels'!S159)</f>
        <v>10</v>
      </c>
      <c r="U159" s="112" t="str">
        <f>IF('Passages &amp; Appels'!T159="","",'Passages &amp; Appels'!T159)</f>
        <v>s</v>
      </c>
      <c r="V159" s="413" t="str">
        <f>IF('Passages &amp; Appels'!U159="","",'Passages &amp; Appels'!U159)</f>
        <v/>
      </c>
    </row>
    <row r="160" spans="1:22" ht="18.75" x14ac:dyDescent="0.3">
      <c r="A160" s="561"/>
      <c r="B160" s="491" t="str">
        <f>IF('Passages &amp; Appels'!L160='Passages &amp; Appels'!L159,"",'Passages &amp; Appels'!L160)</f>
        <v/>
      </c>
      <c r="C160" s="487" t="str">
        <f>IF(B160&lt;&gt;"",'Passages &amp; Appels'!A160,IF('Passages &amp; Appels'!A160='Passages &amp; Appels'!A159,"",'Passages &amp; Appels'!A160))</f>
        <v/>
      </c>
      <c r="D160" s="490" t="str">
        <f>IF(C160&lt;&gt;"",'Passages &amp; Appels'!K160,IF('Passages &amp; Appels'!K160='Passages &amp; Appels'!K159,"",'Passages &amp; Appels'!K160))</f>
        <v/>
      </c>
      <c r="E160" s="488" t="str">
        <f>IF(B160&lt;&gt;"",'Passages &amp; Appels'!H160,IF('Passages &amp; Appels'!H160='Passages &amp; Appels'!H159,"",'Passages &amp; Appels'!H160))</f>
        <v/>
      </c>
      <c r="F160" s="489">
        <f>IF('Passages &amp; Appels'!I160='Passages &amp; Appels'!I159,"",'Passages &amp; Appels'!I160)</f>
        <v>4</v>
      </c>
      <c r="G160" s="259">
        <f>IF('Passages &amp; Appels'!J160="","",'Passages &amp; Appels'!J160)</f>
        <v>4</v>
      </c>
      <c r="H160" s="468" t="str">
        <f>IF('Passages &amp; Appels'!B160="","",'Passages &amp; Appels'!B160)</f>
        <v>AUBRY</v>
      </c>
      <c r="I160" s="437" t="str">
        <f>IF('Passages &amp; Appels'!C160="","",'Passages &amp; Appels'!C160)</f>
        <v>Pascale</v>
      </c>
      <c r="J160" s="110" t="str">
        <f>IF('Passages &amp; Appels'!D160="","",'Passages &amp; Appels'!D160)</f>
        <v>Homme</v>
      </c>
      <c r="K160" s="110" t="str">
        <f>IF('Passages &amp; Appels'!E160="","",'Passages &amp; Appels'!E160)</f>
        <v xml:space="preserve">N°4 </v>
      </c>
      <c r="L160" s="110" t="str">
        <f>IF('Passages &amp; Appels'!F160="","",'Passages &amp; Appels'!F160)</f>
        <v>AUBRY Pascale Homme</v>
      </c>
      <c r="M160" s="112" t="str">
        <f>IF('Passages &amp; Appels'!G160="","",'Passages &amp; Appels'!G160)</f>
        <v>Sportpleizh</v>
      </c>
      <c r="N160" s="441">
        <f>IF('Passages &amp; Appels'!M160="","",'Passages &amp; Appels'!M160)</f>
        <v>0.54097222222222219</v>
      </c>
      <c r="O160" s="431">
        <f>IF('Passages &amp; Appels'!N160="","",'Passages &amp; Appels'!N160)</f>
        <v>0.56180555555555556</v>
      </c>
      <c r="P160" s="431">
        <f>IF('Passages &amp; Appels'!O160="","",'Passages &amp; Appels'!O160)</f>
        <v>0.5625</v>
      </c>
      <c r="Q160" s="439">
        <f>IF('Passages &amp; Appels'!P160="","",'Passages &amp; Appels'!P160)</f>
        <v>0.56388888888888888</v>
      </c>
      <c r="R160" s="435">
        <f>IF('Passages &amp; Appels'!Q160="","",'Passages &amp; Appels'!Q160)</f>
        <v>1</v>
      </c>
      <c r="S160" s="110" t="str">
        <f>IF('Passages &amp; Appels'!R160="","",'Passages &amp; Appels'!R160)</f>
        <v>mn</v>
      </c>
      <c r="T160" s="437">
        <f>IF('Passages &amp; Appels'!S160="","",'Passages &amp; Appels'!S160)</f>
        <v>5</v>
      </c>
      <c r="U160" s="112" t="str">
        <f>IF('Passages &amp; Appels'!T160="","",'Passages &amp; Appels'!T160)</f>
        <v>s</v>
      </c>
      <c r="V160" s="413" t="str">
        <f>IF('Passages &amp; Appels'!U160="","",'Passages &amp; Appels'!U160)</f>
        <v/>
      </c>
    </row>
    <row r="161" spans="1:22" ht="18.75" x14ac:dyDescent="0.3">
      <c r="A161" s="561"/>
      <c r="B161" s="491">
        <f>IF('Passages &amp; Appels'!L161='Passages &amp; Appels'!L160,"",'Passages &amp; Appels'!L161)</f>
        <v>0.54583333333333328</v>
      </c>
      <c r="C161" s="487" t="str">
        <f>IF(B161&lt;&gt;"",'Passages &amp; Appels'!A161,IF('Passages &amp; Appels'!A161='Passages &amp; Appels'!A160,"",'Passages &amp; Appels'!A161))</f>
        <v>Speed 100</v>
      </c>
      <c r="D161" s="490" t="str">
        <f>IF(C161&lt;&gt;"",'Passages &amp; Appels'!K161,IF('Passages &amp; Appels'!K161='Passages &amp; Appels'!K160,"",'Passages &amp; Appels'!K161))</f>
        <v>Echauffement</v>
      </c>
      <c r="E161" s="488">
        <f>IF(B161&lt;&gt;"",'Passages &amp; Appels'!H161,IF('Passages &amp; Appels'!H161='Passages &amp; Appels'!H160,"",'Passages &amp; Appels'!H161))</f>
        <v>3</v>
      </c>
      <c r="F161" s="489">
        <f>IF('Passages &amp; Appels'!I161='Passages &amp; Appels'!I160,"",'Passages &amp; Appels'!I161)</f>
        <v>1</v>
      </c>
      <c r="G161" s="259">
        <f>IF('Passages &amp; Appels'!J161="","",'Passages &amp; Appels'!J161)</f>
        <v>1</v>
      </c>
      <c r="H161" s="468" t="str">
        <f>IF('Passages &amp; Appels'!B161="","",'Passages &amp; Appels'!B161)</f>
        <v>BRATANIC</v>
      </c>
      <c r="I161" s="437" t="str">
        <f>IF('Passages &amp; Appels'!C161="","",'Passages &amp; Appels'!C161)</f>
        <v>Christopher</v>
      </c>
      <c r="J161" s="110" t="str">
        <f>IF('Passages &amp; Appels'!D161="","",'Passages &amp; Appels'!D161)</f>
        <v>Homme</v>
      </c>
      <c r="K161" s="110" t="str">
        <f>IF('Passages &amp; Appels'!E161="","",'Passages &amp; Appels'!E161)</f>
        <v xml:space="preserve">N°2 </v>
      </c>
      <c r="L161" s="110" t="str">
        <f>IF('Passages &amp; Appels'!F161="","",'Passages &amp; Appels'!F161)</f>
        <v>BRATANIC Christopher Homme</v>
      </c>
      <c r="M161" s="112" t="str">
        <f>IF('Passages &amp; Appels'!G161="","",'Passages &amp; Appels'!G161)</f>
        <v>Les Cormorans 2</v>
      </c>
      <c r="N161" s="441">
        <f>IF('Passages &amp; Appels'!M161="","",'Passages &amp; Appels'!M161)</f>
        <v>0.54583333333333328</v>
      </c>
      <c r="O161" s="431">
        <f>IF('Passages &amp; Appels'!N161="","",'Passages &amp; Appels'!N161)</f>
        <v>0.56666666666666665</v>
      </c>
      <c r="P161" s="431">
        <f>IF('Passages &amp; Appels'!O161="","",'Passages &amp; Appels'!O161)</f>
        <v>0.56736111111111109</v>
      </c>
      <c r="Q161" s="439">
        <f>IF('Passages &amp; Appels'!P161="","",'Passages &amp; Appels'!P161)</f>
        <v>0.56874999999999998</v>
      </c>
      <c r="R161" s="435">
        <f>IF('Passages &amp; Appels'!Q161="","",'Passages &amp; Appels'!Q161)</f>
        <v>1</v>
      </c>
      <c r="S161" s="110" t="str">
        <f>IF('Passages &amp; Appels'!R161="","",'Passages &amp; Appels'!R161)</f>
        <v>mn</v>
      </c>
      <c r="T161" s="437">
        <f>IF('Passages &amp; Appels'!S161="","",'Passages &amp; Appels'!S161)</f>
        <v>0</v>
      </c>
      <c r="U161" s="112" t="str">
        <f>IF('Passages &amp; Appels'!T161="","",'Passages &amp; Appels'!T161)</f>
        <v>s</v>
      </c>
      <c r="V161" s="413" t="str">
        <f>IF('Passages &amp; Appels'!U161="","",'Passages &amp; Appels'!U161)</f>
        <v/>
      </c>
    </row>
    <row r="162" spans="1:22" ht="18.75" x14ac:dyDescent="0.3">
      <c r="A162" s="561"/>
      <c r="B162" s="491" t="str">
        <f>IF('Passages &amp; Appels'!L162='Passages &amp; Appels'!L161,"",'Passages &amp; Appels'!L162)</f>
        <v/>
      </c>
      <c r="C162" s="487" t="str">
        <f>IF(B162&lt;&gt;"",'Passages &amp; Appels'!A162,IF('Passages &amp; Appels'!A162='Passages &amp; Appels'!A161,"",'Passages &amp; Appels'!A162))</f>
        <v/>
      </c>
      <c r="D162" s="490" t="str">
        <f>IF(C162&lt;&gt;"",'Passages &amp; Appels'!K162,IF('Passages &amp; Appels'!K162='Passages &amp; Appels'!K161,"",'Passages &amp; Appels'!K162))</f>
        <v/>
      </c>
      <c r="E162" s="488" t="str">
        <f>IF(B162&lt;&gt;"",'Passages &amp; Appels'!H162,IF('Passages &amp; Appels'!H162='Passages &amp; Appels'!H161,"",'Passages &amp; Appels'!H162))</f>
        <v/>
      </c>
      <c r="F162" s="489">
        <f>IF('Passages &amp; Appels'!I162='Passages &amp; Appels'!I161,"",'Passages &amp; Appels'!I162)</f>
        <v>2</v>
      </c>
      <c r="G162" s="259">
        <f>IF('Passages &amp; Appels'!J162="","",'Passages &amp; Appels'!J162)</f>
        <v>2</v>
      </c>
      <c r="H162" s="468" t="str">
        <f>IF('Passages &amp; Appels'!B162="","",'Passages &amp; Appels'!B162)</f>
        <v>BERRUCAZ</v>
      </c>
      <c r="I162" s="437" t="str">
        <f>IF('Passages &amp; Appels'!C162="","",'Passages &amp; Appels'!C162)</f>
        <v>Stéphane</v>
      </c>
      <c r="J162" s="110" t="str">
        <f>IF('Passages &amp; Appels'!D162="","",'Passages &amp; Appels'!D162)</f>
        <v>Homme</v>
      </c>
      <c r="K162" s="110" t="str">
        <f>IF('Passages &amp; Appels'!E162="","",'Passages &amp; Appels'!E162)</f>
        <v xml:space="preserve">N°2 </v>
      </c>
      <c r="L162" s="110" t="str">
        <f>IF('Passages &amp; Appels'!F162="","",'Passages &amp; Appels'!F162)</f>
        <v>BERRUCAZ Stéphane Homme</v>
      </c>
      <c r="M162" s="112" t="str">
        <f>IF('Passages &amp; Appels'!G162="","",'Passages &amp; Appels'!G162)</f>
        <v>LIMULES</v>
      </c>
      <c r="N162" s="441">
        <f>IF('Passages &amp; Appels'!M162="","",'Passages &amp; Appels'!M162)</f>
        <v>0.54583333333333328</v>
      </c>
      <c r="O162" s="431">
        <f>IF('Passages &amp; Appels'!N162="","",'Passages &amp; Appels'!N162)</f>
        <v>0.56666666666666665</v>
      </c>
      <c r="P162" s="431">
        <f>IF('Passages &amp; Appels'!O162="","",'Passages &amp; Appels'!O162)</f>
        <v>0.56736111111111109</v>
      </c>
      <c r="Q162" s="439">
        <f>IF('Passages &amp; Appels'!P162="","",'Passages &amp; Appels'!P162)</f>
        <v>0.56874999999999998</v>
      </c>
      <c r="R162" s="435">
        <f>IF('Passages &amp; Appels'!Q162="","",'Passages &amp; Appels'!Q162)</f>
        <v>1</v>
      </c>
      <c r="S162" s="110" t="str">
        <f>IF('Passages &amp; Appels'!R162="","",'Passages &amp; Appels'!R162)</f>
        <v>mn</v>
      </c>
      <c r="T162" s="437">
        <f>IF('Passages &amp; Appels'!S162="","",'Passages &amp; Appels'!S162)</f>
        <v>0</v>
      </c>
      <c r="U162" s="112" t="str">
        <f>IF('Passages &amp; Appels'!T162="","",'Passages &amp; Appels'!T162)</f>
        <v>s</v>
      </c>
      <c r="V162" s="413" t="str">
        <f>IF('Passages &amp; Appels'!U162="","",'Passages &amp; Appels'!U162)</f>
        <v/>
      </c>
    </row>
    <row r="163" spans="1:22" ht="18.75" x14ac:dyDescent="0.3">
      <c r="A163" s="561"/>
      <c r="B163" s="491" t="str">
        <f>IF('Passages &amp; Appels'!L163='Passages &amp; Appels'!L162,"",'Passages &amp; Appels'!L163)</f>
        <v/>
      </c>
      <c r="C163" s="487" t="str">
        <f>IF(B163&lt;&gt;"",'Passages &amp; Appels'!A163,IF('Passages &amp; Appels'!A163='Passages &amp; Appels'!A162,"",'Passages &amp; Appels'!A163))</f>
        <v/>
      </c>
      <c r="D163" s="490" t="str">
        <f>IF(C163&lt;&gt;"",'Passages &amp; Appels'!K163,IF('Passages &amp; Appels'!K163='Passages &amp; Appels'!K162,"",'Passages &amp; Appels'!K163))</f>
        <v/>
      </c>
      <c r="E163" s="488" t="str">
        <f>IF(B163&lt;&gt;"",'Passages &amp; Appels'!H163,IF('Passages &amp; Appels'!H163='Passages &amp; Appels'!H162,"",'Passages &amp; Appels'!H163))</f>
        <v/>
      </c>
      <c r="F163" s="489">
        <f>IF('Passages &amp; Appels'!I163='Passages &amp; Appels'!I162,"",'Passages &amp; Appels'!I163)</f>
        <v>3</v>
      </c>
      <c r="G163" s="259">
        <f>IF('Passages &amp; Appels'!J163="","",'Passages &amp; Appels'!J163)</f>
        <v>3</v>
      </c>
      <c r="H163" s="468" t="str">
        <f>IF('Passages &amp; Appels'!B163="","",'Passages &amp; Appels'!B163)</f>
        <v>GUEHRIA</v>
      </c>
      <c r="I163" s="437" t="str">
        <f>IF('Passages &amp; Appels'!C163="","",'Passages &amp; Appels'!C163)</f>
        <v>Réda</v>
      </c>
      <c r="J163" s="110" t="str">
        <f>IF('Passages &amp; Appels'!D163="","",'Passages &amp; Appels'!D163)</f>
        <v>Homme</v>
      </c>
      <c r="K163" s="110" t="str">
        <f>IF('Passages &amp; Appels'!E163="","",'Passages &amp; Appels'!E163)</f>
        <v>N°1 Capitaine</v>
      </c>
      <c r="L163" s="110" t="str">
        <f>IF('Passages &amp; Appels'!F163="","",'Passages &amp; Appels'!F163)</f>
        <v>GUEHRIA Réda Homme</v>
      </c>
      <c r="M163" s="112" t="str">
        <f>IF('Passages &amp; Appels'!G163="","",'Passages &amp; Appels'!G163)</f>
        <v>Savoy'OuBien?</v>
      </c>
      <c r="N163" s="441">
        <f>IF('Passages &amp; Appels'!M163="","",'Passages &amp; Appels'!M163)</f>
        <v>0.54583333333333328</v>
      </c>
      <c r="O163" s="431">
        <f>IF('Passages &amp; Appels'!N163="","",'Passages &amp; Appels'!N163)</f>
        <v>0.56666666666666665</v>
      </c>
      <c r="P163" s="431">
        <f>IF('Passages &amp; Appels'!O163="","",'Passages &amp; Appels'!O163)</f>
        <v>0.56736111111111109</v>
      </c>
      <c r="Q163" s="439">
        <f>IF('Passages &amp; Appels'!P163="","",'Passages &amp; Appels'!P163)</f>
        <v>0.56874999999999998</v>
      </c>
      <c r="R163" s="435">
        <f>IF('Passages &amp; Appels'!Q163="","",'Passages &amp; Appels'!Q163)</f>
        <v>1</v>
      </c>
      <c r="S163" s="110" t="str">
        <f>IF('Passages &amp; Appels'!R163="","",'Passages &amp; Appels'!R163)</f>
        <v>mn</v>
      </c>
      <c r="T163" s="437">
        <f>IF('Passages &amp; Appels'!S163="","",'Passages &amp; Appels'!S163)</f>
        <v>0</v>
      </c>
      <c r="U163" s="112" t="str">
        <f>IF('Passages &amp; Appels'!T163="","",'Passages &amp; Appels'!T163)</f>
        <v>s</v>
      </c>
      <c r="V163" s="413" t="str">
        <f>IF('Passages &amp; Appels'!U163="","",'Passages &amp; Appels'!U163)</f>
        <v/>
      </c>
    </row>
    <row r="164" spans="1:22" ht="18.75" x14ac:dyDescent="0.3">
      <c r="A164" s="561"/>
      <c r="B164" s="491" t="str">
        <f>IF('Passages &amp; Appels'!L164='Passages &amp; Appels'!L163,"",'Passages &amp; Appels'!L164)</f>
        <v/>
      </c>
      <c r="C164" s="487" t="str">
        <f>IF(B164&lt;&gt;"",'Passages &amp; Appels'!A164,IF('Passages &amp; Appels'!A164='Passages &amp; Appels'!A163,"",'Passages &amp; Appels'!A164))</f>
        <v/>
      </c>
      <c r="D164" s="490" t="str">
        <f>IF(C164&lt;&gt;"",'Passages &amp; Appels'!K164,IF('Passages &amp; Appels'!K164='Passages &amp; Appels'!K163,"",'Passages &amp; Appels'!K164))</f>
        <v/>
      </c>
      <c r="E164" s="488" t="str">
        <f>IF(B164&lt;&gt;"",'Passages &amp; Appels'!H164,IF('Passages &amp; Appels'!H164='Passages &amp; Appels'!H163,"",'Passages &amp; Appels'!H164))</f>
        <v/>
      </c>
      <c r="F164" s="489">
        <f>IF('Passages &amp; Appels'!I164='Passages &amp; Appels'!I163,"",'Passages &amp; Appels'!I164)</f>
        <v>4</v>
      </c>
      <c r="G164" s="259">
        <f>IF('Passages &amp; Appels'!J164="","",'Passages &amp; Appels'!J164)</f>
        <v>4</v>
      </c>
      <c r="H164" s="468" t="str">
        <f>IF('Passages &amp; Appels'!B164="","",'Passages &amp; Appels'!B164)</f>
        <v>LANOISELIER</v>
      </c>
      <c r="I164" s="437" t="str">
        <f>IF('Passages &amp; Appels'!C164="","",'Passages &amp; Appels'!C164)</f>
        <v>Aurélien</v>
      </c>
      <c r="J164" s="110" t="str">
        <f>IF('Passages &amp; Appels'!D164="","",'Passages &amp; Appels'!D164)</f>
        <v>Homme</v>
      </c>
      <c r="K164" s="110" t="str">
        <f>IF('Passages &amp; Appels'!E164="","",'Passages &amp; Appels'!E164)</f>
        <v xml:space="preserve">N°2 </v>
      </c>
      <c r="L164" s="110" t="str">
        <f>IF('Passages &amp; Appels'!F164="","",'Passages &amp; Appels'!F164)</f>
        <v>LANOISELIER Aurélien Homme</v>
      </c>
      <c r="M164" s="112" t="str">
        <f>IF('Passages &amp; Appels'!G164="","",'Passages &amp; Appels'!G164)</f>
        <v>Savoy'OuBien?</v>
      </c>
      <c r="N164" s="441">
        <f>IF('Passages &amp; Appels'!M164="","",'Passages &amp; Appels'!M164)</f>
        <v>0.54583333333333328</v>
      </c>
      <c r="O164" s="431">
        <f>IF('Passages &amp; Appels'!N164="","",'Passages &amp; Appels'!N164)</f>
        <v>0.56666666666666665</v>
      </c>
      <c r="P164" s="431">
        <f>IF('Passages &amp; Appels'!O164="","",'Passages &amp; Appels'!O164)</f>
        <v>0.56736111111111109</v>
      </c>
      <c r="Q164" s="439">
        <f>IF('Passages &amp; Appels'!P164="","",'Passages &amp; Appels'!P164)</f>
        <v>0.56874999999999998</v>
      </c>
      <c r="R164" s="435">
        <f>IF('Passages &amp; Appels'!Q164="","",'Passages &amp; Appels'!Q164)</f>
        <v>1</v>
      </c>
      <c r="S164" s="110" t="str">
        <f>IF('Passages &amp; Appels'!R164="","",'Passages &amp; Appels'!R164)</f>
        <v>mn</v>
      </c>
      <c r="T164" s="437">
        <f>IF('Passages &amp; Appels'!S164="","",'Passages &amp; Appels'!S164)</f>
        <v>0</v>
      </c>
      <c r="U164" s="112" t="str">
        <f>IF('Passages &amp; Appels'!T164="","",'Passages &amp; Appels'!T164)</f>
        <v>s</v>
      </c>
      <c r="V164" s="413" t="str">
        <f>IF('Passages &amp; Appels'!U164="","",'Passages &amp; Appels'!U164)</f>
        <v/>
      </c>
    </row>
    <row r="165" spans="1:22" ht="18.75" x14ac:dyDescent="0.3">
      <c r="A165" s="561"/>
      <c r="B165" s="491">
        <f>IF('Passages &amp; Appels'!L165='Passages &amp; Appels'!L164,"",'Passages &amp; Appels'!L165)</f>
        <v>0.55069444444444438</v>
      </c>
      <c r="C165" s="487" t="str">
        <f>IF(B165&lt;&gt;"",'Passages &amp; Appels'!A165,IF('Passages &amp; Appels'!A165='Passages &amp; Appels'!A164,"",'Passages &amp; Appels'!A165))</f>
        <v>Speed 100</v>
      </c>
      <c r="D165" s="490" t="str">
        <f>IF(C165&lt;&gt;"",'Passages &amp; Appels'!K165,IF('Passages &amp; Appels'!K165='Passages &amp; Appels'!K164,"",'Passages &amp; Appels'!K165))</f>
        <v>Echauffement</v>
      </c>
      <c r="E165" s="488">
        <f>IF(B165&lt;&gt;"",'Passages &amp; Appels'!H165,IF('Passages &amp; Appels'!H165='Passages &amp; Appels'!H164,"",'Passages &amp; Appels'!H165))</f>
        <v>4</v>
      </c>
      <c r="F165" s="489">
        <f>IF('Passages &amp; Appels'!I165='Passages &amp; Appels'!I164,"",'Passages &amp; Appels'!I165)</f>
        <v>1</v>
      </c>
      <c r="G165" s="259">
        <f>IF('Passages &amp; Appels'!J165="","",'Passages &amp; Appels'!J165)</f>
        <v>1</v>
      </c>
      <c r="H165" s="468" t="str">
        <f>IF('Passages &amp; Appels'!B165="","",'Passages &amp; Appels'!B165)</f>
        <v>BRATANIC</v>
      </c>
      <c r="I165" s="437" t="str">
        <f>IF('Passages &amp; Appels'!C165="","",'Passages &amp; Appels'!C165)</f>
        <v>Alexandre</v>
      </c>
      <c r="J165" s="110" t="str">
        <f>IF('Passages &amp; Appels'!D165="","",'Passages &amp; Appels'!D165)</f>
        <v>Homme</v>
      </c>
      <c r="K165" s="110" t="str">
        <f>IF('Passages &amp; Appels'!E165="","",'Passages &amp; Appels'!E165)</f>
        <v>N°1 Capitaine</v>
      </c>
      <c r="L165" s="110" t="str">
        <f>IF('Passages &amp; Appels'!F165="","",'Passages &amp; Appels'!F165)</f>
        <v>BRATANIC Alexandre Homme</v>
      </c>
      <c r="M165" s="112" t="str">
        <f>IF('Passages &amp; Appels'!G165="","",'Passages &amp; Appels'!G165)</f>
        <v>Les Cormorans 1</v>
      </c>
      <c r="N165" s="441">
        <f>IF('Passages &amp; Appels'!M165="","",'Passages &amp; Appels'!M165)</f>
        <v>0.55069444444444438</v>
      </c>
      <c r="O165" s="431">
        <f>IF('Passages &amp; Appels'!N165="","",'Passages &amp; Appels'!N165)</f>
        <v>0.57152777777777775</v>
      </c>
      <c r="P165" s="431">
        <f>IF('Passages &amp; Appels'!O165="","",'Passages &amp; Appels'!O165)</f>
        <v>0.57222222222222219</v>
      </c>
      <c r="Q165" s="439">
        <f>IF('Passages &amp; Appels'!P165="","",'Passages &amp; Appels'!P165)</f>
        <v>0.57361111111111107</v>
      </c>
      <c r="R165" s="435">
        <f>IF('Passages &amp; Appels'!Q165="","",'Passages &amp; Appels'!Q165)</f>
        <v>0</v>
      </c>
      <c r="S165" s="110" t="str">
        <f>IF('Passages &amp; Appels'!R165="","",'Passages &amp; Appels'!R165)</f>
        <v>mn</v>
      </c>
      <c r="T165" s="437">
        <f>IF('Passages &amp; Appels'!S165="","",'Passages &amp; Appels'!S165)</f>
        <v>55</v>
      </c>
      <c r="U165" s="112" t="str">
        <f>IF('Passages &amp; Appels'!T165="","",'Passages &amp; Appels'!T165)</f>
        <v>s</v>
      </c>
      <c r="V165" s="413" t="str">
        <f>IF('Passages &amp; Appels'!U165="","",'Passages &amp; Appels'!U165)</f>
        <v/>
      </c>
    </row>
    <row r="166" spans="1:22" ht="18.75" x14ac:dyDescent="0.3">
      <c r="A166" s="561"/>
      <c r="B166" s="491" t="str">
        <f>IF('Passages &amp; Appels'!L166='Passages &amp; Appels'!L165,"",'Passages &amp; Appels'!L166)</f>
        <v/>
      </c>
      <c r="C166" s="487" t="str">
        <f>IF(B166&lt;&gt;"",'Passages &amp; Appels'!A166,IF('Passages &amp; Appels'!A166='Passages &amp; Appels'!A165,"",'Passages &amp; Appels'!A166))</f>
        <v/>
      </c>
      <c r="D166" s="490" t="str">
        <f>IF(C166&lt;&gt;"",'Passages &amp; Appels'!K166,IF('Passages &amp; Appels'!K166='Passages &amp; Appels'!K165,"",'Passages &amp; Appels'!K166))</f>
        <v/>
      </c>
      <c r="E166" s="488" t="str">
        <f>IF(B166&lt;&gt;"",'Passages &amp; Appels'!H166,IF('Passages &amp; Appels'!H166='Passages &amp; Appels'!H165,"",'Passages &amp; Appels'!H166))</f>
        <v/>
      </c>
      <c r="F166" s="489">
        <f>IF('Passages &amp; Appels'!I166='Passages &amp; Appels'!I165,"",'Passages &amp; Appels'!I166)</f>
        <v>2</v>
      </c>
      <c r="G166" s="259">
        <f>IF('Passages &amp; Appels'!J166="","",'Passages &amp; Appels'!J166)</f>
        <v>2</v>
      </c>
      <c r="H166" s="468" t="str">
        <f>IF('Passages &amp; Appels'!B166="","",'Passages &amp; Appels'!B166)</f>
        <v>ZAJAC</v>
      </c>
      <c r="I166" s="437" t="str">
        <f>IF('Passages &amp; Appels'!C166="","",'Passages &amp; Appels'!C166)</f>
        <v>Martin</v>
      </c>
      <c r="J166" s="110" t="str">
        <f>IF('Passages &amp; Appels'!D166="","",'Passages &amp; Appels'!D166)</f>
        <v>Homme</v>
      </c>
      <c r="K166" s="110" t="str">
        <f>IF('Passages &amp; Appels'!E166="","",'Passages &amp; Appels'!E166)</f>
        <v>N°1 Capitaine</v>
      </c>
      <c r="L166" s="110" t="str">
        <f>IF('Passages &amp; Appels'!F166="","",'Passages &amp; Appels'!F166)</f>
        <v>ZAJAC Martin Homme</v>
      </c>
      <c r="M166" s="112" t="str">
        <f>IF('Passages &amp; Appels'!G166="","",'Passages &amp; Appels'!G166)</f>
        <v>Apneaman, Praha, Czech Republic</v>
      </c>
      <c r="N166" s="441">
        <f>IF('Passages &amp; Appels'!M166="","",'Passages &amp; Appels'!M166)</f>
        <v>0.55069444444444438</v>
      </c>
      <c r="O166" s="431">
        <f>IF('Passages &amp; Appels'!N166="","",'Passages &amp; Appels'!N166)</f>
        <v>0.57152777777777775</v>
      </c>
      <c r="P166" s="431">
        <f>IF('Passages &amp; Appels'!O166="","",'Passages &amp; Appels'!O166)</f>
        <v>0.57222222222222219</v>
      </c>
      <c r="Q166" s="439">
        <f>IF('Passages &amp; Appels'!P166="","",'Passages &amp; Appels'!P166)</f>
        <v>0.57361111111111107</v>
      </c>
      <c r="R166" s="435">
        <f>IF('Passages &amp; Appels'!Q166="","",'Passages &amp; Appels'!Q166)</f>
        <v>0</v>
      </c>
      <c r="S166" s="110" t="str">
        <f>IF('Passages &amp; Appels'!R166="","",'Passages &amp; Appels'!R166)</f>
        <v>mn</v>
      </c>
      <c r="T166" s="437">
        <f>IF('Passages &amp; Appels'!S166="","",'Passages &amp; Appels'!S166)</f>
        <v>50</v>
      </c>
      <c r="U166" s="112" t="str">
        <f>IF('Passages &amp; Appels'!T166="","",'Passages &amp; Appels'!T166)</f>
        <v>s</v>
      </c>
      <c r="V166" s="413" t="str">
        <f>IF('Passages &amp; Appels'!U166="","",'Passages &amp; Appels'!U166)</f>
        <v/>
      </c>
    </row>
    <row r="167" spans="1:22" ht="18.75" x14ac:dyDescent="0.3">
      <c r="A167" s="561"/>
      <c r="B167" s="491" t="str">
        <f>IF('Passages &amp; Appels'!L167='Passages &amp; Appels'!L166,"",'Passages &amp; Appels'!L167)</f>
        <v/>
      </c>
      <c r="C167" s="487" t="str">
        <f>IF(B167&lt;&gt;"",'Passages &amp; Appels'!A167,IF('Passages &amp; Appels'!A167='Passages &amp; Appels'!A166,"",'Passages &amp; Appels'!A167))</f>
        <v/>
      </c>
      <c r="D167" s="490" t="str">
        <f>IF(C167&lt;&gt;"",'Passages &amp; Appels'!K167,IF('Passages &amp; Appels'!K167='Passages &amp; Appels'!K166,"",'Passages &amp; Appels'!K167))</f>
        <v/>
      </c>
      <c r="E167" s="488" t="str">
        <f>IF(B167&lt;&gt;"",'Passages &amp; Appels'!H167,IF('Passages &amp; Appels'!H167='Passages &amp; Appels'!H166,"",'Passages &amp; Appels'!H167))</f>
        <v/>
      </c>
      <c r="F167" s="489">
        <f>IF('Passages &amp; Appels'!I167='Passages &amp; Appels'!I166,"",'Passages &amp; Appels'!I167)</f>
        <v>3</v>
      </c>
      <c r="G167" s="259">
        <f>IF('Passages &amp; Appels'!J167="","",'Passages &amp; Appels'!J167)</f>
        <v>3</v>
      </c>
      <c r="H167" s="468" t="str">
        <f>IF('Passages &amp; Appels'!B167="","",'Passages &amp; Appels'!B167)</f>
        <v>SVADLENKA</v>
      </c>
      <c r="I167" s="437" t="str">
        <f>IF('Passages &amp; Appels'!C167="","",'Passages &amp; Appels'!C167)</f>
        <v>Michal</v>
      </c>
      <c r="J167" s="110" t="str">
        <f>IF('Passages &amp; Appels'!D167="","",'Passages &amp; Appels'!D167)</f>
        <v>Homme</v>
      </c>
      <c r="K167" s="110" t="str">
        <f>IF('Passages &amp; Appels'!E167="","",'Passages &amp; Appels'!E167)</f>
        <v xml:space="preserve">N°3 </v>
      </c>
      <c r="L167" s="110" t="str">
        <f>IF('Passages &amp; Appels'!F167="","",'Passages &amp; Appels'!F167)</f>
        <v>SVADLENKA Michal Homme</v>
      </c>
      <c r="M167" s="112" t="str">
        <f>IF('Passages &amp; Appels'!G167="","",'Passages &amp; Appels'!G167)</f>
        <v>Apneaman, Praha, Czech Republic</v>
      </c>
      <c r="N167" s="441">
        <f>IF('Passages &amp; Appels'!M167="","",'Passages &amp; Appels'!M167)</f>
        <v>0.55069444444444438</v>
      </c>
      <c r="O167" s="431">
        <f>IF('Passages &amp; Appels'!N167="","",'Passages &amp; Appels'!N167)</f>
        <v>0.57152777777777775</v>
      </c>
      <c r="P167" s="431">
        <f>IF('Passages &amp; Appels'!O167="","",'Passages &amp; Appels'!O167)</f>
        <v>0.57222222222222219</v>
      </c>
      <c r="Q167" s="439">
        <f>IF('Passages &amp; Appels'!P167="","",'Passages &amp; Appels'!P167)</f>
        <v>0.57361111111111107</v>
      </c>
      <c r="R167" s="435">
        <f>IF('Passages &amp; Appels'!Q167="","",'Passages &amp; Appels'!Q167)</f>
        <v>0</v>
      </c>
      <c r="S167" s="110" t="str">
        <f>IF('Passages &amp; Appels'!R167="","",'Passages &amp; Appels'!R167)</f>
        <v>mn</v>
      </c>
      <c r="T167" s="437">
        <f>IF('Passages &amp; Appels'!S167="","",'Passages &amp; Appels'!S167)</f>
        <v>50</v>
      </c>
      <c r="U167" s="112" t="str">
        <f>IF('Passages &amp; Appels'!T167="","",'Passages &amp; Appels'!T167)</f>
        <v>s</v>
      </c>
      <c r="V167" s="413" t="str">
        <f>IF('Passages &amp; Appels'!U167="","",'Passages &amp; Appels'!U167)</f>
        <v/>
      </c>
    </row>
    <row r="168" spans="1:22" ht="18.75" x14ac:dyDescent="0.3">
      <c r="A168" s="561"/>
      <c r="B168" s="491" t="str">
        <f>IF('Passages &amp; Appels'!L168='Passages &amp; Appels'!L167,"",'Passages &amp; Appels'!L168)</f>
        <v/>
      </c>
      <c r="C168" s="487" t="str">
        <f>IF(B168&lt;&gt;"",'Passages &amp; Appels'!A168,IF('Passages &amp; Appels'!A168='Passages &amp; Appels'!A167,"",'Passages &amp; Appels'!A168))</f>
        <v/>
      </c>
      <c r="D168" s="490" t="str">
        <f>IF(C168&lt;&gt;"",'Passages &amp; Appels'!K168,IF('Passages &amp; Appels'!K168='Passages &amp; Appels'!K167,"",'Passages &amp; Appels'!K168))</f>
        <v/>
      </c>
      <c r="E168" s="488" t="str">
        <f>IF(B168&lt;&gt;"",'Passages &amp; Appels'!H168,IF('Passages &amp; Appels'!H168='Passages &amp; Appels'!H167,"",'Passages &amp; Appels'!H168))</f>
        <v/>
      </c>
      <c r="F168" s="489">
        <f>IF('Passages &amp; Appels'!I168='Passages &amp; Appels'!I167,"",'Passages &amp; Appels'!I168)</f>
        <v>4</v>
      </c>
      <c r="G168" s="259">
        <f>IF('Passages &amp; Appels'!J168="","",'Passages &amp; Appels'!J168)</f>
        <v>4</v>
      </c>
      <c r="H168" s="468" t="str">
        <f>IF('Passages &amp; Appels'!B168="","",'Passages &amp; Appels'!B168)</f>
        <v>CARCHI</v>
      </c>
      <c r="I168" s="437" t="str">
        <f>IF('Passages &amp; Appels'!C168="","",'Passages &amp; Appels'!C168)</f>
        <v>Mathieu</v>
      </c>
      <c r="J168" s="110" t="str">
        <f>IF('Passages &amp; Appels'!D168="","",'Passages &amp; Appels'!D168)</f>
        <v>Homme</v>
      </c>
      <c r="K168" s="110" t="str">
        <f>IF('Passages &amp; Appels'!E168="","",'Passages &amp; Appels'!E168)</f>
        <v xml:space="preserve">N°4 </v>
      </c>
      <c r="L168" s="110" t="str">
        <f>IF('Passages &amp; Appels'!F168="","",'Passages &amp; Appels'!F168)</f>
        <v>CARCHI Mathieu Homme</v>
      </c>
      <c r="M168" s="112" t="str">
        <f>IF('Passages &amp; Appels'!G168="","",'Passages &amp; Appels'!G168)</f>
        <v>CYRNEA</v>
      </c>
      <c r="N168" s="441">
        <f>IF('Passages &amp; Appels'!M168="","",'Passages &amp; Appels'!M168)</f>
        <v>0.55069444444444438</v>
      </c>
      <c r="O168" s="431">
        <f>IF('Passages &amp; Appels'!N168="","",'Passages &amp; Appels'!N168)</f>
        <v>0.57152777777777775</v>
      </c>
      <c r="P168" s="431">
        <f>IF('Passages &amp; Appels'!O168="","",'Passages &amp; Appels'!O168)</f>
        <v>0.57222222222222219</v>
      </c>
      <c r="Q168" s="439">
        <f>IF('Passages &amp; Appels'!P168="","",'Passages &amp; Appels'!P168)</f>
        <v>0.57361111111111107</v>
      </c>
      <c r="R168" s="435">
        <f>IF('Passages &amp; Appels'!Q168="","",'Passages &amp; Appels'!Q168)</f>
        <v>0</v>
      </c>
      <c r="S168" s="110" t="str">
        <f>IF('Passages &amp; Appels'!R168="","",'Passages &amp; Appels'!R168)</f>
        <v>mn</v>
      </c>
      <c r="T168" s="437">
        <f>IF('Passages &amp; Appels'!S168="","",'Passages &amp; Appels'!S168)</f>
        <v>50</v>
      </c>
      <c r="U168" s="112" t="str">
        <f>IF('Passages &amp; Appels'!T168="","",'Passages &amp; Appels'!T168)</f>
        <v>s</v>
      </c>
      <c r="V168" s="413" t="str">
        <f>IF('Passages &amp; Appels'!U168="","",'Passages &amp; Appels'!U168)</f>
        <v/>
      </c>
    </row>
    <row r="169" spans="1:22" ht="18.75" x14ac:dyDescent="0.3">
      <c r="A169" s="561"/>
      <c r="B169" s="491">
        <f>IF('Passages &amp; Appels'!L169='Passages &amp; Appels'!L168,"",'Passages &amp; Appels'!L169)</f>
        <v>0.55555555555555547</v>
      </c>
      <c r="C169" s="487" t="str">
        <f>IF(B169&lt;&gt;"",'Passages &amp; Appels'!A169,IF('Passages &amp; Appels'!A169='Passages &amp; Appels'!A168,"",'Passages &amp; Appels'!A169))</f>
        <v>Speed 100</v>
      </c>
      <c r="D169" s="490" t="str">
        <f>IF(C169&lt;&gt;"",'Passages &amp; Appels'!K169,IF('Passages &amp; Appels'!K169='Passages &amp; Appels'!K168,"",'Passages &amp; Appels'!K169))</f>
        <v>Echauffement</v>
      </c>
      <c r="E169" s="488">
        <f>IF(B169&lt;&gt;"",'Passages &amp; Appels'!H169,IF('Passages &amp; Appels'!H169='Passages &amp; Appels'!H168,"",'Passages &amp; Appels'!H169))</f>
        <v>5</v>
      </c>
      <c r="F169" s="489">
        <f>IF('Passages &amp; Appels'!I169='Passages &amp; Appels'!I168,"",'Passages &amp; Appels'!I169)</f>
        <v>1</v>
      </c>
      <c r="G169" s="259">
        <f>IF('Passages &amp; Appels'!J169="","",'Passages &amp; Appels'!J169)</f>
        <v>1</v>
      </c>
      <c r="H169" s="468" t="str">
        <f>IF('Passages &amp; Appels'!B169="","",'Passages &amp; Appels'!B169)</f>
        <v>VOGLER</v>
      </c>
      <c r="I169" s="437" t="str">
        <f>IF('Passages &amp; Appels'!C169="","",'Passages &amp; Appels'!C169)</f>
        <v>Christian</v>
      </c>
      <c r="J169" s="110" t="str">
        <f>IF('Passages &amp; Appels'!D169="","",'Passages &amp; Appels'!D169)</f>
        <v>homme</v>
      </c>
      <c r="K169" s="110" t="str">
        <f>IF('Passages &amp; Appels'!E169="","",'Passages &amp; Appels'!E169)</f>
        <v>N°1 Capitaine</v>
      </c>
      <c r="L169" s="110" t="str">
        <f>IF('Passages &amp; Appels'!F169="","",'Passages &amp; Appels'!F169)</f>
        <v>VOGLER Christian homme</v>
      </c>
      <c r="M169" s="112" t="str">
        <f>IF('Passages &amp; Appels'!G169="","",'Passages &amp; Appels'!G169)</f>
        <v>Sportpleizh</v>
      </c>
      <c r="N169" s="441">
        <f>IF('Passages &amp; Appels'!M169="","",'Passages &amp; Appels'!M169)</f>
        <v>0.55555555555555547</v>
      </c>
      <c r="O169" s="431">
        <f>IF('Passages &amp; Appels'!N169="","",'Passages &amp; Appels'!N169)</f>
        <v>0.57638888888888884</v>
      </c>
      <c r="P169" s="431">
        <f>IF('Passages &amp; Appels'!O169="","",'Passages &amp; Appels'!O169)</f>
        <v>0.57708333333333328</v>
      </c>
      <c r="Q169" s="439">
        <f>IF('Passages &amp; Appels'!P169="","",'Passages &amp; Appels'!P169)</f>
        <v>0.57847222222222217</v>
      </c>
      <c r="R169" s="435">
        <f>IF('Passages &amp; Appels'!Q169="","",'Passages &amp; Appels'!Q169)</f>
        <v>0</v>
      </c>
      <c r="S169" s="110" t="str">
        <f>IF('Passages &amp; Appels'!R169="","",'Passages &amp; Appels'!R169)</f>
        <v>mn</v>
      </c>
      <c r="T169" s="437">
        <f>IF('Passages &amp; Appels'!S169="","",'Passages &amp; Appels'!S169)</f>
        <v>50</v>
      </c>
      <c r="U169" s="112" t="str">
        <f>IF('Passages &amp; Appels'!T169="","",'Passages &amp; Appels'!T169)</f>
        <v>s</v>
      </c>
      <c r="V169" s="413" t="str">
        <f>IF('Passages &amp; Appels'!U169="","",'Passages &amp; Appels'!U169)</f>
        <v/>
      </c>
    </row>
    <row r="170" spans="1:22" ht="18.75" x14ac:dyDescent="0.3">
      <c r="A170" s="561"/>
      <c r="B170" s="491" t="str">
        <f>IF('Passages &amp; Appels'!L170='Passages &amp; Appels'!L169,"",'Passages &amp; Appels'!L170)</f>
        <v/>
      </c>
      <c r="C170" s="487" t="str">
        <f>IF(B170&lt;&gt;"",'Passages &amp; Appels'!A170,IF('Passages &amp; Appels'!A170='Passages &amp; Appels'!A169,"",'Passages &amp; Appels'!A170))</f>
        <v/>
      </c>
      <c r="D170" s="490" t="str">
        <f>IF(C170&lt;&gt;"",'Passages &amp; Appels'!K170,IF('Passages &amp; Appels'!K170='Passages &amp; Appels'!K169,"",'Passages &amp; Appels'!K170))</f>
        <v/>
      </c>
      <c r="E170" s="488" t="str">
        <f>IF(B170&lt;&gt;"",'Passages &amp; Appels'!H170,IF('Passages &amp; Appels'!H170='Passages &amp; Appels'!H169,"",'Passages &amp; Appels'!H170))</f>
        <v/>
      </c>
      <c r="F170" s="489">
        <f>IF('Passages &amp; Appels'!I170='Passages &amp; Appels'!I169,"",'Passages &amp; Appels'!I170)</f>
        <v>2</v>
      </c>
      <c r="G170" s="259">
        <f>IF('Passages &amp; Appels'!J170="","",'Passages &amp; Appels'!J170)</f>
        <v>2</v>
      </c>
      <c r="H170" s="468" t="str">
        <f>IF('Passages &amp; Appels'!B170="","",'Passages &amp; Appels'!B170)</f>
        <v>OLLIVO</v>
      </c>
      <c r="I170" s="437" t="str">
        <f>IF('Passages &amp; Appels'!C170="","",'Passages &amp; Appels'!C170)</f>
        <v>Kevin</v>
      </c>
      <c r="J170" s="110" t="str">
        <f>IF('Passages &amp; Appels'!D170="","",'Passages &amp; Appels'!D170)</f>
        <v>Homme</v>
      </c>
      <c r="K170" s="110" t="str">
        <f>IF('Passages &amp; Appels'!E170="","",'Passages &amp; Appels'!E170)</f>
        <v xml:space="preserve">N°3 </v>
      </c>
      <c r="L170" s="110" t="str">
        <f>IF('Passages &amp; Appels'!F170="","",'Passages &amp; Appels'!F170)</f>
        <v>OLLIVO Kevin Homme</v>
      </c>
      <c r="M170" s="112" t="str">
        <f>IF('Passages &amp; Appels'!G170="","",'Passages &amp; Appels'!G170)</f>
        <v>Imashi</v>
      </c>
      <c r="N170" s="441">
        <f>IF('Passages &amp; Appels'!M170="","",'Passages &amp; Appels'!M170)</f>
        <v>0.55555555555555547</v>
      </c>
      <c r="O170" s="431">
        <f>IF('Passages &amp; Appels'!N170="","",'Passages &amp; Appels'!N170)</f>
        <v>0.57638888888888884</v>
      </c>
      <c r="P170" s="431">
        <f>IF('Passages &amp; Appels'!O170="","",'Passages &amp; Appels'!O170)</f>
        <v>0.57708333333333328</v>
      </c>
      <c r="Q170" s="439">
        <f>IF('Passages &amp; Appels'!P170="","",'Passages &amp; Appels'!P170)</f>
        <v>0.57847222222222217</v>
      </c>
      <c r="R170" s="435">
        <f>IF('Passages &amp; Appels'!Q170="","",'Passages &amp; Appels'!Q170)</f>
        <v>0</v>
      </c>
      <c r="S170" s="110" t="str">
        <f>IF('Passages &amp; Appels'!R170="","",'Passages &amp; Appels'!R170)</f>
        <v>mn</v>
      </c>
      <c r="T170" s="437">
        <f>IF('Passages &amp; Appels'!S170="","",'Passages &amp; Appels'!S170)</f>
        <v>45</v>
      </c>
      <c r="U170" s="112" t="str">
        <f>IF('Passages &amp; Appels'!T170="","",'Passages &amp; Appels'!T170)</f>
        <v>s</v>
      </c>
      <c r="V170" s="413" t="str">
        <f>IF('Passages &amp; Appels'!U170="","",'Passages &amp; Appels'!U170)</f>
        <v/>
      </c>
    </row>
    <row r="171" spans="1:22" ht="18.75" x14ac:dyDescent="0.3">
      <c r="A171" s="561"/>
      <c r="B171" s="491" t="str">
        <f>IF('Passages &amp; Appels'!L171='Passages &amp; Appels'!L170,"",'Passages &amp; Appels'!L171)</f>
        <v/>
      </c>
      <c r="C171" s="487" t="str">
        <f>IF(B171&lt;&gt;"",'Passages &amp; Appels'!A171,IF('Passages &amp; Appels'!A171='Passages &amp; Appels'!A170,"",'Passages &amp; Appels'!A171))</f>
        <v/>
      </c>
      <c r="D171" s="490" t="str">
        <f>IF(C171&lt;&gt;"",'Passages &amp; Appels'!K171,IF('Passages &amp; Appels'!K171='Passages &amp; Appels'!K170,"",'Passages &amp; Appels'!K171))</f>
        <v/>
      </c>
      <c r="E171" s="488" t="str">
        <f>IF(B171&lt;&gt;"",'Passages &amp; Appels'!H171,IF('Passages &amp; Appels'!H171='Passages &amp; Appels'!H170,"",'Passages &amp; Appels'!H171))</f>
        <v/>
      </c>
      <c r="F171" s="489">
        <f>IF('Passages &amp; Appels'!I171='Passages &amp; Appels'!I170,"",'Passages &amp; Appels'!I171)</f>
        <v>3</v>
      </c>
      <c r="G171" s="259">
        <f>IF('Passages &amp; Appels'!J171="","",'Passages &amp; Appels'!J171)</f>
        <v>3</v>
      </c>
      <c r="H171" s="468" t="str">
        <f>IF('Passages &amp; Appels'!B171="","",'Passages &amp; Appels'!B171)</f>
        <v>GASS</v>
      </c>
      <c r="I171" s="437" t="str">
        <f>IF('Passages &amp; Appels'!C171="","",'Passages &amp; Appels'!C171)</f>
        <v>Alexandre</v>
      </c>
      <c r="J171" s="110" t="str">
        <f>IF('Passages &amp; Appels'!D171="","",'Passages &amp; Appels'!D171)</f>
        <v>Homme</v>
      </c>
      <c r="K171" s="110" t="str">
        <f>IF('Passages &amp; Appels'!E171="","",'Passages &amp; Appels'!E171)</f>
        <v xml:space="preserve">N°2 </v>
      </c>
      <c r="L171" s="110" t="str">
        <f>IF('Passages &amp; Appels'!F171="","",'Passages &amp; Appels'!F171)</f>
        <v>GASS Alexandre Homme</v>
      </c>
      <c r="M171" s="112" t="str">
        <f>IF('Passages &amp; Appels'!G171="","",'Passages &amp; Appels'!G171)</f>
        <v>Les Cormorans 1</v>
      </c>
      <c r="N171" s="441">
        <f>IF('Passages &amp; Appels'!M171="","",'Passages &amp; Appels'!M171)</f>
        <v>0.55555555555555547</v>
      </c>
      <c r="O171" s="431">
        <f>IF('Passages &amp; Appels'!N171="","",'Passages &amp; Appels'!N171)</f>
        <v>0.57638888888888884</v>
      </c>
      <c r="P171" s="431">
        <f>IF('Passages &amp; Appels'!O171="","",'Passages &amp; Appels'!O171)</f>
        <v>0.57708333333333328</v>
      </c>
      <c r="Q171" s="439">
        <f>IF('Passages &amp; Appels'!P171="","",'Passages &amp; Appels'!P171)</f>
        <v>0.57847222222222217</v>
      </c>
      <c r="R171" s="435">
        <f>IF('Passages &amp; Appels'!Q171="","",'Passages &amp; Appels'!Q171)</f>
        <v>0</v>
      </c>
      <c r="S171" s="110" t="str">
        <f>IF('Passages &amp; Appels'!R171="","",'Passages &amp; Appels'!R171)</f>
        <v>mn</v>
      </c>
      <c r="T171" s="437">
        <f>IF('Passages &amp; Appels'!S171="","",'Passages &amp; Appels'!S171)</f>
        <v>45</v>
      </c>
      <c r="U171" s="112" t="str">
        <f>IF('Passages &amp; Appels'!T171="","",'Passages &amp; Appels'!T171)</f>
        <v>s</v>
      </c>
      <c r="V171" s="413" t="str">
        <f>IF('Passages &amp; Appels'!U171="","",'Passages &amp; Appels'!U171)</f>
        <v/>
      </c>
    </row>
    <row r="172" spans="1:22" ht="18.75" x14ac:dyDescent="0.3">
      <c r="A172" s="561"/>
      <c r="B172" s="491">
        <f>IF('Passages &amp; Appels'!L172='Passages &amp; Appels'!L171,"",'Passages &amp; Appels'!L172)</f>
        <v>0.55694444444444446</v>
      </c>
      <c r="C172" s="487" t="str">
        <f>IF(B172&lt;&gt;"",'Passages &amp; Appels'!A172,IF('Passages &amp; Appels'!A172='Passages &amp; Appels'!A171,"",'Passages &amp; Appels'!A172))</f>
        <v>Speed 100</v>
      </c>
      <c r="D172" s="490" t="str">
        <f>IF(C172&lt;&gt;"",'Passages &amp; Appels'!K172,IF('Passages &amp; Appels'!K172='Passages &amp; Appels'!K171,"",'Passages &amp; Appels'!K172))</f>
        <v>Appel</v>
      </c>
      <c r="E172" s="488">
        <f>IF(B172&lt;&gt;"",'Passages &amp; Appels'!H172,IF('Passages &amp; Appels'!H172='Passages &amp; Appels'!H171,"",'Passages &amp; Appels'!H172))</f>
        <v>1</v>
      </c>
      <c r="F172" s="489">
        <f>IF('Passages &amp; Appels'!I172='Passages &amp; Appels'!I171,"",'Passages &amp; Appels'!I172)</f>
        <v>1</v>
      </c>
      <c r="G172" s="259">
        <f>IF('Passages &amp; Appels'!J172="","",'Passages &amp; Appels'!J172)</f>
        <v>1</v>
      </c>
      <c r="H172" s="468" t="str">
        <f>IF('Passages &amp; Appels'!B172="","",'Passages &amp; Appels'!B172)</f>
        <v>DELICOURT</v>
      </c>
      <c r="I172" s="437" t="str">
        <f>IF('Passages &amp; Appels'!C172="","",'Passages &amp; Appels'!C172)</f>
        <v>Stephanie</v>
      </c>
      <c r="J172" s="110" t="str">
        <f>IF('Passages &amp; Appels'!D172="","",'Passages &amp; Appels'!D172)</f>
        <v>Femme</v>
      </c>
      <c r="K172" s="110" t="str">
        <f>IF('Passages &amp; Appels'!E172="","",'Passages &amp; Appels'!E172)</f>
        <v xml:space="preserve">N°5 </v>
      </c>
      <c r="L172" s="110" t="str">
        <f>IF('Passages &amp; Appels'!F172="","",'Passages &amp; Appels'!F172)</f>
        <v>DELICOURT Stephanie Femme</v>
      </c>
      <c r="M172" s="112" t="str">
        <f>IF('Passages &amp; Appels'!G172="","",'Passages &amp; Appels'!G172)</f>
        <v>Enjoy And Relax</v>
      </c>
      <c r="N172" s="441">
        <f>IF('Passages &amp; Appels'!M172="","",'Passages &amp; Appels'!M172)</f>
        <v>0.53611111111111109</v>
      </c>
      <c r="O172" s="431">
        <f>IF('Passages &amp; Appels'!N172="","",'Passages &amp; Appels'!N172)</f>
        <v>0.55694444444444446</v>
      </c>
      <c r="P172" s="431">
        <f>IF('Passages &amp; Appels'!O172="","",'Passages &amp; Appels'!O172)</f>
        <v>0.55763888888888891</v>
      </c>
      <c r="Q172" s="439">
        <f>IF('Passages &amp; Appels'!P172="","",'Passages &amp; Appels'!P172)</f>
        <v>0.55902777777777779</v>
      </c>
      <c r="R172" s="435">
        <f>IF('Passages &amp; Appels'!Q172="","",'Passages &amp; Appels'!Q172)</f>
        <v>2</v>
      </c>
      <c r="S172" s="110" t="str">
        <f>IF('Passages &amp; Appels'!R172="","",'Passages &amp; Appels'!R172)</f>
        <v>mn</v>
      </c>
      <c r="T172" s="437">
        <f>IF('Passages &amp; Appels'!S172="","",'Passages &amp; Appels'!S172)</f>
        <v>0</v>
      </c>
      <c r="U172" s="112" t="str">
        <f>IF('Passages &amp; Appels'!T172="","",'Passages &amp; Appels'!T172)</f>
        <v>s</v>
      </c>
      <c r="V172" s="413" t="str">
        <f>IF('Passages &amp; Appels'!U172="","",'Passages &amp; Appels'!U172)</f>
        <v/>
      </c>
    </row>
    <row r="173" spans="1:22" ht="18.75" x14ac:dyDescent="0.3">
      <c r="A173" s="561"/>
      <c r="B173" s="491" t="str">
        <f>IF('Passages &amp; Appels'!L173='Passages &amp; Appels'!L172,"",'Passages &amp; Appels'!L173)</f>
        <v/>
      </c>
      <c r="C173" s="487" t="str">
        <f>IF(B173&lt;&gt;"",'Passages &amp; Appels'!A173,IF('Passages &amp; Appels'!A173='Passages &amp; Appels'!A172,"",'Passages &amp; Appels'!A173))</f>
        <v/>
      </c>
      <c r="D173" s="490" t="str">
        <f>IF(C173&lt;&gt;"",'Passages &amp; Appels'!K173,IF('Passages &amp; Appels'!K173='Passages &amp; Appels'!K172,"",'Passages &amp; Appels'!K173))</f>
        <v/>
      </c>
      <c r="E173" s="488" t="str">
        <f>IF(B173&lt;&gt;"",'Passages &amp; Appels'!H173,IF('Passages &amp; Appels'!H173='Passages &amp; Appels'!H172,"",'Passages &amp; Appels'!H173))</f>
        <v/>
      </c>
      <c r="F173" s="489">
        <f>IF('Passages &amp; Appels'!I173='Passages &amp; Appels'!I172,"",'Passages &amp; Appels'!I173)</f>
        <v>2</v>
      </c>
      <c r="G173" s="259">
        <f>IF('Passages &amp; Appels'!J173="","",'Passages &amp; Appels'!J173)</f>
        <v>2</v>
      </c>
      <c r="H173" s="468" t="str">
        <f>IF('Passages &amp; Appels'!B173="","",'Passages &amp; Appels'!B173)</f>
        <v>SALEH</v>
      </c>
      <c r="I173" s="437" t="str">
        <f>IF('Passages &amp; Appels'!C173="","",'Passages &amp; Appels'!C173)</f>
        <v>Omr</v>
      </c>
      <c r="J173" s="110" t="str">
        <f>IF('Passages &amp; Appels'!D173="","",'Passages &amp; Appels'!D173)</f>
        <v>Homme</v>
      </c>
      <c r="K173" s="110" t="str">
        <f>IF('Passages &amp; Appels'!E173="","",'Passages &amp; Appels'!E173)</f>
        <v>N°1</v>
      </c>
      <c r="L173" s="110" t="str">
        <f>IF('Passages &amp; Appels'!F173="","",'Passages &amp; Appels'!F173)</f>
        <v>SALEH Omr Homme</v>
      </c>
      <c r="M173" s="112" t="str">
        <f>IF('Passages &amp; Appels'!G173="","",'Passages &amp; Appels'!G173)</f>
        <v>SOLO</v>
      </c>
      <c r="N173" s="441">
        <f>IF('Passages &amp; Appels'!M173="","",'Passages &amp; Appels'!M173)</f>
        <v>0.53611111111111109</v>
      </c>
      <c r="O173" s="431">
        <f>IF('Passages &amp; Appels'!N173="","",'Passages &amp; Appels'!N173)</f>
        <v>0.55694444444444446</v>
      </c>
      <c r="P173" s="431">
        <f>IF('Passages &amp; Appels'!O173="","",'Passages &amp; Appels'!O173)</f>
        <v>0.55763888888888891</v>
      </c>
      <c r="Q173" s="439">
        <f>IF('Passages &amp; Appels'!P173="","",'Passages &amp; Appels'!P173)</f>
        <v>0.55902777777777779</v>
      </c>
      <c r="R173" s="435">
        <f>IF('Passages &amp; Appels'!Q173="","",'Passages &amp; Appels'!Q173)</f>
        <v>1</v>
      </c>
      <c r="S173" s="110" t="str">
        <f>IF('Passages &amp; Appels'!R173="","",'Passages &amp; Appels'!R173)</f>
        <v>mn</v>
      </c>
      <c r="T173" s="437">
        <f>IF('Passages &amp; Appels'!S173="","",'Passages &amp; Appels'!S173)</f>
        <v>40</v>
      </c>
      <c r="U173" s="112" t="str">
        <f>IF('Passages &amp; Appels'!T173="","",'Passages &amp; Appels'!T173)</f>
        <v>s</v>
      </c>
      <c r="V173" s="413" t="str">
        <f>IF('Passages &amp; Appels'!U173="","",'Passages &amp; Appels'!U173)</f>
        <v/>
      </c>
    </row>
    <row r="174" spans="1:22" ht="18.75" x14ac:dyDescent="0.3">
      <c r="A174" s="561"/>
      <c r="B174" s="491" t="str">
        <f>IF('Passages &amp; Appels'!L174='Passages &amp; Appels'!L173,"",'Passages &amp; Appels'!L174)</f>
        <v/>
      </c>
      <c r="C174" s="487" t="str">
        <f>IF(B174&lt;&gt;"",'Passages &amp; Appels'!A174,IF('Passages &amp; Appels'!A174='Passages &amp; Appels'!A173,"",'Passages &amp; Appels'!A174))</f>
        <v/>
      </c>
      <c r="D174" s="490" t="str">
        <f>IF(C174&lt;&gt;"",'Passages &amp; Appels'!K174,IF('Passages &amp; Appels'!K174='Passages &amp; Appels'!K173,"",'Passages &amp; Appels'!K174))</f>
        <v/>
      </c>
      <c r="E174" s="488" t="str">
        <f>IF(B174&lt;&gt;"",'Passages &amp; Appels'!H174,IF('Passages &amp; Appels'!H174='Passages &amp; Appels'!H173,"",'Passages &amp; Appels'!H174))</f>
        <v/>
      </c>
      <c r="F174" s="489">
        <f>IF('Passages &amp; Appels'!I174='Passages &amp; Appels'!I173,"",'Passages &amp; Appels'!I174)</f>
        <v>3</v>
      </c>
      <c r="G174" s="259">
        <f>IF('Passages &amp; Appels'!J174="","",'Passages &amp; Appels'!J174)</f>
        <v>3</v>
      </c>
      <c r="H174" s="468" t="str">
        <f>IF('Passages &amp; Appels'!B174="","",'Passages &amp; Appels'!B174)</f>
        <v>PETTENUZZO</v>
      </c>
      <c r="I174" s="437" t="str">
        <f>IF('Passages &amp; Appels'!C174="","",'Passages &amp; Appels'!C174)</f>
        <v>Stéphane</v>
      </c>
      <c r="J174" s="110" t="str">
        <f>IF('Passages &amp; Appels'!D174="","",'Passages &amp; Appels'!D174)</f>
        <v>Homme</v>
      </c>
      <c r="K174" s="110" t="str">
        <f>IF('Passages &amp; Appels'!E174="","",'Passages &amp; Appels'!E174)</f>
        <v xml:space="preserve">N°4 </v>
      </c>
      <c r="L174" s="110" t="str">
        <f>IF('Passages &amp; Appels'!F174="","",'Passages &amp; Appels'!F174)</f>
        <v>PETTENUZZO Stéphane Homme</v>
      </c>
      <c r="M174" s="112" t="str">
        <f>IF('Passages &amp; Appels'!G174="","",'Passages &amp; Appels'!G174)</f>
        <v>LIMULES</v>
      </c>
      <c r="N174" s="441">
        <f>IF('Passages &amp; Appels'!M174="","",'Passages &amp; Appels'!M174)</f>
        <v>0.53611111111111109</v>
      </c>
      <c r="O174" s="431">
        <f>IF('Passages &amp; Appels'!N174="","",'Passages &amp; Appels'!N174)</f>
        <v>0.55694444444444446</v>
      </c>
      <c r="P174" s="431">
        <f>IF('Passages &amp; Appels'!O174="","",'Passages &amp; Appels'!O174)</f>
        <v>0.55763888888888891</v>
      </c>
      <c r="Q174" s="439">
        <f>IF('Passages &amp; Appels'!P174="","",'Passages &amp; Appels'!P174)</f>
        <v>0.55902777777777779</v>
      </c>
      <c r="R174" s="435">
        <f>IF('Passages &amp; Appels'!Q174="","",'Passages &amp; Appels'!Q174)</f>
        <v>1</v>
      </c>
      <c r="S174" s="110" t="str">
        <f>IF('Passages &amp; Appels'!R174="","",'Passages &amp; Appels'!R174)</f>
        <v>mn</v>
      </c>
      <c r="T174" s="437">
        <f>IF('Passages &amp; Appels'!S174="","",'Passages &amp; Appels'!S174)</f>
        <v>25</v>
      </c>
      <c r="U174" s="112" t="str">
        <f>IF('Passages &amp; Appels'!T174="","",'Passages &amp; Appels'!T174)</f>
        <v>s</v>
      </c>
      <c r="V174" s="413" t="str">
        <f>IF('Passages &amp; Appels'!U174="","",'Passages &amp; Appels'!U174)</f>
        <v/>
      </c>
    </row>
    <row r="175" spans="1:22" ht="18.75" x14ac:dyDescent="0.3">
      <c r="A175" s="561"/>
      <c r="B175" s="491" t="str">
        <f>IF('Passages &amp; Appels'!L175='Passages &amp; Appels'!L174,"",'Passages &amp; Appels'!L175)</f>
        <v/>
      </c>
      <c r="C175" s="487" t="str">
        <f>IF(B175&lt;&gt;"",'Passages &amp; Appels'!A175,IF('Passages &amp; Appels'!A175='Passages &amp; Appels'!A174,"",'Passages &amp; Appels'!A175))</f>
        <v/>
      </c>
      <c r="D175" s="490" t="str">
        <f>IF(C175&lt;&gt;"",'Passages &amp; Appels'!K175,IF('Passages &amp; Appels'!K175='Passages &amp; Appels'!K174,"",'Passages &amp; Appels'!K175))</f>
        <v/>
      </c>
      <c r="E175" s="488" t="str">
        <f>IF(B175&lt;&gt;"",'Passages &amp; Appels'!H175,IF('Passages &amp; Appels'!H175='Passages &amp; Appels'!H174,"",'Passages &amp; Appels'!H175))</f>
        <v/>
      </c>
      <c r="F175" s="489">
        <f>IF('Passages &amp; Appels'!I175='Passages &amp; Appels'!I174,"",'Passages &amp; Appels'!I175)</f>
        <v>4</v>
      </c>
      <c r="G175" s="259">
        <f>IF('Passages &amp; Appels'!J175="","",'Passages &amp; Appels'!J175)</f>
        <v>4</v>
      </c>
      <c r="H175" s="468" t="str">
        <f>IF('Passages &amp; Appels'!B175="","",'Passages &amp; Appels'!B175)</f>
        <v>JAUFFRAUD</v>
      </c>
      <c r="I175" s="437" t="str">
        <f>IF('Passages &amp; Appels'!C175="","",'Passages &amp; Appels'!C175)</f>
        <v>Richard</v>
      </c>
      <c r="J175" s="110" t="str">
        <f>IF('Passages &amp; Appels'!D175="","",'Passages &amp; Appels'!D175)</f>
        <v>Homme</v>
      </c>
      <c r="K175" s="110" t="str">
        <f>IF('Passages &amp; Appels'!E175="","",'Passages &amp; Appels'!E175)</f>
        <v xml:space="preserve">N°5 </v>
      </c>
      <c r="L175" s="110" t="str">
        <f>IF('Passages &amp; Appels'!F175="","",'Passages &amp; Appels'!F175)</f>
        <v>JAUFFRAUD Richard Homme</v>
      </c>
      <c r="M175" s="112" t="str">
        <f>IF('Passages &amp; Appels'!G175="","",'Passages &amp; Appels'!G175)</f>
        <v>Imashi</v>
      </c>
      <c r="N175" s="441">
        <f>IF('Passages &amp; Appels'!M175="","",'Passages &amp; Appels'!M175)</f>
        <v>0.53611111111111109</v>
      </c>
      <c r="O175" s="431">
        <f>IF('Passages &amp; Appels'!N175="","",'Passages &amp; Appels'!N175)</f>
        <v>0.55694444444444446</v>
      </c>
      <c r="P175" s="431">
        <f>IF('Passages &amp; Appels'!O175="","",'Passages &amp; Appels'!O175)</f>
        <v>0.55763888888888891</v>
      </c>
      <c r="Q175" s="439">
        <f>IF('Passages &amp; Appels'!P175="","",'Passages &amp; Appels'!P175)</f>
        <v>0.55902777777777779</v>
      </c>
      <c r="R175" s="435">
        <f>IF('Passages &amp; Appels'!Q175="","",'Passages &amp; Appels'!Q175)</f>
        <v>1</v>
      </c>
      <c r="S175" s="110" t="str">
        <f>IF('Passages &amp; Appels'!R175="","",'Passages &amp; Appels'!R175)</f>
        <v>mn</v>
      </c>
      <c r="T175" s="437">
        <f>IF('Passages &amp; Appels'!S175="","",'Passages &amp; Appels'!S175)</f>
        <v>15</v>
      </c>
      <c r="U175" s="112" t="str">
        <f>IF('Passages &amp; Appels'!T175="","",'Passages &amp; Appels'!T175)</f>
        <v>s</v>
      </c>
      <c r="V175" s="413" t="str">
        <f>IF('Passages &amp; Appels'!U175="","",'Passages &amp; Appels'!U175)</f>
        <v/>
      </c>
    </row>
    <row r="176" spans="1:22" ht="18.75" x14ac:dyDescent="0.3">
      <c r="A176" s="561"/>
      <c r="B176" s="491">
        <f>IF('Passages &amp; Appels'!L176='Passages &amp; Appels'!L175,"",'Passages &amp; Appels'!L176)</f>
        <v>0.55763888888888891</v>
      </c>
      <c r="C176" s="487" t="str">
        <f>IF(B176&lt;&gt;"",'Passages &amp; Appels'!A176,IF('Passages &amp; Appels'!A176='Passages &amp; Appels'!A175,"",'Passages &amp; Appels'!A176))</f>
        <v>Speed 100</v>
      </c>
      <c r="D176" s="490" t="str">
        <f>IF(C176&lt;&gt;"",'Passages &amp; Appels'!K176,IF('Passages &amp; Appels'!K176='Passages &amp; Appels'!K175,"",'Passages &amp; Appels'!K176))</f>
        <v>Décompte</v>
      </c>
      <c r="E176" s="488">
        <f>IF(B176&lt;&gt;"",'Passages &amp; Appels'!H176,IF('Passages &amp; Appels'!H176='Passages &amp; Appels'!H175,"",'Passages &amp; Appels'!H176))</f>
        <v>1</v>
      </c>
      <c r="F176" s="489">
        <f>IF('Passages &amp; Appels'!I176='Passages &amp; Appels'!I175,"",'Passages &amp; Appels'!I176)</f>
        <v>1</v>
      </c>
      <c r="G176" s="259">
        <f>IF('Passages &amp; Appels'!J176="","",'Passages &amp; Appels'!J176)</f>
        <v>1</v>
      </c>
      <c r="H176" s="468" t="str">
        <f>IF('Passages &amp; Appels'!B176="","",'Passages &amp; Appels'!B176)</f>
        <v>DELICOURT</v>
      </c>
      <c r="I176" s="437" t="str">
        <f>IF('Passages &amp; Appels'!C176="","",'Passages &amp; Appels'!C176)</f>
        <v>Stephanie</v>
      </c>
      <c r="J176" s="110" t="str">
        <f>IF('Passages &amp; Appels'!D176="","",'Passages &amp; Appels'!D176)</f>
        <v>Femme</v>
      </c>
      <c r="K176" s="110" t="str">
        <f>IF('Passages &amp; Appels'!E176="","",'Passages &amp; Appels'!E176)</f>
        <v xml:space="preserve">N°5 </v>
      </c>
      <c r="L176" s="110" t="str">
        <f>IF('Passages &amp; Appels'!F176="","",'Passages &amp; Appels'!F176)</f>
        <v>DELICOURT Stephanie Femme</v>
      </c>
      <c r="M176" s="112" t="str">
        <f>IF('Passages &amp; Appels'!G176="","",'Passages &amp; Appels'!G176)</f>
        <v>Enjoy And Relax</v>
      </c>
      <c r="N176" s="441">
        <f>IF('Passages &amp; Appels'!M176="","",'Passages &amp; Appels'!M176)</f>
        <v>0.53611111111111109</v>
      </c>
      <c r="O176" s="431">
        <f>IF('Passages &amp; Appels'!N176="","",'Passages &amp; Appels'!N176)</f>
        <v>0.55694444444444446</v>
      </c>
      <c r="P176" s="431">
        <f>IF('Passages &amp; Appels'!O176="","",'Passages &amp; Appels'!O176)</f>
        <v>0.55763888888888891</v>
      </c>
      <c r="Q176" s="439">
        <f>IF('Passages &amp; Appels'!P176="","",'Passages &amp; Appels'!P176)</f>
        <v>0.55902777777777779</v>
      </c>
      <c r="R176" s="435">
        <f>IF('Passages &amp; Appels'!Q176="","",'Passages &amp; Appels'!Q176)</f>
        <v>2</v>
      </c>
      <c r="S176" s="110" t="str">
        <f>IF('Passages &amp; Appels'!R176="","",'Passages &amp; Appels'!R176)</f>
        <v>mn</v>
      </c>
      <c r="T176" s="437">
        <f>IF('Passages &amp; Appels'!S176="","",'Passages &amp; Appels'!S176)</f>
        <v>0</v>
      </c>
      <c r="U176" s="112" t="str">
        <f>IF('Passages &amp; Appels'!T176="","",'Passages &amp; Appels'!T176)</f>
        <v>s</v>
      </c>
      <c r="V176" s="413" t="str">
        <f>IF('Passages &amp; Appels'!U176="","",'Passages &amp; Appels'!U176)</f>
        <v/>
      </c>
    </row>
    <row r="177" spans="1:22" ht="18.75" x14ac:dyDescent="0.3">
      <c r="A177" s="561"/>
      <c r="B177" s="491" t="str">
        <f>IF('Passages &amp; Appels'!L177='Passages &amp; Appels'!L176,"",'Passages &amp; Appels'!L177)</f>
        <v/>
      </c>
      <c r="C177" s="487" t="str">
        <f>IF(B177&lt;&gt;"",'Passages &amp; Appels'!A177,IF('Passages &amp; Appels'!A177='Passages &amp; Appels'!A176,"",'Passages &amp; Appels'!A177))</f>
        <v/>
      </c>
      <c r="D177" s="490" t="str">
        <f>IF(C177&lt;&gt;"",'Passages &amp; Appels'!K177,IF('Passages &amp; Appels'!K177='Passages &amp; Appels'!K176,"",'Passages &amp; Appels'!K177))</f>
        <v/>
      </c>
      <c r="E177" s="488" t="str">
        <f>IF(B177&lt;&gt;"",'Passages &amp; Appels'!H177,IF('Passages &amp; Appels'!H177='Passages &amp; Appels'!H176,"",'Passages &amp; Appels'!H177))</f>
        <v/>
      </c>
      <c r="F177" s="489">
        <f>IF('Passages &amp; Appels'!I177='Passages &amp; Appels'!I176,"",'Passages &amp; Appels'!I177)</f>
        <v>2</v>
      </c>
      <c r="G177" s="259">
        <f>IF('Passages &amp; Appels'!J177="","",'Passages &amp; Appels'!J177)</f>
        <v>2</v>
      </c>
      <c r="H177" s="468" t="str">
        <f>IF('Passages &amp; Appels'!B177="","",'Passages &amp; Appels'!B177)</f>
        <v>SALEH</v>
      </c>
      <c r="I177" s="437" t="str">
        <f>IF('Passages &amp; Appels'!C177="","",'Passages &amp; Appels'!C177)</f>
        <v>Omr</v>
      </c>
      <c r="J177" s="110" t="str">
        <f>IF('Passages &amp; Appels'!D177="","",'Passages &amp; Appels'!D177)</f>
        <v>Homme</v>
      </c>
      <c r="K177" s="110" t="str">
        <f>IF('Passages &amp; Appels'!E177="","",'Passages &amp; Appels'!E177)</f>
        <v>N°1</v>
      </c>
      <c r="L177" s="110" t="str">
        <f>IF('Passages &amp; Appels'!F177="","",'Passages &amp; Appels'!F177)</f>
        <v>SALEH Omr Homme</v>
      </c>
      <c r="M177" s="112" t="str">
        <f>IF('Passages &amp; Appels'!G177="","",'Passages &amp; Appels'!G177)</f>
        <v>SOLO</v>
      </c>
      <c r="N177" s="441">
        <f>IF('Passages &amp; Appels'!M177="","",'Passages &amp; Appels'!M177)</f>
        <v>0.53611111111111109</v>
      </c>
      <c r="O177" s="431">
        <f>IF('Passages &amp; Appels'!N177="","",'Passages &amp; Appels'!N177)</f>
        <v>0.55694444444444446</v>
      </c>
      <c r="P177" s="431">
        <f>IF('Passages &amp; Appels'!O177="","",'Passages &amp; Appels'!O177)</f>
        <v>0.55763888888888891</v>
      </c>
      <c r="Q177" s="439">
        <f>IF('Passages &amp; Appels'!P177="","",'Passages &amp; Appels'!P177)</f>
        <v>0.55902777777777779</v>
      </c>
      <c r="R177" s="435">
        <f>IF('Passages &amp; Appels'!Q177="","",'Passages &amp; Appels'!Q177)</f>
        <v>1</v>
      </c>
      <c r="S177" s="110" t="str">
        <f>IF('Passages &amp; Appels'!R177="","",'Passages &amp; Appels'!R177)</f>
        <v>mn</v>
      </c>
      <c r="T177" s="437">
        <f>IF('Passages &amp; Appels'!S177="","",'Passages &amp; Appels'!S177)</f>
        <v>40</v>
      </c>
      <c r="U177" s="112" t="str">
        <f>IF('Passages &amp; Appels'!T177="","",'Passages &amp; Appels'!T177)</f>
        <v>s</v>
      </c>
      <c r="V177" s="413" t="str">
        <f>IF('Passages &amp; Appels'!U177="","",'Passages &amp; Appels'!U177)</f>
        <v/>
      </c>
    </row>
    <row r="178" spans="1:22" ht="18.75" x14ac:dyDescent="0.3">
      <c r="A178" s="561"/>
      <c r="B178" s="491" t="str">
        <f>IF('Passages &amp; Appels'!L178='Passages &amp; Appels'!L177,"",'Passages &amp; Appels'!L178)</f>
        <v/>
      </c>
      <c r="C178" s="487" t="str">
        <f>IF(B178&lt;&gt;"",'Passages &amp; Appels'!A178,IF('Passages &amp; Appels'!A178='Passages &amp; Appels'!A177,"",'Passages &amp; Appels'!A178))</f>
        <v/>
      </c>
      <c r="D178" s="490" t="str">
        <f>IF(C178&lt;&gt;"",'Passages &amp; Appels'!K178,IF('Passages &amp; Appels'!K178='Passages &amp; Appels'!K177,"",'Passages &amp; Appels'!K178))</f>
        <v/>
      </c>
      <c r="E178" s="488" t="str">
        <f>IF(B178&lt;&gt;"",'Passages &amp; Appels'!H178,IF('Passages &amp; Appels'!H178='Passages &amp; Appels'!H177,"",'Passages &amp; Appels'!H178))</f>
        <v/>
      </c>
      <c r="F178" s="489">
        <f>IF('Passages &amp; Appels'!I178='Passages &amp; Appels'!I177,"",'Passages &amp; Appels'!I178)</f>
        <v>3</v>
      </c>
      <c r="G178" s="259">
        <f>IF('Passages &amp; Appels'!J178="","",'Passages &amp; Appels'!J178)</f>
        <v>3</v>
      </c>
      <c r="H178" s="468" t="str">
        <f>IF('Passages &amp; Appels'!B178="","",'Passages &amp; Appels'!B178)</f>
        <v>PETTENUZZO</v>
      </c>
      <c r="I178" s="437" t="str">
        <f>IF('Passages &amp; Appels'!C178="","",'Passages &amp; Appels'!C178)</f>
        <v>Stéphane</v>
      </c>
      <c r="J178" s="110" t="str">
        <f>IF('Passages &amp; Appels'!D178="","",'Passages &amp; Appels'!D178)</f>
        <v>Homme</v>
      </c>
      <c r="K178" s="110" t="str">
        <f>IF('Passages &amp; Appels'!E178="","",'Passages &amp; Appels'!E178)</f>
        <v xml:space="preserve">N°4 </v>
      </c>
      <c r="L178" s="110" t="str">
        <f>IF('Passages &amp; Appels'!F178="","",'Passages &amp; Appels'!F178)</f>
        <v>PETTENUZZO Stéphane Homme</v>
      </c>
      <c r="M178" s="112" t="str">
        <f>IF('Passages &amp; Appels'!G178="","",'Passages &amp; Appels'!G178)</f>
        <v>LIMULES</v>
      </c>
      <c r="N178" s="441">
        <f>IF('Passages &amp; Appels'!M178="","",'Passages &amp; Appels'!M178)</f>
        <v>0.53611111111111109</v>
      </c>
      <c r="O178" s="431">
        <f>IF('Passages &amp; Appels'!N178="","",'Passages &amp; Appels'!N178)</f>
        <v>0.55694444444444446</v>
      </c>
      <c r="P178" s="431">
        <f>IF('Passages &amp; Appels'!O178="","",'Passages &amp; Appels'!O178)</f>
        <v>0.55763888888888891</v>
      </c>
      <c r="Q178" s="439">
        <f>IF('Passages &amp; Appels'!P178="","",'Passages &amp; Appels'!P178)</f>
        <v>0.55902777777777779</v>
      </c>
      <c r="R178" s="435">
        <f>IF('Passages &amp; Appels'!Q178="","",'Passages &amp; Appels'!Q178)</f>
        <v>1</v>
      </c>
      <c r="S178" s="110" t="str">
        <f>IF('Passages &amp; Appels'!R178="","",'Passages &amp; Appels'!R178)</f>
        <v>mn</v>
      </c>
      <c r="T178" s="437">
        <f>IF('Passages &amp; Appels'!S178="","",'Passages &amp; Appels'!S178)</f>
        <v>25</v>
      </c>
      <c r="U178" s="112" t="str">
        <f>IF('Passages &amp; Appels'!T178="","",'Passages &amp; Appels'!T178)</f>
        <v>s</v>
      </c>
      <c r="V178" s="413" t="str">
        <f>IF('Passages &amp; Appels'!U178="","",'Passages &amp; Appels'!U178)</f>
        <v/>
      </c>
    </row>
    <row r="179" spans="1:22" ht="18.75" x14ac:dyDescent="0.3">
      <c r="A179" s="561"/>
      <c r="B179" s="491" t="str">
        <f>IF('Passages &amp; Appels'!L179='Passages &amp; Appels'!L178,"",'Passages &amp; Appels'!L179)</f>
        <v/>
      </c>
      <c r="C179" s="487" t="str">
        <f>IF(B179&lt;&gt;"",'Passages &amp; Appels'!A179,IF('Passages &amp; Appels'!A179='Passages &amp; Appels'!A178,"",'Passages &amp; Appels'!A179))</f>
        <v/>
      </c>
      <c r="D179" s="490" t="str">
        <f>IF(C179&lt;&gt;"",'Passages &amp; Appels'!K179,IF('Passages &amp; Appels'!K179='Passages &amp; Appels'!K178,"",'Passages &amp; Appels'!K179))</f>
        <v/>
      </c>
      <c r="E179" s="488" t="str">
        <f>IF(B179&lt;&gt;"",'Passages &amp; Appels'!H179,IF('Passages &amp; Appels'!H179='Passages &amp; Appels'!H178,"",'Passages &amp; Appels'!H179))</f>
        <v/>
      </c>
      <c r="F179" s="489">
        <f>IF('Passages &amp; Appels'!I179='Passages &amp; Appels'!I178,"",'Passages &amp; Appels'!I179)</f>
        <v>4</v>
      </c>
      <c r="G179" s="259">
        <f>IF('Passages &amp; Appels'!J179="","",'Passages &amp; Appels'!J179)</f>
        <v>4</v>
      </c>
      <c r="H179" s="468" t="str">
        <f>IF('Passages &amp; Appels'!B179="","",'Passages &amp; Appels'!B179)</f>
        <v>JAUFFRAUD</v>
      </c>
      <c r="I179" s="437" t="str">
        <f>IF('Passages &amp; Appels'!C179="","",'Passages &amp; Appels'!C179)</f>
        <v>Richard</v>
      </c>
      <c r="J179" s="110" t="str">
        <f>IF('Passages &amp; Appels'!D179="","",'Passages &amp; Appels'!D179)</f>
        <v>Homme</v>
      </c>
      <c r="K179" s="110" t="str">
        <f>IF('Passages &amp; Appels'!E179="","",'Passages &amp; Appels'!E179)</f>
        <v xml:space="preserve">N°5 </v>
      </c>
      <c r="L179" s="110" t="str">
        <f>IF('Passages &amp; Appels'!F179="","",'Passages &amp; Appels'!F179)</f>
        <v>JAUFFRAUD Richard Homme</v>
      </c>
      <c r="M179" s="112" t="str">
        <f>IF('Passages &amp; Appels'!G179="","",'Passages &amp; Appels'!G179)</f>
        <v>Imashi</v>
      </c>
      <c r="N179" s="441">
        <f>IF('Passages &amp; Appels'!M179="","",'Passages &amp; Appels'!M179)</f>
        <v>0.53611111111111109</v>
      </c>
      <c r="O179" s="431">
        <f>IF('Passages &amp; Appels'!N179="","",'Passages &amp; Appels'!N179)</f>
        <v>0.55694444444444446</v>
      </c>
      <c r="P179" s="431">
        <f>IF('Passages &amp; Appels'!O179="","",'Passages &amp; Appels'!O179)</f>
        <v>0.55763888888888891</v>
      </c>
      <c r="Q179" s="439">
        <f>IF('Passages &amp; Appels'!P179="","",'Passages &amp; Appels'!P179)</f>
        <v>0.55902777777777779</v>
      </c>
      <c r="R179" s="435">
        <f>IF('Passages &amp; Appels'!Q179="","",'Passages &amp; Appels'!Q179)</f>
        <v>1</v>
      </c>
      <c r="S179" s="110" t="str">
        <f>IF('Passages &amp; Appels'!R179="","",'Passages &amp; Appels'!R179)</f>
        <v>mn</v>
      </c>
      <c r="T179" s="437">
        <f>IF('Passages &amp; Appels'!S179="","",'Passages &amp; Appels'!S179)</f>
        <v>15</v>
      </c>
      <c r="U179" s="112" t="str">
        <f>IF('Passages &amp; Appels'!T179="","",'Passages &amp; Appels'!T179)</f>
        <v>s</v>
      </c>
      <c r="V179" s="413" t="str">
        <f>IF('Passages &amp; Appels'!U179="","",'Passages &amp; Appels'!U179)</f>
        <v/>
      </c>
    </row>
    <row r="180" spans="1:22" ht="18.75" x14ac:dyDescent="0.3">
      <c r="A180" s="561"/>
      <c r="B180" s="491">
        <f>IF('Passages &amp; Appels'!L180='Passages &amp; Appels'!L179,"",'Passages &amp; Appels'!L180)</f>
        <v>0.55902777777777779</v>
      </c>
      <c r="C180" s="487" t="str">
        <f>IF(B180&lt;&gt;"",'Passages &amp; Appels'!A180,IF('Passages &amp; Appels'!A180='Passages &amp; Appels'!A179,"",'Passages &amp; Appels'!A180))</f>
        <v>Speed 100</v>
      </c>
      <c r="D180" s="490" t="str">
        <f>IF(C180&lt;&gt;"",'Passages &amp; Appels'!K180,IF('Passages &amp; Appels'!K180='Passages &amp; Appels'!K179,"",'Passages &amp; Appels'!K180))</f>
        <v>Passage</v>
      </c>
      <c r="E180" s="488">
        <f>IF(B180&lt;&gt;"",'Passages &amp; Appels'!H180,IF('Passages &amp; Appels'!H180='Passages &amp; Appels'!H179,"",'Passages &amp; Appels'!H180))</f>
        <v>1</v>
      </c>
      <c r="F180" s="489">
        <f>IF('Passages &amp; Appels'!I180='Passages &amp; Appels'!I179,"",'Passages &amp; Appels'!I180)</f>
        <v>1</v>
      </c>
      <c r="G180" s="259">
        <f>IF('Passages &amp; Appels'!J180="","",'Passages &amp; Appels'!J180)</f>
        <v>1</v>
      </c>
      <c r="H180" s="468" t="str">
        <f>IF('Passages &amp; Appels'!B180="","",'Passages &amp; Appels'!B180)</f>
        <v>DELICOURT</v>
      </c>
      <c r="I180" s="437" t="str">
        <f>IF('Passages &amp; Appels'!C180="","",'Passages &amp; Appels'!C180)</f>
        <v>Stephanie</v>
      </c>
      <c r="J180" s="110" t="str">
        <f>IF('Passages &amp; Appels'!D180="","",'Passages &amp; Appels'!D180)</f>
        <v>Femme</v>
      </c>
      <c r="K180" s="110" t="str">
        <f>IF('Passages &amp; Appels'!E180="","",'Passages &amp; Appels'!E180)</f>
        <v xml:space="preserve">N°5 </v>
      </c>
      <c r="L180" s="110" t="str">
        <f>IF('Passages &amp; Appels'!F180="","",'Passages &amp; Appels'!F180)</f>
        <v>DELICOURT Stephanie Femme</v>
      </c>
      <c r="M180" s="112" t="str">
        <f>IF('Passages &amp; Appels'!G180="","",'Passages &amp; Appels'!G180)</f>
        <v>Enjoy And Relax</v>
      </c>
      <c r="N180" s="441">
        <f>IF('Passages &amp; Appels'!M180="","",'Passages &amp; Appels'!M180)</f>
        <v>0.53611111111111109</v>
      </c>
      <c r="O180" s="431">
        <f>IF('Passages &amp; Appels'!N180="","",'Passages &amp; Appels'!N180)</f>
        <v>0.55694444444444446</v>
      </c>
      <c r="P180" s="431">
        <f>IF('Passages &amp; Appels'!O180="","",'Passages &amp; Appels'!O180)</f>
        <v>0.55763888888888891</v>
      </c>
      <c r="Q180" s="439">
        <f>IF('Passages &amp; Appels'!P180="","",'Passages &amp; Appels'!P180)</f>
        <v>0.55902777777777779</v>
      </c>
      <c r="R180" s="435">
        <f>IF('Passages &amp; Appels'!Q180="","",'Passages &amp; Appels'!Q180)</f>
        <v>2</v>
      </c>
      <c r="S180" s="110" t="str">
        <f>IF('Passages &amp; Appels'!R180="","",'Passages &amp; Appels'!R180)</f>
        <v>mn</v>
      </c>
      <c r="T180" s="437">
        <f>IF('Passages &amp; Appels'!S180="","",'Passages &amp; Appels'!S180)</f>
        <v>0</v>
      </c>
      <c r="U180" s="112" t="str">
        <f>IF('Passages &amp; Appels'!T180="","",'Passages &amp; Appels'!T180)</f>
        <v>s</v>
      </c>
      <c r="V180" s="413" t="str">
        <f>IF('Passages &amp; Appels'!U180="","",'Passages &amp; Appels'!U180)</f>
        <v/>
      </c>
    </row>
    <row r="181" spans="1:22" ht="18.75" x14ac:dyDescent="0.3">
      <c r="A181" s="561"/>
      <c r="B181" s="491" t="str">
        <f>IF('Passages &amp; Appels'!L181='Passages &amp; Appels'!L180,"",'Passages &amp; Appels'!L181)</f>
        <v/>
      </c>
      <c r="C181" s="487" t="str">
        <f>IF(B181&lt;&gt;"",'Passages &amp; Appels'!A181,IF('Passages &amp; Appels'!A181='Passages &amp; Appels'!A180,"",'Passages &amp; Appels'!A181))</f>
        <v/>
      </c>
      <c r="D181" s="490" t="str">
        <f>IF(C181&lt;&gt;"",'Passages &amp; Appels'!K181,IF('Passages &amp; Appels'!K181='Passages &amp; Appels'!K180,"",'Passages &amp; Appels'!K181))</f>
        <v/>
      </c>
      <c r="E181" s="488" t="str">
        <f>IF(B181&lt;&gt;"",'Passages &amp; Appels'!H181,IF('Passages &amp; Appels'!H181='Passages &amp; Appels'!H180,"",'Passages &amp; Appels'!H181))</f>
        <v/>
      </c>
      <c r="F181" s="489">
        <f>IF('Passages &amp; Appels'!I181='Passages &amp; Appels'!I180,"",'Passages &amp; Appels'!I181)</f>
        <v>2</v>
      </c>
      <c r="G181" s="259">
        <f>IF('Passages &amp; Appels'!J181="","",'Passages &amp; Appels'!J181)</f>
        <v>2</v>
      </c>
      <c r="H181" s="468" t="str">
        <f>IF('Passages &amp; Appels'!B181="","",'Passages &amp; Appels'!B181)</f>
        <v>SALEH</v>
      </c>
      <c r="I181" s="437" t="str">
        <f>IF('Passages &amp; Appels'!C181="","",'Passages &amp; Appels'!C181)</f>
        <v>Omr</v>
      </c>
      <c r="J181" s="110" t="str">
        <f>IF('Passages &amp; Appels'!D181="","",'Passages &amp; Appels'!D181)</f>
        <v>Homme</v>
      </c>
      <c r="K181" s="110" t="str">
        <f>IF('Passages &amp; Appels'!E181="","",'Passages &amp; Appels'!E181)</f>
        <v>N°1</v>
      </c>
      <c r="L181" s="110" t="str">
        <f>IF('Passages &amp; Appels'!F181="","",'Passages &amp; Appels'!F181)</f>
        <v>SALEH Omr Homme</v>
      </c>
      <c r="M181" s="112" t="str">
        <f>IF('Passages &amp; Appels'!G181="","",'Passages &amp; Appels'!G181)</f>
        <v>SOLO</v>
      </c>
      <c r="N181" s="441">
        <f>IF('Passages &amp; Appels'!M181="","",'Passages &amp; Appels'!M181)</f>
        <v>0.53611111111111109</v>
      </c>
      <c r="O181" s="431">
        <f>IF('Passages &amp; Appels'!N181="","",'Passages &amp; Appels'!N181)</f>
        <v>0.55694444444444446</v>
      </c>
      <c r="P181" s="431">
        <f>IF('Passages &amp; Appels'!O181="","",'Passages &amp; Appels'!O181)</f>
        <v>0.55763888888888891</v>
      </c>
      <c r="Q181" s="439">
        <f>IF('Passages &amp; Appels'!P181="","",'Passages &amp; Appels'!P181)</f>
        <v>0.55902777777777779</v>
      </c>
      <c r="R181" s="435">
        <f>IF('Passages &amp; Appels'!Q181="","",'Passages &amp; Appels'!Q181)</f>
        <v>1</v>
      </c>
      <c r="S181" s="110" t="str">
        <f>IF('Passages &amp; Appels'!R181="","",'Passages &amp; Appels'!R181)</f>
        <v>mn</v>
      </c>
      <c r="T181" s="437">
        <f>IF('Passages &amp; Appels'!S181="","",'Passages &amp; Appels'!S181)</f>
        <v>40</v>
      </c>
      <c r="U181" s="112" t="str">
        <f>IF('Passages &amp; Appels'!T181="","",'Passages &amp; Appels'!T181)</f>
        <v>s</v>
      </c>
      <c r="V181" s="413" t="str">
        <f>IF('Passages &amp; Appels'!U181="","",'Passages &amp; Appels'!U181)</f>
        <v/>
      </c>
    </row>
    <row r="182" spans="1:22" ht="18.75" x14ac:dyDescent="0.3">
      <c r="A182" s="561"/>
      <c r="B182" s="491" t="str">
        <f>IF('Passages &amp; Appels'!L182='Passages &amp; Appels'!L181,"",'Passages &amp; Appels'!L182)</f>
        <v/>
      </c>
      <c r="C182" s="487" t="str">
        <f>IF(B182&lt;&gt;"",'Passages &amp; Appels'!A182,IF('Passages &amp; Appels'!A182='Passages &amp; Appels'!A181,"",'Passages &amp; Appels'!A182))</f>
        <v/>
      </c>
      <c r="D182" s="490" t="str">
        <f>IF(C182&lt;&gt;"",'Passages &amp; Appels'!K182,IF('Passages &amp; Appels'!K182='Passages &amp; Appels'!K181,"",'Passages &amp; Appels'!K182))</f>
        <v/>
      </c>
      <c r="E182" s="488" t="str">
        <f>IF(B182&lt;&gt;"",'Passages &amp; Appels'!H182,IF('Passages &amp; Appels'!H182='Passages &amp; Appels'!H181,"",'Passages &amp; Appels'!H182))</f>
        <v/>
      </c>
      <c r="F182" s="489">
        <f>IF('Passages &amp; Appels'!I182='Passages &amp; Appels'!I181,"",'Passages &amp; Appels'!I182)</f>
        <v>3</v>
      </c>
      <c r="G182" s="259">
        <f>IF('Passages &amp; Appels'!J182="","",'Passages &amp; Appels'!J182)</f>
        <v>3</v>
      </c>
      <c r="H182" s="468" t="str">
        <f>IF('Passages &amp; Appels'!B182="","",'Passages &amp; Appels'!B182)</f>
        <v>PETTENUZZO</v>
      </c>
      <c r="I182" s="437" t="str">
        <f>IF('Passages &amp; Appels'!C182="","",'Passages &amp; Appels'!C182)</f>
        <v>Stéphane</v>
      </c>
      <c r="J182" s="110" t="str">
        <f>IF('Passages &amp; Appels'!D182="","",'Passages &amp; Appels'!D182)</f>
        <v>Homme</v>
      </c>
      <c r="K182" s="110" t="str">
        <f>IF('Passages &amp; Appels'!E182="","",'Passages &amp; Appels'!E182)</f>
        <v xml:space="preserve">N°4 </v>
      </c>
      <c r="L182" s="110" t="str">
        <f>IF('Passages &amp; Appels'!F182="","",'Passages &amp; Appels'!F182)</f>
        <v>PETTENUZZO Stéphane Homme</v>
      </c>
      <c r="M182" s="112" t="str">
        <f>IF('Passages &amp; Appels'!G182="","",'Passages &amp; Appels'!G182)</f>
        <v>LIMULES</v>
      </c>
      <c r="N182" s="441">
        <f>IF('Passages &amp; Appels'!M182="","",'Passages &amp; Appels'!M182)</f>
        <v>0.53611111111111109</v>
      </c>
      <c r="O182" s="431">
        <f>IF('Passages &amp; Appels'!N182="","",'Passages &amp; Appels'!N182)</f>
        <v>0.55694444444444446</v>
      </c>
      <c r="P182" s="431">
        <f>IF('Passages &amp; Appels'!O182="","",'Passages &amp; Appels'!O182)</f>
        <v>0.55763888888888891</v>
      </c>
      <c r="Q182" s="439">
        <f>IF('Passages &amp; Appels'!P182="","",'Passages &amp; Appels'!P182)</f>
        <v>0.55902777777777779</v>
      </c>
      <c r="R182" s="435">
        <f>IF('Passages &amp; Appels'!Q182="","",'Passages &amp; Appels'!Q182)</f>
        <v>1</v>
      </c>
      <c r="S182" s="110" t="str">
        <f>IF('Passages &amp; Appels'!R182="","",'Passages &amp; Appels'!R182)</f>
        <v>mn</v>
      </c>
      <c r="T182" s="437">
        <f>IF('Passages &amp; Appels'!S182="","",'Passages &amp; Appels'!S182)</f>
        <v>25</v>
      </c>
      <c r="U182" s="112" t="str">
        <f>IF('Passages &amp; Appels'!T182="","",'Passages &amp; Appels'!T182)</f>
        <v>s</v>
      </c>
      <c r="V182" s="413" t="str">
        <f>IF('Passages &amp; Appels'!U182="","",'Passages &amp; Appels'!U182)</f>
        <v/>
      </c>
    </row>
    <row r="183" spans="1:22" ht="18.75" x14ac:dyDescent="0.3">
      <c r="A183" s="561"/>
      <c r="B183" s="491" t="str">
        <f>IF('Passages &amp; Appels'!L183='Passages &amp; Appels'!L182,"",'Passages &amp; Appels'!L183)</f>
        <v/>
      </c>
      <c r="C183" s="487" t="str">
        <f>IF(B183&lt;&gt;"",'Passages &amp; Appels'!A183,IF('Passages &amp; Appels'!A183='Passages &amp; Appels'!A182,"",'Passages &amp; Appels'!A183))</f>
        <v/>
      </c>
      <c r="D183" s="490" t="str">
        <f>IF(C183&lt;&gt;"",'Passages &amp; Appels'!K183,IF('Passages &amp; Appels'!K183='Passages &amp; Appels'!K182,"",'Passages &amp; Appels'!K183))</f>
        <v/>
      </c>
      <c r="E183" s="488" t="str">
        <f>IF(B183&lt;&gt;"",'Passages &amp; Appels'!H183,IF('Passages &amp; Appels'!H183='Passages &amp; Appels'!H182,"",'Passages &amp; Appels'!H183))</f>
        <v/>
      </c>
      <c r="F183" s="489">
        <f>IF('Passages &amp; Appels'!I183='Passages &amp; Appels'!I182,"",'Passages &amp; Appels'!I183)</f>
        <v>4</v>
      </c>
      <c r="G183" s="259">
        <f>IF('Passages &amp; Appels'!J183="","",'Passages &amp; Appels'!J183)</f>
        <v>4</v>
      </c>
      <c r="H183" s="468" t="str">
        <f>IF('Passages &amp; Appels'!B183="","",'Passages &amp; Appels'!B183)</f>
        <v>JAUFFRAUD</v>
      </c>
      <c r="I183" s="437" t="str">
        <f>IF('Passages &amp; Appels'!C183="","",'Passages &amp; Appels'!C183)</f>
        <v>Richard</v>
      </c>
      <c r="J183" s="110" t="str">
        <f>IF('Passages &amp; Appels'!D183="","",'Passages &amp; Appels'!D183)</f>
        <v>Homme</v>
      </c>
      <c r="K183" s="110" t="str">
        <f>IF('Passages &amp; Appels'!E183="","",'Passages &amp; Appels'!E183)</f>
        <v xml:space="preserve">N°5 </v>
      </c>
      <c r="L183" s="110" t="str">
        <f>IF('Passages &amp; Appels'!F183="","",'Passages &amp; Appels'!F183)</f>
        <v>JAUFFRAUD Richard Homme</v>
      </c>
      <c r="M183" s="112" t="str">
        <f>IF('Passages &amp; Appels'!G183="","",'Passages &amp; Appels'!G183)</f>
        <v>Imashi</v>
      </c>
      <c r="N183" s="441">
        <f>IF('Passages &amp; Appels'!M183="","",'Passages &amp; Appels'!M183)</f>
        <v>0.53611111111111109</v>
      </c>
      <c r="O183" s="431">
        <f>IF('Passages &amp; Appels'!N183="","",'Passages &amp; Appels'!N183)</f>
        <v>0.55694444444444446</v>
      </c>
      <c r="P183" s="431">
        <f>IF('Passages &amp; Appels'!O183="","",'Passages &amp; Appels'!O183)</f>
        <v>0.55763888888888891</v>
      </c>
      <c r="Q183" s="439">
        <f>IF('Passages &amp; Appels'!P183="","",'Passages &amp; Appels'!P183)</f>
        <v>0.55902777777777779</v>
      </c>
      <c r="R183" s="435">
        <f>IF('Passages &amp; Appels'!Q183="","",'Passages &amp; Appels'!Q183)</f>
        <v>1</v>
      </c>
      <c r="S183" s="110" t="str">
        <f>IF('Passages &amp; Appels'!R183="","",'Passages &amp; Appels'!R183)</f>
        <v>mn</v>
      </c>
      <c r="T183" s="437">
        <f>IF('Passages &amp; Appels'!S183="","",'Passages &amp; Appels'!S183)</f>
        <v>15</v>
      </c>
      <c r="U183" s="112" t="str">
        <f>IF('Passages &amp; Appels'!T183="","",'Passages &amp; Appels'!T183)</f>
        <v>s</v>
      </c>
      <c r="V183" s="413" t="str">
        <f>IF('Passages &amp; Appels'!U183="","",'Passages &amp; Appels'!U183)</f>
        <v/>
      </c>
    </row>
    <row r="184" spans="1:22" ht="18.75" x14ac:dyDescent="0.3">
      <c r="A184" s="561"/>
      <c r="B184" s="491">
        <f>IF('Passages &amp; Appels'!L184='Passages &amp; Appels'!L183,"",'Passages &amp; Appels'!L184)</f>
        <v>0.56180555555555556</v>
      </c>
      <c r="C184" s="487" t="str">
        <f>IF(B184&lt;&gt;"",'Passages &amp; Appels'!A184,IF('Passages &amp; Appels'!A184='Passages &amp; Appels'!A183,"",'Passages &amp; Appels'!A184))</f>
        <v>Speed 100</v>
      </c>
      <c r="D184" s="490" t="str">
        <f>IF(C184&lt;&gt;"",'Passages &amp; Appels'!K184,IF('Passages &amp; Appels'!K184='Passages &amp; Appels'!K183,"",'Passages &amp; Appels'!K184))</f>
        <v>Appel</v>
      </c>
      <c r="E184" s="488">
        <f>IF(B184&lt;&gt;"",'Passages &amp; Appels'!H184,IF('Passages &amp; Appels'!H184='Passages &amp; Appels'!H183,"",'Passages &amp; Appels'!H184))</f>
        <v>2</v>
      </c>
      <c r="F184" s="489">
        <f>IF('Passages &amp; Appels'!I184='Passages &amp; Appels'!I183,"",'Passages &amp; Appels'!I184)</f>
        <v>1</v>
      </c>
      <c r="G184" s="259">
        <f>IF('Passages &amp; Appels'!J184="","",'Passages &amp; Appels'!J184)</f>
        <v>1</v>
      </c>
      <c r="H184" s="468" t="str">
        <f>IF('Passages &amp; Appels'!B184="","",'Passages &amp; Appels'!B184)</f>
        <v>BUZET</v>
      </c>
      <c r="I184" s="437" t="str">
        <f>IF('Passages &amp; Appels'!C184="","",'Passages &amp; Appels'!C184)</f>
        <v>François</v>
      </c>
      <c r="J184" s="110" t="str">
        <f>IF('Passages &amp; Appels'!D184="","",'Passages &amp; Appels'!D184)</f>
        <v>Homme</v>
      </c>
      <c r="K184" s="110" t="str">
        <f>IF('Passages &amp; Appels'!E184="","",'Passages &amp; Appels'!E184)</f>
        <v xml:space="preserve">N°3 </v>
      </c>
      <c r="L184" s="110" t="str">
        <f>IF('Passages &amp; Appels'!F184="","",'Passages &amp; Appels'!F184)</f>
        <v>BUZET François Homme</v>
      </c>
      <c r="M184" s="112" t="str">
        <f>IF('Passages &amp; Appels'!G184="","",'Passages &amp; Appels'!G184)</f>
        <v>Les Cormorans 2</v>
      </c>
      <c r="N184" s="441">
        <f>IF('Passages &amp; Appels'!M184="","",'Passages &amp; Appels'!M184)</f>
        <v>0.54097222222222219</v>
      </c>
      <c r="O184" s="431">
        <f>IF('Passages &amp; Appels'!N184="","",'Passages &amp; Appels'!N184)</f>
        <v>0.56180555555555556</v>
      </c>
      <c r="P184" s="431">
        <f>IF('Passages &amp; Appels'!O184="","",'Passages &amp; Appels'!O184)</f>
        <v>0.5625</v>
      </c>
      <c r="Q184" s="439">
        <f>IF('Passages &amp; Appels'!P184="","",'Passages &amp; Appels'!P184)</f>
        <v>0.56388888888888888</v>
      </c>
      <c r="R184" s="435">
        <f>IF('Passages &amp; Appels'!Q184="","",'Passages &amp; Appels'!Q184)</f>
        <v>1</v>
      </c>
      <c r="S184" s="110" t="str">
        <f>IF('Passages &amp; Appels'!R184="","",'Passages &amp; Appels'!R184)</f>
        <v>mn</v>
      </c>
      <c r="T184" s="437">
        <f>IF('Passages &amp; Appels'!S184="","",'Passages &amp; Appels'!S184)</f>
        <v>15</v>
      </c>
      <c r="U184" s="112" t="str">
        <f>IF('Passages &amp; Appels'!T184="","",'Passages &amp; Appels'!T184)</f>
        <v>s</v>
      </c>
      <c r="V184" s="413" t="str">
        <f>IF('Passages &amp; Appels'!U184="","",'Passages &amp; Appels'!U184)</f>
        <v/>
      </c>
    </row>
    <row r="185" spans="1:22" ht="18.75" x14ac:dyDescent="0.3">
      <c r="A185" s="561"/>
      <c r="B185" s="491" t="str">
        <f>IF('Passages &amp; Appels'!L185='Passages &amp; Appels'!L184,"",'Passages &amp; Appels'!L185)</f>
        <v/>
      </c>
      <c r="C185" s="487" t="str">
        <f>IF(B185&lt;&gt;"",'Passages &amp; Appels'!A185,IF('Passages &amp; Appels'!A185='Passages &amp; Appels'!A184,"",'Passages &amp; Appels'!A185))</f>
        <v/>
      </c>
      <c r="D185" s="490" t="str">
        <f>IF(C185&lt;&gt;"",'Passages &amp; Appels'!K185,IF('Passages &amp; Appels'!K185='Passages &amp; Appels'!K184,"",'Passages &amp; Appels'!K185))</f>
        <v/>
      </c>
      <c r="E185" s="488" t="str">
        <f>IF(B185&lt;&gt;"",'Passages &amp; Appels'!H185,IF('Passages &amp; Appels'!H185='Passages &amp; Appels'!H184,"",'Passages &amp; Appels'!H185))</f>
        <v/>
      </c>
      <c r="F185" s="489">
        <f>IF('Passages &amp; Appels'!I185='Passages &amp; Appels'!I184,"",'Passages &amp; Appels'!I185)</f>
        <v>2</v>
      </c>
      <c r="G185" s="259">
        <f>IF('Passages &amp; Appels'!J185="","",'Passages &amp; Appels'!J185)</f>
        <v>2</v>
      </c>
      <c r="H185" s="468" t="str">
        <f>IF('Passages &amp; Appels'!B185="","",'Passages &amp; Appels'!B185)</f>
        <v>BORGAT</v>
      </c>
      <c r="I185" s="437" t="str">
        <f>IF('Passages &amp; Appels'!C185="","",'Passages &amp; Appels'!C185)</f>
        <v>Anne</v>
      </c>
      <c r="J185" s="110" t="str">
        <f>IF('Passages &amp; Appels'!D185="","",'Passages &amp; Appels'!D185)</f>
        <v>Femme</v>
      </c>
      <c r="K185" s="110" t="str">
        <f>IF('Passages &amp; Appels'!E185="","",'Passages &amp; Appels'!E185)</f>
        <v xml:space="preserve">N°2 </v>
      </c>
      <c r="L185" s="110" t="str">
        <f>IF('Passages &amp; Appels'!F185="","",'Passages &amp; Appels'!F185)</f>
        <v>BORGAT Anne Femme</v>
      </c>
      <c r="M185" s="112" t="str">
        <f>IF('Passages &amp; Appels'!G185="","",'Passages &amp; Appels'!G185)</f>
        <v>CYRNEA</v>
      </c>
      <c r="N185" s="441">
        <f>IF('Passages &amp; Appels'!M185="","",'Passages &amp; Appels'!M185)</f>
        <v>0.54097222222222219</v>
      </c>
      <c r="O185" s="431">
        <f>IF('Passages &amp; Appels'!N185="","",'Passages &amp; Appels'!N185)</f>
        <v>0.56180555555555556</v>
      </c>
      <c r="P185" s="431">
        <f>IF('Passages &amp; Appels'!O185="","",'Passages &amp; Appels'!O185)</f>
        <v>0.5625</v>
      </c>
      <c r="Q185" s="439">
        <f>IF('Passages &amp; Appels'!P185="","",'Passages &amp; Appels'!P185)</f>
        <v>0.56388888888888888</v>
      </c>
      <c r="R185" s="435">
        <f>IF('Passages &amp; Appels'!Q185="","",'Passages &amp; Appels'!Q185)</f>
        <v>1</v>
      </c>
      <c r="S185" s="110" t="str">
        <f>IF('Passages &amp; Appels'!R185="","",'Passages &amp; Appels'!R185)</f>
        <v>mn</v>
      </c>
      <c r="T185" s="437">
        <f>IF('Passages &amp; Appels'!S185="","",'Passages &amp; Appels'!S185)</f>
        <v>10</v>
      </c>
      <c r="U185" s="112" t="str">
        <f>IF('Passages &amp; Appels'!T185="","",'Passages &amp; Appels'!T185)</f>
        <v>s</v>
      </c>
      <c r="V185" s="413" t="str">
        <f>IF('Passages &amp; Appels'!U185="","",'Passages &amp; Appels'!U185)</f>
        <v/>
      </c>
    </row>
    <row r="186" spans="1:22" ht="18.75" x14ac:dyDescent="0.3">
      <c r="A186" s="561"/>
      <c r="B186" s="491" t="str">
        <f>IF('Passages &amp; Appels'!L186='Passages &amp; Appels'!L185,"",'Passages &amp; Appels'!L186)</f>
        <v/>
      </c>
      <c r="C186" s="487" t="str">
        <f>IF(B186&lt;&gt;"",'Passages &amp; Appels'!A186,IF('Passages &amp; Appels'!A186='Passages &amp; Appels'!A185,"",'Passages &amp; Appels'!A186))</f>
        <v/>
      </c>
      <c r="D186" s="490" t="str">
        <f>IF(C186&lt;&gt;"",'Passages &amp; Appels'!K186,IF('Passages &amp; Appels'!K186='Passages &amp; Appels'!K185,"",'Passages &amp; Appels'!K186))</f>
        <v/>
      </c>
      <c r="E186" s="488" t="str">
        <f>IF(B186&lt;&gt;"",'Passages &amp; Appels'!H186,IF('Passages &amp; Appels'!H186='Passages &amp; Appels'!H185,"",'Passages &amp; Appels'!H186))</f>
        <v/>
      </c>
      <c r="F186" s="489">
        <f>IF('Passages &amp; Appels'!I186='Passages &amp; Appels'!I185,"",'Passages &amp; Appels'!I186)</f>
        <v>3</v>
      </c>
      <c r="G186" s="259">
        <f>IF('Passages &amp; Appels'!J186="","",'Passages &amp; Appels'!J186)</f>
        <v>3</v>
      </c>
      <c r="H186" s="468" t="str">
        <f>IF('Passages &amp; Appels'!B186="","",'Passages &amp; Appels'!B186)</f>
        <v>SGARRA</v>
      </c>
      <c r="I186" s="437" t="str">
        <f>IF('Passages &amp; Appels'!C186="","",'Passages &amp; Appels'!C186)</f>
        <v>Michel</v>
      </c>
      <c r="J186" s="110" t="str">
        <f>IF('Passages &amp; Appels'!D186="","",'Passages &amp; Appels'!D186)</f>
        <v>Homme</v>
      </c>
      <c r="K186" s="110" t="str">
        <f>IF('Passages &amp; Appels'!E186="","",'Passages &amp; Appels'!E186)</f>
        <v xml:space="preserve">N°2 </v>
      </c>
      <c r="L186" s="110" t="str">
        <f>IF('Passages &amp; Appels'!F186="","",'Passages &amp; Appels'!F186)</f>
        <v>SGARRA Michel Homme</v>
      </c>
      <c r="M186" s="112" t="str">
        <f>IF('Passages &amp; Appels'!G186="","",'Passages &amp; Appels'!G186)</f>
        <v>Enjoy And Relax</v>
      </c>
      <c r="N186" s="441">
        <f>IF('Passages &amp; Appels'!M186="","",'Passages &amp; Appels'!M186)</f>
        <v>0.54097222222222219</v>
      </c>
      <c r="O186" s="431">
        <f>IF('Passages &amp; Appels'!N186="","",'Passages &amp; Appels'!N186)</f>
        <v>0.56180555555555556</v>
      </c>
      <c r="P186" s="431">
        <f>IF('Passages &amp; Appels'!O186="","",'Passages &amp; Appels'!O186)</f>
        <v>0.5625</v>
      </c>
      <c r="Q186" s="439">
        <f>IF('Passages &amp; Appels'!P186="","",'Passages &amp; Appels'!P186)</f>
        <v>0.56388888888888888</v>
      </c>
      <c r="R186" s="435">
        <f>IF('Passages &amp; Appels'!Q186="","",'Passages &amp; Appels'!Q186)</f>
        <v>1</v>
      </c>
      <c r="S186" s="110" t="str">
        <f>IF('Passages &amp; Appels'!R186="","",'Passages &amp; Appels'!R186)</f>
        <v>mn</v>
      </c>
      <c r="T186" s="437">
        <f>IF('Passages &amp; Appels'!S186="","",'Passages &amp; Appels'!S186)</f>
        <v>10</v>
      </c>
      <c r="U186" s="112" t="str">
        <f>IF('Passages &amp; Appels'!T186="","",'Passages &amp; Appels'!T186)</f>
        <v>s</v>
      </c>
      <c r="V186" s="413" t="str">
        <f>IF('Passages &amp; Appels'!U186="","",'Passages &amp; Appels'!U186)</f>
        <v/>
      </c>
    </row>
    <row r="187" spans="1:22" ht="18.75" x14ac:dyDescent="0.3">
      <c r="A187" s="561"/>
      <c r="B187" s="491" t="str">
        <f>IF('Passages &amp; Appels'!L187='Passages &amp; Appels'!L186,"",'Passages &amp; Appels'!L187)</f>
        <v/>
      </c>
      <c r="C187" s="487" t="str">
        <f>IF(B187&lt;&gt;"",'Passages &amp; Appels'!A187,IF('Passages &amp; Appels'!A187='Passages &amp; Appels'!A186,"",'Passages &amp; Appels'!A187))</f>
        <v/>
      </c>
      <c r="D187" s="490" t="str">
        <f>IF(C187&lt;&gt;"",'Passages &amp; Appels'!K187,IF('Passages &amp; Appels'!K187='Passages &amp; Appels'!K186,"",'Passages &amp; Appels'!K187))</f>
        <v/>
      </c>
      <c r="E187" s="488" t="str">
        <f>IF(B187&lt;&gt;"",'Passages &amp; Appels'!H187,IF('Passages &amp; Appels'!H187='Passages &amp; Appels'!H186,"",'Passages &amp; Appels'!H187))</f>
        <v/>
      </c>
      <c r="F187" s="489">
        <f>IF('Passages &amp; Appels'!I187='Passages &amp; Appels'!I186,"",'Passages &amp; Appels'!I187)</f>
        <v>4</v>
      </c>
      <c r="G187" s="259">
        <f>IF('Passages &amp; Appels'!J187="","",'Passages &amp; Appels'!J187)</f>
        <v>4</v>
      </c>
      <c r="H187" s="468" t="str">
        <f>IF('Passages &amp; Appels'!B187="","",'Passages &amp; Appels'!B187)</f>
        <v>AUBRY</v>
      </c>
      <c r="I187" s="437" t="str">
        <f>IF('Passages &amp; Appels'!C187="","",'Passages &amp; Appels'!C187)</f>
        <v>Pascale</v>
      </c>
      <c r="J187" s="110" t="str">
        <f>IF('Passages &amp; Appels'!D187="","",'Passages &amp; Appels'!D187)</f>
        <v>Homme</v>
      </c>
      <c r="K187" s="110" t="str">
        <f>IF('Passages &amp; Appels'!E187="","",'Passages &amp; Appels'!E187)</f>
        <v xml:space="preserve">N°4 </v>
      </c>
      <c r="L187" s="110" t="str">
        <f>IF('Passages &amp; Appels'!F187="","",'Passages &amp; Appels'!F187)</f>
        <v>AUBRY Pascale Homme</v>
      </c>
      <c r="M187" s="112" t="str">
        <f>IF('Passages &amp; Appels'!G187="","",'Passages &amp; Appels'!G187)</f>
        <v>Sportpleizh</v>
      </c>
      <c r="N187" s="441">
        <f>IF('Passages &amp; Appels'!M187="","",'Passages &amp; Appels'!M187)</f>
        <v>0.54097222222222219</v>
      </c>
      <c r="O187" s="431">
        <f>IF('Passages &amp; Appels'!N187="","",'Passages &amp; Appels'!N187)</f>
        <v>0.56180555555555556</v>
      </c>
      <c r="P187" s="431">
        <f>IF('Passages &amp; Appels'!O187="","",'Passages &amp; Appels'!O187)</f>
        <v>0.5625</v>
      </c>
      <c r="Q187" s="439">
        <f>IF('Passages &amp; Appels'!P187="","",'Passages &amp; Appels'!P187)</f>
        <v>0.56388888888888888</v>
      </c>
      <c r="R187" s="435">
        <f>IF('Passages &amp; Appels'!Q187="","",'Passages &amp; Appels'!Q187)</f>
        <v>1</v>
      </c>
      <c r="S187" s="110" t="str">
        <f>IF('Passages &amp; Appels'!R187="","",'Passages &amp; Appels'!R187)</f>
        <v>mn</v>
      </c>
      <c r="T187" s="437">
        <f>IF('Passages &amp; Appels'!S187="","",'Passages &amp; Appels'!S187)</f>
        <v>5</v>
      </c>
      <c r="U187" s="112" t="str">
        <f>IF('Passages &amp; Appels'!T187="","",'Passages &amp; Appels'!T187)</f>
        <v>s</v>
      </c>
      <c r="V187" s="413" t="str">
        <f>IF('Passages &amp; Appels'!U187="","",'Passages &amp; Appels'!U187)</f>
        <v/>
      </c>
    </row>
    <row r="188" spans="1:22" ht="18.75" x14ac:dyDescent="0.3">
      <c r="A188" s="561"/>
      <c r="B188" s="491">
        <f>IF('Passages &amp; Appels'!L188='Passages &amp; Appels'!L187,"",'Passages &amp; Appels'!L188)</f>
        <v>0.5625</v>
      </c>
      <c r="C188" s="487" t="str">
        <f>IF(B188&lt;&gt;"",'Passages &amp; Appels'!A188,IF('Passages &amp; Appels'!A188='Passages &amp; Appels'!A187,"",'Passages &amp; Appels'!A188))</f>
        <v>Speed 100</v>
      </c>
      <c r="D188" s="490" t="str">
        <f>IF(C188&lt;&gt;"",'Passages &amp; Appels'!K188,IF('Passages &amp; Appels'!K188='Passages &amp; Appels'!K187,"",'Passages &amp; Appels'!K188))</f>
        <v>Décompte</v>
      </c>
      <c r="E188" s="488">
        <f>IF(B188&lt;&gt;"",'Passages &amp; Appels'!H188,IF('Passages &amp; Appels'!H188='Passages &amp; Appels'!H187,"",'Passages &amp; Appels'!H188))</f>
        <v>2</v>
      </c>
      <c r="F188" s="489">
        <f>IF('Passages &amp; Appels'!I188='Passages &amp; Appels'!I187,"",'Passages &amp; Appels'!I188)</f>
        <v>1</v>
      </c>
      <c r="G188" s="259">
        <f>IF('Passages &amp; Appels'!J188="","",'Passages &amp; Appels'!J188)</f>
        <v>1</v>
      </c>
      <c r="H188" s="468" t="str">
        <f>IF('Passages &amp; Appels'!B188="","",'Passages &amp; Appels'!B188)</f>
        <v>BUZET</v>
      </c>
      <c r="I188" s="437" t="str">
        <f>IF('Passages &amp; Appels'!C188="","",'Passages &amp; Appels'!C188)</f>
        <v>François</v>
      </c>
      <c r="J188" s="110" t="str">
        <f>IF('Passages &amp; Appels'!D188="","",'Passages &amp; Appels'!D188)</f>
        <v>Homme</v>
      </c>
      <c r="K188" s="110" t="str">
        <f>IF('Passages &amp; Appels'!E188="","",'Passages &amp; Appels'!E188)</f>
        <v xml:space="preserve">N°3 </v>
      </c>
      <c r="L188" s="110" t="str">
        <f>IF('Passages &amp; Appels'!F188="","",'Passages &amp; Appels'!F188)</f>
        <v>BUZET François Homme</v>
      </c>
      <c r="M188" s="112" t="str">
        <f>IF('Passages &amp; Appels'!G188="","",'Passages &amp; Appels'!G188)</f>
        <v>Les Cormorans 2</v>
      </c>
      <c r="N188" s="441">
        <f>IF('Passages &amp; Appels'!M188="","",'Passages &amp; Appels'!M188)</f>
        <v>0.54097222222222219</v>
      </c>
      <c r="O188" s="431">
        <f>IF('Passages &amp; Appels'!N188="","",'Passages &amp; Appels'!N188)</f>
        <v>0.56180555555555556</v>
      </c>
      <c r="P188" s="431">
        <f>IF('Passages &amp; Appels'!O188="","",'Passages &amp; Appels'!O188)</f>
        <v>0.5625</v>
      </c>
      <c r="Q188" s="439">
        <f>IF('Passages &amp; Appels'!P188="","",'Passages &amp; Appels'!P188)</f>
        <v>0.56388888888888888</v>
      </c>
      <c r="R188" s="435">
        <f>IF('Passages &amp; Appels'!Q188="","",'Passages &amp; Appels'!Q188)</f>
        <v>1</v>
      </c>
      <c r="S188" s="110" t="str">
        <f>IF('Passages &amp; Appels'!R188="","",'Passages &amp; Appels'!R188)</f>
        <v>mn</v>
      </c>
      <c r="T188" s="437">
        <f>IF('Passages &amp; Appels'!S188="","",'Passages &amp; Appels'!S188)</f>
        <v>15</v>
      </c>
      <c r="U188" s="112" t="str">
        <f>IF('Passages &amp; Appels'!T188="","",'Passages &amp; Appels'!T188)</f>
        <v>s</v>
      </c>
      <c r="V188" s="413" t="str">
        <f>IF('Passages &amp; Appels'!U188="","",'Passages &amp; Appels'!U188)</f>
        <v/>
      </c>
    </row>
    <row r="189" spans="1:22" ht="18.75" x14ac:dyDescent="0.3">
      <c r="A189" s="561"/>
      <c r="B189" s="491" t="str">
        <f>IF('Passages &amp; Appels'!L189='Passages &amp; Appels'!L188,"",'Passages &amp; Appels'!L189)</f>
        <v/>
      </c>
      <c r="C189" s="487" t="str">
        <f>IF(B189&lt;&gt;"",'Passages &amp; Appels'!A189,IF('Passages &amp; Appels'!A189='Passages &amp; Appels'!A188,"",'Passages &amp; Appels'!A189))</f>
        <v/>
      </c>
      <c r="D189" s="490" t="str">
        <f>IF(C189&lt;&gt;"",'Passages &amp; Appels'!K189,IF('Passages &amp; Appels'!K189='Passages &amp; Appels'!K188,"",'Passages &amp; Appels'!K189))</f>
        <v/>
      </c>
      <c r="E189" s="488" t="str">
        <f>IF(B189&lt;&gt;"",'Passages &amp; Appels'!H189,IF('Passages &amp; Appels'!H189='Passages &amp; Appels'!H188,"",'Passages &amp; Appels'!H189))</f>
        <v/>
      </c>
      <c r="F189" s="489">
        <f>IF('Passages &amp; Appels'!I189='Passages &amp; Appels'!I188,"",'Passages &amp; Appels'!I189)</f>
        <v>2</v>
      </c>
      <c r="G189" s="259">
        <f>IF('Passages &amp; Appels'!J189="","",'Passages &amp; Appels'!J189)</f>
        <v>2</v>
      </c>
      <c r="H189" s="468" t="str">
        <f>IF('Passages &amp; Appels'!B189="","",'Passages &amp; Appels'!B189)</f>
        <v>BORGAT</v>
      </c>
      <c r="I189" s="437" t="str">
        <f>IF('Passages &amp; Appels'!C189="","",'Passages &amp; Appels'!C189)</f>
        <v>Anne</v>
      </c>
      <c r="J189" s="110" t="str">
        <f>IF('Passages &amp; Appels'!D189="","",'Passages &amp; Appels'!D189)</f>
        <v>Femme</v>
      </c>
      <c r="K189" s="110" t="str">
        <f>IF('Passages &amp; Appels'!E189="","",'Passages &amp; Appels'!E189)</f>
        <v xml:space="preserve">N°2 </v>
      </c>
      <c r="L189" s="110" t="str">
        <f>IF('Passages &amp; Appels'!F189="","",'Passages &amp; Appels'!F189)</f>
        <v>BORGAT Anne Femme</v>
      </c>
      <c r="M189" s="112" t="str">
        <f>IF('Passages &amp; Appels'!G189="","",'Passages &amp; Appels'!G189)</f>
        <v>CYRNEA</v>
      </c>
      <c r="N189" s="441">
        <f>IF('Passages &amp; Appels'!M189="","",'Passages &amp; Appels'!M189)</f>
        <v>0.54097222222222219</v>
      </c>
      <c r="O189" s="431">
        <f>IF('Passages &amp; Appels'!N189="","",'Passages &amp; Appels'!N189)</f>
        <v>0.56180555555555556</v>
      </c>
      <c r="P189" s="431">
        <f>IF('Passages &amp; Appels'!O189="","",'Passages &amp; Appels'!O189)</f>
        <v>0.5625</v>
      </c>
      <c r="Q189" s="439">
        <f>IF('Passages &amp; Appels'!P189="","",'Passages &amp; Appels'!P189)</f>
        <v>0.56388888888888888</v>
      </c>
      <c r="R189" s="435">
        <f>IF('Passages &amp; Appels'!Q189="","",'Passages &amp; Appels'!Q189)</f>
        <v>1</v>
      </c>
      <c r="S189" s="110" t="str">
        <f>IF('Passages &amp; Appels'!R189="","",'Passages &amp; Appels'!R189)</f>
        <v>mn</v>
      </c>
      <c r="T189" s="437">
        <f>IF('Passages &amp; Appels'!S189="","",'Passages &amp; Appels'!S189)</f>
        <v>10</v>
      </c>
      <c r="U189" s="112" t="str">
        <f>IF('Passages &amp; Appels'!T189="","",'Passages &amp; Appels'!T189)</f>
        <v>s</v>
      </c>
      <c r="V189" s="413" t="str">
        <f>IF('Passages &amp; Appels'!U189="","",'Passages &amp; Appels'!U189)</f>
        <v/>
      </c>
    </row>
    <row r="190" spans="1:22" ht="18.75" x14ac:dyDescent="0.3">
      <c r="A190" s="561"/>
      <c r="B190" s="491" t="str">
        <f>IF('Passages &amp; Appels'!L190='Passages &amp; Appels'!L189,"",'Passages &amp; Appels'!L190)</f>
        <v/>
      </c>
      <c r="C190" s="487" t="str">
        <f>IF(B190&lt;&gt;"",'Passages &amp; Appels'!A190,IF('Passages &amp; Appels'!A190='Passages &amp; Appels'!A189,"",'Passages &amp; Appels'!A190))</f>
        <v/>
      </c>
      <c r="D190" s="490" t="str">
        <f>IF(C190&lt;&gt;"",'Passages &amp; Appels'!K190,IF('Passages &amp; Appels'!K190='Passages &amp; Appels'!K189,"",'Passages &amp; Appels'!K190))</f>
        <v/>
      </c>
      <c r="E190" s="488" t="str">
        <f>IF(B190&lt;&gt;"",'Passages &amp; Appels'!H190,IF('Passages &amp; Appels'!H190='Passages &amp; Appels'!H189,"",'Passages &amp; Appels'!H190))</f>
        <v/>
      </c>
      <c r="F190" s="489">
        <f>IF('Passages &amp; Appels'!I190='Passages &amp; Appels'!I189,"",'Passages &amp; Appels'!I190)</f>
        <v>3</v>
      </c>
      <c r="G190" s="259">
        <f>IF('Passages &amp; Appels'!J190="","",'Passages &amp; Appels'!J190)</f>
        <v>3</v>
      </c>
      <c r="H190" s="468" t="str">
        <f>IF('Passages &amp; Appels'!B190="","",'Passages &amp; Appels'!B190)</f>
        <v>SGARRA</v>
      </c>
      <c r="I190" s="437" t="str">
        <f>IF('Passages &amp; Appels'!C190="","",'Passages &amp; Appels'!C190)</f>
        <v>Michel</v>
      </c>
      <c r="J190" s="110" t="str">
        <f>IF('Passages &amp; Appels'!D190="","",'Passages &amp; Appels'!D190)</f>
        <v>Homme</v>
      </c>
      <c r="K190" s="110" t="str">
        <f>IF('Passages &amp; Appels'!E190="","",'Passages &amp; Appels'!E190)</f>
        <v xml:space="preserve">N°2 </v>
      </c>
      <c r="L190" s="110" t="str">
        <f>IF('Passages &amp; Appels'!F190="","",'Passages &amp; Appels'!F190)</f>
        <v>SGARRA Michel Homme</v>
      </c>
      <c r="M190" s="112" t="str">
        <f>IF('Passages &amp; Appels'!G190="","",'Passages &amp; Appels'!G190)</f>
        <v>Enjoy And Relax</v>
      </c>
      <c r="N190" s="441">
        <f>IF('Passages &amp; Appels'!M190="","",'Passages &amp; Appels'!M190)</f>
        <v>0.54097222222222219</v>
      </c>
      <c r="O190" s="431">
        <f>IF('Passages &amp; Appels'!N190="","",'Passages &amp; Appels'!N190)</f>
        <v>0.56180555555555556</v>
      </c>
      <c r="P190" s="431">
        <f>IF('Passages &amp; Appels'!O190="","",'Passages &amp; Appels'!O190)</f>
        <v>0.5625</v>
      </c>
      <c r="Q190" s="439">
        <f>IF('Passages &amp; Appels'!P190="","",'Passages &amp; Appels'!P190)</f>
        <v>0.56388888888888888</v>
      </c>
      <c r="R190" s="435">
        <f>IF('Passages &amp; Appels'!Q190="","",'Passages &amp; Appels'!Q190)</f>
        <v>1</v>
      </c>
      <c r="S190" s="110" t="str">
        <f>IF('Passages &amp; Appels'!R190="","",'Passages &amp; Appels'!R190)</f>
        <v>mn</v>
      </c>
      <c r="T190" s="437">
        <f>IF('Passages &amp; Appels'!S190="","",'Passages &amp; Appels'!S190)</f>
        <v>10</v>
      </c>
      <c r="U190" s="112" t="str">
        <f>IF('Passages &amp; Appels'!T190="","",'Passages &amp; Appels'!T190)</f>
        <v>s</v>
      </c>
      <c r="V190" s="413" t="str">
        <f>IF('Passages &amp; Appels'!U190="","",'Passages &amp; Appels'!U190)</f>
        <v/>
      </c>
    </row>
    <row r="191" spans="1:22" ht="18.75" x14ac:dyDescent="0.3">
      <c r="A191" s="561"/>
      <c r="B191" s="491" t="str">
        <f>IF('Passages &amp; Appels'!L191='Passages &amp; Appels'!L190,"",'Passages &amp; Appels'!L191)</f>
        <v/>
      </c>
      <c r="C191" s="487" t="str">
        <f>IF(B191&lt;&gt;"",'Passages &amp; Appels'!A191,IF('Passages &amp; Appels'!A191='Passages &amp; Appels'!A190,"",'Passages &amp; Appels'!A191))</f>
        <v/>
      </c>
      <c r="D191" s="490" t="str">
        <f>IF(C191&lt;&gt;"",'Passages &amp; Appels'!K191,IF('Passages &amp; Appels'!K191='Passages &amp; Appels'!K190,"",'Passages &amp; Appels'!K191))</f>
        <v/>
      </c>
      <c r="E191" s="488" t="str">
        <f>IF(B191&lt;&gt;"",'Passages &amp; Appels'!H191,IF('Passages &amp; Appels'!H191='Passages &amp; Appels'!H190,"",'Passages &amp; Appels'!H191))</f>
        <v/>
      </c>
      <c r="F191" s="489">
        <f>IF('Passages &amp; Appels'!I191='Passages &amp; Appels'!I190,"",'Passages &amp; Appels'!I191)</f>
        <v>4</v>
      </c>
      <c r="G191" s="259">
        <f>IF('Passages &amp; Appels'!J191="","",'Passages &amp; Appels'!J191)</f>
        <v>4</v>
      </c>
      <c r="H191" s="468" t="str">
        <f>IF('Passages &amp; Appels'!B191="","",'Passages &amp; Appels'!B191)</f>
        <v>AUBRY</v>
      </c>
      <c r="I191" s="437" t="str">
        <f>IF('Passages &amp; Appels'!C191="","",'Passages &amp; Appels'!C191)</f>
        <v>Pascale</v>
      </c>
      <c r="J191" s="110" t="str">
        <f>IF('Passages &amp; Appels'!D191="","",'Passages &amp; Appels'!D191)</f>
        <v>Homme</v>
      </c>
      <c r="K191" s="110" t="str">
        <f>IF('Passages &amp; Appels'!E191="","",'Passages &amp; Appels'!E191)</f>
        <v xml:space="preserve">N°4 </v>
      </c>
      <c r="L191" s="110" t="str">
        <f>IF('Passages &amp; Appels'!F191="","",'Passages &amp; Appels'!F191)</f>
        <v>AUBRY Pascale Homme</v>
      </c>
      <c r="M191" s="112" t="str">
        <f>IF('Passages &amp; Appels'!G191="","",'Passages &amp; Appels'!G191)</f>
        <v>Sportpleizh</v>
      </c>
      <c r="N191" s="441">
        <f>IF('Passages &amp; Appels'!M191="","",'Passages &amp; Appels'!M191)</f>
        <v>0.54097222222222219</v>
      </c>
      <c r="O191" s="431">
        <f>IF('Passages &amp; Appels'!N191="","",'Passages &amp; Appels'!N191)</f>
        <v>0.56180555555555556</v>
      </c>
      <c r="P191" s="431">
        <f>IF('Passages &amp; Appels'!O191="","",'Passages &amp; Appels'!O191)</f>
        <v>0.5625</v>
      </c>
      <c r="Q191" s="439">
        <f>IF('Passages &amp; Appels'!P191="","",'Passages &amp; Appels'!P191)</f>
        <v>0.56388888888888888</v>
      </c>
      <c r="R191" s="435">
        <f>IF('Passages &amp; Appels'!Q191="","",'Passages &amp; Appels'!Q191)</f>
        <v>1</v>
      </c>
      <c r="S191" s="110" t="str">
        <f>IF('Passages &amp; Appels'!R191="","",'Passages &amp; Appels'!R191)</f>
        <v>mn</v>
      </c>
      <c r="T191" s="437">
        <f>IF('Passages &amp; Appels'!S191="","",'Passages &amp; Appels'!S191)</f>
        <v>5</v>
      </c>
      <c r="U191" s="112" t="str">
        <f>IF('Passages &amp; Appels'!T191="","",'Passages &amp; Appels'!T191)</f>
        <v>s</v>
      </c>
      <c r="V191" s="413" t="str">
        <f>IF('Passages &amp; Appels'!U191="","",'Passages &amp; Appels'!U191)</f>
        <v/>
      </c>
    </row>
    <row r="192" spans="1:22" ht="18.75" x14ac:dyDescent="0.3">
      <c r="A192" s="561"/>
      <c r="B192" s="491">
        <f>IF('Passages &amp; Appels'!L192='Passages &amp; Appels'!L191,"",'Passages &amp; Appels'!L192)</f>
        <v>0.56388888888888888</v>
      </c>
      <c r="C192" s="487" t="str">
        <f>IF(B192&lt;&gt;"",'Passages &amp; Appels'!A192,IF('Passages &amp; Appels'!A192='Passages &amp; Appels'!A191,"",'Passages &amp; Appels'!A192))</f>
        <v>Speed 100</v>
      </c>
      <c r="D192" s="490" t="str">
        <f>IF(C192&lt;&gt;"",'Passages &amp; Appels'!K192,IF('Passages &amp; Appels'!K192='Passages &amp; Appels'!K191,"",'Passages &amp; Appels'!K192))</f>
        <v>Passage</v>
      </c>
      <c r="E192" s="488">
        <f>IF(B192&lt;&gt;"",'Passages &amp; Appels'!H192,IF('Passages &amp; Appels'!H192='Passages &amp; Appels'!H191,"",'Passages &amp; Appels'!H192))</f>
        <v>2</v>
      </c>
      <c r="F192" s="489">
        <f>IF('Passages &amp; Appels'!I192='Passages &amp; Appels'!I191,"",'Passages &amp; Appels'!I192)</f>
        <v>1</v>
      </c>
      <c r="G192" s="259">
        <f>IF('Passages &amp; Appels'!J192="","",'Passages &amp; Appels'!J192)</f>
        <v>1</v>
      </c>
      <c r="H192" s="468" t="str">
        <f>IF('Passages &amp; Appels'!B192="","",'Passages &amp; Appels'!B192)</f>
        <v>BUZET</v>
      </c>
      <c r="I192" s="437" t="str">
        <f>IF('Passages &amp; Appels'!C192="","",'Passages &amp; Appels'!C192)</f>
        <v>François</v>
      </c>
      <c r="J192" s="110" t="str">
        <f>IF('Passages &amp; Appels'!D192="","",'Passages &amp; Appels'!D192)</f>
        <v>Homme</v>
      </c>
      <c r="K192" s="110" t="str">
        <f>IF('Passages &amp; Appels'!E192="","",'Passages &amp; Appels'!E192)</f>
        <v xml:space="preserve">N°3 </v>
      </c>
      <c r="L192" s="110" t="str">
        <f>IF('Passages &amp; Appels'!F192="","",'Passages &amp; Appels'!F192)</f>
        <v>BUZET François Homme</v>
      </c>
      <c r="M192" s="112" t="str">
        <f>IF('Passages &amp; Appels'!G192="","",'Passages &amp; Appels'!G192)</f>
        <v>Les Cormorans 2</v>
      </c>
      <c r="N192" s="441">
        <f>IF('Passages &amp; Appels'!M192="","",'Passages &amp; Appels'!M192)</f>
        <v>0.54097222222222219</v>
      </c>
      <c r="O192" s="431">
        <f>IF('Passages &amp; Appels'!N192="","",'Passages &amp; Appels'!N192)</f>
        <v>0.56180555555555556</v>
      </c>
      <c r="P192" s="431">
        <f>IF('Passages &amp; Appels'!O192="","",'Passages &amp; Appels'!O192)</f>
        <v>0.5625</v>
      </c>
      <c r="Q192" s="439">
        <f>IF('Passages &amp; Appels'!P192="","",'Passages &amp; Appels'!P192)</f>
        <v>0.56388888888888888</v>
      </c>
      <c r="R192" s="435">
        <f>IF('Passages &amp; Appels'!Q192="","",'Passages &amp; Appels'!Q192)</f>
        <v>1</v>
      </c>
      <c r="S192" s="110" t="str">
        <f>IF('Passages &amp; Appels'!R192="","",'Passages &amp; Appels'!R192)</f>
        <v>mn</v>
      </c>
      <c r="T192" s="437">
        <f>IF('Passages &amp; Appels'!S192="","",'Passages &amp; Appels'!S192)</f>
        <v>15</v>
      </c>
      <c r="U192" s="112" t="str">
        <f>IF('Passages &amp; Appels'!T192="","",'Passages &amp; Appels'!T192)</f>
        <v>s</v>
      </c>
      <c r="V192" s="413" t="str">
        <f>IF('Passages &amp; Appels'!U192="","",'Passages &amp; Appels'!U192)</f>
        <v/>
      </c>
    </row>
    <row r="193" spans="1:22" ht="18.75" x14ac:dyDescent="0.3">
      <c r="A193" s="561"/>
      <c r="B193" s="491" t="str">
        <f>IF('Passages &amp; Appels'!L193='Passages &amp; Appels'!L192,"",'Passages &amp; Appels'!L193)</f>
        <v/>
      </c>
      <c r="C193" s="487" t="str">
        <f>IF(B193&lt;&gt;"",'Passages &amp; Appels'!A193,IF('Passages &amp; Appels'!A193='Passages &amp; Appels'!A192,"",'Passages &amp; Appels'!A193))</f>
        <v/>
      </c>
      <c r="D193" s="490" t="str">
        <f>IF(C193&lt;&gt;"",'Passages &amp; Appels'!K193,IF('Passages &amp; Appels'!K193='Passages &amp; Appels'!K192,"",'Passages &amp; Appels'!K193))</f>
        <v/>
      </c>
      <c r="E193" s="488" t="str">
        <f>IF(B193&lt;&gt;"",'Passages &amp; Appels'!H193,IF('Passages &amp; Appels'!H193='Passages &amp; Appels'!H192,"",'Passages &amp; Appels'!H193))</f>
        <v/>
      </c>
      <c r="F193" s="489">
        <f>IF('Passages &amp; Appels'!I193='Passages &amp; Appels'!I192,"",'Passages &amp; Appels'!I193)</f>
        <v>2</v>
      </c>
      <c r="G193" s="259">
        <f>IF('Passages &amp; Appels'!J193="","",'Passages &amp; Appels'!J193)</f>
        <v>2</v>
      </c>
      <c r="H193" s="468" t="str">
        <f>IF('Passages &amp; Appels'!B193="","",'Passages &amp; Appels'!B193)</f>
        <v>BORGAT</v>
      </c>
      <c r="I193" s="437" t="str">
        <f>IF('Passages &amp; Appels'!C193="","",'Passages &amp; Appels'!C193)</f>
        <v>Anne</v>
      </c>
      <c r="J193" s="110" t="str">
        <f>IF('Passages &amp; Appels'!D193="","",'Passages &amp; Appels'!D193)</f>
        <v>Femme</v>
      </c>
      <c r="K193" s="110" t="str">
        <f>IF('Passages &amp; Appels'!E193="","",'Passages &amp; Appels'!E193)</f>
        <v xml:space="preserve">N°2 </v>
      </c>
      <c r="L193" s="110" t="str">
        <f>IF('Passages &amp; Appels'!F193="","",'Passages &amp; Appels'!F193)</f>
        <v>BORGAT Anne Femme</v>
      </c>
      <c r="M193" s="112" t="str">
        <f>IF('Passages &amp; Appels'!G193="","",'Passages &amp; Appels'!G193)</f>
        <v>CYRNEA</v>
      </c>
      <c r="N193" s="441">
        <f>IF('Passages &amp; Appels'!M193="","",'Passages &amp; Appels'!M193)</f>
        <v>0.54097222222222219</v>
      </c>
      <c r="O193" s="431">
        <f>IF('Passages &amp; Appels'!N193="","",'Passages &amp; Appels'!N193)</f>
        <v>0.56180555555555556</v>
      </c>
      <c r="P193" s="431">
        <f>IF('Passages &amp; Appels'!O193="","",'Passages &amp; Appels'!O193)</f>
        <v>0.5625</v>
      </c>
      <c r="Q193" s="439">
        <f>IF('Passages &amp; Appels'!P193="","",'Passages &amp; Appels'!P193)</f>
        <v>0.56388888888888888</v>
      </c>
      <c r="R193" s="435">
        <f>IF('Passages &amp; Appels'!Q193="","",'Passages &amp; Appels'!Q193)</f>
        <v>1</v>
      </c>
      <c r="S193" s="110" t="str">
        <f>IF('Passages &amp; Appels'!R193="","",'Passages &amp; Appels'!R193)</f>
        <v>mn</v>
      </c>
      <c r="T193" s="437">
        <f>IF('Passages &amp; Appels'!S193="","",'Passages &amp; Appels'!S193)</f>
        <v>10</v>
      </c>
      <c r="U193" s="112" t="str">
        <f>IF('Passages &amp; Appels'!T193="","",'Passages &amp; Appels'!T193)</f>
        <v>s</v>
      </c>
      <c r="V193" s="413" t="str">
        <f>IF('Passages &amp; Appels'!U193="","",'Passages &amp; Appels'!U193)</f>
        <v/>
      </c>
    </row>
    <row r="194" spans="1:22" ht="18.75" x14ac:dyDescent="0.3">
      <c r="A194" s="561"/>
      <c r="B194" s="491" t="str">
        <f>IF('Passages &amp; Appels'!L194='Passages &amp; Appels'!L193,"",'Passages &amp; Appels'!L194)</f>
        <v/>
      </c>
      <c r="C194" s="487" t="str">
        <f>IF(B194&lt;&gt;"",'Passages &amp; Appels'!A194,IF('Passages &amp; Appels'!A194='Passages &amp; Appels'!A193,"",'Passages &amp; Appels'!A194))</f>
        <v/>
      </c>
      <c r="D194" s="490" t="str">
        <f>IF(C194&lt;&gt;"",'Passages &amp; Appels'!K194,IF('Passages &amp; Appels'!K194='Passages &amp; Appels'!K193,"",'Passages &amp; Appels'!K194))</f>
        <v/>
      </c>
      <c r="E194" s="488" t="str">
        <f>IF(B194&lt;&gt;"",'Passages &amp; Appels'!H194,IF('Passages &amp; Appels'!H194='Passages &amp; Appels'!H193,"",'Passages &amp; Appels'!H194))</f>
        <v/>
      </c>
      <c r="F194" s="489">
        <f>IF('Passages &amp; Appels'!I194='Passages &amp; Appels'!I193,"",'Passages &amp; Appels'!I194)</f>
        <v>3</v>
      </c>
      <c r="G194" s="259">
        <f>IF('Passages &amp; Appels'!J194="","",'Passages &amp; Appels'!J194)</f>
        <v>3</v>
      </c>
      <c r="H194" s="468" t="str">
        <f>IF('Passages &amp; Appels'!B194="","",'Passages &amp; Appels'!B194)</f>
        <v>SGARRA</v>
      </c>
      <c r="I194" s="437" t="str">
        <f>IF('Passages &amp; Appels'!C194="","",'Passages &amp; Appels'!C194)</f>
        <v>Michel</v>
      </c>
      <c r="J194" s="110" t="str">
        <f>IF('Passages &amp; Appels'!D194="","",'Passages &amp; Appels'!D194)</f>
        <v>Homme</v>
      </c>
      <c r="K194" s="110" t="str">
        <f>IF('Passages &amp; Appels'!E194="","",'Passages &amp; Appels'!E194)</f>
        <v xml:space="preserve">N°2 </v>
      </c>
      <c r="L194" s="110" t="str">
        <f>IF('Passages &amp; Appels'!F194="","",'Passages &amp; Appels'!F194)</f>
        <v>SGARRA Michel Homme</v>
      </c>
      <c r="M194" s="112" t="str">
        <f>IF('Passages &amp; Appels'!G194="","",'Passages &amp; Appels'!G194)</f>
        <v>Enjoy And Relax</v>
      </c>
      <c r="N194" s="441">
        <f>IF('Passages &amp; Appels'!M194="","",'Passages &amp; Appels'!M194)</f>
        <v>0.54097222222222219</v>
      </c>
      <c r="O194" s="431">
        <f>IF('Passages &amp; Appels'!N194="","",'Passages &amp; Appels'!N194)</f>
        <v>0.56180555555555556</v>
      </c>
      <c r="P194" s="431">
        <f>IF('Passages &amp; Appels'!O194="","",'Passages &amp; Appels'!O194)</f>
        <v>0.5625</v>
      </c>
      <c r="Q194" s="439">
        <f>IF('Passages &amp; Appels'!P194="","",'Passages &amp; Appels'!P194)</f>
        <v>0.56388888888888888</v>
      </c>
      <c r="R194" s="435">
        <f>IF('Passages &amp; Appels'!Q194="","",'Passages &amp; Appels'!Q194)</f>
        <v>1</v>
      </c>
      <c r="S194" s="110" t="str">
        <f>IF('Passages &amp; Appels'!R194="","",'Passages &amp; Appels'!R194)</f>
        <v>mn</v>
      </c>
      <c r="T194" s="437">
        <f>IF('Passages &amp; Appels'!S194="","",'Passages &amp; Appels'!S194)</f>
        <v>10</v>
      </c>
      <c r="U194" s="112" t="str">
        <f>IF('Passages &amp; Appels'!T194="","",'Passages &amp; Appels'!T194)</f>
        <v>s</v>
      </c>
      <c r="V194" s="413" t="str">
        <f>IF('Passages &amp; Appels'!U194="","",'Passages &amp; Appels'!U194)</f>
        <v/>
      </c>
    </row>
    <row r="195" spans="1:22" ht="18.75" x14ac:dyDescent="0.3">
      <c r="A195" s="561"/>
      <c r="B195" s="491" t="str">
        <f>IF('Passages &amp; Appels'!L195='Passages &amp; Appels'!L194,"",'Passages &amp; Appels'!L195)</f>
        <v/>
      </c>
      <c r="C195" s="487" t="str">
        <f>IF(B195&lt;&gt;"",'Passages &amp; Appels'!A195,IF('Passages &amp; Appels'!A195='Passages &amp; Appels'!A194,"",'Passages &amp; Appels'!A195))</f>
        <v/>
      </c>
      <c r="D195" s="490" t="str">
        <f>IF(C195&lt;&gt;"",'Passages &amp; Appels'!K195,IF('Passages &amp; Appels'!K195='Passages &amp; Appels'!K194,"",'Passages &amp; Appels'!K195))</f>
        <v/>
      </c>
      <c r="E195" s="488" t="str">
        <f>IF(B195&lt;&gt;"",'Passages &amp; Appels'!H195,IF('Passages &amp; Appels'!H195='Passages &amp; Appels'!H194,"",'Passages &amp; Appels'!H195))</f>
        <v/>
      </c>
      <c r="F195" s="489">
        <f>IF('Passages &amp; Appels'!I195='Passages &amp; Appels'!I194,"",'Passages &amp; Appels'!I195)</f>
        <v>4</v>
      </c>
      <c r="G195" s="259">
        <f>IF('Passages &amp; Appels'!J195="","",'Passages &amp; Appels'!J195)</f>
        <v>4</v>
      </c>
      <c r="H195" s="468" t="str">
        <f>IF('Passages &amp; Appels'!B195="","",'Passages &amp; Appels'!B195)</f>
        <v>AUBRY</v>
      </c>
      <c r="I195" s="437" t="str">
        <f>IF('Passages &amp; Appels'!C195="","",'Passages &amp; Appels'!C195)</f>
        <v>Pascale</v>
      </c>
      <c r="J195" s="110" t="str">
        <f>IF('Passages &amp; Appels'!D195="","",'Passages &amp; Appels'!D195)</f>
        <v>Homme</v>
      </c>
      <c r="K195" s="110" t="str">
        <f>IF('Passages &amp; Appels'!E195="","",'Passages &amp; Appels'!E195)</f>
        <v xml:space="preserve">N°4 </v>
      </c>
      <c r="L195" s="110" t="str">
        <f>IF('Passages &amp; Appels'!F195="","",'Passages &amp; Appels'!F195)</f>
        <v>AUBRY Pascale Homme</v>
      </c>
      <c r="M195" s="112" t="str">
        <f>IF('Passages &amp; Appels'!G195="","",'Passages &amp; Appels'!G195)</f>
        <v>Sportpleizh</v>
      </c>
      <c r="N195" s="441">
        <f>IF('Passages &amp; Appels'!M195="","",'Passages &amp; Appels'!M195)</f>
        <v>0.54097222222222219</v>
      </c>
      <c r="O195" s="431">
        <f>IF('Passages &amp; Appels'!N195="","",'Passages &amp; Appels'!N195)</f>
        <v>0.56180555555555556</v>
      </c>
      <c r="P195" s="431">
        <f>IF('Passages &amp; Appels'!O195="","",'Passages &amp; Appels'!O195)</f>
        <v>0.5625</v>
      </c>
      <c r="Q195" s="439">
        <f>IF('Passages &amp; Appels'!P195="","",'Passages &amp; Appels'!P195)</f>
        <v>0.56388888888888888</v>
      </c>
      <c r="R195" s="435">
        <f>IF('Passages &amp; Appels'!Q195="","",'Passages &amp; Appels'!Q195)</f>
        <v>1</v>
      </c>
      <c r="S195" s="110" t="str">
        <f>IF('Passages &amp; Appels'!R195="","",'Passages &amp; Appels'!R195)</f>
        <v>mn</v>
      </c>
      <c r="T195" s="437">
        <f>IF('Passages &amp; Appels'!S195="","",'Passages &amp; Appels'!S195)</f>
        <v>5</v>
      </c>
      <c r="U195" s="112" t="str">
        <f>IF('Passages &amp; Appels'!T195="","",'Passages &amp; Appels'!T195)</f>
        <v>s</v>
      </c>
      <c r="V195" s="413" t="str">
        <f>IF('Passages &amp; Appels'!U195="","",'Passages &amp; Appels'!U195)</f>
        <v/>
      </c>
    </row>
    <row r="196" spans="1:22" ht="18.75" x14ac:dyDescent="0.3">
      <c r="A196" s="561"/>
      <c r="B196" s="491">
        <f>IF('Passages &amp; Appels'!L196='Passages &amp; Appels'!L195,"",'Passages &amp; Appels'!L196)</f>
        <v>0.56666666666666665</v>
      </c>
      <c r="C196" s="487" t="str">
        <f>IF(B196&lt;&gt;"",'Passages &amp; Appels'!A196,IF('Passages &amp; Appels'!A196='Passages &amp; Appels'!A195,"",'Passages &amp; Appels'!A196))</f>
        <v>Speed 100</v>
      </c>
      <c r="D196" s="490" t="str">
        <f>IF(C196&lt;&gt;"",'Passages &amp; Appels'!K196,IF('Passages &amp; Appels'!K196='Passages &amp; Appels'!K195,"",'Passages &amp; Appels'!K196))</f>
        <v>Appel</v>
      </c>
      <c r="E196" s="488">
        <f>IF(B196&lt;&gt;"",'Passages &amp; Appels'!H196,IF('Passages &amp; Appels'!H196='Passages &amp; Appels'!H195,"",'Passages &amp; Appels'!H196))</f>
        <v>3</v>
      </c>
      <c r="F196" s="489">
        <f>IF('Passages &amp; Appels'!I196='Passages &amp; Appels'!I195,"",'Passages &amp; Appels'!I196)</f>
        <v>1</v>
      </c>
      <c r="G196" s="259">
        <f>IF('Passages &amp; Appels'!J196="","",'Passages &amp; Appels'!J196)</f>
        <v>1</v>
      </c>
      <c r="H196" s="468" t="str">
        <f>IF('Passages &amp; Appels'!B196="","",'Passages &amp; Appels'!B196)</f>
        <v>BRATANIC</v>
      </c>
      <c r="I196" s="437" t="str">
        <f>IF('Passages &amp; Appels'!C196="","",'Passages &amp; Appels'!C196)</f>
        <v>Christopher</v>
      </c>
      <c r="J196" s="110" t="str">
        <f>IF('Passages &amp; Appels'!D196="","",'Passages &amp; Appels'!D196)</f>
        <v>Homme</v>
      </c>
      <c r="K196" s="110" t="str">
        <f>IF('Passages &amp; Appels'!E196="","",'Passages &amp; Appels'!E196)</f>
        <v xml:space="preserve">N°2 </v>
      </c>
      <c r="L196" s="110" t="str">
        <f>IF('Passages &amp; Appels'!F196="","",'Passages &amp; Appels'!F196)</f>
        <v>BRATANIC Christopher Homme</v>
      </c>
      <c r="M196" s="112" t="str">
        <f>IF('Passages &amp; Appels'!G196="","",'Passages &amp; Appels'!G196)</f>
        <v>Les Cormorans 2</v>
      </c>
      <c r="N196" s="441">
        <f>IF('Passages &amp; Appels'!M196="","",'Passages &amp; Appels'!M196)</f>
        <v>0.54583333333333328</v>
      </c>
      <c r="O196" s="431">
        <f>IF('Passages &amp; Appels'!N196="","",'Passages &amp; Appels'!N196)</f>
        <v>0.56666666666666665</v>
      </c>
      <c r="P196" s="431">
        <f>IF('Passages &amp; Appels'!O196="","",'Passages &amp; Appels'!O196)</f>
        <v>0.56736111111111109</v>
      </c>
      <c r="Q196" s="439">
        <f>IF('Passages &amp; Appels'!P196="","",'Passages &amp; Appels'!P196)</f>
        <v>0.56874999999999998</v>
      </c>
      <c r="R196" s="435">
        <f>IF('Passages &amp; Appels'!Q196="","",'Passages &amp; Appels'!Q196)</f>
        <v>1</v>
      </c>
      <c r="S196" s="110" t="str">
        <f>IF('Passages &amp; Appels'!R196="","",'Passages &amp; Appels'!R196)</f>
        <v>mn</v>
      </c>
      <c r="T196" s="437">
        <f>IF('Passages &amp; Appels'!S196="","",'Passages &amp; Appels'!S196)</f>
        <v>0</v>
      </c>
      <c r="U196" s="112" t="str">
        <f>IF('Passages &amp; Appels'!T196="","",'Passages &amp; Appels'!T196)</f>
        <v>s</v>
      </c>
      <c r="V196" s="413" t="str">
        <f>IF('Passages &amp; Appels'!U196="","",'Passages &amp; Appels'!U196)</f>
        <v/>
      </c>
    </row>
    <row r="197" spans="1:22" ht="18.75" x14ac:dyDescent="0.3">
      <c r="A197" s="561"/>
      <c r="B197" s="491" t="str">
        <f>IF('Passages &amp; Appels'!L197='Passages &amp; Appels'!L196,"",'Passages &amp; Appels'!L197)</f>
        <v/>
      </c>
      <c r="C197" s="487" t="str">
        <f>IF(B197&lt;&gt;"",'Passages &amp; Appels'!A197,IF('Passages &amp; Appels'!A197='Passages &amp; Appels'!A196,"",'Passages &amp; Appels'!A197))</f>
        <v/>
      </c>
      <c r="D197" s="490" t="str">
        <f>IF(C197&lt;&gt;"",'Passages &amp; Appels'!K197,IF('Passages &amp; Appels'!K197='Passages &amp; Appels'!K196,"",'Passages &amp; Appels'!K197))</f>
        <v/>
      </c>
      <c r="E197" s="488" t="str">
        <f>IF(B197&lt;&gt;"",'Passages &amp; Appels'!H197,IF('Passages &amp; Appels'!H197='Passages &amp; Appels'!H196,"",'Passages &amp; Appels'!H197))</f>
        <v/>
      </c>
      <c r="F197" s="489">
        <f>IF('Passages &amp; Appels'!I197='Passages &amp; Appels'!I196,"",'Passages &amp; Appels'!I197)</f>
        <v>2</v>
      </c>
      <c r="G197" s="259">
        <f>IF('Passages &amp; Appels'!J197="","",'Passages &amp; Appels'!J197)</f>
        <v>2</v>
      </c>
      <c r="H197" s="468" t="str">
        <f>IF('Passages &amp; Appels'!B197="","",'Passages &amp; Appels'!B197)</f>
        <v>BERRUCAZ</v>
      </c>
      <c r="I197" s="437" t="str">
        <f>IF('Passages &amp; Appels'!C197="","",'Passages &amp; Appels'!C197)</f>
        <v>Stéphane</v>
      </c>
      <c r="J197" s="110" t="str">
        <f>IF('Passages &amp; Appels'!D197="","",'Passages &amp; Appels'!D197)</f>
        <v>Homme</v>
      </c>
      <c r="K197" s="110" t="str">
        <f>IF('Passages &amp; Appels'!E197="","",'Passages &amp; Appels'!E197)</f>
        <v xml:space="preserve">N°2 </v>
      </c>
      <c r="L197" s="110" t="str">
        <f>IF('Passages &amp; Appels'!F197="","",'Passages &amp; Appels'!F197)</f>
        <v>BERRUCAZ Stéphane Homme</v>
      </c>
      <c r="M197" s="112" t="str">
        <f>IF('Passages &amp; Appels'!G197="","",'Passages &amp; Appels'!G197)</f>
        <v>LIMULES</v>
      </c>
      <c r="N197" s="441">
        <f>IF('Passages &amp; Appels'!M197="","",'Passages &amp; Appels'!M197)</f>
        <v>0.54583333333333328</v>
      </c>
      <c r="O197" s="431">
        <f>IF('Passages &amp; Appels'!N197="","",'Passages &amp; Appels'!N197)</f>
        <v>0.56666666666666665</v>
      </c>
      <c r="P197" s="431">
        <f>IF('Passages &amp; Appels'!O197="","",'Passages &amp; Appels'!O197)</f>
        <v>0.56736111111111109</v>
      </c>
      <c r="Q197" s="439">
        <f>IF('Passages &amp; Appels'!P197="","",'Passages &amp; Appels'!P197)</f>
        <v>0.56874999999999998</v>
      </c>
      <c r="R197" s="435">
        <f>IF('Passages &amp; Appels'!Q197="","",'Passages &amp; Appels'!Q197)</f>
        <v>1</v>
      </c>
      <c r="S197" s="110" t="str">
        <f>IF('Passages &amp; Appels'!R197="","",'Passages &amp; Appels'!R197)</f>
        <v>mn</v>
      </c>
      <c r="T197" s="437">
        <f>IF('Passages &amp; Appels'!S197="","",'Passages &amp; Appels'!S197)</f>
        <v>0</v>
      </c>
      <c r="U197" s="112" t="str">
        <f>IF('Passages &amp; Appels'!T197="","",'Passages &amp; Appels'!T197)</f>
        <v>s</v>
      </c>
      <c r="V197" s="413" t="str">
        <f>IF('Passages &amp; Appels'!U197="","",'Passages &amp; Appels'!U197)</f>
        <v/>
      </c>
    </row>
    <row r="198" spans="1:22" ht="18.75" x14ac:dyDescent="0.3">
      <c r="A198" s="561"/>
      <c r="B198" s="491" t="str">
        <f>IF('Passages &amp; Appels'!L198='Passages &amp; Appels'!L197,"",'Passages &amp; Appels'!L198)</f>
        <v/>
      </c>
      <c r="C198" s="487" t="str">
        <f>IF(B198&lt;&gt;"",'Passages &amp; Appels'!A198,IF('Passages &amp; Appels'!A198='Passages &amp; Appels'!A197,"",'Passages &amp; Appels'!A198))</f>
        <v/>
      </c>
      <c r="D198" s="490" t="str">
        <f>IF(C198&lt;&gt;"",'Passages &amp; Appels'!K198,IF('Passages &amp; Appels'!K198='Passages &amp; Appels'!K197,"",'Passages &amp; Appels'!K198))</f>
        <v/>
      </c>
      <c r="E198" s="488" t="str">
        <f>IF(B198&lt;&gt;"",'Passages &amp; Appels'!H198,IF('Passages &amp; Appels'!H198='Passages &amp; Appels'!H197,"",'Passages &amp; Appels'!H198))</f>
        <v/>
      </c>
      <c r="F198" s="489">
        <f>IF('Passages &amp; Appels'!I198='Passages &amp; Appels'!I197,"",'Passages &amp; Appels'!I198)</f>
        <v>3</v>
      </c>
      <c r="G198" s="259">
        <f>IF('Passages &amp; Appels'!J198="","",'Passages &amp; Appels'!J198)</f>
        <v>3</v>
      </c>
      <c r="H198" s="468" t="str">
        <f>IF('Passages &amp; Appels'!B198="","",'Passages &amp; Appels'!B198)</f>
        <v>GUEHRIA</v>
      </c>
      <c r="I198" s="437" t="str">
        <f>IF('Passages &amp; Appels'!C198="","",'Passages &amp; Appels'!C198)</f>
        <v>Réda</v>
      </c>
      <c r="J198" s="110" t="str">
        <f>IF('Passages &amp; Appels'!D198="","",'Passages &amp; Appels'!D198)</f>
        <v>Homme</v>
      </c>
      <c r="K198" s="110" t="str">
        <f>IF('Passages &amp; Appels'!E198="","",'Passages &amp; Appels'!E198)</f>
        <v>N°1 Capitaine</v>
      </c>
      <c r="L198" s="110" t="str">
        <f>IF('Passages &amp; Appels'!F198="","",'Passages &amp; Appels'!F198)</f>
        <v>GUEHRIA Réda Homme</v>
      </c>
      <c r="M198" s="112" t="str">
        <f>IF('Passages &amp; Appels'!G198="","",'Passages &amp; Appels'!G198)</f>
        <v>Savoy'OuBien?</v>
      </c>
      <c r="N198" s="441">
        <f>IF('Passages &amp; Appels'!M198="","",'Passages &amp; Appels'!M198)</f>
        <v>0.54583333333333328</v>
      </c>
      <c r="O198" s="431">
        <f>IF('Passages &amp; Appels'!N198="","",'Passages &amp; Appels'!N198)</f>
        <v>0.56666666666666665</v>
      </c>
      <c r="P198" s="431">
        <f>IF('Passages &amp; Appels'!O198="","",'Passages &amp; Appels'!O198)</f>
        <v>0.56736111111111109</v>
      </c>
      <c r="Q198" s="439">
        <f>IF('Passages &amp; Appels'!P198="","",'Passages &amp; Appels'!P198)</f>
        <v>0.56874999999999998</v>
      </c>
      <c r="R198" s="435">
        <f>IF('Passages &amp; Appels'!Q198="","",'Passages &amp; Appels'!Q198)</f>
        <v>1</v>
      </c>
      <c r="S198" s="110" t="str">
        <f>IF('Passages &amp; Appels'!R198="","",'Passages &amp; Appels'!R198)</f>
        <v>mn</v>
      </c>
      <c r="T198" s="437">
        <f>IF('Passages &amp; Appels'!S198="","",'Passages &amp; Appels'!S198)</f>
        <v>0</v>
      </c>
      <c r="U198" s="112" t="str">
        <f>IF('Passages &amp; Appels'!T198="","",'Passages &amp; Appels'!T198)</f>
        <v>s</v>
      </c>
      <c r="V198" s="413" t="str">
        <f>IF('Passages &amp; Appels'!U198="","",'Passages &amp; Appels'!U198)</f>
        <v/>
      </c>
    </row>
    <row r="199" spans="1:22" ht="18.75" x14ac:dyDescent="0.3">
      <c r="A199" s="561"/>
      <c r="B199" s="491" t="str">
        <f>IF('Passages &amp; Appels'!L199='Passages &amp; Appels'!L198,"",'Passages &amp; Appels'!L199)</f>
        <v/>
      </c>
      <c r="C199" s="487" t="str">
        <f>IF(B199&lt;&gt;"",'Passages &amp; Appels'!A199,IF('Passages &amp; Appels'!A199='Passages &amp; Appels'!A198,"",'Passages &amp; Appels'!A199))</f>
        <v/>
      </c>
      <c r="D199" s="490" t="str">
        <f>IF(C199&lt;&gt;"",'Passages &amp; Appels'!K199,IF('Passages &amp; Appels'!K199='Passages &amp; Appels'!K198,"",'Passages &amp; Appels'!K199))</f>
        <v/>
      </c>
      <c r="E199" s="488" t="str">
        <f>IF(B199&lt;&gt;"",'Passages &amp; Appels'!H199,IF('Passages &amp; Appels'!H199='Passages &amp; Appels'!H198,"",'Passages &amp; Appels'!H199))</f>
        <v/>
      </c>
      <c r="F199" s="489">
        <f>IF('Passages &amp; Appels'!I199='Passages &amp; Appels'!I198,"",'Passages &amp; Appels'!I199)</f>
        <v>4</v>
      </c>
      <c r="G199" s="259">
        <f>IF('Passages &amp; Appels'!J199="","",'Passages &amp; Appels'!J199)</f>
        <v>4</v>
      </c>
      <c r="H199" s="468" t="str">
        <f>IF('Passages &amp; Appels'!B199="","",'Passages &amp; Appels'!B199)</f>
        <v>LANOISELIER</v>
      </c>
      <c r="I199" s="437" t="str">
        <f>IF('Passages &amp; Appels'!C199="","",'Passages &amp; Appels'!C199)</f>
        <v>Aurélien</v>
      </c>
      <c r="J199" s="110" t="str">
        <f>IF('Passages &amp; Appels'!D199="","",'Passages &amp; Appels'!D199)</f>
        <v>Homme</v>
      </c>
      <c r="K199" s="110" t="str">
        <f>IF('Passages &amp; Appels'!E199="","",'Passages &amp; Appels'!E199)</f>
        <v xml:space="preserve">N°2 </v>
      </c>
      <c r="L199" s="110" t="str">
        <f>IF('Passages &amp; Appels'!F199="","",'Passages &amp; Appels'!F199)</f>
        <v>LANOISELIER Aurélien Homme</v>
      </c>
      <c r="M199" s="112" t="str">
        <f>IF('Passages &amp; Appels'!G199="","",'Passages &amp; Appels'!G199)</f>
        <v>Savoy'OuBien?</v>
      </c>
      <c r="N199" s="441">
        <f>IF('Passages &amp; Appels'!M199="","",'Passages &amp; Appels'!M199)</f>
        <v>0.54583333333333328</v>
      </c>
      <c r="O199" s="431">
        <f>IF('Passages &amp; Appels'!N199="","",'Passages &amp; Appels'!N199)</f>
        <v>0.56666666666666665</v>
      </c>
      <c r="P199" s="431">
        <f>IF('Passages &amp; Appels'!O199="","",'Passages &amp; Appels'!O199)</f>
        <v>0.56736111111111109</v>
      </c>
      <c r="Q199" s="439">
        <f>IF('Passages &amp; Appels'!P199="","",'Passages &amp; Appels'!P199)</f>
        <v>0.56874999999999998</v>
      </c>
      <c r="R199" s="435">
        <f>IF('Passages &amp; Appels'!Q199="","",'Passages &amp; Appels'!Q199)</f>
        <v>1</v>
      </c>
      <c r="S199" s="110" t="str">
        <f>IF('Passages &amp; Appels'!R199="","",'Passages &amp; Appels'!R199)</f>
        <v>mn</v>
      </c>
      <c r="T199" s="437">
        <f>IF('Passages &amp; Appels'!S199="","",'Passages &amp; Appels'!S199)</f>
        <v>0</v>
      </c>
      <c r="U199" s="112" t="str">
        <f>IF('Passages &amp; Appels'!T199="","",'Passages &amp; Appels'!T199)</f>
        <v>s</v>
      </c>
      <c r="V199" s="413" t="str">
        <f>IF('Passages &amp; Appels'!U199="","",'Passages &amp; Appels'!U199)</f>
        <v/>
      </c>
    </row>
    <row r="200" spans="1:22" ht="18.75" x14ac:dyDescent="0.3">
      <c r="A200" s="561"/>
      <c r="B200" s="491">
        <f>IF('Passages &amp; Appels'!L200='Passages &amp; Appels'!L199,"",'Passages &amp; Appels'!L200)</f>
        <v>0.56736111111111098</v>
      </c>
      <c r="C200" s="487" t="str">
        <f>IF(B200&lt;&gt;"",'Passages &amp; Appels'!A200,IF('Passages &amp; Appels'!A200='Passages &amp; Appels'!A199,"",'Passages &amp; Appels'!A200))</f>
        <v>DNF</v>
      </c>
      <c r="D200" s="490" t="str">
        <f>IF(C200&lt;&gt;"",'Passages &amp; Appels'!K200,IF('Passages &amp; Appels'!K200='Passages &amp; Appels'!K199,"",'Passages &amp; Appels'!K200))</f>
        <v>Echauffement</v>
      </c>
      <c r="E200" s="488">
        <f>IF(B200&lt;&gt;"",'Passages &amp; Appels'!H200,IF('Passages &amp; Appels'!H200='Passages &amp; Appels'!H199,"",'Passages &amp; Appels'!H200))</f>
        <v>1</v>
      </c>
      <c r="F200" s="489">
        <f>IF('Passages &amp; Appels'!I200='Passages &amp; Appels'!I199,"",'Passages &amp; Appels'!I200)</f>
        <v>1</v>
      </c>
      <c r="G200" s="259">
        <f>IF('Passages &amp; Appels'!J200="","",'Passages &amp; Appels'!J200)</f>
        <v>1</v>
      </c>
      <c r="H200" s="468" t="str">
        <f>IF('Passages &amp; Appels'!B200="","",'Passages &amp; Appels'!B200)</f>
        <v>REIN</v>
      </c>
      <c r="I200" s="437" t="str">
        <f>IF('Passages &amp; Appels'!C200="","",'Passages &amp; Appels'!C200)</f>
        <v>Melissa</v>
      </c>
      <c r="J200" s="110" t="str">
        <f>IF('Passages &amp; Appels'!D200="","",'Passages &amp; Appels'!D200)</f>
        <v>FEMME</v>
      </c>
      <c r="K200" s="110" t="str">
        <f>IF('Passages &amp; Appels'!E200="","",'Passages &amp; Appels'!E200)</f>
        <v xml:space="preserve">N°5 </v>
      </c>
      <c r="L200" s="110" t="str">
        <f>IF('Passages &amp; Appels'!F200="","",'Passages &amp; Appels'!F200)</f>
        <v>REIN Melissa FEMME</v>
      </c>
      <c r="M200" s="112" t="str">
        <f>IF('Passages &amp; Appels'!G200="","",'Passages &amp; Appels'!G200)</f>
        <v>Les Cormorans 2</v>
      </c>
      <c r="N200" s="441">
        <f>IF('Passages &amp; Appels'!M200="","",'Passages &amp; Appels'!M200)</f>
        <v>0.56736111111111098</v>
      </c>
      <c r="O200" s="431">
        <f>IF('Passages &amp; Appels'!N200="","",'Passages &amp; Appels'!N200)</f>
        <v>0.58819444444444435</v>
      </c>
      <c r="P200" s="431">
        <f>IF('Passages &amp; Appels'!O200="","",'Passages &amp; Appels'!O200)</f>
        <v>0.5888888888888888</v>
      </c>
      <c r="Q200" s="439">
        <f>IF('Passages &amp; Appels'!P200="","",'Passages &amp; Appels'!P200)</f>
        <v>0.59027777777777768</v>
      </c>
      <c r="R200" s="435">
        <f>IF('Passages &amp; Appels'!Q200="","",'Passages &amp; Appels'!Q200)</f>
        <v>50</v>
      </c>
      <c r="S200" s="110" t="str">
        <f>IF('Passages &amp; Appels'!R200="","",'Passages &amp; Appels'!R200)</f>
        <v>m</v>
      </c>
      <c r="T200" s="437" t="str">
        <f>IF('Passages &amp; Appels'!S200="","",'Passages &amp; Appels'!S200)</f>
        <v/>
      </c>
      <c r="U200" s="112" t="str">
        <f>IF('Passages &amp; Appels'!T200="","",'Passages &amp; Appels'!T200)</f>
        <v/>
      </c>
      <c r="V200" s="413" t="str">
        <f>IF('Passages &amp; Appels'!U200="","",'Passages &amp; Appels'!U200)</f>
        <v/>
      </c>
    </row>
    <row r="201" spans="1:22" ht="18.75" x14ac:dyDescent="0.3">
      <c r="A201" s="561"/>
      <c r="B201" s="491" t="str">
        <f>IF('Passages &amp; Appels'!L201='Passages &amp; Appels'!L200,"",'Passages &amp; Appels'!L201)</f>
        <v/>
      </c>
      <c r="C201" s="487" t="str">
        <f>IF(B201&lt;&gt;"",'Passages &amp; Appels'!A201,IF('Passages &amp; Appels'!A201='Passages &amp; Appels'!A200,"",'Passages &amp; Appels'!A201))</f>
        <v/>
      </c>
      <c r="D201" s="490" t="str">
        <f>IF(C201&lt;&gt;"",'Passages &amp; Appels'!K201,IF('Passages &amp; Appels'!K201='Passages &amp; Appels'!K200,"",'Passages &amp; Appels'!K201))</f>
        <v/>
      </c>
      <c r="E201" s="488" t="str">
        <f>IF(B201&lt;&gt;"",'Passages &amp; Appels'!H201,IF('Passages &amp; Appels'!H201='Passages &amp; Appels'!H200,"",'Passages &amp; Appels'!H201))</f>
        <v/>
      </c>
      <c r="F201" s="489">
        <f>IF('Passages &amp; Appels'!I201='Passages &amp; Appels'!I200,"",'Passages &amp; Appels'!I201)</f>
        <v>2</v>
      </c>
      <c r="G201" s="259">
        <f>IF('Passages &amp; Appels'!J201="","",'Passages &amp; Appels'!J201)</f>
        <v>2</v>
      </c>
      <c r="H201" s="468" t="str">
        <f>IF('Passages &amp; Appels'!B201="","",'Passages &amp; Appels'!B201)</f>
        <v>QUERY</v>
      </c>
      <c r="I201" s="437" t="str">
        <f>IF('Passages &amp; Appels'!C201="","",'Passages &amp; Appels'!C201)</f>
        <v>Michelle</v>
      </c>
      <c r="J201" s="110" t="str">
        <f>IF('Passages &amp; Appels'!D201="","",'Passages &amp; Appels'!D201)</f>
        <v>FEMME</v>
      </c>
      <c r="K201" s="110" t="str">
        <f>IF('Passages &amp; Appels'!E201="","",'Passages &amp; Appels'!E201)</f>
        <v xml:space="preserve">N°5 </v>
      </c>
      <c r="L201" s="110" t="str">
        <f>IF('Passages &amp; Appels'!F201="","",'Passages &amp; Appels'!F201)</f>
        <v>QUERY Michelle FEMME</v>
      </c>
      <c r="M201" s="112" t="str">
        <f>IF('Passages &amp; Appels'!G201="","",'Passages &amp; Appels'!G201)</f>
        <v>Les Cormorans 1</v>
      </c>
      <c r="N201" s="441">
        <f>IF('Passages &amp; Appels'!M201="","",'Passages &amp; Appels'!M201)</f>
        <v>0.56736111111111098</v>
      </c>
      <c r="O201" s="431">
        <f>IF('Passages &amp; Appels'!N201="","",'Passages &amp; Appels'!N201)</f>
        <v>0.58819444444444435</v>
      </c>
      <c r="P201" s="431">
        <f>IF('Passages &amp; Appels'!O201="","",'Passages &amp; Appels'!O201)</f>
        <v>0.5888888888888888</v>
      </c>
      <c r="Q201" s="439">
        <f>IF('Passages &amp; Appels'!P201="","",'Passages &amp; Appels'!P201)</f>
        <v>0.59027777777777768</v>
      </c>
      <c r="R201" s="435">
        <f>IF('Passages &amp; Appels'!Q201="","",'Passages &amp; Appels'!Q201)</f>
        <v>53</v>
      </c>
      <c r="S201" s="110" t="str">
        <f>IF('Passages &amp; Appels'!R201="","",'Passages &amp; Appels'!R201)</f>
        <v>m</v>
      </c>
      <c r="T201" s="437" t="str">
        <f>IF('Passages &amp; Appels'!S201="","",'Passages &amp; Appels'!S201)</f>
        <v/>
      </c>
      <c r="U201" s="112" t="str">
        <f>IF('Passages &amp; Appels'!T201="","",'Passages &amp; Appels'!T201)</f>
        <v/>
      </c>
      <c r="V201" s="413" t="str">
        <f>IF('Passages &amp; Appels'!U201="","",'Passages &amp; Appels'!U201)</f>
        <v/>
      </c>
    </row>
    <row r="202" spans="1:22" ht="18.75" x14ac:dyDescent="0.3">
      <c r="A202" s="561"/>
      <c r="B202" s="491" t="str">
        <f>IF('Passages &amp; Appels'!L202='Passages &amp; Appels'!L201,"",'Passages &amp; Appels'!L202)</f>
        <v/>
      </c>
      <c r="C202" s="487" t="str">
        <f>IF(B202&lt;&gt;"",'Passages &amp; Appels'!A202,IF('Passages &amp; Appels'!A202='Passages &amp; Appels'!A201,"",'Passages &amp; Appels'!A202))</f>
        <v>Speed 100</v>
      </c>
      <c r="D202" s="490" t="str">
        <f>IF(C202&lt;&gt;"",'Passages &amp; Appels'!K202,IF('Passages &amp; Appels'!K202='Passages &amp; Appels'!K201,"",'Passages &amp; Appels'!K202))</f>
        <v>Décompte</v>
      </c>
      <c r="E202" s="488">
        <f>IF(B202&lt;&gt;"",'Passages &amp; Appels'!H202,IF('Passages &amp; Appels'!H202='Passages &amp; Appels'!H201,"",'Passages &amp; Appels'!H202))</f>
        <v>3</v>
      </c>
      <c r="F202" s="489">
        <f>IF('Passages &amp; Appels'!I202='Passages &amp; Appels'!I201,"",'Passages &amp; Appels'!I202)</f>
        <v>1</v>
      </c>
      <c r="G202" s="259">
        <f>IF('Passages &amp; Appels'!J202="","",'Passages &amp; Appels'!J202)</f>
        <v>1</v>
      </c>
      <c r="H202" s="468" t="str">
        <f>IF('Passages &amp; Appels'!B202="","",'Passages &amp; Appels'!B202)</f>
        <v>BRATANIC</v>
      </c>
      <c r="I202" s="437" t="str">
        <f>IF('Passages &amp; Appels'!C202="","",'Passages &amp; Appels'!C202)</f>
        <v>Christopher</v>
      </c>
      <c r="J202" s="110" t="str">
        <f>IF('Passages &amp; Appels'!D202="","",'Passages &amp; Appels'!D202)</f>
        <v>Homme</v>
      </c>
      <c r="K202" s="110" t="str">
        <f>IF('Passages &amp; Appels'!E202="","",'Passages &amp; Appels'!E202)</f>
        <v xml:space="preserve">N°2 </v>
      </c>
      <c r="L202" s="110" t="str">
        <f>IF('Passages &amp; Appels'!F202="","",'Passages &amp; Appels'!F202)</f>
        <v>BRATANIC Christopher Homme</v>
      </c>
      <c r="M202" s="112" t="str">
        <f>IF('Passages &amp; Appels'!G202="","",'Passages &amp; Appels'!G202)</f>
        <v>Les Cormorans 2</v>
      </c>
      <c r="N202" s="441">
        <f>IF('Passages &amp; Appels'!M202="","",'Passages &amp; Appels'!M202)</f>
        <v>0.54583333333333328</v>
      </c>
      <c r="O202" s="431">
        <f>IF('Passages &amp; Appels'!N202="","",'Passages &amp; Appels'!N202)</f>
        <v>0.56666666666666665</v>
      </c>
      <c r="P202" s="431">
        <f>IF('Passages &amp; Appels'!O202="","",'Passages &amp; Appels'!O202)</f>
        <v>0.56736111111111109</v>
      </c>
      <c r="Q202" s="439">
        <f>IF('Passages &amp; Appels'!P202="","",'Passages &amp; Appels'!P202)</f>
        <v>0.56874999999999998</v>
      </c>
      <c r="R202" s="435">
        <f>IF('Passages &amp; Appels'!Q202="","",'Passages &amp; Appels'!Q202)</f>
        <v>1</v>
      </c>
      <c r="S202" s="110" t="str">
        <f>IF('Passages &amp; Appels'!R202="","",'Passages &amp; Appels'!R202)</f>
        <v>mn</v>
      </c>
      <c r="T202" s="437">
        <f>IF('Passages &amp; Appels'!S202="","",'Passages &amp; Appels'!S202)</f>
        <v>0</v>
      </c>
      <c r="U202" s="112" t="str">
        <f>IF('Passages &amp; Appels'!T202="","",'Passages &amp; Appels'!T202)</f>
        <v>s</v>
      </c>
      <c r="V202" s="413" t="str">
        <f>IF('Passages &amp; Appels'!U202="","",'Passages &amp; Appels'!U202)</f>
        <v/>
      </c>
    </row>
    <row r="203" spans="1:22" ht="18.75" x14ac:dyDescent="0.3">
      <c r="A203" s="561"/>
      <c r="B203" s="491" t="str">
        <f>IF('Passages &amp; Appels'!L203='Passages &amp; Appels'!L202,"",'Passages &amp; Appels'!L203)</f>
        <v/>
      </c>
      <c r="C203" s="487" t="str">
        <f>IF(B203&lt;&gt;"",'Passages &amp; Appels'!A203,IF('Passages &amp; Appels'!A203='Passages &amp; Appels'!A202,"",'Passages &amp; Appels'!A203))</f>
        <v/>
      </c>
      <c r="D203" s="490" t="str">
        <f>IF(C203&lt;&gt;"",'Passages &amp; Appels'!K203,IF('Passages &amp; Appels'!K203='Passages &amp; Appels'!K202,"",'Passages &amp; Appels'!K203))</f>
        <v/>
      </c>
      <c r="E203" s="488" t="str">
        <f>IF(B203&lt;&gt;"",'Passages &amp; Appels'!H203,IF('Passages &amp; Appels'!H203='Passages &amp; Appels'!H202,"",'Passages &amp; Appels'!H203))</f>
        <v/>
      </c>
      <c r="F203" s="489">
        <f>IF('Passages &amp; Appels'!I203='Passages &amp; Appels'!I202,"",'Passages &amp; Appels'!I203)</f>
        <v>2</v>
      </c>
      <c r="G203" s="259">
        <f>IF('Passages &amp; Appels'!J203="","",'Passages &amp; Appels'!J203)</f>
        <v>2</v>
      </c>
      <c r="H203" s="468" t="str">
        <f>IF('Passages &amp; Appels'!B203="","",'Passages &amp; Appels'!B203)</f>
        <v>BERRUCAZ</v>
      </c>
      <c r="I203" s="437" t="str">
        <f>IF('Passages &amp; Appels'!C203="","",'Passages &amp; Appels'!C203)</f>
        <v>Stéphane</v>
      </c>
      <c r="J203" s="110" t="str">
        <f>IF('Passages &amp; Appels'!D203="","",'Passages &amp; Appels'!D203)</f>
        <v>Homme</v>
      </c>
      <c r="K203" s="110" t="str">
        <f>IF('Passages &amp; Appels'!E203="","",'Passages &amp; Appels'!E203)</f>
        <v xml:space="preserve">N°2 </v>
      </c>
      <c r="L203" s="110" t="str">
        <f>IF('Passages &amp; Appels'!F203="","",'Passages &amp; Appels'!F203)</f>
        <v>BERRUCAZ Stéphane Homme</v>
      </c>
      <c r="M203" s="112" t="str">
        <f>IF('Passages &amp; Appels'!G203="","",'Passages &amp; Appels'!G203)</f>
        <v>LIMULES</v>
      </c>
      <c r="N203" s="441">
        <f>IF('Passages &amp; Appels'!M203="","",'Passages &amp; Appels'!M203)</f>
        <v>0.54583333333333328</v>
      </c>
      <c r="O203" s="431">
        <f>IF('Passages &amp; Appels'!N203="","",'Passages &amp; Appels'!N203)</f>
        <v>0.56666666666666665</v>
      </c>
      <c r="P203" s="431">
        <f>IF('Passages &amp; Appels'!O203="","",'Passages &amp; Appels'!O203)</f>
        <v>0.56736111111111109</v>
      </c>
      <c r="Q203" s="439">
        <f>IF('Passages &amp; Appels'!P203="","",'Passages &amp; Appels'!P203)</f>
        <v>0.56874999999999998</v>
      </c>
      <c r="R203" s="435">
        <f>IF('Passages &amp; Appels'!Q203="","",'Passages &amp; Appels'!Q203)</f>
        <v>1</v>
      </c>
      <c r="S203" s="110" t="str">
        <f>IF('Passages &amp; Appels'!R203="","",'Passages &amp; Appels'!R203)</f>
        <v>mn</v>
      </c>
      <c r="T203" s="437">
        <f>IF('Passages &amp; Appels'!S203="","",'Passages &amp; Appels'!S203)</f>
        <v>0</v>
      </c>
      <c r="U203" s="112" t="str">
        <f>IF('Passages &amp; Appels'!T203="","",'Passages &amp; Appels'!T203)</f>
        <v>s</v>
      </c>
      <c r="V203" s="413" t="str">
        <f>IF('Passages &amp; Appels'!U203="","",'Passages &amp; Appels'!U203)</f>
        <v/>
      </c>
    </row>
    <row r="204" spans="1:22" ht="18.75" x14ac:dyDescent="0.3">
      <c r="A204" s="561"/>
      <c r="B204" s="491" t="str">
        <f>IF('Passages &amp; Appels'!L204='Passages &amp; Appels'!L203,"",'Passages &amp; Appels'!L204)</f>
        <v/>
      </c>
      <c r="C204" s="487" t="str">
        <f>IF(B204&lt;&gt;"",'Passages &amp; Appels'!A204,IF('Passages &amp; Appels'!A204='Passages &amp; Appels'!A203,"",'Passages &amp; Appels'!A204))</f>
        <v/>
      </c>
      <c r="D204" s="490" t="str">
        <f>IF(C204&lt;&gt;"",'Passages &amp; Appels'!K204,IF('Passages &amp; Appels'!K204='Passages &amp; Appels'!K203,"",'Passages &amp; Appels'!K204))</f>
        <v/>
      </c>
      <c r="E204" s="488" t="str">
        <f>IF(B204&lt;&gt;"",'Passages &amp; Appels'!H204,IF('Passages &amp; Appels'!H204='Passages &amp; Appels'!H203,"",'Passages &amp; Appels'!H204))</f>
        <v/>
      </c>
      <c r="F204" s="489">
        <f>IF('Passages &amp; Appels'!I204='Passages &amp; Appels'!I203,"",'Passages &amp; Appels'!I204)</f>
        <v>3</v>
      </c>
      <c r="G204" s="259">
        <f>IF('Passages &amp; Appels'!J204="","",'Passages &amp; Appels'!J204)</f>
        <v>3</v>
      </c>
      <c r="H204" s="468" t="str">
        <f>IF('Passages &amp; Appels'!B204="","",'Passages &amp; Appels'!B204)</f>
        <v>GUEHRIA</v>
      </c>
      <c r="I204" s="437" t="str">
        <f>IF('Passages &amp; Appels'!C204="","",'Passages &amp; Appels'!C204)</f>
        <v>Réda</v>
      </c>
      <c r="J204" s="110" t="str">
        <f>IF('Passages &amp; Appels'!D204="","",'Passages &amp; Appels'!D204)</f>
        <v>Homme</v>
      </c>
      <c r="K204" s="110" t="str">
        <f>IF('Passages &amp; Appels'!E204="","",'Passages &amp; Appels'!E204)</f>
        <v>N°1 Capitaine</v>
      </c>
      <c r="L204" s="110" t="str">
        <f>IF('Passages &amp; Appels'!F204="","",'Passages &amp; Appels'!F204)</f>
        <v>GUEHRIA Réda Homme</v>
      </c>
      <c r="M204" s="112" t="str">
        <f>IF('Passages &amp; Appels'!G204="","",'Passages &amp; Appels'!G204)</f>
        <v>Savoy'OuBien?</v>
      </c>
      <c r="N204" s="441">
        <f>IF('Passages &amp; Appels'!M204="","",'Passages &amp; Appels'!M204)</f>
        <v>0.54583333333333328</v>
      </c>
      <c r="O204" s="431">
        <f>IF('Passages &amp; Appels'!N204="","",'Passages &amp; Appels'!N204)</f>
        <v>0.56666666666666665</v>
      </c>
      <c r="P204" s="431">
        <f>IF('Passages &amp; Appels'!O204="","",'Passages &amp; Appels'!O204)</f>
        <v>0.56736111111111109</v>
      </c>
      <c r="Q204" s="439">
        <f>IF('Passages &amp; Appels'!P204="","",'Passages &amp; Appels'!P204)</f>
        <v>0.56874999999999998</v>
      </c>
      <c r="R204" s="435">
        <f>IF('Passages &amp; Appels'!Q204="","",'Passages &amp; Appels'!Q204)</f>
        <v>1</v>
      </c>
      <c r="S204" s="110" t="str">
        <f>IF('Passages &amp; Appels'!R204="","",'Passages &amp; Appels'!R204)</f>
        <v>mn</v>
      </c>
      <c r="T204" s="437">
        <f>IF('Passages &amp; Appels'!S204="","",'Passages &amp; Appels'!S204)</f>
        <v>0</v>
      </c>
      <c r="U204" s="112" t="str">
        <f>IF('Passages &amp; Appels'!T204="","",'Passages &amp; Appels'!T204)</f>
        <v>s</v>
      </c>
      <c r="V204" s="413" t="str">
        <f>IF('Passages &amp; Appels'!U204="","",'Passages &amp; Appels'!U204)</f>
        <v/>
      </c>
    </row>
    <row r="205" spans="1:22" ht="18.75" x14ac:dyDescent="0.3">
      <c r="A205" s="561"/>
      <c r="B205" s="491" t="str">
        <f>IF('Passages &amp; Appels'!L205='Passages &amp; Appels'!L204,"",'Passages &amp; Appels'!L205)</f>
        <v/>
      </c>
      <c r="C205" s="487" t="str">
        <f>IF(B205&lt;&gt;"",'Passages &amp; Appels'!A205,IF('Passages &amp; Appels'!A205='Passages &amp; Appels'!A204,"",'Passages &amp; Appels'!A205))</f>
        <v/>
      </c>
      <c r="D205" s="490" t="str">
        <f>IF(C205&lt;&gt;"",'Passages &amp; Appels'!K205,IF('Passages &amp; Appels'!K205='Passages &amp; Appels'!K204,"",'Passages &amp; Appels'!K205))</f>
        <v/>
      </c>
      <c r="E205" s="488" t="str">
        <f>IF(B205&lt;&gt;"",'Passages &amp; Appels'!H205,IF('Passages &amp; Appels'!H205='Passages &amp; Appels'!H204,"",'Passages &amp; Appels'!H205))</f>
        <v/>
      </c>
      <c r="F205" s="489">
        <f>IF('Passages &amp; Appels'!I205='Passages &amp; Appels'!I204,"",'Passages &amp; Appels'!I205)</f>
        <v>4</v>
      </c>
      <c r="G205" s="259">
        <f>IF('Passages &amp; Appels'!J205="","",'Passages &amp; Appels'!J205)</f>
        <v>4</v>
      </c>
      <c r="H205" s="468" t="str">
        <f>IF('Passages &amp; Appels'!B205="","",'Passages &amp; Appels'!B205)</f>
        <v>LANOISELIER</v>
      </c>
      <c r="I205" s="437" t="str">
        <f>IF('Passages &amp; Appels'!C205="","",'Passages &amp; Appels'!C205)</f>
        <v>Aurélien</v>
      </c>
      <c r="J205" s="110" t="str">
        <f>IF('Passages &amp; Appels'!D205="","",'Passages &amp; Appels'!D205)</f>
        <v>Homme</v>
      </c>
      <c r="K205" s="110" t="str">
        <f>IF('Passages &amp; Appels'!E205="","",'Passages &amp; Appels'!E205)</f>
        <v xml:space="preserve">N°2 </v>
      </c>
      <c r="L205" s="110" t="str">
        <f>IF('Passages &amp; Appels'!F205="","",'Passages &amp; Appels'!F205)</f>
        <v>LANOISELIER Aurélien Homme</v>
      </c>
      <c r="M205" s="112" t="str">
        <f>IF('Passages &amp; Appels'!G205="","",'Passages &amp; Appels'!G205)</f>
        <v>Savoy'OuBien?</v>
      </c>
      <c r="N205" s="441">
        <f>IF('Passages &amp; Appels'!M205="","",'Passages &amp; Appels'!M205)</f>
        <v>0.54583333333333328</v>
      </c>
      <c r="O205" s="431">
        <f>IF('Passages &amp; Appels'!N205="","",'Passages &amp; Appels'!N205)</f>
        <v>0.56666666666666665</v>
      </c>
      <c r="P205" s="431">
        <f>IF('Passages &amp; Appels'!O205="","",'Passages &amp; Appels'!O205)</f>
        <v>0.56736111111111109</v>
      </c>
      <c r="Q205" s="439">
        <f>IF('Passages &amp; Appels'!P205="","",'Passages &amp; Appels'!P205)</f>
        <v>0.56874999999999998</v>
      </c>
      <c r="R205" s="435">
        <f>IF('Passages &amp; Appels'!Q205="","",'Passages &amp; Appels'!Q205)</f>
        <v>1</v>
      </c>
      <c r="S205" s="110" t="str">
        <f>IF('Passages &amp; Appels'!R205="","",'Passages &amp; Appels'!R205)</f>
        <v>mn</v>
      </c>
      <c r="T205" s="437">
        <f>IF('Passages &amp; Appels'!S205="","",'Passages &amp; Appels'!S205)</f>
        <v>0</v>
      </c>
      <c r="U205" s="112" t="str">
        <f>IF('Passages &amp; Appels'!T205="","",'Passages &amp; Appels'!T205)</f>
        <v>s</v>
      </c>
      <c r="V205" s="413" t="str">
        <f>IF('Passages &amp; Appels'!U205="","",'Passages &amp; Appels'!U205)</f>
        <v/>
      </c>
    </row>
    <row r="206" spans="1:22" ht="18.75" x14ac:dyDescent="0.3">
      <c r="A206" s="561"/>
      <c r="B206" s="491">
        <f>IF('Passages &amp; Appels'!L206='Passages &amp; Appels'!L205,"",'Passages &amp; Appels'!L206)</f>
        <v>0.56874999999999998</v>
      </c>
      <c r="C206" s="487" t="str">
        <f>IF(B206&lt;&gt;"",'Passages &amp; Appels'!A206,IF('Passages &amp; Appels'!A206='Passages &amp; Appels'!A205,"",'Passages &amp; Appels'!A206))</f>
        <v>Speed 100</v>
      </c>
      <c r="D206" s="490" t="str">
        <f>IF(C206&lt;&gt;"",'Passages &amp; Appels'!K206,IF('Passages &amp; Appels'!K206='Passages &amp; Appels'!K205,"",'Passages &amp; Appels'!K206))</f>
        <v>Passage</v>
      </c>
      <c r="E206" s="488">
        <f>IF(B206&lt;&gt;"",'Passages &amp; Appels'!H206,IF('Passages &amp; Appels'!H206='Passages &amp; Appels'!H205,"",'Passages &amp; Appels'!H206))</f>
        <v>3</v>
      </c>
      <c r="F206" s="489">
        <f>IF('Passages &amp; Appels'!I206='Passages &amp; Appels'!I205,"",'Passages &amp; Appels'!I206)</f>
        <v>1</v>
      </c>
      <c r="G206" s="259">
        <f>IF('Passages &amp; Appels'!J206="","",'Passages &amp; Appels'!J206)</f>
        <v>1</v>
      </c>
      <c r="H206" s="468" t="str">
        <f>IF('Passages &amp; Appels'!B206="","",'Passages &amp; Appels'!B206)</f>
        <v>BRATANIC</v>
      </c>
      <c r="I206" s="437" t="str">
        <f>IF('Passages &amp; Appels'!C206="","",'Passages &amp; Appels'!C206)</f>
        <v>Christopher</v>
      </c>
      <c r="J206" s="110" t="str">
        <f>IF('Passages &amp; Appels'!D206="","",'Passages &amp; Appels'!D206)</f>
        <v>Homme</v>
      </c>
      <c r="K206" s="110" t="str">
        <f>IF('Passages &amp; Appels'!E206="","",'Passages &amp; Appels'!E206)</f>
        <v xml:space="preserve">N°2 </v>
      </c>
      <c r="L206" s="110" t="str">
        <f>IF('Passages &amp; Appels'!F206="","",'Passages &amp; Appels'!F206)</f>
        <v>BRATANIC Christopher Homme</v>
      </c>
      <c r="M206" s="112" t="str">
        <f>IF('Passages &amp; Appels'!G206="","",'Passages &amp; Appels'!G206)</f>
        <v>Les Cormorans 2</v>
      </c>
      <c r="N206" s="441">
        <f>IF('Passages &amp; Appels'!M206="","",'Passages &amp; Appels'!M206)</f>
        <v>0.54583333333333328</v>
      </c>
      <c r="O206" s="431">
        <f>IF('Passages &amp; Appels'!N206="","",'Passages &amp; Appels'!N206)</f>
        <v>0.56666666666666665</v>
      </c>
      <c r="P206" s="431">
        <f>IF('Passages &amp; Appels'!O206="","",'Passages &amp; Appels'!O206)</f>
        <v>0.56736111111111109</v>
      </c>
      <c r="Q206" s="439">
        <f>IF('Passages &amp; Appels'!P206="","",'Passages &amp; Appels'!P206)</f>
        <v>0.56874999999999998</v>
      </c>
      <c r="R206" s="435">
        <f>IF('Passages &amp; Appels'!Q206="","",'Passages &amp; Appels'!Q206)</f>
        <v>1</v>
      </c>
      <c r="S206" s="110" t="str">
        <f>IF('Passages &amp; Appels'!R206="","",'Passages &amp; Appels'!R206)</f>
        <v>mn</v>
      </c>
      <c r="T206" s="437">
        <f>IF('Passages &amp; Appels'!S206="","",'Passages &amp; Appels'!S206)</f>
        <v>0</v>
      </c>
      <c r="U206" s="112" t="str">
        <f>IF('Passages &amp; Appels'!T206="","",'Passages &amp; Appels'!T206)</f>
        <v>s</v>
      </c>
      <c r="V206" s="413" t="str">
        <f>IF('Passages &amp; Appels'!U206="","",'Passages &amp; Appels'!U206)</f>
        <v/>
      </c>
    </row>
    <row r="207" spans="1:22" ht="18.75" x14ac:dyDescent="0.3">
      <c r="A207" s="561"/>
      <c r="B207" s="491" t="str">
        <f>IF('Passages &amp; Appels'!L207='Passages &amp; Appels'!L206,"",'Passages &amp; Appels'!L207)</f>
        <v/>
      </c>
      <c r="C207" s="487" t="str">
        <f>IF(B207&lt;&gt;"",'Passages &amp; Appels'!A207,IF('Passages &amp; Appels'!A207='Passages &amp; Appels'!A206,"",'Passages &amp; Appels'!A207))</f>
        <v/>
      </c>
      <c r="D207" s="490" t="str">
        <f>IF(C207&lt;&gt;"",'Passages &amp; Appels'!K207,IF('Passages &amp; Appels'!K207='Passages &amp; Appels'!K206,"",'Passages &amp; Appels'!K207))</f>
        <v/>
      </c>
      <c r="E207" s="488" t="str">
        <f>IF(B207&lt;&gt;"",'Passages &amp; Appels'!H207,IF('Passages &amp; Appels'!H207='Passages &amp; Appels'!H206,"",'Passages &amp; Appels'!H207))</f>
        <v/>
      </c>
      <c r="F207" s="489">
        <f>IF('Passages &amp; Appels'!I207='Passages &amp; Appels'!I206,"",'Passages &amp; Appels'!I207)</f>
        <v>2</v>
      </c>
      <c r="G207" s="259">
        <f>IF('Passages &amp; Appels'!J207="","",'Passages &amp; Appels'!J207)</f>
        <v>2</v>
      </c>
      <c r="H207" s="468" t="str">
        <f>IF('Passages &amp; Appels'!B207="","",'Passages &amp; Appels'!B207)</f>
        <v>BERRUCAZ</v>
      </c>
      <c r="I207" s="437" t="str">
        <f>IF('Passages &amp; Appels'!C207="","",'Passages &amp; Appels'!C207)</f>
        <v>Stéphane</v>
      </c>
      <c r="J207" s="110" t="str">
        <f>IF('Passages &amp; Appels'!D207="","",'Passages &amp; Appels'!D207)</f>
        <v>Homme</v>
      </c>
      <c r="K207" s="110" t="str">
        <f>IF('Passages &amp; Appels'!E207="","",'Passages &amp; Appels'!E207)</f>
        <v xml:space="preserve">N°2 </v>
      </c>
      <c r="L207" s="110" t="str">
        <f>IF('Passages &amp; Appels'!F207="","",'Passages &amp; Appels'!F207)</f>
        <v>BERRUCAZ Stéphane Homme</v>
      </c>
      <c r="M207" s="112" t="str">
        <f>IF('Passages &amp; Appels'!G207="","",'Passages &amp; Appels'!G207)</f>
        <v>LIMULES</v>
      </c>
      <c r="N207" s="441">
        <f>IF('Passages &amp; Appels'!M207="","",'Passages &amp; Appels'!M207)</f>
        <v>0.54583333333333328</v>
      </c>
      <c r="O207" s="431">
        <f>IF('Passages &amp; Appels'!N207="","",'Passages &amp; Appels'!N207)</f>
        <v>0.56666666666666665</v>
      </c>
      <c r="P207" s="431">
        <f>IF('Passages &amp; Appels'!O207="","",'Passages &amp; Appels'!O207)</f>
        <v>0.56736111111111109</v>
      </c>
      <c r="Q207" s="439">
        <f>IF('Passages &amp; Appels'!P207="","",'Passages &amp; Appels'!P207)</f>
        <v>0.56874999999999998</v>
      </c>
      <c r="R207" s="435">
        <f>IF('Passages &amp; Appels'!Q207="","",'Passages &amp; Appels'!Q207)</f>
        <v>1</v>
      </c>
      <c r="S207" s="110" t="str">
        <f>IF('Passages &amp; Appels'!R207="","",'Passages &amp; Appels'!R207)</f>
        <v>mn</v>
      </c>
      <c r="T207" s="437">
        <f>IF('Passages &amp; Appels'!S207="","",'Passages &amp; Appels'!S207)</f>
        <v>0</v>
      </c>
      <c r="U207" s="112" t="str">
        <f>IF('Passages &amp; Appels'!T207="","",'Passages &amp; Appels'!T207)</f>
        <v>s</v>
      </c>
      <c r="V207" s="413" t="str">
        <f>IF('Passages &amp; Appels'!U207="","",'Passages &amp; Appels'!U207)</f>
        <v/>
      </c>
    </row>
    <row r="208" spans="1:22" ht="18.75" x14ac:dyDescent="0.3">
      <c r="A208" s="561"/>
      <c r="B208" s="491" t="str">
        <f>IF('Passages &amp; Appels'!L208='Passages &amp; Appels'!L207,"",'Passages &amp; Appels'!L208)</f>
        <v/>
      </c>
      <c r="C208" s="487" t="str">
        <f>IF(B208&lt;&gt;"",'Passages &amp; Appels'!A208,IF('Passages &amp; Appels'!A208='Passages &amp; Appels'!A207,"",'Passages &amp; Appels'!A208))</f>
        <v/>
      </c>
      <c r="D208" s="490" t="str">
        <f>IF(C208&lt;&gt;"",'Passages &amp; Appels'!K208,IF('Passages &amp; Appels'!K208='Passages &amp; Appels'!K207,"",'Passages &amp; Appels'!K208))</f>
        <v/>
      </c>
      <c r="E208" s="488" t="str">
        <f>IF(B208&lt;&gt;"",'Passages &amp; Appels'!H208,IF('Passages &amp; Appels'!H208='Passages &amp; Appels'!H207,"",'Passages &amp; Appels'!H208))</f>
        <v/>
      </c>
      <c r="F208" s="489">
        <f>IF('Passages &amp; Appels'!I208='Passages &amp; Appels'!I207,"",'Passages &amp; Appels'!I208)</f>
        <v>3</v>
      </c>
      <c r="G208" s="259">
        <f>IF('Passages &amp; Appels'!J208="","",'Passages &amp; Appels'!J208)</f>
        <v>3</v>
      </c>
      <c r="H208" s="468" t="str">
        <f>IF('Passages &amp; Appels'!B208="","",'Passages &amp; Appels'!B208)</f>
        <v>GUEHRIA</v>
      </c>
      <c r="I208" s="437" t="str">
        <f>IF('Passages &amp; Appels'!C208="","",'Passages &amp; Appels'!C208)</f>
        <v>Réda</v>
      </c>
      <c r="J208" s="110" t="str">
        <f>IF('Passages &amp; Appels'!D208="","",'Passages &amp; Appels'!D208)</f>
        <v>Homme</v>
      </c>
      <c r="K208" s="110" t="str">
        <f>IF('Passages &amp; Appels'!E208="","",'Passages &amp; Appels'!E208)</f>
        <v>N°1 Capitaine</v>
      </c>
      <c r="L208" s="110" t="str">
        <f>IF('Passages &amp; Appels'!F208="","",'Passages &amp; Appels'!F208)</f>
        <v>GUEHRIA Réda Homme</v>
      </c>
      <c r="M208" s="112" t="str">
        <f>IF('Passages &amp; Appels'!G208="","",'Passages &amp; Appels'!G208)</f>
        <v>Savoy'OuBien?</v>
      </c>
      <c r="N208" s="441">
        <f>IF('Passages &amp; Appels'!M208="","",'Passages &amp; Appels'!M208)</f>
        <v>0.54583333333333328</v>
      </c>
      <c r="O208" s="431">
        <f>IF('Passages &amp; Appels'!N208="","",'Passages &amp; Appels'!N208)</f>
        <v>0.56666666666666665</v>
      </c>
      <c r="P208" s="431">
        <f>IF('Passages &amp; Appels'!O208="","",'Passages &amp; Appels'!O208)</f>
        <v>0.56736111111111109</v>
      </c>
      <c r="Q208" s="439">
        <f>IF('Passages &amp; Appels'!P208="","",'Passages &amp; Appels'!P208)</f>
        <v>0.56874999999999998</v>
      </c>
      <c r="R208" s="435">
        <f>IF('Passages &amp; Appels'!Q208="","",'Passages &amp; Appels'!Q208)</f>
        <v>1</v>
      </c>
      <c r="S208" s="110" t="str">
        <f>IF('Passages &amp; Appels'!R208="","",'Passages &amp; Appels'!R208)</f>
        <v>mn</v>
      </c>
      <c r="T208" s="437">
        <f>IF('Passages &amp; Appels'!S208="","",'Passages &amp; Appels'!S208)</f>
        <v>0</v>
      </c>
      <c r="U208" s="112" t="str">
        <f>IF('Passages &amp; Appels'!T208="","",'Passages &amp; Appels'!T208)</f>
        <v>s</v>
      </c>
      <c r="V208" s="413" t="str">
        <f>IF('Passages &amp; Appels'!U208="","",'Passages &amp; Appels'!U208)</f>
        <v/>
      </c>
    </row>
    <row r="209" spans="1:22" ht="18.75" x14ac:dyDescent="0.3">
      <c r="A209" s="561"/>
      <c r="B209" s="491" t="str">
        <f>IF('Passages &amp; Appels'!L209='Passages &amp; Appels'!L208,"",'Passages &amp; Appels'!L209)</f>
        <v/>
      </c>
      <c r="C209" s="487" t="str">
        <f>IF(B209&lt;&gt;"",'Passages &amp; Appels'!A209,IF('Passages &amp; Appels'!A209='Passages &amp; Appels'!A208,"",'Passages &amp; Appels'!A209))</f>
        <v/>
      </c>
      <c r="D209" s="490" t="str">
        <f>IF(C209&lt;&gt;"",'Passages &amp; Appels'!K209,IF('Passages &amp; Appels'!K209='Passages &amp; Appels'!K208,"",'Passages &amp; Appels'!K209))</f>
        <v/>
      </c>
      <c r="E209" s="488" t="str">
        <f>IF(B209&lt;&gt;"",'Passages &amp; Appels'!H209,IF('Passages &amp; Appels'!H209='Passages &amp; Appels'!H208,"",'Passages &amp; Appels'!H209))</f>
        <v/>
      </c>
      <c r="F209" s="489">
        <f>IF('Passages &amp; Appels'!I209='Passages &amp; Appels'!I208,"",'Passages &amp; Appels'!I209)</f>
        <v>4</v>
      </c>
      <c r="G209" s="259">
        <f>IF('Passages &amp; Appels'!J209="","",'Passages &amp; Appels'!J209)</f>
        <v>4</v>
      </c>
      <c r="H209" s="468" t="str">
        <f>IF('Passages &amp; Appels'!B209="","",'Passages &amp; Appels'!B209)</f>
        <v>LANOISELIER</v>
      </c>
      <c r="I209" s="437" t="str">
        <f>IF('Passages &amp; Appels'!C209="","",'Passages &amp; Appels'!C209)</f>
        <v>Aurélien</v>
      </c>
      <c r="J209" s="110" t="str">
        <f>IF('Passages &amp; Appels'!D209="","",'Passages &amp; Appels'!D209)</f>
        <v>Homme</v>
      </c>
      <c r="K209" s="110" t="str">
        <f>IF('Passages &amp; Appels'!E209="","",'Passages &amp; Appels'!E209)</f>
        <v xml:space="preserve">N°2 </v>
      </c>
      <c r="L209" s="110" t="str">
        <f>IF('Passages &amp; Appels'!F209="","",'Passages &amp; Appels'!F209)</f>
        <v>LANOISELIER Aurélien Homme</v>
      </c>
      <c r="M209" s="112" t="str">
        <f>IF('Passages &amp; Appels'!G209="","",'Passages &amp; Appels'!G209)</f>
        <v>Savoy'OuBien?</v>
      </c>
      <c r="N209" s="441">
        <f>IF('Passages &amp; Appels'!M209="","",'Passages &amp; Appels'!M209)</f>
        <v>0.54583333333333328</v>
      </c>
      <c r="O209" s="431">
        <f>IF('Passages &amp; Appels'!N209="","",'Passages &amp; Appels'!N209)</f>
        <v>0.56666666666666665</v>
      </c>
      <c r="P209" s="431">
        <f>IF('Passages &amp; Appels'!O209="","",'Passages &amp; Appels'!O209)</f>
        <v>0.56736111111111109</v>
      </c>
      <c r="Q209" s="439">
        <f>IF('Passages &amp; Appels'!P209="","",'Passages &amp; Appels'!P209)</f>
        <v>0.56874999999999998</v>
      </c>
      <c r="R209" s="435">
        <f>IF('Passages &amp; Appels'!Q209="","",'Passages &amp; Appels'!Q209)</f>
        <v>1</v>
      </c>
      <c r="S209" s="110" t="str">
        <f>IF('Passages &amp; Appels'!R209="","",'Passages &amp; Appels'!R209)</f>
        <v>mn</v>
      </c>
      <c r="T209" s="437">
        <f>IF('Passages &amp; Appels'!S209="","",'Passages &amp; Appels'!S209)</f>
        <v>0</v>
      </c>
      <c r="U209" s="112" t="str">
        <f>IF('Passages &amp; Appels'!T209="","",'Passages &amp; Appels'!T209)</f>
        <v>s</v>
      </c>
      <c r="V209" s="413" t="str">
        <f>IF('Passages &amp; Appels'!U209="","",'Passages &amp; Appels'!U209)</f>
        <v/>
      </c>
    </row>
    <row r="210" spans="1:22" ht="18.75" x14ac:dyDescent="0.3">
      <c r="A210" s="561"/>
      <c r="B210" s="491">
        <f>IF('Passages &amp; Appels'!L210='Passages &amp; Appels'!L209,"",'Passages &amp; Appels'!L210)</f>
        <v>0.57152777777777775</v>
      </c>
      <c r="C210" s="487" t="str">
        <f>IF(B210&lt;&gt;"",'Passages &amp; Appels'!A210,IF('Passages &amp; Appels'!A210='Passages &amp; Appels'!A209,"",'Passages &amp; Appels'!A210))</f>
        <v>Speed 100</v>
      </c>
      <c r="D210" s="490" t="str">
        <f>IF(C210&lt;&gt;"",'Passages &amp; Appels'!K210,IF('Passages &amp; Appels'!K210='Passages &amp; Appels'!K209,"",'Passages &amp; Appels'!K210))</f>
        <v>Appel</v>
      </c>
      <c r="E210" s="488">
        <f>IF(B210&lt;&gt;"",'Passages &amp; Appels'!H210,IF('Passages &amp; Appels'!H210='Passages &amp; Appels'!H209,"",'Passages &amp; Appels'!H210))</f>
        <v>4</v>
      </c>
      <c r="F210" s="489">
        <f>IF('Passages &amp; Appels'!I210='Passages &amp; Appels'!I209,"",'Passages &amp; Appels'!I210)</f>
        <v>1</v>
      </c>
      <c r="G210" s="259">
        <f>IF('Passages &amp; Appels'!J210="","",'Passages &amp; Appels'!J210)</f>
        <v>1</v>
      </c>
      <c r="H210" s="468" t="str">
        <f>IF('Passages &amp; Appels'!B210="","",'Passages &amp; Appels'!B210)</f>
        <v>BRATANIC</v>
      </c>
      <c r="I210" s="437" t="str">
        <f>IF('Passages &amp; Appels'!C210="","",'Passages &amp; Appels'!C210)</f>
        <v>Alexandre</v>
      </c>
      <c r="J210" s="110" t="str">
        <f>IF('Passages &amp; Appels'!D210="","",'Passages &amp; Appels'!D210)</f>
        <v>Homme</v>
      </c>
      <c r="K210" s="110" t="str">
        <f>IF('Passages &amp; Appels'!E210="","",'Passages &amp; Appels'!E210)</f>
        <v>N°1 Capitaine</v>
      </c>
      <c r="L210" s="110" t="str">
        <f>IF('Passages &amp; Appels'!F210="","",'Passages &amp; Appels'!F210)</f>
        <v>BRATANIC Alexandre Homme</v>
      </c>
      <c r="M210" s="112" t="str">
        <f>IF('Passages &amp; Appels'!G210="","",'Passages &amp; Appels'!G210)</f>
        <v>Les Cormorans 1</v>
      </c>
      <c r="N210" s="441">
        <f>IF('Passages &amp; Appels'!M210="","",'Passages &amp; Appels'!M210)</f>
        <v>0.55069444444444438</v>
      </c>
      <c r="O210" s="431">
        <f>IF('Passages &amp; Appels'!N210="","",'Passages &amp; Appels'!N210)</f>
        <v>0.57152777777777775</v>
      </c>
      <c r="P210" s="431">
        <f>IF('Passages &amp; Appels'!O210="","",'Passages &amp; Appels'!O210)</f>
        <v>0.57222222222222219</v>
      </c>
      <c r="Q210" s="439">
        <f>IF('Passages &amp; Appels'!P210="","",'Passages &amp; Appels'!P210)</f>
        <v>0.57361111111111107</v>
      </c>
      <c r="R210" s="435">
        <f>IF('Passages &amp; Appels'!Q210="","",'Passages &amp; Appels'!Q210)</f>
        <v>0</v>
      </c>
      <c r="S210" s="110" t="str">
        <f>IF('Passages &amp; Appels'!R210="","",'Passages &amp; Appels'!R210)</f>
        <v>mn</v>
      </c>
      <c r="T210" s="437">
        <f>IF('Passages &amp; Appels'!S210="","",'Passages &amp; Appels'!S210)</f>
        <v>55</v>
      </c>
      <c r="U210" s="112" t="str">
        <f>IF('Passages &amp; Appels'!T210="","",'Passages &amp; Appels'!T210)</f>
        <v>s</v>
      </c>
      <c r="V210" s="413" t="str">
        <f>IF('Passages &amp; Appels'!U210="","",'Passages &amp; Appels'!U210)</f>
        <v/>
      </c>
    </row>
    <row r="211" spans="1:22" ht="18.75" x14ac:dyDescent="0.3">
      <c r="A211" s="561"/>
      <c r="B211" s="491" t="str">
        <f>IF('Passages &amp; Appels'!L211='Passages &amp; Appels'!L210,"",'Passages &amp; Appels'!L211)</f>
        <v/>
      </c>
      <c r="C211" s="487" t="str">
        <f>IF(B211&lt;&gt;"",'Passages &amp; Appels'!A211,IF('Passages &amp; Appels'!A211='Passages &amp; Appels'!A210,"",'Passages &amp; Appels'!A211))</f>
        <v/>
      </c>
      <c r="D211" s="490" t="str">
        <f>IF(C211&lt;&gt;"",'Passages &amp; Appels'!K211,IF('Passages &amp; Appels'!K211='Passages &amp; Appels'!K210,"",'Passages &amp; Appels'!K211))</f>
        <v/>
      </c>
      <c r="E211" s="488" t="str">
        <f>IF(B211&lt;&gt;"",'Passages &amp; Appels'!H211,IF('Passages &amp; Appels'!H211='Passages &amp; Appels'!H210,"",'Passages &amp; Appels'!H211))</f>
        <v/>
      </c>
      <c r="F211" s="489">
        <f>IF('Passages &amp; Appels'!I211='Passages &amp; Appels'!I210,"",'Passages &amp; Appels'!I211)</f>
        <v>2</v>
      </c>
      <c r="G211" s="259">
        <f>IF('Passages &amp; Appels'!J211="","",'Passages &amp; Appels'!J211)</f>
        <v>2</v>
      </c>
      <c r="H211" s="468" t="str">
        <f>IF('Passages &amp; Appels'!B211="","",'Passages &amp; Appels'!B211)</f>
        <v>ZAJAC</v>
      </c>
      <c r="I211" s="437" t="str">
        <f>IF('Passages &amp; Appels'!C211="","",'Passages &amp; Appels'!C211)</f>
        <v>Martin</v>
      </c>
      <c r="J211" s="110" t="str">
        <f>IF('Passages &amp; Appels'!D211="","",'Passages &amp; Appels'!D211)</f>
        <v>Homme</v>
      </c>
      <c r="K211" s="110" t="str">
        <f>IF('Passages &amp; Appels'!E211="","",'Passages &amp; Appels'!E211)</f>
        <v>N°1 Capitaine</v>
      </c>
      <c r="L211" s="110" t="str">
        <f>IF('Passages &amp; Appels'!F211="","",'Passages &amp; Appels'!F211)</f>
        <v>ZAJAC Martin Homme</v>
      </c>
      <c r="M211" s="112" t="str">
        <f>IF('Passages &amp; Appels'!G211="","",'Passages &amp; Appels'!G211)</f>
        <v>Apneaman, Praha, Czech Republic</v>
      </c>
      <c r="N211" s="441">
        <f>IF('Passages &amp; Appels'!M211="","",'Passages &amp; Appels'!M211)</f>
        <v>0.55069444444444438</v>
      </c>
      <c r="O211" s="431">
        <f>IF('Passages &amp; Appels'!N211="","",'Passages &amp; Appels'!N211)</f>
        <v>0.57152777777777775</v>
      </c>
      <c r="P211" s="431">
        <f>IF('Passages &amp; Appels'!O211="","",'Passages &amp; Appels'!O211)</f>
        <v>0.57222222222222219</v>
      </c>
      <c r="Q211" s="439">
        <f>IF('Passages &amp; Appels'!P211="","",'Passages &amp; Appels'!P211)</f>
        <v>0.57361111111111107</v>
      </c>
      <c r="R211" s="435">
        <f>IF('Passages &amp; Appels'!Q211="","",'Passages &amp; Appels'!Q211)</f>
        <v>0</v>
      </c>
      <c r="S211" s="110" t="str">
        <f>IF('Passages &amp; Appels'!R211="","",'Passages &amp; Appels'!R211)</f>
        <v>mn</v>
      </c>
      <c r="T211" s="437">
        <f>IF('Passages &amp; Appels'!S211="","",'Passages &amp; Appels'!S211)</f>
        <v>50</v>
      </c>
      <c r="U211" s="112" t="str">
        <f>IF('Passages &amp; Appels'!T211="","",'Passages &amp; Appels'!T211)</f>
        <v>s</v>
      </c>
      <c r="V211" s="413" t="str">
        <f>IF('Passages &amp; Appels'!U211="","",'Passages &amp; Appels'!U211)</f>
        <v/>
      </c>
    </row>
    <row r="212" spans="1:22" ht="18.75" x14ac:dyDescent="0.3">
      <c r="A212" s="561"/>
      <c r="B212" s="491" t="str">
        <f>IF('Passages &amp; Appels'!L212='Passages &amp; Appels'!L211,"",'Passages &amp; Appels'!L212)</f>
        <v/>
      </c>
      <c r="C212" s="487" t="str">
        <f>IF(B212&lt;&gt;"",'Passages &amp; Appels'!A212,IF('Passages &amp; Appels'!A212='Passages &amp; Appels'!A211,"",'Passages &amp; Appels'!A212))</f>
        <v/>
      </c>
      <c r="D212" s="490" t="str">
        <f>IF(C212&lt;&gt;"",'Passages &amp; Appels'!K212,IF('Passages &amp; Appels'!K212='Passages &amp; Appels'!K211,"",'Passages &amp; Appels'!K212))</f>
        <v/>
      </c>
      <c r="E212" s="488" t="str">
        <f>IF(B212&lt;&gt;"",'Passages &amp; Appels'!H212,IF('Passages &amp; Appels'!H212='Passages &amp; Appels'!H211,"",'Passages &amp; Appels'!H212))</f>
        <v/>
      </c>
      <c r="F212" s="489">
        <f>IF('Passages &amp; Appels'!I212='Passages &amp; Appels'!I211,"",'Passages &amp; Appels'!I212)</f>
        <v>3</v>
      </c>
      <c r="G212" s="259">
        <f>IF('Passages &amp; Appels'!J212="","",'Passages &amp; Appels'!J212)</f>
        <v>3</v>
      </c>
      <c r="H212" s="468" t="str">
        <f>IF('Passages &amp; Appels'!B212="","",'Passages &amp; Appels'!B212)</f>
        <v>SVADLENKA</v>
      </c>
      <c r="I212" s="437" t="str">
        <f>IF('Passages &amp; Appels'!C212="","",'Passages &amp; Appels'!C212)</f>
        <v>Michal</v>
      </c>
      <c r="J212" s="110" t="str">
        <f>IF('Passages &amp; Appels'!D212="","",'Passages &amp; Appels'!D212)</f>
        <v>Homme</v>
      </c>
      <c r="K212" s="110" t="str">
        <f>IF('Passages &amp; Appels'!E212="","",'Passages &amp; Appels'!E212)</f>
        <v xml:space="preserve">N°3 </v>
      </c>
      <c r="L212" s="110" t="str">
        <f>IF('Passages &amp; Appels'!F212="","",'Passages &amp; Appels'!F212)</f>
        <v>SVADLENKA Michal Homme</v>
      </c>
      <c r="M212" s="112" t="str">
        <f>IF('Passages &amp; Appels'!G212="","",'Passages &amp; Appels'!G212)</f>
        <v>Apneaman, Praha, Czech Republic</v>
      </c>
      <c r="N212" s="441">
        <f>IF('Passages &amp; Appels'!M212="","",'Passages &amp; Appels'!M212)</f>
        <v>0.55069444444444438</v>
      </c>
      <c r="O212" s="431">
        <f>IF('Passages &amp; Appels'!N212="","",'Passages &amp; Appels'!N212)</f>
        <v>0.57152777777777775</v>
      </c>
      <c r="P212" s="431">
        <f>IF('Passages &amp; Appels'!O212="","",'Passages &amp; Appels'!O212)</f>
        <v>0.57222222222222219</v>
      </c>
      <c r="Q212" s="439">
        <f>IF('Passages &amp; Appels'!P212="","",'Passages &amp; Appels'!P212)</f>
        <v>0.57361111111111107</v>
      </c>
      <c r="R212" s="435">
        <f>IF('Passages &amp; Appels'!Q212="","",'Passages &amp; Appels'!Q212)</f>
        <v>0</v>
      </c>
      <c r="S212" s="110" t="str">
        <f>IF('Passages &amp; Appels'!R212="","",'Passages &amp; Appels'!R212)</f>
        <v>mn</v>
      </c>
      <c r="T212" s="437">
        <f>IF('Passages &amp; Appels'!S212="","",'Passages &amp; Appels'!S212)</f>
        <v>50</v>
      </c>
      <c r="U212" s="112" t="str">
        <f>IF('Passages &amp; Appels'!T212="","",'Passages &amp; Appels'!T212)</f>
        <v>s</v>
      </c>
      <c r="V212" s="413" t="str">
        <f>IF('Passages &amp; Appels'!U212="","",'Passages &amp; Appels'!U212)</f>
        <v/>
      </c>
    </row>
    <row r="213" spans="1:22" ht="18.75" x14ac:dyDescent="0.3">
      <c r="A213" s="561"/>
      <c r="B213" s="491" t="str">
        <f>IF('Passages &amp; Appels'!L213='Passages &amp; Appels'!L212,"",'Passages &amp; Appels'!L213)</f>
        <v/>
      </c>
      <c r="C213" s="487" t="str">
        <f>IF(B213&lt;&gt;"",'Passages &amp; Appels'!A213,IF('Passages &amp; Appels'!A213='Passages &amp; Appels'!A212,"",'Passages &amp; Appels'!A213))</f>
        <v/>
      </c>
      <c r="D213" s="490" t="str">
        <f>IF(C213&lt;&gt;"",'Passages &amp; Appels'!K213,IF('Passages &amp; Appels'!K213='Passages &amp; Appels'!K212,"",'Passages &amp; Appels'!K213))</f>
        <v/>
      </c>
      <c r="E213" s="488" t="str">
        <f>IF(B213&lt;&gt;"",'Passages &amp; Appels'!H213,IF('Passages &amp; Appels'!H213='Passages &amp; Appels'!H212,"",'Passages &amp; Appels'!H213))</f>
        <v/>
      </c>
      <c r="F213" s="489">
        <f>IF('Passages &amp; Appels'!I213='Passages &amp; Appels'!I212,"",'Passages &amp; Appels'!I213)</f>
        <v>4</v>
      </c>
      <c r="G213" s="259">
        <f>IF('Passages &amp; Appels'!J213="","",'Passages &amp; Appels'!J213)</f>
        <v>4</v>
      </c>
      <c r="H213" s="468" t="str">
        <f>IF('Passages &amp; Appels'!B213="","",'Passages &amp; Appels'!B213)</f>
        <v>CARCHI</v>
      </c>
      <c r="I213" s="437" t="str">
        <f>IF('Passages &amp; Appels'!C213="","",'Passages &amp; Appels'!C213)</f>
        <v>Mathieu</v>
      </c>
      <c r="J213" s="110" t="str">
        <f>IF('Passages &amp; Appels'!D213="","",'Passages &amp; Appels'!D213)</f>
        <v>Homme</v>
      </c>
      <c r="K213" s="110" t="str">
        <f>IF('Passages &amp; Appels'!E213="","",'Passages &amp; Appels'!E213)</f>
        <v xml:space="preserve">N°4 </v>
      </c>
      <c r="L213" s="110" t="str">
        <f>IF('Passages &amp; Appels'!F213="","",'Passages &amp; Appels'!F213)</f>
        <v>CARCHI Mathieu Homme</v>
      </c>
      <c r="M213" s="112" t="str">
        <f>IF('Passages &amp; Appels'!G213="","",'Passages &amp; Appels'!G213)</f>
        <v>CYRNEA</v>
      </c>
      <c r="N213" s="441">
        <f>IF('Passages &amp; Appels'!M213="","",'Passages &amp; Appels'!M213)</f>
        <v>0.55069444444444438</v>
      </c>
      <c r="O213" s="431">
        <f>IF('Passages &amp; Appels'!N213="","",'Passages &amp; Appels'!N213)</f>
        <v>0.57152777777777775</v>
      </c>
      <c r="P213" s="431">
        <f>IF('Passages &amp; Appels'!O213="","",'Passages &amp; Appels'!O213)</f>
        <v>0.57222222222222219</v>
      </c>
      <c r="Q213" s="439">
        <f>IF('Passages &amp; Appels'!P213="","",'Passages &amp; Appels'!P213)</f>
        <v>0.57361111111111107</v>
      </c>
      <c r="R213" s="435">
        <f>IF('Passages &amp; Appels'!Q213="","",'Passages &amp; Appels'!Q213)</f>
        <v>0</v>
      </c>
      <c r="S213" s="110" t="str">
        <f>IF('Passages &amp; Appels'!R213="","",'Passages &amp; Appels'!R213)</f>
        <v>mn</v>
      </c>
      <c r="T213" s="437">
        <f>IF('Passages &amp; Appels'!S213="","",'Passages &amp; Appels'!S213)</f>
        <v>50</v>
      </c>
      <c r="U213" s="112" t="str">
        <f>IF('Passages &amp; Appels'!T213="","",'Passages &amp; Appels'!T213)</f>
        <v>s</v>
      </c>
      <c r="V213" s="413" t="str">
        <f>IF('Passages &amp; Appels'!U213="","",'Passages &amp; Appels'!U213)</f>
        <v/>
      </c>
    </row>
    <row r="214" spans="1:22" ht="18.75" x14ac:dyDescent="0.3">
      <c r="A214" s="561"/>
      <c r="B214" s="491">
        <f>IF('Passages &amp; Appels'!L214='Passages &amp; Appels'!L213,"",'Passages &amp; Appels'!L214)</f>
        <v>0.57222222222222219</v>
      </c>
      <c r="C214" s="487" t="str">
        <f>IF(B214&lt;&gt;"",'Passages &amp; Appels'!A214,IF('Passages &amp; Appels'!A214='Passages &amp; Appels'!A213,"",'Passages &amp; Appels'!A214))</f>
        <v>Speed 100</v>
      </c>
      <c r="D214" s="490" t="str">
        <f>IF(C214&lt;&gt;"",'Passages &amp; Appels'!K214,IF('Passages &amp; Appels'!K214='Passages &amp; Appels'!K213,"",'Passages &amp; Appels'!K214))</f>
        <v>Décompte</v>
      </c>
      <c r="E214" s="488">
        <f>IF(B214&lt;&gt;"",'Passages &amp; Appels'!H214,IF('Passages &amp; Appels'!H214='Passages &amp; Appels'!H213,"",'Passages &amp; Appels'!H214))</f>
        <v>4</v>
      </c>
      <c r="F214" s="489">
        <f>IF('Passages &amp; Appels'!I214='Passages &amp; Appels'!I213,"",'Passages &amp; Appels'!I214)</f>
        <v>1</v>
      </c>
      <c r="G214" s="259">
        <f>IF('Passages &amp; Appels'!J214="","",'Passages &amp; Appels'!J214)</f>
        <v>1</v>
      </c>
      <c r="H214" s="468" t="str">
        <f>IF('Passages &amp; Appels'!B214="","",'Passages &amp; Appels'!B214)</f>
        <v>BRATANIC</v>
      </c>
      <c r="I214" s="437" t="str">
        <f>IF('Passages &amp; Appels'!C214="","",'Passages &amp; Appels'!C214)</f>
        <v>Alexandre</v>
      </c>
      <c r="J214" s="110" t="str">
        <f>IF('Passages &amp; Appels'!D214="","",'Passages &amp; Appels'!D214)</f>
        <v>Homme</v>
      </c>
      <c r="K214" s="110" t="str">
        <f>IF('Passages &amp; Appels'!E214="","",'Passages &amp; Appels'!E214)</f>
        <v>N°1 Capitaine</v>
      </c>
      <c r="L214" s="110" t="str">
        <f>IF('Passages &amp; Appels'!F214="","",'Passages &amp; Appels'!F214)</f>
        <v>BRATANIC Alexandre Homme</v>
      </c>
      <c r="M214" s="112" t="str">
        <f>IF('Passages &amp; Appels'!G214="","",'Passages &amp; Appels'!G214)</f>
        <v>Les Cormorans 1</v>
      </c>
      <c r="N214" s="441">
        <f>IF('Passages &amp; Appels'!M214="","",'Passages &amp; Appels'!M214)</f>
        <v>0.55069444444444438</v>
      </c>
      <c r="O214" s="431">
        <f>IF('Passages &amp; Appels'!N214="","",'Passages &amp; Appels'!N214)</f>
        <v>0.57152777777777775</v>
      </c>
      <c r="P214" s="431">
        <f>IF('Passages &amp; Appels'!O214="","",'Passages &amp; Appels'!O214)</f>
        <v>0.57222222222222219</v>
      </c>
      <c r="Q214" s="439">
        <f>IF('Passages &amp; Appels'!P214="","",'Passages &amp; Appels'!P214)</f>
        <v>0.57361111111111107</v>
      </c>
      <c r="R214" s="435">
        <f>IF('Passages &amp; Appels'!Q214="","",'Passages &amp; Appels'!Q214)</f>
        <v>0</v>
      </c>
      <c r="S214" s="110" t="str">
        <f>IF('Passages &amp; Appels'!R214="","",'Passages &amp; Appels'!R214)</f>
        <v>mn</v>
      </c>
      <c r="T214" s="437">
        <f>IF('Passages &amp; Appels'!S214="","",'Passages &amp; Appels'!S214)</f>
        <v>55</v>
      </c>
      <c r="U214" s="112" t="str">
        <f>IF('Passages &amp; Appels'!T214="","",'Passages &amp; Appels'!T214)</f>
        <v>s</v>
      </c>
      <c r="V214" s="413" t="str">
        <f>IF('Passages &amp; Appels'!U214="","",'Passages &amp; Appels'!U214)</f>
        <v/>
      </c>
    </row>
    <row r="215" spans="1:22" ht="18.75" x14ac:dyDescent="0.3">
      <c r="A215" s="561"/>
      <c r="B215" s="491" t="str">
        <f>IF('Passages &amp; Appels'!L215='Passages &amp; Appels'!L214,"",'Passages &amp; Appels'!L215)</f>
        <v/>
      </c>
      <c r="C215" s="487" t="str">
        <f>IF(B215&lt;&gt;"",'Passages &amp; Appels'!A215,IF('Passages &amp; Appels'!A215='Passages &amp; Appels'!A214,"",'Passages &amp; Appels'!A215))</f>
        <v/>
      </c>
      <c r="D215" s="490" t="str">
        <f>IF(C215&lt;&gt;"",'Passages &amp; Appels'!K215,IF('Passages &amp; Appels'!K215='Passages &amp; Appels'!K214,"",'Passages &amp; Appels'!K215))</f>
        <v/>
      </c>
      <c r="E215" s="488" t="str">
        <f>IF(B215&lt;&gt;"",'Passages &amp; Appels'!H215,IF('Passages &amp; Appels'!H215='Passages &amp; Appels'!H214,"",'Passages &amp; Appels'!H215))</f>
        <v/>
      </c>
      <c r="F215" s="489">
        <f>IF('Passages &amp; Appels'!I215='Passages &amp; Appels'!I214,"",'Passages &amp; Appels'!I215)</f>
        <v>2</v>
      </c>
      <c r="G215" s="259">
        <f>IF('Passages &amp; Appels'!J215="","",'Passages &amp; Appels'!J215)</f>
        <v>2</v>
      </c>
      <c r="H215" s="468" t="str">
        <f>IF('Passages &amp; Appels'!B215="","",'Passages &amp; Appels'!B215)</f>
        <v>ZAJAC</v>
      </c>
      <c r="I215" s="437" t="str">
        <f>IF('Passages &amp; Appels'!C215="","",'Passages &amp; Appels'!C215)</f>
        <v>Martin</v>
      </c>
      <c r="J215" s="110" t="str">
        <f>IF('Passages &amp; Appels'!D215="","",'Passages &amp; Appels'!D215)</f>
        <v>Homme</v>
      </c>
      <c r="K215" s="110" t="str">
        <f>IF('Passages &amp; Appels'!E215="","",'Passages &amp; Appels'!E215)</f>
        <v>N°1 Capitaine</v>
      </c>
      <c r="L215" s="110" t="str">
        <f>IF('Passages &amp; Appels'!F215="","",'Passages &amp; Appels'!F215)</f>
        <v>ZAJAC Martin Homme</v>
      </c>
      <c r="M215" s="112" t="str">
        <f>IF('Passages &amp; Appels'!G215="","",'Passages &amp; Appels'!G215)</f>
        <v>Apneaman, Praha, Czech Republic</v>
      </c>
      <c r="N215" s="441">
        <f>IF('Passages &amp; Appels'!M215="","",'Passages &amp; Appels'!M215)</f>
        <v>0.55069444444444438</v>
      </c>
      <c r="O215" s="431">
        <f>IF('Passages &amp; Appels'!N215="","",'Passages &amp; Appels'!N215)</f>
        <v>0.57152777777777775</v>
      </c>
      <c r="P215" s="431">
        <f>IF('Passages &amp; Appels'!O215="","",'Passages &amp; Appels'!O215)</f>
        <v>0.57222222222222219</v>
      </c>
      <c r="Q215" s="439">
        <f>IF('Passages &amp; Appels'!P215="","",'Passages &amp; Appels'!P215)</f>
        <v>0.57361111111111107</v>
      </c>
      <c r="R215" s="435">
        <f>IF('Passages &amp; Appels'!Q215="","",'Passages &amp; Appels'!Q215)</f>
        <v>0</v>
      </c>
      <c r="S215" s="110" t="str">
        <f>IF('Passages &amp; Appels'!R215="","",'Passages &amp; Appels'!R215)</f>
        <v>mn</v>
      </c>
      <c r="T215" s="437">
        <f>IF('Passages &amp; Appels'!S215="","",'Passages &amp; Appels'!S215)</f>
        <v>50</v>
      </c>
      <c r="U215" s="112" t="str">
        <f>IF('Passages &amp; Appels'!T215="","",'Passages &amp; Appels'!T215)</f>
        <v>s</v>
      </c>
      <c r="V215" s="413" t="str">
        <f>IF('Passages &amp; Appels'!U215="","",'Passages &amp; Appels'!U215)</f>
        <v/>
      </c>
    </row>
    <row r="216" spans="1:22" ht="18.75" x14ac:dyDescent="0.3">
      <c r="A216" s="561"/>
      <c r="B216" s="491" t="str">
        <f>IF('Passages &amp; Appels'!L216='Passages &amp; Appels'!L215,"",'Passages &amp; Appels'!L216)</f>
        <v/>
      </c>
      <c r="C216" s="487" t="str">
        <f>IF(B216&lt;&gt;"",'Passages &amp; Appels'!A216,IF('Passages &amp; Appels'!A216='Passages &amp; Appels'!A215,"",'Passages &amp; Appels'!A216))</f>
        <v/>
      </c>
      <c r="D216" s="490" t="str">
        <f>IF(C216&lt;&gt;"",'Passages &amp; Appels'!K216,IF('Passages &amp; Appels'!K216='Passages &amp; Appels'!K215,"",'Passages &amp; Appels'!K216))</f>
        <v/>
      </c>
      <c r="E216" s="488" t="str">
        <f>IF(B216&lt;&gt;"",'Passages &amp; Appels'!H216,IF('Passages &amp; Appels'!H216='Passages &amp; Appels'!H215,"",'Passages &amp; Appels'!H216))</f>
        <v/>
      </c>
      <c r="F216" s="489">
        <f>IF('Passages &amp; Appels'!I216='Passages &amp; Appels'!I215,"",'Passages &amp; Appels'!I216)</f>
        <v>3</v>
      </c>
      <c r="G216" s="259">
        <f>IF('Passages &amp; Appels'!J216="","",'Passages &amp; Appels'!J216)</f>
        <v>3</v>
      </c>
      <c r="H216" s="468" t="str">
        <f>IF('Passages &amp; Appels'!B216="","",'Passages &amp; Appels'!B216)</f>
        <v>SVADLENKA</v>
      </c>
      <c r="I216" s="437" t="str">
        <f>IF('Passages &amp; Appels'!C216="","",'Passages &amp; Appels'!C216)</f>
        <v>Michal</v>
      </c>
      <c r="J216" s="110" t="str">
        <f>IF('Passages &amp; Appels'!D216="","",'Passages &amp; Appels'!D216)</f>
        <v>Homme</v>
      </c>
      <c r="K216" s="110" t="str">
        <f>IF('Passages &amp; Appels'!E216="","",'Passages &amp; Appels'!E216)</f>
        <v xml:space="preserve">N°3 </v>
      </c>
      <c r="L216" s="110" t="str">
        <f>IF('Passages &amp; Appels'!F216="","",'Passages &amp; Appels'!F216)</f>
        <v>SVADLENKA Michal Homme</v>
      </c>
      <c r="M216" s="112" t="str">
        <f>IF('Passages &amp; Appels'!G216="","",'Passages &amp; Appels'!G216)</f>
        <v>Apneaman, Praha, Czech Republic</v>
      </c>
      <c r="N216" s="441">
        <f>IF('Passages &amp; Appels'!M216="","",'Passages &amp; Appels'!M216)</f>
        <v>0.55069444444444438</v>
      </c>
      <c r="O216" s="431">
        <f>IF('Passages &amp; Appels'!N216="","",'Passages &amp; Appels'!N216)</f>
        <v>0.57152777777777775</v>
      </c>
      <c r="P216" s="431">
        <f>IF('Passages &amp; Appels'!O216="","",'Passages &amp; Appels'!O216)</f>
        <v>0.57222222222222219</v>
      </c>
      <c r="Q216" s="439">
        <f>IF('Passages &amp; Appels'!P216="","",'Passages &amp; Appels'!P216)</f>
        <v>0.57361111111111107</v>
      </c>
      <c r="R216" s="435">
        <f>IF('Passages &amp; Appels'!Q216="","",'Passages &amp; Appels'!Q216)</f>
        <v>0</v>
      </c>
      <c r="S216" s="110" t="str">
        <f>IF('Passages &amp; Appels'!R216="","",'Passages &amp; Appels'!R216)</f>
        <v>mn</v>
      </c>
      <c r="T216" s="437">
        <f>IF('Passages &amp; Appels'!S216="","",'Passages &amp; Appels'!S216)</f>
        <v>50</v>
      </c>
      <c r="U216" s="112" t="str">
        <f>IF('Passages &amp; Appels'!T216="","",'Passages &amp; Appels'!T216)</f>
        <v>s</v>
      </c>
      <c r="V216" s="413" t="str">
        <f>IF('Passages &amp; Appels'!U216="","",'Passages &amp; Appels'!U216)</f>
        <v/>
      </c>
    </row>
    <row r="217" spans="1:22" ht="18.75" x14ac:dyDescent="0.3">
      <c r="A217" s="561"/>
      <c r="B217" s="491" t="str">
        <f>IF('Passages &amp; Appels'!L217='Passages &amp; Appels'!L216,"",'Passages &amp; Appels'!L217)</f>
        <v/>
      </c>
      <c r="C217" s="487" t="str">
        <f>IF(B217&lt;&gt;"",'Passages &amp; Appels'!A217,IF('Passages &amp; Appels'!A217='Passages &amp; Appels'!A216,"",'Passages &amp; Appels'!A217))</f>
        <v/>
      </c>
      <c r="D217" s="490" t="str">
        <f>IF(C217&lt;&gt;"",'Passages &amp; Appels'!K217,IF('Passages &amp; Appels'!K217='Passages &amp; Appels'!K216,"",'Passages &amp; Appels'!K217))</f>
        <v/>
      </c>
      <c r="E217" s="488" t="str">
        <f>IF(B217&lt;&gt;"",'Passages &amp; Appels'!H217,IF('Passages &amp; Appels'!H217='Passages &amp; Appels'!H216,"",'Passages &amp; Appels'!H217))</f>
        <v/>
      </c>
      <c r="F217" s="489">
        <f>IF('Passages &amp; Appels'!I217='Passages &amp; Appels'!I216,"",'Passages &amp; Appels'!I217)</f>
        <v>4</v>
      </c>
      <c r="G217" s="259">
        <f>IF('Passages &amp; Appels'!J217="","",'Passages &amp; Appels'!J217)</f>
        <v>4</v>
      </c>
      <c r="H217" s="468" t="str">
        <f>IF('Passages &amp; Appels'!B217="","",'Passages &amp; Appels'!B217)</f>
        <v>CARCHI</v>
      </c>
      <c r="I217" s="437" t="str">
        <f>IF('Passages &amp; Appels'!C217="","",'Passages &amp; Appels'!C217)</f>
        <v>Mathieu</v>
      </c>
      <c r="J217" s="110" t="str">
        <f>IF('Passages &amp; Appels'!D217="","",'Passages &amp; Appels'!D217)</f>
        <v>Homme</v>
      </c>
      <c r="K217" s="110" t="str">
        <f>IF('Passages &amp; Appels'!E217="","",'Passages &amp; Appels'!E217)</f>
        <v xml:space="preserve">N°4 </v>
      </c>
      <c r="L217" s="110" t="str">
        <f>IF('Passages &amp; Appels'!F217="","",'Passages &amp; Appels'!F217)</f>
        <v>CARCHI Mathieu Homme</v>
      </c>
      <c r="M217" s="112" t="str">
        <f>IF('Passages &amp; Appels'!G217="","",'Passages &amp; Appels'!G217)</f>
        <v>CYRNEA</v>
      </c>
      <c r="N217" s="441">
        <f>IF('Passages &amp; Appels'!M217="","",'Passages &amp; Appels'!M217)</f>
        <v>0.55069444444444438</v>
      </c>
      <c r="O217" s="431">
        <f>IF('Passages &amp; Appels'!N217="","",'Passages &amp; Appels'!N217)</f>
        <v>0.57152777777777775</v>
      </c>
      <c r="P217" s="431">
        <f>IF('Passages &amp; Appels'!O217="","",'Passages &amp; Appels'!O217)</f>
        <v>0.57222222222222219</v>
      </c>
      <c r="Q217" s="439">
        <f>IF('Passages &amp; Appels'!P217="","",'Passages &amp; Appels'!P217)</f>
        <v>0.57361111111111107</v>
      </c>
      <c r="R217" s="435">
        <f>IF('Passages &amp; Appels'!Q217="","",'Passages &amp; Appels'!Q217)</f>
        <v>0</v>
      </c>
      <c r="S217" s="110" t="str">
        <f>IF('Passages &amp; Appels'!R217="","",'Passages &amp; Appels'!R217)</f>
        <v>mn</v>
      </c>
      <c r="T217" s="437">
        <f>IF('Passages &amp; Appels'!S217="","",'Passages &amp; Appels'!S217)</f>
        <v>50</v>
      </c>
      <c r="U217" s="112" t="str">
        <f>IF('Passages &amp; Appels'!T217="","",'Passages &amp; Appels'!T217)</f>
        <v>s</v>
      </c>
      <c r="V217" s="413" t="str">
        <f>IF('Passages &amp; Appels'!U217="","",'Passages &amp; Appels'!U217)</f>
        <v/>
      </c>
    </row>
    <row r="218" spans="1:22" ht="18.75" x14ac:dyDescent="0.3">
      <c r="A218" s="561"/>
      <c r="B218" s="491">
        <f>IF('Passages &amp; Appels'!L218='Passages &amp; Appels'!L217,"",'Passages &amp; Appels'!L218)</f>
        <v>0.57361111111111096</v>
      </c>
      <c r="C218" s="487" t="str">
        <f>IF(B218&lt;&gt;"",'Passages &amp; Appels'!A218,IF('Passages &amp; Appels'!A218='Passages &amp; Appels'!A217,"",'Passages &amp; Appels'!A218))</f>
        <v>DNF</v>
      </c>
      <c r="D218" s="490" t="str">
        <f>IF(C218&lt;&gt;"",'Passages &amp; Appels'!K218,IF('Passages &amp; Appels'!K218='Passages &amp; Appels'!K217,"",'Passages &amp; Appels'!K218))</f>
        <v>Echauffement</v>
      </c>
      <c r="E218" s="488">
        <f>IF(B218&lt;&gt;"",'Passages &amp; Appels'!H218,IF('Passages &amp; Appels'!H218='Passages &amp; Appels'!H217,"",'Passages &amp; Appels'!H218))</f>
        <v>2</v>
      </c>
      <c r="F218" s="489">
        <f>IF('Passages &amp; Appels'!I218='Passages &amp; Appels'!I217,"",'Passages &amp; Appels'!I218)</f>
        <v>1</v>
      </c>
      <c r="G218" s="259">
        <f>IF('Passages &amp; Appels'!J218="","",'Passages &amp; Appels'!J218)</f>
        <v>1</v>
      </c>
      <c r="H218" s="468" t="str">
        <f>IF('Passages &amp; Appels'!B218="","",'Passages &amp; Appels'!B218)</f>
        <v>HERENT</v>
      </c>
      <c r="I218" s="437" t="str">
        <f>IF('Passages &amp; Appels'!C218="","",'Passages &amp; Appels'!C218)</f>
        <v>Xavier</v>
      </c>
      <c r="J218" s="110" t="str">
        <f>IF('Passages &amp; Appels'!D218="","",'Passages &amp; Appels'!D218)</f>
        <v>Homme</v>
      </c>
      <c r="K218" s="110" t="str">
        <f>IF('Passages &amp; Appels'!E218="","",'Passages &amp; Appels'!E218)</f>
        <v xml:space="preserve">N°4 </v>
      </c>
      <c r="L218" s="110" t="str">
        <f>IF('Passages &amp; Appels'!F218="","",'Passages &amp; Appels'!F218)</f>
        <v>HERENT Xavier Homme</v>
      </c>
      <c r="M218" s="112" t="str">
        <f>IF('Passages &amp; Appels'!G218="","",'Passages &amp; Appels'!G218)</f>
        <v>Les Cormorans 2</v>
      </c>
      <c r="N218" s="441">
        <f>IF('Passages &amp; Appels'!M218="","",'Passages &amp; Appels'!M218)</f>
        <v>0.57361111111111096</v>
      </c>
      <c r="O218" s="431">
        <f>IF('Passages &amp; Appels'!N218="","",'Passages &amp; Appels'!N218)</f>
        <v>0.59444444444444433</v>
      </c>
      <c r="P218" s="431">
        <f>IF('Passages &amp; Appels'!O218="","",'Passages &amp; Appels'!O218)</f>
        <v>0.59513888888888877</v>
      </c>
      <c r="Q218" s="439">
        <f>IF('Passages &amp; Appels'!P218="","",'Passages &amp; Appels'!P218)</f>
        <v>0.59652777777777766</v>
      </c>
      <c r="R218" s="435">
        <f>IF('Passages &amp; Appels'!Q218="","",'Passages &amp; Appels'!Q218)</f>
        <v>65</v>
      </c>
      <c r="S218" s="110" t="str">
        <f>IF('Passages &amp; Appels'!R218="","",'Passages &amp; Appels'!R218)</f>
        <v>m</v>
      </c>
      <c r="T218" s="437" t="str">
        <f>IF('Passages &amp; Appels'!S218="","",'Passages &amp; Appels'!S218)</f>
        <v/>
      </c>
      <c r="U218" s="112" t="str">
        <f>IF('Passages &amp; Appels'!T218="","",'Passages &amp; Appels'!T218)</f>
        <v/>
      </c>
      <c r="V218" s="413" t="str">
        <f>IF('Passages &amp; Appels'!U218="","",'Passages &amp; Appels'!U218)</f>
        <v/>
      </c>
    </row>
    <row r="219" spans="1:22" ht="18.75" x14ac:dyDescent="0.3">
      <c r="A219" s="561"/>
      <c r="B219" s="491" t="str">
        <f>IF('Passages &amp; Appels'!L219='Passages &amp; Appels'!L218,"",'Passages &amp; Appels'!L219)</f>
        <v/>
      </c>
      <c r="C219" s="487" t="str">
        <f>IF(B219&lt;&gt;"",'Passages &amp; Appels'!A219,IF('Passages &amp; Appels'!A219='Passages &amp; Appels'!A218,"",'Passages &amp; Appels'!A219))</f>
        <v/>
      </c>
      <c r="D219" s="490" t="str">
        <f>IF(C219&lt;&gt;"",'Passages &amp; Appels'!K219,IF('Passages &amp; Appels'!K219='Passages &amp; Appels'!K218,"",'Passages &amp; Appels'!K219))</f>
        <v/>
      </c>
      <c r="E219" s="488" t="str">
        <f>IF(B219&lt;&gt;"",'Passages &amp; Appels'!H219,IF('Passages &amp; Appels'!H219='Passages &amp; Appels'!H218,"",'Passages &amp; Appels'!H219))</f>
        <v/>
      </c>
      <c r="F219" s="489">
        <f>IF('Passages &amp; Appels'!I219='Passages &amp; Appels'!I218,"",'Passages &amp; Appels'!I219)</f>
        <v>2</v>
      </c>
      <c r="G219" s="259">
        <f>IF('Passages &amp; Appels'!J219="","",'Passages &amp; Appels'!J219)</f>
        <v>2</v>
      </c>
      <c r="H219" s="468" t="str">
        <f>IF('Passages &amp; Appels'!B219="","",'Passages &amp; Appels'!B219)</f>
        <v>TISSOT</v>
      </c>
      <c r="I219" s="437" t="str">
        <f>IF('Passages &amp; Appels'!C219="","",'Passages &amp; Appels'!C219)</f>
        <v>Charles</v>
      </c>
      <c r="J219" s="110" t="str">
        <f>IF('Passages &amp; Appels'!D219="","",'Passages &amp; Appels'!D219)</f>
        <v>Homme</v>
      </c>
      <c r="K219" s="110" t="str">
        <f>IF('Passages &amp; Appels'!E219="","",'Passages &amp; Appels'!E219)</f>
        <v xml:space="preserve">N°4 </v>
      </c>
      <c r="L219" s="110" t="str">
        <f>IF('Passages &amp; Appels'!F219="","",'Passages &amp; Appels'!F219)</f>
        <v>TISSOT Charles Homme</v>
      </c>
      <c r="M219" s="112" t="str">
        <f>IF('Passages &amp; Appels'!G219="","",'Passages &amp; Appels'!G219)</f>
        <v>Imashi</v>
      </c>
      <c r="N219" s="441">
        <f>IF('Passages &amp; Appels'!M219="","",'Passages &amp; Appels'!M219)</f>
        <v>0.57361111111111096</v>
      </c>
      <c r="O219" s="431">
        <f>IF('Passages &amp; Appels'!N219="","",'Passages &amp; Appels'!N219)</f>
        <v>0.59444444444444433</v>
      </c>
      <c r="P219" s="431">
        <f>IF('Passages &amp; Appels'!O219="","",'Passages &amp; Appels'!O219)</f>
        <v>0.59513888888888877</v>
      </c>
      <c r="Q219" s="439">
        <f>IF('Passages &amp; Appels'!P219="","",'Passages &amp; Appels'!P219)</f>
        <v>0.59652777777777766</v>
      </c>
      <c r="R219" s="435">
        <f>IF('Passages &amp; Appels'!Q219="","",'Passages &amp; Appels'!Q219)</f>
        <v>70</v>
      </c>
      <c r="S219" s="110" t="str">
        <f>IF('Passages &amp; Appels'!R219="","",'Passages &amp; Appels'!R219)</f>
        <v>m</v>
      </c>
      <c r="T219" s="437" t="str">
        <f>IF('Passages &amp; Appels'!S219="","",'Passages &amp; Appels'!S219)</f>
        <v/>
      </c>
      <c r="U219" s="112" t="str">
        <f>IF('Passages &amp; Appels'!T219="","",'Passages &amp; Appels'!T219)</f>
        <v/>
      </c>
      <c r="V219" s="413" t="str">
        <f>IF('Passages &amp; Appels'!U219="","",'Passages &amp; Appels'!U219)</f>
        <v/>
      </c>
    </row>
    <row r="220" spans="1:22" ht="18.75" x14ac:dyDescent="0.3">
      <c r="A220" s="561"/>
      <c r="B220" s="491" t="str">
        <f>IF('Passages &amp; Appels'!L220='Passages &amp; Appels'!L219,"",'Passages &amp; Appels'!L220)</f>
        <v/>
      </c>
      <c r="C220" s="487" t="str">
        <f>IF(B220&lt;&gt;"",'Passages &amp; Appels'!A220,IF('Passages &amp; Appels'!A220='Passages &amp; Appels'!A219,"",'Passages &amp; Appels'!A220))</f>
        <v>Speed 100</v>
      </c>
      <c r="D220" s="490" t="str">
        <f>IF(C220&lt;&gt;"",'Passages &amp; Appels'!K220,IF('Passages &amp; Appels'!K220='Passages &amp; Appels'!K219,"",'Passages &amp; Appels'!K220))</f>
        <v>Passage</v>
      </c>
      <c r="E220" s="488">
        <f>IF(B220&lt;&gt;"",'Passages &amp; Appels'!H220,IF('Passages &amp; Appels'!H220='Passages &amp; Appels'!H219,"",'Passages &amp; Appels'!H220))</f>
        <v>4</v>
      </c>
      <c r="F220" s="489">
        <f>IF('Passages &amp; Appels'!I220='Passages &amp; Appels'!I219,"",'Passages &amp; Appels'!I220)</f>
        <v>1</v>
      </c>
      <c r="G220" s="259">
        <f>IF('Passages &amp; Appels'!J220="","",'Passages &amp; Appels'!J220)</f>
        <v>1</v>
      </c>
      <c r="H220" s="468" t="str">
        <f>IF('Passages &amp; Appels'!B220="","",'Passages &amp; Appels'!B220)</f>
        <v>BRATANIC</v>
      </c>
      <c r="I220" s="437" t="str">
        <f>IF('Passages &amp; Appels'!C220="","",'Passages &amp; Appels'!C220)</f>
        <v>Alexandre</v>
      </c>
      <c r="J220" s="110" t="str">
        <f>IF('Passages &amp; Appels'!D220="","",'Passages &amp; Appels'!D220)</f>
        <v>Homme</v>
      </c>
      <c r="K220" s="110" t="str">
        <f>IF('Passages &amp; Appels'!E220="","",'Passages &amp; Appels'!E220)</f>
        <v>N°1 Capitaine</v>
      </c>
      <c r="L220" s="110" t="str">
        <f>IF('Passages &amp; Appels'!F220="","",'Passages &amp; Appels'!F220)</f>
        <v>BRATANIC Alexandre Homme</v>
      </c>
      <c r="M220" s="112" t="str">
        <f>IF('Passages &amp; Appels'!G220="","",'Passages &amp; Appels'!G220)</f>
        <v>Les Cormorans 1</v>
      </c>
      <c r="N220" s="441">
        <f>IF('Passages &amp; Appels'!M220="","",'Passages &amp; Appels'!M220)</f>
        <v>0.55069444444444438</v>
      </c>
      <c r="O220" s="431">
        <f>IF('Passages &amp; Appels'!N220="","",'Passages &amp; Appels'!N220)</f>
        <v>0.57152777777777775</v>
      </c>
      <c r="P220" s="431">
        <f>IF('Passages &amp; Appels'!O220="","",'Passages &amp; Appels'!O220)</f>
        <v>0.57222222222222219</v>
      </c>
      <c r="Q220" s="439">
        <f>IF('Passages &amp; Appels'!P220="","",'Passages &amp; Appels'!P220)</f>
        <v>0.57361111111111107</v>
      </c>
      <c r="R220" s="435">
        <f>IF('Passages &amp; Appels'!Q220="","",'Passages &amp; Appels'!Q220)</f>
        <v>0</v>
      </c>
      <c r="S220" s="110" t="str">
        <f>IF('Passages &amp; Appels'!R220="","",'Passages &amp; Appels'!R220)</f>
        <v>mn</v>
      </c>
      <c r="T220" s="437">
        <f>IF('Passages &amp; Appels'!S220="","",'Passages &amp; Appels'!S220)</f>
        <v>55</v>
      </c>
      <c r="U220" s="112" t="str">
        <f>IF('Passages &amp; Appels'!T220="","",'Passages &amp; Appels'!T220)</f>
        <v>s</v>
      </c>
      <c r="V220" s="413" t="str">
        <f>IF('Passages &amp; Appels'!U220="","",'Passages &amp; Appels'!U220)</f>
        <v/>
      </c>
    </row>
    <row r="221" spans="1:22" ht="18.75" x14ac:dyDescent="0.3">
      <c r="A221" s="561"/>
      <c r="B221" s="491" t="str">
        <f>IF('Passages &amp; Appels'!L221='Passages &amp; Appels'!L220,"",'Passages &amp; Appels'!L221)</f>
        <v/>
      </c>
      <c r="C221" s="487" t="str">
        <f>IF(B221&lt;&gt;"",'Passages &amp; Appels'!A221,IF('Passages &amp; Appels'!A221='Passages &amp; Appels'!A220,"",'Passages &amp; Appels'!A221))</f>
        <v/>
      </c>
      <c r="D221" s="490" t="str">
        <f>IF(C221&lt;&gt;"",'Passages &amp; Appels'!K221,IF('Passages &amp; Appels'!K221='Passages &amp; Appels'!K220,"",'Passages &amp; Appels'!K221))</f>
        <v/>
      </c>
      <c r="E221" s="488" t="str">
        <f>IF(B221&lt;&gt;"",'Passages &amp; Appels'!H221,IF('Passages &amp; Appels'!H221='Passages &amp; Appels'!H220,"",'Passages &amp; Appels'!H221))</f>
        <v/>
      </c>
      <c r="F221" s="489">
        <f>IF('Passages &amp; Appels'!I221='Passages &amp; Appels'!I220,"",'Passages &amp; Appels'!I221)</f>
        <v>2</v>
      </c>
      <c r="G221" s="259">
        <f>IF('Passages &amp; Appels'!J221="","",'Passages &amp; Appels'!J221)</f>
        <v>2</v>
      </c>
      <c r="H221" s="468" t="str">
        <f>IF('Passages &amp; Appels'!B221="","",'Passages &amp; Appels'!B221)</f>
        <v>ZAJAC</v>
      </c>
      <c r="I221" s="437" t="str">
        <f>IF('Passages &amp; Appels'!C221="","",'Passages &amp; Appels'!C221)</f>
        <v>Martin</v>
      </c>
      <c r="J221" s="110" t="str">
        <f>IF('Passages &amp; Appels'!D221="","",'Passages &amp; Appels'!D221)</f>
        <v>Homme</v>
      </c>
      <c r="K221" s="110" t="str">
        <f>IF('Passages &amp; Appels'!E221="","",'Passages &amp; Appels'!E221)</f>
        <v>N°1 Capitaine</v>
      </c>
      <c r="L221" s="110" t="str">
        <f>IF('Passages &amp; Appels'!F221="","",'Passages &amp; Appels'!F221)</f>
        <v>ZAJAC Martin Homme</v>
      </c>
      <c r="M221" s="112" t="str">
        <f>IF('Passages &amp; Appels'!G221="","",'Passages &amp; Appels'!G221)</f>
        <v>Apneaman, Praha, Czech Republic</v>
      </c>
      <c r="N221" s="441">
        <f>IF('Passages &amp; Appels'!M221="","",'Passages &amp; Appels'!M221)</f>
        <v>0.55069444444444438</v>
      </c>
      <c r="O221" s="431">
        <f>IF('Passages &amp; Appels'!N221="","",'Passages &amp; Appels'!N221)</f>
        <v>0.57152777777777775</v>
      </c>
      <c r="P221" s="431">
        <f>IF('Passages &amp; Appels'!O221="","",'Passages &amp; Appels'!O221)</f>
        <v>0.57222222222222219</v>
      </c>
      <c r="Q221" s="439">
        <f>IF('Passages &amp; Appels'!P221="","",'Passages &amp; Appels'!P221)</f>
        <v>0.57361111111111107</v>
      </c>
      <c r="R221" s="435">
        <f>IF('Passages &amp; Appels'!Q221="","",'Passages &amp; Appels'!Q221)</f>
        <v>0</v>
      </c>
      <c r="S221" s="110" t="str">
        <f>IF('Passages &amp; Appels'!R221="","",'Passages &amp; Appels'!R221)</f>
        <v>mn</v>
      </c>
      <c r="T221" s="437">
        <f>IF('Passages &amp; Appels'!S221="","",'Passages &amp; Appels'!S221)</f>
        <v>50</v>
      </c>
      <c r="U221" s="112" t="str">
        <f>IF('Passages &amp; Appels'!T221="","",'Passages &amp; Appels'!T221)</f>
        <v>s</v>
      </c>
      <c r="V221" s="413" t="str">
        <f>IF('Passages &amp; Appels'!U221="","",'Passages &amp; Appels'!U221)</f>
        <v/>
      </c>
    </row>
    <row r="222" spans="1:22" ht="18.75" x14ac:dyDescent="0.3">
      <c r="A222" s="561"/>
      <c r="B222" s="491" t="str">
        <f>IF('Passages &amp; Appels'!L222='Passages &amp; Appels'!L221,"",'Passages &amp; Appels'!L222)</f>
        <v/>
      </c>
      <c r="C222" s="487" t="str">
        <f>IF(B222&lt;&gt;"",'Passages &amp; Appels'!A222,IF('Passages &amp; Appels'!A222='Passages &amp; Appels'!A221,"",'Passages &amp; Appels'!A222))</f>
        <v/>
      </c>
      <c r="D222" s="490" t="str">
        <f>IF(C222&lt;&gt;"",'Passages &amp; Appels'!K222,IF('Passages &amp; Appels'!K222='Passages &amp; Appels'!K221,"",'Passages &amp; Appels'!K222))</f>
        <v/>
      </c>
      <c r="E222" s="488" t="str">
        <f>IF(B222&lt;&gt;"",'Passages &amp; Appels'!H222,IF('Passages &amp; Appels'!H222='Passages &amp; Appels'!H221,"",'Passages &amp; Appels'!H222))</f>
        <v/>
      </c>
      <c r="F222" s="489">
        <f>IF('Passages &amp; Appels'!I222='Passages &amp; Appels'!I221,"",'Passages &amp; Appels'!I222)</f>
        <v>3</v>
      </c>
      <c r="G222" s="259">
        <f>IF('Passages &amp; Appels'!J222="","",'Passages &amp; Appels'!J222)</f>
        <v>3</v>
      </c>
      <c r="H222" s="468" t="str">
        <f>IF('Passages &amp; Appels'!B222="","",'Passages &amp; Appels'!B222)</f>
        <v>SVADLENKA</v>
      </c>
      <c r="I222" s="437" t="str">
        <f>IF('Passages &amp; Appels'!C222="","",'Passages &amp; Appels'!C222)</f>
        <v>Michal</v>
      </c>
      <c r="J222" s="110" t="str">
        <f>IF('Passages &amp; Appels'!D222="","",'Passages &amp; Appels'!D222)</f>
        <v>Homme</v>
      </c>
      <c r="K222" s="110" t="str">
        <f>IF('Passages &amp; Appels'!E222="","",'Passages &amp; Appels'!E222)</f>
        <v xml:space="preserve">N°3 </v>
      </c>
      <c r="L222" s="110" t="str">
        <f>IF('Passages &amp; Appels'!F222="","",'Passages &amp; Appels'!F222)</f>
        <v>SVADLENKA Michal Homme</v>
      </c>
      <c r="M222" s="112" t="str">
        <f>IF('Passages &amp; Appels'!G222="","",'Passages &amp; Appels'!G222)</f>
        <v>Apneaman, Praha, Czech Republic</v>
      </c>
      <c r="N222" s="441">
        <f>IF('Passages &amp; Appels'!M222="","",'Passages &amp; Appels'!M222)</f>
        <v>0.55069444444444438</v>
      </c>
      <c r="O222" s="431">
        <f>IF('Passages &amp; Appels'!N222="","",'Passages &amp; Appels'!N222)</f>
        <v>0.57152777777777775</v>
      </c>
      <c r="P222" s="431">
        <f>IF('Passages &amp; Appels'!O222="","",'Passages &amp; Appels'!O222)</f>
        <v>0.57222222222222219</v>
      </c>
      <c r="Q222" s="439">
        <f>IF('Passages &amp; Appels'!P222="","",'Passages &amp; Appels'!P222)</f>
        <v>0.57361111111111107</v>
      </c>
      <c r="R222" s="435">
        <f>IF('Passages &amp; Appels'!Q222="","",'Passages &amp; Appels'!Q222)</f>
        <v>0</v>
      </c>
      <c r="S222" s="110" t="str">
        <f>IF('Passages &amp; Appels'!R222="","",'Passages &amp; Appels'!R222)</f>
        <v>mn</v>
      </c>
      <c r="T222" s="437">
        <f>IF('Passages &amp; Appels'!S222="","",'Passages &amp; Appels'!S222)</f>
        <v>50</v>
      </c>
      <c r="U222" s="112" t="str">
        <f>IF('Passages &amp; Appels'!T222="","",'Passages &amp; Appels'!T222)</f>
        <v>s</v>
      </c>
      <c r="V222" s="413" t="str">
        <f>IF('Passages &amp; Appels'!U222="","",'Passages &amp; Appels'!U222)</f>
        <v/>
      </c>
    </row>
    <row r="223" spans="1:22" ht="18.75" x14ac:dyDescent="0.3">
      <c r="A223" s="561"/>
      <c r="B223" s="491" t="str">
        <f>IF('Passages &amp; Appels'!L223='Passages &amp; Appels'!L222,"",'Passages &amp; Appels'!L223)</f>
        <v/>
      </c>
      <c r="C223" s="487" t="str">
        <f>IF(B223&lt;&gt;"",'Passages &amp; Appels'!A223,IF('Passages &amp; Appels'!A223='Passages &amp; Appels'!A222,"",'Passages &amp; Appels'!A223))</f>
        <v/>
      </c>
      <c r="D223" s="490" t="str">
        <f>IF(C223&lt;&gt;"",'Passages &amp; Appels'!K223,IF('Passages &amp; Appels'!K223='Passages &amp; Appels'!K222,"",'Passages &amp; Appels'!K223))</f>
        <v/>
      </c>
      <c r="E223" s="488" t="str">
        <f>IF(B223&lt;&gt;"",'Passages &amp; Appels'!H223,IF('Passages &amp; Appels'!H223='Passages &amp; Appels'!H222,"",'Passages &amp; Appels'!H223))</f>
        <v/>
      </c>
      <c r="F223" s="489">
        <f>IF('Passages &amp; Appels'!I223='Passages &amp; Appels'!I222,"",'Passages &amp; Appels'!I223)</f>
        <v>4</v>
      </c>
      <c r="G223" s="259">
        <f>IF('Passages &amp; Appels'!J223="","",'Passages &amp; Appels'!J223)</f>
        <v>4</v>
      </c>
      <c r="H223" s="468" t="str">
        <f>IF('Passages &amp; Appels'!B223="","",'Passages &amp; Appels'!B223)</f>
        <v>CARCHI</v>
      </c>
      <c r="I223" s="437" t="str">
        <f>IF('Passages &amp; Appels'!C223="","",'Passages &amp; Appels'!C223)</f>
        <v>Mathieu</v>
      </c>
      <c r="J223" s="110" t="str">
        <f>IF('Passages &amp; Appels'!D223="","",'Passages &amp; Appels'!D223)</f>
        <v>Homme</v>
      </c>
      <c r="K223" s="110" t="str">
        <f>IF('Passages &amp; Appels'!E223="","",'Passages &amp; Appels'!E223)</f>
        <v xml:space="preserve">N°4 </v>
      </c>
      <c r="L223" s="110" t="str">
        <f>IF('Passages &amp; Appels'!F223="","",'Passages &amp; Appels'!F223)</f>
        <v>CARCHI Mathieu Homme</v>
      </c>
      <c r="M223" s="112" t="str">
        <f>IF('Passages &amp; Appels'!G223="","",'Passages &amp; Appels'!G223)</f>
        <v>CYRNEA</v>
      </c>
      <c r="N223" s="441">
        <f>IF('Passages &amp; Appels'!M223="","",'Passages &amp; Appels'!M223)</f>
        <v>0.55069444444444438</v>
      </c>
      <c r="O223" s="431">
        <f>IF('Passages &amp; Appels'!N223="","",'Passages &amp; Appels'!N223)</f>
        <v>0.57152777777777775</v>
      </c>
      <c r="P223" s="431">
        <f>IF('Passages &amp; Appels'!O223="","",'Passages &amp; Appels'!O223)</f>
        <v>0.57222222222222219</v>
      </c>
      <c r="Q223" s="439">
        <f>IF('Passages &amp; Appels'!P223="","",'Passages &amp; Appels'!P223)</f>
        <v>0.57361111111111107</v>
      </c>
      <c r="R223" s="435">
        <f>IF('Passages &amp; Appels'!Q223="","",'Passages &amp; Appels'!Q223)</f>
        <v>0</v>
      </c>
      <c r="S223" s="110" t="str">
        <f>IF('Passages &amp; Appels'!R223="","",'Passages &amp; Appels'!R223)</f>
        <v>mn</v>
      </c>
      <c r="T223" s="437">
        <f>IF('Passages &amp; Appels'!S223="","",'Passages &amp; Appels'!S223)</f>
        <v>50</v>
      </c>
      <c r="U223" s="112" t="str">
        <f>IF('Passages &amp; Appels'!T223="","",'Passages &amp; Appels'!T223)</f>
        <v>s</v>
      </c>
      <c r="V223" s="413" t="str">
        <f>IF('Passages &amp; Appels'!U223="","",'Passages &amp; Appels'!U223)</f>
        <v/>
      </c>
    </row>
    <row r="224" spans="1:22" ht="18.75" x14ac:dyDescent="0.3">
      <c r="A224" s="561"/>
      <c r="B224" s="491">
        <f>IF('Passages &amp; Appels'!L224='Passages &amp; Appels'!L223,"",'Passages &amp; Appels'!L224)</f>
        <v>0.57638888888888884</v>
      </c>
      <c r="C224" s="487" t="str">
        <f>IF(B224&lt;&gt;"",'Passages &amp; Appels'!A224,IF('Passages &amp; Appels'!A224='Passages &amp; Appels'!A223,"",'Passages &amp; Appels'!A224))</f>
        <v>Speed 100</v>
      </c>
      <c r="D224" s="490" t="str">
        <f>IF(C224&lt;&gt;"",'Passages &amp; Appels'!K224,IF('Passages &amp; Appels'!K224='Passages &amp; Appels'!K223,"",'Passages &amp; Appels'!K224))</f>
        <v>Appel</v>
      </c>
      <c r="E224" s="488">
        <f>IF(B224&lt;&gt;"",'Passages &amp; Appels'!H224,IF('Passages &amp; Appels'!H224='Passages &amp; Appels'!H223,"",'Passages &amp; Appels'!H224))</f>
        <v>5</v>
      </c>
      <c r="F224" s="489">
        <f>IF('Passages &amp; Appels'!I224='Passages &amp; Appels'!I223,"",'Passages &amp; Appels'!I224)</f>
        <v>1</v>
      </c>
      <c r="G224" s="259">
        <f>IF('Passages &amp; Appels'!J224="","",'Passages &amp; Appels'!J224)</f>
        <v>1</v>
      </c>
      <c r="H224" s="468" t="str">
        <f>IF('Passages &amp; Appels'!B224="","",'Passages &amp; Appels'!B224)</f>
        <v>VOGLER</v>
      </c>
      <c r="I224" s="437" t="str">
        <f>IF('Passages &amp; Appels'!C224="","",'Passages &amp; Appels'!C224)</f>
        <v>Christian</v>
      </c>
      <c r="J224" s="110" t="str">
        <f>IF('Passages &amp; Appels'!D224="","",'Passages &amp; Appels'!D224)</f>
        <v>homme</v>
      </c>
      <c r="K224" s="110" t="str">
        <f>IF('Passages &amp; Appels'!E224="","",'Passages &amp; Appels'!E224)</f>
        <v>N°1 Capitaine</v>
      </c>
      <c r="L224" s="110" t="str">
        <f>IF('Passages &amp; Appels'!F224="","",'Passages &amp; Appels'!F224)</f>
        <v>VOGLER Christian homme</v>
      </c>
      <c r="M224" s="112" t="str">
        <f>IF('Passages &amp; Appels'!G224="","",'Passages &amp; Appels'!G224)</f>
        <v>Sportpleizh</v>
      </c>
      <c r="N224" s="441">
        <f>IF('Passages &amp; Appels'!M224="","",'Passages &amp; Appels'!M224)</f>
        <v>0.55555555555555547</v>
      </c>
      <c r="O224" s="431">
        <f>IF('Passages &amp; Appels'!N224="","",'Passages &amp; Appels'!N224)</f>
        <v>0.57638888888888884</v>
      </c>
      <c r="P224" s="431">
        <f>IF('Passages &amp; Appels'!O224="","",'Passages &amp; Appels'!O224)</f>
        <v>0.57708333333333328</v>
      </c>
      <c r="Q224" s="439">
        <f>IF('Passages &amp; Appels'!P224="","",'Passages &amp; Appels'!P224)</f>
        <v>0.57847222222222217</v>
      </c>
      <c r="R224" s="435">
        <f>IF('Passages &amp; Appels'!Q224="","",'Passages &amp; Appels'!Q224)</f>
        <v>0</v>
      </c>
      <c r="S224" s="110" t="str">
        <f>IF('Passages &amp; Appels'!R224="","",'Passages &amp; Appels'!R224)</f>
        <v>mn</v>
      </c>
      <c r="T224" s="437">
        <f>IF('Passages &amp; Appels'!S224="","",'Passages &amp; Appels'!S224)</f>
        <v>50</v>
      </c>
      <c r="U224" s="112" t="str">
        <f>IF('Passages &amp; Appels'!T224="","",'Passages &amp; Appels'!T224)</f>
        <v>s</v>
      </c>
      <c r="V224" s="413" t="str">
        <f>IF('Passages &amp; Appels'!U224="","",'Passages &amp; Appels'!U224)</f>
        <v/>
      </c>
    </row>
    <row r="225" spans="1:22" ht="18.75" x14ac:dyDescent="0.3">
      <c r="A225" s="561"/>
      <c r="B225" s="491" t="str">
        <f>IF('Passages &amp; Appels'!L225='Passages &amp; Appels'!L224,"",'Passages &amp; Appels'!L225)</f>
        <v/>
      </c>
      <c r="C225" s="487" t="str">
        <f>IF(B225&lt;&gt;"",'Passages &amp; Appels'!A225,IF('Passages &amp; Appels'!A225='Passages &amp; Appels'!A224,"",'Passages &amp; Appels'!A225))</f>
        <v/>
      </c>
      <c r="D225" s="490" t="str">
        <f>IF(C225&lt;&gt;"",'Passages &amp; Appels'!K225,IF('Passages &amp; Appels'!K225='Passages &amp; Appels'!K224,"",'Passages &amp; Appels'!K225))</f>
        <v/>
      </c>
      <c r="E225" s="488" t="str">
        <f>IF(B225&lt;&gt;"",'Passages &amp; Appels'!H225,IF('Passages &amp; Appels'!H225='Passages &amp; Appels'!H224,"",'Passages &amp; Appels'!H225))</f>
        <v/>
      </c>
      <c r="F225" s="489">
        <f>IF('Passages &amp; Appels'!I225='Passages &amp; Appels'!I224,"",'Passages &amp; Appels'!I225)</f>
        <v>2</v>
      </c>
      <c r="G225" s="259">
        <f>IF('Passages &amp; Appels'!J225="","",'Passages &amp; Appels'!J225)</f>
        <v>2</v>
      </c>
      <c r="H225" s="468" t="str">
        <f>IF('Passages &amp; Appels'!B225="","",'Passages &amp; Appels'!B225)</f>
        <v>OLLIVO</v>
      </c>
      <c r="I225" s="437" t="str">
        <f>IF('Passages &amp; Appels'!C225="","",'Passages &amp; Appels'!C225)</f>
        <v>Kevin</v>
      </c>
      <c r="J225" s="110" t="str">
        <f>IF('Passages &amp; Appels'!D225="","",'Passages &amp; Appels'!D225)</f>
        <v>Homme</v>
      </c>
      <c r="K225" s="110" t="str">
        <f>IF('Passages &amp; Appels'!E225="","",'Passages &amp; Appels'!E225)</f>
        <v xml:space="preserve">N°3 </v>
      </c>
      <c r="L225" s="110" t="str">
        <f>IF('Passages &amp; Appels'!F225="","",'Passages &amp; Appels'!F225)</f>
        <v>OLLIVO Kevin Homme</v>
      </c>
      <c r="M225" s="112" t="str">
        <f>IF('Passages &amp; Appels'!G225="","",'Passages &amp; Appels'!G225)</f>
        <v>Imashi</v>
      </c>
      <c r="N225" s="441">
        <f>IF('Passages &amp; Appels'!M225="","",'Passages &amp; Appels'!M225)</f>
        <v>0.55555555555555547</v>
      </c>
      <c r="O225" s="431">
        <f>IF('Passages &amp; Appels'!N225="","",'Passages &amp; Appels'!N225)</f>
        <v>0.57638888888888884</v>
      </c>
      <c r="P225" s="431">
        <f>IF('Passages &amp; Appels'!O225="","",'Passages &amp; Appels'!O225)</f>
        <v>0.57708333333333328</v>
      </c>
      <c r="Q225" s="439">
        <f>IF('Passages &amp; Appels'!P225="","",'Passages &amp; Appels'!P225)</f>
        <v>0.57847222222222217</v>
      </c>
      <c r="R225" s="435">
        <f>IF('Passages &amp; Appels'!Q225="","",'Passages &amp; Appels'!Q225)</f>
        <v>0</v>
      </c>
      <c r="S225" s="110" t="str">
        <f>IF('Passages &amp; Appels'!R225="","",'Passages &amp; Appels'!R225)</f>
        <v>mn</v>
      </c>
      <c r="T225" s="437">
        <f>IF('Passages &amp; Appels'!S225="","",'Passages &amp; Appels'!S225)</f>
        <v>45</v>
      </c>
      <c r="U225" s="112" t="str">
        <f>IF('Passages &amp; Appels'!T225="","",'Passages &amp; Appels'!T225)</f>
        <v>s</v>
      </c>
      <c r="V225" s="413" t="str">
        <f>IF('Passages &amp; Appels'!U225="","",'Passages &amp; Appels'!U225)</f>
        <v/>
      </c>
    </row>
    <row r="226" spans="1:22" ht="18.75" x14ac:dyDescent="0.3">
      <c r="A226" s="561"/>
      <c r="B226" s="491" t="str">
        <f>IF('Passages &amp; Appels'!L226='Passages &amp; Appels'!L225,"",'Passages &amp; Appels'!L226)</f>
        <v/>
      </c>
      <c r="C226" s="487" t="str">
        <f>IF(B226&lt;&gt;"",'Passages &amp; Appels'!A226,IF('Passages &amp; Appels'!A226='Passages &amp; Appels'!A225,"",'Passages &amp; Appels'!A226))</f>
        <v/>
      </c>
      <c r="D226" s="490" t="str">
        <f>IF(C226&lt;&gt;"",'Passages &amp; Appels'!K226,IF('Passages &amp; Appels'!K226='Passages &amp; Appels'!K225,"",'Passages &amp; Appels'!K226))</f>
        <v/>
      </c>
      <c r="E226" s="488" t="str">
        <f>IF(B226&lt;&gt;"",'Passages &amp; Appels'!H226,IF('Passages &amp; Appels'!H226='Passages &amp; Appels'!H225,"",'Passages &amp; Appels'!H226))</f>
        <v/>
      </c>
      <c r="F226" s="489">
        <f>IF('Passages &amp; Appels'!I226='Passages &amp; Appels'!I225,"",'Passages &amp; Appels'!I226)</f>
        <v>3</v>
      </c>
      <c r="G226" s="259">
        <f>IF('Passages &amp; Appels'!J226="","",'Passages &amp; Appels'!J226)</f>
        <v>3</v>
      </c>
      <c r="H226" s="468" t="str">
        <f>IF('Passages &amp; Appels'!B226="","",'Passages &amp; Appels'!B226)</f>
        <v>GASS</v>
      </c>
      <c r="I226" s="437" t="str">
        <f>IF('Passages &amp; Appels'!C226="","",'Passages &amp; Appels'!C226)</f>
        <v>Alexandre</v>
      </c>
      <c r="J226" s="110" t="str">
        <f>IF('Passages &amp; Appels'!D226="","",'Passages &amp; Appels'!D226)</f>
        <v>Homme</v>
      </c>
      <c r="K226" s="110" t="str">
        <f>IF('Passages &amp; Appels'!E226="","",'Passages &amp; Appels'!E226)</f>
        <v xml:space="preserve">N°2 </v>
      </c>
      <c r="L226" s="110" t="str">
        <f>IF('Passages &amp; Appels'!F226="","",'Passages &amp; Appels'!F226)</f>
        <v>GASS Alexandre Homme</v>
      </c>
      <c r="M226" s="112" t="str">
        <f>IF('Passages &amp; Appels'!G226="","",'Passages &amp; Appels'!G226)</f>
        <v>Les Cormorans 1</v>
      </c>
      <c r="N226" s="441">
        <f>IF('Passages &amp; Appels'!M226="","",'Passages &amp; Appels'!M226)</f>
        <v>0.55555555555555547</v>
      </c>
      <c r="O226" s="431">
        <f>IF('Passages &amp; Appels'!N226="","",'Passages &amp; Appels'!N226)</f>
        <v>0.57638888888888884</v>
      </c>
      <c r="P226" s="431">
        <f>IF('Passages &amp; Appels'!O226="","",'Passages &amp; Appels'!O226)</f>
        <v>0.57708333333333328</v>
      </c>
      <c r="Q226" s="439">
        <f>IF('Passages &amp; Appels'!P226="","",'Passages &amp; Appels'!P226)</f>
        <v>0.57847222222222217</v>
      </c>
      <c r="R226" s="435">
        <f>IF('Passages &amp; Appels'!Q226="","",'Passages &amp; Appels'!Q226)</f>
        <v>0</v>
      </c>
      <c r="S226" s="110" t="str">
        <f>IF('Passages &amp; Appels'!R226="","",'Passages &amp; Appels'!R226)</f>
        <v>mn</v>
      </c>
      <c r="T226" s="437">
        <f>IF('Passages &amp; Appels'!S226="","",'Passages &amp; Appels'!S226)</f>
        <v>45</v>
      </c>
      <c r="U226" s="112" t="str">
        <f>IF('Passages &amp; Appels'!T226="","",'Passages &amp; Appels'!T226)</f>
        <v>s</v>
      </c>
      <c r="V226" s="413" t="str">
        <f>IF('Passages &amp; Appels'!U226="","",'Passages &amp; Appels'!U226)</f>
        <v/>
      </c>
    </row>
    <row r="227" spans="1:22" ht="18.75" x14ac:dyDescent="0.3">
      <c r="A227" s="561"/>
      <c r="B227" s="491">
        <f>IF('Passages &amp; Appels'!L227='Passages &amp; Appels'!L226,"",'Passages &amp; Appels'!L227)</f>
        <v>0.57708333333333328</v>
      </c>
      <c r="C227" s="487" t="str">
        <f>IF(B227&lt;&gt;"",'Passages &amp; Appels'!A227,IF('Passages &amp; Appels'!A227='Passages &amp; Appels'!A226,"",'Passages &amp; Appels'!A227))</f>
        <v>Speed 100</v>
      </c>
      <c r="D227" s="490" t="str">
        <f>IF(C227&lt;&gt;"",'Passages &amp; Appels'!K227,IF('Passages &amp; Appels'!K227='Passages &amp; Appels'!K226,"",'Passages &amp; Appels'!K227))</f>
        <v>Décompte</v>
      </c>
      <c r="E227" s="488">
        <f>IF(B227&lt;&gt;"",'Passages &amp; Appels'!H227,IF('Passages &amp; Appels'!H227='Passages &amp; Appels'!H226,"",'Passages &amp; Appels'!H227))</f>
        <v>5</v>
      </c>
      <c r="F227" s="489">
        <f>IF('Passages &amp; Appels'!I227='Passages &amp; Appels'!I226,"",'Passages &amp; Appels'!I227)</f>
        <v>1</v>
      </c>
      <c r="G227" s="259">
        <f>IF('Passages &amp; Appels'!J227="","",'Passages &amp; Appels'!J227)</f>
        <v>1</v>
      </c>
      <c r="H227" s="468" t="str">
        <f>IF('Passages &amp; Appels'!B227="","",'Passages &amp; Appels'!B227)</f>
        <v>VOGLER</v>
      </c>
      <c r="I227" s="437" t="str">
        <f>IF('Passages &amp; Appels'!C227="","",'Passages &amp; Appels'!C227)</f>
        <v>Christian</v>
      </c>
      <c r="J227" s="110" t="str">
        <f>IF('Passages &amp; Appels'!D227="","",'Passages &amp; Appels'!D227)</f>
        <v>homme</v>
      </c>
      <c r="K227" s="110" t="str">
        <f>IF('Passages &amp; Appels'!E227="","",'Passages &amp; Appels'!E227)</f>
        <v>N°1 Capitaine</v>
      </c>
      <c r="L227" s="110" t="str">
        <f>IF('Passages &amp; Appels'!F227="","",'Passages &amp; Appels'!F227)</f>
        <v>VOGLER Christian homme</v>
      </c>
      <c r="M227" s="112" t="str">
        <f>IF('Passages &amp; Appels'!G227="","",'Passages &amp; Appels'!G227)</f>
        <v>Sportpleizh</v>
      </c>
      <c r="N227" s="441">
        <f>IF('Passages &amp; Appels'!M227="","",'Passages &amp; Appels'!M227)</f>
        <v>0.55555555555555547</v>
      </c>
      <c r="O227" s="431">
        <f>IF('Passages &amp; Appels'!N227="","",'Passages &amp; Appels'!N227)</f>
        <v>0.57638888888888884</v>
      </c>
      <c r="P227" s="431">
        <f>IF('Passages &amp; Appels'!O227="","",'Passages &amp; Appels'!O227)</f>
        <v>0.57708333333333328</v>
      </c>
      <c r="Q227" s="439">
        <f>IF('Passages &amp; Appels'!P227="","",'Passages &amp; Appels'!P227)</f>
        <v>0.57847222222222217</v>
      </c>
      <c r="R227" s="435">
        <f>IF('Passages &amp; Appels'!Q227="","",'Passages &amp; Appels'!Q227)</f>
        <v>0</v>
      </c>
      <c r="S227" s="110" t="str">
        <f>IF('Passages &amp; Appels'!R227="","",'Passages &amp; Appels'!R227)</f>
        <v>mn</v>
      </c>
      <c r="T227" s="437">
        <f>IF('Passages &amp; Appels'!S227="","",'Passages &amp; Appels'!S227)</f>
        <v>50</v>
      </c>
      <c r="U227" s="112" t="str">
        <f>IF('Passages &amp; Appels'!T227="","",'Passages &amp; Appels'!T227)</f>
        <v>s</v>
      </c>
      <c r="V227" s="413" t="str">
        <f>IF('Passages &amp; Appels'!U227="","",'Passages &amp; Appels'!U227)</f>
        <v/>
      </c>
    </row>
    <row r="228" spans="1:22" ht="18.75" x14ac:dyDescent="0.3">
      <c r="A228" s="561"/>
      <c r="B228" s="491" t="str">
        <f>IF('Passages &amp; Appels'!L228='Passages &amp; Appels'!L227,"",'Passages &amp; Appels'!L228)</f>
        <v/>
      </c>
      <c r="C228" s="487" t="str">
        <f>IF(B228&lt;&gt;"",'Passages &amp; Appels'!A228,IF('Passages &amp; Appels'!A228='Passages &amp; Appels'!A227,"",'Passages &amp; Appels'!A228))</f>
        <v/>
      </c>
      <c r="D228" s="490" t="str">
        <f>IF(C228&lt;&gt;"",'Passages &amp; Appels'!K228,IF('Passages &amp; Appels'!K228='Passages &amp; Appels'!K227,"",'Passages &amp; Appels'!K228))</f>
        <v/>
      </c>
      <c r="E228" s="488" t="str">
        <f>IF(B228&lt;&gt;"",'Passages &amp; Appels'!H228,IF('Passages &amp; Appels'!H228='Passages &amp; Appels'!H227,"",'Passages &amp; Appels'!H228))</f>
        <v/>
      </c>
      <c r="F228" s="489">
        <f>IF('Passages &amp; Appels'!I228='Passages &amp; Appels'!I227,"",'Passages &amp; Appels'!I228)</f>
        <v>2</v>
      </c>
      <c r="G228" s="259">
        <f>IF('Passages &amp; Appels'!J228="","",'Passages &amp; Appels'!J228)</f>
        <v>2</v>
      </c>
      <c r="H228" s="468" t="str">
        <f>IF('Passages &amp; Appels'!B228="","",'Passages &amp; Appels'!B228)</f>
        <v>OLLIVO</v>
      </c>
      <c r="I228" s="437" t="str">
        <f>IF('Passages &amp; Appels'!C228="","",'Passages &amp; Appels'!C228)</f>
        <v>Kevin</v>
      </c>
      <c r="J228" s="110" t="str">
        <f>IF('Passages &amp; Appels'!D228="","",'Passages &amp; Appels'!D228)</f>
        <v>Homme</v>
      </c>
      <c r="K228" s="110" t="str">
        <f>IF('Passages &amp; Appels'!E228="","",'Passages &amp; Appels'!E228)</f>
        <v xml:space="preserve">N°3 </v>
      </c>
      <c r="L228" s="110" t="str">
        <f>IF('Passages &amp; Appels'!F228="","",'Passages &amp; Appels'!F228)</f>
        <v>OLLIVO Kevin Homme</v>
      </c>
      <c r="M228" s="112" t="str">
        <f>IF('Passages &amp; Appels'!G228="","",'Passages &amp; Appels'!G228)</f>
        <v>Imashi</v>
      </c>
      <c r="N228" s="441">
        <f>IF('Passages &amp; Appels'!M228="","",'Passages &amp; Appels'!M228)</f>
        <v>0.55555555555555547</v>
      </c>
      <c r="O228" s="431">
        <f>IF('Passages &amp; Appels'!N228="","",'Passages &amp; Appels'!N228)</f>
        <v>0.57638888888888884</v>
      </c>
      <c r="P228" s="431">
        <f>IF('Passages &amp; Appels'!O228="","",'Passages &amp; Appels'!O228)</f>
        <v>0.57708333333333328</v>
      </c>
      <c r="Q228" s="439">
        <f>IF('Passages &amp; Appels'!P228="","",'Passages &amp; Appels'!P228)</f>
        <v>0.57847222222222217</v>
      </c>
      <c r="R228" s="435">
        <f>IF('Passages &amp; Appels'!Q228="","",'Passages &amp; Appels'!Q228)</f>
        <v>0</v>
      </c>
      <c r="S228" s="110" t="str">
        <f>IF('Passages &amp; Appels'!R228="","",'Passages &amp; Appels'!R228)</f>
        <v>mn</v>
      </c>
      <c r="T228" s="437">
        <f>IF('Passages &amp; Appels'!S228="","",'Passages &amp; Appels'!S228)</f>
        <v>45</v>
      </c>
      <c r="U228" s="112" t="str">
        <f>IF('Passages &amp; Appels'!T228="","",'Passages &amp; Appels'!T228)</f>
        <v>s</v>
      </c>
      <c r="V228" s="413" t="str">
        <f>IF('Passages &amp; Appels'!U228="","",'Passages &amp; Appels'!U228)</f>
        <v/>
      </c>
    </row>
    <row r="229" spans="1:22" ht="18.75" x14ac:dyDescent="0.3">
      <c r="A229" s="561"/>
      <c r="B229" s="491" t="str">
        <f>IF('Passages &amp; Appels'!L229='Passages &amp; Appels'!L228,"",'Passages &amp; Appels'!L229)</f>
        <v/>
      </c>
      <c r="C229" s="487" t="str">
        <f>IF(B229&lt;&gt;"",'Passages &amp; Appels'!A229,IF('Passages &amp; Appels'!A229='Passages &amp; Appels'!A228,"",'Passages &amp; Appels'!A229))</f>
        <v/>
      </c>
      <c r="D229" s="490" t="str">
        <f>IF(C229&lt;&gt;"",'Passages &amp; Appels'!K229,IF('Passages &amp; Appels'!K229='Passages &amp; Appels'!K228,"",'Passages &amp; Appels'!K229))</f>
        <v/>
      </c>
      <c r="E229" s="488" t="str">
        <f>IF(B229&lt;&gt;"",'Passages &amp; Appels'!H229,IF('Passages &amp; Appels'!H229='Passages &amp; Appels'!H228,"",'Passages &amp; Appels'!H229))</f>
        <v/>
      </c>
      <c r="F229" s="489">
        <f>IF('Passages &amp; Appels'!I229='Passages &amp; Appels'!I228,"",'Passages &amp; Appels'!I229)</f>
        <v>3</v>
      </c>
      <c r="G229" s="259">
        <f>IF('Passages &amp; Appels'!J229="","",'Passages &amp; Appels'!J229)</f>
        <v>3</v>
      </c>
      <c r="H229" s="468" t="str">
        <f>IF('Passages &amp; Appels'!B229="","",'Passages &amp; Appels'!B229)</f>
        <v>GASS</v>
      </c>
      <c r="I229" s="437" t="str">
        <f>IF('Passages &amp; Appels'!C229="","",'Passages &amp; Appels'!C229)</f>
        <v>Alexandre</v>
      </c>
      <c r="J229" s="110" t="str">
        <f>IF('Passages &amp; Appels'!D229="","",'Passages &amp; Appels'!D229)</f>
        <v>Homme</v>
      </c>
      <c r="K229" s="110" t="str">
        <f>IF('Passages &amp; Appels'!E229="","",'Passages &amp; Appels'!E229)</f>
        <v xml:space="preserve">N°2 </v>
      </c>
      <c r="L229" s="110" t="str">
        <f>IF('Passages &amp; Appels'!F229="","",'Passages &amp; Appels'!F229)</f>
        <v>GASS Alexandre Homme</v>
      </c>
      <c r="M229" s="112" t="str">
        <f>IF('Passages &amp; Appels'!G229="","",'Passages &amp; Appels'!G229)</f>
        <v>Les Cormorans 1</v>
      </c>
      <c r="N229" s="441">
        <f>IF('Passages &amp; Appels'!M229="","",'Passages &amp; Appels'!M229)</f>
        <v>0.55555555555555547</v>
      </c>
      <c r="O229" s="431">
        <f>IF('Passages &amp; Appels'!N229="","",'Passages &amp; Appels'!N229)</f>
        <v>0.57638888888888884</v>
      </c>
      <c r="P229" s="431">
        <f>IF('Passages &amp; Appels'!O229="","",'Passages &amp; Appels'!O229)</f>
        <v>0.57708333333333328</v>
      </c>
      <c r="Q229" s="439">
        <f>IF('Passages &amp; Appels'!P229="","",'Passages &amp; Appels'!P229)</f>
        <v>0.57847222222222217</v>
      </c>
      <c r="R229" s="435">
        <f>IF('Passages &amp; Appels'!Q229="","",'Passages &amp; Appels'!Q229)</f>
        <v>0</v>
      </c>
      <c r="S229" s="110" t="str">
        <f>IF('Passages &amp; Appels'!R229="","",'Passages &amp; Appels'!R229)</f>
        <v>mn</v>
      </c>
      <c r="T229" s="437">
        <f>IF('Passages &amp; Appels'!S229="","",'Passages &amp; Appels'!S229)</f>
        <v>45</v>
      </c>
      <c r="U229" s="112" t="str">
        <f>IF('Passages &amp; Appels'!T229="","",'Passages &amp; Appels'!T229)</f>
        <v>s</v>
      </c>
      <c r="V229" s="413" t="str">
        <f>IF('Passages &amp; Appels'!U229="","",'Passages &amp; Appels'!U229)</f>
        <v/>
      </c>
    </row>
    <row r="230" spans="1:22" ht="18.75" x14ac:dyDescent="0.3">
      <c r="A230" s="561"/>
      <c r="B230" s="491">
        <f>IF('Passages &amp; Appels'!L230='Passages &amp; Appels'!L229,"",'Passages &amp; Appels'!L230)</f>
        <v>0.57847222222222217</v>
      </c>
      <c r="C230" s="487" t="str">
        <f>IF(B230&lt;&gt;"",'Passages &amp; Appels'!A230,IF('Passages &amp; Appels'!A230='Passages &amp; Appels'!A229,"",'Passages &amp; Appels'!A230))</f>
        <v>Speed 100</v>
      </c>
      <c r="D230" s="490" t="str">
        <f>IF(C230&lt;&gt;"",'Passages &amp; Appels'!K230,IF('Passages &amp; Appels'!K230='Passages &amp; Appels'!K229,"",'Passages &amp; Appels'!K230))</f>
        <v>Passage</v>
      </c>
      <c r="E230" s="488">
        <f>IF(B230&lt;&gt;"",'Passages &amp; Appels'!H230,IF('Passages &amp; Appels'!H230='Passages &amp; Appels'!H229,"",'Passages &amp; Appels'!H230))</f>
        <v>5</v>
      </c>
      <c r="F230" s="489">
        <f>IF('Passages &amp; Appels'!I230='Passages &amp; Appels'!I229,"",'Passages &amp; Appels'!I230)</f>
        <v>1</v>
      </c>
      <c r="G230" s="259">
        <f>IF('Passages &amp; Appels'!J230="","",'Passages &amp; Appels'!J230)</f>
        <v>1</v>
      </c>
      <c r="H230" s="468" t="str">
        <f>IF('Passages &amp; Appels'!B230="","",'Passages &amp; Appels'!B230)</f>
        <v>VOGLER</v>
      </c>
      <c r="I230" s="437" t="str">
        <f>IF('Passages &amp; Appels'!C230="","",'Passages &amp; Appels'!C230)</f>
        <v>Christian</v>
      </c>
      <c r="J230" s="110" t="str">
        <f>IF('Passages &amp; Appels'!D230="","",'Passages &amp; Appels'!D230)</f>
        <v>homme</v>
      </c>
      <c r="K230" s="110" t="str">
        <f>IF('Passages &amp; Appels'!E230="","",'Passages &amp; Appels'!E230)</f>
        <v>N°1 Capitaine</v>
      </c>
      <c r="L230" s="110" t="str">
        <f>IF('Passages &amp; Appels'!F230="","",'Passages &amp; Appels'!F230)</f>
        <v>VOGLER Christian homme</v>
      </c>
      <c r="M230" s="112" t="str">
        <f>IF('Passages &amp; Appels'!G230="","",'Passages &amp; Appels'!G230)</f>
        <v>Sportpleizh</v>
      </c>
      <c r="N230" s="441">
        <f>IF('Passages &amp; Appels'!M230="","",'Passages &amp; Appels'!M230)</f>
        <v>0.55555555555555547</v>
      </c>
      <c r="O230" s="431">
        <f>IF('Passages &amp; Appels'!N230="","",'Passages &amp; Appels'!N230)</f>
        <v>0.57638888888888884</v>
      </c>
      <c r="P230" s="431">
        <f>IF('Passages &amp; Appels'!O230="","",'Passages &amp; Appels'!O230)</f>
        <v>0.57708333333333328</v>
      </c>
      <c r="Q230" s="439">
        <f>IF('Passages &amp; Appels'!P230="","",'Passages &amp; Appels'!P230)</f>
        <v>0.57847222222222217</v>
      </c>
      <c r="R230" s="435">
        <f>IF('Passages &amp; Appels'!Q230="","",'Passages &amp; Appels'!Q230)</f>
        <v>0</v>
      </c>
      <c r="S230" s="110" t="str">
        <f>IF('Passages &amp; Appels'!R230="","",'Passages &amp; Appels'!R230)</f>
        <v>mn</v>
      </c>
      <c r="T230" s="437">
        <f>IF('Passages &amp; Appels'!S230="","",'Passages &amp; Appels'!S230)</f>
        <v>50</v>
      </c>
      <c r="U230" s="112" t="str">
        <f>IF('Passages &amp; Appels'!T230="","",'Passages &amp; Appels'!T230)</f>
        <v>s</v>
      </c>
      <c r="V230" s="413" t="str">
        <f>IF('Passages &amp; Appels'!U230="","",'Passages &amp; Appels'!U230)</f>
        <v/>
      </c>
    </row>
    <row r="231" spans="1:22" ht="18.75" x14ac:dyDescent="0.3">
      <c r="A231" s="561"/>
      <c r="B231" s="491" t="str">
        <f>IF('Passages &amp; Appels'!L231='Passages &amp; Appels'!L230,"",'Passages &amp; Appels'!L231)</f>
        <v/>
      </c>
      <c r="C231" s="487" t="str">
        <f>IF(B231&lt;&gt;"",'Passages &amp; Appels'!A231,IF('Passages &amp; Appels'!A231='Passages &amp; Appels'!A230,"",'Passages &amp; Appels'!A231))</f>
        <v/>
      </c>
      <c r="D231" s="490" t="str">
        <f>IF(C231&lt;&gt;"",'Passages &amp; Appels'!K231,IF('Passages &amp; Appels'!K231='Passages &amp; Appels'!K230,"",'Passages &amp; Appels'!K231))</f>
        <v/>
      </c>
      <c r="E231" s="488" t="str">
        <f>IF(B231&lt;&gt;"",'Passages &amp; Appels'!H231,IF('Passages &amp; Appels'!H231='Passages &amp; Appels'!H230,"",'Passages &amp; Appels'!H231))</f>
        <v/>
      </c>
      <c r="F231" s="489">
        <f>IF('Passages &amp; Appels'!I231='Passages &amp; Appels'!I230,"",'Passages &amp; Appels'!I231)</f>
        <v>2</v>
      </c>
      <c r="G231" s="259">
        <f>IF('Passages &amp; Appels'!J231="","",'Passages &amp; Appels'!J231)</f>
        <v>2</v>
      </c>
      <c r="H231" s="468" t="str">
        <f>IF('Passages &amp; Appels'!B231="","",'Passages &amp; Appels'!B231)</f>
        <v>OLLIVO</v>
      </c>
      <c r="I231" s="437" t="str">
        <f>IF('Passages &amp; Appels'!C231="","",'Passages &amp; Appels'!C231)</f>
        <v>Kevin</v>
      </c>
      <c r="J231" s="110" t="str">
        <f>IF('Passages &amp; Appels'!D231="","",'Passages &amp; Appels'!D231)</f>
        <v>Homme</v>
      </c>
      <c r="K231" s="110" t="str">
        <f>IF('Passages &amp; Appels'!E231="","",'Passages &amp; Appels'!E231)</f>
        <v xml:space="preserve">N°3 </v>
      </c>
      <c r="L231" s="110" t="str">
        <f>IF('Passages &amp; Appels'!F231="","",'Passages &amp; Appels'!F231)</f>
        <v>OLLIVO Kevin Homme</v>
      </c>
      <c r="M231" s="112" t="str">
        <f>IF('Passages &amp; Appels'!G231="","",'Passages &amp; Appels'!G231)</f>
        <v>Imashi</v>
      </c>
      <c r="N231" s="441">
        <f>IF('Passages &amp; Appels'!M231="","",'Passages &amp; Appels'!M231)</f>
        <v>0.55555555555555547</v>
      </c>
      <c r="O231" s="431">
        <f>IF('Passages &amp; Appels'!N231="","",'Passages &amp; Appels'!N231)</f>
        <v>0.57638888888888884</v>
      </c>
      <c r="P231" s="431">
        <f>IF('Passages &amp; Appels'!O231="","",'Passages &amp; Appels'!O231)</f>
        <v>0.57708333333333328</v>
      </c>
      <c r="Q231" s="439">
        <f>IF('Passages &amp; Appels'!P231="","",'Passages &amp; Appels'!P231)</f>
        <v>0.57847222222222217</v>
      </c>
      <c r="R231" s="435">
        <f>IF('Passages &amp; Appels'!Q231="","",'Passages &amp; Appels'!Q231)</f>
        <v>0</v>
      </c>
      <c r="S231" s="110" t="str">
        <f>IF('Passages &amp; Appels'!R231="","",'Passages &amp; Appels'!R231)</f>
        <v>mn</v>
      </c>
      <c r="T231" s="437">
        <f>IF('Passages &amp; Appels'!S231="","",'Passages &amp; Appels'!S231)</f>
        <v>45</v>
      </c>
      <c r="U231" s="112" t="str">
        <f>IF('Passages &amp; Appels'!T231="","",'Passages &amp; Appels'!T231)</f>
        <v>s</v>
      </c>
      <c r="V231" s="413" t="str">
        <f>IF('Passages &amp; Appels'!U231="","",'Passages &amp; Appels'!U231)</f>
        <v/>
      </c>
    </row>
    <row r="232" spans="1:22" ht="18.75" x14ac:dyDescent="0.3">
      <c r="A232" s="561"/>
      <c r="B232" s="491" t="str">
        <f>IF('Passages &amp; Appels'!L232='Passages &amp; Appels'!L231,"",'Passages &amp; Appels'!L232)</f>
        <v/>
      </c>
      <c r="C232" s="487" t="str">
        <f>IF(B232&lt;&gt;"",'Passages &amp; Appels'!A232,IF('Passages &amp; Appels'!A232='Passages &amp; Appels'!A231,"",'Passages &amp; Appels'!A232))</f>
        <v/>
      </c>
      <c r="D232" s="490" t="str">
        <f>IF(C232&lt;&gt;"",'Passages &amp; Appels'!K232,IF('Passages &amp; Appels'!K232='Passages &amp; Appels'!K231,"",'Passages &amp; Appels'!K232))</f>
        <v/>
      </c>
      <c r="E232" s="488" t="str">
        <f>IF(B232&lt;&gt;"",'Passages &amp; Appels'!H232,IF('Passages &amp; Appels'!H232='Passages &amp; Appels'!H231,"",'Passages &amp; Appels'!H232))</f>
        <v/>
      </c>
      <c r="F232" s="489">
        <f>IF('Passages &amp; Appels'!I232='Passages &amp; Appels'!I231,"",'Passages &amp; Appels'!I232)</f>
        <v>3</v>
      </c>
      <c r="G232" s="259">
        <f>IF('Passages &amp; Appels'!J232="","",'Passages &amp; Appels'!J232)</f>
        <v>3</v>
      </c>
      <c r="H232" s="468" t="str">
        <f>IF('Passages &amp; Appels'!B232="","",'Passages &amp; Appels'!B232)</f>
        <v>GASS</v>
      </c>
      <c r="I232" s="437" t="str">
        <f>IF('Passages &amp; Appels'!C232="","",'Passages &amp; Appels'!C232)</f>
        <v>Alexandre</v>
      </c>
      <c r="J232" s="110" t="str">
        <f>IF('Passages &amp; Appels'!D232="","",'Passages &amp; Appels'!D232)</f>
        <v>Homme</v>
      </c>
      <c r="K232" s="110" t="str">
        <f>IF('Passages &amp; Appels'!E232="","",'Passages &amp; Appels'!E232)</f>
        <v xml:space="preserve">N°2 </v>
      </c>
      <c r="L232" s="110" t="str">
        <f>IF('Passages &amp; Appels'!F232="","",'Passages &amp; Appels'!F232)</f>
        <v>GASS Alexandre Homme</v>
      </c>
      <c r="M232" s="112" t="str">
        <f>IF('Passages &amp; Appels'!G232="","",'Passages &amp; Appels'!G232)</f>
        <v>Les Cormorans 1</v>
      </c>
      <c r="N232" s="441">
        <f>IF('Passages &amp; Appels'!M232="","",'Passages &amp; Appels'!M232)</f>
        <v>0.55555555555555547</v>
      </c>
      <c r="O232" s="431">
        <f>IF('Passages &amp; Appels'!N232="","",'Passages &amp; Appels'!N232)</f>
        <v>0.57638888888888884</v>
      </c>
      <c r="P232" s="431">
        <f>IF('Passages &amp; Appels'!O232="","",'Passages &amp; Appels'!O232)</f>
        <v>0.57708333333333328</v>
      </c>
      <c r="Q232" s="439">
        <f>IF('Passages &amp; Appels'!P232="","",'Passages &amp; Appels'!P232)</f>
        <v>0.57847222222222217</v>
      </c>
      <c r="R232" s="435">
        <f>IF('Passages &amp; Appels'!Q232="","",'Passages &amp; Appels'!Q232)</f>
        <v>0</v>
      </c>
      <c r="S232" s="110" t="str">
        <f>IF('Passages &amp; Appels'!R232="","",'Passages &amp; Appels'!R232)</f>
        <v>mn</v>
      </c>
      <c r="T232" s="437">
        <f>IF('Passages &amp; Appels'!S232="","",'Passages &amp; Appels'!S232)</f>
        <v>45</v>
      </c>
      <c r="U232" s="112" t="str">
        <f>IF('Passages &amp; Appels'!T232="","",'Passages &amp; Appels'!T232)</f>
        <v>s</v>
      </c>
      <c r="V232" s="413" t="str">
        <f>IF('Passages &amp; Appels'!U232="","",'Passages &amp; Appels'!U232)</f>
        <v/>
      </c>
    </row>
    <row r="233" spans="1:22" ht="18.75" x14ac:dyDescent="0.3">
      <c r="A233" s="561"/>
      <c r="B233" s="491">
        <f>IF('Passages &amp; Appels'!L233='Passages &amp; Appels'!L232,"",'Passages &amp; Appels'!L233)</f>
        <v>0.57986111111111094</v>
      </c>
      <c r="C233" s="487" t="str">
        <f>IF(B233&lt;&gt;"",'Passages &amp; Appels'!A233,IF('Passages &amp; Appels'!A233='Passages &amp; Appels'!A232,"",'Passages &amp; Appels'!A233))</f>
        <v>DNF</v>
      </c>
      <c r="D233" s="490" t="str">
        <f>IF(C233&lt;&gt;"",'Passages &amp; Appels'!K233,IF('Passages &amp; Appels'!K233='Passages &amp; Appels'!K232,"",'Passages &amp; Appels'!K233))</f>
        <v>Echauffement</v>
      </c>
      <c r="E233" s="488">
        <f>IF(B233&lt;&gt;"",'Passages &amp; Appels'!H233,IF('Passages &amp; Appels'!H233='Passages &amp; Appels'!H232,"",'Passages &amp; Appels'!H233))</f>
        <v>3</v>
      </c>
      <c r="F233" s="489">
        <f>IF('Passages &amp; Appels'!I233='Passages &amp; Appels'!I232,"",'Passages &amp; Appels'!I233)</f>
        <v>1</v>
      </c>
      <c r="G233" s="259">
        <f>IF('Passages &amp; Appels'!J233="","",'Passages &amp; Appels'!J233)</f>
        <v>1</v>
      </c>
      <c r="H233" s="468" t="str">
        <f>IF('Passages &amp; Appels'!B233="","",'Passages &amp; Appels'!B233)</f>
        <v>SOULA</v>
      </c>
      <c r="I233" s="437" t="str">
        <f>IF('Passages &amp; Appels'!C233="","",'Passages &amp; Appels'!C233)</f>
        <v>jean-david</v>
      </c>
      <c r="J233" s="110" t="str">
        <f>IF('Passages &amp; Appels'!D233="","",'Passages &amp; Appels'!D233)</f>
        <v>Homme</v>
      </c>
      <c r="K233" s="110" t="str">
        <f>IF('Passages &amp; Appels'!E233="","",'Passages &amp; Appels'!E233)</f>
        <v>N°1 Capitaine</v>
      </c>
      <c r="L233" s="110" t="str">
        <f>IF('Passages &amp; Appels'!F233="","",'Passages &amp; Appels'!F233)</f>
        <v>SOULA jean-david Homme</v>
      </c>
      <c r="M233" s="112" t="str">
        <f>IF('Passages &amp; Appels'!G233="","",'Passages &amp; Appels'!G233)</f>
        <v>CYRNEA</v>
      </c>
      <c r="N233" s="441">
        <f>IF('Passages &amp; Appels'!M233="","",'Passages &amp; Appels'!M233)</f>
        <v>0.57986111111111094</v>
      </c>
      <c r="O233" s="431">
        <f>IF('Passages &amp; Appels'!N233="","",'Passages &amp; Appels'!N233)</f>
        <v>0.60069444444444431</v>
      </c>
      <c r="P233" s="431">
        <f>IF('Passages &amp; Appels'!O233="","",'Passages &amp; Appels'!O233)</f>
        <v>0.60138888888888875</v>
      </c>
      <c r="Q233" s="439">
        <f>IF('Passages &amp; Appels'!P233="","",'Passages &amp; Appels'!P233)</f>
        <v>0.60277777777777763</v>
      </c>
      <c r="R233" s="435">
        <f>IF('Passages &amp; Appels'!Q233="","",'Passages &amp; Appels'!Q233)</f>
        <v>75</v>
      </c>
      <c r="S233" s="110" t="str">
        <f>IF('Passages &amp; Appels'!R233="","",'Passages &amp; Appels'!R233)</f>
        <v>m</v>
      </c>
      <c r="T233" s="437" t="str">
        <f>IF('Passages &amp; Appels'!S233="","",'Passages &amp; Appels'!S233)</f>
        <v/>
      </c>
      <c r="U233" s="112" t="str">
        <f>IF('Passages &amp; Appels'!T233="","",'Passages &amp; Appels'!T233)</f>
        <v/>
      </c>
      <c r="V233" s="413" t="str">
        <f>IF('Passages &amp; Appels'!U233="","",'Passages &amp; Appels'!U233)</f>
        <v/>
      </c>
    </row>
    <row r="234" spans="1:22" ht="18.75" x14ac:dyDescent="0.3">
      <c r="A234" s="561"/>
      <c r="B234" s="491" t="str">
        <f>IF('Passages &amp; Appels'!L234='Passages &amp; Appels'!L233,"",'Passages &amp; Appels'!L234)</f>
        <v/>
      </c>
      <c r="C234" s="487" t="str">
        <f>IF(B234&lt;&gt;"",'Passages &amp; Appels'!A234,IF('Passages &amp; Appels'!A234='Passages &amp; Appels'!A233,"",'Passages &amp; Appels'!A234))</f>
        <v/>
      </c>
      <c r="D234" s="490" t="str">
        <f>IF(C234&lt;&gt;"",'Passages &amp; Appels'!K234,IF('Passages &amp; Appels'!K234='Passages &amp; Appels'!K233,"",'Passages &amp; Appels'!K234))</f>
        <v/>
      </c>
      <c r="E234" s="488" t="str">
        <f>IF(B234&lt;&gt;"",'Passages &amp; Appels'!H234,IF('Passages &amp; Appels'!H234='Passages &amp; Appels'!H233,"",'Passages &amp; Appels'!H234))</f>
        <v/>
      </c>
      <c r="F234" s="489">
        <f>IF('Passages &amp; Appels'!I234='Passages &amp; Appels'!I233,"",'Passages &amp; Appels'!I234)</f>
        <v>2</v>
      </c>
      <c r="G234" s="259">
        <f>IF('Passages &amp; Appels'!J234="","",'Passages &amp; Appels'!J234)</f>
        <v>2</v>
      </c>
      <c r="H234" s="468" t="str">
        <f>IF('Passages &amp; Appels'!B234="","",'Passages &amp; Appels'!B234)</f>
        <v>RIGAUD</v>
      </c>
      <c r="I234" s="437" t="str">
        <f>IF('Passages &amp; Appels'!C234="","",'Passages &amp; Appels'!C234)</f>
        <v>Estelle</v>
      </c>
      <c r="J234" s="110" t="str">
        <f>IF('Passages &amp; Appels'!D234="","",'Passages &amp; Appels'!D234)</f>
        <v>Femme</v>
      </c>
      <c r="K234" s="110" t="str">
        <f>IF('Passages &amp; Appels'!E234="","",'Passages &amp; Appels'!E234)</f>
        <v xml:space="preserve">N°3 </v>
      </c>
      <c r="L234" s="110" t="str">
        <f>IF('Passages &amp; Appels'!F234="","",'Passages &amp; Appels'!F234)</f>
        <v>RIGAUD Estelle Femme</v>
      </c>
      <c r="M234" s="112" t="str">
        <f>IF('Passages &amp; Appels'!G234="","",'Passages &amp; Appels'!G234)</f>
        <v>CYRNEA</v>
      </c>
      <c r="N234" s="441">
        <f>IF('Passages &amp; Appels'!M234="","",'Passages &amp; Appels'!M234)</f>
        <v>0.57986111111111094</v>
      </c>
      <c r="O234" s="431">
        <f>IF('Passages &amp; Appels'!N234="","",'Passages &amp; Appels'!N234)</f>
        <v>0.60069444444444431</v>
      </c>
      <c r="P234" s="431">
        <f>IF('Passages &amp; Appels'!O234="","",'Passages &amp; Appels'!O234)</f>
        <v>0.60138888888888875</v>
      </c>
      <c r="Q234" s="439">
        <f>IF('Passages &amp; Appels'!P234="","",'Passages &amp; Appels'!P234)</f>
        <v>0.60277777777777763</v>
      </c>
      <c r="R234" s="435">
        <f>IF('Passages &amp; Appels'!Q234="","",'Passages &amp; Appels'!Q234)</f>
        <v>75</v>
      </c>
      <c r="S234" s="110" t="str">
        <f>IF('Passages &amp; Appels'!R234="","",'Passages &amp; Appels'!R234)</f>
        <v>m</v>
      </c>
      <c r="T234" s="437" t="str">
        <f>IF('Passages &amp; Appels'!S234="","",'Passages &amp; Appels'!S234)</f>
        <v/>
      </c>
      <c r="U234" s="112" t="str">
        <f>IF('Passages &amp; Appels'!T234="","",'Passages &amp; Appels'!T234)</f>
        <v/>
      </c>
      <c r="V234" s="413" t="str">
        <f>IF('Passages &amp; Appels'!U234="","",'Passages &amp; Appels'!U234)</f>
        <v/>
      </c>
    </row>
    <row r="235" spans="1:22" ht="18.75" x14ac:dyDescent="0.3">
      <c r="A235" s="561"/>
      <c r="B235" s="491">
        <f>IF('Passages &amp; Appels'!L235='Passages &amp; Appels'!L234,"",'Passages &amp; Appels'!L235)</f>
        <v>0.58611111111111092</v>
      </c>
      <c r="C235" s="487" t="str">
        <f>IF(B235&lt;&gt;"",'Passages &amp; Appels'!A235,IF('Passages &amp; Appels'!A235='Passages &amp; Appels'!A234,"",'Passages &amp; Appels'!A235))</f>
        <v>DNF</v>
      </c>
      <c r="D235" s="490" t="str">
        <f>IF(C235&lt;&gt;"",'Passages &amp; Appels'!K235,IF('Passages &amp; Appels'!K235='Passages &amp; Appels'!K234,"",'Passages &amp; Appels'!K235))</f>
        <v>Echauffement</v>
      </c>
      <c r="E235" s="488">
        <f>IF(B235&lt;&gt;"",'Passages &amp; Appels'!H235,IF('Passages &amp; Appels'!H235='Passages &amp; Appels'!H234,"",'Passages &amp; Appels'!H235))</f>
        <v>4</v>
      </c>
      <c r="F235" s="489">
        <f>IF('Passages &amp; Appels'!I235='Passages &amp; Appels'!I234,"",'Passages &amp; Appels'!I235)</f>
        <v>1</v>
      </c>
      <c r="G235" s="259">
        <f>IF('Passages &amp; Appels'!J235="","",'Passages &amp; Appels'!J235)</f>
        <v>1</v>
      </c>
      <c r="H235" s="468" t="str">
        <f>IF('Passages &amp; Appels'!B235="","",'Passages &amp; Appels'!B235)</f>
        <v>DEVANLAY</v>
      </c>
      <c r="I235" s="437" t="str">
        <f>IF('Passages &amp; Appels'!C235="","",'Passages &amp; Appels'!C235)</f>
        <v>Marie</v>
      </c>
      <c r="J235" s="110" t="str">
        <f>IF('Passages &amp; Appels'!D235="","",'Passages &amp; Appels'!D235)</f>
        <v>Femme</v>
      </c>
      <c r="K235" s="110" t="str">
        <f>IF('Passages &amp; Appels'!E235="","",'Passages &amp; Appels'!E235)</f>
        <v xml:space="preserve">N°5 </v>
      </c>
      <c r="L235" s="110" t="str">
        <f>IF('Passages &amp; Appels'!F235="","",'Passages &amp; Appels'!F235)</f>
        <v>DEVANLAY Marie Femme</v>
      </c>
      <c r="M235" s="112" t="str">
        <f>IF('Passages &amp; Appels'!G235="","",'Passages &amp; Appels'!G235)</f>
        <v>LIMULES</v>
      </c>
      <c r="N235" s="441">
        <f>IF('Passages &amp; Appels'!M235="","",'Passages &amp; Appels'!M235)</f>
        <v>0.58611111111111092</v>
      </c>
      <c r="O235" s="431">
        <f>IF('Passages &amp; Appels'!N235="","",'Passages &amp; Appels'!N235)</f>
        <v>0.60694444444444429</v>
      </c>
      <c r="P235" s="431">
        <f>IF('Passages &amp; Appels'!O235="","",'Passages &amp; Appels'!O235)</f>
        <v>0.60763888888888873</v>
      </c>
      <c r="Q235" s="439">
        <f>IF('Passages &amp; Appels'!P235="","",'Passages &amp; Appels'!P235)</f>
        <v>0.60902777777777761</v>
      </c>
      <c r="R235" s="435">
        <f>IF('Passages &amp; Appels'!Q235="","",'Passages &amp; Appels'!Q235)</f>
        <v>90</v>
      </c>
      <c r="S235" s="110" t="str">
        <f>IF('Passages &amp; Appels'!R235="","",'Passages &amp; Appels'!R235)</f>
        <v>m</v>
      </c>
      <c r="T235" s="437" t="str">
        <f>IF('Passages &amp; Appels'!S235="","",'Passages &amp; Appels'!S235)</f>
        <v/>
      </c>
      <c r="U235" s="112" t="str">
        <f>IF('Passages &amp; Appels'!T235="","",'Passages &amp; Appels'!T235)</f>
        <v/>
      </c>
      <c r="V235" s="413" t="str">
        <f>IF('Passages &amp; Appels'!U235="","",'Passages &amp; Appels'!U235)</f>
        <v/>
      </c>
    </row>
    <row r="236" spans="1:22" ht="18.75" x14ac:dyDescent="0.3">
      <c r="A236" s="561"/>
      <c r="B236" s="491" t="str">
        <f>IF('Passages &amp; Appels'!L236='Passages &amp; Appels'!L235,"",'Passages &amp; Appels'!L236)</f>
        <v/>
      </c>
      <c r="C236" s="487" t="str">
        <f>IF(B236&lt;&gt;"",'Passages &amp; Appels'!A236,IF('Passages &amp; Appels'!A236='Passages &amp; Appels'!A235,"",'Passages &amp; Appels'!A236))</f>
        <v/>
      </c>
      <c r="D236" s="490" t="str">
        <f>IF(C236&lt;&gt;"",'Passages &amp; Appels'!K236,IF('Passages &amp; Appels'!K236='Passages &amp; Appels'!K235,"",'Passages &amp; Appels'!K236))</f>
        <v/>
      </c>
      <c r="E236" s="488" t="str">
        <f>IF(B236&lt;&gt;"",'Passages &amp; Appels'!H236,IF('Passages &amp; Appels'!H236='Passages &amp; Appels'!H235,"",'Passages &amp; Appels'!H236))</f>
        <v/>
      </c>
      <c r="F236" s="489">
        <f>IF('Passages &amp; Appels'!I236='Passages &amp; Appels'!I235,"",'Passages &amp; Appels'!I236)</f>
        <v>2</v>
      </c>
      <c r="G236" s="259">
        <f>IF('Passages &amp; Appels'!J236="","",'Passages &amp; Appels'!J236)</f>
        <v>2</v>
      </c>
      <c r="H236" s="468" t="str">
        <f>IF('Passages &amp; Appels'!B236="","",'Passages &amp; Appels'!B236)</f>
        <v>REGNARD</v>
      </c>
      <c r="I236" s="437" t="str">
        <f>IF('Passages &amp; Appels'!C236="","",'Passages &amp; Appels'!C236)</f>
        <v>Caroline</v>
      </c>
      <c r="J236" s="110" t="str">
        <f>IF('Passages &amp; Appels'!D236="","",'Passages &amp; Appels'!D236)</f>
        <v>Femme</v>
      </c>
      <c r="K236" s="110" t="str">
        <f>IF('Passages &amp; Appels'!E236="","",'Passages &amp; Appels'!E236)</f>
        <v xml:space="preserve">N°2 </v>
      </c>
      <c r="L236" s="110" t="str">
        <f>IF('Passages &amp; Appels'!F236="","",'Passages &amp; Appels'!F236)</f>
        <v>REGNARD Caroline Femme</v>
      </c>
      <c r="M236" s="112" t="str">
        <f>IF('Passages &amp; Appels'!G236="","",'Passages &amp; Appels'!G236)</f>
        <v>Imashi</v>
      </c>
      <c r="N236" s="441">
        <f>IF('Passages &amp; Appels'!M236="","",'Passages &amp; Appels'!M236)</f>
        <v>0.58611111111111092</v>
      </c>
      <c r="O236" s="431">
        <f>IF('Passages &amp; Appels'!N236="","",'Passages &amp; Appels'!N236)</f>
        <v>0.60694444444444429</v>
      </c>
      <c r="P236" s="431">
        <f>IF('Passages &amp; Appels'!O236="","",'Passages &amp; Appels'!O236)</f>
        <v>0.60763888888888873</v>
      </c>
      <c r="Q236" s="439">
        <f>IF('Passages &amp; Appels'!P236="","",'Passages &amp; Appels'!P236)</f>
        <v>0.60902777777777761</v>
      </c>
      <c r="R236" s="435">
        <f>IF('Passages &amp; Appels'!Q236="","",'Passages &amp; Appels'!Q236)</f>
        <v>92</v>
      </c>
      <c r="S236" s="110" t="str">
        <f>IF('Passages &amp; Appels'!R236="","",'Passages &amp; Appels'!R236)</f>
        <v>m</v>
      </c>
      <c r="T236" s="437" t="str">
        <f>IF('Passages &amp; Appels'!S236="","",'Passages &amp; Appels'!S236)</f>
        <v/>
      </c>
      <c r="U236" s="112" t="str">
        <f>IF('Passages &amp; Appels'!T236="","",'Passages &amp; Appels'!T236)</f>
        <v/>
      </c>
      <c r="V236" s="413" t="str">
        <f>IF('Passages &amp; Appels'!U236="","",'Passages &amp; Appels'!U236)</f>
        <v/>
      </c>
    </row>
    <row r="237" spans="1:22" ht="18.75" x14ac:dyDescent="0.3">
      <c r="A237" s="561"/>
      <c r="B237" s="491">
        <f>IF('Passages &amp; Appels'!L237='Passages &amp; Appels'!L236,"",'Passages &amp; Appels'!L237)</f>
        <v>0.58819444444444435</v>
      </c>
      <c r="C237" s="487" t="str">
        <f>IF(B237&lt;&gt;"",'Passages &amp; Appels'!A237,IF('Passages &amp; Appels'!A237='Passages &amp; Appels'!A236,"",'Passages &amp; Appels'!A237))</f>
        <v>DNF</v>
      </c>
      <c r="D237" s="490" t="str">
        <f>IF(C237&lt;&gt;"",'Passages &amp; Appels'!K237,IF('Passages &amp; Appels'!K237='Passages &amp; Appels'!K236,"",'Passages &amp; Appels'!K237))</f>
        <v>Appel</v>
      </c>
      <c r="E237" s="488">
        <f>IF(B237&lt;&gt;"",'Passages &amp; Appels'!H237,IF('Passages &amp; Appels'!H237='Passages &amp; Appels'!H236,"",'Passages &amp; Appels'!H237))</f>
        <v>1</v>
      </c>
      <c r="F237" s="489">
        <f>IF('Passages &amp; Appels'!I237='Passages &amp; Appels'!I236,"",'Passages &amp; Appels'!I237)</f>
        <v>1</v>
      </c>
      <c r="G237" s="259">
        <f>IF('Passages &amp; Appels'!J237="","",'Passages &amp; Appels'!J237)</f>
        <v>1</v>
      </c>
      <c r="H237" s="468" t="str">
        <f>IF('Passages &amp; Appels'!B237="","",'Passages &amp; Appels'!B237)</f>
        <v>REIN</v>
      </c>
      <c r="I237" s="437" t="str">
        <f>IF('Passages &amp; Appels'!C237="","",'Passages &amp; Appels'!C237)</f>
        <v>Melissa</v>
      </c>
      <c r="J237" s="110" t="str">
        <f>IF('Passages &amp; Appels'!D237="","",'Passages &amp; Appels'!D237)</f>
        <v>FEMME</v>
      </c>
      <c r="K237" s="110" t="str">
        <f>IF('Passages &amp; Appels'!E237="","",'Passages &amp; Appels'!E237)</f>
        <v xml:space="preserve">N°5 </v>
      </c>
      <c r="L237" s="110" t="str">
        <f>IF('Passages &amp; Appels'!F237="","",'Passages &amp; Appels'!F237)</f>
        <v>REIN Melissa FEMME</v>
      </c>
      <c r="M237" s="112" t="str">
        <f>IF('Passages &amp; Appels'!G237="","",'Passages &amp; Appels'!G237)</f>
        <v>Les Cormorans 2</v>
      </c>
      <c r="N237" s="441">
        <f>IF('Passages &amp; Appels'!M237="","",'Passages &amp; Appels'!M237)</f>
        <v>0.56736111111111098</v>
      </c>
      <c r="O237" s="431">
        <f>IF('Passages &amp; Appels'!N237="","",'Passages &amp; Appels'!N237)</f>
        <v>0.58819444444444435</v>
      </c>
      <c r="P237" s="431">
        <f>IF('Passages &amp; Appels'!O237="","",'Passages &amp; Appels'!O237)</f>
        <v>0.5888888888888888</v>
      </c>
      <c r="Q237" s="439">
        <f>IF('Passages &amp; Appels'!P237="","",'Passages &amp; Appels'!P237)</f>
        <v>0.59027777777777768</v>
      </c>
      <c r="R237" s="435">
        <f>IF('Passages &amp; Appels'!Q237="","",'Passages &amp; Appels'!Q237)</f>
        <v>50</v>
      </c>
      <c r="S237" s="110" t="str">
        <f>IF('Passages &amp; Appels'!R237="","",'Passages &amp; Appels'!R237)</f>
        <v>m</v>
      </c>
      <c r="T237" s="437" t="str">
        <f>IF('Passages &amp; Appels'!S237="","",'Passages &amp; Appels'!S237)</f>
        <v/>
      </c>
      <c r="U237" s="112" t="str">
        <f>IF('Passages &amp; Appels'!T237="","",'Passages &amp; Appels'!T237)</f>
        <v/>
      </c>
      <c r="V237" s="413" t="str">
        <f>IF('Passages &amp; Appels'!U237="","",'Passages &amp; Appels'!U237)</f>
        <v/>
      </c>
    </row>
    <row r="238" spans="1:22" ht="18.75" x14ac:dyDescent="0.3">
      <c r="A238" s="561"/>
      <c r="B238" s="491" t="str">
        <f>IF('Passages &amp; Appels'!L238='Passages &amp; Appels'!L237,"",'Passages &amp; Appels'!L238)</f>
        <v/>
      </c>
      <c r="C238" s="487" t="str">
        <f>IF(B238&lt;&gt;"",'Passages &amp; Appels'!A238,IF('Passages &amp; Appels'!A238='Passages &amp; Appels'!A237,"",'Passages &amp; Appels'!A238))</f>
        <v/>
      </c>
      <c r="D238" s="490" t="str">
        <f>IF(C238&lt;&gt;"",'Passages &amp; Appels'!K238,IF('Passages &amp; Appels'!K238='Passages &amp; Appels'!K237,"",'Passages &amp; Appels'!K238))</f>
        <v/>
      </c>
      <c r="E238" s="488" t="str">
        <f>IF(B238&lt;&gt;"",'Passages &amp; Appels'!H238,IF('Passages &amp; Appels'!H238='Passages &amp; Appels'!H237,"",'Passages &amp; Appels'!H238))</f>
        <v/>
      </c>
      <c r="F238" s="489">
        <f>IF('Passages &amp; Appels'!I238='Passages &amp; Appels'!I237,"",'Passages &amp; Appels'!I238)</f>
        <v>2</v>
      </c>
      <c r="G238" s="259">
        <f>IF('Passages &amp; Appels'!J238="","",'Passages &amp; Appels'!J238)</f>
        <v>2</v>
      </c>
      <c r="H238" s="468" t="str">
        <f>IF('Passages &amp; Appels'!B238="","",'Passages &amp; Appels'!B238)</f>
        <v>QUERY</v>
      </c>
      <c r="I238" s="437" t="str">
        <f>IF('Passages &amp; Appels'!C238="","",'Passages &amp; Appels'!C238)</f>
        <v>Michelle</v>
      </c>
      <c r="J238" s="110" t="str">
        <f>IF('Passages &amp; Appels'!D238="","",'Passages &amp; Appels'!D238)</f>
        <v>FEMME</v>
      </c>
      <c r="K238" s="110" t="str">
        <f>IF('Passages &amp; Appels'!E238="","",'Passages &amp; Appels'!E238)</f>
        <v xml:space="preserve">N°5 </v>
      </c>
      <c r="L238" s="110" t="str">
        <f>IF('Passages &amp; Appels'!F238="","",'Passages &amp; Appels'!F238)</f>
        <v>QUERY Michelle FEMME</v>
      </c>
      <c r="M238" s="112" t="str">
        <f>IF('Passages &amp; Appels'!G238="","",'Passages &amp; Appels'!G238)</f>
        <v>Les Cormorans 1</v>
      </c>
      <c r="N238" s="441">
        <f>IF('Passages &amp; Appels'!M238="","",'Passages &amp; Appels'!M238)</f>
        <v>0.56736111111111098</v>
      </c>
      <c r="O238" s="431">
        <f>IF('Passages &amp; Appels'!N238="","",'Passages &amp; Appels'!N238)</f>
        <v>0.58819444444444435</v>
      </c>
      <c r="P238" s="431">
        <f>IF('Passages &amp; Appels'!O238="","",'Passages &amp; Appels'!O238)</f>
        <v>0.5888888888888888</v>
      </c>
      <c r="Q238" s="439">
        <f>IF('Passages &amp; Appels'!P238="","",'Passages &amp; Appels'!P238)</f>
        <v>0.59027777777777768</v>
      </c>
      <c r="R238" s="435">
        <f>IF('Passages &amp; Appels'!Q238="","",'Passages &amp; Appels'!Q238)</f>
        <v>53</v>
      </c>
      <c r="S238" s="110" t="str">
        <f>IF('Passages &amp; Appels'!R238="","",'Passages &amp; Appels'!R238)</f>
        <v>m</v>
      </c>
      <c r="T238" s="437" t="str">
        <f>IF('Passages &amp; Appels'!S238="","",'Passages &amp; Appels'!S238)</f>
        <v/>
      </c>
      <c r="U238" s="112" t="str">
        <f>IF('Passages &amp; Appels'!T238="","",'Passages &amp; Appels'!T238)</f>
        <v/>
      </c>
      <c r="V238" s="413" t="str">
        <f>IF('Passages &amp; Appels'!U238="","",'Passages &amp; Appels'!U238)</f>
        <v/>
      </c>
    </row>
    <row r="239" spans="1:22" ht="18.75" x14ac:dyDescent="0.3">
      <c r="A239" s="561"/>
      <c r="B239" s="491">
        <f>IF('Passages &amp; Appels'!L239='Passages &amp; Appels'!L238,"",'Passages &amp; Appels'!L239)</f>
        <v>0.5888888888888888</v>
      </c>
      <c r="C239" s="487" t="str">
        <f>IF(B239&lt;&gt;"",'Passages &amp; Appels'!A239,IF('Passages &amp; Appels'!A239='Passages &amp; Appels'!A238,"",'Passages &amp; Appels'!A239))</f>
        <v>DNF</v>
      </c>
      <c r="D239" s="490" t="str">
        <f>IF(C239&lt;&gt;"",'Passages &amp; Appels'!K239,IF('Passages &amp; Appels'!K239='Passages &amp; Appels'!K238,"",'Passages &amp; Appels'!K239))</f>
        <v>Décompte</v>
      </c>
      <c r="E239" s="488">
        <f>IF(B239&lt;&gt;"",'Passages &amp; Appels'!H239,IF('Passages &amp; Appels'!H239='Passages &amp; Appels'!H238,"",'Passages &amp; Appels'!H239))</f>
        <v>1</v>
      </c>
      <c r="F239" s="489">
        <f>IF('Passages &amp; Appels'!I239='Passages &amp; Appels'!I238,"",'Passages &amp; Appels'!I239)</f>
        <v>1</v>
      </c>
      <c r="G239" s="259">
        <f>IF('Passages &amp; Appels'!J239="","",'Passages &amp; Appels'!J239)</f>
        <v>1</v>
      </c>
      <c r="H239" s="468" t="str">
        <f>IF('Passages &amp; Appels'!B239="","",'Passages &amp; Appels'!B239)</f>
        <v>REIN</v>
      </c>
      <c r="I239" s="437" t="str">
        <f>IF('Passages &amp; Appels'!C239="","",'Passages &amp; Appels'!C239)</f>
        <v>Melissa</v>
      </c>
      <c r="J239" s="110" t="str">
        <f>IF('Passages &amp; Appels'!D239="","",'Passages &amp; Appels'!D239)</f>
        <v>FEMME</v>
      </c>
      <c r="K239" s="110" t="str">
        <f>IF('Passages &amp; Appels'!E239="","",'Passages &amp; Appels'!E239)</f>
        <v xml:space="preserve">N°5 </v>
      </c>
      <c r="L239" s="110" t="str">
        <f>IF('Passages &amp; Appels'!F239="","",'Passages &amp; Appels'!F239)</f>
        <v>REIN Melissa FEMME</v>
      </c>
      <c r="M239" s="112" t="str">
        <f>IF('Passages &amp; Appels'!G239="","",'Passages &amp; Appels'!G239)</f>
        <v>Les Cormorans 2</v>
      </c>
      <c r="N239" s="441">
        <f>IF('Passages &amp; Appels'!M239="","",'Passages &amp; Appels'!M239)</f>
        <v>0.56736111111111098</v>
      </c>
      <c r="O239" s="431">
        <f>IF('Passages &amp; Appels'!N239="","",'Passages &amp; Appels'!N239)</f>
        <v>0.58819444444444435</v>
      </c>
      <c r="P239" s="431">
        <f>IF('Passages &amp; Appels'!O239="","",'Passages &amp; Appels'!O239)</f>
        <v>0.5888888888888888</v>
      </c>
      <c r="Q239" s="439">
        <f>IF('Passages &amp; Appels'!P239="","",'Passages &amp; Appels'!P239)</f>
        <v>0.59027777777777768</v>
      </c>
      <c r="R239" s="435">
        <f>IF('Passages &amp; Appels'!Q239="","",'Passages &amp; Appels'!Q239)</f>
        <v>50</v>
      </c>
      <c r="S239" s="110" t="str">
        <f>IF('Passages &amp; Appels'!R239="","",'Passages &amp; Appels'!R239)</f>
        <v>m</v>
      </c>
      <c r="T239" s="437" t="str">
        <f>IF('Passages &amp; Appels'!S239="","",'Passages &amp; Appels'!S239)</f>
        <v/>
      </c>
      <c r="U239" s="112" t="str">
        <f>IF('Passages &amp; Appels'!T239="","",'Passages &amp; Appels'!T239)</f>
        <v/>
      </c>
      <c r="V239" s="413" t="str">
        <f>IF('Passages &amp; Appels'!U239="","",'Passages &amp; Appels'!U239)</f>
        <v/>
      </c>
    </row>
    <row r="240" spans="1:22" ht="18.75" x14ac:dyDescent="0.3">
      <c r="A240" s="561"/>
      <c r="B240" s="491" t="str">
        <f>IF('Passages &amp; Appels'!L240='Passages &amp; Appels'!L239,"",'Passages &amp; Appels'!L240)</f>
        <v/>
      </c>
      <c r="C240" s="487" t="str">
        <f>IF(B240&lt;&gt;"",'Passages &amp; Appels'!A240,IF('Passages &amp; Appels'!A240='Passages &amp; Appels'!A239,"",'Passages &amp; Appels'!A240))</f>
        <v/>
      </c>
      <c r="D240" s="490" t="str">
        <f>IF(C240&lt;&gt;"",'Passages &amp; Appels'!K240,IF('Passages &amp; Appels'!K240='Passages &amp; Appels'!K239,"",'Passages &amp; Appels'!K240))</f>
        <v/>
      </c>
      <c r="E240" s="488" t="str">
        <f>IF(B240&lt;&gt;"",'Passages &amp; Appels'!H240,IF('Passages &amp; Appels'!H240='Passages &amp; Appels'!H239,"",'Passages &amp; Appels'!H240))</f>
        <v/>
      </c>
      <c r="F240" s="489">
        <f>IF('Passages &amp; Appels'!I240='Passages &amp; Appels'!I239,"",'Passages &amp; Appels'!I240)</f>
        <v>2</v>
      </c>
      <c r="G240" s="259">
        <f>IF('Passages &amp; Appels'!J240="","",'Passages &amp; Appels'!J240)</f>
        <v>2</v>
      </c>
      <c r="H240" s="468" t="str">
        <f>IF('Passages &amp; Appels'!B240="","",'Passages &amp; Appels'!B240)</f>
        <v>QUERY</v>
      </c>
      <c r="I240" s="437" t="str">
        <f>IF('Passages &amp; Appels'!C240="","",'Passages &amp; Appels'!C240)</f>
        <v>Michelle</v>
      </c>
      <c r="J240" s="110" t="str">
        <f>IF('Passages &amp; Appels'!D240="","",'Passages &amp; Appels'!D240)</f>
        <v>FEMME</v>
      </c>
      <c r="K240" s="110" t="str">
        <f>IF('Passages &amp; Appels'!E240="","",'Passages &amp; Appels'!E240)</f>
        <v xml:space="preserve">N°5 </v>
      </c>
      <c r="L240" s="110" t="str">
        <f>IF('Passages &amp; Appels'!F240="","",'Passages &amp; Appels'!F240)</f>
        <v>QUERY Michelle FEMME</v>
      </c>
      <c r="M240" s="112" t="str">
        <f>IF('Passages &amp; Appels'!G240="","",'Passages &amp; Appels'!G240)</f>
        <v>Les Cormorans 1</v>
      </c>
      <c r="N240" s="441">
        <f>IF('Passages &amp; Appels'!M240="","",'Passages &amp; Appels'!M240)</f>
        <v>0.56736111111111098</v>
      </c>
      <c r="O240" s="431">
        <f>IF('Passages &amp; Appels'!N240="","",'Passages &amp; Appels'!N240)</f>
        <v>0.58819444444444435</v>
      </c>
      <c r="P240" s="431">
        <f>IF('Passages &amp; Appels'!O240="","",'Passages &amp; Appels'!O240)</f>
        <v>0.5888888888888888</v>
      </c>
      <c r="Q240" s="439">
        <f>IF('Passages &amp; Appels'!P240="","",'Passages &amp; Appels'!P240)</f>
        <v>0.59027777777777768</v>
      </c>
      <c r="R240" s="435">
        <f>IF('Passages &amp; Appels'!Q240="","",'Passages &amp; Appels'!Q240)</f>
        <v>53</v>
      </c>
      <c r="S240" s="110" t="str">
        <f>IF('Passages &amp; Appels'!R240="","",'Passages &amp; Appels'!R240)</f>
        <v>m</v>
      </c>
      <c r="T240" s="437" t="str">
        <f>IF('Passages &amp; Appels'!S240="","",'Passages &amp; Appels'!S240)</f>
        <v/>
      </c>
      <c r="U240" s="112" t="str">
        <f>IF('Passages &amp; Appels'!T240="","",'Passages &amp; Appels'!T240)</f>
        <v/>
      </c>
      <c r="V240" s="413" t="str">
        <f>IF('Passages &amp; Appels'!U240="","",'Passages &amp; Appels'!U240)</f>
        <v/>
      </c>
    </row>
    <row r="241" spans="1:22" ht="18.75" x14ac:dyDescent="0.3">
      <c r="A241" s="561"/>
      <c r="B241" s="491">
        <f>IF('Passages &amp; Appels'!L241='Passages &amp; Appels'!L240,"",'Passages &amp; Appels'!L241)</f>
        <v>0.59027777777777768</v>
      </c>
      <c r="C241" s="487" t="str">
        <f>IF(B241&lt;&gt;"",'Passages &amp; Appels'!A241,IF('Passages &amp; Appels'!A241='Passages &amp; Appels'!A240,"",'Passages &amp; Appels'!A241))</f>
        <v>DNF</v>
      </c>
      <c r="D241" s="490" t="str">
        <f>IF(C241&lt;&gt;"",'Passages &amp; Appels'!K241,IF('Passages &amp; Appels'!K241='Passages &amp; Appels'!K240,"",'Passages &amp; Appels'!K241))</f>
        <v>Passage</v>
      </c>
      <c r="E241" s="488">
        <f>IF(B241&lt;&gt;"",'Passages &amp; Appels'!H241,IF('Passages &amp; Appels'!H241='Passages &amp; Appels'!H240,"",'Passages &amp; Appels'!H241))</f>
        <v>1</v>
      </c>
      <c r="F241" s="489">
        <f>IF('Passages &amp; Appels'!I241='Passages &amp; Appels'!I240,"",'Passages &amp; Appels'!I241)</f>
        <v>1</v>
      </c>
      <c r="G241" s="259">
        <f>IF('Passages &amp; Appels'!J241="","",'Passages &amp; Appels'!J241)</f>
        <v>1</v>
      </c>
      <c r="H241" s="468" t="str">
        <f>IF('Passages &amp; Appels'!B241="","",'Passages &amp; Appels'!B241)</f>
        <v>REIN</v>
      </c>
      <c r="I241" s="437" t="str">
        <f>IF('Passages &amp; Appels'!C241="","",'Passages &amp; Appels'!C241)</f>
        <v>Melissa</v>
      </c>
      <c r="J241" s="110" t="str">
        <f>IF('Passages &amp; Appels'!D241="","",'Passages &amp; Appels'!D241)</f>
        <v>FEMME</v>
      </c>
      <c r="K241" s="110" t="str">
        <f>IF('Passages &amp; Appels'!E241="","",'Passages &amp; Appels'!E241)</f>
        <v xml:space="preserve">N°5 </v>
      </c>
      <c r="L241" s="110" t="str">
        <f>IF('Passages &amp; Appels'!F241="","",'Passages &amp; Appels'!F241)</f>
        <v>REIN Melissa FEMME</v>
      </c>
      <c r="M241" s="112" t="str">
        <f>IF('Passages &amp; Appels'!G241="","",'Passages &amp; Appels'!G241)</f>
        <v>Les Cormorans 2</v>
      </c>
      <c r="N241" s="441">
        <f>IF('Passages &amp; Appels'!M241="","",'Passages &amp; Appels'!M241)</f>
        <v>0.56736111111111098</v>
      </c>
      <c r="O241" s="431">
        <f>IF('Passages &amp; Appels'!N241="","",'Passages &amp; Appels'!N241)</f>
        <v>0.58819444444444435</v>
      </c>
      <c r="P241" s="431">
        <f>IF('Passages &amp; Appels'!O241="","",'Passages &amp; Appels'!O241)</f>
        <v>0.5888888888888888</v>
      </c>
      <c r="Q241" s="439">
        <f>IF('Passages &amp; Appels'!P241="","",'Passages &amp; Appels'!P241)</f>
        <v>0.59027777777777768</v>
      </c>
      <c r="R241" s="435">
        <f>IF('Passages &amp; Appels'!Q241="","",'Passages &amp; Appels'!Q241)</f>
        <v>50</v>
      </c>
      <c r="S241" s="110" t="str">
        <f>IF('Passages &amp; Appels'!R241="","",'Passages &amp; Appels'!R241)</f>
        <v>m</v>
      </c>
      <c r="T241" s="437" t="str">
        <f>IF('Passages &amp; Appels'!S241="","",'Passages &amp; Appels'!S241)</f>
        <v/>
      </c>
      <c r="U241" s="112" t="str">
        <f>IF('Passages &amp; Appels'!T241="","",'Passages &amp; Appels'!T241)</f>
        <v/>
      </c>
      <c r="V241" s="413" t="str">
        <f>IF('Passages &amp; Appels'!U241="","",'Passages &amp; Appels'!U241)</f>
        <v/>
      </c>
    </row>
    <row r="242" spans="1:22" ht="18.75" x14ac:dyDescent="0.3">
      <c r="A242" s="561"/>
      <c r="B242" s="491" t="str">
        <f>IF('Passages &amp; Appels'!L242='Passages &amp; Appels'!L241,"",'Passages &amp; Appels'!L242)</f>
        <v/>
      </c>
      <c r="C242" s="487" t="str">
        <f>IF(B242&lt;&gt;"",'Passages &amp; Appels'!A242,IF('Passages &amp; Appels'!A242='Passages &amp; Appels'!A241,"",'Passages &amp; Appels'!A242))</f>
        <v/>
      </c>
      <c r="D242" s="490" t="str">
        <f>IF(C242&lt;&gt;"",'Passages &amp; Appels'!K242,IF('Passages &amp; Appels'!K242='Passages &amp; Appels'!K241,"",'Passages &amp; Appels'!K242))</f>
        <v/>
      </c>
      <c r="E242" s="488" t="str">
        <f>IF(B242&lt;&gt;"",'Passages &amp; Appels'!H242,IF('Passages &amp; Appels'!H242='Passages &amp; Appels'!H241,"",'Passages &amp; Appels'!H242))</f>
        <v/>
      </c>
      <c r="F242" s="489">
        <f>IF('Passages &amp; Appels'!I242='Passages &amp; Appels'!I241,"",'Passages &amp; Appels'!I242)</f>
        <v>2</v>
      </c>
      <c r="G242" s="259">
        <f>IF('Passages &amp; Appels'!J242="","",'Passages &amp; Appels'!J242)</f>
        <v>2</v>
      </c>
      <c r="H242" s="468" t="str">
        <f>IF('Passages &amp; Appels'!B242="","",'Passages &amp; Appels'!B242)</f>
        <v>QUERY</v>
      </c>
      <c r="I242" s="437" t="str">
        <f>IF('Passages &amp; Appels'!C242="","",'Passages &amp; Appels'!C242)</f>
        <v>Michelle</v>
      </c>
      <c r="J242" s="110" t="str">
        <f>IF('Passages &amp; Appels'!D242="","",'Passages &amp; Appels'!D242)</f>
        <v>FEMME</v>
      </c>
      <c r="K242" s="110" t="str">
        <f>IF('Passages &amp; Appels'!E242="","",'Passages &amp; Appels'!E242)</f>
        <v xml:space="preserve">N°5 </v>
      </c>
      <c r="L242" s="110" t="str">
        <f>IF('Passages &amp; Appels'!F242="","",'Passages &amp; Appels'!F242)</f>
        <v>QUERY Michelle FEMME</v>
      </c>
      <c r="M242" s="112" t="str">
        <f>IF('Passages &amp; Appels'!G242="","",'Passages &amp; Appels'!G242)</f>
        <v>Les Cormorans 1</v>
      </c>
      <c r="N242" s="441">
        <f>IF('Passages &amp; Appels'!M242="","",'Passages &amp; Appels'!M242)</f>
        <v>0.56736111111111098</v>
      </c>
      <c r="O242" s="431">
        <f>IF('Passages &amp; Appels'!N242="","",'Passages &amp; Appels'!N242)</f>
        <v>0.58819444444444435</v>
      </c>
      <c r="P242" s="431">
        <f>IF('Passages &amp; Appels'!O242="","",'Passages &amp; Appels'!O242)</f>
        <v>0.5888888888888888</v>
      </c>
      <c r="Q242" s="439">
        <f>IF('Passages &amp; Appels'!P242="","",'Passages &amp; Appels'!P242)</f>
        <v>0.59027777777777768</v>
      </c>
      <c r="R242" s="435">
        <f>IF('Passages &amp; Appels'!Q242="","",'Passages &amp; Appels'!Q242)</f>
        <v>53</v>
      </c>
      <c r="S242" s="110" t="str">
        <f>IF('Passages &amp; Appels'!R242="","",'Passages &amp; Appels'!R242)</f>
        <v>m</v>
      </c>
      <c r="T242" s="437" t="str">
        <f>IF('Passages &amp; Appels'!S242="","",'Passages &amp; Appels'!S242)</f>
        <v/>
      </c>
      <c r="U242" s="112" t="str">
        <f>IF('Passages &amp; Appels'!T242="","",'Passages &amp; Appels'!T242)</f>
        <v/>
      </c>
      <c r="V242" s="413" t="str">
        <f>IF('Passages &amp; Appels'!U242="","",'Passages &amp; Appels'!U242)</f>
        <v/>
      </c>
    </row>
    <row r="243" spans="1:22" ht="18.75" x14ac:dyDescent="0.3">
      <c r="A243" s="561"/>
      <c r="B243" s="491">
        <f>IF('Passages &amp; Appels'!L243='Passages &amp; Appels'!L242,"",'Passages &amp; Appels'!L243)</f>
        <v>0.59236111111111089</v>
      </c>
      <c r="C243" s="487" t="str">
        <f>IF(B243&lt;&gt;"",'Passages &amp; Appels'!A243,IF('Passages &amp; Appels'!A243='Passages &amp; Appels'!A242,"",'Passages &amp; Appels'!A243))</f>
        <v>DNF</v>
      </c>
      <c r="D243" s="490" t="str">
        <f>IF(C243&lt;&gt;"",'Passages &amp; Appels'!K243,IF('Passages &amp; Appels'!K243='Passages &amp; Appels'!K242,"",'Passages &amp; Appels'!K243))</f>
        <v>Echauffement</v>
      </c>
      <c r="E243" s="488">
        <f>IF(B243&lt;&gt;"",'Passages &amp; Appels'!H243,IF('Passages &amp; Appels'!H243='Passages &amp; Appels'!H242,"",'Passages &amp; Appels'!H243))</f>
        <v>5</v>
      </c>
      <c r="F243" s="489">
        <f>IF('Passages &amp; Appels'!I243='Passages &amp; Appels'!I242,"",'Passages &amp; Appels'!I243)</f>
        <v>1</v>
      </c>
      <c r="G243" s="259">
        <f>IF('Passages &amp; Appels'!J243="","",'Passages &amp; Appels'!J243)</f>
        <v>1</v>
      </c>
      <c r="H243" s="468" t="str">
        <f>IF('Passages &amp; Appels'!B243="","",'Passages &amp; Appels'!B243)</f>
        <v>SKROBOVA</v>
      </c>
      <c r="I243" s="437" t="str">
        <f>IF('Passages &amp; Appels'!C243="","",'Passages &amp; Appels'!C243)</f>
        <v>Jana</v>
      </c>
      <c r="J243" s="110" t="str">
        <f>IF('Passages &amp; Appels'!D243="","",'Passages &amp; Appels'!D243)</f>
        <v>Femme</v>
      </c>
      <c r="K243" s="110" t="str">
        <f>IF('Passages &amp; Appels'!E243="","",'Passages &amp; Appels'!E243)</f>
        <v xml:space="preserve">N°5 </v>
      </c>
      <c r="L243" s="110" t="str">
        <f>IF('Passages &amp; Appels'!F243="","",'Passages &amp; Appels'!F243)</f>
        <v>SKROBOVA Jana Femme</v>
      </c>
      <c r="M243" s="112" t="str">
        <f>IF('Passages &amp; Appels'!G243="","",'Passages &amp; Appels'!G243)</f>
        <v>Apneaman, Praha, Czech Republic</v>
      </c>
      <c r="N243" s="441">
        <f>IF('Passages &amp; Appels'!M243="","",'Passages &amp; Appels'!M243)</f>
        <v>0.59236111111111089</v>
      </c>
      <c r="O243" s="431">
        <f>IF('Passages &amp; Appels'!N243="","",'Passages &amp; Appels'!N243)</f>
        <v>0.61319444444444426</v>
      </c>
      <c r="P243" s="431">
        <f>IF('Passages &amp; Appels'!O243="","",'Passages &amp; Appels'!O243)</f>
        <v>0.61388888888888871</v>
      </c>
      <c r="Q243" s="439">
        <f>IF('Passages &amp; Appels'!P243="","",'Passages &amp; Appels'!P243)</f>
        <v>0.61527777777777759</v>
      </c>
      <c r="R243" s="435">
        <f>IF('Passages &amp; Appels'!Q243="","",'Passages &amp; Appels'!Q243)</f>
        <v>95</v>
      </c>
      <c r="S243" s="110" t="str">
        <f>IF('Passages &amp; Appels'!R243="","",'Passages &amp; Appels'!R243)</f>
        <v>m</v>
      </c>
      <c r="T243" s="437" t="str">
        <f>IF('Passages &amp; Appels'!S243="","",'Passages &amp; Appels'!S243)</f>
        <v/>
      </c>
      <c r="U243" s="112" t="str">
        <f>IF('Passages &amp; Appels'!T243="","",'Passages &amp; Appels'!T243)</f>
        <v/>
      </c>
      <c r="V243" s="413" t="str">
        <f>IF('Passages &amp; Appels'!U243="","",'Passages &amp; Appels'!U243)</f>
        <v/>
      </c>
    </row>
    <row r="244" spans="1:22" ht="18.75" x14ac:dyDescent="0.3">
      <c r="A244" s="561"/>
      <c r="B244" s="491" t="str">
        <f>IF('Passages &amp; Appels'!L244='Passages &amp; Appels'!L243,"",'Passages &amp; Appels'!L244)</f>
        <v/>
      </c>
      <c r="C244" s="487" t="str">
        <f>IF(B244&lt;&gt;"",'Passages &amp; Appels'!A244,IF('Passages &amp; Appels'!A244='Passages &amp; Appels'!A243,"",'Passages &amp; Appels'!A244))</f>
        <v/>
      </c>
      <c r="D244" s="490" t="str">
        <f>IF(C244&lt;&gt;"",'Passages &amp; Appels'!K244,IF('Passages &amp; Appels'!K244='Passages &amp; Appels'!K243,"",'Passages &amp; Appels'!K244))</f>
        <v/>
      </c>
      <c r="E244" s="488" t="str">
        <f>IF(B244&lt;&gt;"",'Passages &amp; Appels'!H244,IF('Passages &amp; Appels'!H244='Passages &amp; Appels'!H243,"",'Passages &amp; Appels'!H244))</f>
        <v/>
      </c>
      <c r="F244" s="489">
        <f>IF('Passages &amp; Appels'!I244='Passages &amp; Appels'!I243,"",'Passages &amp; Appels'!I244)</f>
        <v>2</v>
      </c>
      <c r="G244" s="259">
        <f>IF('Passages &amp; Appels'!J244="","",'Passages &amp; Appels'!J244)</f>
        <v>2</v>
      </c>
      <c r="H244" s="468" t="str">
        <f>IF('Passages &amp; Appels'!B244="","",'Passages &amp; Appels'!B244)</f>
        <v>GATA</v>
      </c>
      <c r="I244" s="437" t="str">
        <f>IF('Passages &amp; Appels'!C244="","",'Passages &amp; Appels'!C244)</f>
        <v>Aude</v>
      </c>
      <c r="J244" s="110" t="str">
        <f>IF('Passages &amp; Appels'!D244="","",'Passages &amp; Appels'!D244)</f>
        <v>Femme</v>
      </c>
      <c r="K244" s="110" t="str">
        <f>IF('Passages &amp; Appels'!E244="","",'Passages &amp; Appels'!E244)</f>
        <v xml:space="preserve">N°4 </v>
      </c>
      <c r="L244" s="110" t="str">
        <f>IF('Passages &amp; Appels'!F244="","",'Passages &amp; Appels'!F244)</f>
        <v>GATA Aude Femme</v>
      </c>
      <c r="M244" s="112" t="str">
        <f>IF('Passages &amp; Appels'!G244="","",'Passages &amp; Appels'!G244)</f>
        <v>Enjoy And Relax</v>
      </c>
      <c r="N244" s="441">
        <f>IF('Passages &amp; Appels'!M244="","",'Passages &amp; Appels'!M244)</f>
        <v>0.59236111111111089</v>
      </c>
      <c r="O244" s="431">
        <f>IF('Passages &amp; Appels'!N244="","",'Passages &amp; Appels'!N244)</f>
        <v>0.61319444444444426</v>
      </c>
      <c r="P244" s="431">
        <f>IF('Passages &amp; Appels'!O244="","",'Passages &amp; Appels'!O244)</f>
        <v>0.61388888888888871</v>
      </c>
      <c r="Q244" s="439">
        <f>IF('Passages &amp; Appels'!P244="","",'Passages &amp; Appels'!P244)</f>
        <v>0.61527777777777759</v>
      </c>
      <c r="R244" s="435">
        <f>IF('Passages &amp; Appels'!Q244="","",'Passages &amp; Appels'!Q244)</f>
        <v>100</v>
      </c>
      <c r="S244" s="110" t="str">
        <f>IF('Passages &amp; Appels'!R244="","",'Passages &amp; Appels'!R244)</f>
        <v>m</v>
      </c>
      <c r="T244" s="437" t="str">
        <f>IF('Passages &amp; Appels'!S244="","",'Passages &amp; Appels'!S244)</f>
        <v/>
      </c>
      <c r="U244" s="112" t="str">
        <f>IF('Passages &amp; Appels'!T244="","",'Passages &amp; Appels'!T244)</f>
        <v/>
      </c>
      <c r="V244" s="413" t="str">
        <f>IF('Passages &amp; Appels'!U244="","",'Passages &amp; Appels'!U244)</f>
        <v/>
      </c>
    </row>
    <row r="245" spans="1:22" ht="18.75" x14ac:dyDescent="0.3">
      <c r="A245" s="561"/>
      <c r="B245" s="491">
        <f>IF('Passages &amp; Appels'!L245='Passages &amp; Appels'!L244,"",'Passages &amp; Appels'!L245)</f>
        <v>0.59444444444444433</v>
      </c>
      <c r="C245" s="487" t="str">
        <f>IF(B245&lt;&gt;"",'Passages &amp; Appels'!A245,IF('Passages &amp; Appels'!A245='Passages &amp; Appels'!A244,"",'Passages &amp; Appels'!A245))</f>
        <v>DNF</v>
      </c>
      <c r="D245" s="490" t="str">
        <f>IF(C245&lt;&gt;"",'Passages &amp; Appels'!K245,IF('Passages &amp; Appels'!K245='Passages &amp; Appels'!K244,"",'Passages &amp; Appels'!K245))</f>
        <v>Appel</v>
      </c>
      <c r="E245" s="488">
        <f>IF(B245&lt;&gt;"",'Passages &amp; Appels'!H245,IF('Passages &amp; Appels'!H245='Passages &amp; Appels'!H244,"",'Passages &amp; Appels'!H245))</f>
        <v>2</v>
      </c>
      <c r="F245" s="489">
        <f>IF('Passages &amp; Appels'!I245='Passages &amp; Appels'!I244,"",'Passages &amp; Appels'!I245)</f>
        <v>1</v>
      </c>
      <c r="G245" s="259">
        <f>IF('Passages &amp; Appels'!J245="","",'Passages &amp; Appels'!J245)</f>
        <v>1</v>
      </c>
      <c r="H245" s="468" t="str">
        <f>IF('Passages &amp; Appels'!B245="","",'Passages &amp; Appels'!B245)</f>
        <v>HERENT</v>
      </c>
      <c r="I245" s="437" t="str">
        <f>IF('Passages &amp; Appels'!C245="","",'Passages &amp; Appels'!C245)</f>
        <v>Xavier</v>
      </c>
      <c r="J245" s="110" t="str">
        <f>IF('Passages &amp; Appels'!D245="","",'Passages &amp; Appels'!D245)</f>
        <v>Homme</v>
      </c>
      <c r="K245" s="110" t="str">
        <f>IF('Passages &amp; Appels'!E245="","",'Passages &amp; Appels'!E245)</f>
        <v xml:space="preserve">N°4 </v>
      </c>
      <c r="L245" s="110" t="str">
        <f>IF('Passages &amp; Appels'!F245="","",'Passages &amp; Appels'!F245)</f>
        <v>HERENT Xavier Homme</v>
      </c>
      <c r="M245" s="112" t="str">
        <f>IF('Passages &amp; Appels'!G245="","",'Passages &amp; Appels'!G245)</f>
        <v>Les Cormorans 2</v>
      </c>
      <c r="N245" s="441">
        <f>IF('Passages &amp; Appels'!M245="","",'Passages &amp; Appels'!M245)</f>
        <v>0.57361111111111096</v>
      </c>
      <c r="O245" s="431">
        <f>IF('Passages &amp; Appels'!N245="","",'Passages &amp; Appels'!N245)</f>
        <v>0.59444444444444433</v>
      </c>
      <c r="P245" s="431">
        <f>IF('Passages &amp; Appels'!O245="","",'Passages &amp; Appels'!O245)</f>
        <v>0.59513888888888877</v>
      </c>
      <c r="Q245" s="439">
        <f>IF('Passages &amp; Appels'!P245="","",'Passages &amp; Appels'!P245)</f>
        <v>0.59652777777777766</v>
      </c>
      <c r="R245" s="435">
        <f>IF('Passages &amp; Appels'!Q245="","",'Passages &amp; Appels'!Q245)</f>
        <v>65</v>
      </c>
      <c r="S245" s="110" t="str">
        <f>IF('Passages &amp; Appels'!R245="","",'Passages &amp; Appels'!R245)</f>
        <v>m</v>
      </c>
      <c r="T245" s="437" t="str">
        <f>IF('Passages &amp; Appels'!S245="","",'Passages &amp; Appels'!S245)</f>
        <v/>
      </c>
      <c r="U245" s="112" t="str">
        <f>IF('Passages &amp; Appels'!T245="","",'Passages &amp; Appels'!T245)</f>
        <v/>
      </c>
      <c r="V245" s="413" t="str">
        <f>IF('Passages &amp; Appels'!U245="","",'Passages &amp; Appels'!U245)</f>
        <v/>
      </c>
    </row>
    <row r="246" spans="1:22" ht="18.75" x14ac:dyDescent="0.3">
      <c r="A246" s="561"/>
      <c r="B246" s="491" t="str">
        <f>IF('Passages &amp; Appels'!L246='Passages &amp; Appels'!L245,"",'Passages &amp; Appels'!L246)</f>
        <v/>
      </c>
      <c r="C246" s="487" t="str">
        <f>IF(B246&lt;&gt;"",'Passages &amp; Appels'!A246,IF('Passages &amp; Appels'!A246='Passages &amp; Appels'!A245,"",'Passages &amp; Appels'!A246))</f>
        <v/>
      </c>
      <c r="D246" s="490" t="str">
        <f>IF(C246&lt;&gt;"",'Passages &amp; Appels'!K246,IF('Passages &amp; Appels'!K246='Passages &amp; Appels'!K245,"",'Passages &amp; Appels'!K246))</f>
        <v/>
      </c>
      <c r="E246" s="488" t="str">
        <f>IF(B246&lt;&gt;"",'Passages &amp; Appels'!H246,IF('Passages &amp; Appels'!H246='Passages &amp; Appels'!H245,"",'Passages &amp; Appels'!H246))</f>
        <v/>
      </c>
      <c r="F246" s="489">
        <f>IF('Passages &amp; Appels'!I246='Passages &amp; Appels'!I245,"",'Passages &amp; Appels'!I246)</f>
        <v>2</v>
      </c>
      <c r="G246" s="259">
        <f>IF('Passages &amp; Appels'!J246="","",'Passages &amp; Appels'!J246)</f>
        <v>2</v>
      </c>
      <c r="H246" s="468" t="str">
        <f>IF('Passages &amp; Appels'!B246="","",'Passages &amp; Appels'!B246)</f>
        <v>TISSOT</v>
      </c>
      <c r="I246" s="437" t="str">
        <f>IF('Passages &amp; Appels'!C246="","",'Passages &amp; Appels'!C246)</f>
        <v>Charles</v>
      </c>
      <c r="J246" s="110" t="str">
        <f>IF('Passages &amp; Appels'!D246="","",'Passages &amp; Appels'!D246)</f>
        <v>Homme</v>
      </c>
      <c r="K246" s="110" t="str">
        <f>IF('Passages &amp; Appels'!E246="","",'Passages &amp; Appels'!E246)</f>
        <v xml:space="preserve">N°4 </v>
      </c>
      <c r="L246" s="110" t="str">
        <f>IF('Passages &amp; Appels'!F246="","",'Passages &amp; Appels'!F246)</f>
        <v>TISSOT Charles Homme</v>
      </c>
      <c r="M246" s="112" t="str">
        <f>IF('Passages &amp; Appels'!G246="","",'Passages &amp; Appels'!G246)</f>
        <v>Imashi</v>
      </c>
      <c r="N246" s="441">
        <f>IF('Passages &amp; Appels'!M246="","",'Passages &amp; Appels'!M246)</f>
        <v>0.57361111111111096</v>
      </c>
      <c r="O246" s="431">
        <f>IF('Passages &amp; Appels'!N246="","",'Passages &amp; Appels'!N246)</f>
        <v>0.59444444444444433</v>
      </c>
      <c r="P246" s="431">
        <f>IF('Passages &amp; Appels'!O246="","",'Passages &amp; Appels'!O246)</f>
        <v>0.59513888888888877</v>
      </c>
      <c r="Q246" s="439">
        <f>IF('Passages &amp; Appels'!P246="","",'Passages &amp; Appels'!P246)</f>
        <v>0.59652777777777766</v>
      </c>
      <c r="R246" s="435">
        <f>IF('Passages &amp; Appels'!Q246="","",'Passages &amp; Appels'!Q246)</f>
        <v>70</v>
      </c>
      <c r="S246" s="110" t="str">
        <f>IF('Passages &amp; Appels'!R246="","",'Passages &amp; Appels'!R246)</f>
        <v>m</v>
      </c>
      <c r="T246" s="437" t="str">
        <f>IF('Passages &amp; Appels'!S246="","",'Passages &amp; Appels'!S246)</f>
        <v/>
      </c>
      <c r="U246" s="112" t="str">
        <f>IF('Passages &amp; Appels'!T246="","",'Passages &amp; Appels'!T246)</f>
        <v/>
      </c>
      <c r="V246" s="413" t="str">
        <f>IF('Passages &amp; Appels'!U246="","",'Passages &amp; Appels'!U246)</f>
        <v/>
      </c>
    </row>
    <row r="247" spans="1:22" ht="18.75" x14ac:dyDescent="0.3">
      <c r="A247" s="561"/>
      <c r="B247" s="491">
        <f>IF('Passages &amp; Appels'!L247='Passages &amp; Appels'!L246,"",'Passages &amp; Appels'!L247)</f>
        <v>0.59513888888888877</v>
      </c>
      <c r="C247" s="487" t="str">
        <f>IF(B247&lt;&gt;"",'Passages &amp; Appels'!A247,IF('Passages &amp; Appels'!A247='Passages &amp; Appels'!A246,"",'Passages &amp; Appels'!A247))</f>
        <v>DNF</v>
      </c>
      <c r="D247" s="490" t="str">
        <f>IF(C247&lt;&gt;"",'Passages &amp; Appels'!K247,IF('Passages &amp; Appels'!K247='Passages &amp; Appels'!K246,"",'Passages &amp; Appels'!K247))</f>
        <v>Décompte</v>
      </c>
      <c r="E247" s="488">
        <f>IF(B247&lt;&gt;"",'Passages &amp; Appels'!H247,IF('Passages &amp; Appels'!H247='Passages &amp; Appels'!H246,"",'Passages &amp; Appels'!H247))</f>
        <v>2</v>
      </c>
      <c r="F247" s="489">
        <f>IF('Passages &amp; Appels'!I247='Passages &amp; Appels'!I246,"",'Passages &amp; Appels'!I247)</f>
        <v>1</v>
      </c>
      <c r="G247" s="259">
        <f>IF('Passages &amp; Appels'!J247="","",'Passages &amp; Appels'!J247)</f>
        <v>1</v>
      </c>
      <c r="H247" s="468" t="str">
        <f>IF('Passages &amp; Appels'!B247="","",'Passages &amp; Appels'!B247)</f>
        <v>HERENT</v>
      </c>
      <c r="I247" s="437" t="str">
        <f>IF('Passages &amp; Appels'!C247="","",'Passages &amp; Appels'!C247)</f>
        <v>Xavier</v>
      </c>
      <c r="J247" s="110" t="str">
        <f>IF('Passages &amp; Appels'!D247="","",'Passages &amp; Appels'!D247)</f>
        <v>Homme</v>
      </c>
      <c r="K247" s="110" t="str">
        <f>IF('Passages &amp; Appels'!E247="","",'Passages &amp; Appels'!E247)</f>
        <v xml:space="preserve">N°4 </v>
      </c>
      <c r="L247" s="110" t="str">
        <f>IF('Passages &amp; Appels'!F247="","",'Passages &amp; Appels'!F247)</f>
        <v>HERENT Xavier Homme</v>
      </c>
      <c r="M247" s="112" t="str">
        <f>IF('Passages &amp; Appels'!G247="","",'Passages &amp; Appels'!G247)</f>
        <v>Les Cormorans 2</v>
      </c>
      <c r="N247" s="441">
        <f>IF('Passages &amp; Appels'!M247="","",'Passages &amp; Appels'!M247)</f>
        <v>0.57361111111111096</v>
      </c>
      <c r="O247" s="431">
        <f>IF('Passages &amp; Appels'!N247="","",'Passages &amp; Appels'!N247)</f>
        <v>0.59444444444444433</v>
      </c>
      <c r="P247" s="431">
        <f>IF('Passages &amp; Appels'!O247="","",'Passages &amp; Appels'!O247)</f>
        <v>0.59513888888888877</v>
      </c>
      <c r="Q247" s="439">
        <f>IF('Passages &amp; Appels'!P247="","",'Passages &amp; Appels'!P247)</f>
        <v>0.59652777777777766</v>
      </c>
      <c r="R247" s="435">
        <f>IF('Passages &amp; Appels'!Q247="","",'Passages &amp; Appels'!Q247)</f>
        <v>65</v>
      </c>
      <c r="S247" s="110" t="str">
        <f>IF('Passages &amp; Appels'!R247="","",'Passages &amp; Appels'!R247)</f>
        <v>m</v>
      </c>
      <c r="T247" s="437" t="str">
        <f>IF('Passages &amp; Appels'!S247="","",'Passages &amp; Appels'!S247)</f>
        <v/>
      </c>
      <c r="U247" s="112" t="str">
        <f>IF('Passages &amp; Appels'!T247="","",'Passages &amp; Appels'!T247)</f>
        <v/>
      </c>
      <c r="V247" s="413" t="str">
        <f>IF('Passages &amp; Appels'!U247="","",'Passages &amp; Appels'!U247)</f>
        <v/>
      </c>
    </row>
    <row r="248" spans="1:22" ht="18.75" x14ac:dyDescent="0.3">
      <c r="A248" s="561"/>
      <c r="B248" s="491" t="str">
        <f>IF('Passages &amp; Appels'!L248='Passages &amp; Appels'!L247,"",'Passages &amp; Appels'!L248)</f>
        <v/>
      </c>
      <c r="C248" s="487" t="str">
        <f>IF(B248&lt;&gt;"",'Passages &amp; Appels'!A248,IF('Passages &amp; Appels'!A248='Passages &amp; Appels'!A247,"",'Passages &amp; Appels'!A248))</f>
        <v/>
      </c>
      <c r="D248" s="490" t="str">
        <f>IF(C248&lt;&gt;"",'Passages &amp; Appels'!K248,IF('Passages &amp; Appels'!K248='Passages &amp; Appels'!K247,"",'Passages &amp; Appels'!K248))</f>
        <v/>
      </c>
      <c r="E248" s="488" t="str">
        <f>IF(B248&lt;&gt;"",'Passages &amp; Appels'!H248,IF('Passages &amp; Appels'!H248='Passages &amp; Appels'!H247,"",'Passages &amp; Appels'!H248))</f>
        <v/>
      </c>
      <c r="F248" s="489">
        <f>IF('Passages &amp; Appels'!I248='Passages &amp; Appels'!I247,"",'Passages &amp; Appels'!I248)</f>
        <v>2</v>
      </c>
      <c r="G248" s="259">
        <f>IF('Passages &amp; Appels'!J248="","",'Passages &amp; Appels'!J248)</f>
        <v>2</v>
      </c>
      <c r="H248" s="468" t="str">
        <f>IF('Passages &amp; Appels'!B248="","",'Passages &amp; Appels'!B248)</f>
        <v>TISSOT</v>
      </c>
      <c r="I248" s="437" t="str">
        <f>IF('Passages &amp; Appels'!C248="","",'Passages &amp; Appels'!C248)</f>
        <v>Charles</v>
      </c>
      <c r="J248" s="110" t="str">
        <f>IF('Passages &amp; Appels'!D248="","",'Passages &amp; Appels'!D248)</f>
        <v>Homme</v>
      </c>
      <c r="K248" s="110" t="str">
        <f>IF('Passages &amp; Appels'!E248="","",'Passages &amp; Appels'!E248)</f>
        <v xml:space="preserve">N°4 </v>
      </c>
      <c r="L248" s="110" t="str">
        <f>IF('Passages &amp; Appels'!F248="","",'Passages &amp; Appels'!F248)</f>
        <v>TISSOT Charles Homme</v>
      </c>
      <c r="M248" s="112" t="str">
        <f>IF('Passages &amp; Appels'!G248="","",'Passages &amp; Appels'!G248)</f>
        <v>Imashi</v>
      </c>
      <c r="N248" s="441">
        <f>IF('Passages &amp; Appels'!M248="","",'Passages &amp; Appels'!M248)</f>
        <v>0.57361111111111096</v>
      </c>
      <c r="O248" s="431">
        <f>IF('Passages &amp; Appels'!N248="","",'Passages &amp; Appels'!N248)</f>
        <v>0.59444444444444433</v>
      </c>
      <c r="P248" s="431">
        <f>IF('Passages &amp; Appels'!O248="","",'Passages &amp; Appels'!O248)</f>
        <v>0.59513888888888877</v>
      </c>
      <c r="Q248" s="439">
        <f>IF('Passages &amp; Appels'!P248="","",'Passages &amp; Appels'!P248)</f>
        <v>0.59652777777777766</v>
      </c>
      <c r="R248" s="435">
        <f>IF('Passages &amp; Appels'!Q248="","",'Passages &amp; Appels'!Q248)</f>
        <v>70</v>
      </c>
      <c r="S248" s="110" t="str">
        <f>IF('Passages &amp; Appels'!R248="","",'Passages &amp; Appels'!R248)</f>
        <v>m</v>
      </c>
      <c r="T248" s="437" t="str">
        <f>IF('Passages &amp; Appels'!S248="","",'Passages &amp; Appels'!S248)</f>
        <v/>
      </c>
      <c r="U248" s="112" t="str">
        <f>IF('Passages &amp; Appels'!T248="","",'Passages &amp; Appels'!T248)</f>
        <v/>
      </c>
      <c r="V248" s="413" t="str">
        <f>IF('Passages &amp; Appels'!U248="","",'Passages &amp; Appels'!U248)</f>
        <v/>
      </c>
    </row>
    <row r="249" spans="1:22" ht="18.75" x14ac:dyDescent="0.3">
      <c r="A249" s="561"/>
      <c r="B249" s="491">
        <f>IF('Passages &amp; Appels'!L249='Passages &amp; Appels'!L248,"",'Passages &amp; Appels'!L249)</f>
        <v>0.59652777777777766</v>
      </c>
      <c r="C249" s="487" t="str">
        <f>IF(B249&lt;&gt;"",'Passages &amp; Appels'!A249,IF('Passages &amp; Appels'!A249='Passages &amp; Appels'!A248,"",'Passages &amp; Appels'!A249))</f>
        <v>DNF</v>
      </c>
      <c r="D249" s="490" t="str">
        <f>IF(C249&lt;&gt;"",'Passages &amp; Appels'!K249,IF('Passages &amp; Appels'!K249='Passages &amp; Appels'!K248,"",'Passages &amp; Appels'!K249))</f>
        <v>Passage</v>
      </c>
      <c r="E249" s="488">
        <f>IF(B249&lt;&gt;"",'Passages &amp; Appels'!H249,IF('Passages &amp; Appels'!H249='Passages &amp; Appels'!H248,"",'Passages &amp; Appels'!H249))</f>
        <v>2</v>
      </c>
      <c r="F249" s="489">
        <f>IF('Passages &amp; Appels'!I249='Passages &amp; Appels'!I248,"",'Passages &amp; Appels'!I249)</f>
        <v>1</v>
      </c>
      <c r="G249" s="259">
        <f>IF('Passages &amp; Appels'!J249="","",'Passages &amp; Appels'!J249)</f>
        <v>1</v>
      </c>
      <c r="H249" s="468" t="str">
        <f>IF('Passages &amp; Appels'!B249="","",'Passages &amp; Appels'!B249)</f>
        <v>HERENT</v>
      </c>
      <c r="I249" s="437" t="str">
        <f>IF('Passages &amp; Appels'!C249="","",'Passages &amp; Appels'!C249)</f>
        <v>Xavier</v>
      </c>
      <c r="J249" s="110" t="str">
        <f>IF('Passages &amp; Appels'!D249="","",'Passages &amp; Appels'!D249)</f>
        <v>Homme</v>
      </c>
      <c r="K249" s="110" t="str">
        <f>IF('Passages &amp; Appels'!E249="","",'Passages &amp; Appels'!E249)</f>
        <v xml:space="preserve">N°4 </v>
      </c>
      <c r="L249" s="110" t="str">
        <f>IF('Passages &amp; Appels'!F249="","",'Passages &amp; Appels'!F249)</f>
        <v>HERENT Xavier Homme</v>
      </c>
      <c r="M249" s="112" t="str">
        <f>IF('Passages &amp; Appels'!G249="","",'Passages &amp; Appels'!G249)</f>
        <v>Les Cormorans 2</v>
      </c>
      <c r="N249" s="441">
        <f>IF('Passages &amp; Appels'!M249="","",'Passages &amp; Appels'!M249)</f>
        <v>0.57361111111111096</v>
      </c>
      <c r="O249" s="431">
        <f>IF('Passages &amp; Appels'!N249="","",'Passages &amp; Appels'!N249)</f>
        <v>0.59444444444444433</v>
      </c>
      <c r="P249" s="431">
        <f>IF('Passages &amp; Appels'!O249="","",'Passages &amp; Appels'!O249)</f>
        <v>0.59513888888888877</v>
      </c>
      <c r="Q249" s="439">
        <f>IF('Passages &amp; Appels'!P249="","",'Passages &amp; Appels'!P249)</f>
        <v>0.59652777777777766</v>
      </c>
      <c r="R249" s="435">
        <f>IF('Passages &amp; Appels'!Q249="","",'Passages &amp; Appels'!Q249)</f>
        <v>65</v>
      </c>
      <c r="S249" s="110" t="str">
        <f>IF('Passages &amp; Appels'!R249="","",'Passages &amp; Appels'!R249)</f>
        <v>m</v>
      </c>
      <c r="T249" s="437" t="str">
        <f>IF('Passages &amp; Appels'!S249="","",'Passages &amp; Appels'!S249)</f>
        <v/>
      </c>
      <c r="U249" s="112" t="str">
        <f>IF('Passages &amp; Appels'!T249="","",'Passages &amp; Appels'!T249)</f>
        <v/>
      </c>
      <c r="V249" s="413" t="str">
        <f>IF('Passages &amp; Appels'!U249="","",'Passages &amp; Appels'!U249)</f>
        <v/>
      </c>
    </row>
    <row r="250" spans="1:22" ht="18.75" x14ac:dyDescent="0.3">
      <c r="A250" s="561"/>
      <c r="B250" s="491" t="str">
        <f>IF('Passages &amp; Appels'!L250='Passages &amp; Appels'!L249,"",'Passages &amp; Appels'!L250)</f>
        <v/>
      </c>
      <c r="C250" s="487" t="str">
        <f>IF(B250&lt;&gt;"",'Passages &amp; Appels'!A250,IF('Passages &amp; Appels'!A250='Passages &amp; Appels'!A249,"",'Passages &amp; Appels'!A250))</f>
        <v/>
      </c>
      <c r="D250" s="490" t="str">
        <f>IF(C250&lt;&gt;"",'Passages &amp; Appels'!K250,IF('Passages &amp; Appels'!K250='Passages &amp; Appels'!K249,"",'Passages &amp; Appels'!K250))</f>
        <v/>
      </c>
      <c r="E250" s="488" t="str">
        <f>IF(B250&lt;&gt;"",'Passages &amp; Appels'!H250,IF('Passages &amp; Appels'!H250='Passages &amp; Appels'!H249,"",'Passages &amp; Appels'!H250))</f>
        <v/>
      </c>
      <c r="F250" s="489">
        <f>IF('Passages &amp; Appels'!I250='Passages &amp; Appels'!I249,"",'Passages &amp; Appels'!I250)</f>
        <v>2</v>
      </c>
      <c r="G250" s="259">
        <f>IF('Passages &amp; Appels'!J250="","",'Passages &amp; Appels'!J250)</f>
        <v>2</v>
      </c>
      <c r="H250" s="468" t="str">
        <f>IF('Passages &amp; Appels'!B250="","",'Passages &amp; Appels'!B250)</f>
        <v>TISSOT</v>
      </c>
      <c r="I250" s="437" t="str">
        <f>IF('Passages &amp; Appels'!C250="","",'Passages &amp; Appels'!C250)</f>
        <v>Charles</v>
      </c>
      <c r="J250" s="110" t="str">
        <f>IF('Passages &amp; Appels'!D250="","",'Passages &amp; Appels'!D250)</f>
        <v>Homme</v>
      </c>
      <c r="K250" s="110" t="str">
        <f>IF('Passages &amp; Appels'!E250="","",'Passages &amp; Appels'!E250)</f>
        <v xml:space="preserve">N°4 </v>
      </c>
      <c r="L250" s="110" t="str">
        <f>IF('Passages &amp; Appels'!F250="","",'Passages &amp; Appels'!F250)</f>
        <v>TISSOT Charles Homme</v>
      </c>
      <c r="M250" s="112" t="str">
        <f>IF('Passages &amp; Appels'!G250="","",'Passages &amp; Appels'!G250)</f>
        <v>Imashi</v>
      </c>
      <c r="N250" s="441">
        <f>IF('Passages &amp; Appels'!M250="","",'Passages &amp; Appels'!M250)</f>
        <v>0.57361111111111096</v>
      </c>
      <c r="O250" s="431">
        <f>IF('Passages &amp; Appels'!N250="","",'Passages &amp; Appels'!N250)</f>
        <v>0.59444444444444433</v>
      </c>
      <c r="P250" s="431">
        <f>IF('Passages &amp; Appels'!O250="","",'Passages &amp; Appels'!O250)</f>
        <v>0.59513888888888877</v>
      </c>
      <c r="Q250" s="439">
        <f>IF('Passages &amp; Appels'!P250="","",'Passages &amp; Appels'!P250)</f>
        <v>0.59652777777777766</v>
      </c>
      <c r="R250" s="435">
        <f>IF('Passages &amp; Appels'!Q250="","",'Passages &amp; Appels'!Q250)</f>
        <v>70</v>
      </c>
      <c r="S250" s="110" t="str">
        <f>IF('Passages &amp; Appels'!R250="","",'Passages &amp; Appels'!R250)</f>
        <v>m</v>
      </c>
      <c r="T250" s="437" t="str">
        <f>IF('Passages &amp; Appels'!S250="","",'Passages &amp; Appels'!S250)</f>
        <v/>
      </c>
      <c r="U250" s="112" t="str">
        <f>IF('Passages &amp; Appels'!T250="","",'Passages &amp; Appels'!T250)</f>
        <v/>
      </c>
      <c r="V250" s="413" t="str">
        <f>IF('Passages &amp; Appels'!U250="","",'Passages &amp; Appels'!U250)</f>
        <v/>
      </c>
    </row>
    <row r="251" spans="1:22" ht="18.75" x14ac:dyDescent="0.3">
      <c r="A251" s="561"/>
      <c r="B251" s="491">
        <f>IF('Passages &amp; Appels'!L251='Passages &amp; Appels'!L250,"",'Passages &amp; Appels'!L251)</f>
        <v>0.59861111111111087</v>
      </c>
      <c r="C251" s="487" t="str">
        <f>IF(B251&lt;&gt;"",'Passages &amp; Appels'!A251,IF('Passages &amp; Appels'!A251='Passages &amp; Appels'!A250,"",'Passages &amp; Appels'!A251))</f>
        <v>DNF</v>
      </c>
      <c r="D251" s="490" t="str">
        <f>IF(C251&lt;&gt;"",'Passages &amp; Appels'!K251,IF('Passages &amp; Appels'!K251='Passages &amp; Appels'!K250,"",'Passages &amp; Appels'!K251))</f>
        <v>Echauffement</v>
      </c>
      <c r="E251" s="488">
        <f>IF(B251&lt;&gt;"",'Passages &amp; Appels'!H251,IF('Passages &amp; Appels'!H251='Passages &amp; Appels'!H250,"",'Passages &amp; Appels'!H251))</f>
        <v>6</v>
      </c>
      <c r="F251" s="489">
        <f>IF('Passages &amp; Appels'!I251='Passages &amp; Appels'!I250,"",'Passages &amp; Appels'!I251)</f>
        <v>1</v>
      </c>
      <c r="G251" s="259">
        <f>IF('Passages &amp; Appels'!J251="","",'Passages &amp; Appels'!J251)</f>
        <v>1</v>
      </c>
      <c r="H251" s="468" t="str">
        <f>IF('Passages &amp; Appels'!B251="","",'Passages &amp; Appels'!B251)</f>
        <v>HARTMANN</v>
      </c>
      <c r="I251" s="437" t="str">
        <f>IF('Passages &amp; Appels'!C251="","",'Passages &amp; Appels'!C251)</f>
        <v>Loraine</v>
      </c>
      <c r="J251" s="110" t="str">
        <f>IF('Passages &amp; Appels'!D251="","",'Passages &amp; Appels'!D251)</f>
        <v>FEMME</v>
      </c>
      <c r="K251" s="110" t="str">
        <f>IF('Passages &amp; Appels'!E251="","",'Passages &amp; Appels'!E251)</f>
        <v xml:space="preserve">N°4 </v>
      </c>
      <c r="L251" s="110" t="str">
        <f>IF('Passages &amp; Appels'!F251="","",'Passages &amp; Appels'!F251)</f>
        <v>HARTMANN Loraine FEMME</v>
      </c>
      <c r="M251" s="112" t="str">
        <f>IF('Passages &amp; Appels'!G251="","",'Passages &amp; Appels'!G251)</f>
        <v>Les Cormorans 1</v>
      </c>
      <c r="N251" s="441">
        <f>IF('Passages &amp; Appels'!M251="","",'Passages &amp; Appels'!M251)</f>
        <v>0.59861111111111087</v>
      </c>
      <c r="O251" s="431">
        <f>IF('Passages &amp; Appels'!N251="","",'Passages &amp; Appels'!N251)</f>
        <v>0.61944444444444424</v>
      </c>
      <c r="P251" s="431">
        <f>IF('Passages &amp; Appels'!O251="","",'Passages &amp; Appels'!O251)</f>
        <v>0.62013888888888868</v>
      </c>
      <c r="Q251" s="439">
        <f>IF('Passages &amp; Appels'!P251="","",'Passages &amp; Appels'!P251)</f>
        <v>0.62152777777777757</v>
      </c>
      <c r="R251" s="435">
        <f>IF('Passages &amp; Appels'!Q251="","",'Passages &amp; Appels'!Q251)</f>
        <v>100</v>
      </c>
      <c r="S251" s="110" t="str">
        <f>IF('Passages &amp; Appels'!R251="","",'Passages &amp; Appels'!R251)</f>
        <v>m</v>
      </c>
      <c r="T251" s="437" t="str">
        <f>IF('Passages &amp; Appels'!S251="","",'Passages &amp; Appels'!S251)</f>
        <v/>
      </c>
      <c r="U251" s="112" t="str">
        <f>IF('Passages &amp; Appels'!T251="","",'Passages &amp; Appels'!T251)</f>
        <v/>
      </c>
      <c r="V251" s="413" t="str">
        <f>IF('Passages &amp; Appels'!U251="","",'Passages &amp; Appels'!U251)</f>
        <v/>
      </c>
    </row>
    <row r="252" spans="1:22" ht="18.75" x14ac:dyDescent="0.3">
      <c r="A252" s="561"/>
      <c r="B252" s="491" t="str">
        <f>IF('Passages &amp; Appels'!L252='Passages &amp; Appels'!L251,"",'Passages &amp; Appels'!L252)</f>
        <v/>
      </c>
      <c r="C252" s="487" t="str">
        <f>IF(B252&lt;&gt;"",'Passages &amp; Appels'!A252,IF('Passages &amp; Appels'!A252='Passages &amp; Appels'!A251,"",'Passages &amp; Appels'!A252))</f>
        <v/>
      </c>
      <c r="D252" s="490" t="str">
        <f>IF(C252&lt;&gt;"",'Passages &amp; Appels'!K252,IF('Passages &amp; Appels'!K252='Passages &amp; Appels'!K251,"",'Passages &amp; Appels'!K252))</f>
        <v/>
      </c>
      <c r="E252" s="488" t="str">
        <f>IF(B252&lt;&gt;"",'Passages &amp; Appels'!H252,IF('Passages &amp; Appels'!H252='Passages &amp; Appels'!H251,"",'Passages &amp; Appels'!H252))</f>
        <v/>
      </c>
      <c r="F252" s="489">
        <f>IF('Passages &amp; Appels'!I252='Passages &amp; Appels'!I251,"",'Passages &amp; Appels'!I252)</f>
        <v>2</v>
      </c>
      <c r="G252" s="259">
        <f>IF('Passages &amp; Appels'!J252="","",'Passages &amp; Appels'!J252)</f>
        <v>2</v>
      </c>
      <c r="H252" s="468" t="str">
        <f>IF('Passages &amp; Appels'!B252="","",'Passages &amp; Appels'!B252)</f>
        <v>ORSKI SIMONET</v>
      </c>
      <c r="I252" s="437" t="str">
        <f>IF('Passages &amp; Appels'!C252="","",'Passages &amp; Appels'!C252)</f>
        <v>Laetitia</v>
      </c>
      <c r="J252" s="110" t="str">
        <f>IF('Passages &amp; Appels'!D252="","",'Passages &amp; Appels'!D252)</f>
        <v>Femme</v>
      </c>
      <c r="K252" s="110" t="str">
        <f>IF('Passages &amp; Appels'!E252="","",'Passages &amp; Appels'!E252)</f>
        <v xml:space="preserve">N°2 </v>
      </c>
      <c r="L252" s="110" t="str">
        <f>IF('Passages &amp; Appels'!F252="","",'Passages &amp; Appels'!F252)</f>
        <v>ORSKI SIMONET Laetitia Femme</v>
      </c>
      <c r="M252" s="112" t="str">
        <f>IF('Passages &amp; Appels'!G252="","",'Passages &amp; Appels'!G252)</f>
        <v>Sportpleizh</v>
      </c>
      <c r="N252" s="441">
        <f>IF('Passages &amp; Appels'!M252="","",'Passages &amp; Appels'!M252)</f>
        <v>0.59861111111111087</v>
      </c>
      <c r="O252" s="431">
        <f>IF('Passages &amp; Appels'!N252="","",'Passages &amp; Appels'!N252)</f>
        <v>0.61944444444444424</v>
      </c>
      <c r="P252" s="431">
        <f>IF('Passages &amp; Appels'!O252="","",'Passages &amp; Appels'!O252)</f>
        <v>0.62013888888888868</v>
      </c>
      <c r="Q252" s="439">
        <f>IF('Passages &amp; Appels'!P252="","",'Passages &amp; Appels'!P252)</f>
        <v>0.62152777777777757</v>
      </c>
      <c r="R252" s="435">
        <f>IF('Passages &amp; Appels'!Q252="","",'Passages &amp; Appels'!Q252)</f>
        <v>100</v>
      </c>
      <c r="S252" s="110" t="str">
        <f>IF('Passages &amp; Appels'!R252="","",'Passages &amp; Appels'!R252)</f>
        <v>m</v>
      </c>
      <c r="T252" s="437" t="str">
        <f>IF('Passages &amp; Appels'!S252="","",'Passages &amp; Appels'!S252)</f>
        <v/>
      </c>
      <c r="U252" s="112" t="str">
        <f>IF('Passages &amp; Appels'!T252="","",'Passages &amp; Appels'!T252)</f>
        <v/>
      </c>
      <c r="V252" s="413" t="str">
        <f>IF('Passages &amp; Appels'!U252="","",'Passages &amp; Appels'!U252)</f>
        <v/>
      </c>
    </row>
    <row r="253" spans="1:22" ht="18.75" x14ac:dyDescent="0.3">
      <c r="A253" s="561"/>
      <c r="B253" s="491">
        <f>IF('Passages &amp; Appels'!L253='Passages &amp; Appels'!L252,"",'Passages &amp; Appels'!L253)</f>
        <v>0.60069444444444431</v>
      </c>
      <c r="C253" s="487" t="str">
        <f>IF(B253&lt;&gt;"",'Passages &amp; Appels'!A253,IF('Passages &amp; Appels'!A253='Passages &amp; Appels'!A252,"",'Passages &amp; Appels'!A253))</f>
        <v>DNF</v>
      </c>
      <c r="D253" s="490" t="str">
        <f>IF(C253&lt;&gt;"",'Passages &amp; Appels'!K253,IF('Passages &amp; Appels'!K253='Passages &amp; Appels'!K252,"",'Passages &amp; Appels'!K253))</f>
        <v>Appel</v>
      </c>
      <c r="E253" s="488">
        <f>IF(B253&lt;&gt;"",'Passages &amp; Appels'!H253,IF('Passages &amp; Appels'!H253='Passages &amp; Appels'!H252,"",'Passages &amp; Appels'!H253))</f>
        <v>3</v>
      </c>
      <c r="F253" s="489">
        <f>IF('Passages &amp; Appels'!I253='Passages &amp; Appels'!I252,"",'Passages &amp; Appels'!I253)</f>
        <v>1</v>
      </c>
      <c r="G253" s="259">
        <f>IF('Passages &amp; Appels'!J253="","",'Passages &amp; Appels'!J253)</f>
        <v>1</v>
      </c>
      <c r="H253" s="468" t="str">
        <f>IF('Passages &amp; Appels'!B253="","",'Passages &amp; Appels'!B253)</f>
        <v>SOULA</v>
      </c>
      <c r="I253" s="437" t="str">
        <f>IF('Passages &amp; Appels'!C253="","",'Passages &amp; Appels'!C253)</f>
        <v>jean-david</v>
      </c>
      <c r="J253" s="110" t="str">
        <f>IF('Passages &amp; Appels'!D253="","",'Passages &amp; Appels'!D253)</f>
        <v>Homme</v>
      </c>
      <c r="K253" s="110" t="str">
        <f>IF('Passages &amp; Appels'!E253="","",'Passages &amp; Appels'!E253)</f>
        <v>N°1 Capitaine</v>
      </c>
      <c r="L253" s="110" t="str">
        <f>IF('Passages &amp; Appels'!F253="","",'Passages &amp; Appels'!F253)</f>
        <v>SOULA jean-david Homme</v>
      </c>
      <c r="M253" s="112" t="str">
        <f>IF('Passages &amp; Appels'!G253="","",'Passages &amp; Appels'!G253)</f>
        <v>CYRNEA</v>
      </c>
      <c r="N253" s="441">
        <f>IF('Passages &amp; Appels'!M253="","",'Passages &amp; Appels'!M253)</f>
        <v>0.57986111111111094</v>
      </c>
      <c r="O253" s="431">
        <f>IF('Passages &amp; Appels'!N253="","",'Passages &amp; Appels'!N253)</f>
        <v>0.60069444444444431</v>
      </c>
      <c r="P253" s="431">
        <f>IF('Passages &amp; Appels'!O253="","",'Passages &amp; Appels'!O253)</f>
        <v>0.60138888888888875</v>
      </c>
      <c r="Q253" s="439">
        <f>IF('Passages &amp; Appels'!P253="","",'Passages &amp; Appels'!P253)</f>
        <v>0.60277777777777763</v>
      </c>
      <c r="R253" s="435">
        <f>IF('Passages &amp; Appels'!Q253="","",'Passages &amp; Appels'!Q253)</f>
        <v>75</v>
      </c>
      <c r="S253" s="110" t="str">
        <f>IF('Passages &amp; Appels'!R253="","",'Passages &amp; Appels'!R253)</f>
        <v>m</v>
      </c>
      <c r="T253" s="437" t="str">
        <f>IF('Passages &amp; Appels'!S253="","",'Passages &amp; Appels'!S253)</f>
        <v/>
      </c>
      <c r="U253" s="112" t="str">
        <f>IF('Passages &amp; Appels'!T253="","",'Passages &amp; Appels'!T253)</f>
        <v/>
      </c>
      <c r="V253" s="413" t="str">
        <f>IF('Passages &amp; Appels'!U253="","",'Passages &amp; Appels'!U253)</f>
        <v/>
      </c>
    </row>
    <row r="254" spans="1:22" ht="18.75" x14ac:dyDescent="0.3">
      <c r="A254" s="561"/>
      <c r="B254" s="491" t="str">
        <f>IF('Passages &amp; Appels'!L254='Passages &amp; Appels'!L253,"",'Passages &amp; Appels'!L254)</f>
        <v/>
      </c>
      <c r="C254" s="487" t="str">
        <f>IF(B254&lt;&gt;"",'Passages &amp; Appels'!A254,IF('Passages &amp; Appels'!A254='Passages &amp; Appels'!A253,"",'Passages &amp; Appels'!A254))</f>
        <v/>
      </c>
      <c r="D254" s="490" t="str">
        <f>IF(C254&lt;&gt;"",'Passages &amp; Appels'!K254,IF('Passages &amp; Appels'!K254='Passages &amp; Appels'!K253,"",'Passages &amp; Appels'!K254))</f>
        <v/>
      </c>
      <c r="E254" s="488" t="str">
        <f>IF(B254&lt;&gt;"",'Passages &amp; Appels'!H254,IF('Passages &amp; Appels'!H254='Passages &amp; Appels'!H253,"",'Passages &amp; Appels'!H254))</f>
        <v/>
      </c>
      <c r="F254" s="489">
        <f>IF('Passages &amp; Appels'!I254='Passages &amp; Appels'!I253,"",'Passages &amp; Appels'!I254)</f>
        <v>2</v>
      </c>
      <c r="G254" s="259">
        <f>IF('Passages &amp; Appels'!J254="","",'Passages &amp; Appels'!J254)</f>
        <v>2</v>
      </c>
      <c r="H254" s="468" t="str">
        <f>IF('Passages &amp; Appels'!B254="","",'Passages &amp; Appels'!B254)</f>
        <v>RIGAUD</v>
      </c>
      <c r="I254" s="437" t="str">
        <f>IF('Passages &amp; Appels'!C254="","",'Passages &amp; Appels'!C254)</f>
        <v>Estelle</v>
      </c>
      <c r="J254" s="110" t="str">
        <f>IF('Passages &amp; Appels'!D254="","",'Passages &amp; Appels'!D254)</f>
        <v>Femme</v>
      </c>
      <c r="K254" s="110" t="str">
        <f>IF('Passages &amp; Appels'!E254="","",'Passages &amp; Appels'!E254)</f>
        <v xml:space="preserve">N°3 </v>
      </c>
      <c r="L254" s="110" t="str">
        <f>IF('Passages &amp; Appels'!F254="","",'Passages &amp; Appels'!F254)</f>
        <v>RIGAUD Estelle Femme</v>
      </c>
      <c r="M254" s="112" t="str">
        <f>IF('Passages &amp; Appels'!G254="","",'Passages &amp; Appels'!G254)</f>
        <v>CYRNEA</v>
      </c>
      <c r="N254" s="441">
        <f>IF('Passages &amp; Appels'!M254="","",'Passages &amp; Appels'!M254)</f>
        <v>0.57986111111111094</v>
      </c>
      <c r="O254" s="431">
        <f>IF('Passages &amp; Appels'!N254="","",'Passages &amp; Appels'!N254)</f>
        <v>0.60069444444444431</v>
      </c>
      <c r="P254" s="431">
        <f>IF('Passages &amp; Appels'!O254="","",'Passages &amp; Appels'!O254)</f>
        <v>0.60138888888888875</v>
      </c>
      <c r="Q254" s="439">
        <f>IF('Passages &amp; Appels'!P254="","",'Passages &amp; Appels'!P254)</f>
        <v>0.60277777777777763</v>
      </c>
      <c r="R254" s="435">
        <f>IF('Passages &amp; Appels'!Q254="","",'Passages &amp; Appels'!Q254)</f>
        <v>75</v>
      </c>
      <c r="S254" s="110" t="str">
        <f>IF('Passages &amp; Appels'!R254="","",'Passages &amp; Appels'!R254)</f>
        <v>m</v>
      </c>
      <c r="T254" s="437" t="str">
        <f>IF('Passages &amp; Appels'!S254="","",'Passages &amp; Appels'!S254)</f>
        <v/>
      </c>
      <c r="U254" s="112" t="str">
        <f>IF('Passages &amp; Appels'!T254="","",'Passages &amp; Appels'!T254)</f>
        <v/>
      </c>
      <c r="V254" s="413" t="str">
        <f>IF('Passages &amp; Appels'!U254="","",'Passages &amp; Appels'!U254)</f>
        <v/>
      </c>
    </row>
    <row r="255" spans="1:22" ht="18.75" x14ac:dyDescent="0.3">
      <c r="A255" s="561"/>
      <c r="B255" s="491">
        <f>IF('Passages &amp; Appels'!L255='Passages &amp; Appels'!L254,"",'Passages &amp; Appels'!L255)</f>
        <v>0.60138888888888875</v>
      </c>
      <c r="C255" s="487" t="str">
        <f>IF(B255&lt;&gt;"",'Passages &amp; Appels'!A255,IF('Passages &amp; Appels'!A255='Passages &amp; Appels'!A254,"",'Passages &amp; Appels'!A255))</f>
        <v>DNF</v>
      </c>
      <c r="D255" s="490" t="str">
        <f>IF(C255&lt;&gt;"",'Passages &amp; Appels'!K255,IF('Passages &amp; Appels'!K255='Passages &amp; Appels'!K254,"",'Passages &amp; Appels'!K255))</f>
        <v>Décompte</v>
      </c>
      <c r="E255" s="488">
        <f>IF(B255&lt;&gt;"",'Passages &amp; Appels'!H255,IF('Passages &amp; Appels'!H255='Passages &amp; Appels'!H254,"",'Passages &amp; Appels'!H255))</f>
        <v>3</v>
      </c>
      <c r="F255" s="489">
        <f>IF('Passages &amp; Appels'!I255='Passages &amp; Appels'!I254,"",'Passages &amp; Appels'!I255)</f>
        <v>1</v>
      </c>
      <c r="G255" s="259">
        <f>IF('Passages &amp; Appels'!J255="","",'Passages &amp; Appels'!J255)</f>
        <v>1</v>
      </c>
      <c r="H255" s="468" t="str">
        <f>IF('Passages &amp; Appels'!B255="","",'Passages &amp; Appels'!B255)</f>
        <v>SOULA</v>
      </c>
      <c r="I255" s="437" t="str">
        <f>IF('Passages &amp; Appels'!C255="","",'Passages &amp; Appels'!C255)</f>
        <v>jean-david</v>
      </c>
      <c r="J255" s="110" t="str">
        <f>IF('Passages &amp; Appels'!D255="","",'Passages &amp; Appels'!D255)</f>
        <v>Homme</v>
      </c>
      <c r="K255" s="110" t="str">
        <f>IF('Passages &amp; Appels'!E255="","",'Passages &amp; Appels'!E255)</f>
        <v>N°1 Capitaine</v>
      </c>
      <c r="L255" s="110" t="str">
        <f>IF('Passages &amp; Appels'!F255="","",'Passages &amp; Appels'!F255)</f>
        <v>SOULA jean-david Homme</v>
      </c>
      <c r="M255" s="112" t="str">
        <f>IF('Passages &amp; Appels'!G255="","",'Passages &amp; Appels'!G255)</f>
        <v>CYRNEA</v>
      </c>
      <c r="N255" s="441">
        <f>IF('Passages &amp; Appels'!M255="","",'Passages &amp; Appels'!M255)</f>
        <v>0.57986111111111094</v>
      </c>
      <c r="O255" s="431">
        <f>IF('Passages &amp; Appels'!N255="","",'Passages &amp; Appels'!N255)</f>
        <v>0.60069444444444431</v>
      </c>
      <c r="P255" s="431">
        <f>IF('Passages &amp; Appels'!O255="","",'Passages &amp; Appels'!O255)</f>
        <v>0.60138888888888875</v>
      </c>
      <c r="Q255" s="439">
        <f>IF('Passages &amp; Appels'!P255="","",'Passages &amp; Appels'!P255)</f>
        <v>0.60277777777777763</v>
      </c>
      <c r="R255" s="435">
        <f>IF('Passages &amp; Appels'!Q255="","",'Passages &amp; Appels'!Q255)</f>
        <v>75</v>
      </c>
      <c r="S255" s="110" t="str">
        <f>IF('Passages &amp; Appels'!R255="","",'Passages &amp; Appels'!R255)</f>
        <v>m</v>
      </c>
      <c r="T255" s="437" t="str">
        <f>IF('Passages &amp; Appels'!S255="","",'Passages &amp; Appels'!S255)</f>
        <v/>
      </c>
      <c r="U255" s="112" t="str">
        <f>IF('Passages &amp; Appels'!T255="","",'Passages &amp; Appels'!T255)</f>
        <v/>
      </c>
      <c r="V255" s="413" t="str">
        <f>IF('Passages &amp; Appels'!U255="","",'Passages &amp; Appels'!U255)</f>
        <v/>
      </c>
    </row>
    <row r="256" spans="1:22" ht="18.75" x14ac:dyDescent="0.3">
      <c r="A256" s="561"/>
      <c r="B256" s="491" t="str">
        <f>IF('Passages &amp; Appels'!L256='Passages &amp; Appels'!L255,"",'Passages &amp; Appels'!L256)</f>
        <v/>
      </c>
      <c r="C256" s="487" t="str">
        <f>IF(B256&lt;&gt;"",'Passages &amp; Appels'!A256,IF('Passages &amp; Appels'!A256='Passages &amp; Appels'!A255,"",'Passages &amp; Appels'!A256))</f>
        <v/>
      </c>
      <c r="D256" s="490" t="str">
        <f>IF(C256&lt;&gt;"",'Passages &amp; Appels'!K256,IF('Passages &amp; Appels'!K256='Passages &amp; Appels'!K255,"",'Passages &amp; Appels'!K256))</f>
        <v/>
      </c>
      <c r="E256" s="488" t="str">
        <f>IF(B256&lt;&gt;"",'Passages &amp; Appels'!H256,IF('Passages &amp; Appels'!H256='Passages &amp; Appels'!H255,"",'Passages &amp; Appels'!H256))</f>
        <v/>
      </c>
      <c r="F256" s="489">
        <f>IF('Passages &amp; Appels'!I256='Passages &amp; Appels'!I255,"",'Passages &amp; Appels'!I256)</f>
        <v>2</v>
      </c>
      <c r="G256" s="259">
        <f>IF('Passages &amp; Appels'!J256="","",'Passages &amp; Appels'!J256)</f>
        <v>2</v>
      </c>
      <c r="H256" s="468" t="str">
        <f>IF('Passages &amp; Appels'!B256="","",'Passages &amp; Appels'!B256)</f>
        <v>RIGAUD</v>
      </c>
      <c r="I256" s="437" t="str">
        <f>IF('Passages &amp; Appels'!C256="","",'Passages &amp; Appels'!C256)</f>
        <v>Estelle</v>
      </c>
      <c r="J256" s="110" t="str">
        <f>IF('Passages &amp; Appels'!D256="","",'Passages &amp; Appels'!D256)</f>
        <v>Femme</v>
      </c>
      <c r="K256" s="110" t="str">
        <f>IF('Passages &amp; Appels'!E256="","",'Passages &amp; Appels'!E256)</f>
        <v xml:space="preserve">N°3 </v>
      </c>
      <c r="L256" s="110" t="str">
        <f>IF('Passages &amp; Appels'!F256="","",'Passages &amp; Appels'!F256)</f>
        <v>RIGAUD Estelle Femme</v>
      </c>
      <c r="M256" s="112" t="str">
        <f>IF('Passages &amp; Appels'!G256="","",'Passages &amp; Appels'!G256)</f>
        <v>CYRNEA</v>
      </c>
      <c r="N256" s="441">
        <f>IF('Passages &amp; Appels'!M256="","",'Passages &amp; Appels'!M256)</f>
        <v>0.57986111111111094</v>
      </c>
      <c r="O256" s="431">
        <f>IF('Passages &amp; Appels'!N256="","",'Passages &amp; Appels'!N256)</f>
        <v>0.60069444444444431</v>
      </c>
      <c r="P256" s="431">
        <f>IF('Passages &amp; Appels'!O256="","",'Passages &amp; Appels'!O256)</f>
        <v>0.60138888888888875</v>
      </c>
      <c r="Q256" s="439">
        <f>IF('Passages &amp; Appels'!P256="","",'Passages &amp; Appels'!P256)</f>
        <v>0.60277777777777763</v>
      </c>
      <c r="R256" s="435">
        <f>IF('Passages &amp; Appels'!Q256="","",'Passages &amp; Appels'!Q256)</f>
        <v>75</v>
      </c>
      <c r="S256" s="110" t="str">
        <f>IF('Passages &amp; Appels'!R256="","",'Passages &amp; Appels'!R256)</f>
        <v>m</v>
      </c>
      <c r="T256" s="437" t="str">
        <f>IF('Passages &amp; Appels'!S256="","",'Passages &amp; Appels'!S256)</f>
        <v/>
      </c>
      <c r="U256" s="112" t="str">
        <f>IF('Passages &amp; Appels'!T256="","",'Passages &amp; Appels'!T256)</f>
        <v/>
      </c>
      <c r="V256" s="413" t="str">
        <f>IF('Passages &amp; Appels'!U256="","",'Passages &amp; Appels'!U256)</f>
        <v/>
      </c>
    </row>
    <row r="257" spans="1:22" ht="18.75" x14ac:dyDescent="0.3">
      <c r="A257" s="561"/>
      <c r="B257" s="491">
        <f>IF('Passages &amp; Appels'!L257='Passages &amp; Appels'!L256,"",'Passages &amp; Appels'!L257)</f>
        <v>0.60277777777777763</v>
      </c>
      <c r="C257" s="487" t="str">
        <f>IF(B257&lt;&gt;"",'Passages &amp; Appels'!A257,IF('Passages &amp; Appels'!A257='Passages &amp; Appels'!A256,"",'Passages &amp; Appels'!A257))</f>
        <v>DNF</v>
      </c>
      <c r="D257" s="490" t="str">
        <f>IF(C257&lt;&gt;"",'Passages &amp; Appels'!K257,IF('Passages &amp; Appels'!K257='Passages &amp; Appels'!K256,"",'Passages &amp; Appels'!K257))</f>
        <v>Passage</v>
      </c>
      <c r="E257" s="488">
        <f>IF(B257&lt;&gt;"",'Passages &amp; Appels'!H257,IF('Passages &amp; Appels'!H257='Passages &amp; Appels'!H256,"",'Passages &amp; Appels'!H257))</f>
        <v>3</v>
      </c>
      <c r="F257" s="489">
        <f>IF('Passages &amp; Appels'!I257='Passages &amp; Appels'!I256,"",'Passages &amp; Appels'!I257)</f>
        <v>1</v>
      </c>
      <c r="G257" s="259">
        <f>IF('Passages &amp; Appels'!J257="","",'Passages &amp; Appels'!J257)</f>
        <v>1</v>
      </c>
      <c r="H257" s="468" t="str">
        <f>IF('Passages &amp; Appels'!B257="","",'Passages &amp; Appels'!B257)</f>
        <v>SOULA</v>
      </c>
      <c r="I257" s="437" t="str">
        <f>IF('Passages &amp; Appels'!C257="","",'Passages &amp; Appels'!C257)</f>
        <v>jean-david</v>
      </c>
      <c r="J257" s="110" t="str">
        <f>IF('Passages &amp; Appels'!D257="","",'Passages &amp; Appels'!D257)</f>
        <v>Homme</v>
      </c>
      <c r="K257" s="110" t="str">
        <f>IF('Passages &amp; Appels'!E257="","",'Passages &amp; Appels'!E257)</f>
        <v>N°1 Capitaine</v>
      </c>
      <c r="L257" s="110" t="str">
        <f>IF('Passages &amp; Appels'!F257="","",'Passages &amp; Appels'!F257)</f>
        <v>SOULA jean-david Homme</v>
      </c>
      <c r="M257" s="112" t="str">
        <f>IF('Passages &amp; Appels'!G257="","",'Passages &amp; Appels'!G257)</f>
        <v>CYRNEA</v>
      </c>
      <c r="N257" s="441">
        <f>IF('Passages &amp; Appels'!M257="","",'Passages &amp; Appels'!M257)</f>
        <v>0.57986111111111094</v>
      </c>
      <c r="O257" s="431">
        <f>IF('Passages &amp; Appels'!N257="","",'Passages &amp; Appels'!N257)</f>
        <v>0.60069444444444431</v>
      </c>
      <c r="P257" s="431">
        <f>IF('Passages &amp; Appels'!O257="","",'Passages &amp; Appels'!O257)</f>
        <v>0.60138888888888875</v>
      </c>
      <c r="Q257" s="439">
        <f>IF('Passages &amp; Appels'!P257="","",'Passages &amp; Appels'!P257)</f>
        <v>0.60277777777777763</v>
      </c>
      <c r="R257" s="435">
        <f>IF('Passages &amp; Appels'!Q257="","",'Passages &amp; Appels'!Q257)</f>
        <v>75</v>
      </c>
      <c r="S257" s="110" t="str">
        <f>IF('Passages &amp; Appels'!R257="","",'Passages &amp; Appels'!R257)</f>
        <v>m</v>
      </c>
      <c r="T257" s="437" t="str">
        <f>IF('Passages &amp; Appels'!S257="","",'Passages &amp; Appels'!S257)</f>
        <v/>
      </c>
      <c r="U257" s="112" t="str">
        <f>IF('Passages &amp; Appels'!T257="","",'Passages &amp; Appels'!T257)</f>
        <v/>
      </c>
      <c r="V257" s="413" t="str">
        <f>IF('Passages &amp; Appels'!U257="","",'Passages &amp; Appels'!U257)</f>
        <v/>
      </c>
    </row>
    <row r="258" spans="1:22" ht="18.75" x14ac:dyDescent="0.3">
      <c r="A258" s="561"/>
      <c r="B258" s="491" t="str">
        <f>IF('Passages &amp; Appels'!L258='Passages &amp; Appels'!L257,"",'Passages &amp; Appels'!L258)</f>
        <v/>
      </c>
      <c r="C258" s="487" t="str">
        <f>IF(B258&lt;&gt;"",'Passages &amp; Appels'!A258,IF('Passages &amp; Appels'!A258='Passages &amp; Appels'!A257,"",'Passages &amp; Appels'!A258))</f>
        <v/>
      </c>
      <c r="D258" s="490" t="str">
        <f>IF(C258&lt;&gt;"",'Passages &amp; Appels'!K258,IF('Passages &amp; Appels'!K258='Passages &amp; Appels'!K257,"",'Passages &amp; Appels'!K258))</f>
        <v/>
      </c>
      <c r="E258" s="488" t="str">
        <f>IF(B258&lt;&gt;"",'Passages &amp; Appels'!H258,IF('Passages &amp; Appels'!H258='Passages &amp; Appels'!H257,"",'Passages &amp; Appels'!H258))</f>
        <v/>
      </c>
      <c r="F258" s="489">
        <f>IF('Passages &amp; Appels'!I258='Passages &amp; Appels'!I257,"",'Passages &amp; Appels'!I258)</f>
        <v>2</v>
      </c>
      <c r="G258" s="259">
        <f>IF('Passages &amp; Appels'!J258="","",'Passages &amp; Appels'!J258)</f>
        <v>2</v>
      </c>
      <c r="H258" s="468" t="str">
        <f>IF('Passages &amp; Appels'!B258="","",'Passages &amp; Appels'!B258)</f>
        <v>RIGAUD</v>
      </c>
      <c r="I258" s="437" t="str">
        <f>IF('Passages &amp; Appels'!C258="","",'Passages &amp; Appels'!C258)</f>
        <v>Estelle</v>
      </c>
      <c r="J258" s="110" t="str">
        <f>IF('Passages &amp; Appels'!D258="","",'Passages &amp; Appels'!D258)</f>
        <v>Femme</v>
      </c>
      <c r="K258" s="110" t="str">
        <f>IF('Passages &amp; Appels'!E258="","",'Passages &amp; Appels'!E258)</f>
        <v xml:space="preserve">N°3 </v>
      </c>
      <c r="L258" s="110" t="str">
        <f>IF('Passages &amp; Appels'!F258="","",'Passages &amp; Appels'!F258)</f>
        <v>RIGAUD Estelle Femme</v>
      </c>
      <c r="M258" s="112" t="str">
        <f>IF('Passages &amp; Appels'!G258="","",'Passages &amp; Appels'!G258)</f>
        <v>CYRNEA</v>
      </c>
      <c r="N258" s="441">
        <f>IF('Passages &amp; Appels'!M258="","",'Passages &amp; Appels'!M258)</f>
        <v>0.57986111111111094</v>
      </c>
      <c r="O258" s="431">
        <f>IF('Passages &amp; Appels'!N258="","",'Passages &amp; Appels'!N258)</f>
        <v>0.60069444444444431</v>
      </c>
      <c r="P258" s="431">
        <f>IF('Passages &amp; Appels'!O258="","",'Passages &amp; Appels'!O258)</f>
        <v>0.60138888888888875</v>
      </c>
      <c r="Q258" s="439">
        <f>IF('Passages &amp; Appels'!P258="","",'Passages &amp; Appels'!P258)</f>
        <v>0.60277777777777763</v>
      </c>
      <c r="R258" s="435">
        <f>IF('Passages &amp; Appels'!Q258="","",'Passages &amp; Appels'!Q258)</f>
        <v>75</v>
      </c>
      <c r="S258" s="110" t="str">
        <f>IF('Passages &amp; Appels'!R258="","",'Passages &amp; Appels'!R258)</f>
        <v>m</v>
      </c>
      <c r="T258" s="437" t="str">
        <f>IF('Passages &amp; Appels'!S258="","",'Passages &amp; Appels'!S258)</f>
        <v/>
      </c>
      <c r="U258" s="112" t="str">
        <f>IF('Passages &amp; Appels'!T258="","",'Passages &amp; Appels'!T258)</f>
        <v/>
      </c>
      <c r="V258" s="413" t="str">
        <f>IF('Passages &amp; Appels'!U258="","",'Passages &amp; Appels'!U258)</f>
        <v/>
      </c>
    </row>
    <row r="259" spans="1:22" ht="18.75" x14ac:dyDescent="0.3">
      <c r="A259" s="561"/>
      <c r="B259" s="491">
        <f>IF('Passages &amp; Appels'!L259='Passages &amp; Appels'!L258,"",'Passages &amp; Appels'!L259)</f>
        <v>0.60486111111111085</v>
      </c>
      <c r="C259" s="487" t="str">
        <f>IF(B259&lt;&gt;"",'Passages &amp; Appels'!A259,IF('Passages &amp; Appels'!A259='Passages &amp; Appels'!A258,"",'Passages &amp; Appels'!A259))</f>
        <v>DNF</v>
      </c>
      <c r="D259" s="490" t="str">
        <f>IF(C259&lt;&gt;"",'Passages &amp; Appels'!K259,IF('Passages &amp; Appels'!K259='Passages &amp; Appels'!K258,"",'Passages &amp; Appels'!K259))</f>
        <v>Echauffement</v>
      </c>
      <c r="E259" s="488">
        <f>IF(B259&lt;&gt;"",'Passages &amp; Appels'!H259,IF('Passages &amp; Appels'!H259='Passages &amp; Appels'!H258,"",'Passages &amp; Appels'!H259))</f>
        <v>7</v>
      </c>
      <c r="F259" s="489">
        <f>IF('Passages &amp; Appels'!I259='Passages &amp; Appels'!I258,"",'Passages &amp; Appels'!I259)</f>
        <v>1</v>
      </c>
      <c r="G259" s="259">
        <f>IF('Passages &amp; Appels'!J259="","",'Passages &amp; Appels'!J259)</f>
        <v>1</v>
      </c>
      <c r="H259" s="468" t="str">
        <f>IF('Passages &amp; Appels'!B259="","",'Passages &amp; Appels'!B259)</f>
        <v>PIERRAT</v>
      </c>
      <c r="I259" s="437" t="str">
        <f>IF('Passages &amp; Appels'!C259="","",'Passages &amp; Appels'!C259)</f>
        <v>Patrice</v>
      </c>
      <c r="J259" s="110" t="str">
        <f>IF('Passages &amp; Appels'!D259="","",'Passages &amp; Appels'!D259)</f>
        <v>Homme</v>
      </c>
      <c r="K259" s="110" t="str">
        <f>IF('Passages &amp; Appels'!E259="","",'Passages &amp; Appels'!E259)</f>
        <v xml:space="preserve">N°3 </v>
      </c>
      <c r="L259" s="110" t="str">
        <f>IF('Passages &amp; Appels'!F259="","",'Passages &amp; Appels'!F259)</f>
        <v>PIERRAT Patrice Homme</v>
      </c>
      <c r="M259" s="112" t="str">
        <f>IF('Passages &amp; Appels'!G259="","",'Passages &amp; Appels'!G259)</f>
        <v>Sportpleizh</v>
      </c>
      <c r="N259" s="441">
        <f>IF('Passages &amp; Appels'!M259="","",'Passages &amp; Appels'!M259)</f>
        <v>0.60486111111111085</v>
      </c>
      <c r="O259" s="431">
        <f>IF('Passages &amp; Appels'!N259="","",'Passages &amp; Appels'!N259)</f>
        <v>0.62569444444444422</v>
      </c>
      <c r="P259" s="431">
        <f>IF('Passages &amp; Appels'!O259="","",'Passages &amp; Appels'!O259)</f>
        <v>0.62638888888888866</v>
      </c>
      <c r="Q259" s="439">
        <f>IF('Passages &amp; Appels'!P259="","",'Passages &amp; Appels'!P259)</f>
        <v>0.62777777777777755</v>
      </c>
      <c r="R259" s="435">
        <f>IF('Passages &amp; Appels'!Q259="","",'Passages &amp; Appels'!Q259)</f>
        <v>100</v>
      </c>
      <c r="S259" s="110" t="str">
        <f>IF('Passages &amp; Appels'!R259="","",'Passages &amp; Appels'!R259)</f>
        <v>m</v>
      </c>
      <c r="T259" s="437" t="str">
        <f>IF('Passages &amp; Appels'!S259="","",'Passages &amp; Appels'!S259)</f>
        <v/>
      </c>
      <c r="U259" s="112" t="str">
        <f>IF('Passages &amp; Appels'!T259="","",'Passages &amp; Appels'!T259)</f>
        <v/>
      </c>
      <c r="V259" s="413" t="str">
        <f>IF('Passages &amp; Appels'!U259="","",'Passages &amp; Appels'!U259)</f>
        <v/>
      </c>
    </row>
    <row r="260" spans="1:22" ht="18.75" x14ac:dyDescent="0.3">
      <c r="A260" s="561"/>
      <c r="B260" s="491" t="str">
        <f>IF('Passages &amp; Appels'!L260='Passages &amp; Appels'!L259,"",'Passages &amp; Appels'!L260)</f>
        <v/>
      </c>
      <c r="C260" s="487" t="str">
        <f>IF(B260&lt;&gt;"",'Passages &amp; Appels'!A260,IF('Passages &amp; Appels'!A260='Passages &amp; Appels'!A259,"",'Passages &amp; Appels'!A260))</f>
        <v/>
      </c>
      <c r="D260" s="490" t="str">
        <f>IF(C260&lt;&gt;"",'Passages &amp; Appels'!K260,IF('Passages &amp; Appels'!K260='Passages &amp; Appels'!K259,"",'Passages &amp; Appels'!K260))</f>
        <v/>
      </c>
      <c r="E260" s="488" t="str">
        <f>IF(B260&lt;&gt;"",'Passages &amp; Appels'!H260,IF('Passages &amp; Appels'!H260='Passages &amp; Appels'!H259,"",'Passages &amp; Appels'!H260))</f>
        <v/>
      </c>
      <c r="F260" s="489">
        <f>IF('Passages &amp; Appels'!I260='Passages &amp; Appels'!I259,"",'Passages &amp; Appels'!I260)</f>
        <v>2</v>
      </c>
      <c r="G260" s="259">
        <f>IF('Passages &amp; Appels'!J260="","",'Passages &amp; Appels'!J260)</f>
        <v>2</v>
      </c>
      <c r="H260" s="468" t="str">
        <f>IF('Passages &amp; Appels'!B260="","",'Passages &amp; Appels'!B260)</f>
        <v>CORDIER</v>
      </c>
      <c r="I260" s="437" t="str">
        <f>IF('Passages &amp; Appels'!C260="","",'Passages &amp; Appels'!C260)</f>
        <v>Frédérique</v>
      </c>
      <c r="J260" s="110" t="str">
        <f>IF('Passages &amp; Appels'!D260="","",'Passages &amp; Appels'!D260)</f>
        <v>Femme</v>
      </c>
      <c r="K260" s="110" t="str">
        <f>IF('Passages &amp; Appels'!E260="","",'Passages &amp; Appels'!E260)</f>
        <v xml:space="preserve">N°3 </v>
      </c>
      <c r="L260" s="110" t="str">
        <f>IF('Passages &amp; Appels'!F260="","",'Passages &amp; Appels'!F260)</f>
        <v>CORDIER Frédérique Femme</v>
      </c>
      <c r="M260" s="112" t="str">
        <f>IF('Passages &amp; Appels'!G260="","",'Passages &amp; Appels'!G260)</f>
        <v>LIMULES</v>
      </c>
      <c r="N260" s="441">
        <f>IF('Passages &amp; Appels'!M260="","",'Passages &amp; Appels'!M260)</f>
        <v>0.60486111111111085</v>
      </c>
      <c r="O260" s="431">
        <f>IF('Passages &amp; Appels'!N260="","",'Passages &amp; Appels'!N260)</f>
        <v>0.62569444444444422</v>
      </c>
      <c r="P260" s="431">
        <f>IF('Passages &amp; Appels'!O260="","",'Passages &amp; Appels'!O260)</f>
        <v>0.62638888888888866</v>
      </c>
      <c r="Q260" s="439">
        <f>IF('Passages &amp; Appels'!P260="","",'Passages &amp; Appels'!P260)</f>
        <v>0.62777777777777755</v>
      </c>
      <c r="R260" s="435">
        <f>IF('Passages &amp; Appels'!Q260="","",'Passages &amp; Appels'!Q260)</f>
        <v>103</v>
      </c>
      <c r="S260" s="110" t="str">
        <f>IF('Passages &amp; Appels'!R260="","",'Passages &amp; Appels'!R260)</f>
        <v>m</v>
      </c>
      <c r="T260" s="437" t="str">
        <f>IF('Passages &amp; Appels'!S260="","",'Passages &amp; Appels'!S260)</f>
        <v/>
      </c>
      <c r="U260" s="112" t="str">
        <f>IF('Passages &amp; Appels'!T260="","",'Passages &amp; Appels'!T260)</f>
        <v/>
      </c>
      <c r="V260" s="413" t="str">
        <f>IF('Passages &amp; Appels'!U260="","",'Passages &amp; Appels'!U260)</f>
        <v/>
      </c>
    </row>
    <row r="261" spans="1:22" ht="18.75" x14ac:dyDescent="0.3">
      <c r="A261" s="561"/>
      <c r="B261" s="491">
        <f>IF('Passages &amp; Appels'!L261='Passages &amp; Appels'!L260,"",'Passages &amp; Appels'!L261)</f>
        <v>0.60694444444444429</v>
      </c>
      <c r="C261" s="487" t="str">
        <f>IF(B261&lt;&gt;"",'Passages &amp; Appels'!A261,IF('Passages &amp; Appels'!A261='Passages &amp; Appels'!A260,"",'Passages &amp; Appels'!A261))</f>
        <v>DNF</v>
      </c>
      <c r="D261" s="490" t="str">
        <f>IF(C261&lt;&gt;"",'Passages &amp; Appels'!K261,IF('Passages &amp; Appels'!K261='Passages &amp; Appels'!K260,"",'Passages &amp; Appels'!K261))</f>
        <v>Appel</v>
      </c>
      <c r="E261" s="488">
        <f>IF(B261&lt;&gt;"",'Passages &amp; Appels'!H261,IF('Passages &amp; Appels'!H261='Passages &amp; Appels'!H260,"",'Passages &amp; Appels'!H261))</f>
        <v>4</v>
      </c>
      <c r="F261" s="489">
        <f>IF('Passages &amp; Appels'!I261='Passages &amp; Appels'!I260,"",'Passages &amp; Appels'!I261)</f>
        <v>1</v>
      </c>
      <c r="G261" s="259">
        <f>IF('Passages &amp; Appels'!J261="","",'Passages &amp; Appels'!J261)</f>
        <v>1</v>
      </c>
      <c r="H261" s="468" t="str">
        <f>IF('Passages &amp; Appels'!B261="","",'Passages &amp; Appels'!B261)</f>
        <v>DEVANLAY</v>
      </c>
      <c r="I261" s="437" t="str">
        <f>IF('Passages &amp; Appels'!C261="","",'Passages &amp; Appels'!C261)</f>
        <v>Marie</v>
      </c>
      <c r="J261" s="110" t="str">
        <f>IF('Passages &amp; Appels'!D261="","",'Passages &amp; Appels'!D261)</f>
        <v>Femme</v>
      </c>
      <c r="K261" s="110" t="str">
        <f>IF('Passages &amp; Appels'!E261="","",'Passages &amp; Appels'!E261)</f>
        <v xml:space="preserve">N°5 </v>
      </c>
      <c r="L261" s="110" t="str">
        <f>IF('Passages &amp; Appels'!F261="","",'Passages &amp; Appels'!F261)</f>
        <v>DEVANLAY Marie Femme</v>
      </c>
      <c r="M261" s="112" t="str">
        <f>IF('Passages &amp; Appels'!G261="","",'Passages &amp; Appels'!G261)</f>
        <v>LIMULES</v>
      </c>
      <c r="N261" s="441">
        <f>IF('Passages &amp; Appels'!M261="","",'Passages &amp; Appels'!M261)</f>
        <v>0.58611111111111092</v>
      </c>
      <c r="O261" s="431">
        <f>IF('Passages &amp; Appels'!N261="","",'Passages &amp; Appels'!N261)</f>
        <v>0.60694444444444429</v>
      </c>
      <c r="P261" s="431">
        <f>IF('Passages &amp; Appels'!O261="","",'Passages &amp; Appels'!O261)</f>
        <v>0.60763888888888873</v>
      </c>
      <c r="Q261" s="439">
        <f>IF('Passages &amp; Appels'!P261="","",'Passages &amp; Appels'!P261)</f>
        <v>0.60902777777777761</v>
      </c>
      <c r="R261" s="435">
        <f>IF('Passages &amp; Appels'!Q261="","",'Passages &amp; Appels'!Q261)</f>
        <v>90</v>
      </c>
      <c r="S261" s="110" t="str">
        <f>IF('Passages &amp; Appels'!R261="","",'Passages &amp; Appels'!R261)</f>
        <v>m</v>
      </c>
      <c r="T261" s="437" t="str">
        <f>IF('Passages &amp; Appels'!S261="","",'Passages &amp; Appels'!S261)</f>
        <v/>
      </c>
      <c r="U261" s="112" t="str">
        <f>IF('Passages &amp; Appels'!T261="","",'Passages &amp; Appels'!T261)</f>
        <v/>
      </c>
      <c r="V261" s="413" t="str">
        <f>IF('Passages &amp; Appels'!U261="","",'Passages &amp; Appels'!U261)</f>
        <v/>
      </c>
    </row>
    <row r="262" spans="1:22" ht="18.75" x14ac:dyDescent="0.3">
      <c r="A262" s="561"/>
      <c r="B262" s="491" t="str">
        <f>IF('Passages &amp; Appels'!L262='Passages &amp; Appels'!L261,"",'Passages &amp; Appels'!L262)</f>
        <v/>
      </c>
      <c r="C262" s="487" t="str">
        <f>IF(B262&lt;&gt;"",'Passages &amp; Appels'!A262,IF('Passages &amp; Appels'!A262='Passages &amp; Appels'!A261,"",'Passages &amp; Appels'!A262))</f>
        <v/>
      </c>
      <c r="D262" s="490" t="str">
        <f>IF(C262&lt;&gt;"",'Passages &amp; Appels'!K262,IF('Passages &amp; Appels'!K262='Passages &amp; Appels'!K261,"",'Passages &amp; Appels'!K262))</f>
        <v/>
      </c>
      <c r="E262" s="488" t="str">
        <f>IF(B262&lt;&gt;"",'Passages &amp; Appels'!H262,IF('Passages &amp; Appels'!H262='Passages &amp; Appels'!H261,"",'Passages &amp; Appels'!H262))</f>
        <v/>
      </c>
      <c r="F262" s="489">
        <f>IF('Passages &amp; Appels'!I262='Passages &amp; Appels'!I261,"",'Passages &amp; Appels'!I262)</f>
        <v>2</v>
      </c>
      <c r="G262" s="259">
        <f>IF('Passages &amp; Appels'!J262="","",'Passages &amp; Appels'!J262)</f>
        <v>2</v>
      </c>
      <c r="H262" s="468" t="str">
        <f>IF('Passages &amp; Appels'!B262="","",'Passages &amp; Appels'!B262)</f>
        <v>REGNARD</v>
      </c>
      <c r="I262" s="437" t="str">
        <f>IF('Passages &amp; Appels'!C262="","",'Passages &amp; Appels'!C262)</f>
        <v>Caroline</v>
      </c>
      <c r="J262" s="110" t="str">
        <f>IF('Passages &amp; Appels'!D262="","",'Passages &amp; Appels'!D262)</f>
        <v>Femme</v>
      </c>
      <c r="K262" s="110" t="str">
        <f>IF('Passages &amp; Appels'!E262="","",'Passages &amp; Appels'!E262)</f>
        <v xml:space="preserve">N°2 </v>
      </c>
      <c r="L262" s="110" t="str">
        <f>IF('Passages &amp; Appels'!F262="","",'Passages &amp; Appels'!F262)</f>
        <v>REGNARD Caroline Femme</v>
      </c>
      <c r="M262" s="112" t="str">
        <f>IF('Passages &amp; Appels'!G262="","",'Passages &amp; Appels'!G262)</f>
        <v>Imashi</v>
      </c>
      <c r="N262" s="441">
        <f>IF('Passages &amp; Appels'!M262="","",'Passages &amp; Appels'!M262)</f>
        <v>0.58611111111111092</v>
      </c>
      <c r="O262" s="431">
        <f>IF('Passages &amp; Appels'!N262="","",'Passages &amp; Appels'!N262)</f>
        <v>0.60694444444444429</v>
      </c>
      <c r="P262" s="431">
        <f>IF('Passages &amp; Appels'!O262="","",'Passages &amp; Appels'!O262)</f>
        <v>0.60763888888888873</v>
      </c>
      <c r="Q262" s="439">
        <f>IF('Passages &amp; Appels'!P262="","",'Passages &amp; Appels'!P262)</f>
        <v>0.60902777777777761</v>
      </c>
      <c r="R262" s="435">
        <f>IF('Passages &amp; Appels'!Q262="","",'Passages &amp; Appels'!Q262)</f>
        <v>92</v>
      </c>
      <c r="S262" s="110" t="str">
        <f>IF('Passages &amp; Appels'!R262="","",'Passages &amp; Appels'!R262)</f>
        <v>m</v>
      </c>
      <c r="T262" s="437" t="str">
        <f>IF('Passages &amp; Appels'!S262="","",'Passages &amp; Appels'!S262)</f>
        <v/>
      </c>
      <c r="U262" s="112" t="str">
        <f>IF('Passages &amp; Appels'!T262="","",'Passages &amp; Appels'!T262)</f>
        <v/>
      </c>
      <c r="V262" s="413" t="str">
        <f>IF('Passages &amp; Appels'!U262="","",'Passages &amp; Appels'!U262)</f>
        <v/>
      </c>
    </row>
    <row r="263" spans="1:22" ht="18.75" x14ac:dyDescent="0.3">
      <c r="A263" s="561"/>
      <c r="B263" s="491">
        <f>IF('Passages &amp; Appels'!L263='Passages &amp; Appels'!L262,"",'Passages &amp; Appels'!L263)</f>
        <v>0.60763888888888873</v>
      </c>
      <c r="C263" s="487" t="str">
        <f>IF(B263&lt;&gt;"",'Passages &amp; Appels'!A263,IF('Passages &amp; Appels'!A263='Passages &amp; Appels'!A262,"",'Passages &amp; Appels'!A263))</f>
        <v>DNF</v>
      </c>
      <c r="D263" s="490" t="str">
        <f>IF(C263&lt;&gt;"",'Passages &amp; Appels'!K263,IF('Passages &amp; Appels'!K263='Passages &amp; Appels'!K262,"",'Passages &amp; Appels'!K263))</f>
        <v>Décompte</v>
      </c>
      <c r="E263" s="488">
        <f>IF(B263&lt;&gt;"",'Passages &amp; Appels'!H263,IF('Passages &amp; Appels'!H263='Passages &amp; Appels'!H262,"",'Passages &amp; Appels'!H263))</f>
        <v>4</v>
      </c>
      <c r="F263" s="489">
        <f>IF('Passages &amp; Appels'!I263='Passages &amp; Appels'!I262,"",'Passages &amp; Appels'!I263)</f>
        <v>1</v>
      </c>
      <c r="G263" s="259">
        <f>IF('Passages &amp; Appels'!J263="","",'Passages &amp; Appels'!J263)</f>
        <v>1</v>
      </c>
      <c r="H263" s="468" t="str">
        <f>IF('Passages &amp; Appels'!B263="","",'Passages &amp; Appels'!B263)</f>
        <v>DEVANLAY</v>
      </c>
      <c r="I263" s="437" t="str">
        <f>IF('Passages &amp; Appels'!C263="","",'Passages &amp; Appels'!C263)</f>
        <v>Marie</v>
      </c>
      <c r="J263" s="110" t="str">
        <f>IF('Passages &amp; Appels'!D263="","",'Passages &amp; Appels'!D263)</f>
        <v>Femme</v>
      </c>
      <c r="K263" s="110" t="str">
        <f>IF('Passages &amp; Appels'!E263="","",'Passages &amp; Appels'!E263)</f>
        <v xml:space="preserve">N°5 </v>
      </c>
      <c r="L263" s="110" t="str">
        <f>IF('Passages &amp; Appels'!F263="","",'Passages &amp; Appels'!F263)</f>
        <v>DEVANLAY Marie Femme</v>
      </c>
      <c r="M263" s="112" t="str">
        <f>IF('Passages &amp; Appels'!G263="","",'Passages &amp; Appels'!G263)</f>
        <v>LIMULES</v>
      </c>
      <c r="N263" s="441">
        <f>IF('Passages &amp; Appels'!M263="","",'Passages &amp; Appels'!M263)</f>
        <v>0.58611111111111092</v>
      </c>
      <c r="O263" s="431">
        <f>IF('Passages &amp; Appels'!N263="","",'Passages &amp; Appels'!N263)</f>
        <v>0.60694444444444429</v>
      </c>
      <c r="P263" s="431">
        <f>IF('Passages &amp; Appels'!O263="","",'Passages &amp; Appels'!O263)</f>
        <v>0.60763888888888873</v>
      </c>
      <c r="Q263" s="439">
        <f>IF('Passages &amp; Appels'!P263="","",'Passages &amp; Appels'!P263)</f>
        <v>0.60902777777777761</v>
      </c>
      <c r="R263" s="435">
        <f>IF('Passages &amp; Appels'!Q263="","",'Passages &amp; Appels'!Q263)</f>
        <v>90</v>
      </c>
      <c r="S263" s="110" t="str">
        <f>IF('Passages &amp; Appels'!R263="","",'Passages &amp; Appels'!R263)</f>
        <v>m</v>
      </c>
      <c r="T263" s="437" t="str">
        <f>IF('Passages &amp; Appels'!S263="","",'Passages &amp; Appels'!S263)</f>
        <v/>
      </c>
      <c r="U263" s="112" t="str">
        <f>IF('Passages &amp; Appels'!T263="","",'Passages &amp; Appels'!T263)</f>
        <v/>
      </c>
      <c r="V263" s="413" t="str">
        <f>IF('Passages &amp; Appels'!U263="","",'Passages &amp; Appels'!U263)</f>
        <v/>
      </c>
    </row>
    <row r="264" spans="1:22" ht="18.75" x14ac:dyDescent="0.3">
      <c r="A264" s="561"/>
      <c r="B264" s="491" t="str">
        <f>IF('Passages &amp; Appels'!L264='Passages &amp; Appels'!L263,"",'Passages &amp; Appels'!L264)</f>
        <v/>
      </c>
      <c r="C264" s="487" t="str">
        <f>IF(B264&lt;&gt;"",'Passages &amp; Appels'!A264,IF('Passages &amp; Appels'!A264='Passages &amp; Appels'!A263,"",'Passages &amp; Appels'!A264))</f>
        <v/>
      </c>
      <c r="D264" s="490" t="str">
        <f>IF(C264&lt;&gt;"",'Passages &amp; Appels'!K264,IF('Passages &amp; Appels'!K264='Passages &amp; Appels'!K263,"",'Passages &amp; Appels'!K264))</f>
        <v/>
      </c>
      <c r="E264" s="488" t="str">
        <f>IF(B264&lt;&gt;"",'Passages &amp; Appels'!H264,IF('Passages &amp; Appels'!H264='Passages &amp; Appels'!H263,"",'Passages &amp; Appels'!H264))</f>
        <v/>
      </c>
      <c r="F264" s="489">
        <f>IF('Passages &amp; Appels'!I264='Passages &amp; Appels'!I263,"",'Passages &amp; Appels'!I264)</f>
        <v>2</v>
      </c>
      <c r="G264" s="259">
        <f>IF('Passages &amp; Appels'!J264="","",'Passages &amp; Appels'!J264)</f>
        <v>2</v>
      </c>
      <c r="H264" s="468" t="str">
        <f>IF('Passages &amp; Appels'!B264="","",'Passages &amp; Appels'!B264)</f>
        <v>REGNARD</v>
      </c>
      <c r="I264" s="437" t="str">
        <f>IF('Passages &amp; Appels'!C264="","",'Passages &amp; Appels'!C264)</f>
        <v>Caroline</v>
      </c>
      <c r="J264" s="110" t="str">
        <f>IF('Passages &amp; Appels'!D264="","",'Passages &amp; Appels'!D264)</f>
        <v>Femme</v>
      </c>
      <c r="K264" s="110" t="str">
        <f>IF('Passages &amp; Appels'!E264="","",'Passages &amp; Appels'!E264)</f>
        <v xml:space="preserve">N°2 </v>
      </c>
      <c r="L264" s="110" t="str">
        <f>IF('Passages &amp; Appels'!F264="","",'Passages &amp; Appels'!F264)</f>
        <v>REGNARD Caroline Femme</v>
      </c>
      <c r="M264" s="112" t="str">
        <f>IF('Passages &amp; Appels'!G264="","",'Passages &amp; Appels'!G264)</f>
        <v>Imashi</v>
      </c>
      <c r="N264" s="441">
        <f>IF('Passages &amp; Appels'!M264="","",'Passages &amp; Appels'!M264)</f>
        <v>0.58611111111111092</v>
      </c>
      <c r="O264" s="431">
        <f>IF('Passages &amp; Appels'!N264="","",'Passages &amp; Appels'!N264)</f>
        <v>0.60694444444444429</v>
      </c>
      <c r="P264" s="431">
        <f>IF('Passages &amp; Appels'!O264="","",'Passages &amp; Appels'!O264)</f>
        <v>0.60763888888888873</v>
      </c>
      <c r="Q264" s="439">
        <f>IF('Passages &amp; Appels'!P264="","",'Passages &amp; Appels'!P264)</f>
        <v>0.60902777777777761</v>
      </c>
      <c r="R264" s="435">
        <f>IF('Passages &amp; Appels'!Q264="","",'Passages &amp; Appels'!Q264)</f>
        <v>92</v>
      </c>
      <c r="S264" s="110" t="str">
        <f>IF('Passages &amp; Appels'!R264="","",'Passages &amp; Appels'!R264)</f>
        <v>m</v>
      </c>
      <c r="T264" s="437" t="str">
        <f>IF('Passages &amp; Appels'!S264="","",'Passages &amp; Appels'!S264)</f>
        <v/>
      </c>
      <c r="U264" s="112" t="str">
        <f>IF('Passages &amp; Appels'!T264="","",'Passages &amp; Appels'!T264)</f>
        <v/>
      </c>
      <c r="V264" s="413" t="str">
        <f>IF('Passages &amp; Appels'!U264="","",'Passages &amp; Appels'!U264)</f>
        <v/>
      </c>
    </row>
    <row r="265" spans="1:22" ht="18.75" x14ac:dyDescent="0.3">
      <c r="A265" s="561"/>
      <c r="B265" s="491">
        <f>IF('Passages &amp; Appels'!L265='Passages &amp; Appels'!L264,"",'Passages &amp; Appels'!L265)</f>
        <v>0.60902777777777761</v>
      </c>
      <c r="C265" s="487" t="str">
        <f>IF(B265&lt;&gt;"",'Passages &amp; Appels'!A265,IF('Passages &amp; Appels'!A265='Passages &amp; Appels'!A264,"",'Passages &amp; Appels'!A265))</f>
        <v>DNF</v>
      </c>
      <c r="D265" s="490" t="str">
        <f>IF(C265&lt;&gt;"",'Passages &amp; Appels'!K265,IF('Passages &amp; Appels'!K265='Passages &amp; Appels'!K264,"",'Passages &amp; Appels'!K265))</f>
        <v>Passage</v>
      </c>
      <c r="E265" s="488">
        <f>IF(B265&lt;&gt;"",'Passages &amp; Appels'!H265,IF('Passages &amp; Appels'!H265='Passages &amp; Appels'!H264,"",'Passages &amp; Appels'!H265))</f>
        <v>4</v>
      </c>
      <c r="F265" s="489">
        <f>IF('Passages &amp; Appels'!I265='Passages &amp; Appels'!I264,"",'Passages &amp; Appels'!I265)</f>
        <v>1</v>
      </c>
      <c r="G265" s="259">
        <f>IF('Passages &amp; Appels'!J265="","",'Passages &amp; Appels'!J265)</f>
        <v>1</v>
      </c>
      <c r="H265" s="468" t="str">
        <f>IF('Passages &amp; Appels'!B265="","",'Passages &amp; Appels'!B265)</f>
        <v>DEVANLAY</v>
      </c>
      <c r="I265" s="437" t="str">
        <f>IF('Passages &amp; Appels'!C265="","",'Passages &amp; Appels'!C265)</f>
        <v>Marie</v>
      </c>
      <c r="J265" s="110" t="str">
        <f>IF('Passages &amp; Appels'!D265="","",'Passages &amp; Appels'!D265)</f>
        <v>Femme</v>
      </c>
      <c r="K265" s="110" t="str">
        <f>IF('Passages &amp; Appels'!E265="","",'Passages &amp; Appels'!E265)</f>
        <v xml:space="preserve">N°5 </v>
      </c>
      <c r="L265" s="110" t="str">
        <f>IF('Passages &amp; Appels'!F265="","",'Passages &amp; Appels'!F265)</f>
        <v>DEVANLAY Marie Femme</v>
      </c>
      <c r="M265" s="112" t="str">
        <f>IF('Passages &amp; Appels'!G265="","",'Passages &amp; Appels'!G265)</f>
        <v>LIMULES</v>
      </c>
      <c r="N265" s="441">
        <f>IF('Passages &amp; Appels'!M265="","",'Passages &amp; Appels'!M265)</f>
        <v>0.58611111111111092</v>
      </c>
      <c r="O265" s="431">
        <f>IF('Passages &amp; Appels'!N265="","",'Passages &amp; Appels'!N265)</f>
        <v>0.60694444444444429</v>
      </c>
      <c r="P265" s="431">
        <f>IF('Passages &amp; Appels'!O265="","",'Passages &amp; Appels'!O265)</f>
        <v>0.60763888888888873</v>
      </c>
      <c r="Q265" s="439">
        <f>IF('Passages &amp; Appels'!P265="","",'Passages &amp; Appels'!P265)</f>
        <v>0.60902777777777761</v>
      </c>
      <c r="R265" s="435">
        <f>IF('Passages &amp; Appels'!Q265="","",'Passages &amp; Appels'!Q265)</f>
        <v>90</v>
      </c>
      <c r="S265" s="110" t="str">
        <f>IF('Passages &amp; Appels'!R265="","",'Passages &amp; Appels'!R265)</f>
        <v>m</v>
      </c>
      <c r="T265" s="437" t="str">
        <f>IF('Passages &amp; Appels'!S265="","",'Passages &amp; Appels'!S265)</f>
        <v/>
      </c>
      <c r="U265" s="112" t="str">
        <f>IF('Passages &amp; Appels'!T265="","",'Passages &amp; Appels'!T265)</f>
        <v/>
      </c>
      <c r="V265" s="413" t="str">
        <f>IF('Passages &amp; Appels'!U265="","",'Passages &amp; Appels'!U265)</f>
        <v/>
      </c>
    </row>
    <row r="266" spans="1:22" ht="18.75" x14ac:dyDescent="0.3">
      <c r="A266" s="561"/>
      <c r="B266" s="491" t="str">
        <f>IF('Passages &amp; Appels'!L266='Passages &amp; Appels'!L265,"",'Passages &amp; Appels'!L266)</f>
        <v/>
      </c>
      <c r="C266" s="487" t="str">
        <f>IF(B266&lt;&gt;"",'Passages &amp; Appels'!A266,IF('Passages &amp; Appels'!A266='Passages &amp; Appels'!A265,"",'Passages &amp; Appels'!A266))</f>
        <v/>
      </c>
      <c r="D266" s="490" t="str">
        <f>IF(C266&lt;&gt;"",'Passages &amp; Appels'!K266,IF('Passages &amp; Appels'!K266='Passages &amp; Appels'!K265,"",'Passages &amp; Appels'!K266))</f>
        <v/>
      </c>
      <c r="E266" s="488" t="str">
        <f>IF(B266&lt;&gt;"",'Passages &amp; Appels'!H266,IF('Passages &amp; Appels'!H266='Passages &amp; Appels'!H265,"",'Passages &amp; Appels'!H266))</f>
        <v/>
      </c>
      <c r="F266" s="489">
        <f>IF('Passages &amp; Appels'!I266='Passages &amp; Appels'!I265,"",'Passages &amp; Appels'!I266)</f>
        <v>2</v>
      </c>
      <c r="G266" s="259">
        <f>IF('Passages &amp; Appels'!J266="","",'Passages &amp; Appels'!J266)</f>
        <v>2</v>
      </c>
      <c r="H266" s="468" t="str">
        <f>IF('Passages &amp; Appels'!B266="","",'Passages &amp; Appels'!B266)</f>
        <v>REGNARD</v>
      </c>
      <c r="I266" s="437" t="str">
        <f>IF('Passages &amp; Appels'!C266="","",'Passages &amp; Appels'!C266)</f>
        <v>Caroline</v>
      </c>
      <c r="J266" s="110" t="str">
        <f>IF('Passages &amp; Appels'!D266="","",'Passages &amp; Appels'!D266)</f>
        <v>Femme</v>
      </c>
      <c r="K266" s="110" t="str">
        <f>IF('Passages &amp; Appels'!E266="","",'Passages &amp; Appels'!E266)</f>
        <v xml:space="preserve">N°2 </v>
      </c>
      <c r="L266" s="110" t="str">
        <f>IF('Passages &amp; Appels'!F266="","",'Passages &amp; Appels'!F266)</f>
        <v>REGNARD Caroline Femme</v>
      </c>
      <c r="M266" s="112" t="str">
        <f>IF('Passages &amp; Appels'!G266="","",'Passages &amp; Appels'!G266)</f>
        <v>Imashi</v>
      </c>
      <c r="N266" s="441">
        <f>IF('Passages &amp; Appels'!M266="","",'Passages &amp; Appels'!M266)</f>
        <v>0.58611111111111092</v>
      </c>
      <c r="O266" s="431">
        <f>IF('Passages &amp; Appels'!N266="","",'Passages &amp; Appels'!N266)</f>
        <v>0.60694444444444429</v>
      </c>
      <c r="P266" s="431">
        <f>IF('Passages &amp; Appels'!O266="","",'Passages &amp; Appels'!O266)</f>
        <v>0.60763888888888873</v>
      </c>
      <c r="Q266" s="439">
        <f>IF('Passages &amp; Appels'!P266="","",'Passages &amp; Appels'!P266)</f>
        <v>0.60902777777777761</v>
      </c>
      <c r="R266" s="435">
        <f>IF('Passages &amp; Appels'!Q266="","",'Passages &amp; Appels'!Q266)</f>
        <v>92</v>
      </c>
      <c r="S266" s="110" t="str">
        <f>IF('Passages &amp; Appels'!R266="","",'Passages &amp; Appels'!R266)</f>
        <v>m</v>
      </c>
      <c r="T266" s="437" t="str">
        <f>IF('Passages &amp; Appels'!S266="","",'Passages &amp; Appels'!S266)</f>
        <v/>
      </c>
      <c r="U266" s="112" t="str">
        <f>IF('Passages &amp; Appels'!T266="","",'Passages &amp; Appels'!T266)</f>
        <v/>
      </c>
      <c r="V266" s="413" t="str">
        <f>IF('Passages &amp; Appels'!U266="","",'Passages &amp; Appels'!U266)</f>
        <v/>
      </c>
    </row>
    <row r="267" spans="1:22" ht="18.75" x14ac:dyDescent="0.3">
      <c r="A267" s="561"/>
      <c r="B267" s="491">
        <f>IF('Passages &amp; Appels'!L267='Passages &amp; Appels'!L266,"",'Passages &amp; Appels'!L267)</f>
        <v>0.61111111111111083</v>
      </c>
      <c r="C267" s="487" t="str">
        <f>IF(B267&lt;&gt;"",'Passages &amp; Appels'!A267,IF('Passages &amp; Appels'!A267='Passages &amp; Appels'!A266,"",'Passages &amp; Appels'!A267))</f>
        <v>DNF</v>
      </c>
      <c r="D267" s="490" t="str">
        <f>IF(C267&lt;&gt;"",'Passages &amp; Appels'!K267,IF('Passages &amp; Appels'!K267='Passages &amp; Appels'!K266,"",'Passages &amp; Appels'!K267))</f>
        <v>Echauffement</v>
      </c>
      <c r="E267" s="488">
        <f>IF(B267&lt;&gt;"",'Passages &amp; Appels'!H267,IF('Passages &amp; Appels'!H267='Passages &amp; Appels'!H266,"",'Passages &amp; Appels'!H267))</f>
        <v>8</v>
      </c>
      <c r="F267" s="489">
        <f>IF('Passages &amp; Appels'!I267='Passages &amp; Appels'!I266,"",'Passages &amp; Appels'!I267)</f>
        <v>1</v>
      </c>
      <c r="G267" s="259">
        <f>IF('Passages &amp; Appels'!J267="","",'Passages &amp; Appels'!J267)</f>
        <v>1</v>
      </c>
      <c r="H267" s="468" t="str">
        <f>IF('Passages &amp; Appels'!B267="","",'Passages &amp; Appels'!B267)</f>
        <v>EKSTETS</v>
      </c>
      <c r="I267" s="437" t="str">
        <f>IF('Passages &amp; Appels'!C267="","",'Passages &amp; Appels'!C267)</f>
        <v>Marie-pierre</v>
      </c>
      <c r="J267" s="110" t="str">
        <f>IF('Passages &amp; Appels'!D267="","",'Passages &amp; Appels'!D267)</f>
        <v>Femme</v>
      </c>
      <c r="K267" s="110" t="str">
        <f>IF('Passages &amp; Appels'!E267="","",'Passages &amp; Appels'!E267)</f>
        <v xml:space="preserve">N°4 </v>
      </c>
      <c r="L267" s="110" t="str">
        <f>IF('Passages &amp; Appels'!F267="","",'Passages &amp; Appels'!F267)</f>
        <v>EKSTETS Marie-pierre Femme</v>
      </c>
      <c r="M267" s="112" t="str">
        <f>IF('Passages &amp; Appels'!G267="","",'Passages &amp; Appels'!G267)</f>
        <v>Savoy'OuBien?</v>
      </c>
      <c r="N267" s="441">
        <f>IF('Passages &amp; Appels'!M267="","",'Passages &amp; Appels'!M267)</f>
        <v>0.61111111111111083</v>
      </c>
      <c r="O267" s="431">
        <f>IF('Passages &amp; Appels'!N267="","",'Passages &amp; Appels'!N267)</f>
        <v>0.6319444444444442</v>
      </c>
      <c r="P267" s="431">
        <f>IF('Passages &amp; Appels'!O267="","",'Passages &amp; Appels'!O267)</f>
        <v>0.63263888888888864</v>
      </c>
      <c r="Q267" s="439">
        <f>IF('Passages &amp; Appels'!P267="","",'Passages &amp; Appels'!P267)</f>
        <v>0.63402777777777752</v>
      </c>
      <c r="R267" s="435">
        <f>IF('Passages &amp; Appels'!Q267="","",'Passages &amp; Appels'!Q267)</f>
        <v>110</v>
      </c>
      <c r="S267" s="110" t="str">
        <f>IF('Passages &amp; Appels'!R267="","",'Passages &amp; Appels'!R267)</f>
        <v>m</v>
      </c>
      <c r="T267" s="437" t="str">
        <f>IF('Passages &amp; Appels'!S267="","",'Passages &amp; Appels'!S267)</f>
        <v/>
      </c>
      <c r="U267" s="112" t="str">
        <f>IF('Passages &amp; Appels'!T267="","",'Passages &amp; Appels'!T267)</f>
        <v/>
      </c>
      <c r="V267" s="413" t="str">
        <f>IF('Passages &amp; Appels'!U267="","",'Passages &amp; Appels'!U267)</f>
        <v/>
      </c>
    </row>
    <row r="268" spans="1:22" ht="18.75" x14ac:dyDescent="0.3">
      <c r="A268" s="561"/>
      <c r="B268" s="491" t="str">
        <f>IF('Passages &amp; Appels'!L268='Passages &amp; Appels'!L267,"",'Passages &amp; Appels'!L268)</f>
        <v/>
      </c>
      <c r="C268" s="487" t="str">
        <f>IF(B268&lt;&gt;"",'Passages &amp; Appels'!A268,IF('Passages &amp; Appels'!A268='Passages &amp; Appels'!A267,"",'Passages &amp; Appels'!A268))</f>
        <v/>
      </c>
      <c r="D268" s="490" t="str">
        <f>IF(C268&lt;&gt;"",'Passages &amp; Appels'!K268,IF('Passages &amp; Appels'!K268='Passages &amp; Appels'!K267,"",'Passages &amp; Appels'!K268))</f>
        <v/>
      </c>
      <c r="E268" s="488" t="str">
        <f>IF(B268&lt;&gt;"",'Passages &amp; Appels'!H268,IF('Passages &amp; Appels'!H268='Passages &amp; Appels'!H267,"",'Passages &amp; Appels'!H268))</f>
        <v/>
      </c>
      <c r="F268" s="489">
        <f>IF('Passages &amp; Appels'!I268='Passages &amp; Appels'!I267,"",'Passages &amp; Appels'!I268)</f>
        <v>2</v>
      </c>
      <c r="G268" s="259">
        <f>IF('Passages &amp; Appels'!J268="","",'Passages &amp; Appels'!J268)</f>
        <v>2</v>
      </c>
      <c r="H268" s="468" t="str">
        <f>IF('Passages &amp; Appels'!B268="","",'Passages &amp; Appels'!B268)</f>
        <v>GUILLOUX</v>
      </c>
      <c r="I268" s="437" t="str">
        <f>IF('Passages &amp; Appels'!C268="","",'Passages &amp; Appels'!C268)</f>
        <v>Philippe</v>
      </c>
      <c r="J268" s="110" t="str">
        <f>IF('Passages &amp; Appels'!D268="","",'Passages &amp; Appels'!D268)</f>
        <v>Homme</v>
      </c>
      <c r="K268" s="110" t="str">
        <f>IF('Passages &amp; Appels'!E268="","",'Passages &amp; Appels'!E268)</f>
        <v xml:space="preserve">N°3 </v>
      </c>
      <c r="L268" s="110" t="str">
        <f>IF('Passages &amp; Appels'!F268="","",'Passages &amp; Appels'!F268)</f>
        <v>GUILLOUX Philippe Homme</v>
      </c>
      <c r="M268" s="112" t="str">
        <f>IF('Passages &amp; Appels'!G268="","",'Passages &amp; Appels'!G268)</f>
        <v>Savoy'OuBien?</v>
      </c>
      <c r="N268" s="441">
        <f>IF('Passages &amp; Appels'!M268="","",'Passages &amp; Appels'!M268)</f>
        <v>0.61111111111111083</v>
      </c>
      <c r="O268" s="431">
        <f>IF('Passages &amp; Appels'!N268="","",'Passages &amp; Appels'!N268)</f>
        <v>0.6319444444444442</v>
      </c>
      <c r="P268" s="431">
        <f>IF('Passages &amp; Appels'!O268="","",'Passages &amp; Appels'!O268)</f>
        <v>0.63263888888888864</v>
      </c>
      <c r="Q268" s="439">
        <f>IF('Passages &amp; Appels'!P268="","",'Passages &amp; Appels'!P268)</f>
        <v>0.63402777777777752</v>
      </c>
      <c r="R268" s="435">
        <f>IF('Passages &amp; Appels'!Q268="","",'Passages &amp; Appels'!Q268)</f>
        <v>125</v>
      </c>
      <c r="S268" s="110" t="str">
        <f>IF('Passages &amp; Appels'!R268="","",'Passages &amp; Appels'!R268)</f>
        <v>m</v>
      </c>
      <c r="T268" s="437" t="str">
        <f>IF('Passages &amp; Appels'!S268="","",'Passages &amp; Appels'!S268)</f>
        <v/>
      </c>
      <c r="U268" s="112" t="str">
        <f>IF('Passages &amp; Appels'!T268="","",'Passages &amp; Appels'!T268)</f>
        <v/>
      </c>
      <c r="V268" s="413" t="str">
        <f>IF('Passages &amp; Appels'!U268="","",'Passages &amp; Appels'!U268)</f>
        <v/>
      </c>
    </row>
    <row r="269" spans="1:22" ht="18.75" x14ac:dyDescent="0.3">
      <c r="A269" s="561"/>
      <c r="B269" s="491">
        <f>IF('Passages &amp; Appels'!L269='Passages &amp; Appels'!L268,"",'Passages &amp; Appels'!L269)</f>
        <v>0.61319444444444426</v>
      </c>
      <c r="C269" s="487" t="str">
        <f>IF(B269&lt;&gt;"",'Passages &amp; Appels'!A269,IF('Passages &amp; Appels'!A269='Passages &amp; Appels'!A268,"",'Passages &amp; Appels'!A269))</f>
        <v>DNF</v>
      </c>
      <c r="D269" s="490" t="str">
        <f>IF(C269&lt;&gt;"",'Passages &amp; Appels'!K269,IF('Passages &amp; Appels'!K269='Passages &amp; Appels'!K268,"",'Passages &amp; Appels'!K269))</f>
        <v>Appel</v>
      </c>
      <c r="E269" s="488">
        <f>IF(B269&lt;&gt;"",'Passages &amp; Appels'!H269,IF('Passages &amp; Appels'!H269='Passages &amp; Appels'!H268,"",'Passages &amp; Appels'!H269))</f>
        <v>5</v>
      </c>
      <c r="F269" s="489">
        <f>IF('Passages &amp; Appels'!I269='Passages &amp; Appels'!I268,"",'Passages &amp; Appels'!I269)</f>
        <v>1</v>
      </c>
      <c r="G269" s="259">
        <f>IF('Passages &amp; Appels'!J269="","",'Passages &amp; Appels'!J269)</f>
        <v>1</v>
      </c>
      <c r="H269" s="468" t="str">
        <f>IF('Passages &amp; Appels'!B269="","",'Passages &amp; Appels'!B269)</f>
        <v>SKROBOVA</v>
      </c>
      <c r="I269" s="437" t="str">
        <f>IF('Passages &amp; Appels'!C269="","",'Passages &amp; Appels'!C269)</f>
        <v>Jana</v>
      </c>
      <c r="J269" s="110" t="str">
        <f>IF('Passages &amp; Appels'!D269="","",'Passages &amp; Appels'!D269)</f>
        <v>Femme</v>
      </c>
      <c r="K269" s="110" t="str">
        <f>IF('Passages &amp; Appels'!E269="","",'Passages &amp; Appels'!E269)</f>
        <v xml:space="preserve">N°5 </v>
      </c>
      <c r="L269" s="110" t="str">
        <f>IF('Passages &amp; Appels'!F269="","",'Passages &amp; Appels'!F269)</f>
        <v>SKROBOVA Jana Femme</v>
      </c>
      <c r="M269" s="112" t="str">
        <f>IF('Passages &amp; Appels'!G269="","",'Passages &amp; Appels'!G269)</f>
        <v>Apneaman, Praha, Czech Republic</v>
      </c>
      <c r="N269" s="441">
        <f>IF('Passages &amp; Appels'!M269="","",'Passages &amp; Appels'!M269)</f>
        <v>0.59236111111111089</v>
      </c>
      <c r="O269" s="431">
        <f>IF('Passages &amp; Appels'!N269="","",'Passages &amp; Appels'!N269)</f>
        <v>0.61319444444444426</v>
      </c>
      <c r="P269" s="431">
        <f>IF('Passages &amp; Appels'!O269="","",'Passages &amp; Appels'!O269)</f>
        <v>0.61388888888888871</v>
      </c>
      <c r="Q269" s="439">
        <f>IF('Passages &amp; Appels'!P269="","",'Passages &amp; Appels'!P269)</f>
        <v>0.61527777777777759</v>
      </c>
      <c r="R269" s="435">
        <f>IF('Passages &amp; Appels'!Q269="","",'Passages &amp; Appels'!Q269)</f>
        <v>95</v>
      </c>
      <c r="S269" s="110" t="str">
        <f>IF('Passages &amp; Appels'!R269="","",'Passages &amp; Appels'!R269)</f>
        <v>m</v>
      </c>
      <c r="T269" s="437" t="str">
        <f>IF('Passages &amp; Appels'!S269="","",'Passages &amp; Appels'!S269)</f>
        <v/>
      </c>
      <c r="U269" s="112" t="str">
        <f>IF('Passages &amp; Appels'!T269="","",'Passages &amp; Appels'!T269)</f>
        <v/>
      </c>
      <c r="V269" s="413" t="str">
        <f>IF('Passages &amp; Appels'!U269="","",'Passages &amp; Appels'!U269)</f>
        <v/>
      </c>
    </row>
    <row r="270" spans="1:22" ht="18.75" x14ac:dyDescent="0.3">
      <c r="A270" s="561"/>
      <c r="B270" s="491" t="str">
        <f>IF('Passages &amp; Appels'!L270='Passages &amp; Appels'!L269,"",'Passages &amp; Appels'!L270)</f>
        <v/>
      </c>
      <c r="C270" s="487" t="str">
        <f>IF(B270&lt;&gt;"",'Passages &amp; Appels'!A270,IF('Passages &amp; Appels'!A270='Passages &amp; Appels'!A269,"",'Passages &amp; Appels'!A270))</f>
        <v/>
      </c>
      <c r="D270" s="490" t="str">
        <f>IF(C270&lt;&gt;"",'Passages &amp; Appels'!K270,IF('Passages &amp; Appels'!K270='Passages &amp; Appels'!K269,"",'Passages &amp; Appels'!K270))</f>
        <v/>
      </c>
      <c r="E270" s="488" t="str">
        <f>IF(B270&lt;&gt;"",'Passages &amp; Appels'!H270,IF('Passages &amp; Appels'!H270='Passages &amp; Appels'!H269,"",'Passages &amp; Appels'!H270))</f>
        <v/>
      </c>
      <c r="F270" s="489">
        <f>IF('Passages &amp; Appels'!I270='Passages &amp; Appels'!I269,"",'Passages &amp; Appels'!I270)</f>
        <v>2</v>
      </c>
      <c r="G270" s="259">
        <f>IF('Passages &amp; Appels'!J270="","",'Passages &amp; Appels'!J270)</f>
        <v>2</v>
      </c>
      <c r="H270" s="468" t="str">
        <f>IF('Passages &amp; Appels'!B270="","",'Passages &amp; Appels'!B270)</f>
        <v>GATA</v>
      </c>
      <c r="I270" s="437" t="str">
        <f>IF('Passages &amp; Appels'!C270="","",'Passages &amp; Appels'!C270)</f>
        <v>Aude</v>
      </c>
      <c r="J270" s="110" t="str">
        <f>IF('Passages &amp; Appels'!D270="","",'Passages &amp; Appels'!D270)</f>
        <v>Femme</v>
      </c>
      <c r="K270" s="110" t="str">
        <f>IF('Passages &amp; Appels'!E270="","",'Passages &amp; Appels'!E270)</f>
        <v xml:space="preserve">N°4 </v>
      </c>
      <c r="L270" s="110" t="str">
        <f>IF('Passages &amp; Appels'!F270="","",'Passages &amp; Appels'!F270)</f>
        <v>GATA Aude Femme</v>
      </c>
      <c r="M270" s="112" t="str">
        <f>IF('Passages &amp; Appels'!G270="","",'Passages &amp; Appels'!G270)</f>
        <v>Enjoy And Relax</v>
      </c>
      <c r="N270" s="441">
        <f>IF('Passages &amp; Appels'!M270="","",'Passages &amp; Appels'!M270)</f>
        <v>0.59236111111111089</v>
      </c>
      <c r="O270" s="431">
        <f>IF('Passages &amp; Appels'!N270="","",'Passages &amp; Appels'!N270)</f>
        <v>0.61319444444444426</v>
      </c>
      <c r="P270" s="431">
        <f>IF('Passages &amp; Appels'!O270="","",'Passages &amp; Appels'!O270)</f>
        <v>0.61388888888888871</v>
      </c>
      <c r="Q270" s="439">
        <f>IF('Passages &amp; Appels'!P270="","",'Passages &amp; Appels'!P270)</f>
        <v>0.61527777777777759</v>
      </c>
      <c r="R270" s="435">
        <f>IF('Passages &amp; Appels'!Q270="","",'Passages &amp; Appels'!Q270)</f>
        <v>100</v>
      </c>
      <c r="S270" s="110" t="str">
        <f>IF('Passages &amp; Appels'!R270="","",'Passages &amp; Appels'!R270)</f>
        <v>m</v>
      </c>
      <c r="T270" s="437" t="str">
        <f>IF('Passages &amp; Appels'!S270="","",'Passages &amp; Appels'!S270)</f>
        <v/>
      </c>
      <c r="U270" s="112" t="str">
        <f>IF('Passages &amp; Appels'!T270="","",'Passages &amp; Appels'!T270)</f>
        <v/>
      </c>
      <c r="V270" s="413" t="str">
        <f>IF('Passages &amp; Appels'!U270="","",'Passages &amp; Appels'!U270)</f>
        <v/>
      </c>
    </row>
    <row r="271" spans="1:22" ht="18.75" x14ac:dyDescent="0.3">
      <c r="A271" s="561"/>
      <c r="B271" s="491">
        <f>IF('Passages &amp; Appels'!L271='Passages &amp; Appels'!L270,"",'Passages &amp; Appels'!L271)</f>
        <v>0.61388888888888871</v>
      </c>
      <c r="C271" s="487" t="str">
        <f>IF(B271&lt;&gt;"",'Passages &amp; Appels'!A271,IF('Passages &amp; Appels'!A271='Passages &amp; Appels'!A270,"",'Passages &amp; Appels'!A271))</f>
        <v>DNF</v>
      </c>
      <c r="D271" s="490" t="str">
        <f>IF(C271&lt;&gt;"",'Passages &amp; Appels'!K271,IF('Passages &amp; Appels'!K271='Passages &amp; Appels'!K270,"",'Passages &amp; Appels'!K271))</f>
        <v>Décompte</v>
      </c>
      <c r="E271" s="488">
        <f>IF(B271&lt;&gt;"",'Passages &amp; Appels'!H271,IF('Passages &amp; Appels'!H271='Passages &amp; Appels'!H270,"",'Passages &amp; Appels'!H271))</f>
        <v>5</v>
      </c>
      <c r="F271" s="489">
        <f>IF('Passages &amp; Appels'!I271='Passages &amp; Appels'!I270,"",'Passages &amp; Appels'!I271)</f>
        <v>1</v>
      </c>
      <c r="G271" s="259">
        <f>IF('Passages &amp; Appels'!J271="","",'Passages &amp; Appels'!J271)</f>
        <v>1</v>
      </c>
      <c r="H271" s="468" t="str">
        <f>IF('Passages &amp; Appels'!B271="","",'Passages &amp; Appels'!B271)</f>
        <v>SKROBOVA</v>
      </c>
      <c r="I271" s="437" t="str">
        <f>IF('Passages &amp; Appels'!C271="","",'Passages &amp; Appels'!C271)</f>
        <v>Jana</v>
      </c>
      <c r="J271" s="110" t="str">
        <f>IF('Passages &amp; Appels'!D271="","",'Passages &amp; Appels'!D271)</f>
        <v>Femme</v>
      </c>
      <c r="K271" s="110" t="str">
        <f>IF('Passages &amp; Appels'!E271="","",'Passages &amp; Appels'!E271)</f>
        <v xml:space="preserve">N°5 </v>
      </c>
      <c r="L271" s="110" t="str">
        <f>IF('Passages &amp; Appels'!F271="","",'Passages &amp; Appels'!F271)</f>
        <v>SKROBOVA Jana Femme</v>
      </c>
      <c r="M271" s="112" t="str">
        <f>IF('Passages &amp; Appels'!G271="","",'Passages &amp; Appels'!G271)</f>
        <v>Apneaman, Praha, Czech Republic</v>
      </c>
      <c r="N271" s="441">
        <f>IF('Passages &amp; Appels'!M271="","",'Passages &amp; Appels'!M271)</f>
        <v>0.59236111111111089</v>
      </c>
      <c r="O271" s="431">
        <f>IF('Passages &amp; Appels'!N271="","",'Passages &amp; Appels'!N271)</f>
        <v>0.61319444444444426</v>
      </c>
      <c r="P271" s="431">
        <f>IF('Passages &amp; Appels'!O271="","",'Passages &amp; Appels'!O271)</f>
        <v>0.61388888888888871</v>
      </c>
      <c r="Q271" s="439">
        <f>IF('Passages &amp; Appels'!P271="","",'Passages &amp; Appels'!P271)</f>
        <v>0.61527777777777759</v>
      </c>
      <c r="R271" s="435">
        <f>IF('Passages &amp; Appels'!Q271="","",'Passages &amp; Appels'!Q271)</f>
        <v>95</v>
      </c>
      <c r="S271" s="110" t="str">
        <f>IF('Passages &amp; Appels'!R271="","",'Passages &amp; Appels'!R271)</f>
        <v>m</v>
      </c>
      <c r="T271" s="437" t="str">
        <f>IF('Passages &amp; Appels'!S271="","",'Passages &amp; Appels'!S271)</f>
        <v/>
      </c>
      <c r="U271" s="112" t="str">
        <f>IF('Passages &amp; Appels'!T271="","",'Passages &amp; Appels'!T271)</f>
        <v/>
      </c>
      <c r="V271" s="413" t="str">
        <f>IF('Passages &amp; Appels'!U271="","",'Passages &amp; Appels'!U271)</f>
        <v/>
      </c>
    </row>
    <row r="272" spans="1:22" ht="18.75" x14ac:dyDescent="0.3">
      <c r="A272" s="561"/>
      <c r="B272" s="491" t="str">
        <f>IF('Passages &amp; Appels'!L272='Passages &amp; Appels'!L271,"",'Passages &amp; Appels'!L272)</f>
        <v/>
      </c>
      <c r="C272" s="487" t="str">
        <f>IF(B272&lt;&gt;"",'Passages &amp; Appels'!A272,IF('Passages &amp; Appels'!A272='Passages &amp; Appels'!A271,"",'Passages &amp; Appels'!A272))</f>
        <v/>
      </c>
      <c r="D272" s="490" t="str">
        <f>IF(C272&lt;&gt;"",'Passages &amp; Appels'!K272,IF('Passages &amp; Appels'!K272='Passages &amp; Appels'!K271,"",'Passages &amp; Appels'!K272))</f>
        <v/>
      </c>
      <c r="E272" s="488" t="str">
        <f>IF(B272&lt;&gt;"",'Passages &amp; Appels'!H272,IF('Passages &amp; Appels'!H272='Passages &amp; Appels'!H271,"",'Passages &amp; Appels'!H272))</f>
        <v/>
      </c>
      <c r="F272" s="489">
        <f>IF('Passages &amp; Appels'!I272='Passages &amp; Appels'!I271,"",'Passages &amp; Appels'!I272)</f>
        <v>2</v>
      </c>
      <c r="G272" s="259">
        <f>IF('Passages &amp; Appels'!J272="","",'Passages &amp; Appels'!J272)</f>
        <v>2</v>
      </c>
      <c r="H272" s="468" t="str">
        <f>IF('Passages &amp; Appels'!B272="","",'Passages &amp; Appels'!B272)</f>
        <v>GATA</v>
      </c>
      <c r="I272" s="437" t="str">
        <f>IF('Passages &amp; Appels'!C272="","",'Passages &amp; Appels'!C272)</f>
        <v>Aude</v>
      </c>
      <c r="J272" s="110" t="str">
        <f>IF('Passages &amp; Appels'!D272="","",'Passages &amp; Appels'!D272)</f>
        <v>Femme</v>
      </c>
      <c r="K272" s="110" t="str">
        <f>IF('Passages &amp; Appels'!E272="","",'Passages &amp; Appels'!E272)</f>
        <v xml:space="preserve">N°4 </v>
      </c>
      <c r="L272" s="110" t="str">
        <f>IF('Passages &amp; Appels'!F272="","",'Passages &amp; Appels'!F272)</f>
        <v>GATA Aude Femme</v>
      </c>
      <c r="M272" s="112" t="str">
        <f>IF('Passages &amp; Appels'!G272="","",'Passages &amp; Appels'!G272)</f>
        <v>Enjoy And Relax</v>
      </c>
      <c r="N272" s="441">
        <f>IF('Passages &amp; Appels'!M272="","",'Passages &amp; Appels'!M272)</f>
        <v>0.59236111111111089</v>
      </c>
      <c r="O272" s="431">
        <f>IF('Passages &amp; Appels'!N272="","",'Passages &amp; Appels'!N272)</f>
        <v>0.61319444444444426</v>
      </c>
      <c r="P272" s="431">
        <f>IF('Passages &amp; Appels'!O272="","",'Passages &amp; Appels'!O272)</f>
        <v>0.61388888888888871</v>
      </c>
      <c r="Q272" s="439">
        <f>IF('Passages &amp; Appels'!P272="","",'Passages &amp; Appels'!P272)</f>
        <v>0.61527777777777759</v>
      </c>
      <c r="R272" s="435">
        <f>IF('Passages &amp; Appels'!Q272="","",'Passages &amp; Appels'!Q272)</f>
        <v>100</v>
      </c>
      <c r="S272" s="110" t="str">
        <f>IF('Passages &amp; Appels'!R272="","",'Passages &amp; Appels'!R272)</f>
        <v>m</v>
      </c>
      <c r="T272" s="437" t="str">
        <f>IF('Passages &amp; Appels'!S272="","",'Passages &amp; Appels'!S272)</f>
        <v/>
      </c>
      <c r="U272" s="112" t="str">
        <f>IF('Passages &amp; Appels'!T272="","",'Passages &amp; Appels'!T272)</f>
        <v/>
      </c>
      <c r="V272" s="413" t="str">
        <f>IF('Passages &amp; Appels'!U272="","",'Passages &amp; Appels'!U272)</f>
        <v/>
      </c>
    </row>
    <row r="273" spans="1:22" ht="18.75" x14ac:dyDescent="0.3">
      <c r="A273" s="561"/>
      <c r="B273" s="491">
        <f>IF('Passages &amp; Appels'!L273='Passages &amp; Appels'!L272,"",'Passages &amp; Appels'!L273)</f>
        <v>0.61527777777777759</v>
      </c>
      <c r="C273" s="487" t="str">
        <f>IF(B273&lt;&gt;"",'Passages &amp; Appels'!A273,IF('Passages &amp; Appels'!A273='Passages &amp; Appels'!A272,"",'Passages &amp; Appels'!A273))</f>
        <v>DNF</v>
      </c>
      <c r="D273" s="490" t="str">
        <f>IF(C273&lt;&gt;"",'Passages &amp; Appels'!K273,IF('Passages &amp; Appels'!K273='Passages &amp; Appels'!K272,"",'Passages &amp; Appels'!K273))</f>
        <v>Passage</v>
      </c>
      <c r="E273" s="488">
        <f>IF(B273&lt;&gt;"",'Passages &amp; Appels'!H273,IF('Passages &amp; Appels'!H273='Passages &amp; Appels'!H272,"",'Passages &amp; Appels'!H273))</f>
        <v>5</v>
      </c>
      <c r="F273" s="489">
        <f>IF('Passages &amp; Appels'!I273='Passages &amp; Appels'!I272,"",'Passages &amp; Appels'!I273)</f>
        <v>1</v>
      </c>
      <c r="G273" s="259">
        <f>IF('Passages &amp; Appels'!J273="","",'Passages &amp; Appels'!J273)</f>
        <v>1</v>
      </c>
      <c r="H273" s="468" t="str">
        <f>IF('Passages &amp; Appels'!B273="","",'Passages &amp; Appels'!B273)</f>
        <v>SKROBOVA</v>
      </c>
      <c r="I273" s="437" t="str">
        <f>IF('Passages &amp; Appels'!C273="","",'Passages &amp; Appels'!C273)</f>
        <v>Jana</v>
      </c>
      <c r="J273" s="110" t="str">
        <f>IF('Passages &amp; Appels'!D273="","",'Passages &amp; Appels'!D273)</f>
        <v>Femme</v>
      </c>
      <c r="K273" s="110" t="str">
        <f>IF('Passages &amp; Appels'!E273="","",'Passages &amp; Appels'!E273)</f>
        <v xml:space="preserve">N°5 </v>
      </c>
      <c r="L273" s="110" t="str">
        <f>IF('Passages &amp; Appels'!F273="","",'Passages &amp; Appels'!F273)</f>
        <v>SKROBOVA Jana Femme</v>
      </c>
      <c r="M273" s="112" t="str">
        <f>IF('Passages &amp; Appels'!G273="","",'Passages &amp; Appels'!G273)</f>
        <v>Apneaman, Praha, Czech Republic</v>
      </c>
      <c r="N273" s="441">
        <f>IF('Passages &amp; Appels'!M273="","",'Passages &amp; Appels'!M273)</f>
        <v>0.59236111111111089</v>
      </c>
      <c r="O273" s="431">
        <f>IF('Passages &amp; Appels'!N273="","",'Passages &amp; Appels'!N273)</f>
        <v>0.61319444444444426</v>
      </c>
      <c r="P273" s="431">
        <f>IF('Passages &amp; Appels'!O273="","",'Passages &amp; Appels'!O273)</f>
        <v>0.61388888888888871</v>
      </c>
      <c r="Q273" s="439">
        <f>IF('Passages &amp; Appels'!P273="","",'Passages &amp; Appels'!P273)</f>
        <v>0.61527777777777759</v>
      </c>
      <c r="R273" s="435">
        <f>IF('Passages &amp; Appels'!Q273="","",'Passages &amp; Appels'!Q273)</f>
        <v>95</v>
      </c>
      <c r="S273" s="110" t="str">
        <f>IF('Passages &amp; Appels'!R273="","",'Passages &amp; Appels'!R273)</f>
        <v>m</v>
      </c>
      <c r="T273" s="437" t="str">
        <f>IF('Passages &amp; Appels'!S273="","",'Passages &amp; Appels'!S273)</f>
        <v/>
      </c>
      <c r="U273" s="112" t="str">
        <f>IF('Passages &amp; Appels'!T273="","",'Passages &amp; Appels'!T273)</f>
        <v/>
      </c>
      <c r="V273" s="413" t="str">
        <f>IF('Passages &amp; Appels'!U273="","",'Passages &amp; Appels'!U273)</f>
        <v/>
      </c>
    </row>
    <row r="274" spans="1:22" ht="18.75" x14ac:dyDescent="0.3">
      <c r="A274" s="561"/>
      <c r="B274" s="491" t="str">
        <f>IF('Passages &amp; Appels'!L274='Passages &amp; Appels'!L273,"",'Passages &amp; Appels'!L274)</f>
        <v/>
      </c>
      <c r="C274" s="487" t="str">
        <f>IF(B274&lt;&gt;"",'Passages &amp; Appels'!A274,IF('Passages &amp; Appels'!A274='Passages &amp; Appels'!A273,"",'Passages &amp; Appels'!A274))</f>
        <v/>
      </c>
      <c r="D274" s="490" t="str">
        <f>IF(C274&lt;&gt;"",'Passages &amp; Appels'!K274,IF('Passages &amp; Appels'!K274='Passages &amp; Appels'!K273,"",'Passages &amp; Appels'!K274))</f>
        <v/>
      </c>
      <c r="E274" s="488" t="str">
        <f>IF(B274&lt;&gt;"",'Passages &amp; Appels'!H274,IF('Passages &amp; Appels'!H274='Passages &amp; Appels'!H273,"",'Passages &amp; Appels'!H274))</f>
        <v/>
      </c>
      <c r="F274" s="489">
        <f>IF('Passages &amp; Appels'!I274='Passages &amp; Appels'!I273,"",'Passages &amp; Appels'!I274)</f>
        <v>2</v>
      </c>
      <c r="G274" s="259">
        <f>IF('Passages &amp; Appels'!J274="","",'Passages &amp; Appels'!J274)</f>
        <v>2</v>
      </c>
      <c r="H274" s="468" t="str">
        <f>IF('Passages &amp; Appels'!B274="","",'Passages &amp; Appels'!B274)</f>
        <v>GATA</v>
      </c>
      <c r="I274" s="437" t="str">
        <f>IF('Passages &amp; Appels'!C274="","",'Passages &amp; Appels'!C274)</f>
        <v>Aude</v>
      </c>
      <c r="J274" s="110" t="str">
        <f>IF('Passages &amp; Appels'!D274="","",'Passages &amp; Appels'!D274)</f>
        <v>Femme</v>
      </c>
      <c r="K274" s="110" t="str">
        <f>IF('Passages &amp; Appels'!E274="","",'Passages &amp; Appels'!E274)</f>
        <v xml:space="preserve">N°4 </v>
      </c>
      <c r="L274" s="110" t="str">
        <f>IF('Passages &amp; Appels'!F274="","",'Passages &amp; Appels'!F274)</f>
        <v>GATA Aude Femme</v>
      </c>
      <c r="M274" s="112" t="str">
        <f>IF('Passages &amp; Appels'!G274="","",'Passages &amp; Appels'!G274)</f>
        <v>Enjoy And Relax</v>
      </c>
      <c r="N274" s="441">
        <f>IF('Passages &amp; Appels'!M274="","",'Passages &amp; Appels'!M274)</f>
        <v>0.59236111111111089</v>
      </c>
      <c r="O274" s="431">
        <f>IF('Passages &amp; Appels'!N274="","",'Passages &amp; Appels'!N274)</f>
        <v>0.61319444444444426</v>
      </c>
      <c r="P274" s="431">
        <f>IF('Passages &amp; Appels'!O274="","",'Passages &amp; Appels'!O274)</f>
        <v>0.61388888888888871</v>
      </c>
      <c r="Q274" s="439">
        <f>IF('Passages &amp; Appels'!P274="","",'Passages &amp; Appels'!P274)</f>
        <v>0.61527777777777759</v>
      </c>
      <c r="R274" s="435">
        <f>IF('Passages &amp; Appels'!Q274="","",'Passages &amp; Appels'!Q274)</f>
        <v>100</v>
      </c>
      <c r="S274" s="110" t="str">
        <f>IF('Passages &amp; Appels'!R274="","",'Passages &amp; Appels'!R274)</f>
        <v>m</v>
      </c>
      <c r="T274" s="437" t="str">
        <f>IF('Passages &amp; Appels'!S274="","",'Passages &amp; Appels'!S274)</f>
        <v/>
      </c>
      <c r="U274" s="112" t="str">
        <f>IF('Passages &amp; Appels'!T274="","",'Passages &amp; Appels'!T274)</f>
        <v/>
      </c>
      <c r="V274" s="413" t="str">
        <f>IF('Passages &amp; Appels'!U274="","",'Passages &amp; Appels'!U274)</f>
        <v/>
      </c>
    </row>
    <row r="275" spans="1:22" ht="18.75" x14ac:dyDescent="0.3">
      <c r="A275" s="561"/>
      <c r="B275" s="491">
        <f>IF('Passages &amp; Appels'!L275='Passages &amp; Appels'!L274,"",'Passages &amp; Appels'!L275)</f>
        <v>0.61736111111111081</v>
      </c>
      <c r="C275" s="487" t="str">
        <f>IF(B275&lt;&gt;"",'Passages &amp; Appels'!A275,IF('Passages &amp; Appels'!A275='Passages &amp; Appels'!A274,"",'Passages &amp; Appels'!A275))</f>
        <v>DNF</v>
      </c>
      <c r="D275" s="490" t="str">
        <f>IF(C275&lt;&gt;"",'Passages &amp; Appels'!K275,IF('Passages &amp; Appels'!K275='Passages &amp; Appels'!K274,"",'Passages &amp; Appels'!K275))</f>
        <v>Echauffement</v>
      </c>
      <c r="E275" s="488">
        <f>IF(B275&lt;&gt;"",'Passages &amp; Appels'!H275,IF('Passages &amp; Appels'!H275='Passages &amp; Appels'!H274,"",'Passages &amp; Appels'!H275))</f>
        <v>9</v>
      </c>
      <c r="F275" s="489">
        <f>IF('Passages &amp; Appels'!I275='Passages &amp; Appels'!I274,"",'Passages &amp; Appels'!I275)</f>
        <v>1</v>
      </c>
      <c r="G275" s="259">
        <f>IF('Passages &amp; Appels'!J275="","",'Passages &amp; Appels'!J275)</f>
        <v>1</v>
      </c>
      <c r="H275" s="468" t="str">
        <f>IF('Passages &amp; Appels'!B275="","",'Passages &amp; Appels'!B275)</f>
        <v>HURON</v>
      </c>
      <c r="I275" s="437" t="str">
        <f>IF('Passages &amp; Appels'!C275="","",'Passages &amp; Appels'!C275)</f>
        <v>Pascal</v>
      </c>
      <c r="J275" s="110" t="str">
        <f>IF('Passages &amp; Appels'!D275="","",'Passages &amp; Appels'!D275)</f>
        <v>Homme</v>
      </c>
      <c r="K275" s="110" t="str">
        <f>IF('Passages &amp; Appels'!E275="","",'Passages &amp; Appels'!E275)</f>
        <v>N°1 Capitaine</v>
      </c>
      <c r="L275" s="110" t="str">
        <f>IF('Passages &amp; Appels'!F275="","",'Passages &amp; Appels'!F275)</f>
        <v>HURON Pascal Homme</v>
      </c>
      <c r="M275" s="112" t="str">
        <f>IF('Passages &amp; Appels'!G275="","",'Passages &amp; Appels'!G275)</f>
        <v>Enjoy And Relax</v>
      </c>
      <c r="N275" s="441">
        <f>IF('Passages &amp; Appels'!M275="","",'Passages &amp; Appels'!M275)</f>
        <v>0.61736111111111081</v>
      </c>
      <c r="O275" s="431">
        <f>IF('Passages &amp; Appels'!N275="","",'Passages &amp; Appels'!N275)</f>
        <v>0.63819444444444418</v>
      </c>
      <c r="P275" s="431">
        <f>IF('Passages &amp; Appels'!O275="","",'Passages &amp; Appels'!O275)</f>
        <v>0.63888888888888862</v>
      </c>
      <c r="Q275" s="439">
        <f>IF('Passages &amp; Appels'!P275="","",'Passages &amp; Appels'!P275)</f>
        <v>0.6402777777777775</v>
      </c>
      <c r="R275" s="435">
        <f>IF('Passages &amp; Appels'!Q275="","",'Passages &amp; Appels'!Q275)</f>
        <v>150</v>
      </c>
      <c r="S275" s="110" t="str">
        <f>IF('Passages &amp; Appels'!R275="","",'Passages &amp; Appels'!R275)</f>
        <v>m</v>
      </c>
      <c r="T275" s="437" t="str">
        <f>IF('Passages &amp; Appels'!S275="","",'Passages &amp; Appels'!S275)</f>
        <v/>
      </c>
      <c r="U275" s="112" t="str">
        <f>IF('Passages &amp; Appels'!T275="","",'Passages &amp; Appels'!T275)</f>
        <v/>
      </c>
      <c r="V275" s="413" t="str">
        <f>IF('Passages &amp; Appels'!U275="","",'Passages &amp; Appels'!U275)</f>
        <v/>
      </c>
    </row>
    <row r="276" spans="1:22" ht="18.75" x14ac:dyDescent="0.3">
      <c r="A276" s="561"/>
      <c r="B276" s="491" t="str">
        <f>IF('Passages &amp; Appels'!L276='Passages &amp; Appels'!L275,"",'Passages &amp; Appels'!L276)</f>
        <v/>
      </c>
      <c r="C276" s="487" t="str">
        <f>IF(B276&lt;&gt;"",'Passages &amp; Appels'!A276,IF('Passages &amp; Appels'!A276='Passages &amp; Appels'!A275,"",'Passages &amp; Appels'!A276))</f>
        <v/>
      </c>
      <c r="D276" s="490" t="str">
        <f>IF(C276&lt;&gt;"",'Passages &amp; Appels'!K276,IF('Passages &amp; Appels'!K276='Passages &amp; Appels'!K275,"",'Passages &amp; Appels'!K276))</f>
        <v/>
      </c>
      <c r="E276" s="488" t="str">
        <f>IF(B276&lt;&gt;"",'Passages &amp; Appels'!H276,IF('Passages &amp; Appels'!H276='Passages &amp; Appels'!H275,"",'Passages &amp; Appels'!H276))</f>
        <v/>
      </c>
      <c r="F276" s="489">
        <f>IF('Passages &amp; Appels'!I276='Passages &amp; Appels'!I275,"",'Passages &amp; Appels'!I276)</f>
        <v>2</v>
      </c>
      <c r="G276" s="259">
        <f>IF('Passages &amp; Appels'!J276="","",'Passages &amp; Appels'!J276)</f>
        <v>2</v>
      </c>
      <c r="H276" s="468" t="str">
        <f>IF('Passages &amp; Appels'!B276="","",'Passages &amp; Appels'!B276)</f>
        <v>RISIAN</v>
      </c>
      <c r="I276" s="437" t="str">
        <f>IF('Passages &amp; Appels'!C276="","",'Passages &amp; Appels'!C276)</f>
        <v>Michal</v>
      </c>
      <c r="J276" s="110" t="str">
        <f>IF('Passages &amp; Appels'!D276="","",'Passages &amp; Appels'!D276)</f>
        <v>Homme</v>
      </c>
      <c r="K276" s="110" t="str">
        <f>IF('Passages &amp; Appels'!E276="","",'Passages &amp; Appels'!E276)</f>
        <v xml:space="preserve">N°2 </v>
      </c>
      <c r="L276" s="110" t="str">
        <f>IF('Passages &amp; Appels'!F276="","",'Passages &amp; Appels'!F276)</f>
        <v>RISIAN Michal Homme</v>
      </c>
      <c r="M276" s="112" t="str">
        <f>IF('Passages &amp; Appels'!G276="","",'Passages &amp; Appels'!G276)</f>
        <v>Apneaman, Praha, Czech Republic</v>
      </c>
      <c r="N276" s="441">
        <f>IF('Passages &amp; Appels'!M276="","",'Passages &amp; Appels'!M276)</f>
        <v>0.61736111111111081</v>
      </c>
      <c r="O276" s="431">
        <f>IF('Passages &amp; Appels'!N276="","",'Passages &amp; Appels'!N276)</f>
        <v>0.63819444444444418</v>
      </c>
      <c r="P276" s="431">
        <f>IF('Passages &amp; Appels'!O276="","",'Passages &amp; Appels'!O276)</f>
        <v>0.63888888888888862</v>
      </c>
      <c r="Q276" s="439">
        <f>IF('Passages &amp; Appels'!P276="","",'Passages &amp; Appels'!P276)</f>
        <v>0.6402777777777775</v>
      </c>
      <c r="R276" s="435">
        <f>IF('Passages &amp; Appels'!Q276="","",'Passages &amp; Appels'!Q276)</f>
        <v>160</v>
      </c>
      <c r="S276" s="110" t="str">
        <f>IF('Passages &amp; Appels'!R276="","",'Passages &amp; Appels'!R276)</f>
        <v>m</v>
      </c>
      <c r="T276" s="437" t="str">
        <f>IF('Passages &amp; Appels'!S276="","",'Passages &amp; Appels'!S276)</f>
        <v/>
      </c>
      <c r="U276" s="112" t="str">
        <f>IF('Passages &amp; Appels'!T276="","",'Passages &amp; Appels'!T276)</f>
        <v/>
      </c>
      <c r="V276" s="413" t="str">
        <f>IF('Passages &amp; Appels'!U276="","",'Passages &amp; Appels'!U276)</f>
        <v/>
      </c>
    </row>
    <row r="277" spans="1:22" ht="18.75" x14ac:dyDescent="0.3">
      <c r="A277" s="561"/>
      <c r="B277" s="491">
        <f>IF('Passages &amp; Appels'!L277='Passages &amp; Appels'!L276,"",'Passages &amp; Appels'!L277)</f>
        <v>0.61944444444444424</v>
      </c>
      <c r="C277" s="487" t="str">
        <f>IF(B277&lt;&gt;"",'Passages &amp; Appels'!A277,IF('Passages &amp; Appels'!A277='Passages &amp; Appels'!A276,"",'Passages &amp; Appels'!A277))</f>
        <v>DNF</v>
      </c>
      <c r="D277" s="490" t="str">
        <f>IF(C277&lt;&gt;"",'Passages &amp; Appels'!K277,IF('Passages &amp; Appels'!K277='Passages &amp; Appels'!K276,"",'Passages &amp; Appels'!K277))</f>
        <v>Appel</v>
      </c>
      <c r="E277" s="488">
        <f>IF(B277&lt;&gt;"",'Passages &amp; Appels'!H277,IF('Passages &amp; Appels'!H277='Passages &amp; Appels'!H276,"",'Passages &amp; Appels'!H277))</f>
        <v>6</v>
      </c>
      <c r="F277" s="489">
        <f>IF('Passages &amp; Appels'!I277='Passages &amp; Appels'!I276,"",'Passages &amp; Appels'!I277)</f>
        <v>1</v>
      </c>
      <c r="G277" s="259">
        <f>IF('Passages &amp; Appels'!J277="","",'Passages &amp; Appels'!J277)</f>
        <v>1</v>
      </c>
      <c r="H277" s="468" t="str">
        <f>IF('Passages &amp; Appels'!B277="","",'Passages &amp; Appels'!B277)</f>
        <v>HARTMANN</v>
      </c>
      <c r="I277" s="437" t="str">
        <f>IF('Passages &amp; Appels'!C277="","",'Passages &amp; Appels'!C277)</f>
        <v>Loraine</v>
      </c>
      <c r="J277" s="110" t="str">
        <f>IF('Passages &amp; Appels'!D277="","",'Passages &amp; Appels'!D277)</f>
        <v>FEMME</v>
      </c>
      <c r="K277" s="110" t="str">
        <f>IF('Passages &amp; Appels'!E277="","",'Passages &amp; Appels'!E277)</f>
        <v xml:space="preserve">N°4 </v>
      </c>
      <c r="L277" s="110" t="str">
        <f>IF('Passages &amp; Appels'!F277="","",'Passages &amp; Appels'!F277)</f>
        <v>HARTMANN Loraine FEMME</v>
      </c>
      <c r="M277" s="112" t="str">
        <f>IF('Passages &amp; Appels'!G277="","",'Passages &amp; Appels'!G277)</f>
        <v>Les Cormorans 1</v>
      </c>
      <c r="N277" s="441">
        <f>IF('Passages &amp; Appels'!M277="","",'Passages &amp; Appels'!M277)</f>
        <v>0.59861111111111087</v>
      </c>
      <c r="O277" s="431">
        <f>IF('Passages &amp; Appels'!N277="","",'Passages &amp; Appels'!N277)</f>
        <v>0.61944444444444424</v>
      </c>
      <c r="P277" s="431">
        <f>IF('Passages &amp; Appels'!O277="","",'Passages &amp; Appels'!O277)</f>
        <v>0.62013888888888868</v>
      </c>
      <c r="Q277" s="439">
        <f>IF('Passages &amp; Appels'!P277="","",'Passages &amp; Appels'!P277)</f>
        <v>0.62152777777777757</v>
      </c>
      <c r="R277" s="435">
        <f>IF('Passages &amp; Appels'!Q277="","",'Passages &amp; Appels'!Q277)</f>
        <v>100</v>
      </c>
      <c r="S277" s="110" t="str">
        <f>IF('Passages &amp; Appels'!R277="","",'Passages &amp; Appels'!R277)</f>
        <v>m</v>
      </c>
      <c r="T277" s="437" t="str">
        <f>IF('Passages &amp; Appels'!S277="","",'Passages &amp; Appels'!S277)</f>
        <v/>
      </c>
      <c r="U277" s="112" t="str">
        <f>IF('Passages &amp; Appels'!T277="","",'Passages &amp; Appels'!T277)</f>
        <v/>
      </c>
      <c r="V277" s="413" t="str">
        <f>IF('Passages &amp; Appels'!U277="","",'Passages &amp; Appels'!U277)</f>
        <v/>
      </c>
    </row>
    <row r="278" spans="1:22" ht="18.75" x14ac:dyDescent="0.3">
      <c r="A278" s="561"/>
      <c r="B278" s="491" t="str">
        <f>IF('Passages &amp; Appels'!L278='Passages &amp; Appels'!L277,"",'Passages &amp; Appels'!L278)</f>
        <v/>
      </c>
      <c r="C278" s="487" t="str">
        <f>IF(B278&lt;&gt;"",'Passages &amp; Appels'!A278,IF('Passages &amp; Appels'!A278='Passages &amp; Appels'!A277,"",'Passages &amp; Appels'!A278))</f>
        <v/>
      </c>
      <c r="D278" s="490" t="str">
        <f>IF(C278&lt;&gt;"",'Passages &amp; Appels'!K278,IF('Passages &amp; Appels'!K278='Passages &amp; Appels'!K277,"",'Passages &amp; Appels'!K278))</f>
        <v/>
      </c>
      <c r="E278" s="488" t="str">
        <f>IF(B278&lt;&gt;"",'Passages &amp; Appels'!H278,IF('Passages &amp; Appels'!H278='Passages &amp; Appels'!H277,"",'Passages &amp; Appels'!H278))</f>
        <v/>
      </c>
      <c r="F278" s="489">
        <f>IF('Passages &amp; Appels'!I278='Passages &amp; Appels'!I277,"",'Passages &amp; Appels'!I278)</f>
        <v>2</v>
      </c>
      <c r="G278" s="259">
        <f>IF('Passages &amp; Appels'!J278="","",'Passages &amp; Appels'!J278)</f>
        <v>2</v>
      </c>
      <c r="H278" s="468" t="str">
        <f>IF('Passages &amp; Appels'!B278="","",'Passages &amp; Appels'!B278)</f>
        <v>ORSKI SIMONET</v>
      </c>
      <c r="I278" s="437" t="str">
        <f>IF('Passages &amp; Appels'!C278="","",'Passages &amp; Appels'!C278)</f>
        <v>Laetitia</v>
      </c>
      <c r="J278" s="110" t="str">
        <f>IF('Passages &amp; Appels'!D278="","",'Passages &amp; Appels'!D278)</f>
        <v>Femme</v>
      </c>
      <c r="K278" s="110" t="str">
        <f>IF('Passages &amp; Appels'!E278="","",'Passages &amp; Appels'!E278)</f>
        <v xml:space="preserve">N°2 </v>
      </c>
      <c r="L278" s="110" t="str">
        <f>IF('Passages &amp; Appels'!F278="","",'Passages &amp; Appels'!F278)</f>
        <v>ORSKI SIMONET Laetitia Femme</v>
      </c>
      <c r="M278" s="112" t="str">
        <f>IF('Passages &amp; Appels'!G278="","",'Passages &amp; Appels'!G278)</f>
        <v>Sportpleizh</v>
      </c>
      <c r="N278" s="441">
        <f>IF('Passages &amp; Appels'!M278="","",'Passages &amp; Appels'!M278)</f>
        <v>0.59861111111111087</v>
      </c>
      <c r="O278" s="431">
        <f>IF('Passages &amp; Appels'!N278="","",'Passages &amp; Appels'!N278)</f>
        <v>0.61944444444444424</v>
      </c>
      <c r="P278" s="431">
        <f>IF('Passages &amp; Appels'!O278="","",'Passages &amp; Appels'!O278)</f>
        <v>0.62013888888888868</v>
      </c>
      <c r="Q278" s="439">
        <f>IF('Passages &amp; Appels'!P278="","",'Passages &amp; Appels'!P278)</f>
        <v>0.62152777777777757</v>
      </c>
      <c r="R278" s="435">
        <f>IF('Passages &amp; Appels'!Q278="","",'Passages &amp; Appels'!Q278)</f>
        <v>100</v>
      </c>
      <c r="S278" s="110" t="str">
        <f>IF('Passages &amp; Appels'!R278="","",'Passages &amp; Appels'!R278)</f>
        <v>m</v>
      </c>
      <c r="T278" s="437" t="str">
        <f>IF('Passages &amp; Appels'!S278="","",'Passages &amp; Appels'!S278)</f>
        <v/>
      </c>
      <c r="U278" s="112" t="str">
        <f>IF('Passages &amp; Appels'!T278="","",'Passages &amp; Appels'!T278)</f>
        <v/>
      </c>
      <c r="V278" s="413" t="str">
        <f>IF('Passages &amp; Appels'!U278="","",'Passages &amp; Appels'!U278)</f>
        <v/>
      </c>
    </row>
    <row r="279" spans="1:22" ht="18.75" x14ac:dyDescent="0.3">
      <c r="A279" s="561"/>
      <c r="B279" s="491">
        <f>IF('Passages &amp; Appels'!L279='Passages &amp; Appels'!L278,"",'Passages &amp; Appels'!L279)</f>
        <v>0.62013888888888868</v>
      </c>
      <c r="C279" s="487" t="str">
        <f>IF(B279&lt;&gt;"",'Passages &amp; Appels'!A279,IF('Passages &amp; Appels'!A279='Passages &amp; Appels'!A278,"",'Passages &amp; Appels'!A279))</f>
        <v>DNF</v>
      </c>
      <c r="D279" s="490" t="str">
        <f>IF(C279&lt;&gt;"",'Passages &amp; Appels'!K279,IF('Passages &amp; Appels'!K279='Passages &amp; Appels'!K278,"",'Passages &amp; Appels'!K279))</f>
        <v>Décompte</v>
      </c>
      <c r="E279" s="488">
        <f>IF(B279&lt;&gt;"",'Passages &amp; Appels'!H279,IF('Passages &amp; Appels'!H279='Passages &amp; Appels'!H278,"",'Passages &amp; Appels'!H279))</f>
        <v>6</v>
      </c>
      <c r="F279" s="489">
        <f>IF('Passages &amp; Appels'!I279='Passages &amp; Appels'!I278,"",'Passages &amp; Appels'!I279)</f>
        <v>1</v>
      </c>
      <c r="G279" s="259">
        <f>IF('Passages &amp; Appels'!J279="","",'Passages &amp; Appels'!J279)</f>
        <v>1</v>
      </c>
      <c r="H279" s="468" t="str">
        <f>IF('Passages &amp; Appels'!B279="","",'Passages &amp; Appels'!B279)</f>
        <v>HARTMANN</v>
      </c>
      <c r="I279" s="437" t="str">
        <f>IF('Passages &amp; Appels'!C279="","",'Passages &amp; Appels'!C279)</f>
        <v>Loraine</v>
      </c>
      <c r="J279" s="110" t="str">
        <f>IF('Passages &amp; Appels'!D279="","",'Passages &amp; Appels'!D279)</f>
        <v>FEMME</v>
      </c>
      <c r="K279" s="110" t="str">
        <f>IF('Passages &amp; Appels'!E279="","",'Passages &amp; Appels'!E279)</f>
        <v xml:space="preserve">N°4 </v>
      </c>
      <c r="L279" s="110" t="str">
        <f>IF('Passages &amp; Appels'!F279="","",'Passages &amp; Appels'!F279)</f>
        <v>HARTMANN Loraine FEMME</v>
      </c>
      <c r="M279" s="112" t="str">
        <f>IF('Passages &amp; Appels'!G279="","",'Passages &amp; Appels'!G279)</f>
        <v>Les Cormorans 1</v>
      </c>
      <c r="N279" s="441">
        <f>IF('Passages &amp; Appels'!M279="","",'Passages &amp; Appels'!M279)</f>
        <v>0.59861111111111087</v>
      </c>
      <c r="O279" s="431">
        <f>IF('Passages &amp; Appels'!N279="","",'Passages &amp; Appels'!N279)</f>
        <v>0.61944444444444424</v>
      </c>
      <c r="P279" s="431">
        <f>IF('Passages &amp; Appels'!O279="","",'Passages &amp; Appels'!O279)</f>
        <v>0.62013888888888868</v>
      </c>
      <c r="Q279" s="439">
        <f>IF('Passages &amp; Appels'!P279="","",'Passages &amp; Appels'!P279)</f>
        <v>0.62152777777777757</v>
      </c>
      <c r="R279" s="435">
        <f>IF('Passages &amp; Appels'!Q279="","",'Passages &amp; Appels'!Q279)</f>
        <v>100</v>
      </c>
      <c r="S279" s="110" t="str">
        <f>IF('Passages &amp; Appels'!R279="","",'Passages &amp; Appels'!R279)</f>
        <v>m</v>
      </c>
      <c r="T279" s="437" t="str">
        <f>IF('Passages &amp; Appels'!S279="","",'Passages &amp; Appels'!S279)</f>
        <v/>
      </c>
      <c r="U279" s="112" t="str">
        <f>IF('Passages &amp; Appels'!T279="","",'Passages &amp; Appels'!T279)</f>
        <v/>
      </c>
      <c r="V279" s="413" t="str">
        <f>IF('Passages &amp; Appels'!U279="","",'Passages &amp; Appels'!U279)</f>
        <v/>
      </c>
    </row>
    <row r="280" spans="1:22" ht="18.75" x14ac:dyDescent="0.3">
      <c r="A280" s="561"/>
      <c r="B280" s="491" t="str">
        <f>IF('Passages &amp; Appels'!L280='Passages &amp; Appels'!L279,"",'Passages &amp; Appels'!L280)</f>
        <v/>
      </c>
      <c r="C280" s="487" t="str">
        <f>IF(B280&lt;&gt;"",'Passages &amp; Appels'!A280,IF('Passages &amp; Appels'!A280='Passages &amp; Appels'!A279,"",'Passages &amp; Appels'!A280))</f>
        <v/>
      </c>
      <c r="D280" s="490" t="str">
        <f>IF(C280&lt;&gt;"",'Passages &amp; Appels'!K280,IF('Passages &amp; Appels'!K280='Passages &amp; Appels'!K279,"",'Passages &amp; Appels'!K280))</f>
        <v/>
      </c>
      <c r="E280" s="488" t="str">
        <f>IF(B280&lt;&gt;"",'Passages &amp; Appels'!H280,IF('Passages &amp; Appels'!H280='Passages &amp; Appels'!H279,"",'Passages &amp; Appels'!H280))</f>
        <v/>
      </c>
      <c r="F280" s="489">
        <f>IF('Passages &amp; Appels'!I280='Passages &amp; Appels'!I279,"",'Passages &amp; Appels'!I280)</f>
        <v>2</v>
      </c>
      <c r="G280" s="259">
        <f>IF('Passages &amp; Appels'!J280="","",'Passages &amp; Appels'!J280)</f>
        <v>2</v>
      </c>
      <c r="H280" s="468" t="str">
        <f>IF('Passages &amp; Appels'!B280="","",'Passages &amp; Appels'!B280)</f>
        <v>ORSKI SIMONET</v>
      </c>
      <c r="I280" s="437" t="str">
        <f>IF('Passages &amp; Appels'!C280="","",'Passages &amp; Appels'!C280)</f>
        <v>Laetitia</v>
      </c>
      <c r="J280" s="110" t="str">
        <f>IF('Passages &amp; Appels'!D280="","",'Passages &amp; Appels'!D280)</f>
        <v>Femme</v>
      </c>
      <c r="K280" s="110" t="str">
        <f>IF('Passages &amp; Appels'!E280="","",'Passages &amp; Appels'!E280)</f>
        <v xml:space="preserve">N°2 </v>
      </c>
      <c r="L280" s="110" t="str">
        <f>IF('Passages &amp; Appels'!F280="","",'Passages &amp; Appels'!F280)</f>
        <v>ORSKI SIMONET Laetitia Femme</v>
      </c>
      <c r="M280" s="112" t="str">
        <f>IF('Passages &amp; Appels'!G280="","",'Passages &amp; Appels'!G280)</f>
        <v>Sportpleizh</v>
      </c>
      <c r="N280" s="441">
        <f>IF('Passages &amp; Appels'!M280="","",'Passages &amp; Appels'!M280)</f>
        <v>0.59861111111111087</v>
      </c>
      <c r="O280" s="431">
        <f>IF('Passages &amp; Appels'!N280="","",'Passages &amp; Appels'!N280)</f>
        <v>0.61944444444444424</v>
      </c>
      <c r="P280" s="431">
        <f>IF('Passages &amp; Appels'!O280="","",'Passages &amp; Appels'!O280)</f>
        <v>0.62013888888888868</v>
      </c>
      <c r="Q280" s="439">
        <f>IF('Passages &amp; Appels'!P280="","",'Passages &amp; Appels'!P280)</f>
        <v>0.62152777777777757</v>
      </c>
      <c r="R280" s="435">
        <f>IF('Passages &amp; Appels'!Q280="","",'Passages &amp; Appels'!Q280)</f>
        <v>100</v>
      </c>
      <c r="S280" s="110" t="str">
        <f>IF('Passages &amp; Appels'!R280="","",'Passages &amp; Appels'!R280)</f>
        <v>m</v>
      </c>
      <c r="T280" s="437" t="str">
        <f>IF('Passages &amp; Appels'!S280="","",'Passages &amp; Appels'!S280)</f>
        <v/>
      </c>
      <c r="U280" s="112" t="str">
        <f>IF('Passages &amp; Appels'!T280="","",'Passages &amp; Appels'!T280)</f>
        <v/>
      </c>
      <c r="V280" s="413" t="str">
        <f>IF('Passages &amp; Appels'!U280="","",'Passages &amp; Appels'!U280)</f>
        <v/>
      </c>
    </row>
    <row r="281" spans="1:22" ht="18.75" x14ac:dyDescent="0.3">
      <c r="A281" s="561"/>
      <c r="B281" s="491">
        <f>IF('Passages &amp; Appels'!L281='Passages &amp; Appels'!L280,"",'Passages &amp; Appels'!L281)</f>
        <v>0.62152777777777757</v>
      </c>
      <c r="C281" s="487" t="str">
        <f>IF(B281&lt;&gt;"",'Passages &amp; Appels'!A281,IF('Passages &amp; Appels'!A281='Passages &amp; Appels'!A280,"",'Passages &amp; Appels'!A281))</f>
        <v>DNF</v>
      </c>
      <c r="D281" s="490" t="str">
        <f>IF(C281&lt;&gt;"",'Passages &amp; Appels'!K281,IF('Passages &amp; Appels'!K281='Passages &amp; Appels'!K280,"",'Passages &amp; Appels'!K281))</f>
        <v>Passage</v>
      </c>
      <c r="E281" s="488">
        <f>IF(B281&lt;&gt;"",'Passages &amp; Appels'!H281,IF('Passages &amp; Appels'!H281='Passages &amp; Appels'!H280,"",'Passages &amp; Appels'!H281))</f>
        <v>6</v>
      </c>
      <c r="F281" s="489">
        <f>IF('Passages &amp; Appels'!I281='Passages &amp; Appels'!I280,"",'Passages &amp; Appels'!I281)</f>
        <v>1</v>
      </c>
      <c r="G281" s="259">
        <f>IF('Passages &amp; Appels'!J281="","",'Passages &amp; Appels'!J281)</f>
        <v>1</v>
      </c>
      <c r="H281" s="468" t="str">
        <f>IF('Passages &amp; Appels'!B281="","",'Passages &amp; Appels'!B281)</f>
        <v>HARTMANN</v>
      </c>
      <c r="I281" s="437" t="str">
        <f>IF('Passages &amp; Appels'!C281="","",'Passages &amp; Appels'!C281)</f>
        <v>Loraine</v>
      </c>
      <c r="J281" s="110" t="str">
        <f>IF('Passages &amp; Appels'!D281="","",'Passages &amp; Appels'!D281)</f>
        <v>FEMME</v>
      </c>
      <c r="K281" s="110" t="str">
        <f>IF('Passages &amp; Appels'!E281="","",'Passages &amp; Appels'!E281)</f>
        <v xml:space="preserve">N°4 </v>
      </c>
      <c r="L281" s="110" t="str">
        <f>IF('Passages &amp; Appels'!F281="","",'Passages &amp; Appels'!F281)</f>
        <v>HARTMANN Loraine FEMME</v>
      </c>
      <c r="M281" s="112" t="str">
        <f>IF('Passages &amp; Appels'!G281="","",'Passages &amp; Appels'!G281)</f>
        <v>Les Cormorans 1</v>
      </c>
      <c r="N281" s="441">
        <f>IF('Passages &amp; Appels'!M281="","",'Passages &amp; Appels'!M281)</f>
        <v>0.59861111111111087</v>
      </c>
      <c r="O281" s="431">
        <f>IF('Passages &amp; Appels'!N281="","",'Passages &amp; Appels'!N281)</f>
        <v>0.61944444444444424</v>
      </c>
      <c r="P281" s="431">
        <f>IF('Passages &amp; Appels'!O281="","",'Passages &amp; Appels'!O281)</f>
        <v>0.62013888888888868</v>
      </c>
      <c r="Q281" s="439">
        <f>IF('Passages &amp; Appels'!P281="","",'Passages &amp; Appels'!P281)</f>
        <v>0.62152777777777757</v>
      </c>
      <c r="R281" s="435">
        <f>IF('Passages &amp; Appels'!Q281="","",'Passages &amp; Appels'!Q281)</f>
        <v>100</v>
      </c>
      <c r="S281" s="110" t="str">
        <f>IF('Passages &amp; Appels'!R281="","",'Passages &amp; Appels'!R281)</f>
        <v>m</v>
      </c>
      <c r="T281" s="437" t="str">
        <f>IF('Passages &amp; Appels'!S281="","",'Passages &amp; Appels'!S281)</f>
        <v/>
      </c>
      <c r="U281" s="112" t="str">
        <f>IF('Passages &amp; Appels'!T281="","",'Passages &amp; Appels'!T281)</f>
        <v/>
      </c>
      <c r="V281" s="413" t="str">
        <f>IF('Passages &amp; Appels'!U281="","",'Passages &amp; Appels'!U281)</f>
        <v/>
      </c>
    </row>
    <row r="282" spans="1:22" ht="18.75" x14ac:dyDescent="0.3">
      <c r="A282" s="561"/>
      <c r="B282" s="491" t="str">
        <f>IF('Passages &amp; Appels'!L282='Passages &amp; Appels'!L281,"",'Passages &amp; Appels'!L282)</f>
        <v/>
      </c>
      <c r="C282" s="487" t="str">
        <f>IF(B282&lt;&gt;"",'Passages &amp; Appels'!A282,IF('Passages &amp; Appels'!A282='Passages &amp; Appels'!A281,"",'Passages &amp; Appels'!A282))</f>
        <v/>
      </c>
      <c r="D282" s="490" t="str">
        <f>IF(C282&lt;&gt;"",'Passages &amp; Appels'!K282,IF('Passages &amp; Appels'!K282='Passages &amp; Appels'!K281,"",'Passages &amp; Appels'!K282))</f>
        <v/>
      </c>
      <c r="E282" s="488" t="str">
        <f>IF(B282&lt;&gt;"",'Passages &amp; Appels'!H282,IF('Passages &amp; Appels'!H282='Passages &amp; Appels'!H281,"",'Passages &amp; Appels'!H282))</f>
        <v/>
      </c>
      <c r="F282" s="489">
        <f>IF('Passages &amp; Appels'!I282='Passages &amp; Appels'!I281,"",'Passages &amp; Appels'!I282)</f>
        <v>2</v>
      </c>
      <c r="G282" s="259">
        <f>IF('Passages &amp; Appels'!J282="","",'Passages &amp; Appels'!J282)</f>
        <v>2</v>
      </c>
      <c r="H282" s="468" t="str">
        <f>IF('Passages &amp; Appels'!B282="","",'Passages &amp; Appels'!B282)</f>
        <v>ORSKI SIMONET</v>
      </c>
      <c r="I282" s="437" t="str">
        <f>IF('Passages &amp; Appels'!C282="","",'Passages &amp; Appels'!C282)</f>
        <v>Laetitia</v>
      </c>
      <c r="J282" s="110" t="str">
        <f>IF('Passages &amp; Appels'!D282="","",'Passages &amp; Appels'!D282)</f>
        <v>Femme</v>
      </c>
      <c r="K282" s="110" t="str">
        <f>IF('Passages &amp; Appels'!E282="","",'Passages &amp; Appels'!E282)</f>
        <v xml:space="preserve">N°2 </v>
      </c>
      <c r="L282" s="110" t="str">
        <f>IF('Passages &amp; Appels'!F282="","",'Passages &amp; Appels'!F282)</f>
        <v>ORSKI SIMONET Laetitia Femme</v>
      </c>
      <c r="M282" s="112" t="str">
        <f>IF('Passages &amp; Appels'!G282="","",'Passages &amp; Appels'!G282)</f>
        <v>Sportpleizh</v>
      </c>
      <c r="N282" s="441">
        <f>IF('Passages &amp; Appels'!M282="","",'Passages &amp; Appels'!M282)</f>
        <v>0.59861111111111087</v>
      </c>
      <c r="O282" s="431">
        <f>IF('Passages &amp; Appels'!N282="","",'Passages &amp; Appels'!N282)</f>
        <v>0.61944444444444424</v>
      </c>
      <c r="P282" s="431">
        <f>IF('Passages &amp; Appels'!O282="","",'Passages &amp; Appels'!O282)</f>
        <v>0.62013888888888868</v>
      </c>
      <c r="Q282" s="439">
        <f>IF('Passages &amp; Appels'!P282="","",'Passages &amp; Appels'!P282)</f>
        <v>0.62152777777777757</v>
      </c>
      <c r="R282" s="435">
        <f>IF('Passages &amp; Appels'!Q282="","",'Passages &amp; Appels'!Q282)</f>
        <v>100</v>
      </c>
      <c r="S282" s="110" t="str">
        <f>IF('Passages &amp; Appels'!R282="","",'Passages &amp; Appels'!R282)</f>
        <v>m</v>
      </c>
      <c r="T282" s="437" t="str">
        <f>IF('Passages &amp; Appels'!S282="","",'Passages &amp; Appels'!S282)</f>
        <v/>
      </c>
      <c r="U282" s="112" t="str">
        <f>IF('Passages &amp; Appels'!T282="","",'Passages &amp; Appels'!T282)</f>
        <v/>
      </c>
      <c r="V282" s="413" t="str">
        <f>IF('Passages &amp; Appels'!U282="","",'Passages &amp; Appels'!U282)</f>
        <v/>
      </c>
    </row>
    <row r="283" spans="1:22" ht="18.75" x14ac:dyDescent="0.3">
      <c r="A283" s="561"/>
      <c r="B283" s="491">
        <f>IF('Passages &amp; Appels'!L283='Passages &amp; Appels'!L282,"",'Passages &amp; Appels'!L283)</f>
        <v>0.62569444444444411</v>
      </c>
      <c r="C283" s="487" t="str">
        <f>IF(B283&lt;&gt;"",'Passages &amp; Appels'!A283,IF('Passages &amp; Appels'!A283='Passages &amp; Appels'!A282,"",'Passages &amp; Appels'!A283))</f>
        <v>16*50</v>
      </c>
      <c r="D283" s="490" t="str">
        <f>IF(C283&lt;&gt;"",'Passages &amp; Appels'!K283,IF('Passages &amp; Appels'!K283='Passages &amp; Appels'!K282,"",'Passages &amp; Appels'!K283))</f>
        <v>Echauffement</v>
      </c>
      <c r="E283" s="488">
        <f>IF(B283&lt;&gt;"",'Passages &amp; Appels'!H283,IF('Passages &amp; Appels'!H283='Passages &amp; Appels'!H282,"",'Passages &amp; Appels'!H283))</f>
        <v>1</v>
      </c>
      <c r="F283" s="489">
        <f>IF('Passages &amp; Appels'!I283='Passages &amp; Appels'!I282,"",'Passages &amp; Appels'!I283)</f>
        <v>1</v>
      </c>
      <c r="G283" s="259">
        <f>IF('Passages &amp; Appels'!J283="","",'Passages &amp; Appels'!J283)</f>
        <v>1</v>
      </c>
      <c r="H283" s="468" t="str">
        <f>IF('Passages &amp; Appels'!B283="","",'Passages &amp; Appels'!B283)</f>
        <v>DUCRUIX</v>
      </c>
      <c r="I283" s="437" t="str">
        <f>IF('Passages &amp; Appels'!C283="","",'Passages &amp; Appels'!C283)</f>
        <v>Rodoplhe</v>
      </c>
      <c r="J283" s="110" t="str">
        <f>IF('Passages &amp; Appels'!D283="","",'Passages &amp; Appels'!D283)</f>
        <v>Homme</v>
      </c>
      <c r="K283" s="110" t="str">
        <f>IF('Passages &amp; Appels'!E283="","",'Passages &amp; Appels'!E283)</f>
        <v xml:space="preserve">N°3 </v>
      </c>
      <c r="L283" s="110" t="str">
        <f>IF('Passages &amp; Appels'!F283="","",'Passages &amp; Appels'!F283)</f>
        <v>DUCRUIX Rodoplhe Homme</v>
      </c>
      <c r="M283" s="112" t="str">
        <f>IF('Passages &amp; Appels'!G283="","",'Passages &amp; Appels'!G283)</f>
        <v>Enjoy And Relax</v>
      </c>
      <c r="N283" s="441">
        <f>IF('Passages &amp; Appels'!M283="","",'Passages &amp; Appels'!M283)</f>
        <v>0.62569444444444411</v>
      </c>
      <c r="O283" s="431">
        <f>IF('Passages &amp; Appels'!N283="","",'Passages &amp; Appels'!N283)</f>
        <v>0.64652777777777748</v>
      </c>
      <c r="P283" s="431">
        <f>IF('Passages &amp; Appels'!O283="","",'Passages &amp; Appels'!O283)</f>
        <v>0.64722222222222192</v>
      </c>
      <c r="Q283" s="439">
        <f>IF('Passages &amp; Appels'!P283="","",'Passages &amp; Appels'!P283)</f>
        <v>0.64861111111111081</v>
      </c>
      <c r="R283" s="435">
        <f>IF('Passages &amp; Appels'!Q283="","",'Passages &amp; Appels'!Q283)</f>
        <v>26</v>
      </c>
      <c r="S283" s="110" t="str">
        <f>IF('Passages &amp; Appels'!R283="","",'Passages &amp; Appels'!R283)</f>
        <v>mn</v>
      </c>
      <c r="T283" s="437">
        <f>IF('Passages &amp; Appels'!S283="","",'Passages &amp; Appels'!S283)</f>
        <v>0</v>
      </c>
      <c r="U283" s="112" t="str">
        <f>IF('Passages &amp; Appels'!T283="","",'Passages &amp; Appels'!T283)</f>
        <v>s</v>
      </c>
      <c r="V283" s="413" t="str">
        <f>IF('Passages &amp; Appels'!U283="","",'Passages &amp; Appels'!U283)</f>
        <v/>
      </c>
    </row>
    <row r="284" spans="1:22" ht="18.75" x14ac:dyDescent="0.3">
      <c r="A284" s="561"/>
      <c r="B284" s="491" t="str">
        <f>IF('Passages &amp; Appels'!L284='Passages &amp; Appels'!L283,"",'Passages &amp; Appels'!L284)</f>
        <v/>
      </c>
      <c r="C284" s="487" t="str">
        <f>IF(B284&lt;&gt;"",'Passages &amp; Appels'!A284,IF('Passages &amp; Appels'!A284='Passages &amp; Appels'!A283,"",'Passages &amp; Appels'!A284))</f>
        <v/>
      </c>
      <c r="D284" s="490" t="str">
        <f>IF(C284&lt;&gt;"",'Passages &amp; Appels'!K284,IF('Passages &amp; Appels'!K284='Passages &amp; Appels'!K283,"",'Passages &amp; Appels'!K284))</f>
        <v/>
      </c>
      <c r="E284" s="488" t="str">
        <f>IF(B284&lt;&gt;"",'Passages &amp; Appels'!H284,IF('Passages &amp; Appels'!H284='Passages &amp; Appels'!H283,"",'Passages &amp; Appels'!H284))</f>
        <v/>
      </c>
      <c r="F284" s="489">
        <f>IF('Passages &amp; Appels'!I284='Passages &amp; Appels'!I283,"",'Passages &amp; Appels'!I284)</f>
        <v>2</v>
      </c>
      <c r="G284" s="259">
        <f>IF('Passages &amp; Appels'!J284="","",'Passages &amp; Appels'!J284)</f>
        <v>2</v>
      </c>
      <c r="H284" s="468" t="str">
        <f>IF('Passages &amp; Appels'!B284="","",'Passages &amp; Appels'!B284)</f>
        <v>BERRUCAZ</v>
      </c>
      <c r="I284" s="437" t="str">
        <f>IF('Passages &amp; Appels'!C284="","",'Passages &amp; Appels'!C284)</f>
        <v>Stéphane</v>
      </c>
      <c r="J284" s="110" t="str">
        <f>IF('Passages &amp; Appels'!D284="","",'Passages &amp; Appels'!D284)</f>
        <v>Homme</v>
      </c>
      <c r="K284" s="110" t="str">
        <f>IF('Passages &amp; Appels'!E284="","",'Passages &amp; Appels'!E284)</f>
        <v xml:space="preserve">N°2 </v>
      </c>
      <c r="L284" s="110" t="str">
        <f>IF('Passages &amp; Appels'!F284="","",'Passages &amp; Appels'!F284)</f>
        <v>BERRUCAZ Stéphane Homme</v>
      </c>
      <c r="M284" s="112" t="str">
        <f>IF('Passages &amp; Appels'!G284="","",'Passages &amp; Appels'!G284)</f>
        <v>LIMULES</v>
      </c>
      <c r="N284" s="441">
        <f>IF('Passages &amp; Appels'!M284="","",'Passages &amp; Appels'!M284)</f>
        <v>0.62569444444444411</v>
      </c>
      <c r="O284" s="431">
        <f>IF('Passages &amp; Appels'!N284="","",'Passages &amp; Appels'!N284)</f>
        <v>0.64652777777777748</v>
      </c>
      <c r="P284" s="431">
        <f>IF('Passages &amp; Appels'!O284="","",'Passages &amp; Appels'!O284)</f>
        <v>0.64722222222222192</v>
      </c>
      <c r="Q284" s="439">
        <f>IF('Passages &amp; Appels'!P284="","",'Passages &amp; Appels'!P284)</f>
        <v>0.64861111111111081</v>
      </c>
      <c r="R284" s="435">
        <f>IF('Passages &amp; Appels'!Q284="","",'Passages &amp; Appels'!Q284)</f>
        <v>24</v>
      </c>
      <c r="S284" s="110" t="str">
        <f>IF('Passages &amp; Appels'!R284="","",'Passages &amp; Appels'!R284)</f>
        <v>mn</v>
      </c>
      <c r="T284" s="437">
        <f>IF('Passages &amp; Appels'!S284="","",'Passages &amp; Appels'!S284)</f>
        <v>0</v>
      </c>
      <c r="U284" s="112" t="str">
        <f>IF('Passages &amp; Appels'!T284="","",'Passages &amp; Appels'!T284)</f>
        <v>s</v>
      </c>
      <c r="V284" s="413" t="str">
        <f>IF('Passages &amp; Appels'!U284="","",'Passages &amp; Appels'!U284)</f>
        <v/>
      </c>
    </row>
    <row r="285" spans="1:22" ht="18.75" x14ac:dyDescent="0.3">
      <c r="A285" s="561"/>
      <c r="B285" s="491" t="str">
        <f>IF('Passages &amp; Appels'!L285='Passages &amp; Appels'!L284,"",'Passages &amp; Appels'!L285)</f>
        <v/>
      </c>
      <c r="C285" s="487" t="str">
        <f>IF(B285&lt;&gt;"",'Passages &amp; Appels'!A285,IF('Passages &amp; Appels'!A285='Passages &amp; Appels'!A284,"",'Passages &amp; Appels'!A285))</f>
        <v/>
      </c>
      <c r="D285" s="490" t="str">
        <f>IF(C285&lt;&gt;"",'Passages &amp; Appels'!K285,IF('Passages &amp; Appels'!K285='Passages &amp; Appels'!K284,"",'Passages &amp; Appels'!K285))</f>
        <v/>
      </c>
      <c r="E285" s="488" t="str">
        <f>IF(B285&lt;&gt;"",'Passages &amp; Appels'!H285,IF('Passages &amp; Appels'!H285='Passages &amp; Appels'!H284,"",'Passages &amp; Appels'!H285))</f>
        <v/>
      </c>
      <c r="F285" s="489">
        <f>IF('Passages &amp; Appels'!I285='Passages &amp; Appels'!I284,"",'Passages &amp; Appels'!I285)</f>
        <v>3</v>
      </c>
      <c r="G285" s="259">
        <f>IF('Passages &amp; Appels'!J285="","",'Passages &amp; Appels'!J285)</f>
        <v>3</v>
      </c>
      <c r="H285" s="468" t="str">
        <f>IF('Passages &amp; Appels'!B285="","",'Passages &amp; Appels'!B285)</f>
        <v>GAUBERT</v>
      </c>
      <c r="I285" s="437" t="str">
        <f>IF('Passages &amp; Appels'!C285="","",'Passages &amp; Appels'!C285)</f>
        <v>Albane</v>
      </c>
      <c r="J285" s="110" t="str">
        <f>IF('Passages &amp; Appels'!D285="","",'Passages &amp; Appels'!D285)</f>
        <v>Femme</v>
      </c>
      <c r="K285" s="110" t="str">
        <f>IF('Passages &amp; Appels'!E285="","",'Passages &amp; Appels'!E285)</f>
        <v>N°1 Capitaine</v>
      </c>
      <c r="L285" s="110" t="str">
        <f>IF('Passages &amp; Appels'!F285="","",'Passages &amp; Appels'!F285)</f>
        <v>GAUBERT Albane Femme</v>
      </c>
      <c r="M285" s="112" t="str">
        <f>IF('Passages &amp; Appels'!G285="","",'Passages &amp; Appels'!G285)</f>
        <v>Imashi</v>
      </c>
      <c r="N285" s="441">
        <f>IF('Passages &amp; Appels'!M285="","",'Passages &amp; Appels'!M285)</f>
        <v>0.62569444444444411</v>
      </c>
      <c r="O285" s="431">
        <f>IF('Passages &amp; Appels'!N285="","",'Passages &amp; Appels'!N285)</f>
        <v>0.64652777777777748</v>
      </c>
      <c r="P285" s="431">
        <f>IF('Passages &amp; Appels'!O285="","",'Passages &amp; Appels'!O285)</f>
        <v>0.64722222222222192</v>
      </c>
      <c r="Q285" s="439">
        <f>IF('Passages &amp; Appels'!P285="","",'Passages &amp; Appels'!P285)</f>
        <v>0.64861111111111081</v>
      </c>
      <c r="R285" s="435">
        <f>IF('Passages &amp; Appels'!Q285="","",'Passages &amp; Appels'!Q285)</f>
        <v>22</v>
      </c>
      <c r="S285" s="110" t="str">
        <f>IF('Passages &amp; Appels'!R285="","",'Passages &amp; Appels'!R285)</f>
        <v>mn</v>
      </c>
      <c r="T285" s="437">
        <f>IF('Passages &amp; Appels'!S285="","",'Passages &amp; Appels'!S285)</f>
        <v>50</v>
      </c>
      <c r="U285" s="112" t="str">
        <f>IF('Passages &amp; Appels'!T285="","",'Passages &amp; Appels'!T285)</f>
        <v>s</v>
      </c>
      <c r="V285" s="413" t="str">
        <f>IF('Passages &amp; Appels'!U285="","",'Passages &amp; Appels'!U285)</f>
        <v/>
      </c>
    </row>
    <row r="286" spans="1:22" ht="18.75" x14ac:dyDescent="0.3">
      <c r="A286" s="561"/>
      <c r="B286" s="491" t="str">
        <f>IF('Passages &amp; Appels'!L286='Passages &amp; Appels'!L285,"",'Passages &amp; Appels'!L286)</f>
        <v/>
      </c>
      <c r="C286" s="487" t="str">
        <f>IF(B286&lt;&gt;"",'Passages &amp; Appels'!A286,IF('Passages &amp; Appels'!A286='Passages &amp; Appels'!A285,"",'Passages &amp; Appels'!A286))</f>
        <v/>
      </c>
      <c r="D286" s="490" t="str">
        <f>IF(C286&lt;&gt;"",'Passages &amp; Appels'!K286,IF('Passages &amp; Appels'!K286='Passages &amp; Appels'!K285,"",'Passages &amp; Appels'!K286))</f>
        <v/>
      </c>
      <c r="E286" s="488" t="str">
        <f>IF(B286&lt;&gt;"",'Passages &amp; Appels'!H286,IF('Passages &amp; Appels'!H286='Passages &amp; Appels'!H285,"",'Passages &amp; Appels'!H286))</f>
        <v/>
      </c>
      <c r="F286" s="489">
        <f>IF('Passages &amp; Appels'!I286='Passages &amp; Appels'!I285,"",'Passages &amp; Appels'!I286)</f>
        <v>4</v>
      </c>
      <c r="G286" s="259">
        <f>IF('Passages &amp; Appels'!J286="","",'Passages &amp; Appels'!J286)</f>
        <v>4</v>
      </c>
      <c r="H286" s="468" t="str">
        <f>IF('Passages &amp; Appels'!B286="","",'Passages &amp; Appels'!B286)</f>
        <v>MARIE</v>
      </c>
      <c r="I286" s="437" t="str">
        <f>IF('Passages &amp; Appels'!C286="","",'Passages &amp; Appels'!C286)</f>
        <v>coralie</v>
      </c>
      <c r="J286" s="110" t="str">
        <f>IF('Passages &amp; Appels'!D286="","",'Passages &amp; Appels'!D286)</f>
        <v>femme</v>
      </c>
      <c r="K286" s="110" t="str">
        <f>IF('Passages &amp; Appels'!E286="","",'Passages &amp; Appels'!E286)</f>
        <v xml:space="preserve">N°5 </v>
      </c>
      <c r="L286" s="110" t="str">
        <f>IF('Passages &amp; Appels'!F286="","",'Passages &amp; Appels'!F286)</f>
        <v>MARIE coralie femme</v>
      </c>
      <c r="M286" s="112" t="str">
        <f>IF('Passages &amp; Appels'!G286="","",'Passages &amp; Appels'!G286)</f>
        <v>Sportpleizh</v>
      </c>
      <c r="N286" s="441">
        <f>IF('Passages &amp; Appels'!M286="","",'Passages &amp; Appels'!M286)</f>
        <v>0.62569444444444411</v>
      </c>
      <c r="O286" s="431">
        <f>IF('Passages &amp; Appels'!N286="","",'Passages &amp; Appels'!N286)</f>
        <v>0.64652777777777748</v>
      </c>
      <c r="P286" s="431">
        <f>IF('Passages &amp; Appels'!O286="","",'Passages &amp; Appels'!O286)</f>
        <v>0.64722222222222192</v>
      </c>
      <c r="Q286" s="439">
        <f>IF('Passages &amp; Appels'!P286="","",'Passages &amp; Appels'!P286)</f>
        <v>0.64861111111111081</v>
      </c>
      <c r="R286" s="435">
        <f>IF('Passages &amp; Appels'!Q286="","",'Passages &amp; Appels'!Q286)</f>
        <v>21</v>
      </c>
      <c r="S286" s="110" t="str">
        <f>IF('Passages &amp; Appels'!R286="","",'Passages &amp; Appels'!R286)</f>
        <v>mn</v>
      </c>
      <c r="T286" s="437">
        <f>IF('Passages &amp; Appels'!S286="","",'Passages &amp; Appels'!S286)</f>
        <v>55</v>
      </c>
      <c r="U286" s="112" t="str">
        <f>IF('Passages &amp; Appels'!T286="","",'Passages &amp; Appels'!T286)</f>
        <v>s</v>
      </c>
      <c r="V286" s="413" t="str">
        <f>IF('Passages &amp; Appels'!U286="","",'Passages &amp; Appels'!U286)</f>
        <v/>
      </c>
    </row>
    <row r="287" spans="1:22" ht="18.75" x14ac:dyDescent="0.3">
      <c r="A287" s="561"/>
      <c r="B287" s="491" t="str">
        <f>IF('Passages &amp; Appels'!L287='Passages &amp; Appels'!L286,"",'Passages &amp; Appels'!L287)</f>
        <v/>
      </c>
      <c r="C287" s="487" t="str">
        <f>IF(B287&lt;&gt;"",'Passages &amp; Appels'!A287,IF('Passages &amp; Appels'!A287='Passages &amp; Appels'!A286,"",'Passages &amp; Appels'!A287))</f>
        <v/>
      </c>
      <c r="D287" s="490" t="str">
        <f>IF(C287&lt;&gt;"",'Passages &amp; Appels'!K287,IF('Passages &amp; Appels'!K287='Passages &amp; Appels'!K286,"",'Passages &amp; Appels'!K287))</f>
        <v/>
      </c>
      <c r="E287" s="488" t="str">
        <f>IF(B287&lt;&gt;"",'Passages &amp; Appels'!H287,IF('Passages &amp; Appels'!H287='Passages &amp; Appels'!H286,"",'Passages &amp; Appels'!H287))</f>
        <v/>
      </c>
      <c r="F287" s="489">
        <f>IF('Passages &amp; Appels'!I287='Passages &amp; Appels'!I286,"",'Passages &amp; Appels'!I287)</f>
        <v>5</v>
      </c>
      <c r="G287" s="259">
        <f>IF('Passages &amp; Appels'!J287="","",'Passages &amp; Appels'!J287)</f>
        <v>5</v>
      </c>
      <c r="H287" s="468" t="str">
        <f>IF('Passages &amp; Appels'!B287="","",'Passages &amp; Appels'!B287)</f>
        <v>SGARRA</v>
      </c>
      <c r="I287" s="437" t="str">
        <f>IF('Passages &amp; Appels'!C287="","",'Passages &amp; Appels'!C287)</f>
        <v>Michel</v>
      </c>
      <c r="J287" s="110" t="str">
        <f>IF('Passages &amp; Appels'!D287="","",'Passages &amp; Appels'!D287)</f>
        <v>Homme</v>
      </c>
      <c r="K287" s="110" t="str">
        <f>IF('Passages &amp; Appels'!E287="","",'Passages &amp; Appels'!E287)</f>
        <v xml:space="preserve">N°2 </v>
      </c>
      <c r="L287" s="110" t="str">
        <f>IF('Passages &amp; Appels'!F287="","",'Passages &amp; Appels'!F287)</f>
        <v>SGARRA Michel Homme</v>
      </c>
      <c r="M287" s="112" t="str">
        <f>IF('Passages &amp; Appels'!G287="","",'Passages &amp; Appels'!G287)</f>
        <v>Enjoy And Relax</v>
      </c>
      <c r="N287" s="441">
        <f>IF('Passages &amp; Appels'!M287="","",'Passages &amp; Appels'!M287)</f>
        <v>0.62569444444444411</v>
      </c>
      <c r="O287" s="431">
        <f>IF('Passages &amp; Appels'!N287="","",'Passages &amp; Appels'!N287)</f>
        <v>0.64652777777777748</v>
      </c>
      <c r="P287" s="431">
        <f>IF('Passages &amp; Appels'!O287="","",'Passages &amp; Appels'!O287)</f>
        <v>0.64722222222222192</v>
      </c>
      <c r="Q287" s="439">
        <f>IF('Passages &amp; Appels'!P287="","",'Passages &amp; Appels'!P287)</f>
        <v>0.64861111111111081</v>
      </c>
      <c r="R287" s="435">
        <f>IF('Passages &amp; Appels'!Q287="","",'Passages &amp; Appels'!Q287)</f>
        <v>21</v>
      </c>
      <c r="S287" s="110" t="str">
        <f>IF('Passages &amp; Appels'!R287="","",'Passages &amp; Appels'!R287)</f>
        <v>mn</v>
      </c>
      <c r="T287" s="437">
        <f>IF('Passages &amp; Appels'!S287="","",'Passages &amp; Appels'!S287)</f>
        <v>0</v>
      </c>
      <c r="U287" s="112" t="str">
        <f>IF('Passages &amp; Appels'!T287="","",'Passages &amp; Appels'!T287)</f>
        <v>s</v>
      </c>
      <c r="V287" s="413" t="str">
        <f>IF('Passages &amp; Appels'!U287="","",'Passages &amp; Appels'!U287)</f>
        <v/>
      </c>
    </row>
    <row r="288" spans="1:22" ht="18.75" x14ac:dyDescent="0.3">
      <c r="A288" s="561"/>
      <c r="B288" s="491" t="str">
        <f>IF('Passages &amp; Appels'!L288='Passages &amp; Appels'!L287,"",'Passages &amp; Appels'!L288)</f>
        <v/>
      </c>
      <c r="C288" s="487" t="str">
        <f>IF(B288&lt;&gt;"",'Passages &amp; Appels'!A288,IF('Passages &amp; Appels'!A288='Passages &amp; Appels'!A287,"",'Passages &amp; Appels'!A288))</f>
        <v>DNF</v>
      </c>
      <c r="D288" s="490" t="str">
        <f>IF(C288&lt;&gt;"",'Passages &amp; Appels'!K288,IF('Passages &amp; Appels'!K288='Passages &amp; Appels'!K287,"",'Passages &amp; Appels'!K288))</f>
        <v>Appel</v>
      </c>
      <c r="E288" s="488">
        <f>IF(B288&lt;&gt;"",'Passages &amp; Appels'!H288,IF('Passages &amp; Appels'!H288='Passages &amp; Appels'!H287,"",'Passages &amp; Appels'!H288))</f>
        <v>7</v>
      </c>
      <c r="F288" s="489">
        <f>IF('Passages &amp; Appels'!I288='Passages &amp; Appels'!I287,"",'Passages &amp; Appels'!I288)</f>
        <v>1</v>
      </c>
      <c r="G288" s="259">
        <f>IF('Passages &amp; Appels'!J288="","",'Passages &amp; Appels'!J288)</f>
        <v>1</v>
      </c>
      <c r="H288" s="468" t="str">
        <f>IF('Passages &amp; Appels'!B288="","",'Passages &amp; Appels'!B288)</f>
        <v>PIERRAT</v>
      </c>
      <c r="I288" s="437" t="str">
        <f>IF('Passages &amp; Appels'!C288="","",'Passages &amp; Appels'!C288)</f>
        <v>Patrice</v>
      </c>
      <c r="J288" s="110" t="str">
        <f>IF('Passages &amp; Appels'!D288="","",'Passages &amp; Appels'!D288)</f>
        <v>Homme</v>
      </c>
      <c r="K288" s="110" t="str">
        <f>IF('Passages &amp; Appels'!E288="","",'Passages &amp; Appels'!E288)</f>
        <v xml:space="preserve">N°3 </v>
      </c>
      <c r="L288" s="110" t="str">
        <f>IF('Passages &amp; Appels'!F288="","",'Passages &amp; Appels'!F288)</f>
        <v>PIERRAT Patrice Homme</v>
      </c>
      <c r="M288" s="112" t="str">
        <f>IF('Passages &amp; Appels'!G288="","",'Passages &amp; Appels'!G288)</f>
        <v>Sportpleizh</v>
      </c>
      <c r="N288" s="441">
        <f>IF('Passages &amp; Appels'!M288="","",'Passages &amp; Appels'!M288)</f>
        <v>0.60486111111111085</v>
      </c>
      <c r="O288" s="431">
        <f>IF('Passages &amp; Appels'!N288="","",'Passages &amp; Appels'!N288)</f>
        <v>0.62569444444444422</v>
      </c>
      <c r="P288" s="431">
        <f>IF('Passages &amp; Appels'!O288="","",'Passages &amp; Appels'!O288)</f>
        <v>0.62638888888888866</v>
      </c>
      <c r="Q288" s="439">
        <f>IF('Passages &amp; Appels'!P288="","",'Passages &amp; Appels'!P288)</f>
        <v>0.62777777777777755</v>
      </c>
      <c r="R288" s="435">
        <f>IF('Passages &amp; Appels'!Q288="","",'Passages &amp; Appels'!Q288)</f>
        <v>100</v>
      </c>
      <c r="S288" s="110" t="str">
        <f>IF('Passages &amp; Appels'!R288="","",'Passages &amp; Appels'!R288)</f>
        <v>m</v>
      </c>
      <c r="T288" s="437" t="str">
        <f>IF('Passages &amp; Appels'!S288="","",'Passages &amp; Appels'!S288)</f>
        <v/>
      </c>
      <c r="U288" s="112" t="str">
        <f>IF('Passages &amp; Appels'!T288="","",'Passages &amp; Appels'!T288)</f>
        <v/>
      </c>
      <c r="V288" s="413" t="str">
        <f>IF('Passages &amp; Appels'!U288="","",'Passages &amp; Appels'!U288)</f>
        <v/>
      </c>
    </row>
    <row r="289" spans="1:22" ht="18.75" x14ac:dyDescent="0.3">
      <c r="A289" s="561"/>
      <c r="B289" s="491" t="str">
        <f>IF('Passages &amp; Appels'!L289='Passages &amp; Appels'!L288,"",'Passages &amp; Appels'!L289)</f>
        <v/>
      </c>
      <c r="C289" s="487" t="str">
        <f>IF(B289&lt;&gt;"",'Passages &amp; Appels'!A289,IF('Passages &amp; Appels'!A289='Passages &amp; Appels'!A288,"",'Passages &amp; Appels'!A289))</f>
        <v/>
      </c>
      <c r="D289" s="490" t="str">
        <f>IF(C289&lt;&gt;"",'Passages &amp; Appels'!K289,IF('Passages &amp; Appels'!K289='Passages &amp; Appels'!K288,"",'Passages &amp; Appels'!K289))</f>
        <v/>
      </c>
      <c r="E289" s="488" t="str">
        <f>IF(B289&lt;&gt;"",'Passages &amp; Appels'!H289,IF('Passages &amp; Appels'!H289='Passages &amp; Appels'!H288,"",'Passages &amp; Appels'!H289))</f>
        <v/>
      </c>
      <c r="F289" s="489">
        <f>IF('Passages &amp; Appels'!I289='Passages &amp; Appels'!I288,"",'Passages &amp; Appels'!I289)</f>
        <v>2</v>
      </c>
      <c r="G289" s="259">
        <f>IF('Passages &amp; Appels'!J289="","",'Passages &amp; Appels'!J289)</f>
        <v>2</v>
      </c>
      <c r="H289" s="468" t="str">
        <f>IF('Passages &amp; Appels'!B289="","",'Passages &amp; Appels'!B289)</f>
        <v>CORDIER</v>
      </c>
      <c r="I289" s="437" t="str">
        <f>IF('Passages &amp; Appels'!C289="","",'Passages &amp; Appels'!C289)</f>
        <v>Frédérique</v>
      </c>
      <c r="J289" s="110" t="str">
        <f>IF('Passages &amp; Appels'!D289="","",'Passages &amp; Appels'!D289)</f>
        <v>Femme</v>
      </c>
      <c r="K289" s="110" t="str">
        <f>IF('Passages &amp; Appels'!E289="","",'Passages &amp; Appels'!E289)</f>
        <v xml:space="preserve">N°3 </v>
      </c>
      <c r="L289" s="110" t="str">
        <f>IF('Passages &amp; Appels'!F289="","",'Passages &amp; Appels'!F289)</f>
        <v>CORDIER Frédérique Femme</v>
      </c>
      <c r="M289" s="112" t="str">
        <f>IF('Passages &amp; Appels'!G289="","",'Passages &amp; Appels'!G289)</f>
        <v>LIMULES</v>
      </c>
      <c r="N289" s="441">
        <f>IF('Passages &amp; Appels'!M289="","",'Passages &amp; Appels'!M289)</f>
        <v>0.60486111111111085</v>
      </c>
      <c r="O289" s="431">
        <f>IF('Passages &amp; Appels'!N289="","",'Passages &amp; Appels'!N289)</f>
        <v>0.62569444444444422</v>
      </c>
      <c r="P289" s="431">
        <f>IF('Passages &amp; Appels'!O289="","",'Passages &amp; Appels'!O289)</f>
        <v>0.62638888888888866</v>
      </c>
      <c r="Q289" s="439">
        <f>IF('Passages &amp; Appels'!P289="","",'Passages &amp; Appels'!P289)</f>
        <v>0.62777777777777755</v>
      </c>
      <c r="R289" s="435">
        <f>IF('Passages &amp; Appels'!Q289="","",'Passages &amp; Appels'!Q289)</f>
        <v>103</v>
      </c>
      <c r="S289" s="110" t="str">
        <f>IF('Passages &amp; Appels'!R289="","",'Passages &amp; Appels'!R289)</f>
        <v>m</v>
      </c>
      <c r="T289" s="437" t="str">
        <f>IF('Passages &amp; Appels'!S289="","",'Passages &amp; Appels'!S289)</f>
        <v/>
      </c>
      <c r="U289" s="112" t="str">
        <f>IF('Passages &amp; Appels'!T289="","",'Passages &amp; Appels'!T289)</f>
        <v/>
      </c>
      <c r="V289" s="413" t="str">
        <f>IF('Passages &amp; Appels'!U289="","",'Passages &amp; Appels'!U289)</f>
        <v/>
      </c>
    </row>
    <row r="290" spans="1:22" ht="18.75" x14ac:dyDescent="0.3">
      <c r="A290" s="561"/>
      <c r="B290" s="491">
        <f>IF('Passages &amp; Appels'!L290='Passages &amp; Appels'!L289,"",'Passages &amp; Appels'!L290)</f>
        <v>0.62638888888888866</v>
      </c>
      <c r="C290" s="487" t="str">
        <f>IF(B290&lt;&gt;"",'Passages &amp; Appels'!A290,IF('Passages &amp; Appels'!A290='Passages &amp; Appels'!A289,"",'Passages &amp; Appels'!A290))</f>
        <v>DNF</v>
      </c>
      <c r="D290" s="490" t="str">
        <f>IF(C290&lt;&gt;"",'Passages &amp; Appels'!K290,IF('Passages &amp; Appels'!K290='Passages &amp; Appels'!K289,"",'Passages &amp; Appels'!K290))</f>
        <v>Décompte</v>
      </c>
      <c r="E290" s="488">
        <f>IF(B290&lt;&gt;"",'Passages &amp; Appels'!H290,IF('Passages &amp; Appels'!H290='Passages &amp; Appels'!H289,"",'Passages &amp; Appels'!H290))</f>
        <v>7</v>
      </c>
      <c r="F290" s="489">
        <f>IF('Passages &amp; Appels'!I290='Passages &amp; Appels'!I289,"",'Passages &amp; Appels'!I290)</f>
        <v>1</v>
      </c>
      <c r="G290" s="259">
        <f>IF('Passages &amp; Appels'!J290="","",'Passages &amp; Appels'!J290)</f>
        <v>1</v>
      </c>
      <c r="H290" s="468" t="str">
        <f>IF('Passages &amp; Appels'!B290="","",'Passages &amp; Appels'!B290)</f>
        <v>PIERRAT</v>
      </c>
      <c r="I290" s="437" t="str">
        <f>IF('Passages &amp; Appels'!C290="","",'Passages &amp; Appels'!C290)</f>
        <v>Patrice</v>
      </c>
      <c r="J290" s="110" t="str">
        <f>IF('Passages &amp; Appels'!D290="","",'Passages &amp; Appels'!D290)</f>
        <v>Homme</v>
      </c>
      <c r="K290" s="110" t="str">
        <f>IF('Passages &amp; Appels'!E290="","",'Passages &amp; Appels'!E290)</f>
        <v xml:space="preserve">N°3 </v>
      </c>
      <c r="L290" s="110" t="str">
        <f>IF('Passages &amp; Appels'!F290="","",'Passages &amp; Appels'!F290)</f>
        <v>PIERRAT Patrice Homme</v>
      </c>
      <c r="M290" s="112" t="str">
        <f>IF('Passages &amp; Appels'!G290="","",'Passages &amp; Appels'!G290)</f>
        <v>Sportpleizh</v>
      </c>
      <c r="N290" s="441">
        <f>IF('Passages &amp; Appels'!M290="","",'Passages &amp; Appels'!M290)</f>
        <v>0.60486111111111085</v>
      </c>
      <c r="O290" s="431">
        <f>IF('Passages &amp; Appels'!N290="","",'Passages &amp; Appels'!N290)</f>
        <v>0.62569444444444422</v>
      </c>
      <c r="P290" s="431">
        <f>IF('Passages &amp; Appels'!O290="","",'Passages &amp; Appels'!O290)</f>
        <v>0.62638888888888866</v>
      </c>
      <c r="Q290" s="439">
        <f>IF('Passages &amp; Appels'!P290="","",'Passages &amp; Appels'!P290)</f>
        <v>0.62777777777777755</v>
      </c>
      <c r="R290" s="435">
        <f>IF('Passages &amp; Appels'!Q290="","",'Passages &amp; Appels'!Q290)</f>
        <v>100</v>
      </c>
      <c r="S290" s="110" t="str">
        <f>IF('Passages &amp; Appels'!R290="","",'Passages &amp; Appels'!R290)</f>
        <v>m</v>
      </c>
      <c r="T290" s="437" t="str">
        <f>IF('Passages &amp; Appels'!S290="","",'Passages &amp; Appels'!S290)</f>
        <v/>
      </c>
      <c r="U290" s="112" t="str">
        <f>IF('Passages &amp; Appels'!T290="","",'Passages &amp; Appels'!T290)</f>
        <v/>
      </c>
      <c r="V290" s="413" t="str">
        <f>IF('Passages &amp; Appels'!U290="","",'Passages &amp; Appels'!U290)</f>
        <v/>
      </c>
    </row>
    <row r="291" spans="1:22" ht="18.75" x14ac:dyDescent="0.3">
      <c r="A291" s="561"/>
      <c r="B291" s="491" t="str">
        <f>IF('Passages &amp; Appels'!L291='Passages &amp; Appels'!L290,"",'Passages &amp; Appels'!L291)</f>
        <v/>
      </c>
      <c r="C291" s="487" t="str">
        <f>IF(B291&lt;&gt;"",'Passages &amp; Appels'!A291,IF('Passages &amp; Appels'!A291='Passages &amp; Appels'!A290,"",'Passages &amp; Appels'!A291))</f>
        <v/>
      </c>
      <c r="D291" s="490" t="str">
        <f>IF(C291&lt;&gt;"",'Passages &amp; Appels'!K291,IF('Passages &amp; Appels'!K291='Passages &amp; Appels'!K290,"",'Passages &amp; Appels'!K291))</f>
        <v/>
      </c>
      <c r="E291" s="488" t="str">
        <f>IF(B291&lt;&gt;"",'Passages &amp; Appels'!H291,IF('Passages &amp; Appels'!H291='Passages &amp; Appels'!H290,"",'Passages &amp; Appels'!H291))</f>
        <v/>
      </c>
      <c r="F291" s="489">
        <f>IF('Passages &amp; Appels'!I291='Passages &amp; Appels'!I290,"",'Passages &amp; Appels'!I291)</f>
        <v>2</v>
      </c>
      <c r="G291" s="259">
        <f>IF('Passages &amp; Appels'!J291="","",'Passages &amp; Appels'!J291)</f>
        <v>2</v>
      </c>
      <c r="H291" s="468" t="str">
        <f>IF('Passages &amp; Appels'!B291="","",'Passages &amp; Appels'!B291)</f>
        <v>CORDIER</v>
      </c>
      <c r="I291" s="437" t="str">
        <f>IF('Passages &amp; Appels'!C291="","",'Passages &amp; Appels'!C291)</f>
        <v>Frédérique</v>
      </c>
      <c r="J291" s="110" t="str">
        <f>IF('Passages &amp; Appels'!D291="","",'Passages &amp; Appels'!D291)</f>
        <v>Femme</v>
      </c>
      <c r="K291" s="110" t="str">
        <f>IF('Passages &amp; Appels'!E291="","",'Passages &amp; Appels'!E291)</f>
        <v xml:space="preserve">N°3 </v>
      </c>
      <c r="L291" s="110" t="str">
        <f>IF('Passages &amp; Appels'!F291="","",'Passages &amp; Appels'!F291)</f>
        <v>CORDIER Frédérique Femme</v>
      </c>
      <c r="M291" s="112" t="str">
        <f>IF('Passages &amp; Appels'!G291="","",'Passages &amp; Appels'!G291)</f>
        <v>LIMULES</v>
      </c>
      <c r="N291" s="441">
        <f>IF('Passages &amp; Appels'!M291="","",'Passages &amp; Appels'!M291)</f>
        <v>0.60486111111111085</v>
      </c>
      <c r="O291" s="431">
        <f>IF('Passages &amp; Appels'!N291="","",'Passages &amp; Appels'!N291)</f>
        <v>0.62569444444444422</v>
      </c>
      <c r="P291" s="431">
        <f>IF('Passages &amp; Appels'!O291="","",'Passages &amp; Appels'!O291)</f>
        <v>0.62638888888888866</v>
      </c>
      <c r="Q291" s="439">
        <f>IF('Passages &amp; Appels'!P291="","",'Passages &amp; Appels'!P291)</f>
        <v>0.62777777777777755</v>
      </c>
      <c r="R291" s="435">
        <f>IF('Passages &amp; Appels'!Q291="","",'Passages &amp; Appels'!Q291)</f>
        <v>103</v>
      </c>
      <c r="S291" s="110" t="str">
        <f>IF('Passages &amp; Appels'!R291="","",'Passages &amp; Appels'!R291)</f>
        <v>m</v>
      </c>
      <c r="T291" s="437" t="str">
        <f>IF('Passages &amp; Appels'!S291="","",'Passages &amp; Appels'!S291)</f>
        <v/>
      </c>
      <c r="U291" s="112" t="str">
        <f>IF('Passages &amp; Appels'!T291="","",'Passages &amp; Appels'!T291)</f>
        <v/>
      </c>
      <c r="V291" s="413" t="str">
        <f>IF('Passages &amp; Appels'!U291="","",'Passages &amp; Appels'!U291)</f>
        <v/>
      </c>
    </row>
    <row r="292" spans="1:22" ht="18.75" x14ac:dyDescent="0.3">
      <c r="A292" s="561"/>
      <c r="B292" s="491">
        <f>IF('Passages &amp; Appels'!L292='Passages &amp; Appels'!L291,"",'Passages &amp; Appels'!L292)</f>
        <v>0.62777777777777755</v>
      </c>
      <c r="C292" s="487" t="str">
        <f>IF(B292&lt;&gt;"",'Passages &amp; Appels'!A292,IF('Passages &amp; Appels'!A292='Passages &amp; Appels'!A291,"",'Passages &amp; Appels'!A292))</f>
        <v>DNF</v>
      </c>
      <c r="D292" s="490" t="str">
        <f>IF(C292&lt;&gt;"",'Passages &amp; Appels'!K292,IF('Passages &amp; Appels'!K292='Passages &amp; Appels'!K291,"",'Passages &amp; Appels'!K292))</f>
        <v>Passage</v>
      </c>
      <c r="E292" s="488">
        <f>IF(B292&lt;&gt;"",'Passages &amp; Appels'!H292,IF('Passages &amp; Appels'!H292='Passages &amp; Appels'!H291,"",'Passages &amp; Appels'!H292))</f>
        <v>7</v>
      </c>
      <c r="F292" s="489">
        <f>IF('Passages &amp; Appels'!I292='Passages &amp; Appels'!I291,"",'Passages &amp; Appels'!I292)</f>
        <v>1</v>
      </c>
      <c r="G292" s="259">
        <f>IF('Passages &amp; Appels'!J292="","",'Passages &amp; Appels'!J292)</f>
        <v>1</v>
      </c>
      <c r="H292" s="468" t="str">
        <f>IF('Passages &amp; Appels'!B292="","",'Passages &amp; Appels'!B292)</f>
        <v>PIERRAT</v>
      </c>
      <c r="I292" s="437" t="str">
        <f>IF('Passages &amp; Appels'!C292="","",'Passages &amp; Appels'!C292)</f>
        <v>Patrice</v>
      </c>
      <c r="J292" s="110" t="str">
        <f>IF('Passages &amp; Appels'!D292="","",'Passages &amp; Appels'!D292)</f>
        <v>Homme</v>
      </c>
      <c r="K292" s="110" t="str">
        <f>IF('Passages &amp; Appels'!E292="","",'Passages &amp; Appels'!E292)</f>
        <v xml:space="preserve">N°3 </v>
      </c>
      <c r="L292" s="110" t="str">
        <f>IF('Passages &amp; Appels'!F292="","",'Passages &amp; Appels'!F292)</f>
        <v>PIERRAT Patrice Homme</v>
      </c>
      <c r="M292" s="112" t="str">
        <f>IF('Passages &amp; Appels'!G292="","",'Passages &amp; Appels'!G292)</f>
        <v>Sportpleizh</v>
      </c>
      <c r="N292" s="441">
        <f>IF('Passages &amp; Appels'!M292="","",'Passages &amp; Appels'!M292)</f>
        <v>0.60486111111111085</v>
      </c>
      <c r="O292" s="431">
        <f>IF('Passages &amp; Appels'!N292="","",'Passages &amp; Appels'!N292)</f>
        <v>0.62569444444444422</v>
      </c>
      <c r="P292" s="431">
        <f>IF('Passages &amp; Appels'!O292="","",'Passages &amp; Appels'!O292)</f>
        <v>0.62638888888888866</v>
      </c>
      <c r="Q292" s="439">
        <f>IF('Passages &amp; Appels'!P292="","",'Passages &amp; Appels'!P292)</f>
        <v>0.62777777777777755</v>
      </c>
      <c r="R292" s="435">
        <f>IF('Passages &amp; Appels'!Q292="","",'Passages &amp; Appels'!Q292)</f>
        <v>100</v>
      </c>
      <c r="S292" s="110" t="str">
        <f>IF('Passages &amp; Appels'!R292="","",'Passages &amp; Appels'!R292)</f>
        <v>m</v>
      </c>
      <c r="T292" s="437" t="str">
        <f>IF('Passages &amp; Appels'!S292="","",'Passages &amp; Appels'!S292)</f>
        <v/>
      </c>
      <c r="U292" s="112" t="str">
        <f>IF('Passages &amp; Appels'!T292="","",'Passages &amp; Appels'!T292)</f>
        <v/>
      </c>
      <c r="V292" s="413" t="str">
        <f>IF('Passages &amp; Appels'!U292="","",'Passages &amp; Appels'!U292)</f>
        <v/>
      </c>
    </row>
    <row r="293" spans="1:22" ht="18.75" x14ac:dyDescent="0.3">
      <c r="A293" s="561"/>
      <c r="B293" s="491" t="str">
        <f>IF('Passages &amp; Appels'!L293='Passages &amp; Appels'!L292,"",'Passages &amp; Appels'!L293)</f>
        <v/>
      </c>
      <c r="C293" s="487" t="str">
        <f>IF(B293&lt;&gt;"",'Passages &amp; Appels'!A293,IF('Passages &amp; Appels'!A293='Passages &amp; Appels'!A292,"",'Passages &amp; Appels'!A293))</f>
        <v/>
      </c>
      <c r="D293" s="490" t="str">
        <f>IF(C293&lt;&gt;"",'Passages &amp; Appels'!K293,IF('Passages &amp; Appels'!K293='Passages &amp; Appels'!K292,"",'Passages &amp; Appels'!K293))</f>
        <v/>
      </c>
      <c r="E293" s="488" t="str">
        <f>IF(B293&lt;&gt;"",'Passages &amp; Appels'!H293,IF('Passages &amp; Appels'!H293='Passages &amp; Appels'!H292,"",'Passages &amp; Appels'!H293))</f>
        <v/>
      </c>
      <c r="F293" s="489">
        <f>IF('Passages &amp; Appels'!I293='Passages &amp; Appels'!I292,"",'Passages &amp; Appels'!I293)</f>
        <v>2</v>
      </c>
      <c r="G293" s="259">
        <f>IF('Passages &amp; Appels'!J293="","",'Passages &amp; Appels'!J293)</f>
        <v>2</v>
      </c>
      <c r="H293" s="468" t="str">
        <f>IF('Passages &amp; Appels'!B293="","",'Passages &amp; Appels'!B293)</f>
        <v>CORDIER</v>
      </c>
      <c r="I293" s="437" t="str">
        <f>IF('Passages &amp; Appels'!C293="","",'Passages &amp; Appels'!C293)</f>
        <v>Frédérique</v>
      </c>
      <c r="J293" s="110" t="str">
        <f>IF('Passages &amp; Appels'!D293="","",'Passages &amp; Appels'!D293)</f>
        <v>Femme</v>
      </c>
      <c r="K293" s="110" t="str">
        <f>IF('Passages &amp; Appels'!E293="","",'Passages &amp; Appels'!E293)</f>
        <v xml:space="preserve">N°3 </v>
      </c>
      <c r="L293" s="110" t="str">
        <f>IF('Passages &amp; Appels'!F293="","",'Passages &amp; Appels'!F293)</f>
        <v>CORDIER Frédérique Femme</v>
      </c>
      <c r="M293" s="112" t="str">
        <f>IF('Passages &amp; Appels'!G293="","",'Passages &amp; Appels'!G293)</f>
        <v>LIMULES</v>
      </c>
      <c r="N293" s="441">
        <f>IF('Passages &amp; Appels'!M293="","",'Passages &amp; Appels'!M293)</f>
        <v>0.60486111111111085</v>
      </c>
      <c r="O293" s="431">
        <f>IF('Passages &amp; Appels'!N293="","",'Passages &amp; Appels'!N293)</f>
        <v>0.62569444444444422</v>
      </c>
      <c r="P293" s="431">
        <f>IF('Passages &amp; Appels'!O293="","",'Passages &amp; Appels'!O293)</f>
        <v>0.62638888888888866</v>
      </c>
      <c r="Q293" s="439">
        <f>IF('Passages &amp; Appels'!P293="","",'Passages &amp; Appels'!P293)</f>
        <v>0.62777777777777755</v>
      </c>
      <c r="R293" s="435">
        <f>IF('Passages &amp; Appels'!Q293="","",'Passages &amp; Appels'!Q293)</f>
        <v>103</v>
      </c>
      <c r="S293" s="110" t="str">
        <f>IF('Passages &amp; Appels'!R293="","",'Passages &amp; Appels'!R293)</f>
        <v>m</v>
      </c>
      <c r="T293" s="437" t="str">
        <f>IF('Passages &amp; Appels'!S293="","",'Passages &amp; Appels'!S293)</f>
        <v/>
      </c>
      <c r="U293" s="112" t="str">
        <f>IF('Passages &amp; Appels'!T293="","",'Passages &amp; Appels'!T293)</f>
        <v/>
      </c>
      <c r="V293" s="413" t="str">
        <f>IF('Passages &amp; Appels'!U293="","",'Passages &amp; Appels'!U293)</f>
        <v/>
      </c>
    </row>
    <row r="294" spans="1:22" ht="18.75" x14ac:dyDescent="0.3">
      <c r="A294" s="561"/>
      <c r="B294" s="491">
        <f>IF('Passages &amp; Appels'!L294='Passages &amp; Appels'!L293,"",'Passages &amp; Appels'!L294)</f>
        <v>0.6319444444444442</v>
      </c>
      <c r="C294" s="487" t="str">
        <f>IF(B294&lt;&gt;"",'Passages &amp; Appels'!A294,IF('Passages &amp; Appels'!A294='Passages &amp; Appels'!A293,"",'Passages &amp; Appels'!A294))</f>
        <v>DNF</v>
      </c>
      <c r="D294" s="490" t="str">
        <f>IF(C294&lt;&gt;"",'Passages &amp; Appels'!K294,IF('Passages &amp; Appels'!K294='Passages &amp; Appels'!K293,"",'Passages &amp; Appels'!K294))</f>
        <v>Appel</v>
      </c>
      <c r="E294" s="488">
        <f>IF(B294&lt;&gt;"",'Passages &amp; Appels'!H294,IF('Passages &amp; Appels'!H294='Passages &amp; Appels'!H293,"",'Passages &amp; Appels'!H294))</f>
        <v>8</v>
      </c>
      <c r="F294" s="489">
        <f>IF('Passages &amp; Appels'!I294='Passages &amp; Appels'!I293,"",'Passages &amp; Appels'!I294)</f>
        <v>1</v>
      </c>
      <c r="G294" s="259">
        <f>IF('Passages &amp; Appels'!J294="","",'Passages &amp; Appels'!J294)</f>
        <v>1</v>
      </c>
      <c r="H294" s="468" t="str">
        <f>IF('Passages &amp; Appels'!B294="","",'Passages &amp; Appels'!B294)</f>
        <v>EKSTETS</v>
      </c>
      <c r="I294" s="437" t="str">
        <f>IF('Passages &amp; Appels'!C294="","",'Passages &amp; Appels'!C294)</f>
        <v>Marie-pierre</v>
      </c>
      <c r="J294" s="110" t="str">
        <f>IF('Passages &amp; Appels'!D294="","",'Passages &amp; Appels'!D294)</f>
        <v>Femme</v>
      </c>
      <c r="K294" s="110" t="str">
        <f>IF('Passages &amp; Appels'!E294="","",'Passages &amp; Appels'!E294)</f>
        <v xml:space="preserve">N°4 </v>
      </c>
      <c r="L294" s="110" t="str">
        <f>IF('Passages &amp; Appels'!F294="","",'Passages &amp; Appels'!F294)</f>
        <v>EKSTETS Marie-pierre Femme</v>
      </c>
      <c r="M294" s="112" t="str">
        <f>IF('Passages &amp; Appels'!G294="","",'Passages &amp; Appels'!G294)</f>
        <v>Savoy'OuBien?</v>
      </c>
      <c r="N294" s="441">
        <f>IF('Passages &amp; Appels'!M294="","",'Passages &amp; Appels'!M294)</f>
        <v>0.61111111111111083</v>
      </c>
      <c r="O294" s="431">
        <f>IF('Passages &amp; Appels'!N294="","",'Passages &amp; Appels'!N294)</f>
        <v>0.6319444444444442</v>
      </c>
      <c r="P294" s="431">
        <f>IF('Passages &amp; Appels'!O294="","",'Passages &amp; Appels'!O294)</f>
        <v>0.63263888888888864</v>
      </c>
      <c r="Q294" s="439">
        <f>IF('Passages &amp; Appels'!P294="","",'Passages &amp; Appels'!P294)</f>
        <v>0.63402777777777752</v>
      </c>
      <c r="R294" s="435">
        <f>IF('Passages &amp; Appels'!Q294="","",'Passages &amp; Appels'!Q294)</f>
        <v>110</v>
      </c>
      <c r="S294" s="110" t="str">
        <f>IF('Passages &amp; Appels'!R294="","",'Passages &amp; Appels'!R294)</f>
        <v>m</v>
      </c>
      <c r="T294" s="437" t="str">
        <f>IF('Passages &amp; Appels'!S294="","",'Passages &amp; Appels'!S294)</f>
        <v/>
      </c>
      <c r="U294" s="112" t="str">
        <f>IF('Passages &amp; Appels'!T294="","",'Passages &amp; Appels'!T294)</f>
        <v/>
      </c>
      <c r="V294" s="413" t="str">
        <f>IF('Passages &amp; Appels'!U294="","",'Passages &amp; Appels'!U294)</f>
        <v/>
      </c>
    </row>
    <row r="295" spans="1:22" ht="18.75" x14ac:dyDescent="0.3">
      <c r="A295" s="561"/>
      <c r="B295" s="491" t="str">
        <f>IF('Passages &amp; Appels'!L295='Passages &amp; Appels'!L294,"",'Passages &amp; Appels'!L295)</f>
        <v/>
      </c>
      <c r="C295" s="487" t="str">
        <f>IF(B295&lt;&gt;"",'Passages &amp; Appels'!A295,IF('Passages &amp; Appels'!A295='Passages &amp; Appels'!A294,"",'Passages &amp; Appels'!A295))</f>
        <v/>
      </c>
      <c r="D295" s="490" t="str">
        <f>IF(C295&lt;&gt;"",'Passages &amp; Appels'!K295,IF('Passages &amp; Appels'!K295='Passages &amp; Appels'!K294,"",'Passages &amp; Appels'!K295))</f>
        <v/>
      </c>
      <c r="E295" s="488" t="str">
        <f>IF(B295&lt;&gt;"",'Passages &amp; Appels'!H295,IF('Passages &amp; Appels'!H295='Passages &amp; Appels'!H294,"",'Passages &amp; Appels'!H295))</f>
        <v/>
      </c>
      <c r="F295" s="489">
        <f>IF('Passages &amp; Appels'!I295='Passages &amp; Appels'!I294,"",'Passages &amp; Appels'!I295)</f>
        <v>2</v>
      </c>
      <c r="G295" s="259">
        <f>IF('Passages &amp; Appels'!J295="","",'Passages &amp; Appels'!J295)</f>
        <v>2</v>
      </c>
      <c r="H295" s="468" t="str">
        <f>IF('Passages &amp; Appels'!B295="","",'Passages &amp; Appels'!B295)</f>
        <v>GUILLOUX</v>
      </c>
      <c r="I295" s="437" t="str">
        <f>IF('Passages &amp; Appels'!C295="","",'Passages &amp; Appels'!C295)</f>
        <v>Philippe</v>
      </c>
      <c r="J295" s="110" t="str">
        <f>IF('Passages &amp; Appels'!D295="","",'Passages &amp; Appels'!D295)</f>
        <v>Homme</v>
      </c>
      <c r="K295" s="110" t="str">
        <f>IF('Passages &amp; Appels'!E295="","",'Passages &amp; Appels'!E295)</f>
        <v xml:space="preserve">N°3 </v>
      </c>
      <c r="L295" s="110" t="str">
        <f>IF('Passages &amp; Appels'!F295="","",'Passages &amp; Appels'!F295)</f>
        <v>GUILLOUX Philippe Homme</v>
      </c>
      <c r="M295" s="112" t="str">
        <f>IF('Passages &amp; Appels'!G295="","",'Passages &amp; Appels'!G295)</f>
        <v>Savoy'OuBien?</v>
      </c>
      <c r="N295" s="441">
        <f>IF('Passages &amp; Appels'!M295="","",'Passages &amp; Appels'!M295)</f>
        <v>0.61111111111111083</v>
      </c>
      <c r="O295" s="431">
        <f>IF('Passages &amp; Appels'!N295="","",'Passages &amp; Appels'!N295)</f>
        <v>0.6319444444444442</v>
      </c>
      <c r="P295" s="431">
        <f>IF('Passages &amp; Appels'!O295="","",'Passages &amp; Appels'!O295)</f>
        <v>0.63263888888888864</v>
      </c>
      <c r="Q295" s="439">
        <f>IF('Passages &amp; Appels'!P295="","",'Passages &amp; Appels'!P295)</f>
        <v>0.63402777777777752</v>
      </c>
      <c r="R295" s="435">
        <f>IF('Passages &amp; Appels'!Q295="","",'Passages &amp; Appels'!Q295)</f>
        <v>125</v>
      </c>
      <c r="S295" s="110" t="str">
        <f>IF('Passages &amp; Appels'!R295="","",'Passages &amp; Appels'!R295)</f>
        <v>m</v>
      </c>
      <c r="T295" s="437" t="str">
        <f>IF('Passages &amp; Appels'!S295="","",'Passages &amp; Appels'!S295)</f>
        <v/>
      </c>
      <c r="U295" s="112" t="str">
        <f>IF('Passages &amp; Appels'!T295="","",'Passages &amp; Appels'!T295)</f>
        <v/>
      </c>
      <c r="V295" s="413" t="str">
        <f>IF('Passages &amp; Appels'!U295="","",'Passages &amp; Appels'!U295)</f>
        <v/>
      </c>
    </row>
    <row r="296" spans="1:22" ht="18.75" x14ac:dyDescent="0.3">
      <c r="A296" s="561"/>
      <c r="B296" s="491">
        <f>IF('Passages &amp; Appels'!L296='Passages &amp; Appels'!L295,"",'Passages &amp; Appels'!L296)</f>
        <v>0.63263888888888864</v>
      </c>
      <c r="C296" s="487" t="str">
        <f>IF(B296&lt;&gt;"",'Passages &amp; Appels'!A296,IF('Passages &amp; Appels'!A296='Passages &amp; Appels'!A295,"",'Passages &amp; Appels'!A296))</f>
        <v>DNF</v>
      </c>
      <c r="D296" s="490" t="str">
        <f>IF(C296&lt;&gt;"",'Passages &amp; Appels'!K296,IF('Passages &amp; Appels'!K296='Passages &amp; Appels'!K295,"",'Passages &amp; Appels'!K296))</f>
        <v>Décompte</v>
      </c>
      <c r="E296" s="488">
        <f>IF(B296&lt;&gt;"",'Passages &amp; Appels'!H296,IF('Passages &amp; Appels'!H296='Passages &amp; Appels'!H295,"",'Passages &amp; Appels'!H296))</f>
        <v>8</v>
      </c>
      <c r="F296" s="489">
        <f>IF('Passages &amp; Appels'!I296='Passages &amp; Appels'!I295,"",'Passages &amp; Appels'!I296)</f>
        <v>1</v>
      </c>
      <c r="G296" s="259">
        <f>IF('Passages &amp; Appels'!J296="","",'Passages &amp; Appels'!J296)</f>
        <v>1</v>
      </c>
      <c r="H296" s="468" t="str">
        <f>IF('Passages &amp; Appels'!B296="","",'Passages &amp; Appels'!B296)</f>
        <v>EKSTETS</v>
      </c>
      <c r="I296" s="437" t="str">
        <f>IF('Passages &amp; Appels'!C296="","",'Passages &amp; Appels'!C296)</f>
        <v>Marie-pierre</v>
      </c>
      <c r="J296" s="110" t="str">
        <f>IF('Passages &amp; Appels'!D296="","",'Passages &amp; Appels'!D296)</f>
        <v>Femme</v>
      </c>
      <c r="K296" s="110" t="str">
        <f>IF('Passages &amp; Appels'!E296="","",'Passages &amp; Appels'!E296)</f>
        <v xml:space="preserve">N°4 </v>
      </c>
      <c r="L296" s="110" t="str">
        <f>IF('Passages &amp; Appels'!F296="","",'Passages &amp; Appels'!F296)</f>
        <v>EKSTETS Marie-pierre Femme</v>
      </c>
      <c r="M296" s="112" t="str">
        <f>IF('Passages &amp; Appels'!G296="","",'Passages &amp; Appels'!G296)</f>
        <v>Savoy'OuBien?</v>
      </c>
      <c r="N296" s="441">
        <f>IF('Passages &amp; Appels'!M296="","",'Passages &amp; Appels'!M296)</f>
        <v>0.61111111111111083</v>
      </c>
      <c r="O296" s="431">
        <f>IF('Passages &amp; Appels'!N296="","",'Passages &amp; Appels'!N296)</f>
        <v>0.6319444444444442</v>
      </c>
      <c r="P296" s="431">
        <f>IF('Passages &amp; Appels'!O296="","",'Passages &amp; Appels'!O296)</f>
        <v>0.63263888888888864</v>
      </c>
      <c r="Q296" s="439">
        <f>IF('Passages &amp; Appels'!P296="","",'Passages &amp; Appels'!P296)</f>
        <v>0.63402777777777752</v>
      </c>
      <c r="R296" s="435">
        <f>IF('Passages &amp; Appels'!Q296="","",'Passages &amp; Appels'!Q296)</f>
        <v>110</v>
      </c>
      <c r="S296" s="110" t="str">
        <f>IF('Passages &amp; Appels'!R296="","",'Passages &amp; Appels'!R296)</f>
        <v>m</v>
      </c>
      <c r="T296" s="437" t="str">
        <f>IF('Passages &amp; Appels'!S296="","",'Passages &amp; Appels'!S296)</f>
        <v/>
      </c>
      <c r="U296" s="112" t="str">
        <f>IF('Passages &amp; Appels'!T296="","",'Passages &amp; Appels'!T296)</f>
        <v/>
      </c>
      <c r="V296" s="413" t="str">
        <f>IF('Passages &amp; Appels'!U296="","",'Passages &amp; Appels'!U296)</f>
        <v/>
      </c>
    </row>
    <row r="297" spans="1:22" ht="18.75" x14ac:dyDescent="0.3">
      <c r="A297" s="561"/>
      <c r="B297" s="491" t="str">
        <f>IF('Passages &amp; Appels'!L297='Passages &amp; Appels'!L296,"",'Passages &amp; Appels'!L297)</f>
        <v/>
      </c>
      <c r="C297" s="487" t="str">
        <f>IF(B297&lt;&gt;"",'Passages &amp; Appels'!A297,IF('Passages &amp; Appels'!A297='Passages &amp; Appels'!A296,"",'Passages &amp; Appels'!A297))</f>
        <v/>
      </c>
      <c r="D297" s="490" t="str">
        <f>IF(C297&lt;&gt;"",'Passages &amp; Appels'!K297,IF('Passages &amp; Appels'!K297='Passages &amp; Appels'!K296,"",'Passages &amp; Appels'!K297))</f>
        <v/>
      </c>
      <c r="E297" s="488" t="str">
        <f>IF(B297&lt;&gt;"",'Passages &amp; Appels'!H297,IF('Passages &amp; Appels'!H297='Passages &amp; Appels'!H296,"",'Passages &amp; Appels'!H297))</f>
        <v/>
      </c>
      <c r="F297" s="489">
        <f>IF('Passages &amp; Appels'!I297='Passages &amp; Appels'!I296,"",'Passages &amp; Appels'!I297)</f>
        <v>2</v>
      </c>
      <c r="G297" s="259">
        <f>IF('Passages &amp; Appels'!J297="","",'Passages &amp; Appels'!J297)</f>
        <v>2</v>
      </c>
      <c r="H297" s="468" t="str">
        <f>IF('Passages &amp; Appels'!B297="","",'Passages &amp; Appels'!B297)</f>
        <v>GUILLOUX</v>
      </c>
      <c r="I297" s="437" t="str">
        <f>IF('Passages &amp; Appels'!C297="","",'Passages &amp; Appels'!C297)</f>
        <v>Philippe</v>
      </c>
      <c r="J297" s="110" t="str">
        <f>IF('Passages &amp; Appels'!D297="","",'Passages &amp; Appels'!D297)</f>
        <v>Homme</v>
      </c>
      <c r="K297" s="110" t="str">
        <f>IF('Passages &amp; Appels'!E297="","",'Passages &amp; Appels'!E297)</f>
        <v xml:space="preserve">N°3 </v>
      </c>
      <c r="L297" s="110" t="str">
        <f>IF('Passages &amp; Appels'!F297="","",'Passages &amp; Appels'!F297)</f>
        <v>GUILLOUX Philippe Homme</v>
      </c>
      <c r="M297" s="112" t="str">
        <f>IF('Passages &amp; Appels'!G297="","",'Passages &amp; Appels'!G297)</f>
        <v>Savoy'OuBien?</v>
      </c>
      <c r="N297" s="441">
        <f>IF('Passages &amp; Appels'!M297="","",'Passages &amp; Appels'!M297)</f>
        <v>0.61111111111111083</v>
      </c>
      <c r="O297" s="431">
        <f>IF('Passages &amp; Appels'!N297="","",'Passages &amp; Appels'!N297)</f>
        <v>0.6319444444444442</v>
      </c>
      <c r="P297" s="431">
        <f>IF('Passages &amp; Appels'!O297="","",'Passages &amp; Appels'!O297)</f>
        <v>0.63263888888888864</v>
      </c>
      <c r="Q297" s="439">
        <f>IF('Passages &amp; Appels'!P297="","",'Passages &amp; Appels'!P297)</f>
        <v>0.63402777777777752</v>
      </c>
      <c r="R297" s="435">
        <f>IF('Passages &amp; Appels'!Q297="","",'Passages &amp; Appels'!Q297)</f>
        <v>125</v>
      </c>
      <c r="S297" s="110" t="str">
        <f>IF('Passages &amp; Appels'!R297="","",'Passages &amp; Appels'!R297)</f>
        <v>m</v>
      </c>
      <c r="T297" s="437" t="str">
        <f>IF('Passages &amp; Appels'!S297="","",'Passages &amp; Appels'!S297)</f>
        <v/>
      </c>
      <c r="U297" s="112" t="str">
        <f>IF('Passages &amp; Appels'!T297="","",'Passages &amp; Appels'!T297)</f>
        <v/>
      </c>
      <c r="V297" s="413" t="str">
        <f>IF('Passages &amp; Appels'!U297="","",'Passages &amp; Appels'!U297)</f>
        <v/>
      </c>
    </row>
    <row r="298" spans="1:22" ht="18.75" x14ac:dyDescent="0.3">
      <c r="A298" s="561"/>
      <c r="B298" s="491">
        <f>IF('Passages &amp; Appels'!L298='Passages &amp; Appels'!L297,"",'Passages &amp; Appels'!L298)</f>
        <v>0.63402777777777752</v>
      </c>
      <c r="C298" s="487" t="str">
        <f>IF(B298&lt;&gt;"",'Passages &amp; Appels'!A298,IF('Passages &amp; Appels'!A298='Passages &amp; Appels'!A297,"",'Passages &amp; Appels'!A298))</f>
        <v>DNF</v>
      </c>
      <c r="D298" s="490" t="str">
        <f>IF(C298&lt;&gt;"",'Passages &amp; Appels'!K298,IF('Passages &amp; Appels'!K298='Passages &amp; Appels'!K297,"",'Passages &amp; Appels'!K298))</f>
        <v>Passage</v>
      </c>
      <c r="E298" s="488">
        <f>IF(B298&lt;&gt;"",'Passages &amp; Appels'!H298,IF('Passages &amp; Appels'!H298='Passages &amp; Appels'!H297,"",'Passages &amp; Appels'!H298))</f>
        <v>8</v>
      </c>
      <c r="F298" s="489">
        <f>IF('Passages &amp; Appels'!I298='Passages &amp; Appels'!I297,"",'Passages &amp; Appels'!I298)</f>
        <v>1</v>
      </c>
      <c r="G298" s="259">
        <f>IF('Passages &amp; Appels'!J298="","",'Passages &amp; Appels'!J298)</f>
        <v>1</v>
      </c>
      <c r="H298" s="468" t="str">
        <f>IF('Passages &amp; Appels'!B298="","",'Passages &amp; Appels'!B298)</f>
        <v>EKSTETS</v>
      </c>
      <c r="I298" s="437" t="str">
        <f>IF('Passages &amp; Appels'!C298="","",'Passages &amp; Appels'!C298)</f>
        <v>Marie-pierre</v>
      </c>
      <c r="J298" s="110" t="str">
        <f>IF('Passages &amp; Appels'!D298="","",'Passages &amp; Appels'!D298)</f>
        <v>Femme</v>
      </c>
      <c r="K298" s="110" t="str">
        <f>IF('Passages &amp; Appels'!E298="","",'Passages &amp; Appels'!E298)</f>
        <v xml:space="preserve">N°4 </v>
      </c>
      <c r="L298" s="110" t="str">
        <f>IF('Passages &amp; Appels'!F298="","",'Passages &amp; Appels'!F298)</f>
        <v>EKSTETS Marie-pierre Femme</v>
      </c>
      <c r="M298" s="112" t="str">
        <f>IF('Passages &amp; Appels'!G298="","",'Passages &amp; Appels'!G298)</f>
        <v>Savoy'OuBien?</v>
      </c>
      <c r="N298" s="441">
        <f>IF('Passages &amp; Appels'!M298="","",'Passages &amp; Appels'!M298)</f>
        <v>0.61111111111111083</v>
      </c>
      <c r="O298" s="431">
        <f>IF('Passages &amp; Appels'!N298="","",'Passages &amp; Appels'!N298)</f>
        <v>0.6319444444444442</v>
      </c>
      <c r="P298" s="431">
        <f>IF('Passages &amp; Appels'!O298="","",'Passages &amp; Appels'!O298)</f>
        <v>0.63263888888888864</v>
      </c>
      <c r="Q298" s="439">
        <f>IF('Passages &amp; Appels'!P298="","",'Passages &amp; Appels'!P298)</f>
        <v>0.63402777777777752</v>
      </c>
      <c r="R298" s="435">
        <f>IF('Passages &amp; Appels'!Q298="","",'Passages &amp; Appels'!Q298)</f>
        <v>110</v>
      </c>
      <c r="S298" s="110" t="str">
        <f>IF('Passages &amp; Appels'!R298="","",'Passages &amp; Appels'!R298)</f>
        <v>m</v>
      </c>
      <c r="T298" s="437" t="str">
        <f>IF('Passages &amp; Appels'!S298="","",'Passages &amp; Appels'!S298)</f>
        <v/>
      </c>
      <c r="U298" s="112" t="str">
        <f>IF('Passages &amp; Appels'!T298="","",'Passages &amp; Appels'!T298)</f>
        <v/>
      </c>
      <c r="V298" s="413" t="str">
        <f>IF('Passages &amp; Appels'!U298="","",'Passages &amp; Appels'!U298)</f>
        <v/>
      </c>
    </row>
    <row r="299" spans="1:22" ht="18.75" x14ac:dyDescent="0.3">
      <c r="A299" s="561"/>
      <c r="B299" s="491" t="str">
        <f>IF('Passages &amp; Appels'!L299='Passages &amp; Appels'!L298,"",'Passages &amp; Appels'!L299)</f>
        <v/>
      </c>
      <c r="C299" s="487" t="str">
        <f>IF(B299&lt;&gt;"",'Passages &amp; Appels'!A299,IF('Passages &amp; Appels'!A299='Passages &amp; Appels'!A298,"",'Passages &amp; Appels'!A299))</f>
        <v/>
      </c>
      <c r="D299" s="490" t="str">
        <f>IF(C299&lt;&gt;"",'Passages &amp; Appels'!K299,IF('Passages &amp; Appels'!K299='Passages &amp; Appels'!K298,"",'Passages &amp; Appels'!K299))</f>
        <v/>
      </c>
      <c r="E299" s="488" t="str">
        <f>IF(B299&lt;&gt;"",'Passages &amp; Appels'!H299,IF('Passages &amp; Appels'!H299='Passages &amp; Appels'!H298,"",'Passages &amp; Appels'!H299))</f>
        <v/>
      </c>
      <c r="F299" s="489">
        <f>IF('Passages &amp; Appels'!I299='Passages &amp; Appels'!I298,"",'Passages &amp; Appels'!I299)</f>
        <v>2</v>
      </c>
      <c r="G299" s="259">
        <f>IF('Passages &amp; Appels'!J299="","",'Passages &amp; Appels'!J299)</f>
        <v>2</v>
      </c>
      <c r="H299" s="468" t="str">
        <f>IF('Passages &amp; Appels'!B299="","",'Passages &amp; Appels'!B299)</f>
        <v>GUILLOUX</v>
      </c>
      <c r="I299" s="437" t="str">
        <f>IF('Passages &amp; Appels'!C299="","",'Passages &amp; Appels'!C299)</f>
        <v>Philippe</v>
      </c>
      <c r="J299" s="110" t="str">
        <f>IF('Passages &amp; Appels'!D299="","",'Passages &amp; Appels'!D299)</f>
        <v>Homme</v>
      </c>
      <c r="K299" s="110" t="str">
        <f>IF('Passages &amp; Appels'!E299="","",'Passages &amp; Appels'!E299)</f>
        <v xml:space="preserve">N°3 </v>
      </c>
      <c r="L299" s="110" t="str">
        <f>IF('Passages &amp; Appels'!F299="","",'Passages &amp; Appels'!F299)</f>
        <v>GUILLOUX Philippe Homme</v>
      </c>
      <c r="M299" s="112" t="str">
        <f>IF('Passages &amp; Appels'!G299="","",'Passages &amp; Appels'!G299)</f>
        <v>Savoy'OuBien?</v>
      </c>
      <c r="N299" s="441">
        <f>IF('Passages &amp; Appels'!M299="","",'Passages &amp; Appels'!M299)</f>
        <v>0.61111111111111083</v>
      </c>
      <c r="O299" s="431">
        <f>IF('Passages &amp; Appels'!N299="","",'Passages &amp; Appels'!N299)</f>
        <v>0.6319444444444442</v>
      </c>
      <c r="P299" s="431">
        <f>IF('Passages &amp; Appels'!O299="","",'Passages &amp; Appels'!O299)</f>
        <v>0.63263888888888864</v>
      </c>
      <c r="Q299" s="439">
        <f>IF('Passages &amp; Appels'!P299="","",'Passages &amp; Appels'!P299)</f>
        <v>0.63402777777777752</v>
      </c>
      <c r="R299" s="435">
        <f>IF('Passages &amp; Appels'!Q299="","",'Passages &amp; Appels'!Q299)</f>
        <v>125</v>
      </c>
      <c r="S299" s="110" t="str">
        <f>IF('Passages &amp; Appels'!R299="","",'Passages &amp; Appels'!R299)</f>
        <v>m</v>
      </c>
      <c r="T299" s="437" t="str">
        <f>IF('Passages &amp; Appels'!S299="","",'Passages &amp; Appels'!S299)</f>
        <v/>
      </c>
      <c r="U299" s="112" t="str">
        <f>IF('Passages &amp; Appels'!T299="","",'Passages &amp; Appels'!T299)</f>
        <v/>
      </c>
      <c r="V299" s="413" t="str">
        <f>IF('Passages &amp; Appels'!U299="","",'Passages &amp; Appels'!U299)</f>
        <v/>
      </c>
    </row>
    <row r="300" spans="1:22" ht="18.75" x14ac:dyDescent="0.3">
      <c r="A300" s="561"/>
      <c r="B300" s="491">
        <f>IF('Passages &amp; Appels'!L300='Passages &amp; Appels'!L299,"",'Passages &amp; Appels'!L300)</f>
        <v>0.63819444444444418</v>
      </c>
      <c r="C300" s="487" t="str">
        <f>IF(B300&lt;&gt;"",'Passages &amp; Appels'!A300,IF('Passages &amp; Appels'!A300='Passages &amp; Appels'!A299,"",'Passages &amp; Appels'!A300))</f>
        <v>DNF</v>
      </c>
      <c r="D300" s="490" t="str">
        <f>IF(C300&lt;&gt;"",'Passages &amp; Appels'!K300,IF('Passages &amp; Appels'!K300='Passages &amp; Appels'!K299,"",'Passages &amp; Appels'!K300))</f>
        <v>Appel</v>
      </c>
      <c r="E300" s="488">
        <f>IF(B300&lt;&gt;"",'Passages &amp; Appels'!H300,IF('Passages &amp; Appels'!H300='Passages &amp; Appels'!H299,"",'Passages &amp; Appels'!H300))</f>
        <v>9</v>
      </c>
      <c r="F300" s="489">
        <f>IF('Passages &amp; Appels'!I300='Passages &amp; Appels'!I299,"",'Passages &amp; Appels'!I300)</f>
        <v>1</v>
      </c>
      <c r="G300" s="259">
        <f>IF('Passages &amp; Appels'!J300="","",'Passages &amp; Appels'!J300)</f>
        <v>1</v>
      </c>
      <c r="H300" s="468" t="str">
        <f>IF('Passages &amp; Appels'!B300="","",'Passages &amp; Appels'!B300)</f>
        <v>HURON</v>
      </c>
      <c r="I300" s="437" t="str">
        <f>IF('Passages &amp; Appels'!C300="","",'Passages &amp; Appels'!C300)</f>
        <v>Pascal</v>
      </c>
      <c r="J300" s="110" t="str">
        <f>IF('Passages &amp; Appels'!D300="","",'Passages &amp; Appels'!D300)</f>
        <v>Homme</v>
      </c>
      <c r="K300" s="110" t="str">
        <f>IF('Passages &amp; Appels'!E300="","",'Passages &amp; Appels'!E300)</f>
        <v>N°1 Capitaine</v>
      </c>
      <c r="L300" s="110" t="str">
        <f>IF('Passages &amp; Appels'!F300="","",'Passages &amp; Appels'!F300)</f>
        <v>HURON Pascal Homme</v>
      </c>
      <c r="M300" s="112" t="str">
        <f>IF('Passages &amp; Appels'!G300="","",'Passages &amp; Appels'!G300)</f>
        <v>Enjoy And Relax</v>
      </c>
      <c r="N300" s="441">
        <f>IF('Passages &amp; Appels'!M300="","",'Passages &amp; Appels'!M300)</f>
        <v>0.61736111111111081</v>
      </c>
      <c r="O300" s="431">
        <f>IF('Passages &amp; Appels'!N300="","",'Passages &amp; Appels'!N300)</f>
        <v>0.63819444444444418</v>
      </c>
      <c r="P300" s="431">
        <f>IF('Passages &amp; Appels'!O300="","",'Passages &amp; Appels'!O300)</f>
        <v>0.63888888888888862</v>
      </c>
      <c r="Q300" s="439">
        <f>IF('Passages &amp; Appels'!P300="","",'Passages &amp; Appels'!P300)</f>
        <v>0.6402777777777775</v>
      </c>
      <c r="R300" s="435">
        <f>IF('Passages &amp; Appels'!Q300="","",'Passages &amp; Appels'!Q300)</f>
        <v>150</v>
      </c>
      <c r="S300" s="110" t="str">
        <f>IF('Passages &amp; Appels'!R300="","",'Passages &amp; Appels'!R300)</f>
        <v>m</v>
      </c>
      <c r="T300" s="437" t="str">
        <f>IF('Passages &amp; Appels'!S300="","",'Passages &amp; Appels'!S300)</f>
        <v/>
      </c>
      <c r="U300" s="112" t="str">
        <f>IF('Passages &amp; Appels'!T300="","",'Passages &amp; Appels'!T300)</f>
        <v/>
      </c>
      <c r="V300" s="413" t="str">
        <f>IF('Passages &amp; Appels'!U300="","",'Passages &amp; Appels'!U300)</f>
        <v/>
      </c>
    </row>
    <row r="301" spans="1:22" ht="18.75" x14ac:dyDescent="0.3">
      <c r="A301" s="561"/>
      <c r="B301" s="491" t="str">
        <f>IF('Passages &amp; Appels'!L301='Passages &amp; Appels'!L300,"",'Passages &amp; Appels'!L301)</f>
        <v/>
      </c>
      <c r="C301" s="487" t="str">
        <f>IF(B301&lt;&gt;"",'Passages &amp; Appels'!A301,IF('Passages &amp; Appels'!A301='Passages &amp; Appels'!A300,"",'Passages &amp; Appels'!A301))</f>
        <v/>
      </c>
      <c r="D301" s="490" t="str">
        <f>IF(C301&lt;&gt;"",'Passages &amp; Appels'!K301,IF('Passages &amp; Appels'!K301='Passages &amp; Appels'!K300,"",'Passages &amp; Appels'!K301))</f>
        <v/>
      </c>
      <c r="E301" s="488" t="str">
        <f>IF(B301&lt;&gt;"",'Passages &amp; Appels'!H301,IF('Passages &amp; Appels'!H301='Passages &amp; Appels'!H300,"",'Passages &amp; Appels'!H301))</f>
        <v/>
      </c>
      <c r="F301" s="489">
        <f>IF('Passages &amp; Appels'!I301='Passages &amp; Appels'!I300,"",'Passages &amp; Appels'!I301)</f>
        <v>2</v>
      </c>
      <c r="G301" s="259">
        <f>IF('Passages &amp; Appels'!J301="","",'Passages &amp; Appels'!J301)</f>
        <v>2</v>
      </c>
      <c r="H301" s="468" t="str">
        <f>IF('Passages &amp; Appels'!B301="","",'Passages &amp; Appels'!B301)</f>
        <v>RISIAN</v>
      </c>
      <c r="I301" s="437" t="str">
        <f>IF('Passages &amp; Appels'!C301="","",'Passages &amp; Appels'!C301)</f>
        <v>Michal</v>
      </c>
      <c r="J301" s="110" t="str">
        <f>IF('Passages &amp; Appels'!D301="","",'Passages &amp; Appels'!D301)</f>
        <v>Homme</v>
      </c>
      <c r="K301" s="110" t="str">
        <f>IF('Passages &amp; Appels'!E301="","",'Passages &amp; Appels'!E301)</f>
        <v xml:space="preserve">N°2 </v>
      </c>
      <c r="L301" s="110" t="str">
        <f>IF('Passages &amp; Appels'!F301="","",'Passages &amp; Appels'!F301)</f>
        <v>RISIAN Michal Homme</v>
      </c>
      <c r="M301" s="112" t="str">
        <f>IF('Passages &amp; Appels'!G301="","",'Passages &amp; Appels'!G301)</f>
        <v>Apneaman, Praha, Czech Republic</v>
      </c>
      <c r="N301" s="441">
        <f>IF('Passages &amp; Appels'!M301="","",'Passages &amp; Appels'!M301)</f>
        <v>0.61736111111111081</v>
      </c>
      <c r="O301" s="431">
        <f>IF('Passages &amp; Appels'!N301="","",'Passages &amp; Appels'!N301)</f>
        <v>0.63819444444444418</v>
      </c>
      <c r="P301" s="431">
        <f>IF('Passages &amp; Appels'!O301="","",'Passages &amp; Appels'!O301)</f>
        <v>0.63888888888888862</v>
      </c>
      <c r="Q301" s="439">
        <f>IF('Passages &amp; Appels'!P301="","",'Passages &amp; Appels'!P301)</f>
        <v>0.6402777777777775</v>
      </c>
      <c r="R301" s="435">
        <f>IF('Passages &amp; Appels'!Q301="","",'Passages &amp; Appels'!Q301)</f>
        <v>160</v>
      </c>
      <c r="S301" s="110" t="str">
        <f>IF('Passages &amp; Appels'!R301="","",'Passages &amp; Appels'!R301)</f>
        <v>m</v>
      </c>
      <c r="T301" s="437" t="str">
        <f>IF('Passages &amp; Appels'!S301="","",'Passages &amp; Appels'!S301)</f>
        <v/>
      </c>
      <c r="U301" s="112" t="str">
        <f>IF('Passages &amp; Appels'!T301="","",'Passages &amp; Appels'!T301)</f>
        <v/>
      </c>
      <c r="V301" s="413" t="str">
        <f>IF('Passages &amp; Appels'!U301="","",'Passages &amp; Appels'!U301)</f>
        <v/>
      </c>
    </row>
    <row r="302" spans="1:22" ht="18.75" x14ac:dyDescent="0.3">
      <c r="A302" s="561"/>
      <c r="B302" s="491">
        <f>IF('Passages &amp; Appels'!L302='Passages &amp; Appels'!L301,"",'Passages &amp; Appels'!L302)</f>
        <v>0.63888888888888862</v>
      </c>
      <c r="C302" s="487" t="str">
        <f>IF(B302&lt;&gt;"",'Passages &amp; Appels'!A302,IF('Passages &amp; Appels'!A302='Passages &amp; Appels'!A301,"",'Passages &amp; Appels'!A302))</f>
        <v>DNF</v>
      </c>
      <c r="D302" s="490" t="str">
        <f>IF(C302&lt;&gt;"",'Passages &amp; Appels'!K302,IF('Passages &amp; Appels'!K302='Passages &amp; Appels'!K301,"",'Passages &amp; Appels'!K302))</f>
        <v>Décompte</v>
      </c>
      <c r="E302" s="488">
        <f>IF(B302&lt;&gt;"",'Passages &amp; Appels'!H302,IF('Passages &amp; Appels'!H302='Passages &amp; Appels'!H301,"",'Passages &amp; Appels'!H302))</f>
        <v>9</v>
      </c>
      <c r="F302" s="489">
        <f>IF('Passages &amp; Appels'!I302='Passages &amp; Appels'!I301,"",'Passages &amp; Appels'!I302)</f>
        <v>1</v>
      </c>
      <c r="G302" s="259">
        <f>IF('Passages &amp; Appels'!J302="","",'Passages &amp; Appels'!J302)</f>
        <v>1</v>
      </c>
      <c r="H302" s="468" t="str">
        <f>IF('Passages &amp; Appels'!B302="","",'Passages &amp; Appels'!B302)</f>
        <v>HURON</v>
      </c>
      <c r="I302" s="437" t="str">
        <f>IF('Passages &amp; Appels'!C302="","",'Passages &amp; Appels'!C302)</f>
        <v>Pascal</v>
      </c>
      <c r="J302" s="110" t="str">
        <f>IF('Passages &amp; Appels'!D302="","",'Passages &amp; Appels'!D302)</f>
        <v>Homme</v>
      </c>
      <c r="K302" s="110" t="str">
        <f>IF('Passages &amp; Appels'!E302="","",'Passages &amp; Appels'!E302)</f>
        <v>N°1 Capitaine</v>
      </c>
      <c r="L302" s="110" t="str">
        <f>IF('Passages &amp; Appels'!F302="","",'Passages &amp; Appels'!F302)</f>
        <v>HURON Pascal Homme</v>
      </c>
      <c r="M302" s="112" t="str">
        <f>IF('Passages &amp; Appels'!G302="","",'Passages &amp; Appels'!G302)</f>
        <v>Enjoy And Relax</v>
      </c>
      <c r="N302" s="441">
        <f>IF('Passages &amp; Appels'!M302="","",'Passages &amp; Appels'!M302)</f>
        <v>0.61736111111111081</v>
      </c>
      <c r="O302" s="431">
        <f>IF('Passages &amp; Appels'!N302="","",'Passages &amp; Appels'!N302)</f>
        <v>0.63819444444444418</v>
      </c>
      <c r="P302" s="431">
        <f>IF('Passages &amp; Appels'!O302="","",'Passages &amp; Appels'!O302)</f>
        <v>0.63888888888888862</v>
      </c>
      <c r="Q302" s="439">
        <f>IF('Passages &amp; Appels'!P302="","",'Passages &amp; Appels'!P302)</f>
        <v>0.6402777777777775</v>
      </c>
      <c r="R302" s="435">
        <f>IF('Passages &amp; Appels'!Q302="","",'Passages &amp; Appels'!Q302)</f>
        <v>150</v>
      </c>
      <c r="S302" s="110" t="str">
        <f>IF('Passages &amp; Appels'!R302="","",'Passages &amp; Appels'!R302)</f>
        <v>m</v>
      </c>
      <c r="T302" s="437" t="str">
        <f>IF('Passages &amp; Appels'!S302="","",'Passages &amp; Appels'!S302)</f>
        <v/>
      </c>
      <c r="U302" s="112" t="str">
        <f>IF('Passages &amp; Appels'!T302="","",'Passages &amp; Appels'!T302)</f>
        <v/>
      </c>
      <c r="V302" s="413" t="str">
        <f>IF('Passages &amp; Appels'!U302="","",'Passages &amp; Appels'!U302)</f>
        <v/>
      </c>
    </row>
    <row r="303" spans="1:22" ht="18.75" x14ac:dyDescent="0.3">
      <c r="A303" s="561"/>
      <c r="B303" s="491" t="str">
        <f>IF('Passages &amp; Appels'!L303='Passages &amp; Appels'!L302,"",'Passages &amp; Appels'!L303)</f>
        <v/>
      </c>
      <c r="C303" s="487" t="str">
        <f>IF(B303&lt;&gt;"",'Passages &amp; Appels'!A303,IF('Passages &amp; Appels'!A303='Passages &amp; Appels'!A302,"",'Passages &amp; Appels'!A303))</f>
        <v/>
      </c>
      <c r="D303" s="490" t="str">
        <f>IF(C303&lt;&gt;"",'Passages &amp; Appels'!K303,IF('Passages &amp; Appels'!K303='Passages &amp; Appels'!K302,"",'Passages &amp; Appels'!K303))</f>
        <v/>
      </c>
      <c r="E303" s="488" t="str">
        <f>IF(B303&lt;&gt;"",'Passages &amp; Appels'!H303,IF('Passages &amp; Appels'!H303='Passages &amp; Appels'!H302,"",'Passages &amp; Appels'!H303))</f>
        <v/>
      </c>
      <c r="F303" s="489">
        <f>IF('Passages &amp; Appels'!I303='Passages &amp; Appels'!I302,"",'Passages &amp; Appels'!I303)</f>
        <v>2</v>
      </c>
      <c r="G303" s="259">
        <f>IF('Passages &amp; Appels'!J303="","",'Passages &amp; Appels'!J303)</f>
        <v>2</v>
      </c>
      <c r="H303" s="468" t="str">
        <f>IF('Passages &amp; Appels'!B303="","",'Passages &amp; Appels'!B303)</f>
        <v>RISIAN</v>
      </c>
      <c r="I303" s="437" t="str">
        <f>IF('Passages &amp; Appels'!C303="","",'Passages &amp; Appels'!C303)</f>
        <v>Michal</v>
      </c>
      <c r="J303" s="110" t="str">
        <f>IF('Passages &amp; Appels'!D303="","",'Passages &amp; Appels'!D303)</f>
        <v>Homme</v>
      </c>
      <c r="K303" s="110" t="str">
        <f>IF('Passages &amp; Appels'!E303="","",'Passages &amp; Appels'!E303)</f>
        <v xml:space="preserve">N°2 </v>
      </c>
      <c r="L303" s="110" t="str">
        <f>IF('Passages &amp; Appels'!F303="","",'Passages &amp; Appels'!F303)</f>
        <v>RISIAN Michal Homme</v>
      </c>
      <c r="M303" s="112" t="str">
        <f>IF('Passages &amp; Appels'!G303="","",'Passages &amp; Appels'!G303)</f>
        <v>Apneaman, Praha, Czech Republic</v>
      </c>
      <c r="N303" s="441">
        <f>IF('Passages &amp; Appels'!M303="","",'Passages &amp; Appels'!M303)</f>
        <v>0.61736111111111081</v>
      </c>
      <c r="O303" s="431">
        <f>IF('Passages &amp; Appels'!N303="","",'Passages &amp; Appels'!N303)</f>
        <v>0.63819444444444418</v>
      </c>
      <c r="P303" s="431">
        <f>IF('Passages &amp; Appels'!O303="","",'Passages &amp; Appels'!O303)</f>
        <v>0.63888888888888862</v>
      </c>
      <c r="Q303" s="439">
        <f>IF('Passages &amp; Appels'!P303="","",'Passages &amp; Appels'!P303)</f>
        <v>0.6402777777777775</v>
      </c>
      <c r="R303" s="435">
        <f>IF('Passages &amp; Appels'!Q303="","",'Passages &amp; Appels'!Q303)</f>
        <v>160</v>
      </c>
      <c r="S303" s="110" t="str">
        <f>IF('Passages &amp; Appels'!R303="","",'Passages &amp; Appels'!R303)</f>
        <v>m</v>
      </c>
      <c r="T303" s="437" t="str">
        <f>IF('Passages &amp; Appels'!S303="","",'Passages &amp; Appels'!S303)</f>
        <v/>
      </c>
      <c r="U303" s="112" t="str">
        <f>IF('Passages &amp; Appels'!T303="","",'Passages &amp; Appels'!T303)</f>
        <v/>
      </c>
      <c r="V303" s="413" t="str">
        <f>IF('Passages &amp; Appels'!U303="","",'Passages &amp; Appels'!U303)</f>
        <v/>
      </c>
    </row>
    <row r="304" spans="1:22" ht="18.75" x14ac:dyDescent="0.3">
      <c r="A304" s="561"/>
      <c r="B304" s="491">
        <f>IF('Passages &amp; Appels'!L304='Passages &amp; Appels'!L303,"",'Passages &amp; Appels'!L304)</f>
        <v>0.6402777777777775</v>
      </c>
      <c r="C304" s="487" t="str">
        <f>IF(B304&lt;&gt;"",'Passages &amp; Appels'!A304,IF('Passages &amp; Appels'!A304='Passages &amp; Appels'!A303,"",'Passages &amp; Appels'!A304))</f>
        <v>DNF</v>
      </c>
      <c r="D304" s="490" t="str">
        <f>IF(C304&lt;&gt;"",'Passages &amp; Appels'!K304,IF('Passages &amp; Appels'!K304='Passages &amp; Appels'!K303,"",'Passages &amp; Appels'!K304))</f>
        <v>Passage</v>
      </c>
      <c r="E304" s="488">
        <f>IF(B304&lt;&gt;"",'Passages &amp; Appels'!H304,IF('Passages &amp; Appels'!H304='Passages &amp; Appels'!H303,"",'Passages &amp; Appels'!H304))</f>
        <v>9</v>
      </c>
      <c r="F304" s="489">
        <f>IF('Passages &amp; Appels'!I304='Passages &amp; Appels'!I303,"",'Passages &amp; Appels'!I304)</f>
        <v>1</v>
      </c>
      <c r="G304" s="259">
        <f>IF('Passages &amp; Appels'!J304="","",'Passages &amp; Appels'!J304)</f>
        <v>1</v>
      </c>
      <c r="H304" s="468" t="str">
        <f>IF('Passages &amp; Appels'!B304="","",'Passages &amp; Appels'!B304)</f>
        <v>HURON</v>
      </c>
      <c r="I304" s="437" t="str">
        <f>IF('Passages &amp; Appels'!C304="","",'Passages &amp; Appels'!C304)</f>
        <v>Pascal</v>
      </c>
      <c r="J304" s="110" t="str">
        <f>IF('Passages &amp; Appels'!D304="","",'Passages &amp; Appels'!D304)</f>
        <v>Homme</v>
      </c>
      <c r="K304" s="110" t="str">
        <f>IF('Passages &amp; Appels'!E304="","",'Passages &amp; Appels'!E304)</f>
        <v>N°1 Capitaine</v>
      </c>
      <c r="L304" s="110" t="str">
        <f>IF('Passages &amp; Appels'!F304="","",'Passages &amp; Appels'!F304)</f>
        <v>HURON Pascal Homme</v>
      </c>
      <c r="M304" s="112" t="str">
        <f>IF('Passages &amp; Appels'!G304="","",'Passages &amp; Appels'!G304)</f>
        <v>Enjoy And Relax</v>
      </c>
      <c r="N304" s="441">
        <f>IF('Passages &amp; Appels'!M304="","",'Passages &amp; Appels'!M304)</f>
        <v>0.61736111111111081</v>
      </c>
      <c r="O304" s="431">
        <f>IF('Passages &amp; Appels'!N304="","",'Passages &amp; Appels'!N304)</f>
        <v>0.63819444444444418</v>
      </c>
      <c r="P304" s="431">
        <f>IF('Passages &amp; Appels'!O304="","",'Passages &amp; Appels'!O304)</f>
        <v>0.63888888888888862</v>
      </c>
      <c r="Q304" s="439">
        <f>IF('Passages &amp; Appels'!P304="","",'Passages &amp; Appels'!P304)</f>
        <v>0.6402777777777775</v>
      </c>
      <c r="R304" s="435">
        <f>IF('Passages &amp; Appels'!Q304="","",'Passages &amp; Appels'!Q304)</f>
        <v>150</v>
      </c>
      <c r="S304" s="110" t="str">
        <f>IF('Passages &amp; Appels'!R304="","",'Passages &amp; Appels'!R304)</f>
        <v>m</v>
      </c>
      <c r="T304" s="437" t="str">
        <f>IF('Passages &amp; Appels'!S304="","",'Passages &amp; Appels'!S304)</f>
        <v/>
      </c>
      <c r="U304" s="112" t="str">
        <f>IF('Passages &amp; Appels'!T304="","",'Passages &amp; Appels'!T304)</f>
        <v/>
      </c>
      <c r="V304" s="413" t="str">
        <f>IF('Passages &amp; Appels'!U304="","",'Passages &amp; Appels'!U304)</f>
        <v/>
      </c>
    </row>
    <row r="305" spans="1:22" ht="18.75" x14ac:dyDescent="0.3">
      <c r="A305" s="561"/>
      <c r="B305" s="491" t="str">
        <f>IF('Passages &amp; Appels'!L305='Passages &amp; Appels'!L304,"",'Passages &amp; Appels'!L305)</f>
        <v/>
      </c>
      <c r="C305" s="487" t="str">
        <f>IF(B305&lt;&gt;"",'Passages &amp; Appels'!A305,IF('Passages &amp; Appels'!A305='Passages &amp; Appels'!A304,"",'Passages &amp; Appels'!A305))</f>
        <v/>
      </c>
      <c r="D305" s="490" t="str">
        <f>IF(C305&lt;&gt;"",'Passages &amp; Appels'!K305,IF('Passages &amp; Appels'!K305='Passages &amp; Appels'!K304,"",'Passages &amp; Appels'!K305))</f>
        <v/>
      </c>
      <c r="E305" s="488" t="str">
        <f>IF(B305&lt;&gt;"",'Passages &amp; Appels'!H305,IF('Passages &amp; Appels'!H305='Passages &amp; Appels'!H304,"",'Passages &amp; Appels'!H305))</f>
        <v/>
      </c>
      <c r="F305" s="489">
        <f>IF('Passages &amp; Appels'!I305='Passages &amp; Appels'!I304,"",'Passages &amp; Appels'!I305)</f>
        <v>2</v>
      </c>
      <c r="G305" s="259">
        <f>IF('Passages &amp; Appels'!J305="","",'Passages &amp; Appels'!J305)</f>
        <v>2</v>
      </c>
      <c r="H305" s="468" t="str">
        <f>IF('Passages &amp; Appels'!B305="","",'Passages &amp; Appels'!B305)</f>
        <v>RISIAN</v>
      </c>
      <c r="I305" s="437" t="str">
        <f>IF('Passages &amp; Appels'!C305="","",'Passages &amp; Appels'!C305)</f>
        <v>Michal</v>
      </c>
      <c r="J305" s="110" t="str">
        <f>IF('Passages &amp; Appels'!D305="","",'Passages &amp; Appels'!D305)</f>
        <v>Homme</v>
      </c>
      <c r="K305" s="110" t="str">
        <f>IF('Passages &amp; Appels'!E305="","",'Passages &amp; Appels'!E305)</f>
        <v xml:space="preserve">N°2 </v>
      </c>
      <c r="L305" s="110" t="str">
        <f>IF('Passages &amp; Appels'!F305="","",'Passages &amp; Appels'!F305)</f>
        <v>RISIAN Michal Homme</v>
      </c>
      <c r="M305" s="112" t="str">
        <f>IF('Passages &amp; Appels'!G305="","",'Passages &amp; Appels'!G305)</f>
        <v>Apneaman, Praha, Czech Republic</v>
      </c>
      <c r="N305" s="441">
        <f>IF('Passages &amp; Appels'!M305="","",'Passages &amp; Appels'!M305)</f>
        <v>0.61736111111111081</v>
      </c>
      <c r="O305" s="431">
        <f>IF('Passages &amp; Appels'!N305="","",'Passages &amp; Appels'!N305)</f>
        <v>0.63819444444444418</v>
      </c>
      <c r="P305" s="431">
        <f>IF('Passages &amp; Appels'!O305="","",'Passages &amp; Appels'!O305)</f>
        <v>0.63888888888888862</v>
      </c>
      <c r="Q305" s="439">
        <f>IF('Passages &amp; Appels'!P305="","",'Passages &amp; Appels'!P305)</f>
        <v>0.6402777777777775</v>
      </c>
      <c r="R305" s="435">
        <f>IF('Passages &amp; Appels'!Q305="","",'Passages &amp; Appels'!Q305)</f>
        <v>160</v>
      </c>
      <c r="S305" s="110" t="str">
        <f>IF('Passages &amp; Appels'!R305="","",'Passages &amp; Appels'!R305)</f>
        <v>m</v>
      </c>
      <c r="T305" s="437" t="str">
        <f>IF('Passages &amp; Appels'!S305="","",'Passages &amp; Appels'!S305)</f>
        <v/>
      </c>
      <c r="U305" s="112" t="str">
        <f>IF('Passages &amp; Appels'!T305="","",'Passages &amp; Appels'!T305)</f>
        <v/>
      </c>
      <c r="V305" s="413" t="str">
        <f>IF('Passages &amp; Appels'!U305="","",'Passages &amp; Appels'!U305)</f>
        <v/>
      </c>
    </row>
    <row r="306" spans="1:22" ht="18.75" x14ac:dyDescent="0.3">
      <c r="A306" s="561"/>
      <c r="B306" s="491">
        <f>IF('Passages &amp; Appels'!L306='Passages &amp; Appels'!L305,"",'Passages &amp; Appels'!L306)</f>
        <v>0.64166666666666639</v>
      </c>
      <c r="C306" s="487" t="str">
        <f>IF(B306&lt;&gt;"",'Passages &amp; Appels'!A306,IF('Passages &amp; Appels'!A306='Passages &amp; Appels'!A305,"",'Passages &amp; Appels'!A306))</f>
        <v>16*50</v>
      </c>
      <c r="D306" s="490" t="str">
        <f>IF(C306&lt;&gt;"",'Passages &amp; Appels'!K306,IF('Passages &amp; Appels'!K306='Passages &amp; Appels'!K305,"",'Passages &amp; Appels'!K306))</f>
        <v>Echauffement</v>
      </c>
      <c r="E306" s="488">
        <f>IF(B306&lt;&gt;"",'Passages &amp; Appels'!H306,IF('Passages &amp; Appels'!H306='Passages &amp; Appels'!H305,"",'Passages &amp; Appels'!H306))</f>
        <v>2</v>
      </c>
      <c r="F306" s="489">
        <f>IF('Passages &amp; Appels'!I306='Passages &amp; Appels'!I305,"",'Passages &amp; Appels'!I306)</f>
        <v>1</v>
      </c>
      <c r="G306" s="259">
        <f>IF('Passages &amp; Appels'!J306="","",'Passages &amp; Appels'!J306)</f>
        <v>1</v>
      </c>
      <c r="H306" s="468" t="str">
        <f>IF('Passages &amp; Appels'!B306="","",'Passages &amp; Appels'!B306)</f>
        <v>ROUX</v>
      </c>
      <c r="I306" s="437" t="str">
        <f>IF('Passages &amp; Appels'!C306="","",'Passages &amp; Appels'!C306)</f>
        <v>Benoît</v>
      </c>
      <c r="J306" s="110" t="str">
        <f>IF('Passages &amp; Appels'!D306="","",'Passages &amp; Appels'!D306)</f>
        <v>Homme</v>
      </c>
      <c r="K306" s="110" t="str">
        <f>IF('Passages &amp; Appels'!E306="","",'Passages &amp; Appels'!E306)</f>
        <v xml:space="preserve">N°5 </v>
      </c>
      <c r="L306" s="110" t="str">
        <f>IF('Passages &amp; Appels'!F306="","",'Passages &amp; Appels'!F306)</f>
        <v>ROUX Benoît Homme</v>
      </c>
      <c r="M306" s="112" t="str">
        <f>IF('Passages &amp; Appels'!G306="","",'Passages &amp; Appels'!G306)</f>
        <v>CYRNEA</v>
      </c>
      <c r="N306" s="441">
        <f>IF('Passages &amp; Appels'!M306="","",'Passages &amp; Appels'!M306)</f>
        <v>0.64166666666666639</v>
      </c>
      <c r="O306" s="431">
        <f>IF('Passages &amp; Appels'!N306="","",'Passages &amp; Appels'!N306)</f>
        <v>0.66249999999999976</v>
      </c>
      <c r="P306" s="431">
        <f>IF('Passages &amp; Appels'!O306="","",'Passages &amp; Appels'!O306)</f>
        <v>0.6631944444444442</v>
      </c>
      <c r="Q306" s="439">
        <f>IF('Passages &amp; Appels'!P306="","",'Passages &amp; Appels'!P306)</f>
        <v>0.66458333333333308</v>
      </c>
      <c r="R306" s="435">
        <f>IF('Passages &amp; Appels'!Q306="","",'Passages &amp; Appels'!Q306)</f>
        <v>20</v>
      </c>
      <c r="S306" s="110" t="str">
        <f>IF('Passages &amp; Appels'!R306="","",'Passages &amp; Appels'!R306)</f>
        <v>mn</v>
      </c>
      <c r="T306" s="437">
        <f>IF('Passages &amp; Appels'!S306="","",'Passages &amp; Appels'!S306)</f>
        <v>0</v>
      </c>
      <c r="U306" s="112" t="str">
        <f>IF('Passages &amp; Appels'!T306="","",'Passages &amp; Appels'!T306)</f>
        <v>s</v>
      </c>
      <c r="V306" s="413" t="str">
        <f>IF('Passages &amp; Appels'!U306="","",'Passages &amp; Appels'!U306)</f>
        <v/>
      </c>
    </row>
    <row r="307" spans="1:22" ht="18.75" x14ac:dyDescent="0.3">
      <c r="A307" s="561"/>
      <c r="B307" s="491" t="str">
        <f>IF('Passages &amp; Appels'!L307='Passages &amp; Appels'!L306,"",'Passages &amp; Appels'!L307)</f>
        <v/>
      </c>
      <c r="C307" s="487" t="str">
        <f>IF(B307&lt;&gt;"",'Passages &amp; Appels'!A307,IF('Passages &amp; Appels'!A307='Passages &amp; Appels'!A306,"",'Passages &amp; Appels'!A307))</f>
        <v/>
      </c>
      <c r="D307" s="490" t="str">
        <f>IF(C307&lt;&gt;"",'Passages &amp; Appels'!K307,IF('Passages &amp; Appels'!K307='Passages &amp; Appels'!K306,"",'Passages &amp; Appels'!K307))</f>
        <v/>
      </c>
      <c r="E307" s="488" t="str">
        <f>IF(B307&lt;&gt;"",'Passages &amp; Appels'!H307,IF('Passages &amp; Appels'!H307='Passages &amp; Appels'!H306,"",'Passages &amp; Appels'!H307))</f>
        <v/>
      </c>
      <c r="F307" s="489">
        <f>IF('Passages &amp; Appels'!I307='Passages &amp; Appels'!I306,"",'Passages &amp; Appels'!I307)</f>
        <v>2</v>
      </c>
      <c r="G307" s="259">
        <f>IF('Passages &amp; Appels'!J307="","",'Passages &amp; Appels'!J307)</f>
        <v>2</v>
      </c>
      <c r="H307" s="468" t="str">
        <f>IF('Passages &amp; Appels'!B307="","",'Passages &amp; Appels'!B307)</f>
        <v>BUZET</v>
      </c>
      <c r="I307" s="437" t="str">
        <f>IF('Passages &amp; Appels'!C307="","",'Passages &amp; Appels'!C307)</f>
        <v>François</v>
      </c>
      <c r="J307" s="110" t="str">
        <f>IF('Passages &amp; Appels'!D307="","",'Passages &amp; Appels'!D307)</f>
        <v>Homme</v>
      </c>
      <c r="K307" s="110" t="str">
        <f>IF('Passages &amp; Appels'!E307="","",'Passages &amp; Appels'!E307)</f>
        <v xml:space="preserve">N°3 </v>
      </c>
      <c r="L307" s="110" t="str">
        <f>IF('Passages &amp; Appels'!F307="","",'Passages &amp; Appels'!F307)</f>
        <v>BUZET François Homme</v>
      </c>
      <c r="M307" s="112" t="str">
        <f>IF('Passages &amp; Appels'!G307="","",'Passages &amp; Appels'!G307)</f>
        <v>Les Cormorans 2</v>
      </c>
      <c r="N307" s="441">
        <f>IF('Passages &amp; Appels'!M307="","",'Passages &amp; Appels'!M307)</f>
        <v>0.64166666666666639</v>
      </c>
      <c r="O307" s="431">
        <f>IF('Passages &amp; Appels'!N307="","",'Passages &amp; Appels'!N307)</f>
        <v>0.66249999999999976</v>
      </c>
      <c r="P307" s="431">
        <f>IF('Passages &amp; Appels'!O307="","",'Passages &amp; Appels'!O307)</f>
        <v>0.6631944444444442</v>
      </c>
      <c r="Q307" s="439">
        <f>IF('Passages &amp; Appels'!P307="","",'Passages &amp; Appels'!P307)</f>
        <v>0.66458333333333308</v>
      </c>
      <c r="R307" s="435">
        <f>IF('Passages &amp; Appels'!Q307="","",'Passages &amp; Appels'!Q307)</f>
        <v>20</v>
      </c>
      <c r="S307" s="110" t="str">
        <f>IF('Passages &amp; Appels'!R307="","",'Passages &amp; Appels'!R307)</f>
        <v>mn</v>
      </c>
      <c r="T307" s="437">
        <f>IF('Passages &amp; Appels'!S307="","",'Passages &amp; Appels'!S307)</f>
        <v>0</v>
      </c>
      <c r="U307" s="112" t="str">
        <f>IF('Passages &amp; Appels'!T307="","",'Passages &amp; Appels'!T307)</f>
        <v>s</v>
      </c>
      <c r="V307" s="413" t="str">
        <f>IF('Passages &amp; Appels'!U307="","",'Passages &amp; Appels'!U307)</f>
        <v/>
      </c>
    </row>
    <row r="308" spans="1:22" ht="18.75" x14ac:dyDescent="0.3">
      <c r="A308" s="561"/>
      <c r="B308" s="491" t="str">
        <f>IF('Passages &amp; Appels'!L308='Passages &amp; Appels'!L307,"",'Passages &amp; Appels'!L308)</f>
        <v/>
      </c>
      <c r="C308" s="487" t="str">
        <f>IF(B308&lt;&gt;"",'Passages &amp; Appels'!A308,IF('Passages &amp; Appels'!A308='Passages &amp; Appels'!A307,"",'Passages &amp; Appels'!A308))</f>
        <v/>
      </c>
      <c r="D308" s="490" t="str">
        <f>IF(C308&lt;&gt;"",'Passages &amp; Appels'!K308,IF('Passages &amp; Appels'!K308='Passages &amp; Appels'!K307,"",'Passages &amp; Appels'!K308))</f>
        <v/>
      </c>
      <c r="E308" s="488" t="str">
        <f>IF(B308&lt;&gt;"",'Passages &amp; Appels'!H308,IF('Passages &amp; Appels'!H308='Passages &amp; Appels'!H307,"",'Passages &amp; Appels'!H308))</f>
        <v/>
      </c>
      <c r="F308" s="489">
        <f>IF('Passages &amp; Appels'!I308='Passages &amp; Appels'!I307,"",'Passages &amp; Appels'!I308)</f>
        <v>3</v>
      </c>
      <c r="G308" s="259">
        <f>IF('Passages &amp; Appels'!J308="","",'Passages &amp; Appels'!J308)</f>
        <v>3</v>
      </c>
      <c r="H308" s="468" t="str">
        <f>IF('Passages &amp; Appels'!B308="","",'Passages &amp; Appels'!B308)</f>
        <v>GUEHRIA</v>
      </c>
      <c r="I308" s="437" t="str">
        <f>IF('Passages &amp; Appels'!C308="","",'Passages &amp; Appels'!C308)</f>
        <v>Réda</v>
      </c>
      <c r="J308" s="110" t="str">
        <f>IF('Passages &amp; Appels'!D308="","",'Passages &amp; Appels'!D308)</f>
        <v>Homme</v>
      </c>
      <c r="K308" s="110" t="str">
        <f>IF('Passages &amp; Appels'!E308="","",'Passages &amp; Appels'!E308)</f>
        <v>N°1 Capitaine</v>
      </c>
      <c r="L308" s="110" t="str">
        <f>IF('Passages &amp; Appels'!F308="","",'Passages &amp; Appels'!F308)</f>
        <v>GUEHRIA Réda Homme</v>
      </c>
      <c r="M308" s="112" t="str">
        <f>IF('Passages &amp; Appels'!G308="","",'Passages &amp; Appels'!G308)</f>
        <v>Savoy'OuBien?</v>
      </c>
      <c r="N308" s="441">
        <f>IF('Passages &amp; Appels'!M308="","",'Passages &amp; Appels'!M308)</f>
        <v>0.64166666666666639</v>
      </c>
      <c r="O308" s="431">
        <f>IF('Passages &amp; Appels'!N308="","",'Passages &amp; Appels'!N308)</f>
        <v>0.66249999999999976</v>
      </c>
      <c r="P308" s="431">
        <f>IF('Passages &amp; Appels'!O308="","",'Passages &amp; Appels'!O308)</f>
        <v>0.6631944444444442</v>
      </c>
      <c r="Q308" s="439">
        <f>IF('Passages &amp; Appels'!P308="","",'Passages &amp; Appels'!P308)</f>
        <v>0.66458333333333308</v>
      </c>
      <c r="R308" s="435">
        <f>IF('Passages &amp; Appels'!Q308="","",'Passages &amp; Appels'!Q308)</f>
        <v>19</v>
      </c>
      <c r="S308" s="110" t="str">
        <f>IF('Passages &amp; Appels'!R308="","",'Passages &amp; Appels'!R308)</f>
        <v>mn</v>
      </c>
      <c r="T308" s="437">
        <f>IF('Passages &amp; Appels'!S308="","",'Passages &amp; Appels'!S308)</f>
        <v>0</v>
      </c>
      <c r="U308" s="112" t="str">
        <f>IF('Passages &amp; Appels'!T308="","",'Passages &amp; Appels'!T308)</f>
        <v>s</v>
      </c>
      <c r="V308" s="413" t="str">
        <f>IF('Passages &amp; Appels'!U308="","",'Passages &amp; Appels'!U308)</f>
        <v/>
      </c>
    </row>
    <row r="309" spans="1:22" ht="18.75" x14ac:dyDescent="0.3">
      <c r="A309" s="561"/>
      <c r="B309" s="491" t="str">
        <f>IF('Passages &amp; Appels'!L309='Passages &amp; Appels'!L308,"",'Passages &amp; Appels'!L309)</f>
        <v/>
      </c>
      <c r="C309" s="487" t="str">
        <f>IF(B309&lt;&gt;"",'Passages &amp; Appels'!A309,IF('Passages &amp; Appels'!A309='Passages &amp; Appels'!A308,"",'Passages &amp; Appels'!A309))</f>
        <v/>
      </c>
      <c r="D309" s="490" t="str">
        <f>IF(C309&lt;&gt;"",'Passages &amp; Appels'!K309,IF('Passages &amp; Appels'!K309='Passages &amp; Appels'!K308,"",'Passages &amp; Appels'!K309))</f>
        <v/>
      </c>
      <c r="E309" s="488" t="str">
        <f>IF(B309&lt;&gt;"",'Passages &amp; Appels'!H309,IF('Passages &amp; Appels'!H309='Passages &amp; Appels'!H308,"",'Passages &amp; Appels'!H309))</f>
        <v/>
      </c>
      <c r="F309" s="489">
        <f>IF('Passages &amp; Appels'!I309='Passages &amp; Appels'!I308,"",'Passages &amp; Appels'!I309)</f>
        <v>4</v>
      </c>
      <c r="G309" s="259">
        <f>IF('Passages &amp; Appels'!J309="","",'Passages &amp; Appels'!J309)</f>
        <v>4</v>
      </c>
      <c r="H309" s="468" t="str">
        <f>IF('Passages &amp; Appels'!B309="","",'Passages &amp; Appels'!B309)</f>
        <v>DURET</v>
      </c>
      <c r="I309" s="437" t="str">
        <f>IF('Passages &amp; Appels'!C309="","",'Passages &amp; Appels'!C309)</f>
        <v>Olivier</v>
      </c>
      <c r="J309" s="110" t="str">
        <f>IF('Passages &amp; Appels'!D309="","",'Passages &amp; Appels'!D309)</f>
        <v>Homme</v>
      </c>
      <c r="K309" s="110" t="str">
        <f>IF('Passages &amp; Appels'!E309="","",'Passages &amp; Appels'!E309)</f>
        <v>N°1 Capitaine</v>
      </c>
      <c r="L309" s="110" t="str">
        <f>IF('Passages &amp; Appels'!F309="","",'Passages &amp; Appels'!F309)</f>
        <v>DURET Olivier Homme</v>
      </c>
      <c r="M309" s="112" t="str">
        <f>IF('Passages &amp; Appels'!G309="","",'Passages &amp; Appels'!G309)</f>
        <v>LIMULES</v>
      </c>
      <c r="N309" s="441">
        <f>IF('Passages &amp; Appels'!M309="","",'Passages &amp; Appels'!M309)</f>
        <v>0.64166666666666639</v>
      </c>
      <c r="O309" s="431">
        <f>IF('Passages &amp; Appels'!N309="","",'Passages &amp; Appels'!N309)</f>
        <v>0.66249999999999976</v>
      </c>
      <c r="P309" s="431">
        <f>IF('Passages &amp; Appels'!O309="","",'Passages &amp; Appels'!O309)</f>
        <v>0.6631944444444442</v>
      </c>
      <c r="Q309" s="439">
        <f>IF('Passages &amp; Appels'!P309="","",'Passages &amp; Appels'!P309)</f>
        <v>0.66458333333333308</v>
      </c>
      <c r="R309" s="435">
        <f>IF('Passages &amp; Appels'!Q309="","",'Passages &amp; Appels'!Q309)</f>
        <v>18</v>
      </c>
      <c r="S309" s="110" t="str">
        <f>IF('Passages &amp; Appels'!R309="","",'Passages &amp; Appels'!R309)</f>
        <v>mn</v>
      </c>
      <c r="T309" s="437">
        <f>IF('Passages &amp; Appels'!S309="","",'Passages &amp; Appels'!S309)</f>
        <v>0</v>
      </c>
      <c r="U309" s="112" t="str">
        <f>IF('Passages &amp; Appels'!T309="","",'Passages &amp; Appels'!T309)</f>
        <v>s</v>
      </c>
      <c r="V309" s="413" t="str">
        <f>IF('Passages &amp; Appels'!U309="","",'Passages &amp; Appels'!U309)</f>
        <v/>
      </c>
    </row>
    <row r="310" spans="1:22" ht="18.75" x14ac:dyDescent="0.3">
      <c r="A310" s="561"/>
      <c r="B310" s="491" t="str">
        <f>IF('Passages &amp; Appels'!L310='Passages &amp; Appels'!L309,"",'Passages &amp; Appels'!L310)</f>
        <v/>
      </c>
      <c r="C310" s="487" t="str">
        <f>IF(B310&lt;&gt;"",'Passages &amp; Appels'!A310,IF('Passages &amp; Appels'!A310='Passages &amp; Appels'!A309,"",'Passages &amp; Appels'!A310))</f>
        <v/>
      </c>
      <c r="D310" s="490" t="str">
        <f>IF(C310&lt;&gt;"",'Passages &amp; Appels'!K310,IF('Passages &amp; Appels'!K310='Passages &amp; Appels'!K309,"",'Passages &amp; Appels'!K310))</f>
        <v/>
      </c>
      <c r="E310" s="488" t="str">
        <f>IF(B310&lt;&gt;"",'Passages &amp; Appels'!H310,IF('Passages &amp; Appels'!H310='Passages &amp; Appels'!H309,"",'Passages &amp; Appels'!H310))</f>
        <v/>
      </c>
      <c r="F310" s="489">
        <f>IF('Passages &amp; Appels'!I310='Passages &amp; Appels'!I309,"",'Passages &amp; Appels'!I310)</f>
        <v>5</v>
      </c>
      <c r="G310" s="259">
        <f>IF('Passages &amp; Appels'!J310="","",'Passages &amp; Appels'!J310)</f>
        <v>5</v>
      </c>
      <c r="H310" s="468" t="str">
        <f>IF('Passages &amp; Appels'!B310="","",'Passages &amp; Appels'!B310)</f>
        <v>VERNIER</v>
      </c>
      <c r="I310" s="437" t="str">
        <f>IF('Passages &amp; Appels'!C310="","",'Passages &amp; Appels'!C310)</f>
        <v>Emilie</v>
      </c>
      <c r="J310" s="110" t="str">
        <f>IF('Passages &amp; Appels'!D310="","",'Passages &amp; Appels'!D310)</f>
        <v>Femme</v>
      </c>
      <c r="K310" s="110" t="str">
        <f>IF('Passages &amp; Appels'!E310="","",'Passages &amp; Appels'!E310)</f>
        <v xml:space="preserve">N°5 </v>
      </c>
      <c r="L310" s="110" t="str">
        <f>IF('Passages &amp; Appels'!F310="","",'Passages &amp; Appels'!F310)</f>
        <v>VERNIER Emilie Femme</v>
      </c>
      <c r="M310" s="112" t="str">
        <f>IF('Passages &amp; Appels'!G310="","",'Passages &amp; Appels'!G310)</f>
        <v>Savoy'OuBien?</v>
      </c>
      <c r="N310" s="441">
        <f>IF('Passages &amp; Appels'!M310="","",'Passages &amp; Appels'!M310)</f>
        <v>0.64166666666666639</v>
      </c>
      <c r="O310" s="431">
        <f>IF('Passages &amp; Appels'!N310="","",'Passages &amp; Appels'!N310)</f>
        <v>0.66249999999999976</v>
      </c>
      <c r="P310" s="431">
        <f>IF('Passages &amp; Appels'!O310="","",'Passages &amp; Appels'!O310)</f>
        <v>0.6631944444444442</v>
      </c>
      <c r="Q310" s="439">
        <f>IF('Passages &amp; Appels'!P310="","",'Passages &amp; Appels'!P310)</f>
        <v>0.66458333333333308</v>
      </c>
      <c r="R310" s="435">
        <f>IF('Passages &amp; Appels'!Q310="","",'Passages &amp; Appels'!Q310)</f>
        <v>18</v>
      </c>
      <c r="S310" s="110" t="str">
        <f>IF('Passages &amp; Appels'!R310="","",'Passages &amp; Appels'!R310)</f>
        <v>mn</v>
      </c>
      <c r="T310" s="437">
        <f>IF('Passages &amp; Appels'!S310="","",'Passages &amp; Appels'!S310)</f>
        <v>0</v>
      </c>
      <c r="U310" s="112" t="str">
        <f>IF('Passages &amp; Appels'!T310="","",'Passages &amp; Appels'!T310)</f>
        <v>s</v>
      </c>
      <c r="V310" s="413" t="str">
        <f>IF('Passages &amp; Appels'!U310="","",'Passages &amp; Appels'!U310)</f>
        <v/>
      </c>
    </row>
    <row r="311" spans="1:22" ht="18.75" x14ac:dyDescent="0.3">
      <c r="A311" s="561"/>
      <c r="B311" s="491">
        <f>IF('Passages &amp; Appels'!L311='Passages &amp; Appels'!L310,"",'Passages &amp; Appels'!L311)</f>
        <v>0.64652777777777748</v>
      </c>
      <c r="C311" s="487" t="str">
        <f>IF(B311&lt;&gt;"",'Passages &amp; Appels'!A311,IF('Passages &amp; Appels'!A311='Passages &amp; Appels'!A310,"",'Passages &amp; Appels'!A311))</f>
        <v>16*50</v>
      </c>
      <c r="D311" s="490" t="str">
        <f>IF(C311&lt;&gt;"",'Passages &amp; Appels'!K311,IF('Passages &amp; Appels'!K311='Passages &amp; Appels'!K310,"",'Passages &amp; Appels'!K311))</f>
        <v>Appel</v>
      </c>
      <c r="E311" s="488">
        <f>IF(B311&lt;&gt;"",'Passages &amp; Appels'!H311,IF('Passages &amp; Appels'!H311='Passages &amp; Appels'!H310,"",'Passages &amp; Appels'!H311))</f>
        <v>1</v>
      </c>
      <c r="F311" s="489">
        <f>IF('Passages &amp; Appels'!I311='Passages &amp; Appels'!I310,"",'Passages &amp; Appels'!I311)</f>
        <v>1</v>
      </c>
      <c r="G311" s="259">
        <f>IF('Passages &amp; Appels'!J311="","",'Passages &amp; Appels'!J311)</f>
        <v>1</v>
      </c>
      <c r="H311" s="468" t="str">
        <f>IF('Passages &amp; Appels'!B311="","",'Passages &amp; Appels'!B311)</f>
        <v>DUCRUIX</v>
      </c>
      <c r="I311" s="437" t="str">
        <f>IF('Passages &amp; Appels'!C311="","",'Passages &amp; Appels'!C311)</f>
        <v>Rodoplhe</v>
      </c>
      <c r="J311" s="110" t="str">
        <f>IF('Passages &amp; Appels'!D311="","",'Passages &amp; Appels'!D311)</f>
        <v>Homme</v>
      </c>
      <c r="K311" s="110" t="str">
        <f>IF('Passages &amp; Appels'!E311="","",'Passages &amp; Appels'!E311)</f>
        <v xml:space="preserve">N°3 </v>
      </c>
      <c r="L311" s="110" t="str">
        <f>IF('Passages &amp; Appels'!F311="","",'Passages &amp; Appels'!F311)</f>
        <v>DUCRUIX Rodoplhe Homme</v>
      </c>
      <c r="M311" s="112" t="str">
        <f>IF('Passages &amp; Appels'!G311="","",'Passages &amp; Appels'!G311)</f>
        <v>Enjoy And Relax</v>
      </c>
      <c r="N311" s="441">
        <f>IF('Passages &amp; Appels'!M311="","",'Passages &amp; Appels'!M311)</f>
        <v>0.62569444444444411</v>
      </c>
      <c r="O311" s="431">
        <f>IF('Passages &amp; Appels'!N311="","",'Passages &amp; Appels'!N311)</f>
        <v>0.64652777777777748</v>
      </c>
      <c r="P311" s="431">
        <f>IF('Passages &amp; Appels'!O311="","",'Passages &amp; Appels'!O311)</f>
        <v>0.64722222222222192</v>
      </c>
      <c r="Q311" s="439">
        <f>IF('Passages &amp; Appels'!P311="","",'Passages &amp; Appels'!P311)</f>
        <v>0.64861111111111081</v>
      </c>
      <c r="R311" s="435">
        <f>IF('Passages &amp; Appels'!Q311="","",'Passages &amp; Appels'!Q311)</f>
        <v>26</v>
      </c>
      <c r="S311" s="110" t="str">
        <f>IF('Passages &amp; Appels'!R311="","",'Passages &amp; Appels'!R311)</f>
        <v>mn</v>
      </c>
      <c r="T311" s="437">
        <f>IF('Passages &amp; Appels'!S311="","",'Passages &amp; Appels'!S311)</f>
        <v>0</v>
      </c>
      <c r="U311" s="112" t="str">
        <f>IF('Passages &amp; Appels'!T311="","",'Passages &amp; Appels'!T311)</f>
        <v>s</v>
      </c>
      <c r="V311" s="413" t="str">
        <f>IF('Passages &amp; Appels'!U311="","",'Passages &amp; Appels'!U311)</f>
        <v/>
      </c>
    </row>
    <row r="312" spans="1:22" ht="18.75" x14ac:dyDescent="0.3">
      <c r="A312" s="561"/>
      <c r="B312" s="491" t="str">
        <f>IF('Passages &amp; Appels'!L312='Passages &amp; Appels'!L311,"",'Passages &amp; Appels'!L312)</f>
        <v/>
      </c>
      <c r="C312" s="487" t="str">
        <f>IF(B312&lt;&gt;"",'Passages &amp; Appels'!A312,IF('Passages &amp; Appels'!A312='Passages &amp; Appels'!A311,"",'Passages &amp; Appels'!A312))</f>
        <v/>
      </c>
      <c r="D312" s="490" t="str">
        <f>IF(C312&lt;&gt;"",'Passages &amp; Appels'!K312,IF('Passages &amp; Appels'!K312='Passages &amp; Appels'!K311,"",'Passages &amp; Appels'!K312))</f>
        <v/>
      </c>
      <c r="E312" s="488" t="str">
        <f>IF(B312&lt;&gt;"",'Passages &amp; Appels'!H312,IF('Passages &amp; Appels'!H312='Passages &amp; Appels'!H311,"",'Passages &amp; Appels'!H312))</f>
        <v/>
      </c>
      <c r="F312" s="489">
        <f>IF('Passages &amp; Appels'!I312='Passages &amp; Appels'!I311,"",'Passages &amp; Appels'!I312)</f>
        <v>2</v>
      </c>
      <c r="G312" s="259">
        <f>IF('Passages &amp; Appels'!J312="","",'Passages &amp; Appels'!J312)</f>
        <v>2</v>
      </c>
      <c r="H312" s="468" t="str">
        <f>IF('Passages &amp; Appels'!B312="","",'Passages &amp; Appels'!B312)</f>
        <v>BERRUCAZ</v>
      </c>
      <c r="I312" s="437" t="str">
        <f>IF('Passages &amp; Appels'!C312="","",'Passages &amp; Appels'!C312)</f>
        <v>Stéphane</v>
      </c>
      <c r="J312" s="110" t="str">
        <f>IF('Passages &amp; Appels'!D312="","",'Passages &amp; Appels'!D312)</f>
        <v>Homme</v>
      </c>
      <c r="K312" s="110" t="str">
        <f>IF('Passages &amp; Appels'!E312="","",'Passages &amp; Appels'!E312)</f>
        <v xml:space="preserve">N°2 </v>
      </c>
      <c r="L312" s="110" t="str">
        <f>IF('Passages &amp; Appels'!F312="","",'Passages &amp; Appels'!F312)</f>
        <v>BERRUCAZ Stéphane Homme</v>
      </c>
      <c r="M312" s="112" t="str">
        <f>IF('Passages &amp; Appels'!G312="","",'Passages &amp; Appels'!G312)</f>
        <v>LIMULES</v>
      </c>
      <c r="N312" s="441">
        <f>IF('Passages &amp; Appels'!M312="","",'Passages &amp; Appels'!M312)</f>
        <v>0.62569444444444411</v>
      </c>
      <c r="O312" s="431">
        <f>IF('Passages &amp; Appels'!N312="","",'Passages &amp; Appels'!N312)</f>
        <v>0.64652777777777748</v>
      </c>
      <c r="P312" s="431">
        <f>IF('Passages &amp; Appels'!O312="","",'Passages &amp; Appels'!O312)</f>
        <v>0.64722222222222192</v>
      </c>
      <c r="Q312" s="439">
        <f>IF('Passages &amp; Appels'!P312="","",'Passages &amp; Appels'!P312)</f>
        <v>0.64861111111111081</v>
      </c>
      <c r="R312" s="435">
        <f>IF('Passages &amp; Appels'!Q312="","",'Passages &amp; Appels'!Q312)</f>
        <v>24</v>
      </c>
      <c r="S312" s="110" t="str">
        <f>IF('Passages &amp; Appels'!R312="","",'Passages &amp; Appels'!R312)</f>
        <v>mn</v>
      </c>
      <c r="T312" s="437">
        <f>IF('Passages &amp; Appels'!S312="","",'Passages &amp; Appels'!S312)</f>
        <v>0</v>
      </c>
      <c r="U312" s="112" t="str">
        <f>IF('Passages &amp; Appels'!T312="","",'Passages &amp; Appels'!T312)</f>
        <v>s</v>
      </c>
      <c r="V312" s="413" t="str">
        <f>IF('Passages &amp; Appels'!U312="","",'Passages &amp; Appels'!U312)</f>
        <v/>
      </c>
    </row>
    <row r="313" spans="1:22" ht="18.75" x14ac:dyDescent="0.3">
      <c r="A313" s="561"/>
      <c r="B313" s="491" t="str">
        <f>IF('Passages &amp; Appels'!L313='Passages &amp; Appels'!L312,"",'Passages &amp; Appels'!L313)</f>
        <v/>
      </c>
      <c r="C313" s="487" t="str">
        <f>IF(B313&lt;&gt;"",'Passages &amp; Appels'!A313,IF('Passages &amp; Appels'!A313='Passages &amp; Appels'!A312,"",'Passages &amp; Appels'!A313))</f>
        <v/>
      </c>
      <c r="D313" s="490" t="str">
        <f>IF(C313&lt;&gt;"",'Passages &amp; Appels'!K313,IF('Passages &amp; Appels'!K313='Passages &amp; Appels'!K312,"",'Passages &amp; Appels'!K313))</f>
        <v/>
      </c>
      <c r="E313" s="488" t="str">
        <f>IF(B313&lt;&gt;"",'Passages &amp; Appels'!H313,IF('Passages &amp; Appels'!H313='Passages &amp; Appels'!H312,"",'Passages &amp; Appels'!H313))</f>
        <v/>
      </c>
      <c r="F313" s="489">
        <f>IF('Passages &amp; Appels'!I313='Passages &amp; Appels'!I312,"",'Passages &amp; Appels'!I313)</f>
        <v>3</v>
      </c>
      <c r="G313" s="259">
        <f>IF('Passages &amp; Appels'!J313="","",'Passages &amp; Appels'!J313)</f>
        <v>3</v>
      </c>
      <c r="H313" s="468" t="str">
        <f>IF('Passages &amp; Appels'!B313="","",'Passages &amp; Appels'!B313)</f>
        <v>GAUBERT</v>
      </c>
      <c r="I313" s="437" t="str">
        <f>IF('Passages &amp; Appels'!C313="","",'Passages &amp; Appels'!C313)</f>
        <v>Albane</v>
      </c>
      <c r="J313" s="110" t="str">
        <f>IF('Passages &amp; Appels'!D313="","",'Passages &amp; Appels'!D313)</f>
        <v>Femme</v>
      </c>
      <c r="K313" s="110" t="str">
        <f>IF('Passages &amp; Appels'!E313="","",'Passages &amp; Appels'!E313)</f>
        <v>N°1 Capitaine</v>
      </c>
      <c r="L313" s="110" t="str">
        <f>IF('Passages &amp; Appels'!F313="","",'Passages &amp; Appels'!F313)</f>
        <v>GAUBERT Albane Femme</v>
      </c>
      <c r="M313" s="112" t="str">
        <f>IF('Passages &amp; Appels'!G313="","",'Passages &amp; Appels'!G313)</f>
        <v>Imashi</v>
      </c>
      <c r="N313" s="441">
        <f>IF('Passages &amp; Appels'!M313="","",'Passages &amp; Appels'!M313)</f>
        <v>0.62569444444444411</v>
      </c>
      <c r="O313" s="431">
        <f>IF('Passages &amp; Appels'!N313="","",'Passages &amp; Appels'!N313)</f>
        <v>0.64652777777777748</v>
      </c>
      <c r="P313" s="431">
        <f>IF('Passages &amp; Appels'!O313="","",'Passages &amp; Appels'!O313)</f>
        <v>0.64722222222222192</v>
      </c>
      <c r="Q313" s="439">
        <f>IF('Passages &amp; Appels'!P313="","",'Passages &amp; Appels'!P313)</f>
        <v>0.64861111111111081</v>
      </c>
      <c r="R313" s="435">
        <f>IF('Passages &amp; Appels'!Q313="","",'Passages &amp; Appels'!Q313)</f>
        <v>22</v>
      </c>
      <c r="S313" s="110" t="str">
        <f>IF('Passages &amp; Appels'!R313="","",'Passages &amp; Appels'!R313)</f>
        <v>mn</v>
      </c>
      <c r="T313" s="437">
        <f>IF('Passages &amp; Appels'!S313="","",'Passages &amp; Appels'!S313)</f>
        <v>50</v>
      </c>
      <c r="U313" s="112" t="str">
        <f>IF('Passages &amp; Appels'!T313="","",'Passages &amp; Appels'!T313)</f>
        <v>s</v>
      </c>
      <c r="V313" s="413" t="str">
        <f>IF('Passages &amp; Appels'!U313="","",'Passages &amp; Appels'!U313)</f>
        <v/>
      </c>
    </row>
    <row r="314" spans="1:22" ht="18.75" x14ac:dyDescent="0.3">
      <c r="A314" s="561"/>
      <c r="B314" s="491" t="str">
        <f>IF('Passages &amp; Appels'!L314='Passages &amp; Appels'!L313,"",'Passages &amp; Appels'!L314)</f>
        <v/>
      </c>
      <c r="C314" s="487" t="str">
        <f>IF(B314&lt;&gt;"",'Passages &amp; Appels'!A314,IF('Passages &amp; Appels'!A314='Passages &amp; Appels'!A313,"",'Passages &amp; Appels'!A314))</f>
        <v/>
      </c>
      <c r="D314" s="490" t="str">
        <f>IF(C314&lt;&gt;"",'Passages &amp; Appels'!K314,IF('Passages &amp; Appels'!K314='Passages &amp; Appels'!K313,"",'Passages &amp; Appels'!K314))</f>
        <v/>
      </c>
      <c r="E314" s="488" t="str">
        <f>IF(B314&lt;&gt;"",'Passages &amp; Appels'!H314,IF('Passages &amp; Appels'!H314='Passages &amp; Appels'!H313,"",'Passages &amp; Appels'!H314))</f>
        <v/>
      </c>
      <c r="F314" s="489">
        <f>IF('Passages &amp; Appels'!I314='Passages &amp; Appels'!I313,"",'Passages &amp; Appels'!I314)</f>
        <v>4</v>
      </c>
      <c r="G314" s="259">
        <f>IF('Passages &amp; Appels'!J314="","",'Passages &amp; Appels'!J314)</f>
        <v>4</v>
      </c>
      <c r="H314" s="468" t="str">
        <f>IF('Passages &amp; Appels'!B314="","",'Passages &amp; Appels'!B314)</f>
        <v>MARIE</v>
      </c>
      <c r="I314" s="437" t="str">
        <f>IF('Passages &amp; Appels'!C314="","",'Passages &amp; Appels'!C314)</f>
        <v>coralie</v>
      </c>
      <c r="J314" s="110" t="str">
        <f>IF('Passages &amp; Appels'!D314="","",'Passages &amp; Appels'!D314)</f>
        <v>femme</v>
      </c>
      <c r="K314" s="110" t="str">
        <f>IF('Passages &amp; Appels'!E314="","",'Passages &amp; Appels'!E314)</f>
        <v xml:space="preserve">N°5 </v>
      </c>
      <c r="L314" s="110" t="str">
        <f>IF('Passages &amp; Appels'!F314="","",'Passages &amp; Appels'!F314)</f>
        <v>MARIE coralie femme</v>
      </c>
      <c r="M314" s="112" t="str">
        <f>IF('Passages &amp; Appels'!G314="","",'Passages &amp; Appels'!G314)</f>
        <v>Sportpleizh</v>
      </c>
      <c r="N314" s="441">
        <f>IF('Passages &amp; Appels'!M314="","",'Passages &amp; Appels'!M314)</f>
        <v>0.62569444444444411</v>
      </c>
      <c r="O314" s="431">
        <f>IF('Passages &amp; Appels'!N314="","",'Passages &amp; Appels'!N314)</f>
        <v>0.64652777777777748</v>
      </c>
      <c r="P314" s="431">
        <f>IF('Passages &amp; Appels'!O314="","",'Passages &amp; Appels'!O314)</f>
        <v>0.64722222222222192</v>
      </c>
      <c r="Q314" s="439">
        <f>IF('Passages &amp; Appels'!P314="","",'Passages &amp; Appels'!P314)</f>
        <v>0.64861111111111081</v>
      </c>
      <c r="R314" s="435">
        <f>IF('Passages &amp; Appels'!Q314="","",'Passages &amp; Appels'!Q314)</f>
        <v>21</v>
      </c>
      <c r="S314" s="110" t="str">
        <f>IF('Passages &amp; Appels'!R314="","",'Passages &amp; Appels'!R314)</f>
        <v>mn</v>
      </c>
      <c r="T314" s="437">
        <f>IF('Passages &amp; Appels'!S314="","",'Passages &amp; Appels'!S314)</f>
        <v>55</v>
      </c>
      <c r="U314" s="112" t="str">
        <f>IF('Passages &amp; Appels'!T314="","",'Passages &amp; Appels'!T314)</f>
        <v>s</v>
      </c>
      <c r="V314" s="413" t="str">
        <f>IF('Passages &amp; Appels'!U314="","",'Passages &amp; Appels'!U314)</f>
        <v/>
      </c>
    </row>
    <row r="315" spans="1:22" ht="18.75" x14ac:dyDescent="0.3">
      <c r="A315" s="561"/>
      <c r="B315" s="491" t="str">
        <f>IF('Passages &amp; Appels'!L315='Passages &amp; Appels'!L314,"",'Passages &amp; Appels'!L315)</f>
        <v/>
      </c>
      <c r="C315" s="487" t="str">
        <f>IF(B315&lt;&gt;"",'Passages &amp; Appels'!A315,IF('Passages &amp; Appels'!A315='Passages &amp; Appels'!A314,"",'Passages &amp; Appels'!A315))</f>
        <v/>
      </c>
      <c r="D315" s="490" t="str">
        <f>IF(C315&lt;&gt;"",'Passages &amp; Appels'!K315,IF('Passages &amp; Appels'!K315='Passages &amp; Appels'!K314,"",'Passages &amp; Appels'!K315))</f>
        <v/>
      </c>
      <c r="E315" s="488" t="str">
        <f>IF(B315&lt;&gt;"",'Passages &amp; Appels'!H315,IF('Passages &amp; Appels'!H315='Passages &amp; Appels'!H314,"",'Passages &amp; Appels'!H315))</f>
        <v/>
      </c>
      <c r="F315" s="489">
        <f>IF('Passages &amp; Appels'!I315='Passages &amp; Appels'!I314,"",'Passages &amp; Appels'!I315)</f>
        <v>5</v>
      </c>
      <c r="G315" s="259">
        <f>IF('Passages &amp; Appels'!J315="","",'Passages &amp; Appels'!J315)</f>
        <v>5</v>
      </c>
      <c r="H315" s="468" t="str">
        <f>IF('Passages &amp; Appels'!B315="","",'Passages &amp; Appels'!B315)</f>
        <v>SGARRA</v>
      </c>
      <c r="I315" s="437" t="str">
        <f>IF('Passages &amp; Appels'!C315="","",'Passages &amp; Appels'!C315)</f>
        <v>Michel</v>
      </c>
      <c r="J315" s="110" t="str">
        <f>IF('Passages &amp; Appels'!D315="","",'Passages &amp; Appels'!D315)</f>
        <v>Homme</v>
      </c>
      <c r="K315" s="110" t="str">
        <f>IF('Passages &amp; Appels'!E315="","",'Passages &amp; Appels'!E315)</f>
        <v xml:space="preserve">N°2 </v>
      </c>
      <c r="L315" s="110" t="str">
        <f>IF('Passages &amp; Appels'!F315="","",'Passages &amp; Appels'!F315)</f>
        <v>SGARRA Michel Homme</v>
      </c>
      <c r="M315" s="112" t="str">
        <f>IF('Passages &amp; Appels'!G315="","",'Passages &amp; Appels'!G315)</f>
        <v>Enjoy And Relax</v>
      </c>
      <c r="N315" s="441">
        <f>IF('Passages &amp; Appels'!M315="","",'Passages &amp; Appels'!M315)</f>
        <v>0.62569444444444411</v>
      </c>
      <c r="O315" s="431">
        <f>IF('Passages &amp; Appels'!N315="","",'Passages &amp; Appels'!N315)</f>
        <v>0.64652777777777748</v>
      </c>
      <c r="P315" s="431">
        <f>IF('Passages &amp; Appels'!O315="","",'Passages &amp; Appels'!O315)</f>
        <v>0.64722222222222192</v>
      </c>
      <c r="Q315" s="439">
        <f>IF('Passages &amp; Appels'!P315="","",'Passages &amp; Appels'!P315)</f>
        <v>0.64861111111111081</v>
      </c>
      <c r="R315" s="435">
        <f>IF('Passages &amp; Appels'!Q315="","",'Passages &amp; Appels'!Q315)</f>
        <v>21</v>
      </c>
      <c r="S315" s="110" t="str">
        <f>IF('Passages &amp; Appels'!R315="","",'Passages &amp; Appels'!R315)</f>
        <v>mn</v>
      </c>
      <c r="T315" s="437">
        <f>IF('Passages &amp; Appels'!S315="","",'Passages &amp; Appels'!S315)</f>
        <v>0</v>
      </c>
      <c r="U315" s="112" t="str">
        <f>IF('Passages &amp; Appels'!T315="","",'Passages &amp; Appels'!T315)</f>
        <v>s</v>
      </c>
      <c r="V315" s="413" t="str">
        <f>IF('Passages &amp; Appels'!U315="","",'Passages &amp; Appels'!U315)</f>
        <v/>
      </c>
    </row>
    <row r="316" spans="1:22" ht="18.75" x14ac:dyDescent="0.3">
      <c r="A316" s="561"/>
      <c r="B316" s="491">
        <f>IF('Passages &amp; Appels'!L316='Passages &amp; Appels'!L315,"",'Passages &amp; Appels'!L316)</f>
        <v>0.64722222222222192</v>
      </c>
      <c r="C316" s="487" t="str">
        <f>IF(B316&lt;&gt;"",'Passages &amp; Appels'!A316,IF('Passages &amp; Appels'!A316='Passages &amp; Appels'!A315,"",'Passages &amp; Appels'!A316))</f>
        <v>16*50</v>
      </c>
      <c r="D316" s="490" t="str">
        <f>IF(C316&lt;&gt;"",'Passages &amp; Appels'!K316,IF('Passages &amp; Appels'!K316='Passages &amp; Appels'!K315,"",'Passages &amp; Appels'!K316))</f>
        <v>Décompte</v>
      </c>
      <c r="E316" s="488">
        <f>IF(B316&lt;&gt;"",'Passages &amp; Appels'!H316,IF('Passages &amp; Appels'!H316='Passages &amp; Appels'!H315,"",'Passages &amp; Appels'!H316))</f>
        <v>1</v>
      </c>
      <c r="F316" s="489">
        <f>IF('Passages &amp; Appels'!I316='Passages &amp; Appels'!I315,"",'Passages &amp; Appels'!I316)</f>
        <v>1</v>
      </c>
      <c r="G316" s="259">
        <f>IF('Passages &amp; Appels'!J316="","",'Passages &amp; Appels'!J316)</f>
        <v>1</v>
      </c>
      <c r="H316" s="468" t="str">
        <f>IF('Passages &amp; Appels'!B316="","",'Passages &amp; Appels'!B316)</f>
        <v>DUCRUIX</v>
      </c>
      <c r="I316" s="437" t="str">
        <f>IF('Passages &amp; Appels'!C316="","",'Passages &amp; Appels'!C316)</f>
        <v>Rodoplhe</v>
      </c>
      <c r="J316" s="110" t="str">
        <f>IF('Passages &amp; Appels'!D316="","",'Passages &amp; Appels'!D316)</f>
        <v>Homme</v>
      </c>
      <c r="K316" s="110" t="str">
        <f>IF('Passages &amp; Appels'!E316="","",'Passages &amp; Appels'!E316)</f>
        <v xml:space="preserve">N°3 </v>
      </c>
      <c r="L316" s="110" t="str">
        <f>IF('Passages &amp; Appels'!F316="","",'Passages &amp; Appels'!F316)</f>
        <v>DUCRUIX Rodoplhe Homme</v>
      </c>
      <c r="M316" s="112" t="str">
        <f>IF('Passages &amp; Appels'!G316="","",'Passages &amp; Appels'!G316)</f>
        <v>Enjoy And Relax</v>
      </c>
      <c r="N316" s="441">
        <f>IF('Passages &amp; Appels'!M316="","",'Passages &amp; Appels'!M316)</f>
        <v>0.62569444444444411</v>
      </c>
      <c r="O316" s="431">
        <f>IF('Passages &amp; Appels'!N316="","",'Passages &amp; Appels'!N316)</f>
        <v>0.64652777777777748</v>
      </c>
      <c r="P316" s="431">
        <f>IF('Passages &amp; Appels'!O316="","",'Passages &amp; Appels'!O316)</f>
        <v>0.64722222222222192</v>
      </c>
      <c r="Q316" s="439">
        <f>IF('Passages &amp; Appels'!P316="","",'Passages &amp; Appels'!P316)</f>
        <v>0.64861111111111081</v>
      </c>
      <c r="R316" s="435">
        <f>IF('Passages &amp; Appels'!Q316="","",'Passages &amp; Appels'!Q316)</f>
        <v>26</v>
      </c>
      <c r="S316" s="110" t="str">
        <f>IF('Passages &amp; Appels'!R316="","",'Passages &amp; Appels'!R316)</f>
        <v>mn</v>
      </c>
      <c r="T316" s="437">
        <f>IF('Passages &amp; Appels'!S316="","",'Passages &amp; Appels'!S316)</f>
        <v>0</v>
      </c>
      <c r="U316" s="112" t="str">
        <f>IF('Passages &amp; Appels'!T316="","",'Passages &amp; Appels'!T316)</f>
        <v>s</v>
      </c>
      <c r="V316" s="413" t="str">
        <f>IF('Passages &amp; Appels'!U316="","",'Passages &amp; Appels'!U316)</f>
        <v/>
      </c>
    </row>
    <row r="317" spans="1:22" ht="18.75" x14ac:dyDescent="0.3">
      <c r="A317" s="561"/>
      <c r="B317" s="491" t="str">
        <f>IF('Passages &amp; Appels'!L317='Passages &amp; Appels'!L316,"",'Passages &amp; Appels'!L317)</f>
        <v/>
      </c>
      <c r="C317" s="487" t="str">
        <f>IF(B317&lt;&gt;"",'Passages &amp; Appels'!A317,IF('Passages &amp; Appels'!A317='Passages &amp; Appels'!A316,"",'Passages &amp; Appels'!A317))</f>
        <v/>
      </c>
      <c r="D317" s="490" t="str">
        <f>IF(C317&lt;&gt;"",'Passages &amp; Appels'!K317,IF('Passages &amp; Appels'!K317='Passages &amp; Appels'!K316,"",'Passages &amp; Appels'!K317))</f>
        <v/>
      </c>
      <c r="E317" s="488" t="str">
        <f>IF(B317&lt;&gt;"",'Passages &amp; Appels'!H317,IF('Passages &amp; Appels'!H317='Passages &amp; Appels'!H316,"",'Passages &amp; Appels'!H317))</f>
        <v/>
      </c>
      <c r="F317" s="489">
        <f>IF('Passages &amp; Appels'!I317='Passages &amp; Appels'!I316,"",'Passages &amp; Appels'!I317)</f>
        <v>2</v>
      </c>
      <c r="G317" s="259">
        <f>IF('Passages &amp; Appels'!J317="","",'Passages &amp; Appels'!J317)</f>
        <v>2</v>
      </c>
      <c r="H317" s="468" t="str">
        <f>IF('Passages &amp; Appels'!B317="","",'Passages &amp; Appels'!B317)</f>
        <v>BERRUCAZ</v>
      </c>
      <c r="I317" s="437" t="str">
        <f>IF('Passages &amp; Appels'!C317="","",'Passages &amp; Appels'!C317)</f>
        <v>Stéphane</v>
      </c>
      <c r="J317" s="110" t="str">
        <f>IF('Passages &amp; Appels'!D317="","",'Passages &amp; Appels'!D317)</f>
        <v>Homme</v>
      </c>
      <c r="K317" s="110" t="str">
        <f>IF('Passages &amp; Appels'!E317="","",'Passages &amp; Appels'!E317)</f>
        <v xml:space="preserve">N°2 </v>
      </c>
      <c r="L317" s="110" t="str">
        <f>IF('Passages &amp; Appels'!F317="","",'Passages &amp; Appels'!F317)</f>
        <v>BERRUCAZ Stéphane Homme</v>
      </c>
      <c r="M317" s="112" t="str">
        <f>IF('Passages &amp; Appels'!G317="","",'Passages &amp; Appels'!G317)</f>
        <v>LIMULES</v>
      </c>
      <c r="N317" s="441">
        <f>IF('Passages &amp; Appels'!M317="","",'Passages &amp; Appels'!M317)</f>
        <v>0.62569444444444411</v>
      </c>
      <c r="O317" s="431">
        <f>IF('Passages &amp; Appels'!N317="","",'Passages &amp; Appels'!N317)</f>
        <v>0.64652777777777748</v>
      </c>
      <c r="P317" s="431">
        <f>IF('Passages &amp; Appels'!O317="","",'Passages &amp; Appels'!O317)</f>
        <v>0.64722222222222192</v>
      </c>
      <c r="Q317" s="439">
        <f>IF('Passages &amp; Appels'!P317="","",'Passages &amp; Appels'!P317)</f>
        <v>0.64861111111111081</v>
      </c>
      <c r="R317" s="435">
        <f>IF('Passages &amp; Appels'!Q317="","",'Passages &amp; Appels'!Q317)</f>
        <v>24</v>
      </c>
      <c r="S317" s="110" t="str">
        <f>IF('Passages &amp; Appels'!R317="","",'Passages &amp; Appels'!R317)</f>
        <v>mn</v>
      </c>
      <c r="T317" s="437">
        <f>IF('Passages &amp; Appels'!S317="","",'Passages &amp; Appels'!S317)</f>
        <v>0</v>
      </c>
      <c r="U317" s="112" t="str">
        <f>IF('Passages &amp; Appels'!T317="","",'Passages &amp; Appels'!T317)</f>
        <v>s</v>
      </c>
      <c r="V317" s="413" t="str">
        <f>IF('Passages &amp; Appels'!U317="","",'Passages &amp; Appels'!U317)</f>
        <v/>
      </c>
    </row>
    <row r="318" spans="1:22" ht="18.75" x14ac:dyDescent="0.3">
      <c r="A318" s="561"/>
      <c r="B318" s="491" t="str">
        <f>IF('Passages &amp; Appels'!L318='Passages &amp; Appels'!L317,"",'Passages &amp; Appels'!L318)</f>
        <v/>
      </c>
      <c r="C318" s="487" t="str">
        <f>IF(B318&lt;&gt;"",'Passages &amp; Appels'!A318,IF('Passages &amp; Appels'!A318='Passages &amp; Appels'!A317,"",'Passages &amp; Appels'!A318))</f>
        <v/>
      </c>
      <c r="D318" s="490" t="str">
        <f>IF(C318&lt;&gt;"",'Passages &amp; Appels'!K318,IF('Passages &amp; Appels'!K318='Passages &amp; Appels'!K317,"",'Passages &amp; Appels'!K318))</f>
        <v/>
      </c>
      <c r="E318" s="488" t="str">
        <f>IF(B318&lt;&gt;"",'Passages &amp; Appels'!H318,IF('Passages &amp; Appels'!H318='Passages &amp; Appels'!H317,"",'Passages &amp; Appels'!H318))</f>
        <v/>
      </c>
      <c r="F318" s="489">
        <f>IF('Passages &amp; Appels'!I318='Passages &amp; Appels'!I317,"",'Passages &amp; Appels'!I318)</f>
        <v>3</v>
      </c>
      <c r="G318" s="259">
        <f>IF('Passages &amp; Appels'!J318="","",'Passages &amp; Appels'!J318)</f>
        <v>3</v>
      </c>
      <c r="H318" s="468" t="str">
        <f>IF('Passages &amp; Appels'!B318="","",'Passages &amp; Appels'!B318)</f>
        <v>GAUBERT</v>
      </c>
      <c r="I318" s="437" t="str">
        <f>IF('Passages &amp; Appels'!C318="","",'Passages &amp; Appels'!C318)</f>
        <v>Albane</v>
      </c>
      <c r="J318" s="110" t="str">
        <f>IF('Passages &amp; Appels'!D318="","",'Passages &amp; Appels'!D318)</f>
        <v>Femme</v>
      </c>
      <c r="K318" s="110" t="str">
        <f>IF('Passages &amp; Appels'!E318="","",'Passages &amp; Appels'!E318)</f>
        <v>N°1 Capitaine</v>
      </c>
      <c r="L318" s="110" t="str">
        <f>IF('Passages &amp; Appels'!F318="","",'Passages &amp; Appels'!F318)</f>
        <v>GAUBERT Albane Femme</v>
      </c>
      <c r="M318" s="112" t="str">
        <f>IF('Passages &amp; Appels'!G318="","",'Passages &amp; Appels'!G318)</f>
        <v>Imashi</v>
      </c>
      <c r="N318" s="441">
        <f>IF('Passages &amp; Appels'!M318="","",'Passages &amp; Appels'!M318)</f>
        <v>0.62569444444444411</v>
      </c>
      <c r="O318" s="431">
        <f>IF('Passages &amp; Appels'!N318="","",'Passages &amp; Appels'!N318)</f>
        <v>0.64652777777777748</v>
      </c>
      <c r="P318" s="431">
        <f>IF('Passages &amp; Appels'!O318="","",'Passages &amp; Appels'!O318)</f>
        <v>0.64722222222222192</v>
      </c>
      <c r="Q318" s="439">
        <f>IF('Passages &amp; Appels'!P318="","",'Passages &amp; Appels'!P318)</f>
        <v>0.64861111111111081</v>
      </c>
      <c r="R318" s="435">
        <f>IF('Passages &amp; Appels'!Q318="","",'Passages &amp; Appels'!Q318)</f>
        <v>22</v>
      </c>
      <c r="S318" s="110" t="str">
        <f>IF('Passages &amp; Appels'!R318="","",'Passages &amp; Appels'!R318)</f>
        <v>mn</v>
      </c>
      <c r="T318" s="437">
        <f>IF('Passages &amp; Appels'!S318="","",'Passages &amp; Appels'!S318)</f>
        <v>50</v>
      </c>
      <c r="U318" s="112" t="str">
        <f>IF('Passages &amp; Appels'!T318="","",'Passages &amp; Appels'!T318)</f>
        <v>s</v>
      </c>
      <c r="V318" s="413" t="str">
        <f>IF('Passages &amp; Appels'!U318="","",'Passages &amp; Appels'!U318)</f>
        <v/>
      </c>
    </row>
    <row r="319" spans="1:22" ht="18.75" x14ac:dyDescent="0.3">
      <c r="A319" s="561"/>
      <c r="B319" s="491" t="str">
        <f>IF('Passages &amp; Appels'!L319='Passages &amp; Appels'!L318,"",'Passages &amp; Appels'!L319)</f>
        <v/>
      </c>
      <c r="C319" s="487" t="str">
        <f>IF(B319&lt;&gt;"",'Passages &amp; Appels'!A319,IF('Passages &amp; Appels'!A319='Passages &amp; Appels'!A318,"",'Passages &amp; Appels'!A319))</f>
        <v/>
      </c>
      <c r="D319" s="490" t="str">
        <f>IF(C319&lt;&gt;"",'Passages &amp; Appels'!K319,IF('Passages &amp; Appels'!K319='Passages &amp; Appels'!K318,"",'Passages &amp; Appels'!K319))</f>
        <v/>
      </c>
      <c r="E319" s="488" t="str">
        <f>IF(B319&lt;&gt;"",'Passages &amp; Appels'!H319,IF('Passages &amp; Appels'!H319='Passages &amp; Appels'!H318,"",'Passages &amp; Appels'!H319))</f>
        <v/>
      </c>
      <c r="F319" s="489">
        <f>IF('Passages &amp; Appels'!I319='Passages &amp; Appels'!I318,"",'Passages &amp; Appels'!I319)</f>
        <v>4</v>
      </c>
      <c r="G319" s="259">
        <f>IF('Passages &amp; Appels'!J319="","",'Passages &amp; Appels'!J319)</f>
        <v>4</v>
      </c>
      <c r="H319" s="468" t="str">
        <f>IF('Passages &amp; Appels'!B319="","",'Passages &amp; Appels'!B319)</f>
        <v>MARIE</v>
      </c>
      <c r="I319" s="437" t="str">
        <f>IF('Passages &amp; Appels'!C319="","",'Passages &amp; Appels'!C319)</f>
        <v>coralie</v>
      </c>
      <c r="J319" s="110" t="str">
        <f>IF('Passages &amp; Appels'!D319="","",'Passages &amp; Appels'!D319)</f>
        <v>femme</v>
      </c>
      <c r="K319" s="110" t="str">
        <f>IF('Passages &amp; Appels'!E319="","",'Passages &amp; Appels'!E319)</f>
        <v xml:space="preserve">N°5 </v>
      </c>
      <c r="L319" s="110" t="str">
        <f>IF('Passages &amp; Appels'!F319="","",'Passages &amp; Appels'!F319)</f>
        <v>MARIE coralie femme</v>
      </c>
      <c r="M319" s="112" t="str">
        <f>IF('Passages &amp; Appels'!G319="","",'Passages &amp; Appels'!G319)</f>
        <v>Sportpleizh</v>
      </c>
      <c r="N319" s="441">
        <f>IF('Passages &amp; Appels'!M319="","",'Passages &amp; Appels'!M319)</f>
        <v>0.62569444444444411</v>
      </c>
      <c r="O319" s="431">
        <f>IF('Passages &amp; Appels'!N319="","",'Passages &amp; Appels'!N319)</f>
        <v>0.64652777777777748</v>
      </c>
      <c r="P319" s="431">
        <f>IF('Passages &amp; Appels'!O319="","",'Passages &amp; Appels'!O319)</f>
        <v>0.64722222222222192</v>
      </c>
      <c r="Q319" s="439">
        <f>IF('Passages &amp; Appels'!P319="","",'Passages &amp; Appels'!P319)</f>
        <v>0.64861111111111081</v>
      </c>
      <c r="R319" s="435">
        <f>IF('Passages &amp; Appels'!Q319="","",'Passages &amp; Appels'!Q319)</f>
        <v>21</v>
      </c>
      <c r="S319" s="110" t="str">
        <f>IF('Passages &amp; Appels'!R319="","",'Passages &amp; Appels'!R319)</f>
        <v>mn</v>
      </c>
      <c r="T319" s="437">
        <f>IF('Passages &amp; Appels'!S319="","",'Passages &amp; Appels'!S319)</f>
        <v>55</v>
      </c>
      <c r="U319" s="112" t="str">
        <f>IF('Passages &amp; Appels'!T319="","",'Passages &amp; Appels'!T319)</f>
        <v>s</v>
      </c>
      <c r="V319" s="413" t="str">
        <f>IF('Passages &amp; Appels'!U319="","",'Passages &amp; Appels'!U319)</f>
        <v/>
      </c>
    </row>
    <row r="320" spans="1:22" ht="18.75" x14ac:dyDescent="0.3">
      <c r="A320" s="561"/>
      <c r="B320" s="491" t="str">
        <f>IF('Passages &amp; Appels'!L320='Passages &amp; Appels'!L319,"",'Passages &amp; Appels'!L320)</f>
        <v/>
      </c>
      <c r="C320" s="487" t="str">
        <f>IF(B320&lt;&gt;"",'Passages &amp; Appels'!A320,IF('Passages &amp; Appels'!A320='Passages &amp; Appels'!A319,"",'Passages &amp; Appels'!A320))</f>
        <v/>
      </c>
      <c r="D320" s="490" t="str">
        <f>IF(C320&lt;&gt;"",'Passages &amp; Appels'!K320,IF('Passages &amp; Appels'!K320='Passages &amp; Appels'!K319,"",'Passages &amp; Appels'!K320))</f>
        <v/>
      </c>
      <c r="E320" s="488" t="str">
        <f>IF(B320&lt;&gt;"",'Passages &amp; Appels'!H320,IF('Passages &amp; Appels'!H320='Passages &amp; Appels'!H319,"",'Passages &amp; Appels'!H320))</f>
        <v/>
      </c>
      <c r="F320" s="489">
        <f>IF('Passages &amp; Appels'!I320='Passages &amp; Appels'!I319,"",'Passages &amp; Appels'!I320)</f>
        <v>5</v>
      </c>
      <c r="G320" s="259">
        <f>IF('Passages &amp; Appels'!J320="","",'Passages &amp; Appels'!J320)</f>
        <v>5</v>
      </c>
      <c r="H320" s="468" t="str">
        <f>IF('Passages &amp; Appels'!B320="","",'Passages &amp; Appels'!B320)</f>
        <v>SGARRA</v>
      </c>
      <c r="I320" s="437" t="str">
        <f>IF('Passages &amp; Appels'!C320="","",'Passages &amp; Appels'!C320)</f>
        <v>Michel</v>
      </c>
      <c r="J320" s="110" t="str">
        <f>IF('Passages &amp; Appels'!D320="","",'Passages &amp; Appels'!D320)</f>
        <v>Homme</v>
      </c>
      <c r="K320" s="110" t="str">
        <f>IF('Passages &amp; Appels'!E320="","",'Passages &amp; Appels'!E320)</f>
        <v xml:space="preserve">N°2 </v>
      </c>
      <c r="L320" s="110" t="str">
        <f>IF('Passages &amp; Appels'!F320="","",'Passages &amp; Appels'!F320)</f>
        <v>SGARRA Michel Homme</v>
      </c>
      <c r="M320" s="112" t="str">
        <f>IF('Passages &amp; Appels'!G320="","",'Passages &amp; Appels'!G320)</f>
        <v>Enjoy And Relax</v>
      </c>
      <c r="N320" s="441">
        <f>IF('Passages &amp; Appels'!M320="","",'Passages &amp; Appels'!M320)</f>
        <v>0.62569444444444411</v>
      </c>
      <c r="O320" s="431">
        <f>IF('Passages &amp; Appels'!N320="","",'Passages &amp; Appels'!N320)</f>
        <v>0.64652777777777748</v>
      </c>
      <c r="P320" s="431">
        <f>IF('Passages &amp; Appels'!O320="","",'Passages &amp; Appels'!O320)</f>
        <v>0.64722222222222192</v>
      </c>
      <c r="Q320" s="439">
        <f>IF('Passages &amp; Appels'!P320="","",'Passages &amp; Appels'!P320)</f>
        <v>0.64861111111111081</v>
      </c>
      <c r="R320" s="435">
        <f>IF('Passages &amp; Appels'!Q320="","",'Passages &amp; Appels'!Q320)</f>
        <v>21</v>
      </c>
      <c r="S320" s="110" t="str">
        <f>IF('Passages &amp; Appels'!R320="","",'Passages &amp; Appels'!R320)</f>
        <v>mn</v>
      </c>
      <c r="T320" s="437">
        <f>IF('Passages &amp; Appels'!S320="","",'Passages &amp; Appels'!S320)</f>
        <v>0</v>
      </c>
      <c r="U320" s="112" t="str">
        <f>IF('Passages &amp; Appels'!T320="","",'Passages &amp; Appels'!T320)</f>
        <v>s</v>
      </c>
      <c r="V320" s="413" t="str">
        <f>IF('Passages &amp; Appels'!U320="","",'Passages &amp; Appels'!U320)</f>
        <v/>
      </c>
    </row>
    <row r="321" spans="1:22" ht="18.75" x14ac:dyDescent="0.3">
      <c r="A321" s="561"/>
      <c r="B321" s="491">
        <f>IF('Passages &amp; Appels'!L321='Passages &amp; Appels'!L320,"",'Passages &amp; Appels'!L321)</f>
        <v>0.64861111111111081</v>
      </c>
      <c r="C321" s="487" t="str">
        <f>IF(B321&lt;&gt;"",'Passages &amp; Appels'!A321,IF('Passages &amp; Appels'!A321='Passages &amp; Appels'!A320,"",'Passages &amp; Appels'!A321))</f>
        <v>16*50</v>
      </c>
      <c r="D321" s="490" t="str">
        <f>IF(C321&lt;&gt;"",'Passages &amp; Appels'!K321,IF('Passages &amp; Appels'!K321='Passages &amp; Appels'!K320,"",'Passages &amp; Appels'!K321))</f>
        <v>Passage</v>
      </c>
      <c r="E321" s="488">
        <f>IF(B321&lt;&gt;"",'Passages &amp; Appels'!H321,IF('Passages &amp; Appels'!H321='Passages &amp; Appels'!H320,"",'Passages &amp; Appels'!H321))</f>
        <v>1</v>
      </c>
      <c r="F321" s="489">
        <f>IF('Passages &amp; Appels'!I321='Passages &amp; Appels'!I320,"",'Passages &amp; Appels'!I321)</f>
        <v>1</v>
      </c>
      <c r="G321" s="259">
        <f>IF('Passages &amp; Appels'!J321="","",'Passages &amp; Appels'!J321)</f>
        <v>1</v>
      </c>
      <c r="H321" s="468" t="str">
        <f>IF('Passages &amp; Appels'!B321="","",'Passages &amp; Appels'!B321)</f>
        <v>DUCRUIX</v>
      </c>
      <c r="I321" s="437" t="str">
        <f>IF('Passages &amp; Appels'!C321="","",'Passages &amp; Appels'!C321)</f>
        <v>Rodoplhe</v>
      </c>
      <c r="J321" s="110" t="str">
        <f>IF('Passages &amp; Appels'!D321="","",'Passages &amp; Appels'!D321)</f>
        <v>Homme</v>
      </c>
      <c r="K321" s="110" t="str">
        <f>IF('Passages &amp; Appels'!E321="","",'Passages &amp; Appels'!E321)</f>
        <v xml:space="preserve">N°3 </v>
      </c>
      <c r="L321" s="110" t="str">
        <f>IF('Passages &amp; Appels'!F321="","",'Passages &amp; Appels'!F321)</f>
        <v>DUCRUIX Rodoplhe Homme</v>
      </c>
      <c r="M321" s="112" t="str">
        <f>IF('Passages &amp; Appels'!G321="","",'Passages &amp; Appels'!G321)</f>
        <v>Enjoy And Relax</v>
      </c>
      <c r="N321" s="441">
        <f>IF('Passages &amp; Appels'!M321="","",'Passages &amp; Appels'!M321)</f>
        <v>0.62569444444444411</v>
      </c>
      <c r="O321" s="431">
        <f>IF('Passages &amp; Appels'!N321="","",'Passages &amp; Appels'!N321)</f>
        <v>0.64652777777777748</v>
      </c>
      <c r="P321" s="431">
        <f>IF('Passages &amp; Appels'!O321="","",'Passages &amp; Appels'!O321)</f>
        <v>0.64722222222222192</v>
      </c>
      <c r="Q321" s="439">
        <f>IF('Passages &amp; Appels'!P321="","",'Passages &amp; Appels'!P321)</f>
        <v>0.64861111111111081</v>
      </c>
      <c r="R321" s="435">
        <f>IF('Passages &amp; Appels'!Q321="","",'Passages &amp; Appels'!Q321)</f>
        <v>26</v>
      </c>
      <c r="S321" s="110" t="str">
        <f>IF('Passages &amp; Appels'!R321="","",'Passages &amp; Appels'!R321)</f>
        <v>mn</v>
      </c>
      <c r="T321" s="437">
        <f>IF('Passages &amp; Appels'!S321="","",'Passages &amp; Appels'!S321)</f>
        <v>0</v>
      </c>
      <c r="U321" s="112" t="str">
        <f>IF('Passages &amp; Appels'!T321="","",'Passages &amp; Appels'!T321)</f>
        <v>s</v>
      </c>
      <c r="V321" s="413" t="str">
        <f>IF('Passages &amp; Appels'!U321="","",'Passages &amp; Appels'!U321)</f>
        <v/>
      </c>
    </row>
    <row r="322" spans="1:22" ht="18.75" x14ac:dyDescent="0.3">
      <c r="A322" s="561"/>
      <c r="B322" s="491" t="str">
        <f>IF('Passages &amp; Appels'!L322='Passages &amp; Appels'!L321,"",'Passages &amp; Appels'!L322)</f>
        <v/>
      </c>
      <c r="C322" s="487" t="str">
        <f>IF(B322&lt;&gt;"",'Passages &amp; Appels'!A322,IF('Passages &amp; Appels'!A322='Passages &amp; Appels'!A321,"",'Passages &amp; Appels'!A322))</f>
        <v/>
      </c>
      <c r="D322" s="490" t="str">
        <f>IF(C322&lt;&gt;"",'Passages &amp; Appels'!K322,IF('Passages &amp; Appels'!K322='Passages &amp; Appels'!K321,"",'Passages &amp; Appels'!K322))</f>
        <v/>
      </c>
      <c r="E322" s="488" t="str">
        <f>IF(B322&lt;&gt;"",'Passages &amp; Appels'!H322,IF('Passages &amp; Appels'!H322='Passages &amp; Appels'!H321,"",'Passages &amp; Appels'!H322))</f>
        <v/>
      </c>
      <c r="F322" s="489">
        <f>IF('Passages &amp; Appels'!I322='Passages &amp; Appels'!I321,"",'Passages &amp; Appels'!I322)</f>
        <v>2</v>
      </c>
      <c r="G322" s="259">
        <f>IF('Passages &amp; Appels'!J322="","",'Passages &amp; Appels'!J322)</f>
        <v>2</v>
      </c>
      <c r="H322" s="468" t="str">
        <f>IF('Passages &amp; Appels'!B322="","",'Passages &amp; Appels'!B322)</f>
        <v>BERRUCAZ</v>
      </c>
      <c r="I322" s="437" t="str">
        <f>IF('Passages &amp; Appels'!C322="","",'Passages &amp; Appels'!C322)</f>
        <v>Stéphane</v>
      </c>
      <c r="J322" s="110" t="str">
        <f>IF('Passages &amp; Appels'!D322="","",'Passages &amp; Appels'!D322)</f>
        <v>Homme</v>
      </c>
      <c r="K322" s="110" t="str">
        <f>IF('Passages &amp; Appels'!E322="","",'Passages &amp; Appels'!E322)</f>
        <v xml:space="preserve">N°2 </v>
      </c>
      <c r="L322" s="110" t="str">
        <f>IF('Passages &amp; Appels'!F322="","",'Passages &amp; Appels'!F322)</f>
        <v>BERRUCAZ Stéphane Homme</v>
      </c>
      <c r="M322" s="112" t="str">
        <f>IF('Passages &amp; Appels'!G322="","",'Passages &amp; Appels'!G322)</f>
        <v>LIMULES</v>
      </c>
      <c r="N322" s="441">
        <f>IF('Passages &amp; Appels'!M322="","",'Passages &amp; Appels'!M322)</f>
        <v>0.62569444444444411</v>
      </c>
      <c r="O322" s="431">
        <f>IF('Passages &amp; Appels'!N322="","",'Passages &amp; Appels'!N322)</f>
        <v>0.64652777777777748</v>
      </c>
      <c r="P322" s="431">
        <f>IF('Passages &amp; Appels'!O322="","",'Passages &amp; Appels'!O322)</f>
        <v>0.64722222222222192</v>
      </c>
      <c r="Q322" s="439">
        <f>IF('Passages &amp; Appels'!P322="","",'Passages &amp; Appels'!P322)</f>
        <v>0.64861111111111081</v>
      </c>
      <c r="R322" s="435">
        <f>IF('Passages &amp; Appels'!Q322="","",'Passages &amp; Appels'!Q322)</f>
        <v>24</v>
      </c>
      <c r="S322" s="110" t="str">
        <f>IF('Passages &amp; Appels'!R322="","",'Passages &amp; Appels'!R322)</f>
        <v>mn</v>
      </c>
      <c r="T322" s="437">
        <f>IF('Passages &amp; Appels'!S322="","",'Passages &amp; Appels'!S322)</f>
        <v>0</v>
      </c>
      <c r="U322" s="112" t="str">
        <f>IF('Passages &amp; Appels'!T322="","",'Passages &amp; Appels'!T322)</f>
        <v>s</v>
      </c>
      <c r="V322" s="413" t="str">
        <f>IF('Passages &amp; Appels'!U322="","",'Passages &amp; Appels'!U322)</f>
        <v/>
      </c>
    </row>
    <row r="323" spans="1:22" ht="18.75" x14ac:dyDescent="0.3">
      <c r="A323" s="561"/>
      <c r="B323" s="491" t="str">
        <f>IF('Passages &amp; Appels'!L323='Passages &amp; Appels'!L322,"",'Passages &amp; Appels'!L323)</f>
        <v/>
      </c>
      <c r="C323" s="487" t="str">
        <f>IF(B323&lt;&gt;"",'Passages &amp; Appels'!A323,IF('Passages &amp; Appels'!A323='Passages &amp; Appels'!A322,"",'Passages &amp; Appels'!A323))</f>
        <v/>
      </c>
      <c r="D323" s="490" t="str">
        <f>IF(C323&lt;&gt;"",'Passages &amp; Appels'!K323,IF('Passages &amp; Appels'!K323='Passages &amp; Appels'!K322,"",'Passages &amp; Appels'!K323))</f>
        <v/>
      </c>
      <c r="E323" s="488" t="str">
        <f>IF(B323&lt;&gt;"",'Passages &amp; Appels'!H323,IF('Passages &amp; Appels'!H323='Passages &amp; Appels'!H322,"",'Passages &amp; Appels'!H323))</f>
        <v/>
      </c>
      <c r="F323" s="489">
        <f>IF('Passages &amp; Appels'!I323='Passages &amp; Appels'!I322,"",'Passages &amp; Appels'!I323)</f>
        <v>3</v>
      </c>
      <c r="G323" s="259">
        <f>IF('Passages &amp; Appels'!J323="","",'Passages &amp; Appels'!J323)</f>
        <v>3</v>
      </c>
      <c r="H323" s="468" t="str">
        <f>IF('Passages &amp; Appels'!B323="","",'Passages &amp; Appels'!B323)</f>
        <v>GAUBERT</v>
      </c>
      <c r="I323" s="437" t="str">
        <f>IF('Passages &amp; Appels'!C323="","",'Passages &amp; Appels'!C323)</f>
        <v>Albane</v>
      </c>
      <c r="J323" s="110" t="str">
        <f>IF('Passages &amp; Appels'!D323="","",'Passages &amp; Appels'!D323)</f>
        <v>Femme</v>
      </c>
      <c r="K323" s="110" t="str">
        <f>IF('Passages &amp; Appels'!E323="","",'Passages &amp; Appels'!E323)</f>
        <v>N°1 Capitaine</v>
      </c>
      <c r="L323" s="110" t="str">
        <f>IF('Passages &amp; Appels'!F323="","",'Passages &amp; Appels'!F323)</f>
        <v>GAUBERT Albane Femme</v>
      </c>
      <c r="M323" s="112" t="str">
        <f>IF('Passages &amp; Appels'!G323="","",'Passages &amp; Appels'!G323)</f>
        <v>Imashi</v>
      </c>
      <c r="N323" s="441">
        <f>IF('Passages &amp; Appels'!M323="","",'Passages &amp; Appels'!M323)</f>
        <v>0.62569444444444411</v>
      </c>
      <c r="O323" s="431">
        <f>IF('Passages &amp; Appels'!N323="","",'Passages &amp; Appels'!N323)</f>
        <v>0.64652777777777748</v>
      </c>
      <c r="P323" s="431">
        <f>IF('Passages &amp; Appels'!O323="","",'Passages &amp; Appels'!O323)</f>
        <v>0.64722222222222192</v>
      </c>
      <c r="Q323" s="439">
        <f>IF('Passages &amp; Appels'!P323="","",'Passages &amp; Appels'!P323)</f>
        <v>0.64861111111111081</v>
      </c>
      <c r="R323" s="435">
        <f>IF('Passages &amp; Appels'!Q323="","",'Passages &amp; Appels'!Q323)</f>
        <v>22</v>
      </c>
      <c r="S323" s="110" t="str">
        <f>IF('Passages &amp; Appels'!R323="","",'Passages &amp; Appels'!R323)</f>
        <v>mn</v>
      </c>
      <c r="T323" s="437">
        <f>IF('Passages &amp; Appels'!S323="","",'Passages &amp; Appels'!S323)</f>
        <v>50</v>
      </c>
      <c r="U323" s="112" t="str">
        <f>IF('Passages &amp; Appels'!T323="","",'Passages &amp; Appels'!T323)</f>
        <v>s</v>
      </c>
      <c r="V323" s="413" t="str">
        <f>IF('Passages &amp; Appels'!U323="","",'Passages &amp; Appels'!U323)</f>
        <v/>
      </c>
    </row>
    <row r="324" spans="1:22" ht="18.75" x14ac:dyDescent="0.3">
      <c r="A324" s="561"/>
      <c r="B324" s="491" t="str">
        <f>IF('Passages &amp; Appels'!L324='Passages &amp; Appels'!L323,"",'Passages &amp; Appels'!L324)</f>
        <v/>
      </c>
      <c r="C324" s="487" t="str">
        <f>IF(B324&lt;&gt;"",'Passages &amp; Appels'!A324,IF('Passages &amp; Appels'!A324='Passages &amp; Appels'!A323,"",'Passages &amp; Appels'!A324))</f>
        <v/>
      </c>
      <c r="D324" s="490" t="str">
        <f>IF(C324&lt;&gt;"",'Passages &amp; Appels'!K324,IF('Passages &amp; Appels'!K324='Passages &amp; Appels'!K323,"",'Passages &amp; Appels'!K324))</f>
        <v/>
      </c>
      <c r="E324" s="488" t="str">
        <f>IF(B324&lt;&gt;"",'Passages &amp; Appels'!H324,IF('Passages &amp; Appels'!H324='Passages &amp; Appels'!H323,"",'Passages &amp; Appels'!H324))</f>
        <v/>
      </c>
      <c r="F324" s="489">
        <f>IF('Passages &amp; Appels'!I324='Passages &amp; Appels'!I323,"",'Passages &amp; Appels'!I324)</f>
        <v>4</v>
      </c>
      <c r="G324" s="259">
        <f>IF('Passages &amp; Appels'!J324="","",'Passages &amp; Appels'!J324)</f>
        <v>4</v>
      </c>
      <c r="H324" s="468" t="str">
        <f>IF('Passages &amp; Appels'!B324="","",'Passages &amp; Appels'!B324)</f>
        <v>MARIE</v>
      </c>
      <c r="I324" s="437" t="str">
        <f>IF('Passages &amp; Appels'!C324="","",'Passages &amp; Appels'!C324)</f>
        <v>coralie</v>
      </c>
      <c r="J324" s="110" t="str">
        <f>IF('Passages &amp; Appels'!D324="","",'Passages &amp; Appels'!D324)</f>
        <v>femme</v>
      </c>
      <c r="K324" s="110" t="str">
        <f>IF('Passages &amp; Appels'!E324="","",'Passages &amp; Appels'!E324)</f>
        <v xml:space="preserve">N°5 </v>
      </c>
      <c r="L324" s="110" t="str">
        <f>IF('Passages &amp; Appels'!F324="","",'Passages &amp; Appels'!F324)</f>
        <v>MARIE coralie femme</v>
      </c>
      <c r="M324" s="112" t="str">
        <f>IF('Passages &amp; Appels'!G324="","",'Passages &amp; Appels'!G324)</f>
        <v>Sportpleizh</v>
      </c>
      <c r="N324" s="441">
        <f>IF('Passages &amp; Appels'!M324="","",'Passages &amp; Appels'!M324)</f>
        <v>0.62569444444444411</v>
      </c>
      <c r="O324" s="431">
        <f>IF('Passages &amp; Appels'!N324="","",'Passages &amp; Appels'!N324)</f>
        <v>0.64652777777777748</v>
      </c>
      <c r="P324" s="431">
        <f>IF('Passages &amp; Appels'!O324="","",'Passages &amp; Appels'!O324)</f>
        <v>0.64722222222222192</v>
      </c>
      <c r="Q324" s="439">
        <f>IF('Passages &amp; Appels'!P324="","",'Passages &amp; Appels'!P324)</f>
        <v>0.64861111111111081</v>
      </c>
      <c r="R324" s="435">
        <f>IF('Passages &amp; Appels'!Q324="","",'Passages &amp; Appels'!Q324)</f>
        <v>21</v>
      </c>
      <c r="S324" s="110" t="str">
        <f>IF('Passages &amp; Appels'!R324="","",'Passages &amp; Appels'!R324)</f>
        <v>mn</v>
      </c>
      <c r="T324" s="437">
        <f>IF('Passages &amp; Appels'!S324="","",'Passages &amp; Appels'!S324)</f>
        <v>55</v>
      </c>
      <c r="U324" s="112" t="str">
        <f>IF('Passages &amp; Appels'!T324="","",'Passages &amp; Appels'!T324)</f>
        <v>s</v>
      </c>
      <c r="V324" s="413" t="str">
        <f>IF('Passages &amp; Appels'!U324="","",'Passages &amp; Appels'!U324)</f>
        <v/>
      </c>
    </row>
    <row r="325" spans="1:22" ht="18.75" x14ac:dyDescent="0.3">
      <c r="A325" s="561"/>
      <c r="B325" s="491" t="str">
        <f>IF('Passages &amp; Appels'!L325='Passages &amp; Appels'!L324,"",'Passages &amp; Appels'!L325)</f>
        <v/>
      </c>
      <c r="C325" s="487" t="str">
        <f>IF(B325&lt;&gt;"",'Passages &amp; Appels'!A325,IF('Passages &amp; Appels'!A325='Passages &amp; Appels'!A324,"",'Passages &amp; Appels'!A325))</f>
        <v/>
      </c>
      <c r="D325" s="490" t="str">
        <f>IF(C325&lt;&gt;"",'Passages &amp; Appels'!K325,IF('Passages &amp; Appels'!K325='Passages &amp; Appels'!K324,"",'Passages &amp; Appels'!K325))</f>
        <v/>
      </c>
      <c r="E325" s="488" t="str">
        <f>IF(B325&lt;&gt;"",'Passages &amp; Appels'!H325,IF('Passages &amp; Appels'!H325='Passages &amp; Appels'!H324,"",'Passages &amp; Appels'!H325))</f>
        <v/>
      </c>
      <c r="F325" s="489">
        <f>IF('Passages &amp; Appels'!I325='Passages &amp; Appels'!I324,"",'Passages &amp; Appels'!I325)</f>
        <v>5</v>
      </c>
      <c r="G325" s="259">
        <f>IF('Passages &amp; Appels'!J325="","",'Passages &amp; Appels'!J325)</f>
        <v>5</v>
      </c>
      <c r="H325" s="468" t="str">
        <f>IF('Passages &amp; Appels'!B325="","",'Passages &amp; Appels'!B325)</f>
        <v>SGARRA</v>
      </c>
      <c r="I325" s="437" t="str">
        <f>IF('Passages &amp; Appels'!C325="","",'Passages &amp; Appels'!C325)</f>
        <v>Michel</v>
      </c>
      <c r="J325" s="110" t="str">
        <f>IF('Passages &amp; Appels'!D325="","",'Passages &amp; Appels'!D325)</f>
        <v>Homme</v>
      </c>
      <c r="K325" s="110" t="str">
        <f>IF('Passages &amp; Appels'!E325="","",'Passages &amp; Appels'!E325)</f>
        <v xml:space="preserve">N°2 </v>
      </c>
      <c r="L325" s="110" t="str">
        <f>IF('Passages &amp; Appels'!F325="","",'Passages &amp; Appels'!F325)</f>
        <v>SGARRA Michel Homme</v>
      </c>
      <c r="M325" s="112" t="str">
        <f>IF('Passages &amp; Appels'!G325="","",'Passages &amp; Appels'!G325)</f>
        <v>Enjoy And Relax</v>
      </c>
      <c r="N325" s="441">
        <f>IF('Passages &amp; Appels'!M325="","",'Passages &amp; Appels'!M325)</f>
        <v>0.62569444444444411</v>
      </c>
      <c r="O325" s="431">
        <f>IF('Passages &amp; Appels'!N325="","",'Passages &amp; Appels'!N325)</f>
        <v>0.64652777777777748</v>
      </c>
      <c r="P325" s="431">
        <f>IF('Passages &amp; Appels'!O325="","",'Passages &amp; Appels'!O325)</f>
        <v>0.64722222222222192</v>
      </c>
      <c r="Q325" s="439">
        <f>IF('Passages &amp; Appels'!P325="","",'Passages &amp; Appels'!P325)</f>
        <v>0.64861111111111081</v>
      </c>
      <c r="R325" s="435">
        <f>IF('Passages &amp; Appels'!Q325="","",'Passages &amp; Appels'!Q325)</f>
        <v>21</v>
      </c>
      <c r="S325" s="110" t="str">
        <f>IF('Passages &amp; Appels'!R325="","",'Passages &amp; Appels'!R325)</f>
        <v>mn</v>
      </c>
      <c r="T325" s="437">
        <f>IF('Passages &amp; Appels'!S325="","",'Passages &amp; Appels'!S325)</f>
        <v>0</v>
      </c>
      <c r="U325" s="112" t="str">
        <f>IF('Passages &amp; Appels'!T325="","",'Passages &amp; Appels'!T325)</f>
        <v>s</v>
      </c>
      <c r="V325" s="413" t="str">
        <f>IF('Passages &amp; Appels'!U325="","",'Passages &amp; Appels'!U325)</f>
        <v/>
      </c>
    </row>
    <row r="326" spans="1:22" ht="18.75" x14ac:dyDescent="0.3">
      <c r="A326" s="561"/>
      <c r="B326" s="491">
        <f>IF('Passages &amp; Appels'!L326='Passages &amp; Appels'!L325,"",'Passages &amp; Appels'!L326)</f>
        <v>0.65763888888888866</v>
      </c>
      <c r="C326" s="487" t="str">
        <f>IF(B326&lt;&gt;"",'Passages &amp; Appels'!A326,IF('Passages &amp; Appels'!A326='Passages &amp; Appels'!A325,"",'Passages &amp; Appels'!A326))</f>
        <v>16*50</v>
      </c>
      <c r="D326" s="490" t="str">
        <f>IF(C326&lt;&gt;"",'Passages &amp; Appels'!K326,IF('Passages &amp; Appels'!K326='Passages &amp; Appels'!K325,"",'Passages &amp; Appels'!K326))</f>
        <v>Echauffement</v>
      </c>
      <c r="E326" s="488">
        <f>IF(B326&lt;&gt;"",'Passages &amp; Appels'!H326,IF('Passages &amp; Appels'!H326='Passages &amp; Appels'!H325,"",'Passages &amp; Appels'!H326))</f>
        <v>3</v>
      </c>
      <c r="F326" s="489">
        <f>IF('Passages &amp; Appels'!I326='Passages &amp; Appels'!I325,"",'Passages &amp; Appels'!I326)</f>
        <v>1</v>
      </c>
      <c r="G326" s="259">
        <f>IF('Passages &amp; Appels'!J326="","",'Passages &amp; Appels'!J326)</f>
        <v>1</v>
      </c>
      <c r="H326" s="468" t="str">
        <f>IF('Passages &amp; Appels'!B326="","",'Passages &amp; Appels'!B326)</f>
        <v>AUBRY</v>
      </c>
      <c r="I326" s="437" t="str">
        <f>IF('Passages &amp; Appels'!C326="","",'Passages &amp; Appels'!C326)</f>
        <v>Pascale</v>
      </c>
      <c r="J326" s="110" t="str">
        <f>IF('Passages &amp; Appels'!D326="","",'Passages &amp; Appels'!D326)</f>
        <v>Homme</v>
      </c>
      <c r="K326" s="110" t="str">
        <f>IF('Passages &amp; Appels'!E326="","",'Passages &amp; Appels'!E326)</f>
        <v xml:space="preserve">N°4 </v>
      </c>
      <c r="L326" s="110" t="str">
        <f>IF('Passages &amp; Appels'!F326="","",'Passages &amp; Appels'!F326)</f>
        <v>AUBRY Pascale Homme</v>
      </c>
      <c r="M326" s="112" t="str">
        <f>IF('Passages &amp; Appels'!G326="","",'Passages &amp; Appels'!G326)</f>
        <v>Sportpleizh</v>
      </c>
      <c r="N326" s="441">
        <f>IF('Passages &amp; Appels'!M326="","",'Passages &amp; Appels'!M326)</f>
        <v>0.65763888888888866</v>
      </c>
      <c r="O326" s="431">
        <f>IF('Passages &amp; Appels'!N326="","",'Passages &amp; Appels'!N326)</f>
        <v>0.67847222222222203</v>
      </c>
      <c r="P326" s="431">
        <f>IF('Passages &amp; Appels'!O326="","",'Passages &amp; Appels'!O326)</f>
        <v>0.67916666666666647</v>
      </c>
      <c r="Q326" s="439">
        <f>IF('Passages &amp; Appels'!P326="","",'Passages &amp; Appels'!P326)</f>
        <v>0.68055555555555536</v>
      </c>
      <c r="R326" s="435">
        <f>IF('Passages &amp; Appels'!Q326="","",'Passages &amp; Appels'!Q326)</f>
        <v>18</v>
      </c>
      <c r="S326" s="110" t="str">
        <f>IF('Passages &amp; Appels'!R326="","",'Passages &amp; Appels'!R326)</f>
        <v>mn</v>
      </c>
      <c r="T326" s="437">
        <f>IF('Passages &amp; Appels'!S326="","",'Passages &amp; Appels'!S326)</f>
        <v>0</v>
      </c>
      <c r="U326" s="112" t="str">
        <f>IF('Passages &amp; Appels'!T326="","",'Passages &amp; Appels'!T326)</f>
        <v>s</v>
      </c>
      <c r="V326" s="413" t="str">
        <f>IF('Passages &amp; Appels'!U326="","",'Passages &amp; Appels'!U326)</f>
        <v/>
      </c>
    </row>
    <row r="327" spans="1:22" ht="18.75" x14ac:dyDescent="0.3">
      <c r="A327" s="561"/>
      <c r="B327" s="491" t="str">
        <f>IF('Passages &amp; Appels'!L327='Passages &amp; Appels'!L326,"",'Passages &amp; Appels'!L327)</f>
        <v/>
      </c>
      <c r="C327" s="487" t="str">
        <f>IF(B327&lt;&gt;"",'Passages &amp; Appels'!A327,IF('Passages &amp; Appels'!A327='Passages &amp; Appels'!A326,"",'Passages &amp; Appels'!A327))</f>
        <v/>
      </c>
      <c r="D327" s="490" t="str">
        <f>IF(C327&lt;&gt;"",'Passages &amp; Appels'!K327,IF('Passages &amp; Appels'!K327='Passages &amp; Appels'!K326,"",'Passages &amp; Appels'!K327))</f>
        <v/>
      </c>
      <c r="E327" s="488" t="str">
        <f>IF(B327&lt;&gt;"",'Passages &amp; Appels'!H327,IF('Passages &amp; Appels'!H327='Passages &amp; Appels'!H326,"",'Passages &amp; Appels'!H327))</f>
        <v/>
      </c>
      <c r="F327" s="489">
        <f>IF('Passages &amp; Appels'!I327='Passages &amp; Appels'!I326,"",'Passages &amp; Appels'!I327)</f>
        <v>2</v>
      </c>
      <c r="G327" s="259">
        <f>IF('Passages &amp; Appels'!J327="","",'Passages &amp; Appels'!J327)</f>
        <v>2</v>
      </c>
      <c r="H327" s="468" t="str">
        <f>IF('Passages &amp; Appels'!B327="","",'Passages &amp; Appels'!B327)</f>
        <v>SURANSKA</v>
      </c>
      <c r="I327" s="437" t="str">
        <f>IF('Passages &amp; Appels'!C327="","",'Passages &amp; Appels'!C327)</f>
        <v>Katerina</v>
      </c>
      <c r="J327" s="110" t="str">
        <f>IF('Passages &amp; Appels'!D327="","",'Passages &amp; Appels'!D327)</f>
        <v>Femme</v>
      </c>
      <c r="K327" s="110" t="str">
        <f>IF('Passages &amp; Appels'!E327="","",'Passages &amp; Appels'!E327)</f>
        <v xml:space="preserve">N°4 </v>
      </c>
      <c r="L327" s="110" t="str">
        <f>IF('Passages &amp; Appels'!F327="","",'Passages &amp; Appels'!F327)</f>
        <v>SURANSKA Katerina Femme</v>
      </c>
      <c r="M327" s="112" t="str">
        <f>IF('Passages &amp; Appels'!G327="","",'Passages &amp; Appels'!G327)</f>
        <v>Apneaman, Praha, Czech Republic</v>
      </c>
      <c r="N327" s="441">
        <f>IF('Passages &amp; Appels'!M327="","",'Passages &amp; Appels'!M327)</f>
        <v>0.65763888888888866</v>
      </c>
      <c r="O327" s="431">
        <f>IF('Passages &amp; Appels'!N327="","",'Passages &amp; Appels'!N327)</f>
        <v>0.67847222222222203</v>
      </c>
      <c r="P327" s="431">
        <f>IF('Passages &amp; Appels'!O327="","",'Passages &amp; Appels'!O327)</f>
        <v>0.67916666666666647</v>
      </c>
      <c r="Q327" s="439">
        <f>IF('Passages &amp; Appels'!P327="","",'Passages &amp; Appels'!P327)</f>
        <v>0.68055555555555536</v>
      </c>
      <c r="R327" s="435">
        <f>IF('Passages &amp; Appels'!Q327="","",'Passages &amp; Appels'!Q327)</f>
        <v>17</v>
      </c>
      <c r="S327" s="110" t="str">
        <f>IF('Passages &amp; Appels'!R327="","",'Passages &amp; Appels'!R327)</f>
        <v>mn</v>
      </c>
      <c r="T327" s="437">
        <f>IF('Passages &amp; Appels'!S327="","",'Passages &amp; Appels'!S327)</f>
        <v>30</v>
      </c>
      <c r="U327" s="112" t="str">
        <f>IF('Passages &amp; Appels'!T327="","",'Passages &amp; Appels'!T327)</f>
        <v>s</v>
      </c>
      <c r="V327" s="413" t="str">
        <f>IF('Passages &amp; Appels'!U327="","",'Passages &amp; Appels'!U327)</f>
        <v/>
      </c>
    </row>
    <row r="328" spans="1:22" ht="18.75" x14ac:dyDescent="0.3">
      <c r="A328" s="561"/>
      <c r="B328" s="491" t="str">
        <f>IF('Passages &amp; Appels'!L328='Passages &amp; Appels'!L327,"",'Passages &amp; Appels'!L328)</f>
        <v/>
      </c>
      <c r="C328" s="487" t="str">
        <f>IF(B328&lt;&gt;"",'Passages &amp; Appels'!A328,IF('Passages &amp; Appels'!A328='Passages &amp; Appels'!A327,"",'Passages &amp; Appels'!A328))</f>
        <v/>
      </c>
      <c r="D328" s="490" t="str">
        <f>IF(C328&lt;&gt;"",'Passages &amp; Appels'!K328,IF('Passages &amp; Appels'!K328='Passages &amp; Appels'!K327,"",'Passages &amp; Appels'!K328))</f>
        <v/>
      </c>
      <c r="E328" s="488" t="str">
        <f>IF(B328&lt;&gt;"",'Passages &amp; Appels'!H328,IF('Passages &amp; Appels'!H328='Passages &amp; Appels'!H327,"",'Passages &amp; Appels'!H328))</f>
        <v/>
      </c>
      <c r="F328" s="489">
        <f>IF('Passages &amp; Appels'!I328='Passages &amp; Appels'!I327,"",'Passages &amp; Appels'!I328)</f>
        <v>3</v>
      </c>
      <c r="G328" s="259">
        <f>IF('Passages &amp; Appels'!J328="","",'Passages &amp; Appels'!J328)</f>
        <v>3</v>
      </c>
      <c r="H328" s="468" t="str">
        <f>IF('Passages &amp; Appels'!B328="","",'Passages &amp; Appels'!B328)</f>
        <v>CARCHI</v>
      </c>
      <c r="I328" s="437" t="str">
        <f>IF('Passages &amp; Appels'!C328="","",'Passages &amp; Appels'!C328)</f>
        <v>Mathieu</v>
      </c>
      <c r="J328" s="110" t="str">
        <f>IF('Passages &amp; Appels'!D328="","",'Passages &amp; Appels'!D328)</f>
        <v>Homme</v>
      </c>
      <c r="K328" s="110" t="str">
        <f>IF('Passages &amp; Appels'!E328="","",'Passages &amp; Appels'!E328)</f>
        <v xml:space="preserve">N°4 </v>
      </c>
      <c r="L328" s="110" t="str">
        <f>IF('Passages &amp; Appels'!F328="","",'Passages &amp; Appels'!F328)</f>
        <v>CARCHI Mathieu Homme</v>
      </c>
      <c r="M328" s="112" t="str">
        <f>IF('Passages &amp; Appels'!G328="","",'Passages &amp; Appels'!G328)</f>
        <v>CYRNEA</v>
      </c>
      <c r="N328" s="441">
        <f>IF('Passages &amp; Appels'!M328="","",'Passages &amp; Appels'!M328)</f>
        <v>0.65763888888888866</v>
      </c>
      <c r="O328" s="431">
        <f>IF('Passages &amp; Appels'!N328="","",'Passages &amp; Appels'!N328)</f>
        <v>0.67847222222222203</v>
      </c>
      <c r="P328" s="431">
        <f>IF('Passages &amp; Appels'!O328="","",'Passages &amp; Appels'!O328)</f>
        <v>0.67916666666666647</v>
      </c>
      <c r="Q328" s="439">
        <f>IF('Passages &amp; Appels'!P328="","",'Passages &amp; Appels'!P328)</f>
        <v>0.68055555555555536</v>
      </c>
      <c r="R328" s="435">
        <f>IF('Passages &amp; Appels'!Q328="","",'Passages &amp; Appels'!Q328)</f>
        <v>17</v>
      </c>
      <c r="S328" s="110" t="str">
        <f>IF('Passages &amp; Appels'!R328="","",'Passages &amp; Appels'!R328)</f>
        <v>mn</v>
      </c>
      <c r="T328" s="437">
        <f>IF('Passages &amp; Appels'!S328="","",'Passages &amp; Appels'!S328)</f>
        <v>0</v>
      </c>
      <c r="U328" s="112" t="str">
        <f>IF('Passages &amp; Appels'!T328="","",'Passages &amp; Appels'!T328)</f>
        <v>s</v>
      </c>
      <c r="V328" s="413" t="str">
        <f>IF('Passages &amp; Appels'!U328="","",'Passages &amp; Appels'!U328)</f>
        <v/>
      </c>
    </row>
    <row r="329" spans="1:22" ht="18.75" x14ac:dyDescent="0.3">
      <c r="A329" s="561"/>
      <c r="B329" s="491" t="str">
        <f>IF('Passages &amp; Appels'!L329='Passages &amp; Appels'!L328,"",'Passages &amp; Appels'!L329)</f>
        <v/>
      </c>
      <c r="C329" s="487" t="str">
        <f>IF(B329&lt;&gt;"",'Passages &amp; Appels'!A329,IF('Passages &amp; Appels'!A329='Passages &amp; Appels'!A328,"",'Passages &amp; Appels'!A329))</f>
        <v/>
      </c>
      <c r="D329" s="490" t="str">
        <f>IF(C329&lt;&gt;"",'Passages &amp; Appels'!K329,IF('Passages &amp; Appels'!K329='Passages &amp; Appels'!K328,"",'Passages &amp; Appels'!K329))</f>
        <v/>
      </c>
      <c r="E329" s="488" t="str">
        <f>IF(B329&lt;&gt;"",'Passages &amp; Appels'!H329,IF('Passages &amp; Appels'!H329='Passages &amp; Appels'!H328,"",'Passages &amp; Appels'!H329))</f>
        <v/>
      </c>
      <c r="F329" s="489">
        <f>IF('Passages &amp; Appels'!I329='Passages &amp; Appels'!I328,"",'Passages &amp; Appels'!I329)</f>
        <v>4</v>
      </c>
      <c r="G329" s="259">
        <f>IF('Passages &amp; Appels'!J329="","",'Passages &amp; Appels'!J329)</f>
        <v>4</v>
      </c>
      <c r="H329" s="468" t="str">
        <f>IF('Passages &amp; Appels'!B329="","",'Passages &amp; Appels'!B329)</f>
        <v>BRATANIC</v>
      </c>
      <c r="I329" s="437" t="str">
        <f>IF('Passages &amp; Appels'!C329="","",'Passages &amp; Appels'!C329)</f>
        <v>Alexandre</v>
      </c>
      <c r="J329" s="110" t="str">
        <f>IF('Passages &amp; Appels'!D329="","",'Passages &amp; Appels'!D329)</f>
        <v>Homme</v>
      </c>
      <c r="K329" s="110" t="str">
        <f>IF('Passages &amp; Appels'!E329="","",'Passages &amp; Appels'!E329)</f>
        <v>N°1 Capitaine</v>
      </c>
      <c r="L329" s="110" t="str">
        <f>IF('Passages &amp; Appels'!F329="","",'Passages &amp; Appels'!F329)</f>
        <v>BRATANIC Alexandre Homme</v>
      </c>
      <c r="M329" s="112" t="str">
        <f>IF('Passages &amp; Appels'!G329="","",'Passages &amp; Appels'!G329)</f>
        <v>Les Cormorans 1</v>
      </c>
      <c r="N329" s="441">
        <f>IF('Passages &amp; Appels'!M329="","",'Passages &amp; Appels'!M329)</f>
        <v>0.65763888888888866</v>
      </c>
      <c r="O329" s="431">
        <f>IF('Passages &amp; Appels'!N329="","",'Passages &amp; Appels'!N329)</f>
        <v>0.67847222222222203</v>
      </c>
      <c r="P329" s="431">
        <f>IF('Passages &amp; Appels'!O329="","",'Passages &amp; Appels'!O329)</f>
        <v>0.67916666666666647</v>
      </c>
      <c r="Q329" s="439">
        <f>IF('Passages &amp; Appels'!P329="","",'Passages &amp; Appels'!P329)</f>
        <v>0.68055555555555536</v>
      </c>
      <c r="R329" s="435">
        <f>IF('Passages &amp; Appels'!Q329="","",'Passages &amp; Appels'!Q329)</f>
        <v>17</v>
      </c>
      <c r="S329" s="110" t="str">
        <f>IF('Passages &amp; Appels'!R329="","",'Passages &amp; Appels'!R329)</f>
        <v>mn</v>
      </c>
      <c r="T329" s="437">
        <f>IF('Passages &amp; Appels'!S329="","",'Passages &amp; Appels'!S329)</f>
        <v>0</v>
      </c>
      <c r="U329" s="112" t="str">
        <f>IF('Passages &amp; Appels'!T329="","",'Passages &amp; Appels'!T329)</f>
        <v>s</v>
      </c>
      <c r="V329" s="413" t="str">
        <f>IF('Passages &amp; Appels'!U329="","",'Passages &amp; Appels'!U329)</f>
        <v/>
      </c>
    </row>
    <row r="330" spans="1:22" ht="18.75" x14ac:dyDescent="0.3">
      <c r="A330" s="561"/>
      <c r="B330" s="491" t="str">
        <f>IF('Passages &amp; Appels'!L330='Passages &amp; Appels'!L329,"",'Passages &amp; Appels'!L330)</f>
        <v/>
      </c>
      <c r="C330" s="487" t="str">
        <f>IF(B330&lt;&gt;"",'Passages &amp; Appels'!A330,IF('Passages &amp; Appels'!A330='Passages &amp; Appels'!A329,"",'Passages &amp; Appels'!A330))</f>
        <v/>
      </c>
      <c r="D330" s="490" t="str">
        <f>IF(C330&lt;&gt;"",'Passages &amp; Appels'!K330,IF('Passages &amp; Appels'!K330='Passages &amp; Appels'!K329,"",'Passages &amp; Appels'!K330))</f>
        <v/>
      </c>
      <c r="E330" s="488" t="str">
        <f>IF(B330&lt;&gt;"",'Passages &amp; Appels'!H330,IF('Passages &amp; Appels'!H330='Passages &amp; Appels'!H329,"",'Passages &amp; Appels'!H330))</f>
        <v/>
      </c>
      <c r="F330" s="489">
        <f>IF('Passages &amp; Appels'!I330='Passages &amp; Appels'!I329,"",'Passages &amp; Appels'!I330)</f>
        <v>5</v>
      </c>
      <c r="G330" s="259">
        <f>IF('Passages &amp; Appels'!J330="","",'Passages &amp; Appels'!J330)</f>
        <v>5</v>
      </c>
      <c r="H330" s="468" t="str">
        <f>IF('Passages &amp; Appels'!B330="","",'Passages &amp; Appels'!B330)</f>
        <v>LEITNER</v>
      </c>
      <c r="I330" s="437" t="str">
        <f>IF('Passages &amp; Appels'!C330="","",'Passages &amp; Appels'!C330)</f>
        <v>Rachel</v>
      </c>
      <c r="J330" s="110" t="str">
        <f>IF('Passages &amp; Appels'!D330="","",'Passages &amp; Appels'!D330)</f>
        <v>FEMME</v>
      </c>
      <c r="K330" s="110" t="str">
        <f>IF('Passages &amp; Appels'!E330="","",'Passages &amp; Appels'!E330)</f>
        <v>N°1 Capitaine</v>
      </c>
      <c r="L330" s="110" t="str">
        <f>IF('Passages &amp; Appels'!F330="","",'Passages &amp; Appels'!F330)</f>
        <v>LEITNER Rachel FEMME</v>
      </c>
      <c r="M330" s="112" t="str">
        <f>IF('Passages &amp; Appels'!G330="","",'Passages &amp; Appels'!G330)</f>
        <v>Les Cormorans 2</v>
      </c>
      <c r="N330" s="441">
        <f>IF('Passages &amp; Appels'!M330="","",'Passages &amp; Appels'!M330)</f>
        <v>0.65763888888888866</v>
      </c>
      <c r="O330" s="431">
        <f>IF('Passages &amp; Appels'!N330="","",'Passages &amp; Appels'!N330)</f>
        <v>0.67847222222222203</v>
      </c>
      <c r="P330" s="431">
        <f>IF('Passages &amp; Appels'!O330="","",'Passages &amp; Appels'!O330)</f>
        <v>0.67916666666666647</v>
      </c>
      <c r="Q330" s="439">
        <f>IF('Passages &amp; Appels'!P330="","",'Passages &amp; Appels'!P330)</f>
        <v>0.68055555555555536</v>
      </c>
      <c r="R330" s="435">
        <f>IF('Passages &amp; Appels'!Q330="","",'Passages &amp; Appels'!Q330)</f>
        <v>16</v>
      </c>
      <c r="S330" s="110" t="str">
        <f>IF('Passages &amp; Appels'!R330="","",'Passages &amp; Appels'!R330)</f>
        <v>mn</v>
      </c>
      <c r="T330" s="437">
        <f>IF('Passages &amp; Appels'!S330="","",'Passages &amp; Appels'!S330)</f>
        <v>30</v>
      </c>
      <c r="U330" s="112" t="str">
        <f>IF('Passages &amp; Appels'!T330="","",'Passages &amp; Appels'!T330)</f>
        <v>s</v>
      </c>
      <c r="V330" s="413" t="str">
        <f>IF('Passages &amp; Appels'!U330="","",'Passages &amp; Appels'!U330)</f>
        <v/>
      </c>
    </row>
    <row r="331" spans="1:22" ht="18.75" x14ac:dyDescent="0.3">
      <c r="A331" s="561"/>
      <c r="B331" s="491">
        <f>IF('Passages &amp; Appels'!L331='Passages &amp; Appels'!L330,"",'Passages &amp; Appels'!L331)</f>
        <v>0.66249999999999976</v>
      </c>
      <c r="C331" s="487" t="str">
        <f>IF(B331&lt;&gt;"",'Passages &amp; Appels'!A331,IF('Passages &amp; Appels'!A331='Passages &amp; Appels'!A330,"",'Passages &amp; Appels'!A331))</f>
        <v>16*50</v>
      </c>
      <c r="D331" s="490" t="str">
        <f>IF(C331&lt;&gt;"",'Passages &amp; Appels'!K331,IF('Passages &amp; Appels'!K331='Passages &amp; Appels'!K330,"",'Passages &amp; Appels'!K331))</f>
        <v>Appel</v>
      </c>
      <c r="E331" s="488">
        <f>IF(B331&lt;&gt;"",'Passages &amp; Appels'!H331,IF('Passages &amp; Appels'!H331='Passages &amp; Appels'!H330,"",'Passages &amp; Appels'!H331))</f>
        <v>2</v>
      </c>
      <c r="F331" s="489">
        <f>IF('Passages &amp; Appels'!I331='Passages &amp; Appels'!I330,"",'Passages &amp; Appels'!I331)</f>
        <v>1</v>
      </c>
      <c r="G331" s="259">
        <f>IF('Passages &amp; Appels'!J331="","",'Passages &amp; Appels'!J331)</f>
        <v>1</v>
      </c>
      <c r="H331" s="468" t="str">
        <f>IF('Passages &amp; Appels'!B331="","",'Passages &amp; Appels'!B331)</f>
        <v>ROUX</v>
      </c>
      <c r="I331" s="437" t="str">
        <f>IF('Passages &amp; Appels'!C331="","",'Passages &amp; Appels'!C331)</f>
        <v>Benoît</v>
      </c>
      <c r="J331" s="110" t="str">
        <f>IF('Passages &amp; Appels'!D331="","",'Passages &amp; Appels'!D331)</f>
        <v>Homme</v>
      </c>
      <c r="K331" s="110" t="str">
        <f>IF('Passages &amp; Appels'!E331="","",'Passages &amp; Appels'!E331)</f>
        <v xml:space="preserve">N°5 </v>
      </c>
      <c r="L331" s="110" t="str">
        <f>IF('Passages &amp; Appels'!F331="","",'Passages &amp; Appels'!F331)</f>
        <v>ROUX Benoît Homme</v>
      </c>
      <c r="M331" s="112" t="str">
        <f>IF('Passages &amp; Appels'!G331="","",'Passages &amp; Appels'!G331)</f>
        <v>CYRNEA</v>
      </c>
      <c r="N331" s="441">
        <f>IF('Passages &amp; Appels'!M331="","",'Passages &amp; Appels'!M331)</f>
        <v>0.64166666666666639</v>
      </c>
      <c r="O331" s="431">
        <f>IF('Passages &amp; Appels'!N331="","",'Passages &amp; Appels'!N331)</f>
        <v>0.66249999999999976</v>
      </c>
      <c r="P331" s="431">
        <f>IF('Passages &amp; Appels'!O331="","",'Passages &amp; Appels'!O331)</f>
        <v>0.6631944444444442</v>
      </c>
      <c r="Q331" s="439">
        <f>IF('Passages &amp; Appels'!P331="","",'Passages &amp; Appels'!P331)</f>
        <v>0.66458333333333308</v>
      </c>
      <c r="R331" s="435">
        <f>IF('Passages &amp; Appels'!Q331="","",'Passages &amp; Appels'!Q331)</f>
        <v>20</v>
      </c>
      <c r="S331" s="110" t="str">
        <f>IF('Passages &amp; Appels'!R331="","",'Passages &amp; Appels'!R331)</f>
        <v>mn</v>
      </c>
      <c r="T331" s="437">
        <f>IF('Passages &amp; Appels'!S331="","",'Passages &amp; Appels'!S331)</f>
        <v>0</v>
      </c>
      <c r="U331" s="112" t="str">
        <f>IF('Passages &amp; Appels'!T331="","",'Passages &amp; Appels'!T331)</f>
        <v>s</v>
      </c>
      <c r="V331" s="413" t="str">
        <f>IF('Passages &amp; Appels'!U331="","",'Passages &amp; Appels'!U331)</f>
        <v/>
      </c>
    </row>
    <row r="332" spans="1:22" ht="18.75" x14ac:dyDescent="0.3">
      <c r="A332" s="561"/>
      <c r="B332" s="491" t="str">
        <f>IF('Passages &amp; Appels'!L332='Passages &amp; Appels'!L331,"",'Passages &amp; Appels'!L332)</f>
        <v/>
      </c>
      <c r="C332" s="487" t="str">
        <f>IF(B332&lt;&gt;"",'Passages &amp; Appels'!A332,IF('Passages &amp; Appels'!A332='Passages &amp; Appels'!A331,"",'Passages &amp; Appels'!A332))</f>
        <v/>
      </c>
      <c r="D332" s="490" t="str">
        <f>IF(C332&lt;&gt;"",'Passages &amp; Appels'!K332,IF('Passages &amp; Appels'!K332='Passages &amp; Appels'!K331,"",'Passages &amp; Appels'!K332))</f>
        <v/>
      </c>
      <c r="E332" s="488" t="str">
        <f>IF(B332&lt;&gt;"",'Passages &amp; Appels'!H332,IF('Passages &amp; Appels'!H332='Passages &amp; Appels'!H331,"",'Passages &amp; Appels'!H332))</f>
        <v/>
      </c>
      <c r="F332" s="489">
        <f>IF('Passages &amp; Appels'!I332='Passages &amp; Appels'!I331,"",'Passages &amp; Appels'!I332)</f>
        <v>2</v>
      </c>
      <c r="G332" s="259">
        <f>IF('Passages &amp; Appels'!J332="","",'Passages &amp; Appels'!J332)</f>
        <v>2</v>
      </c>
      <c r="H332" s="468" t="str">
        <f>IF('Passages &amp; Appels'!B332="","",'Passages &amp; Appels'!B332)</f>
        <v>BUZET</v>
      </c>
      <c r="I332" s="437" t="str">
        <f>IF('Passages &amp; Appels'!C332="","",'Passages &amp; Appels'!C332)</f>
        <v>François</v>
      </c>
      <c r="J332" s="110" t="str">
        <f>IF('Passages &amp; Appels'!D332="","",'Passages &amp; Appels'!D332)</f>
        <v>Homme</v>
      </c>
      <c r="K332" s="110" t="str">
        <f>IF('Passages &amp; Appels'!E332="","",'Passages &amp; Appels'!E332)</f>
        <v xml:space="preserve">N°3 </v>
      </c>
      <c r="L332" s="110" t="str">
        <f>IF('Passages &amp; Appels'!F332="","",'Passages &amp; Appels'!F332)</f>
        <v>BUZET François Homme</v>
      </c>
      <c r="M332" s="112" t="str">
        <f>IF('Passages &amp; Appels'!G332="","",'Passages &amp; Appels'!G332)</f>
        <v>Les Cormorans 2</v>
      </c>
      <c r="N332" s="441">
        <f>IF('Passages &amp; Appels'!M332="","",'Passages &amp; Appels'!M332)</f>
        <v>0.64166666666666639</v>
      </c>
      <c r="O332" s="431">
        <f>IF('Passages &amp; Appels'!N332="","",'Passages &amp; Appels'!N332)</f>
        <v>0.66249999999999976</v>
      </c>
      <c r="P332" s="431">
        <f>IF('Passages &amp; Appels'!O332="","",'Passages &amp; Appels'!O332)</f>
        <v>0.6631944444444442</v>
      </c>
      <c r="Q332" s="439">
        <f>IF('Passages &amp; Appels'!P332="","",'Passages &amp; Appels'!P332)</f>
        <v>0.66458333333333308</v>
      </c>
      <c r="R332" s="435">
        <f>IF('Passages &amp; Appels'!Q332="","",'Passages &amp; Appels'!Q332)</f>
        <v>20</v>
      </c>
      <c r="S332" s="110" t="str">
        <f>IF('Passages &amp; Appels'!R332="","",'Passages &amp; Appels'!R332)</f>
        <v>mn</v>
      </c>
      <c r="T332" s="437">
        <f>IF('Passages &amp; Appels'!S332="","",'Passages &amp; Appels'!S332)</f>
        <v>0</v>
      </c>
      <c r="U332" s="112" t="str">
        <f>IF('Passages &amp; Appels'!T332="","",'Passages &amp; Appels'!T332)</f>
        <v>s</v>
      </c>
      <c r="V332" s="413" t="str">
        <f>IF('Passages &amp; Appels'!U332="","",'Passages &amp; Appels'!U332)</f>
        <v/>
      </c>
    </row>
    <row r="333" spans="1:22" ht="18.75" x14ac:dyDescent="0.3">
      <c r="A333" s="561"/>
      <c r="B333" s="491" t="str">
        <f>IF('Passages &amp; Appels'!L333='Passages &amp; Appels'!L332,"",'Passages &amp; Appels'!L333)</f>
        <v/>
      </c>
      <c r="C333" s="487" t="str">
        <f>IF(B333&lt;&gt;"",'Passages &amp; Appels'!A333,IF('Passages &amp; Appels'!A333='Passages &amp; Appels'!A332,"",'Passages &amp; Appels'!A333))</f>
        <v/>
      </c>
      <c r="D333" s="490" t="str">
        <f>IF(C333&lt;&gt;"",'Passages &amp; Appels'!K333,IF('Passages &amp; Appels'!K333='Passages &amp; Appels'!K332,"",'Passages &amp; Appels'!K333))</f>
        <v/>
      </c>
      <c r="E333" s="488" t="str">
        <f>IF(B333&lt;&gt;"",'Passages &amp; Appels'!H333,IF('Passages &amp; Appels'!H333='Passages &amp; Appels'!H332,"",'Passages &amp; Appels'!H333))</f>
        <v/>
      </c>
      <c r="F333" s="489">
        <f>IF('Passages &amp; Appels'!I333='Passages &amp; Appels'!I332,"",'Passages &amp; Appels'!I333)</f>
        <v>3</v>
      </c>
      <c r="G333" s="259">
        <f>IF('Passages &amp; Appels'!J333="","",'Passages &amp; Appels'!J333)</f>
        <v>3</v>
      </c>
      <c r="H333" s="468" t="str">
        <f>IF('Passages &amp; Appels'!B333="","",'Passages &amp; Appels'!B333)</f>
        <v>GUEHRIA</v>
      </c>
      <c r="I333" s="437" t="str">
        <f>IF('Passages &amp; Appels'!C333="","",'Passages &amp; Appels'!C333)</f>
        <v>Réda</v>
      </c>
      <c r="J333" s="110" t="str">
        <f>IF('Passages &amp; Appels'!D333="","",'Passages &amp; Appels'!D333)</f>
        <v>Homme</v>
      </c>
      <c r="K333" s="110" t="str">
        <f>IF('Passages &amp; Appels'!E333="","",'Passages &amp; Appels'!E333)</f>
        <v>N°1 Capitaine</v>
      </c>
      <c r="L333" s="110" t="str">
        <f>IF('Passages &amp; Appels'!F333="","",'Passages &amp; Appels'!F333)</f>
        <v>GUEHRIA Réda Homme</v>
      </c>
      <c r="M333" s="112" t="str">
        <f>IF('Passages &amp; Appels'!G333="","",'Passages &amp; Appels'!G333)</f>
        <v>Savoy'OuBien?</v>
      </c>
      <c r="N333" s="441">
        <f>IF('Passages &amp; Appels'!M333="","",'Passages &amp; Appels'!M333)</f>
        <v>0.64166666666666639</v>
      </c>
      <c r="O333" s="431">
        <f>IF('Passages &amp; Appels'!N333="","",'Passages &amp; Appels'!N333)</f>
        <v>0.66249999999999976</v>
      </c>
      <c r="P333" s="431">
        <f>IF('Passages &amp; Appels'!O333="","",'Passages &amp; Appels'!O333)</f>
        <v>0.6631944444444442</v>
      </c>
      <c r="Q333" s="439">
        <f>IF('Passages &amp; Appels'!P333="","",'Passages &amp; Appels'!P333)</f>
        <v>0.66458333333333308</v>
      </c>
      <c r="R333" s="435">
        <f>IF('Passages &amp; Appels'!Q333="","",'Passages &amp; Appels'!Q333)</f>
        <v>19</v>
      </c>
      <c r="S333" s="110" t="str">
        <f>IF('Passages &amp; Appels'!R333="","",'Passages &amp; Appels'!R333)</f>
        <v>mn</v>
      </c>
      <c r="T333" s="437">
        <f>IF('Passages &amp; Appels'!S333="","",'Passages &amp; Appels'!S333)</f>
        <v>0</v>
      </c>
      <c r="U333" s="112" t="str">
        <f>IF('Passages &amp; Appels'!T333="","",'Passages &amp; Appels'!T333)</f>
        <v>s</v>
      </c>
      <c r="V333" s="413" t="str">
        <f>IF('Passages &amp; Appels'!U333="","",'Passages &amp; Appels'!U333)</f>
        <v/>
      </c>
    </row>
    <row r="334" spans="1:22" ht="18.75" x14ac:dyDescent="0.3">
      <c r="A334" s="561"/>
      <c r="B334" s="491" t="str">
        <f>IF('Passages &amp; Appels'!L334='Passages &amp; Appels'!L333,"",'Passages &amp; Appels'!L334)</f>
        <v/>
      </c>
      <c r="C334" s="487" t="str">
        <f>IF(B334&lt;&gt;"",'Passages &amp; Appels'!A334,IF('Passages &amp; Appels'!A334='Passages &amp; Appels'!A333,"",'Passages &amp; Appels'!A334))</f>
        <v/>
      </c>
      <c r="D334" s="490" t="str">
        <f>IF(C334&lt;&gt;"",'Passages &amp; Appels'!K334,IF('Passages &amp; Appels'!K334='Passages &amp; Appels'!K333,"",'Passages &amp; Appels'!K334))</f>
        <v/>
      </c>
      <c r="E334" s="488" t="str">
        <f>IF(B334&lt;&gt;"",'Passages &amp; Appels'!H334,IF('Passages &amp; Appels'!H334='Passages &amp; Appels'!H333,"",'Passages &amp; Appels'!H334))</f>
        <v/>
      </c>
      <c r="F334" s="489">
        <f>IF('Passages &amp; Appels'!I334='Passages &amp; Appels'!I333,"",'Passages &amp; Appels'!I334)</f>
        <v>4</v>
      </c>
      <c r="G334" s="259">
        <f>IF('Passages &amp; Appels'!J334="","",'Passages &amp; Appels'!J334)</f>
        <v>4</v>
      </c>
      <c r="H334" s="468" t="str">
        <f>IF('Passages &amp; Appels'!B334="","",'Passages &amp; Appels'!B334)</f>
        <v>DURET</v>
      </c>
      <c r="I334" s="437" t="str">
        <f>IF('Passages &amp; Appels'!C334="","",'Passages &amp; Appels'!C334)</f>
        <v>Olivier</v>
      </c>
      <c r="J334" s="110" t="str">
        <f>IF('Passages &amp; Appels'!D334="","",'Passages &amp; Appels'!D334)</f>
        <v>Homme</v>
      </c>
      <c r="K334" s="110" t="str">
        <f>IF('Passages &amp; Appels'!E334="","",'Passages &amp; Appels'!E334)</f>
        <v>N°1 Capitaine</v>
      </c>
      <c r="L334" s="110" t="str">
        <f>IF('Passages &amp; Appels'!F334="","",'Passages &amp; Appels'!F334)</f>
        <v>DURET Olivier Homme</v>
      </c>
      <c r="M334" s="112" t="str">
        <f>IF('Passages &amp; Appels'!G334="","",'Passages &amp; Appels'!G334)</f>
        <v>LIMULES</v>
      </c>
      <c r="N334" s="441">
        <f>IF('Passages &amp; Appels'!M334="","",'Passages &amp; Appels'!M334)</f>
        <v>0.64166666666666639</v>
      </c>
      <c r="O334" s="431">
        <f>IF('Passages &amp; Appels'!N334="","",'Passages &amp; Appels'!N334)</f>
        <v>0.66249999999999976</v>
      </c>
      <c r="P334" s="431">
        <f>IF('Passages &amp; Appels'!O334="","",'Passages &amp; Appels'!O334)</f>
        <v>0.6631944444444442</v>
      </c>
      <c r="Q334" s="439">
        <f>IF('Passages &amp; Appels'!P334="","",'Passages &amp; Appels'!P334)</f>
        <v>0.66458333333333308</v>
      </c>
      <c r="R334" s="435">
        <f>IF('Passages &amp; Appels'!Q334="","",'Passages &amp; Appels'!Q334)</f>
        <v>18</v>
      </c>
      <c r="S334" s="110" t="str">
        <f>IF('Passages &amp; Appels'!R334="","",'Passages &amp; Appels'!R334)</f>
        <v>mn</v>
      </c>
      <c r="T334" s="437">
        <f>IF('Passages &amp; Appels'!S334="","",'Passages &amp; Appels'!S334)</f>
        <v>0</v>
      </c>
      <c r="U334" s="112" t="str">
        <f>IF('Passages &amp; Appels'!T334="","",'Passages &amp; Appels'!T334)</f>
        <v>s</v>
      </c>
      <c r="V334" s="413" t="str">
        <f>IF('Passages &amp; Appels'!U334="","",'Passages &amp; Appels'!U334)</f>
        <v/>
      </c>
    </row>
    <row r="335" spans="1:22" ht="18.75" x14ac:dyDescent="0.3">
      <c r="A335" s="561"/>
      <c r="B335" s="491" t="str">
        <f>IF('Passages &amp; Appels'!L335='Passages &amp; Appels'!L334,"",'Passages &amp; Appels'!L335)</f>
        <v/>
      </c>
      <c r="C335" s="487" t="str">
        <f>IF(B335&lt;&gt;"",'Passages &amp; Appels'!A335,IF('Passages &amp; Appels'!A335='Passages &amp; Appels'!A334,"",'Passages &amp; Appels'!A335))</f>
        <v/>
      </c>
      <c r="D335" s="490" t="str">
        <f>IF(C335&lt;&gt;"",'Passages &amp; Appels'!K335,IF('Passages &amp; Appels'!K335='Passages &amp; Appels'!K334,"",'Passages &amp; Appels'!K335))</f>
        <v/>
      </c>
      <c r="E335" s="488" t="str">
        <f>IF(B335&lt;&gt;"",'Passages &amp; Appels'!H335,IF('Passages &amp; Appels'!H335='Passages &amp; Appels'!H334,"",'Passages &amp; Appels'!H335))</f>
        <v/>
      </c>
      <c r="F335" s="489">
        <f>IF('Passages &amp; Appels'!I335='Passages &amp; Appels'!I334,"",'Passages &amp; Appels'!I335)</f>
        <v>5</v>
      </c>
      <c r="G335" s="259">
        <f>IF('Passages &amp; Appels'!J335="","",'Passages &amp; Appels'!J335)</f>
        <v>5</v>
      </c>
      <c r="H335" s="468" t="str">
        <f>IF('Passages &amp; Appels'!B335="","",'Passages &amp; Appels'!B335)</f>
        <v>VERNIER</v>
      </c>
      <c r="I335" s="437" t="str">
        <f>IF('Passages &amp; Appels'!C335="","",'Passages &amp; Appels'!C335)</f>
        <v>Emilie</v>
      </c>
      <c r="J335" s="110" t="str">
        <f>IF('Passages &amp; Appels'!D335="","",'Passages &amp; Appels'!D335)</f>
        <v>Femme</v>
      </c>
      <c r="K335" s="110" t="str">
        <f>IF('Passages &amp; Appels'!E335="","",'Passages &amp; Appels'!E335)</f>
        <v xml:space="preserve">N°5 </v>
      </c>
      <c r="L335" s="110" t="str">
        <f>IF('Passages &amp; Appels'!F335="","",'Passages &amp; Appels'!F335)</f>
        <v>VERNIER Emilie Femme</v>
      </c>
      <c r="M335" s="112" t="str">
        <f>IF('Passages &amp; Appels'!G335="","",'Passages &amp; Appels'!G335)</f>
        <v>Savoy'OuBien?</v>
      </c>
      <c r="N335" s="441">
        <f>IF('Passages &amp; Appels'!M335="","",'Passages &amp; Appels'!M335)</f>
        <v>0.64166666666666639</v>
      </c>
      <c r="O335" s="431">
        <f>IF('Passages &amp; Appels'!N335="","",'Passages &amp; Appels'!N335)</f>
        <v>0.66249999999999976</v>
      </c>
      <c r="P335" s="431">
        <f>IF('Passages &amp; Appels'!O335="","",'Passages &amp; Appels'!O335)</f>
        <v>0.6631944444444442</v>
      </c>
      <c r="Q335" s="439">
        <f>IF('Passages &amp; Appels'!P335="","",'Passages &amp; Appels'!P335)</f>
        <v>0.66458333333333308</v>
      </c>
      <c r="R335" s="435">
        <f>IF('Passages &amp; Appels'!Q335="","",'Passages &amp; Appels'!Q335)</f>
        <v>18</v>
      </c>
      <c r="S335" s="110" t="str">
        <f>IF('Passages &amp; Appels'!R335="","",'Passages &amp; Appels'!R335)</f>
        <v>mn</v>
      </c>
      <c r="T335" s="437">
        <f>IF('Passages &amp; Appels'!S335="","",'Passages &amp; Appels'!S335)</f>
        <v>0</v>
      </c>
      <c r="U335" s="112" t="str">
        <f>IF('Passages &amp; Appels'!T335="","",'Passages &amp; Appels'!T335)</f>
        <v>s</v>
      </c>
      <c r="V335" s="413" t="str">
        <f>IF('Passages &amp; Appels'!U335="","",'Passages &amp; Appels'!U335)</f>
        <v/>
      </c>
    </row>
    <row r="336" spans="1:22" ht="18.75" x14ac:dyDescent="0.3">
      <c r="A336" s="561"/>
      <c r="B336" s="491">
        <f>IF('Passages &amp; Appels'!L336='Passages &amp; Appels'!L335,"",'Passages &amp; Appels'!L336)</f>
        <v>0.6631944444444442</v>
      </c>
      <c r="C336" s="487" t="str">
        <f>IF(B336&lt;&gt;"",'Passages &amp; Appels'!A336,IF('Passages &amp; Appels'!A336='Passages &amp; Appels'!A335,"",'Passages &amp; Appels'!A336))</f>
        <v>16*50</v>
      </c>
      <c r="D336" s="490" t="str">
        <f>IF(C336&lt;&gt;"",'Passages &amp; Appels'!K336,IF('Passages &amp; Appels'!K336='Passages &amp; Appels'!K335,"",'Passages &amp; Appels'!K336))</f>
        <v>Décompte</v>
      </c>
      <c r="E336" s="488">
        <f>IF(B336&lt;&gt;"",'Passages &amp; Appels'!H336,IF('Passages &amp; Appels'!H336='Passages &amp; Appels'!H335,"",'Passages &amp; Appels'!H336))</f>
        <v>2</v>
      </c>
      <c r="F336" s="489">
        <f>IF('Passages &amp; Appels'!I336='Passages &amp; Appels'!I335,"",'Passages &amp; Appels'!I336)</f>
        <v>1</v>
      </c>
      <c r="G336" s="259">
        <f>IF('Passages &amp; Appels'!J336="","",'Passages &amp; Appels'!J336)</f>
        <v>1</v>
      </c>
      <c r="H336" s="468" t="str">
        <f>IF('Passages &amp; Appels'!B336="","",'Passages &amp; Appels'!B336)</f>
        <v>ROUX</v>
      </c>
      <c r="I336" s="437" t="str">
        <f>IF('Passages &amp; Appels'!C336="","",'Passages &amp; Appels'!C336)</f>
        <v>Benoît</v>
      </c>
      <c r="J336" s="110" t="str">
        <f>IF('Passages &amp; Appels'!D336="","",'Passages &amp; Appels'!D336)</f>
        <v>Homme</v>
      </c>
      <c r="K336" s="110" t="str">
        <f>IF('Passages &amp; Appels'!E336="","",'Passages &amp; Appels'!E336)</f>
        <v xml:space="preserve">N°5 </v>
      </c>
      <c r="L336" s="110" t="str">
        <f>IF('Passages &amp; Appels'!F336="","",'Passages &amp; Appels'!F336)</f>
        <v>ROUX Benoît Homme</v>
      </c>
      <c r="M336" s="112" t="str">
        <f>IF('Passages &amp; Appels'!G336="","",'Passages &amp; Appels'!G336)</f>
        <v>CYRNEA</v>
      </c>
      <c r="N336" s="441">
        <f>IF('Passages &amp; Appels'!M336="","",'Passages &amp; Appels'!M336)</f>
        <v>0.64166666666666639</v>
      </c>
      <c r="O336" s="431">
        <f>IF('Passages &amp; Appels'!N336="","",'Passages &amp; Appels'!N336)</f>
        <v>0.66249999999999976</v>
      </c>
      <c r="P336" s="431">
        <f>IF('Passages &amp; Appels'!O336="","",'Passages &amp; Appels'!O336)</f>
        <v>0.6631944444444442</v>
      </c>
      <c r="Q336" s="439">
        <f>IF('Passages &amp; Appels'!P336="","",'Passages &amp; Appels'!P336)</f>
        <v>0.66458333333333308</v>
      </c>
      <c r="R336" s="435">
        <f>IF('Passages &amp; Appels'!Q336="","",'Passages &amp; Appels'!Q336)</f>
        <v>20</v>
      </c>
      <c r="S336" s="110" t="str">
        <f>IF('Passages &amp; Appels'!R336="","",'Passages &amp; Appels'!R336)</f>
        <v>mn</v>
      </c>
      <c r="T336" s="437">
        <f>IF('Passages &amp; Appels'!S336="","",'Passages &amp; Appels'!S336)</f>
        <v>0</v>
      </c>
      <c r="U336" s="112" t="str">
        <f>IF('Passages &amp; Appels'!T336="","",'Passages &amp; Appels'!T336)</f>
        <v>s</v>
      </c>
      <c r="V336" s="413" t="str">
        <f>IF('Passages &amp; Appels'!U336="","",'Passages &amp; Appels'!U336)</f>
        <v/>
      </c>
    </row>
    <row r="337" spans="1:22" ht="18.75" x14ac:dyDescent="0.3">
      <c r="A337" s="561"/>
      <c r="B337" s="491" t="str">
        <f>IF('Passages &amp; Appels'!L337='Passages &amp; Appels'!L336,"",'Passages &amp; Appels'!L337)</f>
        <v/>
      </c>
      <c r="C337" s="487" t="str">
        <f>IF(B337&lt;&gt;"",'Passages &amp; Appels'!A337,IF('Passages &amp; Appels'!A337='Passages &amp; Appels'!A336,"",'Passages &amp; Appels'!A337))</f>
        <v/>
      </c>
      <c r="D337" s="490" t="str">
        <f>IF(C337&lt;&gt;"",'Passages &amp; Appels'!K337,IF('Passages &amp; Appels'!K337='Passages &amp; Appels'!K336,"",'Passages &amp; Appels'!K337))</f>
        <v/>
      </c>
      <c r="E337" s="488" t="str">
        <f>IF(B337&lt;&gt;"",'Passages &amp; Appels'!H337,IF('Passages &amp; Appels'!H337='Passages &amp; Appels'!H336,"",'Passages &amp; Appels'!H337))</f>
        <v/>
      </c>
      <c r="F337" s="489">
        <f>IF('Passages &amp; Appels'!I337='Passages &amp; Appels'!I336,"",'Passages &amp; Appels'!I337)</f>
        <v>2</v>
      </c>
      <c r="G337" s="259">
        <f>IF('Passages &amp; Appels'!J337="","",'Passages &amp; Appels'!J337)</f>
        <v>2</v>
      </c>
      <c r="H337" s="468" t="str">
        <f>IF('Passages &amp; Appels'!B337="","",'Passages &amp; Appels'!B337)</f>
        <v>BUZET</v>
      </c>
      <c r="I337" s="437" t="str">
        <f>IF('Passages &amp; Appels'!C337="","",'Passages &amp; Appels'!C337)</f>
        <v>François</v>
      </c>
      <c r="J337" s="110" t="str">
        <f>IF('Passages &amp; Appels'!D337="","",'Passages &amp; Appels'!D337)</f>
        <v>Homme</v>
      </c>
      <c r="K337" s="110" t="str">
        <f>IF('Passages &amp; Appels'!E337="","",'Passages &amp; Appels'!E337)</f>
        <v xml:space="preserve">N°3 </v>
      </c>
      <c r="L337" s="110" t="str">
        <f>IF('Passages &amp; Appels'!F337="","",'Passages &amp; Appels'!F337)</f>
        <v>BUZET François Homme</v>
      </c>
      <c r="M337" s="112" t="str">
        <f>IF('Passages &amp; Appels'!G337="","",'Passages &amp; Appels'!G337)</f>
        <v>Les Cormorans 2</v>
      </c>
      <c r="N337" s="441">
        <f>IF('Passages &amp; Appels'!M337="","",'Passages &amp; Appels'!M337)</f>
        <v>0.64166666666666639</v>
      </c>
      <c r="O337" s="431">
        <f>IF('Passages &amp; Appels'!N337="","",'Passages &amp; Appels'!N337)</f>
        <v>0.66249999999999976</v>
      </c>
      <c r="P337" s="431">
        <f>IF('Passages &amp; Appels'!O337="","",'Passages &amp; Appels'!O337)</f>
        <v>0.6631944444444442</v>
      </c>
      <c r="Q337" s="439">
        <f>IF('Passages &amp; Appels'!P337="","",'Passages &amp; Appels'!P337)</f>
        <v>0.66458333333333308</v>
      </c>
      <c r="R337" s="435">
        <f>IF('Passages &amp; Appels'!Q337="","",'Passages &amp; Appels'!Q337)</f>
        <v>20</v>
      </c>
      <c r="S337" s="110" t="str">
        <f>IF('Passages &amp; Appels'!R337="","",'Passages &amp; Appels'!R337)</f>
        <v>mn</v>
      </c>
      <c r="T337" s="437">
        <f>IF('Passages &amp; Appels'!S337="","",'Passages &amp; Appels'!S337)</f>
        <v>0</v>
      </c>
      <c r="U337" s="112" t="str">
        <f>IF('Passages &amp; Appels'!T337="","",'Passages &amp; Appels'!T337)</f>
        <v>s</v>
      </c>
      <c r="V337" s="413" t="str">
        <f>IF('Passages &amp; Appels'!U337="","",'Passages &amp; Appels'!U337)</f>
        <v/>
      </c>
    </row>
    <row r="338" spans="1:22" ht="18.75" x14ac:dyDescent="0.3">
      <c r="A338" s="561"/>
      <c r="B338" s="491" t="str">
        <f>IF('Passages &amp; Appels'!L338='Passages &amp; Appels'!L337,"",'Passages &amp; Appels'!L338)</f>
        <v/>
      </c>
      <c r="C338" s="487" t="str">
        <f>IF(B338&lt;&gt;"",'Passages &amp; Appels'!A338,IF('Passages &amp; Appels'!A338='Passages &amp; Appels'!A337,"",'Passages &amp; Appels'!A338))</f>
        <v/>
      </c>
      <c r="D338" s="490" t="str">
        <f>IF(C338&lt;&gt;"",'Passages &amp; Appels'!K338,IF('Passages &amp; Appels'!K338='Passages &amp; Appels'!K337,"",'Passages &amp; Appels'!K338))</f>
        <v/>
      </c>
      <c r="E338" s="488" t="str">
        <f>IF(B338&lt;&gt;"",'Passages &amp; Appels'!H338,IF('Passages &amp; Appels'!H338='Passages &amp; Appels'!H337,"",'Passages &amp; Appels'!H338))</f>
        <v/>
      </c>
      <c r="F338" s="489">
        <f>IF('Passages &amp; Appels'!I338='Passages &amp; Appels'!I337,"",'Passages &amp; Appels'!I338)</f>
        <v>3</v>
      </c>
      <c r="G338" s="259">
        <f>IF('Passages &amp; Appels'!J338="","",'Passages &amp; Appels'!J338)</f>
        <v>3</v>
      </c>
      <c r="H338" s="468" t="str">
        <f>IF('Passages &amp; Appels'!B338="","",'Passages &amp; Appels'!B338)</f>
        <v>GUEHRIA</v>
      </c>
      <c r="I338" s="437" t="str">
        <f>IF('Passages &amp; Appels'!C338="","",'Passages &amp; Appels'!C338)</f>
        <v>Réda</v>
      </c>
      <c r="J338" s="110" t="str">
        <f>IF('Passages &amp; Appels'!D338="","",'Passages &amp; Appels'!D338)</f>
        <v>Homme</v>
      </c>
      <c r="K338" s="110" t="str">
        <f>IF('Passages &amp; Appels'!E338="","",'Passages &amp; Appels'!E338)</f>
        <v>N°1 Capitaine</v>
      </c>
      <c r="L338" s="110" t="str">
        <f>IF('Passages &amp; Appels'!F338="","",'Passages &amp; Appels'!F338)</f>
        <v>GUEHRIA Réda Homme</v>
      </c>
      <c r="M338" s="112" t="str">
        <f>IF('Passages &amp; Appels'!G338="","",'Passages &amp; Appels'!G338)</f>
        <v>Savoy'OuBien?</v>
      </c>
      <c r="N338" s="441">
        <f>IF('Passages &amp; Appels'!M338="","",'Passages &amp; Appels'!M338)</f>
        <v>0.64166666666666639</v>
      </c>
      <c r="O338" s="431">
        <f>IF('Passages &amp; Appels'!N338="","",'Passages &amp; Appels'!N338)</f>
        <v>0.66249999999999976</v>
      </c>
      <c r="P338" s="431">
        <f>IF('Passages &amp; Appels'!O338="","",'Passages &amp; Appels'!O338)</f>
        <v>0.6631944444444442</v>
      </c>
      <c r="Q338" s="439">
        <f>IF('Passages &amp; Appels'!P338="","",'Passages &amp; Appels'!P338)</f>
        <v>0.66458333333333308</v>
      </c>
      <c r="R338" s="435">
        <f>IF('Passages &amp; Appels'!Q338="","",'Passages &amp; Appels'!Q338)</f>
        <v>19</v>
      </c>
      <c r="S338" s="110" t="str">
        <f>IF('Passages &amp; Appels'!R338="","",'Passages &amp; Appels'!R338)</f>
        <v>mn</v>
      </c>
      <c r="T338" s="437">
        <f>IF('Passages &amp; Appels'!S338="","",'Passages &amp; Appels'!S338)</f>
        <v>0</v>
      </c>
      <c r="U338" s="112" t="str">
        <f>IF('Passages &amp; Appels'!T338="","",'Passages &amp; Appels'!T338)</f>
        <v>s</v>
      </c>
      <c r="V338" s="413" t="str">
        <f>IF('Passages &amp; Appels'!U338="","",'Passages &amp; Appels'!U338)</f>
        <v/>
      </c>
    </row>
    <row r="339" spans="1:22" ht="18.75" x14ac:dyDescent="0.3">
      <c r="A339" s="561"/>
      <c r="B339" s="491" t="str">
        <f>IF('Passages &amp; Appels'!L339='Passages &amp; Appels'!L338,"",'Passages &amp; Appels'!L339)</f>
        <v/>
      </c>
      <c r="C339" s="487" t="str">
        <f>IF(B339&lt;&gt;"",'Passages &amp; Appels'!A339,IF('Passages &amp; Appels'!A339='Passages &amp; Appels'!A338,"",'Passages &amp; Appels'!A339))</f>
        <v/>
      </c>
      <c r="D339" s="490" t="str">
        <f>IF(C339&lt;&gt;"",'Passages &amp; Appels'!K339,IF('Passages &amp; Appels'!K339='Passages &amp; Appels'!K338,"",'Passages &amp; Appels'!K339))</f>
        <v/>
      </c>
      <c r="E339" s="488" t="str">
        <f>IF(B339&lt;&gt;"",'Passages &amp; Appels'!H339,IF('Passages &amp; Appels'!H339='Passages &amp; Appels'!H338,"",'Passages &amp; Appels'!H339))</f>
        <v/>
      </c>
      <c r="F339" s="489">
        <f>IF('Passages &amp; Appels'!I339='Passages &amp; Appels'!I338,"",'Passages &amp; Appels'!I339)</f>
        <v>4</v>
      </c>
      <c r="G339" s="259">
        <f>IF('Passages &amp; Appels'!J339="","",'Passages &amp; Appels'!J339)</f>
        <v>4</v>
      </c>
      <c r="H339" s="468" t="str">
        <f>IF('Passages &amp; Appels'!B339="","",'Passages &amp; Appels'!B339)</f>
        <v>DURET</v>
      </c>
      <c r="I339" s="437" t="str">
        <f>IF('Passages &amp; Appels'!C339="","",'Passages &amp; Appels'!C339)</f>
        <v>Olivier</v>
      </c>
      <c r="J339" s="110" t="str">
        <f>IF('Passages &amp; Appels'!D339="","",'Passages &amp; Appels'!D339)</f>
        <v>Homme</v>
      </c>
      <c r="K339" s="110" t="str">
        <f>IF('Passages &amp; Appels'!E339="","",'Passages &amp; Appels'!E339)</f>
        <v>N°1 Capitaine</v>
      </c>
      <c r="L339" s="110" t="str">
        <f>IF('Passages &amp; Appels'!F339="","",'Passages &amp; Appels'!F339)</f>
        <v>DURET Olivier Homme</v>
      </c>
      <c r="M339" s="112" t="str">
        <f>IF('Passages &amp; Appels'!G339="","",'Passages &amp; Appels'!G339)</f>
        <v>LIMULES</v>
      </c>
      <c r="N339" s="441">
        <f>IF('Passages &amp; Appels'!M339="","",'Passages &amp; Appels'!M339)</f>
        <v>0.64166666666666639</v>
      </c>
      <c r="O339" s="431">
        <f>IF('Passages &amp; Appels'!N339="","",'Passages &amp; Appels'!N339)</f>
        <v>0.66249999999999976</v>
      </c>
      <c r="P339" s="431">
        <f>IF('Passages &amp; Appels'!O339="","",'Passages &amp; Appels'!O339)</f>
        <v>0.6631944444444442</v>
      </c>
      <c r="Q339" s="439">
        <f>IF('Passages &amp; Appels'!P339="","",'Passages &amp; Appels'!P339)</f>
        <v>0.66458333333333308</v>
      </c>
      <c r="R339" s="435">
        <f>IF('Passages &amp; Appels'!Q339="","",'Passages &amp; Appels'!Q339)</f>
        <v>18</v>
      </c>
      <c r="S339" s="110" t="str">
        <f>IF('Passages &amp; Appels'!R339="","",'Passages &amp; Appels'!R339)</f>
        <v>mn</v>
      </c>
      <c r="T339" s="437">
        <f>IF('Passages &amp; Appels'!S339="","",'Passages &amp; Appels'!S339)</f>
        <v>0</v>
      </c>
      <c r="U339" s="112" t="str">
        <f>IF('Passages &amp; Appels'!T339="","",'Passages &amp; Appels'!T339)</f>
        <v>s</v>
      </c>
      <c r="V339" s="413" t="str">
        <f>IF('Passages &amp; Appels'!U339="","",'Passages &amp; Appels'!U339)</f>
        <v/>
      </c>
    </row>
    <row r="340" spans="1:22" ht="18.75" x14ac:dyDescent="0.3">
      <c r="A340" s="561"/>
      <c r="B340" s="491" t="str">
        <f>IF('Passages &amp; Appels'!L340='Passages &amp; Appels'!L339,"",'Passages &amp; Appels'!L340)</f>
        <v/>
      </c>
      <c r="C340" s="487" t="str">
        <f>IF(B340&lt;&gt;"",'Passages &amp; Appels'!A340,IF('Passages &amp; Appels'!A340='Passages &amp; Appels'!A339,"",'Passages &amp; Appels'!A340))</f>
        <v/>
      </c>
      <c r="D340" s="490" t="str">
        <f>IF(C340&lt;&gt;"",'Passages &amp; Appels'!K340,IF('Passages &amp; Appels'!K340='Passages &amp; Appels'!K339,"",'Passages &amp; Appels'!K340))</f>
        <v/>
      </c>
      <c r="E340" s="488" t="str">
        <f>IF(B340&lt;&gt;"",'Passages &amp; Appels'!H340,IF('Passages &amp; Appels'!H340='Passages &amp; Appels'!H339,"",'Passages &amp; Appels'!H340))</f>
        <v/>
      </c>
      <c r="F340" s="489">
        <f>IF('Passages &amp; Appels'!I340='Passages &amp; Appels'!I339,"",'Passages &amp; Appels'!I340)</f>
        <v>5</v>
      </c>
      <c r="G340" s="259">
        <f>IF('Passages &amp; Appels'!J340="","",'Passages &amp; Appels'!J340)</f>
        <v>5</v>
      </c>
      <c r="H340" s="468" t="str">
        <f>IF('Passages &amp; Appels'!B340="","",'Passages &amp; Appels'!B340)</f>
        <v>VERNIER</v>
      </c>
      <c r="I340" s="437" t="str">
        <f>IF('Passages &amp; Appels'!C340="","",'Passages &amp; Appels'!C340)</f>
        <v>Emilie</v>
      </c>
      <c r="J340" s="110" t="str">
        <f>IF('Passages &amp; Appels'!D340="","",'Passages &amp; Appels'!D340)</f>
        <v>Femme</v>
      </c>
      <c r="K340" s="110" t="str">
        <f>IF('Passages &amp; Appels'!E340="","",'Passages &amp; Appels'!E340)</f>
        <v xml:space="preserve">N°5 </v>
      </c>
      <c r="L340" s="110" t="str">
        <f>IF('Passages &amp; Appels'!F340="","",'Passages &amp; Appels'!F340)</f>
        <v>VERNIER Emilie Femme</v>
      </c>
      <c r="M340" s="112" t="str">
        <f>IF('Passages &amp; Appels'!G340="","",'Passages &amp; Appels'!G340)</f>
        <v>Savoy'OuBien?</v>
      </c>
      <c r="N340" s="441">
        <f>IF('Passages &amp; Appels'!M340="","",'Passages &amp; Appels'!M340)</f>
        <v>0.64166666666666639</v>
      </c>
      <c r="O340" s="431">
        <f>IF('Passages &amp; Appels'!N340="","",'Passages &amp; Appels'!N340)</f>
        <v>0.66249999999999976</v>
      </c>
      <c r="P340" s="431">
        <f>IF('Passages &amp; Appels'!O340="","",'Passages &amp; Appels'!O340)</f>
        <v>0.6631944444444442</v>
      </c>
      <c r="Q340" s="439">
        <f>IF('Passages &amp; Appels'!P340="","",'Passages &amp; Appels'!P340)</f>
        <v>0.66458333333333308</v>
      </c>
      <c r="R340" s="435">
        <f>IF('Passages &amp; Appels'!Q340="","",'Passages &amp; Appels'!Q340)</f>
        <v>18</v>
      </c>
      <c r="S340" s="110" t="str">
        <f>IF('Passages &amp; Appels'!R340="","",'Passages &amp; Appels'!R340)</f>
        <v>mn</v>
      </c>
      <c r="T340" s="437">
        <f>IF('Passages &amp; Appels'!S340="","",'Passages &amp; Appels'!S340)</f>
        <v>0</v>
      </c>
      <c r="U340" s="112" t="str">
        <f>IF('Passages &amp; Appels'!T340="","",'Passages &amp; Appels'!T340)</f>
        <v>s</v>
      </c>
      <c r="V340" s="413" t="str">
        <f>IF('Passages &amp; Appels'!U340="","",'Passages &amp; Appels'!U340)</f>
        <v/>
      </c>
    </row>
    <row r="341" spans="1:22" ht="18.75" x14ac:dyDescent="0.3">
      <c r="A341" s="561"/>
      <c r="B341" s="491">
        <f>IF('Passages &amp; Appels'!L341='Passages &amp; Appels'!L340,"",'Passages &amp; Appels'!L341)</f>
        <v>0.66458333333333308</v>
      </c>
      <c r="C341" s="487" t="str">
        <f>IF(B341&lt;&gt;"",'Passages &amp; Appels'!A341,IF('Passages &amp; Appels'!A341='Passages &amp; Appels'!A340,"",'Passages &amp; Appels'!A341))</f>
        <v>16*50</v>
      </c>
      <c r="D341" s="490" t="str">
        <f>IF(C341&lt;&gt;"",'Passages &amp; Appels'!K341,IF('Passages &amp; Appels'!K341='Passages &amp; Appels'!K340,"",'Passages &amp; Appels'!K341))</f>
        <v>Passage</v>
      </c>
      <c r="E341" s="488">
        <f>IF(B341&lt;&gt;"",'Passages &amp; Appels'!H341,IF('Passages &amp; Appels'!H341='Passages &amp; Appels'!H340,"",'Passages &amp; Appels'!H341))</f>
        <v>2</v>
      </c>
      <c r="F341" s="489">
        <f>IF('Passages &amp; Appels'!I341='Passages &amp; Appels'!I340,"",'Passages &amp; Appels'!I341)</f>
        <v>1</v>
      </c>
      <c r="G341" s="259">
        <f>IF('Passages &amp; Appels'!J341="","",'Passages &amp; Appels'!J341)</f>
        <v>1</v>
      </c>
      <c r="H341" s="468" t="str">
        <f>IF('Passages &amp; Appels'!B341="","",'Passages &amp; Appels'!B341)</f>
        <v>ROUX</v>
      </c>
      <c r="I341" s="437" t="str">
        <f>IF('Passages &amp; Appels'!C341="","",'Passages &amp; Appels'!C341)</f>
        <v>Benoît</v>
      </c>
      <c r="J341" s="110" t="str">
        <f>IF('Passages &amp; Appels'!D341="","",'Passages &amp; Appels'!D341)</f>
        <v>Homme</v>
      </c>
      <c r="K341" s="110" t="str">
        <f>IF('Passages &amp; Appels'!E341="","",'Passages &amp; Appels'!E341)</f>
        <v xml:space="preserve">N°5 </v>
      </c>
      <c r="L341" s="110" t="str">
        <f>IF('Passages &amp; Appels'!F341="","",'Passages &amp; Appels'!F341)</f>
        <v>ROUX Benoît Homme</v>
      </c>
      <c r="M341" s="112" t="str">
        <f>IF('Passages &amp; Appels'!G341="","",'Passages &amp; Appels'!G341)</f>
        <v>CYRNEA</v>
      </c>
      <c r="N341" s="441">
        <f>IF('Passages &amp; Appels'!M341="","",'Passages &amp; Appels'!M341)</f>
        <v>0.64166666666666639</v>
      </c>
      <c r="O341" s="431">
        <f>IF('Passages &amp; Appels'!N341="","",'Passages &amp; Appels'!N341)</f>
        <v>0.66249999999999976</v>
      </c>
      <c r="P341" s="431">
        <f>IF('Passages &amp; Appels'!O341="","",'Passages &amp; Appels'!O341)</f>
        <v>0.6631944444444442</v>
      </c>
      <c r="Q341" s="439">
        <f>IF('Passages &amp; Appels'!P341="","",'Passages &amp; Appels'!P341)</f>
        <v>0.66458333333333308</v>
      </c>
      <c r="R341" s="435">
        <f>IF('Passages &amp; Appels'!Q341="","",'Passages &amp; Appels'!Q341)</f>
        <v>20</v>
      </c>
      <c r="S341" s="110" t="str">
        <f>IF('Passages &amp; Appels'!R341="","",'Passages &amp; Appels'!R341)</f>
        <v>mn</v>
      </c>
      <c r="T341" s="437">
        <f>IF('Passages &amp; Appels'!S341="","",'Passages &amp; Appels'!S341)</f>
        <v>0</v>
      </c>
      <c r="U341" s="112" t="str">
        <f>IF('Passages &amp; Appels'!T341="","",'Passages &amp; Appels'!T341)</f>
        <v>s</v>
      </c>
      <c r="V341" s="413" t="str">
        <f>IF('Passages &amp; Appels'!U341="","",'Passages &amp; Appels'!U341)</f>
        <v/>
      </c>
    </row>
    <row r="342" spans="1:22" ht="18.75" x14ac:dyDescent="0.3">
      <c r="A342" s="561"/>
      <c r="B342" s="491" t="str">
        <f>IF('Passages &amp; Appels'!L342='Passages &amp; Appels'!L341,"",'Passages &amp; Appels'!L342)</f>
        <v/>
      </c>
      <c r="C342" s="487" t="str">
        <f>IF(B342&lt;&gt;"",'Passages &amp; Appels'!A342,IF('Passages &amp; Appels'!A342='Passages &amp; Appels'!A341,"",'Passages &amp; Appels'!A342))</f>
        <v/>
      </c>
      <c r="D342" s="490" t="str">
        <f>IF(C342&lt;&gt;"",'Passages &amp; Appels'!K342,IF('Passages &amp; Appels'!K342='Passages &amp; Appels'!K341,"",'Passages &amp; Appels'!K342))</f>
        <v/>
      </c>
      <c r="E342" s="488" t="str">
        <f>IF(B342&lt;&gt;"",'Passages &amp; Appels'!H342,IF('Passages &amp; Appels'!H342='Passages &amp; Appels'!H341,"",'Passages &amp; Appels'!H342))</f>
        <v/>
      </c>
      <c r="F342" s="489">
        <f>IF('Passages &amp; Appels'!I342='Passages &amp; Appels'!I341,"",'Passages &amp; Appels'!I342)</f>
        <v>2</v>
      </c>
      <c r="G342" s="259">
        <f>IF('Passages &amp; Appels'!J342="","",'Passages &amp; Appels'!J342)</f>
        <v>2</v>
      </c>
      <c r="H342" s="468" t="str">
        <f>IF('Passages &amp; Appels'!B342="","",'Passages &amp; Appels'!B342)</f>
        <v>BUZET</v>
      </c>
      <c r="I342" s="437" t="str">
        <f>IF('Passages &amp; Appels'!C342="","",'Passages &amp; Appels'!C342)</f>
        <v>François</v>
      </c>
      <c r="J342" s="110" t="str">
        <f>IF('Passages &amp; Appels'!D342="","",'Passages &amp; Appels'!D342)</f>
        <v>Homme</v>
      </c>
      <c r="K342" s="110" t="str">
        <f>IF('Passages &amp; Appels'!E342="","",'Passages &amp; Appels'!E342)</f>
        <v xml:space="preserve">N°3 </v>
      </c>
      <c r="L342" s="110" t="str">
        <f>IF('Passages &amp; Appels'!F342="","",'Passages &amp; Appels'!F342)</f>
        <v>BUZET François Homme</v>
      </c>
      <c r="M342" s="112" t="str">
        <f>IF('Passages &amp; Appels'!G342="","",'Passages &amp; Appels'!G342)</f>
        <v>Les Cormorans 2</v>
      </c>
      <c r="N342" s="441">
        <f>IF('Passages &amp; Appels'!M342="","",'Passages &amp; Appels'!M342)</f>
        <v>0.64166666666666639</v>
      </c>
      <c r="O342" s="431">
        <f>IF('Passages &amp; Appels'!N342="","",'Passages &amp; Appels'!N342)</f>
        <v>0.66249999999999976</v>
      </c>
      <c r="P342" s="431">
        <f>IF('Passages &amp; Appels'!O342="","",'Passages &amp; Appels'!O342)</f>
        <v>0.6631944444444442</v>
      </c>
      <c r="Q342" s="439">
        <f>IF('Passages &amp; Appels'!P342="","",'Passages &amp; Appels'!P342)</f>
        <v>0.66458333333333308</v>
      </c>
      <c r="R342" s="435">
        <f>IF('Passages &amp; Appels'!Q342="","",'Passages &amp; Appels'!Q342)</f>
        <v>20</v>
      </c>
      <c r="S342" s="110" t="str">
        <f>IF('Passages &amp; Appels'!R342="","",'Passages &amp; Appels'!R342)</f>
        <v>mn</v>
      </c>
      <c r="T342" s="437">
        <f>IF('Passages &amp; Appels'!S342="","",'Passages &amp; Appels'!S342)</f>
        <v>0</v>
      </c>
      <c r="U342" s="112" t="str">
        <f>IF('Passages &amp; Appels'!T342="","",'Passages &amp; Appels'!T342)</f>
        <v>s</v>
      </c>
      <c r="V342" s="413" t="str">
        <f>IF('Passages &amp; Appels'!U342="","",'Passages &amp; Appels'!U342)</f>
        <v/>
      </c>
    </row>
    <row r="343" spans="1:22" ht="18.75" x14ac:dyDescent="0.3">
      <c r="A343" s="561"/>
      <c r="B343" s="491" t="str">
        <f>IF('Passages &amp; Appels'!L343='Passages &amp; Appels'!L342,"",'Passages &amp; Appels'!L343)</f>
        <v/>
      </c>
      <c r="C343" s="487" t="str">
        <f>IF(B343&lt;&gt;"",'Passages &amp; Appels'!A343,IF('Passages &amp; Appels'!A343='Passages &amp; Appels'!A342,"",'Passages &amp; Appels'!A343))</f>
        <v/>
      </c>
      <c r="D343" s="490" t="str">
        <f>IF(C343&lt;&gt;"",'Passages &amp; Appels'!K343,IF('Passages &amp; Appels'!K343='Passages &amp; Appels'!K342,"",'Passages &amp; Appels'!K343))</f>
        <v/>
      </c>
      <c r="E343" s="488" t="str">
        <f>IF(B343&lt;&gt;"",'Passages &amp; Appels'!H343,IF('Passages &amp; Appels'!H343='Passages &amp; Appels'!H342,"",'Passages &amp; Appels'!H343))</f>
        <v/>
      </c>
      <c r="F343" s="489">
        <f>IF('Passages &amp; Appels'!I343='Passages &amp; Appels'!I342,"",'Passages &amp; Appels'!I343)</f>
        <v>3</v>
      </c>
      <c r="G343" s="259">
        <f>IF('Passages &amp; Appels'!J343="","",'Passages &amp; Appels'!J343)</f>
        <v>3</v>
      </c>
      <c r="H343" s="468" t="str">
        <f>IF('Passages &amp; Appels'!B343="","",'Passages &amp; Appels'!B343)</f>
        <v>GUEHRIA</v>
      </c>
      <c r="I343" s="437" t="str">
        <f>IF('Passages &amp; Appels'!C343="","",'Passages &amp; Appels'!C343)</f>
        <v>Réda</v>
      </c>
      <c r="J343" s="110" t="str">
        <f>IF('Passages &amp; Appels'!D343="","",'Passages &amp; Appels'!D343)</f>
        <v>Homme</v>
      </c>
      <c r="K343" s="110" t="str">
        <f>IF('Passages &amp; Appels'!E343="","",'Passages &amp; Appels'!E343)</f>
        <v>N°1 Capitaine</v>
      </c>
      <c r="L343" s="110" t="str">
        <f>IF('Passages &amp; Appels'!F343="","",'Passages &amp; Appels'!F343)</f>
        <v>GUEHRIA Réda Homme</v>
      </c>
      <c r="M343" s="112" t="str">
        <f>IF('Passages &amp; Appels'!G343="","",'Passages &amp; Appels'!G343)</f>
        <v>Savoy'OuBien?</v>
      </c>
      <c r="N343" s="441">
        <f>IF('Passages &amp; Appels'!M343="","",'Passages &amp; Appels'!M343)</f>
        <v>0.64166666666666639</v>
      </c>
      <c r="O343" s="431">
        <f>IF('Passages &amp; Appels'!N343="","",'Passages &amp; Appels'!N343)</f>
        <v>0.66249999999999976</v>
      </c>
      <c r="P343" s="431">
        <f>IF('Passages &amp; Appels'!O343="","",'Passages &amp; Appels'!O343)</f>
        <v>0.6631944444444442</v>
      </c>
      <c r="Q343" s="439">
        <f>IF('Passages &amp; Appels'!P343="","",'Passages &amp; Appels'!P343)</f>
        <v>0.66458333333333308</v>
      </c>
      <c r="R343" s="435">
        <f>IF('Passages &amp; Appels'!Q343="","",'Passages &amp; Appels'!Q343)</f>
        <v>19</v>
      </c>
      <c r="S343" s="110" t="str">
        <f>IF('Passages &amp; Appels'!R343="","",'Passages &amp; Appels'!R343)</f>
        <v>mn</v>
      </c>
      <c r="T343" s="437">
        <f>IF('Passages &amp; Appels'!S343="","",'Passages &amp; Appels'!S343)</f>
        <v>0</v>
      </c>
      <c r="U343" s="112" t="str">
        <f>IF('Passages &amp; Appels'!T343="","",'Passages &amp; Appels'!T343)</f>
        <v>s</v>
      </c>
      <c r="V343" s="413" t="str">
        <f>IF('Passages &amp; Appels'!U343="","",'Passages &amp; Appels'!U343)</f>
        <v/>
      </c>
    </row>
    <row r="344" spans="1:22" ht="18.75" x14ac:dyDescent="0.3">
      <c r="A344" s="561"/>
      <c r="B344" s="491" t="str">
        <f>IF('Passages &amp; Appels'!L344='Passages &amp; Appels'!L343,"",'Passages &amp; Appels'!L344)</f>
        <v/>
      </c>
      <c r="C344" s="487" t="str">
        <f>IF(B344&lt;&gt;"",'Passages &amp; Appels'!A344,IF('Passages &amp; Appels'!A344='Passages &amp; Appels'!A343,"",'Passages &amp; Appels'!A344))</f>
        <v/>
      </c>
      <c r="D344" s="490" t="str">
        <f>IF(C344&lt;&gt;"",'Passages &amp; Appels'!K344,IF('Passages &amp; Appels'!K344='Passages &amp; Appels'!K343,"",'Passages &amp; Appels'!K344))</f>
        <v/>
      </c>
      <c r="E344" s="488" t="str">
        <f>IF(B344&lt;&gt;"",'Passages &amp; Appels'!H344,IF('Passages &amp; Appels'!H344='Passages &amp; Appels'!H343,"",'Passages &amp; Appels'!H344))</f>
        <v/>
      </c>
      <c r="F344" s="489">
        <f>IF('Passages &amp; Appels'!I344='Passages &amp; Appels'!I343,"",'Passages &amp; Appels'!I344)</f>
        <v>4</v>
      </c>
      <c r="G344" s="259">
        <f>IF('Passages &amp; Appels'!J344="","",'Passages &amp; Appels'!J344)</f>
        <v>4</v>
      </c>
      <c r="H344" s="468" t="str">
        <f>IF('Passages &amp; Appels'!B344="","",'Passages &amp; Appels'!B344)</f>
        <v>DURET</v>
      </c>
      <c r="I344" s="437" t="str">
        <f>IF('Passages &amp; Appels'!C344="","",'Passages &amp; Appels'!C344)</f>
        <v>Olivier</v>
      </c>
      <c r="J344" s="110" t="str">
        <f>IF('Passages &amp; Appels'!D344="","",'Passages &amp; Appels'!D344)</f>
        <v>Homme</v>
      </c>
      <c r="K344" s="110" t="str">
        <f>IF('Passages &amp; Appels'!E344="","",'Passages &amp; Appels'!E344)</f>
        <v>N°1 Capitaine</v>
      </c>
      <c r="L344" s="110" t="str">
        <f>IF('Passages &amp; Appels'!F344="","",'Passages &amp; Appels'!F344)</f>
        <v>DURET Olivier Homme</v>
      </c>
      <c r="M344" s="112" t="str">
        <f>IF('Passages &amp; Appels'!G344="","",'Passages &amp; Appels'!G344)</f>
        <v>LIMULES</v>
      </c>
      <c r="N344" s="441">
        <f>IF('Passages &amp; Appels'!M344="","",'Passages &amp; Appels'!M344)</f>
        <v>0.64166666666666639</v>
      </c>
      <c r="O344" s="431">
        <f>IF('Passages &amp; Appels'!N344="","",'Passages &amp; Appels'!N344)</f>
        <v>0.66249999999999976</v>
      </c>
      <c r="P344" s="431">
        <f>IF('Passages &amp; Appels'!O344="","",'Passages &amp; Appels'!O344)</f>
        <v>0.6631944444444442</v>
      </c>
      <c r="Q344" s="439">
        <f>IF('Passages &amp; Appels'!P344="","",'Passages &amp; Appels'!P344)</f>
        <v>0.66458333333333308</v>
      </c>
      <c r="R344" s="435">
        <f>IF('Passages &amp; Appels'!Q344="","",'Passages &amp; Appels'!Q344)</f>
        <v>18</v>
      </c>
      <c r="S344" s="110" t="str">
        <f>IF('Passages &amp; Appels'!R344="","",'Passages &amp; Appels'!R344)</f>
        <v>mn</v>
      </c>
      <c r="T344" s="437">
        <f>IF('Passages &amp; Appels'!S344="","",'Passages &amp; Appels'!S344)</f>
        <v>0</v>
      </c>
      <c r="U344" s="112" t="str">
        <f>IF('Passages &amp; Appels'!T344="","",'Passages &amp; Appels'!T344)</f>
        <v>s</v>
      </c>
      <c r="V344" s="413" t="str">
        <f>IF('Passages &amp; Appels'!U344="","",'Passages &amp; Appels'!U344)</f>
        <v/>
      </c>
    </row>
    <row r="345" spans="1:22" ht="18.75" x14ac:dyDescent="0.3">
      <c r="A345" s="561"/>
      <c r="B345" s="491" t="str">
        <f>IF('Passages &amp; Appels'!L345='Passages &amp; Appels'!L344,"",'Passages &amp; Appels'!L345)</f>
        <v/>
      </c>
      <c r="C345" s="487" t="str">
        <f>IF(B345&lt;&gt;"",'Passages &amp; Appels'!A345,IF('Passages &amp; Appels'!A345='Passages &amp; Appels'!A344,"",'Passages &amp; Appels'!A345))</f>
        <v/>
      </c>
      <c r="D345" s="490" t="str">
        <f>IF(C345&lt;&gt;"",'Passages &amp; Appels'!K345,IF('Passages &amp; Appels'!K345='Passages &amp; Appels'!K344,"",'Passages &amp; Appels'!K345))</f>
        <v/>
      </c>
      <c r="E345" s="488" t="str">
        <f>IF(B345&lt;&gt;"",'Passages &amp; Appels'!H345,IF('Passages &amp; Appels'!H345='Passages &amp; Appels'!H344,"",'Passages &amp; Appels'!H345))</f>
        <v/>
      </c>
      <c r="F345" s="489">
        <f>IF('Passages &amp; Appels'!I345='Passages &amp; Appels'!I344,"",'Passages &amp; Appels'!I345)</f>
        <v>5</v>
      </c>
      <c r="G345" s="259">
        <f>IF('Passages &amp; Appels'!J345="","",'Passages &amp; Appels'!J345)</f>
        <v>5</v>
      </c>
      <c r="H345" s="468" t="str">
        <f>IF('Passages &amp; Appels'!B345="","",'Passages &amp; Appels'!B345)</f>
        <v>VERNIER</v>
      </c>
      <c r="I345" s="437" t="str">
        <f>IF('Passages &amp; Appels'!C345="","",'Passages &amp; Appels'!C345)</f>
        <v>Emilie</v>
      </c>
      <c r="J345" s="110" t="str">
        <f>IF('Passages &amp; Appels'!D345="","",'Passages &amp; Appels'!D345)</f>
        <v>Femme</v>
      </c>
      <c r="K345" s="110" t="str">
        <f>IF('Passages &amp; Appels'!E345="","",'Passages &amp; Appels'!E345)</f>
        <v xml:space="preserve">N°5 </v>
      </c>
      <c r="L345" s="110" t="str">
        <f>IF('Passages &amp; Appels'!F345="","",'Passages &amp; Appels'!F345)</f>
        <v>VERNIER Emilie Femme</v>
      </c>
      <c r="M345" s="112" t="str">
        <f>IF('Passages &amp; Appels'!G345="","",'Passages &amp; Appels'!G345)</f>
        <v>Savoy'OuBien?</v>
      </c>
      <c r="N345" s="441">
        <f>IF('Passages &amp; Appels'!M345="","",'Passages &amp; Appels'!M345)</f>
        <v>0.64166666666666639</v>
      </c>
      <c r="O345" s="431">
        <f>IF('Passages &amp; Appels'!N345="","",'Passages &amp; Appels'!N345)</f>
        <v>0.66249999999999976</v>
      </c>
      <c r="P345" s="431">
        <f>IF('Passages &amp; Appels'!O345="","",'Passages &amp; Appels'!O345)</f>
        <v>0.6631944444444442</v>
      </c>
      <c r="Q345" s="439">
        <f>IF('Passages &amp; Appels'!P345="","",'Passages &amp; Appels'!P345)</f>
        <v>0.66458333333333308</v>
      </c>
      <c r="R345" s="435">
        <f>IF('Passages &amp; Appels'!Q345="","",'Passages &amp; Appels'!Q345)</f>
        <v>18</v>
      </c>
      <c r="S345" s="110" t="str">
        <f>IF('Passages &amp; Appels'!R345="","",'Passages &amp; Appels'!R345)</f>
        <v>mn</v>
      </c>
      <c r="T345" s="437">
        <f>IF('Passages &amp; Appels'!S345="","",'Passages &amp; Appels'!S345)</f>
        <v>0</v>
      </c>
      <c r="U345" s="112" t="str">
        <f>IF('Passages &amp; Appels'!T345="","",'Passages &amp; Appels'!T345)</f>
        <v>s</v>
      </c>
      <c r="V345" s="413" t="str">
        <f>IF('Passages &amp; Appels'!U345="","",'Passages &amp; Appels'!U345)</f>
        <v/>
      </c>
    </row>
    <row r="346" spans="1:22" ht="18.75" x14ac:dyDescent="0.3">
      <c r="A346" s="561"/>
      <c r="B346" s="491">
        <f>IF('Passages &amp; Appels'!L346='Passages &amp; Appels'!L345,"",'Passages &amp; Appels'!L346)</f>
        <v>0.67361111111111094</v>
      </c>
      <c r="C346" s="487" t="str">
        <f>IF(B346&lt;&gt;"",'Passages &amp; Appels'!A346,IF('Passages &amp; Appels'!A346='Passages &amp; Appels'!A345,"",'Passages &amp; Appels'!A346))</f>
        <v>16*50</v>
      </c>
      <c r="D346" s="490" t="str">
        <f>IF(C346&lt;&gt;"",'Passages &amp; Appels'!K346,IF('Passages &amp; Appels'!K346='Passages &amp; Appels'!K345,"",'Passages &amp; Appels'!K346))</f>
        <v>Echauffement</v>
      </c>
      <c r="E346" s="488">
        <f>IF(B346&lt;&gt;"",'Passages &amp; Appels'!H346,IF('Passages &amp; Appels'!H346='Passages &amp; Appels'!H345,"",'Passages &amp; Appels'!H346))</f>
        <v>4</v>
      </c>
      <c r="F346" s="489">
        <f>IF('Passages &amp; Appels'!I346='Passages &amp; Appels'!I345,"",'Passages &amp; Appels'!I346)</f>
        <v>1</v>
      </c>
      <c r="G346" s="259">
        <f>IF('Passages &amp; Appels'!J346="","",'Passages &amp; Appels'!J346)</f>
        <v>1</v>
      </c>
      <c r="H346" s="468" t="str">
        <f>IF('Passages &amp; Appels'!B346="","",'Passages &amp; Appels'!B346)</f>
        <v>ELU</v>
      </c>
      <c r="I346" s="437" t="str">
        <f>IF('Passages &amp; Appels'!C346="","",'Passages &amp; Appels'!C346)</f>
        <v>Olivier</v>
      </c>
      <c r="J346" s="110" t="str">
        <f>IF('Passages &amp; Appels'!D346="","",'Passages &amp; Appels'!D346)</f>
        <v>Homme</v>
      </c>
      <c r="K346" s="110" t="str">
        <f>IF('Passages &amp; Appels'!E346="","",'Passages &amp; Appels'!E346)</f>
        <v xml:space="preserve">N°3 </v>
      </c>
      <c r="L346" s="110" t="str">
        <f>IF('Passages &amp; Appels'!F346="","",'Passages &amp; Appels'!F346)</f>
        <v>ELU Olivier Homme</v>
      </c>
      <c r="M346" s="112" t="str">
        <f>IF('Passages &amp; Appels'!G346="","",'Passages &amp; Appels'!G346)</f>
        <v>Les Cormorans 1</v>
      </c>
      <c r="N346" s="441">
        <f>IF('Passages &amp; Appels'!M346="","",'Passages &amp; Appels'!M346)</f>
        <v>0.67361111111111094</v>
      </c>
      <c r="O346" s="431">
        <f>IF('Passages &amp; Appels'!N346="","",'Passages &amp; Appels'!N346)</f>
        <v>0.69444444444444431</v>
      </c>
      <c r="P346" s="431">
        <f>IF('Passages &amp; Appels'!O346="","",'Passages &amp; Appels'!O346)</f>
        <v>0.69513888888888875</v>
      </c>
      <c r="Q346" s="439">
        <f>IF('Passages &amp; Appels'!P346="","",'Passages &amp; Appels'!P346)</f>
        <v>0.69652777777777763</v>
      </c>
      <c r="R346" s="435">
        <f>IF('Passages &amp; Appels'!Q346="","",'Passages &amp; Appels'!Q346)</f>
        <v>16</v>
      </c>
      <c r="S346" s="110" t="str">
        <f>IF('Passages &amp; Appels'!R346="","",'Passages &amp; Appels'!R346)</f>
        <v>mn</v>
      </c>
      <c r="T346" s="437">
        <f>IF('Passages &amp; Appels'!S346="","",'Passages &amp; Appels'!S346)</f>
        <v>0</v>
      </c>
      <c r="U346" s="112" t="str">
        <f>IF('Passages &amp; Appels'!T346="","",'Passages &amp; Appels'!T346)</f>
        <v>s</v>
      </c>
      <c r="V346" s="413" t="str">
        <f>IF('Passages &amp; Appels'!U346="","",'Passages &amp; Appels'!U346)</f>
        <v/>
      </c>
    </row>
    <row r="347" spans="1:22" ht="18.75" x14ac:dyDescent="0.3">
      <c r="A347" s="561"/>
      <c r="B347" s="491" t="str">
        <f>IF('Passages &amp; Appels'!L347='Passages &amp; Appels'!L346,"",'Passages &amp; Appels'!L347)</f>
        <v/>
      </c>
      <c r="C347" s="487" t="str">
        <f>IF(B347&lt;&gt;"",'Passages &amp; Appels'!A347,IF('Passages &amp; Appels'!A347='Passages &amp; Appels'!A346,"",'Passages &amp; Appels'!A347))</f>
        <v/>
      </c>
      <c r="D347" s="490" t="str">
        <f>IF(C347&lt;&gt;"",'Passages &amp; Appels'!K347,IF('Passages &amp; Appels'!K347='Passages &amp; Appels'!K346,"",'Passages &amp; Appels'!K347))</f>
        <v/>
      </c>
      <c r="E347" s="488" t="str">
        <f>IF(B347&lt;&gt;"",'Passages &amp; Appels'!H347,IF('Passages &amp; Appels'!H347='Passages &amp; Appels'!H346,"",'Passages &amp; Appels'!H347))</f>
        <v/>
      </c>
      <c r="F347" s="489">
        <f>IF('Passages &amp; Appels'!I347='Passages &amp; Appels'!I346,"",'Passages &amp; Appels'!I347)</f>
        <v>2</v>
      </c>
      <c r="G347" s="259">
        <f>IF('Passages &amp; Appels'!J347="","",'Passages &amp; Appels'!J347)</f>
        <v>2</v>
      </c>
      <c r="H347" s="468" t="str">
        <f>IF('Passages &amp; Appels'!B347="","",'Passages &amp; Appels'!B347)</f>
        <v>SVADLENKA</v>
      </c>
      <c r="I347" s="437" t="str">
        <f>IF('Passages &amp; Appels'!C347="","",'Passages &amp; Appels'!C347)</f>
        <v>Michal</v>
      </c>
      <c r="J347" s="110" t="str">
        <f>IF('Passages &amp; Appels'!D347="","",'Passages &amp; Appels'!D347)</f>
        <v>Homme</v>
      </c>
      <c r="K347" s="110" t="str">
        <f>IF('Passages &amp; Appels'!E347="","",'Passages &amp; Appels'!E347)</f>
        <v xml:space="preserve">N°3 </v>
      </c>
      <c r="L347" s="110" t="str">
        <f>IF('Passages &amp; Appels'!F347="","",'Passages &amp; Appels'!F347)</f>
        <v>SVADLENKA Michal Homme</v>
      </c>
      <c r="M347" s="112" t="str">
        <f>IF('Passages &amp; Appels'!G347="","",'Passages &amp; Appels'!G347)</f>
        <v>Apneaman, Praha, Czech Republic</v>
      </c>
      <c r="N347" s="441">
        <f>IF('Passages &amp; Appels'!M347="","",'Passages &amp; Appels'!M347)</f>
        <v>0.67361111111111094</v>
      </c>
      <c r="O347" s="431">
        <f>IF('Passages &amp; Appels'!N347="","",'Passages &amp; Appels'!N347)</f>
        <v>0.69444444444444431</v>
      </c>
      <c r="P347" s="431">
        <f>IF('Passages &amp; Appels'!O347="","",'Passages &amp; Appels'!O347)</f>
        <v>0.69513888888888875</v>
      </c>
      <c r="Q347" s="439">
        <f>IF('Passages &amp; Appels'!P347="","",'Passages &amp; Appels'!P347)</f>
        <v>0.69652777777777763</v>
      </c>
      <c r="R347" s="435">
        <f>IF('Passages &amp; Appels'!Q347="","",'Passages &amp; Appels'!Q347)</f>
        <v>14</v>
      </c>
      <c r="S347" s="110" t="str">
        <f>IF('Passages &amp; Appels'!R347="","",'Passages &amp; Appels'!R347)</f>
        <v>mn</v>
      </c>
      <c r="T347" s="437">
        <f>IF('Passages &amp; Appels'!S347="","",'Passages &amp; Appels'!S347)</f>
        <v>50</v>
      </c>
      <c r="U347" s="112" t="str">
        <f>IF('Passages &amp; Appels'!T347="","",'Passages &amp; Appels'!T347)</f>
        <v>s</v>
      </c>
      <c r="V347" s="413" t="str">
        <f>IF('Passages &amp; Appels'!U347="","",'Passages &amp; Appels'!U347)</f>
        <v/>
      </c>
    </row>
    <row r="348" spans="1:22" ht="18.75" x14ac:dyDescent="0.3">
      <c r="A348" s="561"/>
      <c r="B348" s="491" t="str">
        <f>IF('Passages &amp; Appels'!L348='Passages &amp; Appels'!L347,"",'Passages &amp; Appels'!L348)</f>
        <v/>
      </c>
      <c r="C348" s="487" t="str">
        <f>IF(B348&lt;&gt;"",'Passages &amp; Appels'!A348,IF('Passages &amp; Appels'!A348='Passages &amp; Appels'!A347,"",'Passages &amp; Appels'!A348))</f>
        <v/>
      </c>
      <c r="D348" s="490" t="str">
        <f>IF(C348&lt;&gt;"",'Passages &amp; Appels'!K348,IF('Passages &amp; Appels'!K348='Passages &amp; Appels'!K347,"",'Passages &amp; Appels'!K348))</f>
        <v/>
      </c>
      <c r="E348" s="488" t="str">
        <f>IF(B348&lt;&gt;"",'Passages &amp; Appels'!H348,IF('Passages &amp; Appels'!H348='Passages &amp; Appels'!H347,"",'Passages &amp; Appels'!H348))</f>
        <v/>
      </c>
      <c r="F348" s="489">
        <f>IF('Passages &amp; Appels'!I348='Passages &amp; Appels'!I347,"",'Passages &amp; Appels'!I348)</f>
        <v>3</v>
      </c>
      <c r="G348" s="259">
        <f>IF('Passages &amp; Appels'!J348="","",'Passages &amp; Appels'!J348)</f>
        <v>3</v>
      </c>
      <c r="H348" s="468" t="str">
        <f>IF('Passages &amp; Appels'!B348="","",'Passages &amp; Appels'!B348)</f>
        <v>OLLIVO</v>
      </c>
      <c r="I348" s="437" t="str">
        <f>IF('Passages &amp; Appels'!C348="","",'Passages &amp; Appels'!C348)</f>
        <v>Kevin</v>
      </c>
      <c r="J348" s="110" t="str">
        <f>IF('Passages &amp; Appels'!D348="","",'Passages &amp; Appels'!D348)</f>
        <v>Homme</v>
      </c>
      <c r="K348" s="110" t="str">
        <f>IF('Passages &amp; Appels'!E348="","",'Passages &amp; Appels'!E348)</f>
        <v xml:space="preserve">N°3 </v>
      </c>
      <c r="L348" s="110" t="str">
        <f>IF('Passages &amp; Appels'!F348="","",'Passages &amp; Appels'!F348)</f>
        <v>OLLIVO Kevin Homme</v>
      </c>
      <c r="M348" s="112" t="str">
        <f>IF('Passages &amp; Appels'!G348="","",'Passages &amp; Appels'!G348)</f>
        <v>Imashi</v>
      </c>
      <c r="N348" s="441">
        <f>IF('Passages &amp; Appels'!M348="","",'Passages &amp; Appels'!M348)</f>
        <v>0.67361111111111094</v>
      </c>
      <c r="O348" s="431">
        <f>IF('Passages &amp; Appels'!N348="","",'Passages &amp; Appels'!N348)</f>
        <v>0.69444444444444431</v>
      </c>
      <c r="P348" s="431">
        <f>IF('Passages &amp; Appels'!O348="","",'Passages &amp; Appels'!O348)</f>
        <v>0.69513888888888875</v>
      </c>
      <c r="Q348" s="439">
        <f>IF('Passages &amp; Appels'!P348="","",'Passages &amp; Appels'!P348)</f>
        <v>0.69652777777777763</v>
      </c>
      <c r="R348" s="435">
        <f>IF('Passages &amp; Appels'!Q348="","",'Passages &amp; Appels'!Q348)</f>
        <v>13</v>
      </c>
      <c r="S348" s="110" t="str">
        <f>IF('Passages &amp; Appels'!R348="","",'Passages &amp; Appels'!R348)</f>
        <v>mn</v>
      </c>
      <c r="T348" s="437">
        <f>IF('Passages &amp; Appels'!S348="","",'Passages &amp; Appels'!S348)</f>
        <v>15</v>
      </c>
      <c r="U348" s="112" t="str">
        <f>IF('Passages &amp; Appels'!T348="","",'Passages &amp; Appels'!T348)</f>
        <v>s</v>
      </c>
      <c r="V348" s="413" t="str">
        <f>IF('Passages &amp; Appels'!U348="","",'Passages &amp; Appels'!U348)</f>
        <v/>
      </c>
    </row>
    <row r="349" spans="1:22" ht="18.75" x14ac:dyDescent="0.3">
      <c r="A349" s="561"/>
      <c r="B349" s="491">
        <f>IF('Passages &amp; Appels'!L349='Passages &amp; Appels'!L348,"",'Passages &amp; Appels'!L349)</f>
        <v>0.67847222222222203</v>
      </c>
      <c r="C349" s="487" t="str">
        <f>IF(B349&lt;&gt;"",'Passages &amp; Appels'!A349,IF('Passages &amp; Appels'!A349='Passages &amp; Appels'!A348,"",'Passages &amp; Appels'!A349))</f>
        <v>16*50</v>
      </c>
      <c r="D349" s="490" t="str">
        <f>IF(C349&lt;&gt;"",'Passages &amp; Appels'!K349,IF('Passages &amp; Appels'!K349='Passages &amp; Appels'!K348,"",'Passages &amp; Appels'!K349))</f>
        <v>Appel</v>
      </c>
      <c r="E349" s="488">
        <f>IF(B349&lt;&gt;"",'Passages &amp; Appels'!H349,IF('Passages &amp; Appels'!H349='Passages &amp; Appels'!H348,"",'Passages &amp; Appels'!H349))</f>
        <v>3</v>
      </c>
      <c r="F349" s="489">
        <f>IF('Passages &amp; Appels'!I349='Passages &amp; Appels'!I348,"",'Passages &amp; Appels'!I349)</f>
        <v>1</v>
      </c>
      <c r="G349" s="259">
        <f>IF('Passages &amp; Appels'!J349="","",'Passages &amp; Appels'!J349)</f>
        <v>1</v>
      </c>
      <c r="H349" s="468" t="str">
        <f>IF('Passages &amp; Appels'!B349="","",'Passages &amp; Appels'!B349)</f>
        <v>AUBRY</v>
      </c>
      <c r="I349" s="437" t="str">
        <f>IF('Passages &amp; Appels'!C349="","",'Passages &amp; Appels'!C349)</f>
        <v>Pascale</v>
      </c>
      <c r="J349" s="110" t="str">
        <f>IF('Passages &amp; Appels'!D349="","",'Passages &amp; Appels'!D349)</f>
        <v>Homme</v>
      </c>
      <c r="K349" s="110" t="str">
        <f>IF('Passages &amp; Appels'!E349="","",'Passages &amp; Appels'!E349)</f>
        <v xml:space="preserve">N°4 </v>
      </c>
      <c r="L349" s="110" t="str">
        <f>IF('Passages &amp; Appels'!F349="","",'Passages &amp; Appels'!F349)</f>
        <v>AUBRY Pascale Homme</v>
      </c>
      <c r="M349" s="112" t="str">
        <f>IF('Passages &amp; Appels'!G349="","",'Passages &amp; Appels'!G349)</f>
        <v>Sportpleizh</v>
      </c>
      <c r="N349" s="441">
        <f>IF('Passages &amp; Appels'!M349="","",'Passages &amp; Appels'!M349)</f>
        <v>0.65763888888888866</v>
      </c>
      <c r="O349" s="431">
        <f>IF('Passages &amp; Appels'!N349="","",'Passages &amp; Appels'!N349)</f>
        <v>0.67847222222222203</v>
      </c>
      <c r="P349" s="431">
        <f>IF('Passages &amp; Appels'!O349="","",'Passages &amp; Appels'!O349)</f>
        <v>0.67916666666666647</v>
      </c>
      <c r="Q349" s="439">
        <f>IF('Passages &amp; Appels'!P349="","",'Passages &amp; Appels'!P349)</f>
        <v>0.68055555555555536</v>
      </c>
      <c r="R349" s="435">
        <f>IF('Passages &amp; Appels'!Q349="","",'Passages &amp; Appels'!Q349)</f>
        <v>18</v>
      </c>
      <c r="S349" s="110" t="str">
        <f>IF('Passages &amp; Appels'!R349="","",'Passages &amp; Appels'!R349)</f>
        <v>mn</v>
      </c>
      <c r="T349" s="437">
        <f>IF('Passages &amp; Appels'!S349="","",'Passages &amp; Appels'!S349)</f>
        <v>0</v>
      </c>
      <c r="U349" s="112" t="str">
        <f>IF('Passages &amp; Appels'!T349="","",'Passages &amp; Appels'!T349)</f>
        <v>s</v>
      </c>
      <c r="V349" s="413" t="str">
        <f>IF('Passages &amp; Appels'!U349="","",'Passages &amp; Appels'!U349)</f>
        <v/>
      </c>
    </row>
    <row r="350" spans="1:22" ht="18.75" x14ac:dyDescent="0.3">
      <c r="A350" s="561"/>
      <c r="B350" s="491" t="str">
        <f>IF('Passages &amp; Appels'!L350='Passages &amp; Appels'!L349,"",'Passages &amp; Appels'!L350)</f>
        <v/>
      </c>
      <c r="C350" s="487" t="str">
        <f>IF(B350&lt;&gt;"",'Passages &amp; Appels'!A350,IF('Passages &amp; Appels'!A350='Passages &amp; Appels'!A349,"",'Passages &amp; Appels'!A350))</f>
        <v/>
      </c>
      <c r="D350" s="490" t="str">
        <f>IF(C350&lt;&gt;"",'Passages &amp; Appels'!K350,IF('Passages &amp; Appels'!K350='Passages &amp; Appels'!K349,"",'Passages &amp; Appels'!K350))</f>
        <v/>
      </c>
      <c r="E350" s="488" t="str">
        <f>IF(B350&lt;&gt;"",'Passages &amp; Appels'!H350,IF('Passages &amp; Appels'!H350='Passages &amp; Appels'!H349,"",'Passages &amp; Appels'!H350))</f>
        <v/>
      </c>
      <c r="F350" s="489">
        <f>IF('Passages &amp; Appels'!I350='Passages &amp; Appels'!I349,"",'Passages &amp; Appels'!I350)</f>
        <v>2</v>
      </c>
      <c r="G350" s="259">
        <f>IF('Passages &amp; Appels'!J350="","",'Passages &amp; Appels'!J350)</f>
        <v>2</v>
      </c>
      <c r="H350" s="468" t="str">
        <f>IF('Passages &amp; Appels'!B350="","",'Passages &amp; Appels'!B350)</f>
        <v>SURANSKA</v>
      </c>
      <c r="I350" s="437" t="str">
        <f>IF('Passages &amp; Appels'!C350="","",'Passages &amp; Appels'!C350)</f>
        <v>Katerina</v>
      </c>
      <c r="J350" s="110" t="str">
        <f>IF('Passages &amp; Appels'!D350="","",'Passages &amp; Appels'!D350)</f>
        <v>Femme</v>
      </c>
      <c r="K350" s="110" t="str">
        <f>IF('Passages &amp; Appels'!E350="","",'Passages &amp; Appels'!E350)</f>
        <v xml:space="preserve">N°4 </v>
      </c>
      <c r="L350" s="110" t="str">
        <f>IF('Passages &amp; Appels'!F350="","",'Passages &amp; Appels'!F350)</f>
        <v>SURANSKA Katerina Femme</v>
      </c>
      <c r="M350" s="112" t="str">
        <f>IF('Passages &amp; Appels'!G350="","",'Passages &amp; Appels'!G350)</f>
        <v>Apneaman, Praha, Czech Republic</v>
      </c>
      <c r="N350" s="441">
        <f>IF('Passages &amp; Appels'!M350="","",'Passages &amp; Appels'!M350)</f>
        <v>0.65763888888888866</v>
      </c>
      <c r="O350" s="431">
        <f>IF('Passages &amp; Appels'!N350="","",'Passages &amp; Appels'!N350)</f>
        <v>0.67847222222222203</v>
      </c>
      <c r="P350" s="431">
        <f>IF('Passages &amp; Appels'!O350="","",'Passages &amp; Appels'!O350)</f>
        <v>0.67916666666666647</v>
      </c>
      <c r="Q350" s="439">
        <f>IF('Passages &amp; Appels'!P350="","",'Passages &amp; Appels'!P350)</f>
        <v>0.68055555555555536</v>
      </c>
      <c r="R350" s="435">
        <f>IF('Passages &amp; Appels'!Q350="","",'Passages &amp; Appels'!Q350)</f>
        <v>17</v>
      </c>
      <c r="S350" s="110" t="str">
        <f>IF('Passages &amp; Appels'!R350="","",'Passages &amp; Appels'!R350)</f>
        <v>mn</v>
      </c>
      <c r="T350" s="437">
        <f>IF('Passages &amp; Appels'!S350="","",'Passages &amp; Appels'!S350)</f>
        <v>30</v>
      </c>
      <c r="U350" s="112" t="str">
        <f>IF('Passages &amp; Appels'!T350="","",'Passages &amp; Appels'!T350)</f>
        <v>s</v>
      </c>
      <c r="V350" s="413" t="str">
        <f>IF('Passages &amp; Appels'!U350="","",'Passages &amp; Appels'!U350)</f>
        <v/>
      </c>
    </row>
    <row r="351" spans="1:22" ht="18.75" x14ac:dyDescent="0.3">
      <c r="A351" s="561"/>
      <c r="B351" s="491" t="str">
        <f>IF('Passages &amp; Appels'!L351='Passages &amp; Appels'!L350,"",'Passages &amp; Appels'!L351)</f>
        <v/>
      </c>
      <c r="C351" s="487" t="str">
        <f>IF(B351&lt;&gt;"",'Passages &amp; Appels'!A351,IF('Passages &amp; Appels'!A351='Passages &amp; Appels'!A350,"",'Passages &amp; Appels'!A351))</f>
        <v/>
      </c>
      <c r="D351" s="490" t="str">
        <f>IF(C351&lt;&gt;"",'Passages &amp; Appels'!K351,IF('Passages &amp; Appels'!K351='Passages &amp; Appels'!K350,"",'Passages &amp; Appels'!K351))</f>
        <v/>
      </c>
      <c r="E351" s="488" t="str">
        <f>IF(B351&lt;&gt;"",'Passages &amp; Appels'!H351,IF('Passages &amp; Appels'!H351='Passages &amp; Appels'!H350,"",'Passages &amp; Appels'!H351))</f>
        <v/>
      </c>
      <c r="F351" s="489">
        <f>IF('Passages &amp; Appels'!I351='Passages &amp; Appels'!I350,"",'Passages &amp; Appels'!I351)</f>
        <v>3</v>
      </c>
      <c r="G351" s="259">
        <f>IF('Passages &amp; Appels'!J351="","",'Passages &amp; Appels'!J351)</f>
        <v>3</v>
      </c>
      <c r="H351" s="468" t="str">
        <f>IF('Passages &amp; Appels'!B351="","",'Passages &amp; Appels'!B351)</f>
        <v>CARCHI</v>
      </c>
      <c r="I351" s="437" t="str">
        <f>IF('Passages &amp; Appels'!C351="","",'Passages &amp; Appels'!C351)</f>
        <v>Mathieu</v>
      </c>
      <c r="J351" s="110" t="str">
        <f>IF('Passages &amp; Appels'!D351="","",'Passages &amp; Appels'!D351)</f>
        <v>Homme</v>
      </c>
      <c r="K351" s="110" t="str">
        <f>IF('Passages &amp; Appels'!E351="","",'Passages &amp; Appels'!E351)</f>
        <v xml:space="preserve">N°4 </v>
      </c>
      <c r="L351" s="110" t="str">
        <f>IF('Passages &amp; Appels'!F351="","",'Passages &amp; Appels'!F351)</f>
        <v>CARCHI Mathieu Homme</v>
      </c>
      <c r="M351" s="112" t="str">
        <f>IF('Passages &amp; Appels'!G351="","",'Passages &amp; Appels'!G351)</f>
        <v>CYRNEA</v>
      </c>
      <c r="N351" s="441">
        <f>IF('Passages &amp; Appels'!M351="","",'Passages &amp; Appels'!M351)</f>
        <v>0.65763888888888866</v>
      </c>
      <c r="O351" s="431">
        <f>IF('Passages &amp; Appels'!N351="","",'Passages &amp; Appels'!N351)</f>
        <v>0.67847222222222203</v>
      </c>
      <c r="P351" s="431">
        <f>IF('Passages &amp; Appels'!O351="","",'Passages &amp; Appels'!O351)</f>
        <v>0.67916666666666647</v>
      </c>
      <c r="Q351" s="439">
        <f>IF('Passages &amp; Appels'!P351="","",'Passages &amp; Appels'!P351)</f>
        <v>0.68055555555555536</v>
      </c>
      <c r="R351" s="435">
        <f>IF('Passages &amp; Appels'!Q351="","",'Passages &amp; Appels'!Q351)</f>
        <v>17</v>
      </c>
      <c r="S351" s="110" t="str">
        <f>IF('Passages &amp; Appels'!R351="","",'Passages &amp; Appels'!R351)</f>
        <v>mn</v>
      </c>
      <c r="T351" s="437">
        <f>IF('Passages &amp; Appels'!S351="","",'Passages &amp; Appels'!S351)</f>
        <v>0</v>
      </c>
      <c r="U351" s="112" t="str">
        <f>IF('Passages &amp; Appels'!T351="","",'Passages &amp; Appels'!T351)</f>
        <v>s</v>
      </c>
      <c r="V351" s="413" t="str">
        <f>IF('Passages &amp; Appels'!U351="","",'Passages &amp; Appels'!U351)</f>
        <v/>
      </c>
    </row>
    <row r="352" spans="1:22" ht="18.75" x14ac:dyDescent="0.3">
      <c r="A352" s="561"/>
      <c r="B352" s="491" t="str">
        <f>IF('Passages &amp; Appels'!L352='Passages &amp; Appels'!L351,"",'Passages &amp; Appels'!L352)</f>
        <v/>
      </c>
      <c r="C352" s="487" t="str">
        <f>IF(B352&lt;&gt;"",'Passages &amp; Appels'!A352,IF('Passages &amp; Appels'!A352='Passages &amp; Appels'!A351,"",'Passages &amp; Appels'!A352))</f>
        <v/>
      </c>
      <c r="D352" s="490" t="str">
        <f>IF(C352&lt;&gt;"",'Passages &amp; Appels'!K352,IF('Passages &amp; Appels'!K352='Passages &amp; Appels'!K351,"",'Passages &amp; Appels'!K352))</f>
        <v/>
      </c>
      <c r="E352" s="488" t="str">
        <f>IF(B352&lt;&gt;"",'Passages &amp; Appels'!H352,IF('Passages &amp; Appels'!H352='Passages &amp; Appels'!H351,"",'Passages &amp; Appels'!H352))</f>
        <v/>
      </c>
      <c r="F352" s="489">
        <f>IF('Passages &amp; Appels'!I352='Passages &amp; Appels'!I351,"",'Passages &amp; Appels'!I352)</f>
        <v>4</v>
      </c>
      <c r="G352" s="259">
        <f>IF('Passages &amp; Appels'!J352="","",'Passages &amp; Appels'!J352)</f>
        <v>4</v>
      </c>
      <c r="H352" s="468" t="str">
        <f>IF('Passages &amp; Appels'!B352="","",'Passages &amp; Appels'!B352)</f>
        <v>BRATANIC</v>
      </c>
      <c r="I352" s="437" t="str">
        <f>IF('Passages &amp; Appels'!C352="","",'Passages &amp; Appels'!C352)</f>
        <v>Alexandre</v>
      </c>
      <c r="J352" s="110" t="str">
        <f>IF('Passages &amp; Appels'!D352="","",'Passages &amp; Appels'!D352)</f>
        <v>Homme</v>
      </c>
      <c r="K352" s="110" t="str">
        <f>IF('Passages &amp; Appels'!E352="","",'Passages &amp; Appels'!E352)</f>
        <v>N°1 Capitaine</v>
      </c>
      <c r="L352" s="110" t="str">
        <f>IF('Passages &amp; Appels'!F352="","",'Passages &amp; Appels'!F352)</f>
        <v>BRATANIC Alexandre Homme</v>
      </c>
      <c r="M352" s="112" t="str">
        <f>IF('Passages &amp; Appels'!G352="","",'Passages &amp; Appels'!G352)</f>
        <v>Les Cormorans 1</v>
      </c>
      <c r="N352" s="441">
        <f>IF('Passages &amp; Appels'!M352="","",'Passages &amp; Appels'!M352)</f>
        <v>0.65763888888888866</v>
      </c>
      <c r="O352" s="431">
        <f>IF('Passages &amp; Appels'!N352="","",'Passages &amp; Appels'!N352)</f>
        <v>0.67847222222222203</v>
      </c>
      <c r="P352" s="431">
        <f>IF('Passages &amp; Appels'!O352="","",'Passages &amp; Appels'!O352)</f>
        <v>0.67916666666666647</v>
      </c>
      <c r="Q352" s="439">
        <f>IF('Passages &amp; Appels'!P352="","",'Passages &amp; Appels'!P352)</f>
        <v>0.68055555555555536</v>
      </c>
      <c r="R352" s="435">
        <f>IF('Passages &amp; Appels'!Q352="","",'Passages &amp; Appels'!Q352)</f>
        <v>17</v>
      </c>
      <c r="S352" s="110" t="str">
        <f>IF('Passages &amp; Appels'!R352="","",'Passages &amp; Appels'!R352)</f>
        <v>mn</v>
      </c>
      <c r="T352" s="437">
        <f>IF('Passages &amp; Appels'!S352="","",'Passages &amp; Appels'!S352)</f>
        <v>0</v>
      </c>
      <c r="U352" s="112" t="str">
        <f>IF('Passages &amp; Appels'!T352="","",'Passages &amp; Appels'!T352)</f>
        <v>s</v>
      </c>
      <c r="V352" s="413" t="str">
        <f>IF('Passages &amp; Appels'!U352="","",'Passages &amp; Appels'!U352)</f>
        <v/>
      </c>
    </row>
    <row r="353" spans="1:22" ht="18.75" x14ac:dyDescent="0.3">
      <c r="A353" s="561"/>
      <c r="B353" s="491" t="str">
        <f>IF('Passages &amp; Appels'!L353='Passages &amp; Appels'!L352,"",'Passages &amp; Appels'!L353)</f>
        <v/>
      </c>
      <c r="C353" s="487" t="str">
        <f>IF(B353&lt;&gt;"",'Passages &amp; Appels'!A353,IF('Passages &amp; Appels'!A353='Passages &amp; Appels'!A352,"",'Passages &amp; Appels'!A353))</f>
        <v/>
      </c>
      <c r="D353" s="490" t="str">
        <f>IF(C353&lt;&gt;"",'Passages &amp; Appels'!K353,IF('Passages &amp; Appels'!K353='Passages &amp; Appels'!K352,"",'Passages &amp; Appels'!K353))</f>
        <v/>
      </c>
      <c r="E353" s="488" t="str">
        <f>IF(B353&lt;&gt;"",'Passages &amp; Appels'!H353,IF('Passages &amp; Appels'!H353='Passages &amp; Appels'!H352,"",'Passages &amp; Appels'!H353))</f>
        <v/>
      </c>
      <c r="F353" s="489">
        <f>IF('Passages &amp; Appels'!I353='Passages &amp; Appels'!I352,"",'Passages &amp; Appels'!I353)</f>
        <v>5</v>
      </c>
      <c r="G353" s="259">
        <f>IF('Passages &amp; Appels'!J353="","",'Passages &amp; Appels'!J353)</f>
        <v>5</v>
      </c>
      <c r="H353" s="468" t="str">
        <f>IF('Passages &amp; Appels'!B353="","",'Passages &amp; Appels'!B353)</f>
        <v>LEITNER</v>
      </c>
      <c r="I353" s="437" t="str">
        <f>IF('Passages &amp; Appels'!C353="","",'Passages &amp; Appels'!C353)</f>
        <v>Rachel</v>
      </c>
      <c r="J353" s="110" t="str">
        <f>IF('Passages &amp; Appels'!D353="","",'Passages &amp; Appels'!D353)</f>
        <v>FEMME</v>
      </c>
      <c r="K353" s="110" t="str">
        <f>IF('Passages &amp; Appels'!E353="","",'Passages &amp; Appels'!E353)</f>
        <v>N°1 Capitaine</v>
      </c>
      <c r="L353" s="110" t="str">
        <f>IF('Passages &amp; Appels'!F353="","",'Passages &amp; Appels'!F353)</f>
        <v>LEITNER Rachel FEMME</v>
      </c>
      <c r="M353" s="112" t="str">
        <f>IF('Passages &amp; Appels'!G353="","",'Passages &amp; Appels'!G353)</f>
        <v>Les Cormorans 2</v>
      </c>
      <c r="N353" s="441">
        <f>IF('Passages &amp; Appels'!M353="","",'Passages &amp; Appels'!M353)</f>
        <v>0.65763888888888866</v>
      </c>
      <c r="O353" s="431">
        <f>IF('Passages &amp; Appels'!N353="","",'Passages &amp; Appels'!N353)</f>
        <v>0.67847222222222203</v>
      </c>
      <c r="P353" s="431">
        <f>IF('Passages &amp; Appels'!O353="","",'Passages &amp; Appels'!O353)</f>
        <v>0.67916666666666647</v>
      </c>
      <c r="Q353" s="439">
        <f>IF('Passages &amp; Appels'!P353="","",'Passages &amp; Appels'!P353)</f>
        <v>0.68055555555555536</v>
      </c>
      <c r="R353" s="435">
        <f>IF('Passages &amp; Appels'!Q353="","",'Passages &amp; Appels'!Q353)</f>
        <v>16</v>
      </c>
      <c r="S353" s="110" t="str">
        <f>IF('Passages &amp; Appels'!R353="","",'Passages &amp; Appels'!R353)</f>
        <v>mn</v>
      </c>
      <c r="T353" s="437">
        <f>IF('Passages &amp; Appels'!S353="","",'Passages &amp; Appels'!S353)</f>
        <v>30</v>
      </c>
      <c r="U353" s="112" t="str">
        <f>IF('Passages &amp; Appels'!T353="","",'Passages &amp; Appels'!T353)</f>
        <v>s</v>
      </c>
      <c r="V353" s="413" t="str">
        <f>IF('Passages &amp; Appels'!U353="","",'Passages &amp; Appels'!U353)</f>
        <v/>
      </c>
    </row>
    <row r="354" spans="1:22" ht="18.75" x14ac:dyDescent="0.3">
      <c r="A354" s="561"/>
      <c r="B354" s="491">
        <f>IF('Passages &amp; Appels'!L354='Passages &amp; Appels'!L353,"",'Passages &amp; Appels'!L354)</f>
        <v>0.67916666666666647</v>
      </c>
      <c r="C354" s="487" t="str">
        <f>IF(B354&lt;&gt;"",'Passages &amp; Appels'!A354,IF('Passages &amp; Appels'!A354='Passages &amp; Appels'!A353,"",'Passages &amp; Appels'!A354))</f>
        <v>16*50</v>
      </c>
      <c r="D354" s="490" t="str">
        <f>IF(C354&lt;&gt;"",'Passages &amp; Appels'!K354,IF('Passages &amp; Appels'!K354='Passages &amp; Appels'!K353,"",'Passages &amp; Appels'!K354))</f>
        <v>Décompte</v>
      </c>
      <c r="E354" s="488">
        <f>IF(B354&lt;&gt;"",'Passages &amp; Appels'!H354,IF('Passages &amp; Appels'!H354='Passages &amp; Appels'!H353,"",'Passages &amp; Appels'!H354))</f>
        <v>3</v>
      </c>
      <c r="F354" s="489">
        <f>IF('Passages &amp; Appels'!I354='Passages &amp; Appels'!I353,"",'Passages &amp; Appels'!I354)</f>
        <v>1</v>
      </c>
      <c r="G354" s="259">
        <f>IF('Passages &amp; Appels'!J354="","",'Passages &amp; Appels'!J354)</f>
        <v>1</v>
      </c>
      <c r="H354" s="468" t="str">
        <f>IF('Passages &amp; Appels'!B354="","",'Passages &amp; Appels'!B354)</f>
        <v>AUBRY</v>
      </c>
      <c r="I354" s="437" t="str">
        <f>IF('Passages &amp; Appels'!C354="","",'Passages &amp; Appels'!C354)</f>
        <v>Pascale</v>
      </c>
      <c r="J354" s="110" t="str">
        <f>IF('Passages &amp; Appels'!D354="","",'Passages &amp; Appels'!D354)</f>
        <v>Homme</v>
      </c>
      <c r="K354" s="110" t="str">
        <f>IF('Passages &amp; Appels'!E354="","",'Passages &amp; Appels'!E354)</f>
        <v xml:space="preserve">N°4 </v>
      </c>
      <c r="L354" s="110" t="str">
        <f>IF('Passages &amp; Appels'!F354="","",'Passages &amp; Appels'!F354)</f>
        <v>AUBRY Pascale Homme</v>
      </c>
      <c r="M354" s="112" t="str">
        <f>IF('Passages &amp; Appels'!G354="","",'Passages &amp; Appels'!G354)</f>
        <v>Sportpleizh</v>
      </c>
      <c r="N354" s="441">
        <f>IF('Passages &amp; Appels'!M354="","",'Passages &amp; Appels'!M354)</f>
        <v>0.65763888888888866</v>
      </c>
      <c r="O354" s="431">
        <f>IF('Passages &amp; Appels'!N354="","",'Passages &amp; Appels'!N354)</f>
        <v>0.67847222222222203</v>
      </c>
      <c r="P354" s="431">
        <f>IF('Passages &amp; Appels'!O354="","",'Passages &amp; Appels'!O354)</f>
        <v>0.67916666666666647</v>
      </c>
      <c r="Q354" s="439">
        <f>IF('Passages &amp; Appels'!P354="","",'Passages &amp; Appels'!P354)</f>
        <v>0.68055555555555536</v>
      </c>
      <c r="R354" s="435">
        <f>IF('Passages &amp; Appels'!Q354="","",'Passages &amp; Appels'!Q354)</f>
        <v>18</v>
      </c>
      <c r="S354" s="110" t="str">
        <f>IF('Passages &amp; Appels'!R354="","",'Passages &amp; Appels'!R354)</f>
        <v>mn</v>
      </c>
      <c r="T354" s="437">
        <f>IF('Passages &amp; Appels'!S354="","",'Passages &amp; Appels'!S354)</f>
        <v>0</v>
      </c>
      <c r="U354" s="112" t="str">
        <f>IF('Passages &amp; Appels'!T354="","",'Passages &amp; Appels'!T354)</f>
        <v>s</v>
      </c>
      <c r="V354" s="413" t="str">
        <f>IF('Passages &amp; Appels'!U354="","",'Passages &amp; Appels'!U354)</f>
        <v/>
      </c>
    </row>
    <row r="355" spans="1:22" ht="18.75" x14ac:dyDescent="0.3">
      <c r="A355" s="561"/>
      <c r="B355" s="491" t="str">
        <f>IF('Passages &amp; Appels'!L355='Passages &amp; Appels'!L354,"",'Passages &amp; Appels'!L355)</f>
        <v/>
      </c>
      <c r="C355" s="487" t="str">
        <f>IF(B355&lt;&gt;"",'Passages &amp; Appels'!A355,IF('Passages &amp; Appels'!A355='Passages &amp; Appels'!A354,"",'Passages &amp; Appels'!A355))</f>
        <v/>
      </c>
      <c r="D355" s="490" t="str">
        <f>IF(C355&lt;&gt;"",'Passages &amp; Appels'!K355,IF('Passages &amp; Appels'!K355='Passages &amp; Appels'!K354,"",'Passages &amp; Appels'!K355))</f>
        <v/>
      </c>
      <c r="E355" s="488" t="str">
        <f>IF(B355&lt;&gt;"",'Passages &amp; Appels'!H355,IF('Passages &amp; Appels'!H355='Passages &amp; Appels'!H354,"",'Passages &amp; Appels'!H355))</f>
        <v/>
      </c>
      <c r="F355" s="489">
        <f>IF('Passages &amp; Appels'!I355='Passages &amp; Appels'!I354,"",'Passages &amp; Appels'!I355)</f>
        <v>2</v>
      </c>
      <c r="G355" s="259">
        <f>IF('Passages &amp; Appels'!J355="","",'Passages &amp; Appels'!J355)</f>
        <v>2</v>
      </c>
      <c r="H355" s="468" t="str">
        <f>IF('Passages &amp; Appels'!B355="","",'Passages &amp; Appels'!B355)</f>
        <v>SURANSKA</v>
      </c>
      <c r="I355" s="437" t="str">
        <f>IF('Passages &amp; Appels'!C355="","",'Passages &amp; Appels'!C355)</f>
        <v>Katerina</v>
      </c>
      <c r="J355" s="110" t="str">
        <f>IF('Passages &amp; Appels'!D355="","",'Passages &amp; Appels'!D355)</f>
        <v>Femme</v>
      </c>
      <c r="K355" s="110" t="str">
        <f>IF('Passages &amp; Appels'!E355="","",'Passages &amp; Appels'!E355)</f>
        <v xml:space="preserve">N°4 </v>
      </c>
      <c r="L355" s="110" t="str">
        <f>IF('Passages &amp; Appels'!F355="","",'Passages &amp; Appels'!F355)</f>
        <v>SURANSKA Katerina Femme</v>
      </c>
      <c r="M355" s="112" t="str">
        <f>IF('Passages &amp; Appels'!G355="","",'Passages &amp; Appels'!G355)</f>
        <v>Apneaman, Praha, Czech Republic</v>
      </c>
      <c r="N355" s="441">
        <f>IF('Passages &amp; Appels'!M355="","",'Passages &amp; Appels'!M355)</f>
        <v>0.65763888888888866</v>
      </c>
      <c r="O355" s="431">
        <f>IF('Passages &amp; Appels'!N355="","",'Passages &amp; Appels'!N355)</f>
        <v>0.67847222222222203</v>
      </c>
      <c r="P355" s="431">
        <f>IF('Passages &amp; Appels'!O355="","",'Passages &amp; Appels'!O355)</f>
        <v>0.67916666666666647</v>
      </c>
      <c r="Q355" s="439">
        <f>IF('Passages &amp; Appels'!P355="","",'Passages &amp; Appels'!P355)</f>
        <v>0.68055555555555536</v>
      </c>
      <c r="R355" s="435">
        <f>IF('Passages &amp; Appels'!Q355="","",'Passages &amp; Appels'!Q355)</f>
        <v>17</v>
      </c>
      <c r="S355" s="110" t="str">
        <f>IF('Passages &amp; Appels'!R355="","",'Passages &amp; Appels'!R355)</f>
        <v>mn</v>
      </c>
      <c r="T355" s="437">
        <f>IF('Passages &amp; Appels'!S355="","",'Passages &amp; Appels'!S355)</f>
        <v>30</v>
      </c>
      <c r="U355" s="112" t="str">
        <f>IF('Passages &amp; Appels'!T355="","",'Passages &amp; Appels'!T355)</f>
        <v>s</v>
      </c>
      <c r="V355" s="413" t="str">
        <f>IF('Passages &amp; Appels'!U355="","",'Passages &amp; Appels'!U355)</f>
        <v/>
      </c>
    </row>
    <row r="356" spans="1:22" ht="18.75" x14ac:dyDescent="0.3">
      <c r="A356" s="561"/>
      <c r="B356" s="491" t="str">
        <f>IF('Passages &amp; Appels'!L356='Passages &amp; Appels'!L355,"",'Passages &amp; Appels'!L356)</f>
        <v/>
      </c>
      <c r="C356" s="487" t="str">
        <f>IF(B356&lt;&gt;"",'Passages &amp; Appels'!A356,IF('Passages &amp; Appels'!A356='Passages &amp; Appels'!A355,"",'Passages &amp; Appels'!A356))</f>
        <v/>
      </c>
      <c r="D356" s="490" t="str">
        <f>IF(C356&lt;&gt;"",'Passages &amp; Appels'!K356,IF('Passages &amp; Appels'!K356='Passages &amp; Appels'!K355,"",'Passages &amp; Appels'!K356))</f>
        <v/>
      </c>
      <c r="E356" s="488" t="str">
        <f>IF(B356&lt;&gt;"",'Passages &amp; Appels'!H356,IF('Passages &amp; Appels'!H356='Passages &amp; Appels'!H355,"",'Passages &amp; Appels'!H356))</f>
        <v/>
      </c>
      <c r="F356" s="489">
        <f>IF('Passages &amp; Appels'!I356='Passages &amp; Appels'!I355,"",'Passages &amp; Appels'!I356)</f>
        <v>3</v>
      </c>
      <c r="G356" s="259">
        <f>IF('Passages &amp; Appels'!J356="","",'Passages &amp; Appels'!J356)</f>
        <v>3</v>
      </c>
      <c r="H356" s="468" t="str">
        <f>IF('Passages &amp; Appels'!B356="","",'Passages &amp; Appels'!B356)</f>
        <v>CARCHI</v>
      </c>
      <c r="I356" s="437" t="str">
        <f>IF('Passages &amp; Appels'!C356="","",'Passages &amp; Appels'!C356)</f>
        <v>Mathieu</v>
      </c>
      <c r="J356" s="110" t="str">
        <f>IF('Passages &amp; Appels'!D356="","",'Passages &amp; Appels'!D356)</f>
        <v>Homme</v>
      </c>
      <c r="K356" s="110" t="str">
        <f>IF('Passages &amp; Appels'!E356="","",'Passages &amp; Appels'!E356)</f>
        <v xml:space="preserve">N°4 </v>
      </c>
      <c r="L356" s="110" t="str">
        <f>IF('Passages &amp; Appels'!F356="","",'Passages &amp; Appels'!F356)</f>
        <v>CARCHI Mathieu Homme</v>
      </c>
      <c r="M356" s="112" t="str">
        <f>IF('Passages &amp; Appels'!G356="","",'Passages &amp; Appels'!G356)</f>
        <v>CYRNEA</v>
      </c>
      <c r="N356" s="441">
        <f>IF('Passages &amp; Appels'!M356="","",'Passages &amp; Appels'!M356)</f>
        <v>0.65763888888888866</v>
      </c>
      <c r="O356" s="431">
        <f>IF('Passages &amp; Appels'!N356="","",'Passages &amp; Appels'!N356)</f>
        <v>0.67847222222222203</v>
      </c>
      <c r="P356" s="431">
        <f>IF('Passages &amp; Appels'!O356="","",'Passages &amp; Appels'!O356)</f>
        <v>0.67916666666666647</v>
      </c>
      <c r="Q356" s="439">
        <f>IF('Passages &amp; Appels'!P356="","",'Passages &amp; Appels'!P356)</f>
        <v>0.68055555555555536</v>
      </c>
      <c r="R356" s="435">
        <f>IF('Passages &amp; Appels'!Q356="","",'Passages &amp; Appels'!Q356)</f>
        <v>17</v>
      </c>
      <c r="S356" s="110" t="str">
        <f>IF('Passages &amp; Appels'!R356="","",'Passages &amp; Appels'!R356)</f>
        <v>mn</v>
      </c>
      <c r="T356" s="437">
        <f>IF('Passages &amp; Appels'!S356="","",'Passages &amp; Appels'!S356)</f>
        <v>0</v>
      </c>
      <c r="U356" s="112" t="str">
        <f>IF('Passages &amp; Appels'!T356="","",'Passages &amp; Appels'!T356)</f>
        <v>s</v>
      </c>
      <c r="V356" s="413" t="str">
        <f>IF('Passages &amp; Appels'!U356="","",'Passages &amp; Appels'!U356)</f>
        <v/>
      </c>
    </row>
    <row r="357" spans="1:22" ht="18.75" x14ac:dyDescent="0.3">
      <c r="A357" s="561"/>
      <c r="B357" s="491" t="str">
        <f>IF('Passages &amp; Appels'!L357='Passages &amp; Appels'!L356,"",'Passages &amp; Appels'!L357)</f>
        <v/>
      </c>
      <c r="C357" s="487" t="str">
        <f>IF(B357&lt;&gt;"",'Passages &amp; Appels'!A357,IF('Passages &amp; Appels'!A357='Passages &amp; Appels'!A356,"",'Passages &amp; Appels'!A357))</f>
        <v/>
      </c>
      <c r="D357" s="490" t="str">
        <f>IF(C357&lt;&gt;"",'Passages &amp; Appels'!K357,IF('Passages &amp; Appels'!K357='Passages &amp; Appels'!K356,"",'Passages &amp; Appels'!K357))</f>
        <v/>
      </c>
      <c r="E357" s="488" t="str">
        <f>IF(B357&lt;&gt;"",'Passages &amp; Appels'!H357,IF('Passages &amp; Appels'!H357='Passages &amp; Appels'!H356,"",'Passages &amp; Appels'!H357))</f>
        <v/>
      </c>
      <c r="F357" s="489">
        <f>IF('Passages &amp; Appels'!I357='Passages &amp; Appels'!I356,"",'Passages &amp; Appels'!I357)</f>
        <v>4</v>
      </c>
      <c r="G357" s="259">
        <f>IF('Passages &amp; Appels'!J357="","",'Passages &amp; Appels'!J357)</f>
        <v>4</v>
      </c>
      <c r="H357" s="468" t="str">
        <f>IF('Passages &amp; Appels'!B357="","",'Passages &amp; Appels'!B357)</f>
        <v>BRATANIC</v>
      </c>
      <c r="I357" s="437" t="str">
        <f>IF('Passages &amp; Appels'!C357="","",'Passages &amp; Appels'!C357)</f>
        <v>Alexandre</v>
      </c>
      <c r="J357" s="110" t="str">
        <f>IF('Passages &amp; Appels'!D357="","",'Passages &amp; Appels'!D357)</f>
        <v>Homme</v>
      </c>
      <c r="K357" s="110" t="str">
        <f>IF('Passages &amp; Appels'!E357="","",'Passages &amp; Appels'!E357)</f>
        <v>N°1 Capitaine</v>
      </c>
      <c r="L357" s="110" t="str">
        <f>IF('Passages &amp; Appels'!F357="","",'Passages &amp; Appels'!F357)</f>
        <v>BRATANIC Alexandre Homme</v>
      </c>
      <c r="M357" s="112" t="str">
        <f>IF('Passages &amp; Appels'!G357="","",'Passages &amp; Appels'!G357)</f>
        <v>Les Cormorans 1</v>
      </c>
      <c r="N357" s="441">
        <f>IF('Passages &amp; Appels'!M357="","",'Passages &amp; Appels'!M357)</f>
        <v>0.65763888888888866</v>
      </c>
      <c r="O357" s="431">
        <f>IF('Passages &amp; Appels'!N357="","",'Passages &amp; Appels'!N357)</f>
        <v>0.67847222222222203</v>
      </c>
      <c r="P357" s="431">
        <f>IF('Passages &amp; Appels'!O357="","",'Passages &amp; Appels'!O357)</f>
        <v>0.67916666666666647</v>
      </c>
      <c r="Q357" s="439">
        <f>IF('Passages &amp; Appels'!P357="","",'Passages &amp; Appels'!P357)</f>
        <v>0.68055555555555536</v>
      </c>
      <c r="R357" s="435">
        <f>IF('Passages &amp; Appels'!Q357="","",'Passages &amp; Appels'!Q357)</f>
        <v>17</v>
      </c>
      <c r="S357" s="110" t="str">
        <f>IF('Passages &amp; Appels'!R357="","",'Passages &amp; Appels'!R357)</f>
        <v>mn</v>
      </c>
      <c r="T357" s="437">
        <f>IF('Passages &amp; Appels'!S357="","",'Passages &amp; Appels'!S357)</f>
        <v>0</v>
      </c>
      <c r="U357" s="112" t="str">
        <f>IF('Passages &amp; Appels'!T357="","",'Passages &amp; Appels'!T357)</f>
        <v>s</v>
      </c>
      <c r="V357" s="413" t="str">
        <f>IF('Passages &amp; Appels'!U357="","",'Passages &amp; Appels'!U357)</f>
        <v/>
      </c>
    </row>
    <row r="358" spans="1:22" ht="18.75" x14ac:dyDescent="0.3">
      <c r="A358" s="561"/>
      <c r="B358" s="491" t="str">
        <f>IF('Passages &amp; Appels'!L358='Passages &amp; Appels'!L357,"",'Passages &amp; Appels'!L358)</f>
        <v/>
      </c>
      <c r="C358" s="487" t="str">
        <f>IF(B358&lt;&gt;"",'Passages &amp; Appels'!A358,IF('Passages &amp; Appels'!A358='Passages &amp; Appels'!A357,"",'Passages &amp; Appels'!A358))</f>
        <v/>
      </c>
      <c r="D358" s="490" t="str">
        <f>IF(C358&lt;&gt;"",'Passages &amp; Appels'!K358,IF('Passages &amp; Appels'!K358='Passages &amp; Appels'!K357,"",'Passages &amp; Appels'!K358))</f>
        <v/>
      </c>
      <c r="E358" s="488" t="str">
        <f>IF(B358&lt;&gt;"",'Passages &amp; Appels'!H358,IF('Passages &amp; Appels'!H358='Passages &amp; Appels'!H357,"",'Passages &amp; Appels'!H358))</f>
        <v/>
      </c>
      <c r="F358" s="489">
        <f>IF('Passages &amp; Appels'!I358='Passages &amp; Appels'!I357,"",'Passages &amp; Appels'!I358)</f>
        <v>5</v>
      </c>
      <c r="G358" s="259">
        <f>IF('Passages &amp; Appels'!J358="","",'Passages &amp; Appels'!J358)</f>
        <v>5</v>
      </c>
      <c r="H358" s="468" t="str">
        <f>IF('Passages &amp; Appels'!B358="","",'Passages &amp; Appels'!B358)</f>
        <v>LEITNER</v>
      </c>
      <c r="I358" s="437" t="str">
        <f>IF('Passages &amp; Appels'!C358="","",'Passages &amp; Appels'!C358)</f>
        <v>Rachel</v>
      </c>
      <c r="J358" s="110" t="str">
        <f>IF('Passages &amp; Appels'!D358="","",'Passages &amp; Appels'!D358)</f>
        <v>FEMME</v>
      </c>
      <c r="K358" s="110" t="str">
        <f>IF('Passages &amp; Appels'!E358="","",'Passages &amp; Appels'!E358)</f>
        <v>N°1 Capitaine</v>
      </c>
      <c r="L358" s="110" t="str">
        <f>IF('Passages &amp; Appels'!F358="","",'Passages &amp; Appels'!F358)</f>
        <v>LEITNER Rachel FEMME</v>
      </c>
      <c r="M358" s="112" t="str">
        <f>IF('Passages &amp; Appels'!G358="","",'Passages &amp; Appels'!G358)</f>
        <v>Les Cormorans 2</v>
      </c>
      <c r="N358" s="441">
        <f>IF('Passages &amp; Appels'!M358="","",'Passages &amp; Appels'!M358)</f>
        <v>0.65763888888888866</v>
      </c>
      <c r="O358" s="431">
        <f>IF('Passages &amp; Appels'!N358="","",'Passages &amp; Appels'!N358)</f>
        <v>0.67847222222222203</v>
      </c>
      <c r="P358" s="431">
        <f>IF('Passages &amp; Appels'!O358="","",'Passages &amp; Appels'!O358)</f>
        <v>0.67916666666666647</v>
      </c>
      <c r="Q358" s="439">
        <f>IF('Passages &amp; Appels'!P358="","",'Passages &amp; Appels'!P358)</f>
        <v>0.68055555555555536</v>
      </c>
      <c r="R358" s="435">
        <f>IF('Passages &amp; Appels'!Q358="","",'Passages &amp; Appels'!Q358)</f>
        <v>16</v>
      </c>
      <c r="S358" s="110" t="str">
        <f>IF('Passages &amp; Appels'!R358="","",'Passages &amp; Appels'!R358)</f>
        <v>mn</v>
      </c>
      <c r="T358" s="437">
        <f>IF('Passages &amp; Appels'!S358="","",'Passages &amp; Appels'!S358)</f>
        <v>30</v>
      </c>
      <c r="U358" s="112" t="str">
        <f>IF('Passages &amp; Appels'!T358="","",'Passages &amp; Appels'!T358)</f>
        <v>s</v>
      </c>
      <c r="V358" s="413" t="str">
        <f>IF('Passages &amp; Appels'!U358="","",'Passages &amp; Appels'!U358)</f>
        <v/>
      </c>
    </row>
    <row r="359" spans="1:22" ht="18.75" x14ac:dyDescent="0.3">
      <c r="A359" s="561"/>
      <c r="B359" s="491">
        <f>IF('Passages &amp; Appels'!L359='Passages &amp; Appels'!L358,"",'Passages &amp; Appels'!L359)</f>
        <v>0.68055555555555536</v>
      </c>
      <c r="C359" s="487" t="str">
        <f>IF(B359&lt;&gt;"",'Passages &amp; Appels'!A359,IF('Passages &amp; Appels'!A359='Passages &amp; Appels'!A358,"",'Passages &amp; Appels'!A359))</f>
        <v>16*50</v>
      </c>
      <c r="D359" s="490" t="str">
        <f>IF(C359&lt;&gt;"",'Passages &amp; Appels'!K359,IF('Passages &amp; Appels'!K359='Passages &amp; Appels'!K358,"",'Passages &amp; Appels'!K359))</f>
        <v>Passage</v>
      </c>
      <c r="E359" s="488">
        <f>IF(B359&lt;&gt;"",'Passages &amp; Appels'!H359,IF('Passages &amp; Appels'!H359='Passages &amp; Appels'!H358,"",'Passages &amp; Appels'!H359))</f>
        <v>3</v>
      </c>
      <c r="F359" s="489">
        <f>IF('Passages &amp; Appels'!I359='Passages &amp; Appels'!I358,"",'Passages &amp; Appels'!I359)</f>
        <v>1</v>
      </c>
      <c r="G359" s="259">
        <f>IF('Passages &amp; Appels'!J359="","",'Passages &amp; Appels'!J359)</f>
        <v>1</v>
      </c>
      <c r="H359" s="468" t="str">
        <f>IF('Passages &amp; Appels'!B359="","",'Passages &amp; Appels'!B359)</f>
        <v>AUBRY</v>
      </c>
      <c r="I359" s="437" t="str">
        <f>IF('Passages &amp; Appels'!C359="","",'Passages &amp; Appels'!C359)</f>
        <v>Pascale</v>
      </c>
      <c r="J359" s="110" t="str">
        <f>IF('Passages &amp; Appels'!D359="","",'Passages &amp; Appels'!D359)</f>
        <v>Homme</v>
      </c>
      <c r="K359" s="110" t="str">
        <f>IF('Passages &amp; Appels'!E359="","",'Passages &amp; Appels'!E359)</f>
        <v xml:space="preserve">N°4 </v>
      </c>
      <c r="L359" s="110" t="str">
        <f>IF('Passages &amp; Appels'!F359="","",'Passages &amp; Appels'!F359)</f>
        <v>AUBRY Pascale Homme</v>
      </c>
      <c r="M359" s="112" t="str">
        <f>IF('Passages &amp; Appels'!G359="","",'Passages &amp; Appels'!G359)</f>
        <v>Sportpleizh</v>
      </c>
      <c r="N359" s="441">
        <f>IF('Passages &amp; Appels'!M359="","",'Passages &amp; Appels'!M359)</f>
        <v>0.65763888888888866</v>
      </c>
      <c r="O359" s="431">
        <f>IF('Passages &amp; Appels'!N359="","",'Passages &amp; Appels'!N359)</f>
        <v>0.67847222222222203</v>
      </c>
      <c r="P359" s="431">
        <f>IF('Passages &amp; Appels'!O359="","",'Passages &amp; Appels'!O359)</f>
        <v>0.67916666666666647</v>
      </c>
      <c r="Q359" s="439">
        <f>IF('Passages &amp; Appels'!P359="","",'Passages &amp; Appels'!P359)</f>
        <v>0.68055555555555536</v>
      </c>
      <c r="R359" s="435">
        <f>IF('Passages &amp; Appels'!Q359="","",'Passages &amp; Appels'!Q359)</f>
        <v>18</v>
      </c>
      <c r="S359" s="110" t="str">
        <f>IF('Passages &amp; Appels'!R359="","",'Passages &amp; Appels'!R359)</f>
        <v>mn</v>
      </c>
      <c r="T359" s="437">
        <f>IF('Passages &amp; Appels'!S359="","",'Passages &amp; Appels'!S359)</f>
        <v>0</v>
      </c>
      <c r="U359" s="112" t="str">
        <f>IF('Passages &amp; Appels'!T359="","",'Passages &amp; Appels'!T359)</f>
        <v>s</v>
      </c>
      <c r="V359" s="413" t="str">
        <f>IF('Passages &amp; Appels'!U359="","",'Passages &amp; Appels'!U359)</f>
        <v/>
      </c>
    </row>
    <row r="360" spans="1:22" ht="18.75" x14ac:dyDescent="0.3">
      <c r="A360" s="561"/>
      <c r="B360" s="491" t="str">
        <f>IF('Passages &amp; Appels'!L360='Passages &amp; Appels'!L359,"",'Passages &amp; Appels'!L360)</f>
        <v/>
      </c>
      <c r="C360" s="487" t="str">
        <f>IF(B360&lt;&gt;"",'Passages &amp; Appels'!A360,IF('Passages &amp; Appels'!A360='Passages &amp; Appels'!A359,"",'Passages &amp; Appels'!A360))</f>
        <v/>
      </c>
      <c r="D360" s="490" t="str">
        <f>IF(C360&lt;&gt;"",'Passages &amp; Appels'!K360,IF('Passages &amp; Appels'!K360='Passages &amp; Appels'!K359,"",'Passages &amp; Appels'!K360))</f>
        <v/>
      </c>
      <c r="E360" s="488" t="str">
        <f>IF(B360&lt;&gt;"",'Passages &amp; Appels'!H360,IF('Passages &amp; Appels'!H360='Passages &amp; Appels'!H359,"",'Passages &amp; Appels'!H360))</f>
        <v/>
      </c>
      <c r="F360" s="489">
        <f>IF('Passages &amp; Appels'!I360='Passages &amp; Appels'!I359,"",'Passages &amp; Appels'!I360)</f>
        <v>2</v>
      </c>
      <c r="G360" s="259">
        <f>IF('Passages &amp; Appels'!J360="","",'Passages &amp; Appels'!J360)</f>
        <v>2</v>
      </c>
      <c r="H360" s="468" t="str">
        <f>IF('Passages &amp; Appels'!B360="","",'Passages &amp; Appels'!B360)</f>
        <v>SURANSKA</v>
      </c>
      <c r="I360" s="437" t="str">
        <f>IF('Passages &amp; Appels'!C360="","",'Passages &amp; Appels'!C360)</f>
        <v>Katerina</v>
      </c>
      <c r="J360" s="110" t="str">
        <f>IF('Passages &amp; Appels'!D360="","",'Passages &amp; Appels'!D360)</f>
        <v>Femme</v>
      </c>
      <c r="K360" s="110" t="str">
        <f>IF('Passages &amp; Appels'!E360="","",'Passages &amp; Appels'!E360)</f>
        <v xml:space="preserve">N°4 </v>
      </c>
      <c r="L360" s="110" t="str">
        <f>IF('Passages &amp; Appels'!F360="","",'Passages &amp; Appels'!F360)</f>
        <v>SURANSKA Katerina Femme</v>
      </c>
      <c r="M360" s="112" t="str">
        <f>IF('Passages &amp; Appels'!G360="","",'Passages &amp; Appels'!G360)</f>
        <v>Apneaman, Praha, Czech Republic</v>
      </c>
      <c r="N360" s="441">
        <f>IF('Passages &amp; Appels'!M360="","",'Passages &amp; Appels'!M360)</f>
        <v>0.65763888888888866</v>
      </c>
      <c r="O360" s="431">
        <f>IF('Passages &amp; Appels'!N360="","",'Passages &amp; Appels'!N360)</f>
        <v>0.67847222222222203</v>
      </c>
      <c r="P360" s="431">
        <f>IF('Passages &amp; Appels'!O360="","",'Passages &amp; Appels'!O360)</f>
        <v>0.67916666666666647</v>
      </c>
      <c r="Q360" s="439">
        <f>IF('Passages &amp; Appels'!P360="","",'Passages &amp; Appels'!P360)</f>
        <v>0.68055555555555536</v>
      </c>
      <c r="R360" s="435">
        <f>IF('Passages &amp; Appels'!Q360="","",'Passages &amp; Appels'!Q360)</f>
        <v>17</v>
      </c>
      <c r="S360" s="110" t="str">
        <f>IF('Passages &amp; Appels'!R360="","",'Passages &amp; Appels'!R360)</f>
        <v>mn</v>
      </c>
      <c r="T360" s="437">
        <f>IF('Passages &amp; Appels'!S360="","",'Passages &amp; Appels'!S360)</f>
        <v>30</v>
      </c>
      <c r="U360" s="112" t="str">
        <f>IF('Passages &amp; Appels'!T360="","",'Passages &amp; Appels'!T360)</f>
        <v>s</v>
      </c>
      <c r="V360" s="413" t="str">
        <f>IF('Passages &amp; Appels'!U360="","",'Passages &amp; Appels'!U360)</f>
        <v/>
      </c>
    </row>
    <row r="361" spans="1:22" ht="18.75" x14ac:dyDescent="0.3">
      <c r="A361" s="561"/>
      <c r="B361" s="491" t="str">
        <f>IF('Passages &amp; Appels'!L361='Passages &amp; Appels'!L360,"",'Passages &amp; Appels'!L361)</f>
        <v/>
      </c>
      <c r="C361" s="487" t="str">
        <f>IF(B361&lt;&gt;"",'Passages &amp; Appels'!A361,IF('Passages &amp; Appels'!A361='Passages &amp; Appels'!A360,"",'Passages &amp; Appels'!A361))</f>
        <v/>
      </c>
      <c r="D361" s="490" t="str">
        <f>IF(C361&lt;&gt;"",'Passages &amp; Appels'!K361,IF('Passages &amp; Appels'!K361='Passages &amp; Appels'!K360,"",'Passages &amp; Appels'!K361))</f>
        <v/>
      </c>
      <c r="E361" s="488" t="str">
        <f>IF(B361&lt;&gt;"",'Passages &amp; Appels'!H361,IF('Passages &amp; Appels'!H361='Passages &amp; Appels'!H360,"",'Passages &amp; Appels'!H361))</f>
        <v/>
      </c>
      <c r="F361" s="489">
        <f>IF('Passages &amp; Appels'!I361='Passages &amp; Appels'!I360,"",'Passages &amp; Appels'!I361)</f>
        <v>3</v>
      </c>
      <c r="G361" s="259">
        <f>IF('Passages &amp; Appels'!J361="","",'Passages &amp; Appels'!J361)</f>
        <v>3</v>
      </c>
      <c r="H361" s="468" t="str">
        <f>IF('Passages &amp; Appels'!B361="","",'Passages &amp; Appels'!B361)</f>
        <v>CARCHI</v>
      </c>
      <c r="I361" s="437" t="str">
        <f>IF('Passages &amp; Appels'!C361="","",'Passages &amp; Appels'!C361)</f>
        <v>Mathieu</v>
      </c>
      <c r="J361" s="110" t="str">
        <f>IF('Passages &amp; Appels'!D361="","",'Passages &amp; Appels'!D361)</f>
        <v>Homme</v>
      </c>
      <c r="K361" s="110" t="str">
        <f>IF('Passages &amp; Appels'!E361="","",'Passages &amp; Appels'!E361)</f>
        <v xml:space="preserve">N°4 </v>
      </c>
      <c r="L361" s="110" t="str">
        <f>IF('Passages &amp; Appels'!F361="","",'Passages &amp; Appels'!F361)</f>
        <v>CARCHI Mathieu Homme</v>
      </c>
      <c r="M361" s="112" t="str">
        <f>IF('Passages &amp; Appels'!G361="","",'Passages &amp; Appels'!G361)</f>
        <v>CYRNEA</v>
      </c>
      <c r="N361" s="441">
        <f>IF('Passages &amp; Appels'!M361="","",'Passages &amp; Appels'!M361)</f>
        <v>0.65763888888888866</v>
      </c>
      <c r="O361" s="431">
        <f>IF('Passages &amp; Appels'!N361="","",'Passages &amp; Appels'!N361)</f>
        <v>0.67847222222222203</v>
      </c>
      <c r="P361" s="431">
        <f>IF('Passages &amp; Appels'!O361="","",'Passages &amp; Appels'!O361)</f>
        <v>0.67916666666666647</v>
      </c>
      <c r="Q361" s="439">
        <f>IF('Passages &amp; Appels'!P361="","",'Passages &amp; Appels'!P361)</f>
        <v>0.68055555555555536</v>
      </c>
      <c r="R361" s="435">
        <f>IF('Passages &amp; Appels'!Q361="","",'Passages &amp; Appels'!Q361)</f>
        <v>17</v>
      </c>
      <c r="S361" s="110" t="str">
        <f>IF('Passages &amp; Appels'!R361="","",'Passages &amp; Appels'!R361)</f>
        <v>mn</v>
      </c>
      <c r="T361" s="437">
        <f>IF('Passages &amp; Appels'!S361="","",'Passages &amp; Appels'!S361)</f>
        <v>0</v>
      </c>
      <c r="U361" s="112" t="str">
        <f>IF('Passages &amp; Appels'!T361="","",'Passages &amp; Appels'!T361)</f>
        <v>s</v>
      </c>
      <c r="V361" s="413" t="str">
        <f>IF('Passages &amp; Appels'!U361="","",'Passages &amp; Appels'!U361)</f>
        <v/>
      </c>
    </row>
    <row r="362" spans="1:22" ht="18.75" x14ac:dyDescent="0.3">
      <c r="A362" s="561"/>
      <c r="B362" s="491" t="str">
        <f>IF('Passages &amp; Appels'!L362='Passages &amp; Appels'!L361,"",'Passages &amp; Appels'!L362)</f>
        <v/>
      </c>
      <c r="C362" s="487" t="str">
        <f>IF(B362&lt;&gt;"",'Passages &amp; Appels'!A362,IF('Passages &amp; Appels'!A362='Passages &amp; Appels'!A361,"",'Passages &amp; Appels'!A362))</f>
        <v/>
      </c>
      <c r="D362" s="490" t="str">
        <f>IF(C362&lt;&gt;"",'Passages &amp; Appels'!K362,IF('Passages &amp; Appels'!K362='Passages &amp; Appels'!K361,"",'Passages &amp; Appels'!K362))</f>
        <v/>
      </c>
      <c r="E362" s="488" t="str">
        <f>IF(B362&lt;&gt;"",'Passages &amp; Appels'!H362,IF('Passages &amp; Appels'!H362='Passages &amp; Appels'!H361,"",'Passages &amp; Appels'!H362))</f>
        <v/>
      </c>
      <c r="F362" s="489">
        <f>IF('Passages &amp; Appels'!I362='Passages &amp; Appels'!I361,"",'Passages &amp; Appels'!I362)</f>
        <v>4</v>
      </c>
      <c r="G362" s="259">
        <f>IF('Passages &amp; Appels'!J362="","",'Passages &amp; Appels'!J362)</f>
        <v>4</v>
      </c>
      <c r="H362" s="468" t="str">
        <f>IF('Passages &amp; Appels'!B362="","",'Passages &amp; Appels'!B362)</f>
        <v>BRATANIC</v>
      </c>
      <c r="I362" s="437" t="str">
        <f>IF('Passages &amp; Appels'!C362="","",'Passages &amp; Appels'!C362)</f>
        <v>Alexandre</v>
      </c>
      <c r="J362" s="110" t="str">
        <f>IF('Passages &amp; Appels'!D362="","",'Passages &amp; Appels'!D362)</f>
        <v>Homme</v>
      </c>
      <c r="K362" s="110" t="str">
        <f>IF('Passages &amp; Appels'!E362="","",'Passages &amp; Appels'!E362)</f>
        <v>N°1 Capitaine</v>
      </c>
      <c r="L362" s="110" t="str">
        <f>IF('Passages &amp; Appels'!F362="","",'Passages &amp; Appels'!F362)</f>
        <v>BRATANIC Alexandre Homme</v>
      </c>
      <c r="M362" s="112" t="str">
        <f>IF('Passages &amp; Appels'!G362="","",'Passages &amp; Appels'!G362)</f>
        <v>Les Cormorans 1</v>
      </c>
      <c r="N362" s="441">
        <f>IF('Passages &amp; Appels'!M362="","",'Passages &amp; Appels'!M362)</f>
        <v>0.65763888888888866</v>
      </c>
      <c r="O362" s="431">
        <f>IF('Passages &amp; Appels'!N362="","",'Passages &amp; Appels'!N362)</f>
        <v>0.67847222222222203</v>
      </c>
      <c r="P362" s="431">
        <f>IF('Passages &amp; Appels'!O362="","",'Passages &amp; Appels'!O362)</f>
        <v>0.67916666666666647</v>
      </c>
      <c r="Q362" s="439">
        <f>IF('Passages &amp; Appels'!P362="","",'Passages &amp; Appels'!P362)</f>
        <v>0.68055555555555536</v>
      </c>
      <c r="R362" s="435">
        <f>IF('Passages &amp; Appels'!Q362="","",'Passages &amp; Appels'!Q362)</f>
        <v>17</v>
      </c>
      <c r="S362" s="110" t="str">
        <f>IF('Passages &amp; Appels'!R362="","",'Passages &amp; Appels'!R362)</f>
        <v>mn</v>
      </c>
      <c r="T362" s="437">
        <f>IF('Passages &amp; Appels'!S362="","",'Passages &amp; Appels'!S362)</f>
        <v>0</v>
      </c>
      <c r="U362" s="112" t="str">
        <f>IF('Passages &amp; Appels'!T362="","",'Passages &amp; Appels'!T362)</f>
        <v>s</v>
      </c>
      <c r="V362" s="413" t="str">
        <f>IF('Passages &amp; Appels'!U362="","",'Passages &amp; Appels'!U362)</f>
        <v/>
      </c>
    </row>
    <row r="363" spans="1:22" ht="18.75" x14ac:dyDescent="0.3">
      <c r="A363" s="561"/>
      <c r="B363" s="491" t="str">
        <f>IF('Passages &amp; Appels'!L363='Passages &amp; Appels'!L362,"",'Passages &amp; Appels'!L363)</f>
        <v/>
      </c>
      <c r="C363" s="487" t="str">
        <f>IF(B363&lt;&gt;"",'Passages &amp; Appels'!A363,IF('Passages &amp; Appels'!A363='Passages &amp; Appels'!A362,"",'Passages &amp; Appels'!A363))</f>
        <v/>
      </c>
      <c r="D363" s="490" t="str">
        <f>IF(C363&lt;&gt;"",'Passages &amp; Appels'!K363,IF('Passages &amp; Appels'!K363='Passages &amp; Appels'!K362,"",'Passages &amp; Appels'!K363))</f>
        <v/>
      </c>
      <c r="E363" s="488" t="str">
        <f>IF(B363&lt;&gt;"",'Passages &amp; Appels'!H363,IF('Passages &amp; Appels'!H363='Passages &amp; Appels'!H362,"",'Passages &amp; Appels'!H363))</f>
        <v/>
      </c>
      <c r="F363" s="489">
        <f>IF('Passages &amp; Appels'!I363='Passages &amp; Appels'!I362,"",'Passages &amp; Appels'!I363)</f>
        <v>5</v>
      </c>
      <c r="G363" s="259">
        <f>IF('Passages &amp; Appels'!J363="","",'Passages &amp; Appels'!J363)</f>
        <v>5</v>
      </c>
      <c r="H363" s="468" t="str">
        <f>IF('Passages &amp; Appels'!B363="","",'Passages &amp; Appels'!B363)</f>
        <v>LEITNER</v>
      </c>
      <c r="I363" s="437" t="str">
        <f>IF('Passages &amp; Appels'!C363="","",'Passages &amp; Appels'!C363)</f>
        <v>Rachel</v>
      </c>
      <c r="J363" s="110" t="str">
        <f>IF('Passages &amp; Appels'!D363="","",'Passages &amp; Appels'!D363)</f>
        <v>FEMME</v>
      </c>
      <c r="K363" s="110" t="str">
        <f>IF('Passages &amp; Appels'!E363="","",'Passages &amp; Appels'!E363)</f>
        <v>N°1 Capitaine</v>
      </c>
      <c r="L363" s="110" t="str">
        <f>IF('Passages &amp; Appels'!F363="","",'Passages &amp; Appels'!F363)</f>
        <v>LEITNER Rachel FEMME</v>
      </c>
      <c r="M363" s="112" t="str">
        <f>IF('Passages &amp; Appels'!G363="","",'Passages &amp; Appels'!G363)</f>
        <v>Les Cormorans 2</v>
      </c>
      <c r="N363" s="441">
        <f>IF('Passages &amp; Appels'!M363="","",'Passages &amp; Appels'!M363)</f>
        <v>0.65763888888888866</v>
      </c>
      <c r="O363" s="431">
        <f>IF('Passages &amp; Appels'!N363="","",'Passages &amp; Appels'!N363)</f>
        <v>0.67847222222222203</v>
      </c>
      <c r="P363" s="431">
        <f>IF('Passages &amp; Appels'!O363="","",'Passages &amp; Appels'!O363)</f>
        <v>0.67916666666666647</v>
      </c>
      <c r="Q363" s="439">
        <f>IF('Passages &amp; Appels'!P363="","",'Passages &amp; Appels'!P363)</f>
        <v>0.68055555555555536</v>
      </c>
      <c r="R363" s="435">
        <f>IF('Passages &amp; Appels'!Q363="","",'Passages &amp; Appels'!Q363)</f>
        <v>16</v>
      </c>
      <c r="S363" s="110" t="str">
        <f>IF('Passages &amp; Appels'!R363="","",'Passages &amp; Appels'!R363)</f>
        <v>mn</v>
      </c>
      <c r="T363" s="437">
        <f>IF('Passages &amp; Appels'!S363="","",'Passages &amp; Appels'!S363)</f>
        <v>30</v>
      </c>
      <c r="U363" s="112" t="str">
        <f>IF('Passages &amp; Appels'!T363="","",'Passages &amp; Appels'!T363)</f>
        <v>s</v>
      </c>
      <c r="V363" s="413" t="str">
        <f>IF('Passages &amp; Appels'!U363="","",'Passages &amp; Appels'!U363)</f>
        <v/>
      </c>
    </row>
    <row r="364" spans="1:22" ht="18.75" x14ac:dyDescent="0.3">
      <c r="A364" s="561"/>
      <c r="B364" s="491">
        <f>IF('Passages &amp; Appels'!L364='Passages &amp; Appels'!L363,"",'Passages &amp; Appels'!L364)</f>
        <v>0.69444444444444431</v>
      </c>
      <c r="C364" s="487" t="str">
        <f>IF(B364&lt;&gt;"",'Passages &amp; Appels'!A364,IF('Passages &amp; Appels'!A364='Passages &amp; Appels'!A363,"",'Passages &amp; Appels'!A364))</f>
        <v>16*50</v>
      </c>
      <c r="D364" s="490" t="str">
        <f>IF(C364&lt;&gt;"",'Passages &amp; Appels'!K364,IF('Passages &amp; Appels'!K364='Passages &amp; Appels'!K363,"",'Passages &amp; Appels'!K364))</f>
        <v>Appel</v>
      </c>
      <c r="E364" s="488">
        <f>IF(B364&lt;&gt;"",'Passages &amp; Appels'!H364,IF('Passages &amp; Appels'!H364='Passages &amp; Appels'!H363,"",'Passages &amp; Appels'!H364))</f>
        <v>4</v>
      </c>
      <c r="F364" s="489">
        <f>IF('Passages &amp; Appels'!I364='Passages &amp; Appels'!I363,"",'Passages &amp; Appels'!I364)</f>
        <v>1</v>
      </c>
      <c r="G364" s="259">
        <f>IF('Passages &amp; Appels'!J364="","",'Passages &amp; Appels'!J364)</f>
        <v>1</v>
      </c>
      <c r="H364" s="468" t="str">
        <f>IF('Passages &amp; Appels'!B364="","",'Passages &amp; Appels'!B364)</f>
        <v>ELU</v>
      </c>
      <c r="I364" s="437" t="str">
        <f>IF('Passages &amp; Appels'!C364="","",'Passages &amp; Appels'!C364)</f>
        <v>Olivier</v>
      </c>
      <c r="J364" s="110" t="str">
        <f>IF('Passages &amp; Appels'!D364="","",'Passages &amp; Appels'!D364)</f>
        <v>Homme</v>
      </c>
      <c r="K364" s="110" t="str">
        <f>IF('Passages &amp; Appels'!E364="","",'Passages &amp; Appels'!E364)</f>
        <v xml:space="preserve">N°3 </v>
      </c>
      <c r="L364" s="110" t="str">
        <f>IF('Passages &amp; Appels'!F364="","",'Passages &amp; Appels'!F364)</f>
        <v>ELU Olivier Homme</v>
      </c>
      <c r="M364" s="112" t="str">
        <f>IF('Passages &amp; Appels'!G364="","",'Passages &amp; Appels'!G364)</f>
        <v>Les Cormorans 1</v>
      </c>
      <c r="N364" s="441">
        <f>IF('Passages &amp; Appels'!M364="","",'Passages &amp; Appels'!M364)</f>
        <v>0.67361111111111094</v>
      </c>
      <c r="O364" s="431">
        <f>IF('Passages &amp; Appels'!N364="","",'Passages &amp; Appels'!N364)</f>
        <v>0.69444444444444431</v>
      </c>
      <c r="P364" s="431">
        <f>IF('Passages &amp; Appels'!O364="","",'Passages &amp; Appels'!O364)</f>
        <v>0.69513888888888875</v>
      </c>
      <c r="Q364" s="439">
        <f>IF('Passages &amp; Appels'!P364="","",'Passages &amp; Appels'!P364)</f>
        <v>0.69652777777777763</v>
      </c>
      <c r="R364" s="435">
        <f>IF('Passages &amp; Appels'!Q364="","",'Passages &amp; Appels'!Q364)</f>
        <v>16</v>
      </c>
      <c r="S364" s="110" t="str">
        <f>IF('Passages &amp; Appels'!R364="","",'Passages &amp; Appels'!R364)</f>
        <v>mn</v>
      </c>
      <c r="T364" s="437">
        <f>IF('Passages &amp; Appels'!S364="","",'Passages &amp; Appels'!S364)</f>
        <v>0</v>
      </c>
      <c r="U364" s="112" t="str">
        <f>IF('Passages &amp; Appels'!T364="","",'Passages &amp; Appels'!T364)</f>
        <v>s</v>
      </c>
      <c r="V364" s="413" t="str">
        <f>IF('Passages &amp; Appels'!U364="","",'Passages &amp; Appels'!U364)</f>
        <v/>
      </c>
    </row>
    <row r="365" spans="1:22" ht="18.75" x14ac:dyDescent="0.3">
      <c r="A365" s="486"/>
      <c r="B365" s="491" t="str">
        <f>IF('Passages &amp; Appels'!L365='Passages &amp; Appels'!L364,"",'Passages &amp; Appels'!L365)</f>
        <v/>
      </c>
      <c r="C365" s="487" t="str">
        <f>IF(B365&lt;&gt;"",'Passages &amp; Appels'!A365,IF('Passages &amp; Appels'!A365='Passages &amp; Appels'!A364,"",'Passages &amp; Appels'!A365))</f>
        <v/>
      </c>
      <c r="D365" s="490" t="str">
        <f>IF(C365&lt;&gt;"",'Passages &amp; Appels'!K365,IF('Passages &amp; Appels'!K365='Passages &amp; Appels'!K364,"",'Passages &amp; Appels'!K365))</f>
        <v/>
      </c>
      <c r="E365" s="488" t="str">
        <f>IF(B365&lt;&gt;"",'Passages &amp; Appels'!H365,IF('Passages &amp; Appels'!H365='Passages &amp; Appels'!H364,"",'Passages &amp; Appels'!H365))</f>
        <v/>
      </c>
      <c r="F365" s="489">
        <f>IF('Passages &amp; Appels'!I365='Passages &amp; Appels'!I364,"",'Passages &amp; Appels'!I365)</f>
        <v>2</v>
      </c>
      <c r="G365" s="259">
        <f>IF('Passages &amp; Appels'!J365="","",'Passages &amp; Appels'!J365)</f>
        <v>2</v>
      </c>
      <c r="H365" s="468" t="str">
        <f>IF('Passages &amp; Appels'!B365="","",'Passages &amp; Appels'!B365)</f>
        <v>SVADLENKA</v>
      </c>
      <c r="I365" s="437" t="str">
        <f>IF('Passages &amp; Appels'!C365="","",'Passages &amp; Appels'!C365)</f>
        <v>Michal</v>
      </c>
      <c r="J365" s="110" t="str">
        <f>IF('Passages &amp; Appels'!D365="","",'Passages &amp; Appels'!D365)</f>
        <v>Homme</v>
      </c>
      <c r="K365" s="110" t="str">
        <f>IF('Passages &amp; Appels'!E365="","",'Passages &amp; Appels'!E365)</f>
        <v xml:space="preserve">N°3 </v>
      </c>
      <c r="L365" s="110" t="str">
        <f>IF('Passages &amp; Appels'!F365="","",'Passages &amp; Appels'!F365)</f>
        <v>SVADLENKA Michal Homme</v>
      </c>
      <c r="M365" s="112" t="str">
        <f>IF('Passages &amp; Appels'!G365="","",'Passages &amp; Appels'!G365)</f>
        <v>Apneaman, Praha, Czech Republic</v>
      </c>
      <c r="N365" s="441">
        <f>IF('Passages &amp; Appels'!M365="","",'Passages &amp; Appels'!M365)</f>
        <v>0.67361111111111094</v>
      </c>
      <c r="O365" s="431">
        <f>IF('Passages &amp; Appels'!N365="","",'Passages &amp; Appels'!N365)</f>
        <v>0.69444444444444431</v>
      </c>
      <c r="P365" s="431">
        <f>IF('Passages &amp; Appels'!O365="","",'Passages &amp; Appels'!O365)</f>
        <v>0.69513888888888875</v>
      </c>
      <c r="Q365" s="439">
        <f>IF('Passages &amp; Appels'!P365="","",'Passages &amp; Appels'!P365)</f>
        <v>0.69652777777777763</v>
      </c>
      <c r="R365" s="435">
        <f>IF('Passages &amp; Appels'!Q365="","",'Passages &amp; Appels'!Q365)</f>
        <v>14</v>
      </c>
      <c r="S365" s="110" t="str">
        <f>IF('Passages &amp; Appels'!R365="","",'Passages &amp; Appels'!R365)</f>
        <v>mn</v>
      </c>
      <c r="T365" s="437">
        <f>IF('Passages &amp; Appels'!S365="","",'Passages &amp; Appels'!S365)</f>
        <v>50</v>
      </c>
      <c r="U365" s="112" t="str">
        <f>IF('Passages &amp; Appels'!T365="","",'Passages &amp; Appels'!T365)</f>
        <v>s</v>
      </c>
      <c r="V365" s="413" t="str">
        <f>IF('Passages &amp; Appels'!U365="","",'Passages &amp; Appels'!U365)</f>
        <v/>
      </c>
    </row>
    <row r="366" spans="1:22" ht="18.75" x14ac:dyDescent="0.3">
      <c r="A366" s="486"/>
      <c r="B366" s="491" t="str">
        <f>IF('Passages &amp; Appels'!L366='Passages &amp; Appels'!L365,"",'Passages &amp; Appels'!L366)</f>
        <v/>
      </c>
      <c r="C366" s="487" t="str">
        <f>IF(B366&lt;&gt;"",'Passages &amp; Appels'!A366,IF('Passages &amp; Appels'!A366='Passages &amp; Appels'!A365,"",'Passages &amp; Appels'!A366))</f>
        <v/>
      </c>
      <c r="D366" s="490" t="str">
        <f>IF(C366&lt;&gt;"",'Passages &amp; Appels'!K366,IF('Passages &amp; Appels'!K366='Passages &amp; Appels'!K365,"",'Passages &amp; Appels'!K366))</f>
        <v/>
      </c>
      <c r="E366" s="488" t="str">
        <f>IF(B366&lt;&gt;"",'Passages &amp; Appels'!H366,IF('Passages &amp; Appels'!H366='Passages &amp; Appels'!H365,"",'Passages &amp; Appels'!H366))</f>
        <v/>
      </c>
      <c r="F366" s="489">
        <f>IF('Passages &amp; Appels'!I366='Passages &amp; Appels'!I365,"",'Passages &amp; Appels'!I366)</f>
        <v>3</v>
      </c>
      <c r="G366" s="259">
        <f>IF('Passages &amp; Appels'!J366="","",'Passages &amp; Appels'!J366)</f>
        <v>3</v>
      </c>
      <c r="H366" s="468" t="str">
        <f>IF('Passages &amp; Appels'!B366="","",'Passages &amp; Appels'!B366)</f>
        <v>OLLIVO</v>
      </c>
      <c r="I366" s="437" t="str">
        <f>IF('Passages &amp; Appels'!C366="","",'Passages &amp; Appels'!C366)</f>
        <v>Kevin</v>
      </c>
      <c r="J366" s="110" t="str">
        <f>IF('Passages &amp; Appels'!D366="","",'Passages &amp; Appels'!D366)</f>
        <v>Homme</v>
      </c>
      <c r="K366" s="110" t="str">
        <f>IF('Passages &amp; Appels'!E366="","",'Passages &amp; Appels'!E366)</f>
        <v xml:space="preserve">N°3 </v>
      </c>
      <c r="L366" s="110" t="str">
        <f>IF('Passages &amp; Appels'!F366="","",'Passages &amp; Appels'!F366)</f>
        <v>OLLIVO Kevin Homme</v>
      </c>
      <c r="M366" s="112" t="str">
        <f>IF('Passages &amp; Appels'!G366="","",'Passages &amp; Appels'!G366)</f>
        <v>Imashi</v>
      </c>
      <c r="N366" s="441">
        <f>IF('Passages &amp; Appels'!M366="","",'Passages &amp; Appels'!M366)</f>
        <v>0.67361111111111094</v>
      </c>
      <c r="O366" s="431">
        <f>IF('Passages &amp; Appels'!N366="","",'Passages &amp; Appels'!N366)</f>
        <v>0.69444444444444431</v>
      </c>
      <c r="P366" s="431">
        <f>IF('Passages &amp; Appels'!O366="","",'Passages &amp; Appels'!O366)</f>
        <v>0.69513888888888875</v>
      </c>
      <c r="Q366" s="439">
        <f>IF('Passages &amp; Appels'!P366="","",'Passages &amp; Appels'!P366)</f>
        <v>0.69652777777777763</v>
      </c>
      <c r="R366" s="435">
        <f>IF('Passages &amp; Appels'!Q366="","",'Passages &amp; Appels'!Q366)</f>
        <v>13</v>
      </c>
      <c r="S366" s="110" t="str">
        <f>IF('Passages &amp; Appels'!R366="","",'Passages &amp; Appels'!R366)</f>
        <v>mn</v>
      </c>
      <c r="T366" s="437">
        <f>IF('Passages &amp; Appels'!S366="","",'Passages &amp; Appels'!S366)</f>
        <v>15</v>
      </c>
      <c r="U366" s="112" t="str">
        <f>IF('Passages &amp; Appels'!T366="","",'Passages &amp; Appels'!T366)</f>
        <v>s</v>
      </c>
      <c r="V366" s="413" t="str">
        <f>IF('Passages &amp; Appels'!U366="","",'Passages &amp; Appels'!U366)</f>
        <v/>
      </c>
    </row>
    <row r="367" spans="1:22" ht="18.75" x14ac:dyDescent="0.3">
      <c r="A367" s="486"/>
      <c r="B367" s="491">
        <f>IF('Passages &amp; Appels'!L367='Passages &amp; Appels'!L366,"",'Passages &amp; Appels'!L367)</f>
        <v>0.69513888888888875</v>
      </c>
      <c r="C367" s="487" t="str">
        <f>IF(B367&lt;&gt;"",'Passages &amp; Appels'!A367,IF('Passages &amp; Appels'!A367='Passages &amp; Appels'!A366,"",'Passages &amp; Appels'!A367))</f>
        <v>16*50</v>
      </c>
      <c r="D367" s="490" t="str">
        <f>IF(C367&lt;&gt;"",'Passages &amp; Appels'!K367,IF('Passages &amp; Appels'!K367='Passages &amp; Appels'!K366,"",'Passages &amp; Appels'!K367))</f>
        <v>Décompte</v>
      </c>
      <c r="E367" s="488">
        <f>IF(B367&lt;&gt;"",'Passages &amp; Appels'!H367,IF('Passages &amp; Appels'!H367='Passages &amp; Appels'!H366,"",'Passages &amp; Appels'!H367))</f>
        <v>4</v>
      </c>
      <c r="F367" s="489">
        <f>IF('Passages &amp; Appels'!I367='Passages &amp; Appels'!I366,"",'Passages &amp; Appels'!I367)</f>
        <v>1</v>
      </c>
      <c r="G367" s="259">
        <f>IF('Passages &amp; Appels'!J367="","",'Passages &amp; Appels'!J367)</f>
        <v>1</v>
      </c>
      <c r="H367" s="468" t="str">
        <f>IF('Passages &amp; Appels'!B367="","",'Passages &amp; Appels'!B367)</f>
        <v>ELU</v>
      </c>
      <c r="I367" s="437" t="str">
        <f>IF('Passages &amp; Appels'!C367="","",'Passages &amp; Appels'!C367)</f>
        <v>Olivier</v>
      </c>
      <c r="J367" s="110" t="str">
        <f>IF('Passages &amp; Appels'!D367="","",'Passages &amp; Appels'!D367)</f>
        <v>Homme</v>
      </c>
      <c r="K367" s="110" t="str">
        <f>IF('Passages &amp; Appels'!E367="","",'Passages &amp; Appels'!E367)</f>
        <v xml:space="preserve">N°3 </v>
      </c>
      <c r="L367" s="110" t="str">
        <f>IF('Passages &amp; Appels'!F367="","",'Passages &amp; Appels'!F367)</f>
        <v>ELU Olivier Homme</v>
      </c>
      <c r="M367" s="112" t="str">
        <f>IF('Passages &amp; Appels'!G367="","",'Passages &amp; Appels'!G367)</f>
        <v>Les Cormorans 1</v>
      </c>
      <c r="N367" s="441">
        <f>IF('Passages &amp; Appels'!M367="","",'Passages &amp; Appels'!M367)</f>
        <v>0.67361111111111094</v>
      </c>
      <c r="O367" s="431">
        <f>IF('Passages &amp; Appels'!N367="","",'Passages &amp; Appels'!N367)</f>
        <v>0.69444444444444431</v>
      </c>
      <c r="P367" s="431">
        <f>IF('Passages &amp; Appels'!O367="","",'Passages &amp; Appels'!O367)</f>
        <v>0.69513888888888875</v>
      </c>
      <c r="Q367" s="439">
        <f>IF('Passages &amp; Appels'!P367="","",'Passages &amp; Appels'!P367)</f>
        <v>0.69652777777777763</v>
      </c>
      <c r="R367" s="435">
        <f>IF('Passages &amp; Appels'!Q367="","",'Passages &amp; Appels'!Q367)</f>
        <v>16</v>
      </c>
      <c r="S367" s="110" t="str">
        <f>IF('Passages &amp; Appels'!R367="","",'Passages &amp; Appels'!R367)</f>
        <v>mn</v>
      </c>
      <c r="T367" s="437">
        <f>IF('Passages &amp; Appels'!S367="","",'Passages &amp; Appels'!S367)</f>
        <v>0</v>
      </c>
      <c r="U367" s="112" t="str">
        <f>IF('Passages &amp; Appels'!T367="","",'Passages &amp; Appels'!T367)</f>
        <v>s</v>
      </c>
      <c r="V367" s="413" t="str">
        <f>IF('Passages &amp; Appels'!U367="","",'Passages &amp; Appels'!U367)</f>
        <v/>
      </c>
    </row>
    <row r="368" spans="1:22" ht="18.75" x14ac:dyDescent="0.3">
      <c r="A368" s="486"/>
      <c r="B368" s="491" t="str">
        <f>IF('Passages &amp; Appels'!L368='Passages &amp; Appels'!L367,"",'Passages &amp; Appels'!L368)</f>
        <v/>
      </c>
      <c r="C368" s="487" t="str">
        <f>IF(B368&lt;&gt;"",'Passages &amp; Appels'!A368,IF('Passages &amp; Appels'!A368='Passages &amp; Appels'!A367,"",'Passages &amp; Appels'!A368))</f>
        <v/>
      </c>
      <c r="D368" s="490" t="str">
        <f>IF(C368&lt;&gt;"",'Passages &amp; Appels'!K368,IF('Passages &amp; Appels'!K368='Passages &amp; Appels'!K367,"",'Passages &amp; Appels'!K368))</f>
        <v/>
      </c>
      <c r="E368" s="488" t="str">
        <f>IF(B368&lt;&gt;"",'Passages &amp; Appels'!H368,IF('Passages &amp; Appels'!H368='Passages &amp; Appels'!H367,"",'Passages &amp; Appels'!H368))</f>
        <v/>
      </c>
      <c r="F368" s="489">
        <f>IF('Passages &amp; Appels'!I368='Passages &amp; Appels'!I367,"",'Passages &amp; Appels'!I368)</f>
        <v>2</v>
      </c>
      <c r="G368" s="259">
        <f>IF('Passages &amp; Appels'!J368="","",'Passages &amp; Appels'!J368)</f>
        <v>2</v>
      </c>
      <c r="H368" s="468" t="str">
        <f>IF('Passages &amp; Appels'!B368="","",'Passages &amp; Appels'!B368)</f>
        <v>SVADLENKA</v>
      </c>
      <c r="I368" s="437" t="str">
        <f>IF('Passages &amp; Appels'!C368="","",'Passages &amp; Appels'!C368)</f>
        <v>Michal</v>
      </c>
      <c r="J368" s="110" t="str">
        <f>IF('Passages &amp; Appels'!D368="","",'Passages &amp; Appels'!D368)</f>
        <v>Homme</v>
      </c>
      <c r="K368" s="110" t="str">
        <f>IF('Passages &amp; Appels'!E368="","",'Passages &amp; Appels'!E368)</f>
        <v xml:space="preserve">N°3 </v>
      </c>
      <c r="L368" s="110" t="str">
        <f>IF('Passages &amp; Appels'!F368="","",'Passages &amp; Appels'!F368)</f>
        <v>SVADLENKA Michal Homme</v>
      </c>
      <c r="M368" s="112" t="str">
        <f>IF('Passages &amp; Appels'!G368="","",'Passages &amp; Appels'!G368)</f>
        <v>Apneaman, Praha, Czech Republic</v>
      </c>
      <c r="N368" s="441">
        <f>IF('Passages &amp; Appels'!M368="","",'Passages &amp; Appels'!M368)</f>
        <v>0.67361111111111094</v>
      </c>
      <c r="O368" s="431">
        <f>IF('Passages &amp; Appels'!N368="","",'Passages &amp; Appels'!N368)</f>
        <v>0.69444444444444431</v>
      </c>
      <c r="P368" s="431">
        <f>IF('Passages &amp; Appels'!O368="","",'Passages &amp; Appels'!O368)</f>
        <v>0.69513888888888875</v>
      </c>
      <c r="Q368" s="439">
        <f>IF('Passages &amp; Appels'!P368="","",'Passages &amp; Appels'!P368)</f>
        <v>0.69652777777777763</v>
      </c>
      <c r="R368" s="435">
        <f>IF('Passages &amp; Appels'!Q368="","",'Passages &amp; Appels'!Q368)</f>
        <v>14</v>
      </c>
      <c r="S368" s="110" t="str">
        <f>IF('Passages &amp; Appels'!R368="","",'Passages &amp; Appels'!R368)</f>
        <v>mn</v>
      </c>
      <c r="T368" s="437">
        <f>IF('Passages &amp; Appels'!S368="","",'Passages &amp; Appels'!S368)</f>
        <v>50</v>
      </c>
      <c r="U368" s="112" t="str">
        <f>IF('Passages &amp; Appels'!T368="","",'Passages &amp; Appels'!T368)</f>
        <v>s</v>
      </c>
      <c r="V368" s="413" t="str">
        <f>IF('Passages &amp; Appels'!U368="","",'Passages &amp; Appels'!U368)</f>
        <v/>
      </c>
    </row>
    <row r="369" spans="1:22" ht="18.75" x14ac:dyDescent="0.3">
      <c r="A369" s="486"/>
      <c r="B369" s="491" t="str">
        <f>IF('Passages &amp; Appels'!L369='Passages &amp; Appels'!L368,"",'Passages &amp; Appels'!L369)</f>
        <v/>
      </c>
      <c r="C369" s="487" t="str">
        <f>IF(B369&lt;&gt;"",'Passages &amp; Appels'!A369,IF('Passages &amp; Appels'!A369='Passages &amp; Appels'!A368,"",'Passages &amp; Appels'!A369))</f>
        <v/>
      </c>
      <c r="D369" s="490" t="str">
        <f>IF(C369&lt;&gt;"",'Passages &amp; Appels'!K369,IF('Passages &amp; Appels'!K369='Passages &amp; Appels'!K368,"",'Passages &amp; Appels'!K369))</f>
        <v/>
      </c>
      <c r="E369" s="488" t="str">
        <f>IF(B369&lt;&gt;"",'Passages &amp; Appels'!H369,IF('Passages &amp; Appels'!H369='Passages &amp; Appels'!H368,"",'Passages &amp; Appels'!H369))</f>
        <v/>
      </c>
      <c r="F369" s="489">
        <f>IF('Passages &amp; Appels'!I369='Passages &amp; Appels'!I368,"",'Passages &amp; Appels'!I369)</f>
        <v>3</v>
      </c>
      <c r="G369" s="259">
        <f>IF('Passages &amp; Appels'!J369="","",'Passages &amp; Appels'!J369)</f>
        <v>3</v>
      </c>
      <c r="H369" s="468" t="str">
        <f>IF('Passages &amp; Appels'!B369="","",'Passages &amp; Appels'!B369)</f>
        <v>OLLIVO</v>
      </c>
      <c r="I369" s="437" t="str">
        <f>IF('Passages &amp; Appels'!C369="","",'Passages &amp; Appels'!C369)</f>
        <v>Kevin</v>
      </c>
      <c r="J369" s="110" t="str">
        <f>IF('Passages &amp; Appels'!D369="","",'Passages &amp; Appels'!D369)</f>
        <v>Homme</v>
      </c>
      <c r="K369" s="110" t="str">
        <f>IF('Passages &amp; Appels'!E369="","",'Passages &amp; Appels'!E369)</f>
        <v xml:space="preserve">N°3 </v>
      </c>
      <c r="L369" s="110" t="str">
        <f>IF('Passages &amp; Appels'!F369="","",'Passages &amp; Appels'!F369)</f>
        <v>OLLIVO Kevin Homme</v>
      </c>
      <c r="M369" s="112" t="str">
        <f>IF('Passages &amp; Appels'!G369="","",'Passages &amp; Appels'!G369)</f>
        <v>Imashi</v>
      </c>
      <c r="N369" s="441">
        <f>IF('Passages &amp; Appels'!M369="","",'Passages &amp; Appels'!M369)</f>
        <v>0.67361111111111094</v>
      </c>
      <c r="O369" s="431">
        <f>IF('Passages &amp; Appels'!N369="","",'Passages &amp; Appels'!N369)</f>
        <v>0.69444444444444431</v>
      </c>
      <c r="P369" s="431">
        <f>IF('Passages &amp; Appels'!O369="","",'Passages &amp; Appels'!O369)</f>
        <v>0.69513888888888875</v>
      </c>
      <c r="Q369" s="439">
        <f>IF('Passages &amp; Appels'!P369="","",'Passages &amp; Appels'!P369)</f>
        <v>0.69652777777777763</v>
      </c>
      <c r="R369" s="435">
        <f>IF('Passages &amp; Appels'!Q369="","",'Passages &amp; Appels'!Q369)</f>
        <v>13</v>
      </c>
      <c r="S369" s="110" t="str">
        <f>IF('Passages &amp; Appels'!R369="","",'Passages &amp; Appels'!R369)</f>
        <v>mn</v>
      </c>
      <c r="T369" s="437">
        <f>IF('Passages &amp; Appels'!S369="","",'Passages &amp; Appels'!S369)</f>
        <v>15</v>
      </c>
      <c r="U369" s="112" t="str">
        <f>IF('Passages &amp; Appels'!T369="","",'Passages &amp; Appels'!T369)</f>
        <v>s</v>
      </c>
      <c r="V369" s="413" t="str">
        <f>IF('Passages &amp; Appels'!U369="","",'Passages &amp; Appels'!U369)</f>
        <v/>
      </c>
    </row>
    <row r="370" spans="1:22" ht="18.75" x14ac:dyDescent="0.3">
      <c r="A370" s="486"/>
      <c r="B370" s="491">
        <f>IF('Passages &amp; Appels'!L370='Passages &amp; Appels'!L369,"",'Passages &amp; Appels'!L370)</f>
        <v>0.69652777777777763</v>
      </c>
      <c r="C370" s="487" t="str">
        <f>IF(B370&lt;&gt;"",'Passages &amp; Appels'!A370,IF('Passages &amp; Appels'!A370='Passages &amp; Appels'!A369,"",'Passages &amp; Appels'!A370))</f>
        <v>16*50</v>
      </c>
      <c r="D370" s="490" t="str">
        <f>IF(C370&lt;&gt;"",'Passages &amp; Appels'!K370,IF('Passages &amp; Appels'!K370='Passages &amp; Appels'!K369,"",'Passages &amp; Appels'!K370))</f>
        <v>Passage</v>
      </c>
      <c r="E370" s="488">
        <f>IF(B370&lt;&gt;"",'Passages &amp; Appels'!H370,IF('Passages &amp; Appels'!H370='Passages &amp; Appels'!H369,"",'Passages &amp; Appels'!H370))</f>
        <v>4</v>
      </c>
      <c r="F370" s="489">
        <f>IF('Passages &amp; Appels'!I370='Passages &amp; Appels'!I369,"",'Passages &amp; Appels'!I370)</f>
        <v>1</v>
      </c>
      <c r="G370" s="259">
        <f>IF('Passages &amp; Appels'!J370="","",'Passages &amp; Appels'!J370)</f>
        <v>1</v>
      </c>
      <c r="H370" s="468" t="str">
        <f>IF('Passages &amp; Appels'!B370="","",'Passages &amp; Appels'!B370)</f>
        <v>ELU</v>
      </c>
      <c r="I370" s="437" t="str">
        <f>IF('Passages &amp; Appels'!C370="","",'Passages &amp; Appels'!C370)</f>
        <v>Olivier</v>
      </c>
      <c r="J370" s="110" t="str">
        <f>IF('Passages &amp; Appels'!D370="","",'Passages &amp; Appels'!D370)</f>
        <v>Homme</v>
      </c>
      <c r="K370" s="110" t="str">
        <f>IF('Passages &amp; Appels'!E370="","",'Passages &amp; Appels'!E370)</f>
        <v xml:space="preserve">N°3 </v>
      </c>
      <c r="L370" s="110" t="str">
        <f>IF('Passages &amp; Appels'!F370="","",'Passages &amp; Appels'!F370)</f>
        <v>ELU Olivier Homme</v>
      </c>
      <c r="M370" s="112" t="str">
        <f>IF('Passages &amp; Appels'!G370="","",'Passages &amp; Appels'!G370)</f>
        <v>Les Cormorans 1</v>
      </c>
      <c r="N370" s="441">
        <f>IF('Passages &amp; Appels'!M370="","",'Passages &amp; Appels'!M370)</f>
        <v>0.67361111111111094</v>
      </c>
      <c r="O370" s="431">
        <f>IF('Passages &amp; Appels'!N370="","",'Passages &amp; Appels'!N370)</f>
        <v>0.69444444444444431</v>
      </c>
      <c r="P370" s="431">
        <f>IF('Passages &amp; Appels'!O370="","",'Passages &amp; Appels'!O370)</f>
        <v>0.69513888888888875</v>
      </c>
      <c r="Q370" s="439">
        <f>IF('Passages &amp; Appels'!P370="","",'Passages &amp; Appels'!P370)</f>
        <v>0.69652777777777763</v>
      </c>
      <c r="R370" s="435">
        <f>IF('Passages &amp; Appels'!Q370="","",'Passages &amp; Appels'!Q370)</f>
        <v>16</v>
      </c>
      <c r="S370" s="110" t="str">
        <f>IF('Passages &amp; Appels'!R370="","",'Passages &amp; Appels'!R370)</f>
        <v>mn</v>
      </c>
      <c r="T370" s="437">
        <f>IF('Passages &amp; Appels'!S370="","",'Passages &amp; Appels'!S370)</f>
        <v>0</v>
      </c>
      <c r="U370" s="112" t="str">
        <f>IF('Passages &amp; Appels'!T370="","",'Passages &amp; Appels'!T370)</f>
        <v>s</v>
      </c>
      <c r="V370" s="413" t="str">
        <f>IF('Passages &amp; Appels'!U370="","",'Passages &amp; Appels'!U370)</f>
        <v/>
      </c>
    </row>
    <row r="371" spans="1:22" ht="18.75" x14ac:dyDescent="0.3">
      <c r="A371" s="486"/>
      <c r="B371" s="491" t="str">
        <f>IF('Passages &amp; Appels'!L371='Passages &amp; Appels'!L370,"",'Passages &amp; Appels'!L371)</f>
        <v/>
      </c>
      <c r="C371" s="487" t="str">
        <f>IF(B371&lt;&gt;"",'Passages &amp; Appels'!A371,IF('Passages &amp; Appels'!A371='Passages &amp; Appels'!A370,"",'Passages &amp; Appels'!A371))</f>
        <v/>
      </c>
      <c r="D371" s="490" t="str">
        <f>IF(C371&lt;&gt;"",'Passages &amp; Appels'!K371,IF('Passages &amp; Appels'!K371='Passages &amp; Appels'!K370,"",'Passages &amp; Appels'!K371))</f>
        <v/>
      </c>
      <c r="E371" s="488" t="str">
        <f>IF(B371&lt;&gt;"",'Passages &amp; Appels'!H371,IF('Passages &amp; Appels'!H371='Passages &amp; Appels'!H370,"",'Passages &amp; Appels'!H371))</f>
        <v/>
      </c>
      <c r="F371" s="489">
        <f>IF('Passages &amp; Appels'!I371='Passages &amp; Appels'!I370,"",'Passages &amp; Appels'!I371)</f>
        <v>2</v>
      </c>
      <c r="G371" s="259">
        <f>IF('Passages &amp; Appels'!J371="","",'Passages &amp; Appels'!J371)</f>
        <v>2</v>
      </c>
      <c r="H371" s="468" t="str">
        <f>IF('Passages &amp; Appels'!B371="","",'Passages &amp; Appels'!B371)</f>
        <v>SVADLENKA</v>
      </c>
      <c r="I371" s="437" t="str">
        <f>IF('Passages &amp; Appels'!C371="","",'Passages &amp; Appels'!C371)</f>
        <v>Michal</v>
      </c>
      <c r="J371" s="110" t="str">
        <f>IF('Passages &amp; Appels'!D371="","",'Passages &amp; Appels'!D371)</f>
        <v>Homme</v>
      </c>
      <c r="K371" s="110" t="str">
        <f>IF('Passages &amp; Appels'!E371="","",'Passages &amp; Appels'!E371)</f>
        <v xml:space="preserve">N°3 </v>
      </c>
      <c r="L371" s="110" t="str">
        <f>IF('Passages &amp; Appels'!F371="","",'Passages &amp; Appels'!F371)</f>
        <v>SVADLENKA Michal Homme</v>
      </c>
      <c r="M371" s="112" t="str">
        <f>IF('Passages &amp; Appels'!G371="","",'Passages &amp; Appels'!G371)</f>
        <v>Apneaman, Praha, Czech Republic</v>
      </c>
      <c r="N371" s="441">
        <f>IF('Passages &amp; Appels'!M371="","",'Passages &amp; Appels'!M371)</f>
        <v>0.67361111111111094</v>
      </c>
      <c r="O371" s="431">
        <f>IF('Passages &amp; Appels'!N371="","",'Passages &amp; Appels'!N371)</f>
        <v>0.69444444444444431</v>
      </c>
      <c r="P371" s="431">
        <f>IF('Passages &amp; Appels'!O371="","",'Passages &amp; Appels'!O371)</f>
        <v>0.69513888888888875</v>
      </c>
      <c r="Q371" s="439">
        <f>IF('Passages &amp; Appels'!P371="","",'Passages &amp; Appels'!P371)</f>
        <v>0.69652777777777763</v>
      </c>
      <c r="R371" s="435">
        <f>IF('Passages &amp; Appels'!Q371="","",'Passages &amp; Appels'!Q371)</f>
        <v>14</v>
      </c>
      <c r="S371" s="110" t="str">
        <f>IF('Passages &amp; Appels'!R371="","",'Passages &amp; Appels'!R371)</f>
        <v>mn</v>
      </c>
      <c r="T371" s="437">
        <f>IF('Passages &amp; Appels'!S371="","",'Passages &amp; Appels'!S371)</f>
        <v>50</v>
      </c>
      <c r="U371" s="112" t="str">
        <f>IF('Passages &amp; Appels'!T371="","",'Passages &amp; Appels'!T371)</f>
        <v>s</v>
      </c>
      <c r="V371" s="413" t="str">
        <f>IF('Passages &amp; Appels'!U371="","",'Passages &amp; Appels'!U371)</f>
        <v/>
      </c>
    </row>
    <row r="372" spans="1:22" ht="18.75" x14ac:dyDescent="0.3">
      <c r="A372" s="486"/>
      <c r="B372" s="491" t="str">
        <f>IF('Passages &amp; Appels'!L372='Passages &amp; Appels'!L371,"",'Passages &amp; Appels'!L372)</f>
        <v/>
      </c>
      <c r="C372" s="487" t="str">
        <f>IF(B372&lt;&gt;"",'Passages &amp; Appels'!A372,IF('Passages &amp; Appels'!A372='Passages &amp; Appels'!A371,"",'Passages &amp; Appels'!A372))</f>
        <v/>
      </c>
      <c r="D372" s="490" t="str">
        <f>IF(C372&lt;&gt;"",'Passages &amp; Appels'!K372,IF('Passages &amp; Appels'!K372='Passages &amp; Appels'!K371,"",'Passages &amp; Appels'!K372))</f>
        <v/>
      </c>
      <c r="E372" s="488" t="str">
        <f>IF(B372&lt;&gt;"",'Passages &amp; Appels'!H372,IF('Passages &amp; Appels'!H372='Passages &amp; Appels'!H371,"",'Passages &amp; Appels'!H372))</f>
        <v/>
      </c>
      <c r="F372" s="489">
        <f>IF('Passages &amp; Appels'!I372='Passages &amp; Appels'!I371,"",'Passages &amp; Appels'!I372)</f>
        <v>3</v>
      </c>
      <c r="G372" s="259">
        <f>IF('Passages &amp; Appels'!J372="","",'Passages &amp; Appels'!J372)</f>
        <v>3</v>
      </c>
      <c r="H372" s="468" t="str">
        <f>IF('Passages &amp; Appels'!B372="","",'Passages &amp; Appels'!B372)</f>
        <v>OLLIVO</v>
      </c>
      <c r="I372" s="437" t="str">
        <f>IF('Passages &amp; Appels'!C372="","",'Passages &amp; Appels'!C372)</f>
        <v>Kevin</v>
      </c>
      <c r="J372" s="110" t="str">
        <f>IF('Passages &amp; Appels'!D372="","",'Passages &amp; Appels'!D372)</f>
        <v>Homme</v>
      </c>
      <c r="K372" s="110" t="str">
        <f>IF('Passages &amp; Appels'!E372="","",'Passages &amp; Appels'!E372)</f>
        <v xml:space="preserve">N°3 </v>
      </c>
      <c r="L372" s="110" t="str">
        <f>IF('Passages &amp; Appels'!F372="","",'Passages &amp; Appels'!F372)</f>
        <v>OLLIVO Kevin Homme</v>
      </c>
      <c r="M372" s="112" t="str">
        <f>IF('Passages &amp; Appels'!G372="","",'Passages &amp; Appels'!G372)</f>
        <v>Imashi</v>
      </c>
      <c r="N372" s="441">
        <f>IF('Passages &amp; Appels'!M372="","",'Passages &amp; Appels'!M372)</f>
        <v>0.67361111111111094</v>
      </c>
      <c r="O372" s="431">
        <f>IF('Passages &amp; Appels'!N372="","",'Passages &amp; Appels'!N372)</f>
        <v>0.69444444444444431</v>
      </c>
      <c r="P372" s="431">
        <f>IF('Passages &amp; Appels'!O372="","",'Passages &amp; Appels'!O372)</f>
        <v>0.69513888888888875</v>
      </c>
      <c r="Q372" s="439">
        <f>IF('Passages &amp; Appels'!P372="","",'Passages &amp; Appels'!P372)</f>
        <v>0.69652777777777763</v>
      </c>
      <c r="R372" s="435">
        <f>IF('Passages &amp; Appels'!Q372="","",'Passages &amp; Appels'!Q372)</f>
        <v>13</v>
      </c>
      <c r="S372" s="110" t="str">
        <f>IF('Passages &amp; Appels'!R372="","",'Passages &amp; Appels'!R372)</f>
        <v>mn</v>
      </c>
      <c r="T372" s="437">
        <f>IF('Passages &amp; Appels'!S372="","",'Passages &amp; Appels'!S372)</f>
        <v>15</v>
      </c>
      <c r="U372" s="112" t="str">
        <f>IF('Passages &amp; Appels'!T372="","",'Passages &amp; Appels'!T372)</f>
        <v>s</v>
      </c>
      <c r="V372" s="413" t="str">
        <f>IF('Passages &amp; Appels'!U372="","",'Passages &amp; Appels'!U372)</f>
        <v/>
      </c>
    </row>
    <row r="373" spans="1:22" ht="18.75" hidden="1" x14ac:dyDescent="0.3">
      <c r="A373" s="486"/>
      <c r="B373" s="491" t="str">
        <f>IF('Passages &amp; Appels'!L373='Passages &amp; Appels'!L372,"",'Passages &amp; Appels'!L373)</f>
        <v/>
      </c>
      <c r="C373" s="487" t="str">
        <f>IF(B373&lt;&gt;"",'Passages &amp; Appels'!A373,IF('Passages &amp; Appels'!A373='Passages &amp; Appels'!A372,"",'Passages &amp; Appels'!A373))</f>
        <v/>
      </c>
      <c r="D373" s="490" t="str">
        <f>IF(C373&lt;&gt;"",'Passages &amp; Appels'!K373,IF('Passages &amp; Appels'!K373='Passages &amp; Appels'!K372,"",'Passages &amp; Appels'!K373))</f>
        <v/>
      </c>
      <c r="E373" s="488" t="str">
        <f>IF(B373&lt;&gt;"",'Passages &amp; Appels'!H373,IF('Passages &amp; Appels'!H373='Passages &amp; Appels'!H372,"",'Passages &amp; Appels'!H373))</f>
        <v/>
      </c>
      <c r="F373" s="489" t="str">
        <f>IF('Passages &amp; Appels'!I373='Passages &amp; Appels'!I372,"",'Passages &amp; Appels'!I373)</f>
        <v/>
      </c>
      <c r="G373" s="259" t="str">
        <f>IF('Passages &amp; Appels'!J373="","",'Passages &amp; Appels'!J373)</f>
        <v/>
      </c>
      <c r="H373" s="468" t="str">
        <f>IF('Passages &amp; Appels'!B373="","",'Passages &amp; Appels'!B373)</f>
        <v/>
      </c>
      <c r="I373" s="437" t="str">
        <f>IF('Passages &amp; Appels'!C373="","",'Passages &amp; Appels'!C373)</f>
        <v/>
      </c>
      <c r="J373" s="110" t="str">
        <f>IF('Passages &amp; Appels'!D373="","",'Passages &amp; Appels'!D373)</f>
        <v/>
      </c>
      <c r="K373" s="110" t="str">
        <f>IF('Passages &amp; Appels'!E373="","",'Passages &amp; Appels'!E373)</f>
        <v/>
      </c>
      <c r="L373" s="110" t="str">
        <f>IF('Passages &amp; Appels'!F373="","",'Passages &amp; Appels'!F373)</f>
        <v/>
      </c>
      <c r="M373" s="112" t="str">
        <f>IF('Passages &amp; Appels'!G373="","",'Passages &amp; Appels'!G373)</f>
        <v/>
      </c>
      <c r="N373" s="441" t="str">
        <f>IF('Passages &amp; Appels'!M373="","",'Passages &amp; Appels'!M373)</f>
        <v/>
      </c>
      <c r="O373" s="431" t="str">
        <f>IF('Passages &amp; Appels'!N373="","",'Passages &amp; Appels'!N373)</f>
        <v/>
      </c>
      <c r="P373" s="431" t="str">
        <f>IF('Passages &amp; Appels'!O373="","",'Passages &amp; Appels'!O373)</f>
        <v/>
      </c>
      <c r="Q373" s="439" t="str">
        <f>IF('Passages &amp; Appels'!P373="","",'Passages &amp; Appels'!P373)</f>
        <v/>
      </c>
      <c r="R373" s="435" t="str">
        <f>IF('Passages &amp; Appels'!Q373="","",'Passages &amp; Appels'!Q373)</f>
        <v/>
      </c>
      <c r="S373" s="110" t="str">
        <f>IF('Passages &amp; Appels'!R373="","",'Passages &amp; Appels'!R373)</f>
        <v/>
      </c>
      <c r="T373" s="437" t="str">
        <f>IF('Passages &amp; Appels'!S373="","",'Passages &amp; Appels'!S373)</f>
        <v/>
      </c>
      <c r="U373" s="112" t="str">
        <f>IF('Passages &amp; Appels'!T373="","",'Passages &amp; Appels'!T373)</f>
        <v/>
      </c>
      <c r="V373" s="413" t="str">
        <f>IF('Passages &amp; Appels'!U373="","",'Passages &amp; Appels'!U373)</f>
        <v/>
      </c>
    </row>
    <row r="374" spans="1:22" ht="18.75" hidden="1" x14ac:dyDescent="0.3">
      <c r="A374" s="486"/>
      <c r="B374" s="491" t="str">
        <f>IF('Passages &amp; Appels'!L374='Passages &amp; Appels'!L373,"",'Passages &amp; Appels'!L374)</f>
        <v/>
      </c>
      <c r="C374" s="487" t="str">
        <f>IF(B374&lt;&gt;"",'Passages &amp; Appels'!A374,IF('Passages &amp; Appels'!A374='Passages &amp; Appels'!A373,"",'Passages &amp; Appels'!A374))</f>
        <v/>
      </c>
      <c r="D374" s="490" t="str">
        <f>IF(C374&lt;&gt;"",'Passages &amp; Appels'!K374,IF('Passages &amp; Appels'!K374='Passages &amp; Appels'!K373,"",'Passages &amp; Appels'!K374))</f>
        <v/>
      </c>
      <c r="E374" s="488" t="str">
        <f>IF(B374&lt;&gt;"",'Passages &amp; Appels'!H374,IF('Passages &amp; Appels'!H374='Passages &amp; Appels'!H373,"",'Passages &amp; Appels'!H374))</f>
        <v/>
      </c>
      <c r="F374" s="489" t="str">
        <f>IF('Passages &amp; Appels'!I374='Passages &amp; Appels'!I373,"",'Passages &amp; Appels'!I374)</f>
        <v/>
      </c>
      <c r="G374" s="259" t="str">
        <f>IF('Passages &amp; Appels'!J374="","",'Passages &amp; Appels'!J374)</f>
        <v/>
      </c>
      <c r="H374" s="468" t="str">
        <f>IF('Passages &amp; Appels'!B374="","",'Passages &amp; Appels'!B374)</f>
        <v/>
      </c>
      <c r="I374" s="437" t="str">
        <f>IF('Passages &amp; Appels'!C374="","",'Passages &amp; Appels'!C374)</f>
        <v/>
      </c>
      <c r="J374" s="110" t="str">
        <f>IF('Passages &amp; Appels'!D374="","",'Passages &amp; Appels'!D374)</f>
        <v/>
      </c>
      <c r="K374" s="110" t="str">
        <f>IF('Passages &amp; Appels'!E374="","",'Passages &amp; Appels'!E374)</f>
        <v/>
      </c>
      <c r="L374" s="110" t="str">
        <f>IF('Passages &amp; Appels'!F374="","",'Passages &amp; Appels'!F374)</f>
        <v/>
      </c>
      <c r="M374" s="112" t="str">
        <f>IF('Passages &amp; Appels'!G374="","",'Passages &amp; Appels'!G374)</f>
        <v/>
      </c>
      <c r="N374" s="441" t="str">
        <f>IF('Passages &amp; Appels'!M374="","",'Passages &amp; Appels'!M374)</f>
        <v/>
      </c>
      <c r="O374" s="431" t="str">
        <f>IF('Passages &amp; Appels'!N374="","",'Passages &amp; Appels'!N374)</f>
        <v/>
      </c>
      <c r="P374" s="431" t="str">
        <f>IF('Passages &amp; Appels'!O374="","",'Passages &amp; Appels'!O374)</f>
        <v/>
      </c>
      <c r="Q374" s="439" t="str">
        <f>IF('Passages &amp; Appels'!P374="","",'Passages &amp; Appels'!P374)</f>
        <v/>
      </c>
      <c r="R374" s="435" t="str">
        <f>IF('Passages &amp; Appels'!Q374="","",'Passages &amp; Appels'!Q374)</f>
        <v/>
      </c>
      <c r="S374" s="110" t="str">
        <f>IF('Passages &amp; Appels'!R374="","",'Passages &amp; Appels'!R374)</f>
        <v/>
      </c>
      <c r="T374" s="437" t="str">
        <f>IF('Passages &amp; Appels'!S374="","",'Passages &amp; Appels'!S374)</f>
        <v/>
      </c>
      <c r="U374" s="112" t="str">
        <f>IF('Passages &amp; Appels'!T374="","",'Passages &amp; Appels'!T374)</f>
        <v/>
      </c>
      <c r="V374" s="413" t="str">
        <f>IF('Passages &amp; Appels'!U374="","",'Passages &amp; Appels'!U374)</f>
        <v/>
      </c>
    </row>
    <row r="375" spans="1:22" ht="18.75" hidden="1" x14ac:dyDescent="0.3">
      <c r="A375" s="486"/>
      <c r="B375" s="491" t="str">
        <f>IF('Passages &amp; Appels'!L375='Passages &amp; Appels'!L374,"",'Passages &amp; Appels'!L375)</f>
        <v/>
      </c>
      <c r="C375" s="487" t="str">
        <f>IF(B375&lt;&gt;"",'Passages &amp; Appels'!A375,IF('Passages &amp; Appels'!A375='Passages &amp; Appels'!A374,"",'Passages &amp; Appels'!A375))</f>
        <v/>
      </c>
      <c r="D375" s="490" t="str">
        <f>IF(C375&lt;&gt;"",'Passages &amp; Appels'!K375,IF('Passages &amp; Appels'!K375='Passages &amp; Appels'!K374,"",'Passages &amp; Appels'!K375))</f>
        <v/>
      </c>
      <c r="E375" s="488" t="str">
        <f>IF(B375&lt;&gt;"",'Passages &amp; Appels'!H375,IF('Passages &amp; Appels'!H375='Passages &amp; Appels'!H374,"",'Passages &amp; Appels'!H375))</f>
        <v/>
      </c>
      <c r="F375" s="489" t="str">
        <f>IF('Passages &amp; Appels'!I375='Passages &amp; Appels'!I374,"",'Passages &amp; Appels'!I375)</f>
        <v/>
      </c>
      <c r="G375" s="259" t="str">
        <f>IF('Passages &amp; Appels'!J375="","",'Passages &amp; Appels'!J375)</f>
        <v/>
      </c>
      <c r="H375" s="468" t="str">
        <f>IF('Passages &amp; Appels'!B375="","",'Passages &amp; Appels'!B375)</f>
        <v/>
      </c>
      <c r="I375" s="437" t="str">
        <f>IF('Passages &amp; Appels'!C375="","",'Passages &amp; Appels'!C375)</f>
        <v/>
      </c>
      <c r="J375" s="110" t="str">
        <f>IF('Passages &amp; Appels'!D375="","",'Passages &amp; Appels'!D375)</f>
        <v/>
      </c>
      <c r="K375" s="110" t="str">
        <f>IF('Passages &amp; Appels'!E375="","",'Passages &amp; Appels'!E375)</f>
        <v/>
      </c>
      <c r="L375" s="110" t="str">
        <f>IF('Passages &amp; Appels'!F375="","",'Passages &amp; Appels'!F375)</f>
        <v/>
      </c>
      <c r="M375" s="112" t="str">
        <f>IF('Passages &amp; Appels'!G375="","",'Passages &amp; Appels'!G375)</f>
        <v/>
      </c>
      <c r="N375" s="441" t="str">
        <f>IF('Passages &amp; Appels'!M375="","",'Passages &amp; Appels'!M375)</f>
        <v/>
      </c>
      <c r="O375" s="431" t="str">
        <f>IF('Passages &amp; Appels'!N375="","",'Passages &amp; Appels'!N375)</f>
        <v/>
      </c>
      <c r="P375" s="431" t="str">
        <f>IF('Passages &amp; Appels'!O375="","",'Passages &amp; Appels'!O375)</f>
        <v/>
      </c>
      <c r="Q375" s="439" t="str">
        <f>IF('Passages &amp; Appels'!P375="","",'Passages &amp; Appels'!P375)</f>
        <v/>
      </c>
      <c r="R375" s="435" t="str">
        <f>IF('Passages &amp; Appels'!Q375="","",'Passages &amp; Appels'!Q375)</f>
        <v/>
      </c>
      <c r="S375" s="110" t="str">
        <f>IF('Passages &amp; Appels'!R375="","",'Passages &amp; Appels'!R375)</f>
        <v/>
      </c>
      <c r="T375" s="437" t="str">
        <f>IF('Passages &amp; Appels'!S375="","",'Passages &amp; Appels'!S375)</f>
        <v/>
      </c>
      <c r="U375" s="112" t="str">
        <f>IF('Passages &amp; Appels'!T375="","",'Passages &amp; Appels'!T375)</f>
        <v/>
      </c>
      <c r="V375" s="413" t="str">
        <f>IF('Passages &amp; Appels'!U375="","",'Passages &amp; Appels'!U375)</f>
        <v/>
      </c>
    </row>
    <row r="376" spans="1:22" ht="18.75" hidden="1" x14ac:dyDescent="0.3">
      <c r="A376" s="486"/>
      <c r="B376" s="491" t="str">
        <f>IF('Passages &amp; Appels'!L376='Passages &amp; Appels'!L375,"",'Passages &amp; Appels'!L376)</f>
        <v/>
      </c>
      <c r="C376" s="487" t="str">
        <f>IF(B376&lt;&gt;"",'Passages &amp; Appels'!A376,IF('Passages &amp; Appels'!A376='Passages &amp; Appels'!A375,"",'Passages &amp; Appels'!A376))</f>
        <v/>
      </c>
      <c r="D376" s="490" t="str">
        <f>IF(C376&lt;&gt;"",'Passages &amp; Appels'!K376,IF('Passages &amp; Appels'!K376='Passages &amp; Appels'!K375,"",'Passages &amp; Appels'!K376))</f>
        <v/>
      </c>
      <c r="E376" s="488" t="str">
        <f>IF(B376&lt;&gt;"",'Passages &amp; Appels'!H376,IF('Passages &amp; Appels'!H376='Passages &amp; Appels'!H375,"",'Passages &amp; Appels'!H376))</f>
        <v/>
      </c>
      <c r="F376" s="489" t="str">
        <f>IF('Passages &amp; Appels'!I376='Passages &amp; Appels'!I375,"",'Passages &amp; Appels'!I376)</f>
        <v/>
      </c>
      <c r="G376" s="259" t="str">
        <f>IF('Passages &amp; Appels'!J376="","",'Passages &amp; Appels'!J376)</f>
        <v/>
      </c>
      <c r="H376" s="468" t="str">
        <f>IF('Passages &amp; Appels'!B376="","",'Passages &amp; Appels'!B376)</f>
        <v/>
      </c>
      <c r="I376" s="437" t="str">
        <f>IF('Passages &amp; Appels'!C376="","",'Passages &amp; Appels'!C376)</f>
        <v/>
      </c>
      <c r="J376" s="110" t="str">
        <f>IF('Passages &amp; Appels'!D376="","",'Passages &amp; Appels'!D376)</f>
        <v/>
      </c>
      <c r="K376" s="110" t="str">
        <f>IF('Passages &amp; Appels'!E376="","",'Passages &amp; Appels'!E376)</f>
        <v/>
      </c>
      <c r="L376" s="110" t="str">
        <f>IF('Passages &amp; Appels'!F376="","",'Passages &amp; Appels'!F376)</f>
        <v/>
      </c>
      <c r="M376" s="112" t="str">
        <f>IF('Passages &amp; Appels'!G376="","",'Passages &amp; Appels'!G376)</f>
        <v/>
      </c>
      <c r="N376" s="441" t="str">
        <f>IF('Passages &amp; Appels'!M376="","",'Passages &amp; Appels'!M376)</f>
        <v/>
      </c>
      <c r="O376" s="431" t="str">
        <f>IF('Passages &amp; Appels'!N376="","",'Passages &amp; Appels'!N376)</f>
        <v/>
      </c>
      <c r="P376" s="431" t="str">
        <f>IF('Passages &amp; Appels'!O376="","",'Passages &amp; Appels'!O376)</f>
        <v/>
      </c>
      <c r="Q376" s="439" t="str">
        <f>IF('Passages &amp; Appels'!P376="","",'Passages &amp; Appels'!P376)</f>
        <v/>
      </c>
      <c r="R376" s="435" t="str">
        <f>IF('Passages &amp; Appels'!Q376="","",'Passages &amp; Appels'!Q376)</f>
        <v/>
      </c>
      <c r="S376" s="110" t="str">
        <f>IF('Passages &amp; Appels'!R376="","",'Passages &amp; Appels'!R376)</f>
        <v/>
      </c>
      <c r="T376" s="437" t="str">
        <f>IF('Passages &amp; Appels'!S376="","",'Passages &amp; Appels'!S376)</f>
        <v/>
      </c>
      <c r="U376" s="112" t="str">
        <f>IF('Passages &amp; Appels'!T376="","",'Passages &amp; Appels'!T376)</f>
        <v/>
      </c>
      <c r="V376" s="413" t="str">
        <f>IF('Passages &amp; Appels'!U376="","",'Passages &amp; Appels'!U376)</f>
        <v/>
      </c>
    </row>
    <row r="377" spans="1:22" ht="18.75" hidden="1" x14ac:dyDescent="0.3">
      <c r="A377" s="486"/>
      <c r="B377" s="491" t="str">
        <f>IF('Passages &amp; Appels'!L377='Passages &amp; Appels'!L376,"",'Passages &amp; Appels'!L377)</f>
        <v/>
      </c>
      <c r="C377" s="487" t="str">
        <f>IF(B377&lt;&gt;"",'Passages &amp; Appels'!A377,IF('Passages &amp; Appels'!A377='Passages &amp; Appels'!A376,"",'Passages &amp; Appels'!A377))</f>
        <v/>
      </c>
      <c r="D377" s="490" t="str">
        <f>IF(C377&lt;&gt;"",'Passages &amp; Appels'!K377,IF('Passages &amp; Appels'!K377='Passages &amp; Appels'!K376,"",'Passages &amp; Appels'!K377))</f>
        <v/>
      </c>
      <c r="E377" s="488" t="str">
        <f>IF(B377&lt;&gt;"",'Passages &amp; Appels'!H377,IF('Passages &amp; Appels'!H377='Passages &amp; Appels'!H376,"",'Passages &amp; Appels'!H377))</f>
        <v/>
      </c>
      <c r="F377" s="489" t="str">
        <f>IF('Passages &amp; Appels'!I377='Passages &amp; Appels'!I376,"",'Passages &amp; Appels'!I377)</f>
        <v/>
      </c>
      <c r="G377" s="259" t="str">
        <f>IF('Passages &amp; Appels'!J377="","",'Passages &amp; Appels'!J377)</f>
        <v/>
      </c>
      <c r="H377" s="468" t="str">
        <f>IF('Passages &amp; Appels'!B377="","",'Passages &amp; Appels'!B377)</f>
        <v/>
      </c>
      <c r="I377" s="437" t="str">
        <f>IF('Passages &amp; Appels'!C377="","",'Passages &amp; Appels'!C377)</f>
        <v/>
      </c>
      <c r="J377" s="110" t="str">
        <f>IF('Passages &amp; Appels'!D377="","",'Passages &amp; Appels'!D377)</f>
        <v/>
      </c>
      <c r="K377" s="110" t="str">
        <f>IF('Passages &amp; Appels'!E377="","",'Passages &amp; Appels'!E377)</f>
        <v/>
      </c>
      <c r="L377" s="110" t="str">
        <f>IF('Passages &amp; Appels'!F377="","",'Passages &amp; Appels'!F377)</f>
        <v/>
      </c>
      <c r="M377" s="112" t="str">
        <f>IF('Passages &amp; Appels'!G377="","",'Passages &amp; Appels'!G377)</f>
        <v/>
      </c>
      <c r="N377" s="441" t="str">
        <f>IF('Passages &amp; Appels'!M377="","",'Passages &amp; Appels'!M377)</f>
        <v/>
      </c>
      <c r="O377" s="431" t="str">
        <f>IF('Passages &amp; Appels'!N377="","",'Passages &amp; Appels'!N377)</f>
        <v/>
      </c>
      <c r="P377" s="431" t="str">
        <f>IF('Passages &amp; Appels'!O377="","",'Passages &amp; Appels'!O377)</f>
        <v/>
      </c>
      <c r="Q377" s="439" t="str">
        <f>IF('Passages &amp; Appels'!P377="","",'Passages &amp; Appels'!P377)</f>
        <v/>
      </c>
      <c r="R377" s="435" t="str">
        <f>IF('Passages &amp; Appels'!Q377="","",'Passages &amp; Appels'!Q377)</f>
        <v/>
      </c>
      <c r="S377" s="110" t="str">
        <f>IF('Passages &amp; Appels'!R377="","",'Passages &amp; Appels'!R377)</f>
        <v/>
      </c>
      <c r="T377" s="437" t="str">
        <f>IF('Passages &amp; Appels'!S377="","",'Passages &amp; Appels'!S377)</f>
        <v/>
      </c>
      <c r="U377" s="112" t="str">
        <f>IF('Passages &amp; Appels'!T377="","",'Passages &amp; Appels'!T377)</f>
        <v/>
      </c>
      <c r="V377" s="413" t="str">
        <f>IF('Passages &amp; Appels'!U377="","",'Passages &amp; Appels'!U377)</f>
        <v/>
      </c>
    </row>
    <row r="378" spans="1:22" ht="18.75" hidden="1" x14ac:dyDescent="0.3">
      <c r="A378" s="486"/>
      <c r="B378" s="491" t="str">
        <f>IF('Passages &amp; Appels'!L378='Passages &amp; Appels'!L377,"",'Passages &amp; Appels'!L378)</f>
        <v/>
      </c>
      <c r="C378" s="487" t="str">
        <f>IF(B378&lt;&gt;"",'Passages &amp; Appels'!A378,IF('Passages &amp; Appels'!A378='Passages &amp; Appels'!A377,"",'Passages &amp; Appels'!A378))</f>
        <v/>
      </c>
      <c r="D378" s="490" t="str">
        <f>IF(C378&lt;&gt;"",'Passages &amp; Appels'!K378,IF('Passages &amp; Appels'!K378='Passages &amp; Appels'!K377,"",'Passages &amp; Appels'!K378))</f>
        <v/>
      </c>
      <c r="E378" s="488" t="str">
        <f>IF(B378&lt;&gt;"",'Passages &amp; Appels'!H378,IF('Passages &amp; Appels'!H378='Passages &amp; Appels'!H377,"",'Passages &amp; Appels'!H378))</f>
        <v/>
      </c>
      <c r="F378" s="489" t="str">
        <f>IF('Passages &amp; Appels'!I378='Passages &amp; Appels'!I377,"",'Passages &amp; Appels'!I378)</f>
        <v/>
      </c>
      <c r="G378" s="259" t="str">
        <f>IF('Passages &amp; Appels'!J378="","",'Passages &amp; Appels'!J378)</f>
        <v/>
      </c>
      <c r="H378" s="468" t="str">
        <f>IF('Passages &amp; Appels'!B378="","",'Passages &amp; Appels'!B378)</f>
        <v/>
      </c>
      <c r="I378" s="437" t="str">
        <f>IF('Passages &amp; Appels'!C378="","",'Passages &amp; Appels'!C378)</f>
        <v/>
      </c>
      <c r="J378" s="110" t="str">
        <f>IF('Passages &amp; Appels'!D378="","",'Passages &amp; Appels'!D378)</f>
        <v/>
      </c>
      <c r="K378" s="110" t="str">
        <f>IF('Passages &amp; Appels'!E378="","",'Passages &amp; Appels'!E378)</f>
        <v/>
      </c>
      <c r="L378" s="110" t="str">
        <f>IF('Passages &amp; Appels'!F378="","",'Passages &amp; Appels'!F378)</f>
        <v/>
      </c>
      <c r="M378" s="112" t="str">
        <f>IF('Passages &amp; Appels'!G378="","",'Passages &amp; Appels'!G378)</f>
        <v/>
      </c>
      <c r="N378" s="441" t="str">
        <f>IF('Passages &amp; Appels'!M378="","",'Passages &amp; Appels'!M378)</f>
        <v/>
      </c>
      <c r="O378" s="431" t="str">
        <f>IF('Passages &amp; Appels'!N378="","",'Passages &amp; Appels'!N378)</f>
        <v/>
      </c>
      <c r="P378" s="431" t="str">
        <f>IF('Passages &amp; Appels'!O378="","",'Passages &amp; Appels'!O378)</f>
        <v/>
      </c>
      <c r="Q378" s="439" t="str">
        <f>IF('Passages &amp; Appels'!P378="","",'Passages &amp; Appels'!P378)</f>
        <v/>
      </c>
      <c r="R378" s="435" t="str">
        <f>IF('Passages &amp; Appels'!Q378="","",'Passages &amp; Appels'!Q378)</f>
        <v/>
      </c>
      <c r="S378" s="110" t="str">
        <f>IF('Passages &amp; Appels'!R378="","",'Passages &amp; Appels'!R378)</f>
        <v/>
      </c>
      <c r="T378" s="437" t="str">
        <f>IF('Passages &amp; Appels'!S378="","",'Passages &amp; Appels'!S378)</f>
        <v/>
      </c>
      <c r="U378" s="112" t="str">
        <f>IF('Passages &amp; Appels'!T378="","",'Passages &amp; Appels'!T378)</f>
        <v/>
      </c>
      <c r="V378" s="413" t="str">
        <f>IF('Passages &amp; Appels'!U378="","",'Passages &amp; Appels'!U378)</f>
        <v/>
      </c>
    </row>
    <row r="379" spans="1:22" ht="18.75" hidden="1" x14ac:dyDescent="0.3">
      <c r="A379" s="486"/>
      <c r="B379" s="491" t="str">
        <f>IF('Passages &amp; Appels'!L379='Passages &amp; Appels'!L378,"",'Passages &amp; Appels'!L379)</f>
        <v/>
      </c>
      <c r="C379" s="487" t="str">
        <f>IF(B379&lt;&gt;"",'Passages &amp; Appels'!A379,IF('Passages &amp; Appels'!A379='Passages &amp; Appels'!A378,"",'Passages &amp; Appels'!A379))</f>
        <v/>
      </c>
      <c r="D379" s="490" t="str">
        <f>IF(C379&lt;&gt;"",'Passages &amp; Appels'!K379,IF('Passages &amp; Appels'!K379='Passages &amp; Appels'!K378,"",'Passages &amp; Appels'!K379))</f>
        <v/>
      </c>
      <c r="E379" s="488" t="str">
        <f>IF(B379&lt;&gt;"",'Passages &amp; Appels'!H379,IF('Passages &amp; Appels'!H379='Passages &amp; Appels'!H378,"",'Passages &amp; Appels'!H379))</f>
        <v/>
      </c>
      <c r="F379" s="489" t="str">
        <f>IF('Passages &amp; Appels'!I379='Passages &amp; Appels'!I378,"",'Passages &amp; Appels'!I379)</f>
        <v/>
      </c>
      <c r="G379" s="259" t="str">
        <f>IF('Passages &amp; Appels'!J379="","",'Passages &amp; Appels'!J379)</f>
        <v/>
      </c>
      <c r="H379" s="468" t="str">
        <f>IF('Passages &amp; Appels'!B379="","",'Passages &amp; Appels'!B379)</f>
        <v/>
      </c>
      <c r="I379" s="437" t="str">
        <f>IF('Passages &amp; Appels'!C379="","",'Passages &amp; Appels'!C379)</f>
        <v/>
      </c>
      <c r="J379" s="110" t="str">
        <f>IF('Passages &amp; Appels'!D379="","",'Passages &amp; Appels'!D379)</f>
        <v/>
      </c>
      <c r="K379" s="110" t="str">
        <f>IF('Passages &amp; Appels'!E379="","",'Passages &amp; Appels'!E379)</f>
        <v/>
      </c>
      <c r="L379" s="110" t="str">
        <f>IF('Passages &amp; Appels'!F379="","",'Passages &amp; Appels'!F379)</f>
        <v/>
      </c>
      <c r="M379" s="112" t="str">
        <f>IF('Passages &amp; Appels'!G379="","",'Passages &amp; Appels'!G379)</f>
        <v/>
      </c>
      <c r="N379" s="441" t="str">
        <f>IF('Passages &amp; Appels'!M379="","",'Passages &amp; Appels'!M379)</f>
        <v/>
      </c>
      <c r="O379" s="431" t="str">
        <f>IF('Passages &amp; Appels'!N379="","",'Passages &amp; Appels'!N379)</f>
        <v/>
      </c>
      <c r="P379" s="431" t="str">
        <f>IF('Passages &amp; Appels'!O379="","",'Passages &amp; Appels'!O379)</f>
        <v/>
      </c>
      <c r="Q379" s="439" t="str">
        <f>IF('Passages &amp; Appels'!P379="","",'Passages &amp; Appels'!P379)</f>
        <v/>
      </c>
      <c r="R379" s="435" t="str">
        <f>IF('Passages &amp; Appels'!Q379="","",'Passages &amp; Appels'!Q379)</f>
        <v/>
      </c>
      <c r="S379" s="110" t="str">
        <f>IF('Passages &amp; Appels'!R379="","",'Passages &amp; Appels'!R379)</f>
        <v/>
      </c>
      <c r="T379" s="437" t="str">
        <f>IF('Passages &amp; Appels'!S379="","",'Passages &amp; Appels'!S379)</f>
        <v/>
      </c>
      <c r="U379" s="112" t="str">
        <f>IF('Passages &amp; Appels'!T379="","",'Passages &amp; Appels'!T379)</f>
        <v/>
      </c>
      <c r="V379" s="413" t="str">
        <f>IF('Passages &amp; Appels'!U379="","",'Passages &amp; Appels'!U379)</f>
        <v/>
      </c>
    </row>
    <row r="380" spans="1:22" ht="18.75" hidden="1" x14ac:dyDescent="0.3">
      <c r="A380" s="486"/>
      <c r="B380" s="491" t="str">
        <f>IF('Passages &amp; Appels'!L380='Passages &amp; Appels'!L379,"",'Passages &amp; Appels'!L380)</f>
        <v/>
      </c>
      <c r="C380" s="487" t="str">
        <f>IF(B380&lt;&gt;"",'Passages &amp; Appels'!A380,IF('Passages &amp; Appels'!A380='Passages &amp; Appels'!A379,"",'Passages &amp; Appels'!A380))</f>
        <v/>
      </c>
      <c r="D380" s="490" t="str">
        <f>IF(C380&lt;&gt;"",'Passages &amp; Appels'!K380,IF('Passages &amp; Appels'!K380='Passages &amp; Appels'!K379,"",'Passages &amp; Appels'!K380))</f>
        <v/>
      </c>
      <c r="E380" s="488" t="str">
        <f>IF(B380&lt;&gt;"",'Passages &amp; Appels'!H380,IF('Passages &amp; Appels'!H380='Passages &amp; Appels'!H379,"",'Passages &amp; Appels'!H380))</f>
        <v/>
      </c>
      <c r="F380" s="489" t="str">
        <f>IF('Passages &amp; Appels'!I380='Passages &amp; Appels'!I379,"",'Passages &amp; Appels'!I380)</f>
        <v/>
      </c>
      <c r="G380" s="259" t="str">
        <f>IF('Passages &amp; Appels'!J380="","",'Passages &amp; Appels'!J380)</f>
        <v/>
      </c>
      <c r="H380" s="468" t="str">
        <f>IF('Passages &amp; Appels'!B380="","",'Passages &amp; Appels'!B380)</f>
        <v/>
      </c>
      <c r="I380" s="437" t="str">
        <f>IF('Passages &amp; Appels'!C380="","",'Passages &amp; Appels'!C380)</f>
        <v/>
      </c>
      <c r="J380" s="110" t="str">
        <f>IF('Passages &amp; Appels'!D380="","",'Passages &amp; Appels'!D380)</f>
        <v/>
      </c>
      <c r="K380" s="110" t="str">
        <f>IF('Passages &amp; Appels'!E380="","",'Passages &amp; Appels'!E380)</f>
        <v/>
      </c>
      <c r="L380" s="110" t="str">
        <f>IF('Passages &amp; Appels'!F380="","",'Passages &amp; Appels'!F380)</f>
        <v/>
      </c>
      <c r="M380" s="112" t="str">
        <f>IF('Passages &amp; Appels'!G380="","",'Passages &amp; Appels'!G380)</f>
        <v/>
      </c>
      <c r="N380" s="441" t="str">
        <f>IF('Passages &amp; Appels'!M380="","",'Passages &amp; Appels'!M380)</f>
        <v/>
      </c>
      <c r="O380" s="431" t="str">
        <f>IF('Passages &amp; Appels'!N380="","",'Passages &amp; Appels'!N380)</f>
        <v/>
      </c>
      <c r="P380" s="431" t="str">
        <f>IF('Passages &amp; Appels'!O380="","",'Passages &amp; Appels'!O380)</f>
        <v/>
      </c>
      <c r="Q380" s="439" t="str">
        <f>IF('Passages &amp; Appels'!P380="","",'Passages &amp; Appels'!P380)</f>
        <v/>
      </c>
      <c r="R380" s="435" t="str">
        <f>IF('Passages &amp; Appels'!Q380="","",'Passages &amp; Appels'!Q380)</f>
        <v/>
      </c>
      <c r="S380" s="110" t="str">
        <f>IF('Passages &amp; Appels'!R380="","",'Passages &amp; Appels'!R380)</f>
        <v/>
      </c>
      <c r="T380" s="437" t="str">
        <f>IF('Passages &amp; Appels'!S380="","",'Passages &amp; Appels'!S380)</f>
        <v/>
      </c>
      <c r="U380" s="112" t="str">
        <f>IF('Passages &amp; Appels'!T380="","",'Passages &amp; Appels'!T380)</f>
        <v/>
      </c>
      <c r="V380" s="413" t="str">
        <f>IF('Passages &amp; Appels'!U380="","",'Passages &amp; Appels'!U380)</f>
        <v/>
      </c>
    </row>
    <row r="381" spans="1:22" ht="18.75" hidden="1" x14ac:dyDescent="0.3">
      <c r="A381" s="486"/>
      <c r="B381" s="491" t="str">
        <f>IF('Passages &amp; Appels'!L381='Passages &amp; Appels'!L380,"",'Passages &amp; Appels'!L381)</f>
        <v/>
      </c>
      <c r="C381" s="487" t="str">
        <f>IF(B381&lt;&gt;"",'Passages &amp; Appels'!A381,IF('Passages &amp; Appels'!A381='Passages &amp; Appels'!A380,"",'Passages &amp; Appels'!A381))</f>
        <v/>
      </c>
      <c r="D381" s="490" t="str">
        <f>IF(C381&lt;&gt;"",'Passages &amp; Appels'!K381,IF('Passages &amp; Appels'!K381='Passages &amp; Appels'!K380,"",'Passages &amp; Appels'!K381))</f>
        <v/>
      </c>
      <c r="E381" s="488" t="str">
        <f>IF(B381&lt;&gt;"",'Passages &amp; Appels'!H381,IF('Passages &amp; Appels'!H381='Passages &amp; Appels'!H380,"",'Passages &amp; Appels'!H381))</f>
        <v/>
      </c>
      <c r="F381" s="489" t="str">
        <f>IF('Passages &amp; Appels'!I381='Passages &amp; Appels'!I380,"",'Passages &amp; Appels'!I381)</f>
        <v/>
      </c>
      <c r="G381" s="259" t="str">
        <f>IF('Passages &amp; Appels'!J381="","",'Passages &amp; Appels'!J381)</f>
        <v/>
      </c>
      <c r="H381" s="468" t="str">
        <f>IF('Passages &amp; Appels'!B381="","",'Passages &amp; Appels'!B381)</f>
        <v/>
      </c>
      <c r="I381" s="437" t="str">
        <f>IF('Passages &amp; Appels'!C381="","",'Passages &amp; Appels'!C381)</f>
        <v/>
      </c>
      <c r="J381" s="110" t="str">
        <f>IF('Passages &amp; Appels'!D381="","",'Passages &amp; Appels'!D381)</f>
        <v/>
      </c>
      <c r="K381" s="110" t="str">
        <f>IF('Passages &amp; Appels'!E381="","",'Passages &amp; Appels'!E381)</f>
        <v/>
      </c>
      <c r="L381" s="110" t="str">
        <f>IF('Passages &amp; Appels'!F381="","",'Passages &amp; Appels'!F381)</f>
        <v/>
      </c>
      <c r="M381" s="112" t="str">
        <f>IF('Passages &amp; Appels'!G381="","",'Passages &amp; Appels'!G381)</f>
        <v/>
      </c>
      <c r="N381" s="441" t="str">
        <f>IF('Passages &amp; Appels'!M381="","",'Passages &amp; Appels'!M381)</f>
        <v/>
      </c>
      <c r="O381" s="431" t="str">
        <f>IF('Passages &amp; Appels'!N381="","",'Passages &amp; Appels'!N381)</f>
        <v/>
      </c>
      <c r="P381" s="431" t="str">
        <f>IF('Passages &amp; Appels'!O381="","",'Passages &amp; Appels'!O381)</f>
        <v/>
      </c>
      <c r="Q381" s="439" t="str">
        <f>IF('Passages &amp; Appels'!P381="","",'Passages &amp; Appels'!P381)</f>
        <v/>
      </c>
      <c r="R381" s="435" t="str">
        <f>IF('Passages &amp; Appels'!Q381="","",'Passages &amp; Appels'!Q381)</f>
        <v/>
      </c>
      <c r="S381" s="110" t="str">
        <f>IF('Passages &amp; Appels'!R381="","",'Passages &amp; Appels'!R381)</f>
        <v/>
      </c>
      <c r="T381" s="437" t="str">
        <f>IF('Passages &amp; Appels'!S381="","",'Passages &amp; Appels'!S381)</f>
        <v/>
      </c>
      <c r="U381" s="112" t="str">
        <f>IF('Passages &amp; Appels'!T381="","",'Passages &amp; Appels'!T381)</f>
        <v/>
      </c>
      <c r="V381" s="413" t="str">
        <f>IF('Passages &amp; Appels'!U381="","",'Passages &amp; Appels'!U381)</f>
        <v/>
      </c>
    </row>
    <row r="382" spans="1:22" ht="18.75" hidden="1" x14ac:dyDescent="0.3">
      <c r="A382" s="486"/>
      <c r="B382" s="491" t="str">
        <f>IF('Passages &amp; Appels'!L382='Passages &amp; Appels'!L381,"",'Passages &amp; Appels'!L382)</f>
        <v/>
      </c>
      <c r="C382" s="487" t="str">
        <f>IF(B382&lt;&gt;"",'Passages &amp; Appels'!A382,IF('Passages &amp; Appels'!A382='Passages &amp; Appels'!A381,"",'Passages &amp; Appels'!A382))</f>
        <v/>
      </c>
      <c r="D382" s="490" t="str">
        <f>IF(C382&lt;&gt;"",'Passages &amp; Appels'!K382,IF('Passages &amp; Appels'!K382='Passages &amp; Appels'!K381,"",'Passages &amp; Appels'!K382))</f>
        <v/>
      </c>
      <c r="E382" s="488" t="str">
        <f>IF(B382&lt;&gt;"",'Passages &amp; Appels'!H382,IF('Passages &amp; Appels'!H382='Passages &amp; Appels'!H381,"",'Passages &amp; Appels'!H382))</f>
        <v/>
      </c>
      <c r="F382" s="489" t="str">
        <f>IF('Passages &amp; Appels'!I382='Passages &amp; Appels'!I381,"",'Passages &amp; Appels'!I382)</f>
        <v/>
      </c>
      <c r="G382" s="259" t="str">
        <f>IF('Passages &amp; Appels'!J382="","",'Passages &amp; Appels'!J382)</f>
        <v/>
      </c>
      <c r="H382" s="468" t="str">
        <f>IF('Passages &amp; Appels'!B382="","",'Passages &amp; Appels'!B382)</f>
        <v/>
      </c>
      <c r="I382" s="437" t="str">
        <f>IF('Passages &amp; Appels'!C382="","",'Passages &amp; Appels'!C382)</f>
        <v/>
      </c>
      <c r="J382" s="110" t="str">
        <f>IF('Passages &amp; Appels'!D382="","",'Passages &amp; Appels'!D382)</f>
        <v/>
      </c>
      <c r="K382" s="110" t="str">
        <f>IF('Passages &amp; Appels'!E382="","",'Passages &amp; Appels'!E382)</f>
        <v/>
      </c>
      <c r="L382" s="110" t="str">
        <f>IF('Passages &amp; Appels'!F382="","",'Passages &amp; Appels'!F382)</f>
        <v/>
      </c>
      <c r="M382" s="112" t="str">
        <f>IF('Passages &amp; Appels'!G382="","",'Passages &amp; Appels'!G382)</f>
        <v/>
      </c>
      <c r="N382" s="441" t="str">
        <f>IF('Passages &amp; Appels'!M382="","",'Passages &amp; Appels'!M382)</f>
        <v/>
      </c>
      <c r="O382" s="431" t="str">
        <f>IF('Passages &amp; Appels'!N382="","",'Passages &amp; Appels'!N382)</f>
        <v/>
      </c>
      <c r="P382" s="431" t="str">
        <f>IF('Passages &amp; Appels'!O382="","",'Passages &amp; Appels'!O382)</f>
        <v/>
      </c>
      <c r="Q382" s="439" t="str">
        <f>IF('Passages &amp; Appels'!P382="","",'Passages &amp; Appels'!P382)</f>
        <v/>
      </c>
      <c r="R382" s="435" t="str">
        <f>IF('Passages &amp; Appels'!Q382="","",'Passages &amp; Appels'!Q382)</f>
        <v/>
      </c>
      <c r="S382" s="110" t="str">
        <f>IF('Passages &amp; Appels'!R382="","",'Passages &amp; Appels'!R382)</f>
        <v/>
      </c>
      <c r="T382" s="437" t="str">
        <f>IF('Passages &amp; Appels'!S382="","",'Passages &amp; Appels'!S382)</f>
        <v/>
      </c>
      <c r="U382" s="112" t="str">
        <f>IF('Passages &amp; Appels'!T382="","",'Passages &amp; Appels'!T382)</f>
        <v/>
      </c>
      <c r="V382" s="413" t="str">
        <f>IF('Passages &amp; Appels'!U382="","",'Passages &amp; Appels'!U382)</f>
        <v/>
      </c>
    </row>
    <row r="383" spans="1:22" ht="18.75" hidden="1" x14ac:dyDescent="0.3">
      <c r="A383" s="486"/>
      <c r="B383" s="491" t="str">
        <f>IF('Passages &amp; Appels'!L383='Passages &amp; Appels'!L382,"",'Passages &amp; Appels'!L383)</f>
        <v/>
      </c>
      <c r="C383" s="487" t="str">
        <f>IF(B383&lt;&gt;"",'Passages &amp; Appels'!A383,IF('Passages &amp; Appels'!A383='Passages &amp; Appels'!A382,"",'Passages &amp; Appels'!A383))</f>
        <v/>
      </c>
      <c r="D383" s="490" t="str">
        <f>IF(C383&lt;&gt;"",'Passages &amp; Appels'!K383,IF('Passages &amp; Appels'!K383='Passages &amp; Appels'!K382,"",'Passages &amp; Appels'!K383))</f>
        <v/>
      </c>
      <c r="E383" s="488" t="str">
        <f>IF(B383&lt;&gt;"",'Passages &amp; Appels'!H383,IF('Passages &amp; Appels'!H383='Passages &amp; Appels'!H382,"",'Passages &amp; Appels'!H383))</f>
        <v/>
      </c>
      <c r="F383" s="489" t="str">
        <f>IF('Passages &amp; Appels'!I383='Passages &amp; Appels'!I382,"",'Passages &amp; Appels'!I383)</f>
        <v/>
      </c>
      <c r="G383" s="259" t="str">
        <f>IF('Passages &amp; Appels'!J383="","",'Passages &amp; Appels'!J383)</f>
        <v/>
      </c>
      <c r="H383" s="468" t="str">
        <f>IF('Passages &amp; Appels'!B383="","",'Passages &amp; Appels'!B383)</f>
        <v/>
      </c>
      <c r="I383" s="437" t="str">
        <f>IF('Passages &amp; Appels'!C383="","",'Passages &amp; Appels'!C383)</f>
        <v/>
      </c>
      <c r="J383" s="110" t="str">
        <f>IF('Passages &amp; Appels'!D383="","",'Passages &amp; Appels'!D383)</f>
        <v/>
      </c>
      <c r="K383" s="110" t="str">
        <f>IF('Passages &amp; Appels'!E383="","",'Passages &amp; Appels'!E383)</f>
        <v/>
      </c>
      <c r="L383" s="110" t="str">
        <f>IF('Passages &amp; Appels'!F383="","",'Passages &amp; Appels'!F383)</f>
        <v/>
      </c>
      <c r="M383" s="112" t="str">
        <f>IF('Passages &amp; Appels'!G383="","",'Passages &amp; Appels'!G383)</f>
        <v/>
      </c>
      <c r="N383" s="441" t="str">
        <f>IF('Passages &amp; Appels'!M383="","",'Passages &amp; Appels'!M383)</f>
        <v/>
      </c>
      <c r="O383" s="431" t="str">
        <f>IF('Passages &amp; Appels'!N383="","",'Passages &amp; Appels'!N383)</f>
        <v/>
      </c>
      <c r="P383" s="431" t="str">
        <f>IF('Passages &amp; Appels'!O383="","",'Passages &amp; Appels'!O383)</f>
        <v/>
      </c>
      <c r="Q383" s="439" t="str">
        <f>IF('Passages &amp; Appels'!P383="","",'Passages &amp; Appels'!P383)</f>
        <v/>
      </c>
      <c r="R383" s="435" t="str">
        <f>IF('Passages &amp; Appels'!Q383="","",'Passages &amp; Appels'!Q383)</f>
        <v/>
      </c>
      <c r="S383" s="110" t="str">
        <f>IF('Passages &amp; Appels'!R383="","",'Passages &amp; Appels'!R383)</f>
        <v/>
      </c>
      <c r="T383" s="437" t="str">
        <f>IF('Passages &amp; Appels'!S383="","",'Passages &amp; Appels'!S383)</f>
        <v/>
      </c>
      <c r="U383" s="112" t="str">
        <f>IF('Passages &amp; Appels'!T383="","",'Passages &amp; Appels'!T383)</f>
        <v/>
      </c>
      <c r="V383" s="413" t="str">
        <f>IF('Passages &amp; Appels'!U383="","",'Passages &amp; Appels'!U383)</f>
        <v/>
      </c>
    </row>
    <row r="384" spans="1:22" ht="18.75" hidden="1" x14ac:dyDescent="0.3">
      <c r="A384" s="486"/>
      <c r="B384" s="491" t="str">
        <f>IF('Passages &amp; Appels'!L384='Passages &amp; Appels'!L383,"",'Passages &amp; Appels'!L384)</f>
        <v/>
      </c>
      <c r="C384" s="487" t="str">
        <f>IF(B384&lt;&gt;"",'Passages &amp; Appels'!A384,IF('Passages &amp; Appels'!A384='Passages &amp; Appels'!A383,"",'Passages &amp; Appels'!A384))</f>
        <v/>
      </c>
      <c r="D384" s="490" t="str">
        <f>IF(C384&lt;&gt;"",'Passages &amp; Appels'!K384,IF('Passages &amp; Appels'!K384='Passages &amp; Appels'!K383,"",'Passages &amp; Appels'!K384))</f>
        <v/>
      </c>
      <c r="E384" s="488" t="str">
        <f>IF(B384&lt;&gt;"",'Passages &amp; Appels'!H384,IF('Passages &amp; Appels'!H384='Passages &amp; Appels'!H383,"",'Passages &amp; Appels'!H384))</f>
        <v/>
      </c>
      <c r="F384" s="489" t="str">
        <f>IF('Passages &amp; Appels'!I384='Passages &amp; Appels'!I383,"",'Passages &amp; Appels'!I384)</f>
        <v/>
      </c>
      <c r="G384" s="259" t="str">
        <f>IF('Passages &amp; Appels'!J384="","",'Passages &amp; Appels'!J384)</f>
        <v/>
      </c>
      <c r="H384" s="468" t="str">
        <f>IF('Passages &amp; Appels'!B384="","",'Passages &amp; Appels'!B384)</f>
        <v/>
      </c>
      <c r="I384" s="437" t="str">
        <f>IF('Passages &amp; Appels'!C384="","",'Passages &amp; Appels'!C384)</f>
        <v/>
      </c>
      <c r="J384" s="110" t="str">
        <f>IF('Passages &amp; Appels'!D384="","",'Passages &amp; Appels'!D384)</f>
        <v/>
      </c>
      <c r="K384" s="110" t="str">
        <f>IF('Passages &amp; Appels'!E384="","",'Passages &amp; Appels'!E384)</f>
        <v/>
      </c>
      <c r="L384" s="110" t="str">
        <f>IF('Passages &amp; Appels'!F384="","",'Passages &amp; Appels'!F384)</f>
        <v/>
      </c>
      <c r="M384" s="112" t="str">
        <f>IF('Passages &amp; Appels'!G384="","",'Passages &amp; Appels'!G384)</f>
        <v/>
      </c>
      <c r="N384" s="441" t="str">
        <f>IF('Passages &amp; Appels'!M384="","",'Passages &amp; Appels'!M384)</f>
        <v/>
      </c>
      <c r="O384" s="431" t="str">
        <f>IF('Passages &amp; Appels'!N384="","",'Passages &amp; Appels'!N384)</f>
        <v/>
      </c>
      <c r="P384" s="431" t="str">
        <f>IF('Passages &amp; Appels'!O384="","",'Passages &amp; Appels'!O384)</f>
        <v/>
      </c>
      <c r="Q384" s="439" t="str">
        <f>IF('Passages &amp; Appels'!P384="","",'Passages &amp; Appels'!P384)</f>
        <v/>
      </c>
      <c r="R384" s="435" t="str">
        <f>IF('Passages &amp; Appels'!Q384="","",'Passages &amp; Appels'!Q384)</f>
        <v/>
      </c>
      <c r="S384" s="110" t="str">
        <f>IF('Passages &amp; Appels'!R384="","",'Passages &amp; Appels'!R384)</f>
        <v/>
      </c>
      <c r="T384" s="437" t="str">
        <f>IF('Passages &amp; Appels'!S384="","",'Passages &amp; Appels'!S384)</f>
        <v/>
      </c>
      <c r="U384" s="112" t="str">
        <f>IF('Passages &amp; Appels'!T384="","",'Passages &amp; Appels'!T384)</f>
        <v/>
      </c>
      <c r="V384" s="413" t="str">
        <f>IF('Passages &amp; Appels'!U384="","",'Passages &amp; Appels'!U384)</f>
        <v/>
      </c>
    </row>
    <row r="385" spans="1:22" ht="18.75" hidden="1" x14ac:dyDescent="0.3">
      <c r="A385" s="486"/>
      <c r="B385" s="491" t="str">
        <f>IF('Passages &amp; Appels'!L385='Passages &amp; Appels'!L384,"",'Passages &amp; Appels'!L385)</f>
        <v/>
      </c>
      <c r="C385" s="487" t="str">
        <f>IF(B385&lt;&gt;"",'Passages &amp; Appels'!A385,IF('Passages &amp; Appels'!A385='Passages &amp; Appels'!A384,"",'Passages &amp; Appels'!A385))</f>
        <v/>
      </c>
      <c r="D385" s="490" t="str">
        <f>IF(C385&lt;&gt;"",'Passages &amp; Appels'!K385,IF('Passages &amp; Appels'!K385='Passages &amp; Appels'!K384,"",'Passages &amp; Appels'!K385))</f>
        <v/>
      </c>
      <c r="E385" s="488" t="str">
        <f>IF(B385&lt;&gt;"",'Passages &amp; Appels'!H385,IF('Passages &amp; Appels'!H385='Passages &amp; Appels'!H384,"",'Passages &amp; Appels'!H385))</f>
        <v/>
      </c>
      <c r="F385" s="489" t="str">
        <f>IF('Passages &amp; Appels'!I385='Passages &amp; Appels'!I384,"",'Passages &amp; Appels'!I385)</f>
        <v/>
      </c>
      <c r="G385" s="259" t="str">
        <f>IF('Passages &amp; Appels'!J385="","",'Passages &amp; Appels'!J385)</f>
        <v/>
      </c>
      <c r="H385" s="468" t="str">
        <f>IF('Passages &amp; Appels'!B385="","",'Passages &amp; Appels'!B385)</f>
        <v/>
      </c>
      <c r="I385" s="437" t="str">
        <f>IF('Passages &amp; Appels'!C385="","",'Passages &amp; Appels'!C385)</f>
        <v/>
      </c>
      <c r="J385" s="110" t="str">
        <f>IF('Passages &amp; Appels'!D385="","",'Passages &amp; Appels'!D385)</f>
        <v/>
      </c>
      <c r="K385" s="110" t="str">
        <f>IF('Passages &amp; Appels'!E385="","",'Passages &amp; Appels'!E385)</f>
        <v/>
      </c>
      <c r="L385" s="110" t="str">
        <f>IF('Passages &amp; Appels'!F385="","",'Passages &amp; Appels'!F385)</f>
        <v/>
      </c>
      <c r="M385" s="112" t="str">
        <f>IF('Passages &amp; Appels'!G385="","",'Passages &amp; Appels'!G385)</f>
        <v/>
      </c>
      <c r="N385" s="441" t="str">
        <f>IF('Passages &amp; Appels'!M385="","",'Passages &amp; Appels'!M385)</f>
        <v/>
      </c>
      <c r="O385" s="431" t="str">
        <f>IF('Passages &amp; Appels'!N385="","",'Passages &amp; Appels'!N385)</f>
        <v/>
      </c>
      <c r="P385" s="431" t="str">
        <f>IF('Passages &amp; Appels'!O385="","",'Passages &amp; Appels'!O385)</f>
        <v/>
      </c>
      <c r="Q385" s="439" t="str">
        <f>IF('Passages &amp; Appels'!P385="","",'Passages &amp; Appels'!P385)</f>
        <v/>
      </c>
      <c r="R385" s="435" t="str">
        <f>IF('Passages &amp; Appels'!Q385="","",'Passages &amp; Appels'!Q385)</f>
        <v/>
      </c>
      <c r="S385" s="110" t="str">
        <f>IF('Passages &amp; Appels'!R385="","",'Passages &amp; Appels'!R385)</f>
        <v/>
      </c>
      <c r="T385" s="437" t="str">
        <f>IF('Passages &amp; Appels'!S385="","",'Passages &amp; Appels'!S385)</f>
        <v/>
      </c>
      <c r="U385" s="112" t="str">
        <f>IF('Passages &amp; Appels'!T385="","",'Passages &amp; Appels'!T385)</f>
        <v/>
      </c>
      <c r="V385" s="413" t="str">
        <f>IF('Passages &amp; Appels'!U385="","",'Passages &amp; Appels'!U385)</f>
        <v/>
      </c>
    </row>
    <row r="386" spans="1:22" ht="18.75" hidden="1" x14ac:dyDescent="0.3">
      <c r="A386" s="486"/>
      <c r="B386" s="491" t="str">
        <f>IF('Passages &amp; Appels'!L386='Passages &amp; Appels'!L385,"",'Passages &amp; Appels'!L386)</f>
        <v/>
      </c>
      <c r="C386" s="487" t="str">
        <f>IF(B386&lt;&gt;"",'Passages &amp; Appels'!A386,IF('Passages &amp; Appels'!A386='Passages &amp; Appels'!A385,"",'Passages &amp; Appels'!A386))</f>
        <v/>
      </c>
      <c r="D386" s="490" t="str">
        <f>IF(C386&lt;&gt;"",'Passages &amp; Appels'!K386,IF('Passages &amp; Appels'!K386='Passages &amp; Appels'!K385,"",'Passages &amp; Appels'!K386))</f>
        <v/>
      </c>
      <c r="E386" s="488" t="str">
        <f>IF(B386&lt;&gt;"",'Passages &amp; Appels'!H386,IF('Passages &amp; Appels'!H386='Passages &amp; Appels'!H385,"",'Passages &amp; Appels'!H386))</f>
        <v/>
      </c>
      <c r="F386" s="489" t="str">
        <f>IF('Passages &amp; Appels'!I386='Passages &amp; Appels'!I385,"",'Passages &amp; Appels'!I386)</f>
        <v/>
      </c>
      <c r="G386" s="259" t="str">
        <f>IF('Passages &amp; Appels'!J386="","",'Passages &amp; Appels'!J386)</f>
        <v/>
      </c>
      <c r="H386" s="468" t="str">
        <f>IF('Passages &amp; Appels'!B386="","",'Passages &amp; Appels'!B386)</f>
        <v/>
      </c>
      <c r="I386" s="437" t="str">
        <f>IF('Passages &amp; Appels'!C386="","",'Passages &amp; Appels'!C386)</f>
        <v/>
      </c>
      <c r="J386" s="110" t="str">
        <f>IF('Passages &amp; Appels'!D386="","",'Passages &amp; Appels'!D386)</f>
        <v/>
      </c>
      <c r="K386" s="110" t="str">
        <f>IF('Passages &amp; Appels'!E386="","",'Passages &amp; Appels'!E386)</f>
        <v/>
      </c>
      <c r="L386" s="110" t="str">
        <f>IF('Passages &amp; Appels'!F386="","",'Passages &amp; Appels'!F386)</f>
        <v/>
      </c>
      <c r="M386" s="112" t="str">
        <f>IF('Passages &amp; Appels'!G386="","",'Passages &amp; Appels'!G386)</f>
        <v/>
      </c>
      <c r="N386" s="441" t="str">
        <f>IF('Passages &amp; Appels'!M386="","",'Passages &amp; Appels'!M386)</f>
        <v/>
      </c>
      <c r="O386" s="431" t="str">
        <f>IF('Passages &amp; Appels'!N386="","",'Passages &amp; Appels'!N386)</f>
        <v/>
      </c>
      <c r="P386" s="431" t="str">
        <f>IF('Passages &amp; Appels'!O386="","",'Passages &amp; Appels'!O386)</f>
        <v/>
      </c>
      <c r="Q386" s="439" t="str">
        <f>IF('Passages &amp; Appels'!P386="","",'Passages &amp; Appels'!P386)</f>
        <v/>
      </c>
      <c r="R386" s="435" t="str">
        <f>IF('Passages &amp; Appels'!Q386="","",'Passages &amp; Appels'!Q386)</f>
        <v/>
      </c>
      <c r="S386" s="110" t="str">
        <f>IF('Passages &amp; Appels'!R386="","",'Passages &amp; Appels'!R386)</f>
        <v/>
      </c>
      <c r="T386" s="437" t="str">
        <f>IF('Passages &amp; Appels'!S386="","",'Passages &amp; Appels'!S386)</f>
        <v/>
      </c>
      <c r="U386" s="112" t="str">
        <f>IF('Passages &amp; Appels'!T386="","",'Passages &amp; Appels'!T386)</f>
        <v/>
      </c>
      <c r="V386" s="413" t="str">
        <f>IF('Passages &amp; Appels'!U386="","",'Passages &amp; Appels'!U386)</f>
        <v/>
      </c>
    </row>
    <row r="387" spans="1:22" ht="18.75" hidden="1" x14ac:dyDescent="0.3">
      <c r="A387" s="486"/>
      <c r="B387" s="491" t="str">
        <f>IF('Passages &amp; Appels'!L387='Passages &amp; Appels'!L386,"",'Passages &amp; Appels'!L387)</f>
        <v/>
      </c>
      <c r="C387" s="487" t="str">
        <f>IF(B387&lt;&gt;"",'Passages &amp; Appels'!A387,IF('Passages &amp; Appels'!A387='Passages &amp; Appels'!A386,"",'Passages &amp; Appels'!A387))</f>
        <v/>
      </c>
      <c r="D387" s="490" t="str">
        <f>IF(C387&lt;&gt;"",'Passages &amp; Appels'!K387,IF('Passages &amp; Appels'!K387='Passages &amp; Appels'!K386,"",'Passages &amp; Appels'!K387))</f>
        <v/>
      </c>
      <c r="E387" s="488" t="str">
        <f>IF(B387&lt;&gt;"",'Passages &amp; Appels'!H387,IF('Passages &amp; Appels'!H387='Passages &amp; Appels'!H386,"",'Passages &amp; Appels'!H387))</f>
        <v/>
      </c>
      <c r="F387" s="489" t="str">
        <f>IF('Passages &amp; Appels'!I387='Passages &amp; Appels'!I386,"",'Passages &amp; Appels'!I387)</f>
        <v/>
      </c>
      <c r="G387" s="259" t="str">
        <f>IF('Passages &amp; Appels'!J387="","",'Passages &amp; Appels'!J387)</f>
        <v/>
      </c>
      <c r="H387" s="468" t="str">
        <f>IF('Passages &amp; Appels'!B387="","",'Passages &amp; Appels'!B387)</f>
        <v/>
      </c>
      <c r="I387" s="437" t="str">
        <f>IF('Passages &amp; Appels'!C387="","",'Passages &amp; Appels'!C387)</f>
        <v/>
      </c>
      <c r="J387" s="110" t="str">
        <f>IF('Passages &amp; Appels'!D387="","",'Passages &amp; Appels'!D387)</f>
        <v/>
      </c>
      <c r="K387" s="110" t="str">
        <f>IF('Passages &amp; Appels'!E387="","",'Passages &amp; Appels'!E387)</f>
        <v/>
      </c>
      <c r="L387" s="110" t="str">
        <f>IF('Passages &amp; Appels'!F387="","",'Passages &amp; Appels'!F387)</f>
        <v/>
      </c>
      <c r="M387" s="112" t="str">
        <f>IF('Passages &amp; Appels'!G387="","",'Passages &amp; Appels'!G387)</f>
        <v/>
      </c>
      <c r="N387" s="441" t="str">
        <f>IF('Passages &amp; Appels'!M387="","",'Passages &amp; Appels'!M387)</f>
        <v/>
      </c>
      <c r="O387" s="431" t="str">
        <f>IF('Passages &amp; Appels'!N387="","",'Passages &amp; Appels'!N387)</f>
        <v/>
      </c>
      <c r="P387" s="431" t="str">
        <f>IF('Passages &amp; Appels'!O387="","",'Passages &amp; Appels'!O387)</f>
        <v/>
      </c>
      <c r="Q387" s="439" t="str">
        <f>IF('Passages &amp; Appels'!P387="","",'Passages &amp; Appels'!P387)</f>
        <v/>
      </c>
      <c r="R387" s="435" t="str">
        <f>IF('Passages &amp; Appels'!Q387="","",'Passages &amp; Appels'!Q387)</f>
        <v/>
      </c>
      <c r="S387" s="110" t="str">
        <f>IF('Passages &amp; Appels'!R387="","",'Passages &amp; Appels'!R387)</f>
        <v/>
      </c>
      <c r="T387" s="437" t="str">
        <f>IF('Passages &amp; Appels'!S387="","",'Passages &amp; Appels'!S387)</f>
        <v/>
      </c>
      <c r="U387" s="112" t="str">
        <f>IF('Passages &amp; Appels'!T387="","",'Passages &amp; Appels'!T387)</f>
        <v/>
      </c>
      <c r="V387" s="413" t="str">
        <f>IF('Passages &amp; Appels'!U387="","",'Passages &amp; Appels'!U387)</f>
        <v/>
      </c>
    </row>
    <row r="388" spans="1:22" ht="18.75" hidden="1" x14ac:dyDescent="0.3">
      <c r="A388" s="486"/>
      <c r="B388" s="491" t="str">
        <f>IF('Passages &amp; Appels'!L388='Passages &amp; Appels'!L387,"",'Passages &amp; Appels'!L388)</f>
        <v/>
      </c>
      <c r="C388" s="487" t="str">
        <f>IF(B388&lt;&gt;"",'Passages &amp; Appels'!A388,IF('Passages &amp; Appels'!A388='Passages &amp; Appels'!A387,"",'Passages &amp; Appels'!A388))</f>
        <v/>
      </c>
      <c r="D388" s="490" t="str">
        <f>IF(C388&lt;&gt;"",'Passages &amp; Appels'!K388,IF('Passages &amp; Appels'!K388='Passages &amp; Appels'!K387,"",'Passages &amp; Appels'!K388))</f>
        <v/>
      </c>
      <c r="E388" s="488" t="str">
        <f>IF(B388&lt;&gt;"",'Passages &amp; Appels'!H388,IF('Passages &amp; Appels'!H388='Passages &amp; Appels'!H387,"",'Passages &amp; Appels'!H388))</f>
        <v/>
      </c>
      <c r="F388" s="489" t="str">
        <f>IF('Passages &amp; Appels'!I388='Passages &amp; Appels'!I387,"",'Passages &amp; Appels'!I388)</f>
        <v/>
      </c>
      <c r="G388" s="259" t="str">
        <f>IF('Passages &amp; Appels'!J388="","",'Passages &amp; Appels'!J388)</f>
        <v/>
      </c>
      <c r="H388" s="468" t="str">
        <f>IF('Passages &amp; Appels'!B388="","",'Passages &amp; Appels'!B388)</f>
        <v/>
      </c>
      <c r="I388" s="437" t="str">
        <f>IF('Passages &amp; Appels'!C388="","",'Passages &amp; Appels'!C388)</f>
        <v/>
      </c>
      <c r="J388" s="110" t="str">
        <f>IF('Passages &amp; Appels'!D388="","",'Passages &amp; Appels'!D388)</f>
        <v/>
      </c>
      <c r="K388" s="110" t="str">
        <f>IF('Passages &amp; Appels'!E388="","",'Passages &amp; Appels'!E388)</f>
        <v/>
      </c>
      <c r="L388" s="110" t="str">
        <f>IF('Passages &amp; Appels'!F388="","",'Passages &amp; Appels'!F388)</f>
        <v/>
      </c>
      <c r="M388" s="112" t="str">
        <f>IF('Passages &amp; Appels'!G388="","",'Passages &amp; Appels'!G388)</f>
        <v/>
      </c>
      <c r="N388" s="441" t="str">
        <f>IF('Passages &amp; Appels'!M388="","",'Passages &amp; Appels'!M388)</f>
        <v/>
      </c>
      <c r="O388" s="431" t="str">
        <f>IF('Passages &amp; Appels'!N388="","",'Passages &amp; Appels'!N388)</f>
        <v/>
      </c>
      <c r="P388" s="431" t="str">
        <f>IF('Passages &amp; Appels'!O388="","",'Passages &amp; Appels'!O388)</f>
        <v/>
      </c>
      <c r="Q388" s="439" t="str">
        <f>IF('Passages &amp; Appels'!P388="","",'Passages &amp; Appels'!P388)</f>
        <v/>
      </c>
      <c r="R388" s="435" t="str">
        <f>IF('Passages &amp; Appels'!Q388="","",'Passages &amp; Appels'!Q388)</f>
        <v/>
      </c>
      <c r="S388" s="110" t="str">
        <f>IF('Passages &amp; Appels'!R388="","",'Passages &amp; Appels'!R388)</f>
        <v/>
      </c>
      <c r="T388" s="437" t="str">
        <f>IF('Passages &amp; Appels'!S388="","",'Passages &amp; Appels'!S388)</f>
        <v/>
      </c>
      <c r="U388" s="112" t="str">
        <f>IF('Passages &amp; Appels'!T388="","",'Passages &amp; Appels'!T388)</f>
        <v/>
      </c>
      <c r="V388" s="413" t="str">
        <f>IF('Passages &amp; Appels'!U388="","",'Passages &amp; Appels'!U388)</f>
        <v/>
      </c>
    </row>
    <row r="389" spans="1:22" ht="18.75" hidden="1" x14ac:dyDescent="0.3">
      <c r="A389" s="486"/>
      <c r="B389" s="491" t="str">
        <f>IF('Passages &amp; Appels'!L389='Passages &amp; Appels'!L388,"",'Passages &amp; Appels'!L389)</f>
        <v/>
      </c>
      <c r="C389" s="487" t="str">
        <f>IF(B389&lt;&gt;"",'Passages &amp; Appels'!A389,IF('Passages &amp; Appels'!A389='Passages &amp; Appels'!A388,"",'Passages &amp; Appels'!A389))</f>
        <v/>
      </c>
      <c r="D389" s="490" t="str">
        <f>IF(C389&lt;&gt;"",'Passages &amp; Appels'!K389,IF('Passages &amp; Appels'!K389='Passages &amp; Appels'!K388,"",'Passages &amp; Appels'!K389))</f>
        <v/>
      </c>
      <c r="E389" s="488" t="str">
        <f>IF(B389&lt;&gt;"",'Passages &amp; Appels'!H389,IF('Passages &amp; Appels'!H389='Passages &amp; Appels'!H388,"",'Passages &amp; Appels'!H389))</f>
        <v/>
      </c>
      <c r="F389" s="489" t="str">
        <f>IF('Passages &amp; Appels'!I389='Passages &amp; Appels'!I388,"",'Passages &amp; Appels'!I389)</f>
        <v/>
      </c>
      <c r="G389" s="259" t="str">
        <f>IF('Passages &amp; Appels'!J389="","",'Passages &amp; Appels'!J389)</f>
        <v/>
      </c>
      <c r="H389" s="468" t="str">
        <f>IF('Passages &amp; Appels'!B389="","",'Passages &amp; Appels'!B389)</f>
        <v/>
      </c>
      <c r="I389" s="437" t="str">
        <f>IF('Passages &amp; Appels'!C389="","",'Passages &amp; Appels'!C389)</f>
        <v/>
      </c>
      <c r="J389" s="110" t="str">
        <f>IF('Passages &amp; Appels'!D389="","",'Passages &amp; Appels'!D389)</f>
        <v/>
      </c>
      <c r="K389" s="110" t="str">
        <f>IF('Passages &amp; Appels'!E389="","",'Passages &amp; Appels'!E389)</f>
        <v/>
      </c>
      <c r="L389" s="110" t="str">
        <f>IF('Passages &amp; Appels'!F389="","",'Passages &amp; Appels'!F389)</f>
        <v/>
      </c>
      <c r="M389" s="112" t="str">
        <f>IF('Passages &amp; Appels'!G389="","",'Passages &amp; Appels'!G389)</f>
        <v/>
      </c>
      <c r="N389" s="441" t="str">
        <f>IF('Passages &amp; Appels'!M389="","",'Passages &amp; Appels'!M389)</f>
        <v/>
      </c>
      <c r="O389" s="431" t="str">
        <f>IF('Passages &amp; Appels'!N389="","",'Passages &amp; Appels'!N389)</f>
        <v/>
      </c>
      <c r="P389" s="431" t="str">
        <f>IF('Passages &amp; Appels'!O389="","",'Passages &amp; Appels'!O389)</f>
        <v/>
      </c>
      <c r="Q389" s="439" t="str">
        <f>IF('Passages &amp; Appels'!P389="","",'Passages &amp; Appels'!P389)</f>
        <v/>
      </c>
      <c r="R389" s="435" t="str">
        <f>IF('Passages &amp; Appels'!Q389="","",'Passages &amp; Appels'!Q389)</f>
        <v/>
      </c>
      <c r="S389" s="110" t="str">
        <f>IF('Passages &amp; Appels'!R389="","",'Passages &amp; Appels'!R389)</f>
        <v/>
      </c>
      <c r="T389" s="437" t="str">
        <f>IF('Passages &amp; Appels'!S389="","",'Passages &amp; Appels'!S389)</f>
        <v/>
      </c>
      <c r="U389" s="112" t="str">
        <f>IF('Passages &amp; Appels'!T389="","",'Passages &amp; Appels'!T389)</f>
        <v/>
      </c>
      <c r="V389" s="413" t="str">
        <f>IF('Passages &amp; Appels'!U389="","",'Passages &amp; Appels'!U389)</f>
        <v/>
      </c>
    </row>
    <row r="390" spans="1:22" ht="18.75" hidden="1" x14ac:dyDescent="0.3">
      <c r="A390" s="486"/>
      <c r="B390" s="491" t="str">
        <f>IF('Passages &amp; Appels'!L390='Passages &amp; Appels'!L389,"",'Passages &amp; Appels'!L390)</f>
        <v/>
      </c>
      <c r="C390" s="487" t="str">
        <f>IF(B390&lt;&gt;"",'Passages &amp; Appels'!A390,IF('Passages &amp; Appels'!A390='Passages &amp; Appels'!A389,"",'Passages &amp; Appels'!A390))</f>
        <v/>
      </c>
      <c r="D390" s="490" t="str">
        <f>IF(C390&lt;&gt;"",'Passages &amp; Appels'!K390,IF('Passages &amp; Appels'!K390='Passages &amp; Appels'!K389,"",'Passages &amp; Appels'!K390))</f>
        <v/>
      </c>
      <c r="E390" s="488" t="str">
        <f>IF(B390&lt;&gt;"",'Passages &amp; Appels'!H390,IF('Passages &amp; Appels'!H390='Passages &amp; Appels'!H389,"",'Passages &amp; Appels'!H390))</f>
        <v/>
      </c>
      <c r="F390" s="489" t="str">
        <f>IF('Passages &amp; Appels'!I390='Passages &amp; Appels'!I389,"",'Passages &amp; Appels'!I390)</f>
        <v/>
      </c>
      <c r="G390" s="259" t="str">
        <f>IF('Passages &amp; Appels'!J390="","",'Passages &amp; Appels'!J390)</f>
        <v/>
      </c>
      <c r="H390" s="468" t="str">
        <f>IF('Passages &amp; Appels'!B390="","",'Passages &amp; Appels'!B390)</f>
        <v/>
      </c>
      <c r="I390" s="437" t="str">
        <f>IF('Passages &amp; Appels'!C390="","",'Passages &amp; Appels'!C390)</f>
        <v/>
      </c>
      <c r="J390" s="110" t="str">
        <f>IF('Passages &amp; Appels'!D390="","",'Passages &amp; Appels'!D390)</f>
        <v/>
      </c>
      <c r="K390" s="110" t="str">
        <f>IF('Passages &amp; Appels'!E390="","",'Passages &amp; Appels'!E390)</f>
        <v/>
      </c>
      <c r="L390" s="110" t="str">
        <f>IF('Passages &amp; Appels'!F390="","",'Passages &amp; Appels'!F390)</f>
        <v/>
      </c>
      <c r="M390" s="112" t="str">
        <f>IF('Passages &amp; Appels'!G390="","",'Passages &amp; Appels'!G390)</f>
        <v/>
      </c>
      <c r="N390" s="441" t="str">
        <f>IF('Passages &amp; Appels'!M390="","",'Passages &amp; Appels'!M390)</f>
        <v/>
      </c>
      <c r="O390" s="431" t="str">
        <f>IF('Passages &amp; Appels'!N390="","",'Passages &amp; Appels'!N390)</f>
        <v/>
      </c>
      <c r="P390" s="431" t="str">
        <f>IF('Passages &amp; Appels'!O390="","",'Passages &amp; Appels'!O390)</f>
        <v/>
      </c>
      <c r="Q390" s="439" t="str">
        <f>IF('Passages &amp; Appels'!P390="","",'Passages &amp; Appels'!P390)</f>
        <v/>
      </c>
      <c r="R390" s="435" t="str">
        <f>IF('Passages &amp; Appels'!Q390="","",'Passages &amp; Appels'!Q390)</f>
        <v/>
      </c>
      <c r="S390" s="110" t="str">
        <f>IF('Passages &amp; Appels'!R390="","",'Passages &amp; Appels'!R390)</f>
        <v/>
      </c>
      <c r="T390" s="437" t="str">
        <f>IF('Passages &amp; Appels'!S390="","",'Passages &amp; Appels'!S390)</f>
        <v/>
      </c>
      <c r="U390" s="112" t="str">
        <f>IF('Passages &amp; Appels'!T390="","",'Passages &amp; Appels'!T390)</f>
        <v/>
      </c>
      <c r="V390" s="413" t="str">
        <f>IF('Passages &amp; Appels'!U390="","",'Passages &amp; Appels'!U390)</f>
        <v/>
      </c>
    </row>
    <row r="391" spans="1:22" ht="18.75" hidden="1" x14ac:dyDescent="0.3">
      <c r="A391" s="486"/>
      <c r="B391" s="491" t="str">
        <f>IF('Passages &amp; Appels'!L391='Passages &amp; Appels'!L390,"",'Passages &amp; Appels'!L391)</f>
        <v/>
      </c>
      <c r="C391" s="487" t="str">
        <f>IF(B391&lt;&gt;"",'Passages &amp; Appels'!A391,IF('Passages &amp; Appels'!A391='Passages &amp; Appels'!A390,"",'Passages &amp; Appels'!A391))</f>
        <v/>
      </c>
      <c r="D391" s="490" t="str">
        <f>IF(C391&lt;&gt;"",'Passages &amp; Appels'!K391,IF('Passages &amp; Appels'!K391='Passages &amp; Appels'!K390,"",'Passages &amp; Appels'!K391))</f>
        <v/>
      </c>
      <c r="E391" s="488" t="str">
        <f>IF(B391&lt;&gt;"",'Passages &amp; Appels'!H391,IF('Passages &amp; Appels'!H391='Passages &amp; Appels'!H390,"",'Passages &amp; Appels'!H391))</f>
        <v/>
      </c>
      <c r="F391" s="489" t="str">
        <f>IF('Passages &amp; Appels'!I391='Passages &amp; Appels'!I390,"",'Passages &amp; Appels'!I391)</f>
        <v/>
      </c>
      <c r="G391" s="259" t="str">
        <f>IF('Passages &amp; Appels'!J391="","",'Passages &amp; Appels'!J391)</f>
        <v/>
      </c>
      <c r="H391" s="468" t="str">
        <f>IF('Passages &amp; Appels'!B391="","",'Passages &amp; Appels'!B391)</f>
        <v/>
      </c>
      <c r="I391" s="437" t="str">
        <f>IF('Passages &amp; Appels'!C391="","",'Passages &amp; Appels'!C391)</f>
        <v/>
      </c>
      <c r="J391" s="110" t="str">
        <f>IF('Passages &amp; Appels'!D391="","",'Passages &amp; Appels'!D391)</f>
        <v/>
      </c>
      <c r="K391" s="110" t="str">
        <f>IF('Passages &amp; Appels'!E391="","",'Passages &amp; Appels'!E391)</f>
        <v/>
      </c>
      <c r="L391" s="110" t="str">
        <f>IF('Passages &amp; Appels'!F391="","",'Passages &amp; Appels'!F391)</f>
        <v/>
      </c>
      <c r="M391" s="112" t="str">
        <f>IF('Passages &amp; Appels'!G391="","",'Passages &amp; Appels'!G391)</f>
        <v/>
      </c>
      <c r="N391" s="441" t="str">
        <f>IF('Passages &amp; Appels'!M391="","",'Passages &amp; Appels'!M391)</f>
        <v/>
      </c>
      <c r="O391" s="431" t="str">
        <f>IF('Passages &amp; Appels'!N391="","",'Passages &amp; Appels'!N391)</f>
        <v/>
      </c>
      <c r="P391" s="431" t="str">
        <f>IF('Passages &amp; Appels'!O391="","",'Passages &amp; Appels'!O391)</f>
        <v/>
      </c>
      <c r="Q391" s="439" t="str">
        <f>IF('Passages &amp; Appels'!P391="","",'Passages &amp; Appels'!P391)</f>
        <v/>
      </c>
      <c r="R391" s="435" t="str">
        <f>IF('Passages &amp; Appels'!Q391="","",'Passages &amp; Appels'!Q391)</f>
        <v/>
      </c>
      <c r="S391" s="110" t="str">
        <f>IF('Passages &amp; Appels'!R391="","",'Passages &amp; Appels'!R391)</f>
        <v/>
      </c>
      <c r="T391" s="437" t="str">
        <f>IF('Passages &amp; Appels'!S391="","",'Passages &amp; Appels'!S391)</f>
        <v/>
      </c>
      <c r="U391" s="112" t="str">
        <f>IF('Passages &amp; Appels'!T391="","",'Passages &amp; Appels'!T391)</f>
        <v/>
      </c>
      <c r="V391" s="413" t="str">
        <f>IF('Passages &amp; Appels'!U391="","",'Passages &amp; Appels'!U391)</f>
        <v/>
      </c>
    </row>
    <row r="392" spans="1:22" ht="18.75" hidden="1" x14ac:dyDescent="0.3">
      <c r="A392" s="486"/>
      <c r="B392" s="491" t="str">
        <f>IF('Passages &amp; Appels'!L392='Passages &amp; Appels'!L391,"",'Passages &amp; Appels'!L392)</f>
        <v/>
      </c>
      <c r="C392" s="487" t="str">
        <f>IF(B392&lt;&gt;"",'Passages &amp; Appels'!A392,IF('Passages &amp; Appels'!A392='Passages &amp; Appels'!A391,"",'Passages &amp; Appels'!A392))</f>
        <v/>
      </c>
      <c r="D392" s="490" t="str">
        <f>IF(C392&lt;&gt;"",'Passages &amp; Appels'!K392,IF('Passages &amp; Appels'!K392='Passages &amp; Appels'!K391,"",'Passages &amp; Appels'!K392))</f>
        <v/>
      </c>
      <c r="E392" s="488" t="str">
        <f>IF(B392&lt;&gt;"",'Passages &amp; Appels'!H392,IF('Passages &amp; Appels'!H392='Passages &amp; Appels'!H391,"",'Passages &amp; Appels'!H392))</f>
        <v/>
      </c>
      <c r="F392" s="489" t="str">
        <f>IF('Passages &amp; Appels'!I392='Passages &amp; Appels'!I391,"",'Passages &amp; Appels'!I392)</f>
        <v/>
      </c>
      <c r="G392" s="259" t="str">
        <f>IF('Passages &amp; Appels'!J392="","",'Passages &amp; Appels'!J392)</f>
        <v/>
      </c>
      <c r="H392" s="468" t="str">
        <f>IF('Passages &amp; Appels'!B392="","",'Passages &amp; Appels'!B392)</f>
        <v/>
      </c>
      <c r="I392" s="437" t="str">
        <f>IF('Passages &amp; Appels'!C392="","",'Passages &amp; Appels'!C392)</f>
        <v/>
      </c>
      <c r="J392" s="110" t="str">
        <f>IF('Passages &amp; Appels'!D392="","",'Passages &amp; Appels'!D392)</f>
        <v/>
      </c>
      <c r="K392" s="110" t="str">
        <f>IF('Passages &amp; Appels'!E392="","",'Passages &amp; Appels'!E392)</f>
        <v/>
      </c>
      <c r="L392" s="110" t="str">
        <f>IF('Passages &amp; Appels'!F392="","",'Passages &amp; Appels'!F392)</f>
        <v/>
      </c>
      <c r="M392" s="112" t="str">
        <f>IF('Passages &amp; Appels'!G392="","",'Passages &amp; Appels'!G392)</f>
        <v/>
      </c>
      <c r="N392" s="441" t="str">
        <f>IF('Passages &amp; Appels'!M392="","",'Passages &amp; Appels'!M392)</f>
        <v/>
      </c>
      <c r="O392" s="431" t="str">
        <f>IF('Passages &amp; Appels'!N392="","",'Passages &amp; Appels'!N392)</f>
        <v/>
      </c>
      <c r="P392" s="431" t="str">
        <f>IF('Passages &amp; Appels'!O392="","",'Passages &amp; Appels'!O392)</f>
        <v/>
      </c>
      <c r="Q392" s="439" t="str">
        <f>IF('Passages &amp; Appels'!P392="","",'Passages &amp; Appels'!P392)</f>
        <v/>
      </c>
      <c r="R392" s="435" t="str">
        <f>IF('Passages &amp; Appels'!Q392="","",'Passages &amp; Appels'!Q392)</f>
        <v/>
      </c>
      <c r="S392" s="110" t="str">
        <f>IF('Passages &amp; Appels'!R392="","",'Passages &amp; Appels'!R392)</f>
        <v/>
      </c>
      <c r="T392" s="437" t="str">
        <f>IF('Passages &amp; Appels'!S392="","",'Passages &amp; Appels'!S392)</f>
        <v/>
      </c>
      <c r="U392" s="112" t="str">
        <f>IF('Passages &amp; Appels'!T392="","",'Passages &amp; Appels'!T392)</f>
        <v/>
      </c>
      <c r="V392" s="413" t="str">
        <f>IF('Passages &amp; Appels'!U392="","",'Passages &amp; Appels'!U392)</f>
        <v/>
      </c>
    </row>
    <row r="393" spans="1:22" ht="18.75" hidden="1" x14ac:dyDescent="0.3">
      <c r="A393" s="486"/>
      <c r="B393" s="491" t="str">
        <f>IF('Passages &amp; Appels'!L393='Passages &amp; Appels'!L392,"",'Passages &amp; Appels'!L393)</f>
        <v/>
      </c>
      <c r="C393" s="487" t="str">
        <f>IF(B393&lt;&gt;"",'Passages &amp; Appels'!A393,IF('Passages &amp; Appels'!A393='Passages &amp; Appels'!A392,"",'Passages &amp; Appels'!A393))</f>
        <v/>
      </c>
      <c r="D393" s="490" t="str">
        <f>IF(C393&lt;&gt;"",'Passages &amp; Appels'!K393,IF('Passages &amp; Appels'!K393='Passages &amp; Appels'!K392,"",'Passages &amp; Appels'!K393))</f>
        <v/>
      </c>
      <c r="E393" s="488" t="str">
        <f>IF(B393&lt;&gt;"",'Passages &amp; Appels'!H393,IF('Passages &amp; Appels'!H393='Passages &amp; Appels'!H392,"",'Passages &amp; Appels'!H393))</f>
        <v/>
      </c>
      <c r="F393" s="489" t="str">
        <f>IF('Passages &amp; Appels'!I393='Passages &amp; Appels'!I392,"",'Passages &amp; Appels'!I393)</f>
        <v/>
      </c>
      <c r="G393" s="259" t="str">
        <f>IF('Passages &amp; Appels'!J393="","",'Passages &amp; Appels'!J393)</f>
        <v/>
      </c>
      <c r="H393" s="468" t="str">
        <f>IF('Passages &amp; Appels'!B393="","",'Passages &amp; Appels'!B393)</f>
        <v/>
      </c>
      <c r="I393" s="437" t="str">
        <f>IF('Passages &amp; Appels'!C393="","",'Passages &amp; Appels'!C393)</f>
        <v/>
      </c>
      <c r="J393" s="110" t="str">
        <f>IF('Passages &amp; Appels'!D393="","",'Passages &amp; Appels'!D393)</f>
        <v/>
      </c>
      <c r="K393" s="110" t="str">
        <f>IF('Passages &amp; Appels'!E393="","",'Passages &amp; Appels'!E393)</f>
        <v/>
      </c>
      <c r="L393" s="110" t="str">
        <f>IF('Passages &amp; Appels'!F393="","",'Passages &amp; Appels'!F393)</f>
        <v/>
      </c>
      <c r="M393" s="112" t="str">
        <f>IF('Passages &amp; Appels'!G393="","",'Passages &amp; Appels'!G393)</f>
        <v/>
      </c>
      <c r="N393" s="441" t="str">
        <f>IF('Passages &amp; Appels'!M393="","",'Passages &amp; Appels'!M393)</f>
        <v/>
      </c>
      <c r="O393" s="431" t="str">
        <f>IF('Passages &amp; Appels'!N393="","",'Passages &amp; Appels'!N393)</f>
        <v/>
      </c>
      <c r="P393" s="431" t="str">
        <f>IF('Passages &amp; Appels'!O393="","",'Passages &amp; Appels'!O393)</f>
        <v/>
      </c>
      <c r="Q393" s="439" t="str">
        <f>IF('Passages &amp; Appels'!P393="","",'Passages &amp; Appels'!P393)</f>
        <v/>
      </c>
      <c r="R393" s="435" t="str">
        <f>IF('Passages &amp; Appels'!Q393="","",'Passages &amp; Appels'!Q393)</f>
        <v/>
      </c>
      <c r="S393" s="110" t="str">
        <f>IF('Passages &amp; Appels'!R393="","",'Passages &amp; Appels'!R393)</f>
        <v/>
      </c>
      <c r="T393" s="437" t="str">
        <f>IF('Passages &amp; Appels'!S393="","",'Passages &amp; Appels'!S393)</f>
        <v/>
      </c>
      <c r="U393" s="112" t="str">
        <f>IF('Passages &amp; Appels'!T393="","",'Passages &amp; Appels'!T393)</f>
        <v/>
      </c>
      <c r="V393" s="413" t="str">
        <f>IF('Passages &amp; Appels'!U393="","",'Passages &amp; Appels'!U393)</f>
        <v/>
      </c>
    </row>
    <row r="394" spans="1:22" ht="18.75" hidden="1" x14ac:dyDescent="0.3">
      <c r="A394" s="486"/>
      <c r="B394" s="491" t="str">
        <f>IF('Passages &amp; Appels'!L394='Passages &amp; Appels'!L393,"",'Passages &amp; Appels'!L394)</f>
        <v/>
      </c>
      <c r="C394" s="487" t="str">
        <f>IF(B394&lt;&gt;"",'Passages &amp; Appels'!A394,IF('Passages &amp; Appels'!A394='Passages &amp; Appels'!A393,"",'Passages &amp; Appels'!A394))</f>
        <v/>
      </c>
      <c r="D394" s="490" t="str">
        <f>IF(C394&lt;&gt;"",'Passages &amp; Appels'!K394,IF('Passages &amp; Appels'!K394='Passages &amp; Appels'!K393,"",'Passages &amp; Appels'!K394))</f>
        <v/>
      </c>
      <c r="E394" s="488" t="str">
        <f>IF(B394&lt;&gt;"",'Passages &amp; Appels'!H394,IF('Passages &amp; Appels'!H394='Passages &amp; Appels'!H393,"",'Passages &amp; Appels'!H394))</f>
        <v/>
      </c>
      <c r="F394" s="489" t="str">
        <f>IF('Passages &amp; Appels'!I394='Passages &amp; Appels'!I393,"",'Passages &amp; Appels'!I394)</f>
        <v/>
      </c>
      <c r="G394" s="259" t="str">
        <f>IF('Passages &amp; Appels'!J394="","",'Passages &amp; Appels'!J394)</f>
        <v/>
      </c>
      <c r="H394" s="468" t="str">
        <f>IF('Passages &amp; Appels'!B394="","",'Passages &amp; Appels'!B394)</f>
        <v/>
      </c>
      <c r="I394" s="437" t="str">
        <f>IF('Passages &amp; Appels'!C394="","",'Passages &amp; Appels'!C394)</f>
        <v/>
      </c>
      <c r="J394" s="110" t="str">
        <f>IF('Passages &amp; Appels'!D394="","",'Passages &amp; Appels'!D394)</f>
        <v/>
      </c>
      <c r="K394" s="110" t="str">
        <f>IF('Passages &amp; Appels'!E394="","",'Passages &amp; Appels'!E394)</f>
        <v/>
      </c>
      <c r="L394" s="110" t="str">
        <f>IF('Passages &amp; Appels'!F394="","",'Passages &amp; Appels'!F394)</f>
        <v/>
      </c>
      <c r="M394" s="112" t="str">
        <f>IF('Passages &amp; Appels'!G394="","",'Passages &amp; Appels'!G394)</f>
        <v/>
      </c>
      <c r="N394" s="441" t="str">
        <f>IF('Passages &amp; Appels'!M394="","",'Passages &amp; Appels'!M394)</f>
        <v/>
      </c>
      <c r="O394" s="431" t="str">
        <f>IF('Passages &amp; Appels'!N394="","",'Passages &amp; Appels'!N394)</f>
        <v/>
      </c>
      <c r="P394" s="431" t="str">
        <f>IF('Passages &amp; Appels'!O394="","",'Passages &amp; Appels'!O394)</f>
        <v/>
      </c>
      <c r="Q394" s="439" t="str">
        <f>IF('Passages &amp; Appels'!P394="","",'Passages &amp; Appels'!P394)</f>
        <v/>
      </c>
      <c r="R394" s="435" t="str">
        <f>IF('Passages &amp; Appels'!Q394="","",'Passages &amp; Appels'!Q394)</f>
        <v/>
      </c>
      <c r="S394" s="110" t="str">
        <f>IF('Passages &amp; Appels'!R394="","",'Passages &amp; Appels'!R394)</f>
        <v/>
      </c>
      <c r="T394" s="437" t="str">
        <f>IF('Passages &amp; Appels'!S394="","",'Passages &amp; Appels'!S394)</f>
        <v/>
      </c>
      <c r="U394" s="112" t="str">
        <f>IF('Passages &amp; Appels'!T394="","",'Passages &amp; Appels'!T394)</f>
        <v/>
      </c>
      <c r="V394" s="413" t="str">
        <f>IF('Passages &amp; Appels'!U394="","",'Passages &amp; Appels'!U394)</f>
        <v/>
      </c>
    </row>
    <row r="395" spans="1:22" ht="18.75" hidden="1" x14ac:dyDescent="0.3">
      <c r="A395" s="486"/>
      <c r="B395" s="491" t="str">
        <f>IF('Passages &amp; Appels'!L395='Passages &amp; Appels'!L394,"",'Passages &amp; Appels'!L395)</f>
        <v/>
      </c>
      <c r="C395" s="487" t="str">
        <f>IF(B395&lt;&gt;"",'Passages &amp; Appels'!A395,IF('Passages &amp; Appels'!A395='Passages &amp; Appels'!A394,"",'Passages &amp; Appels'!A395))</f>
        <v/>
      </c>
      <c r="D395" s="490" t="str">
        <f>IF(C395&lt;&gt;"",'Passages &amp; Appels'!K395,IF('Passages &amp; Appels'!K395='Passages &amp; Appels'!K394,"",'Passages &amp; Appels'!K395))</f>
        <v/>
      </c>
      <c r="E395" s="488" t="str">
        <f>IF(B395&lt;&gt;"",'Passages &amp; Appels'!H395,IF('Passages &amp; Appels'!H395='Passages &amp; Appels'!H394,"",'Passages &amp; Appels'!H395))</f>
        <v/>
      </c>
      <c r="F395" s="489" t="str">
        <f>IF('Passages &amp; Appels'!I395='Passages &amp; Appels'!I394,"",'Passages &amp; Appels'!I395)</f>
        <v/>
      </c>
      <c r="G395" s="259" t="str">
        <f>IF('Passages &amp; Appels'!J395="","",'Passages &amp; Appels'!J395)</f>
        <v/>
      </c>
      <c r="H395" s="468" t="str">
        <f>IF('Passages &amp; Appels'!B395="","",'Passages &amp; Appels'!B395)</f>
        <v/>
      </c>
      <c r="I395" s="437" t="str">
        <f>IF('Passages &amp; Appels'!C395="","",'Passages &amp; Appels'!C395)</f>
        <v/>
      </c>
      <c r="J395" s="110" t="str">
        <f>IF('Passages &amp; Appels'!D395="","",'Passages &amp; Appels'!D395)</f>
        <v/>
      </c>
      <c r="K395" s="110" t="str">
        <f>IF('Passages &amp; Appels'!E395="","",'Passages &amp; Appels'!E395)</f>
        <v/>
      </c>
      <c r="L395" s="110" t="str">
        <f>IF('Passages &amp; Appels'!F395="","",'Passages &amp; Appels'!F395)</f>
        <v/>
      </c>
      <c r="M395" s="112" t="str">
        <f>IF('Passages &amp; Appels'!G395="","",'Passages &amp; Appels'!G395)</f>
        <v/>
      </c>
      <c r="N395" s="441" t="str">
        <f>IF('Passages &amp; Appels'!M395="","",'Passages &amp; Appels'!M395)</f>
        <v/>
      </c>
      <c r="O395" s="431" t="str">
        <f>IF('Passages &amp; Appels'!N395="","",'Passages &amp; Appels'!N395)</f>
        <v/>
      </c>
      <c r="P395" s="431" t="str">
        <f>IF('Passages &amp; Appels'!O395="","",'Passages &amp; Appels'!O395)</f>
        <v/>
      </c>
      <c r="Q395" s="439" t="str">
        <f>IF('Passages &amp; Appels'!P395="","",'Passages &amp; Appels'!P395)</f>
        <v/>
      </c>
      <c r="R395" s="435" t="str">
        <f>IF('Passages &amp; Appels'!Q395="","",'Passages &amp; Appels'!Q395)</f>
        <v/>
      </c>
      <c r="S395" s="110" t="str">
        <f>IF('Passages &amp; Appels'!R395="","",'Passages &amp; Appels'!R395)</f>
        <v/>
      </c>
      <c r="T395" s="437" t="str">
        <f>IF('Passages &amp; Appels'!S395="","",'Passages &amp; Appels'!S395)</f>
        <v/>
      </c>
      <c r="U395" s="112" t="str">
        <f>IF('Passages &amp; Appels'!T395="","",'Passages &amp; Appels'!T395)</f>
        <v/>
      </c>
      <c r="V395" s="413" t="str">
        <f>IF('Passages &amp; Appels'!U395="","",'Passages &amp; Appels'!U395)</f>
        <v/>
      </c>
    </row>
    <row r="396" spans="1:22" ht="18.75" hidden="1" x14ac:dyDescent="0.3">
      <c r="A396" s="486"/>
      <c r="B396" s="491" t="str">
        <f>IF('Passages &amp; Appels'!L396='Passages &amp; Appels'!L395,"",'Passages &amp; Appels'!L396)</f>
        <v/>
      </c>
      <c r="C396" s="487" t="str">
        <f>IF(B396&lt;&gt;"",'Passages &amp; Appels'!A396,IF('Passages &amp; Appels'!A396='Passages &amp; Appels'!A395,"",'Passages &amp; Appels'!A396))</f>
        <v/>
      </c>
      <c r="D396" s="490" t="str">
        <f>IF(C396&lt;&gt;"",'Passages &amp; Appels'!K396,IF('Passages &amp; Appels'!K396='Passages &amp; Appels'!K395,"",'Passages &amp; Appels'!K396))</f>
        <v/>
      </c>
      <c r="E396" s="488" t="str">
        <f>IF(B396&lt;&gt;"",'Passages &amp; Appels'!H396,IF('Passages &amp; Appels'!H396='Passages &amp; Appels'!H395,"",'Passages &amp; Appels'!H396))</f>
        <v/>
      </c>
      <c r="F396" s="489" t="str">
        <f>IF('Passages &amp; Appels'!I396='Passages &amp; Appels'!I395,"",'Passages &amp; Appels'!I396)</f>
        <v/>
      </c>
      <c r="G396" s="259" t="str">
        <f>IF('Passages &amp; Appels'!J396="","",'Passages &amp; Appels'!J396)</f>
        <v/>
      </c>
      <c r="H396" s="468" t="str">
        <f>IF('Passages &amp; Appels'!B396="","",'Passages &amp; Appels'!B396)</f>
        <v/>
      </c>
      <c r="I396" s="437" t="str">
        <f>IF('Passages &amp; Appels'!C396="","",'Passages &amp; Appels'!C396)</f>
        <v/>
      </c>
      <c r="J396" s="110" t="str">
        <f>IF('Passages &amp; Appels'!D396="","",'Passages &amp; Appels'!D396)</f>
        <v/>
      </c>
      <c r="K396" s="110" t="str">
        <f>IF('Passages &amp; Appels'!E396="","",'Passages &amp; Appels'!E396)</f>
        <v/>
      </c>
      <c r="L396" s="110" t="str">
        <f>IF('Passages &amp; Appels'!F396="","",'Passages &amp; Appels'!F396)</f>
        <v/>
      </c>
      <c r="M396" s="112" t="str">
        <f>IF('Passages &amp; Appels'!G396="","",'Passages &amp; Appels'!G396)</f>
        <v/>
      </c>
      <c r="N396" s="441" t="str">
        <f>IF('Passages &amp; Appels'!M396="","",'Passages &amp; Appels'!M396)</f>
        <v/>
      </c>
      <c r="O396" s="431" t="str">
        <f>IF('Passages &amp; Appels'!N396="","",'Passages &amp; Appels'!N396)</f>
        <v/>
      </c>
      <c r="P396" s="431" t="str">
        <f>IF('Passages &amp; Appels'!O396="","",'Passages &amp; Appels'!O396)</f>
        <v/>
      </c>
      <c r="Q396" s="439" t="str">
        <f>IF('Passages &amp; Appels'!P396="","",'Passages &amp; Appels'!P396)</f>
        <v/>
      </c>
      <c r="R396" s="435" t="str">
        <f>IF('Passages &amp; Appels'!Q396="","",'Passages &amp; Appels'!Q396)</f>
        <v/>
      </c>
      <c r="S396" s="110" t="str">
        <f>IF('Passages &amp; Appels'!R396="","",'Passages &amp; Appels'!R396)</f>
        <v/>
      </c>
      <c r="T396" s="437" t="str">
        <f>IF('Passages &amp; Appels'!S396="","",'Passages &amp; Appels'!S396)</f>
        <v/>
      </c>
      <c r="U396" s="112" t="str">
        <f>IF('Passages &amp; Appels'!T396="","",'Passages &amp; Appels'!T396)</f>
        <v/>
      </c>
      <c r="V396" s="413" t="str">
        <f>IF('Passages &amp; Appels'!U396="","",'Passages &amp; Appels'!U396)</f>
        <v/>
      </c>
    </row>
    <row r="397" spans="1:22" ht="18.75" hidden="1" x14ac:dyDescent="0.3">
      <c r="A397" s="486"/>
      <c r="B397" s="491" t="str">
        <f>IF('Passages &amp; Appels'!L397='Passages &amp; Appels'!L396,"",'Passages &amp; Appels'!L397)</f>
        <v/>
      </c>
      <c r="C397" s="487" t="str">
        <f>IF(B397&lt;&gt;"",'Passages &amp; Appels'!A397,IF('Passages &amp; Appels'!A397='Passages &amp; Appels'!A396,"",'Passages &amp; Appels'!A397))</f>
        <v/>
      </c>
      <c r="D397" s="490" t="str">
        <f>IF(C397&lt;&gt;"",'Passages &amp; Appels'!K397,IF('Passages &amp; Appels'!K397='Passages &amp; Appels'!K396,"",'Passages &amp; Appels'!K397))</f>
        <v/>
      </c>
      <c r="E397" s="488" t="str">
        <f>IF(B397&lt;&gt;"",'Passages &amp; Appels'!H397,IF('Passages &amp; Appels'!H397='Passages &amp; Appels'!H396,"",'Passages &amp; Appels'!H397))</f>
        <v/>
      </c>
      <c r="F397" s="489" t="str">
        <f>IF('Passages &amp; Appels'!I397='Passages &amp; Appels'!I396,"",'Passages &amp; Appels'!I397)</f>
        <v/>
      </c>
      <c r="G397" s="259" t="str">
        <f>IF('Passages &amp; Appels'!J397="","",'Passages &amp; Appels'!J397)</f>
        <v/>
      </c>
      <c r="H397" s="468" t="str">
        <f>IF('Passages &amp; Appels'!B397="","",'Passages &amp; Appels'!B397)</f>
        <v/>
      </c>
      <c r="I397" s="437" t="str">
        <f>IF('Passages &amp; Appels'!C397="","",'Passages &amp; Appels'!C397)</f>
        <v/>
      </c>
      <c r="J397" s="110" t="str">
        <f>IF('Passages &amp; Appels'!D397="","",'Passages &amp; Appels'!D397)</f>
        <v/>
      </c>
      <c r="K397" s="110" t="str">
        <f>IF('Passages &amp; Appels'!E397="","",'Passages &amp; Appels'!E397)</f>
        <v/>
      </c>
      <c r="L397" s="110" t="str">
        <f>IF('Passages &amp; Appels'!F397="","",'Passages &amp; Appels'!F397)</f>
        <v/>
      </c>
      <c r="M397" s="112" t="str">
        <f>IF('Passages &amp; Appels'!G397="","",'Passages &amp; Appels'!G397)</f>
        <v/>
      </c>
      <c r="N397" s="441" t="str">
        <f>IF('Passages &amp; Appels'!M397="","",'Passages &amp; Appels'!M397)</f>
        <v/>
      </c>
      <c r="O397" s="431" t="str">
        <f>IF('Passages &amp; Appels'!N397="","",'Passages &amp; Appels'!N397)</f>
        <v/>
      </c>
      <c r="P397" s="431" t="str">
        <f>IF('Passages &amp; Appels'!O397="","",'Passages &amp; Appels'!O397)</f>
        <v/>
      </c>
      <c r="Q397" s="439" t="str">
        <f>IF('Passages &amp; Appels'!P397="","",'Passages &amp; Appels'!P397)</f>
        <v/>
      </c>
      <c r="R397" s="435" t="str">
        <f>IF('Passages &amp; Appels'!Q397="","",'Passages &amp; Appels'!Q397)</f>
        <v/>
      </c>
      <c r="S397" s="110" t="str">
        <f>IF('Passages &amp; Appels'!R397="","",'Passages &amp; Appels'!R397)</f>
        <v/>
      </c>
      <c r="T397" s="437" t="str">
        <f>IF('Passages &amp; Appels'!S397="","",'Passages &amp; Appels'!S397)</f>
        <v/>
      </c>
      <c r="U397" s="112" t="str">
        <f>IF('Passages &amp; Appels'!T397="","",'Passages &amp; Appels'!T397)</f>
        <v/>
      </c>
      <c r="V397" s="413" t="str">
        <f>IF('Passages &amp; Appels'!U397="","",'Passages &amp; Appels'!U397)</f>
        <v/>
      </c>
    </row>
    <row r="398" spans="1:22" ht="18.75" hidden="1" x14ac:dyDescent="0.3">
      <c r="A398" s="486"/>
      <c r="B398" s="491" t="str">
        <f>IF('Passages &amp; Appels'!L398='Passages &amp; Appels'!L397,"",'Passages &amp; Appels'!L398)</f>
        <v/>
      </c>
      <c r="C398" s="487" t="str">
        <f>IF(B398&lt;&gt;"",'Passages &amp; Appels'!A398,IF('Passages &amp; Appels'!A398='Passages &amp; Appels'!A397,"",'Passages &amp; Appels'!A398))</f>
        <v/>
      </c>
      <c r="D398" s="490" t="str">
        <f>IF(C398&lt;&gt;"",'Passages &amp; Appels'!K398,IF('Passages &amp; Appels'!K398='Passages &amp; Appels'!K397,"",'Passages &amp; Appels'!K398))</f>
        <v/>
      </c>
      <c r="E398" s="488" t="str">
        <f>IF(B398&lt;&gt;"",'Passages &amp; Appels'!H398,IF('Passages &amp; Appels'!H398='Passages &amp; Appels'!H397,"",'Passages &amp; Appels'!H398))</f>
        <v/>
      </c>
      <c r="F398" s="489" t="str">
        <f>IF('Passages &amp; Appels'!I398='Passages &amp; Appels'!I397,"",'Passages &amp; Appels'!I398)</f>
        <v/>
      </c>
      <c r="G398" s="259" t="str">
        <f>IF('Passages &amp; Appels'!J398="","",'Passages &amp; Appels'!J398)</f>
        <v/>
      </c>
      <c r="H398" s="468" t="str">
        <f>IF('Passages &amp; Appels'!B398="","",'Passages &amp; Appels'!B398)</f>
        <v/>
      </c>
      <c r="I398" s="437" t="str">
        <f>IF('Passages &amp; Appels'!C398="","",'Passages &amp; Appels'!C398)</f>
        <v/>
      </c>
      <c r="J398" s="110" t="str">
        <f>IF('Passages &amp; Appels'!D398="","",'Passages &amp; Appels'!D398)</f>
        <v/>
      </c>
      <c r="K398" s="110" t="str">
        <f>IF('Passages &amp; Appels'!E398="","",'Passages &amp; Appels'!E398)</f>
        <v/>
      </c>
      <c r="L398" s="110" t="str">
        <f>IF('Passages &amp; Appels'!F398="","",'Passages &amp; Appels'!F398)</f>
        <v/>
      </c>
      <c r="M398" s="112" t="str">
        <f>IF('Passages &amp; Appels'!G398="","",'Passages &amp; Appels'!G398)</f>
        <v/>
      </c>
      <c r="N398" s="441" t="str">
        <f>IF('Passages &amp; Appels'!M398="","",'Passages &amp; Appels'!M398)</f>
        <v/>
      </c>
      <c r="O398" s="431" t="str">
        <f>IF('Passages &amp; Appels'!N398="","",'Passages &amp; Appels'!N398)</f>
        <v/>
      </c>
      <c r="P398" s="431" t="str">
        <f>IF('Passages &amp; Appels'!O398="","",'Passages &amp; Appels'!O398)</f>
        <v/>
      </c>
      <c r="Q398" s="439" t="str">
        <f>IF('Passages &amp; Appels'!P398="","",'Passages &amp; Appels'!P398)</f>
        <v/>
      </c>
      <c r="R398" s="435" t="str">
        <f>IF('Passages &amp; Appels'!Q398="","",'Passages &amp; Appels'!Q398)</f>
        <v/>
      </c>
      <c r="S398" s="110" t="str">
        <f>IF('Passages &amp; Appels'!R398="","",'Passages &amp; Appels'!R398)</f>
        <v/>
      </c>
      <c r="T398" s="437" t="str">
        <f>IF('Passages &amp; Appels'!S398="","",'Passages &amp; Appels'!S398)</f>
        <v/>
      </c>
      <c r="U398" s="112" t="str">
        <f>IF('Passages &amp; Appels'!T398="","",'Passages &amp; Appels'!T398)</f>
        <v/>
      </c>
      <c r="V398" s="413" t="str">
        <f>IF('Passages &amp; Appels'!U398="","",'Passages &amp; Appels'!U398)</f>
        <v/>
      </c>
    </row>
    <row r="399" spans="1:22" ht="18.75" hidden="1" x14ac:dyDescent="0.3">
      <c r="A399" s="486"/>
      <c r="B399" s="491" t="str">
        <f>IF('Passages &amp; Appels'!L399='Passages &amp; Appels'!L398,"",'Passages &amp; Appels'!L399)</f>
        <v/>
      </c>
      <c r="C399" s="487" t="str">
        <f>IF(B399&lt;&gt;"",'Passages &amp; Appels'!A399,IF('Passages &amp; Appels'!A399='Passages &amp; Appels'!A398,"",'Passages &amp; Appels'!A399))</f>
        <v/>
      </c>
      <c r="D399" s="490" t="str">
        <f>IF(C399&lt;&gt;"",'Passages &amp; Appels'!K399,IF('Passages &amp; Appels'!K399='Passages &amp; Appels'!K398,"",'Passages &amp; Appels'!K399))</f>
        <v/>
      </c>
      <c r="E399" s="488" t="str">
        <f>IF(B399&lt;&gt;"",'Passages &amp; Appels'!H399,IF('Passages &amp; Appels'!H399='Passages &amp; Appels'!H398,"",'Passages &amp; Appels'!H399))</f>
        <v/>
      </c>
      <c r="F399" s="489" t="str">
        <f>IF('Passages &amp; Appels'!I399='Passages &amp; Appels'!I398,"",'Passages &amp; Appels'!I399)</f>
        <v/>
      </c>
      <c r="G399" s="259" t="str">
        <f>IF('Passages &amp; Appels'!J399="","",'Passages &amp; Appels'!J399)</f>
        <v/>
      </c>
      <c r="H399" s="468" t="str">
        <f>IF('Passages &amp; Appels'!B399="","",'Passages &amp; Appels'!B399)</f>
        <v/>
      </c>
      <c r="I399" s="437" t="str">
        <f>IF('Passages &amp; Appels'!C399="","",'Passages &amp; Appels'!C399)</f>
        <v/>
      </c>
      <c r="J399" s="110" t="str">
        <f>IF('Passages &amp; Appels'!D399="","",'Passages &amp; Appels'!D399)</f>
        <v/>
      </c>
      <c r="K399" s="110" t="str">
        <f>IF('Passages &amp; Appels'!E399="","",'Passages &amp; Appels'!E399)</f>
        <v/>
      </c>
      <c r="L399" s="110" t="str">
        <f>IF('Passages &amp; Appels'!F399="","",'Passages &amp; Appels'!F399)</f>
        <v/>
      </c>
      <c r="M399" s="112" t="str">
        <f>IF('Passages &amp; Appels'!G399="","",'Passages &amp; Appels'!G399)</f>
        <v/>
      </c>
      <c r="N399" s="441" t="str">
        <f>IF('Passages &amp; Appels'!M399="","",'Passages &amp; Appels'!M399)</f>
        <v/>
      </c>
      <c r="O399" s="431" t="str">
        <f>IF('Passages &amp; Appels'!N399="","",'Passages &amp; Appels'!N399)</f>
        <v/>
      </c>
      <c r="P399" s="431" t="str">
        <f>IF('Passages &amp; Appels'!O399="","",'Passages &amp; Appels'!O399)</f>
        <v/>
      </c>
      <c r="Q399" s="439" t="str">
        <f>IF('Passages &amp; Appels'!P399="","",'Passages &amp; Appels'!P399)</f>
        <v/>
      </c>
      <c r="R399" s="435" t="str">
        <f>IF('Passages &amp; Appels'!Q399="","",'Passages &amp; Appels'!Q399)</f>
        <v/>
      </c>
      <c r="S399" s="110" t="str">
        <f>IF('Passages &amp; Appels'!R399="","",'Passages &amp; Appels'!R399)</f>
        <v/>
      </c>
      <c r="T399" s="437" t="str">
        <f>IF('Passages &amp; Appels'!S399="","",'Passages &amp; Appels'!S399)</f>
        <v/>
      </c>
      <c r="U399" s="112" t="str">
        <f>IF('Passages &amp; Appels'!T399="","",'Passages &amp; Appels'!T399)</f>
        <v/>
      </c>
      <c r="V399" s="413" t="str">
        <f>IF('Passages &amp; Appels'!U399="","",'Passages &amp; Appels'!U399)</f>
        <v/>
      </c>
    </row>
    <row r="400" spans="1:22" ht="18.75" hidden="1" x14ac:dyDescent="0.3">
      <c r="A400" s="486"/>
      <c r="B400" s="491" t="str">
        <f>IF('Passages &amp; Appels'!L400='Passages &amp; Appels'!L399,"",'Passages &amp; Appels'!L400)</f>
        <v/>
      </c>
      <c r="C400" s="487" t="str">
        <f>IF(B400&lt;&gt;"",'Passages &amp; Appels'!A400,IF('Passages &amp; Appels'!A400='Passages &amp; Appels'!A399,"",'Passages &amp; Appels'!A400))</f>
        <v/>
      </c>
      <c r="D400" s="490" t="str">
        <f>IF(C400&lt;&gt;"",'Passages &amp; Appels'!K400,IF('Passages &amp; Appels'!K400='Passages &amp; Appels'!K399,"",'Passages &amp; Appels'!K400))</f>
        <v/>
      </c>
      <c r="E400" s="488" t="str">
        <f>IF(B400&lt;&gt;"",'Passages &amp; Appels'!H400,IF('Passages &amp; Appels'!H400='Passages &amp; Appels'!H399,"",'Passages &amp; Appels'!H400))</f>
        <v/>
      </c>
      <c r="F400" s="489" t="str">
        <f>IF('Passages &amp; Appels'!I400='Passages &amp; Appels'!I399,"",'Passages &amp; Appels'!I400)</f>
        <v/>
      </c>
      <c r="G400" s="259" t="str">
        <f>IF('Passages &amp; Appels'!J400="","",'Passages &amp; Appels'!J400)</f>
        <v/>
      </c>
      <c r="H400" s="468" t="str">
        <f>IF('Passages &amp; Appels'!B400="","",'Passages &amp; Appels'!B400)</f>
        <v/>
      </c>
      <c r="I400" s="437" t="str">
        <f>IF('Passages &amp; Appels'!C400="","",'Passages &amp; Appels'!C400)</f>
        <v/>
      </c>
      <c r="J400" s="110" t="str">
        <f>IF('Passages &amp; Appels'!D400="","",'Passages &amp; Appels'!D400)</f>
        <v/>
      </c>
      <c r="K400" s="110" t="str">
        <f>IF('Passages &amp; Appels'!E400="","",'Passages &amp; Appels'!E400)</f>
        <v/>
      </c>
      <c r="L400" s="110" t="str">
        <f>IF('Passages &amp; Appels'!F400="","",'Passages &amp; Appels'!F400)</f>
        <v/>
      </c>
      <c r="M400" s="112" t="str">
        <f>IF('Passages &amp; Appels'!G400="","",'Passages &amp; Appels'!G400)</f>
        <v/>
      </c>
      <c r="N400" s="441" t="str">
        <f>IF('Passages &amp; Appels'!M400="","",'Passages &amp; Appels'!M400)</f>
        <v/>
      </c>
      <c r="O400" s="431" t="str">
        <f>IF('Passages &amp; Appels'!N400="","",'Passages &amp; Appels'!N400)</f>
        <v/>
      </c>
      <c r="P400" s="431" t="str">
        <f>IF('Passages &amp; Appels'!O400="","",'Passages &amp; Appels'!O400)</f>
        <v/>
      </c>
      <c r="Q400" s="439" t="str">
        <f>IF('Passages &amp; Appels'!P400="","",'Passages &amp; Appels'!P400)</f>
        <v/>
      </c>
      <c r="R400" s="435" t="str">
        <f>IF('Passages &amp; Appels'!Q400="","",'Passages &amp; Appels'!Q400)</f>
        <v/>
      </c>
      <c r="S400" s="110" t="str">
        <f>IF('Passages &amp; Appels'!R400="","",'Passages &amp; Appels'!R400)</f>
        <v/>
      </c>
      <c r="T400" s="437" t="str">
        <f>IF('Passages &amp; Appels'!S400="","",'Passages &amp; Appels'!S400)</f>
        <v/>
      </c>
      <c r="U400" s="112" t="str">
        <f>IF('Passages &amp; Appels'!T400="","",'Passages &amp; Appels'!T400)</f>
        <v/>
      </c>
      <c r="V400" s="413" t="str">
        <f>IF('Passages &amp; Appels'!U400="","",'Passages &amp; Appels'!U400)</f>
        <v/>
      </c>
    </row>
    <row r="401" spans="1:22" ht="18.75" hidden="1" x14ac:dyDescent="0.3">
      <c r="A401" s="486"/>
      <c r="B401" s="491" t="str">
        <f>IF('Passages &amp; Appels'!L401='Passages &amp; Appels'!L400,"",'Passages &amp; Appels'!L401)</f>
        <v/>
      </c>
      <c r="C401" s="487" t="str">
        <f>IF(B401&lt;&gt;"",'Passages &amp; Appels'!A401,IF('Passages &amp; Appels'!A401='Passages &amp; Appels'!A400,"",'Passages &amp; Appels'!A401))</f>
        <v/>
      </c>
      <c r="D401" s="490" t="str">
        <f>IF(C401&lt;&gt;"",'Passages &amp; Appels'!K401,IF('Passages &amp; Appels'!K401='Passages &amp; Appels'!K400,"",'Passages &amp; Appels'!K401))</f>
        <v/>
      </c>
      <c r="E401" s="488" t="str">
        <f>IF(B401&lt;&gt;"",'Passages &amp; Appels'!H401,IF('Passages &amp; Appels'!H401='Passages &amp; Appels'!H400,"",'Passages &amp; Appels'!H401))</f>
        <v/>
      </c>
      <c r="F401" s="489" t="str">
        <f>IF('Passages &amp; Appels'!I401='Passages &amp; Appels'!I400,"",'Passages &amp; Appels'!I401)</f>
        <v/>
      </c>
      <c r="G401" s="259" t="str">
        <f>IF('Passages &amp; Appels'!J401="","",'Passages &amp; Appels'!J401)</f>
        <v/>
      </c>
      <c r="H401" s="468" t="str">
        <f>IF('Passages &amp; Appels'!B401="","",'Passages &amp; Appels'!B401)</f>
        <v/>
      </c>
      <c r="I401" s="437" t="str">
        <f>IF('Passages &amp; Appels'!C401="","",'Passages &amp; Appels'!C401)</f>
        <v/>
      </c>
      <c r="J401" s="110" t="str">
        <f>IF('Passages &amp; Appels'!D401="","",'Passages &amp; Appels'!D401)</f>
        <v/>
      </c>
      <c r="K401" s="110" t="str">
        <f>IF('Passages &amp; Appels'!E401="","",'Passages &amp; Appels'!E401)</f>
        <v/>
      </c>
      <c r="L401" s="110" t="str">
        <f>IF('Passages &amp; Appels'!F401="","",'Passages &amp; Appels'!F401)</f>
        <v/>
      </c>
      <c r="M401" s="112" t="str">
        <f>IF('Passages &amp; Appels'!G401="","",'Passages &amp; Appels'!G401)</f>
        <v/>
      </c>
      <c r="N401" s="441" t="str">
        <f>IF('Passages &amp; Appels'!M401="","",'Passages &amp; Appels'!M401)</f>
        <v/>
      </c>
      <c r="O401" s="431" t="str">
        <f>IF('Passages &amp; Appels'!N401="","",'Passages &amp; Appels'!N401)</f>
        <v/>
      </c>
      <c r="P401" s="431" t="str">
        <f>IF('Passages &amp; Appels'!O401="","",'Passages &amp; Appels'!O401)</f>
        <v/>
      </c>
      <c r="Q401" s="439" t="str">
        <f>IF('Passages &amp; Appels'!P401="","",'Passages &amp; Appels'!P401)</f>
        <v/>
      </c>
      <c r="R401" s="435" t="str">
        <f>IF('Passages &amp; Appels'!Q401="","",'Passages &amp; Appels'!Q401)</f>
        <v/>
      </c>
      <c r="S401" s="110" t="str">
        <f>IF('Passages &amp; Appels'!R401="","",'Passages &amp; Appels'!R401)</f>
        <v/>
      </c>
      <c r="T401" s="437" t="str">
        <f>IF('Passages &amp; Appels'!S401="","",'Passages &amp; Appels'!S401)</f>
        <v/>
      </c>
      <c r="U401" s="112" t="str">
        <f>IF('Passages &amp; Appels'!T401="","",'Passages &amp; Appels'!T401)</f>
        <v/>
      </c>
      <c r="V401" s="413" t="str">
        <f>IF('Passages &amp; Appels'!U401="","",'Passages &amp; Appels'!U401)</f>
        <v/>
      </c>
    </row>
    <row r="402" spans="1:22" ht="18.75" hidden="1" x14ac:dyDescent="0.3">
      <c r="A402" s="486"/>
      <c r="B402" s="491" t="str">
        <f>IF('Passages &amp; Appels'!L402='Passages &amp; Appels'!L401,"",'Passages &amp; Appels'!L402)</f>
        <v/>
      </c>
      <c r="C402" s="487" t="str">
        <f>IF(B402&lt;&gt;"",'Passages &amp; Appels'!A402,IF('Passages &amp; Appels'!A402='Passages &amp; Appels'!A401,"",'Passages &amp; Appels'!A402))</f>
        <v/>
      </c>
      <c r="D402" s="490" t="str">
        <f>IF(C402&lt;&gt;"",'Passages &amp; Appels'!K402,IF('Passages &amp; Appels'!K402='Passages &amp; Appels'!K401,"",'Passages &amp; Appels'!K402))</f>
        <v/>
      </c>
      <c r="E402" s="488" t="str">
        <f>IF(B402&lt;&gt;"",'Passages &amp; Appels'!H402,IF('Passages &amp; Appels'!H402='Passages &amp; Appels'!H401,"",'Passages &amp; Appels'!H402))</f>
        <v/>
      </c>
      <c r="F402" s="489" t="str">
        <f>IF('Passages &amp; Appels'!I402='Passages &amp; Appels'!I401,"",'Passages &amp; Appels'!I402)</f>
        <v/>
      </c>
      <c r="G402" s="259" t="str">
        <f>IF('Passages &amp; Appels'!J402="","",'Passages &amp; Appels'!J402)</f>
        <v/>
      </c>
      <c r="H402" s="468" t="str">
        <f>IF('Passages &amp; Appels'!B402="","",'Passages &amp; Appels'!B402)</f>
        <v/>
      </c>
      <c r="I402" s="437" t="str">
        <f>IF('Passages &amp; Appels'!C402="","",'Passages &amp; Appels'!C402)</f>
        <v/>
      </c>
      <c r="J402" s="110" t="str">
        <f>IF('Passages &amp; Appels'!D402="","",'Passages &amp; Appels'!D402)</f>
        <v/>
      </c>
      <c r="K402" s="110" t="str">
        <f>IF('Passages &amp; Appels'!E402="","",'Passages &amp; Appels'!E402)</f>
        <v/>
      </c>
      <c r="L402" s="110" t="str">
        <f>IF('Passages &amp; Appels'!F402="","",'Passages &amp; Appels'!F402)</f>
        <v/>
      </c>
      <c r="M402" s="112" t="str">
        <f>IF('Passages &amp; Appels'!G402="","",'Passages &amp; Appels'!G402)</f>
        <v/>
      </c>
      <c r="N402" s="441" t="str">
        <f>IF('Passages &amp; Appels'!M402="","",'Passages &amp; Appels'!M402)</f>
        <v/>
      </c>
      <c r="O402" s="431" t="str">
        <f>IF('Passages &amp; Appels'!N402="","",'Passages &amp; Appels'!N402)</f>
        <v/>
      </c>
      <c r="P402" s="431" t="str">
        <f>IF('Passages &amp; Appels'!O402="","",'Passages &amp; Appels'!O402)</f>
        <v/>
      </c>
      <c r="Q402" s="439" t="str">
        <f>IF('Passages &amp; Appels'!P402="","",'Passages &amp; Appels'!P402)</f>
        <v/>
      </c>
      <c r="R402" s="435" t="str">
        <f>IF('Passages &amp; Appels'!Q402="","",'Passages &amp; Appels'!Q402)</f>
        <v/>
      </c>
      <c r="S402" s="110" t="str">
        <f>IF('Passages &amp; Appels'!R402="","",'Passages &amp; Appels'!R402)</f>
        <v/>
      </c>
      <c r="T402" s="437" t="str">
        <f>IF('Passages &amp; Appels'!S402="","",'Passages &amp; Appels'!S402)</f>
        <v/>
      </c>
      <c r="U402" s="112" t="str">
        <f>IF('Passages &amp; Appels'!T402="","",'Passages &amp; Appels'!T402)</f>
        <v/>
      </c>
      <c r="V402" s="413" t="str">
        <f>IF('Passages &amp; Appels'!U402="","",'Passages &amp; Appels'!U402)</f>
        <v/>
      </c>
    </row>
    <row r="403" spans="1:22" ht="18.75" hidden="1" x14ac:dyDescent="0.3">
      <c r="A403" s="486"/>
      <c r="B403" s="491" t="str">
        <f>IF('Passages &amp; Appels'!L403='Passages &amp; Appels'!L402,"",'Passages &amp; Appels'!L403)</f>
        <v/>
      </c>
      <c r="C403" s="487" t="str">
        <f>IF(B403&lt;&gt;"",'Passages &amp; Appels'!A403,IF('Passages &amp; Appels'!A403='Passages &amp; Appels'!A402,"",'Passages &amp; Appels'!A403))</f>
        <v/>
      </c>
      <c r="D403" s="490" t="str">
        <f>IF(C403&lt;&gt;"",'Passages &amp; Appels'!K403,IF('Passages &amp; Appels'!K403='Passages &amp; Appels'!K402,"",'Passages &amp; Appels'!K403))</f>
        <v/>
      </c>
      <c r="E403" s="488" t="str">
        <f>IF(B403&lt;&gt;"",'Passages &amp; Appels'!H403,IF('Passages &amp; Appels'!H403='Passages &amp; Appels'!H402,"",'Passages &amp; Appels'!H403))</f>
        <v/>
      </c>
      <c r="F403" s="489" t="str">
        <f>IF('Passages &amp; Appels'!I403='Passages &amp; Appels'!I402,"",'Passages &amp; Appels'!I403)</f>
        <v/>
      </c>
      <c r="G403" s="259" t="str">
        <f>IF('Passages &amp; Appels'!J403="","",'Passages &amp; Appels'!J403)</f>
        <v/>
      </c>
      <c r="H403" s="468" t="str">
        <f>IF('Passages &amp; Appels'!B403="","",'Passages &amp; Appels'!B403)</f>
        <v/>
      </c>
      <c r="I403" s="437" t="str">
        <f>IF('Passages &amp; Appels'!C403="","",'Passages &amp; Appels'!C403)</f>
        <v/>
      </c>
      <c r="J403" s="110" t="str">
        <f>IF('Passages &amp; Appels'!D403="","",'Passages &amp; Appels'!D403)</f>
        <v/>
      </c>
      <c r="K403" s="110" t="str">
        <f>IF('Passages &amp; Appels'!E403="","",'Passages &amp; Appels'!E403)</f>
        <v/>
      </c>
      <c r="L403" s="110" t="str">
        <f>IF('Passages &amp; Appels'!F403="","",'Passages &amp; Appels'!F403)</f>
        <v/>
      </c>
      <c r="M403" s="112" t="str">
        <f>IF('Passages &amp; Appels'!G403="","",'Passages &amp; Appels'!G403)</f>
        <v/>
      </c>
      <c r="N403" s="441" t="str">
        <f>IF('Passages &amp; Appels'!M403="","",'Passages &amp; Appels'!M403)</f>
        <v/>
      </c>
      <c r="O403" s="431" t="str">
        <f>IF('Passages &amp; Appels'!N403="","",'Passages &amp; Appels'!N403)</f>
        <v/>
      </c>
      <c r="P403" s="431" t="str">
        <f>IF('Passages &amp; Appels'!O403="","",'Passages &amp; Appels'!O403)</f>
        <v/>
      </c>
      <c r="Q403" s="439" t="str">
        <f>IF('Passages &amp; Appels'!P403="","",'Passages &amp; Appels'!P403)</f>
        <v/>
      </c>
      <c r="R403" s="435" t="str">
        <f>IF('Passages &amp; Appels'!Q403="","",'Passages &amp; Appels'!Q403)</f>
        <v/>
      </c>
      <c r="S403" s="110" t="str">
        <f>IF('Passages &amp; Appels'!R403="","",'Passages &amp; Appels'!R403)</f>
        <v/>
      </c>
      <c r="T403" s="437" t="str">
        <f>IF('Passages &amp; Appels'!S403="","",'Passages &amp; Appels'!S403)</f>
        <v/>
      </c>
      <c r="U403" s="112" t="str">
        <f>IF('Passages &amp; Appels'!T403="","",'Passages &amp; Appels'!T403)</f>
        <v/>
      </c>
      <c r="V403" s="413" t="str">
        <f>IF('Passages &amp; Appels'!U403="","",'Passages &amp; Appels'!U403)</f>
        <v/>
      </c>
    </row>
    <row r="404" spans="1:22" ht="18.75" hidden="1" x14ac:dyDescent="0.3">
      <c r="A404" s="486"/>
      <c r="B404" s="491" t="str">
        <f>IF('Passages &amp; Appels'!L404='Passages &amp; Appels'!L403,"",'Passages &amp; Appels'!L404)</f>
        <v/>
      </c>
      <c r="C404" s="487" t="str">
        <f>IF(B404&lt;&gt;"",'Passages &amp; Appels'!A404,IF('Passages &amp; Appels'!A404='Passages &amp; Appels'!A403,"",'Passages &amp; Appels'!A404))</f>
        <v/>
      </c>
      <c r="D404" s="490" t="str">
        <f>IF(C404&lt;&gt;"",'Passages &amp; Appels'!K404,IF('Passages &amp; Appels'!K404='Passages &amp; Appels'!K403,"",'Passages &amp; Appels'!K404))</f>
        <v/>
      </c>
      <c r="E404" s="488" t="str">
        <f>IF(B404&lt;&gt;"",'Passages &amp; Appels'!H404,IF('Passages &amp; Appels'!H404='Passages &amp; Appels'!H403,"",'Passages &amp; Appels'!H404))</f>
        <v/>
      </c>
      <c r="F404" s="489" t="str">
        <f>IF('Passages &amp; Appels'!I404='Passages &amp; Appels'!I403,"",'Passages &amp; Appels'!I404)</f>
        <v/>
      </c>
      <c r="G404" s="259" t="str">
        <f>IF('Passages &amp; Appels'!J404="","",'Passages &amp; Appels'!J404)</f>
        <v/>
      </c>
      <c r="H404" s="468" t="str">
        <f>IF('Passages &amp; Appels'!B404="","",'Passages &amp; Appels'!B404)</f>
        <v/>
      </c>
      <c r="I404" s="437" t="str">
        <f>IF('Passages &amp; Appels'!C404="","",'Passages &amp; Appels'!C404)</f>
        <v/>
      </c>
      <c r="J404" s="110" t="str">
        <f>IF('Passages &amp; Appels'!D404="","",'Passages &amp; Appels'!D404)</f>
        <v/>
      </c>
      <c r="K404" s="110" t="str">
        <f>IF('Passages &amp; Appels'!E404="","",'Passages &amp; Appels'!E404)</f>
        <v/>
      </c>
      <c r="L404" s="110" t="str">
        <f>IF('Passages &amp; Appels'!F404="","",'Passages &amp; Appels'!F404)</f>
        <v/>
      </c>
      <c r="M404" s="112" t="str">
        <f>IF('Passages &amp; Appels'!G404="","",'Passages &amp; Appels'!G404)</f>
        <v/>
      </c>
      <c r="N404" s="441" t="str">
        <f>IF('Passages &amp; Appels'!M404="","",'Passages &amp; Appels'!M404)</f>
        <v/>
      </c>
      <c r="O404" s="431" t="str">
        <f>IF('Passages &amp; Appels'!N404="","",'Passages &amp; Appels'!N404)</f>
        <v/>
      </c>
      <c r="P404" s="431" t="str">
        <f>IF('Passages &amp; Appels'!O404="","",'Passages &amp; Appels'!O404)</f>
        <v/>
      </c>
      <c r="Q404" s="439" t="str">
        <f>IF('Passages &amp; Appels'!P404="","",'Passages &amp; Appels'!P404)</f>
        <v/>
      </c>
      <c r="R404" s="435" t="str">
        <f>IF('Passages &amp; Appels'!Q404="","",'Passages &amp; Appels'!Q404)</f>
        <v/>
      </c>
      <c r="S404" s="110" t="str">
        <f>IF('Passages &amp; Appels'!R404="","",'Passages &amp; Appels'!R404)</f>
        <v/>
      </c>
      <c r="T404" s="437" t="str">
        <f>IF('Passages &amp; Appels'!S404="","",'Passages &amp; Appels'!S404)</f>
        <v/>
      </c>
      <c r="U404" s="112" t="str">
        <f>IF('Passages &amp; Appels'!T404="","",'Passages &amp; Appels'!T404)</f>
        <v/>
      </c>
      <c r="V404" s="413" t="str">
        <f>IF('Passages &amp; Appels'!U404="","",'Passages &amp; Appels'!U404)</f>
        <v/>
      </c>
    </row>
    <row r="405" spans="1:22" ht="18.75" hidden="1" x14ac:dyDescent="0.3">
      <c r="A405" s="486"/>
      <c r="B405" s="491" t="str">
        <f>IF('Passages &amp; Appels'!L405='Passages &amp; Appels'!L404,"",'Passages &amp; Appels'!L405)</f>
        <v/>
      </c>
      <c r="C405" s="487" t="str">
        <f>IF('Passages &amp; Appels'!A405='Passages &amp; Appels'!A404,"",'Passages &amp; Appels'!A405)</f>
        <v/>
      </c>
      <c r="D405" s="490" t="str">
        <f>IF('Passages &amp; Appels'!K405='Passages &amp; Appels'!K404,"",'Passages &amp; Appels'!K405)</f>
        <v/>
      </c>
      <c r="E405" s="488" t="str">
        <f>IF('Passages &amp; Appels'!H405='Passages &amp; Appels'!H404,"",'Passages &amp; Appels'!H405)</f>
        <v/>
      </c>
      <c r="F405" s="489" t="str">
        <f>IF('Passages &amp; Appels'!I405='Passages &amp; Appels'!I404,"",'Passages &amp; Appels'!I405)</f>
        <v/>
      </c>
      <c r="G405" s="259" t="str">
        <f>IF('Passages &amp; Appels'!J405="","",'Passages &amp; Appels'!J405)</f>
        <v/>
      </c>
      <c r="H405" s="468" t="str">
        <f>IF('Passages &amp; Appels'!B405="","",'Passages &amp; Appels'!B405)</f>
        <v/>
      </c>
      <c r="I405" s="437" t="str">
        <f>IF('Passages &amp; Appels'!C405="","",'Passages &amp; Appels'!C405)</f>
        <v/>
      </c>
      <c r="J405" s="110" t="str">
        <f>IF('Passages &amp; Appels'!D405="","",'Passages &amp; Appels'!D405)</f>
        <v/>
      </c>
      <c r="K405" s="110" t="str">
        <f>IF('Passages &amp; Appels'!E405="","",'Passages &amp; Appels'!E405)</f>
        <v/>
      </c>
      <c r="L405" s="110" t="str">
        <f>IF('Passages &amp; Appels'!F405="","",'Passages &amp; Appels'!F405)</f>
        <v/>
      </c>
      <c r="M405" s="112" t="str">
        <f>IF('Passages &amp; Appels'!G405="","",'Passages &amp; Appels'!G405)</f>
        <v/>
      </c>
      <c r="N405" s="441" t="str">
        <f>IF('Passages &amp; Appels'!M405="","",'Passages &amp; Appels'!M405)</f>
        <v/>
      </c>
      <c r="O405" s="431" t="str">
        <f>IF('Passages &amp; Appels'!N405="","",'Passages &amp; Appels'!N405)</f>
        <v/>
      </c>
      <c r="P405" s="431" t="str">
        <f>IF('Passages &amp; Appels'!O405="","",'Passages &amp; Appels'!O405)</f>
        <v/>
      </c>
      <c r="Q405" s="439" t="str">
        <f>IF('Passages &amp; Appels'!P405="","",'Passages &amp; Appels'!P405)</f>
        <v/>
      </c>
      <c r="R405" s="435" t="str">
        <f>IF('Passages &amp; Appels'!Q405="","",'Passages &amp; Appels'!Q405)</f>
        <v/>
      </c>
      <c r="S405" s="110" t="str">
        <f>IF('Passages &amp; Appels'!R405="","",'Passages &amp; Appels'!R405)</f>
        <v/>
      </c>
      <c r="T405" s="437" t="str">
        <f>IF('Passages &amp; Appels'!S405="","",'Passages &amp; Appels'!S405)</f>
        <v/>
      </c>
      <c r="U405" s="112" t="str">
        <f>IF('Passages &amp; Appels'!T405="","",'Passages &amp; Appels'!T405)</f>
        <v/>
      </c>
      <c r="V405" s="413" t="str">
        <f>IF('Passages &amp; Appels'!U405="","",'Passages &amp; Appels'!U405)</f>
        <v/>
      </c>
    </row>
    <row r="406" spans="1:22" ht="18.75" hidden="1" x14ac:dyDescent="0.3">
      <c r="A406" s="486"/>
      <c r="B406" s="491" t="str">
        <f>IF('Passages &amp; Appels'!L406='Passages &amp; Appels'!L405,"",'Passages &amp; Appels'!L406)</f>
        <v/>
      </c>
      <c r="C406" s="487" t="str">
        <f>IF('Passages &amp; Appels'!A406='Passages &amp; Appels'!A405,"",'Passages &amp; Appels'!A406)</f>
        <v/>
      </c>
      <c r="D406" s="490" t="str">
        <f>IF('Passages &amp; Appels'!K406='Passages &amp; Appels'!K405,"",'Passages &amp; Appels'!K406)</f>
        <v/>
      </c>
      <c r="E406" s="488" t="str">
        <f>IF('Passages &amp; Appels'!H406='Passages &amp; Appels'!H405,"",'Passages &amp; Appels'!H406)</f>
        <v/>
      </c>
      <c r="F406" s="489" t="str">
        <f>IF('Passages &amp; Appels'!I406='Passages &amp; Appels'!I405,"",'Passages &amp; Appels'!I406)</f>
        <v/>
      </c>
      <c r="G406" s="259" t="str">
        <f>IF('Passages &amp; Appels'!J406="","",'Passages &amp; Appels'!J406)</f>
        <v/>
      </c>
      <c r="H406" s="468" t="str">
        <f>IF('Passages &amp; Appels'!B406="","",'Passages &amp; Appels'!B406)</f>
        <v/>
      </c>
      <c r="I406" s="437" t="str">
        <f>IF('Passages &amp; Appels'!C406="","",'Passages &amp; Appels'!C406)</f>
        <v/>
      </c>
      <c r="J406" s="110" t="str">
        <f>IF('Passages &amp; Appels'!D406="","",'Passages &amp; Appels'!D406)</f>
        <v/>
      </c>
      <c r="K406" s="110" t="str">
        <f>IF('Passages &amp; Appels'!E406="","",'Passages &amp; Appels'!E406)</f>
        <v/>
      </c>
      <c r="L406" s="110" t="str">
        <f>IF('Passages &amp; Appels'!F406="","",'Passages &amp; Appels'!F406)</f>
        <v/>
      </c>
      <c r="M406" s="112" t="str">
        <f>IF('Passages &amp; Appels'!G406="","",'Passages &amp; Appels'!G406)</f>
        <v/>
      </c>
      <c r="N406" s="441" t="str">
        <f>IF('Passages &amp; Appels'!M406="","",'Passages &amp; Appels'!M406)</f>
        <v/>
      </c>
      <c r="O406" s="431" t="str">
        <f>IF('Passages &amp; Appels'!N406="","",'Passages &amp; Appels'!N406)</f>
        <v/>
      </c>
      <c r="P406" s="431" t="str">
        <f>IF('Passages &amp; Appels'!O406="","",'Passages &amp; Appels'!O406)</f>
        <v/>
      </c>
      <c r="Q406" s="439" t="str">
        <f>IF('Passages &amp; Appels'!P406="","",'Passages &amp; Appels'!P406)</f>
        <v/>
      </c>
      <c r="R406" s="435" t="str">
        <f>IF('Passages &amp; Appels'!Q406="","",'Passages &amp; Appels'!Q406)</f>
        <v/>
      </c>
      <c r="S406" s="110" t="str">
        <f>IF('Passages &amp; Appels'!R406="","",'Passages &amp; Appels'!R406)</f>
        <v/>
      </c>
      <c r="T406" s="437" t="str">
        <f>IF('Passages &amp; Appels'!S406="","",'Passages &amp; Appels'!S406)</f>
        <v/>
      </c>
      <c r="U406" s="112" t="str">
        <f>IF('Passages &amp; Appels'!T406="","",'Passages &amp; Appels'!T406)</f>
        <v/>
      </c>
      <c r="V406" s="413" t="str">
        <f>IF('Passages &amp; Appels'!U406="","",'Passages &amp; Appels'!U406)</f>
        <v/>
      </c>
    </row>
    <row r="407" spans="1:22" ht="18.75" hidden="1" x14ac:dyDescent="0.3">
      <c r="A407" s="486"/>
      <c r="B407" s="491" t="str">
        <f>IF('Passages &amp; Appels'!L407='Passages &amp; Appels'!L406,"",'Passages &amp; Appels'!L407)</f>
        <v/>
      </c>
      <c r="C407" s="487" t="str">
        <f>IF('Passages &amp; Appels'!A407='Passages &amp; Appels'!A406,"",'Passages &amp; Appels'!A407)</f>
        <v/>
      </c>
      <c r="D407" s="490" t="str">
        <f>IF('Passages &amp; Appels'!K407='Passages &amp; Appels'!K406,"",'Passages &amp; Appels'!K407)</f>
        <v/>
      </c>
      <c r="E407" s="488" t="str">
        <f>IF('Passages &amp; Appels'!H407='Passages &amp; Appels'!H406,"",'Passages &amp; Appels'!H407)</f>
        <v/>
      </c>
      <c r="F407" s="489" t="str">
        <f>IF('Passages &amp; Appels'!I407='Passages &amp; Appels'!I406,"",'Passages &amp; Appels'!I407)</f>
        <v/>
      </c>
      <c r="G407" s="259" t="str">
        <f>IF('Passages &amp; Appels'!J407="","",'Passages &amp; Appels'!J407)</f>
        <v/>
      </c>
      <c r="H407" s="468" t="str">
        <f>IF('Passages &amp; Appels'!B407="","",'Passages &amp; Appels'!B407)</f>
        <v/>
      </c>
      <c r="I407" s="437" t="str">
        <f>IF('Passages &amp; Appels'!C407="","",'Passages &amp; Appels'!C407)</f>
        <v/>
      </c>
      <c r="J407" s="110" t="str">
        <f>IF('Passages &amp; Appels'!D407="","",'Passages &amp; Appels'!D407)</f>
        <v/>
      </c>
      <c r="K407" s="110" t="str">
        <f>IF('Passages &amp; Appels'!E407="","",'Passages &amp; Appels'!E407)</f>
        <v/>
      </c>
      <c r="L407" s="110" t="str">
        <f>IF('Passages &amp; Appels'!F407="","",'Passages &amp; Appels'!F407)</f>
        <v/>
      </c>
      <c r="M407" s="112" t="str">
        <f>IF('Passages &amp; Appels'!G407="","",'Passages &amp; Appels'!G407)</f>
        <v/>
      </c>
      <c r="N407" s="441" t="str">
        <f>IF('Passages &amp; Appels'!M407="","",'Passages &amp; Appels'!M407)</f>
        <v/>
      </c>
      <c r="O407" s="431" t="str">
        <f>IF('Passages &amp; Appels'!N407="","",'Passages &amp; Appels'!N407)</f>
        <v/>
      </c>
      <c r="P407" s="431" t="str">
        <f>IF('Passages &amp; Appels'!O407="","",'Passages &amp; Appels'!O407)</f>
        <v/>
      </c>
      <c r="Q407" s="439" t="str">
        <f>IF('Passages &amp; Appels'!P407="","",'Passages &amp; Appels'!P407)</f>
        <v/>
      </c>
      <c r="R407" s="435" t="str">
        <f>IF('Passages &amp; Appels'!Q407="","",'Passages &amp; Appels'!Q407)</f>
        <v/>
      </c>
      <c r="S407" s="110" t="str">
        <f>IF('Passages &amp; Appels'!R407="","",'Passages &amp; Appels'!R407)</f>
        <v/>
      </c>
      <c r="T407" s="437" t="str">
        <f>IF('Passages &amp; Appels'!S407="","",'Passages &amp; Appels'!S407)</f>
        <v/>
      </c>
      <c r="U407" s="112" t="str">
        <f>IF('Passages &amp; Appels'!T407="","",'Passages &amp; Appels'!T407)</f>
        <v/>
      </c>
      <c r="V407" s="413" t="str">
        <f>IF('Passages &amp; Appels'!U407="","",'Passages &amp; Appels'!U407)</f>
        <v/>
      </c>
    </row>
    <row r="408" spans="1:22" ht="18.75" hidden="1" x14ac:dyDescent="0.3">
      <c r="A408" s="486"/>
      <c r="B408" s="491" t="str">
        <f>IF('Passages &amp; Appels'!L408='Passages &amp; Appels'!L407,"",'Passages &amp; Appels'!L408)</f>
        <v/>
      </c>
      <c r="C408" s="487" t="str">
        <f>IF('Passages &amp; Appels'!A408='Passages &amp; Appels'!A407,"",'Passages &amp; Appels'!A408)</f>
        <v/>
      </c>
      <c r="D408" s="490" t="str">
        <f>IF('Passages &amp; Appels'!K408='Passages &amp; Appels'!K407,"",'Passages &amp; Appels'!K408)</f>
        <v/>
      </c>
      <c r="E408" s="488" t="str">
        <f>IF('Passages &amp; Appels'!H408='Passages &amp; Appels'!H407,"",'Passages &amp; Appels'!H408)</f>
        <v/>
      </c>
      <c r="F408" s="489" t="str">
        <f>IF('Passages &amp; Appels'!I408='Passages &amp; Appels'!I407,"",'Passages &amp; Appels'!I408)</f>
        <v/>
      </c>
      <c r="G408" s="259" t="str">
        <f>IF('Passages &amp; Appels'!J408="","",'Passages &amp; Appels'!J408)</f>
        <v/>
      </c>
      <c r="H408" s="468" t="str">
        <f>IF('Passages &amp; Appels'!B408="","",'Passages &amp; Appels'!B408)</f>
        <v/>
      </c>
      <c r="I408" s="437" t="str">
        <f>IF('Passages &amp; Appels'!C408="","",'Passages &amp; Appels'!C408)</f>
        <v/>
      </c>
      <c r="J408" s="110" t="str">
        <f>IF('Passages &amp; Appels'!D408="","",'Passages &amp; Appels'!D408)</f>
        <v/>
      </c>
      <c r="K408" s="110" t="str">
        <f>IF('Passages &amp; Appels'!E408="","",'Passages &amp; Appels'!E408)</f>
        <v/>
      </c>
      <c r="L408" s="110" t="str">
        <f>IF('Passages &amp; Appels'!F408="","",'Passages &amp; Appels'!F408)</f>
        <v/>
      </c>
      <c r="M408" s="112" t="str">
        <f>IF('Passages &amp; Appels'!G408="","",'Passages &amp; Appels'!G408)</f>
        <v/>
      </c>
      <c r="N408" s="441" t="str">
        <f>IF('Passages &amp; Appels'!M408="","",'Passages &amp; Appels'!M408)</f>
        <v/>
      </c>
      <c r="O408" s="431" t="str">
        <f>IF('Passages &amp; Appels'!N408="","",'Passages &amp; Appels'!N408)</f>
        <v/>
      </c>
      <c r="P408" s="431" t="str">
        <f>IF('Passages &amp; Appels'!O408="","",'Passages &amp; Appels'!O408)</f>
        <v/>
      </c>
      <c r="Q408" s="439" t="str">
        <f>IF('Passages &amp; Appels'!P408="","",'Passages &amp; Appels'!P408)</f>
        <v/>
      </c>
      <c r="R408" s="435" t="str">
        <f>IF('Passages &amp; Appels'!Q408="","",'Passages &amp; Appels'!Q408)</f>
        <v/>
      </c>
      <c r="S408" s="110" t="str">
        <f>IF('Passages &amp; Appels'!R408="","",'Passages &amp; Appels'!R408)</f>
        <v/>
      </c>
      <c r="T408" s="437" t="str">
        <f>IF('Passages &amp; Appels'!S408="","",'Passages &amp; Appels'!S408)</f>
        <v/>
      </c>
      <c r="U408" s="112" t="str">
        <f>IF('Passages &amp; Appels'!T408="","",'Passages &amp; Appels'!T408)</f>
        <v/>
      </c>
      <c r="V408" s="413" t="str">
        <f>IF('Passages &amp; Appels'!U408="","",'Passages &amp; Appels'!U408)</f>
        <v/>
      </c>
    </row>
    <row r="409" spans="1:22" ht="18.75" hidden="1" x14ac:dyDescent="0.3">
      <c r="A409" s="486"/>
      <c r="B409" s="491" t="str">
        <f>IF('Passages &amp; Appels'!L409='Passages &amp; Appels'!L408,"",'Passages &amp; Appels'!L409)</f>
        <v/>
      </c>
      <c r="C409" s="487" t="str">
        <f>IF('Passages &amp; Appels'!A409='Passages &amp; Appels'!A408,"",'Passages &amp; Appels'!A409)</f>
        <v/>
      </c>
      <c r="D409" s="490" t="str">
        <f>IF('Passages &amp; Appels'!K409='Passages &amp; Appels'!K408,"",'Passages &amp; Appels'!K409)</f>
        <v/>
      </c>
      <c r="E409" s="488" t="str">
        <f>IF('Passages &amp; Appels'!H409='Passages &amp; Appels'!H408,"",'Passages &amp; Appels'!H409)</f>
        <v/>
      </c>
      <c r="F409" s="489" t="str">
        <f>IF('Passages &amp; Appels'!I409='Passages &amp; Appels'!I408,"",'Passages &amp; Appels'!I409)</f>
        <v/>
      </c>
      <c r="G409" s="259" t="str">
        <f>IF('Passages &amp; Appels'!J409="","",'Passages &amp; Appels'!J409)</f>
        <v/>
      </c>
      <c r="H409" s="468" t="str">
        <f>IF('Passages &amp; Appels'!B409="","",'Passages &amp; Appels'!B409)</f>
        <v/>
      </c>
      <c r="I409" s="437" t="str">
        <f>IF('Passages &amp; Appels'!C409="","",'Passages &amp; Appels'!C409)</f>
        <v/>
      </c>
      <c r="J409" s="110" t="str">
        <f>IF('Passages &amp; Appels'!D409="","",'Passages &amp; Appels'!D409)</f>
        <v/>
      </c>
      <c r="K409" s="110" t="str">
        <f>IF('Passages &amp; Appels'!E409="","",'Passages &amp; Appels'!E409)</f>
        <v/>
      </c>
      <c r="L409" s="110" t="str">
        <f>IF('Passages &amp; Appels'!F409="","",'Passages &amp; Appels'!F409)</f>
        <v/>
      </c>
      <c r="M409" s="112" t="str">
        <f>IF('Passages &amp; Appels'!G409="","",'Passages &amp; Appels'!G409)</f>
        <v/>
      </c>
      <c r="N409" s="441" t="str">
        <f>IF('Passages &amp; Appels'!M409="","",'Passages &amp; Appels'!M409)</f>
        <v/>
      </c>
      <c r="O409" s="431" t="str">
        <f>IF('Passages &amp; Appels'!N409="","",'Passages &amp; Appels'!N409)</f>
        <v/>
      </c>
      <c r="P409" s="431" t="str">
        <f>IF('Passages &amp; Appels'!O409="","",'Passages &amp; Appels'!O409)</f>
        <v/>
      </c>
      <c r="Q409" s="439" t="str">
        <f>IF('Passages &amp; Appels'!P409="","",'Passages &amp; Appels'!P409)</f>
        <v/>
      </c>
      <c r="R409" s="435" t="str">
        <f>IF('Passages &amp; Appels'!Q409="","",'Passages &amp; Appels'!Q409)</f>
        <v/>
      </c>
      <c r="S409" s="110" t="str">
        <f>IF('Passages &amp; Appels'!R409="","",'Passages &amp; Appels'!R409)</f>
        <v/>
      </c>
      <c r="T409" s="437" t="str">
        <f>IF('Passages &amp; Appels'!S409="","",'Passages &amp; Appels'!S409)</f>
        <v/>
      </c>
      <c r="U409" s="112" t="str">
        <f>IF('Passages &amp; Appels'!T409="","",'Passages &amp; Appels'!T409)</f>
        <v/>
      </c>
      <c r="V409" s="413" t="str">
        <f>IF('Passages &amp; Appels'!U409="","",'Passages &amp; Appels'!U409)</f>
        <v/>
      </c>
    </row>
    <row r="410" spans="1:22" ht="18.75" hidden="1" x14ac:dyDescent="0.3">
      <c r="A410" s="486"/>
      <c r="B410" s="491" t="str">
        <f>IF('Passages &amp; Appels'!L410='Passages &amp; Appels'!L409,"",'Passages &amp; Appels'!L410)</f>
        <v/>
      </c>
      <c r="C410" s="487" t="str">
        <f>IF('Passages &amp; Appels'!A410='Passages &amp; Appels'!A409,"",'Passages &amp; Appels'!A410)</f>
        <v/>
      </c>
      <c r="D410" s="490" t="str">
        <f>IF('Passages &amp; Appels'!K410='Passages &amp; Appels'!K409,"",'Passages &amp; Appels'!K410)</f>
        <v/>
      </c>
      <c r="E410" s="488" t="str">
        <f>IF('Passages &amp; Appels'!H410='Passages &amp; Appels'!H409,"",'Passages &amp; Appels'!H410)</f>
        <v/>
      </c>
      <c r="F410" s="489" t="str">
        <f>IF('Passages &amp; Appels'!I410='Passages &amp; Appels'!I409,"",'Passages &amp; Appels'!I410)</f>
        <v/>
      </c>
      <c r="G410" s="259" t="str">
        <f>IF('Passages &amp; Appels'!J410="","",'Passages &amp; Appels'!J410)</f>
        <v/>
      </c>
      <c r="H410" s="468" t="str">
        <f>IF('Passages &amp; Appels'!B410="","",'Passages &amp; Appels'!B410)</f>
        <v/>
      </c>
      <c r="I410" s="437" t="str">
        <f>IF('Passages &amp; Appels'!C410="","",'Passages &amp; Appels'!C410)</f>
        <v/>
      </c>
      <c r="J410" s="110" t="str">
        <f>IF('Passages &amp; Appels'!D410="","",'Passages &amp; Appels'!D410)</f>
        <v/>
      </c>
      <c r="K410" s="110" t="str">
        <f>IF('Passages &amp; Appels'!E410="","",'Passages &amp; Appels'!E410)</f>
        <v/>
      </c>
      <c r="L410" s="110" t="str">
        <f>IF('Passages &amp; Appels'!F410="","",'Passages &amp; Appels'!F410)</f>
        <v/>
      </c>
      <c r="M410" s="112" t="str">
        <f>IF('Passages &amp; Appels'!G410="","",'Passages &amp; Appels'!G410)</f>
        <v/>
      </c>
      <c r="N410" s="441" t="str">
        <f>IF('Passages &amp; Appels'!M410="","",'Passages &amp; Appels'!M410)</f>
        <v/>
      </c>
      <c r="O410" s="431" t="str">
        <f>IF('Passages &amp; Appels'!N410="","",'Passages &amp; Appels'!N410)</f>
        <v/>
      </c>
      <c r="P410" s="431" t="str">
        <f>IF('Passages &amp; Appels'!O410="","",'Passages &amp; Appels'!O410)</f>
        <v/>
      </c>
      <c r="Q410" s="439" t="str">
        <f>IF('Passages &amp; Appels'!P410="","",'Passages &amp; Appels'!P410)</f>
        <v/>
      </c>
      <c r="R410" s="435" t="str">
        <f>IF('Passages &amp; Appels'!Q410="","",'Passages &amp; Appels'!Q410)</f>
        <v/>
      </c>
      <c r="S410" s="110" t="str">
        <f>IF('Passages &amp; Appels'!R410="","",'Passages &amp; Appels'!R410)</f>
        <v/>
      </c>
      <c r="T410" s="437" t="str">
        <f>IF('Passages &amp; Appels'!S410="","",'Passages &amp; Appels'!S410)</f>
        <v/>
      </c>
      <c r="U410" s="112" t="str">
        <f>IF('Passages &amp; Appels'!T410="","",'Passages &amp; Appels'!T410)</f>
        <v/>
      </c>
      <c r="V410" s="413" t="str">
        <f>IF('Passages &amp; Appels'!U410="","",'Passages &amp; Appels'!U410)</f>
        <v/>
      </c>
    </row>
    <row r="411" spans="1:22" ht="18.75" hidden="1" x14ac:dyDescent="0.3">
      <c r="A411" s="486"/>
      <c r="B411" s="491" t="str">
        <f>IF('Passages &amp; Appels'!L411='Passages &amp; Appels'!L410,"",'Passages &amp; Appels'!L411)</f>
        <v/>
      </c>
      <c r="C411" s="487" t="str">
        <f>IF('Passages &amp; Appels'!A411='Passages &amp; Appels'!A410,"",'Passages &amp; Appels'!A411)</f>
        <v/>
      </c>
      <c r="D411" s="490" t="str">
        <f>IF('Passages &amp; Appels'!K411='Passages &amp; Appels'!K410,"",'Passages &amp; Appels'!K411)</f>
        <v/>
      </c>
      <c r="E411" s="488" t="str">
        <f>IF('Passages &amp; Appels'!H411='Passages &amp; Appels'!H410,"",'Passages &amp; Appels'!H411)</f>
        <v/>
      </c>
      <c r="F411" s="489" t="str">
        <f>IF('Passages &amp; Appels'!I411='Passages &amp; Appels'!I410,"",'Passages &amp; Appels'!I411)</f>
        <v/>
      </c>
      <c r="G411" s="259" t="str">
        <f>IF('Passages &amp; Appels'!J411="","",'Passages &amp; Appels'!J411)</f>
        <v/>
      </c>
      <c r="H411" s="468" t="str">
        <f>IF('Passages &amp; Appels'!B411="","",'Passages &amp; Appels'!B411)</f>
        <v/>
      </c>
      <c r="I411" s="437" t="str">
        <f>IF('Passages &amp; Appels'!C411="","",'Passages &amp; Appels'!C411)</f>
        <v/>
      </c>
      <c r="J411" s="110" t="str">
        <f>IF('Passages &amp; Appels'!D411="","",'Passages &amp; Appels'!D411)</f>
        <v/>
      </c>
      <c r="K411" s="110" t="str">
        <f>IF('Passages &amp; Appels'!E411="","",'Passages &amp; Appels'!E411)</f>
        <v/>
      </c>
      <c r="L411" s="110" t="str">
        <f>IF('Passages &amp; Appels'!F411="","",'Passages &amp; Appels'!F411)</f>
        <v/>
      </c>
      <c r="M411" s="112" t="str">
        <f>IF('Passages &amp; Appels'!G411="","",'Passages &amp; Appels'!G411)</f>
        <v/>
      </c>
      <c r="N411" s="441" t="str">
        <f>IF('Passages &amp; Appels'!M411="","",'Passages &amp; Appels'!M411)</f>
        <v/>
      </c>
      <c r="O411" s="431" t="str">
        <f>IF('Passages &amp; Appels'!N411="","",'Passages &amp; Appels'!N411)</f>
        <v/>
      </c>
      <c r="P411" s="431" t="str">
        <f>IF('Passages &amp; Appels'!O411="","",'Passages &amp; Appels'!O411)</f>
        <v/>
      </c>
      <c r="Q411" s="439" t="str">
        <f>IF('Passages &amp; Appels'!P411="","",'Passages &amp; Appels'!P411)</f>
        <v/>
      </c>
      <c r="R411" s="435" t="str">
        <f>IF('Passages &amp; Appels'!Q411="","",'Passages &amp; Appels'!Q411)</f>
        <v/>
      </c>
      <c r="S411" s="110" t="str">
        <f>IF('Passages &amp; Appels'!R411="","",'Passages &amp; Appels'!R411)</f>
        <v/>
      </c>
      <c r="T411" s="437" t="str">
        <f>IF('Passages &amp; Appels'!S411="","",'Passages &amp; Appels'!S411)</f>
        <v/>
      </c>
      <c r="U411" s="112" t="str">
        <f>IF('Passages &amp; Appels'!T411="","",'Passages &amp; Appels'!T411)</f>
        <v/>
      </c>
      <c r="V411" s="413" t="str">
        <f>IF('Passages &amp; Appels'!U411="","",'Passages &amp; Appels'!U411)</f>
        <v/>
      </c>
    </row>
    <row r="412" spans="1:22" ht="18.75" hidden="1" x14ac:dyDescent="0.3">
      <c r="A412" s="486"/>
      <c r="B412" s="491" t="str">
        <f>IF('Passages &amp; Appels'!L412='Passages &amp; Appels'!L411,"",'Passages &amp; Appels'!L412)</f>
        <v/>
      </c>
      <c r="C412" s="487" t="str">
        <f>IF('Passages &amp; Appels'!A412='Passages &amp; Appels'!A411,"",'Passages &amp; Appels'!A412)</f>
        <v/>
      </c>
      <c r="D412" s="490" t="str">
        <f>IF('Passages &amp; Appels'!K412='Passages &amp; Appels'!K411,"",'Passages &amp; Appels'!K412)</f>
        <v/>
      </c>
      <c r="E412" s="488" t="str">
        <f>IF('Passages &amp; Appels'!H412='Passages &amp; Appels'!H411,"",'Passages &amp; Appels'!H412)</f>
        <v/>
      </c>
      <c r="F412" s="489" t="str">
        <f>IF('Passages &amp; Appels'!I412='Passages &amp; Appels'!I411,"",'Passages &amp; Appels'!I412)</f>
        <v/>
      </c>
      <c r="G412" s="259" t="str">
        <f>IF('Passages &amp; Appels'!J412="","",'Passages &amp; Appels'!J412)</f>
        <v/>
      </c>
      <c r="H412" s="468" t="str">
        <f>IF('Passages &amp; Appels'!B412="","",'Passages &amp; Appels'!B412)</f>
        <v/>
      </c>
      <c r="I412" s="437" t="str">
        <f>IF('Passages &amp; Appels'!C412="","",'Passages &amp; Appels'!C412)</f>
        <v/>
      </c>
      <c r="J412" s="110" t="str">
        <f>IF('Passages &amp; Appels'!D412="","",'Passages &amp; Appels'!D412)</f>
        <v/>
      </c>
      <c r="K412" s="110" t="str">
        <f>IF('Passages &amp; Appels'!E412="","",'Passages &amp; Appels'!E412)</f>
        <v/>
      </c>
      <c r="L412" s="110" t="str">
        <f>IF('Passages &amp; Appels'!F412="","",'Passages &amp; Appels'!F412)</f>
        <v/>
      </c>
      <c r="M412" s="112" t="str">
        <f>IF('Passages &amp; Appels'!G412="","",'Passages &amp; Appels'!G412)</f>
        <v/>
      </c>
      <c r="N412" s="441" t="str">
        <f>IF('Passages &amp; Appels'!M412="","",'Passages &amp; Appels'!M412)</f>
        <v/>
      </c>
      <c r="O412" s="431" t="str">
        <f>IF('Passages &amp; Appels'!N412="","",'Passages &amp; Appels'!N412)</f>
        <v/>
      </c>
      <c r="P412" s="431" t="str">
        <f>IF('Passages &amp; Appels'!O412="","",'Passages &amp; Appels'!O412)</f>
        <v/>
      </c>
      <c r="Q412" s="439" t="str">
        <f>IF('Passages &amp; Appels'!P412="","",'Passages &amp; Appels'!P412)</f>
        <v/>
      </c>
      <c r="R412" s="435" t="str">
        <f>IF('Passages &amp; Appels'!Q412="","",'Passages &amp; Appels'!Q412)</f>
        <v/>
      </c>
      <c r="S412" s="110" t="str">
        <f>IF('Passages &amp; Appels'!R412="","",'Passages &amp; Appels'!R412)</f>
        <v/>
      </c>
      <c r="T412" s="437" t="str">
        <f>IF('Passages &amp; Appels'!S412="","",'Passages &amp; Appels'!S412)</f>
        <v/>
      </c>
      <c r="U412" s="112" t="str">
        <f>IF('Passages &amp; Appels'!T412="","",'Passages &amp; Appels'!T412)</f>
        <v/>
      </c>
      <c r="V412" s="413" t="str">
        <f>IF('Passages &amp; Appels'!U412="","",'Passages &amp; Appels'!U412)</f>
        <v/>
      </c>
    </row>
    <row r="413" spans="1:22" ht="18.75" hidden="1" x14ac:dyDescent="0.3">
      <c r="A413" s="486"/>
      <c r="B413" s="491" t="str">
        <f>IF('Passages &amp; Appels'!L413='Passages &amp; Appels'!L412,"",'Passages &amp; Appels'!L413)</f>
        <v/>
      </c>
      <c r="C413" s="487" t="str">
        <f>IF('Passages &amp; Appels'!A413='Passages &amp; Appels'!A412,"",'Passages &amp; Appels'!A413)</f>
        <v/>
      </c>
      <c r="D413" s="490" t="str">
        <f>IF('Passages &amp; Appels'!K413='Passages &amp; Appels'!K412,"",'Passages &amp; Appels'!K413)</f>
        <v/>
      </c>
      <c r="E413" s="488" t="str">
        <f>IF('Passages &amp; Appels'!H413='Passages &amp; Appels'!H412,"",'Passages &amp; Appels'!H413)</f>
        <v/>
      </c>
      <c r="F413" s="489" t="str">
        <f>IF('Passages &amp; Appels'!I413='Passages &amp; Appels'!I412,"",'Passages &amp; Appels'!I413)</f>
        <v/>
      </c>
      <c r="G413" s="259" t="str">
        <f>IF('Passages &amp; Appels'!J413="","",'Passages &amp; Appels'!J413)</f>
        <v/>
      </c>
      <c r="H413" s="468" t="str">
        <f>IF('Passages &amp; Appels'!B413="","",'Passages &amp; Appels'!B413)</f>
        <v/>
      </c>
      <c r="I413" s="437" t="str">
        <f>IF('Passages &amp; Appels'!C413="","",'Passages &amp; Appels'!C413)</f>
        <v/>
      </c>
      <c r="J413" s="110" t="str">
        <f>IF('Passages &amp; Appels'!D413="","",'Passages &amp; Appels'!D413)</f>
        <v/>
      </c>
      <c r="K413" s="110" t="str">
        <f>IF('Passages &amp; Appels'!E413="","",'Passages &amp; Appels'!E413)</f>
        <v/>
      </c>
      <c r="L413" s="110" t="str">
        <f>IF('Passages &amp; Appels'!F413="","",'Passages &amp; Appels'!F413)</f>
        <v/>
      </c>
      <c r="M413" s="112" t="str">
        <f>IF('Passages &amp; Appels'!G413="","",'Passages &amp; Appels'!G413)</f>
        <v/>
      </c>
      <c r="N413" s="441" t="str">
        <f>IF('Passages &amp; Appels'!M413="","",'Passages &amp; Appels'!M413)</f>
        <v/>
      </c>
      <c r="O413" s="431" t="str">
        <f>IF('Passages &amp; Appels'!N413="","",'Passages &amp; Appels'!N413)</f>
        <v/>
      </c>
      <c r="P413" s="431" t="str">
        <f>IF('Passages &amp; Appels'!O413="","",'Passages &amp; Appels'!O413)</f>
        <v/>
      </c>
      <c r="Q413" s="439" t="str">
        <f>IF('Passages &amp; Appels'!P413="","",'Passages &amp; Appels'!P413)</f>
        <v/>
      </c>
      <c r="R413" s="435" t="str">
        <f>IF('Passages &amp; Appels'!Q413="","",'Passages &amp; Appels'!Q413)</f>
        <v/>
      </c>
      <c r="S413" s="110" t="str">
        <f>IF('Passages &amp; Appels'!R413="","",'Passages &amp; Appels'!R413)</f>
        <v/>
      </c>
      <c r="T413" s="437" t="str">
        <f>IF('Passages &amp; Appels'!S413="","",'Passages &amp; Appels'!S413)</f>
        <v/>
      </c>
      <c r="U413" s="112" t="str">
        <f>IF('Passages &amp; Appels'!T413="","",'Passages &amp; Appels'!T413)</f>
        <v/>
      </c>
      <c r="V413" s="413" t="str">
        <f>IF('Passages &amp; Appels'!U413="","",'Passages &amp; Appels'!U413)</f>
        <v/>
      </c>
    </row>
    <row r="414" spans="1:22" ht="18.75" hidden="1" x14ac:dyDescent="0.3">
      <c r="A414" s="486"/>
      <c r="B414" s="491" t="str">
        <f>IF('Passages &amp; Appels'!L414='Passages &amp; Appels'!L413,"",'Passages &amp; Appels'!L414)</f>
        <v/>
      </c>
      <c r="C414" s="487" t="str">
        <f>IF('Passages &amp; Appels'!A414='Passages &amp; Appels'!A413,"",'Passages &amp; Appels'!A414)</f>
        <v/>
      </c>
      <c r="D414" s="490" t="str">
        <f>IF('Passages &amp; Appels'!K414='Passages &amp; Appels'!K413,"",'Passages &amp; Appels'!K414)</f>
        <v/>
      </c>
      <c r="E414" s="488" t="str">
        <f>IF('Passages &amp; Appels'!H414='Passages &amp; Appels'!H413,"",'Passages &amp; Appels'!H414)</f>
        <v/>
      </c>
      <c r="F414" s="489" t="str">
        <f>IF('Passages &amp; Appels'!I414='Passages &amp; Appels'!I413,"",'Passages &amp; Appels'!I414)</f>
        <v/>
      </c>
      <c r="G414" s="259" t="str">
        <f>IF('Passages &amp; Appels'!J414="","",'Passages &amp; Appels'!J414)</f>
        <v/>
      </c>
      <c r="H414" s="468" t="str">
        <f>IF('Passages &amp; Appels'!B414="","",'Passages &amp; Appels'!B414)</f>
        <v/>
      </c>
      <c r="I414" s="437" t="str">
        <f>IF('Passages &amp; Appels'!C414="","",'Passages &amp; Appels'!C414)</f>
        <v/>
      </c>
      <c r="J414" s="110" t="str">
        <f>IF('Passages &amp; Appels'!D414="","",'Passages &amp; Appels'!D414)</f>
        <v/>
      </c>
      <c r="K414" s="110" t="str">
        <f>IF('Passages &amp; Appels'!E414="","",'Passages &amp; Appels'!E414)</f>
        <v/>
      </c>
      <c r="L414" s="110" t="str">
        <f>IF('Passages &amp; Appels'!F414="","",'Passages &amp; Appels'!F414)</f>
        <v/>
      </c>
      <c r="M414" s="112" t="str">
        <f>IF('Passages &amp; Appels'!G414="","",'Passages &amp; Appels'!G414)</f>
        <v/>
      </c>
      <c r="N414" s="441" t="str">
        <f>IF('Passages &amp; Appels'!M414="","",'Passages &amp; Appels'!M414)</f>
        <v/>
      </c>
      <c r="O414" s="431" t="str">
        <f>IF('Passages &amp; Appels'!N414="","",'Passages &amp; Appels'!N414)</f>
        <v/>
      </c>
      <c r="P414" s="431" t="str">
        <f>IF('Passages &amp; Appels'!O414="","",'Passages &amp; Appels'!O414)</f>
        <v/>
      </c>
      <c r="Q414" s="439" t="str">
        <f>IF('Passages &amp; Appels'!P414="","",'Passages &amp; Appels'!P414)</f>
        <v/>
      </c>
      <c r="R414" s="435" t="str">
        <f>IF('Passages &amp; Appels'!Q414="","",'Passages &amp; Appels'!Q414)</f>
        <v/>
      </c>
      <c r="S414" s="110" t="str">
        <f>IF('Passages &amp; Appels'!R414="","",'Passages &amp; Appels'!R414)</f>
        <v/>
      </c>
      <c r="T414" s="437" t="str">
        <f>IF('Passages &amp; Appels'!S414="","",'Passages &amp; Appels'!S414)</f>
        <v/>
      </c>
      <c r="U414" s="112" t="str">
        <f>IF('Passages &amp; Appels'!T414="","",'Passages &amp; Appels'!T414)</f>
        <v/>
      </c>
      <c r="V414" s="413" t="str">
        <f>IF('Passages &amp; Appels'!U414="","",'Passages &amp; Appels'!U414)</f>
        <v/>
      </c>
    </row>
    <row r="415" spans="1:22" ht="18.75" hidden="1" x14ac:dyDescent="0.3">
      <c r="A415" s="486"/>
      <c r="B415" s="491" t="str">
        <f>IF('Passages &amp; Appels'!L415='Passages &amp; Appels'!L414,"",'Passages &amp; Appels'!L415)</f>
        <v/>
      </c>
      <c r="C415" s="487" t="str">
        <f>IF('Passages &amp; Appels'!A415='Passages &amp; Appels'!A414,"",'Passages &amp; Appels'!A415)</f>
        <v/>
      </c>
      <c r="D415" s="490" t="str">
        <f>IF('Passages &amp; Appels'!K415='Passages &amp; Appels'!K414,"",'Passages &amp; Appels'!K415)</f>
        <v/>
      </c>
      <c r="E415" s="488" t="str">
        <f>IF('Passages &amp; Appels'!H415='Passages &amp; Appels'!H414,"",'Passages &amp; Appels'!H415)</f>
        <v/>
      </c>
      <c r="F415" s="489" t="str">
        <f>IF('Passages &amp; Appels'!I415='Passages &amp; Appels'!I414,"",'Passages &amp; Appels'!I415)</f>
        <v/>
      </c>
      <c r="G415" s="259" t="str">
        <f>IF('Passages &amp; Appels'!J415="","",'Passages &amp; Appels'!J415)</f>
        <v/>
      </c>
      <c r="H415" s="468" t="str">
        <f>IF('Passages &amp; Appels'!B415="","",'Passages &amp; Appels'!B415)</f>
        <v/>
      </c>
      <c r="I415" s="437" t="str">
        <f>IF('Passages &amp; Appels'!C415="","",'Passages &amp; Appels'!C415)</f>
        <v/>
      </c>
      <c r="J415" s="110" t="str">
        <f>IF('Passages &amp; Appels'!D415="","",'Passages &amp; Appels'!D415)</f>
        <v/>
      </c>
      <c r="K415" s="110" t="str">
        <f>IF('Passages &amp; Appels'!E415="","",'Passages &amp; Appels'!E415)</f>
        <v/>
      </c>
      <c r="L415" s="110" t="str">
        <f>IF('Passages &amp; Appels'!F415="","",'Passages &amp; Appels'!F415)</f>
        <v/>
      </c>
      <c r="M415" s="112" t="str">
        <f>IF('Passages &amp; Appels'!G415="","",'Passages &amp; Appels'!G415)</f>
        <v/>
      </c>
      <c r="N415" s="441" t="str">
        <f>IF('Passages &amp; Appels'!M415="","",'Passages &amp; Appels'!M415)</f>
        <v/>
      </c>
      <c r="O415" s="431" t="str">
        <f>IF('Passages &amp; Appels'!N415="","",'Passages &amp; Appels'!N415)</f>
        <v/>
      </c>
      <c r="P415" s="431" t="str">
        <f>IF('Passages &amp; Appels'!O415="","",'Passages &amp; Appels'!O415)</f>
        <v/>
      </c>
      <c r="Q415" s="439" t="str">
        <f>IF('Passages &amp; Appels'!P415="","",'Passages &amp; Appels'!P415)</f>
        <v/>
      </c>
      <c r="R415" s="435" t="str">
        <f>IF('Passages &amp; Appels'!Q415="","",'Passages &amp; Appels'!Q415)</f>
        <v/>
      </c>
      <c r="S415" s="110" t="str">
        <f>IF('Passages &amp; Appels'!R415="","",'Passages &amp; Appels'!R415)</f>
        <v/>
      </c>
      <c r="T415" s="437" t="str">
        <f>IF('Passages &amp; Appels'!S415="","",'Passages &amp; Appels'!S415)</f>
        <v/>
      </c>
      <c r="U415" s="112" t="str">
        <f>IF('Passages &amp; Appels'!T415="","",'Passages &amp; Appels'!T415)</f>
        <v/>
      </c>
      <c r="V415" s="413" t="str">
        <f>IF('Passages &amp; Appels'!U415="","",'Passages &amp; Appels'!U415)</f>
        <v/>
      </c>
    </row>
    <row r="416" spans="1:22" ht="18.75" hidden="1" x14ac:dyDescent="0.3">
      <c r="A416" s="486"/>
      <c r="B416" s="491" t="str">
        <f>IF('Passages &amp; Appels'!L416='Passages &amp; Appels'!L415,"",'Passages &amp; Appels'!L416)</f>
        <v/>
      </c>
      <c r="C416" s="487" t="str">
        <f>IF('Passages &amp; Appels'!A416='Passages &amp; Appels'!A415,"",'Passages &amp; Appels'!A416)</f>
        <v/>
      </c>
      <c r="D416" s="490" t="str">
        <f>IF('Passages &amp; Appels'!K416='Passages &amp; Appels'!K415,"",'Passages &amp; Appels'!K416)</f>
        <v/>
      </c>
      <c r="E416" s="488" t="str">
        <f>IF('Passages &amp; Appels'!H416='Passages &amp; Appels'!H415,"",'Passages &amp; Appels'!H416)</f>
        <v/>
      </c>
      <c r="F416" s="489" t="str">
        <f>IF('Passages &amp; Appels'!I416='Passages &amp; Appels'!I415,"",'Passages &amp; Appels'!I416)</f>
        <v/>
      </c>
      <c r="G416" s="259" t="str">
        <f>IF('Passages &amp; Appels'!J416="","",'Passages &amp; Appels'!J416)</f>
        <v/>
      </c>
      <c r="H416" s="468" t="str">
        <f>IF('Passages &amp; Appels'!B416="","",'Passages &amp; Appels'!B416)</f>
        <v/>
      </c>
      <c r="I416" s="437" t="str">
        <f>IF('Passages &amp; Appels'!C416="","",'Passages &amp; Appels'!C416)</f>
        <v/>
      </c>
      <c r="J416" s="110" t="str">
        <f>IF('Passages &amp; Appels'!D416="","",'Passages &amp; Appels'!D416)</f>
        <v/>
      </c>
      <c r="K416" s="110" t="str">
        <f>IF('Passages &amp; Appels'!E416="","",'Passages &amp; Appels'!E416)</f>
        <v/>
      </c>
      <c r="L416" s="110" t="str">
        <f>IF('Passages &amp; Appels'!F416="","",'Passages &amp; Appels'!F416)</f>
        <v/>
      </c>
      <c r="M416" s="112" t="str">
        <f>IF('Passages &amp; Appels'!G416="","",'Passages &amp; Appels'!G416)</f>
        <v/>
      </c>
      <c r="N416" s="441" t="str">
        <f>IF('Passages &amp; Appels'!M416="","",'Passages &amp; Appels'!M416)</f>
        <v/>
      </c>
      <c r="O416" s="431" t="str">
        <f>IF('Passages &amp; Appels'!N416="","",'Passages &amp; Appels'!N416)</f>
        <v/>
      </c>
      <c r="P416" s="431" t="str">
        <f>IF('Passages &amp; Appels'!O416="","",'Passages &amp; Appels'!O416)</f>
        <v/>
      </c>
      <c r="Q416" s="439" t="str">
        <f>IF('Passages &amp; Appels'!P416="","",'Passages &amp; Appels'!P416)</f>
        <v/>
      </c>
      <c r="R416" s="435" t="str">
        <f>IF('Passages &amp; Appels'!Q416="","",'Passages &amp; Appels'!Q416)</f>
        <v/>
      </c>
      <c r="S416" s="110" t="str">
        <f>IF('Passages &amp; Appels'!R416="","",'Passages &amp; Appels'!R416)</f>
        <v/>
      </c>
      <c r="T416" s="437" t="str">
        <f>IF('Passages &amp; Appels'!S416="","",'Passages &amp; Appels'!S416)</f>
        <v/>
      </c>
      <c r="U416" s="112" t="str">
        <f>IF('Passages &amp; Appels'!T416="","",'Passages &amp; Appels'!T416)</f>
        <v/>
      </c>
      <c r="V416" s="413" t="str">
        <f>IF('Passages &amp; Appels'!U416="","",'Passages &amp; Appels'!U416)</f>
        <v/>
      </c>
    </row>
    <row r="417" spans="1:22" ht="18.75" hidden="1" x14ac:dyDescent="0.3">
      <c r="A417" s="486"/>
      <c r="B417" s="491" t="str">
        <f>IF('Passages &amp; Appels'!L417='Passages &amp; Appels'!L416,"",'Passages &amp; Appels'!L417)</f>
        <v/>
      </c>
      <c r="C417" s="487" t="str">
        <f>IF('Passages &amp; Appels'!A417='Passages &amp; Appels'!A416,"",'Passages &amp; Appels'!A417)</f>
        <v/>
      </c>
      <c r="D417" s="490" t="str">
        <f>IF('Passages &amp; Appels'!K417='Passages &amp; Appels'!K416,"",'Passages &amp; Appels'!K417)</f>
        <v/>
      </c>
      <c r="E417" s="488" t="str">
        <f>IF('Passages &amp; Appels'!H417='Passages &amp; Appels'!H416,"",'Passages &amp; Appels'!H417)</f>
        <v/>
      </c>
      <c r="F417" s="489" t="str">
        <f>IF('Passages &amp; Appels'!I417='Passages &amp; Appels'!I416,"",'Passages &amp; Appels'!I417)</f>
        <v/>
      </c>
      <c r="G417" s="259" t="str">
        <f>IF('Passages &amp; Appels'!J417="","",'Passages &amp; Appels'!J417)</f>
        <v/>
      </c>
      <c r="H417" s="468" t="str">
        <f>IF('Passages &amp; Appels'!B417="","",'Passages &amp; Appels'!B417)</f>
        <v/>
      </c>
      <c r="I417" s="437" t="str">
        <f>IF('Passages &amp; Appels'!C417="","",'Passages &amp; Appels'!C417)</f>
        <v/>
      </c>
      <c r="J417" s="110" t="str">
        <f>IF('Passages &amp; Appels'!D417="","",'Passages &amp; Appels'!D417)</f>
        <v/>
      </c>
      <c r="K417" s="110" t="str">
        <f>IF('Passages &amp; Appels'!E417="","",'Passages &amp; Appels'!E417)</f>
        <v/>
      </c>
      <c r="L417" s="110" t="str">
        <f>IF('Passages &amp; Appels'!F417="","",'Passages &amp; Appels'!F417)</f>
        <v/>
      </c>
      <c r="M417" s="112" t="str">
        <f>IF('Passages &amp; Appels'!G417="","",'Passages &amp; Appels'!G417)</f>
        <v/>
      </c>
      <c r="N417" s="441" t="str">
        <f>IF('Passages &amp; Appels'!M417="","",'Passages &amp; Appels'!M417)</f>
        <v/>
      </c>
      <c r="O417" s="431" t="str">
        <f>IF('Passages &amp; Appels'!N417="","",'Passages &amp; Appels'!N417)</f>
        <v/>
      </c>
      <c r="P417" s="431" t="str">
        <f>IF('Passages &amp; Appels'!O417="","",'Passages &amp; Appels'!O417)</f>
        <v/>
      </c>
      <c r="Q417" s="439" t="str">
        <f>IF('Passages &amp; Appels'!P417="","",'Passages &amp; Appels'!P417)</f>
        <v/>
      </c>
      <c r="R417" s="435" t="str">
        <f>IF('Passages &amp; Appels'!Q417="","",'Passages &amp; Appels'!Q417)</f>
        <v/>
      </c>
      <c r="S417" s="110" t="str">
        <f>IF('Passages &amp; Appels'!R417="","",'Passages &amp; Appels'!R417)</f>
        <v/>
      </c>
      <c r="T417" s="437" t="str">
        <f>IF('Passages &amp; Appels'!S417="","",'Passages &amp; Appels'!S417)</f>
        <v/>
      </c>
      <c r="U417" s="112" t="str">
        <f>IF('Passages &amp; Appels'!T417="","",'Passages &amp; Appels'!T417)</f>
        <v/>
      </c>
      <c r="V417" s="413" t="str">
        <f>IF('Passages &amp; Appels'!U417="","",'Passages &amp; Appels'!U417)</f>
        <v/>
      </c>
    </row>
    <row r="418" spans="1:22" ht="18.75" hidden="1" x14ac:dyDescent="0.3">
      <c r="A418" s="486"/>
      <c r="B418" s="491" t="str">
        <f>IF('Passages &amp; Appels'!L418='Passages &amp; Appels'!L417,"",'Passages &amp; Appels'!L418)</f>
        <v/>
      </c>
      <c r="C418" s="487" t="str">
        <f>IF('Passages &amp; Appels'!A418='Passages &amp; Appels'!A417,"",'Passages &amp; Appels'!A418)</f>
        <v/>
      </c>
      <c r="D418" s="490" t="str">
        <f>IF('Passages &amp; Appels'!K418='Passages &amp; Appels'!K417,"",'Passages &amp; Appels'!K418)</f>
        <v/>
      </c>
      <c r="E418" s="488" t="str">
        <f>IF('Passages &amp; Appels'!H418='Passages &amp; Appels'!H417,"",'Passages &amp; Appels'!H418)</f>
        <v/>
      </c>
      <c r="F418" s="489" t="str">
        <f>IF('Passages &amp; Appels'!I418='Passages &amp; Appels'!I417,"",'Passages &amp; Appels'!I418)</f>
        <v/>
      </c>
      <c r="G418" s="259" t="str">
        <f>IF('Passages &amp; Appels'!J418="","",'Passages &amp; Appels'!J418)</f>
        <v/>
      </c>
      <c r="H418" s="468" t="str">
        <f>IF('Passages &amp; Appels'!B418="","",'Passages &amp; Appels'!B418)</f>
        <v/>
      </c>
      <c r="I418" s="437" t="str">
        <f>IF('Passages &amp; Appels'!C418="","",'Passages &amp; Appels'!C418)</f>
        <v/>
      </c>
      <c r="J418" s="110" t="str">
        <f>IF('Passages &amp; Appels'!D418="","",'Passages &amp; Appels'!D418)</f>
        <v/>
      </c>
      <c r="K418" s="110" t="str">
        <f>IF('Passages &amp; Appels'!E418="","",'Passages &amp; Appels'!E418)</f>
        <v/>
      </c>
      <c r="L418" s="110" t="str">
        <f>IF('Passages &amp; Appels'!F418="","",'Passages &amp; Appels'!F418)</f>
        <v/>
      </c>
      <c r="M418" s="112" t="str">
        <f>IF('Passages &amp; Appels'!G418="","",'Passages &amp; Appels'!G418)</f>
        <v/>
      </c>
      <c r="N418" s="441" t="str">
        <f>IF('Passages &amp; Appels'!M418="","",'Passages &amp; Appels'!M418)</f>
        <v/>
      </c>
      <c r="O418" s="431" t="str">
        <f>IF('Passages &amp; Appels'!N418="","",'Passages &amp; Appels'!N418)</f>
        <v/>
      </c>
      <c r="P418" s="431" t="str">
        <f>IF('Passages &amp; Appels'!O418="","",'Passages &amp; Appels'!O418)</f>
        <v/>
      </c>
      <c r="Q418" s="439" t="str">
        <f>IF('Passages &amp; Appels'!P418="","",'Passages &amp; Appels'!P418)</f>
        <v/>
      </c>
      <c r="R418" s="435" t="str">
        <f>IF('Passages &amp; Appels'!Q418="","",'Passages &amp; Appels'!Q418)</f>
        <v/>
      </c>
      <c r="S418" s="110" t="str">
        <f>IF('Passages &amp; Appels'!R418="","",'Passages &amp; Appels'!R418)</f>
        <v/>
      </c>
      <c r="T418" s="437" t="str">
        <f>IF('Passages &amp; Appels'!S418="","",'Passages &amp; Appels'!S418)</f>
        <v/>
      </c>
      <c r="U418" s="112" t="str">
        <f>IF('Passages &amp; Appels'!T418="","",'Passages &amp; Appels'!T418)</f>
        <v/>
      </c>
      <c r="V418" s="413" t="str">
        <f>IF('Passages &amp; Appels'!U418="","",'Passages &amp; Appels'!U418)</f>
        <v/>
      </c>
    </row>
    <row r="419" spans="1:22" ht="18.75" hidden="1" x14ac:dyDescent="0.3">
      <c r="A419" s="486"/>
      <c r="B419" s="491" t="str">
        <f>IF('Passages &amp; Appels'!L419='Passages &amp; Appels'!L418,"",'Passages &amp; Appels'!L419)</f>
        <v/>
      </c>
      <c r="C419" s="487" t="str">
        <f>IF('Passages &amp; Appels'!A419='Passages &amp; Appels'!A418,"",'Passages &amp; Appels'!A419)</f>
        <v/>
      </c>
      <c r="D419" s="490" t="str">
        <f>IF('Passages &amp; Appels'!K419='Passages &amp; Appels'!K418,"",'Passages &amp; Appels'!K419)</f>
        <v/>
      </c>
      <c r="E419" s="488" t="str">
        <f>IF('Passages &amp; Appels'!H419='Passages &amp; Appels'!H418,"",'Passages &amp; Appels'!H419)</f>
        <v/>
      </c>
      <c r="F419" s="489" t="str">
        <f>IF('Passages &amp; Appels'!I419='Passages &amp; Appels'!I418,"",'Passages &amp; Appels'!I419)</f>
        <v/>
      </c>
      <c r="G419" s="259" t="str">
        <f>IF('Passages &amp; Appels'!J419="","",'Passages &amp; Appels'!J419)</f>
        <v/>
      </c>
      <c r="H419" s="468" t="str">
        <f>IF('Passages &amp; Appels'!B419="","",'Passages &amp; Appels'!B419)</f>
        <v/>
      </c>
      <c r="I419" s="437" t="str">
        <f>IF('Passages &amp; Appels'!C419="","",'Passages &amp; Appels'!C419)</f>
        <v/>
      </c>
      <c r="J419" s="110" t="str">
        <f>IF('Passages &amp; Appels'!D419="","",'Passages &amp; Appels'!D419)</f>
        <v/>
      </c>
      <c r="K419" s="110" t="str">
        <f>IF('Passages &amp; Appels'!E419="","",'Passages &amp; Appels'!E419)</f>
        <v/>
      </c>
      <c r="L419" s="110" t="str">
        <f>IF('Passages &amp; Appels'!F419="","",'Passages &amp; Appels'!F419)</f>
        <v/>
      </c>
      <c r="M419" s="112" t="str">
        <f>IF('Passages &amp; Appels'!G419="","",'Passages &amp; Appels'!G419)</f>
        <v/>
      </c>
      <c r="N419" s="441" t="str">
        <f>IF('Passages &amp; Appels'!M419="","",'Passages &amp; Appels'!M419)</f>
        <v/>
      </c>
      <c r="O419" s="431" t="str">
        <f>IF('Passages &amp; Appels'!N419="","",'Passages &amp; Appels'!N419)</f>
        <v/>
      </c>
      <c r="P419" s="431" t="str">
        <f>IF('Passages &amp; Appels'!O419="","",'Passages &amp; Appels'!O419)</f>
        <v/>
      </c>
      <c r="Q419" s="439" t="str">
        <f>IF('Passages &amp; Appels'!P419="","",'Passages &amp; Appels'!P419)</f>
        <v/>
      </c>
      <c r="R419" s="435" t="str">
        <f>IF('Passages &amp; Appels'!Q419="","",'Passages &amp; Appels'!Q419)</f>
        <v/>
      </c>
      <c r="S419" s="110" t="str">
        <f>IF('Passages &amp; Appels'!R419="","",'Passages &amp; Appels'!R419)</f>
        <v/>
      </c>
      <c r="T419" s="437" t="str">
        <f>IF('Passages &amp; Appels'!S419="","",'Passages &amp; Appels'!S419)</f>
        <v/>
      </c>
      <c r="U419" s="112" t="str">
        <f>IF('Passages &amp; Appels'!T419="","",'Passages &amp; Appels'!T419)</f>
        <v/>
      </c>
      <c r="V419" s="413" t="str">
        <f>IF('Passages &amp; Appels'!U419="","",'Passages &amp; Appels'!U419)</f>
        <v/>
      </c>
    </row>
    <row r="420" spans="1:22" ht="18.75" hidden="1" x14ac:dyDescent="0.3">
      <c r="A420" s="486"/>
      <c r="B420" s="491" t="str">
        <f>IF('Passages &amp; Appels'!L420='Passages &amp; Appels'!L419,"",'Passages &amp; Appels'!L420)</f>
        <v/>
      </c>
      <c r="C420" s="487" t="str">
        <f>IF('Passages &amp; Appels'!A420='Passages &amp; Appels'!A419,"",'Passages &amp; Appels'!A420)</f>
        <v/>
      </c>
      <c r="D420" s="490" t="str">
        <f>IF('Passages &amp; Appels'!K420='Passages &amp; Appels'!K419,"",'Passages &amp; Appels'!K420)</f>
        <v/>
      </c>
      <c r="E420" s="488" t="str">
        <f>IF('Passages &amp; Appels'!H420='Passages &amp; Appels'!H419,"",'Passages &amp; Appels'!H420)</f>
        <v/>
      </c>
      <c r="F420" s="489" t="str">
        <f>IF('Passages &amp; Appels'!I420='Passages &amp; Appels'!I419,"",'Passages &amp; Appels'!I420)</f>
        <v/>
      </c>
      <c r="G420" s="259" t="str">
        <f>IF('Passages &amp; Appels'!J420="","",'Passages &amp; Appels'!J420)</f>
        <v/>
      </c>
      <c r="H420" s="468" t="str">
        <f>IF('Passages &amp; Appels'!B420="","",'Passages &amp; Appels'!B420)</f>
        <v/>
      </c>
      <c r="I420" s="437" t="str">
        <f>IF('Passages &amp; Appels'!C420="","",'Passages &amp; Appels'!C420)</f>
        <v/>
      </c>
      <c r="J420" s="110" t="str">
        <f>IF('Passages &amp; Appels'!D420="","",'Passages &amp; Appels'!D420)</f>
        <v/>
      </c>
      <c r="K420" s="110" t="str">
        <f>IF('Passages &amp; Appels'!E420="","",'Passages &amp; Appels'!E420)</f>
        <v/>
      </c>
      <c r="L420" s="110" t="str">
        <f>IF('Passages &amp; Appels'!F420="","",'Passages &amp; Appels'!F420)</f>
        <v/>
      </c>
      <c r="M420" s="112" t="str">
        <f>IF('Passages &amp; Appels'!G420="","",'Passages &amp; Appels'!G420)</f>
        <v/>
      </c>
      <c r="N420" s="441" t="str">
        <f>IF('Passages &amp; Appels'!M420="","",'Passages &amp; Appels'!M420)</f>
        <v/>
      </c>
      <c r="O420" s="431" t="str">
        <f>IF('Passages &amp; Appels'!N420="","",'Passages &amp; Appels'!N420)</f>
        <v/>
      </c>
      <c r="P420" s="431" t="str">
        <f>IF('Passages &amp; Appels'!O420="","",'Passages &amp; Appels'!O420)</f>
        <v/>
      </c>
      <c r="Q420" s="439" t="str">
        <f>IF('Passages &amp; Appels'!P420="","",'Passages &amp; Appels'!P420)</f>
        <v/>
      </c>
      <c r="R420" s="435" t="str">
        <f>IF('Passages &amp; Appels'!Q420="","",'Passages &amp; Appels'!Q420)</f>
        <v/>
      </c>
      <c r="S420" s="110" t="str">
        <f>IF('Passages &amp; Appels'!R420="","",'Passages &amp; Appels'!R420)</f>
        <v/>
      </c>
      <c r="T420" s="437" t="str">
        <f>IF('Passages &amp; Appels'!S420="","",'Passages &amp; Appels'!S420)</f>
        <v/>
      </c>
      <c r="U420" s="112" t="str">
        <f>IF('Passages &amp; Appels'!T420="","",'Passages &amp; Appels'!T420)</f>
        <v/>
      </c>
      <c r="V420" s="413" t="str">
        <f>IF('Passages &amp; Appels'!U420="","",'Passages &amp; Appels'!U420)</f>
        <v/>
      </c>
    </row>
    <row r="421" spans="1:22" ht="18.75" hidden="1" x14ac:dyDescent="0.3">
      <c r="A421" s="486"/>
      <c r="B421" s="491" t="str">
        <f>IF('Passages &amp; Appels'!L421='Passages &amp; Appels'!L420,"",'Passages &amp; Appels'!L421)</f>
        <v/>
      </c>
      <c r="C421" s="487" t="str">
        <f>IF('Passages &amp; Appels'!A421='Passages &amp; Appels'!A420,"",'Passages &amp; Appels'!A421)</f>
        <v/>
      </c>
      <c r="D421" s="490" t="str">
        <f>IF('Passages &amp; Appels'!K421='Passages &amp; Appels'!K420,"",'Passages &amp; Appels'!K421)</f>
        <v/>
      </c>
      <c r="E421" s="488" t="str">
        <f>IF('Passages &amp; Appels'!H421='Passages &amp; Appels'!H420,"",'Passages &amp; Appels'!H421)</f>
        <v/>
      </c>
      <c r="F421" s="489" t="str">
        <f>IF('Passages &amp; Appels'!I421='Passages &amp; Appels'!I420,"",'Passages &amp; Appels'!I421)</f>
        <v/>
      </c>
      <c r="G421" s="259" t="str">
        <f>IF('Passages &amp; Appels'!J421="","",'Passages &amp; Appels'!J421)</f>
        <v/>
      </c>
      <c r="H421" s="468" t="str">
        <f>IF('Passages &amp; Appels'!B421="","",'Passages &amp; Appels'!B421)</f>
        <v/>
      </c>
      <c r="I421" s="437" t="str">
        <f>IF('Passages &amp; Appels'!C421="","",'Passages &amp; Appels'!C421)</f>
        <v/>
      </c>
      <c r="J421" s="110" t="str">
        <f>IF('Passages &amp; Appels'!D421="","",'Passages &amp; Appels'!D421)</f>
        <v/>
      </c>
      <c r="K421" s="110" t="str">
        <f>IF('Passages &amp; Appels'!E421="","",'Passages &amp; Appels'!E421)</f>
        <v/>
      </c>
      <c r="L421" s="110" t="str">
        <f>IF('Passages &amp; Appels'!F421="","",'Passages &amp; Appels'!F421)</f>
        <v/>
      </c>
      <c r="M421" s="112" t="str">
        <f>IF('Passages &amp; Appels'!G421="","",'Passages &amp; Appels'!G421)</f>
        <v/>
      </c>
      <c r="N421" s="441" t="str">
        <f>IF('Passages &amp; Appels'!M421="","",'Passages &amp; Appels'!M421)</f>
        <v/>
      </c>
      <c r="O421" s="431" t="str">
        <f>IF('Passages &amp; Appels'!N421="","",'Passages &amp; Appels'!N421)</f>
        <v/>
      </c>
      <c r="P421" s="431" t="str">
        <f>IF('Passages &amp; Appels'!O421="","",'Passages &amp; Appels'!O421)</f>
        <v/>
      </c>
      <c r="Q421" s="439" t="str">
        <f>IF('Passages &amp; Appels'!P421="","",'Passages &amp; Appels'!P421)</f>
        <v/>
      </c>
      <c r="R421" s="435" t="str">
        <f>IF('Passages &amp; Appels'!Q421="","",'Passages &amp; Appels'!Q421)</f>
        <v/>
      </c>
      <c r="S421" s="110" t="str">
        <f>IF('Passages &amp; Appels'!R421="","",'Passages &amp; Appels'!R421)</f>
        <v/>
      </c>
      <c r="T421" s="437" t="str">
        <f>IF('Passages &amp; Appels'!S421="","",'Passages &amp; Appels'!S421)</f>
        <v/>
      </c>
      <c r="U421" s="112" t="str">
        <f>IF('Passages &amp; Appels'!T421="","",'Passages &amp; Appels'!T421)</f>
        <v/>
      </c>
      <c r="V421" s="413" t="str">
        <f>IF('Passages &amp; Appels'!U421="","",'Passages &amp; Appels'!U421)</f>
        <v/>
      </c>
    </row>
    <row r="422" spans="1:22" ht="18.75" hidden="1" x14ac:dyDescent="0.3">
      <c r="A422" s="486"/>
      <c r="B422" s="491" t="str">
        <f>IF('Passages &amp; Appels'!L422='Passages &amp; Appels'!L421,"",'Passages &amp; Appels'!L422)</f>
        <v/>
      </c>
      <c r="C422" s="487" t="str">
        <f>IF('Passages &amp; Appels'!A422='Passages &amp; Appels'!A421,"",'Passages &amp; Appels'!A422)</f>
        <v/>
      </c>
      <c r="D422" s="490" t="str">
        <f>IF('Passages &amp; Appels'!K422='Passages &amp; Appels'!K421,"",'Passages &amp; Appels'!K422)</f>
        <v/>
      </c>
      <c r="E422" s="488" t="str">
        <f>IF('Passages &amp; Appels'!H422='Passages &amp; Appels'!H421,"",'Passages &amp; Appels'!H422)</f>
        <v/>
      </c>
      <c r="F422" s="489" t="str">
        <f>IF('Passages &amp; Appels'!I422='Passages &amp; Appels'!I421,"",'Passages &amp; Appels'!I422)</f>
        <v/>
      </c>
      <c r="G422" s="259" t="str">
        <f>IF('Passages &amp; Appels'!J422="","",'Passages &amp; Appels'!J422)</f>
        <v/>
      </c>
      <c r="H422" s="468" t="str">
        <f>IF('Passages &amp; Appels'!B422="","",'Passages &amp; Appels'!B422)</f>
        <v/>
      </c>
      <c r="I422" s="437" t="str">
        <f>IF('Passages &amp; Appels'!C422="","",'Passages &amp; Appels'!C422)</f>
        <v/>
      </c>
      <c r="J422" s="110" t="str">
        <f>IF('Passages &amp; Appels'!D422="","",'Passages &amp; Appels'!D422)</f>
        <v/>
      </c>
      <c r="K422" s="110" t="str">
        <f>IF('Passages &amp; Appels'!E422="","",'Passages &amp; Appels'!E422)</f>
        <v/>
      </c>
      <c r="L422" s="110" t="str">
        <f>IF('Passages &amp; Appels'!F422="","",'Passages &amp; Appels'!F422)</f>
        <v/>
      </c>
      <c r="M422" s="112" t="str">
        <f>IF('Passages &amp; Appels'!G422="","",'Passages &amp; Appels'!G422)</f>
        <v/>
      </c>
      <c r="N422" s="441" t="str">
        <f>IF('Passages &amp; Appels'!M422="","",'Passages &amp; Appels'!M422)</f>
        <v/>
      </c>
      <c r="O422" s="431" t="str">
        <f>IF('Passages &amp; Appels'!N422="","",'Passages &amp; Appels'!N422)</f>
        <v/>
      </c>
      <c r="P422" s="431" t="str">
        <f>IF('Passages &amp; Appels'!O422="","",'Passages &amp; Appels'!O422)</f>
        <v/>
      </c>
      <c r="Q422" s="439" t="str">
        <f>IF('Passages &amp; Appels'!P422="","",'Passages &amp; Appels'!P422)</f>
        <v/>
      </c>
      <c r="R422" s="435" t="str">
        <f>IF('Passages &amp; Appels'!Q422="","",'Passages &amp; Appels'!Q422)</f>
        <v/>
      </c>
      <c r="S422" s="110" t="str">
        <f>IF('Passages &amp; Appels'!R422="","",'Passages &amp; Appels'!R422)</f>
        <v/>
      </c>
      <c r="T422" s="437" t="str">
        <f>IF('Passages &amp; Appels'!S422="","",'Passages &amp; Appels'!S422)</f>
        <v/>
      </c>
      <c r="U422" s="112" t="str">
        <f>IF('Passages &amp; Appels'!T422="","",'Passages &amp; Appels'!T422)</f>
        <v/>
      </c>
      <c r="V422" s="413" t="str">
        <f>IF('Passages &amp; Appels'!U422="","",'Passages &amp; Appels'!U422)</f>
        <v/>
      </c>
    </row>
    <row r="423" spans="1:22" ht="18.75" hidden="1" x14ac:dyDescent="0.3">
      <c r="A423" s="486"/>
      <c r="B423" s="491" t="str">
        <f>IF('Passages &amp; Appels'!L423='Passages &amp; Appels'!L422,"",'Passages &amp; Appels'!L423)</f>
        <v/>
      </c>
      <c r="C423" s="487" t="str">
        <f>IF('Passages &amp; Appels'!A423='Passages &amp; Appels'!A422,"",'Passages &amp; Appels'!A423)</f>
        <v/>
      </c>
      <c r="D423" s="490" t="str">
        <f>IF('Passages &amp; Appels'!K423='Passages &amp; Appels'!K422,"",'Passages &amp; Appels'!K423)</f>
        <v/>
      </c>
      <c r="E423" s="488" t="str">
        <f>IF('Passages &amp; Appels'!H423='Passages &amp; Appels'!H422,"",'Passages &amp; Appels'!H423)</f>
        <v/>
      </c>
      <c r="F423" s="489" t="str">
        <f>IF('Passages &amp; Appels'!I423='Passages &amp; Appels'!I422,"",'Passages &amp; Appels'!I423)</f>
        <v/>
      </c>
      <c r="G423" s="259" t="str">
        <f>IF('Passages &amp; Appels'!J423="","",'Passages &amp; Appels'!J423)</f>
        <v/>
      </c>
      <c r="H423" s="468" t="str">
        <f>IF('Passages &amp; Appels'!B423="","",'Passages &amp; Appels'!B423)</f>
        <v/>
      </c>
      <c r="I423" s="437" t="str">
        <f>IF('Passages &amp; Appels'!C423="","",'Passages &amp; Appels'!C423)</f>
        <v/>
      </c>
      <c r="J423" s="110" t="str">
        <f>IF('Passages &amp; Appels'!D423="","",'Passages &amp; Appels'!D423)</f>
        <v/>
      </c>
      <c r="K423" s="110" t="str">
        <f>IF('Passages &amp; Appels'!E423="","",'Passages &amp; Appels'!E423)</f>
        <v/>
      </c>
      <c r="L423" s="110" t="str">
        <f>IF('Passages &amp; Appels'!F423="","",'Passages &amp; Appels'!F423)</f>
        <v/>
      </c>
      <c r="M423" s="112" t="str">
        <f>IF('Passages &amp; Appels'!G423="","",'Passages &amp; Appels'!G423)</f>
        <v/>
      </c>
      <c r="N423" s="441" t="str">
        <f>IF('Passages &amp; Appels'!M423="","",'Passages &amp; Appels'!M423)</f>
        <v/>
      </c>
      <c r="O423" s="431" t="str">
        <f>IF('Passages &amp; Appels'!N423="","",'Passages &amp; Appels'!N423)</f>
        <v/>
      </c>
      <c r="P423" s="431" t="str">
        <f>IF('Passages &amp; Appels'!O423="","",'Passages &amp; Appels'!O423)</f>
        <v/>
      </c>
      <c r="Q423" s="439" t="str">
        <f>IF('Passages &amp; Appels'!P423="","",'Passages &amp; Appels'!P423)</f>
        <v/>
      </c>
      <c r="R423" s="435" t="str">
        <f>IF('Passages &amp; Appels'!Q423="","",'Passages &amp; Appels'!Q423)</f>
        <v/>
      </c>
      <c r="S423" s="110" t="str">
        <f>IF('Passages &amp; Appels'!R423="","",'Passages &amp; Appels'!R423)</f>
        <v/>
      </c>
      <c r="T423" s="437" t="str">
        <f>IF('Passages &amp; Appels'!S423="","",'Passages &amp; Appels'!S423)</f>
        <v/>
      </c>
      <c r="U423" s="112" t="str">
        <f>IF('Passages &amp; Appels'!T423="","",'Passages &amp; Appels'!T423)</f>
        <v/>
      </c>
      <c r="V423" s="413" t="str">
        <f>IF('Passages &amp; Appels'!U423="","",'Passages &amp; Appels'!U423)</f>
        <v/>
      </c>
    </row>
    <row r="424" spans="1:22" ht="18.75" hidden="1" x14ac:dyDescent="0.3">
      <c r="A424" s="486"/>
      <c r="B424" s="491" t="str">
        <f>IF('Passages &amp; Appels'!L424='Passages &amp; Appels'!L423,"",'Passages &amp; Appels'!L424)</f>
        <v/>
      </c>
      <c r="C424" s="487" t="str">
        <f>IF('Passages &amp; Appels'!A424='Passages &amp; Appels'!A423,"",'Passages &amp; Appels'!A424)</f>
        <v/>
      </c>
      <c r="D424" s="490" t="str">
        <f>IF('Passages &amp; Appels'!K424='Passages &amp; Appels'!K423,"",'Passages &amp; Appels'!K424)</f>
        <v/>
      </c>
      <c r="E424" s="488" t="str">
        <f>IF('Passages &amp; Appels'!H424='Passages &amp; Appels'!H423,"",'Passages &amp; Appels'!H424)</f>
        <v/>
      </c>
      <c r="F424" s="489" t="str">
        <f>IF('Passages &amp; Appels'!I424='Passages &amp; Appels'!I423,"",'Passages &amp; Appels'!I424)</f>
        <v/>
      </c>
      <c r="G424" s="259" t="str">
        <f>IF('Passages &amp; Appels'!J424="","",'Passages &amp; Appels'!J424)</f>
        <v/>
      </c>
      <c r="H424" s="468" t="str">
        <f>IF('Passages &amp; Appels'!B424="","",'Passages &amp; Appels'!B424)</f>
        <v/>
      </c>
      <c r="I424" s="437" t="str">
        <f>IF('Passages &amp; Appels'!C424="","",'Passages &amp; Appels'!C424)</f>
        <v/>
      </c>
      <c r="J424" s="110" t="str">
        <f>IF('Passages &amp; Appels'!D424="","",'Passages &amp; Appels'!D424)</f>
        <v/>
      </c>
      <c r="K424" s="110" t="str">
        <f>IF('Passages &amp; Appels'!E424="","",'Passages &amp; Appels'!E424)</f>
        <v/>
      </c>
      <c r="L424" s="110" t="str">
        <f>IF('Passages &amp; Appels'!F424="","",'Passages &amp; Appels'!F424)</f>
        <v/>
      </c>
      <c r="M424" s="112" t="str">
        <f>IF('Passages &amp; Appels'!G424="","",'Passages &amp; Appels'!G424)</f>
        <v/>
      </c>
      <c r="N424" s="441" t="str">
        <f>IF('Passages &amp; Appels'!M424="","",'Passages &amp; Appels'!M424)</f>
        <v/>
      </c>
      <c r="O424" s="431" t="str">
        <f>IF('Passages &amp; Appels'!N424="","",'Passages &amp; Appels'!N424)</f>
        <v/>
      </c>
      <c r="P424" s="431" t="str">
        <f>IF('Passages &amp; Appels'!O424="","",'Passages &amp; Appels'!O424)</f>
        <v/>
      </c>
      <c r="Q424" s="439" t="str">
        <f>IF('Passages &amp; Appels'!P424="","",'Passages &amp; Appels'!P424)</f>
        <v/>
      </c>
      <c r="R424" s="435" t="str">
        <f>IF('Passages &amp; Appels'!Q424="","",'Passages &amp; Appels'!Q424)</f>
        <v/>
      </c>
      <c r="S424" s="110" t="str">
        <f>IF('Passages &amp; Appels'!R424="","",'Passages &amp; Appels'!R424)</f>
        <v/>
      </c>
      <c r="T424" s="437" t="str">
        <f>IF('Passages &amp; Appels'!S424="","",'Passages &amp; Appels'!S424)</f>
        <v/>
      </c>
      <c r="U424" s="112" t="str">
        <f>IF('Passages &amp; Appels'!T424="","",'Passages &amp; Appels'!T424)</f>
        <v/>
      </c>
      <c r="V424" s="413" t="str">
        <f>IF('Passages &amp; Appels'!U424="","",'Passages &amp; Appels'!U424)</f>
        <v/>
      </c>
    </row>
    <row r="425" spans="1:22" ht="18.75" hidden="1" x14ac:dyDescent="0.3">
      <c r="A425" s="486"/>
      <c r="B425" s="491" t="str">
        <f>IF('Passages &amp; Appels'!L425='Passages &amp; Appels'!L424,"",'Passages &amp; Appels'!L425)</f>
        <v/>
      </c>
      <c r="C425" s="487" t="str">
        <f>IF('Passages &amp; Appels'!A425='Passages &amp; Appels'!A424,"",'Passages &amp; Appels'!A425)</f>
        <v/>
      </c>
      <c r="D425" s="490" t="str">
        <f>IF('Passages &amp; Appels'!K425='Passages &amp; Appels'!K424,"",'Passages &amp; Appels'!K425)</f>
        <v/>
      </c>
      <c r="E425" s="488" t="str">
        <f>IF('Passages &amp; Appels'!H425='Passages &amp; Appels'!H424,"",'Passages &amp; Appels'!H425)</f>
        <v/>
      </c>
      <c r="F425" s="489" t="str">
        <f>IF('Passages &amp; Appels'!I425='Passages &amp; Appels'!I424,"",'Passages &amp; Appels'!I425)</f>
        <v/>
      </c>
      <c r="G425" s="259" t="str">
        <f>IF('Passages &amp; Appels'!J425="","",'Passages &amp; Appels'!J425)</f>
        <v/>
      </c>
      <c r="H425" s="468" t="str">
        <f>IF('Passages &amp; Appels'!B425="","",'Passages &amp; Appels'!B425)</f>
        <v/>
      </c>
      <c r="I425" s="437" t="str">
        <f>IF('Passages &amp; Appels'!C425="","",'Passages &amp; Appels'!C425)</f>
        <v/>
      </c>
      <c r="J425" s="110" t="str">
        <f>IF('Passages &amp; Appels'!D425="","",'Passages &amp; Appels'!D425)</f>
        <v/>
      </c>
      <c r="K425" s="110" t="str">
        <f>IF('Passages &amp; Appels'!E425="","",'Passages &amp; Appels'!E425)</f>
        <v/>
      </c>
      <c r="L425" s="110" t="str">
        <f>IF('Passages &amp; Appels'!F425="","",'Passages &amp; Appels'!F425)</f>
        <v/>
      </c>
      <c r="M425" s="112" t="str">
        <f>IF('Passages &amp; Appels'!G425="","",'Passages &amp; Appels'!G425)</f>
        <v/>
      </c>
      <c r="N425" s="441" t="str">
        <f>IF('Passages &amp; Appels'!M425="","",'Passages &amp; Appels'!M425)</f>
        <v/>
      </c>
      <c r="O425" s="431" t="str">
        <f>IF('Passages &amp; Appels'!N425="","",'Passages &amp; Appels'!N425)</f>
        <v/>
      </c>
      <c r="P425" s="431" t="str">
        <f>IF('Passages &amp; Appels'!O425="","",'Passages &amp; Appels'!O425)</f>
        <v/>
      </c>
      <c r="Q425" s="439" t="str">
        <f>IF('Passages &amp; Appels'!P425="","",'Passages &amp; Appels'!P425)</f>
        <v/>
      </c>
      <c r="R425" s="435" t="str">
        <f>IF('Passages &amp; Appels'!Q425="","",'Passages &amp; Appels'!Q425)</f>
        <v/>
      </c>
      <c r="S425" s="110" t="str">
        <f>IF('Passages &amp; Appels'!R425="","",'Passages &amp; Appels'!R425)</f>
        <v/>
      </c>
      <c r="T425" s="437" t="str">
        <f>IF('Passages &amp; Appels'!S425="","",'Passages &amp; Appels'!S425)</f>
        <v/>
      </c>
      <c r="U425" s="112" t="str">
        <f>IF('Passages &amp; Appels'!T425="","",'Passages &amp; Appels'!T425)</f>
        <v/>
      </c>
      <c r="V425" s="413" t="str">
        <f>IF('Passages &amp; Appels'!U425="","",'Passages &amp; Appels'!U425)</f>
        <v/>
      </c>
    </row>
    <row r="426" spans="1:22" ht="18.75" hidden="1" x14ac:dyDescent="0.3">
      <c r="A426" s="486"/>
      <c r="B426" s="491" t="str">
        <f>IF('Passages &amp; Appels'!L426='Passages &amp; Appels'!L425,"",'Passages &amp; Appels'!L426)</f>
        <v/>
      </c>
      <c r="C426" s="487" t="str">
        <f>IF('Passages &amp; Appels'!A426='Passages &amp; Appels'!A425,"",'Passages &amp; Appels'!A426)</f>
        <v/>
      </c>
      <c r="D426" s="490" t="str">
        <f>IF('Passages &amp; Appels'!K426='Passages &amp; Appels'!K425,"",'Passages &amp; Appels'!K426)</f>
        <v/>
      </c>
      <c r="E426" s="488" t="str">
        <f>IF('Passages &amp; Appels'!H426='Passages &amp; Appels'!H425,"",'Passages &amp; Appels'!H426)</f>
        <v/>
      </c>
      <c r="F426" s="489" t="str">
        <f>IF('Passages &amp; Appels'!I426='Passages &amp; Appels'!I425,"",'Passages &amp; Appels'!I426)</f>
        <v/>
      </c>
      <c r="G426" s="259" t="str">
        <f>IF('Passages &amp; Appels'!J426="","",'Passages &amp; Appels'!J426)</f>
        <v/>
      </c>
      <c r="H426" s="468" t="str">
        <f>IF('Passages &amp; Appels'!B426="","",'Passages &amp; Appels'!B426)</f>
        <v/>
      </c>
      <c r="I426" s="437" t="str">
        <f>IF('Passages &amp; Appels'!C426="","",'Passages &amp; Appels'!C426)</f>
        <v/>
      </c>
      <c r="J426" s="110" t="str">
        <f>IF('Passages &amp; Appels'!D426="","",'Passages &amp; Appels'!D426)</f>
        <v/>
      </c>
      <c r="K426" s="110" t="str">
        <f>IF('Passages &amp; Appels'!E426="","",'Passages &amp; Appels'!E426)</f>
        <v/>
      </c>
      <c r="L426" s="110" t="str">
        <f>IF('Passages &amp; Appels'!F426="","",'Passages &amp; Appels'!F426)</f>
        <v/>
      </c>
      <c r="M426" s="112" t="str">
        <f>IF('Passages &amp; Appels'!G426="","",'Passages &amp; Appels'!G426)</f>
        <v/>
      </c>
      <c r="N426" s="441" t="str">
        <f>IF('Passages &amp; Appels'!M426="","",'Passages &amp; Appels'!M426)</f>
        <v/>
      </c>
      <c r="O426" s="431" t="str">
        <f>IF('Passages &amp; Appels'!N426="","",'Passages &amp; Appels'!N426)</f>
        <v/>
      </c>
      <c r="P426" s="431" t="str">
        <f>IF('Passages &amp; Appels'!O426="","",'Passages &amp; Appels'!O426)</f>
        <v/>
      </c>
      <c r="Q426" s="439" t="str">
        <f>IF('Passages &amp; Appels'!P426="","",'Passages &amp; Appels'!P426)</f>
        <v/>
      </c>
      <c r="R426" s="435" t="str">
        <f>IF('Passages &amp; Appels'!Q426="","",'Passages &amp; Appels'!Q426)</f>
        <v/>
      </c>
      <c r="S426" s="110" t="str">
        <f>IF('Passages &amp; Appels'!R426="","",'Passages &amp; Appels'!R426)</f>
        <v/>
      </c>
      <c r="T426" s="437" t="str">
        <f>IF('Passages &amp; Appels'!S426="","",'Passages &amp; Appels'!S426)</f>
        <v/>
      </c>
      <c r="U426" s="112" t="str">
        <f>IF('Passages &amp; Appels'!T426="","",'Passages &amp; Appels'!T426)</f>
        <v/>
      </c>
      <c r="V426" s="413" t="str">
        <f>IF('Passages &amp; Appels'!U426="","",'Passages &amp; Appels'!U426)</f>
        <v/>
      </c>
    </row>
    <row r="427" spans="1:22" ht="18.75" hidden="1" x14ac:dyDescent="0.3">
      <c r="A427" s="486"/>
      <c r="B427" s="491" t="str">
        <f>IF('Passages &amp; Appels'!L427='Passages &amp; Appels'!L426,"",'Passages &amp; Appels'!L427)</f>
        <v/>
      </c>
      <c r="C427" s="487" t="str">
        <f>IF('Passages &amp; Appels'!A427='Passages &amp; Appels'!A426,"",'Passages &amp; Appels'!A427)</f>
        <v/>
      </c>
      <c r="D427" s="490" t="str">
        <f>IF('Passages &amp; Appels'!K427='Passages &amp; Appels'!K426,"",'Passages &amp; Appels'!K427)</f>
        <v/>
      </c>
      <c r="E427" s="488" t="str">
        <f>IF('Passages &amp; Appels'!H427='Passages &amp; Appels'!H426,"",'Passages &amp; Appels'!H427)</f>
        <v/>
      </c>
      <c r="F427" s="489" t="str">
        <f>IF('Passages &amp; Appels'!I427='Passages &amp; Appels'!I426,"",'Passages &amp; Appels'!I427)</f>
        <v/>
      </c>
      <c r="G427" s="259" t="str">
        <f>IF('Passages &amp; Appels'!J427="","",'Passages &amp; Appels'!J427)</f>
        <v/>
      </c>
      <c r="H427" s="468" t="str">
        <f>IF('Passages &amp; Appels'!B427="","",'Passages &amp; Appels'!B427)</f>
        <v/>
      </c>
      <c r="I427" s="437" t="str">
        <f>IF('Passages &amp; Appels'!C427="","",'Passages &amp; Appels'!C427)</f>
        <v/>
      </c>
      <c r="J427" s="110" t="str">
        <f>IF('Passages &amp; Appels'!D427="","",'Passages &amp; Appels'!D427)</f>
        <v/>
      </c>
      <c r="K427" s="110" t="str">
        <f>IF('Passages &amp; Appels'!E427="","",'Passages &amp; Appels'!E427)</f>
        <v/>
      </c>
      <c r="L427" s="110" t="str">
        <f>IF('Passages &amp; Appels'!F427="","",'Passages &amp; Appels'!F427)</f>
        <v/>
      </c>
      <c r="M427" s="112" t="str">
        <f>IF('Passages &amp; Appels'!G427="","",'Passages &amp; Appels'!G427)</f>
        <v/>
      </c>
      <c r="N427" s="441" t="str">
        <f>IF('Passages &amp; Appels'!M427="","",'Passages &amp; Appels'!M427)</f>
        <v/>
      </c>
      <c r="O427" s="431" t="str">
        <f>IF('Passages &amp; Appels'!N427="","",'Passages &amp; Appels'!N427)</f>
        <v/>
      </c>
      <c r="P427" s="431" t="str">
        <f>IF('Passages &amp; Appels'!O427="","",'Passages &amp; Appels'!O427)</f>
        <v/>
      </c>
      <c r="Q427" s="439" t="str">
        <f>IF('Passages &amp; Appels'!P427="","",'Passages &amp; Appels'!P427)</f>
        <v/>
      </c>
      <c r="R427" s="435" t="str">
        <f>IF('Passages &amp; Appels'!Q427="","",'Passages &amp; Appels'!Q427)</f>
        <v/>
      </c>
      <c r="S427" s="110" t="str">
        <f>IF('Passages &amp; Appels'!R427="","",'Passages &amp; Appels'!R427)</f>
        <v/>
      </c>
      <c r="T427" s="437" t="str">
        <f>IF('Passages &amp; Appels'!S427="","",'Passages &amp; Appels'!S427)</f>
        <v/>
      </c>
      <c r="U427" s="112" t="str">
        <f>IF('Passages &amp; Appels'!T427="","",'Passages &amp; Appels'!T427)</f>
        <v/>
      </c>
      <c r="V427" s="413" t="str">
        <f>IF('Passages &amp; Appels'!U427="","",'Passages &amp; Appels'!U427)</f>
        <v/>
      </c>
    </row>
    <row r="428" spans="1:22" ht="18.75" hidden="1" x14ac:dyDescent="0.3">
      <c r="A428" s="486"/>
      <c r="B428" s="491" t="str">
        <f>IF('Passages &amp; Appels'!L428='Passages &amp; Appels'!L427,"",'Passages &amp; Appels'!L428)</f>
        <v/>
      </c>
      <c r="C428" s="487" t="str">
        <f>IF('Passages &amp; Appels'!A428='Passages &amp; Appels'!A427,"",'Passages &amp; Appels'!A428)</f>
        <v/>
      </c>
      <c r="D428" s="490" t="str">
        <f>IF('Passages &amp; Appels'!K428='Passages &amp; Appels'!K427,"",'Passages &amp; Appels'!K428)</f>
        <v/>
      </c>
      <c r="E428" s="488" t="str">
        <f>IF('Passages &amp; Appels'!H428='Passages &amp; Appels'!H427,"",'Passages &amp; Appels'!H428)</f>
        <v/>
      </c>
      <c r="F428" s="489" t="str">
        <f>IF('Passages &amp; Appels'!I428='Passages &amp; Appels'!I427,"",'Passages &amp; Appels'!I428)</f>
        <v/>
      </c>
      <c r="G428" s="259" t="str">
        <f>IF('Passages &amp; Appels'!J428="","",'Passages &amp; Appels'!J428)</f>
        <v/>
      </c>
      <c r="H428" s="468" t="str">
        <f>IF('Passages &amp; Appels'!B428="","",'Passages &amp; Appels'!B428)</f>
        <v/>
      </c>
      <c r="I428" s="437" t="str">
        <f>IF('Passages &amp; Appels'!C428="","",'Passages &amp; Appels'!C428)</f>
        <v/>
      </c>
      <c r="J428" s="110" t="str">
        <f>IF('Passages &amp; Appels'!D428="","",'Passages &amp; Appels'!D428)</f>
        <v/>
      </c>
      <c r="K428" s="110" t="str">
        <f>IF('Passages &amp; Appels'!E428="","",'Passages &amp; Appels'!E428)</f>
        <v/>
      </c>
      <c r="L428" s="110" t="str">
        <f>IF('Passages &amp; Appels'!F428="","",'Passages &amp; Appels'!F428)</f>
        <v/>
      </c>
      <c r="M428" s="112" t="str">
        <f>IF('Passages &amp; Appels'!G428="","",'Passages &amp; Appels'!G428)</f>
        <v/>
      </c>
      <c r="N428" s="441" t="str">
        <f>IF('Passages &amp; Appels'!M428="","",'Passages &amp; Appels'!M428)</f>
        <v/>
      </c>
      <c r="O428" s="431" t="str">
        <f>IF('Passages &amp; Appels'!N428="","",'Passages &amp; Appels'!N428)</f>
        <v/>
      </c>
      <c r="P428" s="431" t="str">
        <f>IF('Passages &amp; Appels'!O428="","",'Passages &amp; Appels'!O428)</f>
        <v/>
      </c>
      <c r="Q428" s="439" t="str">
        <f>IF('Passages &amp; Appels'!P428="","",'Passages &amp; Appels'!P428)</f>
        <v/>
      </c>
      <c r="R428" s="435" t="str">
        <f>IF('Passages &amp; Appels'!Q428="","",'Passages &amp; Appels'!Q428)</f>
        <v/>
      </c>
      <c r="S428" s="110" t="str">
        <f>IF('Passages &amp; Appels'!R428="","",'Passages &amp; Appels'!R428)</f>
        <v/>
      </c>
      <c r="T428" s="437" t="str">
        <f>IF('Passages &amp; Appels'!S428="","",'Passages &amp; Appels'!S428)</f>
        <v/>
      </c>
      <c r="U428" s="112" t="str">
        <f>IF('Passages &amp; Appels'!T428="","",'Passages &amp; Appels'!T428)</f>
        <v/>
      </c>
      <c r="V428" s="413" t="str">
        <f>IF('Passages &amp; Appels'!U428="","",'Passages &amp; Appels'!U428)</f>
        <v/>
      </c>
    </row>
    <row r="429" spans="1:22" ht="18.75" hidden="1" x14ac:dyDescent="0.3">
      <c r="A429" s="486"/>
      <c r="B429" s="491" t="str">
        <f>IF('Passages &amp; Appels'!L429='Passages &amp; Appels'!L428,"",'Passages &amp; Appels'!L429)</f>
        <v/>
      </c>
      <c r="C429" s="487" t="str">
        <f>IF('Passages &amp; Appels'!A429='Passages &amp; Appels'!A428,"",'Passages &amp; Appels'!A429)</f>
        <v/>
      </c>
      <c r="D429" s="490" t="str">
        <f>IF('Passages &amp; Appels'!K429='Passages &amp; Appels'!K428,"",'Passages &amp; Appels'!K429)</f>
        <v/>
      </c>
      <c r="E429" s="488" t="str">
        <f>IF('Passages &amp; Appels'!H429='Passages &amp; Appels'!H428,"",'Passages &amp; Appels'!H429)</f>
        <v/>
      </c>
      <c r="F429" s="489" t="str">
        <f>IF('Passages &amp; Appels'!I429='Passages &amp; Appels'!I428,"",'Passages &amp; Appels'!I429)</f>
        <v/>
      </c>
      <c r="G429" s="259" t="str">
        <f>IF('Passages &amp; Appels'!J429="","",'Passages &amp; Appels'!J429)</f>
        <v/>
      </c>
      <c r="H429" s="468" t="str">
        <f>IF('Passages &amp; Appels'!B429="","",'Passages &amp; Appels'!B429)</f>
        <v/>
      </c>
      <c r="I429" s="437" t="str">
        <f>IF('Passages &amp; Appels'!C429="","",'Passages &amp; Appels'!C429)</f>
        <v/>
      </c>
      <c r="J429" s="110" t="str">
        <f>IF('Passages &amp; Appels'!D429="","",'Passages &amp; Appels'!D429)</f>
        <v/>
      </c>
      <c r="K429" s="110" t="str">
        <f>IF('Passages &amp; Appels'!E429="","",'Passages &amp; Appels'!E429)</f>
        <v/>
      </c>
      <c r="L429" s="110" t="str">
        <f>IF('Passages &amp; Appels'!F429="","",'Passages &amp; Appels'!F429)</f>
        <v/>
      </c>
      <c r="M429" s="112" t="str">
        <f>IF('Passages &amp; Appels'!G429="","",'Passages &amp; Appels'!G429)</f>
        <v/>
      </c>
      <c r="N429" s="441" t="str">
        <f>IF('Passages &amp; Appels'!M429="","",'Passages &amp; Appels'!M429)</f>
        <v/>
      </c>
      <c r="O429" s="431" t="str">
        <f>IF('Passages &amp; Appels'!N429="","",'Passages &amp; Appels'!N429)</f>
        <v/>
      </c>
      <c r="P429" s="431" t="str">
        <f>IF('Passages &amp; Appels'!O429="","",'Passages &amp; Appels'!O429)</f>
        <v/>
      </c>
      <c r="Q429" s="439" t="str">
        <f>IF('Passages &amp; Appels'!P429="","",'Passages &amp; Appels'!P429)</f>
        <v/>
      </c>
      <c r="R429" s="435" t="str">
        <f>IF('Passages &amp; Appels'!Q429="","",'Passages &amp; Appels'!Q429)</f>
        <v/>
      </c>
      <c r="S429" s="110" t="str">
        <f>IF('Passages &amp; Appels'!R429="","",'Passages &amp; Appels'!R429)</f>
        <v/>
      </c>
      <c r="T429" s="437" t="str">
        <f>IF('Passages &amp; Appels'!S429="","",'Passages &amp; Appels'!S429)</f>
        <v/>
      </c>
      <c r="U429" s="112" t="str">
        <f>IF('Passages &amp; Appels'!T429="","",'Passages &amp; Appels'!T429)</f>
        <v/>
      </c>
      <c r="V429" s="413" t="str">
        <f>IF('Passages &amp; Appels'!U429="","",'Passages &amp; Appels'!U429)</f>
        <v/>
      </c>
    </row>
    <row r="430" spans="1:22" ht="18.75" hidden="1" x14ac:dyDescent="0.3">
      <c r="A430" s="486"/>
      <c r="B430" s="491" t="str">
        <f>IF('Passages &amp; Appels'!L430='Passages &amp; Appels'!L429,"",'Passages &amp; Appels'!L430)</f>
        <v/>
      </c>
      <c r="C430" s="487" t="str">
        <f>IF('Passages &amp; Appels'!A430='Passages &amp; Appels'!A429,"",'Passages &amp; Appels'!A430)</f>
        <v/>
      </c>
      <c r="D430" s="490" t="str">
        <f>IF('Passages &amp; Appels'!K430='Passages &amp; Appels'!K429,"",'Passages &amp; Appels'!K430)</f>
        <v/>
      </c>
      <c r="E430" s="488" t="str">
        <f>IF('Passages &amp; Appels'!H430='Passages &amp; Appels'!H429,"",'Passages &amp; Appels'!H430)</f>
        <v/>
      </c>
      <c r="F430" s="489" t="str">
        <f>IF('Passages &amp; Appels'!I430='Passages &amp; Appels'!I429,"",'Passages &amp; Appels'!I430)</f>
        <v/>
      </c>
      <c r="G430" s="259" t="str">
        <f>IF('Passages &amp; Appels'!J430="","",'Passages &amp; Appels'!J430)</f>
        <v/>
      </c>
      <c r="H430" s="468" t="str">
        <f>IF('Passages &amp; Appels'!B430="","",'Passages &amp; Appels'!B430)</f>
        <v/>
      </c>
      <c r="I430" s="437" t="str">
        <f>IF('Passages &amp; Appels'!C430="","",'Passages &amp; Appels'!C430)</f>
        <v/>
      </c>
      <c r="J430" s="110" t="str">
        <f>IF('Passages &amp; Appels'!D430="","",'Passages &amp; Appels'!D430)</f>
        <v/>
      </c>
      <c r="K430" s="110" t="str">
        <f>IF('Passages &amp; Appels'!E430="","",'Passages &amp; Appels'!E430)</f>
        <v/>
      </c>
      <c r="L430" s="110" t="str">
        <f>IF('Passages &amp; Appels'!F430="","",'Passages &amp; Appels'!F430)</f>
        <v/>
      </c>
      <c r="M430" s="112" t="str">
        <f>IF('Passages &amp; Appels'!G430="","",'Passages &amp; Appels'!G430)</f>
        <v/>
      </c>
      <c r="N430" s="441" t="str">
        <f>IF('Passages &amp; Appels'!M430="","",'Passages &amp; Appels'!M430)</f>
        <v/>
      </c>
      <c r="O430" s="431" t="str">
        <f>IF('Passages &amp; Appels'!N430="","",'Passages &amp; Appels'!N430)</f>
        <v/>
      </c>
      <c r="P430" s="431" t="str">
        <f>IF('Passages &amp; Appels'!O430="","",'Passages &amp; Appels'!O430)</f>
        <v/>
      </c>
      <c r="Q430" s="439" t="str">
        <f>IF('Passages &amp; Appels'!P430="","",'Passages &amp; Appels'!P430)</f>
        <v/>
      </c>
      <c r="R430" s="435" t="str">
        <f>IF('Passages &amp; Appels'!Q430="","",'Passages &amp; Appels'!Q430)</f>
        <v/>
      </c>
      <c r="S430" s="110" t="str">
        <f>IF('Passages &amp; Appels'!R430="","",'Passages &amp; Appels'!R430)</f>
        <v/>
      </c>
      <c r="T430" s="437" t="str">
        <f>IF('Passages &amp; Appels'!S430="","",'Passages &amp; Appels'!S430)</f>
        <v/>
      </c>
      <c r="U430" s="112" t="str">
        <f>IF('Passages &amp; Appels'!T430="","",'Passages &amp; Appels'!T430)</f>
        <v/>
      </c>
      <c r="V430" s="413" t="str">
        <f>IF('Passages &amp; Appels'!U430="","",'Passages &amp; Appels'!U430)</f>
        <v/>
      </c>
    </row>
    <row r="431" spans="1:22" ht="18.75" hidden="1" x14ac:dyDescent="0.3">
      <c r="A431" s="486"/>
      <c r="B431" s="491" t="str">
        <f>IF('Passages &amp; Appels'!L431='Passages &amp; Appels'!L430,"",'Passages &amp; Appels'!L431)</f>
        <v/>
      </c>
      <c r="C431" s="487" t="str">
        <f>IF('Passages &amp; Appels'!A431='Passages &amp; Appels'!A430,"",'Passages &amp; Appels'!A431)</f>
        <v/>
      </c>
      <c r="D431" s="490" t="str">
        <f>IF('Passages &amp; Appels'!K431='Passages &amp; Appels'!K430,"",'Passages &amp; Appels'!K431)</f>
        <v/>
      </c>
      <c r="E431" s="488" t="str">
        <f>IF('Passages &amp; Appels'!H431='Passages &amp; Appels'!H430,"",'Passages &amp; Appels'!H431)</f>
        <v/>
      </c>
      <c r="F431" s="489" t="str">
        <f>IF('Passages &amp; Appels'!I431='Passages &amp; Appels'!I430,"",'Passages &amp; Appels'!I431)</f>
        <v/>
      </c>
      <c r="G431" s="259" t="str">
        <f>IF('Passages &amp; Appels'!J431="","",'Passages &amp; Appels'!J431)</f>
        <v/>
      </c>
      <c r="H431" s="468" t="str">
        <f>IF('Passages &amp; Appels'!B431="","",'Passages &amp; Appels'!B431)</f>
        <v/>
      </c>
      <c r="I431" s="437" t="str">
        <f>IF('Passages &amp; Appels'!C431="","",'Passages &amp; Appels'!C431)</f>
        <v/>
      </c>
      <c r="J431" s="110" t="str">
        <f>IF('Passages &amp; Appels'!D431="","",'Passages &amp; Appels'!D431)</f>
        <v/>
      </c>
      <c r="K431" s="110" t="str">
        <f>IF('Passages &amp; Appels'!E431="","",'Passages &amp; Appels'!E431)</f>
        <v/>
      </c>
      <c r="L431" s="110" t="str">
        <f>IF('Passages &amp; Appels'!F431="","",'Passages &amp; Appels'!F431)</f>
        <v/>
      </c>
      <c r="M431" s="112" t="str">
        <f>IF('Passages &amp; Appels'!G431="","",'Passages &amp; Appels'!G431)</f>
        <v/>
      </c>
      <c r="N431" s="441" t="str">
        <f>IF('Passages &amp; Appels'!M431="","",'Passages &amp; Appels'!M431)</f>
        <v/>
      </c>
      <c r="O431" s="431" t="str">
        <f>IF('Passages &amp; Appels'!N431="","",'Passages &amp; Appels'!N431)</f>
        <v/>
      </c>
      <c r="P431" s="431" t="str">
        <f>IF('Passages &amp; Appels'!O431="","",'Passages &amp; Appels'!O431)</f>
        <v/>
      </c>
      <c r="Q431" s="439" t="str">
        <f>IF('Passages &amp; Appels'!P431="","",'Passages &amp; Appels'!P431)</f>
        <v/>
      </c>
      <c r="R431" s="435" t="str">
        <f>IF('Passages &amp; Appels'!Q431="","",'Passages &amp; Appels'!Q431)</f>
        <v/>
      </c>
      <c r="S431" s="110" t="str">
        <f>IF('Passages &amp; Appels'!R431="","",'Passages &amp; Appels'!R431)</f>
        <v/>
      </c>
      <c r="T431" s="437" t="str">
        <f>IF('Passages &amp; Appels'!S431="","",'Passages &amp; Appels'!S431)</f>
        <v/>
      </c>
      <c r="U431" s="112" t="str">
        <f>IF('Passages &amp; Appels'!T431="","",'Passages &amp; Appels'!T431)</f>
        <v/>
      </c>
      <c r="V431" s="413" t="str">
        <f>IF('Passages &amp; Appels'!U431="","",'Passages &amp; Appels'!U431)</f>
        <v/>
      </c>
    </row>
    <row r="432" spans="1:22" ht="18.75" hidden="1" x14ac:dyDescent="0.3">
      <c r="A432" s="486"/>
      <c r="B432" s="491" t="str">
        <f>IF('Passages &amp; Appels'!L432='Passages &amp; Appels'!L431,"",'Passages &amp; Appels'!L432)</f>
        <v/>
      </c>
      <c r="C432" s="487" t="str">
        <f>IF('Passages &amp; Appels'!A432='Passages &amp; Appels'!A431,"",'Passages &amp; Appels'!A432)</f>
        <v/>
      </c>
      <c r="D432" s="490" t="str">
        <f>IF('Passages &amp; Appels'!K432='Passages &amp; Appels'!K431,"",'Passages &amp; Appels'!K432)</f>
        <v/>
      </c>
      <c r="E432" s="488" t="str">
        <f>IF('Passages &amp; Appels'!H432='Passages &amp; Appels'!H431,"",'Passages &amp; Appels'!H432)</f>
        <v/>
      </c>
      <c r="F432" s="489" t="str">
        <f>IF('Passages &amp; Appels'!I432='Passages &amp; Appels'!I431,"",'Passages &amp; Appels'!I432)</f>
        <v/>
      </c>
      <c r="G432" s="259" t="str">
        <f>IF('Passages &amp; Appels'!J432="","",'Passages &amp; Appels'!J432)</f>
        <v/>
      </c>
      <c r="H432" s="468" t="str">
        <f>IF('Passages &amp; Appels'!B432="","",'Passages &amp; Appels'!B432)</f>
        <v/>
      </c>
      <c r="I432" s="437" t="str">
        <f>IF('Passages &amp; Appels'!C432="","",'Passages &amp; Appels'!C432)</f>
        <v/>
      </c>
      <c r="J432" s="110" t="str">
        <f>IF('Passages &amp; Appels'!D432="","",'Passages &amp; Appels'!D432)</f>
        <v/>
      </c>
      <c r="K432" s="110" t="str">
        <f>IF('Passages &amp; Appels'!E432="","",'Passages &amp; Appels'!E432)</f>
        <v/>
      </c>
      <c r="L432" s="110" t="str">
        <f>IF('Passages &amp; Appels'!F432="","",'Passages &amp; Appels'!F432)</f>
        <v/>
      </c>
      <c r="M432" s="112" t="str">
        <f>IF('Passages &amp; Appels'!G432="","",'Passages &amp; Appels'!G432)</f>
        <v/>
      </c>
      <c r="N432" s="441" t="str">
        <f>IF('Passages &amp; Appels'!M432="","",'Passages &amp; Appels'!M432)</f>
        <v/>
      </c>
      <c r="O432" s="431" t="str">
        <f>IF('Passages &amp; Appels'!N432="","",'Passages &amp; Appels'!N432)</f>
        <v/>
      </c>
      <c r="P432" s="431" t="str">
        <f>IF('Passages &amp; Appels'!O432="","",'Passages &amp; Appels'!O432)</f>
        <v/>
      </c>
      <c r="Q432" s="439" t="str">
        <f>IF('Passages &amp; Appels'!P432="","",'Passages &amp; Appels'!P432)</f>
        <v/>
      </c>
      <c r="R432" s="435" t="str">
        <f>IF('Passages &amp; Appels'!Q432="","",'Passages &amp; Appels'!Q432)</f>
        <v/>
      </c>
      <c r="S432" s="110" t="str">
        <f>IF('Passages &amp; Appels'!R432="","",'Passages &amp; Appels'!R432)</f>
        <v/>
      </c>
      <c r="T432" s="437" t="str">
        <f>IF('Passages &amp; Appels'!S432="","",'Passages &amp; Appels'!S432)</f>
        <v/>
      </c>
      <c r="U432" s="112" t="str">
        <f>IF('Passages &amp; Appels'!T432="","",'Passages &amp; Appels'!T432)</f>
        <v/>
      </c>
      <c r="V432" s="413" t="str">
        <f>IF('Passages &amp; Appels'!U432="","",'Passages &amp; Appels'!U432)</f>
        <v/>
      </c>
    </row>
    <row r="433" spans="1:22" ht="18.75" hidden="1" x14ac:dyDescent="0.3">
      <c r="A433" s="486"/>
      <c r="B433" s="491" t="str">
        <f>IF('Passages &amp; Appels'!L433='Passages &amp; Appels'!L432,"",'Passages &amp; Appels'!L433)</f>
        <v/>
      </c>
      <c r="C433" s="487" t="str">
        <f>IF('Passages &amp; Appels'!A433='Passages &amp; Appels'!A432,"",'Passages &amp; Appels'!A433)</f>
        <v/>
      </c>
      <c r="D433" s="490" t="str">
        <f>IF('Passages &amp; Appels'!K433='Passages &amp; Appels'!K432,"",'Passages &amp; Appels'!K433)</f>
        <v/>
      </c>
      <c r="E433" s="488" t="str">
        <f>IF('Passages &amp; Appels'!H433='Passages &amp; Appels'!H432,"",'Passages &amp; Appels'!H433)</f>
        <v/>
      </c>
      <c r="F433" s="489" t="str">
        <f>IF('Passages &amp; Appels'!I433='Passages &amp; Appels'!I432,"",'Passages &amp; Appels'!I433)</f>
        <v/>
      </c>
      <c r="G433" s="259" t="str">
        <f>IF('Passages &amp; Appels'!J433="","",'Passages &amp; Appels'!J433)</f>
        <v/>
      </c>
      <c r="H433" s="468" t="str">
        <f>IF('Passages &amp; Appels'!B433="","",'Passages &amp; Appels'!B433)</f>
        <v/>
      </c>
      <c r="I433" s="437" t="str">
        <f>IF('Passages &amp; Appels'!C433="","",'Passages &amp; Appels'!C433)</f>
        <v/>
      </c>
      <c r="J433" s="110" t="str">
        <f>IF('Passages &amp; Appels'!D433="","",'Passages &amp; Appels'!D433)</f>
        <v/>
      </c>
      <c r="K433" s="110" t="str">
        <f>IF('Passages &amp; Appels'!E433="","",'Passages &amp; Appels'!E433)</f>
        <v/>
      </c>
      <c r="L433" s="110" t="str">
        <f>IF('Passages &amp; Appels'!F433="","",'Passages &amp; Appels'!F433)</f>
        <v/>
      </c>
      <c r="M433" s="112" t="str">
        <f>IF('Passages &amp; Appels'!G433="","",'Passages &amp; Appels'!G433)</f>
        <v/>
      </c>
      <c r="N433" s="441" t="str">
        <f>IF('Passages &amp; Appels'!M433="","",'Passages &amp; Appels'!M433)</f>
        <v/>
      </c>
      <c r="O433" s="431" t="str">
        <f>IF('Passages &amp; Appels'!N433="","",'Passages &amp; Appels'!N433)</f>
        <v/>
      </c>
      <c r="P433" s="431" t="str">
        <f>IF('Passages &amp; Appels'!O433="","",'Passages &amp; Appels'!O433)</f>
        <v/>
      </c>
      <c r="Q433" s="439" t="str">
        <f>IF('Passages &amp; Appels'!P433="","",'Passages &amp; Appels'!P433)</f>
        <v/>
      </c>
      <c r="R433" s="435" t="str">
        <f>IF('Passages &amp; Appels'!Q433="","",'Passages &amp; Appels'!Q433)</f>
        <v/>
      </c>
      <c r="S433" s="110" t="str">
        <f>IF('Passages &amp; Appels'!R433="","",'Passages &amp; Appels'!R433)</f>
        <v/>
      </c>
      <c r="T433" s="437" t="str">
        <f>IF('Passages &amp; Appels'!S433="","",'Passages &amp; Appels'!S433)</f>
        <v/>
      </c>
      <c r="U433" s="112" t="str">
        <f>IF('Passages &amp; Appels'!T433="","",'Passages &amp; Appels'!T433)</f>
        <v/>
      </c>
      <c r="V433" s="413" t="str">
        <f>IF('Passages &amp; Appels'!U433="","",'Passages &amp; Appels'!U433)</f>
        <v/>
      </c>
    </row>
    <row r="434" spans="1:22" ht="18.75" hidden="1" x14ac:dyDescent="0.3">
      <c r="A434" s="486"/>
      <c r="B434" s="491" t="str">
        <f>IF('Passages &amp; Appels'!L434='Passages &amp; Appels'!L433,"",'Passages &amp; Appels'!L434)</f>
        <v/>
      </c>
      <c r="C434" s="487" t="str">
        <f>IF('Passages &amp; Appels'!A434='Passages &amp; Appels'!A433,"",'Passages &amp; Appels'!A434)</f>
        <v/>
      </c>
      <c r="D434" s="490" t="str">
        <f>IF('Passages &amp; Appels'!K434='Passages &amp; Appels'!K433,"",'Passages &amp; Appels'!K434)</f>
        <v/>
      </c>
      <c r="E434" s="488" t="str">
        <f>IF('Passages &amp; Appels'!H434='Passages &amp; Appels'!H433,"",'Passages &amp; Appels'!H434)</f>
        <v/>
      </c>
      <c r="F434" s="489" t="str">
        <f>IF('Passages &amp; Appels'!I434='Passages &amp; Appels'!I433,"",'Passages &amp; Appels'!I434)</f>
        <v/>
      </c>
      <c r="G434" s="259" t="str">
        <f>IF('Passages &amp; Appels'!J434="","",'Passages &amp; Appels'!J434)</f>
        <v/>
      </c>
      <c r="H434" s="468" t="str">
        <f>IF('Passages &amp; Appels'!B434="","",'Passages &amp; Appels'!B434)</f>
        <v/>
      </c>
      <c r="I434" s="437" t="str">
        <f>IF('Passages &amp; Appels'!C434="","",'Passages &amp; Appels'!C434)</f>
        <v/>
      </c>
      <c r="J434" s="110" t="str">
        <f>IF('Passages &amp; Appels'!D434="","",'Passages &amp; Appels'!D434)</f>
        <v/>
      </c>
      <c r="K434" s="110" t="str">
        <f>IF('Passages &amp; Appels'!E434="","",'Passages &amp; Appels'!E434)</f>
        <v/>
      </c>
      <c r="L434" s="110" t="str">
        <f>IF('Passages &amp; Appels'!F434="","",'Passages &amp; Appels'!F434)</f>
        <v/>
      </c>
      <c r="M434" s="112" t="str">
        <f>IF('Passages &amp; Appels'!G434="","",'Passages &amp; Appels'!G434)</f>
        <v/>
      </c>
      <c r="N434" s="441" t="str">
        <f>IF('Passages &amp; Appels'!M434="","",'Passages &amp; Appels'!M434)</f>
        <v/>
      </c>
      <c r="O434" s="431" t="str">
        <f>IF('Passages &amp; Appels'!N434="","",'Passages &amp; Appels'!N434)</f>
        <v/>
      </c>
      <c r="P434" s="431" t="str">
        <f>IF('Passages &amp; Appels'!O434="","",'Passages &amp; Appels'!O434)</f>
        <v/>
      </c>
      <c r="Q434" s="439" t="str">
        <f>IF('Passages &amp; Appels'!P434="","",'Passages &amp; Appels'!P434)</f>
        <v/>
      </c>
      <c r="R434" s="435" t="str">
        <f>IF('Passages &amp; Appels'!Q434="","",'Passages &amp; Appels'!Q434)</f>
        <v/>
      </c>
      <c r="S434" s="110" t="str">
        <f>IF('Passages &amp; Appels'!R434="","",'Passages &amp; Appels'!R434)</f>
        <v/>
      </c>
      <c r="T434" s="437" t="str">
        <f>IF('Passages &amp; Appels'!S434="","",'Passages &amp; Appels'!S434)</f>
        <v/>
      </c>
      <c r="U434" s="112" t="str">
        <f>IF('Passages &amp; Appels'!T434="","",'Passages &amp; Appels'!T434)</f>
        <v/>
      </c>
      <c r="V434" s="413" t="str">
        <f>IF('Passages &amp; Appels'!U434="","",'Passages &amp; Appels'!U434)</f>
        <v/>
      </c>
    </row>
    <row r="435" spans="1:22" ht="18.75" hidden="1" x14ac:dyDescent="0.3">
      <c r="A435" s="486"/>
      <c r="B435" s="491" t="str">
        <f>IF('Passages &amp; Appels'!L435='Passages &amp; Appels'!L434,"",'Passages &amp; Appels'!L435)</f>
        <v/>
      </c>
      <c r="C435" s="487" t="str">
        <f>IF('Passages &amp; Appels'!A435='Passages &amp; Appels'!A434,"",'Passages &amp; Appels'!A435)</f>
        <v/>
      </c>
      <c r="D435" s="490" t="str">
        <f>IF('Passages &amp; Appels'!K435='Passages &amp; Appels'!K434,"",'Passages &amp; Appels'!K435)</f>
        <v/>
      </c>
      <c r="E435" s="488" t="str">
        <f>IF('Passages &amp; Appels'!H435='Passages &amp; Appels'!H434,"",'Passages &amp; Appels'!H435)</f>
        <v/>
      </c>
      <c r="F435" s="489" t="str">
        <f>IF('Passages &amp; Appels'!I435='Passages &amp; Appels'!I434,"",'Passages &amp; Appels'!I435)</f>
        <v/>
      </c>
      <c r="G435" s="259" t="str">
        <f>IF('Passages &amp; Appels'!J435="","",'Passages &amp; Appels'!J435)</f>
        <v/>
      </c>
      <c r="H435" s="468" t="str">
        <f>IF('Passages &amp; Appels'!B435="","",'Passages &amp; Appels'!B435)</f>
        <v/>
      </c>
      <c r="I435" s="437" t="str">
        <f>IF('Passages &amp; Appels'!C435="","",'Passages &amp; Appels'!C435)</f>
        <v/>
      </c>
      <c r="J435" s="110" t="str">
        <f>IF('Passages &amp; Appels'!D435="","",'Passages &amp; Appels'!D435)</f>
        <v/>
      </c>
      <c r="K435" s="110" t="str">
        <f>IF('Passages &amp; Appels'!E435="","",'Passages &amp; Appels'!E435)</f>
        <v/>
      </c>
      <c r="L435" s="110" t="str">
        <f>IF('Passages &amp; Appels'!F435="","",'Passages &amp; Appels'!F435)</f>
        <v/>
      </c>
      <c r="M435" s="112" t="str">
        <f>IF('Passages &amp; Appels'!G435="","",'Passages &amp; Appels'!G435)</f>
        <v/>
      </c>
      <c r="N435" s="441" t="str">
        <f>IF('Passages &amp; Appels'!M435="","",'Passages &amp; Appels'!M435)</f>
        <v/>
      </c>
      <c r="O435" s="431" t="str">
        <f>IF('Passages &amp; Appels'!N435="","",'Passages &amp; Appels'!N435)</f>
        <v/>
      </c>
      <c r="P435" s="431" t="str">
        <f>IF('Passages &amp; Appels'!O435="","",'Passages &amp; Appels'!O435)</f>
        <v/>
      </c>
      <c r="Q435" s="439" t="str">
        <f>IF('Passages &amp; Appels'!P435="","",'Passages &amp; Appels'!P435)</f>
        <v/>
      </c>
      <c r="R435" s="435" t="str">
        <f>IF('Passages &amp; Appels'!Q435="","",'Passages &amp; Appels'!Q435)</f>
        <v/>
      </c>
      <c r="S435" s="110" t="str">
        <f>IF('Passages &amp; Appels'!R435="","",'Passages &amp; Appels'!R435)</f>
        <v/>
      </c>
      <c r="T435" s="437" t="str">
        <f>IF('Passages &amp; Appels'!S435="","",'Passages &amp; Appels'!S435)</f>
        <v/>
      </c>
      <c r="U435" s="112" t="str">
        <f>IF('Passages &amp; Appels'!T435="","",'Passages &amp; Appels'!T435)</f>
        <v/>
      </c>
      <c r="V435" s="413" t="str">
        <f>IF('Passages &amp; Appels'!U435="","",'Passages &amp; Appels'!U435)</f>
        <v/>
      </c>
    </row>
    <row r="436" spans="1:22" ht="18.75" hidden="1" x14ac:dyDescent="0.3">
      <c r="A436" s="486"/>
      <c r="B436" s="491" t="str">
        <f>IF('Passages &amp; Appels'!L436='Passages &amp; Appels'!L435,"",'Passages &amp; Appels'!L436)</f>
        <v/>
      </c>
      <c r="C436" s="487" t="str">
        <f>IF('Passages &amp; Appels'!A436='Passages &amp; Appels'!A435,"",'Passages &amp; Appels'!A436)</f>
        <v/>
      </c>
      <c r="D436" s="490" t="str">
        <f>IF('Passages &amp; Appels'!K436='Passages &amp; Appels'!K435,"",'Passages &amp; Appels'!K436)</f>
        <v/>
      </c>
      <c r="E436" s="488" t="str">
        <f>IF('Passages &amp; Appels'!H436='Passages &amp; Appels'!H435,"",'Passages &amp; Appels'!H436)</f>
        <v/>
      </c>
      <c r="F436" s="489" t="str">
        <f>IF('Passages &amp; Appels'!I436='Passages &amp; Appels'!I435,"",'Passages &amp; Appels'!I436)</f>
        <v/>
      </c>
      <c r="G436" s="259" t="str">
        <f>IF('Passages &amp; Appels'!J436="","",'Passages &amp; Appels'!J436)</f>
        <v/>
      </c>
      <c r="H436" s="468" t="str">
        <f>IF('Passages &amp; Appels'!B436="","",'Passages &amp; Appels'!B436)</f>
        <v/>
      </c>
      <c r="I436" s="437" t="str">
        <f>IF('Passages &amp; Appels'!C436="","",'Passages &amp; Appels'!C436)</f>
        <v/>
      </c>
      <c r="J436" s="110" t="str">
        <f>IF('Passages &amp; Appels'!D436="","",'Passages &amp; Appels'!D436)</f>
        <v/>
      </c>
      <c r="K436" s="110" t="str">
        <f>IF('Passages &amp; Appels'!E436="","",'Passages &amp; Appels'!E436)</f>
        <v/>
      </c>
      <c r="L436" s="110" t="str">
        <f>IF('Passages &amp; Appels'!F436="","",'Passages &amp; Appels'!F436)</f>
        <v/>
      </c>
      <c r="M436" s="112" t="str">
        <f>IF('Passages &amp; Appels'!G436="","",'Passages &amp; Appels'!G436)</f>
        <v/>
      </c>
      <c r="N436" s="441" t="str">
        <f>IF('Passages &amp; Appels'!M436="","",'Passages &amp; Appels'!M436)</f>
        <v/>
      </c>
      <c r="O436" s="431" t="str">
        <f>IF('Passages &amp; Appels'!N436="","",'Passages &amp; Appels'!N436)</f>
        <v/>
      </c>
      <c r="P436" s="431" t="str">
        <f>IF('Passages &amp; Appels'!O436="","",'Passages &amp; Appels'!O436)</f>
        <v/>
      </c>
      <c r="Q436" s="439" t="str">
        <f>IF('Passages &amp; Appels'!P436="","",'Passages &amp; Appels'!P436)</f>
        <v/>
      </c>
      <c r="R436" s="435" t="str">
        <f>IF('Passages &amp; Appels'!Q436="","",'Passages &amp; Appels'!Q436)</f>
        <v/>
      </c>
      <c r="S436" s="110" t="str">
        <f>IF('Passages &amp; Appels'!R436="","",'Passages &amp; Appels'!R436)</f>
        <v/>
      </c>
      <c r="T436" s="437" t="str">
        <f>IF('Passages &amp; Appels'!S436="","",'Passages &amp; Appels'!S436)</f>
        <v/>
      </c>
      <c r="U436" s="112" t="str">
        <f>IF('Passages &amp; Appels'!T436="","",'Passages &amp; Appels'!T436)</f>
        <v/>
      </c>
      <c r="V436" s="413" t="str">
        <f>IF('Passages &amp; Appels'!U436="","",'Passages &amp; Appels'!U436)</f>
        <v/>
      </c>
    </row>
    <row r="437" spans="1:22" ht="18.75" hidden="1" x14ac:dyDescent="0.3">
      <c r="A437" s="486"/>
      <c r="B437" s="491" t="str">
        <f>IF('Passages &amp; Appels'!L437='Passages &amp; Appels'!L436,"",'Passages &amp; Appels'!L437)</f>
        <v/>
      </c>
      <c r="C437" s="487" t="str">
        <f>IF('Passages &amp; Appels'!A437='Passages &amp; Appels'!A436,"",'Passages &amp; Appels'!A437)</f>
        <v/>
      </c>
      <c r="D437" s="490" t="str">
        <f>IF('Passages &amp; Appels'!K437='Passages &amp; Appels'!K436,"",'Passages &amp; Appels'!K437)</f>
        <v/>
      </c>
      <c r="E437" s="488" t="str">
        <f>IF('Passages &amp; Appels'!H437='Passages &amp; Appels'!H436,"",'Passages &amp; Appels'!H437)</f>
        <v/>
      </c>
      <c r="F437" s="489" t="str">
        <f>IF('Passages &amp; Appels'!I437='Passages &amp; Appels'!I436,"",'Passages &amp; Appels'!I437)</f>
        <v/>
      </c>
      <c r="G437" s="259" t="str">
        <f>IF('Passages &amp; Appels'!J437="","",'Passages &amp; Appels'!J437)</f>
        <v/>
      </c>
      <c r="H437" s="468" t="str">
        <f>IF('Passages &amp; Appels'!B437="","",'Passages &amp; Appels'!B437)</f>
        <v/>
      </c>
      <c r="I437" s="437" t="str">
        <f>IF('Passages &amp; Appels'!C437="","",'Passages &amp; Appels'!C437)</f>
        <v/>
      </c>
      <c r="J437" s="110" t="str">
        <f>IF('Passages &amp; Appels'!D437="","",'Passages &amp; Appels'!D437)</f>
        <v/>
      </c>
      <c r="K437" s="110" t="str">
        <f>IF('Passages &amp; Appels'!E437="","",'Passages &amp; Appels'!E437)</f>
        <v/>
      </c>
      <c r="L437" s="110" t="str">
        <f>IF('Passages &amp; Appels'!F437="","",'Passages &amp; Appels'!F437)</f>
        <v/>
      </c>
      <c r="M437" s="112" t="str">
        <f>IF('Passages &amp; Appels'!G437="","",'Passages &amp; Appels'!G437)</f>
        <v/>
      </c>
      <c r="N437" s="441" t="str">
        <f>IF('Passages &amp; Appels'!M437="","",'Passages &amp; Appels'!M437)</f>
        <v/>
      </c>
      <c r="O437" s="431" t="str">
        <f>IF('Passages &amp; Appels'!N437="","",'Passages &amp; Appels'!N437)</f>
        <v/>
      </c>
      <c r="P437" s="431" t="str">
        <f>IF('Passages &amp; Appels'!O437="","",'Passages &amp; Appels'!O437)</f>
        <v/>
      </c>
      <c r="Q437" s="439" t="str">
        <f>IF('Passages &amp; Appels'!P437="","",'Passages &amp; Appels'!P437)</f>
        <v/>
      </c>
      <c r="R437" s="435" t="str">
        <f>IF('Passages &amp; Appels'!Q437="","",'Passages &amp; Appels'!Q437)</f>
        <v/>
      </c>
      <c r="S437" s="110" t="str">
        <f>IF('Passages &amp; Appels'!R437="","",'Passages &amp; Appels'!R437)</f>
        <v/>
      </c>
      <c r="T437" s="437" t="str">
        <f>IF('Passages &amp; Appels'!S437="","",'Passages &amp; Appels'!S437)</f>
        <v/>
      </c>
      <c r="U437" s="112" t="str">
        <f>IF('Passages &amp; Appels'!T437="","",'Passages &amp; Appels'!T437)</f>
        <v/>
      </c>
      <c r="V437" s="413" t="str">
        <f>IF('Passages &amp; Appels'!U437="","",'Passages &amp; Appels'!U437)</f>
        <v/>
      </c>
    </row>
    <row r="438" spans="1:22" ht="18.75" hidden="1" x14ac:dyDescent="0.3">
      <c r="A438" s="486"/>
      <c r="B438" s="491" t="str">
        <f>IF('Passages &amp; Appels'!L438='Passages &amp; Appels'!L437,"",'Passages &amp; Appels'!L438)</f>
        <v/>
      </c>
      <c r="C438" s="487" t="str">
        <f>IF('Passages &amp; Appels'!A438='Passages &amp; Appels'!A437,"",'Passages &amp; Appels'!A438)</f>
        <v/>
      </c>
      <c r="D438" s="490" t="str">
        <f>IF('Passages &amp; Appels'!K438='Passages &amp; Appels'!K437,"",'Passages &amp; Appels'!K438)</f>
        <v/>
      </c>
      <c r="E438" s="488" t="str">
        <f>IF('Passages &amp; Appels'!H438='Passages &amp; Appels'!H437,"",'Passages &amp; Appels'!H438)</f>
        <v/>
      </c>
      <c r="F438" s="489" t="str">
        <f>IF('Passages &amp; Appels'!I438='Passages &amp; Appels'!I437,"",'Passages &amp; Appels'!I438)</f>
        <v/>
      </c>
      <c r="G438" s="259" t="str">
        <f>IF('Passages &amp; Appels'!J438="","",'Passages &amp; Appels'!J438)</f>
        <v/>
      </c>
      <c r="H438" s="468" t="str">
        <f>IF('Passages &amp; Appels'!B438="","",'Passages &amp; Appels'!B438)</f>
        <v/>
      </c>
      <c r="I438" s="437" t="str">
        <f>IF('Passages &amp; Appels'!C438="","",'Passages &amp; Appels'!C438)</f>
        <v/>
      </c>
      <c r="J438" s="110" t="str">
        <f>IF('Passages &amp; Appels'!D438="","",'Passages &amp; Appels'!D438)</f>
        <v/>
      </c>
      <c r="K438" s="110" t="str">
        <f>IF('Passages &amp; Appels'!E438="","",'Passages &amp; Appels'!E438)</f>
        <v/>
      </c>
      <c r="L438" s="110" t="str">
        <f>IF('Passages &amp; Appels'!F438="","",'Passages &amp; Appels'!F438)</f>
        <v/>
      </c>
      <c r="M438" s="112" t="str">
        <f>IF('Passages &amp; Appels'!G438="","",'Passages &amp; Appels'!G438)</f>
        <v/>
      </c>
      <c r="N438" s="441" t="str">
        <f>IF('Passages &amp; Appels'!M438="","",'Passages &amp; Appels'!M438)</f>
        <v/>
      </c>
      <c r="O438" s="431" t="str">
        <f>IF('Passages &amp; Appels'!N438="","",'Passages &amp; Appels'!N438)</f>
        <v/>
      </c>
      <c r="P438" s="431" t="str">
        <f>IF('Passages &amp; Appels'!O438="","",'Passages &amp; Appels'!O438)</f>
        <v/>
      </c>
      <c r="Q438" s="439" t="str">
        <f>IF('Passages &amp; Appels'!P438="","",'Passages &amp; Appels'!P438)</f>
        <v/>
      </c>
      <c r="R438" s="435" t="str">
        <f>IF('Passages &amp; Appels'!Q438="","",'Passages &amp; Appels'!Q438)</f>
        <v/>
      </c>
      <c r="S438" s="110" t="str">
        <f>IF('Passages &amp; Appels'!R438="","",'Passages &amp; Appels'!R438)</f>
        <v/>
      </c>
      <c r="T438" s="437" t="str">
        <f>IF('Passages &amp; Appels'!S438="","",'Passages &amp; Appels'!S438)</f>
        <v/>
      </c>
      <c r="U438" s="112" t="str">
        <f>IF('Passages &amp; Appels'!T438="","",'Passages &amp; Appels'!T438)</f>
        <v/>
      </c>
      <c r="V438" s="413" t="str">
        <f>IF('Passages &amp; Appels'!U438="","",'Passages &amp; Appels'!U438)</f>
        <v/>
      </c>
    </row>
    <row r="439" spans="1:22" ht="18.75" hidden="1" x14ac:dyDescent="0.3">
      <c r="A439" s="486"/>
      <c r="B439" s="491" t="str">
        <f>IF('Passages &amp; Appels'!L439='Passages &amp; Appels'!L438,"",'Passages &amp; Appels'!L439)</f>
        <v/>
      </c>
      <c r="C439" s="487" t="str">
        <f>IF('Passages &amp; Appels'!A439='Passages &amp; Appels'!A438,"",'Passages &amp; Appels'!A439)</f>
        <v/>
      </c>
      <c r="D439" s="490" t="str">
        <f>IF('Passages &amp; Appels'!K439='Passages &amp; Appels'!K438,"",'Passages &amp; Appels'!K439)</f>
        <v/>
      </c>
      <c r="E439" s="488" t="str">
        <f>IF('Passages &amp; Appels'!H439='Passages &amp; Appels'!H438,"",'Passages &amp; Appels'!H439)</f>
        <v/>
      </c>
      <c r="F439" s="489" t="str">
        <f>IF('Passages &amp; Appels'!I439='Passages &amp; Appels'!I438,"",'Passages &amp; Appels'!I439)</f>
        <v/>
      </c>
      <c r="G439" s="259" t="str">
        <f>IF('Passages &amp; Appels'!J439="","",'Passages &amp; Appels'!J439)</f>
        <v/>
      </c>
      <c r="H439" s="468" t="str">
        <f>IF('Passages &amp; Appels'!B439="","",'Passages &amp; Appels'!B439)</f>
        <v/>
      </c>
      <c r="I439" s="437" t="str">
        <f>IF('Passages &amp; Appels'!C439="","",'Passages &amp; Appels'!C439)</f>
        <v/>
      </c>
      <c r="J439" s="110" t="str">
        <f>IF('Passages &amp; Appels'!D439="","",'Passages &amp; Appels'!D439)</f>
        <v/>
      </c>
      <c r="K439" s="110" t="str">
        <f>IF('Passages &amp; Appels'!E439="","",'Passages &amp; Appels'!E439)</f>
        <v/>
      </c>
      <c r="L439" s="110" t="str">
        <f>IF('Passages &amp; Appels'!F439="","",'Passages &amp; Appels'!F439)</f>
        <v/>
      </c>
      <c r="M439" s="112" t="str">
        <f>IF('Passages &amp; Appels'!G439="","",'Passages &amp; Appels'!G439)</f>
        <v/>
      </c>
      <c r="N439" s="441" t="str">
        <f>IF('Passages &amp; Appels'!M439="","",'Passages &amp; Appels'!M439)</f>
        <v/>
      </c>
      <c r="O439" s="431" t="str">
        <f>IF('Passages &amp; Appels'!N439="","",'Passages &amp; Appels'!N439)</f>
        <v/>
      </c>
      <c r="P439" s="431" t="str">
        <f>IF('Passages &amp; Appels'!O439="","",'Passages &amp; Appels'!O439)</f>
        <v/>
      </c>
      <c r="Q439" s="439" t="str">
        <f>IF('Passages &amp; Appels'!P439="","",'Passages &amp; Appels'!P439)</f>
        <v/>
      </c>
      <c r="R439" s="435" t="str">
        <f>IF('Passages &amp; Appels'!Q439="","",'Passages &amp; Appels'!Q439)</f>
        <v/>
      </c>
      <c r="S439" s="110" t="str">
        <f>IF('Passages &amp; Appels'!R439="","",'Passages &amp; Appels'!R439)</f>
        <v/>
      </c>
      <c r="T439" s="437" t="str">
        <f>IF('Passages &amp; Appels'!S439="","",'Passages &amp; Appels'!S439)</f>
        <v/>
      </c>
      <c r="U439" s="112" t="str">
        <f>IF('Passages &amp; Appels'!T439="","",'Passages &amp; Appels'!T439)</f>
        <v/>
      </c>
      <c r="V439" s="413" t="str">
        <f>IF('Passages &amp; Appels'!U439="","",'Passages &amp; Appels'!U439)</f>
        <v/>
      </c>
    </row>
    <row r="440" spans="1:22" ht="18.75" hidden="1" x14ac:dyDescent="0.3">
      <c r="A440" s="486"/>
      <c r="B440" s="491" t="str">
        <f>IF('Passages &amp; Appels'!L440='Passages &amp; Appels'!L439,"",'Passages &amp; Appels'!L440)</f>
        <v/>
      </c>
      <c r="C440" s="487" t="str">
        <f>IF('Passages &amp; Appels'!A440='Passages &amp; Appels'!A439,"",'Passages &amp; Appels'!A440)</f>
        <v/>
      </c>
      <c r="D440" s="490" t="str">
        <f>IF('Passages &amp; Appels'!K440='Passages &amp; Appels'!K439,"",'Passages &amp; Appels'!K440)</f>
        <v/>
      </c>
      <c r="E440" s="488" t="str">
        <f>IF('Passages &amp; Appels'!H440='Passages &amp; Appels'!H439,"",'Passages &amp; Appels'!H440)</f>
        <v/>
      </c>
      <c r="F440" s="489" t="str">
        <f>IF('Passages &amp; Appels'!I440='Passages &amp; Appels'!I439,"",'Passages &amp; Appels'!I440)</f>
        <v/>
      </c>
      <c r="G440" s="259" t="str">
        <f>IF('Passages &amp; Appels'!J440="","",'Passages &amp; Appels'!J440)</f>
        <v/>
      </c>
      <c r="H440" s="468" t="str">
        <f>IF('Passages &amp; Appels'!B440="","",'Passages &amp; Appels'!B440)</f>
        <v/>
      </c>
      <c r="I440" s="437" t="str">
        <f>IF('Passages &amp; Appels'!C440="","",'Passages &amp; Appels'!C440)</f>
        <v/>
      </c>
      <c r="J440" s="110" t="str">
        <f>IF('Passages &amp; Appels'!D440="","",'Passages &amp; Appels'!D440)</f>
        <v/>
      </c>
      <c r="K440" s="110" t="str">
        <f>IF('Passages &amp; Appels'!E440="","",'Passages &amp; Appels'!E440)</f>
        <v/>
      </c>
      <c r="L440" s="110" t="str">
        <f>IF('Passages &amp; Appels'!F440="","",'Passages &amp; Appels'!F440)</f>
        <v/>
      </c>
      <c r="M440" s="112" t="str">
        <f>IF('Passages &amp; Appels'!G440="","",'Passages &amp; Appels'!G440)</f>
        <v/>
      </c>
      <c r="N440" s="441" t="str">
        <f>IF('Passages &amp; Appels'!M440="","",'Passages &amp; Appels'!M440)</f>
        <v/>
      </c>
      <c r="O440" s="431" t="str">
        <f>IF('Passages &amp; Appels'!N440="","",'Passages &amp; Appels'!N440)</f>
        <v/>
      </c>
      <c r="P440" s="431" t="str">
        <f>IF('Passages &amp; Appels'!O440="","",'Passages &amp; Appels'!O440)</f>
        <v/>
      </c>
      <c r="Q440" s="439" t="str">
        <f>IF('Passages &amp; Appels'!P440="","",'Passages &amp; Appels'!P440)</f>
        <v/>
      </c>
      <c r="R440" s="435" t="str">
        <f>IF('Passages &amp; Appels'!Q440="","",'Passages &amp; Appels'!Q440)</f>
        <v/>
      </c>
      <c r="S440" s="110" t="str">
        <f>IF('Passages &amp; Appels'!R440="","",'Passages &amp; Appels'!R440)</f>
        <v/>
      </c>
      <c r="T440" s="437" t="str">
        <f>IF('Passages &amp; Appels'!S440="","",'Passages &amp; Appels'!S440)</f>
        <v/>
      </c>
      <c r="U440" s="112" t="str">
        <f>IF('Passages &amp; Appels'!T440="","",'Passages &amp; Appels'!T440)</f>
        <v/>
      </c>
      <c r="V440" s="413" t="str">
        <f>IF('Passages &amp; Appels'!U440="","",'Passages &amp; Appels'!U440)</f>
        <v/>
      </c>
    </row>
    <row r="441" spans="1:22" ht="18.75" hidden="1" x14ac:dyDescent="0.3">
      <c r="A441" s="486"/>
      <c r="B441" s="491" t="str">
        <f>IF('Passages &amp; Appels'!L441='Passages &amp; Appels'!L440,"",'Passages &amp; Appels'!L441)</f>
        <v/>
      </c>
      <c r="C441" s="487" t="str">
        <f>IF('Passages &amp; Appels'!A441='Passages &amp; Appels'!A440,"",'Passages &amp; Appels'!A441)</f>
        <v/>
      </c>
      <c r="D441" s="490" t="str">
        <f>IF('Passages &amp; Appels'!K441='Passages &amp; Appels'!K440,"",'Passages &amp; Appels'!K441)</f>
        <v/>
      </c>
      <c r="E441" s="488" t="str">
        <f>IF('Passages &amp; Appels'!H441='Passages &amp; Appels'!H440,"",'Passages &amp; Appels'!H441)</f>
        <v/>
      </c>
      <c r="F441" s="489" t="str">
        <f>IF('Passages &amp; Appels'!I441='Passages &amp; Appels'!I440,"",'Passages &amp; Appels'!I441)</f>
        <v/>
      </c>
      <c r="G441" s="259" t="str">
        <f>IF('Passages &amp; Appels'!J441="","",'Passages &amp; Appels'!J441)</f>
        <v/>
      </c>
      <c r="H441" s="468" t="str">
        <f>IF('Passages &amp; Appels'!B441="","",'Passages &amp; Appels'!B441)</f>
        <v/>
      </c>
      <c r="I441" s="437" t="str">
        <f>IF('Passages &amp; Appels'!C441="","",'Passages &amp; Appels'!C441)</f>
        <v/>
      </c>
      <c r="J441" s="110" t="str">
        <f>IF('Passages &amp; Appels'!D441="","",'Passages &amp; Appels'!D441)</f>
        <v/>
      </c>
      <c r="K441" s="110" t="str">
        <f>IF('Passages &amp; Appels'!E441="","",'Passages &amp; Appels'!E441)</f>
        <v/>
      </c>
      <c r="L441" s="110" t="str">
        <f>IF('Passages &amp; Appels'!F441="","",'Passages &amp; Appels'!F441)</f>
        <v/>
      </c>
      <c r="M441" s="112" t="str">
        <f>IF('Passages &amp; Appels'!G441="","",'Passages &amp; Appels'!G441)</f>
        <v/>
      </c>
      <c r="N441" s="441" t="str">
        <f>IF('Passages &amp; Appels'!M441="","",'Passages &amp; Appels'!M441)</f>
        <v/>
      </c>
      <c r="O441" s="431" t="str">
        <f>IF('Passages &amp; Appels'!N441="","",'Passages &amp; Appels'!N441)</f>
        <v/>
      </c>
      <c r="P441" s="431" t="str">
        <f>IF('Passages &amp; Appels'!O441="","",'Passages &amp; Appels'!O441)</f>
        <v/>
      </c>
      <c r="Q441" s="439" t="str">
        <f>IF('Passages &amp; Appels'!P441="","",'Passages &amp; Appels'!P441)</f>
        <v/>
      </c>
      <c r="R441" s="435" t="str">
        <f>IF('Passages &amp; Appels'!Q441="","",'Passages &amp; Appels'!Q441)</f>
        <v/>
      </c>
      <c r="S441" s="110" t="str">
        <f>IF('Passages &amp; Appels'!R441="","",'Passages &amp; Appels'!R441)</f>
        <v/>
      </c>
      <c r="T441" s="437" t="str">
        <f>IF('Passages &amp; Appels'!S441="","",'Passages &amp; Appels'!S441)</f>
        <v/>
      </c>
      <c r="U441" s="112" t="str">
        <f>IF('Passages &amp; Appels'!T441="","",'Passages &amp; Appels'!T441)</f>
        <v/>
      </c>
      <c r="V441" s="413" t="str">
        <f>IF('Passages &amp; Appels'!U441="","",'Passages &amp; Appels'!U441)</f>
        <v/>
      </c>
    </row>
    <row r="442" spans="1:22" ht="18.75" hidden="1" x14ac:dyDescent="0.3">
      <c r="A442" s="486"/>
      <c r="B442" s="491" t="str">
        <f>IF('Passages &amp; Appels'!L442='Passages &amp; Appels'!L441,"",'Passages &amp; Appels'!L442)</f>
        <v/>
      </c>
      <c r="C442" s="487" t="str">
        <f>IF('Passages &amp; Appels'!A442='Passages &amp; Appels'!A441,"",'Passages &amp; Appels'!A442)</f>
        <v/>
      </c>
      <c r="D442" s="490" t="str">
        <f>IF('Passages &amp; Appels'!K442='Passages &amp; Appels'!K441,"",'Passages &amp; Appels'!K442)</f>
        <v/>
      </c>
      <c r="E442" s="488" t="str">
        <f>IF('Passages &amp; Appels'!H442='Passages &amp; Appels'!H441,"",'Passages &amp; Appels'!H442)</f>
        <v/>
      </c>
      <c r="F442" s="489" t="str">
        <f>IF('Passages &amp; Appels'!I442='Passages &amp; Appels'!I441,"",'Passages &amp; Appels'!I442)</f>
        <v/>
      </c>
      <c r="G442" s="259" t="str">
        <f>IF('Passages &amp; Appels'!J442="","",'Passages &amp; Appels'!J442)</f>
        <v/>
      </c>
      <c r="H442" s="468" t="str">
        <f>IF('Passages &amp; Appels'!B442="","",'Passages &amp; Appels'!B442)</f>
        <v/>
      </c>
      <c r="I442" s="437" t="str">
        <f>IF('Passages &amp; Appels'!C442="","",'Passages &amp; Appels'!C442)</f>
        <v/>
      </c>
      <c r="J442" s="110" t="str">
        <f>IF('Passages &amp; Appels'!D442="","",'Passages &amp; Appels'!D442)</f>
        <v/>
      </c>
      <c r="K442" s="110" t="str">
        <f>IF('Passages &amp; Appels'!E442="","",'Passages &amp; Appels'!E442)</f>
        <v/>
      </c>
      <c r="L442" s="110" t="str">
        <f>IF('Passages &amp; Appels'!F442="","",'Passages &amp; Appels'!F442)</f>
        <v/>
      </c>
      <c r="M442" s="112" t="str">
        <f>IF('Passages &amp; Appels'!G442="","",'Passages &amp; Appels'!G442)</f>
        <v/>
      </c>
      <c r="N442" s="441" t="str">
        <f>IF('Passages &amp; Appels'!M442="","",'Passages &amp; Appels'!M442)</f>
        <v/>
      </c>
      <c r="O442" s="431" t="str">
        <f>IF('Passages &amp; Appels'!N442="","",'Passages &amp; Appels'!N442)</f>
        <v/>
      </c>
      <c r="P442" s="431" t="str">
        <f>IF('Passages &amp; Appels'!O442="","",'Passages &amp; Appels'!O442)</f>
        <v/>
      </c>
      <c r="Q442" s="439" t="str">
        <f>IF('Passages &amp; Appels'!P442="","",'Passages &amp; Appels'!P442)</f>
        <v/>
      </c>
      <c r="R442" s="435" t="str">
        <f>IF('Passages &amp; Appels'!Q442="","",'Passages &amp; Appels'!Q442)</f>
        <v/>
      </c>
      <c r="S442" s="110" t="str">
        <f>IF('Passages &amp; Appels'!R442="","",'Passages &amp; Appels'!R442)</f>
        <v/>
      </c>
      <c r="T442" s="437" t="str">
        <f>IF('Passages &amp; Appels'!S442="","",'Passages &amp; Appels'!S442)</f>
        <v/>
      </c>
      <c r="U442" s="112" t="str">
        <f>IF('Passages &amp; Appels'!T442="","",'Passages &amp; Appels'!T442)</f>
        <v/>
      </c>
      <c r="V442" s="413" t="str">
        <f>IF('Passages &amp; Appels'!U442="","",'Passages &amp; Appels'!U442)</f>
        <v/>
      </c>
    </row>
    <row r="443" spans="1:22" ht="18.75" hidden="1" x14ac:dyDescent="0.3">
      <c r="A443" s="486"/>
      <c r="B443" s="491" t="str">
        <f>IF('Passages &amp; Appels'!L443='Passages &amp; Appels'!L442,"",'Passages &amp; Appels'!L443)</f>
        <v/>
      </c>
      <c r="C443" s="487" t="str">
        <f>IF('Passages &amp; Appels'!A443='Passages &amp; Appels'!A442,"",'Passages &amp; Appels'!A443)</f>
        <v/>
      </c>
      <c r="D443" s="490" t="str">
        <f>IF('Passages &amp; Appels'!K443='Passages &amp; Appels'!K442,"",'Passages &amp; Appels'!K443)</f>
        <v/>
      </c>
      <c r="E443" s="488" t="str">
        <f>IF('Passages &amp; Appels'!H443='Passages &amp; Appels'!H442,"",'Passages &amp; Appels'!H443)</f>
        <v/>
      </c>
      <c r="F443" s="489" t="str">
        <f>IF('Passages &amp; Appels'!I443='Passages &amp; Appels'!I442,"",'Passages &amp; Appels'!I443)</f>
        <v/>
      </c>
      <c r="G443" s="259" t="str">
        <f>IF('Passages &amp; Appels'!J443="","",'Passages &amp; Appels'!J443)</f>
        <v/>
      </c>
      <c r="H443" s="468" t="str">
        <f>IF('Passages &amp; Appels'!B443="","",'Passages &amp; Appels'!B443)</f>
        <v/>
      </c>
      <c r="I443" s="437" t="str">
        <f>IF('Passages &amp; Appels'!C443="","",'Passages &amp; Appels'!C443)</f>
        <v/>
      </c>
      <c r="J443" s="110" t="str">
        <f>IF('Passages &amp; Appels'!D443="","",'Passages &amp; Appels'!D443)</f>
        <v/>
      </c>
      <c r="K443" s="110" t="str">
        <f>IF('Passages &amp; Appels'!E443="","",'Passages &amp; Appels'!E443)</f>
        <v/>
      </c>
      <c r="L443" s="110" t="str">
        <f>IF('Passages &amp; Appels'!F443="","",'Passages &amp; Appels'!F443)</f>
        <v/>
      </c>
      <c r="M443" s="112" t="str">
        <f>IF('Passages &amp; Appels'!G443="","",'Passages &amp; Appels'!G443)</f>
        <v/>
      </c>
      <c r="N443" s="441" t="str">
        <f>IF('Passages &amp; Appels'!M443="","",'Passages &amp; Appels'!M443)</f>
        <v/>
      </c>
      <c r="O443" s="431" t="str">
        <f>IF('Passages &amp; Appels'!N443="","",'Passages &amp; Appels'!N443)</f>
        <v/>
      </c>
      <c r="P443" s="431" t="str">
        <f>IF('Passages &amp; Appels'!O443="","",'Passages &amp; Appels'!O443)</f>
        <v/>
      </c>
      <c r="Q443" s="439" t="str">
        <f>IF('Passages &amp; Appels'!P443="","",'Passages &amp; Appels'!P443)</f>
        <v/>
      </c>
      <c r="R443" s="435" t="str">
        <f>IF('Passages &amp; Appels'!Q443="","",'Passages &amp; Appels'!Q443)</f>
        <v/>
      </c>
      <c r="S443" s="110" t="str">
        <f>IF('Passages &amp; Appels'!R443="","",'Passages &amp; Appels'!R443)</f>
        <v/>
      </c>
      <c r="T443" s="437" t="str">
        <f>IF('Passages &amp; Appels'!S443="","",'Passages &amp; Appels'!S443)</f>
        <v/>
      </c>
      <c r="U443" s="112" t="str">
        <f>IF('Passages &amp; Appels'!T443="","",'Passages &amp; Appels'!T443)</f>
        <v/>
      </c>
      <c r="V443" s="413" t="str">
        <f>IF('Passages &amp; Appels'!U443="","",'Passages &amp; Appels'!U443)</f>
        <v/>
      </c>
    </row>
    <row r="444" spans="1:22" ht="18.75" hidden="1" x14ac:dyDescent="0.3">
      <c r="A444" s="486"/>
      <c r="B444" s="491" t="str">
        <f>IF('Passages &amp; Appels'!L444='Passages &amp; Appels'!L443,"",'Passages &amp; Appels'!L444)</f>
        <v/>
      </c>
      <c r="C444" s="487" t="str">
        <f>IF('Passages &amp; Appels'!A444='Passages &amp; Appels'!A443,"",'Passages &amp; Appels'!A444)</f>
        <v/>
      </c>
      <c r="D444" s="490" t="str">
        <f>IF('Passages &amp; Appels'!K444='Passages &amp; Appels'!K443,"",'Passages &amp; Appels'!K444)</f>
        <v/>
      </c>
      <c r="E444" s="488" t="str">
        <f>IF('Passages &amp; Appels'!H444='Passages &amp; Appels'!H443,"",'Passages &amp; Appels'!H444)</f>
        <v/>
      </c>
      <c r="F444" s="489" t="str">
        <f>IF('Passages &amp; Appels'!I444='Passages &amp; Appels'!I443,"",'Passages &amp; Appels'!I444)</f>
        <v/>
      </c>
      <c r="G444" s="259" t="str">
        <f>IF('Passages &amp; Appels'!J444="","",'Passages &amp; Appels'!J444)</f>
        <v/>
      </c>
      <c r="H444" s="468" t="str">
        <f>IF('Passages &amp; Appels'!B444="","",'Passages &amp; Appels'!B444)</f>
        <v/>
      </c>
      <c r="I444" s="437" t="str">
        <f>IF('Passages &amp; Appels'!C444="","",'Passages &amp; Appels'!C444)</f>
        <v/>
      </c>
      <c r="J444" s="110" t="str">
        <f>IF('Passages &amp; Appels'!D444="","",'Passages &amp; Appels'!D444)</f>
        <v/>
      </c>
      <c r="K444" s="110" t="str">
        <f>IF('Passages &amp; Appels'!E444="","",'Passages &amp; Appels'!E444)</f>
        <v/>
      </c>
      <c r="L444" s="110" t="str">
        <f>IF('Passages &amp; Appels'!F444="","",'Passages &amp; Appels'!F444)</f>
        <v/>
      </c>
      <c r="M444" s="112" t="str">
        <f>IF('Passages &amp; Appels'!G444="","",'Passages &amp; Appels'!G444)</f>
        <v/>
      </c>
      <c r="N444" s="441" t="str">
        <f>IF('Passages &amp; Appels'!M444="","",'Passages &amp; Appels'!M444)</f>
        <v/>
      </c>
      <c r="O444" s="431" t="str">
        <f>IF('Passages &amp; Appels'!N444="","",'Passages &amp; Appels'!N444)</f>
        <v/>
      </c>
      <c r="P444" s="431" t="str">
        <f>IF('Passages &amp; Appels'!O444="","",'Passages &amp; Appels'!O444)</f>
        <v/>
      </c>
      <c r="Q444" s="439" t="str">
        <f>IF('Passages &amp; Appels'!P444="","",'Passages &amp; Appels'!P444)</f>
        <v/>
      </c>
      <c r="R444" s="435" t="str">
        <f>IF('Passages &amp; Appels'!Q444="","",'Passages &amp; Appels'!Q444)</f>
        <v/>
      </c>
      <c r="S444" s="110" t="str">
        <f>IF('Passages &amp; Appels'!R444="","",'Passages &amp; Appels'!R444)</f>
        <v/>
      </c>
      <c r="T444" s="437" t="str">
        <f>IF('Passages &amp; Appels'!S444="","",'Passages &amp; Appels'!S444)</f>
        <v/>
      </c>
      <c r="U444" s="112" t="str">
        <f>IF('Passages &amp; Appels'!T444="","",'Passages &amp; Appels'!T444)</f>
        <v/>
      </c>
      <c r="V444" s="413" t="str">
        <f>IF('Passages &amp; Appels'!U444="","",'Passages &amp; Appels'!U444)</f>
        <v/>
      </c>
    </row>
    <row r="445" spans="1:22" ht="18.75" hidden="1" x14ac:dyDescent="0.3">
      <c r="A445" s="486"/>
      <c r="B445" s="491" t="str">
        <f>IF('Passages &amp; Appels'!L445='Passages &amp; Appels'!L444,"",'Passages &amp; Appels'!L445)</f>
        <v/>
      </c>
      <c r="C445" s="487" t="str">
        <f>IF('Passages &amp; Appels'!A445='Passages &amp; Appels'!A444,"",'Passages &amp; Appels'!A445)</f>
        <v/>
      </c>
      <c r="D445" s="490" t="str">
        <f>IF('Passages &amp; Appels'!K445='Passages &amp; Appels'!K444,"",'Passages &amp; Appels'!K445)</f>
        <v/>
      </c>
      <c r="E445" s="488" t="str">
        <f>IF('Passages &amp; Appels'!H445='Passages &amp; Appels'!H444,"",'Passages &amp; Appels'!H445)</f>
        <v/>
      </c>
      <c r="F445" s="489" t="str">
        <f>IF('Passages &amp; Appels'!I445='Passages &amp; Appels'!I444,"",'Passages &amp; Appels'!I445)</f>
        <v/>
      </c>
      <c r="G445" s="259" t="str">
        <f>IF('Passages &amp; Appels'!J445="","",'Passages &amp; Appels'!J445)</f>
        <v/>
      </c>
      <c r="H445" s="468" t="str">
        <f>IF('Passages &amp; Appels'!B445="","",'Passages &amp; Appels'!B445)</f>
        <v/>
      </c>
      <c r="I445" s="437" t="str">
        <f>IF('Passages &amp; Appels'!C445="","",'Passages &amp; Appels'!C445)</f>
        <v/>
      </c>
      <c r="J445" s="110" t="str">
        <f>IF('Passages &amp; Appels'!D445="","",'Passages &amp; Appels'!D445)</f>
        <v/>
      </c>
      <c r="K445" s="110" t="str">
        <f>IF('Passages &amp; Appels'!E445="","",'Passages &amp; Appels'!E445)</f>
        <v/>
      </c>
      <c r="L445" s="110" t="str">
        <f>IF('Passages &amp; Appels'!F445="","",'Passages &amp; Appels'!F445)</f>
        <v/>
      </c>
      <c r="M445" s="112" t="str">
        <f>IF('Passages &amp; Appels'!G445="","",'Passages &amp; Appels'!G445)</f>
        <v/>
      </c>
      <c r="N445" s="441" t="str">
        <f>IF('Passages &amp; Appels'!M445="","",'Passages &amp; Appels'!M445)</f>
        <v/>
      </c>
      <c r="O445" s="431" t="str">
        <f>IF('Passages &amp; Appels'!N445="","",'Passages &amp; Appels'!N445)</f>
        <v/>
      </c>
      <c r="P445" s="431" t="str">
        <f>IF('Passages &amp; Appels'!O445="","",'Passages &amp; Appels'!O445)</f>
        <v/>
      </c>
      <c r="Q445" s="439" t="str">
        <f>IF('Passages &amp; Appels'!P445="","",'Passages &amp; Appels'!P445)</f>
        <v/>
      </c>
      <c r="R445" s="435" t="str">
        <f>IF('Passages &amp; Appels'!Q445="","",'Passages &amp; Appels'!Q445)</f>
        <v/>
      </c>
      <c r="S445" s="110" t="str">
        <f>IF('Passages &amp; Appels'!R445="","",'Passages &amp; Appels'!R445)</f>
        <v/>
      </c>
      <c r="T445" s="437" t="str">
        <f>IF('Passages &amp; Appels'!S445="","",'Passages &amp; Appels'!S445)</f>
        <v/>
      </c>
      <c r="U445" s="112" t="str">
        <f>IF('Passages &amp; Appels'!T445="","",'Passages &amp; Appels'!T445)</f>
        <v/>
      </c>
      <c r="V445" s="413" t="str">
        <f>IF('Passages &amp; Appels'!U445="","",'Passages &amp; Appels'!U445)</f>
        <v/>
      </c>
    </row>
    <row r="446" spans="1:22" ht="18.75" hidden="1" x14ac:dyDescent="0.3">
      <c r="A446" s="486"/>
      <c r="B446" s="491" t="str">
        <f>IF('Passages &amp; Appels'!L446='Passages &amp; Appels'!L445,"",'Passages &amp; Appels'!L446)</f>
        <v/>
      </c>
      <c r="C446" s="487" t="str">
        <f>IF('Passages &amp; Appels'!A446='Passages &amp; Appels'!A445,"",'Passages &amp; Appels'!A446)</f>
        <v/>
      </c>
      <c r="D446" s="490" t="str">
        <f>IF('Passages &amp; Appels'!K446='Passages &amp; Appels'!K445,"",'Passages &amp; Appels'!K446)</f>
        <v/>
      </c>
      <c r="E446" s="488" t="str">
        <f>IF('Passages &amp; Appels'!H446='Passages &amp; Appels'!H445,"",'Passages &amp; Appels'!H446)</f>
        <v/>
      </c>
      <c r="F446" s="489" t="str">
        <f>IF('Passages &amp; Appels'!I446='Passages &amp; Appels'!I445,"",'Passages &amp; Appels'!I446)</f>
        <v/>
      </c>
      <c r="G446" s="259" t="str">
        <f>IF('Passages &amp; Appels'!J446="","",'Passages &amp; Appels'!J446)</f>
        <v/>
      </c>
      <c r="H446" s="468" t="str">
        <f>IF('Passages &amp; Appels'!B446="","",'Passages &amp; Appels'!B446)</f>
        <v/>
      </c>
      <c r="I446" s="437" t="str">
        <f>IF('Passages &amp; Appels'!C446="","",'Passages &amp; Appels'!C446)</f>
        <v/>
      </c>
      <c r="J446" s="110" t="str">
        <f>IF('Passages &amp; Appels'!D446="","",'Passages &amp; Appels'!D446)</f>
        <v/>
      </c>
      <c r="K446" s="110" t="str">
        <f>IF('Passages &amp; Appels'!E446="","",'Passages &amp; Appels'!E446)</f>
        <v/>
      </c>
      <c r="L446" s="110" t="str">
        <f>IF('Passages &amp; Appels'!F446="","",'Passages &amp; Appels'!F446)</f>
        <v/>
      </c>
      <c r="M446" s="112" t="str">
        <f>IF('Passages &amp; Appels'!G446="","",'Passages &amp; Appels'!G446)</f>
        <v/>
      </c>
      <c r="N446" s="441" t="str">
        <f>IF('Passages &amp; Appels'!M446="","",'Passages &amp; Appels'!M446)</f>
        <v/>
      </c>
      <c r="O446" s="431" t="str">
        <f>IF('Passages &amp; Appels'!N446="","",'Passages &amp; Appels'!N446)</f>
        <v/>
      </c>
      <c r="P446" s="431" t="str">
        <f>IF('Passages &amp; Appels'!O446="","",'Passages &amp; Appels'!O446)</f>
        <v/>
      </c>
      <c r="Q446" s="439" t="str">
        <f>IF('Passages &amp; Appels'!P446="","",'Passages &amp; Appels'!P446)</f>
        <v/>
      </c>
      <c r="R446" s="435" t="str">
        <f>IF('Passages &amp; Appels'!Q446="","",'Passages &amp; Appels'!Q446)</f>
        <v/>
      </c>
      <c r="S446" s="110" t="str">
        <f>IF('Passages &amp; Appels'!R446="","",'Passages &amp; Appels'!R446)</f>
        <v/>
      </c>
      <c r="T446" s="437" t="str">
        <f>IF('Passages &amp; Appels'!S446="","",'Passages &amp; Appels'!S446)</f>
        <v/>
      </c>
      <c r="U446" s="112" t="str">
        <f>IF('Passages &amp; Appels'!T446="","",'Passages &amp; Appels'!T446)</f>
        <v/>
      </c>
      <c r="V446" s="413" t="str">
        <f>IF('Passages &amp; Appels'!U446="","",'Passages &amp; Appels'!U446)</f>
        <v/>
      </c>
    </row>
    <row r="447" spans="1:22" ht="18.75" hidden="1" x14ac:dyDescent="0.3">
      <c r="A447" s="486"/>
      <c r="B447" s="491" t="str">
        <f>IF('Passages &amp; Appels'!L447='Passages &amp; Appels'!L446,"",'Passages &amp; Appels'!L447)</f>
        <v/>
      </c>
      <c r="C447" s="487" t="str">
        <f>IF('Passages &amp; Appels'!A447='Passages &amp; Appels'!A446,"",'Passages &amp; Appels'!A447)</f>
        <v/>
      </c>
      <c r="D447" s="490" t="str">
        <f>IF('Passages &amp; Appels'!K447='Passages &amp; Appels'!K446,"",'Passages &amp; Appels'!K447)</f>
        <v/>
      </c>
      <c r="E447" s="488" t="str">
        <f>IF('Passages &amp; Appels'!H447='Passages &amp; Appels'!H446,"",'Passages &amp; Appels'!H447)</f>
        <v/>
      </c>
      <c r="F447" s="489" t="str">
        <f>IF('Passages &amp; Appels'!I447='Passages &amp; Appels'!I446,"",'Passages &amp; Appels'!I447)</f>
        <v/>
      </c>
      <c r="G447" s="259" t="str">
        <f>IF('Passages &amp; Appels'!J447="","",'Passages &amp; Appels'!J447)</f>
        <v/>
      </c>
      <c r="H447" s="468" t="str">
        <f>IF('Passages &amp; Appels'!B447="","",'Passages &amp; Appels'!B447)</f>
        <v/>
      </c>
      <c r="I447" s="437" t="str">
        <f>IF('Passages &amp; Appels'!C447="","",'Passages &amp; Appels'!C447)</f>
        <v/>
      </c>
      <c r="J447" s="110" t="str">
        <f>IF('Passages &amp; Appels'!D447="","",'Passages &amp; Appels'!D447)</f>
        <v/>
      </c>
      <c r="K447" s="110" t="str">
        <f>IF('Passages &amp; Appels'!E447="","",'Passages &amp; Appels'!E447)</f>
        <v/>
      </c>
      <c r="L447" s="110" t="str">
        <f>IF('Passages &amp; Appels'!F447="","",'Passages &amp; Appels'!F447)</f>
        <v/>
      </c>
      <c r="M447" s="112" t="str">
        <f>IF('Passages &amp; Appels'!G447="","",'Passages &amp; Appels'!G447)</f>
        <v/>
      </c>
      <c r="N447" s="441" t="str">
        <f>IF('Passages &amp; Appels'!M447="","",'Passages &amp; Appels'!M447)</f>
        <v/>
      </c>
      <c r="O447" s="431" t="str">
        <f>IF('Passages &amp; Appels'!N447="","",'Passages &amp; Appels'!N447)</f>
        <v/>
      </c>
      <c r="P447" s="431" t="str">
        <f>IF('Passages &amp; Appels'!O447="","",'Passages &amp; Appels'!O447)</f>
        <v/>
      </c>
      <c r="Q447" s="439" t="str">
        <f>IF('Passages &amp; Appels'!P447="","",'Passages &amp; Appels'!P447)</f>
        <v/>
      </c>
      <c r="R447" s="435" t="str">
        <f>IF('Passages &amp; Appels'!Q447="","",'Passages &amp; Appels'!Q447)</f>
        <v/>
      </c>
      <c r="S447" s="110" t="str">
        <f>IF('Passages &amp; Appels'!R447="","",'Passages &amp; Appels'!R447)</f>
        <v/>
      </c>
      <c r="T447" s="437" t="str">
        <f>IF('Passages &amp; Appels'!S447="","",'Passages &amp; Appels'!S447)</f>
        <v/>
      </c>
      <c r="U447" s="112" t="str">
        <f>IF('Passages &amp; Appels'!T447="","",'Passages &amp; Appels'!T447)</f>
        <v/>
      </c>
      <c r="V447" s="413" t="str">
        <f>IF('Passages &amp; Appels'!U447="","",'Passages &amp; Appels'!U447)</f>
        <v/>
      </c>
    </row>
    <row r="448" spans="1:22" ht="18.75" hidden="1" x14ac:dyDescent="0.3">
      <c r="A448" s="486"/>
      <c r="B448" s="491" t="str">
        <f>IF('Passages &amp; Appels'!L448='Passages &amp; Appels'!L447,"",'Passages &amp; Appels'!L448)</f>
        <v/>
      </c>
      <c r="C448" s="487" t="str">
        <f>IF('Passages &amp; Appels'!A448='Passages &amp; Appels'!A447,"",'Passages &amp; Appels'!A448)</f>
        <v/>
      </c>
      <c r="D448" s="490" t="str">
        <f>IF('Passages &amp; Appels'!K448='Passages &amp; Appels'!K447,"",'Passages &amp; Appels'!K448)</f>
        <v/>
      </c>
      <c r="E448" s="488" t="str">
        <f>IF('Passages &amp; Appels'!H448='Passages &amp; Appels'!H447,"",'Passages &amp; Appels'!H448)</f>
        <v/>
      </c>
      <c r="F448" s="489" t="str">
        <f>IF('Passages &amp; Appels'!I448='Passages &amp; Appels'!I447,"",'Passages &amp; Appels'!I448)</f>
        <v/>
      </c>
      <c r="G448" s="259" t="str">
        <f>IF('Passages &amp; Appels'!J448="","",'Passages &amp; Appels'!J448)</f>
        <v/>
      </c>
      <c r="H448" s="468" t="str">
        <f>IF('Passages &amp; Appels'!B448="","",'Passages &amp; Appels'!B448)</f>
        <v/>
      </c>
      <c r="I448" s="437" t="str">
        <f>IF('Passages &amp; Appels'!C448="","",'Passages &amp; Appels'!C448)</f>
        <v/>
      </c>
      <c r="J448" s="110" t="str">
        <f>IF('Passages &amp; Appels'!D448="","",'Passages &amp; Appels'!D448)</f>
        <v/>
      </c>
      <c r="K448" s="110" t="str">
        <f>IF('Passages &amp; Appels'!E448="","",'Passages &amp; Appels'!E448)</f>
        <v/>
      </c>
      <c r="L448" s="110" t="str">
        <f>IF('Passages &amp; Appels'!F448="","",'Passages &amp; Appels'!F448)</f>
        <v/>
      </c>
      <c r="M448" s="112" t="str">
        <f>IF('Passages &amp; Appels'!G448="","",'Passages &amp; Appels'!G448)</f>
        <v/>
      </c>
      <c r="N448" s="441" t="str">
        <f>IF('Passages &amp; Appels'!M448="","",'Passages &amp; Appels'!M448)</f>
        <v/>
      </c>
      <c r="O448" s="431" t="str">
        <f>IF('Passages &amp; Appels'!N448="","",'Passages &amp; Appels'!N448)</f>
        <v/>
      </c>
      <c r="P448" s="431" t="str">
        <f>IF('Passages &amp; Appels'!O448="","",'Passages &amp; Appels'!O448)</f>
        <v/>
      </c>
      <c r="Q448" s="439" t="str">
        <f>IF('Passages &amp; Appels'!P448="","",'Passages &amp; Appels'!P448)</f>
        <v/>
      </c>
      <c r="R448" s="435" t="str">
        <f>IF('Passages &amp; Appels'!Q448="","",'Passages &amp; Appels'!Q448)</f>
        <v/>
      </c>
      <c r="S448" s="110" t="str">
        <f>IF('Passages &amp; Appels'!R448="","",'Passages &amp; Appels'!R448)</f>
        <v/>
      </c>
      <c r="T448" s="437" t="str">
        <f>IF('Passages &amp; Appels'!S448="","",'Passages &amp; Appels'!S448)</f>
        <v/>
      </c>
      <c r="U448" s="112" t="str">
        <f>IF('Passages &amp; Appels'!T448="","",'Passages &amp; Appels'!T448)</f>
        <v/>
      </c>
      <c r="V448" s="413" t="str">
        <f>IF('Passages &amp; Appels'!U448="","",'Passages &amp; Appels'!U448)</f>
        <v/>
      </c>
    </row>
    <row r="449" spans="1:22" ht="18.75" hidden="1" x14ac:dyDescent="0.3">
      <c r="A449" s="486"/>
      <c r="B449" s="491" t="str">
        <f>IF('Passages &amp; Appels'!L449='Passages &amp; Appels'!L448,"",'Passages &amp; Appels'!L449)</f>
        <v/>
      </c>
      <c r="C449" s="487" t="str">
        <f>IF('Passages &amp; Appels'!A449='Passages &amp; Appels'!A448,"",'Passages &amp; Appels'!A449)</f>
        <v/>
      </c>
      <c r="D449" s="490" t="str">
        <f>IF('Passages &amp; Appels'!K449='Passages &amp; Appels'!K448,"",'Passages &amp; Appels'!K449)</f>
        <v/>
      </c>
      <c r="E449" s="488" t="str">
        <f>IF('Passages &amp; Appels'!H449='Passages &amp; Appels'!H448,"",'Passages &amp; Appels'!H449)</f>
        <v/>
      </c>
      <c r="F449" s="489" t="str">
        <f>IF('Passages &amp; Appels'!I449='Passages &amp; Appels'!I448,"",'Passages &amp; Appels'!I449)</f>
        <v/>
      </c>
      <c r="G449" s="259" t="str">
        <f>IF('Passages &amp; Appels'!J449="","",'Passages &amp; Appels'!J449)</f>
        <v/>
      </c>
      <c r="H449" s="468" t="str">
        <f>IF('Passages &amp; Appels'!B449="","",'Passages &amp; Appels'!B449)</f>
        <v/>
      </c>
      <c r="I449" s="437" t="str">
        <f>IF('Passages &amp; Appels'!C449="","",'Passages &amp; Appels'!C449)</f>
        <v/>
      </c>
      <c r="J449" s="110" t="str">
        <f>IF('Passages &amp; Appels'!D449="","",'Passages &amp; Appels'!D449)</f>
        <v/>
      </c>
      <c r="K449" s="110" t="str">
        <f>IF('Passages &amp; Appels'!E449="","",'Passages &amp; Appels'!E449)</f>
        <v/>
      </c>
      <c r="L449" s="110" t="str">
        <f>IF('Passages &amp; Appels'!F449="","",'Passages &amp; Appels'!F449)</f>
        <v/>
      </c>
      <c r="M449" s="112" t="str">
        <f>IF('Passages &amp; Appels'!G449="","",'Passages &amp; Appels'!G449)</f>
        <v/>
      </c>
      <c r="N449" s="441" t="str">
        <f>IF('Passages &amp; Appels'!M449="","",'Passages &amp; Appels'!M449)</f>
        <v/>
      </c>
      <c r="O449" s="431" t="str">
        <f>IF('Passages &amp; Appels'!N449="","",'Passages &amp; Appels'!N449)</f>
        <v/>
      </c>
      <c r="P449" s="431" t="str">
        <f>IF('Passages &amp; Appels'!O449="","",'Passages &amp; Appels'!O449)</f>
        <v/>
      </c>
      <c r="Q449" s="439" t="str">
        <f>IF('Passages &amp; Appels'!P449="","",'Passages &amp; Appels'!P449)</f>
        <v/>
      </c>
      <c r="R449" s="435" t="str">
        <f>IF('Passages &amp; Appels'!Q449="","",'Passages &amp; Appels'!Q449)</f>
        <v/>
      </c>
      <c r="S449" s="110" t="str">
        <f>IF('Passages &amp; Appels'!R449="","",'Passages &amp; Appels'!R449)</f>
        <v/>
      </c>
      <c r="T449" s="437" t="str">
        <f>IF('Passages &amp; Appels'!S449="","",'Passages &amp; Appels'!S449)</f>
        <v/>
      </c>
      <c r="U449" s="112" t="str">
        <f>IF('Passages &amp; Appels'!T449="","",'Passages &amp; Appels'!T449)</f>
        <v/>
      </c>
      <c r="V449" s="413" t="str">
        <f>IF('Passages &amp; Appels'!U449="","",'Passages &amp; Appels'!U449)</f>
        <v/>
      </c>
    </row>
    <row r="450" spans="1:22" ht="18.75" hidden="1" x14ac:dyDescent="0.3">
      <c r="A450" s="486"/>
      <c r="B450" s="491" t="str">
        <f>IF('Passages &amp; Appels'!L450='Passages &amp; Appels'!L449,"",'Passages &amp; Appels'!L450)</f>
        <v/>
      </c>
      <c r="C450" s="487" t="str">
        <f>IF('Passages &amp; Appels'!A450='Passages &amp; Appels'!A449,"",'Passages &amp; Appels'!A450)</f>
        <v/>
      </c>
      <c r="D450" s="490" t="str">
        <f>IF('Passages &amp; Appels'!K450='Passages &amp; Appels'!K449,"",'Passages &amp; Appels'!K450)</f>
        <v/>
      </c>
      <c r="E450" s="488" t="str">
        <f>IF('Passages &amp; Appels'!H450='Passages &amp; Appels'!H449,"",'Passages &amp; Appels'!H450)</f>
        <v/>
      </c>
      <c r="F450" s="489" t="str">
        <f>IF('Passages &amp; Appels'!I450='Passages &amp; Appels'!I449,"",'Passages &amp; Appels'!I450)</f>
        <v/>
      </c>
      <c r="G450" s="259" t="str">
        <f>IF('Passages &amp; Appels'!J450="","",'Passages &amp; Appels'!J450)</f>
        <v/>
      </c>
      <c r="H450" s="468" t="str">
        <f>IF('Passages &amp; Appels'!B450="","",'Passages &amp; Appels'!B450)</f>
        <v/>
      </c>
      <c r="I450" s="437" t="str">
        <f>IF('Passages &amp; Appels'!C450="","",'Passages &amp; Appels'!C450)</f>
        <v/>
      </c>
      <c r="J450" s="110" t="str">
        <f>IF('Passages &amp; Appels'!D450="","",'Passages &amp; Appels'!D450)</f>
        <v/>
      </c>
      <c r="K450" s="110" t="str">
        <f>IF('Passages &amp; Appels'!E450="","",'Passages &amp; Appels'!E450)</f>
        <v/>
      </c>
      <c r="L450" s="110" t="str">
        <f>IF('Passages &amp; Appels'!F450="","",'Passages &amp; Appels'!F450)</f>
        <v/>
      </c>
      <c r="M450" s="112" t="str">
        <f>IF('Passages &amp; Appels'!G450="","",'Passages &amp; Appels'!G450)</f>
        <v/>
      </c>
      <c r="N450" s="441" t="str">
        <f>IF('Passages &amp; Appels'!M450="","",'Passages &amp; Appels'!M450)</f>
        <v/>
      </c>
      <c r="O450" s="431" t="str">
        <f>IF('Passages &amp; Appels'!N450="","",'Passages &amp; Appels'!N450)</f>
        <v/>
      </c>
      <c r="P450" s="431" t="str">
        <f>IF('Passages &amp; Appels'!O450="","",'Passages &amp; Appels'!O450)</f>
        <v/>
      </c>
      <c r="Q450" s="439" t="str">
        <f>IF('Passages &amp; Appels'!P450="","",'Passages &amp; Appels'!P450)</f>
        <v/>
      </c>
      <c r="R450" s="435" t="str">
        <f>IF('Passages &amp; Appels'!Q450="","",'Passages &amp; Appels'!Q450)</f>
        <v/>
      </c>
      <c r="S450" s="110" t="str">
        <f>IF('Passages &amp; Appels'!R450="","",'Passages &amp; Appels'!R450)</f>
        <v/>
      </c>
      <c r="T450" s="437" t="str">
        <f>IF('Passages &amp; Appels'!S450="","",'Passages &amp; Appels'!S450)</f>
        <v/>
      </c>
      <c r="U450" s="112" t="str">
        <f>IF('Passages &amp; Appels'!T450="","",'Passages &amp; Appels'!T450)</f>
        <v/>
      </c>
      <c r="V450" s="413" t="str">
        <f>IF('Passages &amp; Appels'!U450="","",'Passages &amp; Appels'!U450)</f>
        <v/>
      </c>
    </row>
    <row r="451" spans="1:22" ht="18.75" hidden="1" x14ac:dyDescent="0.3">
      <c r="A451" s="486"/>
      <c r="B451" s="491" t="str">
        <f>IF('Passages &amp; Appels'!L451='Passages &amp; Appels'!L450,"",'Passages &amp; Appels'!L451)</f>
        <v/>
      </c>
      <c r="C451" s="487" t="str">
        <f>IF('Passages &amp; Appels'!A451='Passages &amp; Appels'!A450,"",'Passages &amp; Appels'!A451)</f>
        <v/>
      </c>
      <c r="D451" s="490" t="str">
        <f>IF('Passages &amp; Appels'!K451='Passages &amp; Appels'!K450,"",'Passages &amp; Appels'!K451)</f>
        <v/>
      </c>
      <c r="E451" s="488" t="str">
        <f>IF('Passages &amp; Appels'!H451='Passages &amp; Appels'!H450,"",'Passages &amp; Appels'!H451)</f>
        <v/>
      </c>
      <c r="F451" s="489" t="str">
        <f>IF('Passages &amp; Appels'!I451='Passages &amp; Appels'!I450,"",'Passages &amp; Appels'!I451)</f>
        <v/>
      </c>
      <c r="G451" s="259" t="str">
        <f>IF('Passages &amp; Appels'!J451="","",'Passages &amp; Appels'!J451)</f>
        <v/>
      </c>
      <c r="H451" s="468" t="str">
        <f>IF('Passages &amp; Appels'!B451="","",'Passages &amp; Appels'!B451)</f>
        <v/>
      </c>
      <c r="I451" s="437" t="str">
        <f>IF('Passages &amp; Appels'!C451="","",'Passages &amp; Appels'!C451)</f>
        <v/>
      </c>
      <c r="J451" s="110" t="str">
        <f>IF('Passages &amp; Appels'!D451="","",'Passages &amp; Appels'!D451)</f>
        <v/>
      </c>
      <c r="K451" s="110" t="str">
        <f>IF('Passages &amp; Appels'!E451="","",'Passages &amp; Appels'!E451)</f>
        <v/>
      </c>
      <c r="L451" s="110" t="str">
        <f>IF('Passages &amp; Appels'!F451="","",'Passages &amp; Appels'!F451)</f>
        <v/>
      </c>
      <c r="M451" s="112" t="str">
        <f>IF('Passages &amp; Appels'!G451="","",'Passages &amp; Appels'!G451)</f>
        <v/>
      </c>
      <c r="N451" s="441" t="str">
        <f>IF('Passages &amp; Appels'!M451="","",'Passages &amp; Appels'!M451)</f>
        <v/>
      </c>
      <c r="O451" s="431" t="str">
        <f>IF('Passages &amp; Appels'!N451="","",'Passages &amp; Appels'!N451)</f>
        <v/>
      </c>
      <c r="P451" s="431" t="str">
        <f>IF('Passages &amp; Appels'!O451="","",'Passages &amp; Appels'!O451)</f>
        <v/>
      </c>
      <c r="Q451" s="439" t="str">
        <f>IF('Passages &amp; Appels'!P451="","",'Passages &amp; Appels'!P451)</f>
        <v/>
      </c>
      <c r="R451" s="435" t="str">
        <f>IF('Passages &amp; Appels'!Q451="","",'Passages &amp; Appels'!Q451)</f>
        <v/>
      </c>
      <c r="S451" s="110" t="str">
        <f>IF('Passages &amp; Appels'!R451="","",'Passages &amp; Appels'!R451)</f>
        <v/>
      </c>
      <c r="T451" s="437" t="str">
        <f>IF('Passages &amp; Appels'!S451="","",'Passages &amp; Appels'!S451)</f>
        <v/>
      </c>
      <c r="U451" s="112" t="str">
        <f>IF('Passages &amp; Appels'!T451="","",'Passages &amp; Appels'!T451)</f>
        <v/>
      </c>
      <c r="V451" s="413" t="str">
        <f>IF('Passages &amp; Appels'!U451="","",'Passages &amp; Appels'!U451)</f>
        <v/>
      </c>
    </row>
    <row r="452" spans="1:22" ht="18.75" hidden="1" x14ac:dyDescent="0.3">
      <c r="A452" s="486"/>
      <c r="B452" s="491" t="str">
        <f>IF('Passages &amp; Appels'!L452='Passages &amp; Appels'!L451,"",'Passages &amp; Appels'!L452)</f>
        <v/>
      </c>
      <c r="C452" s="487" t="str">
        <f>IF('Passages &amp; Appels'!A452='Passages &amp; Appels'!A451,"",'Passages &amp; Appels'!A452)</f>
        <v/>
      </c>
      <c r="D452" s="490" t="str">
        <f>IF('Passages &amp; Appels'!K452='Passages &amp; Appels'!K451,"",'Passages &amp; Appels'!K452)</f>
        <v/>
      </c>
      <c r="E452" s="488" t="str">
        <f>IF('Passages &amp; Appels'!H452='Passages &amp; Appels'!H451,"",'Passages &amp; Appels'!H452)</f>
        <v/>
      </c>
      <c r="F452" s="489" t="str">
        <f>IF('Passages &amp; Appels'!I452='Passages &amp; Appels'!I451,"",'Passages &amp; Appels'!I452)</f>
        <v/>
      </c>
      <c r="G452" s="259" t="str">
        <f>IF('Passages &amp; Appels'!J452="","",'Passages &amp; Appels'!J452)</f>
        <v/>
      </c>
      <c r="H452" s="468" t="str">
        <f>IF('Passages &amp; Appels'!B452="","",'Passages &amp; Appels'!B452)</f>
        <v/>
      </c>
      <c r="I452" s="437" t="str">
        <f>IF('Passages &amp; Appels'!C452="","",'Passages &amp; Appels'!C452)</f>
        <v/>
      </c>
      <c r="J452" s="110" t="str">
        <f>IF('Passages &amp; Appels'!D452="","",'Passages &amp; Appels'!D452)</f>
        <v/>
      </c>
      <c r="K452" s="110" t="str">
        <f>IF('Passages &amp; Appels'!E452="","",'Passages &amp; Appels'!E452)</f>
        <v/>
      </c>
      <c r="L452" s="110" t="str">
        <f>IF('Passages &amp; Appels'!F452="","",'Passages &amp; Appels'!F452)</f>
        <v/>
      </c>
      <c r="M452" s="112" t="str">
        <f>IF('Passages &amp; Appels'!G452="","",'Passages &amp; Appels'!G452)</f>
        <v/>
      </c>
      <c r="N452" s="441" t="str">
        <f>IF('Passages &amp; Appels'!M452="","",'Passages &amp; Appels'!M452)</f>
        <v/>
      </c>
      <c r="O452" s="431" t="str">
        <f>IF('Passages &amp; Appels'!N452="","",'Passages &amp; Appels'!N452)</f>
        <v/>
      </c>
      <c r="P452" s="431" t="str">
        <f>IF('Passages &amp; Appels'!O452="","",'Passages &amp; Appels'!O452)</f>
        <v/>
      </c>
      <c r="Q452" s="439" t="str">
        <f>IF('Passages &amp; Appels'!P452="","",'Passages &amp; Appels'!P452)</f>
        <v/>
      </c>
      <c r="R452" s="435" t="str">
        <f>IF('Passages &amp; Appels'!Q452="","",'Passages &amp; Appels'!Q452)</f>
        <v/>
      </c>
      <c r="S452" s="110" t="str">
        <f>IF('Passages &amp; Appels'!R452="","",'Passages &amp; Appels'!R452)</f>
        <v/>
      </c>
      <c r="T452" s="437" t="str">
        <f>IF('Passages &amp; Appels'!S452="","",'Passages &amp; Appels'!S452)</f>
        <v/>
      </c>
      <c r="U452" s="112" t="str">
        <f>IF('Passages &amp; Appels'!T452="","",'Passages &amp; Appels'!T452)</f>
        <v/>
      </c>
      <c r="V452" s="413" t="str">
        <f>IF('Passages &amp; Appels'!U452="","",'Passages &amp; Appels'!U452)</f>
        <v/>
      </c>
    </row>
    <row r="453" spans="1:22" ht="18.75" hidden="1" x14ac:dyDescent="0.3">
      <c r="A453" s="486"/>
      <c r="B453" s="491" t="str">
        <f>IF('Passages &amp; Appels'!L453='Passages &amp; Appels'!L452,"",'Passages &amp; Appels'!L453)</f>
        <v/>
      </c>
      <c r="C453" s="487" t="str">
        <f>IF('Passages &amp; Appels'!A453='Passages &amp; Appels'!A452,"",'Passages &amp; Appels'!A453)</f>
        <v/>
      </c>
      <c r="D453" s="490" t="str">
        <f>IF('Passages &amp; Appels'!K453='Passages &amp; Appels'!K452,"",'Passages &amp; Appels'!K453)</f>
        <v/>
      </c>
      <c r="E453" s="488" t="str">
        <f>IF('Passages &amp; Appels'!H453='Passages &amp; Appels'!H452,"",'Passages &amp; Appels'!H453)</f>
        <v/>
      </c>
      <c r="F453" s="489" t="str">
        <f>IF('Passages &amp; Appels'!I453='Passages &amp; Appels'!I452,"",'Passages &amp; Appels'!I453)</f>
        <v/>
      </c>
      <c r="G453" s="259" t="str">
        <f>IF('Passages &amp; Appels'!J453="","",'Passages &amp; Appels'!J453)</f>
        <v/>
      </c>
      <c r="H453" s="468" t="str">
        <f>IF('Passages &amp; Appels'!B453="","",'Passages &amp; Appels'!B453)</f>
        <v/>
      </c>
      <c r="I453" s="437" t="str">
        <f>IF('Passages &amp; Appels'!C453="","",'Passages &amp; Appels'!C453)</f>
        <v/>
      </c>
      <c r="J453" s="110" t="str">
        <f>IF('Passages &amp; Appels'!D453="","",'Passages &amp; Appels'!D453)</f>
        <v/>
      </c>
      <c r="K453" s="110" t="str">
        <f>IF('Passages &amp; Appels'!E453="","",'Passages &amp; Appels'!E453)</f>
        <v/>
      </c>
      <c r="L453" s="110" t="str">
        <f>IF('Passages &amp; Appels'!F453="","",'Passages &amp; Appels'!F453)</f>
        <v/>
      </c>
      <c r="M453" s="112" t="str">
        <f>IF('Passages &amp; Appels'!G453="","",'Passages &amp; Appels'!G453)</f>
        <v/>
      </c>
      <c r="N453" s="441" t="str">
        <f>IF('Passages &amp; Appels'!M453="","",'Passages &amp; Appels'!M453)</f>
        <v/>
      </c>
      <c r="O453" s="431" t="str">
        <f>IF('Passages &amp; Appels'!N453="","",'Passages &amp; Appels'!N453)</f>
        <v/>
      </c>
      <c r="P453" s="431" t="str">
        <f>IF('Passages &amp; Appels'!O453="","",'Passages &amp; Appels'!O453)</f>
        <v/>
      </c>
      <c r="Q453" s="439" t="str">
        <f>IF('Passages &amp; Appels'!P453="","",'Passages &amp; Appels'!P453)</f>
        <v/>
      </c>
      <c r="R453" s="435" t="str">
        <f>IF('Passages &amp; Appels'!Q453="","",'Passages &amp; Appels'!Q453)</f>
        <v/>
      </c>
      <c r="S453" s="110" t="str">
        <f>IF('Passages &amp; Appels'!R453="","",'Passages &amp; Appels'!R453)</f>
        <v/>
      </c>
      <c r="T453" s="437" t="str">
        <f>IF('Passages &amp; Appels'!S453="","",'Passages &amp; Appels'!S453)</f>
        <v/>
      </c>
      <c r="U453" s="112" t="str">
        <f>IF('Passages &amp; Appels'!T453="","",'Passages &amp; Appels'!T453)</f>
        <v/>
      </c>
      <c r="V453" s="413" t="str">
        <f>IF('Passages &amp; Appels'!U453="","",'Passages &amp; Appels'!U453)</f>
        <v/>
      </c>
    </row>
    <row r="454" spans="1:22" ht="18.75" hidden="1" x14ac:dyDescent="0.3">
      <c r="A454" s="486"/>
      <c r="B454" s="491" t="str">
        <f>IF('Passages &amp; Appels'!L454='Passages &amp; Appels'!L453,"",'Passages &amp; Appels'!L454)</f>
        <v/>
      </c>
      <c r="C454" s="487" t="str">
        <f>IF('Passages &amp; Appels'!A454='Passages &amp; Appels'!A453,"",'Passages &amp; Appels'!A454)</f>
        <v/>
      </c>
      <c r="D454" s="490" t="str">
        <f>IF('Passages &amp; Appels'!K454='Passages &amp; Appels'!K453,"",'Passages &amp; Appels'!K454)</f>
        <v/>
      </c>
      <c r="E454" s="488" t="str">
        <f>IF('Passages &amp; Appels'!H454='Passages &amp; Appels'!H453,"",'Passages &amp; Appels'!H454)</f>
        <v/>
      </c>
      <c r="F454" s="489" t="str">
        <f>IF('Passages &amp; Appels'!I454='Passages &amp; Appels'!I453,"",'Passages &amp; Appels'!I454)</f>
        <v/>
      </c>
      <c r="G454" s="259" t="str">
        <f>IF('Passages &amp; Appels'!J454="","",'Passages &amp; Appels'!J454)</f>
        <v/>
      </c>
      <c r="H454" s="468" t="str">
        <f>IF('Passages &amp; Appels'!B454="","",'Passages &amp; Appels'!B454)</f>
        <v/>
      </c>
      <c r="I454" s="437" t="str">
        <f>IF('Passages &amp; Appels'!C454="","",'Passages &amp; Appels'!C454)</f>
        <v/>
      </c>
      <c r="J454" s="110" t="str">
        <f>IF('Passages &amp; Appels'!D454="","",'Passages &amp; Appels'!D454)</f>
        <v/>
      </c>
      <c r="K454" s="110" t="str">
        <f>IF('Passages &amp; Appels'!E454="","",'Passages &amp; Appels'!E454)</f>
        <v/>
      </c>
      <c r="L454" s="110" t="str">
        <f>IF('Passages &amp; Appels'!F454="","",'Passages &amp; Appels'!F454)</f>
        <v/>
      </c>
      <c r="M454" s="112" t="str">
        <f>IF('Passages &amp; Appels'!G454="","",'Passages &amp; Appels'!G454)</f>
        <v/>
      </c>
      <c r="N454" s="441" t="str">
        <f>IF('Passages &amp; Appels'!M454="","",'Passages &amp; Appels'!M454)</f>
        <v/>
      </c>
      <c r="O454" s="431" t="str">
        <f>IF('Passages &amp; Appels'!N454="","",'Passages &amp; Appels'!N454)</f>
        <v/>
      </c>
      <c r="P454" s="431" t="str">
        <f>IF('Passages &amp; Appels'!O454="","",'Passages &amp; Appels'!O454)</f>
        <v/>
      </c>
      <c r="Q454" s="439" t="str">
        <f>IF('Passages &amp; Appels'!P454="","",'Passages &amp; Appels'!P454)</f>
        <v/>
      </c>
      <c r="R454" s="435" t="str">
        <f>IF('Passages &amp; Appels'!Q454="","",'Passages &amp; Appels'!Q454)</f>
        <v/>
      </c>
      <c r="S454" s="110" t="str">
        <f>IF('Passages &amp; Appels'!R454="","",'Passages &amp; Appels'!R454)</f>
        <v/>
      </c>
      <c r="T454" s="437" t="str">
        <f>IF('Passages &amp; Appels'!S454="","",'Passages &amp; Appels'!S454)</f>
        <v/>
      </c>
      <c r="U454" s="112" t="str">
        <f>IF('Passages &amp; Appels'!T454="","",'Passages &amp; Appels'!T454)</f>
        <v/>
      </c>
      <c r="V454" s="413" t="str">
        <f>IF('Passages &amp; Appels'!U454="","",'Passages &amp; Appels'!U454)</f>
        <v/>
      </c>
    </row>
    <row r="455" spans="1:22" ht="18.75" hidden="1" x14ac:dyDescent="0.3">
      <c r="A455" s="486"/>
      <c r="B455" s="491" t="str">
        <f>IF('Passages &amp; Appels'!L455='Passages &amp; Appels'!L454,"",'Passages &amp; Appels'!L455)</f>
        <v/>
      </c>
      <c r="C455" s="487" t="str">
        <f>IF('Passages &amp; Appels'!A455='Passages &amp; Appels'!A454,"",'Passages &amp; Appels'!A455)</f>
        <v/>
      </c>
      <c r="D455" s="490" t="str">
        <f>IF('Passages &amp; Appels'!K455='Passages &amp; Appels'!K454,"",'Passages &amp; Appels'!K455)</f>
        <v/>
      </c>
      <c r="E455" s="488" t="str">
        <f>IF('Passages &amp; Appels'!H455='Passages &amp; Appels'!H454,"",'Passages &amp; Appels'!H455)</f>
        <v/>
      </c>
      <c r="F455" s="489" t="str">
        <f>IF('Passages &amp; Appels'!I455='Passages &amp; Appels'!I454,"",'Passages &amp; Appels'!I455)</f>
        <v/>
      </c>
      <c r="G455" s="259" t="str">
        <f>IF('Passages &amp; Appels'!J455="","",'Passages &amp; Appels'!J455)</f>
        <v/>
      </c>
      <c r="H455" s="468" t="str">
        <f>IF('Passages &amp; Appels'!B455="","",'Passages &amp; Appels'!B455)</f>
        <v/>
      </c>
      <c r="I455" s="437" t="str">
        <f>IF('Passages &amp; Appels'!C455="","",'Passages &amp; Appels'!C455)</f>
        <v/>
      </c>
      <c r="J455" s="110" t="str">
        <f>IF('Passages &amp; Appels'!D455="","",'Passages &amp; Appels'!D455)</f>
        <v/>
      </c>
      <c r="K455" s="110" t="str">
        <f>IF('Passages &amp; Appels'!E455="","",'Passages &amp; Appels'!E455)</f>
        <v/>
      </c>
      <c r="L455" s="110" t="str">
        <f>IF('Passages &amp; Appels'!F455="","",'Passages &amp; Appels'!F455)</f>
        <v/>
      </c>
      <c r="M455" s="112" t="str">
        <f>IF('Passages &amp; Appels'!G455="","",'Passages &amp; Appels'!G455)</f>
        <v/>
      </c>
      <c r="N455" s="441" t="str">
        <f>IF('Passages &amp; Appels'!M455="","",'Passages &amp; Appels'!M455)</f>
        <v/>
      </c>
      <c r="O455" s="431" t="str">
        <f>IF('Passages &amp; Appels'!N455="","",'Passages &amp; Appels'!N455)</f>
        <v/>
      </c>
      <c r="P455" s="431" t="str">
        <f>IF('Passages &amp; Appels'!O455="","",'Passages &amp; Appels'!O455)</f>
        <v/>
      </c>
      <c r="Q455" s="439" t="str">
        <f>IF('Passages &amp; Appels'!P455="","",'Passages &amp; Appels'!P455)</f>
        <v/>
      </c>
      <c r="R455" s="435" t="str">
        <f>IF('Passages &amp; Appels'!Q455="","",'Passages &amp; Appels'!Q455)</f>
        <v/>
      </c>
      <c r="S455" s="110" t="str">
        <f>IF('Passages &amp; Appels'!R455="","",'Passages &amp; Appels'!R455)</f>
        <v/>
      </c>
      <c r="T455" s="437" t="str">
        <f>IF('Passages &amp; Appels'!S455="","",'Passages &amp; Appels'!S455)</f>
        <v/>
      </c>
      <c r="U455" s="112" t="str">
        <f>IF('Passages &amp; Appels'!T455="","",'Passages &amp; Appels'!T455)</f>
        <v/>
      </c>
      <c r="V455" s="413" t="str">
        <f>IF('Passages &amp; Appels'!U455="","",'Passages &amp; Appels'!U455)</f>
        <v/>
      </c>
    </row>
    <row r="456" spans="1:22" ht="18.75" hidden="1" x14ac:dyDescent="0.3">
      <c r="A456" s="486"/>
      <c r="B456" s="491" t="str">
        <f>IF('Passages &amp; Appels'!L456='Passages &amp; Appels'!L455,"",'Passages &amp; Appels'!L456)</f>
        <v/>
      </c>
      <c r="C456" s="487" t="str">
        <f>IF('Passages &amp; Appels'!A456='Passages &amp; Appels'!A455,"",'Passages &amp; Appels'!A456)</f>
        <v/>
      </c>
      <c r="D456" s="490" t="str">
        <f>IF('Passages &amp; Appels'!K456='Passages &amp; Appels'!K455,"",'Passages &amp; Appels'!K456)</f>
        <v/>
      </c>
      <c r="E456" s="488" t="str">
        <f>IF('Passages &amp; Appels'!H456='Passages &amp; Appels'!H455,"",'Passages &amp; Appels'!H456)</f>
        <v/>
      </c>
      <c r="F456" s="489" t="str">
        <f>IF('Passages &amp; Appels'!I456='Passages &amp; Appels'!I455,"",'Passages &amp; Appels'!I456)</f>
        <v/>
      </c>
      <c r="G456" s="259" t="str">
        <f>IF('Passages &amp; Appels'!J456="","",'Passages &amp; Appels'!J456)</f>
        <v/>
      </c>
      <c r="H456" s="468" t="str">
        <f>IF('Passages &amp; Appels'!B456="","",'Passages &amp; Appels'!B456)</f>
        <v/>
      </c>
      <c r="I456" s="437" t="str">
        <f>IF('Passages &amp; Appels'!C456="","",'Passages &amp; Appels'!C456)</f>
        <v/>
      </c>
      <c r="J456" s="110" t="str">
        <f>IF('Passages &amp; Appels'!D456="","",'Passages &amp; Appels'!D456)</f>
        <v/>
      </c>
      <c r="K456" s="110" t="str">
        <f>IF('Passages &amp; Appels'!E456="","",'Passages &amp; Appels'!E456)</f>
        <v/>
      </c>
      <c r="L456" s="110" t="str">
        <f>IF('Passages &amp; Appels'!F456="","",'Passages &amp; Appels'!F456)</f>
        <v/>
      </c>
      <c r="M456" s="112" t="str">
        <f>IF('Passages &amp; Appels'!G456="","",'Passages &amp; Appels'!G456)</f>
        <v/>
      </c>
      <c r="N456" s="441" t="str">
        <f>IF('Passages &amp; Appels'!M456="","",'Passages &amp; Appels'!M456)</f>
        <v/>
      </c>
      <c r="O456" s="431" t="str">
        <f>IF('Passages &amp; Appels'!N456="","",'Passages &amp; Appels'!N456)</f>
        <v/>
      </c>
      <c r="P456" s="431" t="str">
        <f>IF('Passages &amp; Appels'!O456="","",'Passages &amp; Appels'!O456)</f>
        <v/>
      </c>
      <c r="Q456" s="439" t="str">
        <f>IF('Passages &amp; Appels'!P456="","",'Passages &amp; Appels'!P456)</f>
        <v/>
      </c>
      <c r="R456" s="435" t="str">
        <f>IF('Passages &amp; Appels'!Q456="","",'Passages &amp; Appels'!Q456)</f>
        <v/>
      </c>
      <c r="S456" s="110" t="str">
        <f>IF('Passages &amp; Appels'!R456="","",'Passages &amp; Appels'!R456)</f>
        <v/>
      </c>
      <c r="T456" s="437" t="str">
        <f>IF('Passages &amp; Appels'!S456="","",'Passages &amp; Appels'!S456)</f>
        <v/>
      </c>
      <c r="U456" s="112" t="str">
        <f>IF('Passages &amp; Appels'!T456="","",'Passages &amp; Appels'!T456)</f>
        <v/>
      </c>
      <c r="V456" s="413" t="str">
        <f>IF('Passages &amp; Appels'!U456="","",'Passages &amp; Appels'!U456)</f>
        <v/>
      </c>
    </row>
    <row r="457" spans="1:22" ht="18.75" hidden="1" x14ac:dyDescent="0.3">
      <c r="A457" s="486"/>
      <c r="B457" s="491" t="str">
        <f>IF('Passages &amp; Appels'!L457='Passages &amp; Appels'!L456,"",'Passages &amp; Appels'!L457)</f>
        <v/>
      </c>
      <c r="C457" s="487" t="str">
        <f>IF('Passages &amp; Appels'!A457='Passages &amp; Appels'!A456,"",'Passages &amp; Appels'!A457)</f>
        <v/>
      </c>
      <c r="D457" s="490" t="str">
        <f>IF('Passages &amp; Appels'!K457='Passages &amp; Appels'!K456,"",'Passages &amp; Appels'!K457)</f>
        <v/>
      </c>
      <c r="E457" s="488" t="str">
        <f>IF('Passages &amp; Appels'!H457='Passages &amp; Appels'!H456,"",'Passages &amp; Appels'!H457)</f>
        <v/>
      </c>
      <c r="F457" s="489" t="str">
        <f>IF('Passages &amp; Appels'!I457='Passages &amp; Appels'!I456,"",'Passages &amp; Appels'!I457)</f>
        <v/>
      </c>
      <c r="G457" s="259" t="str">
        <f>IF('Passages &amp; Appels'!J457="","",'Passages &amp; Appels'!J457)</f>
        <v/>
      </c>
      <c r="H457" s="468" t="str">
        <f>IF('Passages &amp; Appels'!B457="","",'Passages &amp; Appels'!B457)</f>
        <v/>
      </c>
      <c r="I457" s="437" t="str">
        <f>IF('Passages &amp; Appels'!C457="","",'Passages &amp; Appels'!C457)</f>
        <v/>
      </c>
      <c r="J457" s="110" t="str">
        <f>IF('Passages &amp; Appels'!D457="","",'Passages &amp; Appels'!D457)</f>
        <v/>
      </c>
      <c r="K457" s="110" t="str">
        <f>IF('Passages &amp; Appels'!E457="","",'Passages &amp; Appels'!E457)</f>
        <v/>
      </c>
      <c r="L457" s="110" t="str">
        <f>IF('Passages &amp; Appels'!F457="","",'Passages &amp; Appels'!F457)</f>
        <v/>
      </c>
      <c r="M457" s="112" t="str">
        <f>IF('Passages &amp; Appels'!G457="","",'Passages &amp; Appels'!G457)</f>
        <v/>
      </c>
      <c r="N457" s="441" t="str">
        <f>IF('Passages &amp; Appels'!M457="","",'Passages &amp; Appels'!M457)</f>
        <v/>
      </c>
      <c r="O457" s="431" t="str">
        <f>IF('Passages &amp; Appels'!N457="","",'Passages &amp; Appels'!N457)</f>
        <v/>
      </c>
      <c r="P457" s="431" t="str">
        <f>IF('Passages &amp; Appels'!O457="","",'Passages &amp; Appels'!O457)</f>
        <v/>
      </c>
      <c r="Q457" s="439" t="str">
        <f>IF('Passages &amp; Appels'!P457="","",'Passages &amp; Appels'!P457)</f>
        <v/>
      </c>
      <c r="R457" s="435" t="str">
        <f>IF('Passages &amp; Appels'!Q457="","",'Passages &amp; Appels'!Q457)</f>
        <v/>
      </c>
      <c r="S457" s="110" t="str">
        <f>IF('Passages &amp; Appels'!R457="","",'Passages &amp; Appels'!R457)</f>
        <v/>
      </c>
      <c r="T457" s="437" t="str">
        <f>IF('Passages &amp; Appels'!S457="","",'Passages &amp; Appels'!S457)</f>
        <v/>
      </c>
      <c r="U457" s="112" t="str">
        <f>IF('Passages &amp; Appels'!T457="","",'Passages &amp; Appels'!T457)</f>
        <v/>
      </c>
      <c r="V457" s="413" t="str">
        <f>IF('Passages &amp; Appels'!U457="","",'Passages &amp; Appels'!U457)</f>
        <v/>
      </c>
    </row>
    <row r="458" spans="1:22" ht="18.75" hidden="1" x14ac:dyDescent="0.3">
      <c r="A458" s="486"/>
      <c r="B458" s="491" t="str">
        <f>IF('Passages &amp; Appels'!L458='Passages &amp; Appels'!L457,"",'Passages &amp; Appels'!L458)</f>
        <v/>
      </c>
      <c r="C458" s="487" t="str">
        <f>IF('Passages &amp; Appels'!A458='Passages &amp; Appels'!A457,"",'Passages &amp; Appels'!A458)</f>
        <v/>
      </c>
      <c r="D458" s="490" t="str">
        <f>IF('Passages &amp; Appels'!K458='Passages &amp; Appels'!K457,"",'Passages &amp; Appels'!K458)</f>
        <v/>
      </c>
      <c r="E458" s="488" t="str">
        <f>IF('Passages &amp; Appels'!H458='Passages &amp; Appels'!H457,"",'Passages &amp; Appels'!H458)</f>
        <v/>
      </c>
      <c r="F458" s="489" t="str">
        <f>IF('Passages &amp; Appels'!I458='Passages &amp; Appels'!I457,"",'Passages &amp; Appels'!I458)</f>
        <v/>
      </c>
      <c r="G458" s="259" t="str">
        <f>IF('Passages &amp; Appels'!J458="","",'Passages &amp; Appels'!J458)</f>
        <v/>
      </c>
      <c r="H458" s="468" t="str">
        <f>IF('Passages &amp; Appels'!B458="","",'Passages &amp; Appels'!B458)</f>
        <v/>
      </c>
      <c r="I458" s="437" t="str">
        <f>IF('Passages &amp; Appels'!C458="","",'Passages &amp; Appels'!C458)</f>
        <v/>
      </c>
      <c r="J458" s="110" t="str">
        <f>IF('Passages &amp; Appels'!D458="","",'Passages &amp; Appels'!D458)</f>
        <v/>
      </c>
      <c r="K458" s="110" t="str">
        <f>IF('Passages &amp; Appels'!E458="","",'Passages &amp; Appels'!E458)</f>
        <v/>
      </c>
      <c r="L458" s="110" t="str">
        <f>IF('Passages &amp; Appels'!F458="","",'Passages &amp; Appels'!F458)</f>
        <v/>
      </c>
      <c r="M458" s="112" t="str">
        <f>IF('Passages &amp; Appels'!G458="","",'Passages &amp; Appels'!G458)</f>
        <v/>
      </c>
      <c r="N458" s="441" t="str">
        <f>IF('Passages &amp; Appels'!M458="","",'Passages &amp; Appels'!M458)</f>
        <v/>
      </c>
      <c r="O458" s="431" t="str">
        <f>IF('Passages &amp; Appels'!N458="","",'Passages &amp; Appels'!N458)</f>
        <v/>
      </c>
      <c r="P458" s="431" t="str">
        <f>IF('Passages &amp; Appels'!O458="","",'Passages &amp; Appels'!O458)</f>
        <v/>
      </c>
      <c r="Q458" s="439" t="str">
        <f>IF('Passages &amp; Appels'!P458="","",'Passages &amp; Appels'!P458)</f>
        <v/>
      </c>
      <c r="R458" s="435" t="str">
        <f>IF('Passages &amp; Appels'!Q458="","",'Passages &amp; Appels'!Q458)</f>
        <v/>
      </c>
      <c r="S458" s="110" t="str">
        <f>IF('Passages &amp; Appels'!R458="","",'Passages &amp; Appels'!R458)</f>
        <v/>
      </c>
      <c r="T458" s="437" t="str">
        <f>IF('Passages &amp; Appels'!S458="","",'Passages &amp; Appels'!S458)</f>
        <v/>
      </c>
      <c r="U458" s="112" t="str">
        <f>IF('Passages &amp; Appels'!T458="","",'Passages &amp; Appels'!T458)</f>
        <v/>
      </c>
      <c r="V458" s="413" t="str">
        <f>IF('Passages &amp; Appels'!U458="","",'Passages &amp; Appels'!U458)</f>
        <v/>
      </c>
    </row>
    <row r="459" spans="1:22" ht="18.75" hidden="1" x14ac:dyDescent="0.3">
      <c r="A459" s="486"/>
      <c r="B459" s="491" t="str">
        <f>IF('Passages &amp; Appels'!L459='Passages &amp; Appels'!L458,"",'Passages &amp; Appels'!L459)</f>
        <v/>
      </c>
      <c r="C459" s="487" t="str">
        <f>IF('Passages &amp; Appels'!A459='Passages &amp; Appels'!A458,"",'Passages &amp; Appels'!A459)</f>
        <v/>
      </c>
      <c r="D459" s="490" t="str">
        <f>IF('Passages &amp; Appels'!K459='Passages &amp; Appels'!K458,"",'Passages &amp; Appels'!K459)</f>
        <v/>
      </c>
      <c r="E459" s="488" t="str">
        <f>IF('Passages &amp; Appels'!H459='Passages &amp; Appels'!H458,"",'Passages &amp; Appels'!H459)</f>
        <v/>
      </c>
      <c r="F459" s="489" t="str">
        <f>IF('Passages &amp; Appels'!I459='Passages &amp; Appels'!I458,"",'Passages &amp; Appels'!I459)</f>
        <v/>
      </c>
      <c r="G459" s="259" t="str">
        <f>IF('Passages &amp; Appels'!J459="","",'Passages &amp; Appels'!J459)</f>
        <v/>
      </c>
      <c r="H459" s="468" t="str">
        <f>IF('Passages &amp; Appels'!B459="","",'Passages &amp; Appels'!B459)</f>
        <v/>
      </c>
      <c r="I459" s="437" t="str">
        <f>IF('Passages &amp; Appels'!C459="","",'Passages &amp; Appels'!C459)</f>
        <v/>
      </c>
      <c r="J459" s="110" t="str">
        <f>IF('Passages &amp; Appels'!D459="","",'Passages &amp; Appels'!D459)</f>
        <v/>
      </c>
      <c r="K459" s="110" t="str">
        <f>IF('Passages &amp; Appels'!E459="","",'Passages &amp; Appels'!E459)</f>
        <v/>
      </c>
      <c r="L459" s="110" t="str">
        <f>IF('Passages &amp; Appels'!F459="","",'Passages &amp; Appels'!F459)</f>
        <v/>
      </c>
      <c r="M459" s="112" t="str">
        <f>IF('Passages &amp; Appels'!G459="","",'Passages &amp; Appels'!G459)</f>
        <v/>
      </c>
      <c r="N459" s="441" t="str">
        <f>IF('Passages &amp; Appels'!M459="","",'Passages &amp; Appels'!M459)</f>
        <v/>
      </c>
      <c r="O459" s="431" t="str">
        <f>IF('Passages &amp; Appels'!N459="","",'Passages &amp; Appels'!N459)</f>
        <v/>
      </c>
      <c r="P459" s="431" t="str">
        <f>IF('Passages &amp; Appels'!O459="","",'Passages &amp; Appels'!O459)</f>
        <v/>
      </c>
      <c r="Q459" s="439" t="str">
        <f>IF('Passages &amp; Appels'!P459="","",'Passages &amp; Appels'!P459)</f>
        <v/>
      </c>
      <c r="R459" s="435" t="str">
        <f>IF('Passages &amp; Appels'!Q459="","",'Passages &amp; Appels'!Q459)</f>
        <v/>
      </c>
      <c r="S459" s="110" t="str">
        <f>IF('Passages &amp; Appels'!R459="","",'Passages &amp; Appels'!R459)</f>
        <v/>
      </c>
      <c r="T459" s="437" t="str">
        <f>IF('Passages &amp; Appels'!S459="","",'Passages &amp; Appels'!S459)</f>
        <v/>
      </c>
      <c r="U459" s="112" t="str">
        <f>IF('Passages &amp; Appels'!T459="","",'Passages &amp; Appels'!T459)</f>
        <v/>
      </c>
      <c r="V459" s="413" t="str">
        <f>IF('Passages &amp; Appels'!U459="","",'Passages &amp; Appels'!U459)</f>
        <v/>
      </c>
    </row>
    <row r="460" spans="1:22" ht="18.75" hidden="1" x14ac:dyDescent="0.3">
      <c r="A460" s="486"/>
      <c r="B460" s="491" t="str">
        <f>IF('Passages &amp; Appels'!L460='Passages &amp; Appels'!L459,"",'Passages &amp; Appels'!L460)</f>
        <v/>
      </c>
      <c r="C460" s="487" t="str">
        <f>IF('Passages &amp; Appels'!A460='Passages &amp; Appels'!A459,"",'Passages &amp; Appels'!A460)</f>
        <v/>
      </c>
      <c r="D460" s="490" t="str">
        <f>IF('Passages &amp; Appels'!K460='Passages &amp; Appels'!K459,"",'Passages &amp; Appels'!K460)</f>
        <v/>
      </c>
      <c r="E460" s="488" t="str">
        <f>IF('Passages &amp; Appels'!H460='Passages &amp; Appels'!H459,"",'Passages &amp; Appels'!H460)</f>
        <v/>
      </c>
      <c r="F460" s="489" t="str">
        <f>IF('Passages &amp; Appels'!I460='Passages &amp; Appels'!I459,"",'Passages &amp; Appels'!I460)</f>
        <v/>
      </c>
      <c r="G460" s="259" t="str">
        <f>IF('Passages &amp; Appels'!J460="","",'Passages &amp; Appels'!J460)</f>
        <v/>
      </c>
      <c r="H460" s="468" t="str">
        <f>IF('Passages &amp; Appels'!B460="","",'Passages &amp; Appels'!B460)</f>
        <v/>
      </c>
      <c r="I460" s="437" t="str">
        <f>IF('Passages &amp; Appels'!C460="","",'Passages &amp; Appels'!C460)</f>
        <v/>
      </c>
      <c r="J460" s="110" t="str">
        <f>IF('Passages &amp; Appels'!D460="","",'Passages &amp; Appels'!D460)</f>
        <v/>
      </c>
      <c r="K460" s="110" t="str">
        <f>IF('Passages &amp; Appels'!E460="","",'Passages &amp; Appels'!E460)</f>
        <v/>
      </c>
      <c r="L460" s="110" t="str">
        <f>IF('Passages &amp; Appels'!F460="","",'Passages &amp; Appels'!F460)</f>
        <v/>
      </c>
      <c r="M460" s="112" t="str">
        <f>IF('Passages &amp; Appels'!G460="","",'Passages &amp; Appels'!G460)</f>
        <v/>
      </c>
      <c r="N460" s="441" t="str">
        <f>IF('Passages &amp; Appels'!M460="","",'Passages &amp; Appels'!M460)</f>
        <v/>
      </c>
      <c r="O460" s="431" t="str">
        <f>IF('Passages &amp; Appels'!N460="","",'Passages &amp; Appels'!N460)</f>
        <v/>
      </c>
      <c r="P460" s="431" t="str">
        <f>IF('Passages &amp; Appels'!O460="","",'Passages &amp; Appels'!O460)</f>
        <v/>
      </c>
      <c r="Q460" s="439" t="str">
        <f>IF('Passages &amp; Appels'!P460="","",'Passages &amp; Appels'!P460)</f>
        <v/>
      </c>
      <c r="R460" s="435" t="str">
        <f>IF('Passages &amp; Appels'!Q460="","",'Passages &amp; Appels'!Q460)</f>
        <v/>
      </c>
      <c r="S460" s="110" t="str">
        <f>IF('Passages &amp; Appels'!R460="","",'Passages &amp; Appels'!R460)</f>
        <v/>
      </c>
      <c r="T460" s="437" t="str">
        <f>IF('Passages &amp; Appels'!S460="","",'Passages &amp; Appels'!S460)</f>
        <v/>
      </c>
      <c r="U460" s="112" t="str">
        <f>IF('Passages &amp; Appels'!T460="","",'Passages &amp; Appels'!T460)</f>
        <v/>
      </c>
      <c r="V460" s="413" t="str">
        <f>IF('Passages &amp; Appels'!U460="","",'Passages &amp; Appels'!U460)</f>
        <v/>
      </c>
    </row>
    <row r="461" spans="1:22" ht="18.75" hidden="1" x14ac:dyDescent="0.3">
      <c r="A461" s="486"/>
      <c r="B461" s="491" t="str">
        <f>IF('Passages &amp; Appels'!L461='Passages &amp; Appels'!L460,"",'Passages &amp; Appels'!L461)</f>
        <v/>
      </c>
      <c r="C461" s="487" t="str">
        <f>IF('Passages &amp; Appels'!A461='Passages &amp; Appels'!A460,"",'Passages &amp; Appels'!A461)</f>
        <v/>
      </c>
      <c r="D461" s="490" t="str">
        <f>IF('Passages &amp; Appels'!K461='Passages &amp; Appels'!K460,"",'Passages &amp; Appels'!K461)</f>
        <v/>
      </c>
      <c r="E461" s="488" t="str">
        <f>IF('Passages &amp; Appels'!H461='Passages &amp; Appels'!H460,"",'Passages &amp; Appels'!H461)</f>
        <v/>
      </c>
      <c r="F461" s="489" t="str">
        <f>IF('Passages &amp; Appels'!I461='Passages &amp; Appels'!I460,"",'Passages &amp; Appels'!I461)</f>
        <v/>
      </c>
      <c r="G461" s="259" t="str">
        <f>IF('Passages &amp; Appels'!J461="","",'Passages &amp; Appels'!J461)</f>
        <v/>
      </c>
      <c r="H461" s="468" t="str">
        <f>IF('Passages &amp; Appels'!B461="","",'Passages &amp; Appels'!B461)</f>
        <v/>
      </c>
      <c r="I461" s="437" t="str">
        <f>IF('Passages &amp; Appels'!C461="","",'Passages &amp; Appels'!C461)</f>
        <v/>
      </c>
      <c r="J461" s="110" t="str">
        <f>IF('Passages &amp; Appels'!D461="","",'Passages &amp; Appels'!D461)</f>
        <v/>
      </c>
      <c r="K461" s="110" t="str">
        <f>IF('Passages &amp; Appels'!E461="","",'Passages &amp; Appels'!E461)</f>
        <v/>
      </c>
      <c r="L461" s="110" t="str">
        <f>IF('Passages &amp; Appels'!F461="","",'Passages &amp; Appels'!F461)</f>
        <v/>
      </c>
      <c r="M461" s="112" t="str">
        <f>IF('Passages &amp; Appels'!G461="","",'Passages &amp; Appels'!G461)</f>
        <v/>
      </c>
      <c r="N461" s="441" t="str">
        <f>IF('Passages &amp; Appels'!M461="","",'Passages &amp; Appels'!M461)</f>
        <v/>
      </c>
      <c r="O461" s="431" t="str">
        <f>IF('Passages &amp; Appels'!N461="","",'Passages &amp; Appels'!N461)</f>
        <v/>
      </c>
      <c r="P461" s="431" t="str">
        <f>IF('Passages &amp; Appels'!O461="","",'Passages &amp; Appels'!O461)</f>
        <v/>
      </c>
      <c r="Q461" s="439" t="str">
        <f>IF('Passages &amp; Appels'!P461="","",'Passages &amp; Appels'!P461)</f>
        <v/>
      </c>
      <c r="R461" s="435" t="str">
        <f>IF('Passages &amp; Appels'!Q461="","",'Passages &amp; Appels'!Q461)</f>
        <v/>
      </c>
      <c r="S461" s="110" t="str">
        <f>IF('Passages &amp; Appels'!R461="","",'Passages &amp; Appels'!R461)</f>
        <v/>
      </c>
      <c r="T461" s="437" t="str">
        <f>IF('Passages &amp; Appels'!S461="","",'Passages &amp; Appels'!S461)</f>
        <v/>
      </c>
      <c r="U461" s="112" t="str">
        <f>IF('Passages &amp; Appels'!T461="","",'Passages &amp; Appels'!T461)</f>
        <v/>
      </c>
      <c r="V461" s="413" t="str">
        <f>IF('Passages &amp; Appels'!U461="","",'Passages &amp; Appels'!U461)</f>
        <v/>
      </c>
    </row>
    <row r="462" spans="1:22" ht="18.75" hidden="1" x14ac:dyDescent="0.3">
      <c r="A462" s="486"/>
      <c r="B462" s="491" t="str">
        <f>IF('Passages &amp; Appels'!L462='Passages &amp; Appels'!L461,"",'Passages &amp; Appels'!L462)</f>
        <v/>
      </c>
      <c r="C462" s="487" t="str">
        <f>IF('Passages &amp; Appels'!A462='Passages &amp; Appels'!A461,"",'Passages &amp; Appels'!A462)</f>
        <v/>
      </c>
      <c r="D462" s="490" t="str">
        <f>IF('Passages &amp; Appels'!K462='Passages &amp; Appels'!K461,"",'Passages &amp; Appels'!K462)</f>
        <v/>
      </c>
      <c r="E462" s="488" t="str">
        <f>IF('Passages &amp; Appels'!H462='Passages &amp; Appels'!H461,"",'Passages &amp; Appels'!H462)</f>
        <v/>
      </c>
      <c r="F462" s="489" t="str">
        <f>IF('Passages &amp; Appels'!I462='Passages &amp; Appels'!I461,"",'Passages &amp; Appels'!I462)</f>
        <v/>
      </c>
      <c r="G462" s="259" t="str">
        <f>IF('Passages &amp; Appels'!J462="","",'Passages &amp; Appels'!J462)</f>
        <v/>
      </c>
      <c r="H462" s="468" t="str">
        <f>IF('Passages &amp; Appels'!B462="","",'Passages &amp; Appels'!B462)</f>
        <v/>
      </c>
      <c r="I462" s="437" t="str">
        <f>IF('Passages &amp; Appels'!C462="","",'Passages &amp; Appels'!C462)</f>
        <v/>
      </c>
      <c r="J462" s="110" t="str">
        <f>IF('Passages &amp; Appels'!D462="","",'Passages &amp; Appels'!D462)</f>
        <v/>
      </c>
      <c r="K462" s="110" t="str">
        <f>IF('Passages &amp; Appels'!E462="","",'Passages &amp; Appels'!E462)</f>
        <v/>
      </c>
      <c r="L462" s="110" t="str">
        <f>IF('Passages &amp; Appels'!F462="","",'Passages &amp; Appels'!F462)</f>
        <v/>
      </c>
      <c r="M462" s="112" t="str">
        <f>IF('Passages &amp; Appels'!G462="","",'Passages &amp; Appels'!G462)</f>
        <v/>
      </c>
      <c r="N462" s="441" t="str">
        <f>IF('Passages &amp; Appels'!M462="","",'Passages &amp; Appels'!M462)</f>
        <v/>
      </c>
      <c r="O462" s="431" t="str">
        <f>IF('Passages &amp; Appels'!N462="","",'Passages &amp; Appels'!N462)</f>
        <v/>
      </c>
      <c r="P462" s="431" t="str">
        <f>IF('Passages &amp; Appels'!O462="","",'Passages &amp; Appels'!O462)</f>
        <v/>
      </c>
      <c r="Q462" s="439" t="str">
        <f>IF('Passages &amp; Appels'!P462="","",'Passages &amp; Appels'!P462)</f>
        <v/>
      </c>
      <c r="R462" s="435" t="str">
        <f>IF('Passages &amp; Appels'!Q462="","",'Passages &amp; Appels'!Q462)</f>
        <v/>
      </c>
      <c r="S462" s="110" t="str">
        <f>IF('Passages &amp; Appels'!R462="","",'Passages &amp; Appels'!R462)</f>
        <v/>
      </c>
      <c r="T462" s="437" t="str">
        <f>IF('Passages &amp; Appels'!S462="","",'Passages &amp; Appels'!S462)</f>
        <v/>
      </c>
      <c r="U462" s="112" t="str">
        <f>IF('Passages &amp; Appels'!T462="","",'Passages &amp; Appels'!T462)</f>
        <v/>
      </c>
      <c r="V462" s="413" t="str">
        <f>IF('Passages &amp; Appels'!U462="","",'Passages &amp; Appels'!U462)</f>
        <v/>
      </c>
    </row>
    <row r="463" spans="1:22" ht="18.75" hidden="1" x14ac:dyDescent="0.3">
      <c r="A463" s="486"/>
      <c r="B463" s="491" t="str">
        <f>IF('Passages &amp; Appels'!L463='Passages &amp; Appels'!L462,"",'Passages &amp; Appels'!L463)</f>
        <v/>
      </c>
      <c r="C463" s="487" t="str">
        <f>IF('Passages &amp; Appels'!A463='Passages &amp; Appels'!A462,"",'Passages &amp; Appels'!A463)</f>
        <v/>
      </c>
      <c r="D463" s="490" t="str">
        <f>IF('Passages &amp; Appels'!K463='Passages &amp; Appels'!K462,"",'Passages &amp; Appels'!K463)</f>
        <v/>
      </c>
      <c r="E463" s="488" t="str">
        <f>IF('Passages &amp; Appels'!H463='Passages &amp; Appels'!H462,"",'Passages &amp; Appels'!H463)</f>
        <v/>
      </c>
      <c r="F463" s="489" t="str">
        <f>IF('Passages &amp; Appels'!I463='Passages &amp; Appels'!I462,"",'Passages &amp; Appels'!I463)</f>
        <v/>
      </c>
      <c r="G463" s="259" t="str">
        <f>IF('Passages &amp; Appels'!J463="","",'Passages &amp; Appels'!J463)</f>
        <v/>
      </c>
      <c r="H463" s="468" t="str">
        <f>IF('Passages &amp; Appels'!B463="","",'Passages &amp; Appels'!B463)</f>
        <v/>
      </c>
      <c r="I463" s="437" t="str">
        <f>IF('Passages &amp; Appels'!C463="","",'Passages &amp; Appels'!C463)</f>
        <v/>
      </c>
      <c r="J463" s="110" t="str">
        <f>IF('Passages &amp; Appels'!D463="","",'Passages &amp; Appels'!D463)</f>
        <v/>
      </c>
      <c r="K463" s="110" t="str">
        <f>IF('Passages &amp; Appels'!E463="","",'Passages &amp; Appels'!E463)</f>
        <v/>
      </c>
      <c r="L463" s="110" t="str">
        <f>IF('Passages &amp; Appels'!F463="","",'Passages &amp; Appels'!F463)</f>
        <v/>
      </c>
      <c r="M463" s="112" t="str">
        <f>IF('Passages &amp; Appels'!G463="","",'Passages &amp; Appels'!G463)</f>
        <v/>
      </c>
      <c r="N463" s="441" t="str">
        <f>IF('Passages &amp; Appels'!M463="","",'Passages &amp; Appels'!M463)</f>
        <v/>
      </c>
      <c r="O463" s="431" t="str">
        <f>IF('Passages &amp; Appels'!N463="","",'Passages &amp; Appels'!N463)</f>
        <v/>
      </c>
      <c r="P463" s="431" t="str">
        <f>IF('Passages &amp; Appels'!O463="","",'Passages &amp; Appels'!O463)</f>
        <v/>
      </c>
      <c r="Q463" s="439" t="str">
        <f>IF('Passages &amp; Appels'!P463="","",'Passages &amp; Appels'!P463)</f>
        <v/>
      </c>
      <c r="R463" s="435" t="str">
        <f>IF('Passages &amp; Appels'!Q463="","",'Passages &amp; Appels'!Q463)</f>
        <v/>
      </c>
      <c r="S463" s="110" t="str">
        <f>IF('Passages &amp; Appels'!R463="","",'Passages &amp; Appels'!R463)</f>
        <v/>
      </c>
      <c r="T463" s="437" t="str">
        <f>IF('Passages &amp; Appels'!S463="","",'Passages &amp; Appels'!S463)</f>
        <v/>
      </c>
      <c r="U463" s="112" t="str">
        <f>IF('Passages &amp; Appels'!T463="","",'Passages &amp; Appels'!T463)</f>
        <v/>
      </c>
      <c r="V463" s="413" t="str">
        <f>IF('Passages &amp; Appels'!U463="","",'Passages &amp; Appels'!U463)</f>
        <v/>
      </c>
    </row>
    <row r="464" spans="1:22" ht="18.75" hidden="1" x14ac:dyDescent="0.3">
      <c r="A464" s="486"/>
      <c r="B464" s="491" t="str">
        <f>IF('Passages &amp; Appels'!L464='Passages &amp; Appels'!L463,"",'Passages &amp; Appels'!L464)</f>
        <v/>
      </c>
      <c r="C464" s="487" t="str">
        <f>IF('Passages &amp; Appels'!A464='Passages &amp; Appels'!A463,"",'Passages &amp; Appels'!A464)</f>
        <v/>
      </c>
      <c r="D464" s="490" t="str">
        <f>IF('Passages &amp; Appels'!K464='Passages &amp; Appels'!K463,"",'Passages &amp; Appels'!K464)</f>
        <v/>
      </c>
      <c r="E464" s="488" t="str">
        <f>IF('Passages &amp; Appels'!H464='Passages &amp; Appels'!H463,"",'Passages &amp; Appels'!H464)</f>
        <v/>
      </c>
      <c r="F464" s="489" t="str">
        <f>IF('Passages &amp; Appels'!I464='Passages &amp; Appels'!I463,"",'Passages &amp; Appels'!I464)</f>
        <v/>
      </c>
      <c r="G464" s="259" t="str">
        <f>IF('Passages &amp; Appels'!J464="","",'Passages &amp; Appels'!J464)</f>
        <v/>
      </c>
      <c r="H464" s="468" t="str">
        <f>IF('Passages &amp; Appels'!B464="","",'Passages &amp; Appels'!B464)</f>
        <v/>
      </c>
      <c r="I464" s="437" t="str">
        <f>IF('Passages &amp; Appels'!C464="","",'Passages &amp; Appels'!C464)</f>
        <v/>
      </c>
      <c r="J464" s="110" t="str">
        <f>IF('Passages &amp; Appels'!D464="","",'Passages &amp; Appels'!D464)</f>
        <v/>
      </c>
      <c r="K464" s="110" t="str">
        <f>IF('Passages &amp; Appels'!E464="","",'Passages &amp; Appels'!E464)</f>
        <v/>
      </c>
      <c r="L464" s="110" t="str">
        <f>IF('Passages &amp; Appels'!F464="","",'Passages &amp; Appels'!F464)</f>
        <v/>
      </c>
      <c r="M464" s="112" t="str">
        <f>IF('Passages &amp; Appels'!G464="","",'Passages &amp; Appels'!G464)</f>
        <v/>
      </c>
      <c r="N464" s="441" t="str">
        <f>IF('Passages &amp; Appels'!M464="","",'Passages &amp; Appels'!M464)</f>
        <v/>
      </c>
      <c r="O464" s="431" t="str">
        <f>IF('Passages &amp; Appels'!N464="","",'Passages &amp; Appels'!N464)</f>
        <v/>
      </c>
      <c r="P464" s="431" t="str">
        <f>IF('Passages &amp; Appels'!O464="","",'Passages &amp; Appels'!O464)</f>
        <v/>
      </c>
      <c r="Q464" s="439" t="str">
        <f>IF('Passages &amp; Appels'!P464="","",'Passages &amp; Appels'!P464)</f>
        <v/>
      </c>
      <c r="R464" s="435" t="str">
        <f>IF('Passages &amp; Appels'!Q464="","",'Passages &amp; Appels'!Q464)</f>
        <v/>
      </c>
      <c r="S464" s="110" t="str">
        <f>IF('Passages &amp; Appels'!R464="","",'Passages &amp; Appels'!R464)</f>
        <v/>
      </c>
      <c r="T464" s="437" t="str">
        <f>IF('Passages &amp; Appels'!S464="","",'Passages &amp; Appels'!S464)</f>
        <v/>
      </c>
      <c r="U464" s="112" t="str">
        <f>IF('Passages &amp; Appels'!T464="","",'Passages &amp; Appels'!T464)</f>
        <v/>
      </c>
      <c r="V464" s="413" t="str">
        <f>IF('Passages &amp; Appels'!U464="","",'Passages &amp; Appels'!U464)</f>
        <v/>
      </c>
    </row>
    <row r="465" spans="1:22" ht="18.75" hidden="1" x14ac:dyDescent="0.3">
      <c r="A465" s="486"/>
      <c r="B465" s="491" t="str">
        <f>IF('Passages &amp; Appels'!L465='Passages &amp; Appels'!L464,"",'Passages &amp; Appels'!L465)</f>
        <v/>
      </c>
      <c r="C465" s="487" t="str">
        <f>IF('Passages &amp; Appels'!A465='Passages &amp; Appels'!A464,"",'Passages &amp; Appels'!A465)</f>
        <v/>
      </c>
      <c r="D465" s="490" t="str">
        <f>IF('Passages &amp; Appels'!K465='Passages &amp; Appels'!K464,"",'Passages &amp; Appels'!K465)</f>
        <v/>
      </c>
      <c r="E465" s="488" t="str">
        <f>IF('Passages &amp; Appels'!H465='Passages &amp; Appels'!H464,"",'Passages &amp; Appels'!H465)</f>
        <v/>
      </c>
      <c r="F465" s="489" t="str">
        <f>IF('Passages &amp; Appels'!I465='Passages &amp; Appels'!I464,"",'Passages &amp; Appels'!I465)</f>
        <v/>
      </c>
      <c r="G465" s="259" t="str">
        <f>IF('Passages &amp; Appels'!J465="","",'Passages &amp; Appels'!J465)</f>
        <v/>
      </c>
      <c r="H465" s="468" t="str">
        <f>IF('Passages &amp; Appels'!B465="","",'Passages &amp; Appels'!B465)</f>
        <v/>
      </c>
      <c r="I465" s="437" t="str">
        <f>IF('Passages &amp; Appels'!C465="","",'Passages &amp; Appels'!C465)</f>
        <v/>
      </c>
      <c r="J465" s="110" t="str">
        <f>IF('Passages &amp; Appels'!D465="","",'Passages &amp; Appels'!D465)</f>
        <v/>
      </c>
      <c r="K465" s="110" t="str">
        <f>IF('Passages &amp; Appels'!E465="","",'Passages &amp; Appels'!E465)</f>
        <v/>
      </c>
      <c r="L465" s="110" t="str">
        <f>IF('Passages &amp; Appels'!F465="","",'Passages &amp; Appels'!F465)</f>
        <v/>
      </c>
      <c r="M465" s="112" t="str">
        <f>IF('Passages &amp; Appels'!G465="","",'Passages &amp; Appels'!G465)</f>
        <v/>
      </c>
      <c r="N465" s="441" t="str">
        <f>IF('Passages &amp; Appels'!M465="","",'Passages &amp; Appels'!M465)</f>
        <v/>
      </c>
      <c r="O465" s="431" t="str">
        <f>IF('Passages &amp; Appels'!N465="","",'Passages &amp; Appels'!N465)</f>
        <v/>
      </c>
      <c r="P465" s="431" t="str">
        <f>IF('Passages &amp; Appels'!O465="","",'Passages &amp; Appels'!O465)</f>
        <v/>
      </c>
      <c r="Q465" s="439" t="str">
        <f>IF('Passages &amp; Appels'!P465="","",'Passages &amp; Appels'!P465)</f>
        <v/>
      </c>
      <c r="R465" s="435" t="str">
        <f>IF('Passages &amp; Appels'!Q465="","",'Passages &amp; Appels'!Q465)</f>
        <v/>
      </c>
      <c r="S465" s="110" t="str">
        <f>IF('Passages &amp; Appels'!R465="","",'Passages &amp; Appels'!R465)</f>
        <v/>
      </c>
      <c r="T465" s="437" t="str">
        <f>IF('Passages &amp; Appels'!S465="","",'Passages &amp; Appels'!S465)</f>
        <v/>
      </c>
      <c r="U465" s="112" t="str">
        <f>IF('Passages &amp; Appels'!T465="","",'Passages &amp; Appels'!T465)</f>
        <v/>
      </c>
      <c r="V465" s="413" t="str">
        <f>IF('Passages &amp; Appels'!U465="","",'Passages &amp; Appels'!U465)</f>
        <v/>
      </c>
    </row>
    <row r="466" spans="1:22" ht="18.75" hidden="1" x14ac:dyDescent="0.3">
      <c r="A466" s="486"/>
      <c r="B466" s="491" t="str">
        <f>IF('Passages &amp; Appels'!L466='Passages &amp; Appels'!L465,"",'Passages &amp; Appels'!L466)</f>
        <v/>
      </c>
      <c r="C466" s="487" t="str">
        <f>IF('Passages &amp; Appels'!A466='Passages &amp; Appels'!A465,"",'Passages &amp; Appels'!A466)</f>
        <v/>
      </c>
      <c r="D466" s="490" t="str">
        <f>IF('Passages &amp; Appels'!K466='Passages &amp; Appels'!K465,"",'Passages &amp; Appels'!K466)</f>
        <v/>
      </c>
      <c r="E466" s="488" t="str">
        <f>IF('Passages &amp; Appels'!H466='Passages &amp; Appels'!H465,"",'Passages &amp; Appels'!H466)</f>
        <v/>
      </c>
      <c r="F466" s="489" t="str">
        <f>IF('Passages &amp; Appels'!I466='Passages &amp; Appels'!I465,"",'Passages &amp; Appels'!I466)</f>
        <v/>
      </c>
      <c r="G466" s="259" t="str">
        <f>IF('Passages &amp; Appels'!J466="","",'Passages &amp; Appels'!J466)</f>
        <v/>
      </c>
      <c r="H466" s="468" t="str">
        <f>IF('Passages &amp; Appels'!B466="","",'Passages &amp; Appels'!B466)</f>
        <v/>
      </c>
      <c r="I466" s="437" t="str">
        <f>IF('Passages &amp; Appels'!C466="","",'Passages &amp; Appels'!C466)</f>
        <v/>
      </c>
      <c r="J466" s="110" t="str">
        <f>IF('Passages &amp; Appels'!D466="","",'Passages &amp; Appels'!D466)</f>
        <v/>
      </c>
      <c r="K466" s="110" t="str">
        <f>IF('Passages &amp; Appels'!E466="","",'Passages &amp; Appels'!E466)</f>
        <v/>
      </c>
      <c r="L466" s="110" t="str">
        <f>IF('Passages &amp; Appels'!F466="","",'Passages &amp; Appels'!F466)</f>
        <v/>
      </c>
      <c r="M466" s="112" t="str">
        <f>IF('Passages &amp; Appels'!G466="","",'Passages &amp; Appels'!G466)</f>
        <v/>
      </c>
      <c r="N466" s="441" t="str">
        <f>IF('Passages &amp; Appels'!M466="","",'Passages &amp; Appels'!M466)</f>
        <v/>
      </c>
      <c r="O466" s="431" t="str">
        <f>IF('Passages &amp; Appels'!N466="","",'Passages &amp; Appels'!N466)</f>
        <v/>
      </c>
      <c r="P466" s="431" t="str">
        <f>IF('Passages &amp; Appels'!O466="","",'Passages &amp; Appels'!O466)</f>
        <v/>
      </c>
      <c r="Q466" s="439" t="str">
        <f>IF('Passages &amp; Appels'!P466="","",'Passages &amp; Appels'!P466)</f>
        <v/>
      </c>
      <c r="R466" s="435" t="str">
        <f>IF('Passages &amp; Appels'!Q466="","",'Passages &amp; Appels'!Q466)</f>
        <v/>
      </c>
      <c r="S466" s="110" t="str">
        <f>IF('Passages &amp; Appels'!R466="","",'Passages &amp; Appels'!R466)</f>
        <v/>
      </c>
      <c r="T466" s="437" t="str">
        <f>IF('Passages &amp; Appels'!S466="","",'Passages &amp; Appels'!S466)</f>
        <v/>
      </c>
      <c r="U466" s="112" t="str">
        <f>IF('Passages &amp; Appels'!T466="","",'Passages &amp; Appels'!T466)</f>
        <v/>
      </c>
      <c r="V466" s="413" t="str">
        <f>IF('Passages &amp; Appels'!U466="","",'Passages &amp; Appels'!U466)</f>
        <v/>
      </c>
    </row>
    <row r="467" spans="1:22" ht="18.75" hidden="1" x14ac:dyDescent="0.3">
      <c r="A467" s="486"/>
      <c r="B467" s="491" t="str">
        <f>IF('Passages &amp; Appels'!L467='Passages &amp; Appels'!L466,"",'Passages &amp; Appels'!L467)</f>
        <v/>
      </c>
      <c r="C467" s="487" t="str">
        <f>IF('Passages &amp; Appels'!A467='Passages &amp; Appels'!A466,"",'Passages &amp; Appels'!A467)</f>
        <v/>
      </c>
      <c r="D467" s="490" t="str">
        <f>IF('Passages &amp; Appels'!K467='Passages &amp; Appels'!K466,"",'Passages &amp; Appels'!K467)</f>
        <v/>
      </c>
      <c r="E467" s="488" t="str">
        <f>IF('Passages &amp; Appels'!H467='Passages &amp; Appels'!H466,"",'Passages &amp; Appels'!H467)</f>
        <v/>
      </c>
      <c r="F467" s="489" t="str">
        <f>IF('Passages &amp; Appels'!I467='Passages &amp; Appels'!I466,"",'Passages &amp; Appels'!I467)</f>
        <v/>
      </c>
      <c r="G467" s="259" t="str">
        <f>IF('Passages &amp; Appels'!J467="","",'Passages &amp; Appels'!J467)</f>
        <v/>
      </c>
      <c r="H467" s="468" t="str">
        <f>IF('Passages &amp; Appels'!B467="","",'Passages &amp; Appels'!B467)</f>
        <v/>
      </c>
      <c r="I467" s="437" t="str">
        <f>IF('Passages &amp; Appels'!C467="","",'Passages &amp; Appels'!C467)</f>
        <v/>
      </c>
      <c r="J467" s="110" t="str">
        <f>IF('Passages &amp; Appels'!D467="","",'Passages &amp; Appels'!D467)</f>
        <v/>
      </c>
      <c r="K467" s="110" t="str">
        <f>IF('Passages &amp; Appels'!E467="","",'Passages &amp; Appels'!E467)</f>
        <v/>
      </c>
      <c r="L467" s="110" t="str">
        <f>IF('Passages &amp; Appels'!F467="","",'Passages &amp; Appels'!F467)</f>
        <v/>
      </c>
      <c r="M467" s="112" t="str">
        <f>IF('Passages &amp; Appels'!G467="","",'Passages &amp; Appels'!G467)</f>
        <v/>
      </c>
      <c r="N467" s="441" t="str">
        <f>IF('Passages &amp; Appels'!M467="","",'Passages &amp; Appels'!M467)</f>
        <v/>
      </c>
      <c r="O467" s="431" t="str">
        <f>IF('Passages &amp; Appels'!N467="","",'Passages &amp; Appels'!N467)</f>
        <v/>
      </c>
      <c r="P467" s="431" t="str">
        <f>IF('Passages &amp; Appels'!O467="","",'Passages &amp; Appels'!O467)</f>
        <v/>
      </c>
      <c r="Q467" s="439" t="str">
        <f>IF('Passages &amp; Appels'!P467="","",'Passages &amp; Appels'!P467)</f>
        <v/>
      </c>
      <c r="R467" s="435" t="str">
        <f>IF('Passages &amp; Appels'!Q467="","",'Passages &amp; Appels'!Q467)</f>
        <v/>
      </c>
      <c r="S467" s="110" t="str">
        <f>IF('Passages &amp; Appels'!R467="","",'Passages &amp; Appels'!R467)</f>
        <v/>
      </c>
      <c r="T467" s="437" t="str">
        <f>IF('Passages &amp; Appels'!S467="","",'Passages &amp; Appels'!S467)</f>
        <v/>
      </c>
      <c r="U467" s="112" t="str">
        <f>IF('Passages &amp; Appels'!T467="","",'Passages &amp; Appels'!T467)</f>
        <v/>
      </c>
      <c r="V467" s="413" t="str">
        <f>IF('Passages &amp; Appels'!U467="","",'Passages &amp; Appels'!U467)</f>
        <v/>
      </c>
    </row>
    <row r="468" spans="1:22" ht="18.75" hidden="1" x14ac:dyDescent="0.3">
      <c r="A468" s="486"/>
      <c r="B468" s="491" t="str">
        <f>IF('Passages &amp; Appels'!L468='Passages &amp; Appels'!L467,"",'Passages &amp; Appels'!L468)</f>
        <v/>
      </c>
      <c r="C468" s="487" t="str">
        <f>IF('Passages &amp; Appels'!A468='Passages &amp; Appels'!A467,"",'Passages &amp; Appels'!A468)</f>
        <v/>
      </c>
      <c r="D468" s="490" t="str">
        <f>IF('Passages &amp; Appels'!K468='Passages &amp; Appels'!K467,"",'Passages &amp; Appels'!K468)</f>
        <v/>
      </c>
      <c r="E468" s="488" t="str">
        <f>IF('Passages &amp; Appels'!H468='Passages &amp; Appels'!H467,"",'Passages &amp; Appels'!H468)</f>
        <v/>
      </c>
      <c r="F468" s="489" t="str">
        <f>IF('Passages &amp; Appels'!I468='Passages &amp; Appels'!I467,"",'Passages &amp; Appels'!I468)</f>
        <v/>
      </c>
      <c r="G468" s="259" t="str">
        <f>IF('Passages &amp; Appels'!J468="","",'Passages &amp; Appels'!J468)</f>
        <v/>
      </c>
      <c r="H468" s="468" t="str">
        <f>IF('Passages &amp; Appels'!B468="","",'Passages &amp; Appels'!B468)</f>
        <v/>
      </c>
      <c r="I468" s="437" t="str">
        <f>IF('Passages &amp; Appels'!C468="","",'Passages &amp; Appels'!C468)</f>
        <v/>
      </c>
      <c r="J468" s="110" t="str">
        <f>IF('Passages &amp; Appels'!D468="","",'Passages &amp; Appels'!D468)</f>
        <v/>
      </c>
      <c r="K468" s="110" t="str">
        <f>IF('Passages &amp; Appels'!E468="","",'Passages &amp; Appels'!E468)</f>
        <v/>
      </c>
      <c r="L468" s="110" t="str">
        <f>IF('Passages &amp; Appels'!F468="","",'Passages &amp; Appels'!F468)</f>
        <v/>
      </c>
      <c r="M468" s="112" t="str">
        <f>IF('Passages &amp; Appels'!G468="","",'Passages &amp; Appels'!G468)</f>
        <v/>
      </c>
      <c r="N468" s="441" t="str">
        <f>IF('Passages &amp; Appels'!M468="","",'Passages &amp; Appels'!M468)</f>
        <v/>
      </c>
      <c r="O468" s="431" t="str">
        <f>IF('Passages &amp; Appels'!N468="","",'Passages &amp; Appels'!N468)</f>
        <v/>
      </c>
      <c r="P468" s="431" t="str">
        <f>IF('Passages &amp; Appels'!O468="","",'Passages &amp; Appels'!O468)</f>
        <v/>
      </c>
      <c r="Q468" s="439" t="str">
        <f>IF('Passages &amp; Appels'!P468="","",'Passages &amp; Appels'!P468)</f>
        <v/>
      </c>
      <c r="R468" s="435" t="str">
        <f>IF('Passages &amp; Appels'!Q468="","",'Passages &amp; Appels'!Q468)</f>
        <v/>
      </c>
      <c r="S468" s="110" t="str">
        <f>IF('Passages &amp; Appels'!R468="","",'Passages &amp; Appels'!R468)</f>
        <v/>
      </c>
      <c r="T468" s="437" t="str">
        <f>IF('Passages &amp; Appels'!S468="","",'Passages &amp; Appels'!S468)</f>
        <v/>
      </c>
      <c r="U468" s="112" t="str">
        <f>IF('Passages &amp; Appels'!T468="","",'Passages &amp; Appels'!T468)</f>
        <v/>
      </c>
      <c r="V468" s="413" t="str">
        <f>IF('Passages &amp; Appels'!U468="","",'Passages &amp; Appels'!U468)</f>
        <v/>
      </c>
    </row>
    <row r="469" spans="1:22" ht="18.75" hidden="1" x14ac:dyDescent="0.3">
      <c r="A469" s="486"/>
      <c r="B469" s="491" t="str">
        <f>IF('Passages &amp; Appels'!L469='Passages &amp; Appels'!L468,"",'Passages &amp; Appels'!L469)</f>
        <v/>
      </c>
      <c r="C469" s="487" t="str">
        <f>IF('Passages &amp; Appels'!A469='Passages &amp; Appels'!A468,"",'Passages &amp; Appels'!A469)</f>
        <v/>
      </c>
      <c r="D469" s="490" t="str">
        <f>IF('Passages &amp; Appels'!K469='Passages &amp; Appels'!K468,"",'Passages &amp; Appels'!K469)</f>
        <v/>
      </c>
      <c r="E469" s="488" t="str">
        <f>IF('Passages &amp; Appels'!H469='Passages &amp; Appels'!H468,"",'Passages &amp; Appels'!H469)</f>
        <v/>
      </c>
      <c r="F469" s="489" t="str">
        <f>IF('Passages &amp; Appels'!I469='Passages &amp; Appels'!I468,"",'Passages &amp; Appels'!I469)</f>
        <v/>
      </c>
      <c r="G469" s="259" t="str">
        <f>IF('Passages &amp; Appels'!J469="","",'Passages &amp; Appels'!J469)</f>
        <v/>
      </c>
      <c r="H469" s="468" t="str">
        <f>IF('Passages &amp; Appels'!B469="","",'Passages &amp; Appels'!B469)</f>
        <v/>
      </c>
      <c r="I469" s="437" t="str">
        <f>IF('Passages &amp; Appels'!C469="","",'Passages &amp; Appels'!C469)</f>
        <v/>
      </c>
      <c r="J469" s="110" t="str">
        <f>IF('Passages &amp; Appels'!D469="","",'Passages &amp; Appels'!D469)</f>
        <v/>
      </c>
      <c r="K469" s="110" t="str">
        <f>IF('Passages &amp; Appels'!E469="","",'Passages &amp; Appels'!E469)</f>
        <v/>
      </c>
      <c r="L469" s="110" t="str">
        <f>IF('Passages &amp; Appels'!F469="","",'Passages &amp; Appels'!F469)</f>
        <v/>
      </c>
      <c r="M469" s="112" t="str">
        <f>IF('Passages &amp; Appels'!G469="","",'Passages &amp; Appels'!G469)</f>
        <v/>
      </c>
      <c r="N469" s="441" t="str">
        <f>IF('Passages &amp; Appels'!M469="","",'Passages &amp; Appels'!M469)</f>
        <v/>
      </c>
      <c r="O469" s="431" t="str">
        <f>IF('Passages &amp; Appels'!N469="","",'Passages &amp; Appels'!N469)</f>
        <v/>
      </c>
      <c r="P469" s="431" t="str">
        <f>IF('Passages &amp; Appels'!O469="","",'Passages &amp; Appels'!O469)</f>
        <v/>
      </c>
      <c r="Q469" s="439" t="str">
        <f>IF('Passages &amp; Appels'!P469="","",'Passages &amp; Appels'!P469)</f>
        <v/>
      </c>
      <c r="R469" s="435" t="str">
        <f>IF('Passages &amp; Appels'!Q469="","",'Passages &amp; Appels'!Q469)</f>
        <v/>
      </c>
      <c r="S469" s="110" t="str">
        <f>IF('Passages &amp; Appels'!R469="","",'Passages &amp; Appels'!R469)</f>
        <v/>
      </c>
      <c r="T469" s="437" t="str">
        <f>IF('Passages &amp; Appels'!S469="","",'Passages &amp; Appels'!S469)</f>
        <v/>
      </c>
      <c r="U469" s="112" t="str">
        <f>IF('Passages &amp; Appels'!T469="","",'Passages &amp; Appels'!T469)</f>
        <v/>
      </c>
      <c r="V469" s="413" t="str">
        <f>IF('Passages &amp; Appels'!U469="","",'Passages &amp; Appels'!U469)</f>
        <v/>
      </c>
    </row>
    <row r="470" spans="1:22" ht="18.75" hidden="1" x14ac:dyDescent="0.3">
      <c r="A470" s="486"/>
      <c r="B470" s="491" t="str">
        <f>IF('Passages &amp; Appels'!L470='Passages &amp; Appels'!L469,"",'Passages &amp; Appels'!L470)</f>
        <v/>
      </c>
      <c r="C470" s="487" t="str">
        <f>IF('Passages &amp; Appels'!A470='Passages &amp; Appels'!A469,"",'Passages &amp; Appels'!A470)</f>
        <v/>
      </c>
      <c r="D470" s="490" t="str">
        <f>IF('Passages &amp; Appels'!K470='Passages &amp; Appels'!K469,"",'Passages &amp; Appels'!K470)</f>
        <v/>
      </c>
      <c r="E470" s="488" t="str">
        <f>IF('Passages &amp; Appels'!H470='Passages &amp; Appels'!H469,"",'Passages &amp; Appels'!H470)</f>
        <v/>
      </c>
      <c r="F470" s="489" t="str">
        <f>IF('Passages &amp; Appels'!I470='Passages &amp; Appels'!I469,"",'Passages &amp; Appels'!I470)</f>
        <v/>
      </c>
      <c r="G470" s="259" t="str">
        <f>IF('Passages &amp; Appels'!J470="","",'Passages &amp; Appels'!J470)</f>
        <v/>
      </c>
      <c r="H470" s="468" t="str">
        <f>IF('Passages &amp; Appels'!B470="","",'Passages &amp; Appels'!B470)</f>
        <v/>
      </c>
      <c r="I470" s="437" t="str">
        <f>IF('Passages &amp; Appels'!C470="","",'Passages &amp; Appels'!C470)</f>
        <v/>
      </c>
      <c r="J470" s="110" t="str">
        <f>IF('Passages &amp; Appels'!D470="","",'Passages &amp; Appels'!D470)</f>
        <v/>
      </c>
      <c r="K470" s="110" t="str">
        <f>IF('Passages &amp; Appels'!E470="","",'Passages &amp; Appels'!E470)</f>
        <v/>
      </c>
      <c r="L470" s="110" t="str">
        <f>IF('Passages &amp; Appels'!F470="","",'Passages &amp; Appels'!F470)</f>
        <v/>
      </c>
      <c r="M470" s="112" t="str">
        <f>IF('Passages &amp; Appels'!G470="","",'Passages &amp; Appels'!G470)</f>
        <v/>
      </c>
      <c r="N470" s="441" t="str">
        <f>IF('Passages &amp; Appels'!M470="","",'Passages &amp; Appels'!M470)</f>
        <v/>
      </c>
      <c r="O470" s="431" t="str">
        <f>IF('Passages &amp; Appels'!N470="","",'Passages &amp; Appels'!N470)</f>
        <v/>
      </c>
      <c r="P470" s="431" t="str">
        <f>IF('Passages &amp; Appels'!O470="","",'Passages &amp; Appels'!O470)</f>
        <v/>
      </c>
      <c r="Q470" s="439" t="str">
        <f>IF('Passages &amp; Appels'!P470="","",'Passages &amp; Appels'!P470)</f>
        <v/>
      </c>
      <c r="R470" s="435" t="str">
        <f>IF('Passages &amp; Appels'!Q470="","",'Passages &amp; Appels'!Q470)</f>
        <v/>
      </c>
      <c r="S470" s="110" t="str">
        <f>IF('Passages &amp; Appels'!R470="","",'Passages &amp; Appels'!R470)</f>
        <v/>
      </c>
      <c r="T470" s="437" t="str">
        <f>IF('Passages &amp; Appels'!S470="","",'Passages &amp; Appels'!S470)</f>
        <v/>
      </c>
      <c r="U470" s="112" t="str">
        <f>IF('Passages &amp; Appels'!T470="","",'Passages &amp; Appels'!T470)</f>
        <v/>
      </c>
      <c r="V470" s="413" t="str">
        <f>IF('Passages &amp; Appels'!U470="","",'Passages &amp; Appels'!U470)</f>
        <v/>
      </c>
    </row>
    <row r="471" spans="1:22" ht="18.75" hidden="1" x14ac:dyDescent="0.3">
      <c r="A471" s="486"/>
      <c r="B471" s="491" t="str">
        <f>IF('Passages &amp; Appels'!L471='Passages &amp; Appels'!L470,"",'Passages &amp; Appels'!L471)</f>
        <v/>
      </c>
      <c r="C471" s="487" t="str">
        <f>IF('Passages &amp; Appels'!A471='Passages &amp; Appels'!A470,"",'Passages &amp; Appels'!A471)</f>
        <v/>
      </c>
      <c r="D471" s="490" t="str">
        <f>IF('Passages &amp; Appels'!K471='Passages &amp; Appels'!K470,"",'Passages &amp; Appels'!K471)</f>
        <v/>
      </c>
      <c r="E471" s="488" t="str">
        <f>IF('Passages &amp; Appels'!H471='Passages &amp; Appels'!H470,"",'Passages &amp; Appels'!H471)</f>
        <v/>
      </c>
      <c r="F471" s="489" t="str">
        <f>IF('Passages &amp; Appels'!I471='Passages &amp; Appels'!I470,"",'Passages &amp; Appels'!I471)</f>
        <v/>
      </c>
      <c r="G471" s="259" t="str">
        <f>IF('Passages &amp; Appels'!J471="","",'Passages &amp; Appels'!J471)</f>
        <v/>
      </c>
      <c r="H471" s="468" t="str">
        <f>IF('Passages &amp; Appels'!B471="","",'Passages &amp; Appels'!B471)</f>
        <v/>
      </c>
      <c r="I471" s="437" t="str">
        <f>IF('Passages &amp; Appels'!C471="","",'Passages &amp; Appels'!C471)</f>
        <v/>
      </c>
      <c r="J471" s="110" t="str">
        <f>IF('Passages &amp; Appels'!D471="","",'Passages &amp; Appels'!D471)</f>
        <v/>
      </c>
      <c r="K471" s="110" t="str">
        <f>IF('Passages &amp; Appels'!E471="","",'Passages &amp; Appels'!E471)</f>
        <v/>
      </c>
      <c r="L471" s="110" t="str">
        <f>IF('Passages &amp; Appels'!F471="","",'Passages &amp; Appels'!F471)</f>
        <v/>
      </c>
      <c r="M471" s="112" t="str">
        <f>IF('Passages &amp; Appels'!G471="","",'Passages &amp; Appels'!G471)</f>
        <v/>
      </c>
      <c r="N471" s="441" t="str">
        <f>IF('Passages &amp; Appels'!M471="","",'Passages &amp; Appels'!M471)</f>
        <v/>
      </c>
      <c r="O471" s="431" t="str">
        <f>IF('Passages &amp; Appels'!N471="","",'Passages &amp; Appels'!N471)</f>
        <v/>
      </c>
      <c r="P471" s="431" t="str">
        <f>IF('Passages &amp; Appels'!O471="","",'Passages &amp; Appels'!O471)</f>
        <v/>
      </c>
      <c r="Q471" s="439" t="str">
        <f>IF('Passages &amp; Appels'!P471="","",'Passages &amp; Appels'!P471)</f>
        <v/>
      </c>
      <c r="R471" s="435" t="str">
        <f>IF('Passages &amp; Appels'!Q471="","",'Passages &amp; Appels'!Q471)</f>
        <v/>
      </c>
      <c r="S471" s="110" t="str">
        <f>IF('Passages &amp; Appels'!R471="","",'Passages &amp; Appels'!R471)</f>
        <v/>
      </c>
      <c r="T471" s="437" t="str">
        <f>IF('Passages &amp; Appels'!S471="","",'Passages &amp; Appels'!S471)</f>
        <v/>
      </c>
      <c r="U471" s="112" t="str">
        <f>IF('Passages &amp; Appels'!T471="","",'Passages &amp; Appels'!T471)</f>
        <v/>
      </c>
      <c r="V471" s="413" t="str">
        <f>IF('Passages &amp; Appels'!U471="","",'Passages &amp; Appels'!U471)</f>
        <v/>
      </c>
    </row>
    <row r="472" spans="1:22" ht="18.75" hidden="1" x14ac:dyDescent="0.3">
      <c r="A472" s="486"/>
      <c r="B472" s="491" t="str">
        <f>IF('Passages &amp; Appels'!L472='Passages &amp; Appels'!L471,"",'Passages &amp; Appels'!L472)</f>
        <v/>
      </c>
      <c r="C472" s="487" t="str">
        <f>IF('Passages &amp; Appels'!A472='Passages &amp; Appels'!A471,"",'Passages &amp; Appels'!A472)</f>
        <v/>
      </c>
      <c r="D472" s="490" t="str">
        <f>IF('Passages &amp; Appels'!K472='Passages &amp; Appels'!K471,"",'Passages &amp; Appels'!K472)</f>
        <v/>
      </c>
      <c r="E472" s="488" t="str">
        <f>IF('Passages &amp; Appels'!H472='Passages &amp; Appels'!H471,"",'Passages &amp; Appels'!H472)</f>
        <v/>
      </c>
      <c r="F472" s="489" t="str">
        <f>IF('Passages &amp; Appels'!I472='Passages &amp; Appels'!I471,"",'Passages &amp; Appels'!I472)</f>
        <v/>
      </c>
      <c r="G472" s="259" t="str">
        <f>IF('Passages &amp; Appels'!J472="","",'Passages &amp; Appels'!J472)</f>
        <v/>
      </c>
      <c r="H472" s="468" t="str">
        <f>IF('Passages &amp; Appels'!B472="","",'Passages &amp; Appels'!B472)</f>
        <v/>
      </c>
      <c r="I472" s="437" t="str">
        <f>IF('Passages &amp; Appels'!C472="","",'Passages &amp; Appels'!C472)</f>
        <v/>
      </c>
      <c r="J472" s="110" t="str">
        <f>IF('Passages &amp; Appels'!D472="","",'Passages &amp; Appels'!D472)</f>
        <v/>
      </c>
      <c r="K472" s="110" t="str">
        <f>IF('Passages &amp; Appels'!E472="","",'Passages &amp; Appels'!E472)</f>
        <v/>
      </c>
      <c r="L472" s="110" t="str">
        <f>IF('Passages &amp; Appels'!F472="","",'Passages &amp; Appels'!F472)</f>
        <v/>
      </c>
      <c r="M472" s="112" t="str">
        <f>IF('Passages &amp; Appels'!G472="","",'Passages &amp; Appels'!G472)</f>
        <v/>
      </c>
      <c r="N472" s="441" t="str">
        <f>IF('Passages &amp; Appels'!M472="","",'Passages &amp; Appels'!M472)</f>
        <v/>
      </c>
      <c r="O472" s="431" t="str">
        <f>IF('Passages &amp; Appels'!N472="","",'Passages &amp; Appels'!N472)</f>
        <v/>
      </c>
      <c r="P472" s="431" t="str">
        <f>IF('Passages &amp; Appels'!O472="","",'Passages &amp; Appels'!O472)</f>
        <v/>
      </c>
      <c r="Q472" s="439" t="str">
        <f>IF('Passages &amp; Appels'!P472="","",'Passages &amp; Appels'!P472)</f>
        <v/>
      </c>
      <c r="R472" s="435" t="str">
        <f>IF('Passages &amp; Appels'!Q472="","",'Passages &amp; Appels'!Q472)</f>
        <v/>
      </c>
      <c r="S472" s="110" t="str">
        <f>IF('Passages &amp; Appels'!R472="","",'Passages &amp; Appels'!R472)</f>
        <v/>
      </c>
      <c r="T472" s="437" t="str">
        <f>IF('Passages &amp; Appels'!S472="","",'Passages &amp; Appels'!S472)</f>
        <v/>
      </c>
      <c r="U472" s="112" t="str">
        <f>IF('Passages &amp; Appels'!T472="","",'Passages &amp; Appels'!T472)</f>
        <v/>
      </c>
      <c r="V472" s="413" t="str">
        <f>IF('Passages &amp; Appels'!U472="","",'Passages &amp; Appels'!U472)</f>
        <v/>
      </c>
    </row>
    <row r="473" spans="1:22" ht="18.75" hidden="1" x14ac:dyDescent="0.3">
      <c r="A473" s="486"/>
      <c r="B473" s="491" t="str">
        <f>IF('Passages &amp; Appels'!L473='Passages &amp; Appels'!L472,"",'Passages &amp; Appels'!L473)</f>
        <v/>
      </c>
      <c r="C473" s="487" t="str">
        <f>IF('Passages &amp; Appels'!A473='Passages &amp; Appels'!A472,"",'Passages &amp; Appels'!A473)</f>
        <v/>
      </c>
      <c r="D473" s="490" t="str">
        <f>IF('Passages &amp; Appels'!K473='Passages &amp; Appels'!K472,"",'Passages &amp; Appels'!K473)</f>
        <v/>
      </c>
      <c r="E473" s="488" t="str">
        <f>IF('Passages &amp; Appels'!H473='Passages &amp; Appels'!H472,"",'Passages &amp; Appels'!H473)</f>
        <v/>
      </c>
      <c r="F473" s="489" t="str">
        <f>IF('Passages &amp; Appels'!I473='Passages &amp; Appels'!I472,"",'Passages &amp; Appels'!I473)</f>
        <v/>
      </c>
      <c r="G473" s="259" t="str">
        <f>IF('Passages &amp; Appels'!J473="","",'Passages &amp; Appels'!J473)</f>
        <v/>
      </c>
      <c r="H473" s="468" t="str">
        <f>IF('Passages &amp; Appels'!B473="","",'Passages &amp; Appels'!B473)</f>
        <v/>
      </c>
      <c r="I473" s="437" t="str">
        <f>IF('Passages &amp; Appels'!C473="","",'Passages &amp; Appels'!C473)</f>
        <v/>
      </c>
      <c r="J473" s="110" t="str">
        <f>IF('Passages &amp; Appels'!D473="","",'Passages &amp; Appels'!D473)</f>
        <v/>
      </c>
      <c r="K473" s="110" t="str">
        <f>IF('Passages &amp; Appels'!E473="","",'Passages &amp; Appels'!E473)</f>
        <v/>
      </c>
      <c r="L473" s="110" t="str">
        <f>IF('Passages &amp; Appels'!F473="","",'Passages &amp; Appels'!F473)</f>
        <v/>
      </c>
      <c r="M473" s="112" t="str">
        <f>IF('Passages &amp; Appels'!G473="","",'Passages &amp; Appels'!G473)</f>
        <v/>
      </c>
      <c r="N473" s="441" t="str">
        <f>IF('Passages &amp; Appels'!M473="","",'Passages &amp; Appels'!M473)</f>
        <v/>
      </c>
      <c r="O473" s="431" t="str">
        <f>IF('Passages &amp; Appels'!N473="","",'Passages &amp; Appels'!N473)</f>
        <v/>
      </c>
      <c r="P473" s="431" t="str">
        <f>IF('Passages &amp; Appels'!O473="","",'Passages &amp; Appels'!O473)</f>
        <v/>
      </c>
      <c r="Q473" s="439" t="str">
        <f>IF('Passages &amp; Appels'!P473="","",'Passages &amp; Appels'!P473)</f>
        <v/>
      </c>
      <c r="R473" s="435" t="str">
        <f>IF('Passages &amp; Appels'!Q473="","",'Passages &amp; Appels'!Q473)</f>
        <v/>
      </c>
      <c r="S473" s="110" t="str">
        <f>IF('Passages &amp; Appels'!R473="","",'Passages &amp; Appels'!R473)</f>
        <v/>
      </c>
      <c r="T473" s="437" t="str">
        <f>IF('Passages &amp; Appels'!S473="","",'Passages &amp; Appels'!S473)</f>
        <v/>
      </c>
      <c r="U473" s="112" t="str">
        <f>IF('Passages &amp; Appels'!T473="","",'Passages &amp; Appels'!T473)</f>
        <v/>
      </c>
      <c r="V473" s="413" t="str">
        <f>IF('Passages &amp; Appels'!U473="","",'Passages &amp; Appels'!U473)</f>
        <v/>
      </c>
    </row>
    <row r="474" spans="1:22" ht="18.75" hidden="1" x14ac:dyDescent="0.3">
      <c r="A474" s="486"/>
      <c r="B474" s="491" t="str">
        <f>IF('Passages &amp; Appels'!L474='Passages &amp; Appels'!L473,"",'Passages &amp; Appels'!L474)</f>
        <v/>
      </c>
      <c r="C474" s="487" t="str">
        <f>IF('Passages &amp; Appels'!A474='Passages &amp; Appels'!A473,"",'Passages &amp; Appels'!A474)</f>
        <v/>
      </c>
      <c r="D474" s="490" t="str">
        <f>IF('Passages &amp; Appels'!K474='Passages &amp; Appels'!K473,"",'Passages &amp; Appels'!K474)</f>
        <v/>
      </c>
      <c r="E474" s="488" t="str">
        <f>IF('Passages &amp; Appels'!H474='Passages &amp; Appels'!H473,"",'Passages &amp; Appels'!H474)</f>
        <v/>
      </c>
      <c r="F474" s="489" t="str">
        <f>IF('Passages &amp; Appels'!I474='Passages &amp; Appels'!I473,"",'Passages &amp; Appels'!I474)</f>
        <v/>
      </c>
      <c r="G474" s="259" t="str">
        <f>IF('Passages &amp; Appels'!J474="","",'Passages &amp; Appels'!J474)</f>
        <v/>
      </c>
      <c r="H474" s="468" t="str">
        <f>IF('Passages &amp; Appels'!B474="","",'Passages &amp; Appels'!B474)</f>
        <v/>
      </c>
      <c r="I474" s="437" t="str">
        <f>IF('Passages &amp; Appels'!C474="","",'Passages &amp; Appels'!C474)</f>
        <v/>
      </c>
      <c r="J474" s="110" t="str">
        <f>IF('Passages &amp; Appels'!D474="","",'Passages &amp; Appels'!D474)</f>
        <v/>
      </c>
      <c r="K474" s="110" t="str">
        <f>IF('Passages &amp; Appels'!E474="","",'Passages &amp; Appels'!E474)</f>
        <v/>
      </c>
      <c r="L474" s="110" t="str">
        <f>IF('Passages &amp; Appels'!F474="","",'Passages &amp; Appels'!F474)</f>
        <v/>
      </c>
      <c r="M474" s="112" t="str">
        <f>IF('Passages &amp; Appels'!G474="","",'Passages &amp; Appels'!G474)</f>
        <v/>
      </c>
      <c r="N474" s="441" t="str">
        <f>IF('Passages &amp; Appels'!M474="","",'Passages &amp; Appels'!M474)</f>
        <v/>
      </c>
      <c r="O474" s="431" t="str">
        <f>IF('Passages &amp; Appels'!N474="","",'Passages &amp; Appels'!N474)</f>
        <v/>
      </c>
      <c r="P474" s="431" t="str">
        <f>IF('Passages &amp; Appels'!O474="","",'Passages &amp; Appels'!O474)</f>
        <v/>
      </c>
      <c r="Q474" s="439" t="str">
        <f>IF('Passages &amp; Appels'!P474="","",'Passages &amp; Appels'!P474)</f>
        <v/>
      </c>
      <c r="R474" s="435" t="str">
        <f>IF('Passages &amp; Appels'!Q474="","",'Passages &amp; Appels'!Q474)</f>
        <v/>
      </c>
      <c r="S474" s="110" t="str">
        <f>IF('Passages &amp; Appels'!R474="","",'Passages &amp; Appels'!R474)</f>
        <v/>
      </c>
      <c r="T474" s="437" t="str">
        <f>IF('Passages &amp; Appels'!S474="","",'Passages &amp; Appels'!S474)</f>
        <v/>
      </c>
      <c r="U474" s="112" t="str">
        <f>IF('Passages &amp; Appels'!T474="","",'Passages &amp; Appels'!T474)</f>
        <v/>
      </c>
      <c r="V474" s="413" t="str">
        <f>IF('Passages &amp; Appels'!U474="","",'Passages &amp; Appels'!U474)</f>
        <v/>
      </c>
    </row>
    <row r="475" spans="1:22" ht="18.75" hidden="1" x14ac:dyDescent="0.3">
      <c r="A475" s="486"/>
      <c r="B475" s="491" t="str">
        <f>IF('Passages &amp; Appels'!L475='Passages &amp; Appels'!L474,"",'Passages &amp; Appels'!L475)</f>
        <v/>
      </c>
      <c r="C475" s="487" t="str">
        <f>IF('Passages &amp; Appels'!A475='Passages &amp; Appels'!A474,"",'Passages &amp; Appels'!A475)</f>
        <v/>
      </c>
      <c r="D475" s="490" t="str">
        <f>IF('Passages &amp; Appels'!K475='Passages &amp; Appels'!K474,"",'Passages &amp; Appels'!K475)</f>
        <v/>
      </c>
      <c r="E475" s="488" t="str">
        <f>IF('Passages &amp; Appels'!H475='Passages &amp; Appels'!H474,"",'Passages &amp; Appels'!H475)</f>
        <v/>
      </c>
      <c r="F475" s="489" t="str">
        <f>IF('Passages &amp; Appels'!I475='Passages &amp; Appels'!I474,"",'Passages &amp; Appels'!I475)</f>
        <v/>
      </c>
      <c r="G475" s="259" t="str">
        <f>IF('Passages &amp; Appels'!J475="","",'Passages &amp; Appels'!J475)</f>
        <v/>
      </c>
      <c r="H475" s="468" t="str">
        <f>IF('Passages &amp; Appels'!B475="","",'Passages &amp; Appels'!B475)</f>
        <v/>
      </c>
      <c r="I475" s="437" t="str">
        <f>IF('Passages &amp; Appels'!C475="","",'Passages &amp; Appels'!C475)</f>
        <v/>
      </c>
      <c r="J475" s="110" t="str">
        <f>IF('Passages &amp; Appels'!D475="","",'Passages &amp; Appels'!D475)</f>
        <v/>
      </c>
      <c r="K475" s="110" t="str">
        <f>IF('Passages &amp; Appels'!E475="","",'Passages &amp; Appels'!E475)</f>
        <v/>
      </c>
      <c r="L475" s="110" t="str">
        <f>IF('Passages &amp; Appels'!F475="","",'Passages &amp; Appels'!F475)</f>
        <v/>
      </c>
      <c r="M475" s="112" t="str">
        <f>IF('Passages &amp; Appels'!G475="","",'Passages &amp; Appels'!G475)</f>
        <v/>
      </c>
      <c r="N475" s="441" t="str">
        <f>IF('Passages &amp; Appels'!M475="","",'Passages &amp; Appels'!M475)</f>
        <v/>
      </c>
      <c r="O475" s="431" t="str">
        <f>IF('Passages &amp; Appels'!N475="","",'Passages &amp; Appels'!N475)</f>
        <v/>
      </c>
      <c r="P475" s="431" t="str">
        <f>IF('Passages &amp; Appels'!O475="","",'Passages &amp; Appels'!O475)</f>
        <v/>
      </c>
      <c r="Q475" s="439" t="str">
        <f>IF('Passages &amp; Appels'!P475="","",'Passages &amp; Appels'!P475)</f>
        <v/>
      </c>
      <c r="R475" s="435" t="str">
        <f>IF('Passages &amp; Appels'!Q475="","",'Passages &amp; Appels'!Q475)</f>
        <v/>
      </c>
      <c r="S475" s="110" t="str">
        <f>IF('Passages &amp; Appels'!R475="","",'Passages &amp; Appels'!R475)</f>
        <v/>
      </c>
      <c r="T475" s="437" t="str">
        <f>IF('Passages &amp; Appels'!S475="","",'Passages &amp; Appels'!S475)</f>
        <v/>
      </c>
      <c r="U475" s="112" t="str">
        <f>IF('Passages &amp; Appels'!T475="","",'Passages &amp; Appels'!T475)</f>
        <v/>
      </c>
      <c r="V475" s="413" t="str">
        <f>IF('Passages &amp; Appels'!U475="","",'Passages &amp; Appels'!U475)</f>
        <v/>
      </c>
    </row>
    <row r="476" spans="1:22" ht="18.75" hidden="1" x14ac:dyDescent="0.3">
      <c r="A476" s="486"/>
      <c r="B476" s="491" t="str">
        <f>IF('Passages &amp; Appels'!L476='Passages &amp; Appels'!L475,"",'Passages &amp; Appels'!L476)</f>
        <v/>
      </c>
      <c r="C476" s="487" t="str">
        <f>IF('Passages &amp; Appels'!A476='Passages &amp; Appels'!A475,"",'Passages &amp; Appels'!A476)</f>
        <v/>
      </c>
      <c r="D476" s="490" t="str">
        <f>IF('Passages &amp; Appels'!K476='Passages &amp; Appels'!K475,"",'Passages &amp; Appels'!K476)</f>
        <v/>
      </c>
      <c r="E476" s="488" t="str">
        <f>IF('Passages &amp; Appels'!H476='Passages &amp; Appels'!H475,"",'Passages &amp; Appels'!H476)</f>
        <v/>
      </c>
      <c r="F476" s="489" t="str">
        <f>IF('Passages &amp; Appels'!I476='Passages &amp; Appels'!I475,"",'Passages &amp; Appels'!I476)</f>
        <v/>
      </c>
      <c r="G476" s="259" t="str">
        <f>IF('Passages &amp; Appels'!J476="","",'Passages &amp; Appels'!J476)</f>
        <v/>
      </c>
      <c r="H476" s="468" t="str">
        <f>IF('Passages &amp; Appels'!B476="","",'Passages &amp; Appels'!B476)</f>
        <v/>
      </c>
      <c r="I476" s="437" t="str">
        <f>IF('Passages &amp; Appels'!C476="","",'Passages &amp; Appels'!C476)</f>
        <v/>
      </c>
      <c r="J476" s="110" t="str">
        <f>IF('Passages &amp; Appels'!D476="","",'Passages &amp; Appels'!D476)</f>
        <v/>
      </c>
      <c r="K476" s="110" t="str">
        <f>IF('Passages &amp; Appels'!E476="","",'Passages &amp; Appels'!E476)</f>
        <v/>
      </c>
      <c r="L476" s="110" t="str">
        <f>IF('Passages &amp; Appels'!F476="","",'Passages &amp; Appels'!F476)</f>
        <v/>
      </c>
      <c r="M476" s="112" t="str">
        <f>IF('Passages &amp; Appels'!G476="","",'Passages &amp; Appels'!G476)</f>
        <v/>
      </c>
      <c r="N476" s="441" t="str">
        <f>IF('Passages &amp; Appels'!M476="","",'Passages &amp; Appels'!M476)</f>
        <v/>
      </c>
      <c r="O476" s="431" t="str">
        <f>IF('Passages &amp; Appels'!N476="","",'Passages &amp; Appels'!N476)</f>
        <v/>
      </c>
      <c r="P476" s="431" t="str">
        <f>IF('Passages &amp; Appels'!O476="","",'Passages &amp; Appels'!O476)</f>
        <v/>
      </c>
      <c r="Q476" s="439" t="str">
        <f>IF('Passages &amp; Appels'!P476="","",'Passages &amp; Appels'!P476)</f>
        <v/>
      </c>
      <c r="R476" s="435" t="str">
        <f>IF('Passages &amp; Appels'!Q476="","",'Passages &amp; Appels'!Q476)</f>
        <v/>
      </c>
      <c r="S476" s="110" t="str">
        <f>IF('Passages &amp; Appels'!R476="","",'Passages &amp; Appels'!R476)</f>
        <v/>
      </c>
      <c r="T476" s="437" t="str">
        <f>IF('Passages &amp; Appels'!S476="","",'Passages &amp; Appels'!S476)</f>
        <v/>
      </c>
      <c r="U476" s="112" t="str">
        <f>IF('Passages &amp; Appels'!T476="","",'Passages &amp; Appels'!T476)</f>
        <v/>
      </c>
      <c r="V476" s="413" t="str">
        <f>IF('Passages &amp; Appels'!U476="","",'Passages &amp; Appels'!U476)</f>
        <v/>
      </c>
    </row>
    <row r="477" spans="1:22" ht="18.75" hidden="1" x14ac:dyDescent="0.3">
      <c r="A477" s="486"/>
      <c r="B477" s="491" t="str">
        <f>IF('Passages &amp; Appels'!L477='Passages &amp; Appels'!L476,"",'Passages &amp; Appels'!L477)</f>
        <v/>
      </c>
      <c r="C477" s="487" t="str">
        <f>IF('Passages &amp; Appels'!A477='Passages &amp; Appels'!A476,"",'Passages &amp; Appels'!A477)</f>
        <v/>
      </c>
      <c r="D477" s="490" t="str">
        <f>IF('Passages &amp; Appels'!K477='Passages &amp; Appels'!K476,"",'Passages &amp; Appels'!K477)</f>
        <v/>
      </c>
      <c r="E477" s="488" t="str">
        <f>IF('Passages &amp; Appels'!H477='Passages &amp; Appels'!H476,"",'Passages &amp; Appels'!H477)</f>
        <v/>
      </c>
      <c r="F477" s="489" t="str">
        <f>IF('Passages &amp; Appels'!I477='Passages &amp; Appels'!I476,"",'Passages &amp; Appels'!I477)</f>
        <v/>
      </c>
      <c r="G477" s="259" t="str">
        <f>IF('Passages &amp; Appels'!J477="","",'Passages &amp; Appels'!J477)</f>
        <v/>
      </c>
      <c r="H477" s="468" t="str">
        <f>IF('Passages &amp; Appels'!B477="","",'Passages &amp; Appels'!B477)</f>
        <v/>
      </c>
      <c r="I477" s="437" t="str">
        <f>IF('Passages &amp; Appels'!C477="","",'Passages &amp; Appels'!C477)</f>
        <v/>
      </c>
      <c r="J477" s="110" t="str">
        <f>IF('Passages &amp; Appels'!D477="","",'Passages &amp; Appels'!D477)</f>
        <v/>
      </c>
      <c r="K477" s="110" t="str">
        <f>IF('Passages &amp; Appels'!E477="","",'Passages &amp; Appels'!E477)</f>
        <v/>
      </c>
      <c r="L477" s="110" t="str">
        <f>IF('Passages &amp; Appels'!F477="","",'Passages &amp; Appels'!F477)</f>
        <v/>
      </c>
      <c r="M477" s="112" t="str">
        <f>IF('Passages &amp; Appels'!G477="","",'Passages &amp; Appels'!G477)</f>
        <v/>
      </c>
      <c r="N477" s="441" t="str">
        <f>IF('Passages &amp; Appels'!M477="","",'Passages &amp; Appels'!M477)</f>
        <v/>
      </c>
      <c r="O477" s="431" t="str">
        <f>IF('Passages &amp; Appels'!N477="","",'Passages &amp; Appels'!N477)</f>
        <v/>
      </c>
      <c r="P477" s="431" t="str">
        <f>IF('Passages &amp; Appels'!O477="","",'Passages &amp; Appels'!O477)</f>
        <v/>
      </c>
      <c r="Q477" s="439" t="str">
        <f>IF('Passages &amp; Appels'!P477="","",'Passages &amp; Appels'!P477)</f>
        <v/>
      </c>
      <c r="R477" s="435" t="str">
        <f>IF('Passages &amp; Appels'!Q477="","",'Passages &amp; Appels'!Q477)</f>
        <v/>
      </c>
      <c r="S477" s="110" t="str">
        <f>IF('Passages &amp; Appels'!R477="","",'Passages &amp; Appels'!R477)</f>
        <v/>
      </c>
      <c r="T477" s="437" t="str">
        <f>IF('Passages &amp; Appels'!S477="","",'Passages &amp; Appels'!S477)</f>
        <v/>
      </c>
      <c r="U477" s="112" t="str">
        <f>IF('Passages &amp; Appels'!T477="","",'Passages &amp; Appels'!T477)</f>
        <v/>
      </c>
      <c r="V477" s="413" t="str">
        <f>IF('Passages &amp; Appels'!U477="","",'Passages &amp; Appels'!U477)</f>
        <v/>
      </c>
    </row>
    <row r="478" spans="1:22" ht="18.75" hidden="1" x14ac:dyDescent="0.3">
      <c r="A478" s="486"/>
      <c r="B478" s="491" t="str">
        <f>IF('Passages &amp; Appels'!L478='Passages &amp; Appels'!L477,"",'Passages &amp; Appels'!L478)</f>
        <v/>
      </c>
      <c r="C478" s="487" t="str">
        <f>IF('Passages &amp; Appels'!A478='Passages &amp; Appels'!A477,"",'Passages &amp; Appels'!A478)</f>
        <v/>
      </c>
      <c r="D478" s="490" t="str">
        <f>IF('Passages &amp; Appels'!K478='Passages &amp; Appels'!K477,"",'Passages &amp; Appels'!K478)</f>
        <v/>
      </c>
      <c r="E478" s="488" t="str">
        <f>IF('Passages &amp; Appels'!H478='Passages &amp; Appels'!H477,"",'Passages &amp; Appels'!H478)</f>
        <v/>
      </c>
      <c r="F478" s="489" t="str">
        <f>IF('Passages &amp; Appels'!I478='Passages &amp; Appels'!I477,"",'Passages &amp; Appels'!I478)</f>
        <v/>
      </c>
      <c r="G478" s="259" t="str">
        <f>IF('Passages &amp; Appels'!J478="","",'Passages &amp; Appels'!J478)</f>
        <v/>
      </c>
      <c r="H478" s="468" t="str">
        <f>IF('Passages &amp; Appels'!B478="","",'Passages &amp; Appels'!B478)</f>
        <v/>
      </c>
      <c r="I478" s="437" t="str">
        <f>IF('Passages &amp; Appels'!C478="","",'Passages &amp; Appels'!C478)</f>
        <v/>
      </c>
      <c r="J478" s="110" t="str">
        <f>IF('Passages &amp; Appels'!D478="","",'Passages &amp; Appels'!D478)</f>
        <v/>
      </c>
      <c r="K478" s="110" t="str">
        <f>IF('Passages &amp; Appels'!E478="","",'Passages &amp; Appels'!E478)</f>
        <v/>
      </c>
      <c r="L478" s="110" t="str">
        <f>IF('Passages &amp; Appels'!F478="","",'Passages &amp; Appels'!F478)</f>
        <v/>
      </c>
      <c r="M478" s="112" t="str">
        <f>IF('Passages &amp; Appels'!G478="","",'Passages &amp; Appels'!G478)</f>
        <v/>
      </c>
      <c r="N478" s="441" t="str">
        <f>IF('Passages &amp; Appels'!M478="","",'Passages &amp; Appels'!M478)</f>
        <v/>
      </c>
      <c r="O478" s="431" t="str">
        <f>IF('Passages &amp; Appels'!N478="","",'Passages &amp; Appels'!N478)</f>
        <v/>
      </c>
      <c r="P478" s="431" t="str">
        <f>IF('Passages &amp; Appels'!O478="","",'Passages &amp; Appels'!O478)</f>
        <v/>
      </c>
      <c r="Q478" s="439" t="str">
        <f>IF('Passages &amp; Appels'!P478="","",'Passages &amp; Appels'!P478)</f>
        <v/>
      </c>
      <c r="R478" s="435" t="str">
        <f>IF('Passages &amp; Appels'!Q478="","",'Passages &amp; Appels'!Q478)</f>
        <v/>
      </c>
      <c r="S478" s="110" t="str">
        <f>IF('Passages &amp; Appels'!R478="","",'Passages &amp; Appels'!R478)</f>
        <v/>
      </c>
      <c r="T478" s="437" t="str">
        <f>IF('Passages &amp; Appels'!S478="","",'Passages &amp; Appels'!S478)</f>
        <v/>
      </c>
      <c r="U478" s="112" t="str">
        <f>IF('Passages &amp; Appels'!T478="","",'Passages &amp; Appels'!T478)</f>
        <v/>
      </c>
      <c r="V478" s="413" t="str">
        <f>IF('Passages &amp; Appels'!U478="","",'Passages &amp; Appels'!U478)</f>
        <v/>
      </c>
    </row>
    <row r="479" spans="1:22" ht="18.75" hidden="1" x14ac:dyDescent="0.3">
      <c r="A479" s="486"/>
      <c r="B479" s="491" t="str">
        <f>IF('Passages &amp; Appels'!L479='Passages &amp; Appels'!L478,"",'Passages &amp; Appels'!L479)</f>
        <v/>
      </c>
      <c r="C479" s="487" t="str">
        <f>IF('Passages &amp; Appels'!A479='Passages &amp; Appels'!A478,"",'Passages &amp; Appels'!A479)</f>
        <v/>
      </c>
      <c r="D479" s="490" t="str">
        <f>IF('Passages &amp; Appels'!K479='Passages &amp; Appels'!K478,"",'Passages &amp; Appels'!K479)</f>
        <v/>
      </c>
      <c r="E479" s="488" t="str">
        <f>IF('Passages &amp; Appels'!H479='Passages &amp; Appels'!H478,"",'Passages &amp; Appels'!H479)</f>
        <v/>
      </c>
      <c r="F479" s="489" t="str">
        <f>IF('Passages &amp; Appels'!I479='Passages &amp; Appels'!I478,"",'Passages &amp; Appels'!I479)</f>
        <v/>
      </c>
      <c r="G479" s="259" t="str">
        <f>IF('Passages &amp; Appels'!J479="","",'Passages &amp; Appels'!J479)</f>
        <v/>
      </c>
      <c r="H479" s="468" t="str">
        <f>IF('Passages &amp; Appels'!B479="","",'Passages &amp; Appels'!B479)</f>
        <v/>
      </c>
      <c r="I479" s="437" t="str">
        <f>IF('Passages &amp; Appels'!C479="","",'Passages &amp; Appels'!C479)</f>
        <v/>
      </c>
      <c r="J479" s="110" t="str">
        <f>IF('Passages &amp; Appels'!D479="","",'Passages &amp; Appels'!D479)</f>
        <v/>
      </c>
      <c r="K479" s="110" t="str">
        <f>IF('Passages &amp; Appels'!E479="","",'Passages &amp; Appels'!E479)</f>
        <v/>
      </c>
      <c r="L479" s="110" t="str">
        <f>IF('Passages &amp; Appels'!F479="","",'Passages &amp; Appels'!F479)</f>
        <v/>
      </c>
      <c r="M479" s="112" t="str">
        <f>IF('Passages &amp; Appels'!G479="","",'Passages &amp; Appels'!G479)</f>
        <v/>
      </c>
      <c r="N479" s="441" t="str">
        <f>IF('Passages &amp; Appels'!M479="","",'Passages &amp; Appels'!M479)</f>
        <v/>
      </c>
      <c r="O479" s="431" t="str">
        <f>IF('Passages &amp; Appels'!N479="","",'Passages &amp; Appels'!N479)</f>
        <v/>
      </c>
      <c r="P479" s="431" t="str">
        <f>IF('Passages &amp; Appels'!O479="","",'Passages &amp; Appels'!O479)</f>
        <v/>
      </c>
      <c r="Q479" s="439" t="str">
        <f>IF('Passages &amp; Appels'!P479="","",'Passages &amp; Appels'!P479)</f>
        <v/>
      </c>
      <c r="R479" s="435" t="str">
        <f>IF('Passages &amp; Appels'!Q479="","",'Passages &amp; Appels'!Q479)</f>
        <v/>
      </c>
      <c r="S479" s="110" t="str">
        <f>IF('Passages &amp; Appels'!R479="","",'Passages &amp; Appels'!R479)</f>
        <v/>
      </c>
      <c r="T479" s="437" t="str">
        <f>IF('Passages &amp; Appels'!S479="","",'Passages &amp; Appels'!S479)</f>
        <v/>
      </c>
      <c r="U479" s="112" t="str">
        <f>IF('Passages &amp; Appels'!T479="","",'Passages &amp; Appels'!T479)</f>
        <v/>
      </c>
      <c r="V479" s="413" t="str">
        <f>IF('Passages &amp; Appels'!U479="","",'Passages &amp; Appels'!U479)</f>
        <v/>
      </c>
    </row>
    <row r="480" spans="1:22" ht="18.75" hidden="1" x14ac:dyDescent="0.3">
      <c r="A480" s="486"/>
      <c r="B480" s="491" t="str">
        <f>IF('Passages &amp; Appels'!L480='Passages &amp; Appels'!L479,"",'Passages &amp; Appels'!L480)</f>
        <v/>
      </c>
      <c r="C480" s="487" t="str">
        <f>IF('Passages &amp; Appels'!A480='Passages &amp; Appels'!A479,"",'Passages &amp; Appels'!A480)</f>
        <v/>
      </c>
      <c r="D480" s="490" t="str">
        <f>IF('Passages &amp; Appels'!K480='Passages &amp; Appels'!K479,"",'Passages &amp; Appels'!K480)</f>
        <v/>
      </c>
      <c r="E480" s="488" t="str">
        <f>IF('Passages &amp; Appels'!H480='Passages &amp; Appels'!H479,"",'Passages &amp; Appels'!H480)</f>
        <v/>
      </c>
      <c r="F480" s="489" t="str">
        <f>IF('Passages &amp; Appels'!I480='Passages &amp; Appels'!I479,"",'Passages &amp; Appels'!I480)</f>
        <v/>
      </c>
      <c r="G480" s="259" t="str">
        <f>IF('Passages &amp; Appels'!J480="","",'Passages &amp; Appels'!J480)</f>
        <v/>
      </c>
      <c r="H480" s="468" t="str">
        <f>IF('Passages &amp; Appels'!B480="","",'Passages &amp; Appels'!B480)</f>
        <v/>
      </c>
      <c r="I480" s="437" t="str">
        <f>IF('Passages &amp; Appels'!C480="","",'Passages &amp; Appels'!C480)</f>
        <v/>
      </c>
      <c r="J480" s="110" t="str">
        <f>IF('Passages &amp; Appels'!D480="","",'Passages &amp; Appels'!D480)</f>
        <v/>
      </c>
      <c r="K480" s="110" t="str">
        <f>IF('Passages &amp; Appels'!E480="","",'Passages &amp; Appels'!E480)</f>
        <v/>
      </c>
      <c r="L480" s="110" t="str">
        <f>IF('Passages &amp; Appels'!F480="","",'Passages &amp; Appels'!F480)</f>
        <v/>
      </c>
      <c r="M480" s="112" t="str">
        <f>IF('Passages &amp; Appels'!G480="","",'Passages &amp; Appels'!G480)</f>
        <v/>
      </c>
      <c r="N480" s="441" t="str">
        <f>IF('Passages &amp; Appels'!M480="","",'Passages &amp; Appels'!M480)</f>
        <v/>
      </c>
      <c r="O480" s="431" t="str">
        <f>IF('Passages &amp; Appels'!N480="","",'Passages &amp; Appels'!N480)</f>
        <v/>
      </c>
      <c r="P480" s="431" t="str">
        <f>IF('Passages &amp; Appels'!O480="","",'Passages &amp; Appels'!O480)</f>
        <v/>
      </c>
      <c r="Q480" s="439" t="str">
        <f>IF('Passages &amp; Appels'!P480="","",'Passages &amp; Appels'!P480)</f>
        <v/>
      </c>
      <c r="R480" s="435" t="str">
        <f>IF('Passages &amp; Appels'!Q480="","",'Passages &amp; Appels'!Q480)</f>
        <v/>
      </c>
      <c r="S480" s="110" t="str">
        <f>IF('Passages &amp; Appels'!R480="","",'Passages &amp; Appels'!R480)</f>
        <v/>
      </c>
      <c r="T480" s="437" t="str">
        <f>IF('Passages &amp; Appels'!S480="","",'Passages &amp; Appels'!S480)</f>
        <v/>
      </c>
      <c r="U480" s="112" t="str">
        <f>IF('Passages &amp; Appels'!T480="","",'Passages &amp; Appels'!T480)</f>
        <v/>
      </c>
      <c r="V480" s="413" t="str">
        <f>IF('Passages &amp; Appels'!U480="","",'Passages &amp; Appels'!U480)</f>
        <v/>
      </c>
    </row>
    <row r="481" spans="1:22" ht="18.75" hidden="1" x14ac:dyDescent="0.3">
      <c r="A481" s="486"/>
      <c r="B481" s="491" t="str">
        <f>IF('Passages &amp; Appels'!L481='Passages &amp; Appels'!L480,"",'Passages &amp; Appels'!L481)</f>
        <v/>
      </c>
      <c r="C481" s="487" t="str">
        <f>IF('Passages &amp; Appels'!A481='Passages &amp; Appels'!A480,"",'Passages &amp; Appels'!A481)</f>
        <v/>
      </c>
      <c r="D481" s="490" t="str">
        <f>IF('Passages &amp; Appels'!K481='Passages &amp; Appels'!K480,"",'Passages &amp; Appels'!K481)</f>
        <v/>
      </c>
      <c r="E481" s="488" t="str">
        <f>IF('Passages &amp; Appels'!H481='Passages &amp; Appels'!H480,"",'Passages &amp; Appels'!H481)</f>
        <v/>
      </c>
      <c r="F481" s="489" t="str">
        <f>IF('Passages &amp; Appels'!I481='Passages &amp; Appels'!I480,"",'Passages &amp; Appels'!I481)</f>
        <v/>
      </c>
      <c r="G481" s="259" t="str">
        <f>IF('Passages &amp; Appels'!J481="","",'Passages &amp; Appels'!J481)</f>
        <v/>
      </c>
      <c r="H481" s="468" t="str">
        <f>IF('Passages &amp; Appels'!B481="","",'Passages &amp; Appels'!B481)</f>
        <v/>
      </c>
      <c r="I481" s="437" t="str">
        <f>IF('Passages &amp; Appels'!C481="","",'Passages &amp; Appels'!C481)</f>
        <v/>
      </c>
      <c r="J481" s="110" t="str">
        <f>IF('Passages &amp; Appels'!D481="","",'Passages &amp; Appels'!D481)</f>
        <v/>
      </c>
      <c r="K481" s="110" t="str">
        <f>IF('Passages &amp; Appels'!E481="","",'Passages &amp; Appels'!E481)</f>
        <v/>
      </c>
      <c r="L481" s="110" t="str">
        <f>IF('Passages &amp; Appels'!F481="","",'Passages &amp; Appels'!F481)</f>
        <v/>
      </c>
      <c r="M481" s="112" t="str">
        <f>IF('Passages &amp; Appels'!G481="","",'Passages &amp; Appels'!G481)</f>
        <v/>
      </c>
      <c r="N481" s="441" t="str">
        <f>IF('Passages &amp; Appels'!M481="","",'Passages &amp; Appels'!M481)</f>
        <v/>
      </c>
      <c r="O481" s="431" t="str">
        <f>IF('Passages &amp; Appels'!N481="","",'Passages &amp; Appels'!N481)</f>
        <v/>
      </c>
      <c r="P481" s="431" t="str">
        <f>IF('Passages &amp; Appels'!O481="","",'Passages &amp; Appels'!O481)</f>
        <v/>
      </c>
      <c r="Q481" s="439" t="str">
        <f>IF('Passages &amp; Appels'!P481="","",'Passages &amp; Appels'!P481)</f>
        <v/>
      </c>
      <c r="R481" s="435" t="str">
        <f>IF('Passages &amp; Appels'!Q481="","",'Passages &amp; Appels'!Q481)</f>
        <v/>
      </c>
      <c r="S481" s="110" t="str">
        <f>IF('Passages &amp; Appels'!R481="","",'Passages &amp; Appels'!R481)</f>
        <v/>
      </c>
      <c r="T481" s="437" t="str">
        <f>IF('Passages &amp; Appels'!S481="","",'Passages &amp; Appels'!S481)</f>
        <v/>
      </c>
      <c r="U481" s="112" t="str">
        <f>IF('Passages &amp; Appels'!T481="","",'Passages &amp; Appels'!T481)</f>
        <v/>
      </c>
      <c r="V481" s="413" t="str">
        <f>IF('Passages &amp; Appels'!U481="","",'Passages &amp; Appels'!U481)</f>
        <v/>
      </c>
    </row>
    <row r="482" spans="1:22" ht="18.75" hidden="1" x14ac:dyDescent="0.3">
      <c r="A482" s="486"/>
      <c r="B482" s="491" t="str">
        <f>IF('Passages &amp; Appels'!L482='Passages &amp; Appels'!L481,"",'Passages &amp; Appels'!L482)</f>
        <v/>
      </c>
      <c r="C482" s="487" t="str">
        <f>IF('Passages &amp; Appels'!A482='Passages &amp; Appels'!A481,"",'Passages &amp; Appels'!A482)</f>
        <v/>
      </c>
      <c r="D482" s="490" t="str">
        <f>IF('Passages &amp; Appels'!K482='Passages &amp; Appels'!K481,"",'Passages &amp; Appels'!K482)</f>
        <v/>
      </c>
      <c r="E482" s="488" t="str">
        <f>IF('Passages &amp; Appels'!H482='Passages &amp; Appels'!H481,"",'Passages &amp; Appels'!H482)</f>
        <v/>
      </c>
      <c r="F482" s="489" t="str">
        <f>IF('Passages &amp; Appels'!I482='Passages &amp; Appels'!I481,"",'Passages &amp; Appels'!I482)</f>
        <v/>
      </c>
      <c r="G482" s="259" t="str">
        <f>IF('Passages &amp; Appels'!J482="","",'Passages &amp; Appels'!J482)</f>
        <v/>
      </c>
      <c r="H482" s="468" t="str">
        <f>IF('Passages &amp; Appels'!B482="","",'Passages &amp; Appels'!B482)</f>
        <v/>
      </c>
      <c r="I482" s="437" t="str">
        <f>IF('Passages &amp; Appels'!C482="","",'Passages &amp; Appels'!C482)</f>
        <v/>
      </c>
      <c r="J482" s="110" t="str">
        <f>IF('Passages &amp; Appels'!D482="","",'Passages &amp; Appels'!D482)</f>
        <v/>
      </c>
      <c r="K482" s="110" t="str">
        <f>IF('Passages &amp; Appels'!E482="","",'Passages &amp; Appels'!E482)</f>
        <v/>
      </c>
      <c r="L482" s="110" t="str">
        <f>IF('Passages &amp; Appels'!F482="","",'Passages &amp; Appels'!F482)</f>
        <v/>
      </c>
      <c r="M482" s="112" t="str">
        <f>IF('Passages &amp; Appels'!G482="","",'Passages &amp; Appels'!G482)</f>
        <v/>
      </c>
      <c r="N482" s="441" t="str">
        <f>IF('Passages &amp; Appels'!M482="","",'Passages &amp; Appels'!M482)</f>
        <v/>
      </c>
      <c r="O482" s="431" t="str">
        <f>IF('Passages &amp; Appels'!N482="","",'Passages &amp; Appels'!N482)</f>
        <v/>
      </c>
      <c r="P482" s="431" t="str">
        <f>IF('Passages &amp; Appels'!O482="","",'Passages &amp; Appels'!O482)</f>
        <v/>
      </c>
      <c r="Q482" s="439" t="str">
        <f>IF('Passages &amp; Appels'!P482="","",'Passages &amp; Appels'!P482)</f>
        <v/>
      </c>
      <c r="R482" s="435" t="str">
        <f>IF('Passages &amp; Appels'!Q482="","",'Passages &amp; Appels'!Q482)</f>
        <v/>
      </c>
      <c r="S482" s="110" t="str">
        <f>IF('Passages &amp; Appels'!R482="","",'Passages &amp; Appels'!R482)</f>
        <v/>
      </c>
      <c r="T482" s="437" t="str">
        <f>IF('Passages &amp; Appels'!S482="","",'Passages &amp; Appels'!S482)</f>
        <v/>
      </c>
      <c r="U482" s="112" t="str">
        <f>IF('Passages &amp; Appels'!T482="","",'Passages &amp; Appels'!T482)</f>
        <v/>
      </c>
      <c r="V482" s="413" t="str">
        <f>IF('Passages &amp; Appels'!U482="","",'Passages &amp; Appels'!U482)</f>
        <v/>
      </c>
    </row>
    <row r="483" spans="1:22" ht="18.75" hidden="1" x14ac:dyDescent="0.3">
      <c r="A483" s="486"/>
      <c r="B483" s="491" t="str">
        <f>IF('Passages &amp; Appels'!L483='Passages &amp; Appels'!L482,"",'Passages &amp; Appels'!L483)</f>
        <v/>
      </c>
      <c r="C483" s="487" t="str">
        <f>IF('Passages &amp; Appels'!A483='Passages &amp; Appels'!A482,"",'Passages &amp; Appels'!A483)</f>
        <v/>
      </c>
      <c r="D483" s="490" t="str">
        <f>IF('Passages &amp; Appels'!K483='Passages &amp; Appels'!K482,"",'Passages &amp; Appels'!K483)</f>
        <v/>
      </c>
      <c r="E483" s="488" t="str">
        <f>IF('Passages &amp; Appels'!H483='Passages &amp; Appels'!H482,"",'Passages &amp; Appels'!H483)</f>
        <v/>
      </c>
      <c r="F483" s="489" t="str">
        <f>IF('Passages &amp; Appels'!I483='Passages &amp; Appels'!I482,"",'Passages &amp; Appels'!I483)</f>
        <v/>
      </c>
      <c r="G483" s="259" t="str">
        <f>IF('Passages &amp; Appels'!J483="","",'Passages &amp; Appels'!J483)</f>
        <v/>
      </c>
      <c r="H483" s="468" t="str">
        <f>IF('Passages &amp; Appels'!B483="","",'Passages &amp; Appels'!B483)</f>
        <v/>
      </c>
      <c r="I483" s="437" t="str">
        <f>IF('Passages &amp; Appels'!C483="","",'Passages &amp; Appels'!C483)</f>
        <v/>
      </c>
      <c r="J483" s="110" t="str">
        <f>IF('Passages &amp; Appels'!D483="","",'Passages &amp; Appels'!D483)</f>
        <v/>
      </c>
      <c r="K483" s="110" t="str">
        <f>IF('Passages &amp; Appels'!E483="","",'Passages &amp; Appels'!E483)</f>
        <v/>
      </c>
      <c r="L483" s="110" t="str">
        <f>IF('Passages &amp; Appels'!F483="","",'Passages &amp; Appels'!F483)</f>
        <v/>
      </c>
      <c r="M483" s="112" t="str">
        <f>IF('Passages &amp; Appels'!G483="","",'Passages &amp; Appels'!G483)</f>
        <v/>
      </c>
      <c r="N483" s="441" t="str">
        <f>IF('Passages &amp; Appels'!M483="","",'Passages &amp; Appels'!M483)</f>
        <v/>
      </c>
      <c r="O483" s="431" t="str">
        <f>IF('Passages &amp; Appels'!N483="","",'Passages &amp; Appels'!N483)</f>
        <v/>
      </c>
      <c r="P483" s="431" t="str">
        <f>IF('Passages &amp; Appels'!O483="","",'Passages &amp; Appels'!O483)</f>
        <v/>
      </c>
      <c r="Q483" s="439" t="str">
        <f>IF('Passages &amp; Appels'!P483="","",'Passages &amp; Appels'!P483)</f>
        <v/>
      </c>
      <c r="R483" s="435" t="str">
        <f>IF('Passages &amp; Appels'!Q483="","",'Passages &amp; Appels'!Q483)</f>
        <v/>
      </c>
      <c r="S483" s="110" t="str">
        <f>IF('Passages &amp; Appels'!R483="","",'Passages &amp; Appels'!R483)</f>
        <v/>
      </c>
      <c r="T483" s="437" t="str">
        <f>IF('Passages &amp; Appels'!S483="","",'Passages &amp; Appels'!S483)</f>
        <v/>
      </c>
      <c r="U483" s="112" t="str">
        <f>IF('Passages &amp; Appels'!T483="","",'Passages &amp; Appels'!T483)</f>
        <v/>
      </c>
      <c r="V483" s="413" t="str">
        <f>IF('Passages &amp; Appels'!U483="","",'Passages &amp; Appels'!U483)</f>
        <v/>
      </c>
    </row>
    <row r="484" spans="1:22" ht="18.75" hidden="1" x14ac:dyDescent="0.3">
      <c r="A484" s="486"/>
      <c r="B484" s="491" t="str">
        <f>IF('Passages &amp; Appels'!L484='Passages &amp; Appels'!L483,"",'Passages &amp; Appels'!L484)</f>
        <v/>
      </c>
      <c r="C484" s="487" t="str">
        <f>IF('Passages &amp; Appels'!A484='Passages &amp; Appels'!A483,"",'Passages &amp; Appels'!A484)</f>
        <v/>
      </c>
      <c r="D484" s="490" t="str">
        <f>IF('Passages &amp; Appels'!K484='Passages &amp; Appels'!K483,"",'Passages &amp; Appels'!K484)</f>
        <v/>
      </c>
      <c r="E484" s="488" t="str">
        <f>IF('Passages &amp; Appels'!H484='Passages &amp; Appels'!H483,"",'Passages &amp; Appels'!H484)</f>
        <v/>
      </c>
      <c r="F484" s="489" t="str">
        <f>IF('Passages &amp; Appels'!I484='Passages &amp; Appels'!I483,"",'Passages &amp; Appels'!I484)</f>
        <v/>
      </c>
      <c r="G484" s="259" t="str">
        <f>IF('Passages &amp; Appels'!J484="","",'Passages &amp; Appels'!J484)</f>
        <v/>
      </c>
      <c r="H484" s="468" t="str">
        <f>IF('Passages &amp; Appels'!B484="","",'Passages &amp; Appels'!B484)</f>
        <v/>
      </c>
      <c r="I484" s="437" t="str">
        <f>IF('Passages &amp; Appels'!C484="","",'Passages &amp; Appels'!C484)</f>
        <v/>
      </c>
      <c r="J484" s="110" t="str">
        <f>IF('Passages &amp; Appels'!D484="","",'Passages &amp; Appels'!D484)</f>
        <v/>
      </c>
      <c r="K484" s="110" t="str">
        <f>IF('Passages &amp; Appels'!E484="","",'Passages &amp; Appels'!E484)</f>
        <v/>
      </c>
      <c r="L484" s="110" t="str">
        <f>IF('Passages &amp; Appels'!F484="","",'Passages &amp; Appels'!F484)</f>
        <v/>
      </c>
      <c r="M484" s="112" t="str">
        <f>IF('Passages &amp; Appels'!G484="","",'Passages &amp; Appels'!G484)</f>
        <v/>
      </c>
      <c r="N484" s="441" t="str">
        <f>IF('Passages &amp; Appels'!M484="","",'Passages &amp; Appels'!M484)</f>
        <v/>
      </c>
      <c r="O484" s="431" t="str">
        <f>IF('Passages &amp; Appels'!N484="","",'Passages &amp; Appels'!N484)</f>
        <v/>
      </c>
      <c r="P484" s="431" t="str">
        <f>IF('Passages &amp; Appels'!O484="","",'Passages &amp; Appels'!O484)</f>
        <v/>
      </c>
      <c r="Q484" s="439" t="str">
        <f>IF('Passages &amp; Appels'!P484="","",'Passages &amp; Appels'!P484)</f>
        <v/>
      </c>
      <c r="R484" s="435" t="str">
        <f>IF('Passages &amp; Appels'!Q484="","",'Passages &amp; Appels'!Q484)</f>
        <v/>
      </c>
      <c r="S484" s="110" t="str">
        <f>IF('Passages &amp; Appels'!R484="","",'Passages &amp; Appels'!R484)</f>
        <v/>
      </c>
      <c r="T484" s="437" t="str">
        <f>IF('Passages &amp; Appels'!S484="","",'Passages &amp; Appels'!S484)</f>
        <v/>
      </c>
      <c r="U484" s="112" t="str">
        <f>IF('Passages &amp; Appels'!T484="","",'Passages &amp; Appels'!T484)</f>
        <v/>
      </c>
      <c r="V484" s="413" t="str">
        <f>IF('Passages &amp; Appels'!U484="","",'Passages &amp; Appels'!U484)</f>
        <v/>
      </c>
    </row>
    <row r="485" spans="1:22" ht="18.75" hidden="1" x14ac:dyDescent="0.3">
      <c r="A485" s="486"/>
      <c r="B485" s="491" t="str">
        <f>IF('Passages &amp; Appels'!L485='Passages &amp; Appels'!L484,"",'Passages &amp; Appels'!L485)</f>
        <v/>
      </c>
      <c r="C485" s="487" t="str">
        <f>IF('Passages &amp; Appels'!A485='Passages &amp; Appels'!A484,"",'Passages &amp; Appels'!A485)</f>
        <v/>
      </c>
      <c r="D485" s="490" t="str">
        <f>IF('Passages &amp; Appels'!K485='Passages &amp; Appels'!K484,"",'Passages &amp; Appels'!K485)</f>
        <v/>
      </c>
      <c r="E485" s="488" t="str">
        <f>IF('Passages &amp; Appels'!H485='Passages &amp; Appels'!H484,"",'Passages &amp; Appels'!H485)</f>
        <v/>
      </c>
      <c r="F485" s="489" t="str">
        <f>IF('Passages &amp; Appels'!I485='Passages &amp; Appels'!I484,"",'Passages &amp; Appels'!I485)</f>
        <v/>
      </c>
      <c r="G485" s="259" t="str">
        <f>IF('Passages &amp; Appels'!J485="","",'Passages &amp; Appels'!J485)</f>
        <v/>
      </c>
      <c r="H485" s="468" t="str">
        <f>IF('Passages &amp; Appels'!B485="","",'Passages &amp; Appels'!B485)</f>
        <v/>
      </c>
      <c r="I485" s="437" t="str">
        <f>IF('Passages &amp; Appels'!C485="","",'Passages &amp; Appels'!C485)</f>
        <v/>
      </c>
      <c r="J485" s="110" t="str">
        <f>IF('Passages &amp; Appels'!D485="","",'Passages &amp; Appels'!D485)</f>
        <v/>
      </c>
      <c r="K485" s="110" t="str">
        <f>IF('Passages &amp; Appels'!E485="","",'Passages &amp; Appels'!E485)</f>
        <v/>
      </c>
      <c r="L485" s="110" t="str">
        <f>IF('Passages &amp; Appels'!F485="","",'Passages &amp; Appels'!F485)</f>
        <v/>
      </c>
      <c r="M485" s="112" t="str">
        <f>IF('Passages &amp; Appels'!G485="","",'Passages &amp; Appels'!G485)</f>
        <v/>
      </c>
      <c r="N485" s="441" t="str">
        <f>IF('Passages &amp; Appels'!M485="","",'Passages &amp; Appels'!M485)</f>
        <v/>
      </c>
      <c r="O485" s="431" t="str">
        <f>IF('Passages &amp; Appels'!N485="","",'Passages &amp; Appels'!N485)</f>
        <v/>
      </c>
      <c r="P485" s="431" t="str">
        <f>IF('Passages &amp; Appels'!O485="","",'Passages &amp; Appels'!O485)</f>
        <v/>
      </c>
      <c r="Q485" s="439" t="str">
        <f>IF('Passages &amp; Appels'!P485="","",'Passages &amp; Appels'!P485)</f>
        <v/>
      </c>
      <c r="R485" s="435" t="str">
        <f>IF('Passages &amp; Appels'!Q485="","",'Passages &amp; Appels'!Q485)</f>
        <v/>
      </c>
      <c r="S485" s="110" t="str">
        <f>IF('Passages &amp; Appels'!R485="","",'Passages &amp; Appels'!R485)</f>
        <v/>
      </c>
      <c r="T485" s="437" t="str">
        <f>IF('Passages &amp; Appels'!S485="","",'Passages &amp; Appels'!S485)</f>
        <v/>
      </c>
      <c r="U485" s="112" t="str">
        <f>IF('Passages &amp; Appels'!T485="","",'Passages &amp; Appels'!T485)</f>
        <v/>
      </c>
      <c r="V485" s="413" t="str">
        <f>IF('Passages &amp; Appels'!U485="","",'Passages &amp; Appels'!U485)</f>
        <v/>
      </c>
    </row>
    <row r="486" spans="1:22" ht="18.75" hidden="1" x14ac:dyDescent="0.3">
      <c r="A486" s="486"/>
      <c r="B486" s="491" t="str">
        <f>IF('Passages &amp; Appels'!L486='Passages &amp; Appels'!L485,"",'Passages &amp; Appels'!L486)</f>
        <v/>
      </c>
      <c r="C486" s="487" t="str">
        <f>IF('Passages &amp; Appels'!A486='Passages &amp; Appels'!A485,"",'Passages &amp; Appels'!A486)</f>
        <v/>
      </c>
      <c r="D486" s="490" t="str">
        <f>IF('Passages &amp; Appels'!K486='Passages &amp; Appels'!K485,"",'Passages &amp; Appels'!K486)</f>
        <v/>
      </c>
      <c r="E486" s="488" t="str">
        <f>IF('Passages &amp; Appels'!H486='Passages &amp; Appels'!H485,"",'Passages &amp; Appels'!H486)</f>
        <v/>
      </c>
      <c r="F486" s="489" t="str">
        <f>IF('Passages &amp; Appels'!I486='Passages &amp; Appels'!I485,"",'Passages &amp; Appels'!I486)</f>
        <v/>
      </c>
      <c r="G486" s="259" t="str">
        <f>IF('Passages &amp; Appels'!J486="","",'Passages &amp; Appels'!J486)</f>
        <v/>
      </c>
      <c r="H486" s="468" t="str">
        <f>IF('Passages &amp; Appels'!B486="","",'Passages &amp; Appels'!B486)</f>
        <v/>
      </c>
      <c r="I486" s="437" t="str">
        <f>IF('Passages &amp; Appels'!C486="","",'Passages &amp; Appels'!C486)</f>
        <v/>
      </c>
      <c r="J486" s="110" t="str">
        <f>IF('Passages &amp; Appels'!D486="","",'Passages &amp; Appels'!D486)</f>
        <v/>
      </c>
      <c r="K486" s="110" t="str">
        <f>IF('Passages &amp; Appels'!E486="","",'Passages &amp; Appels'!E486)</f>
        <v/>
      </c>
      <c r="L486" s="110" t="str">
        <f>IF('Passages &amp; Appels'!F486="","",'Passages &amp; Appels'!F486)</f>
        <v/>
      </c>
      <c r="M486" s="112" t="str">
        <f>IF('Passages &amp; Appels'!G486="","",'Passages &amp; Appels'!G486)</f>
        <v/>
      </c>
      <c r="N486" s="441" t="str">
        <f>IF('Passages &amp; Appels'!M486="","",'Passages &amp; Appels'!M486)</f>
        <v/>
      </c>
      <c r="O486" s="431" t="str">
        <f>IF('Passages &amp; Appels'!N486="","",'Passages &amp; Appels'!N486)</f>
        <v/>
      </c>
      <c r="P486" s="431" t="str">
        <f>IF('Passages &amp; Appels'!O486="","",'Passages &amp; Appels'!O486)</f>
        <v/>
      </c>
      <c r="Q486" s="439" t="str">
        <f>IF('Passages &amp; Appels'!P486="","",'Passages &amp; Appels'!P486)</f>
        <v/>
      </c>
      <c r="R486" s="435" t="str">
        <f>IF('Passages &amp; Appels'!Q486="","",'Passages &amp; Appels'!Q486)</f>
        <v/>
      </c>
      <c r="S486" s="110" t="str">
        <f>IF('Passages &amp; Appels'!R486="","",'Passages &amp; Appels'!R486)</f>
        <v/>
      </c>
      <c r="T486" s="437" t="str">
        <f>IF('Passages &amp; Appels'!S486="","",'Passages &amp; Appels'!S486)</f>
        <v/>
      </c>
      <c r="U486" s="112" t="str">
        <f>IF('Passages &amp; Appels'!T486="","",'Passages &amp; Appels'!T486)</f>
        <v/>
      </c>
      <c r="V486" s="413" t="str">
        <f>IF('Passages &amp; Appels'!U486="","",'Passages &amp; Appels'!U486)</f>
        <v/>
      </c>
    </row>
    <row r="487" spans="1:22" ht="18.75" hidden="1" x14ac:dyDescent="0.3">
      <c r="A487" s="486"/>
      <c r="B487" s="491" t="str">
        <f>IF('Passages &amp; Appels'!L487='Passages &amp; Appels'!L486,"",'Passages &amp; Appels'!L487)</f>
        <v/>
      </c>
      <c r="C487" s="487" t="str">
        <f>IF('Passages &amp; Appels'!A487='Passages &amp; Appels'!A486,"",'Passages &amp; Appels'!A487)</f>
        <v/>
      </c>
      <c r="D487" s="490" t="str">
        <f>IF('Passages &amp; Appels'!K487='Passages &amp; Appels'!K486,"",'Passages &amp; Appels'!K487)</f>
        <v/>
      </c>
      <c r="E487" s="488" t="str">
        <f>IF('Passages &amp; Appels'!H487='Passages &amp; Appels'!H486,"",'Passages &amp; Appels'!H487)</f>
        <v/>
      </c>
      <c r="F487" s="489" t="str">
        <f>IF('Passages &amp; Appels'!I487='Passages &amp; Appels'!I486,"",'Passages &amp; Appels'!I487)</f>
        <v/>
      </c>
      <c r="G487" s="259" t="str">
        <f>IF('Passages &amp; Appels'!J487="","",'Passages &amp; Appels'!J487)</f>
        <v/>
      </c>
      <c r="H487" s="468" t="str">
        <f>IF('Passages &amp; Appels'!B487="","",'Passages &amp; Appels'!B487)</f>
        <v/>
      </c>
      <c r="I487" s="437" t="str">
        <f>IF('Passages &amp; Appels'!C487="","",'Passages &amp; Appels'!C487)</f>
        <v/>
      </c>
      <c r="J487" s="110" t="str">
        <f>IF('Passages &amp; Appels'!D487="","",'Passages &amp; Appels'!D487)</f>
        <v/>
      </c>
      <c r="K487" s="110" t="str">
        <f>IF('Passages &amp; Appels'!E487="","",'Passages &amp; Appels'!E487)</f>
        <v/>
      </c>
      <c r="L487" s="110" t="str">
        <f>IF('Passages &amp; Appels'!F487="","",'Passages &amp; Appels'!F487)</f>
        <v/>
      </c>
      <c r="M487" s="112" t="str">
        <f>IF('Passages &amp; Appels'!G487="","",'Passages &amp; Appels'!G487)</f>
        <v/>
      </c>
      <c r="N487" s="441" t="str">
        <f>IF('Passages &amp; Appels'!M487="","",'Passages &amp; Appels'!M487)</f>
        <v/>
      </c>
      <c r="O487" s="431" t="str">
        <f>IF('Passages &amp; Appels'!N487="","",'Passages &amp; Appels'!N487)</f>
        <v/>
      </c>
      <c r="P487" s="431" t="str">
        <f>IF('Passages &amp; Appels'!O487="","",'Passages &amp; Appels'!O487)</f>
        <v/>
      </c>
      <c r="Q487" s="439" t="str">
        <f>IF('Passages &amp; Appels'!P487="","",'Passages &amp; Appels'!P487)</f>
        <v/>
      </c>
      <c r="R487" s="435" t="str">
        <f>IF('Passages &amp; Appels'!Q487="","",'Passages &amp; Appels'!Q487)</f>
        <v/>
      </c>
      <c r="S487" s="110" t="str">
        <f>IF('Passages &amp; Appels'!R487="","",'Passages &amp; Appels'!R487)</f>
        <v/>
      </c>
      <c r="T487" s="437" t="str">
        <f>IF('Passages &amp; Appels'!S487="","",'Passages &amp; Appels'!S487)</f>
        <v/>
      </c>
      <c r="U487" s="112" t="str">
        <f>IF('Passages &amp; Appels'!T487="","",'Passages &amp; Appels'!T487)</f>
        <v/>
      </c>
      <c r="V487" s="413" t="str">
        <f>IF('Passages &amp; Appels'!U487="","",'Passages &amp; Appels'!U487)</f>
        <v/>
      </c>
    </row>
    <row r="488" spans="1:22" ht="18.75" hidden="1" x14ac:dyDescent="0.3">
      <c r="A488" s="486"/>
      <c r="B488" s="491" t="str">
        <f>IF('Passages &amp; Appels'!L488='Passages &amp; Appels'!L487,"",'Passages &amp; Appels'!L488)</f>
        <v/>
      </c>
      <c r="C488" s="487" t="str">
        <f>IF('Passages &amp; Appels'!A488='Passages &amp; Appels'!A487,"",'Passages &amp; Appels'!A488)</f>
        <v/>
      </c>
      <c r="D488" s="490" t="str">
        <f>IF('Passages &amp; Appels'!K488='Passages &amp; Appels'!K487,"",'Passages &amp; Appels'!K488)</f>
        <v/>
      </c>
      <c r="E488" s="488" t="str">
        <f>IF('Passages &amp; Appels'!H488='Passages &amp; Appels'!H487,"",'Passages &amp; Appels'!H488)</f>
        <v/>
      </c>
      <c r="F488" s="489" t="str">
        <f>IF('Passages &amp; Appels'!I488='Passages &amp; Appels'!I487,"",'Passages &amp; Appels'!I488)</f>
        <v/>
      </c>
      <c r="G488" s="259" t="str">
        <f>IF('Passages &amp; Appels'!J488="","",'Passages &amp; Appels'!J488)</f>
        <v/>
      </c>
      <c r="H488" s="468" t="str">
        <f>IF('Passages &amp; Appels'!B488="","",'Passages &amp; Appels'!B488)</f>
        <v/>
      </c>
      <c r="I488" s="437" t="str">
        <f>IF('Passages &amp; Appels'!C488="","",'Passages &amp; Appels'!C488)</f>
        <v/>
      </c>
      <c r="J488" s="110" t="str">
        <f>IF('Passages &amp; Appels'!D488="","",'Passages &amp; Appels'!D488)</f>
        <v/>
      </c>
      <c r="K488" s="110" t="str">
        <f>IF('Passages &amp; Appels'!E488="","",'Passages &amp; Appels'!E488)</f>
        <v/>
      </c>
      <c r="L488" s="110" t="str">
        <f>IF('Passages &amp; Appels'!F488="","",'Passages &amp; Appels'!F488)</f>
        <v/>
      </c>
      <c r="M488" s="112" t="str">
        <f>IF('Passages &amp; Appels'!G488="","",'Passages &amp; Appels'!G488)</f>
        <v/>
      </c>
      <c r="N488" s="441" t="str">
        <f>IF('Passages &amp; Appels'!M488="","",'Passages &amp; Appels'!M488)</f>
        <v/>
      </c>
      <c r="O488" s="431" t="str">
        <f>IF('Passages &amp; Appels'!N488="","",'Passages &amp; Appels'!N488)</f>
        <v/>
      </c>
      <c r="P488" s="431" t="str">
        <f>IF('Passages &amp; Appels'!O488="","",'Passages &amp; Appels'!O488)</f>
        <v/>
      </c>
      <c r="Q488" s="439" t="str">
        <f>IF('Passages &amp; Appels'!P488="","",'Passages &amp; Appels'!P488)</f>
        <v/>
      </c>
      <c r="R488" s="435" t="str">
        <f>IF('Passages &amp; Appels'!Q488="","",'Passages &amp; Appels'!Q488)</f>
        <v/>
      </c>
      <c r="S488" s="110" t="str">
        <f>IF('Passages &amp; Appels'!R488="","",'Passages &amp; Appels'!R488)</f>
        <v/>
      </c>
      <c r="T488" s="437" t="str">
        <f>IF('Passages &amp; Appels'!S488="","",'Passages &amp; Appels'!S488)</f>
        <v/>
      </c>
      <c r="U488" s="112" t="str">
        <f>IF('Passages &amp; Appels'!T488="","",'Passages &amp; Appels'!T488)</f>
        <v/>
      </c>
      <c r="V488" s="413" t="str">
        <f>IF('Passages &amp; Appels'!U488="","",'Passages &amp; Appels'!U488)</f>
        <v/>
      </c>
    </row>
    <row r="489" spans="1:22" ht="18.75" hidden="1" x14ac:dyDescent="0.3">
      <c r="A489" s="486"/>
      <c r="B489" s="491" t="str">
        <f>IF('Passages &amp; Appels'!L489='Passages &amp; Appels'!L488,"",'Passages &amp; Appels'!L489)</f>
        <v/>
      </c>
      <c r="C489" s="487" t="str">
        <f>IF('Passages &amp; Appels'!A489='Passages &amp; Appels'!A488,"",'Passages &amp; Appels'!A489)</f>
        <v/>
      </c>
      <c r="D489" s="490" t="str">
        <f>IF('Passages &amp; Appels'!K489='Passages &amp; Appels'!K488,"",'Passages &amp; Appels'!K489)</f>
        <v/>
      </c>
      <c r="E489" s="488" t="str">
        <f>IF('Passages &amp; Appels'!H489='Passages &amp; Appels'!H488,"",'Passages &amp; Appels'!H489)</f>
        <v/>
      </c>
      <c r="F489" s="489" t="str">
        <f>IF('Passages &amp; Appels'!I489='Passages &amp; Appels'!I488,"",'Passages &amp; Appels'!I489)</f>
        <v/>
      </c>
      <c r="G489" s="259" t="str">
        <f>IF('Passages &amp; Appels'!J489="","",'Passages &amp; Appels'!J489)</f>
        <v/>
      </c>
      <c r="H489" s="468" t="str">
        <f>IF('Passages &amp; Appels'!B489="","",'Passages &amp; Appels'!B489)</f>
        <v/>
      </c>
      <c r="I489" s="437" t="str">
        <f>IF('Passages &amp; Appels'!C489="","",'Passages &amp; Appels'!C489)</f>
        <v/>
      </c>
      <c r="J489" s="110" t="str">
        <f>IF('Passages &amp; Appels'!D489="","",'Passages &amp; Appels'!D489)</f>
        <v/>
      </c>
      <c r="K489" s="110" t="str">
        <f>IF('Passages &amp; Appels'!E489="","",'Passages &amp; Appels'!E489)</f>
        <v/>
      </c>
      <c r="L489" s="110" t="str">
        <f>IF('Passages &amp; Appels'!F489="","",'Passages &amp; Appels'!F489)</f>
        <v/>
      </c>
      <c r="M489" s="112" t="str">
        <f>IF('Passages &amp; Appels'!G489="","",'Passages &amp; Appels'!G489)</f>
        <v/>
      </c>
      <c r="N489" s="441" t="str">
        <f>IF('Passages &amp; Appels'!M489="","",'Passages &amp; Appels'!M489)</f>
        <v/>
      </c>
      <c r="O489" s="431" t="str">
        <f>IF('Passages &amp; Appels'!N489="","",'Passages &amp; Appels'!N489)</f>
        <v/>
      </c>
      <c r="P489" s="431" t="str">
        <f>IF('Passages &amp; Appels'!O489="","",'Passages &amp; Appels'!O489)</f>
        <v/>
      </c>
      <c r="Q489" s="439" t="str">
        <f>IF('Passages &amp; Appels'!P489="","",'Passages &amp; Appels'!P489)</f>
        <v/>
      </c>
      <c r="R489" s="435" t="str">
        <f>IF('Passages &amp; Appels'!Q489="","",'Passages &amp; Appels'!Q489)</f>
        <v/>
      </c>
      <c r="S489" s="110" t="str">
        <f>IF('Passages &amp; Appels'!R489="","",'Passages &amp; Appels'!R489)</f>
        <v/>
      </c>
      <c r="T489" s="437" t="str">
        <f>IF('Passages &amp; Appels'!S489="","",'Passages &amp; Appels'!S489)</f>
        <v/>
      </c>
      <c r="U489" s="112" t="str">
        <f>IF('Passages &amp; Appels'!T489="","",'Passages &amp; Appels'!T489)</f>
        <v/>
      </c>
      <c r="V489" s="413" t="str">
        <f>IF('Passages &amp; Appels'!U489="","",'Passages &amp; Appels'!U489)</f>
        <v/>
      </c>
    </row>
    <row r="490" spans="1:22" ht="18.75" hidden="1" x14ac:dyDescent="0.3">
      <c r="A490" s="486"/>
      <c r="B490" s="491" t="str">
        <f>IF('Passages &amp; Appels'!L490='Passages &amp; Appels'!L489,"",'Passages &amp; Appels'!L490)</f>
        <v/>
      </c>
      <c r="C490" s="487" t="str">
        <f>IF('Passages &amp; Appels'!A490='Passages &amp; Appels'!A489,"",'Passages &amp; Appels'!A490)</f>
        <v/>
      </c>
      <c r="D490" s="490" t="str">
        <f>IF('Passages &amp; Appels'!K490='Passages &amp; Appels'!K489,"",'Passages &amp; Appels'!K490)</f>
        <v/>
      </c>
      <c r="E490" s="488" t="str">
        <f>IF('Passages &amp; Appels'!H490='Passages &amp; Appels'!H489,"",'Passages &amp; Appels'!H490)</f>
        <v/>
      </c>
      <c r="F490" s="489" t="str">
        <f>IF('Passages &amp; Appels'!I490='Passages &amp; Appels'!I489,"",'Passages &amp; Appels'!I490)</f>
        <v/>
      </c>
      <c r="G490" s="259" t="str">
        <f>IF('Passages &amp; Appels'!J490="","",'Passages &amp; Appels'!J490)</f>
        <v/>
      </c>
      <c r="H490" s="468" t="str">
        <f>IF('Passages &amp; Appels'!B490="","",'Passages &amp; Appels'!B490)</f>
        <v/>
      </c>
      <c r="I490" s="437" t="str">
        <f>IF('Passages &amp; Appels'!C490="","",'Passages &amp; Appels'!C490)</f>
        <v/>
      </c>
      <c r="J490" s="110" t="str">
        <f>IF('Passages &amp; Appels'!D490="","",'Passages &amp; Appels'!D490)</f>
        <v/>
      </c>
      <c r="K490" s="110" t="str">
        <f>IF('Passages &amp; Appels'!E490="","",'Passages &amp; Appels'!E490)</f>
        <v/>
      </c>
      <c r="L490" s="110" t="str">
        <f>IF('Passages &amp; Appels'!F490="","",'Passages &amp; Appels'!F490)</f>
        <v/>
      </c>
      <c r="M490" s="112" t="str">
        <f>IF('Passages &amp; Appels'!G490="","",'Passages &amp; Appels'!G490)</f>
        <v/>
      </c>
      <c r="N490" s="441" t="str">
        <f>IF('Passages &amp; Appels'!M490="","",'Passages &amp; Appels'!M490)</f>
        <v/>
      </c>
      <c r="O490" s="431" t="str">
        <f>IF('Passages &amp; Appels'!N490="","",'Passages &amp; Appels'!N490)</f>
        <v/>
      </c>
      <c r="P490" s="431" t="str">
        <f>IF('Passages &amp; Appels'!O490="","",'Passages &amp; Appels'!O490)</f>
        <v/>
      </c>
      <c r="Q490" s="439" t="str">
        <f>IF('Passages &amp; Appels'!P490="","",'Passages &amp; Appels'!P490)</f>
        <v/>
      </c>
      <c r="R490" s="435" t="str">
        <f>IF('Passages &amp; Appels'!Q490="","",'Passages &amp; Appels'!Q490)</f>
        <v/>
      </c>
      <c r="S490" s="110" t="str">
        <f>IF('Passages &amp; Appels'!R490="","",'Passages &amp; Appels'!R490)</f>
        <v/>
      </c>
      <c r="T490" s="437" t="str">
        <f>IF('Passages &amp; Appels'!S490="","",'Passages &amp; Appels'!S490)</f>
        <v/>
      </c>
      <c r="U490" s="112" t="str">
        <f>IF('Passages &amp; Appels'!T490="","",'Passages &amp; Appels'!T490)</f>
        <v/>
      </c>
      <c r="V490" s="413" t="str">
        <f>IF('Passages &amp; Appels'!U490="","",'Passages &amp; Appels'!U490)</f>
        <v/>
      </c>
    </row>
    <row r="491" spans="1:22" ht="18.75" hidden="1" x14ac:dyDescent="0.3">
      <c r="A491" s="486"/>
      <c r="B491" s="491" t="str">
        <f>IF('Passages &amp; Appels'!L491='Passages &amp; Appels'!L490,"",'Passages &amp; Appels'!L491)</f>
        <v/>
      </c>
      <c r="C491" s="487" t="str">
        <f>IF('Passages &amp; Appels'!A491='Passages &amp; Appels'!A490,"",'Passages &amp; Appels'!A491)</f>
        <v/>
      </c>
      <c r="D491" s="490" t="str">
        <f>IF('Passages &amp; Appels'!K491='Passages &amp; Appels'!K490,"",'Passages &amp; Appels'!K491)</f>
        <v/>
      </c>
      <c r="E491" s="488" t="str">
        <f>IF('Passages &amp; Appels'!H491='Passages &amp; Appels'!H490,"",'Passages &amp; Appels'!H491)</f>
        <v/>
      </c>
      <c r="F491" s="489" t="str">
        <f>IF('Passages &amp; Appels'!I491='Passages &amp; Appels'!I490,"",'Passages &amp; Appels'!I491)</f>
        <v/>
      </c>
      <c r="G491" s="259" t="str">
        <f>IF('Passages &amp; Appels'!J491="","",'Passages &amp; Appels'!J491)</f>
        <v/>
      </c>
      <c r="H491" s="468" t="str">
        <f>IF('Passages &amp; Appels'!B491="","",'Passages &amp; Appels'!B491)</f>
        <v/>
      </c>
      <c r="I491" s="437" t="str">
        <f>IF('Passages &amp; Appels'!C491="","",'Passages &amp; Appels'!C491)</f>
        <v/>
      </c>
      <c r="J491" s="110" t="str">
        <f>IF('Passages &amp; Appels'!D491="","",'Passages &amp; Appels'!D491)</f>
        <v/>
      </c>
      <c r="K491" s="110" t="str">
        <f>IF('Passages &amp; Appels'!E491="","",'Passages &amp; Appels'!E491)</f>
        <v/>
      </c>
      <c r="L491" s="110" t="str">
        <f>IF('Passages &amp; Appels'!F491="","",'Passages &amp; Appels'!F491)</f>
        <v/>
      </c>
      <c r="M491" s="112" t="str">
        <f>IF('Passages &amp; Appels'!G491="","",'Passages &amp; Appels'!G491)</f>
        <v/>
      </c>
      <c r="N491" s="441" t="str">
        <f>IF('Passages &amp; Appels'!M491="","",'Passages &amp; Appels'!M491)</f>
        <v/>
      </c>
      <c r="O491" s="431" t="str">
        <f>IF('Passages &amp; Appels'!N491="","",'Passages &amp; Appels'!N491)</f>
        <v/>
      </c>
      <c r="P491" s="431" t="str">
        <f>IF('Passages &amp; Appels'!O491="","",'Passages &amp; Appels'!O491)</f>
        <v/>
      </c>
      <c r="Q491" s="439" t="str">
        <f>IF('Passages &amp; Appels'!P491="","",'Passages &amp; Appels'!P491)</f>
        <v/>
      </c>
      <c r="R491" s="435" t="str">
        <f>IF('Passages &amp; Appels'!Q491="","",'Passages &amp; Appels'!Q491)</f>
        <v/>
      </c>
      <c r="S491" s="110" t="str">
        <f>IF('Passages &amp; Appels'!R491="","",'Passages &amp; Appels'!R491)</f>
        <v/>
      </c>
      <c r="T491" s="437" t="str">
        <f>IF('Passages &amp; Appels'!S491="","",'Passages &amp; Appels'!S491)</f>
        <v/>
      </c>
      <c r="U491" s="112" t="str">
        <f>IF('Passages &amp; Appels'!T491="","",'Passages &amp; Appels'!T491)</f>
        <v/>
      </c>
      <c r="V491" s="413" t="str">
        <f>IF('Passages &amp; Appels'!U491="","",'Passages &amp; Appels'!U491)</f>
        <v/>
      </c>
    </row>
    <row r="492" spans="1:22" ht="18.75" hidden="1" x14ac:dyDescent="0.3">
      <c r="A492" s="486"/>
      <c r="B492" s="491" t="str">
        <f>IF('Passages &amp; Appels'!L492='Passages &amp; Appels'!L491,"",'Passages &amp; Appels'!L492)</f>
        <v/>
      </c>
      <c r="C492" s="487" t="str">
        <f>IF('Passages &amp; Appels'!A492='Passages &amp; Appels'!A491,"",'Passages &amp; Appels'!A492)</f>
        <v/>
      </c>
      <c r="D492" s="490" t="str">
        <f>IF('Passages &amp; Appels'!K492='Passages &amp; Appels'!K491,"",'Passages &amp; Appels'!K492)</f>
        <v/>
      </c>
      <c r="E492" s="488" t="str">
        <f>IF('Passages &amp; Appels'!H492='Passages &amp; Appels'!H491,"",'Passages &amp; Appels'!H492)</f>
        <v/>
      </c>
      <c r="F492" s="489" t="str">
        <f>IF('Passages &amp; Appels'!I492='Passages &amp; Appels'!I491,"",'Passages &amp; Appels'!I492)</f>
        <v/>
      </c>
      <c r="G492" s="259" t="str">
        <f>IF('Passages &amp; Appels'!J492="","",'Passages &amp; Appels'!J492)</f>
        <v/>
      </c>
      <c r="H492" s="468" t="str">
        <f>IF('Passages &amp; Appels'!B492="","",'Passages &amp; Appels'!B492)</f>
        <v/>
      </c>
      <c r="I492" s="437" t="str">
        <f>IF('Passages &amp; Appels'!C492="","",'Passages &amp; Appels'!C492)</f>
        <v/>
      </c>
      <c r="J492" s="110" t="str">
        <f>IF('Passages &amp; Appels'!D492="","",'Passages &amp; Appels'!D492)</f>
        <v/>
      </c>
      <c r="K492" s="110" t="str">
        <f>IF('Passages &amp; Appels'!E492="","",'Passages &amp; Appels'!E492)</f>
        <v/>
      </c>
      <c r="L492" s="110" t="str">
        <f>IF('Passages &amp; Appels'!F492="","",'Passages &amp; Appels'!F492)</f>
        <v/>
      </c>
      <c r="M492" s="112" t="str">
        <f>IF('Passages &amp; Appels'!G492="","",'Passages &amp; Appels'!G492)</f>
        <v/>
      </c>
      <c r="N492" s="441" t="str">
        <f>IF('Passages &amp; Appels'!M492="","",'Passages &amp; Appels'!M492)</f>
        <v/>
      </c>
      <c r="O492" s="431" t="str">
        <f>IF('Passages &amp; Appels'!N492="","",'Passages &amp; Appels'!N492)</f>
        <v/>
      </c>
      <c r="P492" s="431" t="str">
        <f>IF('Passages &amp; Appels'!O492="","",'Passages &amp; Appels'!O492)</f>
        <v/>
      </c>
      <c r="Q492" s="439" t="str">
        <f>IF('Passages &amp; Appels'!P492="","",'Passages &amp; Appels'!P492)</f>
        <v/>
      </c>
      <c r="R492" s="435" t="str">
        <f>IF('Passages &amp; Appels'!Q492="","",'Passages &amp; Appels'!Q492)</f>
        <v/>
      </c>
      <c r="S492" s="110" t="str">
        <f>IF('Passages &amp; Appels'!R492="","",'Passages &amp; Appels'!R492)</f>
        <v/>
      </c>
      <c r="T492" s="437" t="str">
        <f>IF('Passages &amp; Appels'!S492="","",'Passages &amp; Appels'!S492)</f>
        <v/>
      </c>
      <c r="U492" s="112" t="str">
        <f>IF('Passages &amp; Appels'!T492="","",'Passages &amp; Appels'!T492)</f>
        <v/>
      </c>
      <c r="V492" s="413" t="str">
        <f>IF('Passages &amp; Appels'!U492="","",'Passages &amp; Appels'!U492)</f>
        <v/>
      </c>
    </row>
    <row r="493" spans="1:22" ht="18.75" hidden="1" x14ac:dyDescent="0.3">
      <c r="A493" s="486"/>
      <c r="B493" s="491" t="str">
        <f>IF('Passages &amp; Appels'!L493='Passages &amp; Appels'!L492,"",'Passages &amp; Appels'!L493)</f>
        <v/>
      </c>
      <c r="C493" s="487" t="str">
        <f>IF('Passages &amp; Appels'!A493='Passages &amp; Appels'!A492,"",'Passages &amp; Appels'!A493)</f>
        <v/>
      </c>
      <c r="D493" s="490" t="str">
        <f>IF('Passages &amp; Appels'!K493='Passages &amp; Appels'!K492,"",'Passages &amp; Appels'!K493)</f>
        <v/>
      </c>
      <c r="E493" s="488" t="str">
        <f>IF('Passages &amp; Appels'!H493='Passages &amp; Appels'!H492,"",'Passages &amp; Appels'!H493)</f>
        <v/>
      </c>
      <c r="F493" s="489" t="str">
        <f>IF('Passages &amp; Appels'!I493='Passages &amp; Appels'!I492,"",'Passages &amp; Appels'!I493)</f>
        <v/>
      </c>
      <c r="G493" s="259" t="str">
        <f>IF('Passages &amp; Appels'!J493="","",'Passages &amp; Appels'!J493)</f>
        <v/>
      </c>
      <c r="H493" s="468" t="str">
        <f>IF('Passages &amp; Appels'!B493="","",'Passages &amp; Appels'!B493)</f>
        <v/>
      </c>
      <c r="I493" s="437" t="str">
        <f>IF('Passages &amp; Appels'!C493="","",'Passages &amp; Appels'!C493)</f>
        <v/>
      </c>
      <c r="J493" s="110" t="str">
        <f>IF('Passages &amp; Appels'!D493="","",'Passages &amp; Appels'!D493)</f>
        <v/>
      </c>
      <c r="K493" s="110" t="str">
        <f>IF('Passages &amp; Appels'!E493="","",'Passages &amp; Appels'!E493)</f>
        <v/>
      </c>
      <c r="L493" s="110" t="str">
        <f>IF('Passages &amp; Appels'!F493="","",'Passages &amp; Appels'!F493)</f>
        <v/>
      </c>
      <c r="M493" s="112" t="str">
        <f>IF('Passages &amp; Appels'!G493="","",'Passages &amp; Appels'!G493)</f>
        <v/>
      </c>
      <c r="N493" s="441" t="str">
        <f>IF('Passages &amp; Appels'!M493="","",'Passages &amp; Appels'!M493)</f>
        <v/>
      </c>
      <c r="O493" s="431" t="str">
        <f>IF('Passages &amp; Appels'!N493="","",'Passages &amp; Appels'!N493)</f>
        <v/>
      </c>
      <c r="P493" s="431" t="str">
        <f>IF('Passages &amp; Appels'!O493="","",'Passages &amp; Appels'!O493)</f>
        <v/>
      </c>
      <c r="Q493" s="439" t="str">
        <f>IF('Passages &amp; Appels'!P493="","",'Passages &amp; Appels'!P493)</f>
        <v/>
      </c>
      <c r="R493" s="435" t="str">
        <f>IF('Passages &amp; Appels'!Q493="","",'Passages &amp; Appels'!Q493)</f>
        <v/>
      </c>
      <c r="S493" s="110" t="str">
        <f>IF('Passages &amp; Appels'!R493="","",'Passages &amp; Appels'!R493)</f>
        <v/>
      </c>
      <c r="T493" s="437" t="str">
        <f>IF('Passages &amp; Appels'!S493="","",'Passages &amp; Appels'!S493)</f>
        <v/>
      </c>
      <c r="U493" s="112" t="str">
        <f>IF('Passages &amp; Appels'!T493="","",'Passages &amp; Appels'!T493)</f>
        <v/>
      </c>
      <c r="V493" s="413" t="str">
        <f>IF('Passages &amp; Appels'!U493="","",'Passages &amp; Appels'!U493)</f>
        <v/>
      </c>
    </row>
    <row r="494" spans="1:22" ht="18.75" hidden="1" x14ac:dyDescent="0.3">
      <c r="A494" s="486"/>
      <c r="B494" s="491" t="str">
        <f>IF('Passages &amp; Appels'!L494='Passages &amp; Appels'!L493,"",'Passages &amp; Appels'!L494)</f>
        <v/>
      </c>
      <c r="C494" s="487" t="str">
        <f>IF('Passages &amp; Appels'!A494='Passages &amp; Appels'!A493,"",'Passages &amp; Appels'!A494)</f>
        <v/>
      </c>
      <c r="D494" s="490" t="str">
        <f>IF('Passages &amp; Appels'!K494='Passages &amp; Appels'!K493,"",'Passages &amp; Appels'!K494)</f>
        <v/>
      </c>
      <c r="E494" s="488" t="str">
        <f>IF('Passages &amp; Appels'!H494='Passages &amp; Appels'!H493,"",'Passages &amp; Appels'!H494)</f>
        <v/>
      </c>
      <c r="F494" s="489" t="str">
        <f>IF('Passages &amp; Appels'!I494='Passages &amp; Appels'!I493,"",'Passages &amp; Appels'!I494)</f>
        <v/>
      </c>
      <c r="G494" s="259" t="str">
        <f>IF('Passages &amp; Appels'!J494="","",'Passages &amp; Appels'!J494)</f>
        <v/>
      </c>
      <c r="H494" s="468" t="str">
        <f>IF('Passages &amp; Appels'!B494="","",'Passages &amp; Appels'!B494)</f>
        <v/>
      </c>
      <c r="I494" s="437" t="str">
        <f>IF('Passages &amp; Appels'!C494="","",'Passages &amp; Appels'!C494)</f>
        <v/>
      </c>
      <c r="J494" s="110" t="str">
        <f>IF('Passages &amp; Appels'!D494="","",'Passages &amp; Appels'!D494)</f>
        <v/>
      </c>
      <c r="K494" s="110" t="str">
        <f>IF('Passages &amp; Appels'!E494="","",'Passages &amp; Appels'!E494)</f>
        <v/>
      </c>
      <c r="L494" s="110" t="str">
        <f>IF('Passages &amp; Appels'!F494="","",'Passages &amp; Appels'!F494)</f>
        <v/>
      </c>
      <c r="M494" s="112" t="str">
        <f>IF('Passages &amp; Appels'!G494="","",'Passages &amp; Appels'!G494)</f>
        <v/>
      </c>
      <c r="N494" s="441" t="str">
        <f>IF('Passages &amp; Appels'!M494="","",'Passages &amp; Appels'!M494)</f>
        <v/>
      </c>
      <c r="O494" s="431" t="str">
        <f>IF('Passages &amp; Appels'!N494="","",'Passages &amp; Appels'!N494)</f>
        <v/>
      </c>
      <c r="P494" s="431" t="str">
        <f>IF('Passages &amp; Appels'!O494="","",'Passages &amp; Appels'!O494)</f>
        <v/>
      </c>
      <c r="Q494" s="439" t="str">
        <f>IF('Passages &amp; Appels'!P494="","",'Passages &amp; Appels'!P494)</f>
        <v/>
      </c>
      <c r="R494" s="435" t="str">
        <f>IF('Passages &amp; Appels'!Q494="","",'Passages &amp; Appels'!Q494)</f>
        <v/>
      </c>
      <c r="S494" s="110" t="str">
        <f>IF('Passages &amp; Appels'!R494="","",'Passages &amp; Appels'!R494)</f>
        <v/>
      </c>
      <c r="T494" s="437" t="str">
        <f>IF('Passages &amp; Appels'!S494="","",'Passages &amp; Appels'!S494)</f>
        <v/>
      </c>
      <c r="U494" s="112" t="str">
        <f>IF('Passages &amp; Appels'!T494="","",'Passages &amp; Appels'!T494)</f>
        <v/>
      </c>
      <c r="V494" s="413" t="str">
        <f>IF('Passages &amp; Appels'!U494="","",'Passages &amp; Appels'!U494)</f>
        <v/>
      </c>
    </row>
    <row r="495" spans="1:22" ht="18.75" hidden="1" x14ac:dyDescent="0.3">
      <c r="A495" s="486"/>
      <c r="B495" s="491" t="str">
        <f>IF('Passages &amp; Appels'!L495='Passages &amp; Appels'!L494,"",'Passages &amp; Appels'!L495)</f>
        <v/>
      </c>
      <c r="C495" s="487" t="str">
        <f>IF('Passages &amp; Appels'!A495='Passages &amp; Appels'!A494,"",'Passages &amp; Appels'!A495)</f>
        <v/>
      </c>
      <c r="D495" s="490" t="str">
        <f>IF('Passages &amp; Appels'!K495='Passages &amp; Appels'!K494,"",'Passages &amp; Appels'!K495)</f>
        <v/>
      </c>
      <c r="E495" s="488" t="str">
        <f>IF('Passages &amp; Appels'!H495='Passages &amp; Appels'!H494,"",'Passages &amp; Appels'!H495)</f>
        <v/>
      </c>
      <c r="F495" s="489" t="str">
        <f>IF('Passages &amp; Appels'!I495='Passages &amp; Appels'!I494,"",'Passages &amp; Appels'!I495)</f>
        <v/>
      </c>
      <c r="G495" s="259" t="str">
        <f>IF('Passages &amp; Appels'!J495="","",'Passages &amp; Appels'!J495)</f>
        <v/>
      </c>
      <c r="H495" s="468" t="str">
        <f>IF('Passages &amp; Appels'!B495="","",'Passages &amp; Appels'!B495)</f>
        <v/>
      </c>
      <c r="I495" s="437" t="str">
        <f>IF('Passages &amp; Appels'!C495="","",'Passages &amp; Appels'!C495)</f>
        <v/>
      </c>
      <c r="J495" s="110" t="str">
        <f>IF('Passages &amp; Appels'!D495="","",'Passages &amp; Appels'!D495)</f>
        <v/>
      </c>
      <c r="K495" s="110" t="str">
        <f>IF('Passages &amp; Appels'!E495="","",'Passages &amp; Appels'!E495)</f>
        <v/>
      </c>
      <c r="L495" s="110" t="str">
        <f>IF('Passages &amp; Appels'!F495="","",'Passages &amp; Appels'!F495)</f>
        <v/>
      </c>
      <c r="M495" s="112" t="str">
        <f>IF('Passages &amp; Appels'!G495="","",'Passages &amp; Appels'!G495)</f>
        <v/>
      </c>
      <c r="N495" s="441" t="str">
        <f>IF('Passages &amp; Appels'!M495="","",'Passages &amp; Appels'!M495)</f>
        <v/>
      </c>
      <c r="O495" s="431" t="str">
        <f>IF('Passages &amp; Appels'!N495="","",'Passages &amp; Appels'!N495)</f>
        <v/>
      </c>
      <c r="P495" s="431" t="str">
        <f>IF('Passages &amp; Appels'!O495="","",'Passages &amp; Appels'!O495)</f>
        <v/>
      </c>
      <c r="Q495" s="439" t="str">
        <f>IF('Passages &amp; Appels'!P495="","",'Passages &amp; Appels'!P495)</f>
        <v/>
      </c>
      <c r="R495" s="435" t="str">
        <f>IF('Passages &amp; Appels'!Q495="","",'Passages &amp; Appels'!Q495)</f>
        <v/>
      </c>
      <c r="S495" s="110" t="str">
        <f>IF('Passages &amp; Appels'!R495="","",'Passages &amp; Appels'!R495)</f>
        <v/>
      </c>
      <c r="T495" s="437" t="str">
        <f>IF('Passages &amp; Appels'!S495="","",'Passages &amp; Appels'!S495)</f>
        <v/>
      </c>
      <c r="U495" s="112" t="str">
        <f>IF('Passages &amp; Appels'!T495="","",'Passages &amp; Appels'!T495)</f>
        <v/>
      </c>
      <c r="V495" s="413" t="str">
        <f>IF('Passages &amp; Appels'!U495="","",'Passages &amp; Appels'!U495)</f>
        <v/>
      </c>
    </row>
    <row r="496" spans="1:22" ht="18.75" hidden="1" x14ac:dyDescent="0.3">
      <c r="A496" s="486"/>
      <c r="B496" s="491" t="str">
        <f>IF('Passages &amp; Appels'!L496='Passages &amp; Appels'!L495,"",'Passages &amp; Appels'!L496)</f>
        <v/>
      </c>
      <c r="C496" s="487" t="str">
        <f>IF('Passages &amp; Appels'!A496='Passages &amp; Appels'!A495,"",'Passages &amp; Appels'!A496)</f>
        <v/>
      </c>
      <c r="D496" s="490" t="str">
        <f>IF('Passages &amp; Appels'!K496='Passages &amp; Appels'!K495,"",'Passages &amp; Appels'!K496)</f>
        <v/>
      </c>
      <c r="E496" s="488" t="str">
        <f>IF('Passages &amp; Appels'!H496='Passages &amp; Appels'!H495,"",'Passages &amp; Appels'!H496)</f>
        <v/>
      </c>
      <c r="F496" s="489" t="str">
        <f>IF('Passages &amp; Appels'!I496='Passages &amp; Appels'!I495,"",'Passages &amp; Appels'!I496)</f>
        <v/>
      </c>
      <c r="G496" s="259" t="str">
        <f>IF('Passages &amp; Appels'!J496="","",'Passages &amp; Appels'!J496)</f>
        <v/>
      </c>
      <c r="H496" s="468" t="str">
        <f>IF('Passages &amp; Appels'!B496="","",'Passages &amp; Appels'!B496)</f>
        <v/>
      </c>
      <c r="I496" s="437" t="str">
        <f>IF('Passages &amp; Appels'!C496="","",'Passages &amp; Appels'!C496)</f>
        <v/>
      </c>
      <c r="J496" s="110" t="str">
        <f>IF('Passages &amp; Appels'!D496="","",'Passages &amp; Appels'!D496)</f>
        <v/>
      </c>
      <c r="K496" s="110" t="str">
        <f>IF('Passages &amp; Appels'!E496="","",'Passages &amp; Appels'!E496)</f>
        <v/>
      </c>
      <c r="L496" s="110" t="str">
        <f>IF('Passages &amp; Appels'!F496="","",'Passages &amp; Appels'!F496)</f>
        <v/>
      </c>
      <c r="M496" s="112" t="str">
        <f>IF('Passages &amp; Appels'!G496="","",'Passages &amp; Appels'!G496)</f>
        <v/>
      </c>
      <c r="N496" s="441" t="str">
        <f>IF('Passages &amp; Appels'!M496="","",'Passages &amp; Appels'!M496)</f>
        <v/>
      </c>
      <c r="O496" s="431" t="str">
        <f>IF('Passages &amp; Appels'!N496="","",'Passages &amp; Appels'!N496)</f>
        <v/>
      </c>
      <c r="P496" s="431" t="str">
        <f>IF('Passages &amp; Appels'!O496="","",'Passages &amp; Appels'!O496)</f>
        <v/>
      </c>
      <c r="Q496" s="439" t="str">
        <f>IF('Passages &amp; Appels'!P496="","",'Passages &amp; Appels'!P496)</f>
        <v/>
      </c>
      <c r="R496" s="435" t="str">
        <f>IF('Passages &amp; Appels'!Q496="","",'Passages &amp; Appels'!Q496)</f>
        <v/>
      </c>
      <c r="S496" s="110" t="str">
        <f>IF('Passages &amp; Appels'!R496="","",'Passages &amp; Appels'!R496)</f>
        <v/>
      </c>
      <c r="T496" s="437" t="str">
        <f>IF('Passages &amp; Appels'!S496="","",'Passages &amp; Appels'!S496)</f>
        <v/>
      </c>
      <c r="U496" s="112" t="str">
        <f>IF('Passages &amp; Appels'!T496="","",'Passages &amp; Appels'!T496)</f>
        <v/>
      </c>
      <c r="V496" s="413" t="str">
        <f>IF('Passages &amp; Appels'!U496="","",'Passages &amp; Appels'!U496)</f>
        <v/>
      </c>
    </row>
    <row r="497" spans="1:22" ht="18.75" hidden="1" x14ac:dyDescent="0.3">
      <c r="A497" s="486"/>
      <c r="B497" s="491" t="str">
        <f>IF('Passages &amp; Appels'!L497='Passages &amp; Appels'!L496,"",'Passages &amp; Appels'!L497)</f>
        <v/>
      </c>
      <c r="C497" s="487" t="str">
        <f>IF('Passages &amp; Appels'!A497='Passages &amp; Appels'!A496,"",'Passages &amp; Appels'!A497)</f>
        <v/>
      </c>
      <c r="D497" s="490" t="str">
        <f>IF('Passages &amp; Appels'!K497='Passages &amp; Appels'!K496,"",'Passages &amp; Appels'!K497)</f>
        <v/>
      </c>
      <c r="E497" s="488" t="str">
        <f>IF('Passages &amp; Appels'!H497='Passages &amp; Appels'!H496,"",'Passages &amp; Appels'!H497)</f>
        <v/>
      </c>
      <c r="F497" s="489" t="str">
        <f>IF('Passages &amp; Appels'!I497='Passages &amp; Appels'!I496,"",'Passages &amp; Appels'!I497)</f>
        <v/>
      </c>
      <c r="G497" s="259" t="str">
        <f>IF('Passages &amp; Appels'!J497="","",'Passages &amp; Appels'!J497)</f>
        <v/>
      </c>
      <c r="H497" s="468" t="str">
        <f>IF('Passages &amp; Appels'!B497="","",'Passages &amp; Appels'!B497)</f>
        <v/>
      </c>
      <c r="I497" s="437" t="str">
        <f>IF('Passages &amp; Appels'!C497="","",'Passages &amp; Appels'!C497)</f>
        <v/>
      </c>
      <c r="J497" s="110" t="str">
        <f>IF('Passages &amp; Appels'!D497="","",'Passages &amp; Appels'!D497)</f>
        <v/>
      </c>
      <c r="K497" s="110" t="str">
        <f>IF('Passages &amp; Appels'!E497="","",'Passages &amp; Appels'!E497)</f>
        <v/>
      </c>
      <c r="L497" s="110" t="str">
        <f>IF('Passages &amp; Appels'!F497="","",'Passages &amp; Appels'!F497)</f>
        <v/>
      </c>
      <c r="M497" s="112" t="str">
        <f>IF('Passages &amp; Appels'!G497="","",'Passages &amp; Appels'!G497)</f>
        <v/>
      </c>
      <c r="N497" s="441" t="str">
        <f>IF('Passages &amp; Appels'!M497="","",'Passages &amp; Appels'!M497)</f>
        <v/>
      </c>
      <c r="O497" s="431" t="str">
        <f>IF('Passages &amp; Appels'!N497="","",'Passages &amp; Appels'!N497)</f>
        <v/>
      </c>
      <c r="P497" s="431" t="str">
        <f>IF('Passages &amp; Appels'!O497="","",'Passages &amp; Appels'!O497)</f>
        <v/>
      </c>
      <c r="Q497" s="439" t="str">
        <f>IF('Passages &amp; Appels'!P497="","",'Passages &amp; Appels'!P497)</f>
        <v/>
      </c>
      <c r="R497" s="435" t="str">
        <f>IF('Passages &amp; Appels'!Q497="","",'Passages &amp; Appels'!Q497)</f>
        <v/>
      </c>
      <c r="S497" s="110" t="str">
        <f>IF('Passages &amp; Appels'!R497="","",'Passages &amp; Appels'!R497)</f>
        <v/>
      </c>
      <c r="T497" s="437" t="str">
        <f>IF('Passages &amp; Appels'!S497="","",'Passages &amp; Appels'!S497)</f>
        <v/>
      </c>
      <c r="U497" s="112" t="str">
        <f>IF('Passages &amp; Appels'!T497="","",'Passages &amp; Appels'!T497)</f>
        <v/>
      </c>
      <c r="V497" s="413" t="str">
        <f>IF('Passages &amp; Appels'!U497="","",'Passages &amp; Appels'!U497)</f>
        <v/>
      </c>
    </row>
    <row r="498" spans="1:22" ht="18.75" hidden="1" x14ac:dyDescent="0.3">
      <c r="A498" s="486"/>
      <c r="B498" s="491" t="str">
        <f>IF('Passages &amp; Appels'!L498='Passages &amp; Appels'!L497,"",'Passages &amp; Appels'!L498)</f>
        <v/>
      </c>
      <c r="C498" s="487" t="str">
        <f>IF('Passages &amp; Appels'!A498='Passages &amp; Appels'!A497,"",'Passages &amp; Appels'!A498)</f>
        <v/>
      </c>
      <c r="D498" s="490" t="str">
        <f>IF('Passages &amp; Appels'!K498='Passages &amp; Appels'!K497,"",'Passages &amp; Appels'!K498)</f>
        <v/>
      </c>
      <c r="E498" s="488" t="str">
        <f>IF('Passages &amp; Appels'!H498='Passages &amp; Appels'!H497,"",'Passages &amp; Appels'!H498)</f>
        <v/>
      </c>
      <c r="F498" s="489" t="str">
        <f>IF('Passages &amp; Appels'!I498='Passages &amp; Appels'!I497,"",'Passages &amp; Appels'!I498)</f>
        <v/>
      </c>
      <c r="G498" s="259" t="str">
        <f>IF('Passages &amp; Appels'!J498="","",'Passages &amp; Appels'!J498)</f>
        <v/>
      </c>
      <c r="H498" s="468" t="str">
        <f>IF('Passages &amp; Appels'!B498="","",'Passages &amp; Appels'!B498)</f>
        <v/>
      </c>
      <c r="I498" s="437" t="str">
        <f>IF('Passages &amp; Appels'!C498="","",'Passages &amp; Appels'!C498)</f>
        <v/>
      </c>
      <c r="J498" s="110" t="str">
        <f>IF('Passages &amp; Appels'!D498="","",'Passages &amp; Appels'!D498)</f>
        <v/>
      </c>
      <c r="K498" s="110" t="str">
        <f>IF('Passages &amp; Appels'!E498="","",'Passages &amp; Appels'!E498)</f>
        <v/>
      </c>
      <c r="L498" s="110" t="str">
        <f>IF('Passages &amp; Appels'!F498="","",'Passages &amp; Appels'!F498)</f>
        <v/>
      </c>
      <c r="M498" s="112" t="str">
        <f>IF('Passages &amp; Appels'!G498="","",'Passages &amp; Appels'!G498)</f>
        <v/>
      </c>
      <c r="N498" s="441" t="str">
        <f>IF('Passages &amp; Appels'!M498="","",'Passages &amp; Appels'!M498)</f>
        <v/>
      </c>
      <c r="O498" s="431" t="str">
        <f>IF('Passages &amp; Appels'!N498="","",'Passages &amp; Appels'!N498)</f>
        <v/>
      </c>
      <c r="P498" s="431" t="str">
        <f>IF('Passages &amp; Appels'!O498="","",'Passages &amp; Appels'!O498)</f>
        <v/>
      </c>
      <c r="Q498" s="439" t="str">
        <f>IF('Passages &amp; Appels'!P498="","",'Passages &amp; Appels'!P498)</f>
        <v/>
      </c>
      <c r="R498" s="435" t="str">
        <f>IF('Passages &amp; Appels'!Q498="","",'Passages &amp; Appels'!Q498)</f>
        <v/>
      </c>
      <c r="S498" s="110" t="str">
        <f>IF('Passages &amp; Appels'!R498="","",'Passages &amp; Appels'!R498)</f>
        <v/>
      </c>
      <c r="T498" s="437" t="str">
        <f>IF('Passages &amp; Appels'!S498="","",'Passages &amp; Appels'!S498)</f>
        <v/>
      </c>
      <c r="U498" s="112" t="str">
        <f>IF('Passages &amp; Appels'!T498="","",'Passages &amp; Appels'!T498)</f>
        <v/>
      </c>
      <c r="V498" s="413" t="str">
        <f>IF('Passages &amp; Appels'!U498="","",'Passages &amp; Appels'!U498)</f>
        <v/>
      </c>
    </row>
    <row r="499" spans="1:22" ht="18.75" hidden="1" x14ac:dyDescent="0.3">
      <c r="A499" s="486"/>
      <c r="B499" s="491" t="str">
        <f>IF('Passages &amp; Appels'!L499='Passages &amp; Appels'!L498,"",'Passages &amp; Appels'!L499)</f>
        <v/>
      </c>
      <c r="C499" s="487" t="str">
        <f>IF('Passages &amp; Appels'!A499='Passages &amp; Appels'!A498,"",'Passages &amp; Appels'!A499)</f>
        <v/>
      </c>
      <c r="D499" s="490" t="str">
        <f>IF('Passages &amp; Appels'!K499='Passages &amp; Appels'!K498,"",'Passages &amp; Appels'!K499)</f>
        <v/>
      </c>
      <c r="E499" s="488" t="str">
        <f>IF('Passages &amp; Appels'!H499='Passages &amp; Appels'!H498,"",'Passages &amp; Appels'!H499)</f>
        <v/>
      </c>
      <c r="F499" s="489" t="str">
        <f>IF('Passages &amp; Appels'!I499='Passages &amp; Appels'!I498,"",'Passages &amp; Appels'!I499)</f>
        <v/>
      </c>
      <c r="G499" s="259" t="str">
        <f>IF('Passages &amp; Appels'!J499="","",'Passages &amp; Appels'!J499)</f>
        <v/>
      </c>
      <c r="H499" s="468" t="str">
        <f>IF('Passages &amp; Appels'!B499="","",'Passages &amp; Appels'!B499)</f>
        <v/>
      </c>
      <c r="I499" s="437" t="str">
        <f>IF('Passages &amp; Appels'!C499="","",'Passages &amp; Appels'!C499)</f>
        <v/>
      </c>
      <c r="J499" s="110" t="str">
        <f>IF('Passages &amp; Appels'!D499="","",'Passages &amp; Appels'!D499)</f>
        <v/>
      </c>
      <c r="K499" s="110" t="str">
        <f>IF('Passages &amp; Appels'!E499="","",'Passages &amp; Appels'!E499)</f>
        <v/>
      </c>
      <c r="L499" s="110" t="str">
        <f>IF('Passages &amp; Appels'!F499="","",'Passages &amp; Appels'!F499)</f>
        <v/>
      </c>
      <c r="M499" s="112" t="str">
        <f>IF('Passages &amp; Appels'!G499="","",'Passages &amp; Appels'!G499)</f>
        <v/>
      </c>
      <c r="N499" s="441" t="str">
        <f>IF('Passages &amp; Appels'!M499="","",'Passages &amp; Appels'!M499)</f>
        <v/>
      </c>
      <c r="O499" s="431" t="str">
        <f>IF('Passages &amp; Appels'!N499="","",'Passages &amp; Appels'!N499)</f>
        <v/>
      </c>
      <c r="P499" s="431" t="str">
        <f>IF('Passages &amp; Appels'!O499="","",'Passages &amp; Appels'!O499)</f>
        <v/>
      </c>
      <c r="Q499" s="439" t="str">
        <f>IF('Passages &amp; Appels'!P499="","",'Passages &amp; Appels'!P499)</f>
        <v/>
      </c>
      <c r="R499" s="435" t="str">
        <f>IF('Passages &amp; Appels'!Q499="","",'Passages &amp; Appels'!Q499)</f>
        <v/>
      </c>
      <c r="S499" s="110" t="str">
        <f>IF('Passages &amp; Appels'!R499="","",'Passages &amp; Appels'!R499)</f>
        <v/>
      </c>
      <c r="T499" s="437" t="str">
        <f>IF('Passages &amp; Appels'!S499="","",'Passages &amp; Appels'!S499)</f>
        <v/>
      </c>
      <c r="U499" s="112" t="str">
        <f>IF('Passages &amp; Appels'!T499="","",'Passages &amp; Appels'!T499)</f>
        <v/>
      </c>
      <c r="V499" s="413" t="str">
        <f>IF('Passages &amp; Appels'!U499="","",'Passages &amp; Appels'!U499)</f>
        <v/>
      </c>
    </row>
    <row r="500" spans="1:22" ht="18.75" hidden="1" x14ac:dyDescent="0.3">
      <c r="A500" s="486"/>
      <c r="B500" s="491" t="str">
        <f>IF('Passages &amp; Appels'!L500='Passages &amp; Appels'!L499,"",'Passages &amp; Appels'!L500)</f>
        <v/>
      </c>
      <c r="C500" s="487" t="str">
        <f>IF('Passages &amp; Appels'!A500='Passages &amp; Appels'!A499,"",'Passages &amp; Appels'!A500)</f>
        <v/>
      </c>
      <c r="D500" s="490" t="str">
        <f>IF('Passages &amp; Appels'!K500='Passages &amp; Appels'!K499,"",'Passages &amp; Appels'!K500)</f>
        <v/>
      </c>
      <c r="E500" s="488" t="str">
        <f>IF('Passages &amp; Appels'!H500='Passages &amp; Appels'!H499,"",'Passages &amp; Appels'!H500)</f>
        <v/>
      </c>
      <c r="F500" s="489" t="str">
        <f>IF('Passages &amp; Appels'!I500='Passages &amp; Appels'!I499,"",'Passages &amp; Appels'!I500)</f>
        <v/>
      </c>
      <c r="G500" s="259" t="str">
        <f>IF('Passages &amp; Appels'!J500="","",'Passages &amp; Appels'!J500)</f>
        <v/>
      </c>
      <c r="H500" s="468" t="str">
        <f>IF('Passages &amp; Appels'!B500="","",'Passages &amp; Appels'!B500)</f>
        <v/>
      </c>
      <c r="I500" s="437" t="str">
        <f>IF('Passages &amp; Appels'!C500="","",'Passages &amp; Appels'!C500)</f>
        <v/>
      </c>
      <c r="J500" s="110" t="str">
        <f>IF('Passages &amp; Appels'!D500="","",'Passages &amp; Appels'!D500)</f>
        <v/>
      </c>
      <c r="K500" s="110" t="str">
        <f>IF('Passages &amp; Appels'!E500="","",'Passages &amp; Appels'!E500)</f>
        <v/>
      </c>
      <c r="L500" s="110" t="str">
        <f>IF('Passages &amp; Appels'!F500="","",'Passages &amp; Appels'!F500)</f>
        <v/>
      </c>
      <c r="M500" s="112" t="str">
        <f>IF('Passages &amp; Appels'!G500="","",'Passages &amp; Appels'!G500)</f>
        <v/>
      </c>
      <c r="N500" s="441" t="str">
        <f>IF('Passages &amp; Appels'!M500="","",'Passages &amp; Appels'!M500)</f>
        <v/>
      </c>
      <c r="O500" s="431" t="str">
        <f>IF('Passages &amp; Appels'!N500="","",'Passages &amp; Appels'!N500)</f>
        <v/>
      </c>
      <c r="P500" s="431" t="str">
        <f>IF('Passages &amp; Appels'!O500="","",'Passages &amp; Appels'!O500)</f>
        <v/>
      </c>
      <c r="Q500" s="439" t="str">
        <f>IF('Passages &amp; Appels'!P500="","",'Passages &amp; Appels'!P500)</f>
        <v/>
      </c>
      <c r="R500" s="435" t="str">
        <f>IF('Passages &amp; Appels'!Q500="","",'Passages &amp; Appels'!Q500)</f>
        <v/>
      </c>
      <c r="S500" s="110" t="str">
        <f>IF('Passages &amp; Appels'!R500="","",'Passages &amp; Appels'!R500)</f>
        <v/>
      </c>
      <c r="T500" s="437" t="str">
        <f>IF('Passages &amp; Appels'!S500="","",'Passages &amp; Appels'!S500)</f>
        <v/>
      </c>
      <c r="U500" s="112" t="str">
        <f>IF('Passages &amp; Appels'!T500="","",'Passages &amp; Appels'!T500)</f>
        <v/>
      </c>
      <c r="V500" s="413" t="str">
        <f>IF('Passages &amp; Appels'!U500="","",'Passages &amp; Appels'!U500)</f>
        <v/>
      </c>
    </row>
    <row r="501" spans="1:22" ht="18.75" hidden="1" x14ac:dyDescent="0.3">
      <c r="A501" s="486"/>
      <c r="B501" s="491" t="str">
        <f>IF('Passages &amp; Appels'!L501='Passages &amp; Appels'!L500,"",'Passages &amp; Appels'!L501)</f>
        <v/>
      </c>
      <c r="C501" s="487" t="str">
        <f>IF('Passages &amp; Appels'!A501='Passages &amp; Appels'!A500,"",'Passages &amp; Appels'!A501)</f>
        <v/>
      </c>
      <c r="D501" s="490" t="str">
        <f>IF('Passages &amp; Appels'!K501='Passages &amp; Appels'!K500,"",'Passages &amp; Appels'!K501)</f>
        <v/>
      </c>
      <c r="E501" s="488" t="str">
        <f>IF('Passages &amp; Appels'!H501='Passages &amp; Appels'!H500,"",'Passages &amp; Appels'!H501)</f>
        <v/>
      </c>
      <c r="F501" s="489" t="str">
        <f>IF('Passages &amp; Appels'!I501='Passages &amp; Appels'!I500,"",'Passages &amp; Appels'!I501)</f>
        <v/>
      </c>
      <c r="G501" s="259" t="str">
        <f>IF('Passages &amp; Appels'!J501="","",'Passages &amp; Appels'!J501)</f>
        <v/>
      </c>
      <c r="H501" s="468" t="str">
        <f>IF('Passages &amp; Appels'!B501="","",'Passages &amp; Appels'!B501)</f>
        <v/>
      </c>
      <c r="I501" s="437" t="str">
        <f>IF('Passages &amp; Appels'!C501="","",'Passages &amp; Appels'!C501)</f>
        <v/>
      </c>
      <c r="J501" s="110" t="str">
        <f>IF('Passages &amp; Appels'!D501="","",'Passages &amp; Appels'!D501)</f>
        <v/>
      </c>
      <c r="K501" s="110" t="str">
        <f>IF('Passages &amp; Appels'!E501="","",'Passages &amp; Appels'!E501)</f>
        <v/>
      </c>
      <c r="L501" s="110" t="str">
        <f>IF('Passages &amp; Appels'!F501="","",'Passages &amp; Appels'!F501)</f>
        <v/>
      </c>
      <c r="M501" s="112" t="str">
        <f>IF('Passages &amp; Appels'!G501="","",'Passages &amp; Appels'!G501)</f>
        <v/>
      </c>
      <c r="N501" s="441" t="str">
        <f>IF('Passages &amp; Appels'!M501="","",'Passages &amp; Appels'!M501)</f>
        <v/>
      </c>
      <c r="O501" s="431" t="str">
        <f>IF('Passages &amp; Appels'!N501="","",'Passages &amp; Appels'!N501)</f>
        <v/>
      </c>
      <c r="P501" s="431" t="str">
        <f>IF('Passages &amp; Appels'!O501="","",'Passages &amp; Appels'!O501)</f>
        <v/>
      </c>
      <c r="Q501" s="439" t="str">
        <f>IF('Passages &amp; Appels'!P501="","",'Passages &amp; Appels'!P501)</f>
        <v/>
      </c>
      <c r="R501" s="435" t="str">
        <f>IF('Passages &amp; Appels'!Q501="","",'Passages &amp; Appels'!Q501)</f>
        <v/>
      </c>
      <c r="S501" s="110" t="str">
        <f>IF('Passages &amp; Appels'!R501="","",'Passages &amp; Appels'!R501)</f>
        <v/>
      </c>
      <c r="T501" s="437" t="str">
        <f>IF('Passages &amp; Appels'!S501="","",'Passages &amp; Appels'!S501)</f>
        <v/>
      </c>
      <c r="U501" s="112" t="str">
        <f>IF('Passages &amp; Appels'!T501="","",'Passages &amp; Appels'!T501)</f>
        <v/>
      </c>
      <c r="V501" s="413" t="str">
        <f>IF('Passages &amp; Appels'!U501="","",'Passages &amp; Appels'!U501)</f>
        <v/>
      </c>
    </row>
    <row r="502" spans="1:22" ht="18.75" hidden="1" x14ac:dyDescent="0.3">
      <c r="A502" s="486"/>
      <c r="B502" s="491" t="str">
        <f>IF('Passages &amp; Appels'!L502='Passages &amp; Appels'!L501,"",'Passages &amp; Appels'!L502)</f>
        <v/>
      </c>
      <c r="C502" s="487" t="str">
        <f>IF('Passages &amp; Appels'!A502='Passages &amp; Appels'!A501,"",'Passages &amp; Appels'!A502)</f>
        <v/>
      </c>
      <c r="D502" s="490" t="str">
        <f>IF('Passages &amp; Appels'!K502='Passages &amp; Appels'!K501,"",'Passages &amp; Appels'!K502)</f>
        <v/>
      </c>
      <c r="E502" s="488" t="str">
        <f>IF('Passages &amp; Appels'!H502='Passages &amp; Appels'!H501,"",'Passages &amp; Appels'!H502)</f>
        <v/>
      </c>
      <c r="F502" s="489" t="str">
        <f>IF('Passages &amp; Appels'!I502='Passages &amp; Appels'!I501,"",'Passages &amp; Appels'!I502)</f>
        <v/>
      </c>
      <c r="G502" s="259" t="str">
        <f>IF('Passages &amp; Appels'!J502="","",'Passages &amp; Appels'!J502)</f>
        <v/>
      </c>
      <c r="H502" s="468" t="str">
        <f>IF('Passages &amp; Appels'!B502="","",'Passages &amp; Appels'!B502)</f>
        <v/>
      </c>
      <c r="I502" s="437" t="str">
        <f>IF('Passages &amp; Appels'!C502="","",'Passages &amp; Appels'!C502)</f>
        <v/>
      </c>
      <c r="J502" s="110" t="str">
        <f>IF('Passages &amp; Appels'!D502="","",'Passages &amp; Appels'!D502)</f>
        <v/>
      </c>
      <c r="K502" s="110" t="str">
        <f>IF('Passages &amp; Appels'!E502="","",'Passages &amp; Appels'!E502)</f>
        <v/>
      </c>
      <c r="L502" s="110" t="str">
        <f>IF('Passages &amp; Appels'!F502="","",'Passages &amp; Appels'!F502)</f>
        <v/>
      </c>
      <c r="M502" s="112" t="str">
        <f>IF('Passages &amp; Appels'!G502="","",'Passages &amp; Appels'!G502)</f>
        <v/>
      </c>
      <c r="N502" s="441" t="str">
        <f>IF('Passages &amp; Appels'!M502="","",'Passages &amp; Appels'!M502)</f>
        <v/>
      </c>
      <c r="O502" s="431" t="str">
        <f>IF('Passages &amp; Appels'!N502="","",'Passages &amp; Appels'!N502)</f>
        <v/>
      </c>
      <c r="P502" s="431" t="str">
        <f>IF('Passages &amp; Appels'!O502="","",'Passages &amp; Appels'!O502)</f>
        <v/>
      </c>
      <c r="Q502" s="439" t="str">
        <f>IF('Passages &amp; Appels'!P502="","",'Passages &amp; Appels'!P502)</f>
        <v/>
      </c>
      <c r="R502" s="435" t="str">
        <f>IF('Passages &amp; Appels'!Q502="","",'Passages &amp; Appels'!Q502)</f>
        <v/>
      </c>
      <c r="S502" s="110" t="str">
        <f>IF('Passages &amp; Appels'!R502="","",'Passages &amp; Appels'!R502)</f>
        <v/>
      </c>
      <c r="T502" s="437" t="str">
        <f>IF('Passages &amp; Appels'!S502="","",'Passages &amp; Appels'!S502)</f>
        <v/>
      </c>
      <c r="U502" s="112" t="str">
        <f>IF('Passages &amp; Appels'!T502="","",'Passages &amp; Appels'!T502)</f>
        <v/>
      </c>
      <c r="V502" s="413" t="str">
        <f>IF('Passages &amp; Appels'!U502="","",'Passages &amp; Appels'!U502)</f>
        <v/>
      </c>
    </row>
    <row r="503" spans="1:22" ht="18.75" hidden="1" x14ac:dyDescent="0.3">
      <c r="A503" s="486"/>
      <c r="B503" s="491" t="str">
        <f>IF('Passages &amp; Appels'!L503='Passages &amp; Appels'!L502,"",'Passages &amp; Appels'!L503)</f>
        <v/>
      </c>
      <c r="C503" s="487" t="str">
        <f>IF('Passages &amp; Appels'!A503='Passages &amp; Appels'!A502,"",'Passages &amp; Appels'!A503)</f>
        <v/>
      </c>
      <c r="D503" s="490" t="str">
        <f>IF('Passages &amp; Appels'!K503='Passages &amp; Appels'!K502,"",'Passages &amp; Appels'!K503)</f>
        <v/>
      </c>
      <c r="E503" s="488" t="str">
        <f>IF('Passages &amp; Appels'!H503='Passages &amp; Appels'!H502,"",'Passages &amp; Appels'!H503)</f>
        <v/>
      </c>
      <c r="F503" s="489" t="str">
        <f>IF('Passages &amp; Appels'!I503='Passages &amp; Appels'!I502,"",'Passages &amp; Appels'!I503)</f>
        <v/>
      </c>
      <c r="G503" s="259" t="str">
        <f>IF('Passages &amp; Appels'!J503="","",'Passages &amp; Appels'!J503)</f>
        <v/>
      </c>
      <c r="H503" s="468" t="str">
        <f>IF('Passages &amp; Appels'!B503="","",'Passages &amp; Appels'!B503)</f>
        <v/>
      </c>
      <c r="I503" s="437" t="str">
        <f>IF('Passages &amp; Appels'!C503="","",'Passages &amp; Appels'!C503)</f>
        <v/>
      </c>
      <c r="J503" s="110" t="str">
        <f>IF('Passages &amp; Appels'!D503="","",'Passages &amp; Appels'!D503)</f>
        <v/>
      </c>
      <c r="K503" s="110" t="str">
        <f>IF('Passages &amp; Appels'!E503="","",'Passages &amp; Appels'!E503)</f>
        <v/>
      </c>
      <c r="L503" s="110" t="str">
        <f>IF('Passages &amp; Appels'!F503="","",'Passages &amp; Appels'!F503)</f>
        <v/>
      </c>
      <c r="M503" s="112" t="str">
        <f>IF('Passages &amp; Appels'!G503="","",'Passages &amp; Appels'!G503)</f>
        <v/>
      </c>
      <c r="N503" s="441" t="str">
        <f>IF('Passages &amp; Appels'!M503="","",'Passages &amp; Appels'!M503)</f>
        <v/>
      </c>
      <c r="O503" s="431" t="str">
        <f>IF('Passages &amp; Appels'!N503="","",'Passages &amp; Appels'!N503)</f>
        <v/>
      </c>
      <c r="P503" s="431" t="str">
        <f>IF('Passages &amp; Appels'!O503="","",'Passages &amp; Appels'!O503)</f>
        <v/>
      </c>
      <c r="Q503" s="439" t="str">
        <f>IF('Passages &amp; Appels'!P503="","",'Passages &amp; Appels'!P503)</f>
        <v/>
      </c>
      <c r="R503" s="435" t="str">
        <f>IF('Passages &amp; Appels'!Q503="","",'Passages &amp; Appels'!Q503)</f>
        <v/>
      </c>
      <c r="S503" s="110" t="str">
        <f>IF('Passages &amp; Appels'!R503="","",'Passages &amp; Appels'!R503)</f>
        <v/>
      </c>
      <c r="T503" s="437" t="str">
        <f>IF('Passages &amp; Appels'!S503="","",'Passages &amp; Appels'!S503)</f>
        <v/>
      </c>
      <c r="U503" s="112" t="str">
        <f>IF('Passages &amp; Appels'!T503="","",'Passages &amp; Appels'!T503)</f>
        <v/>
      </c>
      <c r="V503" s="413" t="str">
        <f>IF('Passages &amp; Appels'!U503="","",'Passages &amp; Appels'!U503)</f>
        <v/>
      </c>
    </row>
    <row r="504" spans="1:22" ht="18.75" hidden="1" x14ac:dyDescent="0.3">
      <c r="A504" s="486"/>
      <c r="B504" s="491" t="str">
        <f>IF('Passages &amp; Appels'!L504='Passages &amp; Appels'!L503,"",'Passages &amp; Appels'!L504)</f>
        <v/>
      </c>
      <c r="C504" s="487" t="str">
        <f>IF('Passages &amp; Appels'!A504='Passages &amp; Appels'!A503,"",'Passages &amp; Appels'!A504)</f>
        <v/>
      </c>
      <c r="D504" s="490" t="str">
        <f>IF('Passages &amp; Appels'!K504='Passages &amp; Appels'!K503,"",'Passages &amp; Appels'!K504)</f>
        <v/>
      </c>
      <c r="E504" s="488" t="str">
        <f>IF('Passages &amp; Appels'!H504='Passages &amp; Appels'!H503,"",'Passages &amp; Appels'!H504)</f>
        <v/>
      </c>
      <c r="F504" s="489" t="str">
        <f>IF('Passages &amp; Appels'!I504='Passages &amp; Appels'!I503,"",'Passages &amp; Appels'!I504)</f>
        <v/>
      </c>
      <c r="G504" s="259" t="str">
        <f>IF('Passages &amp; Appels'!J504="","",'Passages &amp; Appels'!J504)</f>
        <v/>
      </c>
      <c r="H504" s="468" t="str">
        <f>IF('Passages &amp; Appels'!B504="","",'Passages &amp; Appels'!B504)</f>
        <v/>
      </c>
      <c r="I504" s="437" t="str">
        <f>IF('Passages &amp; Appels'!C504="","",'Passages &amp; Appels'!C504)</f>
        <v/>
      </c>
      <c r="J504" s="110" t="str">
        <f>IF('Passages &amp; Appels'!D504="","",'Passages &amp; Appels'!D504)</f>
        <v/>
      </c>
      <c r="K504" s="110" t="str">
        <f>IF('Passages &amp; Appels'!E504="","",'Passages &amp; Appels'!E504)</f>
        <v/>
      </c>
      <c r="L504" s="110" t="str">
        <f>IF('Passages &amp; Appels'!F504="","",'Passages &amp; Appels'!F504)</f>
        <v/>
      </c>
      <c r="M504" s="112" t="str">
        <f>IF('Passages &amp; Appels'!G504="","",'Passages &amp; Appels'!G504)</f>
        <v/>
      </c>
      <c r="N504" s="441" t="str">
        <f>IF('Passages &amp; Appels'!M504="","",'Passages &amp; Appels'!M504)</f>
        <v/>
      </c>
      <c r="O504" s="431" t="str">
        <f>IF('Passages &amp; Appels'!N504="","",'Passages &amp; Appels'!N504)</f>
        <v/>
      </c>
      <c r="P504" s="431" t="str">
        <f>IF('Passages &amp; Appels'!O504="","",'Passages &amp; Appels'!O504)</f>
        <v/>
      </c>
      <c r="Q504" s="439" t="str">
        <f>IF('Passages &amp; Appels'!P504="","",'Passages &amp; Appels'!P504)</f>
        <v/>
      </c>
      <c r="R504" s="435" t="str">
        <f>IF('Passages &amp; Appels'!Q504="","",'Passages &amp; Appels'!Q504)</f>
        <v/>
      </c>
      <c r="S504" s="110" t="str">
        <f>IF('Passages &amp; Appels'!R504="","",'Passages &amp; Appels'!R504)</f>
        <v/>
      </c>
      <c r="T504" s="437" t="str">
        <f>IF('Passages &amp; Appels'!S504="","",'Passages &amp; Appels'!S504)</f>
        <v/>
      </c>
      <c r="U504" s="112" t="str">
        <f>IF('Passages &amp; Appels'!T504="","",'Passages &amp; Appels'!T504)</f>
        <v/>
      </c>
      <c r="V504" s="413" t="str">
        <f>IF('Passages &amp; Appels'!U504="","",'Passages &amp; Appels'!U504)</f>
        <v/>
      </c>
    </row>
    <row r="505" spans="1:22" ht="18.75" hidden="1" x14ac:dyDescent="0.3">
      <c r="A505" s="486"/>
      <c r="B505" s="491" t="str">
        <f>IF('Passages &amp; Appels'!L505='Passages &amp; Appels'!L504,"",'Passages &amp; Appels'!L505)</f>
        <v/>
      </c>
      <c r="C505" s="487" t="str">
        <f>IF('Passages &amp; Appels'!A505='Passages &amp; Appels'!A504,"",'Passages &amp; Appels'!A505)</f>
        <v/>
      </c>
      <c r="D505" s="490" t="str">
        <f>IF('Passages &amp; Appels'!K505='Passages &amp; Appels'!K504,"",'Passages &amp; Appels'!K505)</f>
        <v/>
      </c>
      <c r="E505" s="488" t="str">
        <f>IF('Passages &amp; Appels'!H505='Passages &amp; Appels'!H504,"",'Passages &amp; Appels'!H505)</f>
        <v/>
      </c>
      <c r="F505" s="489" t="str">
        <f>IF('Passages &amp; Appels'!I505='Passages &amp; Appels'!I504,"",'Passages &amp; Appels'!I505)</f>
        <v/>
      </c>
      <c r="G505" s="259" t="str">
        <f>IF('Passages &amp; Appels'!J505="","",'Passages &amp; Appels'!J505)</f>
        <v/>
      </c>
      <c r="H505" s="468" t="str">
        <f>IF('Passages &amp; Appels'!B505="","",'Passages &amp; Appels'!B505)</f>
        <v/>
      </c>
      <c r="I505" s="437" t="str">
        <f>IF('Passages &amp; Appels'!C505="","",'Passages &amp; Appels'!C505)</f>
        <v/>
      </c>
      <c r="J505" s="110" t="str">
        <f>IF('Passages &amp; Appels'!D505="","",'Passages &amp; Appels'!D505)</f>
        <v/>
      </c>
      <c r="K505" s="110" t="str">
        <f>IF('Passages &amp; Appels'!E505="","",'Passages &amp; Appels'!E505)</f>
        <v/>
      </c>
      <c r="L505" s="110" t="str">
        <f>IF('Passages &amp; Appels'!F505="","",'Passages &amp; Appels'!F505)</f>
        <v/>
      </c>
      <c r="M505" s="112" t="str">
        <f>IF('Passages &amp; Appels'!G505="","",'Passages &amp; Appels'!G505)</f>
        <v/>
      </c>
      <c r="N505" s="441" t="str">
        <f>IF('Passages &amp; Appels'!M505="","",'Passages &amp; Appels'!M505)</f>
        <v/>
      </c>
      <c r="O505" s="431" t="str">
        <f>IF('Passages &amp; Appels'!N505="","",'Passages &amp; Appels'!N505)</f>
        <v/>
      </c>
      <c r="P505" s="431" t="str">
        <f>IF('Passages &amp; Appels'!O505="","",'Passages &amp; Appels'!O505)</f>
        <v/>
      </c>
      <c r="Q505" s="439" t="str">
        <f>IF('Passages &amp; Appels'!P505="","",'Passages &amp; Appels'!P505)</f>
        <v/>
      </c>
      <c r="R505" s="435" t="str">
        <f>IF('Passages &amp; Appels'!Q505="","",'Passages &amp; Appels'!Q505)</f>
        <v/>
      </c>
      <c r="S505" s="110" t="str">
        <f>IF('Passages &amp; Appels'!R505="","",'Passages &amp; Appels'!R505)</f>
        <v/>
      </c>
      <c r="T505" s="437" t="str">
        <f>IF('Passages &amp; Appels'!S505="","",'Passages &amp; Appels'!S505)</f>
        <v/>
      </c>
      <c r="U505" s="112" t="str">
        <f>IF('Passages &amp; Appels'!T505="","",'Passages &amp; Appels'!T505)</f>
        <v/>
      </c>
      <c r="V505" s="413" t="str">
        <f>IF('Passages &amp; Appels'!U505="","",'Passages &amp; Appels'!U505)</f>
        <v/>
      </c>
    </row>
    <row r="506" spans="1:22" ht="18.75" hidden="1" x14ac:dyDescent="0.3">
      <c r="A506" s="486"/>
      <c r="B506" s="491" t="str">
        <f>IF('Passages &amp; Appels'!L506='Passages &amp; Appels'!L505,"",'Passages &amp; Appels'!L506)</f>
        <v/>
      </c>
      <c r="C506" s="487" t="str">
        <f>IF('Passages &amp; Appels'!A506='Passages &amp; Appels'!A505,"",'Passages &amp; Appels'!A506)</f>
        <v/>
      </c>
      <c r="D506" s="490" t="str">
        <f>IF('Passages &amp; Appels'!K506='Passages &amp; Appels'!K505,"",'Passages &amp; Appels'!K506)</f>
        <v/>
      </c>
      <c r="E506" s="488" t="str">
        <f>IF('Passages &amp; Appels'!H506='Passages &amp; Appels'!H505,"",'Passages &amp; Appels'!H506)</f>
        <v/>
      </c>
      <c r="F506" s="489" t="str">
        <f>IF('Passages &amp; Appels'!I506='Passages &amp; Appels'!I505,"",'Passages &amp; Appels'!I506)</f>
        <v/>
      </c>
      <c r="G506" s="259" t="str">
        <f>IF('Passages &amp; Appels'!J506="","",'Passages &amp; Appels'!J506)</f>
        <v/>
      </c>
      <c r="H506" s="468" t="str">
        <f>IF('Passages &amp; Appels'!B506="","",'Passages &amp; Appels'!B506)</f>
        <v/>
      </c>
      <c r="I506" s="437" t="str">
        <f>IF('Passages &amp; Appels'!C506="","",'Passages &amp; Appels'!C506)</f>
        <v/>
      </c>
      <c r="J506" s="110" t="str">
        <f>IF('Passages &amp; Appels'!D506="","",'Passages &amp; Appels'!D506)</f>
        <v/>
      </c>
      <c r="K506" s="110" t="str">
        <f>IF('Passages &amp; Appels'!E506="","",'Passages &amp; Appels'!E506)</f>
        <v/>
      </c>
      <c r="L506" s="110" t="str">
        <f>IF('Passages &amp; Appels'!F506="","",'Passages &amp; Appels'!F506)</f>
        <v/>
      </c>
      <c r="M506" s="112" t="str">
        <f>IF('Passages &amp; Appels'!G506="","",'Passages &amp; Appels'!G506)</f>
        <v/>
      </c>
      <c r="N506" s="441" t="str">
        <f>IF('Passages &amp; Appels'!M506="","",'Passages &amp; Appels'!M506)</f>
        <v/>
      </c>
      <c r="O506" s="431" t="str">
        <f>IF('Passages &amp; Appels'!N506="","",'Passages &amp; Appels'!N506)</f>
        <v/>
      </c>
      <c r="P506" s="431" t="str">
        <f>IF('Passages &amp; Appels'!O506="","",'Passages &amp; Appels'!O506)</f>
        <v/>
      </c>
      <c r="Q506" s="439" t="str">
        <f>IF('Passages &amp; Appels'!P506="","",'Passages &amp; Appels'!P506)</f>
        <v/>
      </c>
      <c r="R506" s="435" t="str">
        <f>IF('Passages &amp; Appels'!Q506="","",'Passages &amp; Appels'!Q506)</f>
        <v/>
      </c>
      <c r="S506" s="110" t="str">
        <f>IF('Passages &amp; Appels'!R506="","",'Passages &amp; Appels'!R506)</f>
        <v/>
      </c>
      <c r="T506" s="437" t="str">
        <f>IF('Passages &amp; Appels'!S506="","",'Passages &amp; Appels'!S506)</f>
        <v/>
      </c>
      <c r="U506" s="112" t="str">
        <f>IF('Passages &amp; Appels'!T506="","",'Passages &amp; Appels'!T506)</f>
        <v/>
      </c>
      <c r="V506" s="413" t="str">
        <f>IF('Passages &amp; Appels'!U506="","",'Passages &amp; Appels'!U506)</f>
        <v/>
      </c>
    </row>
    <row r="507" spans="1:22" ht="18.75" hidden="1" x14ac:dyDescent="0.3">
      <c r="A507" s="486"/>
      <c r="B507" s="491" t="str">
        <f>IF('Passages &amp; Appels'!L507='Passages &amp; Appels'!L506,"",'Passages &amp; Appels'!L507)</f>
        <v/>
      </c>
      <c r="C507" s="487" t="str">
        <f>IF('Passages &amp; Appels'!A507='Passages &amp; Appels'!A506,"",'Passages &amp; Appels'!A507)</f>
        <v/>
      </c>
      <c r="D507" s="490" t="str">
        <f>IF('Passages &amp; Appels'!K507='Passages &amp; Appels'!K506,"",'Passages &amp; Appels'!K507)</f>
        <v/>
      </c>
      <c r="E507" s="488" t="str">
        <f>IF('Passages &amp; Appels'!H507='Passages &amp; Appels'!H506,"",'Passages &amp; Appels'!H507)</f>
        <v/>
      </c>
      <c r="F507" s="489" t="str">
        <f>IF('Passages &amp; Appels'!I507='Passages &amp; Appels'!I506,"",'Passages &amp; Appels'!I507)</f>
        <v/>
      </c>
      <c r="G507" s="259" t="str">
        <f>IF('Passages &amp; Appels'!J507="","",'Passages &amp; Appels'!J507)</f>
        <v/>
      </c>
      <c r="H507" s="468" t="str">
        <f>IF('Passages &amp; Appels'!B507="","",'Passages &amp; Appels'!B507)</f>
        <v/>
      </c>
      <c r="I507" s="437" t="str">
        <f>IF('Passages &amp; Appels'!C507="","",'Passages &amp; Appels'!C507)</f>
        <v/>
      </c>
      <c r="J507" s="110" t="str">
        <f>IF('Passages &amp; Appels'!D507="","",'Passages &amp; Appels'!D507)</f>
        <v/>
      </c>
      <c r="K507" s="110" t="str">
        <f>IF('Passages &amp; Appels'!E507="","",'Passages &amp; Appels'!E507)</f>
        <v/>
      </c>
      <c r="L507" s="110" t="str">
        <f>IF('Passages &amp; Appels'!F507="","",'Passages &amp; Appels'!F507)</f>
        <v/>
      </c>
      <c r="M507" s="112" t="str">
        <f>IF('Passages &amp; Appels'!G507="","",'Passages &amp; Appels'!G507)</f>
        <v/>
      </c>
      <c r="N507" s="441" t="str">
        <f>IF('Passages &amp; Appels'!M507="","",'Passages &amp; Appels'!M507)</f>
        <v/>
      </c>
      <c r="O507" s="431" t="str">
        <f>IF('Passages &amp; Appels'!N507="","",'Passages &amp; Appels'!N507)</f>
        <v/>
      </c>
      <c r="P507" s="431" t="str">
        <f>IF('Passages &amp; Appels'!O507="","",'Passages &amp; Appels'!O507)</f>
        <v/>
      </c>
      <c r="Q507" s="439" t="str">
        <f>IF('Passages &amp; Appels'!P507="","",'Passages &amp; Appels'!P507)</f>
        <v/>
      </c>
      <c r="R507" s="435" t="str">
        <f>IF('Passages &amp; Appels'!Q507="","",'Passages &amp; Appels'!Q507)</f>
        <v/>
      </c>
      <c r="S507" s="110" t="str">
        <f>IF('Passages &amp; Appels'!R507="","",'Passages &amp; Appels'!R507)</f>
        <v/>
      </c>
      <c r="T507" s="437" t="str">
        <f>IF('Passages &amp; Appels'!S507="","",'Passages &amp; Appels'!S507)</f>
        <v/>
      </c>
      <c r="U507" s="112" t="str">
        <f>IF('Passages &amp; Appels'!T507="","",'Passages &amp; Appels'!T507)</f>
        <v/>
      </c>
      <c r="V507" s="413" t="str">
        <f>IF('Passages &amp; Appels'!U507="","",'Passages &amp; Appels'!U507)</f>
        <v/>
      </c>
    </row>
    <row r="508" spans="1:22" ht="18.75" hidden="1" x14ac:dyDescent="0.3">
      <c r="A508" s="486"/>
      <c r="B508" s="491" t="str">
        <f>IF('Passages &amp; Appels'!L508='Passages &amp; Appels'!L507,"",'Passages &amp; Appels'!L508)</f>
        <v/>
      </c>
      <c r="C508" s="487" t="str">
        <f>IF('Passages &amp; Appels'!A508='Passages &amp; Appels'!A507,"",'Passages &amp; Appels'!A508)</f>
        <v/>
      </c>
      <c r="D508" s="490" t="str">
        <f>IF('Passages &amp; Appels'!K508='Passages &amp; Appels'!K507,"",'Passages &amp; Appels'!K508)</f>
        <v/>
      </c>
      <c r="E508" s="488" t="str">
        <f>IF('Passages &amp; Appels'!H508='Passages &amp; Appels'!H507,"",'Passages &amp; Appels'!H508)</f>
        <v/>
      </c>
      <c r="F508" s="489" t="str">
        <f>IF('Passages &amp; Appels'!I508='Passages &amp; Appels'!I507,"",'Passages &amp; Appels'!I508)</f>
        <v/>
      </c>
      <c r="G508" s="259" t="str">
        <f>IF('Passages &amp; Appels'!J508="","",'Passages &amp; Appels'!J508)</f>
        <v/>
      </c>
      <c r="H508" s="468" t="str">
        <f>IF('Passages &amp; Appels'!B508="","",'Passages &amp; Appels'!B508)</f>
        <v/>
      </c>
      <c r="I508" s="437" t="str">
        <f>IF('Passages &amp; Appels'!C508="","",'Passages &amp; Appels'!C508)</f>
        <v/>
      </c>
      <c r="J508" s="110" t="str">
        <f>IF('Passages &amp; Appels'!D508="","",'Passages &amp; Appels'!D508)</f>
        <v/>
      </c>
      <c r="K508" s="110" t="str">
        <f>IF('Passages &amp; Appels'!E508="","",'Passages &amp; Appels'!E508)</f>
        <v/>
      </c>
      <c r="L508" s="110" t="str">
        <f>IF('Passages &amp; Appels'!F508="","",'Passages &amp; Appels'!F508)</f>
        <v/>
      </c>
      <c r="M508" s="112" t="str">
        <f>IF('Passages &amp; Appels'!G508="","",'Passages &amp; Appels'!G508)</f>
        <v/>
      </c>
      <c r="N508" s="441" t="str">
        <f>IF('Passages &amp; Appels'!M508="","",'Passages &amp; Appels'!M508)</f>
        <v/>
      </c>
      <c r="O508" s="431" t="str">
        <f>IF('Passages &amp; Appels'!N508="","",'Passages &amp; Appels'!N508)</f>
        <v/>
      </c>
      <c r="P508" s="431" t="str">
        <f>IF('Passages &amp; Appels'!O508="","",'Passages &amp; Appels'!O508)</f>
        <v/>
      </c>
      <c r="Q508" s="439" t="str">
        <f>IF('Passages &amp; Appels'!P508="","",'Passages &amp; Appels'!P508)</f>
        <v/>
      </c>
      <c r="R508" s="435" t="str">
        <f>IF('Passages &amp; Appels'!Q508="","",'Passages &amp; Appels'!Q508)</f>
        <v/>
      </c>
      <c r="S508" s="110" t="str">
        <f>IF('Passages &amp; Appels'!R508="","",'Passages &amp; Appels'!R508)</f>
        <v/>
      </c>
      <c r="T508" s="437" t="str">
        <f>IF('Passages &amp; Appels'!S508="","",'Passages &amp; Appels'!S508)</f>
        <v/>
      </c>
      <c r="U508" s="112" t="str">
        <f>IF('Passages &amp; Appels'!T508="","",'Passages &amp; Appels'!T508)</f>
        <v/>
      </c>
      <c r="V508" s="413" t="str">
        <f>IF('Passages &amp; Appels'!U508="","",'Passages &amp; Appels'!U508)</f>
        <v/>
      </c>
    </row>
    <row r="509" spans="1:22" ht="18.75" hidden="1" x14ac:dyDescent="0.3">
      <c r="A509" s="486"/>
      <c r="B509" s="491" t="str">
        <f>IF('Passages &amp; Appels'!L509='Passages &amp; Appels'!L508,"",'Passages &amp; Appels'!L509)</f>
        <v/>
      </c>
      <c r="C509" s="487" t="str">
        <f>IF('Passages &amp; Appels'!A509='Passages &amp; Appels'!A508,"",'Passages &amp; Appels'!A509)</f>
        <v/>
      </c>
      <c r="D509" s="490" t="str">
        <f>IF('Passages &amp; Appels'!K509='Passages &amp; Appels'!K508,"",'Passages &amp; Appels'!K509)</f>
        <v/>
      </c>
      <c r="E509" s="488" t="str">
        <f>IF('Passages &amp; Appels'!H509='Passages &amp; Appels'!H508,"",'Passages &amp; Appels'!H509)</f>
        <v/>
      </c>
      <c r="F509" s="489" t="str">
        <f>IF('Passages &amp; Appels'!I509='Passages &amp; Appels'!I508,"",'Passages &amp; Appels'!I509)</f>
        <v/>
      </c>
      <c r="G509" s="259" t="str">
        <f>IF('Passages &amp; Appels'!J509="","",'Passages &amp; Appels'!J509)</f>
        <v/>
      </c>
      <c r="H509" s="468" t="str">
        <f>IF('Passages &amp; Appels'!B509="","",'Passages &amp; Appels'!B509)</f>
        <v/>
      </c>
      <c r="I509" s="437" t="str">
        <f>IF('Passages &amp; Appels'!C509="","",'Passages &amp; Appels'!C509)</f>
        <v/>
      </c>
      <c r="J509" s="110" t="str">
        <f>IF('Passages &amp; Appels'!D509="","",'Passages &amp; Appels'!D509)</f>
        <v/>
      </c>
      <c r="K509" s="110" t="str">
        <f>IF('Passages &amp; Appels'!E509="","",'Passages &amp; Appels'!E509)</f>
        <v/>
      </c>
      <c r="L509" s="110" t="str">
        <f>IF('Passages &amp; Appels'!F509="","",'Passages &amp; Appels'!F509)</f>
        <v/>
      </c>
      <c r="M509" s="112" t="str">
        <f>IF('Passages &amp; Appels'!G509="","",'Passages &amp; Appels'!G509)</f>
        <v/>
      </c>
      <c r="N509" s="441" t="str">
        <f>IF('Passages &amp; Appels'!M509="","",'Passages &amp; Appels'!M509)</f>
        <v/>
      </c>
      <c r="O509" s="431" t="str">
        <f>IF('Passages &amp; Appels'!N509="","",'Passages &amp; Appels'!N509)</f>
        <v/>
      </c>
      <c r="P509" s="431" t="str">
        <f>IF('Passages &amp; Appels'!O509="","",'Passages &amp; Appels'!O509)</f>
        <v/>
      </c>
      <c r="Q509" s="439" t="str">
        <f>IF('Passages &amp; Appels'!P509="","",'Passages &amp; Appels'!P509)</f>
        <v/>
      </c>
      <c r="R509" s="435" t="str">
        <f>IF('Passages &amp; Appels'!Q509="","",'Passages &amp; Appels'!Q509)</f>
        <v/>
      </c>
      <c r="S509" s="110" t="str">
        <f>IF('Passages &amp; Appels'!R509="","",'Passages &amp; Appels'!R509)</f>
        <v/>
      </c>
      <c r="T509" s="437" t="str">
        <f>IF('Passages &amp; Appels'!S509="","",'Passages &amp; Appels'!S509)</f>
        <v/>
      </c>
      <c r="U509" s="112" t="str">
        <f>IF('Passages &amp; Appels'!T509="","",'Passages &amp; Appels'!T509)</f>
        <v/>
      </c>
      <c r="V509" s="413" t="str">
        <f>IF('Passages &amp; Appels'!U509="","",'Passages &amp; Appels'!U509)</f>
        <v/>
      </c>
    </row>
    <row r="510" spans="1:22" ht="18.75" hidden="1" x14ac:dyDescent="0.3">
      <c r="A510" s="486"/>
      <c r="B510" s="491" t="str">
        <f>IF('Passages &amp; Appels'!L510='Passages &amp; Appels'!L509,"",'Passages &amp; Appels'!L510)</f>
        <v/>
      </c>
      <c r="C510" s="487" t="str">
        <f>IF('Passages &amp; Appels'!A510='Passages &amp; Appels'!A509,"",'Passages &amp; Appels'!A510)</f>
        <v/>
      </c>
      <c r="D510" s="490" t="str">
        <f>IF('Passages &amp; Appels'!K510='Passages &amp; Appels'!K509,"",'Passages &amp; Appels'!K510)</f>
        <v/>
      </c>
      <c r="E510" s="488" t="str">
        <f>IF('Passages &amp; Appels'!H510='Passages &amp; Appels'!H509,"",'Passages &amp; Appels'!H510)</f>
        <v/>
      </c>
      <c r="F510" s="489" t="str">
        <f>IF('Passages &amp; Appels'!I510='Passages &amp; Appels'!I509,"",'Passages &amp; Appels'!I510)</f>
        <v/>
      </c>
      <c r="G510" s="259" t="str">
        <f>IF('Passages &amp; Appels'!J510="","",'Passages &amp; Appels'!J510)</f>
        <v/>
      </c>
      <c r="H510" s="468" t="str">
        <f>IF('Passages &amp; Appels'!B510="","",'Passages &amp; Appels'!B510)</f>
        <v/>
      </c>
      <c r="I510" s="437" t="str">
        <f>IF('Passages &amp; Appels'!C510="","",'Passages &amp; Appels'!C510)</f>
        <v/>
      </c>
      <c r="J510" s="110" t="str">
        <f>IF('Passages &amp; Appels'!D510="","",'Passages &amp; Appels'!D510)</f>
        <v/>
      </c>
      <c r="K510" s="110" t="str">
        <f>IF('Passages &amp; Appels'!E510="","",'Passages &amp; Appels'!E510)</f>
        <v/>
      </c>
      <c r="L510" s="110" t="str">
        <f>IF('Passages &amp; Appels'!F510="","",'Passages &amp; Appels'!F510)</f>
        <v/>
      </c>
      <c r="M510" s="112" t="str">
        <f>IF('Passages &amp; Appels'!G510="","",'Passages &amp; Appels'!G510)</f>
        <v/>
      </c>
      <c r="N510" s="441" t="str">
        <f>IF('Passages &amp; Appels'!M510="","",'Passages &amp; Appels'!M510)</f>
        <v/>
      </c>
      <c r="O510" s="431" t="str">
        <f>IF('Passages &amp; Appels'!N510="","",'Passages &amp; Appels'!N510)</f>
        <v/>
      </c>
      <c r="P510" s="431" t="str">
        <f>IF('Passages &amp; Appels'!O510="","",'Passages &amp; Appels'!O510)</f>
        <v/>
      </c>
      <c r="Q510" s="439" t="str">
        <f>IF('Passages &amp; Appels'!P510="","",'Passages &amp; Appels'!P510)</f>
        <v/>
      </c>
      <c r="R510" s="435" t="str">
        <f>IF('Passages &amp; Appels'!Q510="","",'Passages &amp; Appels'!Q510)</f>
        <v/>
      </c>
      <c r="S510" s="110" t="str">
        <f>IF('Passages &amp; Appels'!R510="","",'Passages &amp; Appels'!R510)</f>
        <v/>
      </c>
      <c r="T510" s="437" t="str">
        <f>IF('Passages &amp; Appels'!S510="","",'Passages &amp; Appels'!S510)</f>
        <v/>
      </c>
      <c r="U510" s="112" t="str">
        <f>IF('Passages &amp; Appels'!T510="","",'Passages &amp; Appels'!T510)</f>
        <v/>
      </c>
      <c r="V510" s="413" t="str">
        <f>IF('Passages &amp; Appels'!U510="","",'Passages &amp; Appels'!U510)</f>
        <v/>
      </c>
    </row>
    <row r="511" spans="1:22" ht="18.75" hidden="1" x14ac:dyDescent="0.3">
      <c r="A511" s="486"/>
      <c r="B511" s="491" t="str">
        <f>IF('Passages &amp; Appels'!L511='Passages &amp; Appels'!L510,"",'Passages &amp; Appels'!L511)</f>
        <v/>
      </c>
      <c r="C511" s="487" t="str">
        <f>IF('Passages &amp; Appels'!A511='Passages &amp; Appels'!A510,"",'Passages &amp; Appels'!A511)</f>
        <v/>
      </c>
      <c r="D511" s="490" t="str">
        <f>IF('Passages &amp; Appels'!K511='Passages &amp; Appels'!K510,"",'Passages &amp; Appels'!K511)</f>
        <v/>
      </c>
      <c r="E511" s="488" t="str">
        <f>IF('Passages &amp; Appels'!H511='Passages &amp; Appels'!H510,"",'Passages &amp; Appels'!H511)</f>
        <v/>
      </c>
      <c r="F511" s="489" t="str">
        <f>IF('Passages &amp; Appels'!I511='Passages &amp; Appels'!I510,"",'Passages &amp; Appels'!I511)</f>
        <v/>
      </c>
      <c r="G511" s="259" t="str">
        <f>IF('Passages &amp; Appels'!J511="","",'Passages &amp; Appels'!J511)</f>
        <v/>
      </c>
      <c r="H511" s="468" t="str">
        <f>IF('Passages &amp; Appels'!B511="","",'Passages &amp; Appels'!B511)</f>
        <v/>
      </c>
      <c r="I511" s="437" t="str">
        <f>IF('Passages &amp; Appels'!C511="","",'Passages &amp; Appels'!C511)</f>
        <v/>
      </c>
      <c r="J511" s="110" t="str">
        <f>IF('Passages &amp; Appels'!D511="","",'Passages &amp; Appels'!D511)</f>
        <v/>
      </c>
      <c r="K511" s="110" t="str">
        <f>IF('Passages &amp; Appels'!E511="","",'Passages &amp; Appels'!E511)</f>
        <v/>
      </c>
      <c r="L511" s="110" t="str">
        <f>IF('Passages &amp; Appels'!F511="","",'Passages &amp; Appels'!F511)</f>
        <v/>
      </c>
      <c r="M511" s="112" t="str">
        <f>IF('Passages &amp; Appels'!G511="","",'Passages &amp; Appels'!G511)</f>
        <v/>
      </c>
      <c r="N511" s="441" t="str">
        <f>IF('Passages &amp; Appels'!M511="","",'Passages &amp; Appels'!M511)</f>
        <v/>
      </c>
      <c r="O511" s="431" t="str">
        <f>IF('Passages &amp; Appels'!N511="","",'Passages &amp; Appels'!N511)</f>
        <v/>
      </c>
      <c r="P511" s="431" t="str">
        <f>IF('Passages &amp; Appels'!O511="","",'Passages &amp; Appels'!O511)</f>
        <v/>
      </c>
      <c r="Q511" s="439" t="str">
        <f>IF('Passages &amp; Appels'!P511="","",'Passages &amp; Appels'!P511)</f>
        <v/>
      </c>
      <c r="R511" s="435" t="str">
        <f>IF('Passages &amp; Appels'!Q511="","",'Passages &amp; Appels'!Q511)</f>
        <v/>
      </c>
      <c r="S511" s="110" t="str">
        <f>IF('Passages &amp; Appels'!R511="","",'Passages &amp; Appels'!R511)</f>
        <v/>
      </c>
      <c r="T511" s="437" t="str">
        <f>IF('Passages &amp; Appels'!S511="","",'Passages &amp; Appels'!S511)</f>
        <v/>
      </c>
      <c r="U511" s="112" t="str">
        <f>IF('Passages &amp; Appels'!T511="","",'Passages &amp; Appels'!T511)</f>
        <v/>
      </c>
      <c r="V511" s="413" t="str">
        <f>IF('Passages &amp; Appels'!U511="","",'Passages &amp; Appels'!U511)</f>
        <v/>
      </c>
    </row>
    <row r="512" spans="1:22" ht="18.75" hidden="1" x14ac:dyDescent="0.3">
      <c r="A512" s="486"/>
      <c r="B512" s="491" t="str">
        <f>IF('Passages &amp; Appels'!L512='Passages &amp; Appels'!L511,"",'Passages &amp; Appels'!L512)</f>
        <v/>
      </c>
      <c r="C512" s="487" t="str">
        <f>IF('Passages &amp; Appels'!A512='Passages &amp; Appels'!A511,"",'Passages &amp; Appels'!A512)</f>
        <v/>
      </c>
      <c r="D512" s="490" t="str">
        <f>IF('Passages &amp; Appels'!K512='Passages &amp; Appels'!K511,"",'Passages &amp; Appels'!K512)</f>
        <v/>
      </c>
      <c r="E512" s="488" t="str">
        <f>IF('Passages &amp; Appels'!H512='Passages &amp; Appels'!H511,"",'Passages &amp; Appels'!H512)</f>
        <v/>
      </c>
      <c r="F512" s="489" t="str">
        <f>IF('Passages &amp; Appels'!I512='Passages &amp; Appels'!I511,"",'Passages &amp; Appels'!I512)</f>
        <v/>
      </c>
      <c r="G512" s="259" t="str">
        <f>IF('Passages &amp; Appels'!J512="","",'Passages &amp; Appels'!J512)</f>
        <v/>
      </c>
      <c r="H512" s="468" t="str">
        <f>IF('Passages &amp; Appels'!B512="","",'Passages &amp; Appels'!B512)</f>
        <v/>
      </c>
      <c r="I512" s="437" t="str">
        <f>IF('Passages &amp; Appels'!C512="","",'Passages &amp; Appels'!C512)</f>
        <v/>
      </c>
      <c r="J512" s="110" t="str">
        <f>IF('Passages &amp; Appels'!D512="","",'Passages &amp; Appels'!D512)</f>
        <v/>
      </c>
      <c r="K512" s="110" t="str">
        <f>IF('Passages &amp; Appels'!E512="","",'Passages &amp; Appels'!E512)</f>
        <v/>
      </c>
      <c r="L512" s="110" t="str">
        <f>IF('Passages &amp; Appels'!F512="","",'Passages &amp; Appels'!F512)</f>
        <v/>
      </c>
      <c r="M512" s="112" t="str">
        <f>IF('Passages &amp; Appels'!G512="","",'Passages &amp; Appels'!G512)</f>
        <v/>
      </c>
      <c r="N512" s="441" t="str">
        <f>IF('Passages &amp; Appels'!M512="","",'Passages &amp; Appels'!M512)</f>
        <v/>
      </c>
      <c r="O512" s="431" t="str">
        <f>IF('Passages &amp; Appels'!N512="","",'Passages &amp; Appels'!N512)</f>
        <v/>
      </c>
      <c r="P512" s="431" t="str">
        <f>IF('Passages &amp; Appels'!O512="","",'Passages &amp; Appels'!O512)</f>
        <v/>
      </c>
      <c r="Q512" s="439" t="str">
        <f>IF('Passages &amp; Appels'!P512="","",'Passages &amp; Appels'!P512)</f>
        <v/>
      </c>
      <c r="R512" s="435" t="str">
        <f>IF('Passages &amp; Appels'!Q512="","",'Passages &amp; Appels'!Q512)</f>
        <v/>
      </c>
      <c r="S512" s="110" t="str">
        <f>IF('Passages &amp; Appels'!R512="","",'Passages &amp; Appels'!R512)</f>
        <v/>
      </c>
      <c r="T512" s="437" t="str">
        <f>IF('Passages &amp; Appels'!S512="","",'Passages &amp; Appels'!S512)</f>
        <v/>
      </c>
      <c r="U512" s="112" t="str">
        <f>IF('Passages &amp; Appels'!T512="","",'Passages &amp; Appels'!T512)</f>
        <v/>
      </c>
      <c r="V512" s="413" t="str">
        <f>IF('Passages &amp; Appels'!U512="","",'Passages &amp; Appels'!U512)</f>
        <v/>
      </c>
    </row>
    <row r="513" spans="1:22" ht="18.75" hidden="1" x14ac:dyDescent="0.3">
      <c r="A513" s="486"/>
      <c r="B513" s="491" t="str">
        <f>IF('Passages &amp; Appels'!L513='Passages &amp; Appels'!L512,"",'Passages &amp; Appels'!L513)</f>
        <v/>
      </c>
      <c r="C513" s="487" t="str">
        <f>IF('Passages &amp; Appels'!A513='Passages &amp; Appels'!A512,"",'Passages &amp; Appels'!A513)</f>
        <v/>
      </c>
      <c r="D513" s="490" t="str">
        <f>IF('Passages &amp; Appels'!K513='Passages &amp; Appels'!K512,"",'Passages &amp; Appels'!K513)</f>
        <v/>
      </c>
      <c r="E513" s="488" t="str">
        <f>IF('Passages &amp; Appels'!H513='Passages &amp; Appels'!H512,"",'Passages &amp; Appels'!H513)</f>
        <v/>
      </c>
      <c r="F513" s="489" t="str">
        <f>IF('Passages &amp; Appels'!I513='Passages &amp; Appels'!I512,"",'Passages &amp; Appels'!I513)</f>
        <v/>
      </c>
      <c r="G513" s="259" t="str">
        <f>IF('Passages &amp; Appels'!J513="","",'Passages &amp; Appels'!J513)</f>
        <v/>
      </c>
      <c r="H513" s="468" t="str">
        <f>IF('Passages &amp; Appels'!B513="","",'Passages &amp; Appels'!B513)</f>
        <v/>
      </c>
      <c r="I513" s="437" t="str">
        <f>IF('Passages &amp; Appels'!C513="","",'Passages &amp; Appels'!C513)</f>
        <v/>
      </c>
      <c r="J513" s="110" t="str">
        <f>IF('Passages &amp; Appels'!D513="","",'Passages &amp; Appels'!D513)</f>
        <v/>
      </c>
      <c r="K513" s="110" t="str">
        <f>IF('Passages &amp; Appels'!E513="","",'Passages &amp; Appels'!E513)</f>
        <v/>
      </c>
      <c r="L513" s="110" t="str">
        <f>IF('Passages &amp; Appels'!F513="","",'Passages &amp; Appels'!F513)</f>
        <v/>
      </c>
      <c r="M513" s="112" t="str">
        <f>IF('Passages &amp; Appels'!G513="","",'Passages &amp; Appels'!G513)</f>
        <v/>
      </c>
      <c r="N513" s="441" t="str">
        <f>IF('Passages &amp; Appels'!M513="","",'Passages &amp; Appels'!M513)</f>
        <v/>
      </c>
      <c r="O513" s="431" t="str">
        <f>IF('Passages &amp; Appels'!N513="","",'Passages &amp; Appels'!N513)</f>
        <v/>
      </c>
      <c r="P513" s="431" t="str">
        <f>IF('Passages &amp; Appels'!O513="","",'Passages &amp; Appels'!O513)</f>
        <v/>
      </c>
      <c r="Q513" s="439" t="str">
        <f>IF('Passages &amp; Appels'!P513="","",'Passages &amp; Appels'!P513)</f>
        <v/>
      </c>
      <c r="R513" s="435" t="str">
        <f>IF('Passages &amp; Appels'!Q513="","",'Passages &amp; Appels'!Q513)</f>
        <v/>
      </c>
      <c r="S513" s="110" t="str">
        <f>IF('Passages &amp; Appels'!R513="","",'Passages &amp; Appels'!R513)</f>
        <v/>
      </c>
      <c r="T513" s="437" t="str">
        <f>IF('Passages &amp; Appels'!S513="","",'Passages &amp; Appels'!S513)</f>
        <v/>
      </c>
      <c r="U513" s="112" t="str">
        <f>IF('Passages &amp; Appels'!T513="","",'Passages &amp; Appels'!T513)</f>
        <v/>
      </c>
      <c r="V513" s="413" t="str">
        <f>IF('Passages &amp; Appels'!U513="","",'Passages &amp; Appels'!U513)</f>
        <v/>
      </c>
    </row>
    <row r="514" spans="1:22" ht="18.75" hidden="1" x14ac:dyDescent="0.3">
      <c r="A514" s="486"/>
      <c r="B514" s="491" t="str">
        <f>IF('Passages &amp; Appels'!L514='Passages &amp; Appels'!L513,"",'Passages &amp; Appels'!L514)</f>
        <v/>
      </c>
      <c r="C514" s="487" t="str">
        <f>IF('Passages &amp; Appels'!A514='Passages &amp; Appels'!A513,"",'Passages &amp; Appels'!A514)</f>
        <v/>
      </c>
      <c r="D514" s="490" t="str">
        <f>IF('Passages &amp; Appels'!K514='Passages &amp; Appels'!K513,"",'Passages &amp; Appels'!K514)</f>
        <v/>
      </c>
      <c r="E514" s="488" t="str">
        <f>IF('Passages &amp; Appels'!H514='Passages &amp; Appels'!H513,"",'Passages &amp; Appels'!H514)</f>
        <v/>
      </c>
      <c r="F514" s="489" t="str">
        <f>IF('Passages &amp; Appels'!I514='Passages &amp; Appels'!I513,"",'Passages &amp; Appels'!I514)</f>
        <v/>
      </c>
      <c r="G514" s="259" t="str">
        <f>IF('Passages &amp; Appels'!J514="","",'Passages &amp; Appels'!J514)</f>
        <v/>
      </c>
      <c r="H514" s="468" t="str">
        <f>IF('Passages &amp; Appels'!B514="","",'Passages &amp; Appels'!B514)</f>
        <v/>
      </c>
      <c r="I514" s="437" t="str">
        <f>IF('Passages &amp; Appels'!C514="","",'Passages &amp; Appels'!C514)</f>
        <v/>
      </c>
      <c r="J514" s="110" t="str">
        <f>IF('Passages &amp; Appels'!D514="","",'Passages &amp; Appels'!D514)</f>
        <v/>
      </c>
      <c r="K514" s="110" t="str">
        <f>IF('Passages &amp; Appels'!E514="","",'Passages &amp; Appels'!E514)</f>
        <v/>
      </c>
      <c r="L514" s="110" t="str">
        <f>IF('Passages &amp; Appels'!F514="","",'Passages &amp; Appels'!F514)</f>
        <v/>
      </c>
      <c r="M514" s="112" t="str">
        <f>IF('Passages &amp; Appels'!G514="","",'Passages &amp; Appels'!G514)</f>
        <v/>
      </c>
      <c r="N514" s="441" t="str">
        <f>IF('Passages &amp; Appels'!M514="","",'Passages &amp; Appels'!M514)</f>
        <v/>
      </c>
      <c r="O514" s="431" t="str">
        <f>IF('Passages &amp; Appels'!N514="","",'Passages &amp; Appels'!N514)</f>
        <v/>
      </c>
      <c r="P514" s="431" t="str">
        <f>IF('Passages &amp; Appels'!O514="","",'Passages &amp; Appels'!O514)</f>
        <v/>
      </c>
      <c r="Q514" s="439" t="str">
        <f>IF('Passages &amp; Appels'!P514="","",'Passages &amp; Appels'!P514)</f>
        <v/>
      </c>
      <c r="R514" s="435" t="str">
        <f>IF('Passages &amp; Appels'!Q514="","",'Passages &amp; Appels'!Q514)</f>
        <v/>
      </c>
      <c r="S514" s="110" t="str">
        <f>IF('Passages &amp; Appels'!R514="","",'Passages &amp; Appels'!R514)</f>
        <v/>
      </c>
      <c r="T514" s="437" t="str">
        <f>IF('Passages &amp; Appels'!S514="","",'Passages &amp; Appels'!S514)</f>
        <v/>
      </c>
      <c r="U514" s="112" t="str">
        <f>IF('Passages &amp; Appels'!T514="","",'Passages &amp; Appels'!T514)</f>
        <v/>
      </c>
      <c r="V514" s="413" t="str">
        <f>IF('Passages &amp; Appels'!U514="","",'Passages &amp; Appels'!U514)</f>
        <v/>
      </c>
    </row>
    <row r="515" spans="1:22" ht="18.75" hidden="1" x14ac:dyDescent="0.3">
      <c r="A515" s="486"/>
      <c r="B515" s="491" t="str">
        <f>IF('Passages &amp; Appels'!L515='Passages &amp; Appels'!L514,"",'Passages &amp; Appels'!L515)</f>
        <v/>
      </c>
      <c r="C515" s="487" t="str">
        <f>IF('Passages &amp; Appels'!A515='Passages &amp; Appels'!A514,"",'Passages &amp; Appels'!A515)</f>
        <v/>
      </c>
      <c r="D515" s="490" t="str">
        <f>IF('Passages &amp; Appels'!K515='Passages &amp; Appels'!K514,"",'Passages &amp; Appels'!K515)</f>
        <v/>
      </c>
      <c r="E515" s="488" t="str">
        <f>IF('Passages &amp; Appels'!H515='Passages &amp; Appels'!H514,"",'Passages &amp; Appels'!H515)</f>
        <v/>
      </c>
      <c r="F515" s="489" t="str">
        <f>IF('Passages &amp; Appels'!I515='Passages &amp; Appels'!I514,"",'Passages &amp; Appels'!I515)</f>
        <v/>
      </c>
      <c r="G515" s="259" t="str">
        <f>IF('Passages &amp; Appels'!J515="","",'Passages &amp; Appels'!J515)</f>
        <v/>
      </c>
      <c r="H515" s="468" t="str">
        <f>IF('Passages &amp; Appels'!B515="","",'Passages &amp; Appels'!B515)</f>
        <v/>
      </c>
      <c r="I515" s="437" t="str">
        <f>IF('Passages &amp; Appels'!C515="","",'Passages &amp; Appels'!C515)</f>
        <v/>
      </c>
      <c r="J515" s="110" t="str">
        <f>IF('Passages &amp; Appels'!D515="","",'Passages &amp; Appels'!D515)</f>
        <v/>
      </c>
      <c r="K515" s="110" t="str">
        <f>IF('Passages &amp; Appels'!E515="","",'Passages &amp; Appels'!E515)</f>
        <v/>
      </c>
      <c r="L515" s="110" t="str">
        <f>IF('Passages &amp; Appels'!F515="","",'Passages &amp; Appels'!F515)</f>
        <v/>
      </c>
      <c r="M515" s="112" t="str">
        <f>IF('Passages &amp; Appels'!G515="","",'Passages &amp; Appels'!G515)</f>
        <v/>
      </c>
      <c r="N515" s="441" t="str">
        <f>IF('Passages &amp; Appels'!M515="","",'Passages &amp; Appels'!M515)</f>
        <v/>
      </c>
      <c r="O515" s="431" t="str">
        <f>IF('Passages &amp; Appels'!N515="","",'Passages &amp; Appels'!N515)</f>
        <v/>
      </c>
      <c r="P515" s="431" t="str">
        <f>IF('Passages &amp; Appels'!O515="","",'Passages &amp; Appels'!O515)</f>
        <v/>
      </c>
      <c r="Q515" s="439" t="str">
        <f>IF('Passages &amp; Appels'!P515="","",'Passages &amp; Appels'!P515)</f>
        <v/>
      </c>
      <c r="R515" s="435" t="str">
        <f>IF('Passages &amp; Appels'!Q515="","",'Passages &amp; Appels'!Q515)</f>
        <v/>
      </c>
      <c r="S515" s="110" t="str">
        <f>IF('Passages &amp; Appels'!R515="","",'Passages &amp; Appels'!R515)</f>
        <v/>
      </c>
      <c r="T515" s="437" t="str">
        <f>IF('Passages &amp; Appels'!S515="","",'Passages &amp; Appels'!S515)</f>
        <v/>
      </c>
      <c r="U515" s="112" t="str">
        <f>IF('Passages &amp; Appels'!T515="","",'Passages &amp; Appels'!T515)</f>
        <v/>
      </c>
      <c r="V515" s="413" t="str">
        <f>IF('Passages &amp; Appels'!U515="","",'Passages &amp; Appels'!U515)</f>
        <v/>
      </c>
    </row>
    <row r="516" spans="1:22" ht="18.75" hidden="1" x14ac:dyDescent="0.3">
      <c r="A516" s="486"/>
      <c r="B516" s="491" t="str">
        <f>IF('Passages &amp; Appels'!L516='Passages &amp; Appels'!L515,"",'Passages &amp; Appels'!L516)</f>
        <v/>
      </c>
      <c r="C516" s="487" t="str">
        <f>IF('Passages &amp; Appels'!A516='Passages &amp; Appels'!A515,"",'Passages &amp; Appels'!A516)</f>
        <v/>
      </c>
      <c r="D516" s="490" t="str">
        <f>IF('Passages &amp; Appels'!K516='Passages &amp; Appels'!K515,"",'Passages &amp; Appels'!K516)</f>
        <v/>
      </c>
      <c r="E516" s="488" t="str">
        <f>IF('Passages &amp; Appels'!H516='Passages &amp; Appels'!H515,"",'Passages &amp; Appels'!H516)</f>
        <v/>
      </c>
      <c r="F516" s="489" t="str">
        <f>IF('Passages &amp; Appels'!I516='Passages &amp; Appels'!I515,"",'Passages &amp; Appels'!I516)</f>
        <v/>
      </c>
      <c r="G516" s="259" t="str">
        <f>IF('Passages &amp; Appels'!J516="","",'Passages &amp; Appels'!J516)</f>
        <v/>
      </c>
      <c r="H516" s="468" t="str">
        <f>IF('Passages &amp; Appels'!B516="","",'Passages &amp; Appels'!B516)</f>
        <v/>
      </c>
      <c r="I516" s="437" t="str">
        <f>IF('Passages &amp; Appels'!C516="","",'Passages &amp; Appels'!C516)</f>
        <v/>
      </c>
      <c r="J516" s="110" t="str">
        <f>IF('Passages &amp; Appels'!D516="","",'Passages &amp; Appels'!D516)</f>
        <v/>
      </c>
      <c r="K516" s="110" t="str">
        <f>IF('Passages &amp; Appels'!E516="","",'Passages &amp; Appels'!E516)</f>
        <v/>
      </c>
      <c r="L516" s="110" t="str">
        <f>IF('Passages &amp; Appels'!F516="","",'Passages &amp; Appels'!F516)</f>
        <v/>
      </c>
      <c r="M516" s="112" t="str">
        <f>IF('Passages &amp; Appels'!G516="","",'Passages &amp; Appels'!G516)</f>
        <v/>
      </c>
      <c r="N516" s="441" t="str">
        <f>IF('Passages &amp; Appels'!M516="","",'Passages &amp; Appels'!M516)</f>
        <v/>
      </c>
      <c r="O516" s="431" t="str">
        <f>IF('Passages &amp; Appels'!N516="","",'Passages &amp; Appels'!N516)</f>
        <v/>
      </c>
      <c r="P516" s="431" t="str">
        <f>IF('Passages &amp; Appels'!O516="","",'Passages &amp; Appels'!O516)</f>
        <v/>
      </c>
      <c r="Q516" s="439" t="str">
        <f>IF('Passages &amp; Appels'!P516="","",'Passages &amp; Appels'!P516)</f>
        <v/>
      </c>
      <c r="R516" s="435" t="str">
        <f>IF('Passages &amp; Appels'!Q516="","",'Passages &amp; Appels'!Q516)</f>
        <v/>
      </c>
      <c r="S516" s="110" t="str">
        <f>IF('Passages &amp; Appels'!R516="","",'Passages &amp; Appels'!R516)</f>
        <v/>
      </c>
      <c r="T516" s="437" t="str">
        <f>IF('Passages &amp; Appels'!S516="","",'Passages &amp; Appels'!S516)</f>
        <v/>
      </c>
      <c r="U516" s="112" t="str">
        <f>IF('Passages &amp; Appels'!T516="","",'Passages &amp; Appels'!T516)</f>
        <v/>
      </c>
      <c r="V516" s="413" t="str">
        <f>IF('Passages &amp; Appels'!U516="","",'Passages &amp; Appels'!U516)</f>
        <v/>
      </c>
    </row>
    <row r="517" spans="1:22" ht="18.75" hidden="1" x14ac:dyDescent="0.3">
      <c r="A517" s="486"/>
      <c r="B517" s="491" t="str">
        <f>IF('Passages &amp; Appels'!L517='Passages &amp; Appels'!L516,"",'Passages &amp; Appels'!L517)</f>
        <v/>
      </c>
      <c r="C517" s="487" t="str">
        <f>IF('Passages &amp; Appels'!A517='Passages &amp; Appels'!A516,"",'Passages &amp; Appels'!A517)</f>
        <v/>
      </c>
      <c r="D517" s="490" t="str">
        <f>IF('Passages &amp; Appels'!K517='Passages &amp; Appels'!K516,"",'Passages &amp; Appels'!K517)</f>
        <v/>
      </c>
      <c r="E517" s="488" t="str">
        <f>IF('Passages &amp; Appels'!H517='Passages &amp; Appels'!H516,"",'Passages &amp; Appels'!H517)</f>
        <v/>
      </c>
      <c r="F517" s="489" t="str">
        <f>IF('Passages &amp; Appels'!I517='Passages &amp; Appels'!I516,"",'Passages &amp; Appels'!I517)</f>
        <v/>
      </c>
      <c r="G517" s="259" t="str">
        <f>IF('Passages &amp; Appels'!J517="","",'Passages &amp; Appels'!J517)</f>
        <v/>
      </c>
      <c r="H517" s="468" t="str">
        <f>IF('Passages &amp; Appels'!B517="","",'Passages &amp; Appels'!B517)</f>
        <v/>
      </c>
      <c r="I517" s="437" t="str">
        <f>IF('Passages &amp; Appels'!C517="","",'Passages &amp; Appels'!C517)</f>
        <v/>
      </c>
      <c r="J517" s="110" t="str">
        <f>IF('Passages &amp; Appels'!D517="","",'Passages &amp; Appels'!D517)</f>
        <v/>
      </c>
      <c r="K517" s="110" t="str">
        <f>IF('Passages &amp; Appels'!E517="","",'Passages &amp; Appels'!E517)</f>
        <v/>
      </c>
      <c r="L517" s="110" t="str">
        <f>IF('Passages &amp; Appels'!F517="","",'Passages &amp; Appels'!F517)</f>
        <v/>
      </c>
      <c r="M517" s="112" t="str">
        <f>IF('Passages &amp; Appels'!G517="","",'Passages &amp; Appels'!G517)</f>
        <v/>
      </c>
      <c r="N517" s="441" t="str">
        <f>IF('Passages &amp; Appels'!M517="","",'Passages &amp; Appels'!M517)</f>
        <v/>
      </c>
      <c r="O517" s="431" t="str">
        <f>IF('Passages &amp; Appels'!N517="","",'Passages &amp; Appels'!N517)</f>
        <v/>
      </c>
      <c r="P517" s="431" t="str">
        <f>IF('Passages &amp; Appels'!O517="","",'Passages &amp; Appels'!O517)</f>
        <v/>
      </c>
      <c r="Q517" s="439" t="str">
        <f>IF('Passages &amp; Appels'!P517="","",'Passages &amp; Appels'!P517)</f>
        <v/>
      </c>
      <c r="R517" s="435" t="str">
        <f>IF('Passages &amp; Appels'!Q517="","",'Passages &amp; Appels'!Q517)</f>
        <v/>
      </c>
      <c r="S517" s="110" t="str">
        <f>IF('Passages &amp; Appels'!R517="","",'Passages &amp; Appels'!R517)</f>
        <v/>
      </c>
      <c r="T517" s="437" t="str">
        <f>IF('Passages &amp; Appels'!S517="","",'Passages &amp; Appels'!S517)</f>
        <v/>
      </c>
      <c r="U517" s="112" t="str">
        <f>IF('Passages &amp; Appels'!T517="","",'Passages &amp; Appels'!T517)</f>
        <v/>
      </c>
      <c r="V517" s="413" t="str">
        <f>IF('Passages &amp; Appels'!U517="","",'Passages &amp; Appels'!U517)</f>
        <v/>
      </c>
    </row>
    <row r="518" spans="1:22" ht="18.75" hidden="1" x14ac:dyDescent="0.3">
      <c r="A518" s="486"/>
      <c r="B518" s="491" t="str">
        <f>IF('Passages &amp; Appels'!L518='Passages &amp; Appels'!L517,"",'Passages &amp; Appels'!L518)</f>
        <v/>
      </c>
      <c r="C518" s="487" t="str">
        <f>IF('Passages &amp; Appels'!A518='Passages &amp; Appels'!A517,"",'Passages &amp; Appels'!A518)</f>
        <v/>
      </c>
      <c r="D518" s="490" t="str">
        <f>IF('Passages &amp; Appels'!K518='Passages &amp; Appels'!K517,"",'Passages &amp; Appels'!K518)</f>
        <v/>
      </c>
      <c r="E518" s="488" t="str">
        <f>IF('Passages &amp; Appels'!H518='Passages &amp; Appels'!H517,"",'Passages &amp; Appels'!H518)</f>
        <v/>
      </c>
      <c r="F518" s="489" t="str">
        <f>IF('Passages &amp; Appels'!I518='Passages &amp; Appels'!I517,"",'Passages &amp; Appels'!I518)</f>
        <v/>
      </c>
      <c r="G518" s="259" t="str">
        <f>IF('Passages &amp; Appels'!J518="","",'Passages &amp; Appels'!J518)</f>
        <v/>
      </c>
      <c r="H518" s="468" t="str">
        <f>IF('Passages &amp; Appels'!B518="","",'Passages &amp; Appels'!B518)</f>
        <v/>
      </c>
      <c r="I518" s="437" t="str">
        <f>IF('Passages &amp; Appels'!C518="","",'Passages &amp; Appels'!C518)</f>
        <v/>
      </c>
      <c r="J518" s="110" t="str">
        <f>IF('Passages &amp; Appels'!D518="","",'Passages &amp; Appels'!D518)</f>
        <v/>
      </c>
      <c r="K518" s="110" t="str">
        <f>IF('Passages &amp; Appels'!E518="","",'Passages &amp; Appels'!E518)</f>
        <v/>
      </c>
      <c r="L518" s="110" t="str">
        <f>IF('Passages &amp; Appels'!F518="","",'Passages &amp; Appels'!F518)</f>
        <v/>
      </c>
      <c r="M518" s="112" t="str">
        <f>IF('Passages &amp; Appels'!G518="","",'Passages &amp; Appels'!G518)</f>
        <v/>
      </c>
      <c r="N518" s="441" t="str">
        <f>IF('Passages &amp; Appels'!M518="","",'Passages &amp; Appels'!M518)</f>
        <v/>
      </c>
      <c r="O518" s="431" t="str">
        <f>IF('Passages &amp; Appels'!N518="","",'Passages &amp; Appels'!N518)</f>
        <v/>
      </c>
      <c r="P518" s="431" t="str">
        <f>IF('Passages &amp; Appels'!O518="","",'Passages &amp; Appels'!O518)</f>
        <v/>
      </c>
      <c r="Q518" s="439" t="str">
        <f>IF('Passages &amp; Appels'!P518="","",'Passages &amp; Appels'!P518)</f>
        <v/>
      </c>
      <c r="R518" s="435" t="str">
        <f>IF('Passages &amp; Appels'!Q518="","",'Passages &amp; Appels'!Q518)</f>
        <v/>
      </c>
      <c r="S518" s="110" t="str">
        <f>IF('Passages &amp; Appels'!R518="","",'Passages &amp; Appels'!R518)</f>
        <v/>
      </c>
      <c r="T518" s="437" t="str">
        <f>IF('Passages &amp; Appels'!S518="","",'Passages &amp; Appels'!S518)</f>
        <v/>
      </c>
      <c r="U518" s="112" t="str">
        <f>IF('Passages &amp; Appels'!T518="","",'Passages &amp; Appels'!T518)</f>
        <v/>
      </c>
      <c r="V518" s="413" t="str">
        <f>IF('Passages &amp; Appels'!U518="","",'Passages &amp; Appels'!U518)</f>
        <v/>
      </c>
    </row>
    <row r="519" spans="1:22" ht="18.75" hidden="1" x14ac:dyDescent="0.3">
      <c r="A519" s="486"/>
      <c r="B519" s="491" t="str">
        <f>IF('Passages &amp; Appels'!L519='Passages &amp; Appels'!L518,"",'Passages &amp; Appels'!L519)</f>
        <v/>
      </c>
      <c r="C519" s="487" t="str">
        <f>IF('Passages &amp; Appels'!A519='Passages &amp; Appels'!A518,"",'Passages &amp; Appels'!A519)</f>
        <v/>
      </c>
      <c r="D519" s="490" t="str">
        <f>IF('Passages &amp; Appels'!K519='Passages &amp; Appels'!K518,"",'Passages &amp; Appels'!K519)</f>
        <v/>
      </c>
      <c r="E519" s="488" t="str">
        <f>IF('Passages &amp; Appels'!H519='Passages &amp; Appels'!H518,"",'Passages &amp; Appels'!H519)</f>
        <v/>
      </c>
      <c r="F519" s="489" t="str">
        <f>IF('Passages &amp; Appels'!I519='Passages &amp; Appels'!I518,"",'Passages &amp; Appels'!I519)</f>
        <v/>
      </c>
      <c r="G519" s="259" t="str">
        <f>IF('Passages &amp; Appels'!J519="","",'Passages &amp; Appels'!J519)</f>
        <v/>
      </c>
      <c r="H519" s="468" t="str">
        <f>IF('Passages &amp; Appels'!B519="","",'Passages &amp; Appels'!B519)</f>
        <v/>
      </c>
      <c r="I519" s="437" t="str">
        <f>IF('Passages &amp; Appels'!C519="","",'Passages &amp; Appels'!C519)</f>
        <v/>
      </c>
      <c r="J519" s="110" t="str">
        <f>IF('Passages &amp; Appels'!D519="","",'Passages &amp; Appels'!D519)</f>
        <v/>
      </c>
      <c r="K519" s="110" t="str">
        <f>IF('Passages &amp; Appels'!E519="","",'Passages &amp; Appels'!E519)</f>
        <v/>
      </c>
      <c r="L519" s="110" t="str">
        <f>IF('Passages &amp; Appels'!F519="","",'Passages &amp; Appels'!F519)</f>
        <v/>
      </c>
      <c r="M519" s="112" t="str">
        <f>IF('Passages &amp; Appels'!G519="","",'Passages &amp; Appels'!G519)</f>
        <v/>
      </c>
      <c r="N519" s="441" t="str">
        <f>IF('Passages &amp; Appels'!M519="","",'Passages &amp; Appels'!M519)</f>
        <v/>
      </c>
      <c r="O519" s="431" t="str">
        <f>IF('Passages &amp; Appels'!N519="","",'Passages &amp; Appels'!N519)</f>
        <v/>
      </c>
      <c r="P519" s="431" t="str">
        <f>IF('Passages &amp; Appels'!O519="","",'Passages &amp; Appels'!O519)</f>
        <v/>
      </c>
      <c r="Q519" s="439" t="str">
        <f>IF('Passages &amp; Appels'!P519="","",'Passages &amp; Appels'!P519)</f>
        <v/>
      </c>
      <c r="R519" s="435" t="str">
        <f>IF('Passages &amp; Appels'!Q519="","",'Passages &amp; Appels'!Q519)</f>
        <v/>
      </c>
      <c r="S519" s="110" t="str">
        <f>IF('Passages &amp; Appels'!R519="","",'Passages &amp; Appels'!R519)</f>
        <v/>
      </c>
      <c r="T519" s="437" t="str">
        <f>IF('Passages &amp; Appels'!S519="","",'Passages &amp; Appels'!S519)</f>
        <v/>
      </c>
      <c r="U519" s="112" t="str">
        <f>IF('Passages &amp; Appels'!T519="","",'Passages &amp; Appels'!T519)</f>
        <v/>
      </c>
      <c r="V519" s="413" t="str">
        <f>IF('Passages &amp; Appels'!U519="","",'Passages &amp; Appels'!U519)</f>
        <v/>
      </c>
    </row>
    <row r="520" spans="1:22" ht="18.75" hidden="1" x14ac:dyDescent="0.3">
      <c r="A520" s="486"/>
      <c r="B520" s="491" t="str">
        <f>IF('Passages &amp; Appels'!L520='Passages &amp; Appels'!L519,"",'Passages &amp; Appels'!L520)</f>
        <v/>
      </c>
      <c r="C520" s="487" t="str">
        <f>IF('Passages &amp; Appels'!A520='Passages &amp; Appels'!A519,"",'Passages &amp; Appels'!A520)</f>
        <v/>
      </c>
      <c r="D520" s="490" t="str">
        <f>IF('Passages &amp; Appels'!K520='Passages &amp; Appels'!K519,"",'Passages &amp; Appels'!K520)</f>
        <v/>
      </c>
      <c r="E520" s="488" t="str">
        <f>IF('Passages &amp; Appels'!H520='Passages &amp; Appels'!H519,"",'Passages &amp; Appels'!H520)</f>
        <v/>
      </c>
      <c r="F520" s="489" t="str">
        <f>IF('Passages &amp; Appels'!I520='Passages &amp; Appels'!I519,"",'Passages &amp; Appels'!I520)</f>
        <v/>
      </c>
      <c r="G520" s="259" t="str">
        <f>IF('Passages &amp; Appels'!J520="","",'Passages &amp; Appels'!J520)</f>
        <v/>
      </c>
      <c r="H520" s="468" t="str">
        <f>IF('Passages &amp; Appels'!B520="","",'Passages &amp; Appels'!B520)</f>
        <v/>
      </c>
      <c r="I520" s="437" t="str">
        <f>IF('Passages &amp; Appels'!C520="","",'Passages &amp; Appels'!C520)</f>
        <v/>
      </c>
      <c r="J520" s="110" t="str">
        <f>IF('Passages &amp; Appels'!D520="","",'Passages &amp; Appels'!D520)</f>
        <v/>
      </c>
      <c r="K520" s="110" t="str">
        <f>IF('Passages &amp; Appels'!E520="","",'Passages &amp; Appels'!E520)</f>
        <v/>
      </c>
      <c r="L520" s="110" t="str">
        <f>IF('Passages &amp; Appels'!F520="","",'Passages &amp; Appels'!F520)</f>
        <v/>
      </c>
      <c r="M520" s="112" t="str">
        <f>IF('Passages &amp; Appels'!G520="","",'Passages &amp; Appels'!G520)</f>
        <v/>
      </c>
      <c r="N520" s="441" t="str">
        <f>IF('Passages &amp; Appels'!M520="","",'Passages &amp; Appels'!M520)</f>
        <v/>
      </c>
      <c r="O520" s="431" t="str">
        <f>IF('Passages &amp; Appels'!N520="","",'Passages &amp; Appels'!N520)</f>
        <v/>
      </c>
      <c r="P520" s="431" t="str">
        <f>IF('Passages &amp; Appels'!O520="","",'Passages &amp; Appels'!O520)</f>
        <v/>
      </c>
      <c r="Q520" s="439" t="str">
        <f>IF('Passages &amp; Appels'!P520="","",'Passages &amp; Appels'!P520)</f>
        <v/>
      </c>
      <c r="R520" s="435" t="str">
        <f>IF('Passages &amp; Appels'!Q520="","",'Passages &amp; Appels'!Q520)</f>
        <v/>
      </c>
      <c r="S520" s="110" t="str">
        <f>IF('Passages &amp; Appels'!R520="","",'Passages &amp; Appels'!R520)</f>
        <v/>
      </c>
      <c r="T520" s="437" t="str">
        <f>IF('Passages &amp; Appels'!S520="","",'Passages &amp; Appels'!S520)</f>
        <v/>
      </c>
      <c r="U520" s="112" t="str">
        <f>IF('Passages &amp; Appels'!T520="","",'Passages &amp; Appels'!T520)</f>
        <v/>
      </c>
      <c r="V520" s="413" t="str">
        <f>IF('Passages &amp; Appels'!U520="","",'Passages &amp; Appels'!U520)</f>
        <v/>
      </c>
    </row>
    <row r="521" spans="1:22" ht="18.75" hidden="1" x14ac:dyDescent="0.3">
      <c r="A521" s="486"/>
      <c r="B521" s="491" t="str">
        <f>IF('Passages &amp; Appels'!L521='Passages &amp; Appels'!L520,"",'Passages &amp; Appels'!L521)</f>
        <v/>
      </c>
      <c r="C521" s="487" t="str">
        <f>IF('Passages &amp; Appels'!A521='Passages &amp; Appels'!A520,"",'Passages &amp; Appels'!A521)</f>
        <v/>
      </c>
      <c r="D521" s="490" t="str">
        <f>IF('Passages &amp; Appels'!K521='Passages &amp; Appels'!K520,"",'Passages &amp; Appels'!K521)</f>
        <v/>
      </c>
      <c r="E521" s="488" t="str">
        <f>IF('Passages &amp; Appels'!H521='Passages &amp; Appels'!H520,"",'Passages &amp; Appels'!H521)</f>
        <v/>
      </c>
      <c r="F521" s="489" t="str">
        <f>IF('Passages &amp; Appels'!I521='Passages &amp; Appels'!I520,"",'Passages &amp; Appels'!I521)</f>
        <v/>
      </c>
      <c r="G521" s="259" t="str">
        <f>IF('Passages &amp; Appels'!J521="","",'Passages &amp; Appels'!J521)</f>
        <v/>
      </c>
      <c r="H521" s="468" t="str">
        <f>IF('Passages &amp; Appels'!B521="","",'Passages &amp; Appels'!B521)</f>
        <v/>
      </c>
      <c r="I521" s="437" t="str">
        <f>IF('Passages &amp; Appels'!C521="","",'Passages &amp; Appels'!C521)</f>
        <v/>
      </c>
      <c r="J521" s="110" t="str">
        <f>IF('Passages &amp; Appels'!D521="","",'Passages &amp; Appels'!D521)</f>
        <v/>
      </c>
      <c r="K521" s="110" t="str">
        <f>IF('Passages &amp; Appels'!E521="","",'Passages &amp; Appels'!E521)</f>
        <v/>
      </c>
      <c r="L521" s="110" t="str">
        <f>IF('Passages &amp; Appels'!F521="","",'Passages &amp; Appels'!F521)</f>
        <v/>
      </c>
      <c r="M521" s="112" t="str">
        <f>IF('Passages &amp; Appels'!G521="","",'Passages &amp; Appels'!G521)</f>
        <v/>
      </c>
      <c r="N521" s="441" t="str">
        <f>IF('Passages &amp; Appels'!M521="","",'Passages &amp; Appels'!M521)</f>
        <v/>
      </c>
      <c r="O521" s="431" t="str">
        <f>IF('Passages &amp; Appels'!N521="","",'Passages &amp; Appels'!N521)</f>
        <v/>
      </c>
      <c r="P521" s="431" t="str">
        <f>IF('Passages &amp; Appels'!O521="","",'Passages &amp; Appels'!O521)</f>
        <v/>
      </c>
      <c r="Q521" s="439" t="str">
        <f>IF('Passages &amp; Appels'!P521="","",'Passages &amp; Appels'!P521)</f>
        <v/>
      </c>
      <c r="R521" s="435" t="str">
        <f>IF('Passages &amp; Appels'!Q521="","",'Passages &amp; Appels'!Q521)</f>
        <v/>
      </c>
      <c r="S521" s="110" t="str">
        <f>IF('Passages &amp; Appels'!R521="","",'Passages &amp; Appels'!R521)</f>
        <v/>
      </c>
      <c r="T521" s="437" t="str">
        <f>IF('Passages &amp; Appels'!S521="","",'Passages &amp; Appels'!S521)</f>
        <v/>
      </c>
      <c r="U521" s="112" t="str">
        <f>IF('Passages &amp; Appels'!T521="","",'Passages &amp; Appels'!T521)</f>
        <v/>
      </c>
      <c r="V521" s="413" t="str">
        <f>IF('Passages &amp; Appels'!U521="","",'Passages &amp; Appels'!U521)</f>
        <v/>
      </c>
    </row>
    <row r="522" spans="1:22" ht="18.75" hidden="1" x14ac:dyDescent="0.3">
      <c r="A522" s="486"/>
      <c r="B522" s="491" t="str">
        <f>IF('Passages &amp; Appels'!L522='Passages &amp; Appels'!L521,"",'Passages &amp; Appels'!L522)</f>
        <v/>
      </c>
      <c r="C522" s="487" t="str">
        <f>IF('Passages &amp; Appels'!A522='Passages &amp; Appels'!A521,"",'Passages &amp; Appels'!A522)</f>
        <v/>
      </c>
      <c r="D522" s="490" t="str">
        <f>IF('Passages &amp; Appels'!K522='Passages &amp; Appels'!K521,"",'Passages &amp; Appels'!K522)</f>
        <v/>
      </c>
      <c r="E522" s="488" t="str">
        <f>IF('Passages &amp; Appels'!H522='Passages &amp; Appels'!H521,"",'Passages &amp; Appels'!H522)</f>
        <v/>
      </c>
      <c r="F522" s="489" t="str">
        <f>IF('Passages &amp; Appels'!I522='Passages &amp; Appels'!I521,"",'Passages &amp; Appels'!I522)</f>
        <v/>
      </c>
      <c r="G522" s="259" t="str">
        <f>IF('Passages &amp; Appels'!J522="","",'Passages &amp; Appels'!J522)</f>
        <v/>
      </c>
      <c r="H522" s="468" t="str">
        <f>IF('Passages &amp; Appels'!B522="","",'Passages &amp; Appels'!B522)</f>
        <v/>
      </c>
      <c r="I522" s="437" t="str">
        <f>IF('Passages &amp; Appels'!C522="","",'Passages &amp; Appels'!C522)</f>
        <v/>
      </c>
      <c r="J522" s="110" t="str">
        <f>IF('Passages &amp; Appels'!D522="","",'Passages &amp; Appels'!D522)</f>
        <v/>
      </c>
      <c r="K522" s="110" t="str">
        <f>IF('Passages &amp; Appels'!E522="","",'Passages &amp; Appels'!E522)</f>
        <v/>
      </c>
      <c r="L522" s="110" t="str">
        <f>IF('Passages &amp; Appels'!F522="","",'Passages &amp; Appels'!F522)</f>
        <v/>
      </c>
      <c r="M522" s="112" t="str">
        <f>IF('Passages &amp; Appels'!G522="","",'Passages &amp; Appels'!G522)</f>
        <v/>
      </c>
      <c r="N522" s="441" t="str">
        <f>IF('Passages &amp; Appels'!M522="","",'Passages &amp; Appels'!M522)</f>
        <v/>
      </c>
      <c r="O522" s="431" t="str">
        <f>IF('Passages &amp; Appels'!N522="","",'Passages &amp; Appels'!N522)</f>
        <v/>
      </c>
      <c r="P522" s="431" t="str">
        <f>IF('Passages &amp; Appels'!O522="","",'Passages &amp; Appels'!O522)</f>
        <v/>
      </c>
      <c r="Q522" s="439" t="str">
        <f>IF('Passages &amp; Appels'!P522="","",'Passages &amp; Appels'!P522)</f>
        <v/>
      </c>
      <c r="R522" s="435" t="str">
        <f>IF('Passages &amp; Appels'!Q522="","",'Passages &amp; Appels'!Q522)</f>
        <v/>
      </c>
      <c r="S522" s="110" t="str">
        <f>IF('Passages &amp; Appels'!R522="","",'Passages &amp; Appels'!R522)</f>
        <v/>
      </c>
      <c r="T522" s="437" t="str">
        <f>IF('Passages &amp; Appels'!S522="","",'Passages &amp; Appels'!S522)</f>
        <v/>
      </c>
      <c r="U522" s="112" t="str">
        <f>IF('Passages &amp; Appels'!T522="","",'Passages &amp; Appels'!T522)</f>
        <v/>
      </c>
      <c r="V522" s="413" t="str">
        <f>IF('Passages &amp; Appels'!U522="","",'Passages &amp; Appels'!U522)</f>
        <v/>
      </c>
    </row>
    <row r="523" spans="1:22" ht="18.75" hidden="1" x14ac:dyDescent="0.3">
      <c r="A523" s="486"/>
      <c r="B523" s="491" t="str">
        <f>IF('Passages &amp; Appels'!L523='Passages &amp; Appels'!L522,"",'Passages &amp; Appels'!L523)</f>
        <v/>
      </c>
      <c r="C523" s="487" t="str">
        <f>IF('Passages &amp; Appels'!A523='Passages &amp; Appels'!A522,"",'Passages &amp; Appels'!A523)</f>
        <v/>
      </c>
      <c r="D523" s="490" t="str">
        <f>IF('Passages &amp; Appels'!K523='Passages &amp; Appels'!K522,"",'Passages &amp; Appels'!K523)</f>
        <v/>
      </c>
      <c r="E523" s="488" t="str">
        <f>IF('Passages &amp; Appels'!H523='Passages &amp; Appels'!H522,"",'Passages &amp; Appels'!H523)</f>
        <v/>
      </c>
      <c r="F523" s="489" t="str">
        <f>IF('Passages &amp; Appels'!I523='Passages &amp; Appels'!I522,"",'Passages &amp; Appels'!I523)</f>
        <v/>
      </c>
      <c r="G523" s="259" t="str">
        <f>IF('Passages &amp; Appels'!J523="","",'Passages &amp; Appels'!J523)</f>
        <v/>
      </c>
      <c r="H523" s="468" t="str">
        <f>IF('Passages &amp; Appels'!B523="","",'Passages &amp; Appels'!B523)</f>
        <v/>
      </c>
      <c r="I523" s="437" t="str">
        <f>IF('Passages &amp; Appels'!C523="","",'Passages &amp; Appels'!C523)</f>
        <v/>
      </c>
      <c r="J523" s="110" t="str">
        <f>IF('Passages &amp; Appels'!D523="","",'Passages &amp; Appels'!D523)</f>
        <v/>
      </c>
      <c r="K523" s="110" t="str">
        <f>IF('Passages &amp; Appels'!E523="","",'Passages &amp; Appels'!E523)</f>
        <v/>
      </c>
      <c r="L523" s="110" t="str">
        <f>IF('Passages &amp; Appels'!F523="","",'Passages &amp; Appels'!F523)</f>
        <v/>
      </c>
      <c r="M523" s="112" t="str">
        <f>IF('Passages &amp; Appels'!G523="","",'Passages &amp; Appels'!G523)</f>
        <v/>
      </c>
      <c r="N523" s="441" t="str">
        <f>IF('Passages &amp; Appels'!M523="","",'Passages &amp; Appels'!M523)</f>
        <v/>
      </c>
      <c r="O523" s="431" t="str">
        <f>IF('Passages &amp; Appels'!N523="","",'Passages &amp; Appels'!N523)</f>
        <v/>
      </c>
      <c r="P523" s="431" t="str">
        <f>IF('Passages &amp; Appels'!O523="","",'Passages &amp; Appels'!O523)</f>
        <v/>
      </c>
      <c r="Q523" s="439" t="str">
        <f>IF('Passages &amp; Appels'!P523="","",'Passages &amp; Appels'!P523)</f>
        <v/>
      </c>
      <c r="R523" s="435" t="str">
        <f>IF('Passages &amp; Appels'!Q523="","",'Passages &amp; Appels'!Q523)</f>
        <v/>
      </c>
      <c r="S523" s="110" t="str">
        <f>IF('Passages &amp; Appels'!R523="","",'Passages &amp; Appels'!R523)</f>
        <v/>
      </c>
      <c r="T523" s="437" t="str">
        <f>IF('Passages &amp; Appels'!S523="","",'Passages &amp; Appels'!S523)</f>
        <v/>
      </c>
      <c r="U523" s="112" t="str">
        <f>IF('Passages &amp; Appels'!T523="","",'Passages &amp; Appels'!T523)</f>
        <v/>
      </c>
      <c r="V523" s="413" t="str">
        <f>IF('Passages &amp; Appels'!U523="","",'Passages &amp; Appels'!U523)</f>
        <v/>
      </c>
    </row>
    <row r="524" spans="1:22" ht="18.75" hidden="1" x14ac:dyDescent="0.3">
      <c r="A524" s="486"/>
      <c r="B524" s="491" t="str">
        <f>IF('Passages &amp; Appels'!L524='Passages &amp; Appels'!L523,"",'Passages &amp; Appels'!L524)</f>
        <v/>
      </c>
      <c r="C524" s="487" t="str">
        <f>IF('Passages &amp; Appels'!A524='Passages &amp; Appels'!A523,"",'Passages &amp; Appels'!A524)</f>
        <v/>
      </c>
      <c r="D524" s="490" t="str">
        <f>IF('Passages &amp; Appels'!K524='Passages &amp; Appels'!K523,"",'Passages &amp; Appels'!K524)</f>
        <v/>
      </c>
      <c r="E524" s="488" t="str">
        <f>IF('Passages &amp; Appels'!H524='Passages &amp; Appels'!H523,"",'Passages &amp; Appels'!H524)</f>
        <v/>
      </c>
      <c r="F524" s="489" t="str">
        <f>IF('Passages &amp; Appels'!I524='Passages &amp; Appels'!I523,"",'Passages &amp; Appels'!I524)</f>
        <v/>
      </c>
      <c r="G524" s="259" t="str">
        <f>IF('Passages &amp; Appels'!J524="","",'Passages &amp; Appels'!J524)</f>
        <v/>
      </c>
      <c r="H524" s="468" t="str">
        <f>IF('Passages &amp; Appels'!B524="","",'Passages &amp; Appels'!B524)</f>
        <v/>
      </c>
      <c r="I524" s="437" t="str">
        <f>IF('Passages &amp; Appels'!C524="","",'Passages &amp; Appels'!C524)</f>
        <v/>
      </c>
      <c r="J524" s="110" t="str">
        <f>IF('Passages &amp; Appels'!D524="","",'Passages &amp; Appels'!D524)</f>
        <v/>
      </c>
      <c r="K524" s="110" t="str">
        <f>IF('Passages &amp; Appels'!E524="","",'Passages &amp; Appels'!E524)</f>
        <v/>
      </c>
      <c r="L524" s="110" t="str">
        <f>IF('Passages &amp; Appels'!F524="","",'Passages &amp; Appels'!F524)</f>
        <v/>
      </c>
      <c r="M524" s="112" t="str">
        <f>IF('Passages &amp; Appels'!G524="","",'Passages &amp; Appels'!G524)</f>
        <v/>
      </c>
      <c r="N524" s="441" t="str">
        <f>IF('Passages &amp; Appels'!M524="","",'Passages &amp; Appels'!M524)</f>
        <v/>
      </c>
      <c r="O524" s="431" t="str">
        <f>IF('Passages &amp; Appels'!N524="","",'Passages &amp; Appels'!N524)</f>
        <v/>
      </c>
      <c r="P524" s="431" t="str">
        <f>IF('Passages &amp; Appels'!O524="","",'Passages &amp; Appels'!O524)</f>
        <v/>
      </c>
      <c r="Q524" s="439" t="str">
        <f>IF('Passages &amp; Appels'!P524="","",'Passages &amp; Appels'!P524)</f>
        <v/>
      </c>
      <c r="R524" s="435" t="str">
        <f>IF('Passages &amp; Appels'!Q524="","",'Passages &amp; Appels'!Q524)</f>
        <v/>
      </c>
      <c r="S524" s="110" t="str">
        <f>IF('Passages &amp; Appels'!R524="","",'Passages &amp; Appels'!R524)</f>
        <v/>
      </c>
      <c r="T524" s="437" t="str">
        <f>IF('Passages &amp; Appels'!S524="","",'Passages &amp; Appels'!S524)</f>
        <v/>
      </c>
      <c r="U524" s="112" t="str">
        <f>IF('Passages &amp; Appels'!T524="","",'Passages &amp; Appels'!T524)</f>
        <v/>
      </c>
      <c r="V524" s="413" t="str">
        <f>IF('Passages &amp; Appels'!U524="","",'Passages &amp; Appels'!U524)</f>
        <v/>
      </c>
    </row>
    <row r="525" spans="1:22" ht="18.75" hidden="1" x14ac:dyDescent="0.3">
      <c r="A525" s="486"/>
      <c r="B525" s="491" t="str">
        <f>IF('Passages &amp; Appels'!L525='Passages &amp; Appels'!L524,"",'Passages &amp; Appels'!L525)</f>
        <v/>
      </c>
      <c r="C525" s="487" t="str">
        <f>IF('Passages &amp; Appels'!A525='Passages &amp; Appels'!A524,"",'Passages &amp; Appels'!A525)</f>
        <v/>
      </c>
      <c r="D525" s="490" t="str">
        <f>IF('Passages &amp; Appels'!K525='Passages &amp; Appels'!K524,"",'Passages &amp; Appels'!K525)</f>
        <v/>
      </c>
      <c r="E525" s="488" t="str">
        <f>IF('Passages &amp; Appels'!H525='Passages &amp; Appels'!H524,"",'Passages &amp; Appels'!H525)</f>
        <v/>
      </c>
      <c r="F525" s="489" t="str">
        <f>IF('Passages &amp; Appels'!I525='Passages &amp; Appels'!I524,"",'Passages &amp; Appels'!I525)</f>
        <v/>
      </c>
      <c r="G525" s="259" t="str">
        <f>IF('Passages &amp; Appels'!J525="","",'Passages &amp; Appels'!J525)</f>
        <v/>
      </c>
      <c r="H525" s="468" t="str">
        <f>IF('Passages &amp; Appels'!B525="","",'Passages &amp; Appels'!B525)</f>
        <v/>
      </c>
      <c r="I525" s="437" t="str">
        <f>IF('Passages &amp; Appels'!C525="","",'Passages &amp; Appels'!C525)</f>
        <v/>
      </c>
      <c r="J525" s="110" t="str">
        <f>IF('Passages &amp; Appels'!D525="","",'Passages &amp; Appels'!D525)</f>
        <v/>
      </c>
      <c r="K525" s="110" t="str">
        <f>IF('Passages &amp; Appels'!E525="","",'Passages &amp; Appels'!E525)</f>
        <v/>
      </c>
      <c r="L525" s="110" t="str">
        <f>IF('Passages &amp; Appels'!F525="","",'Passages &amp; Appels'!F525)</f>
        <v/>
      </c>
      <c r="M525" s="112" t="str">
        <f>IF('Passages &amp; Appels'!G525="","",'Passages &amp; Appels'!G525)</f>
        <v/>
      </c>
      <c r="N525" s="441" t="str">
        <f>IF('Passages &amp; Appels'!M525="","",'Passages &amp; Appels'!M525)</f>
        <v/>
      </c>
      <c r="O525" s="431" t="str">
        <f>IF('Passages &amp; Appels'!N525="","",'Passages &amp; Appels'!N525)</f>
        <v/>
      </c>
      <c r="P525" s="431" t="str">
        <f>IF('Passages &amp; Appels'!O525="","",'Passages &amp; Appels'!O525)</f>
        <v/>
      </c>
      <c r="Q525" s="439" t="str">
        <f>IF('Passages &amp; Appels'!P525="","",'Passages &amp; Appels'!P525)</f>
        <v/>
      </c>
      <c r="R525" s="435" t="str">
        <f>IF('Passages &amp; Appels'!Q525="","",'Passages &amp; Appels'!Q525)</f>
        <v/>
      </c>
      <c r="S525" s="110" t="str">
        <f>IF('Passages &amp; Appels'!R525="","",'Passages &amp; Appels'!R525)</f>
        <v/>
      </c>
      <c r="T525" s="437" t="str">
        <f>IF('Passages &amp; Appels'!S525="","",'Passages &amp; Appels'!S525)</f>
        <v/>
      </c>
      <c r="U525" s="112" t="str">
        <f>IF('Passages &amp; Appels'!T525="","",'Passages &amp; Appels'!T525)</f>
        <v/>
      </c>
      <c r="V525" s="413" t="str">
        <f>IF('Passages &amp; Appels'!U525="","",'Passages &amp; Appels'!U525)</f>
        <v/>
      </c>
    </row>
    <row r="526" spans="1:22" ht="18.75" hidden="1" x14ac:dyDescent="0.3">
      <c r="A526" s="486"/>
      <c r="B526" s="491" t="str">
        <f>IF('Passages &amp; Appels'!L526='Passages &amp; Appels'!L525,"",'Passages &amp; Appels'!L526)</f>
        <v/>
      </c>
      <c r="C526" s="487" t="str">
        <f>IF('Passages &amp; Appels'!A526='Passages &amp; Appels'!A525,"",'Passages &amp; Appels'!A526)</f>
        <v/>
      </c>
      <c r="D526" s="490" t="str">
        <f>IF('Passages &amp; Appels'!K526='Passages &amp; Appels'!K525,"",'Passages &amp; Appels'!K526)</f>
        <v/>
      </c>
      <c r="E526" s="488" t="str">
        <f>IF('Passages &amp; Appels'!H526='Passages &amp; Appels'!H525,"",'Passages &amp; Appels'!H526)</f>
        <v/>
      </c>
      <c r="F526" s="489" t="str">
        <f>IF('Passages &amp; Appels'!I526='Passages &amp; Appels'!I525,"",'Passages &amp; Appels'!I526)</f>
        <v/>
      </c>
      <c r="G526" s="259" t="str">
        <f>IF('Passages &amp; Appels'!J526="","",'Passages &amp; Appels'!J526)</f>
        <v/>
      </c>
      <c r="H526" s="468" t="str">
        <f>IF('Passages &amp; Appels'!B526="","",'Passages &amp; Appels'!B526)</f>
        <v/>
      </c>
      <c r="I526" s="437" t="str">
        <f>IF('Passages &amp; Appels'!C526="","",'Passages &amp; Appels'!C526)</f>
        <v/>
      </c>
      <c r="J526" s="110" t="str">
        <f>IF('Passages &amp; Appels'!D526="","",'Passages &amp; Appels'!D526)</f>
        <v/>
      </c>
      <c r="K526" s="110" t="str">
        <f>IF('Passages &amp; Appels'!E526="","",'Passages &amp; Appels'!E526)</f>
        <v/>
      </c>
      <c r="L526" s="110" t="str">
        <f>IF('Passages &amp; Appels'!F526="","",'Passages &amp; Appels'!F526)</f>
        <v/>
      </c>
      <c r="M526" s="112" t="str">
        <f>IF('Passages &amp; Appels'!G526="","",'Passages &amp; Appels'!G526)</f>
        <v/>
      </c>
      <c r="N526" s="441" t="str">
        <f>IF('Passages &amp; Appels'!M526="","",'Passages &amp; Appels'!M526)</f>
        <v/>
      </c>
      <c r="O526" s="431" t="str">
        <f>IF('Passages &amp; Appels'!N526="","",'Passages &amp; Appels'!N526)</f>
        <v/>
      </c>
      <c r="P526" s="431" t="str">
        <f>IF('Passages &amp; Appels'!O526="","",'Passages &amp; Appels'!O526)</f>
        <v/>
      </c>
      <c r="Q526" s="439" t="str">
        <f>IF('Passages &amp; Appels'!P526="","",'Passages &amp; Appels'!P526)</f>
        <v/>
      </c>
      <c r="R526" s="435" t="str">
        <f>IF('Passages &amp; Appels'!Q526="","",'Passages &amp; Appels'!Q526)</f>
        <v/>
      </c>
      <c r="S526" s="110" t="str">
        <f>IF('Passages &amp; Appels'!R526="","",'Passages &amp; Appels'!R526)</f>
        <v/>
      </c>
      <c r="T526" s="437" t="str">
        <f>IF('Passages &amp; Appels'!S526="","",'Passages &amp; Appels'!S526)</f>
        <v/>
      </c>
      <c r="U526" s="112" t="str">
        <f>IF('Passages &amp; Appels'!T526="","",'Passages &amp; Appels'!T526)</f>
        <v/>
      </c>
      <c r="V526" s="413" t="str">
        <f>IF('Passages &amp; Appels'!U526="","",'Passages &amp; Appels'!U526)</f>
        <v/>
      </c>
    </row>
    <row r="527" spans="1:22" ht="18.75" hidden="1" x14ac:dyDescent="0.3">
      <c r="A527" s="486"/>
      <c r="B527" s="491" t="str">
        <f>IF('Passages &amp; Appels'!L527='Passages &amp; Appels'!L526,"",'Passages &amp; Appels'!L527)</f>
        <v/>
      </c>
      <c r="C527" s="487" t="str">
        <f>IF('Passages &amp; Appels'!A527='Passages &amp; Appels'!A526,"",'Passages &amp; Appels'!A527)</f>
        <v/>
      </c>
      <c r="D527" s="490" t="str">
        <f>IF('Passages &amp; Appels'!K527='Passages &amp; Appels'!K526,"",'Passages &amp; Appels'!K527)</f>
        <v/>
      </c>
      <c r="E527" s="488" t="str">
        <f>IF('Passages &amp; Appels'!H527='Passages &amp; Appels'!H526,"",'Passages &amp; Appels'!H527)</f>
        <v/>
      </c>
      <c r="F527" s="489" t="str">
        <f>IF('Passages &amp; Appels'!I527='Passages &amp; Appels'!I526,"",'Passages &amp; Appels'!I527)</f>
        <v/>
      </c>
      <c r="G527" s="259" t="str">
        <f>IF('Passages &amp; Appels'!J527="","",'Passages &amp; Appels'!J527)</f>
        <v/>
      </c>
      <c r="H527" s="468" t="str">
        <f>IF('Passages &amp; Appels'!B527="","",'Passages &amp; Appels'!B527)</f>
        <v/>
      </c>
      <c r="I527" s="437" t="str">
        <f>IF('Passages &amp; Appels'!C527="","",'Passages &amp; Appels'!C527)</f>
        <v/>
      </c>
      <c r="J527" s="110" t="str">
        <f>IF('Passages &amp; Appels'!D527="","",'Passages &amp; Appels'!D527)</f>
        <v/>
      </c>
      <c r="K527" s="110" t="str">
        <f>IF('Passages &amp; Appels'!E527="","",'Passages &amp; Appels'!E527)</f>
        <v/>
      </c>
      <c r="L527" s="110" t="str">
        <f>IF('Passages &amp; Appels'!F527="","",'Passages &amp; Appels'!F527)</f>
        <v/>
      </c>
      <c r="M527" s="112" t="str">
        <f>IF('Passages &amp; Appels'!G527="","",'Passages &amp; Appels'!G527)</f>
        <v/>
      </c>
      <c r="N527" s="441" t="str">
        <f>IF('Passages &amp; Appels'!M527="","",'Passages &amp; Appels'!M527)</f>
        <v/>
      </c>
      <c r="O527" s="431" t="str">
        <f>IF('Passages &amp; Appels'!N527="","",'Passages &amp; Appels'!N527)</f>
        <v/>
      </c>
      <c r="P527" s="431" t="str">
        <f>IF('Passages &amp; Appels'!O527="","",'Passages &amp; Appels'!O527)</f>
        <v/>
      </c>
      <c r="Q527" s="439" t="str">
        <f>IF('Passages &amp; Appels'!P527="","",'Passages &amp; Appels'!P527)</f>
        <v/>
      </c>
      <c r="R527" s="435" t="str">
        <f>IF('Passages &amp; Appels'!Q527="","",'Passages &amp; Appels'!Q527)</f>
        <v/>
      </c>
      <c r="S527" s="110" t="str">
        <f>IF('Passages &amp; Appels'!R527="","",'Passages &amp; Appels'!R527)</f>
        <v/>
      </c>
      <c r="T527" s="437" t="str">
        <f>IF('Passages &amp; Appels'!S527="","",'Passages &amp; Appels'!S527)</f>
        <v/>
      </c>
      <c r="U527" s="112" t="str">
        <f>IF('Passages &amp; Appels'!T527="","",'Passages &amp; Appels'!T527)</f>
        <v/>
      </c>
      <c r="V527" s="413" t="str">
        <f>IF('Passages &amp; Appels'!U527="","",'Passages &amp; Appels'!U527)</f>
        <v/>
      </c>
    </row>
    <row r="528" spans="1:22" ht="18.75" hidden="1" x14ac:dyDescent="0.3">
      <c r="A528" s="486"/>
      <c r="B528" s="491" t="str">
        <f>IF('Passages &amp; Appels'!L528='Passages &amp; Appels'!L527,"",'Passages &amp; Appels'!L528)</f>
        <v/>
      </c>
      <c r="C528" s="487" t="str">
        <f>IF('Passages &amp; Appels'!A528='Passages &amp; Appels'!A527,"",'Passages &amp; Appels'!A528)</f>
        <v/>
      </c>
      <c r="D528" s="490" t="str">
        <f>IF('Passages &amp; Appels'!K528='Passages &amp; Appels'!K527,"",'Passages &amp; Appels'!K528)</f>
        <v/>
      </c>
      <c r="E528" s="488" t="str">
        <f>IF('Passages &amp; Appels'!H528='Passages &amp; Appels'!H527,"",'Passages &amp; Appels'!H528)</f>
        <v/>
      </c>
      <c r="F528" s="489" t="str">
        <f>IF('Passages &amp; Appels'!I528='Passages &amp; Appels'!I527,"",'Passages &amp; Appels'!I528)</f>
        <v/>
      </c>
      <c r="G528" s="259" t="str">
        <f>IF('Passages &amp; Appels'!J528="","",'Passages &amp; Appels'!J528)</f>
        <v/>
      </c>
      <c r="H528" s="468" t="str">
        <f>IF('Passages &amp; Appels'!B528="","",'Passages &amp; Appels'!B528)</f>
        <v/>
      </c>
      <c r="I528" s="437" t="str">
        <f>IF('Passages &amp; Appels'!C528="","",'Passages &amp; Appels'!C528)</f>
        <v/>
      </c>
      <c r="J528" s="110" t="str">
        <f>IF('Passages &amp; Appels'!D528="","",'Passages &amp; Appels'!D528)</f>
        <v/>
      </c>
      <c r="K528" s="110" t="str">
        <f>IF('Passages &amp; Appels'!E528="","",'Passages &amp; Appels'!E528)</f>
        <v/>
      </c>
      <c r="L528" s="110" t="str">
        <f>IF('Passages &amp; Appels'!F528="","",'Passages &amp; Appels'!F528)</f>
        <v/>
      </c>
      <c r="M528" s="112" t="str">
        <f>IF('Passages &amp; Appels'!G528="","",'Passages &amp; Appels'!G528)</f>
        <v/>
      </c>
      <c r="N528" s="441" t="str">
        <f>IF('Passages &amp; Appels'!M528="","",'Passages &amp; Appels'!M528)</f>
        <v/>
      </c>
      <c r="O528" s="431" t="str">
        <f>IF('Passages &amp; Appels'!N528="","",'Passages &amp; Appels'!N528)</f>
        <v/>
      </c>
      <c r="P528" s="431" t="str">
        <f>IF('Passages &amp; Appels'!O528="","",'Passages &amp; Appels'!O528)</f>
        <v/>
      </c>
      <c r="Q528" s="439" t="str">
        <f>IF('Passages &amp; Appels'!P528="","",'Passages &amp; Appels'!P528)</f>
        <v/>
      </c>
      <c r="R528" s="435" t="str">
        <f>IF('Passages &amp; Appels'!Q528="","",'Passages &amp; Appels'!Q528)</f>
        <v/>
      </c>
      <c r="S528" s="110" t="str">
        <f>IF('Passages &amp; Appels'!R528="","",'Passages &amp; Appels'!R528)</f>
        <v/>
      </c>
      <c r="T528" s="437" t="str">
        <f>IF('Passages &amp; Appels'!S528="","",'Passages &amp; Appels'!S528)</f>
        <v/>
      </c>
      <c r="U528" s="112" t="str">
        <f>IF('Passages &amp; Appels'!T528="","",'Passages &amp; Appels'!T528)</f>
        <v/>
      </c>
      <c r="V528" s="413" t="str">
        <f>IF('Passages &amp; Appels'!U528="","",'Passages &amp; Appels'!U528)</f>
        <v/>
      </c>
    </row>
    <row r="529" spans="1:22" ht="18.75" hidden="1" x14ac:dyDescent="0.3">
      <c r="A529" s="486"/>
      <c r="B529" s="491" t="str">
        <f>IF('Passages &amp; Appels'!L529='Passages &amp; Appels'!L528,"",'Passages &amp; Appels'!L529)</f>
        <v/>
      </c>
      <c r="C529" s="487" t="str">
        <f>IF('Passages &amp; Appels'!A529='Passages &amp; Appels'!A528,"",'Passages &amp; Appels'!A529)</f>
        <v/>
      </c>
      <c r="D529" s="490" t="str">
        <f>IF('Passages &amp; Appels'!K529='Passages &amp; Appels'!K528,"",'Passages &amp; Appels'!K529)</f>
        <v/>
      </c>
      <c r="E529" s="488" t="str">
        <f>IF('Passages &amp; Appels'!H529='Passages &amp; Appels'!H528,"",'Passages &amp; Appels'!H529)</f>
        <v/>
      </c>
      <c r="F529" s="489" t="str">
        <f>IF('Passages &amp; Appels'!I529='Passages &amp; Appels'!I528,"",'Passages &amp; Appels'!I529)</f>
        <v/>
      </c>
      <c r="G529" s="259" t="str">
        <f>IF('Passages &amp; Appels'!J529="","",'Passages &amp; Appels'!J529)</f>
        <v/>
      </c>
      <c r="H529" s="468" t="str">
        <f>IF('Passages &amp; Appels'!B529="","",'Passages &amp; Appels'!B529)</f>
        <v/>
      </c>
      <c r="I529" s="437" t="str">
        <f>IF('Passages &amp; Appels'!C529="","",'Passages &amp; Appels'!C529)</f>
        <v/>
      </c>
      <c r="J529" s="110" t="str">
        <f>IF('Passages &amp; Appels'!D529="","",'Passages &amp; Appels'!D529)</f>
        <v/>
      </c>
      <c r="K529" s="110" t="str">
        <f>IF('Passages &amp; Appels'!E529="","",'Passages &amp; Appels'!E529)</f>
        <v/>
      </c>
      <c r="L529" s="110" t="str">
        <f>IF('Passages &amp; Appels'!F529="","",'Passages &amp; Appels'!F529)</f>
        <v/>
      </c>
      <c r="M529" s="112" t="str">
        <f>IF('Passages &amp; Appels'!G529="","",'Passages &amp; Appels'!G529)</f>
        <v/>
      </c>
      <c r="N529" s="441" t="str">
        <f>IF('Passages &amp; Appels'!M529="","",'Passages &amp; Appels'!M529)</f>
        <v/>
      </c>
      <c r="O529" s="431" t="str">
        <f>IF('Passages &amp; Appels'!N529="","",'Passages &amp; Appels'!N529)</f>
        <v/>
      </c>
      <c r="P529" s="431" t="str">
        <f>IF('Passages &amp; Appels'!O529="","",'Passages &amp; Appels'!O529)</f>
        <v/>
      </c>
      <c r="Q529" s="439" t="str">
        <f>IF('Passages &amp; Appels'!P529="","",'Passages &amp; Appels'!P529)</f>
        <v/>
      </c>
      <c r="R529" s="435" t="str">
        <f>IF('Passages &amp; Appels'!Q529="","",'Passages &amp; Appels'!Q529)</f>
        <v/>
      </c>
      <c r="S529" s="110" t="str">
        <f>IF('Passages &amp; Appels'!R529="","",'Passages &amp; Appels'!R529)</f>
        <v/>
      </c>
      <c r="T529" s="437" t="str">
        <f>IF('Passages &amp; Appels'!S529="","",'Passages &amp; Appels'!S529)</f>
        <v/>
      </c>
      <c r="U529" s="112" t="str">
        <f>IF('Passages &amp; Appels'!T529="","",'Passages &amp; Appels'!T529)</f>
        <v/>
      </c>
      <c r="V529" s="413" t="str">
        <f>IF('Passages &amp; Appels'!U529="","",'Passages &amp; Appels'!U529)</f>
        <v/>
      </c>
    </row>
    <row r="530" spans="1:22" ht="18.75" hidden="1" x14ac:dyDescent="0.3">
      <c r="A530" s="486"/>
      <c r="B530" s="491" t="str">
        <f>IF('Passages &amp; Appels'!L530='Passages &amp; Appels'!L529,"",'Passages &amp; Appels'!L530)</f>
        <v/>
      </c>
      <c r="C530" s="487" t="str">
        <f>IF('Passages &amp; Appels'!A530='Passages &amp; Appels'!A529,"",'Passages &amp; Appels'!A530)</f>
        <v/>
      </c>
      <c r="D530" s="490" t="str">
        <f>IF('Passages &amp; Appels'!K530='Passages &amp; Appels'!K529,"",'Passages &amp; Appels'!K530)</f>
        <v/>
      </c>
      <c r="E530" s="488" t="str">
        <f>IF('Passages &amp; Appels'!H530='Passages &amp; Appels'!H529,"",'Passages &amp; Appels'!H530)</f>
        <v/>
      </c>
      <c r="F530" s="489" t="str">
        <f>IF('Passages &amp; Appels'!I530='Passages &amp; Appels'!I529,"",'Passages &amp; Appels'!I530)</f>
        <v/>
      </c>
      <c r="G530" s="259" t="str">
        <f>IF('Passages &amp; Appels'!J530="","",'Passages &amp; Appels'!J530)</f>
        <v/>
      </c>
      <c r="H530" s="468" t="str">
        <f>IF('Passages &amp; Appels'!B530="","",'Passages &amp; Appels'!B530)</f>
        <v/>
      </c>
      <c r="I530" s="437" t="str">
        <f>IF('Passages &amp; Appels'!C530="","",'Passages &amp; Appels'!C530)</f>
        <v/>
      </c>
      <c r="J530" s="110" t="str">
        <f>IF('Passages &amp; Appels'!D530="","",'Passages &amp; Appels'!D530)</f>
        <v/>
      </c>
      <c r="K530" s="110" t="str">
        <f>IF('Passages &amp; Appels'!E530="","",'Passages &amp; Appels'!E530)</f>
        <v/>
      </c>
      <c r="L530" s="110" t="str">
        <f>IF('Passages &amp; Appels'!F530="","",'Passages &amp; Appels'!F530)</f>
        <v/>
      </c>
      <c r="M530" s="112" t="str">
        <f>IF('Passages &amp; Appels'!G530="","",'Passages &amp; Appels'!G530)</f>
        <v/>
      </c>
      <c r="N530" s="441" t="str">
        <f>IF('Passages &amp; Appels'!M530="","",'Passages &amp; Appels'!M530)</f>
        <v/>
      </c>
      <c r="O530" s="431" t="str">
        <f>IF('Passages &amp; Appels'!N530="","",'Passages &amp; Appels'!N530)</f>
        <v/>
      </c>
      <c r="P530" s="431" t="str">
        <f>IF('Passages &amp; Appels'!O530="","",'Passages &amp; Appels'!O530)</f>
        <v/>
      </c>
      <c r="Q530" s="439" t="str">
        <f>IF('Passages &amp; Appels'!P530="","",'Passages &amp; Appels'!P530)</f>
        <v/>
      </c>
      <c r="R530" s="435" t="str">
        <f>IF('Passages &amp; Appels'!Q530="","",'Passages &amp; Appels'!Q530)</f>
        <v/>
      </c>
      <c r="S530" s="110" t="str">
        <f>IF('Passages &amp; Appels'!R530="","",'Passages &amp; Appels'!R530)</f>
        <v/>
      </c>
      <c r="T530" s="437" t="str">
        <f>IF('Passages &amp; Appels'!S530="","",'Passages &amp; Appels'!S530)</f>
        <v/>
      </c>
      <c r="U530" s="112" t="str">
        <f>IF('Passages &amp; Appels'!T530="","",'Passages &amp; Appels'!T530)</f>
        <v/>
      </c>
      <c r="V530" s="413" t="str">
        <f>IF('Passages &amp; Appels'!U530="","",'Passages &amp; Appels'!U530)</f>
        <v/>
      </c>
    </row>
    <row r="531" spans="1:22" ht="18.75" hidden="1" x14ac:dyDescent="0.3">
      <c r="A531" s="486"/>
      <c r="B531" s="491" t="str">
        <f>IF('Passages &amp; Appels'!L531='Passages &amp; Appels'!L530,"",'Passages &amp; Appels'!L531)</f>
        <v/>
      </c>
      <c r="C531" s="487" t="str">
        <f>IF('Passages &amp; Appels'!A531='Passages &amp; Appels'!A530,"",'Passages &amp; Appels'!A531)</f>
        <v/>
      </c>
      <c r="D531" s="490" t="str">
        <f>IF('Passages &amp; Appels'!K531='Passages &amp; Appels'!K530,"",'Passages &amp; Appels'!K531)</f>
        <v/>
      </c>
      <c r="E531" s="488" t="str">
        <f>IF('Passages &amp; Appels'!H531='Passages &amp; Appels'!H530,"",'Passages &amp; Appels'!H531)</f>
        <v/>
      </c>
      <c r="F531" s="489" t="str">
        <f>IF('Passages &amp; Appels'!I531='Passages &amp; Appels'!I530,"",'Passages &amp; Appels'!I531)</f>
        <v/>
      </c>
      <c r="G531" s="259" t="str">
        <f>IF('Passages &amp; Appels'!J531="","",'Passages &amp; Appels'!J531)</f>
        <v/>
      </c>
      <c r="H531" s="468" t="str">
        <f>IF('Passages &amp; Appels'!B531="","",'Passages &amp; Appels'!B531)</f>
        <v/>
      </c>
      <c r="I531" s="437" t="str">
        <f>IF('Passages &amp; Appels'!C531="","",'Passages &amp; Appels'!C531)</f>
        <v/>
      </c>
      <c r="J531" s="110" t="str">
        <f>IF('Passages &amp; Appels'!D531="","",'Passages &amp; Appels'!D531)</f>
        <v/>
      </c>
      <c r="K531" s="110" t="str">
        <f>IF('Passages &amp; Appels'!E531="","",'Passages &amp; Appels'!E531)</f>
        <v/>
      </c>
      <c r="L531" s="110" t="str">
        <f>IF('Passages &amp; Appels'!F531="","",'Passages &amp; Appels'!F531)</f>
        <v/>
      </c>
      <c r="M531" s="112" t="str">
        <f>IF('Passages &amp; Appels'!G531="","",'Passages &amp; Appels'!G531)</f>
        <v/>
      </c>
      <c r="N531" s="441" t="str">
        <f>IF('Passages &amp; Appels'!M531="","",'Passages &amp; Appels'!M531)</f>
        <v/>
      </c>
      <c r="O531" s="431" t="str">
        <f>IF('Passages &amp; Appels'!N531="","",'Passages &amp; Appels'!N531)</f>
        <v/>
      </c>
      <c r="P531" s="431" t="str">
        <f>IF('Passages &amp; Appels'!O531="","",'Passages &amp; Appels'!O531)</f>
        <v/>
      </c>
      <c r="Q531" s="439" t="str">
        <f>IF('Passages &amp; Appels'!P531="","",'Passages &amp; Appels'!P531)</f>
        <v/>
      </c>
      <c r="R531" s="435" t="str">
        <f>IF('Passages &amp; Appels'!Q531="","",'Passages &amp; Appels'!Q531)</f>
        <v/>
      </c>
      <c r="S531" s="110" t="str">
        <f>IF('Passages &amp; Appels'!R531="","",'Passages &amp; Appels'!R531)</f>
        <v/>
      </c>
      <c r="T531" s="437" t="str">
        <f>IF('Passages &amp; Appels'!S531="","",'Passages &amp; Appels'!S531)</f>
        <v/>
      </c>
      <c r="U531" s="112" t="str">
        <f>IF('Passages &amp; Appels'!T531="","",'Passages &amp; Appels'!T531)</f>
        <v/>
      </c>
      <c r="V531" s="413" t="str">
        <f>IF('Passages &amp; Appels'!U531="","",'Passages &amp; Appels'!U531)</f>
        <v/>
      </c>
    </row>
    <row r="532" spans="1:22" ht="18.75" hidden="1" x14ac:dyDescent="0.3">
      <c r="A532" s="486"/>
      <c r="B532" s="491" t="str">
        <f>IF('Passages &amp; Appels'!L532='Passages &amp; Appels'!L531,"",'Passages &amp; Appels'!L532)</f>
        <v/>
      </c>
      <c r="C532" s="487" t="str">
        <f>IF('Passages &amp; Appels'!A532='Passages &amp; Appels'!A531,"",'Passages &amp; Appels'!A532)</f>
        <v/>
      </c>
      <c r="D532" s="490" t="str">
        <f>IF('Passages &amp; Appels'!K532='Passages &amp; Appels'!K531,"",'Passages &amp; Appels'!K532)</f>
        <v/>
      </c>
      <c r="E532" s="488" t="str">
        <f>IF('Passages &amp; Appels'!H532='Passages &amp; Appels'!H531,"",'Passages &amp; Appels'!H532)</f>
        <v/>
      </c>
      <c r="F532" s="489" t="str">
        <f>IF('Passages &amp; Appels'!I532='Passages &amp; Appels'!I531,"",'Passages &amp; Appels'!I532)</f>
        <v/>
      </c>
      <c r="G532" s="259" t="str">
        <f>IF('Passages &amp; Appels'!J532="","",'Passages &amp; Appels'!J532)</f>
        <v/>
      </c>
      <c r="H532" s="468" t="str">
        <f>IF('Passages &amp; Appels'!B532="","",'Passages &amp; Appels'!B532)</f>
        <v/>
      </c>
      <c r="I532" s="437" t="str">
        <f>IF('Passages &amp; Appels'!C532="","",'Passages &amp; Appels'!C532)</f>
        <v/>
      </c>
      <c r="J532" s="110" t="str">
        <f>IF('Passages &amp; Appels'!D532="","",'Passages &amp; Appels'!D532)</f>
        <v/>
      </c>
      <c r="K532" s="110" t="str">
        <f>IF('Passages &amp; Appels'!E532="","",'Passages &amp; Appels'!E532)</f>
        <v/>
      </c>
      <c r="L532" s="110" t="str">
        <f>IF('Passages &amp; Appels'!F532="","",'Passages &amp; Appels'!F532)</f>
        <v/>
      </c>
      <c r="M532" s="112" t="str">
        <f>IF('Passages &amp; Appels'!G532="","",'Passages &amp; Appels'!G532)</f>
        <v/>
      </c>
      <c r="N532" s="441" t="str">
        <f>IF('Passages &amp; Appels'!M532="","",'Passages &amp; Appels'!M532)</f>
        <v/>
      </c>
      <c r="O532" s="431" t="str">
        <f>IF('Passages &amp; Appels'!N532="","",'Passages &amp; Appels'!N532)</f>
        <v/>
      </c>
      <c r="P532" s="431" t="str">
        <f>IF('Passages &amp; Appels'!O532="","",'Passages &amp; Appels'!O532)</f>
        <v/>
      </c>
      <c r="Q532" s="439" t="str">
        <f>IF('Passages &amp; Appels'!P532="","",'Passages &amp; Appels'!P532)</f>
        <v/>
      </c>
      <c r="R532" s="435" t="str">
        <f>IF('Passages &amp; Appels'!Q532="","",'Passages &amp; Appels'!Q532)</f>
        <v/>
      </c>
      <c r="S532" s="110" t="str">
        <f>IF('Passages &amp; Appels'!R532="","",'Passages &amp; Appels'!R532)</f>
        <v/>
      </c>
      <c r="T532" s="437" t="str">
        <f>IF('Passages &amp; Appels'!S532="","",'Passages &amp; Appels'!S532)</f>
        <v/>
      </c>
      <c r="U532" s="112" t="str">
        <f>IF('Passages &amp; Appels'!T532="","",'Passages &amp; Appels'!T532)</f>
        <v/>
      </c>
      <c r="V532" s="413" t="str">
        <f>IF('Passages &amp; Appels'!U532="","",'Passages &amp; Appels'!U532)</f>
        <v/>
      </c>
    </row>
    <row r="533" spans="1:22" ht="18.75" hidden="1" x14ac:dyDescent="0.3">
      <c r="A533" s="486"/>
      <c r="B533" s="491" t="str">
        <f>IF('Passages &amp; Appels'!L533='Passages &amp; Appels'!L532,"",'Passages &amp; Appels'!L533)</f>
        <v/>
      </c>
      <c r="C533" s="487" t="str">
        <f>IF('Passages &amp; Appels'!A533='Passages &amp; Appels'!A532,"",'Passages &amp; Appels'!A533)</f>
        <v/>
      </c>
      <c r="D533" s="490" t="str">
        <f>IF('Passages &amp; Appels'!K533='Passages &amp; Appels'!K532,"",'Passages &amp; Appels'!K533)</f>
        <v/>
      </c>
      <c r="E533" s="488" t="str">
        <f>IF('Passages &amp; Appels'!H533='Passages &amp; Appels'!H532,"",'Passages &amp; Appels'!H533)</f>
        <v/>
      </c>
      <c r="F533" s="489" t="str">
        <f>IF('Passages &amp; Appels'!I533='Passages &amp; Appels'!I532,"",'Passages &amp; Appels'!I533)</f>
        <v/>
      </c>
      <c r="G533" s="259" t="str">
        <f>IF('Passages &amp; Appels'!J533="","",'Passages &amp; Appels'!J533)</f>
        <v/>
      </c>
      <c r="H533" s="468" t="str">
        <f>IF('Passages &amp; Appels'!B533="","",'Passages &amp; Appels'!B533)</f>
        <v/>
      </c>
      <c r="I533" s="437" t="str">
        <f>IF('Passages &amp; Appels'!C533="","",'Passages &amp; Appels'!C533)</f>
        <v/>
      </c>
      <c r="J533" s="110" t="str">
        <f>IF('Passages &amp; Appels'!D533="","",'Passages &amp; Appels'!D533)</f>
        <v/>
      </c>
      <c r="K533" s="110" t="str">
        <f>IF('Passages &amp; Appels'!E533="","",'Passages &amp; Appels'!E533)</f>
        <v/>
      </c>
      <c r="L533" s="110" t="str">
        <f>IF('Passages &amp; Appels'!F533="","",'Passages &amp; Appels'!F533)</f>
        <v/>
      </c>
      <c r="M533" s="112" t="str">
        <f>IF('Passages &amp; Appels'!G533="","",'Passages &amp; Appels'!G533)</f>
        <v/>
      </c>
      <c r="N533" s="441" t="str">
        <f>IF('Passages &amp; Appels'!M533="","",'Passages &amp; Appels'!M533)</f>
        <v/>
      </c>
      <c r="O533" s="431" t="str">
        <f>IF('Passages &amp; Appels'!N533="","",'Passages &amp; Appels'!N533)</f>
        <v/>
      </c>
      <c r="P533" s="431" t="str">
        <f>IF('Passages &amp; Appels'!O533="","",'Passages &amp; Appels'!O533)</f>
        <v/>
      </c>
      <c r="Q533" s="439" t="str">
        <f>IF('Passages &amp; Appels'!P533="","",'Passages &amp; Appels'!P533)</f>
        <v/>
      </c>
      <c r="R533" s="435" t="str">
        <f>IF('Passages &amp; Appels'!Q533="","",'Passages &amp; Appels'!Q533)</f>
        <v/>
      </c>
      <c r="S533" s="110" t="str">
        <f>IF('Passages &amp; Appels'!R533="","",'Passages &amp; Appels'!R533)</f>
        <v/>
      </c>
      <c r="T533" s="437" t="str">
        <f>IF('Passages &amp; Appels'!S533="","",'Passages &amp; Appels'!S533)</f>
        <v/>
      </c>
      <c r="U533" s="112" t="str">
        <f>IF('Passages &amp; Appels'!T533="","",'Passages &amp; Appels'!T533)</f>
        <v/>
      </c>
      <c r="V533" s="413" t="str">
        <f>IF('Passages &amp; Appels'!U533="","",'Passages &amp; Appels'!U533)</f>
        <v/>
      </c>
    </row>
    <row r="534" spans="1:22" ht="18.75" hidden="1" x14ac:dyDescent="0.3">
      <c r="A534" s="486"/>
      <c r="B534" s="491" t="str">
        <f>IF('Passages &amp; Appels'!L534='Passages &amp; Appels'!L533,"",'Passages &amp; Appels'!L534)</f>
        <v/>
      </c>
      <c r="C534" s="487" t="str">
        <f>IF('Passages &amp; Appels'!A534='Passages &amp; Appels'!A533,"",'Passages &amp; Appels'!A534)</f>
        <v/>
      </c>
      <c r="D534" s="490" t="str">
        <f>IF('Passages &amp; Appels'!K534='Passages &amp; Appels'!K533,"",'Passages &amp; Appels'!K534)</f>
        <v/>
      </c>
      <c r="E534" s="488" t="str">
        <f>IF('Passages &amp; Appels'!H534='Passages &amp; Appels'!H533,"",'Passages &amp; Appels'!H534)</f>
        <v/>
      </c>
      <c r="F534" s="489" t="str">
        <f>IF('Passages &amp; Appels'!I534='Passages &amp; Appels'!I533,"",'Passages &amp; Appels'!I534)</f>
        <v/>
      </c>
      <c r="G534" s="259" t="str">
        <f>IF('Passages &amp; Appels'!J534="","",'Passages &amp; Appels'!J534)</f>
        <v/>
      </c>
      <c r="H534" s="468" t="str">
        <f>IF('Passages &amp; Appels'!B534="","",'Passages &amp; Appels'!B534)</f>
        <v/>
      </c>
      <c r="I534" s="437" t="str">
        <f>IF('Passages &amp; Appels'!C534="","",'Passages &amp; Appels'!C534)</f>
        <v/>
      </c>
      <c r="J534" s="110" t="str">
        <f>IF('Passages &amp; Appels'!D534="","",'Passages &amp; Appels'!D534)</f>
        <v/>
      </c>
      <c r="K534" s="110" t="str">
        <f>IF('Passages &amp; Appels'!E534="","",'Passages &amp; Appels'!E534)</f>
        <v/>
      </c>
      <c r="L534" s="110" t="str">
        <f>IF('Passages &amp; Appels'!F534="","",'Passages &amp; Appels'!F534)</f>
        <v/>
      </c>
      <c r="M534" s="112" t="str">
        <f>IF('Passages &amp; Appels'!G534="","",'Passages &amp; Appels'!G534)</f>
        <v/>
      </c>
      <c r="N534" s="441" t="str">
        <f>IF('Passages &amp; Appels'!M534="","",'Passages &amp; Appels'!M534)</f>
        <v/>
      </c>
      <c r="O534" s="431" t="str">
        <f>IF('Passages &amp; Appels'!N534="","",'Passages &amp; Appels'!N534)</f>
        <v/>
      </c>
      <c r="P534" s="431" t="str">
        <f>IF('Passages &amp; Appels'!O534="","",'Passages &amp; Appels'!O534)</f>
        <v/>
      </c>
      <c r="Q534" s="439" t="str">
        <f>IF('Passages &amp; Appels'!P534="","",'Passages &amp; Appels'!P534)</f>
        <v/>
      </c>
      <c r="R534" s="435" t="str">
        <f>IF('Passages &amp; Appels'!Q534="","",'Passages &amp; Appels'!Q534)</f>
        <v/>
      </c>
      <c r="S534" s="110" t="str">
        <f>IF('Passages &amp; Appels'!R534="","",'Passages &amp; Appels'!R534)</f>
        <v/>
      </c>
      <c r="T534" s="437" t="str">
        <f>IF('Passages &amp; Appels'!S534="","",'Passages &amp; Appels'!S534)</f>
        <v/>
      </c>
      <c r="U534" s="112" t="str">
        <f>IF('Passages &amp; Appels'!T534="","",'Passages &amp; Appels'!T534)</f>
        <v/>
      </c>
      <c r="V534" s="413" t="str">
        <f>IF('Passages &amp; Appels'!U534="","",'Passages &amp; Appels'!U534)</f>
        <v/>
      </c>
    </row>
    <row r="535" spans="1:22" ht="18.75" hidden="1" x14ac:dyDescent="0.3">
      <c r="A535" s="486"/>
      <c r="B535" s="491" t="str">
        <f>IF('Passages &amp; Appels'!L535='Passages &amp; Appels'!L534,"",'Passages &amp; Appels'!L535)</f>
        <v/>
      </c>
      <c r="C535" s="487" t="str">
        <f>IF('Passages &amp; Appels'!A535='Passages &amp; Appels'!A534,"",'Passages &amp; Appels'!A535)</f>
        <v/>
      </c>
      <c r="D535" s="490" t="str">
        <f>IF('Passages &amp; Appels'!K535='Passages &amp; Appels'!K534,"",'Passages &amp; Appels'!K535)</f>
        <v/>
      </c>
      <c r="E535" s="488" t="str">
        <f>IF('Passages &amp; Appels'!H535='Passages &amp; Appels'!H534,"",'Passages &amp; Appels'!H535)</f>
        <v/>
      </c>
      <c r="F535" s="489" t="str">
        <f>IF('Passages &amp; Appels'!I535='Passages &amp; Appels'!I534,"",'Passages &amp; Appels'!I535)</f>
        <v/>
      </c>
      <c r="G535" s="259" t="str">
        <f>IF('Passages &amp; Appels'!J535="","",'Passages &amp; Appels'!J535)</f>
        <v/>
      </c>
      <c r="H535" s="468" t="str">
        <f>IF('Passages &amp; Appels'!B535="","",'Passages &amp; Appels'!B535)</f>
        <v/>
      </c>
      <c r="I535" s="437" t="str">
        <f>IF('Passages &amp; Appels'!C535="","",'Passages &amp; Appels'!C535)</f>
        <v/>
      </c>
      <c r="J535" s="110" t="str">
        <f>IF('Passages &amp; Appels'!D535="","",'Passages &amp; Appels'!D535)</f>
        <v/>
      </c>
      <c r="K535" s="110" t="str">
        <f>IF('Passages &amp; Appels'!E535="","",'Passages &amp; Appels'!E535)</f>
        <v/>
      </c>
      <c r="L535" s="110" t="str">
        <f>IF('Passages &amp; Appels'!F535="","",'Passages &amp; Appels'!F535)</f>
        <v/>
      </c>
      <c r="M535" s="112" t="str">
        <f>IF('Passages &amp; Appels'!G535="","",'Passages &amp; Appels'!G535)</f>
        <v/>
      </c>
      <c r="N535" s="441" t="str">
        <f>IF('Passages &amp; Appels'!M535="","",'Passages &amp; Appels'!M535)</f>
        <v/>
      </c>
      <c r="O535" s="431" t="str">
        <f>IF('Passages &amp; Appels'!N535="","",'Passages &amp; Appels'!N535)</f>
        <v/>
      </c>
      <c r="P535" s="431" t="str">
        <f>IF('Passages &amp; Appels'!O535="","",'Passages &amp; Appels'!O535)</f>
        <v/>
      </c>
      <c r="Q535" s="439" t="str">
        <f>IF('Passages &amp; Appels'!P535="","",'Passages &amp; Appels'!P535)</f>
        <v/>
      </c>
      <c r="R535" s="435" t="str">
        <f>IF('Passages &amp; Appels'!Q535="","",'Passages &amp; Appels'!Q535)</f>
        <v/>
      </c>
      <c r="S535" s="110" t="str">
        <f>IF('Passages &amp; Appels'!R535="","",'Passages &amp; Appels'!R535)</f>
        <v/>
      </c>
      <c r="T535" s="437" t="str">
        <f>IF('Passages &amp; Appels'!S535="","",'Passages &amp; Appels'!S535)</f>
        <v/>
      </c>
      <c r="U535" s="112" t="str">
        <f>IF('Passages &amp; Appels'!T535="","",'Passages &amp; Appels'!T535)</f>
        <v/>
      </c>
      <c r="V535" s="413" t="str">
        <f>IF('Passages &amp; Appels'!U535="","",'Passages &amp; Appels'!U535)</f>
        <v/>
      </c>
    </row>
    <row r="536" spans="1:22" ht="18.75" hidden="1" x14ac:dyDescent="0.3">
      <c r="A536" s="486"/>
      <c r="B536" s="491" t="str">
        <f>IF('Passages &amp; Appels'!L536='Passages &amp; Appels'!L535,"",'Passages &amp; Appels'!L536)</f>
        <v/>
      </c>
      <c r="C536" s="487" t="str">
        <f>IF('Passages &amp; Appels'!A536='Passages &amp; Appels'!A535,"",'Passages &amp; Appels'!A536)</f>
        <v/>
      </c>
      <c r="D536" s="490" t="str">
        <f>IF('Passages &amp; Appels'!K536='Passages &amp; Appels'!K535,"",'Passages &amp; Appels'!K536)</f>
        <v/>
      </c>
      <c r="E536" s="488" t="str">
        <f>IF('Passages &amp; Appels'!H536='Passages &amp; Appels'!H535,"",'Passages &amp; Appels'!H536)</f>
        <v/>
      </c>
      <c r="F536" s="489" t="str">
        <f>IF('Passages &amp; Appels'!I536='Passages &amp; Appels'!I535,"",'Passages &amp; Appels'!I536)</f>
        <v/>
      </c>
      <c r="G536" s="259" t="str">
        <f>IF('Passages &amp; Appels'!J536="","",'Passages &amp; Appels'!J536)</f>
        <v/>
      </c>
      <c r="H536" s="468" t="str">
        <f>IF('Passages &amp; Appels'!B536="","",'Passages &amp; Appels'!B536)</f>
        <v/>
      </c>
      <c r="I536" s="437" t="str">
        <f>IF('Passages &amp; Appels'!C536="","",'Passages &amp; Appels'!C536)</f>
        <v/>
      </c>
      <c r="J536" s="110" t="str">
        <f>IF('Passages &amp; Appels'!D536="","",'Passages &amp; Appels'!D536)</f>
        <v/>
      </c>
      <c r="K536" s="110" t="str">
        <f>IF('Passages &amp; Appels'!E536="","",'Passages &amp; Appels'!E536)</f>
        <v/>
      </c>
      <c r="L536" s="110" t="str">
        <f>IF('Passages &amp; Appels'!F536="","",'Passages &amp; Appels'!F536)</f>
        <v/>
      </c>
      <c r="M536" s="112" t="str">
        <f>IF('Passages &amp; Appels'!G536="","",'Passages &amp; Appels'!G536)</f>
        <v/>
      </c>
      <c r="N536" s="441" t="str">
        <f>IF('Passages &amp; Appels'!M536="","",'Passages &amp; Appels'!M536)</f>
        <v/>
      </c>
      <c r="O536" s="431" t="str">
        <f>IF('Passages &amp; Appels'!N536="","",'Passages &amp; Appels'!N536)</f>
        <v/>
      </c>
      <c r="P536" s="431" t="str">
        <f>IF('Passages &amp; Appels'!O536="","",'Passages &amp; Appels'!O536)</f>
        <v/>
      </c>
      <c r="Q536" s="439" t="str">
        <f>IF('Passages &amp; Appels'!P536="","",'Passages &amp; Appels'!P536)</f>
        <v/>
      </c>
      <c r="R536" s="435" t="str">
        <f>IF('Passages &amp; Appels'!Q536="","",'Passages &amp; Appels'!Q536)</f>
        <v/>
      </c>
      <c r="S536" s="110" t="str">
        <f>IF('Passages &amp; Appels'!R536="","",'Passages &amp; Appels'!R536)</f>
        <v/>
      </c>
      <c r="T536" s="437" t="str">
        <f>IF('Passages &amp; Appels'!S536="","",'Passages &amp; Appels'!S536)</f>
        <v/>
      </c>
      <c r="U536" s="112" t="str">
        <f>IF('Passages &amp; Appels'!T536="","",'Passages &amp; Appels'!T536)</f>
        <v/>
      </c>
      <c r="V536" s="413" t="str">
        <f>IF('Passages &amp; Appels'!U536="","",'Passages &amp; Appels'!U536)</f>
        <v/>
      </c>
    </row>
    <row r="537" spans="1:22" ht="18.75" hidden="1" x14ac:dyDescent="0.3">
      <c r="A537" s="486"/>
      <c r="B537" s="491" t="str">
        <f>IF('Passages &amp; Appels'!L537='Passages &amp; Appels'!L536,"",'Passages &amp; Appels'!L537)</f>
        <v/>
      </c>
      <c r="C537" s="487" t="str">
        <f>IF('Passages &amp; Appels'!A537='Passages &amp; Appels'!A536,"",'Passages &amp; Appels'!A537)</f>
        <v/>
      </c>
      <c r="D537" s="490" t="str">
        <f>IF('Passages &amp; Appels'!K537='Passages &amp; Appels'!K536,"",'Passages &amp; Appels'!K537)</f>
        <v/>
      </c>
      <c r="E537" s="488" t="str">
        <f>IF('Passages &amp; Appels'!H537='Passages &amp; Appels'!H536,"",'Passages &amp; Appels'!H537)</f>
        <v/>
      </c>
      <c r="F537" s="489" t="str">
        <f>IF('Passages &amp; Appels'!I537='Passages &amp; Appels'!I536,"",'Passages &amp; Appels'!I537)</f>
        <v/>
      </c>
      <c r="G537" s="259" t="str">
        <f>IF('Passages &amp; Appels'!J537="","",'Passages &amp; Appels'!J537)</f>
        <v/>
      </c>
      <c r="H537" s="468" t="str">
        <f>IF('Passages &amp; Appels'!B537="","",'Passages &amp; Appels'!B537)</f>
        <v/>
      </c>
      <c r="I537" s="437" t="str">
        <f>IF('Passages &amp; Appels'!C537="","",'Passages &amp; Appels'!C537)</f>
        <v/>
      </c>
      <c r="J537" s="110" t="str">
        <f>IF('Passages &amp; Appels'!D537="","",'Passages &amp; Appels'!D537)</f>
        <v/>
      </c>
      <c r="K537" s="110" t="str">
        <f>IF('Passages &amp; Appels'!E537="","",'Passages &amp; Appels'!E537)</f>
        <v/>
      </c>
      <c r="L537" s="110" t="str">
        <f>IF('Passages &amp; Appels'!F537="","",'Passages &amp; Appels'!F537)</f>
        <v/>
      </c>
      <c r="M537" s="112" t="str">
        <f>IF('Passages &amp; Appels'!G537="","",'Passages &amp; Appels'!G537)</f>
        <v/>
      </c>
      <c r="N537" s="441" t="str">
        <f>IF('Passages &amp; Appels'!M537="","",'Passages &amp; Appels'!M537)</f>
        <v/>
      </c>
      <c r="O537" s="431" t="str">
        <f>IF('Passages &amp; Appels'!N537="","",'Passages &amp; Appels'!N537)</f>
        <v/>
      </c>
      <c r="P537" s="431" t="str">
        <f>IF('Passages &amp; Appels'!O537="","",'Passages &amp; Appels'!O537)</f>
        <v/>
      </c>
      <c r="Q537" s="439" t="str">
        <f>IF('Passages &amp; Appels'!P537="","",'Passages &amp; Appels'!P537)</f>
        <v/>
      </c>
      <c r="R537" s="435" t="str">
        <f>IF('Passages &amp; Appels'!Q537="","",'Passages &amp; Appels'!Q537)</f>
        <v/>
      </c>
      <c r="S537" s="110" t="str">
        <f>IF('Passages &amp; Appels'!R537="","",'Passages &amp; Appels'!R537)</f>
        <v/>
      </c>
      <c r="T537" s="437" t="str">
        <f>IF('Passages &amp; Appels'!S537="","",'Passages &amp; Appels'!S537)</f>
        <v/>
      </c>
      <c r="U537" s="112" t="str">
        <f>IF('Passages &amp; Appels'!T537="","",'Passages &amp; Appels'!T537)</f>
        <v/>
      </c>
      <c r="V537" s="413" t="str">
        <f>IF('Passages &amp; Appels'!U537="","",'Passages &amp; Appels'!U537)</f>
        <v/>
      </c>
    </row>
    <row r="538" spans="1:22" ht="18.75" hidden="1" x14ac:dyDescent="0.3">
      <c r="A538" s="486"/>
      <c r="B538" s="491" t="str">
        <f>IF('Passages &amp; Appels'!L538='Passages &amp; Appels'!L537,"",'Passages &amp; Appels'!L538)</f>
        <v/>
      </c>
      <c r="C538" s="487" t="str">
        <f>IF('Passages &amp; Appels'!A538='Passages &amp; Appels'!A537,"",'Passages &amp; Appels'!A538)</f>
        <v/>
      </c>
      <c r="D538" s="490" t="str">
        <f>IF('Passages &amp; Appels'!K538='Passages &amp; Appels'!K537,"",'Passages &amp; Appels'!K538)</f>
        <v/>
      </c>
      <c r="E538" s="488" t="str">
        <f>IF('Passages &amp; Appels'!H538='Passages &amp; Appels'!H537,"",'Passages &amp; Appels'!H538)</f>
        <v/>
      </c>
      <c r="F538" s="489" t="str">
        <f>IF('Passages &amp; Appels'!I538='Passages &amp; Appels'!I537,"",'Passages &amp; Appels'!I538)</f>
        <v/>
      </c>
      <c r="G538" s="259" t="str">
        <f>IF('Passages &amp; Appels'!J538="","",'Passages &amp; Appels'!J538)</f>
        <v/>
      </c>
      <c r="H538" s="468" t="str">
        <f>IF('Passages &amp; Appels'!B538="","",'Passages &amp; Appels'!B538)</f>
        <v/>
      </c>
      <c r="I538" s="437" t="str">
        <f>IF('Passages &amp; Appels'!C538="","",'Passages &amp; Appels'!C538)</f>
        <v/>
      </c>
      <c r="J538" s="110" t="str">
        <f>IF('Passages &amp; Appels'!D538="","",'Passages &amp; Appels'!D538)</f>
        <v/>
      </c>
      <c r="K538" s="110" t="str">
        <f>IF('Passages &amp; Appels'!E538="","",'Passages &amp; Appels'!E538)</f>
        <v/>
      </c>
      <c r="L538" s="110" t="str">
        <f>IF('Passages &amp; Appels'!F538="","",'Passages &amp; Appels'!F538)</f>
        <v/>
      </c>
      <c r="M538" s="112" t="str">
        <f>IF('Passages &amp; Appels'!G538="","",'Passages &amp; Appels'!G538)</f>
        <v/>
      </c>
      <c r="N538" s="441" t="str">
        <f>IF('Passages &amp; Appels'!M538="","",'Passages &amp; Appels'!M538)</f>
        <v/>
      </c>
      <c r="O538" s="431" t="str">
        <f>IF('Passages &amp; Appels'!N538="","",'Passages &amp; Appels'!N538)</f>
        <v/>
      </c>
      <c r="P538" s="431" t="str">
        <f>IF('Passages &amp; Appels'!O538="","",'Passages &amp; Appels'!O538)</f>
        <v/>
      </c>
      <c r="Q538" s="439" t="str">
        <f>IF('Passages &amp; Appels'!P538="","",'Passages &amp; Appels'!P538)</f>
        <v/>
      </c>
      <c r="R538" s="435" t="str">
        <f>IF('Passages &amp; Appels'!Q538="","",'Passages &amp; Appels'!Q538)</f>
        <v/>
      </c>
      <c r="S538" s="110" t="str">
        <f>IF('Passages &amp; Appels'!R538="","",'Passages &amp; Appels'!R538)</f>
        <v/>
      </c>
      <c r="T538" s="437" t="str">
        <f>IF('Passages &amp; Appels'!S538="","",'Passages &amp; Appels'!S538)</f>
        <v/>
      </c>
      <c r="U538" s="112" t="str">
        <f>IF('Passages &amp; Appels'!T538="","",'Passages &amp; Appels'!T538)</f>
        <v/>
      </c>
      <c r="V538" s="413" t="str">
        <f>IF('Passages &amp; Appels'!U538="","",'Passages &amp; Appels'!U538)</f>
        <v/>
      </c>
    </row>
    <row r="539" spans="1:22" ht="18.75" hidden="1" x14ac:dyDescent="0.3">
      <c r="A539" s="486"/>
      <c r="B539" s="491" t="str">
        <f>IF('Passages &amp; Appels'!L539='Passages &amp; Appels'!L538,"",'Passages &amp; Appels'!L539)</f>
        <v/>
      </c>
      <c r="C539" s="487" t="str">
        <f>IF('Passages &amp; Appels'!A539='Passages &amp; Appels'!A538,"",'Passages &amp; Appels'!A539)</f>
        <v/>
      </c>
      <c r="D539" s="490" t="str">
        <f>IF('Passages &amp; Appels'!K539='Passages &amp; Appels'!K538,"",'Passages &amp; Appels'!K539)</f>
        <v/>
      </c>
      <c r="E539" s="488" t="str">
        <f>IF('Passages &amp; Appels'!H539='Passages &amp; Appels'!H538,"",'Passages &amp; Appels'!H539)</f>
        <v/>
      </c>
      <c r="F539" s="489" t="str">
        <f>IF('Passages &amp; Appels'!I539='Passages &amp; Appels'!I538,"",'Passages &amp; Appels'!I539)</f>
        <v/>
      </c>
      <c r="G539" s="259" t="str">
        <f>IF('Passages &amp; Appels'!J539="","",'Passages &amp; Appels'!J539)</f>
        <v/>
      </c>
      <c r="H539" s="468" t="str">
        <f>IF('Passages &amp; Appels'!B539="","",'Passages &amp; Appels'!B539)</f>
        <v/>
      </c>
      <c r="I539" s="437" t="str">
        <f>IF('Passages &amp; Appels'!C539="","",'Passages &amp; Appels'!C539)</f>
        <v/>
      </c>
      <c r="J539" s="110" t="str">
        <f>IF('Passages &amp; Appels'!D539="","",'Passages &amp; Appels'!D539)</f>
        <v/>
      </c>
      <c r="K539" s="110" t="str">
        <f>IF('Passages &amp; Appels'!E539="","",'Passages &amp; Appels'!E539)</f>
        <v/>
      </c>
      <c r="L539" s="110" t="str">
        <f>IF('Passages &amp; Appels'!F539="","",'Passages &amp; Appels'!F539)</f>
        <v/>
      </c>
      <c r="M539" s="112" t="str">
        <f>IF('Passages &amp; Appels'!G539="","",'Passages &amp; Appels'!G539)</f>
        <v/>
      </c>
      <c r="N539" s="441" t="str">
        <f>IF('Passages &amp; Appels'!M539="","",'Passages &amp; Appels'!M539)</f>
        <v/>
      </c>
      <c r="O539" s="431" t="str">
        <f>IF('Passages &amp; Appels'!N539="","",'Passages &amp; Appels'!N539)</f>
        <v/>
      </c>
      <c r="P539" s="431" t="str">
        <f>IF('Passages &amp; Appels'!O539="","",'Passages &amp; Appels'!O539)</f>
        <v/>
      </c>
      <c r="Q539" s="439" t="str">
        <f>IF('Passages &amp; Appels'!P539="","",'Passages &amp; Appels'!P539)</f>
        <v/>
      </c>
      <c r="R539" s="435" t="str">
        <f>IF('Passages &amp; Appels'!Q539="","",'Passages &amp; Appels'!Q539)</f>
        <v/>
      </c>
      <c r="S539" s="110" t="str">
        <f>IF('Passages &amp; Appels'!R539="","",'Passages &amp; Appels'!R539)</f>
        <v/>
      </c>
      <c r="T539" s="437" t="str">
        <f>IF('Passages &amp; Appels'!S539="","",'Passages &amp; Appels'!S539)</f>
        <v/>
      </c>
      <c r="U539" s="112" t="str">
        <f>IF('Passages &amp; Appels'!T539="","",'Passages &amp; Appels'!T539)</f>
        <v/>
      </c>
      <c r="V539" s="413" t="str">
        <f>IF('Passages &amp; Appels'!U539="","",'Passages &amp; Appels'!U539)</f>
        <v/>
      </c>
    </row>
    <row r="540" spans="1:22" ht="18.75" hidden="1" x14ac:dyDescent="0.3">
      <c r="A540" s="486"/>
      <c r="B540" s="491" t="str">
        <f>IF('Passages &amp; Appels'!L540='Passages &amp; Appels'!L539,"",'Passages &amp; Appels'!L540)</f>
        <v/>
      </c>
      <c r="C540" s="487" t="str">
        <f>IF('Passages &amp; Appels'!A540='Passages &amp; Appels'!A539,"",'Passages &amp; Appels'!A540)</f>
        <v/>
      </c>
      <c r="D540" s="490" t="str">
        <f>IF('Passages &amp; Appels'!K540='Passages &amp; Appels'!K539,"",'Passages &amp; Appels'!K540)</f>
        <v/>
      </c>
      <c r="E540" s="488" t="str">
        <f>IF('Passages &amp; Appels'!H540='Passages &amp; Appels'!H539,"",'Passages &amp; Appels'!H540)</f>
        <v/>
      </c>
      <c r="F540" s="489" t="str">
        <f>IF('Passages &amp; Appels'!I540='Passages &amp; Appels'!I539,"",'Passages &amp; Appels'!I540)</f>
        <v/>
      </c>
      <c r="G540" s="259" t="str">
        <f>IF('Passages &amp; Appels'!J540="","",'Passages &amp; Appels'!J540)</f>
        <v/>
      </c>
      <c r="H540" s="468" t="str">
        <f>IF('Passages &amp; Appels'!B540="","",'Passages &amp; Appels'!B540)</f>
        <v/>
      </c>
      <c r="I540" s="437" t="str">
        <f>IF('Passages &amp; Appels'!C540="","",'Passages &amp; Appels'!C540)</f>
        <v/>
      </c>
      <c r="J540" s="110" t="str">
        <f>IF('Passages &amp; Appels'!D540="","",'Passages &amp; Appels'!D540)</f>
        <v/>
      </c>
      <c r="K540" s="110" t="str">
        <f>IF('Passages &amp; Appels'!E540="","",'Passages &amp; Appels'!E540)</f>
        <v/>
      </c>
      <c r="L540" s="110" t="str">
        <f>IF('Passages &amp; Appels'!F540="","",'Passages &amp; Appels'!F540)</f>
        <v/>
      </c>
      <c r="M540" s="112" t="str">
        <f>IF('Passages &amp; Appels'!G540="","",'Passages &amp; Appels'!G540)</f>
        <v/>
      </c>
      <c r="N540" s="441" t="str">
        <f>IF('Passages &amp; Appels'!M540="","",'Passages &amp; Appels'!M540)</f>
        <v/>
      </c>
      <c r="O540" s="431" t="str">
        <f>IF('Passages &amp; Appels'!N540="","",'Passages &amp; Appels'!N540)</f>
        <v/>
      </c>
      <c r="P540" s="431" t="str">
        <f>IF('Passages &amp; Appels'!O540="","",'Passages &amp; Appels'!O540)</f>
        <v/>
      </c>
      <c r="Q540" s="439" t="str">
        <f>IF('Passages &amp; Appels'!P540="","",'Passages &amp; Appels'!P540)</f>
        <v/>
      </c>
      <c r="R540" s="435" t="str">
        <f>IF('Passages &amp; Appels'!Q540="","",'Passages &amp; Appels'!Q540)</f>
        <v/>
      </c>
      <c r="S540" s="110" t="str">
        <f>IF('Passages &amp; Appels'!R540="","",'Passages &amp; Appels'!R540)</f>
        <v/>
      </c>
      <c r="T540" s="437" t="str">
        <f>IF('Passages &amp; Appels'!S540="","",'Passages &amp; Appels'!S540)</f>
        <v/>
      </c>
      <c r="U540" s="112" t="str">
        <f>IF('Passages &amp; Appels'!T540="","",'Passages &amp; Appels'!T540)</f>
        <v/>
      </c>
      <c r="V540" s="413" t="str">
        <f>IF('Passages &amp; Appels'!U540="","",'Passages &amp; Appels'!U540)</f>
        <v/>
      </c>
    </row>
    <row r="541" spans="1:22" ht="18.75" hidden="1" x14ac:dyDescent="0.3">
      <c r="A541" s="486"/>
      <c r="B541" s="491" t="str">
        <f>IF('Passages &amp; Appels'!L541='Passages &amp; Appels'!L540,"",'Passages &amp; Appels'!L541)</f>
        <v/>
      </c>
      <c r="C541" s="487" t="str">
        <f>IF('Passages &amp; Appels'!A541='Passages &amp; Appels'!A540,"",'Passages &amp; Appels'!A541)</f>
        <v/>
      </c>
      <c r="D541" s="490" t="str">
        <f>IF('Passages &amp; Appels'!K541='Passages &amp; Appels'!K540,"",'Passages &amp; Appels'!K541)</f>
        <v/>
      </c>
      <c r="E541" s="488" t="str">
        <f>IF('Passages &amp; Appels'!H541='Passages &amp; Appels'!H540,"",'Passages &amp; Appels'!H541)</f>
        <v/>
      </c>
      <c r="F541" s="489" t="str">
        <f>IF('Passages &amp; Appels'!I541='Passages &amp; Appels'!I540,"",'Passages &amp; Appels'!I541)</f>
        <v/>
      </c>
      <c r="G541" s="259" t="str">
        <f>IF('Passages &amp; Appels'!J541="","",'Passages &amp; Appels'!J541)</f>
        <v/>
      </c>
      <c r="H541" s="468" t="str">
        <f>IF('Passages &amp; Appels'!B541="","",'Passages &amp; Appels'!B541)</f>
        <v/>
      </c>
      <c r="I541" s="437" t="str">
        <f>IF('Passages &amp; Appels'!C541="","",'Passages &amp; Appels'!C541)</f>
        <v/>
      </c>
      <c r="J541" s="110" t="str">
        <f>IF('Passages &amp; Appels'!D541="","",'Passages &amp; Appels'!D541)</f>
        <v/>
      </c>
      <c r="K541" s="110" t="str">
        <f>IF('Passages &amp; Appels'!E541="","",'Passages &amp; Appels'!E541)</f>
        <v/>
      </c>
      <c r="L541" s="110" t="str">
        <f>IF('Passages &amp; Appels'!F541="","",'Passages &amp; Appels'!F541)</f>
        <v/>
      </c>
      <c r="M541" s="112" t="str">
        <f>IF('Passages &amp; Appels'!G541="","",'Passages &amp; Appels'!G541)</f>
        <v/>
      </c>
      <c r="N541" s="441" t="str">
        <f>IF('Passages &amp; Appels'!M541="","",'Passages &amp; Appels'!M541)</f>
        <v/>
      </c>
      <c r="O541" s="431" t="str">
        <f>IF('Passages &amp; Appels'!N541="","",'Passages &amp; Appels'!N541)</f>
        <v/>
      </c>
      <c r="P541" s="431" t="str">
        <f>IF('Passages &amp; Appels'!O541="","",'Passages &amp; Appels'!O541)</f>
        <v/>
      </c>
      <c r="Q541" s="439" t="str">
        <f>IF('Passages &amp; Appels'!P541="","",'Passages &amp; Appels'!P541)</f>
        <v/>
      </c>
      <c r="R541" s="435" t="str">
        <f>IF('Passages &amp; Appels'!Q541="","",'Passages &amp; Appels'!Q541)</f>
        <v/>
      </c>
      <c r="S541" s="110" t="str">
        <f>IF('Passages &amp; Appels'!R541="","",'Passages &amp; Appels'!R541)</f>
        <v/>
      </c>
      <c r="T541" s="437" t="str">
        <f>IF('Passages &amp; Appels'!S541="","",'Passages &amp; Appels'!S541)</f>
        <v/>
      </c>
      <c r="U541" s="112" t="str">
        <f>IF('Passages &amp; Appels'!T541="","",'Passages &amp; Appels'!T541)</f>
        <v/>
      </c>
      <c r="V541" s="413" t="str">
        <f>IF('Passages &amp; Appels'!U541="","",'Passages &amp; Appels'!U541)</f>
        <v/>
      </c>
    </row>
    <row r="542" spans="1:22" ht="18.75" hidden="1" x14ac:dyDescent="0.3">
      <c r="A542" s="486"/>
      <c r="B542" s="491" t="str">
        <f>IF('Passages &amp; Appels'!L542='Passages &amp; Appels'!L541,"",'Passages &amp; Appels'!L542)</f>
        <v/>
      </c>
      <c r="C542" s="487" t="str">
        <f>IF('Passages &amp; Appels'!A542='Passages &amp; Appels'!A541,"",'Passages &amp; Appels'!A542)</f>
        <v/>
      </c>
      <c r="D542" s="490" t="str">
        <f>IF('Passages &amp; Appels'!K542='Passages &amp; Appels'!K541,"",'Passages &amp; Appels'!K542)</f>
        <v/>
      </c>
      <c r="E542" s="488" t="str">
        <f>IF('Passages &amp; Appels'!H542='Passages &amp; Appels'!H541,"",'Passages &amp; Appels'!H542)</f>
        <v/>
      </c>
      <c r="F542" s="489" t="str">
        <f>IF('Passages &amp; Appels'!I542='Passages &amp; Appels'!I541,"",'Passages &amp; Appels'!I542)</f>
        <v/>
      </c>
      <c r="G542" s="259" t="str">
        <f>IF('Passages &amp; Appels'!J542="","",'Passages &amp; Appels'!J542)</f>
        <v/>
      </c>
      <c r="H542" s="468" t="str">
        <f>IF('Passages &amp; Appels'!B542="","",'Passages &amp; Appels'!B542)</f>
        <v/>
      </c>
      <c r="I542" s="437" t="str">
        <f>IF('Passages &amp; Appels'!C542="","",'Passages &amp; Appels'!C542)</f>
        <v/>
      </c>
      <c r="J542" s="110" t="str">
        <f>IF('Passages &amp; Appels'!D542="","",'Passages &amp; Appels'!D542)</f>
        <v/>
      </c>
      <c r="K542" s="110" t="str">
        <f>IF('Passages &amp; Appels'!E542="","",'Passages &amp; Appels'!E542)</f>
        <v/>
      </c>
      <c r="L542" s="110" t="str">
        <f>IF('Passages &amp; Appels'!F542="","",'Passages &amp; Appels'!F542)</f>
        <v/>
      </c>
      <c r="M542" s="112" t="str">
        <f>IF('Passages &amp; Appels'!G542="","",'Passages &amp; Appels'!G542)</f>
        <v/>
      </c>
      <c r="N542" s="441" t="str">
        <f>IF('Passages &amp; Appels'!M542="","",'Passages &amp; Appels'!M542)</f>
        <v/>
      </c>
      <c r="O542" s="431" t="str">
        <f>IF('Passages &amp; Appels'!N542="","",'Passages &amp; Appels'!N542)</f>
        <v/>
      </c>
      <c r="P542" s="431" t="str">
        <f>IF('Passages &amp; Appels'!O542="","",'Passages &amp; Appels'!O542)</f>
        <v/>
      </c>
      <c r="Q542" s="439" t="str">
        <f>IF('Passages &amp; Appels'!P542="","",'Passages &amp; Appels'!P542)</f>
        <v/>
      </c>
      <c r="R542" s="435" t="str">
        <f>IF('Passages &amp; Appels'!Q542="","",'Passages &amp; Appels'!Q542)</f>
        <v/>
      </c>
      <c r="S542" s="110" t="str">
        <f>IF('Passages &amp; Appels'!R542="","",'Passages &amp; Appels'!R542)</f>
        <v/>
      </c>
      <c r="T542" s="437" t="str">
        <f>IF('Passages &amp; Appels'!S542="","",'Passages &amp; Appels'!S542)</f>
        <v/>
      </c>
      <c r="U542" s="112" t="str">
        <f>IF('Passages &amp; Appels'!T542="","",'Passages &amp; Appels'!T542)</f>
        <v/>
      </c>
      <c r="V542" s="413" t="str">
        <f>IF('Passages &amp; Appels'!U542="","",'Passages &amp; Appels'!U542)</f>
        <v/>
      </c>
    </row>
    <row r="543" spans="1:22" ht="18.75" hidden="1" x14ac:dyDescent="0.3">
      <c r="A543" s="486"/>
      <c r="B543" s="491" t="str">
        <f>IF('Passages &amp; Appels'!L543='Passages &amp; Appels'!L542,"",'Passages &amp; Appels'!L543)</f>
        <v/>
      </c>
      <c r="C543" s="487" t="str">
        <f>IF('Passages &amp; Appels'!A543='Passages &amp; Appels'!A542,"",'Passages &amp; Appels'!A543)</f>
        <v/>
      </c>
      <c r="D543" s="490" t="str">
        <f>IF('Passages &amp; Appels'!K543='Passages &amp; Appels'!K542,"",'Passages &amp; Appels'!K543)</f>
        <v/>
      </c>
      <c r="E543" s="488" t="str">
        <f>IF('Passages &amp; Appels'!H543='Passages &amp; Appels'!H542,"",'Passages &amp; Appels'!H543)</f>
        <v/>
      </c>
      <c r="F543" s="489" t="str">
        <f>IF('Passages &amp; Appels'!I543='Passages &amp; Appels'!I542,"",'Passages &amp; Appels'!I543)</f>
        <v/>
      </c>
      <c r="G543" s="259" t="str">
        <f>IF('Passages &amp; Appels'!J543="","",'Passages &amp; Appels'!J543)</f>
        <v/>
      </c>
      <c r="H543" s="468" t="str">
        <f>IF('Passages &amp; Appels'!B543="","",'Passages &amp; Appels'!B543)</f>
        <v/>
      </c>
      <c r="I543" s="437" t="str">
        <f>IF('Passages &amp; Appels'!C543="","",'Passages &amp; Appels'!C543)</f>
        <v/>
      </c>
      <c r="J543" s="110" t="str">
        <f>IF('Passages &amp; Appels'!D543="","",'Passages &amp; Appels'!D543)</f>
        <v/>
      </c>
      <c r="K543" s="110" t="str">
        <f>IF('Passages &amp; Appels'!E543="","",'Passages &amp; Appels'!E543)</f>
        <v/>
      </c>
      <c r="L543" s="110" t="str">
        <f>IF('Passages &amp; Appels'!F543="","",'Passages &amp; Appels'!F543)</f>
        <v/>
      </c>
      <c r="M543" s="112" t="str">
        <f>IF('Passages &amp; Appels'!G543="","",'Passages &amp; Appels'!G543)</f>
        <v/>
      </c>
      <c r="N543" s="441" t="str">
        <f>IF('Passages &amp; Appels'!M543="","",'Passages &amp; Appels'!M543)</f>
        <v/>
      </c>
      <c r="O543" s="431" t="str">
        <f>IF('Passages &amp; Appels'!N543="","",'Passages &amp; Appels'!N543)</f>
        <v/>
      </c>
      <c r="P543" s="431" t="str">
        <f>IF('Passages &amp; Appels'!O543="","",'Passages &amp; Appels'!O543)</f>
        <v/>
      </c>
      <c r="Q543" s="439" t="str">
        <f>IF('Passages &amp; Appels'!P543="","",'Passages &amp; Appels'!P543)</f>
        <v/>
      </c>
      <c r="R543" s="435" t="str">
        <f>IF('Passages &amp; Appels'!Q543="","",'Passages &amp; Appels'!Q543)</f>
        <v/>
      </c>
      <c r="S543" s="110" t="str">
        <f>IF('Passages &amp; Appels'!R543="","",'Passages &amp; Appels'!R543)</f>
        <v/>
      </c>
      <c r="T543" s="437" t="str">
        <f>IF('Passages &amp; Appels'!S543="","",'Passages &amp; Appels'!S543)</f>
        <v/>
      </c>
      <c r="U543" s="112" t="str">
        <f>IF('Passages &amp; Appels'!T543="","",'Passages &amp; Appels'!T543)</f>
        <v/>
      </c>
      <c r="V543" s="413" t="str">
        <f>IF('Passages &amp; Appels'!U543="","",'Passages &amp; Appels'!U543)</f>
        <v/>
      </c>
    </row>
    <row r="544" spans="1:22" ht="18.75" hidden="1" x14ac:dyDescent="0.3">
      <c r="A544" s="486"/>
      <c r="B544" s="491" t="str">
        <f>IF('Passages &amp; Appels'!L544='Passages &amp; Appels'!L543,"",'Passages &amp; Appels'!L544)</f>
        <v/>
      </c>
      <c r="C544" s="487" t="str">
        <f>IF('Passages &amp; Appels'!A544='Passages &amp; Appels'!A543,"",'Passages &amp; Appels'!A544)</f>
        <v/>
      </c>
      <c r="D544" s="490" t="str">
        <f>IF('Passages &amp; Appels'!K544='Passages &amp; Appels'!K543,"",'Passages &amp; Appels'!K544)</f>
        <v/>
      </c>
      <c r="E544" s="488" t="str">
        <f>IF('Passages &amp; Appels'!H544='Passages &amp; Appels'!H543,"",'Passages &amp; Appels'!H544)</f>
        <v/>
      </c>
      <c r="F544" s="489" t="str">
        <f>IF('Passages &amp; Appels'!I544='Passages &amp; Appels'!I543,"",'Passages &amp; Appels'!I544)</f>
        <v/>
      </c>
      <c r="G544" s="259" t="str">
        <f>IF('Passages &amp; Appels'!J544="","",'Passages &amp; Appels'!J544)</f>
        <v/>
      </c>
      <c r="H544" s="468" t="str">
        <f>IF('Passages &amp; Appels'!B544="","",'Passages &amp; Appels'!B544)</f>
        <v/>
      </c>
      <c r="I544" s="437" t="str">
        <f>IF('Passages &amp; Appels'!C544="","",'Passages &amp; Appels'!C544)</f>
        <v/>
      </c>
      <c r="J544" s="110" t="str">
        <f>IF('Passages &amp; Appels'!D544="","",'Passages &amp; Appels'!D544)</f>
        <v/>
      </c>
      <c r="K544" s="110" t="str">
        <f>IF('Passages &amp; Appels'!E544="","",'Passages &amp; Appels'!E544)</f>
        <v/>
      </c>
      <c r="L544" s="110" t="str">
        <f>IF('Passages &amp; Appels'!F544="","",'Passages &amp; Appels'!F544)</f>
        <v/>
      </c>
      <c r="M544" s="112" t="str">
        <f>IF('Passages &amp; Appels'!G544="","",'Passages &amp; Appels'!G544)</f>
        <v/>
      </c>
      <c r="N544" s="441" t="str">
        <f>IF('Passages &amp; Appels'!M544="","",'Passages &amp; Appels'!M544)</f>
        <v/>
      </c>
      <c r="O544" s="431" t="str">
        <f>IF('Passages &amp; Appels'!N544="","",'Passages &amp; Appels'!N544)</f>
        <v/>
      </c>
      <c r="P544" s="431" t="str">
        <f>IF('Passages &amp; Appels'!O544="","",'Passages &amp; Appels'!O544)</f>
        <v/>
      </c>
      <c r="Q544" s="439" t="str">
        <f>IF('Passages &amp; Appels'!P544="","",'Passages &amp; Appels'!P544)</f>
        <v/>
      </c>
      <c r="R544" s="435" t="str">
        <f>IF('Passages &amp; Appels'!Q544="","",'Passages &amp; Appels'!Q544)</f>
        <v/>
      </c>
      <c r="S544" s="110" t="str">
        <f>IF('Passages &amp; Appels'!R544="","",'Passages &amp; Appels'!R544)</f>
        <v/>
      </c>
      <c r="T544" s="437" t="str">
        <f>IF('Passages &amp; Appels'!S544="","",'Passages &amp; Appels'!S544)</f>
        <v/>
      </c>
      <c r="U544" s="112" t="str">
        <f>IF('Passages &amp; Appels'!T544="","",'Passages &amp; Appels'!T544)</f>
        <v/>
      </c>
      <c r="V544" s="413" t="str">
        <f>IF('Passages &amp; Appels'!U544="","",'Passages &amp; Appels'!U544)</f>
        <v/>
      </c>
    </row>
    <row r="545" spans="1:22" ht="18.75" hidden="1" x14ac:dyDescent="0.3">
      <c r="A545" s="486"/>
      <c r="B545" s="491" t="str">
        <f>IF('Passages &amp; Appels'!L545='Passages &amp; Appels'!L544,"",'Passages &amp; Appels'!L545)</f>
        <v/>
      </c>
      <c r="C545" s="487" t="str">
        <f>IF('Passages &amp; Appels'!A545='Passages &amp; Appels'!A544,"",'Passages &amp; Appels'!A545)</f>
        <v/>
      </c>
      <c r="D545" s="490" t="str">
        <f>IF('Passages &amp; Appels'!K545='Passages &amp; Appels'!K544,"",'Passages &amp; Appels'!K545)</f>
        <v/>
      </c>
      <c r="E545" s="488" t="str">
        <f>IF('Passages &amp; Appels'!H545='Passages &amp; Appels'!H544,"",'Passages &amp; Appels'!H545)</f>
        <v/>
      </c>
      <c r="F545" s="489" t="str">
        <f>IF('Passages &amp; Appels'!I545='Passages &amp; Appels'!I544,"",'Passages &amp; Appels'!I545)</f>
        <v/>
      </c>
      <c r="G545" s="259" t="str">
        <f>IF('Passages &amp; Appels'!J545="","",'Passages &amp; Appels'!J545)</f>
        <v/>
      </c>
      <c r="H545" s="468" t="str">
        <f>IF('Passages &amp; Appels'!B545="","",'Passages &amp; Appels'!B545)</f>
        <v/>
      </c>
      <c r="I545" s="437" t="str">
        <f>IF('Passages &amp; Appels'!C545="","",'Passages &amp; Appels'!C545)</f>
        <v/>
      </c>
      <c r="J545" s="110" t="str">
        <f>IF('Passages &amp; Appels'!D545="","",'Passages &amp; Appels'!D545)</f>
        <v/>
      </c>
      <c r="K545" s="110" t="str">
        <f>IF('Passages &amp; Appels'!E545="","",'Passages &amp; Appels'!E545)</f>
        <v/>
      </c>
      <c r="L545" s="110" t="str">
        <f>IF('Passages &amp; Appels'!F545="","",'Passages &amp; Appels'!F545)</f>
        <v/>
      </c>
      <c r="M545" s="112" t="str">
        <f>IF('Passages &amp; Appels'!G545="","",'Passages &amp; Appels'!G545)</f>
        <v/>
      </c>
      <c r="N545" s="441" t="str">
        <f>IF('Passages &amp; Appels'!M545="","",'Passages &amp; Appels'!M545)</f>
        <v/>
      </c>
      <c r="O545" s="431" t="str">
        <f>IF('Passages &amp; Appels'!N545="","",'Passages &amp; Appels'!N545)</f>
        <v/>
      </c>
      <c r="P545" s="431" t="str">
        <f>IF('Passages &amp; Appels'!O545="","",'Passages &amp; Appels'!O545)</f>
        <v/>
      </c>
      <c r="Q545" s="439" t="str">
        <f>IF('Passages &amp; Appels'!P545="","",'Passages &amp; Appels'!P545)</f>
        <v/>
      </c>
      <c r="R545" s="435" t="str">
        <f>IF('Passages &amp; Appels'!Q545="","",'Passages &amp; Appels'!Q545)</f>
        <v/>
      </c>
      <c r="S545" s="110" t="str">
        <f>IF('Passages &amp; Appels'!R545="","",'Passages &amp; Appels'!R545)</f>
        <v/>
      </c>
      <c r="T545" s="437" t="str">
        <f>IF('Passages &amp; Appels'!S545="","",'Passages &amp; Appels'!S545)</f>
        <v/>
      </c>
      <c r="U545" s="112" t="str">
        <f>IF('Passages &amp; Appels'!T545="","",'Passages &amp; Appels'!T545)</f>
        <v/>
      </c>
      <c r="V545" s="413" t="str">
        <f>IF('Passages &amp; Appels'!U545="","",'Passages &amp; Appels'!U545)</f>
        <v/>
      </c>
    </row>
    <row r="546" spans="1:22" ht="18.75" hidden="1" x14ac:dyDescent="0.3">
      <c r="A546" s="486"/>
      <c r="B546" s="491" t="str">
        <f>IF('Passages &amp; Appels'!L546='Passages &amp; Appels'!L545,"",'Passages &amp; Appels'!L546)</f>
        <v/>
      </c>
      <c r="C546" s="487" t="str">
        <f>IF('Passages &amp; Appels'!A546='Passages &amp; Appels'!A545,"",'Passages &amp; Appels'!A546)</f>
        <v/>
      </c>
      <c r="D546" s="490" t="str">
        <f>IF('Passages &amp; Appels'!K546='Passages &amp; Appels'!K545,"",'Passages &amp; Appels'!K546)</f>
        <v/>
      </c>
      <c r="E546" s="488" t="str">
        <f>IF('Passages &amp; Appels'!H546='Passages &amp; Appels'!H545,"",'Passages &amp; Appels'!H546)</f>
        <v/>
      </c>
      <c r="F546" s="489" t="str">
        <f>IF('Passages &amp; Appels'!I546='Passages &amp; Appels'!I545,"",'Passages &amp; Appels'!I546)</f>
        <v/>
      </c>
      <c r="G546" s="259" t="str">
        <f>IF('Passages &amp; Appels'!J546="","",'Passages &amp; Appels'!J546)</f>
        <v/>
      </c>
      <c r="H546" s="468" t="str">
        <f>IF('Passages &amp; Appels'!B546="","",'Passages &amp; Appels'!B546)</f>
        <v/>
      </c>
      <c r="I546" s="437" t="str">
        <f>IF('Passages &amp; Appels'!C546="","",'Passages &amp; Appels'!C546)</f>
        <v/>
      </c>
      <c r="J546" s="110" t="str">
        <f>IF('Passages &amp; Appels'!D546="","",'Passages &amp; Appels'!D546)</f>
        <v/>
      </c>
      <c r="K546" s="110" t="str">
        <f>IF('Passages &amp; Appels'!E546="","",'Passages &amp; Appels'!E546)</f>
        <v/>
      </c>
      <c r="L546" s="110" t="str">
        <f>IF('Passages &amp; Appels'!F546="","",'Passages &amp; Appels'!F546)</f>
        <v/>
      </c>
      <c r="M546" s="112" t="str">
        <f>IF('Passages &amp; Appels'!G546="","",'Passages &amp; Appels'!G546)</f>
        <v/>
      </c>
      <c r="N546" s="441" t="str">
        <f>IF('Passages &amp; Appels'!M546="","",'Passages &amp; Appels'!M546)</f>
        <v/>
      </c>
      <c r="O546" s="431" t="str">
        <f>IF('Passages &amp; Appels'!N546="","",'Passages &amp; Appels'!N546)</f>
        <v/>
      </c>
      <c r="P546" s="431" t="str">
        <f>IF('Passages &amp; Appels'!O546="","",'Passages &amp; Appels'!O546)</f>
        <v/>
      </c>
      <c r="Q546" s="439" t="str">
        <f>IF('Passages &amp; Appels'!P546="","",'Passages &amp; Appels'!P546)</f>
        <v/>
      </c>
      <c r="R546" s="435" t="str">
        <f>IF('Passages &amp; Appels'!Q546="","",'Passages &amp; Appels'!Q546)</f>
        <v/>
      </c>
      <c r="S546" s="110" t="str">
        <f>IF('Passages &amp; Appels'!R546="","",'Passages &amp; Appels'!R546)</f>
        <v/>
      </c>
      <c r="T546" s="437" t="str">
        <f>IF('Passages &amp; Appels'!S546="","",'Passages &amp; Appels'!S546)</f>
        <v/>
      </c>
      <c r="U546" s="112" t="str">
        <f>IF('Passages &amp; Appels'!T546="","",'Passages &amp; Appels'!T546)</f>
        <v/>
      </c>
      <c r="V546" s="413" t="str">
        <f>IF('Passages &amp; Appels'!U546="","",'Passages &amp; Appels'!U546)</f>
        <v/>
      </c>
    </row>
    <row r="547" spans="1:22" ht="18.75" hidden="1" x14ac:dyDescent="0.3">
      <c r="A547" s="486"/>
      <c r="B547" s="491" t="str">
        <f>IF('Passages &amp; Appels'!L547='Passages &amp; Appels'!L546,"",'Passages &amp; Appels'!L547)</f>
        <v/>
      </c>
      <c r="C547" s="487" t="str">
        <f>IF('Passages &amp; Appels'!A547='Passages &amp; Appels'!A546,"",'Passages &amp; Appels'!A547)</f>
        <v/>
      </c>
      <c r="D547" s="490" t="str">
        <f>IF('Passages &amp; Appels'!K547='Passages &amp; Appels'!K546,"",'Passages &amp; Appels'!K547)</f>
        <v/>
      </c>
      <c r="E547" s="488" t="str">
        <f>IF('Passages &amp; Appels'!H547='Passages &amp; Appels'!H546,"",'Passages &amp; Appels'!H547)</f>
        <v/>
      </c>
      <c r="F547" s="489" t="str">
        <f>IF('Passages &amp; Appels'!I547='Passages &amp; Appels'!I546,"",'Passages &amp; Appels'!I547)</f>
        <v/>
      </c>
      <c r="G547" s="259" t="str">
        <f>IF('Passages &amp; Appels'!J547="","",'Passages &amp; Appels'!J547)</f>
        <v/>
      </c>
      <c r="H547" s="468" t="str">
        <f>IF('Passages &amp; Appels'!B547="","",'Passages &amp; Appels'!B547)</f>
        <v/>
      </c>
      <c r="I547" s="437" t="str">
        <f>IF('Passages &amp; Appels'!C547="","",'Passages &amp; Appels'!C547)</f>
        <v/>
      </c>
      <c r="J547" s="110" t="str">
        <f>IF('Passages &amp; Appels'!D547="","",'Passages &amp; Appels'!D547)</f>
        <v/>
      </c>
      <c r="K547" s="110" t="str">
        <f>IF('Passages &amp; Appels'!E547="","",'Passages &amp; Appels'!E547)</f>
        <v/>
      </c>
      <c r="L547" s="110" t="str">
        <f>IF('Passages &amp; Appels'!F547="","",'Passages &amp; Appels'!F547)</f>
        <v/>
      </c>
      <c r="M547" s="112" t="str">
        <f>IF('Passages &amp; Appels'!G547="","",'Passages &amp; Appels'!G547)</f>
        <v/>
      </c>
      <c r="N547" s="441" t="str">
        <f>IF('Passages &amp; Appels'!M547="","",'Passages &amp; Appels'!M547)</f>
        <v/>
      </c>
      <c r="O547" s="431" t="str">
        <f>IF('Passages &amp; Appels'!N547="","",'Passages &amp; Appels'!N547)</f>
        <v/>
      </c>
      <c r="P547" s="431" t="str">
        <f>IF('Passages &amp; Appels'!O547="","",'Passages &amp; Appels'!O547)</f>
        <v/>
      </c>
      <c r="Q547" s="439" t="str">
        <f>IF('Passages &amp; Appels'!P547="","",'Passages &amp; Appels'!P547)</f>
        <v/>
      </c>
      <c r="R547" s="435" t="str">
        <f>IF('Passages &amp; Appels'!Q547="","",'Passages &amp; Appels'!Q547)</f>
        <v/>
      </c>
      <c r="S547" s="110" t="str">
        <f>IF('Passages &amp; Appels'!R547="","",'Passages &amp; Appels'!R547)</f>
        <v/>
      </c>
      <c r="T547" s="437" t="str">
        <f>IF('Passages &amp; Appels'!S547="","",'Passages &amp; Appels'!S547)</f>
        <v/>
      </c>
      <c r="U547" s="112" t="str">
        <f>IF('Passages &amp; Appels'!T547="","",'Passages &amp; Appels'!T547)</f>
        <v/>
      </c>
      <c r="V547" s="413" t="str">
        <f>IF('Passages &amp; Appels'!U547="","",'Passages &amp; Appels'!U547)</f>
        <v/>
      </c>
    </row>
    <row r="548" spans="1:22" ht="18.75" hidden="1" x14ac:dyDescent="0.3">
      <c r="A548" s="486"/>
      <c r="B548" s="491" t="str">
        <f>IF('Passages &amp; Appels'!L548='Passages &amp; Appels'!L547,"",'Passages &amp; Appels'!L548)</f>
        <v/>
      </c>
      <c r="C548" s="487" t="str">
        <f>IF('Passages &amp; Appels'!A548='Passages &amp; Appels'!A547,"",'Passages &amp; Appels'!A548)</f>
        <v/>
      </c>
      <c r="D548" s="490" t="str">
        <f>IF('Passages &amp; Appels'!K548='Passages &amp; Appels'!K547,"",'Passages &amp; Appels'!K548)</f>
        <v/>
      </c>
      <c r="E548" s="488" t="str">
        <f>IF('Passages &amp; Appels'!H548='Passages &amp; Appels'!H547,"",'Passages &amp; Appels'!H548)</f>
        <v/>
      </c>
      <c r="F548" s="489" t="str">
        <f>IF('Passages &amp; Appels'!I548='Passages &amp; Appels'!I547,"",'Passages &amp; Appels'!I548)</f>
        <v/>
      </c>
      <c r="G548" s="259" t="str">
        <f>IF('Passages &amp; Appels'!J548="","",'Passages &amp; Appels'!J548)</f>
        <v/>
      </c>
      <c r="H548" s="468" t="str">
        <f>IF('Passages &amp; Appels'!B548="","",'Passages &amp; Appels'!B548)</f>
        <v/>
      </c>
      <c r="I548" s="437" t="str">
        <f>IF('Passages &amp; Appels'!C548="","",'Passages &amp; Appels'!C548)</f>
        <v/>
      </c>
      <c r="J548" s="110" t="str">
        <f>IF('Passages &amp; Appels'!D548="","",'Passages &amp; Appels'!D548)</f>
        <v/>
      </c>
      <c r="K548" s="110" t="str">
        <f>IF('Passages &amp; Appels'!E548="","",'Passages &amp; Appels'!E548)</f>
        <v/>
      </c>
      <c r="L548" s="110" t="str">
        <f>IF('Passages &amp; Appels'!F548="","",'Passages &amp; Appels'!F548)</f>
        <v/>
      </c>
      <c r="M548" s="112" t="str">
        <f>IF('Passages &amp; Appels'!G548="","",'Passages &amp; Appels'!G548)</f>
        <v/>
      </c>
      <c r="N548" s="441" t="str">
        <f>IF('Passages &amp; Appels'!M548="","",'Passages &amp; Appels'!M548)</f>
        <v/>
      </c>
      <c r="O548" s="431" t="str">
        <f>IF('Passages &amp; Appels'!N548="","",'Passages &amp; Appels'!N548)</f>
        <v/>
      </c>
      <c r="P548" s="431" t="str">
        <f>IF('Passages &amp; Appels'!O548="","",'Passages &amp; Appels'!O548)</f>
        <v/>
      </c>
      <c r="Q548" s="439" t="str">
        <f>IF('Passages &amp; Appels'!P548="","",'Passages &amp; Appels'!P548)</f>
        <v/>
      </c>
      <c r="R548" s="435" t="str">
        <f>IF('Passages &amp; Appels'!Q548="","",'Passages &amp; Appels'!Q548)</f>
        <v/>
      </c>
      <c r="S548" s="110" t="str">
        <f>IF('Passages &amp; Appels'!R548="","",'Passages &amp; Appels'!R548)</f>
        <v/>
      </c>
      <c r="T548" s="437" t="str">
        <f>IF('Passages &amp; Appels'!S548="","",'Passages &amp; Appels'!S548)</f>
        <v/>
      </c>
      <c r="U548" s="112" t="str">
        <f>IF('Passages &amp; Appels'!T548="","",'Passages &amp; Appels'!T548)</f>
        <v/>
      </c>
      <c r="V548" s="413" t="str">
        <f>IF('Passages &amp; Appels'!U548="","",'Passages &amp; Appels'!U548)</f>
        <v/>
      </c>
    </row>
    <row r="549" spans="1:22" ht="18.75" hidden="1" x14ac:dyDescent="0.3">
      <c r="A549" s="486"/>
      <c r="B549" s="491" t="str">
        <f>IF('Passages &amp; Appels'!L549='Passages &amp; Appels'!L548,"",'Passages &amp; Appels'!L549)</f>
        <v/>
      </c>
      <c r="C549" s="487" t="str">
        <f>IF('Passages &amp; Appels'!A549='Passages &amp; Appels'!A548,"",'Passages &amp; Appels'!A549)</f>
        <v/>
      </c>
      <c r="D549" s="490" t="str">
        <f>IF('Passages &amp; Appels'!K549='Passages &amp; Appels'!K548,"",'Passages &amp; Appels'!K549)</f>
        <v/>
      </c>
      <c r="E549" s="488" t="str">
        <f>IF('Passages &amp; Appels'!H549='Passages &amp; Appels'!H548,"",'Passages &amp; Appels'!H549)</f>
        <v/>
      </c>
      <c r="F549" s="489" t="str">
        <f>IF('Passages &amp; Appels'!I549='Passages &amp; Appels'!I548,"",'Passages &amp; Appels'!I549)</f>
        <v/>
      </c>
      <c r="G549" s="259" t="str">
        <f>IF('Passages &amp; Appels'!J549="","",'Passages &amp; Appels'!J549)</f>
        <v/>
      </c>
      <c r="H549" s="468" t="str">
        <f>IF('Passages &amp; Appels'!B549="","",'Passages &amp; Appels'!B549)</f>
        <v/>
      </c>
      <c r="I549" s="437" t="str">
        <f>IF('Passages &amp; Appels'!C549="","",'Passages &amp; Appels'!C549)</f>
        <v/>
      </c>
      <c r="J549" s="110" t="str">
        <f>IF('Passages &amp; Appels'!D549="","",'Passages &amp; Appels'!D549)</f>
        <v/>
      </c>
      <c r="K549" s="110" t="str">
        <f>IF('Passages &amp; Appels'!E549="","",'Passages &amp; Appels'!E549)</f>
        <v/>
      </c>
      <c r="L549" s="110" t="str">
        <f>IF('Passages &amp; Appels'!F549="","",'Passages &amp; Appels'!F549)</f>
        <v/>
      </c>
      <c r="M549" s="112" t="str">
        <f>IF('Passages &amp; Appels'!G549="","",'Passages &amp; Appels'!G549)</f>
        <v/>
      </c>
      <c r="N549" s="441" t="str">
        <f>IF('Passages &amp; Appels'!M549="","",'Passages &amp; Appels'!M549)</f>
        <v/>
      </c>
      <c r="O549" s="431" t="str">
        <f>IF('Passages &amp; Appels'!N549="","",'Passages &amp; Appels'!N549)</f>
        <v/>
      </c>
      <c r="P549" s="431" t="str">
        <f>IF('Passages &amp; Appels'!O549="","",'Passages &amp; Appels'!O549)</f>
        <v/>
      </c>
      <c r="Q549" s="439" t="str">
        <f>IF('Passages &amp; Appels'!P549="","",'Passages &amp; Appels'!P549)</f>
        <v/>
      </c>
      <c r="R549" s="435" t="str">
        <f>IF('Passages &amp; Appels'!Q549="","",'Passages &amp; Appels'!Q549)</f>
        <v/>
      </c>
      <c r="S549" s="110" t="str">
        <f>IF('Passages &amp; Appels'!R549="","",'Passages &amp; Appels'!R549)</f>
        <v/>
      </c>
      <c r="T549" s="437" t="str">
        <f>IF('Passages &amp; Appels'!S549="","",'Passages &amp; Appels'!S549)</f>
        <v/>
      </c>
      <c r="U549" s="112" t="str">
        <f>IF('Passages &amp; Appels'!T549="","",'Passages &amp; Appels'!T549)</f>
        <v/>
      </c>
      <c r="V549" s="413" t="str">
        <f>IF('Passages &amp; Appels'!U549="","",'Passages &amp; Appels'!U549)</f>
        <v/>
      </c>
    </row>
    <row r="550" spans="1:22" ht="18.75" hidden="1" x14ac:dyDescent="0.3">
      <c r="A550" s="486"/>
      <c r="B550" s="491" t="str">
        <f>IF('Passages &amp; Appels'!L550='Passages &amp; Appels'!L549,"",'Passages &amp; Appels'!L550)</f>
        <v/>
      </c>
      <c r="C550" s="487" t="str">
        <f>IF('Passages &amp; Appels'!A550='Passages &amp; Appels'!A549,"",'Passages &amp; Appels'!A550)</f>
        <v/>
      </c>
      <c r="D550" s="490" t="str">
        <f>IF('Passages &amp; Appels'!K550='Passages &amp; Appels'!K549,"",'Passages &amp; Appels'!K550)</f>
        <v/>
      </c>
      <c r="E550" s="488" t="str">
        <f>IF('Passages &amp; Appels'!H550='Passages &amp; Appels'!H549,"",'Passages &amp; Appels'!H550)</f>
        <v/>
      </c>
      <c r="F550" s="489" t="str">
        <f>IF('Passages &amp; Appels'!I550='Passages &amp; Appels'!I549,"",'Passages &amp; Appels'!I550)</f>
        <v/>
      </c>
      <c r="G550" s="259" t="str">
        <f>IF('Passages &amp; Appels'!J550="","",'Passages &amp; Appels'!J550)</f>
        <v/>
      </c>
      <c r="H550" s="468" t="str">
        <f>IF('Passages &amp; Appels'!B550="","",'Passages &amp; Appels'!B550)</f>
        <v/>
      </c>
      <c r="I550" s="437" t="str">
        <f>IF('Passages &amp; Appels'!C550="","",'Passages &amp; Appels'!C550)</f>
        <v/>
      </c>
      <c r="J550" s="110" t="str">
        <f>IF('Passages &amp; Appels'!D550="","",'Passages &amp; Appels'!D550)</f>
        <v/>
      </c>
      <c r="K550" s="110" t="str">
        <f>IF('Passages &amp; Appels'!E550="","",'Passages &amp; Appels'!E550)</f>
        <v/>
      </c>
      <c r="L550" s="110" t="str">
        <f>IF('Passages &amp; Appels'!F550="","",'Passages &amp; Appels'!F550)</f>
        <v/>
      </c>
      <c r="M550" s="112" t="str">
        <f>IF('Passages &amp; Appels'!G550="","",'Passages &amp; Appels'!G550)</f>
        <v/>
      </c>
      <c r="N550" s="441" t="str">
        <f>IF('Passages &amp; Appels'!M550="","",'Passages &amp; Appels'!M550)</f>
        <v/>
      </c>
      <c r="O550" s="431" t="str">
        <f>IF('Passages &amp; Appels'!N550="","",'Passages &amp; Appels'!N550)</f>
        <v/>
      </c>
      <c r="P550" s="431" t="str">
        <f>IF('Passages &amp; Appels'!O550="","",'Passages &amp; Appels'!O550)</f>
        <v/>
      </c>
      <c r="Q550" s="439" t="str">
        <f>IF('Passages &amp; Appels'!P550="","",'Passages &amp; Appels'!P550)</f>
        <v/>
      </c>
      <c r="R550" s="435" t="str">
        <f>IF('Passages &amp; Appels'!Q550="","",'Passages &amp; Appels'!Q550)</f>
        <v/>
      </c>
      <c r="S550" s="110" t="str">
        <f>IF('Passages &amp; Appels'!R550="","",'Passages &amp; Appels'!R550)</f>
        <v/>
      </c>
      <c r="T550" s="437" t="str">
        <f>IF('Passages &amp; Appels'!S550="","",'Passages &amp; Appels'!S550)</f>
        <v/>
      </c>
      <c r="U550" s="112" t="str">
        <f>IF('Passages &amp; Appels'!T550="","",'Passages &amp; Appels'!T550)</f>
        <v/>
      </c>
      <c r="V550" s="413" t="str">
        <f>IF('Passages &amp; Appels'!U550="","",'Passages &amp; Appels'!U550)</f>
        <v/>
      </c>
    </row>
    <row r="551" spans="1:22" ht="18.75" hidden="1" x14ac:dyDescent="0.3">
      <c r="A551" s="486"/>
      <c r="B551" s="491" t="str">
        <f>IF('Passages &amp; Appels'!L551='Passages &amp; Appels'!L550,"",'Passages &amp; Appels'!L551)</f>
        <v/>
      </c>
      <c r="C551" s="487" t="str">
        <f>IF('Passages &amp; Appels'!A551='Passages &amp; Appels'!A550,"",'Passages &amp; Appels'!A551)</f>
        <v/>
      </c>
      <c r="D551" s="490" t="str">
        <f>IF('Passages &amp; Appels'!K551='Passages &amp; Appels'!K550,"",'Passages &amp; Appels'!K551)</f>
        <v/>
      </c>
      <c r="E551" s="488" t="str">
        <f>IF('Passages &amp; Appels'!H551='Passages &amp; Appels'!H550,"",'Passages &amp; Appels'!H551)</f>
        <v/>
      </c>
      <c r="F551" s="489" t="str">
        <f>IF('Passages &amp; Appels'!I551='Passages &amp; Appels'!I550,"",'Passages &amp; Appels'!I551)</f>
        <v/>
      </c>
      <c r="G551" s="259" t="str">
        <f>IF('Passages &amp; Appels'!J551="","",'Passages &amp; Appels'!J551)</f>
        <v/>
      </c>
      <c r="H551" s="468" t="str">
        <f>IF('Passages &amp; Appels'!B551="","",'Passages &amp; Appels'!B551)</f>
        <v/>
      </c>
      <c r="I551" s="437" t="str">
        <f>IF('Passages &amp; Appels'!C551="","",'Passages &amp; Appels'!C551)</f>
        <v/>
      </c>
      <c r="J551" s="110" t="str">
        <f>IF('Passages &amp; Appels'!D551="","",'Passages &amp; Appels'!D551)</f>
        <v/>
      </c>
      <c r="K551" s="110" t="str">
        <f>IF('Passages &amp; Appels'!E551="","",'Passages &amp; Appels'!E551)</f>
        <v/>
      </c>
      <c r="L551" s="110" t="str">
        <f>IF('Passages &amp; Appels'!F551="","",'Passages &amp; Appels'!F551)</f>
        <v/>
      </c>
      <c r="M551" s="112" t="str">
        <f>IF('Passages &amp; Appels'!G551="","",'Passages &amp; Appels'!G551)</f>
        <v/>
      </c>
      <c r="N551" s="441" t="str">
        <f>IF('Passages &amp; Appels'!M551="","",'Passages &amp; Appels'!M551)</f>
        <v/>
      </c>
      <c r="O551" s="431" t="str">
        <f>IF('Passages &amp; Appels'!N551="","",'Passages &amp; Appels'!N551)</f>
        <v/>
      </c>
      <c r="P551" s="431" t="str">
        <f>IF('Passages &amp; Appels'!O551="","",'Passages &amp; Appels'!O551)</f>
        <v/>
      </c>
      <c r="Q551" s="439" t="str">
        <f>IF('Passages &amp; Appels'!P551="","",'Passages &amp; Appels'!P551)</f>
        <v/>
      </c>
      <c r="R551" s="435" t="str">
        <f>IF('Passages &amp; Appels'!Q551="","",'Passages &amp; Appels'!Q551)</f>
        <v/>
      </c>
      <c r="S551" s="110" t="str">
        <f>IF('Passages &amp; Appels'!R551="","",'Passages &amp; Appels'!R551)</f>
        <v/>
      </c>
      <c r="T551" s="437" t="str">
        <f>IF('Passages &amp; Appels'!S551="","",'Passages &amp; Appels'!S551)</f>
        <v/>
      </c>
      <c r="U551" s="112" t="str">
        <f>IF('Passages &amp; Appels'!T551="","",'Passages &amp; Appels'!T551)</f>
        <v/>
      </c>
      <c r="V551" s="413" t="str">
        <f>IF('Passages &amp; Appels'!U551="","",'Passages &amp; Appels'!U551)</f>
        <v/>
      </c>
    </row>
    <row r="552" spans="1:22" ht="18.75" hidden="1" x14ac:dyDescent="0.3">
      <c r="A552" s="486"/>
      <c r="B552" s="491" t="str">
        <f>IF('Passages &amp; Appels'!L552='Passages &amp; Appels'!L551,"",'Passages &amp; Appels'!L552)</f>
        <v/>
      </c>
      <c r="C552" s="487" t="str">
        <f>IF('Passages &amp; Appels'!A552='Passages &amp; Appels'!A551,"",'Passages &amp; Appels'!A552)</f>
        <v/>
      </c>
      <c r="D552" s="490" t="str">
        <f>IF('Passages &amp; Appels'!K552='Passages &amp; Appels'!K551,"",'Passages &amp; Appels'!K552)</f>
        <v/>
      </c>
      <c r="E552" s="488" t="str">
        <f>IF('Passages &amp; Appels'!H552='Passages &amp; Appels'!H551,"",'Passages &amp; Appels'!H552)</f>
        <v/>
      </c>
      <c r="F552" s="489" t="str">
        <f>IF('Passages &amp; Appels'!I552='Passages &amp; Appels'!I551,"",'Passages &amp; Appels'!I552)</f>
        <v/>
      </c>
      <c r="G552" s="259" t="str">
        <f>IF('Passages &amp; Appels'!J552="","",'Passages &amp; Appels'!J552)</f>
        <v/>
      </c>
      <c r="H552" s="468" t="str">
        <f>IF('Passages &amp; Appels'!B552="","",'Passages &amp; Appels'!B552)</f>
        <v/>
      </c>
      <c r="I552" s="437" t="str">
        <f>IF('Passages &amp; Appels'!C552="","",'Passages &amp; Appels'!C552)</f>
        <v/>
      </c>
      <c r="J552" s="110" t="str">
        <f>IF('Passages &amp; Appels'!D552="","",'Passages &amp; Appels'!D552)</f>
        <v/>
      </c>
      <c r="K552" s="110" t="str">
        <f>IF('Passages &amp; Appels'!E552="","",'Passages &amp; Appels'!E552)</f>
        <v/>
      </c>
      <c r="L552" s="110" t="str">
        <f>IF('Passages &amp; Appels'!F552="","",'Passages &amp; Appels'!F552)</f>
        <v/>
      </c>
      <c r="M552" s="112" t="str">
        <f>IF('Passages &amp; Appels'!G552="","",'Passages &amp; Appels'!G552)</f>
        <v/>
      </c>
      <c r="N552" s="441" t="str">
        <f>IF('Passages &amp; Appels'!M552="","",'Passages &amp; Appels'!M552)</f>
        <v/>
      </c>
      <c r="O552" s="431" t="str">
        <f>IF('Passages &amp; Appels'!N552="","",'Passages &amp; Appels'!N552)</f>
        <v/>
      </c>
      <c r="P552" s="431" t="str">
        <f>IF('Passages &amp; Appels'!O552="","",'Passages &amp; Appels'!O552)</f>
        <v/>
      </c>
      <c r="Q552" s="439" t="str">
        <f>IF('Passages &amp; Appels'!P552="","",'Passages &amp; Appels'!P552)</f>
        <v/>
      </c>
      <c r="R552" s="435" t="str">
        <f>IF('Passages &amp; Appels'!Q552="","",'Passages &amp; Appels'!Q552)</f>
        <v/>
      </c>
      <c r="S552" s="110" t="str">
        <f>IF('Passages &amp; Appels'!R552="","",'Passages &amp; Appels'!R552)</f>
        <v/>
      </c>
      <c r="T552" s="437" t="str">
        <f>IF('Passages &amp; Appels'!S552="","",'Passages &amp; Appels'!S552)</f>
        <v/>
      </c>
      <c r="U552" s="112" t="str">
        <f>IF('Passages &amp; Appels'!T552="","",'Passages &amp; Appels'!T552)</f>
        <v/>
      </c>
      <c r="V552" s="413" t="str">
        <f>IF('Passages &amp; Appels'!U552="","",'Passages &amp; Appels'!U552)</f>
        <v/>
      </c>
    </row>
    <row r="553" spans="1:22" ht="18.75" hidden="1" x14ac:dyDescent="0.3">
      <c r="A553" s="486"/>
      <c r="B553" s="491" t="str">
        <f>IF('Passages &amp; Appels'!L553='Passages &amp; Appels'!L552,"",'Passages &amp; Appels'!L553)</f>
        <v/>
      </c>
      <c r="C553" s="487" t="str">
        <f>IF('Passages &amp; Appels'!A553='Passages &amp; Appels'!A552,"",'Passages &amp; Appels'!A553)</f>
        <v/>
      </c>
      <c r="D553" s="490" t="str">
        <f>IF('Passages &amp; Appels'!K553='Passages &amp; Appels'!K552,"",'Passages &amp; Appels'!K553)</f>
        <v/>
      </c>
      <c r="E553" s="488" t="str">
        <f>IF('Passages &amp; Appels'!H553='Passages &amp; Appels'!H552,"",'Passages &amp; Appels'!H553)</f>
        <v/>
      </c>
      <c r="F553" s="489" t="str">
        <f>IF('Passages &amp; Appels'!I553='Passages &amp; Appels'!I552,"",'Passages &amp; Appels'!I553)</f>
        <v/>
      </c>
      <c r="G553" s="259" t="str">
        <f>IF('Passages &amp; Appels'!J553="","",'Passages &amp; Appels'!J553)</f>
        <v/>
      </c>
      <c r="H553" s="468" t="str">
        <f>IF('Passages &amp; Appels'!B553="","",'Passages &amp; Appels'!B553)</f>
        <v/>
      </c>
      <c r="I553" s="437" t="str">
        <f>IF('Passages &amp; Appels'!C553="","",'Passages &amp; Appels'!C553)</f>
        <v/>
      </c>
      <c r="J553" s="110" t="str">
        <f>IF('Passages &amp; Appels'!D553="","",'Passages &amp; Appels'!D553)</f>
        <v/>
      </c>
      <c r="K553" s="110" t="str">
        <f>IF('Passages &amp; Appels'!E553="","",'Passages &amp; Appels'!E553)</f>
        <v/>
      </c>
      <c r="L553" s="110" t="str">
        <f>IF('Passages &amp; Appels'!F553="","",'Passages &amp; Appels'!F553)</f>
        <v/>
      </c>
      <c r="M553" s="112" t="str">
        <f>IF('Passages &amp; Appels'!G553="","",'Passages &amp; Appels'!G553)</f>
        <v/>
      </c>
      <c r="N553" s="441" t="str">
        <f>IF('Passages &amp; Appels'!M553="","",'Passages &amp; Appels'!M553)</f>
        <v/>
      </c>
      <c r="O553" s="431" t="str">
        <f>IF('Passages &amp; Appels'!N553="","",'Passages &amp; Appels'!N553)</f>
        <v/>
      </c>
      <c r="P553" s="431" t="str">
        <f>IF('Passages &amp; Appels'!O553="","",'Passages &amp; Appels'!O553)</f>
        <v/>
      </c>
      <c r="Q553" s="439" t="str">
        <f>IF('Passages &amp; Appels'!P553="","",'Passages &amp; Appels'!P553)</f>
        <v/>
      </c>
      <c r="R553" s="435" t="str">
        <f>IF('Passages &amp; Appels'!Q553="","",'Passages &amp; Appels'!Q553)</f>
        <v/>
      </c>
      <c r="S553" s="110" t="str">
        <f>IF('Passages &amp; Appels'!R553="","",'Passages &amp; Appels'!R553)</f>
        <v/>
      </c>
      <c r="T553" s="437" t="str">
        <f>IF('Passages &amp; Appels'!S553="","",'Passages &amp; Appels'!S553)</f>
        <v/>
      </c>
      <c r="U553" s="112" t="str">
        <f>IF('Passages &amp; Appels'!T553="","",'Passages &amp; Appels'!T553)</f>
        <v/>
      </c>
      <c r="V553" s="413" t="str">
        <f>IF('Passages &amp; Appels'!U553="","",'Passages &amp; Appels'!U553)</f>
        <v/>
      </c>
    </row>
    <row r="554" spans="1:22" ht="18.75" hidden="1" x14ac:dyDescent="0.3">
      <c r="A554" s="486"/>
      <c r="B554" s="491" t="str">
        <f>IF('Passages &amp; Appels'!L554='Passages &amp; Appels'!L553,"",'Passages &amp; Appels'!L554)</f>
        <v/>
      </c>
      <c r="C554" s="487" t="str">
        <f>IF('Passages &amp; Appels'!A554='Passages &amp; Appels'!A553,"",'Passages &amp; Appels'!A554)</f>
        <v/>
      </c>
      <c r="D554" s="490" t="str">
        <f>IF('Passages &amp; Appels'!K554='Passages &amp; Appels'!K553,"",'Passages &amp; Appels'!K554)</f>
        <v/>
      </c>
      <c r="E554" s="488" t="str">
        <f>IF('Passages &amp; Appels'!H554='Passages &amp; Appels'!H553,"",'Passages &amp; Appels'!H554)</f>
        <v/>
      </c>
      <c r="F554" s="489" t="str">
        <f>IF('Passages &amp; Appels'!I554='Passages &amp; Appels'!I553,"",'Passages &amp; Appels'!I554)</f>
        <v/>
      </c>
      <c r="G554" s="259" t="str">
        <f>IF('Passages &amp; Appels'!J554="","",'Passages &amp; Appels'!J554)</f>
        <v/>
      </c>
      <c r="H554" s="468" t="str">
        <f>IF('Passages &amp; Appels'!B554="","",'Passages &amp; Appels'!B554)</f>
        <v/>
      </c>
      <c r="I554" s="437" t="str">
        <f>IF('Passages &amp; Appels'!C554="","",'Passages &amp; Appels'!C554)</f>
        <v/>
      </c>
      <c r="J554" s="110" t="str">
        <f>IF('Passages &amp; Appels'!D554="","",'Passages &amp; Appels'!D554)</f>
        <v/>
      </c>
      <c r="K554" s="110" t="str">
        <f>IF('Passages &amp; Appels'!E554="","",'Passages &amp; Appels'!E554)</f>
        <v/>
      </c>
      <c r="L554" s="110" t="str">
        <f>IF('Passages &amp; Appels'!F554="","",'Passages &amp; Appels'!F554)</f>
        <v/>
      </c>
      <c r="M554" s="112" t="str">
        <f>IF('Passages &amp; Appels'!G554="","",'Passages &amp; Appels'!G554)</f>
        <v/>
      </c>
      <c r="N554" s="441" t="str">
        <f>IF('Passages &amp; Appels'!M554="","",'Passages &amp; Appels'!M554)</f>
        <v/>
      </c>
      <c r="O554" s="431" t="str">
        <f>IF('Passages &amp; Appels'!N554="","",'Passages &amp; Appels'!N554)</f>
        <v/>
      </c>
      <c r="P554" s="431" t="str">
        <f>IF('Passages &amp; Appels'!O554="","",'Passages &amp; Appels'!O554)</f>
        <v/>
      </c>
      <c r="Q554" s="439" t="str">
        <f>IF('Passages &amp; Appels'!P554="","",'Passages &amp; Appels'!P554)</f>
        <v/>
      </c>
      <c r="R554" s="435" t="str">
        <f>IF('Passages &amp; Appels'!Q554="","",'Passages &amp; Appels'!Q554)</f>
        <v/>
      </c>
      <c r="S554" s="110" t="str">
        <f>IF('Passages &amp; Appels'!R554="","",'Passages &amp; Appels'!R554)</f>
        <v/>
      </c>
      <c r="T554" s="437" t="str">
        <f>IF('Passages &amp; Appels'!S554="","",'Passages &amp; Appels'!S554)</f>
        <v/>
      </c>
      <c r="U554" s="112" t="str">
        <f>IF('Passages &amp; Appels'!T554="","",'Passages &amp; Appels'!T554)</f>
        <v/>
      </c>
      <c r="V554" s="413" t="str">
        <f>IF('Passages &amp; Appels'!U554="","",'Passages &amp; Appels'!U554)</f>
        <v/>
      </c>
    </row>
    <row r="555" spans="1:22" ht="18.75" hidden="1" x14ac:dyDescent="0.3">
      <c r="A555" s="486"/>
      <c r="B555" s="491" t="str">
        <f>IF('Passages &amp; Appels'!L555='Passages &amp; Appels'!L554,"",'Passages &amp; Appels'!L555)</f>
        <v/>
      </c>
      <c r="C555" s="487" t="str">
        <f>IF('Passages &amp; Appels'!A555='Passages &amp; Appels'!A554,"",'Passages &amp; Appels'!A555)</f>
        <v/>
      </c>
      <c r="D555" s="490" t="str">
        <f>IF('Passages &amp; Appels'!K555='Passages &amp; Appels'!K554,"",'Passages &amp; Appels'!K555)</f>
        <v/>
      </c>
      <c r="E555" s="488" t="str">
        <f>IF('Passages &amp; Appels'!H555='Passages &amp; Appels'!H554,"",'Passages &amp; Appels'!H555)</f>
        <v/>
      </c>
      <c r="F555" s="489" t="str">
        <f>IF('Passages &amp; Appels'!I555='Passages &amp; Appels'!I554,"",'Passages &amp; Appels'!I555)</f>
        <v/>
      </c>
      <c r="G555" s="259" t="str">
        <f>IF('Passages &amp; Appels'!J555="","",'Passages &amp; Appels'!J555)</f>
        <v/>
      </c>
      <c r="H555" s="468" t="str">
        <f>IF('Passages &amp; Appels'!B555="","",'Passages &amp; Appels'!B555)</f>
        <v/>
      </c>
      <c r="I555" s="437" t="str">
        <f>IF('Passages &amp; Appels'!C555="","",'Passages &amp; Appels'!C555)</f>
        <v/>
      </c>
      <c r="J555" s="110" t="str">
        <f>IF('Passages &amp; Appels'!D555="","",'Passages &amp; Appels'!D555)</f>
        <v/>
      </c>
      <c r="K555" s="110" t="str">
        <f>IF('Passages &amp; Appels'!E555="","",'Passages &amp; Appels'!E555)</f>
        <v/>
      </c>
      <c r="L555" s="110" t="str">
        <f>IF('Passages &amp; Appels'!F555="","",'Passages &amp; Appels'!F555)</f>
        <v/>
      </c>
      <c r="M555" s="112" t="str">
        <f>IF('Passages &amp; Appels'!G555="","",'Passages &amp; Appels'!G555)</f>
        <v/>
      </c>
      <c r="N555" s="441" t="str">
        <f>IF('Passages &amp; Appels'!M555="","",'Passages &amp; Appels'!M555)</f>
        <v/>
      </c>
      <c r="O555" s="431" t="str">
        <f>IF('Passages &amp; Appels'!N555="","",'Passages &amp; Appels'!N555)</f>
        <v/>
      </c>
      <c r="P555" s="431" t="str">
        <f>IF('Passages &amp; Appels'!O555="","",'Passages &amp; Appels'!O555)</f>
        <v/>
      </c>
      <c r="Q555" s="439" t="str">
        <f>IF('Passages &amp; Appels'!P555="","",'Passages &amp; Appels'!P555)</f>
        <v/>
      </c>
      <c r="R555" s="435" t="str">
        <f>IF('Passages &amp; Appels'!Q555="","",'Passages &amp; Appels'!Q555)</f>
        <v/>
      </c>
      <c r="S555" s="110" t="str">
        <f>IF('Passages &amp; Appels'!R555="","",'Passages &amp; Appels'!R555)</f>
        <v/>
      </c>
      <c r="T555" s="437" t="str">
        <f>IF('Passages &amp; Appels'!S555="","",'Passages &amp; Appels'!S555)</f>
        <v/>
      </c>
      <c r="U555" s="112" t="str">
        <f>IF('Passages &amp; Appels'!T555="","",'Passages &amp; Appels'!T555)</f>
        <v/>
      </c>
      <c r="V555" s="413" t="str">
        <f>IF('Passages &amp; Appels'!U555="","",'Passages &amp; Appels'!U555)</f>
        <v/>
      </c>
    </row>
    <row r="556" spans="1:22" ht="18.75" hidden="1" x14ac:dyDescent="0.3">
      <c r="A556" s="486"/>
      <c r="B556" s="491" t="str">
        <f>IF('Passages &amp; Appels'!L556='Passages &amp; Appels'!L555,"",'Passages &amp; Appels'!L556)</f>
        <v/>
      </c>
      <c r="C556" s="487" t="str">
        <f>IF('Passages &amp; Appels'!A556='Passages &amp; Appels'!A555,"",'Passages &amp; Appels'!A556)</f>
        <v/>
      </c>
      <c r="D556" s="490" t="str">
        <f>IF('Passages &amp; Appels'!K556='Passages &amp; Appels'!K555,"",'Passages &amp; Appels'!K556)</f>
        <v/>
      </c>
      <c r="E556" s="488" t="str">
        <f>IF('Passages &amp; Appels'!H556='Passages &amp; Appels'!H555,"",'Passages &amp; Appels'!H556)</f>
        <v/>
      </c>
      <c r="F556" s="489" t="str">
        <f>IF('Passages &amp; Appels'!I556='Passages &amp; Appels'!I555,"",'Passages &amp; Appels'!I556)</f>
        <v/>
      </c>
      <c r="G556" s="259" t="str">
        <f>IF('Passages &amp; Appels'!J556="","",'Passages &amp; Appels'!J556)</f>
        <v/>
      </c>
      <c r="H556" s="468" t="str">
        <f>IF('Passages &amp; Appels'!B556="","",'Passages &amp; Appels'!B556)</f>
        <v/>
      </c>
      <c r="I556" s="437" t="str">
        <f>IF('Passages &amp; Appels'!C556="","",'Passages &amp; Appels'!C556)</f>
        <v/>
      </c>
      <c r="J556" s="110" t="str">
        <f>IF('Passages &amp; Appels'!D556="","",'Passages &amp; Appels'!D556)</f>
        <v/>
      </c>
      <c r="K556" s="110" t="str">
        <f>IF('Passages &amp; Appels'!E556="","",'Passages &amp; Appels'!E556)</f>
        <v/>
      </c>
      <c r="L556" s="110" t="str">
        <f>IF('Passages &amp; Appels'!F556="","",'Passages &amp; Appels'!F556)</f>
        <v/>
      </c>
      <c r="M556" s="112" t="str">
        <f>IF('Passages &amp; Appels'!G556="","",'Passages &amp; Appels'!G556)</f>
        <v/>
      </c>
      <c r="N556" s="441" t="str">
        <f>IF('Passages &amp; Appels'!M556="","",'Passages &amp; Appels'!M556)</f>
        <v/>
      </c>
      <c r="O556" s="431" t="str">
        <f>IF('Passages &amp; Appels'!N556="","",'Passages &amp; Appels'!N556)</f>
        <v/>
      </c>
      <c r="P556" s="431" t="str">
        <f>IF('Passages &amp; Appels'!O556="","",'Passages &amp; Appels'!O556)</f>
        <v/>
      </c>
      <c r="Q556" s="439" t="str">
        <f>IF('Passages &amp; Appels'!P556="","",'Passages &amp; Appels'!P556)</f>
        <v/>
      </c>
      <c r="R556" s="435" t="str">
        <f>IF('Passages &amp; Appels'!Q556="","",'Passages &amp; Appels'!Q556)</f>
        <v/>
      </c>
      <c r="S556" s="110" t="str">
        <f>IF('Passages &amp; Appels'!R556="","",'Passages &amp; Appels'!R556)</f>
        <v/>
      </c>
      <c r="T556" s="437" t="str">
        <f>IF('Passages &amp; Appels'!S556="","",'Passages &amp; Appels'!S556)</f>
        <v/>
      </c>
      <c r="U556" s="112" t="str">
        <f>IF('Passages &amp; Appels'!T556="","",'Passages &amp; Appels'!T556)</f>
        <v/>
      </c>
      <c r="V556" s="413" t="str">
        <f>IF('Passages &amp; Appels'!U556="","",'Passages &amp; Appels'!U556)</f>
        <v/>
      </c>
    </row>
    <row r="557" spans="1:22" ht="18.75" hidden="1" x14ac:dyDescent="0.3">
      <c r="A557" s="486"/>
      <c r="B557" s="491" t="str">
        <f>IF('Passages &amp; Appels'!L557='Passages &amp; Appels'!L556,"",'Passages &amp; Appels'!L557)</f>
        <v/>
      </c>
      <c r="C557" s="487" t="str">
        <f>IF('Passages &amp; Appels'!A557='Passages &amp; Appels'!A556,"",'Passages &amp; Appels'!A557)</f>
        <v/>
      </c>
      <c r="D557" s="490" t="str">
        <f>IF('Passages &amp; Appels'!K557='Passages &amp; Appels'!K556,"",'Passages &amp; Appels'!K557)</f>
        <v/>
      </c>
      <c r="E557" s="488" t="str">
        <f>IF('Passages &amp; Appels'!H557='Passages &amp; Appels'!H556,"",'Passages &amp; Appels'!H557)</f>
        <v/>
      </c>
      <c r="F557" s="489" t="str">
        <f>IF('Passages &amp; Appels'!I557='Passages &amp; Appels'!I556,"",'Passages &amp; Appels'!I557)</f>
        <v/>
      </c>
      <c r="G557" s="259" t="str">
        <f>IF('Passages &amp; Appels'!J557="","",'Passages &amp; Appels'!J557)</f>
        <v/>
      </c>
      <c r="H557" s="468" t="str">
        <f>IF('Passages &amp; Appels'!B557="","",'Passages &amp; Appels'!B557)</f>
        <v/>
      </c>
      <c r="I557" s="437" t="str">
        <f>IF('Passages &amp; Appels'!C557="","",'Passages &amp; Appels'!C557)</f>
        <v/>
      </c>
      <c r="J557" s="110" t="str">
        <f>IF('Passages &amp; Appels'!D557="","",'Passages &amp; Appels'!D557)</f>
        <v/>
      </c>
      <c r="K557" s="110" t="str">
        <f>IF('Passages &amp; Appels'!E557="","",'Passages &amp; Appels'!E557)</f>
        <v/>
      </c>
      <c r="L557" s="110" t="str">
        <f>IF('Passages &amp; Appels'!F557="","",'Passages &amp; Appels'!F557)</f>
        <v/>
      </c>
      <c r="M557" s="112" t="str">
        <f>IF('Passages &amp; Appels'!G557="","",'Passages &amp; Appels'!G557)</f>
        <v/>
      </c>
      <c r="N557" s="441" t="str">
        <f>IF('Passages &amp; Appels'!M557="","",'Passages &amp; Appels'!M557)</f>
        <v/>
      </c>
      <c r="O557" s="431" t="str">
        <f>IF('Passages &amp; Appels'!N557="","",'Passages &amp; Appels'!N557)</f>
        <v/>
      </c>
      <c r="P557" s="431" t="str">
        <f>IF('Passages &amp; Appels'!O557="","",'Passages &amp; Appels'!O557)</f>
        <v/>
      </c>
      <c r="Q557" s="439" t="str">
        <f>IF('Passages &amp; Appels'!P557="","",'Passages &amp; Appels'!P557)</f>
        <v/>
      </c>
      <c r="R557" s="435" t="str">
        <f>IF('Passages &amp; Appels'!Q557="","",'Passages &amp; Appels'!Q557)</f>
        <v/>
      </c>
      <c r="S557" s="110" t="str">
        <f>IF('Passages &amp; Appels'!R557="","",'Passages &amp; Appels'!R557)</f>
        <v/>
      </c>
      <c r="T557" s="437" t="str">
        <f>IF('Passages &amp; Appels'!S557="","",'Passages &amp; Appels'!S557)</f>
        <v/>
      </c>
      <c r="U557" s="112" t="str">
        <f>IF('Passages &amp; Appels'!T557="","",'Passages &amp; Appels'!T557)</f>
        <v/>
      </c>
      <c r="V557" s="413" t="str">
        <f>IF('Passages &amp; Appels'!U557="","",'Passages &amp; Appels'!U557)</f>
        <v/>
      </c>
    </row>
    <row r="558" spans="1:22" ht="18.75" hidden="1" x14ac:dyDescent="0.3">
      <c r="A558" s="486"/>
      <c r="B558" s="491" t="str">
        <f>IF('Passages &amp; Appels'!L558='Passages &amp; Appels'!L557,"",'Passages &amp; Appels'!L558)</f>
        <v/>
      </c>
      <c r="C558" s="487" t="str">
        <f>IF('Passages &amp; Appels'!A558='Passages &amp; Appels'!A557,"",'Passages &amp; Appels'!A558)</f>
        <v/>
      </c>
      <c r="D558" s="490" t="str">
        <f>IF('Passages &amp; Appels'!K558='Passages &amp; Appels'!K557,"",'Passages &amp; Appels'!K558)</f>
        <v/>
      </c>
      <c r="E558" s="488" t="str">
        <f>IF('Passages &amp; Appels'!H558='Passages &amp; Appels'!H557,"",'Passages &amp; Appels'!H558)</f>
        <v/>
      </c>
      <c r="F558" s="489" t="str">
        <f>IF('Passages &amp; Appels'!I558='Passages &amp; Appels'!I557,"",'Passages &amp; Appels'!I558)</f>
        <v/>
      </c>
      <c r="G558" s="259" t="str">
        <f>IF('Passages &amp; Appels'!J558="","",'Passages &amp; Appels'!J558)</f>
        <v/>
      </c>
      <c r="H558" s="468" t="str">
        <f>IF('Passages &amp; Appels'!B558="","",'Passages &amp; Appels'!B558)</f>
        <v/>
      </c>
      <c r="I558" s="437" t="str">
        <f>IF('Passages &amp; Appels'!C558="","",'Passages &amp; Appels'!C558)</f>
        <v/>
      </c>
      <c r="J558" s="110" t="str">
        <f>IF('Passages &amp; Appels'!D558="","",'Passages &amp; Appels'!D558)</f>
        <v/>
      </c>
      <c r="K558" s="110" t="str">
        <f>IF('Passages &amp; Appels'!E558="","",'Passages &amp; Appels'!E558)</f>
        <v/>
      </c>
      <c r="L558" s="110" t="str">
        <f>IF('Passages &amp; Appels'!F558="","",'Passages &amp; Appels'!F558)</f>
        <v/>
      </c>
      <c r="M558" s="112" t="str">
        <f>IF('Passages &amp; Appels'!G558="","",'Passages &amp; Appels'!G558)</f>
        <v/>
      </c>
      <c r="N558" s="441" t="str">
        <f>IF('Passages &amp; Appels'!M558="","",'Passages &amp; Appels'!M558)</f>
        <v/>
      </c>
      <c r="O558" s="431" t="str">
        <f>IF('Passages &amp; Appels'!N558="","",'Passages &amp; Appels'!N558)</f>
        <v/>
      </c>
      <c r="P558" s="431" t="str">
        <f>IF('Passages &amp; Appels'!O558="","",'Passages &amp; Appels'!O558)</f>
        <v/>
      </c>
      <c r="Q558" s="439" t="str">
        <f>IF('Passages &amp; Appels'!P558="","",'Passages &amp; Appels'!P558)</f>
        <v/>
      </c>
      <c r="R558" s="435" t="str">
        <f>IF('Passages &amp; Appels'!Q558="","",'Passages &amp; Appels'!Q558)</f>
        <v/>
      </c>
      <c r="S558" s="110" t="str">
        <f>IF('Passages &amp; Appels'!R558="","",'Passages &amp; Appels'!R558)</f>
        <v/>
      </c>
      <c r="T558" s="437" t="str">
        <f>IF('Passages &amp; Appels'!S558="","",'Passages &amp; Appels'!S558)</f>
        <v/>
      </c>
      <c r="U558" s="112" t="str">
        <f>IF('Passages &amp; Appels'!T558="","",'Passages &amp; Appels'!T558)</f>
        <v/>
      </c>
      <c r="V558" s="413" t="str">
        <f>IF('Passages &amp; Appels'!U558="","",'Passages &amp; Appels'!U558)</f>
        <v/>
      </c>
    </row>
    <row r="559" spans="1:22" ht="18.75" hidden="1" x14ac:dyDescent="0.3">
      <c r="A559" s="486"/>
      <c r="B559" s="491" t="str">
        <f>IF('Passages &amp; Appels'!L559='Passages &amp; Appels'!L558,"",'Passages &amp; Appels'!L559)</f>
        <v/>
      </c>
      <c r="C559" s="487" t="str">
        <f>IF('Passages &amp; Appels'!A559='Passages &amp; Appels'!A558,"",'Passages &amp; Appels'!A559)</f>
        <v/>
      </c>
      <c r="D559" s="490" t="str">
        <f>IF('Passages &amp; Appels'!K559='Passages &amp; Appels'!K558,"",'Passages &amp; Appels'!K559)</f>
        <v/>
      </c>
      <c r="E559" s="488" t="str">
        <f>IF('Passages &amp; Appels'!H559='Passages &amp; Appels'!H558,"",'Passages &amp; Appels'!H559)</f>
        <v/>
      </c>
      <c r="F559" s="489" t="str">
        <f>IF('Passages &amp; Appels'!I559='Passages &amp; Appels'!I558,"",'Passages &amp; Appels'!I559)</f>
        <v/>
      </c>
      <c r="G559" s="259" t="str">
        <f>IF('Passages &amp; Appels'!J559="","",'Passages &amp; Appels'!J559)</f>
        <v/>
      </c>
      <c r="H559" s="468" t="str">
        <f>IF('Passages &amp; Appels'!B559="","",'Passages &amp; Appels'!B559)</f>
        <v/>
      </c>
      <c r="I559" s="437" t="str">
        <f>IF('Passages &amp; Appels'!C559="","",'Passages &amp; Appels'!C559)</f>
        <v/>
      </c>
      <c r="J559" s="110" t="str">
        <f>IF('Passages &amp; Appels'!D559="","",'Passages &amp; Appels'!D559)</f>
        <v/>
      </c>
      <c r="K559" s="110" t="str">
        <f>IF('Passages &amp; Appels'!E559="","",'Passages &amp; Appels'!E559)</f>
        <v/>
      </c>
      <c r="L559" s="110" t="str">
        <f>IF('Passages &amp; Appels'!F559="","",'Passages &amp; Appels'!F559)</f>
        <v/>
      </c>
      <c r="M559" s="112" t="str">
        <f>IF('Passages &amp; Appels'!G559="","",'Passages &amp; Appels'!G559)</f>
        <v/>
      </c>
      <c r="N559" s="441" t="str">
        <f>IF('Passages &amp; Appels'!M559="","",'Passages &amp; Appels'!M559)</f>
        <v/>
      </c>
      <c r="O559" s="431" t="str">
        <f>IF('Passages &amp; Appels'!N559="","",'Passages &amp; Appels'!N559)</f>
        <v/>
      </c>
      <c r="P559" s="431" t="str">
        <f>IF('Passages &amp; Appels'!O559="","",'Passages &amp; Appels'!O559)</f>
        <v/>
      </c>
      <c r="Q559" s="439" t="str">
        <f>IF('Passages &amp; Appels'!P559="","",'Passages &amp; Appels'!P559)</f>
        <v/>
      </c>
      <c r="R559" s="435" t="str">
        <f>IF('Passages &amp; Appels'!Q559="","",'Passages &amp; Appels'!Q559)</f>
        <v/>
      </c>
      <c r="S559" s="110" t="str">
        <f>IF('Passages &amp; Appels'!R559="","",'Passages &amp; Appels'!R559)</f>
        <v/>
      </c>
      <c r="T559" s="437" t="str">
        <f>IF('Passages &amp; Appels'!S559="","",'Passages &amp; Appels'!S559)</f>
        <v/>
      </c>
      <c r="U559" s="112" t="str">
        <f>IF('Passages &amp; Appels'!T559="","",'Passages &amp; Appels'!T559)</f>
        <v/>
      </c>
      <c r="V559" s="413" t="str">
        <f>IF('Passages &amp; Appels'!U559="","",'Passages &amp; Appels'!U559)</f>
        <v/>
      </c>
    </row>
    <row r="560" spans="1:22" ht="18.75" hidden="1" x14ac:dyDescent="0.3">
      <c r="A560" s="486"/>
      <c r="B560" s="491" t="str">
        <f>IF('Passages &amp; Appels'!L560='Passages &amp; Appels'!L559,"",'Passages &amp; Appels'!L560)</f>
        <v/>
      </c>
      <c r="C560" s="487" t="str">
        <f>IF('Passages &amp; Appels'!A560='Passages &amp; Appels'!A559,"",'Passages &amp; Appels'!A560)</f>
        <v/>
      </c>
      <c r="D560" s="490" t="str">
        <f>IF('Passages &amp; Appels'!K560='Passages &amp; Appels'!K559,"",'Passages &amp; Appels'!K560)</f>
        <v/>
      </c>
      <c r="E560" s="488" t="str">
        <f>IF('Passages &amp; Appels'!H560='Passages &amp; Appels'!H559,"",'Passages &amp; Appels'!H560)</f>
        <v/>
      </c>
      <c r="F560" s="489" t="str">
        <f>IF('Passages &amp; Appels'!I560='Passages &amp; Appels'!I559,"",'Passages &amp; Appels'!I560)</f>
        <v/>
      </c>
      <c r="G560" s="259" t="str">
        <f>IF('Passages &amp; Appels'!J560="","",'Passages &amp; Appels'!J560)</f>
        <v/>
      </c>
      <c r="H560" s="468" t="str">
        <f>IF('Passages &amp; Appels'!B560="","",'Passages &amp; Appels'!B560)</f>
        <v/>
      </c>
      <c r="I560" s="437" t="str">
        <f>IF('Passages &amp; Appels'!C560="","",'Passages &amp; Appels'!C560)</f>
        <v/>
      </c>
      <c r="J560" s="110" t="str">
        <f>IF('Passages &amp; Appels'!D560="","",'Passages &amp; Appels'!D560)</f>
        <v/>
      </c>
      <c r="K560" s="110" t="str">
        <f>IF('Passages &amp; Appels'!E560="","",'Passages &amp; Appels'!E560)</f>
        <v/>
      </c>
      <c r="L560" s="110" t="str">
        <f>IF('Passages &amp; Appels'!F560="","",'Passages &amp; Appels'!F560)</f>
        <v/>
      </c>
      <c r="M560" s="112" t="str">
        <f>IF('Passages &amp; Appels'!G560="","",'Passages &amp; Appels'!G560)</f>
        <v/>
      </c>
      <c r="N560" s="441" t="str">
        <f>IF('Passages &amp; Appels'!M560="","",'Passages &amp; Appels'!M560)</f>
        <v/>
      </c>
      <c r="O560" s="431" t="str">
        <f>IF('Passages &amp; Appels'!N560="","",'Passages &amp; Appels'!N560)</f>
        <v/>
      </c>
      <c r="P560" s="431" t="str">
        <f>IF('Passages &amp; Appels'!O560="","",'Passages &amp; Appels'!O560)</f>
        <v/>
      </c>
      <c r="Q560" s="439" t="str">
        <f>IF('Passages &amp; Appels'!P560="","",'Passages &amp; Appels'!P560)</f>
        <v/>
      </c>
      <c r="R560" s="435" t="str">
        <f>IF('Passages &amp; Appels'!Q560="","",'Passages &amp; Appels'!Q560)</f>
        <v/>
      </c>
      <c r="S560" s="110" t="str">
        <f>IF('Passages &amp; Appels'!R560="","",'Passages &amp; Appels'!R560)</f>
        <v/>
      </c>
      <c r="T560" s="437" t="str">
        <f>IF('Passages &amp; Appels'!S560="","",'Passages &amp; Appels'!S560)</f>
        <v/>
      </c>
      <c r="U560" s="112" t="str">
        <f>IF('Passages &amp; Appels'!T560="","",'Passages &amp; Appels'!T560)</f>
        <v/>
      </c>
      <c r="V560" s="413" t="str">
        <f>IF('Passages &amp; Appels'!U560="","",'Passages &amp; Appels'!U560)</f>
        <v/>
      </c>
    </row>
    <row r="561" spans="1:22" ht="18.75" hidden="1" x14ac:dyDescent="0.3">
      <c r="A561" s="486"/>
      <c r="B561" s="491" t="str">
        <f>IF('Passages &amp; Appels'!L561='Passages &amp; Appels'!L560,"",'Passages &amp; Appels'!L561)</f>
        <v/>
      </c>
      <c r="C561" s="487" t="str">
        <f>IF('Passages &amp; Appels'!A561='Passages &amp; Appels'!A560,"",'Passages &amp; Appels'!A561)</f>
        <v/>
      </c>
      <c r="D561" s="490" t="str">
        <f>IF('Passages &amp; Appels'!K561='Passages &amp; Appels'!K560,"",'Passages &amp; Appels'!K561)</f>
        <v/>
      </c>
      <c r="E561" s="488" t="str">
        <f>IF('Passages &amp; Appels'!H561='Passages &amp; Appels'!H560,"",'Passages &amp; Appels'!H561)</f>
        <v/>
      </c>
      <c r="F561" s="489" t="str">
        <f>IF('Passages &amp; Appels'!I561='Passages &amp; Appels'!I560,"",'Passages &amp; Appels'!I561)</f>
        <v/>
      </c>
      <c r="G561" s="259" t="str">
        <f>IF('Passages &amp; Appels'!J561="","",'Passages &amp; Appels'!J561)</f>
        <v/>
      </c>
      <c r="H561" s="468" t="str">
        <f>IF('Passages &amp; Appels'!B561="","",'Passages &amp; Appels'!B561)</f>
        <v/>
      </c>
      <c r="I561" s="437" t="str">
        <f>IF('Passages &amp; Appels'!C561="","",'Passages &amp; Appels'!C561)</f>
        <v/>
      </c>
      <c r="J561" s="110" t="str">
        <f>IF('Passages &amp; Appels'!D561="","",'Passages &amp; Appels'!D561)</f>
        <v/>
      </c>
      <c r="K561" s="110" t="str">
        <f>IF('Passages &amp; Appels'!E561="","",'Passages &amp; Appels'!E561)</f>
        <v/>
      </c>
      <c r="L561" s="110" t="str">
        <f>IF('Passages &amp; Appels'!F561="","",'Passages &amp; Appels'!F561)</f>
        <v/>
      </c>
      <c r="M561" s="112" t="str">
        <f>IF('Passages &amp; Appels'!G561="","",'Passages &amp; Appels'!G561)</f>
        <v/>
      </c>
      <c r="N561" s="441" t="str">
        <f>IF('Passages &amp; Appels'!M561="","",'Passages &amp; Appels'!M561)</f>
        <v/>
      </c>
      <c r="O561" s="431" t="str">
        <f>IF('Passages &amp; Appels'!N561="","",'Passages &amp; Appels'!N561)</f>
        <v/>
      </c>
      <c r="P561" s="431" t="str">
        <f>IF('Passages &amp; Appels'!O561="","",'Passages &amp; Appels'!O561)</f>
        <v/>
      </c>
      <c r="Q561" s="439" t="str">
        <f>IF('Passages &amp; Appels'!P561="","",'Passages &amp; Appels'!P561)</f>
        <v/>
      </c>
      <c r="R561" s="435" t="str">
        <f>IF('Passages &amp; Appels'!Q561="","",'Passages &amp; Appels'!Q561)</f>
        <v/>
      </c>
      <c r="S561" s="110" t="str">
        <f>IF('Passages &amp; Appels'!R561="","",'Passages &amp; Appels'!R561)</f>
        <v/>
      </c>
      <c r="T561" s="437" t="str">
        <f>IF('Passages &amp; Appels'!S561="","",'Passages &amp; Appels'!S561)</f>
        <v/>
      </c>
      <c r="U561" s="112" t="str">
        <f>IF('Passages &amp; Appels'!T561="","",'Passages &amp; Appels'!T561)</f>
        <v/>
      </c>
      <c r="V561" s="413" t="str">
        <f>IF('Passages &amp; Appels'!U561="","",'Passages &amp; Appels'!U561)</f>
        <v/>
      </c>
    </row>
    <row r="562" spans="1:22" ht="18.75" hidden="1" x14ac:dyDescent="0.3">
      <c r="A562" s="486"/>
      <c r="B562" s="491" t="str">
        <f>IF('Passages &amp; Appels'!L562='Passages &amp; Appels'!L561,"",'Passages &amp; Appels'!L562)</f>
        <v/>
      </c>
      <c r="C562" s="487" t="str">
        <f>IF('Passages &amp; Appels'!A562='Passages &amp; Appels'!A561,"",'Passages &amp; Appels'!A562)</f>
        <v/>
      </c>
      <c r="D562" s="490" t="str">
        <f>IF('Passages &amp; Appels'!K562='Passages &amp; Appels'!K561,"",'Passages &amp; Appels'!K562)</f>
        <v/>
      </c>
      <c r="E562" s="488" t="str">
        <f>IF('Passages &amp; Appels'!H562='Passages &amp; Appels'!H561,"",'Passages &amp; Appels'!H562)</f>
        <v/>
      </c>
      <c r="F562" s="489" t="str">
        <f>IF('Passages &amp; Appels'!I562='Passages &amp; Appels'!I561,"",'Passages &amp; Appels'!I562)</f>
        <v/>
      </c>
      <c r="G562" s="259" t="str">
        <f>IF('Passages &amp; Appels'!J562="","",'Passages &amp; Appels'!J562)</f>
        <v/>
      </c>
      <c r="H562" s="468" t="str">
        <f>IF('Passages &amp; Appels'!B562="","",'Passages &amp; Appels'!B562)</f>
        <v/>
      </c>
      <c r="I562" s="437" t="str">
        <f>IF('Passages &amp; Appels'!C562="","",'Passages &amp; Appels'!C562)</f>
        <v/>
      </c>
      <c r="J562" s="110" t="str">
        <f>IF('Passages &amp; Appels'!D562="","",'Passages &amp; Appels'!D562)</f>
        <v/>
      </c>
      <c r="K562" s="110" t="str">
        <f>IF('Passages &amp; Appels'!E562="","",'Passages &amp; Appels'!E562)</f>
        <v/>
      </c>
      <c r="L562" s="110" t="str">
        <f>IF('Passages &amp; Appels'!F562="","",'Passages &amp; Appels'!F562)</f>
        <v/>
      </c>
      <c r="M562" s="112" t="str">
        <f>IF('Passages &amp; Appels'!G562="","",'Passages &amp; Appels'!G562)</f>
        <v/>
      </c>
      <c r="N562" s="441" t="str">
        <f>IF('Passages &amp; Appels'!M562="","",'Passages &amp; Appels'!M562)</f>
        <v/>
      </c>
      <c r="O562" s="431" t="str">
        <f>IF('Passages &amp; Appels'!N562="","",'Passages &amp; Appels'!N562)</f>
        <v/>
      </c>
      <c r="P562" s="431" t="str">
        <f>IF('Passages &amp; Appels'!O562="","",'Passages &amp; Appels'!O562)</f>
        <v/>
      </c>
      <c r="Q562" s="439" t="str">
        <f>IF('Passages &amp; Appels'!P562="","",'Passages &amp; Appels'!P562)</f>
        <v/>
      </c>
      <c r="R562" s="435" t="str">
        <f>IF('Passages &amp; Appels'!Q562="","",'Passages &amp; Appels'!Q562)</f>
        <v/>
      </c>
      <c r="S562" s="110" t="str">
        <f>IF('Passages &amp; Appels'!R562="","",'Passages &amp; Appels'!R562)</f>
        <v/>
      </c>
      <c r="T562" s="437" t="str">
        <f>IF('Passages &amp; Appels'!S562="","",'Passages &amp; Appels'!S562)</f>
        <v/>
      </c>
      <c r="U562" s="112" t="str">
        <f>IF('Passages &amp; Appels'!T562="","",'Passages &amp; Appels'!T562)</f>
        <v/>
      </c>
      <c r="V562" s="413" t="str">
        <f>IF('Passages &amp; Appels'!U562="","",'Passages &amp; Appels'!U562)</f>
        <v/>
      </c>
    </row>
    <row r="563" spans="1:22" ht="18.75" hidden="1" x14ac:dyDescent="0.3">
      <c r="A563" s="486"/>
      <c r="B563" s="491" t="str">
        <f>IF('Passages &amp; Appels'!L563='Passages &amp; Appels'!L562,"",'Passages &amp; Appels'!L563)</f>
        <v/>
      </c>
      <c r="C563" s="487" t="str">
        <f>IF('Passages &amp; Appels'!A563='Passages &amp; Appels'!A562,"",'Passages &amp; Appels'!A563)</f>
        <v/>
      </c>
      <c r="D563" s="490" t="str">
        <f>IF('Passages &amp; Appels'!K563='Passages &amp; Appels'!K562,"",'Passages &amp; Appels'!K563)</f>
        <v/>
      </c>
      <c r="E563" s="488" t="str">
        <f>IF('Passages &amp; Appels'!H563='Passages &amp; Appels'!H562,"",'Passages &amp; Appels'!H563)</f>
        <v/>
      </c>
      <c r="F563" s="489" t="str">
        <f>IF('Passages &amp; Appels'!I563='Passages &amp; Appels'!I562,"",'Passages &amp; Appels'!I563)</f>
        <v/>
      </c>
      <c r="G563" s="259" t="str">
        <f>IF('Passages &amp; Appels'!J563="","",'Passages &amp; Appels'!J563)</f>
        <v/>
      </c>
      <c r="H563" s="468" t="str">
        <f>IF('Passages &amp; Appels'!B563="","",'Passages &amp; Appels'!B563)</f>
        <v/>
      </c>
      <c r="I563" s="437" t="str">
        <f>IF('Passages &amp; Appels'!C563="","",'Passages &amp; Appels'!C563)</f>
        <v/>
      </c>
      <c r="J563" s="110" t="str">
        <f>IF('Passages &amp; Appels'!D563="","",'Passages &amp; Appels'!D563)</f>
        <v/>
      </c>
      <c r="K563" s="110" t="str">
        <f>IF('Passages &amp; Appels'!E563="","",'Passages &amp; Appels'!E563)</f>
        <v/>
      </c>
      <c r="L563" s="110" t="str">
        <f>IF('Passages &amp; Appels'!F563="","",'Passages &amp; Appels'!F563)</f>
        <v/>
      </c>
      <c r="M563" s="112" t="str">
        <f>IF('Passages &amp; Appels'!G563="","",'Passages &amp; Appels'!G563)</f>
        <v/>
      </c>
      <c r="N563" s="441" t="str">
        <f>IF('Passages &amp; Appels'!M563="","",'Passages &amp; Appels'!M563)</f>
        <v/>
      </c>
      <c r="O563" s="431" t="str">
        <f>IF('Passages &amp; Appels'!N563="","",'Passages &amp; Appels'!N563)</f>
        <v/>
      </c>
      <c r="P563" s="431" t="str">
        <f>IF('Passages &amp; Appels'!O563="","",'Passages &amp; Appels'!O563)</f>
        <v/>
      </c>
      <c r="Q563" s="439" t="str">
        <f>IF('Passages &amp; Appels'!P563="","",'Passages &amp; Appels'!P563)</f>
        <v/>
      </c>
      <c r="R563" s="435" t="str">
        <f>IF('Passages &amp; Appels'!Q563="","",'Passages &amp; Appels'!Q563)</f>
        <v/>
      </c>
      <c r="S563" s="110" t="str">
        <f>IF('Passages &amp; Appels'!R563="","",'Passages &amp; Appels'!R563)</f>
        <v/>
      </c>
      <c r="T563" s="437" t="str">
        <f>IF('Passages &amp; Appels'!S563="","",'Passages &amp; Appels'!S563)</f>
        <v/>
      </c>
      <c r="U563" s="112" t="str">
        <f>IF('Passages &amp; Appels'!T563="","",'Passages &amp; Appels'!T563)</f>
        <v/>
      </c>
      <c r="V563" s="413" t="str">
        <f>IF('Passages &amp; Appels'!U563="","",'Passages &amp; Appels'!U563)</f>
        <v/>
      </c>
    </row>
    <row r="564" spans="1:22" ht="18.75" hidden="1" x14ac:dyDescent="0.3">
      <c r="A564" s="486"/>
      <c r="B564" s="491" t="str">
        <f>IF('Passages &amp; Appels'!L564='Passages &amp; Appels'!L563,"",'Passages &amp; Appels'!L564)</f>
        <v/>
      </c>
      <c r="C564" s="487" t="str">
        <f>IF('Passages &amp; Appels'!A564='Passages &amp; Appels'!A563,"",'Passages &amp; Appels'!A564)</f>
        <v/>
      </c>
      <c r="D564" s="490" t="str">
        <f>IF('Passages &amp; Appels'!K564='Passages &amp; Appels'!K563,"",'Passages &amp; Appels'!K564)</f>
        <v/>
      </c>
      <c r="E564" s="488" t="str">
        <f>IF('Passages &amp; Appels'!H564='Passages &amp; Appels'!H563,"",'Passages &amp; Appels'!H564)</f>
        <v/>
      </c>
      <c r="F564" s="489" t="str">
        <f>IF('Passages &amp; Appels'!I564='Passages &amp; Appels'!I563,"",'Passages &amp; Appels'!I564)</f>
        <v/>
      </c>
      <c r="G564" s="259" t="str">
        <f>IF('Passages &amp; Appels'!J564="","",'Passages &amp; Appels'!J564)</f>
        <v/>
      </c>
      <c r="H564" s="468" t="str">
        <f>IF('Passages &amp; Appels'!B564="","",'Passages &amp; Appels'!B564)</f>
        <v/>
      </c>
      <c r="I564" s="437" t="str">
        <f>IF('Passages &amp; Appels'!C564="","",'Passages &amp; Appels'!C564)</f>
        <v/>
      </c>
      <c r="J564" s="110" t="str">
        <f>IF('Passages &amp; Appels'!D564="","",'Passages &amp; Appels'!D564)</f>
        <v/>
      </c>
      <c r="K564" s="110" t="str">
        <f>IF('Passages &amp; Appels'!E564="","",'Passages &amp; Appels'!E564)</f>
        <v/>
      </c>
      <c r="L564" s="110" t="str">
        <f>IF('Passages &amp; Appels'!F564="","",'Passages &amp; Appels'!F564)</f>
        <v/>
      </c>
      <c r="M564" s="112" t="str">
        <f>IF('Passages &amp; Appels'!G564="","",'Passages &amp; Appels'!G564)</f>
        <v/>
      </c>
      <c r="N564" s="441" t="str">
        <f>IF('Passages &amp; Appels'!M564="","",'Passages &amp; Appels'!M564)</f>
        <v/>
      </c>
      <c r="O564" s="431" t="str">
        <f>IF('Passages &amp; Appels'!N564="","",'Passages &amp; Appels'!N564)</f>
        <v/>
      </c>
      <c r="P564" s="431" t="str">
        <f>IF('Passages &amp; Appels'!O564="","",'Passages &amp; Appels'!O564)</f>
        <v/>
      </c>
      <c r="Q564" s="439" t="str">
        <f>IF('Passages &amp; Appels'!P564="","",'Passages &amp; Appels'!P564)</f>
        <v/>
      </c>
      <c r="R564" s="435" t="str">
        <f>IF('Passages &amp; Appels'!Q564="","",'Passages &amp; Appels'!Q564)</f>
        <v/>
      </c>
      <c r="S564" s="110" t="str">
        <f>IF('Passages &amp; Appels'!R564="","",'Passages &amp; Appels'!R564)</f>
        <v/>
      </c>
      <c r="T564" s="437" t="str">
        <f>IF('Passages &amp; Appels'!S564="","",'Passages &amp; Appels'!S564)</f>
        <v/>
      </c>
      <c r="U564" s="112" t="str">
        <f>IF('Passages &amp; Appels'!T564="","",'Passages &amp; Appels'!T564)</f>
        <v/>
      </c>
      <c r="V564" s="413" t="str">
        <f>IF('Passages &amp; Appels'!U564="","",'Passages &amp; Appels'!U564)</f>
        <v/>
      </c>
    </row>
    <row r="565" spans="1:22" ht="18.75" hidden="1" x14ac:dyDescent="0.3">
      <c r="A565" s="486"/>
      <c r="B565" s="491" t="str">
        <f>IF('Passages &amp; Appels'!L565='Passages &amp; Appels'!L564,"",'Passages &amp; Appels'!L565)</f>
        <v/>
      </c>
      <c r="C565" s="487" t="str">
        <f>IF('Passages &amp; Appels'!A565='Passages &amp; Appels'!A564,"",'Passages &amp; Appels'!A565)</f>
        <v/>
      </c>
      <c r="D565" s="490" t="str">
        <f>IF('Passages &amp; Appels'!K565='Passages &amp; Appels'!K564,"",'Passages &amp; Appels'!K565)</f>
        <v/>
      </c>
      <c r="E565" s="488" t="str">
        <f>IF('Passages &amp; Appels'!H565='Passages &amp; Appels'!H564,"",'Passages &amp; Appels'!H565)</f>
        <v/>
      </c>
      <c r="F565" s="489" t="str">
        <f>IF('Passages &amp; Appels'!I565='Passages &amp; Appels'!I564,"",'Passages &amp; Appels'!I565)</f>
        <v/>
      </c>
      <c r="G565" s="259" t="str">
        <f>IF('Passages &amp; Appels'!J565="","",'Passages &amp; Appels'!J565)</f>
        <v/>
      </c>
      <c r="H565" s="468" t="str">
        <f>IF('Passages &amp; Appels'!B565="","",'Passages &amp; Appels'!B565)</f>
        <v/>
      </c>
      <c r="I565" s="437" t="str">
        <f>IF('Passages &amp; Appels'!C565="","",'Passages &amp; Appels'!C565)</f>
        <v/>
      </c>
      <c r="J565" s="110" t="str">
        <f>IF('Passages &amp; Appels'!D565="","",'Passages &amp; Appels'!D565)</f>
        <v/>
      </c>
      <c r="K565" s="110" t="str">
        <f>IF('Passages &amp; Appels'!E565="","",'Passages &amp; Appels'!E565)</f>
        <v/>
      </c>
      <c r="L565" s="110" t="str">
        <f>IF('Passages &amp; Appels'!F565="","",'Passages &amp; Appels'!F565)</f>
        <v/>
      </c>
      <c r="M565" s="112" t="str">
        <f>IF('Passages &amp; Appels'!G565="","",'Passages &amp; Appels'!G565)</f>
        <v/>
      </c>
      <c r="N565" s="441" t="str">
        <f>IF('Passages &amp; Appels'!M565="","",'Passages &amp; Appels'!M565)</f>
        <v/>
      </c>
      <c r="O565" s="431" t="str">
        <f>IF('Passages &amp; Appels'!N565="","",'Passages &amp; Appels'!N565)</f>
        <v/>
      </c>
      <c r="P565" s="431" t="str">
        <f>IF('Passages &amp; Appels'!O565="","",'Passages &amp; Appels'!O565)</f>
        <v/>
      </c>
      <c r="Q565" s="439" t="str">
        <f>IF('Passages &amp; Appels'!P565="","",'Passages &amp; Appels'!P565)</f>
        <v/>
      </c>
      <c r="R565" s="435" t="str">
        <f>IF('Passages &amp; Appels'!Q565="","",'Passages &amp; Appels'!Q565)</f>
        <v/>
      </c>
      <c r="S565" s="110" t="str">
        <f>IF('Passages &amp; Appels'!R565="","",'Passages &amp; Appels'!R565)</f>
        <v/>
      </c>
      <c r="T565" s="437" t="str">
        <f>IF('Passages &amp; Appels'!S565="","",'Passages &amp; Appels'!S565)</f>
        <v/>
      </c>
      <c r="U565" s="112" t="str">
        <f>IF('Passages &amp; Appels'!T565="","",'Passages &amp; Appels'!T565)</f>
        <v/>
      </c>
      <c r="V565" s="413" t="str">
        <f>IF('Passages &amp; Appels'!U565="","",'Passages &amp; Appels'!U565)</f>
        <v/>
      </c>
    </row>
    <row r="566" spans="1:22" ht="18.75" hidden="1" x14ac:dyDescent="0.3">
      <c r="A566" s="486"/>
      <c r="B566" s="491" t="str">
        <f>IF('Passages &amp; Appels'!L566='Passages &amp; Appels'!L565,"",'Passages &amp; Appels'!L566)</f>
        <v/>
      </c>
      <c r="C566" s="487" t="str">
        <f>IF('Passages &amp; Appels'!A566='Passages &amp; Appels'!A565,"",'Passages &amp; Appels'!A566)</f>
        <v/>
      </c>
      <c r="D566" s="490" t="str">
        <f>IF('Passages &amp; Appels'!K566='Passages &amp; Appels'!K565,"",'Passages &amp; Appels'!K566)</f>
        <v/>
      </c>
      <c r="E566" s="488" t="str">
        <f>IF('Passages &amp; Appels'!H566='Passages &amp; Appels'!H565,"",'Passages &amp; Appels'!H566)</f>
        <v/>
      </c>
      <c r="F566" s="489" t="str">
        <f>IF('Passages &amp; Appels'!I566='Passages &amp; Appels'!I565,"",'Passages &amp; Appels'!I566)</f>
        <v/>
      </c>
      <c r="G566" s="259" t="str">
        <f>IF('Passages &amp; Appels'!J566="","",'Passages &amp; Appels'!J566)</f>
        <v/>
      </c>
      <c r="H566" s="468" t="str">
        <f>IF('Passages &amp; Appels'!B566="","",'Passages &amp; Appels'!B566)</f>
        <v/>
      </c>
      <c r="I566" s="437" t="str">
        <f>IF('Passages &amp; Appels'!C566="","",'Passages &amp; Appels'!C566)</f>
        <v/>
      </c>
      <c r="J566" s="110" t="str">
        <f>IF('Passages &amp; Appels'!D566="","",'Passages &amp; Appels'!D566)</f>
        <v/>
      </c>
      <c r="K566" s="110" t="str">
        <f>IF('Passages &amp; Appels'!E566="","",'Passages &amp; Appels'!E566)</f>
        <v/>
      </c>
      <c r="L566" s="110" t="str">
        <f>IF('Passages &amp; Appels'!F566="","",'Passages &amp; Appels'!F566)</f>
        <v/>
      </c>
      <c r="M566" s="112" t="str">
        <f>IF('Passages &amp; Appels'!G566="","",'Passages &amp; Appels'!G566)</f>
        <v/>
      </c>
      <c r="N566" s="441" t="str">
        <f>IF('Passages &amp; Appels'!M566="","",'Passages &amp; Appels'!M566)</f>
        <v/>
      </c>
      <c r="O566" s="431" t="str">
        <f>IF('Passages &amp; Appels'!N566="","",'Passages &amp; Appels'!N566)</f>
        <v/>
      </c>
      <c r="P566" s="431" t="str">
        <f>IF('Passages &amp; Appels'!O566="","",'Passages &amp; Appels'!O566)</f>
        <v/>
      </c>
      <c r="Q566" s="439" t="str">
        <f>IF('Passages &amp; Appels'!P566="","",'Passages &amp; Appels'!P566)</f>
        <v/>
      </c>
      <c r="R566" s="435" t="str">
        <f>IF('Passages &amp; Appels'!Q566="","",'Passages &amp; Appels'!Q566)</f>
        <v/>
      </c>
      <c r="S566" s="110" t="str">
        <f>IF('Passages &amp; Appels'!R566="","",'Passages &amp; Appels'!R566)</f>
        <v/>
      </c>
      <c r="T566" s="437" t="str">
        <f>IF('Passages &amp; Appels'!S566="","",'Passages &amp; Appels'!S566)</f>
        <v/>
      </c>
      <c r="U566" s="112" t="str">
        <f>IF('Passages &amp; Appels'!T566="","",'Passages &amp; Appels'!T566)</f>
        <v/>
      </c>
      <c r="V566" s="413" t="str">
        <f>IF('Passages &amp; Appels'!U566="","",'Passages &amp; Appels'!U566)</f>
        <v/>
      </c>
    </row>
    <row r="567" spans="1:22" ht="18.75" hidden="1" x14ac:dyDescent="0.3">
      <c r="A567" s="486"/>
      <c r="B567" s="491" t="str">
        <f>IF('Passages &amp; Appels'!L567='Passages &amp; Appels'!L566,"",'Passages &amp; Appels'!L567)</f>
        <v/>
      </c>
      <c r="C567" s="487" t="str">
        <f>IF('Passages &amp; Appels'!A567='Passages &amp; Appels'!A566,"",'Passages &amp; Appels'!A567)</f>
        <v/>
      </c>
      <c r="D567" s="490" t="str">
        <f>IF('Passages &amp; Appels'!K567='Passages &amp; Appels'!K566,"",'Passages &amp; Appels'!K567)</f>
        <v/>
      </c>
      <c r="E567" s="488" t="str">
        <f>IF('Passages &amp; Appels'!H567='Passages &amp; Appels'!H566,"",'Passages &amp; Appels'!H567)</f>
        <v/>
      </c>
      <c r="F567" s="489" t="str">
        <f>IF('Passages &amp; Appels'!I567='Passages &amp; Appels'!I566,"",'Passages &amp; Appels'!I567)</f>
        <v/>
      </c>
      <c r="G567" s="259" t="str">
        <f>IF('Passages &amp; Appels'!J567="","",'Passages &amp; Appels'!J567)</f>
        <v/>
      </c>
      <c r="H567" s="468" t="str">
        <f>IF('Passages &amp; Appels'!B567="","",'Passages &amp; Appels'!B567)</f>
        <v/>
      </c>
      <c r="I567" s="437" t="str">
        <f>IF('Passages &amp; Appels'!C567="","",'Passages &amp; Appels'!C567)</f>
        <v/>
      </c>
      <c r="J567" s="110" t="str">
        <f>IF('Passages &amp; Appels'!D567="","",'Passages &amp; Appels'!D567)</f>
        <v/>
      </c>
      <c r="K567" s="110" t="str">
        <f>IF('Passages &amp; Appels'!E567="","",'Passages &amp; Appels'!E567)</f>
        <v/>
      </c>
      <c r="L567" s="110" t="str">
        <f>IF('Passages &amp; Appels'!F567="","",'Passages &amp; Appels'!F567)</f>
        <v/>
      </c>
      <c r="M567" s="112" t="str">
        <f>IF('Passages &amp; Appels'!G567="","",'Passages &amp; Appels'!G567)</f>
        <v/>
      </c>
      <c r="N567" s="441" t="str">
        <f>IF('Passages &amp; Appels'!M567="","",'Passages &amp; Appels'!M567)</f>
        <v/>
      </c>
      <c r="O567" s="431" t="str">
        <f>IF('Passages &amp; Appels'!N567="","",'Passages &amp; Appels'!N567)</f>
        <v/>
      </c>
      <c r="P567" s="431" t="str">
        <f>IF('Passages &amp; Appels'!O567="","",'Passages &amp; Appels'!O567)</f>
        <v/>
      </c>
      <c r="Q567" s="439" t="str">
        <f>IF('Passages &amp; Appels'!P567="","",'Passages &amp; Appels'!P567)</f>
        <v/>
      </c>
      <c r="R567" s="435" t="str">
        <f>IF('Passages &amp; Appels'!Q567="","",'Passages &amp; Appels'!Q567)</f>
        <v/>
      </c>
      <c r="S567" s="110" t="str">
        <f>IF('Passages &amp; Appels'!R567="","",'Passages &amp; Appels'!R567)</f>
        <v/>
      </c>
      <c r="T567" s="437" t="str">
        <f>IF('Passages &amp; Appels'!S567="","",'Passages &amp; Appels'!S567)</f>
        <v/>
      </c>
      <c r="U567" s="112" t="str">
        <f>IF('Passages &amp; Appels'!T567="","",'Passages &amp; Appels'!T567)</f>
        <v/>
      </c>
      <c r="V567" s="413" t="str">
        <f>IF('Passages &amp; Appels'!U567="","",'Passages &amp; Appels'!U567)</f>
        <v/>
      </c>
    </row>
    <row r="568" spans="1:22" ht="18.75" hidden="1" x14ac:dyDescent="0.3">
      <c r="A568" s="486"/>
      <c r="B568" s="491" t="str">
        <f>IF('Passages &amp; Appels'!L568='Passages &amp; Appels'!L567,"",'Passages &amp; Appels'!L568)</f>
        <v/>
      </c>
      <c r="C568" s="487" t="str">
        <f>IF('Passages &amp; Appels'!A568='Passages &amp; Appels'!A567,"",'Passages &amp; Appels'!A568)</f>
        <v/>
      </c>
      <c r="D568" s="490" t="str">
        <f>IF('Passages &amp; Appels'!K568='Passages &amp; Appels'!K567,"",'Passages &amp; Appels'!K568)</f>
        <v/>
      </c>
      <c r="E568" s="488" t="str">
        <f>IF('Passages &amp; Appels'!H568='Passages &amp; Appels'!H567,"",'Passages &amp; Appels'!H568)</f>
        <v/>
      </c>
      <c r="F568" s="489" t="str">
        <f>IF('Passages &amp; Appels'!I568='Passages &amp; Appels'!I567,"",'Passages &amp; Appels'!I568)</f>
        <v/>
      </c>
      <c r="G568" s="259" t="str">
        <f>IF('Passages &amp; Appels'!J568="","",'Passages &amp; Appels'!J568)</f>
        <v/>
      </c>
      <c r="H568" s="468" t="str">
        <f>IF('Passages &amp; Appels'!B568="","",'Passages &amp; Appels'!B568)</f>
        <v/>
      </c>
      <c r="I568" s="437" t="str">
        <f>IF('Passages &amp; Appels'!C568="","",'Passages &amp; Appels'!C568)</f>
        <v/>
      </c>
      <c r="J568" s="110" t="str">
        <f>IF('Passages &amp; Appels'!D568="","",'Passages &amp; Appels'!D568)</f>
        <v/>
      </c>
      <c r="K568" s="110" t="str">
        <f>IF('Passages &amp; Appels'!E568="","",'Passages &amp; Appels'!E568)</f>
        <v/>
      </c>
      <c r="L568" s="110" t="str">
        <f>IF('Passages &amp; Appels'!F568="","",'Passages &amp; Appels'!F568)</f>
        <v/>
      </c>
      <c r="M568" s="112" t="str">
        <f>IF('Passages &amp; Appels'!G568="","",'Passages &amp; Appels'!G568)</f>
        <v/>
      </c>
      <c r="N568" s="441" t="str">
        <f>IF('Passages &amp; Appels'!M568="","",'Passages &amp; Appels'!M568)</f>
        <v/>
      </c>
      <c r="O568" s="431" t="str">
        <f>IF('Passages &amp; Appels'!N568="","",'Passages &amp; Appels'!N568)</f>
        <v/>
      </c>
      <c r="P568" s="431" t="str">
        <f>IF('Passages &amp; Appels'!O568="","",'Passages &amp; Appels'!O568)</f>
        <v/>
      </c>
      <c r="Q568" s="439" t="str">
        <f>IF('Passages &amp; Appels'!P568="","",'Passages &amp; Appels'!P568)</f>
        <v/>
      </c>
      <c r="R568" s="435" t="str">
        <f>IF('Passages &amp; Appels'!Q568="","",'Passages &amp; Appels'!Q568)</f>
        <v/>
      </c>
      <c r="S568" s="110" t="str">
        <f>IF('Passages &amp; Appels'!R568="","",'Passages &amp; Appels'!R568)</f>
        <v/>
      </c>
      <c r="T568" s="437" t="str">
        <f>IF('Passages &amp; Appels'!S568="","",'Passages &amp; Appels'!S568)</f>
        <v/>
      </c>
      <c r="U568" s="112" t="str">
        <f>IF('Passages &amp; Appels'!T568="","",'Passages &amp; Appels'!T568)</f>
        <v/>
      </c>
      <c r="V568" s="413" t="str">
        <f>IF('Passages &amp; Appels'!U568="","",'Passages &amp; Appels'!U568)</f>
        <v/>
      </c>
    </row>
    <row r="569" spans="1:22" ht="18.75" hidden="1" x14ac:dyDescent="0.3">
      <c r="A569" s="486"/>
      <c r="B569" s="491" t="str">
        <f>IF('Passages &amp; Appels'!L569='Passages &amp; Appels'!L568,"",'Passages &amp; Appels'!L569)</f>
        <v/>
      </c>
      <c r="C569" s="487" t="str">
        <f>IF('Passages &amp; Appels'!A569='Passages &amp; Appels'!A568,"",'Passages &amp; Appels'!A569)</f>
        <v/>
      </c>
      <c r="D569" s="490" t="str">
        <f>IF('Passages &amp; Appels'!K569='Passages &amp; Appels'!K568,"",'Passages &amp; Appels'!K569)</f>
        <v/>
      </c>
      <c r="E569" s="488" t="str">
        <f>IF('Passages &amp; Appels'!H569='Passages &amp; Appels'!H568,"",'Passages &amp; Appels'!H569)</f>
        <v/>
      </c>
      <c r="F569" s="489" t="str">
        <f>IF('Passages &amp; Appels'!I569='Passages &amp; Appels'!I568,"",'Passages &amp; Appels'!I569)</f>
        <v/>
      </c>
      <c r="G569" s="259" t="str">
        <f>IF('Passages &amp; Appels'!J569="","",'Passages &amp; Appels'!J569)</f>
        <v/>
      </c>
      <c r="H569" s="468" t="str">
        <f>IF('Passages &amp; Appels'!B569="","",'Passages &amp; Appels'!B569)</f>
        <v/>
      </c>
      <c r="I569" s="437" t="str">
        <f>IF('Passages &amp; Appels'!C569="","",'Passages &amp; Appels'!C569)</f>
        <v/>
      </c>
      <c r="J569" s="110" t="str">
        <f>IF('Passages &amp; Appels'!D569="","",'Passages &amp; Appels'!D569)</f>
        <v/>
      </c>
      <c r="K569" s="110" t="str">
        <f>IF('Passages &amp; Appels'!E569="","",'Passages &amp; Appels'!E569)</f>
        <v/>
      </c>
      <c r="L569" s="110" t="str">
        <f>IF('Passages &amp; Appels'!F569="","",'Passages &amp; Appels'!F569)</f>
        <v/>
      </c>
      <c r="M569" s="112" t="str">
        <f>IF('Passages &amp; Appels'!G569="","",'Passages &amp; Appels'!G569)</f>
        <v/>
      </c>
      <c r="N569" s="441" t="str">
        <f>IF('Passages &amp; Appels'!M569="","",'Passages &amp; Appels'!M569)</f>
        <v/>
      </c>
      <c r="O569" s="431" t="str">
        <f>IF('Passages &amp; Appels'!N569="","",'Passages &amp; Appels'!N569)</f>
        <v/>
      </c>
      <c r="P569" s="431" t="str">
        <f>IF('Passages &amp; Appels'!O569="","",'Passages &amp; Appels'!O569)</f>
        <v/>
      </c>
      <c r="Q569" s="439" t="str">
        <f>IF('Passages &amp; Appels'!P569="","",'Passages &amp; Appels'!P569)</f>
        <v/>
      </c>
      <c r="R569" s="435" t="str">
        <f>IF('Passages &amp; Appels'!Q569="","",'Passages &amp; Appels'!Q569)</f>
        <v/>
      </c>
      <c r="S569" s="110" t="str">
        <f>IF('Passages &amp; Appels'!R569="","",'Passages &amp; Appels'!R569)</f>
        <v/>
      </c>
      <c r="T569" s="437" t="str">
        <f>IF('Passages &amp; Appels'!S569="","",'Passages &amp; Appels'!S569)</f>
        <v/>
      </c>
      <c r="U569" s="112" t="str">
        <f>IF('Passages &amp; Appels'!T569="","",'Passages &amp; Appels'!T569)</f>
        <v/>
      </c>
      <c r="V569" s="413" t="str">
        <f>IF('Passages &amp; Appels'!U569="","",'Passages &amp; Appels'!U569)</f>
        <v/>
      </c>
    </row>
    <row r="570" spans="1:22" ht="18.75" hidden="1" x14ac:dyDescent="0.3">
      <c r="A570" s="486"/>
      <c r="B570" s="491" t="str">
        <f>IF('Passages &amp; Appels'!L570='Passages &amp; Appels'!L569,"",'Passages &amp; Appels'!L570)</f>
        <v/>
      </c>
      <c r="C570" s="487" t="str">
        <f>IF('Passages &amp; Appels'!A570='Passages &amp; Appels'!A569,"",'Passages &amp; Appels'!A570)</f>
        <v/>
      </c>
      <c r="D570" s="490" t="str">
        <f>IF('Passages &amp; Appels'!K570='Passages &amp; Appels'!K569,"",'Passages &amp; Appels'!K570)</f>
        <v/>
      </c>
      <c r="E570" s="488" t="str">
        <f>IF('Passages &amp; Appels'!H570='Passages &amp; Appels'!H569,"",'Passages &amp; Appels'!H570)</f>
        <v/>
      </c>
      <c r="F570" s="489" t="str">
        <f>IF('Passages &amp; Appels'!I570='Passages &amp; Appels'!I569,"",'Passages &amp; Appels'!I570)</f>
        <v/>
      </c>
      <c r="G570" s="259" t="str">
        <f>IF('Passages &amp; Appels'!J570="","",'Passages &amp; Appels'!J570)</f>
        <v/>
      </c>
      <c r="H570" s="468" t="str">
        <f>IF('Passages &amp; Appels'!B570="","",'Passages &amp; Appels'!B570)</f>
        <v/>
      </c>
      <c r="I570" s="437" t="str">
        <f>IF('Passages &amp; Appels'!C570="","",'Passages &amp; Appels'!C570)</f>
        <v/>
      </c>
      <c r="J570" s="110" t="str">
        <f>IF('Passages &amp; Appels'!D570="","",'Passages &amp; Appels'!D570)</f>
        <v/>
      </c>
      <c r="K570" s="110" t="str">
        <f>IF('Passages &amp; Appels'!E570="","",'Passages &amp; Appels'!E570)</f>
        <v/>
      </c>
      <c r="L570" s="110" t="str">
        <f>IF('Passages &amp; Appels'!F570="","",'Passages &amp; Appels'!F570)</f>
        <v/>
      </c>
      <c r="M570" s="112" t="str">
        <f>IF('Passages &amp; Appels'!G570="","",'Passages &amp; Appels'!G570)</f>
        <v/>
      </c>
      <c r="N570" s="441" t="str">
        <f>IF('Passages &amp; Appels'!M570="","",'Passages &amp; Appels'!M570)</f>
        <v/>
      </c>
      <c r="O570" s="431" t="str">
        <f>IF('Passages &amp; Appels'!N570="","",'Passages &amp; Appels'!N570)</f>
        <v/>
      </c>
      <c r="P570" s="431" t="str">
        <f>IF('Passages &amp; Appels'!O570="","",'Passages &amp; Appels'!O570)</f>
        <v/>
      </c>
      <c r="Q570" s="439" t="str">
        <f>IF('Passages &amp; Appels'!P570="","",'Passages &amp; Appels'!P570)</f>
        <v/>
      </c>
      <c r="R570" s="435" t="str">
        <f>IF('Passages &amp; Appels'!Q570="","",'Passages &amp; Appels'!Q570)</f>
        <v/>
      </c>
      <c r="S570" s="110" t="str">
        <f>IF('Passages &amp; Appels'!R570="","",'Passages &amp; Appels'!R570)</f>
        <v/>
      </c>
      <c r="T570" s="437" t="str">
        <f>IF('Passages &amp; Appels'!S570="","",'Passages &amp; Appels'!S570)</f>
        <v/>
      </c>
      <c r="U570" s="112" t="str">
        <f>IF('Passages &amp; Appels'!T570="","",'Passages &amp; Appels'!T570)</f>
        <v/>
      </c>
      <c r="V570" s="413" t="str">
        <f>IF('Passages &amp; Appels'!U570="","",'Passages &amp; Appels'!U570)</f>
        <v/>
      </c>
    </row>
    <row r="571" spans="1:22" ht="18.75" hidden="1" x14ac:dyDescent="0.3">
      <c r="A571" s="486"/>
      <c r="B571" s="491" t="str">
        <f>IF('Passages &amp; Appels'!L571='Passages &amp; Appels'!L570,"",'Passages &amp; Appels'!L571)</f>
        <v/>
      </c>
      <c r="C571" s="487" t="str">
        <f>IF('Passages &amp; Appels'!A571='Passages &amp; Appels'!A570,"",'Passages &amp; Appels'!A571)</f>
        <v/>
      </c>
      <c r="D571" s="490" t="str">
        <f>IF('Passages &amp; Appels'!K571='Passages &amp; Appels'!K570,"",'Passages &amp; Appels'!K571)</f>
        <v/>
      </c>
      <c r="E571" s="488" t="str">
        <f>IF('Passages &amp; Appels'!H571='Passages &amp; Appels'!H570,"",'Passages &amp; Appels'!H571)</f>
        <v/>
      </c>
      <c r="F571" s="489" t="str">
        <f>IF('Passages &amp; Appels'!I571='Passages &amp; Appels'!I570,"",'Passages &amp; Appels'!I571)</f>
        <v/>
      </c>
      <c r="G571" s="259" t="str">
        <f>IF('Passages &amp; Appels'!J571="","",'Passages &amp; Appels'!J571)</f>
        <v/>
      </c>
      <c r="H571" s="468" t="str">
        <f>IF('Passages &amp; Appels'!B571="","",'Passages &amp; Appels'!B571)</f>
        <v/>
      </c>
      <c r="I571" s="437" t="str">
        <f>IF('Passages &amp; Appels'!C571="","",'Passages &amp; Appels'!C571)</f>
        <v/>
      </c>
      <c r="J571" s="110" t="str">
        <f>IF('Passages &amp; Appels'!D571="","",'Passages &amp; Appels'!D571)</f>
        <v/>
      </c>
      <c r="K571" s="110" t="str">
        <f>IF('Passages &amp; Appels'!E571="","",'Passages &amp; Appels'!E571)</f>
        <v/>
      </c>
      <c r="L571" s="110" t="str">
        <f>IF('Passages &amp; Appels'!F571="","",'Passages &amp; Appels'!F571)</f>
        <v/>
      </c>
      <c r="M571" s="112" t="str">
        <f>IF('Passages &amp; Appels'!G571="","",'Passages &amp; Appels'!G571)</f>
        <v/>
      </c>
      <c r="N571" s="441" t="str">
        <f>IF('Passages &amp; Appels'!M571="","",'Passages &amp; Appels'!M571)</f>
        <v/>
      </c>
      <c r="O571" s="431" t="str">
        <f>IF('Passages &amp; Appels'!N571="","",'Passages &amp; Appels'!N571)</f>
        <v/>
      </c>
      <c r="P571" s="431" t="str">
        <f>IF('Passages &amp; Appels'!O571="","",'Passages &amp; Appels'!O571)</f>
        <v/>
      </c>
      <c r="Q571" s="439" t="str">
        <f>IF('Passages &amp; Appels'!P571="","",'Passages &amp; Appels'!P571)</f>
        <v/>
      </c>
      <c r="R571" s="435" t="str">
        <f>IF('Passages &amp; Appels'!Q571="","",'Passages &amp; Appels'!Q571)</f>
        <v/>
      </c>
      <c r="S571" s="110" t="str">
        <f>IF('Passages &amp; Appels'!R571="","",'Passages &amp; Appels'!R571)</f>
        <v/>
      </c>
      <c r="T571" s="437" t="str">
        <f>IF('Passages &amp; Appels'!S571="","",'Passages &amp; Appels'!S571)</f>
        <v/>
      </c>
      <c r="U571" s="112" t="str">
        <f>IF('Passages &amp; Appels'!T571="","",'Passages &amp; Appels'!T571)</f>
        <v/>
      </c>
      <c r="V571" s="413" t="str">
        <f>IF('Passages &amp; Appels'!U571="","",'Passages &amp; Appels'!U571)</f>
        <v/>
      </c>
    </row>
    <row r="572" spans="1:22" ht="18.75" hidden="1" x14ac:dyDescent="0.3">
      <c r="A572" s="486"/>
      <c r="B572" s="491" t="str">
        <f>IF('Passages &amp; Appels'!L572='Passages &amp; Appels'!L571,"",'Passages &amp; Appels'!L572)</f>
        <v/>
      </c>
      <c r="C572" s="487" t="str">
        <f>IF('Passages &amp; Appels'!A572='Passages &amp; Appels'!A571,"",'Passages &amp; Appels'!A572)</f>
        <v/>
      </c>
      <c r="D572" s="490" t="str">
        <f>IF('Passages &amp; Appels'!K572='Passages &amp; Appels'!K571,"",'Passages &amp; Appels'!K572)</f>
        <v/>
      </c>
      <c r="E572" s="488" t="str">
        <f>IF('Passages &amp; Appels'!H572='Passages &amp; Appels'!H571,"",'Passages &amp; Appels'!H572)</f>
        <v/>
      </c>
      <c r="F572" s="489" t="str">
        <f>IF('Passages &amp; Appels'!I572='Passages &amp; Appels'!I571,"",'Passages &amp; Appels'!I572)</f>
        <v/>
      </c>
      <c r="G572" s="259" t="str">
        <f>IF('Passages &amp; Appels'!J572="","",'Passages &amp; Appels'!J572)</f>
        <v/>
      </c>
      <c r="H572" s="468" t="str">
        <f>IF('Passages &amp; Appels'!B572="","",'Passages &amp; Appels'!B572)</f>
        <v/>
      </c>
      <c r="I572" s="437" t="str">
        <f>IF('Passages &amp; Appels'!C572="","",'Passages &amp; Appels'!C572)</f>
        <v/>
      </c>
      <c r="J572" s="110" t="str">
        <f>IF('Passages &amp; Appels'!D572="","",'Passages &amp; Appels'!D572)</f>
        <v/>
      </c>
      <c r="K572" s="110" t="str">
        <f>IF('Passages &amp; Appels'!E572="","",'Passages &amp; Appels'!E572)</f>
        <v/>
      </c>
      <c r="L572" s="110" t="str">
        <f>IF('Passages &amp; Appels'!F572="","",'Passages &amp; Appels'!F572)</f>
        <v/>
      </c>
      <c r="M572" s="112" t="str">
        <f>IF('Passages &amp; Appels'!G572="","",'Passages &amp; Appels'!G572)</f>
        <v/>
      </c>
      <c r="N572" s="441" t="str">
        <f>IF('Passages &amp; Appels'!M572="","",'Passages &amp; Appels'!M572)</f>
        <v/>
      </c>
      <c r="O572" s="431" t="str">
        <f>IF('Passages &amp; Appels'!N572="","",'Passages &amp; Appels'!N572)</f>
        <v/>
      </c>
      <c r="P572" s="431" t="str">
        <f>IF('Passages &amp; Appels'!O572="","",'Passages &amp; Appels'!O572)</f>
        <v/>
      </c>
      <c r="Q572" s="439" t="str">
        <f>IF('Passages &amp; Appels'!P572="","",'Passages &amp; Appels'!P572)</f>
        <v/>
      </c>
      <c r="R572" s="435" t="str">
        <f>IF('Passages &amp; Appels'!Q572="","",'Passages &amp; Appels'!Q572)</f>
        <v/>
      </c>
      <c r="S572" s="110" t="str">
        <f>IF('Passages &amp; Appels'!R572="","",'Passages &amp; Appels'!R572)</f>
        <v/>
      </c>
      <c r="T572" s="437" t="str">
        <f>IF('Passages &amp; Appels'!S572="","",'Passages &amp; Appels'!S572)</f>
        <v/>
      </c>
      <c r="U572" s="112" t="str">
        <f>IF('Passages &amp; Appels'!T572="","",'Passages &amp; Appels'!T572)</f>
        <v/>
      </c>
      <c r="V572" s="413" t="str">
        <f>IF('Passages &amp; Appels'!U572="","",'Passages &amp; Appels'!U572)</f>
        <v/>
      </c>
    </row>
    <row r="573" spans="1:22" ht="18.75" hidden="1" x14ac:dyDescent="0.3">
      <c r="A573" s="486"/>
      <c r="B573" s="491" t="str">
        <f>IF('Passages &amp; Appels'!L573='Passages &amp; Appels'!L572,"",'Passages &amp; Appels'!L573)</f>
        <v/>
      </c>
      <c r="C573" s="487" t="str">
        <f>IF('Passages &amp; Appels'!A573='Passages &amp; Appels'!A572,"",'Passages &amp; Appels'!A573)</f>
        <v/>
      </c>
      <c r="D573" s="490" t="str">
        <f>IF('Passages &amp; Appels'!K573='Passages &amp; Appels'!K572,"",'Passages &amp; Appels'!K573)</f>
        <v/>
      </c>
      <c r="E573" s="488" t="str">
        <f>IF('Passages &amp; Appels'!H573='Passages &amp; Appels'!H572,"",'Passages &amp; Appels'!H573)</f>
        <v/>
      </c>
      <c r="F573" s="489" t="str">
        <f>IF('Passages &amp; Appels'!I573='Passages &amp; Appels'!I572,"",'Passages &amp; Appels'!I573)</f>
        <v/>
      </c>
      <c r="G573" s="259" t="str">
        <f>IF('Passages &amp; Appels'!J573="","",'Passages &amp; Appels'!J573)</f>
        <v/>
      </c>
      <c r="H573" s="468" t="str">
        <f>IF('Passages &amp; Appels'!B573="","",'Passages &amp; Appels'!B573)</f>
        <v/>
      </c>
      <c r="I573" s="437" t="str">
        <f>IF('Passages &amp; Appels'!C573="","",'Passages &amp; Appels'!C573)</f>
        <v/>
      </c>
      <c r="J573" s="110" t="str">
        <f>IF('Passages &amp; Appels'!D573="","",'Passages &amp; Appels'!D573)</f>
        <v/>
      </c>
      <c r="K573" s="110" t="str">
        <f>IF('Passages &amp; Appels'!E573="","",'Passages &amp; Appels'!E573)</f>
        <v/>
      </c>
      <c r="L573" s="110" t="str">
        <f>IF('Passages &amp; Appels'!F573="","",'Passages &amp; Appels'!F573)</f>
        <v/>
      </c>
      <c r="M573" s="112" t="str">
        <f>IF('Passages &amp; Appels'!G573="","",'Passages &amp; Appels'!G573)</f>
        <v/>
      </c>
      <c r="N573" s="441" t="str">
        <f>IF('Passages &amp; Appels'!M573="","",'Passages &amp; Appels'!M573)</f>
        <v/>
      </c>
      <c r="O573" s="431" t="str">
        <f>IF('Passages &amp; Appels'!N573="","",'Passages &amp; Appels'!N573)</f>
        <v/>
      </c>
      <c r="P573" s="431" t="str">
        <f>IF('Passages &amp; Appels'!O573="","",'Passages &amp; Appels'!O573)</f>
        <v/>
      </c>
      <c r="Q573" s="439" t="str">
        <f>IF('Passages &amp; Appels'!P573="","",'Passages &amp; Appels'!P573)</f>
        <v/>
      </c>
      <c r="R573" s="435" t="str">
        <f>IF('Passages &amp; Appels'!Q573="","",'Passages &amp; Appels'!Q573)</f>
        <v/>
      </c>
      <c r="S573" s="110" t="str">
        <f>IF('Passages &amp; Appels'!R573="","",'Passages &amp; Appels'!R573)</f>
        <v/>
      </c>
      <c r="T573" s="437" t="str">
        <f>IF('Passages &amp; Appels'!S573="","",'Passages &amp; Appels'!S573)</f>
        <v/>
      </c>
      <c r="U573" s="112" t="str">
        <f>IF('Passages &amp; Appels'!T573="","",'Passages &amp; Appels'!T573)</f>
        <v/>
      </c>
      <c r="V573" s="413" t="str">
        <f>IF('Passages &amp; Appels'!U573="","",'Passages &amp; Appels'!U573)</f>
        <v/>
      </c>
    </row>
    <row r="574" spans="1:22" ht="18.75" hidden="1" x14ac:dyDescent="0.3">
      <c r="A574" s="486"/>
      <c r="B574" s="491" t="str">
        <f>IF('Passages &amp; Appels'!L574='Passages &amp; Appels'!L573,"",'Passages &amp; Appels'!L574)</f>
        <v/>
      </c>
      <c r="C574" s="487" t="str">
        <f>IF('Passages &amp; Appels'!A574='Passages &amp; Appels'!A573,"",'Passages &amp; Appels'!A574)</f>
        <v/>
      </c>
      <c r="D574" s="490" t="str">
        <f>IF('Passages &amp; Appels'!K574='Passages &amp; Appels'!K573,"",'Passages &amp; Appels'!K574)</f>
        <v/>
      </c>
      <c r="E574" s="488" t="str">
        <f>IF('Passages &amp; Appels'!H574='Passages &amp; Appels'!H573,"",'Passages &amp; Appels'!H574)</f>
        <v/>
      </c>
      <c r="F574" s="489" t="str">
        <f>IF('Passages &amp; Appels'!I574='Passages &amp; Appels'!I573,"",'Passages &amp; Appels'!I574)</f>
        <v/>
      </c>
      <c r="G574" s="259" t="str">
        <f>IF('Passages &amp; Appels'!J574="","",'Passages &amp; Appels'!J574)</f>
        <v/>
      </c>
      <c r="H574" s="468" t="str">
        <f>IF('Passages &amp; Appels'!B574="","",'Passages &amp; Appels'!B574)</f>
        <v/>
      </c>
      <c r="I574" s="437" t="str">
        <f>IF('Passages &amp; Appels'!C574="","",'Passages &amp; Appels'!C574)</f>
        <v/>
      </c>
      <c r="J574" s="110" t="str">
        <f>IF('Passages &amp; Appels'!D574="","",'Passages &amp; Appels'!D574)</f>
        <v/>
      </c>
      <c r="K574" s="110" t="str">
        <f>IF('Passages &amp; Appels'!E574="","",'Passages &amp; Appels'!E574)</f>
        <v/>
      </c>
      <c r="L574" s="110" t="str">
        <f>IF('Passages &amp; Appels'!F574="","",'Passages &amp; Appels'!F574)</f>
        <v/>
      </c>
      <c r="M574" s="112" t="str">
        <f>IF('Passages &amp; Appels'!G574="","",'Passages &amp; Appels'!G574)</f>
        <v/>
      </c>
      <c r="N574" s="441" t="str">
        <f>IF('Passages &amp; Appels'!M574="","",'Passages &amp; Appels'!M574)</f>
        <v/>
      </c>
      <c r="O574" s="431" t="str">
        <f>IF('Passages &amp; Appels'!N574="","",'Passages &amp; Appels'!N574)</f>
        <v/>
      </c>
      <c r="P574" s="431" t="str">
        <f>IF('Passages &amp; Appels'!O574="","",'Passages &amp; Appels'!O574)</f>
        <v/>
      </c>
      <c r="Q574" s="439" t="str">
        <f>IF('Passages &amp; Appels'!P574="","",'Passages &amp; Appels'!P574)</f>
        <v/>
      </c>
      <c r="R574" s="435" t="str">
        <f>IF('Passages &amp; Appels'!Q574="","",'Passages &amp; Appels'!Q574)</f>
        <v/>
      </c>
      <c r="S574" s="110" t="str">
        <f>IF('Passages &amp; Appels'!R574="","",'Passages &amp; Appels'!R574)</f>
        <v/>
      </c>
      <c r="T574" s="437" t="str">
        <f>IF('Passages &amp; Appels'!S574="","",'Passages &amp; Appels'!S574)</f>
        <v/>
      </c>
      <c r="U574" s="112" t="str">
        <f>IF('Passages &amp; Appels'!T574="","",'Passages &amp; Appels'!T574)</f>
        <v/>
      </c>
      <c r="V574" s="413" t="str">
        <f>IF('Passages &amp; Appels'!U574="","",'Passages &amp; Appels'!U574)</f>
        <v/>
      </c>
    </row>
    <row r="575" spans="1:22" ht="18.75" hidden="1" x14ac:dyDescent="0.3">
      <c r="A575" s="486"/>
      <c r="B575" s="491" t="str">
        <f>IF('Passages &amp; Appels'!L575='Passages &amp; Appels'!L574,"",'Passages &amp; Appels'!L575)</f>
        <v/>
      </c>
      <c r="C575" s="487" t="str">
        <f>IF('Passages &amp; Appels'!A575='Passages &amp; Appels'!A574,"",'Passages &amp; Appels'!A575)</f>
        <v/>
      </c>
      <c r="D575" s="490" t="str">
        <f>IF('Passages &amp; Appels'!K575='Passages &amp; Appels'!K574,"",'Passages &amp; Appels'!K575)</f>
        <v/>
      </c>
      <c r="E575" s="488" t="str">
        <f>IF('Passages &amp; Appels'!H575='Passages &amp; Appels'!H574,"",'Passages &amp; Appels'!H575)</f>
        <v/>
      </c>
      <c r="F575" s="489" t="str">
        <f>IF('Passages &amp; Appels'!I575='Passages &amp; Appels'!I574,"",'Passages &amp; Appels'!I575)</f>
        <v/>
      </c>
      <c r="G575" s="259" t="str">
        <f>IF('Passages &amp; Appels'!J575="","",'Passages &amp; Appels'!J575)</f>
        <v/>
      </c>
      <c r="H575" s="468" t="str">
        <f>IF('Passages &amp; Appels'!B575="","",'Passages &amp; Appels'!B575)</f>
        <v/>
      </c>
      <c r="I575" s="437" t="str">
        <f>IF('Passages &amp; Appels'!C575="","",'Passages &amp; Appels'!C575)</f>
        <v/>
      </c>
      <c r="J575" s="110" t="str">
        <f>IF('Passages &amp; Appels'!D575="","",'Passages &amp; Appels'!D575)</f>
        <v/>
      </c>
      <c r="K575" s="110" t="str">
        <f>IF('Passages &amp; Appels'!E575="","",'Passages &amp; Appels'!E575)</f>
        <v/>
      </c>
      <c r="L575" s="110" t="str">
        <f>IF('Passages &amp; Appels'!F575="","",'Passages &amp; Appels'!F575)</f>
        <v/>
      </c>
      <c r="M575" s="112" t="str">
        <f>IF('Passages &amp; Appels'!G575="","",'Passages &amp; Appels'!G575)</f>
        <v/>
      </c>
      <c r="N575" s="441" t="str">
        <f>IF('Passages &amp; Appels'!M575="","",'Passages &amp; Appels'!M575)</f>
        <v/>
      </c>
      <c r="O575" s="431" t="str">
        <f>IF('Passages &amp; Appels'!N575="","",'Passages &amp; Appels'!N575)</f>
        <v/>
      </c>
      <c r="P575" s="431" t="str">
        <f>IF('Passages &amp; Appels'!O575="","",'Passages &amp; Appels'!O575)</f>
        <v/>
      </c>
      <c r="Q575" s="439" t="str">
        <f>IF('Passages &amp; Appels'!P575="","",'Passages &amp; Appels'!P575)</f>
        <v/>
      </c>
      <c r="R575" s="435" t="str">
        <f>IF('Passages &amp; Appels'!Q575="","",'Passages &amp; Appels'!Q575)</f>
        <v/>
      </c>
      <c r="S575" s="110" t="str">
        <f>IF('Passages &amp; Appels'!R575="","",'Passages &amp; Appels'!R575)</f>
        <v/>
      </c>
      <c r="T575" s="437" t="str">
        <f>IF('Passages &amp; Appels'!S575="","",'Passages &amp; Appels'!S575)</f>
        <v/>
      </c>
      <c r="U575" s="112" t="str">
        <f>IF('Passages &amp; Appels'!T575="","",'Passages &amp; Appels'!T575)</f>
        <v/>
      </c>
      <c r="V575" s="413" t="str">
        <f>IF('Passages &amp; Appels'!U575="","",'Passages &amp; Appels'!U575)</f>
        <v/>
      </c>
    </row>
    <row r="576" spans="1:22" ht="18.75" hidden="1" x14ac:dyDescent="0.3">
      <c r="A576" s="486"/>
      <c r="B576" s="491" t="str">
        <f>IF('Passages &amp; Appels'!L576='Passages &amp; Appels'!L575,"",'Passages &amp; Appels'!L576)</f>
        <v/>
      </c>
      <c r="C576" s="487" t="str">
        <f>IF('Passages &amp; Appels'!A576='Passages &amp; Appels'!A575,"",'Passages &amp; Appels'!A576)</f>
        <v/>
      </c>
      <c r="D576" s="490" t="str">
        <f>IF('Passages &amp; Appels'!K576='Passages &amp; Appels'!K575,"",'Passages &amp; Appels'!K576)</f>
        <v/>
      </c>
      <c r="E576" s="488" t="str">
        <f>IF('Passages &amp; Appels'!H576='Passages &amp; Appels'!H575,"",'Passages &amp; Appels'!H576)</f>
        <v/>
      </c>
      <c r="F576" s="489" t="str">
        <f>IF('Passages &amp; Appels'!I576='Passages &amp; Appels'!I575,"",'Passages &amp; Appels'!I576)</f>
        <v/>
      </c>
      <c r="G576" s="259" t="str">
        <f>IF('Passages &amp; Appels'!J576="","",'Passages &amp; Appels'!J576)</f>
        <v/>
      </c>
      <c r="H576" s="468" t="str">
        <f>IF('Passages &amp; Appels'!B576="","",'Passages &amp; Appels'!B576)</f>
        <v/>
      </c>
      <c r="I576" s="437" t="str">
        <f>IF('Passages &amp; Appels'!C576="","",'Passages &amp; Appels'!C576)</f>
        <v/>
      </c>
      <c r="J576" s="110" t="str">
        <f>IF('Passages &amp; Appels'!D576="","",'Passages &amp; Appels'!D576)</f>
        <v/>
      </c>
      <c r="K576" s="110" t="str">
        <f>IF('Passages &amp; Appels'!E576="","",'Passages &amp; Appels'!E576)</f>
        <v/>
      </c>
      <c r="L576" s="110" t="str">
        <f>IF('Passages &amp; Appels'!F576="","",'Passages &amp; Appels'!F576)</f>
        <v/>
      </c>
      <c r="M576" s="112" t="str">
        <f>IF('Passages &amp; Appels'!G576="","",'Passages &amp; Appels'!G576)</f>
        <v/>
      </c>
      <c r="N576" s="441" t="str">
        <f>IF('Passages &amp; Appels'!M576="","",'Passages &amp; Appels'!M576)</f>
        <v/>
      </c>
      <c r="O576" s="431" t="str">
        <f>IF('Passages &amp; Appels'!N576="","",'Passages &amp; Appels'!N576)</f>
        <v/>
      </c>
      <c r="P576" s="431" t="str">
        <f>IF('Passages &amp; Appels'!O576="","",'Passages &amp; Appels'!O576)</f>
        <v/>
      </c>
      <c r="Q576" s="439" t="str">
        <f>IF('Passages &amp; Appels'!P576="","",'Passages &amp; Appels'!P576)</f>
        <v/>
      </c>
      <c r="R576" s="435" t="str">
        <f>IF('Passages &amp; Appels'!Q576="","",'Passages &amp; Appels'!Q576)</f>
        <v/>
      </c>
      <c r="S576" s="110" t="str">
        <f>IF('Passages &amp; Appels'!R576="","",'Passages &amp; Appels'!R576)</f>
        <v/>
      </c>
      <c r="T576" s="437" t="str">
        <f>IF('Passages &amp; Appels'!S576="","",'Passages &amp; Appels'!S576)</f>
        <v/>
      </c>
      <c r="U576" s="112" t="str">
        <f>IF('Passages &amp; Appels'!T576="","",'Passages &amp; Appels'!T576)</f>
        <v/>
      </c>
      <c r="V576" s="413" t="str">
        <f>IF('Passages &amp; Appels'!U576="","",'Passages &amp; Appels'!U576)</f>
        <v/>
      </c>
    </row>
    <row r="577" spans="1:22" ht="18.75" hidden="1" x14ac:dyDescent="0.3">
      <c r="A577" s="486"/>
      <c r="B577" s="491" t="str">
        <f>IF('Passages &amp; Appels'!L577='Passages &amp; Appels'!L576,"",'Passages &amp; Appels'!L577)</f>
        <v/>
      </c>
      <c r="C577" s="487" t="str">
        <f>IF('Passages &amp; Appels'!A577='Passages &amp; Appels'!A576,"",'Passages &amp; Appels'!A577)</f>
        <v/>
      </c>
      <c r="D577" s="490" t="str">
        <f>IF('Passages &amp; Appels'!K577='Passages &amp; Appels'!K576,"",'Passages &amp; Appels'!K577)</f>
        <v/>
      </c>
      <c r="E577" s="488" t="str">
        <f>IF('Passages &amp; Appels'!H577='Passages &amp; Appels'!H576,"",'Passages &amp; Appels'!H577)</f>
        <v/>
      </c>
      <c r="F577" s="489" t="str">
        <f>IF('Passages &amp; Appels'!I577='Passages &amp; Appels'!I576,"",'Passages &amp; Appels'!I577)</f>
        <v/>
      </c>
      <c r="G577" s="259" t="str">
        <f>IF('Passages &amp; Appels'!J577="","",'Passages &amp; Appels'!J577)</f>
        <v/>
      </c>
      <c r="H577" s="468" t="str">
        <f>IF('Passages &amp; Appels'!B577="","",'Passages &amp; Appels'!B577)</f>
        <v/>
      </c>
      <c r="I577" s="437" t="str">
        <f>IF('Passages &amp; Appels'!C577="","",'Passages &amp; Appels'!C577)</f>
        <v/>
      </c>
      <c r="J577" s="110" t="str">
        <f>IF('Passages &amp; Appels'!D577="","",'Passages &amp; Appels'!D577)</f>
        <v/>
      </c>
      <c r="K577" s="110" t="str">
        <f>IF('Passages &amp; Appels'!E577="","",'Passages &amp; Appels'!E577)</f>
        <v/>
      </c>
      <c r="L577" s="110" t="str">
        <f>IF('Passages &amp; Appels'!F577="","",'Passages &amp; Appels'!F577)</f>
        <v/>
      </c>
      <c r="M577" s="112" t="str">
        <f>IF('Passages &amp; Appels'!G577="","",'Passages &amp; Appels'!G577)</f>
        <v/>
      </c>
      <c r="N577" s="441" t="str">
        <f>IF('Passages &amp; Appels'!M577="","",'Passages &amp; Appels'!M577)</f>
        <v/>
      </c>
      <c r="O577" s="431" t="str">
        <f>IF('Passages &amp; Appels'!N577="","",'Passages &amp; Appels'!N577)</f>
        <v/>
      </c>
      <c r="P577" s="431" t="str">
        <f>IF('Passages &amp; Appels'!O577="","",'Passages &amp; Appels'!O577)</f>
        <v/>
      </c>
      <c r="Q577" s="439" t="str">
        <f>IF('Passages &amp; Appels'!P577="","",'Passages &amp; Appels'!P577)</f>
        <v/>
      </c>
      <c r="R577" s="435" t="str">
        <f>IF('Passages &amp; Appels'!Q577="","",'Passages &amp; Appels'!Q577)</f>
        <v/>
      </c>
      <c r="S577" s="110" t="str">
        <f>IF('Passages &amp; Appels'!R577="","",'Passages &amp; Appels'!R577)</f>
        <v/>
      </c>
      <c r="T577" s="437" t="str">
        <f>IF('Passages &amp; Appels'!S577="","",'Passages &amp; Appels'!S577)</f>
        <v/>
      </c>
      <c r="U577" s="112" t="str">
        <f>IF('Passages &amp; Appels'!T577="","",'Passages &amp; Appels'!T577)</f>
        <v/>
      </c>
      <c r="V577" s="413" t="str">
        <f>IF('Passages &amp; Appels'!U577="","",'Passages &amp; Appels'!U577)</f>
        <v/>
      </c>
    </row>
    <row r="578" spans="1:22" ht="18.75" hidden="1" x14ac:dyDescent="0.3">
      <c r="A578" s="486"/>
      <c r="B578" s="491" t="str">
        <f>IF('Passages &amp; Appels'!L578='Passages &amp; Appels'!L577,"",'Passages &amp; Appels'!L578)</f>
        <v/>
      </c>
      <c r="C578" s="487" t="str">
        <f>IF('Passages &amp; Appels'!A578='Passages &amp; Appels'!A577,"",'Passages &amp; Appels'!A578)</f>
        <v/>
      </c>
      <c r="D578" s="490" t="str">
        <f>IF('Passages &amp; Appels'!K578='Passages &amp; Appels'!K577,"",'Passages &amp; Appels'!K578)</f>
        <v/>
      </c>
      <c r="E578" s="488" t="str">
        <f>IF('Passages &amp; Appels'!H578='Passages &amp; Appels'!H577,"",'Passages &amp; Appels'!H578)</f>
        <v/>
      </c>
      <c r="F578" s="489" t="str">
        <f>IF('Passages &amp; Appels'!I578='Passages &amp; Appels'!I577,"",'Passages &amp; Appels'!I578)</f>
        <v/>
      </c>
      <c r="G578" s="259" t="str">
        <f>IF('Passages &amp; Appels'!J578="","",'Passages &amp; Appels'!J578)</f>
        <v/>
      </c>
      <c r="H578" s="468" t="str">
        <f>IF('Passages &amp; Appels'!B578="","",'Passages &amp; Appels'!B578)</f>
        <v/>
      </c>
      <c r="I578" s="437" t="str">
        <f>IF('Passages &amp; Appels'!C578="","",'Passages &amp; Appels'!C578)</f>
        <v/>
      </c>
      <c r="J578" s="110" t="str">
        <f>IF('Passages &amp; Appels'!D578="","",'Passages &amp; Appels'!D578)</f>
        <v/>
      </c>
      <c r="K578" s="110" t="str">
        <f>IF('Passages &amp; Appels'!E578="","",'Passages &amp; Appels'!E578)</f>
        <v/>
      </c>
      <c r="L578" s="110" t="str">
        <f>IF('Passages &amp; Appels'!F578="","",'Passages &amp; Appels'!F578)</f>
        <v/>
      </c>
      <c r="M578" s="112" t="str">
        <f>IF('Passages &amp; Appels'!G578="","",'Passages &amp; Appels'!G578)</f>
        <v/>
      </c>
      <c r="N578" s="441" t="str">
        <f>IF('Passages &amp; Appels'!M578="","",'Passages &amp; Appels'!M578)</f>
        <v/>
      </c>
      <c r="O578" s="431" t="str">
        <f>IF('Passages &amp; Appels'!N578="","",'Passages &amp; Appels'!N578)</f>
        <v/>
      </c>
      <c r="P578" s="431" t="str">
        <f>IF('Passages &amp; Appels'!O578="","",'Passages &amp; Appels'!O578)</f>
        <v/>
      </c>
      <c r="Q578" s="439" t="str">
        <f>IF('Passages &amp; Appels'!P578="","",'Passages &amp; Appels'!P578)</f>
        <v/>
      </c>
      <c r="R578" s="435" t="str">
        <f>IF('Passages &amp; Appels'!Q578="","",'Passages &amp; Appels'!Q578)</f>
        <v/>
      </c>
      <c r="S578" s="110" t="str">
        <f>IF('Passages &amp; Appels'!R578="","",'Passages &amp; Appels'!R578)</f>
        <v/>
      </c>
      <c r="T578" s="437" t="str">
        <f>IF('Passages &amp; Appels'!S578="","",'Passages &amp; Appels'!S578)</f>
        <v/>
      </c>
      <c r="U578" s="112" t="str">
        <f>IF('Passages &amp; Appels'!T578="","",'Passages &amp; Appels'!T578)</f>
        <v/>
      </c>
      <c r="V578" s="413" t="str">
        <f>IF('Passages &amp; Appels'!U578="","",'Passages &amp; Appels'!U578)</f>
        <v/>
      </c>
    </row>
    <row r="579" spans="1:22" ht="18.75" hidden="1" x14ac:dyDescent="0.3">
      <c r="A579" s="486"/>
      <c r="B579" s="491" t="str">
        <f>IF('Passages &amp; Appels'!L579='Passages &amp; Appels'!L578,"",'Passages &amp; Appels'!L579)</f>
        <v/>
      </c>
      <c r="C579" s="487" t="str">
        <f>IF('Passages &amp; Appels'!A579='Passages &amp; Appels'!A578,"",'Passages &amp; Appels'!A579)</f>
        <v/>
      </c>
      <c r="D579" s="490" t="str">
        <f>IF('Passages &amp; Appels'!K579='Passages &amp; Appels'!K578,"",'Passages &amp; Appels'!K579)</f>
        <v/>
      </c>
      <c r="E579" s="488" t="str">
        <f>IF('Passages &amp; Appels'!H579='Passages &amp; Appels'!H578,"",'Passages &amp; Appels'!H579)</f>
        <v/>
      </c>
      <c r="F579" s="489" t="str">
        <f>IF('Passages &amp; Appels'!I579='Passages &amp; Appels'!I578,"",'Passages &amp; Appels'!I579)</f>
        <v/>
      </c>
      <c r="G579" s="259" t="str">
        <f>IF('Passages &amp; Appels'!J579="","",'Passages &amp; Appels'!J579)</f>
        <v/>
      </c>
      <c r="H579" s="468" t="str">
        <f>IF('Passages &amp; Appels'!B579="","",'Passages &amp; Appels'!B579)</f>
        <v/>
      </c>
      <c r="I579" s="437" t="str">
        <f>IF('Passages &amp; Appels'!C579="","",'Passages &amp; Appels'!C579)</f>
        <v/>
      </c>
      <c r="J579" s="110" t="str">
        <f>IF('Passages &amp; Appels'!D579="","",'Passages &amp; Appels'!D579)</f>
        <v/>
      </c>
      <c r="K579" s="110" t="str">
        <f>IF('Passages &amp; Appels'!E579="","",'Passages &amp; Appels'!E579)</f>
        <v/>
      </c>
      <c r="L579" s="110" t="str">
        <f>IF('Passages &amp; Appels'!F579="","",'Passages &amp; Appels'!F579)</f>
        <v/>
      </c>
      <c r="M579" s="112" t="str">
        <f>IF('Passages &amp; Appels'!G579="","",'Passages &amp; Appels'!G579)</f>
        <v/>
      </c>
      <c r="N579" s="441" t="str">
        <f>IF('Passages &amp; Appels'!M579="","",'Passages &amp; Appels'!M579)</f>
        <v/>
      </c>
      <c r="O579" s="431" t="str">
        <f>IF('Passages &amp; Appels'!N579="","",'Passages &amp; Appels'!N579)</f>
        <v/>
      </c>
      <c r="P579" s="431" t="str">
        <f>IF('Passages &amp; Appels'!O579="","",'Passages &amp; Appels'!O579)</f>
        <v/>
      </c>
      <c r="Q579" s="439" t="str">
        <f>IF('Passages &amp; Appels'!P579="","",'Passages &amp; Appels'!P579)</f>
        <v/>
      </c>
      <c r="R579" s="435" t="str">
        <f>IF('Passages &amp; Appels'!Q579="","",'Passages &amp; Appels'!Q579)</f>
        <v/>
      </c>
      <c r="S579" s="110" t="str">
        <f>IF('Passages &amp; Appels'!R579="","",'Passages &amp; Appels'!R579)</f>
        <v/>
      </c>
      <c r="T579" s="437" t="str">
        <f>IF('Passages &amp; Appels'!S579="","",'Passages &amp; Appels'!S579)</f>
        <v/>
      </c>
      <c r="U579" s="112" t="str">
        <f>IF('Passages &amp; Appels'!T579="","",'Passages &amp; Appels'!T579)</f>
        <v/>
      </c>
      <c r="V579" s="413" t="str">
        <f>IF('Passages &amp; Appels'!U579="","",'Passages &amp; Appels'!U579)</f>
        <v/>
      </c>
    </row>
    <row r="580" spans="1:22" ht="18.75" hidden="1" x14ac:dyDescent="0.3">
      <c r="A580" s="486"/>
      <c r="B580" s="491" t="str">
        <f>IF('Passages &amp; Appels'!L580='Passages &amp; Appels'!L579,"",'Passages &amp; Appels'!L580)</f>
        <v/>
      </c>
      <c r="C580" s="487" t="str">
        <f>IF('Passages &amp; Appels'!A580='Passages &amp; Appels'!A579,"",'Passages &amp; Appels'!A580)</f>
        <v/>
      </c>
      <c r="D580" s="490" t="str">
        <f>IF('Passages &amp; Appels'!K580='Passages &amp; Appels'!K579,"",'Passages &amp; Appels'!K580)</f>
        <v/>
      </c>
      <c r="E580" s="488" t="str">
        <f>IF('Passages &amp; Appels'!H580='Passages &amp; Appels'!H579,"",'Passages &amp; Appels'!H580)</f>
        <v/>
      </c>
      <c r="F580" s="489" t="str">
        <f>IF('Passages &amp; Appels'!I580='Passages &amp; Appels'!I579,"",'Passages &amp; Appels'!I580)</f>
        <v/>
      </c>
      <c r="G580" s="259" t="str">
        <f>IF('Passages &amp; Appels'!J580="","",'Passages &amp; Appels'!J580)</f>
        <v/>
      </c>
      <c r="H580" s="468" t="str">
        <f>IF('Passages &amp; Appels'!B580="","",'Passages &amp; Appels'!B580)</f>
        <v/>
      </c>
      <c r="I580" s="437" t="str">
        <f>IF('Passages &amp; Appels'!C580="","",'Passages &amp; Appels'!C580)</f>
        <v/>
      </c>
      <c r="J580" s="110" t="str">
        <f>IF('Passages &amp; Appels'!D580="","",'Passages &amp; Appels'!D580)</f>
        <v/>
      </c>
      <c r="K580" s="110" t="str">
        <f>IF('Passages &amp; Appels'!E580="","",'Passages &amp; Appels'!E580)</f>
        <v/>
      </c>
      <c r="L580" s="110" t="str">
        <f>IF('Passages &amp; Appels'!F580="","",'Passages &amp; Appels'!F580)</f>
        <v/>
      </c>
      <c r="M580" s="112" t="str">
        <f>IF('Passages &amp; Appels'!G580="","",'Passages &amp; Appels'!G580)</f>
        <v/>
      </c>
      <c r="N580" s="441" t="str">
        <f>IF('Passages &amp; Appels'!M580="","",'Passages &amp; Appels'!M580)</f>
        <v/>
      </c>
      <c r="O580" s="431" t="str">
        <f>IF('Passages &amp; Appels'!N580="","",'Passages &amp; Appels'!N580)</f>
        <v/>
      </c>
      <c r="P580" s="431" t="str">
        <f>IF('Passages &amp; Appels'!O580="","",'Passages &amp; Appels'!O580)</f>
        <v/>
      </c>
      <c r="Q580" s="439" t="str">
        <f>IF('Passages &amp; Appels'!P580="","",'Passages &amp; Appels'!P580)</f>
        <v/>
      </c>
      <c r="R580" s="435" t="str">
        <f>IF('Passages &amp; Appels'!Q580="","",'Passages &amp; Appels'!Q580)</f>
        <v/>
      </c>
      <c r="S580" s="110" t="str">
        <f>IF('Passages &amp; Appels'!R580="","",'Passages &amp; Appels'!R580)</f>
        <v/>
      </c>
      <c r="T580" s="437" t="str">
        <f>IF('Passages &amp; Appels'!S580="","",'Passages &amp; Appels'!S580)</f>
        <v/>
      </c>
      <c r="U580" s="112" t="str">
        <f>IF('Passages &amp; Appels'!T580="","",'Passages &amp; Appels'!T580)</f>
        <v/>
      </c>
      <c r="V580" s="413" t="str">
        <f>IF('Passages &amp; Appels'!U580="","",'Passages &amp; Appels'!U580)</f>
        <v/>
      </c>
    </row>
    <row r="581" spans="1:22" ht="18.75" hidden="1" x14ac:dyDescent="0.3">
      <c r="A581" s="486"/>
      <c r="B581" s="491" t="str">
        <f>IF('Passages &amp; Appels'!L581='Passages &amp; Appels'!L580,"",'Passages &amp; Appels'!L581)</f>
        <v/>
      </c>
      <c r="C581" s="487" t="str">
        <f>IF('Passages &amp; Appels'!A581='Passages &amp; Appels'!A580,"",'Passages &amp; Appels'!A581)</f>
        <v/>
      </c>
      <c r="D581" s="490" t="str">
        <f>IF('Passages &amp; Appels'!K581='Passages &amp; Appels'!K580,"",'Passages &amp; Appels'!K581)</f>
        <v/>
      </c>
      <c r="E581" s="488" t="str">
        <f>IF('Passages &amp; Appels'!H581='Passages &amp; Appels'!H580,"",'Passages &amp; Appels'!H581)</f>
        <v/>
      </c>
      <c r="F581" s="489" t="str">
        <f>IF('Passages &amp; Appels'!I581='Passages &amp; Appels'!I580,"",'Passages &amp; Appels'!I581)</f>
        <v/>
      </c>
      <c r="G581" s="259" t="str">
        <f>IF('Passages &amp; Appels'!J581="","",'Passages &amp; Appels'!J581)</f>
        <v/>
      </c>
      <c r="H581" s="468" t="str">
        <f>IF('Passages &amp; Appels'!B581="","",'Passages &amp; Appels'!B581)</f>
        <v/>
      </c>
      <c r="I581" s="437" t="str">
        <f>IF('Passages &amp; Appels'!C581="","",'Passages &amp; Appels'!C581)</f>
        <v/>
      </c>
      <c r="J581" s="110" t="str">
        <f>IF('Passages &amp; Appels'!D581="","",'Passages &amp; Appels'!D581)</f>
        <v/>
      </c>
      <c r="K581" s="110" t="str">
        <f>IF('Passages &amp; Appels'!E581="","",'Passages &amp; Appels'!E581)</f>
        <v/>
      </c>
      <c r="L581" s="110" t="str">
        <f>IF('Passages &amp; Appels'!F581="","",'Passages &amp; Appels'!F581)</f>
        <v/>
      </c>
      <c r="M581" s="112" t="str">
        <f>IF('Passages &amp; Appels'!G581="","",'Passages &amp; Appels'!G581)</f>
        <v/>
      </c>
      <c r="N581" s="441" t="str">
        <f>IF('Passages &amp; Appels'!M581="","",'Passages &amp; Appels'!M581)</f>
        <v/>
      </c>
      <c r="O581" s="431" t="str">
        <f>IF('Passages &amp; Appels'!N581="","",'Passages &amp; Appels'!N581)</f>
        <v/>
      </c>
      <c r="P581" s="431" t="str">
        <f>IF('Passages &amp; Appels'!O581="","",'Passages &amp; Appels'!O581)</f>
        <v/>
      </c>
      <c r="Q581" s="439" t="str">
        <f>IF('Passages &amp; Appels'!P581="","",'Passages &amp; Appels'!P581)</f>
        <v/>
      </c>
      <c r="R581" s="435" t="str">
        <f>IF('Passages &amp; Appels'!Q581="","",'Passages &amp; Appels'!Q581)</f>
        <v/>
      </c>
      <c r="S581" s="110" t="str">
        <f>IF('Passages &amp; Appels'!R581="","",'Passages &amp; Appels'!R581)</f>
        <v/>
      </c>
      <c r="T581" s="437" t="str">
        <f>IF('Passages &amp; Appels'!S581="","",'Passages &amp; Appels'!S581)</f>
        <v/>
      </c>
      <c r="U581" s="112" t="str">
        <f>IF('Passages &amp; Appels'!T581="","",'Passages &amp; Appels'!T581)</f>
        <v/>
      </c>
      <c r="V581" s="413" t="str">
        <f>IF('Passages &amp; Appels'!U581="","",'Passages &amp; Appels'!U581)</f>
        <v/>
      </c>
    </row>
    <row r="582" spans="1:22" ht="18.75" hidden="1" x14ac:dyDescent="0.3">
      <c r="A582" s="486"/>
      <c r="B582" s="491" t="str">
        <f>IF('Passages &amp; Appels'!L582='Passages &amp; Appels'!L581,"",'Passages &amp; Appels'!L582)</f>
        <v/>
      </c>
      <c r="C582" s="487" t="str">
        <f>IF('Passages &amp; Appels'!A582='Passages &amp; Appels'!A581,"",'Passages &amp; Appels'!A582)</f>
        <v/>
      </c>
      <c r="D582" s="490" t="str">
        <f>IF('Passages &amp; Appels'!K582='Passages &amp; Appels'!K581,"",'Passages &amp; Appels'!K582)</f>
        <v/>
      </c>
      <c r="E582" s="488" t="str">
        <f>IF('Passages &amp; Appels'!H582='Passages &amp; Appels'!H581,"",'Passages &amp; Appels'!H582)</f>
        <v/>
      </c>
      <c r="F582" s="489" t="str">
        <f>IF('Passages &amp; Appels'!I582='Passages &amp; Appels'!I581,"",'Passages &amp; Appels'!I582)</f>
        <v/>
      </c>
      <c r="G582" s="259" t="str">
        <f>IF('Passages &amp; Appels'!J582="","",'Passages &amp; Appels'!J582)</f>
        <v/>
      </c>
      <c r="H582" s="468" t="str">
        <f>IF('Passages &amp; Appels'!B582="","",'Passages &amp; Appels'!B582)</f>
        <v/>
      </c>
      <c r="I582" s="437" t="str">
        <f>IF('Passages &amp; Appels'!C582="","",'Passages &amp; Appels'!C582)</f>
        <v/>
      </c>
      <c r="J582" s="110" t="str">
        <f>IF('Passages &amp; Appels'!D582="","",'Passages &amp; Appels'!D582)</f>
        <v/>
      </c>
      <c r="K582" s="110" t="str">
        <f>IF('Passages &amp; Appels'!E582="","",'Passages &amp; Appels'!E582)</f>
        <v/>
      </c>
      <c r="L582" s="110" t="str">
        <f>IF('Passages &amp; Appels'!F582="","",'Passages &amp; Appels'!F582)</f>
        <v/>
      </c>
      <c r="M582" s="112" t="str">
        <f>IF('Passages &amp; Appels'!G582="","",'Passages &amp; Appels'!G582)</f>
        <v/>
      </c>
      <c r="N582" s="441" t="str">
        <f>IF('Passages &amp; Appels'!M582="","",'Passages &amp; Appels'!M582)</f>
        <v/>
      </c>
      <c r="O582" s="431" t="str">
        <f>IF('Passages &amp; Appels'!N582="","",'Passages &amp; Appels'!N582)</f>
        <v/>
      </c>
      <c r="P582" s="431" t="str">
        <f>IF('Passages &amp; Appels'!O582="","",'Passages &amp; Appels'!O582)</f>
        <v/>
      </c>
      <c r="Q582" s="439" t="str">
        <f>IF('Passages &amp; Appels'!P582="","",'Passages &amp; Appels'!P582)</f>
        <v/>
      </c>
      <c r="R582" s="435" t="str">
        <f>IF('Passages &amp; Appels'!Q582="","",'Passages &amp; Appels'!Q582)</f>
        <v/>
      </c>
      <c r="S582" s="110" t="str">
        <f>IF('Passages &amp; Appels'!R582="","",'Passages &amp; Appels'!R582)</f>
        <v/>
      </c>
      <c r="T582" s="437" t="str">
        <f>IF('Passages &amp; Appels'!S582="","",'Passages &amp; Appels'!S582)</f>
        <v/>
      </c>
      <c r="U582" s="112" t="str">
        <f>IF('Passages &amp; Appels'!T582="","",'Passages &amp; Appels'!T582)</f>
        <v/>
      </c>
      <c r="V582" s="413" t="str">
        <f>IF('Passages &amp; Appels'!U582="","",'Passages &amp; Appels'!U582)</f>
        <v/>
      </c>
    </row>
    <row r="583" spans="1:22" ht="18.75" hidden="1" x14ac:dyDescent="0.3">
      <c r="A583" s="486"/>
      <c r="B583" s="491" t="str">
        <f>IF('Passages &amp; Appels'!L583='Passages &amp; Appels'!L582,"",'Passages &amp; Appels'!L583)</f>
        <v/>
      </c>
      <c r="C583" s="487" t="str">
        <f>IF('Passages &amp; Appels'!A583='Passages &amp; Appels'!A582,"",'Passages &amp; Appels'!A583)</f>
        <v/>
      </c>
      <c r="D583" s="490" t="str">
        <f>IF('Passages &amp; Appels'!K583='Passages &amp; Appels'!K582,"",'Passages &amp; Appels'!K583)</f>
        <v/>
      </c>
      <c r="E583" s="488" t="str">
        <f>IF('Passages &amp; Appels'!H583='Passages &amp; Appels'!H582,"",'Passages &amp; Appels'!H583)</f>
        <v/>
      </c>
      <c r="F583" s="489" t="str">
        <f>IF('Passages &amp; Appels'!I583='Passages &amp; Appels'!I582,"",'Passages &amp; Appels'!I583)</f>
        <v/>
      </c>
      <c r="G583" s="259" t="str">
        <f>IF('Passages &amp; Appels'!J583="","",'Passages &amp; Appels'!J583)</f>
        <v/>
      </c>
      <c r="H583" s="468" t="str">
        <f>IF('Passages &amp; Appels'!B583="","",'Passages &amp; Appels'!B583)</f>
        <v/>
      </c>
      <c r="I583" s="437" t="str">
        <f>IF('Passages &amp; Appels'!C583="","",'Passages &amp; Appels'!C583)</f>
        <v/>
      </c>
      <c r="J583" s="110" t="str">
        <f>IF('Passages &amp; Appels'!D583="","",'Passages &amp; Appels'!D583)</f>
        <v/>
      </c>
      <c r="K583" s="110" t="str">
        <f>IF('Passages &amp; Appels'!E583="","",'Passages &amp; Appels'!E583)</f>
        <v/>
      </c>
      <c r="L583" s="110" t="str">
        <f>IF('Passages &amp; Appels'!F583="","",'Passages &amp; Appels'!F583)</f>
        <v/>
      </c>
      <c r="M583" s="112" t="str">
        <f>IF('Passages &amp; Appels'!G583="","",'Passages &amp; Appels'!G583)</f>
        <v/>
      </c>
      <c r="N583" s="441" t="str">
        <f>IF('Passages &amp; Appels'!M583="","",'Passages &amp; Appels'!M583)</f>
        <v/>
      </c>
      <c r="O583" s="431" t="str">
        <f>IF('Passages &amp; Appels'!N583="","",'Passages &amp; Appels'!N583)</f>
        <v/>
      </c>
      <c r="P583" s="431" t="str">
        <f>IF('Passages &amp; Appels'!O583="","",'Passages &amp; Appels'!O583)</f>
        <v/>
      </c>
      <c r="Q583" s="439" t="str">
        <f>IF('Passages &amp; Appels'!P583="","",'Passages &amp; Appels'!P583)</f>
        <v/>
      </c>
      <c r="R583" s="435" t="str">
        <f>IF('Passages &amp; Appels'!Q583="","",'Passages &amp; Appels'!Q583)</f>
        <v/>
      </c>
      <c r="S583" s="110" t="str">
        <f>IF('Passages &amp; Appels'!R583="","",'Passages &amp; Appels'!R583)</f>
        <v/>
      </c>
      <c r="T583" s="437" t="str">
        <f>IF('Passages &amp; Appels'!S583="","",'Passages &amp; Appels'!S583)</f>
        <v/>
      </c>
      <c r="U583" s="112" t="str">
        <f>IF('Passages &amp; Appels'!T583="","",'Passages &amp; Appels'!T583)</f>
        <v/>
      </c>
      <c r="V583" s="413" t="str">
        <f>IF('Passages &amp; Appels'!U583="","",'Passages &amp; Appels'!U583)</f>
        <v/>
      </c>
    </row>
    <row r="584" spans="1:22" ht="18.75" hidden="1" x14ac:dyDescent="0.3">
      <c r="A584" s="486"/>
      <c r="B584" s="491" t="str">
        <f>IF('Passages &amp; Appels'!L584='Passages &amp; Appels'!L583,"",'Passages &amp; Appels'!L584)</f>
        <v/>
      </c>
      <c r="C584" s="487" t="str">
        <f>IF('Passages &amp; Appels'!A584='Passages &amp; Appels'!A583,"",'Passages &amp; Appels'!A584)</f>
        <v/>
      </c>
      <c r="D584" s="490" t="str">
        <f>IF('Passages &amp; Appels'!K584='Passages &amp; Appels'!K583,"",'Passages &amp; Appels'!K584)</f>
        <v/>
      </c>
      <c r="E584" s="488" t="str">
        <f>IF('Passages &amp; Appels'!H584='Passages &amp; Appels'!H583,"",'Passages &amp; Appels'!H584)</f>
        <v/>
      </c>
      <c r="F584" s="489" t="str">
        <f>IF('Passages &amp; Appels'!I584='Passages &amp; Appels'!I583,"",'Passages &amp; Appels'!I584)</f>
        <v/>
      </c>
      <c r="G584" s="259" t="str">
        <f>IF('Passages &amp; Appels'!J584="","",'Passages &amp; Appels'!J584)</f>
        <v/>
      </c>
      <c r="H584" s="468" t="str">
        <f>IF('Passages &amp; Appels'!B584="","",'Passages &amp; Appels'!B584)</f>
        <v/>
      </c>
      <c r="I584" s="437" t="str">
        <f>IF('Passages &amp; Appels'!C584="","",'Passages &amp; Appels'!C584)</f>
        <v/>
      </c>
      <c r="J584" s="110" t="str">
        <f>IF('Passages &amp; Appels'!D584="","",'Passages &amp; Appels'!D584)</f>
        <v/>
      </c>
      <c r="K584" s="110" t="str">
        <f>IF('Passages &amp; Appels'!E584="","",'Passages &amp; Appels'!E584)</f>
        <v/>
      </c>
      <c r="L584" s="110" t="str">
        <f>IF('Passages &amp; Appels'!F584="","",'Passages &amp; Appels'!F584)</f>
        <v/>
      </c>
      <c r="M584" s="112" t="str">
        <f>IF('Passages &amp; Appels'!G584="","",'Passages &amp; Appels'!G584)</f>
        <v/>
      </c>
      <c r="N584" s="441" t="str">
        <f>IF('Passages &amp; Appels'!M584="","",'Passages &amp; Appels'!M584)</f>
        <v/>
      </c>
      <c r="O584" s="431" t="str">
        <f>IF('Passages &amp; Appels'!N584="","",'Passages &amp; Appels'!N584)</f>
        <v/>
      </c>
      <c r="P584" s="431" t="str">
        <f>IF('Passages &amp; Appels'!O584="","",'Passages &amp; Appels'!O584)</f>
        <v/>
      </c>
      <c r="Q584" s="439" t="str">
        <f>IF('Passages &amp; Appels'!P584="","",'Passages &amp; Appels'!P584)</f>
        <v/>
      </c>
      <c r="R584" s="435" t="str">
        <f>IF('Passages &amp; Appels'!Q584="","",'Passages &amp; Appels'!Q584)</f>
        <v/>
      </c>
      <c r="S584" s="110" t="str">
        <f>IF('Passages &amp; Appels'!R584="","",'Passages &amp; Appels'!R584)</f>
        <v/>
      </c>
      <c r="T584" s="437" t="str">
        <f>IF('Passages &amp; Appels'!S584="","",'Passages &amp; Appels'!S584)</f>
        <v/>
      </c>
      <c r="U584" s="112" t="str">
        <f>IF('Passages &amp; Appels'!T584="","",'Passages &amp; Appels'!T584)</f>
        <v/>
      </c>
      <c r="V584" s="413" t="str">
        <f>IF('Passages &amp; Appels'!U584="","",'Passages &amp; Appels'!U584)</f>
        <v/>
      </c>
    </row>
    <row r="585" spans="1:22" ht="18.75" hidden="1" x14ac:dyDescent="0.3">
      <c r="A585" s="486"/>
      <c r="B585" s="491" t="str">
        <f>IF('Passages &amp; Appels'!L585='Passages &amp; Appels'!L584,"",'Passages &amp; Appels'!L585)</f>
        <v/>
      </c>
      <c r="C585" s="487" t="str">
        <f>IF('Passages &amp; Appels'!A585='Passages &amp; Appels'!A584,"",'Passages &amp; Appels'!A585)</f>
        <v/>
      </c>
      <c r="D585" s="490" t="str">
        <f>IF('Passages &amp; Appels'!K585='Passages &amp; Appels'!K584,"",'Passages &amp; Appels'!K585)</f>
        <v/>
      </c>
      <c r="E585" s="488" t="str">
        <f>IF('Passages &amp; Appels'!H585='Passages &amp; Appels'!H584,"",'Passages &amp; Appels'!H585)</f>
        <v/>
      </c>
      <c r="F585" s="489" t="str">
        <f>IF('Passages &amp; Appels'!I585='Passages &amp; Appels'!I584,"",'Passages &amp; Appels'!I585)</f>
        <v/>
      </c>
      <c r="G585" s="259" t="str">
        <f>IF('Passages &amp; Appels'!J585="","",'Passages &amp; Appels'!J585)</f>
        <v/>
      </c>
      <c r="H585" s="468" t="str">
        <f>IF('Passages &amp; Appels'!B585="","",'Passages &amp; Appels'!B585)</f>
        <v/>
      </c>
      <c r="I585" s="437" t="str">
        <f>IF('Passages &amp; Appels'!C585="","",'Passages &amp; Appels'!C585)</f>
        <v/>
      </c>
      <c r="J585" s="110" t="str">
        <f>IF('Passages &amp; Appels'!D585="","",'Passages &amp; Appels'!D585)</f>
        <v/>
      </c>
      <c r="K585" s="110" t="str">
        <f>IF('Passages &amp; Appels'!E585="","",'Passages &amp; Appels'!E585)</f>
        <v/>
      </c>
      <c r="L585" s="110" t="str">
        <f>IF('Passages &amp; Appels'!F585="","",'Passages &amp; Appels'!F585)</f>
        <v/>
      </c>
      <c r="M585" s="112" t="str">
        <f>IF('Passages &amp; Appels'!G585="","",'Passages &amp; Appels'!G585)</f>
        <v/>
      </c>
      <c r="N585" s="441" t="str">
        <f>IF('Passages &amp; Appels'!M585="","",'Passages &amp; Appels'!M585)</f>
        <v/>
      </c>
      <c r="O585" s="431" t="str">
        <f>IF('Passages &amp; Appels'!N585="","",'Passages &amp; Appels'!N585)</f>
        <v/>
      </c>
      <c r="P585" s="431" t="str">
        <f>IF('Passages &amp; Appels'!O585="","",'Passages &amp; Appels'!O585)</f>
        <v/>
      </c>
      <c r="Q585" s="439" t="str">
        <f>IF('Passages &amp; Appels'!P585="","",'Passages &amp; Appels'!P585)</f>
        <v/>
      </c>
      <c r="R585" s="435" t="str">
        <f>IF('Passages &amp; Appels'!Q585="","",'Passages &amp; Appels'!Q585)</f>
        <v/>
      </c>
      <c r="S585" s="110" t="str">
        <f>IF('Passages &amp; Appels'!R585="","",'Passages &amp; Appels'!R585)</f>
        <v/>
      </c>
      <c r="T585" s="437" t="str">
        <f>IF('Passages &amp; Appels'!S585="","",'Passages &amp; Appels'!S585)</f>
        <v/>
      </c>
      <c r="U585" s="112" t="str">
        <f>IF('Passages &amp; Appels'!T585="","",'Passages &amp; Appels'!T585)</f>
        <v/>
      </c>
      <c r="V585" s="413" t="str">
        <f>IF('Passages &amp; Appels'!U585="","",'Passages &amp; Appels'!U585)</f>
        <v/>
      </c>
    </row>
    <row r="586" spans="1:22" ht="18.75" hidden="1" x14ac:dyDescent="0.3">
      <c r="A586" s="486"/>
      <c r="B586" s="491" t="str">
        <f>IF('Passages &amp; Appels'!L586='Passages &amp; Appels'!L585,"",'Passages &amp; Appels'!L586)</f>
        <v/>
      </c>
      <c r="C586" s="487" t="str">
        <f>IF('Passages &amp; Appels'!A586='Passages &amp; Appels'!A585,"",'Passages &amp; Appels'!A586)</f>
        <v/>
      </c>
      <c r="D586" s="490" t="str">
        <f>IF('Passages &amp; Appels'!K586='Passages &amp; Appels'!K585,"",'Passages &amp; Appels'!K586)</f>
        <v/>
      </c>
      <c r="E586" s="488" t="str">
        <f>IF('Passages &amp; Appels'!H586='Passages &amp; Appels'!H585,"",'Passages &amp; Appels'!H586)</f>
        <v/>
      </c>
      <c r="F586" s="489" t="str">
        <f>IF('Passages &amp; Appels'!I586='Passages &amp; Appels'!I585,"",'Passages &amp; Appels'!I586)</f>
        <v/>
      </c>
      <c r="G586" s="259" t="str">
        <f>IF('Passages &amp; Appels'!J586="","",'Passages &amp; Appels'!J586)</f>
        <v/>
      </c>
      <c r="H586" s="468" t="str">
        <f>IF('Passages &amp; Appels'!B586="","",'Passages &amp; Appels'!B586)</f>
        <v/>
      </c>
      <c r="I586" s="437" t="str">
        <f>IF('Passages &amp; Appels'!C586="","",'Passages &amp; Appels'!C586)</f>
        <v/>
      </c>
      <c r="J586" s="110" t="str">
        <f>IF('Passages &amp; Appels'!D586="","",'Passages &amp; Appels'!D586)</f>
        <v/>
      </c>
      <c r="K586" s="110" t="str">
        <f>IF('Passages &amp; Appels'!E586="","",'Passages &amp; Appels'!E586)</f>
        <v/>
      </c>
      <c r="L586" s="110" t="str">
        <f>IF('Passages &amp; Appels'!F586="","",'Passages &amp; Appels'!F586)</f>
        <v/>
      </c>
      <c r="M586" s="112" t="str">
        <f>IF('Passages &amp; Appels'!G586="","",'Passages &amp; Appels'!G586)</f>
        <v/>
      </c>
      <c r="N586" s="441" t="str">
        <f>IF('Passages &amp; Appels'!M586="","",'Passages &amp; Appels'!M586)</f>
        <v/>
      </c>
      <c r="O586" s="431" t="str">
        <f>IF('Passages &amp; Appels'!N586="","",'Passages &amp; Appels'!N586)</f>
        <v/>
      </c>
      <c r="P586" s="431" t="str">
        <f>IF('Passages &amp; Appels'!O586="","",'Passages &amp; Appels'!O586)</f>
        <v/>
      </c>
      <c r="Q586" s="439" t="str">
        <f>IF('Passages &amp; Appels'!P586="","",'Passages &amp; Appels'!P586)</f>
        <v/>
      </c>
      <c r="R586" s="435" t="str">
        <f>IF('Passages &amp; Appels'!Q586="","",'Passages &amp; Appels'!Q586)</f>
        <v/>
      </c>
      <c r="S586" s="110" t="str">
        <f>IF('Passages &amp; Appels'!R586="","",'Passages &amp; Appels'!R586)</f>
        <v/>
      </c>
      <c r="T586" s="437" t="str">
        <f>IF('Passages &amp; Appels'!S586="","",'Passages &amp; Appels'!S586)</f>
        <v/>
      </c>
      <c r="U586" s="112" t="str">
        <f>IF('Passages &amp; Appels'!T586="","",'Passages &amp; Appels'!T586)</f>
        <v/>
      </c>
      <c r="V586" s="413" t="str">
        <f>IF('Passages &amp; Appels'!U586="","",'Passages &amp; Appels'!U586)</f>
        <v/>
      </c>
    </row>
    <row r="587" spans="1:22" ht="18.75" hidden="1" x14ac:dyDescent="0.3">
      <c r="A587" s="486"/>
      <c r="B587" s="491" t="str">
        <f>IF('Passages &amp; Appels'!L587='Passages &amp; Appels'!L586,"",'Passages &amp; Appels'!L587)</f>
        <v/>
      </c>
      <c r="C587" s="487" t="str">
        <f>IF('Passages &amp; Appels'!A587='Passages &amp; Appels'!A586,"",'Passages &amp; Appels'!A587)</f>
        <v/>
      </c>
      <c r="D587" s="490" t="str">
        <f>IF('Passages &amp; Appels'!K587='Passages &amp; Appels'!K586,"",'Passages &amp; Appels'!K587)</f>
        <v/>
      </c>
      <c r="E587" s="488" t="str">
        <f>IF('Passages &amp; Appels'!H587='Passages &amp; Appels'!H586,"",'Passages &amp; Appels'!H587)</f>
        <v/>
      </c>
      <c r="F587" s="489" t="str">
        <f>IF('Passages &amp; Appels'!I587='Passages &amp; Appels'!I586,"",'Passages &amp; Appels'!I587)</f>
        <v/>
      </c>
      <c r="G587" s="259" t="str">
        <f>IF('Passages &amp; Appels'!J587="","",'Passages &amp; Appels'!J587)</f>
        <v/>
      </c>
      <c r="H587" s="468" t="str">
        <f>IF('Passages &amp; Appels'!B587="","",'Passages &amp; Appels'!B587)</f>
        <v/>
      </c>
      <c r="I587" s="437" t="str">
        <f>IF('Passages &amp; Appels'!C587="","",'Passages &amp; Appels'!C587)</f>
        <v/>
      </c>
      <c r="J587" s="110" t="str">
        <f>IF('Passages &amp; Appels'!D587="","",'Passages &amp; Appels'!D587)</f>
        <v/>
      </c>
      <c r="K587" s="110" t="str">
        <f>IF('Passages &amp; Appels'!E587="","",'Passages &amp; Appels'!E587)</f>
        <v/>
      </c>
      <c r="L587" s="110" t="str">
        <f>IF('Passages &amp; Appels'!F587="","",'Passages &amp; Appels'!F587)</f>
        <v/>
      </c>
      <c r="M587" s="112" t="str">
        <f>IF('Passages &amp; Appels'!G587="","",'Passages &amp; Appels'!G587)</f>
        <v/>
      </c>
      <c r="N587" s="441" t="str">
        <f>IF('Passages &amp; Appels'!M587="","",'Passages &amp; Appels'!M587)</f>
        <v/>
      </c>
      <c r="O587" s="431" t="str">
        <f>IF('Passages &amp; Appels'!N587="","",'Passages &amp; Appels'!N587)</f>
        <v/>
      </c>
      <c r="P587" s="431" t="str">
        <f>IF('Passages &amp; Appels'!O587="","",'Passages &amp; Appels'!O587)</f>
        <v/>
      </c>
      <c r="Q587" s="439" t="str">
        <f>IF('Passages &amp; Appels'!P587="","",'Passages &amp; Appels'!P587)</f>
        <v/>
      </c>
      <c r="R587" s="435" t="str">
        <f>IF('Passages &amp; Appels'!Q587="","",'Passages &amp; Appels'!Q587)</f>
        <v/>
      </c>
      <c r="S587" s="110" t="str">
        <f>IF('Passages &amp; Appels'!R587="","",'Passages &amp; Appels'!R587)</f>
        <v/>
      </c>
      <c r="T587" s="437" t="str">
        <f>IF('Passages &amp; Appels'!S587="","",'Passages &amp; Appels'!S587)</f>
        <v/>
      </c>
      <c r="U587" s="112" t="str">
        <f>IF('Passages &amp; Appels'!T587="","",'Passages &amp; Appels'!T587)</f>
        <v/>
      </c>
      <c r="V587" s="413" t="str">
        <f>IF('Passages &amp; Appels'!U587="","",'Passages &amp; Appels'!U587)</f>
        <v/>
      </c>
    </row>
    <row r="588" spans="1:22" ht="18.75" hidden="1" x14ac:dyDescent="0.3">
      <c r="A588" s="486"/>
      <c r="B588" s="491" t="str">
        <f>IF('Passages &amp; Appels'!L588='Passages &amp; Appels'!L587,"",'Passages &amp; Appels'!L588)</f>
        <v/>
      </c>
      <c r="C588" s="487" t="str">
        <f>IF('Passages &amp; Appels'!A588='Passages &amp; Appels'!A587,"",'Passages &amp; Appels'!A588)</f>
        <v/>
      </c>
      <c r="D588" s="490" t="str">
        <f>IF('Passages &amp; Appels'!K588='Passages &amp; Appels'!K587,"",'Passages &amp; Appels'!K588)</f>
        <v/>
      </c>
      <c r="E588" s="488" t="str">
        <f>IF('Passages &amp; Appels'!H588='Passages &amp; Appels'!H587,"",'Passages &amp; Appels'!H588)</f>
        <v/>
      </c>
      <c r="F588" s="489" t="str">
        <f>IF('Passages &amp; Appels'!I588='Passages &amp; Appels'!I587,"",'Passages &amp; Appels'!I588)</f>
        <v/>
      </c>
      <c r="G588" s="259" t="str">
        <f>IF('Passages &amp; Appels'!J588="","",'Passages &amp; Appels'!J588)</f>
        <v/>
      </c>
      <c r="H588" s="468" t="str">
        <f>IF('Passages &amp; Appels'!B588="","",'Passages &amp; Appels'!B588)</f>
        <v/>
      </c>
      <c r="I588" s="437" t="str">
        <f>IF('Passages &amp; Appels'!C588="","",'Passages &amp; Appels'!C588)</f>
        <v/>
      </c>
      <c r="J588" s="110" t="str">
        <f>IF('Passages &amp; Appels'!D588="","",'Passages &amp; Appels'!D588)</f>
        <v/>
      </c>
      <c r="K588" s="110" t="str">
        <f>IF('Passages &amp; Appels'!E588="","",'Passages &amp; Appels'!E588)</f>
        <v/>
      </c>
      <c r="L588" s="110" t="str">
        <f>IF('Passages &amp; Appels'!F588="","",'Passages &amp; Appels'!F588)</f>
        <v/>
      </c>
      <c r="M588" s="112" t="str">
        <f>IF('Passages &amp; Appels'!G588="","",'Passages &amp; Appels'!G588)</f>
        <v/>
      </c>
      <c r="N588" s="441" t="str">
        <f>IF('Passages &amp; Appels'!M588="","",'Passages &amp; Appels'!M588)</f>
        <v/>
      </c>
      <c r="O588" s="431" t="str">
        <f>IF('Passages &amp; Appels'!N588="","",'Passages &amp; Appels'!N588)</f>
        <v/>
      </c>
      <c r="P588" s="431" t="str">
        <f>IF('Passages &amp; Appels'!O588="","",'Passages &amp; Appels'!O588)</f>
        <v/>
      </c>
      <c r="Q588" s="439" t="str">
        <f>IF('Passages &amp; Appels'!P588="","",'Passages &amp; Appels'!P588)</f>
        <v/>
      </c>
      <c r="R588" s="435" t="str">
        <f>IF('Passages &amp; Appels'!Q588="","",'Passages &amp; Appels'!Q588)</f>
        <v/>
      </c>
      <c r="S588" s="110" t="str">
        <f>IF('Passages &amp; Appels'!R588="","",'Passages &amp; Appels'!R588)</f>
        <v/>
      </c>
      <c r="T588" s="437" t="str">
        <f>IF('Passages &amp; Appels'!S588="","",'Passages &amp; Appels'!S588)</f>
        <v/>
      </c>
      <c r="U588" s="112" t="str">
        <f>IF('Passages &amp; Appels'!T588="","",'Passages &amp; Appels'!T588)</f>
        <v/>
      </c>
      <c r="V588" s="413" t="str">
        <f>IF('Passages &amp; Appels'!U588="","",'Passages &amp; Appels'!U588)</f>
        <v/>
      </c>
    </row>
    <row r="589" spans="1:22" ht="18.75" hidden="1" x14ac:dyDescent="0.3">
      <c r="A589" s="486"/>
      <c r="B589" s="491" t="str">
        <f>IF('Passages &amp; Appels'!L589='Passages &amp; Appels'!L588,"",'Passages &amp; Appels'!L589)</f>
        <v/>
      </c>
      <c r="C589" s="487" t="str">
        <f>IF('Passages &amp; Appels'!A589='Passages &amp; Appels'!A588,"",'Passages &amp; Appels'!A589)</f>
        <v/>
      </c>
      <c r="D589" s="490" t="str">
        <f>IF('Passages &amp; Appels'!K589='Passages &amp; Appels'!K588,"",'Passages &amp; Appels'!K589)</f>
        <v/>
      </c>
      <c r="E589" s="488" t="str">
        <f>IF('Passages &amp; Appels'!H589='Passages &amp; Appels'!H588,"",'Passages &amp; Appels'!H589)</f>
        <v/>
      </c>
      <c r="F589" s="489" t="str">
        <f>IF('Passages &amp; Appels'!I589='Passages &amp; Appels'!I588,"",'Passages &amp; Appels'!I589)</f>
        <v/>
      </c>
      <c r="G589" s="259" t="str">
        <f>IF('Passages &amp; Appels'!J589="","",'Passages &amp; Appels'!J589)</f>
        <v/>
      </c>
      <c r="H589" s="468" t="str">
        <f>IF('Passages &amp; Appels'!B589="","",'Passages &amp; Appels'!B589)</f>
        <v/>
      </c>
      <c r="I589" s="437" t="str">
        <f>IF('Passages &amp; Appels'!C589="","",'Passages &amp; Appels'!C589)</f>
        <v/>
      </c>
      <c r="J589" s="110" t="str">
        <f>IF('Passages &amp; Appels'!D589="","",'Passages &amp; Appels'!D589)</f>
        <v/>
      </c>
      <c r="K589" s="110" t="str">
        <f>IF('Passages &amp; Appels'!E589="","",'Passages &amp; Appels'!E589)</f>
        <v/>
      </c>
      <c r="L589" s="110" t="str">
        <f>IF('Passages &amp; Appels'!F589="","",'Passages &amp; Appels'!F589)</f>
        <v/>
      </c>
      <c r="M589" s="112" t="str">
        <f>IF('Passages &amp; Appels'!G589="","",'Passages &amp; Appels'!G589)</f>
        <v/>
      </c>
      <c r="N589" s="441" t="str">
        <f>IF('Passages &amp; Appels'!M589="","",'Passages &amp; Appels'!M589)</f>
        <v/>
      </c>
      <c r="O589" s="431" t="str">
        <f>IF('Passages &amp; Appels'!N589="","",'Passages &amp; Appels'!N589)</f>
        <v/>
      </c>
      <c r="P589" s="431" t="str">
        <f>IF('Passages &amp; Appels'!O589="","",'Passages &amp; Appels'!O589)</f>
        <v/>
      </c>
      <c r="Q589" s="439" t="str">
        <f>IF('Passages &amp; Appels'!P589="","",'Passages &amp; Appels'!P589)</f>
        <v/>
      </c>
      <c r="R589" s="435" t="str">
        <f>IF('Passages &amp; Appels'!Q589="","",'Passages &amp; Appels'!Q589)</f>
        <v/>
      </c>
      <c r="S589" s="110" t="str">
        <f>IF('Passages &amp; Appels'!R589="","",'Passages &amp; Appels'!R589)</f>
        <v/>
      </c>
      <c r="T589" s="437" t="str">
        <f>IF('Passages &amp; Appels'!S589="","",'Passages &amp; Appels'!S589)</f>
        <v/>
      </c>
      <c r="U589" s="112" t="str">
        <f>IF('Passages &amp; Appels'!T589="","",'Passages &amp; Appels'!T589)</f>
        <v/>
      </c>
      <c r="V589" s="413" t="str">
        <f>IF('Passages &amp; Appels'!U589="","",'Passages &amp; Appels'!U589)</f>
        <v/>
      </c>
    </row>
    <row r="590" spans="1:22" ht="18.75" hidden="1" x14ac:dyDescent="0.3">
      <c r="A590" s="486"/>
      <c r="B590" s="491" t="str">
        <f>IF('Passages &amp; Appels'!L590='Passages &amp; Appels'!L589,"",'Passages &amp; Appels'!L590)</f>
        <v/>
      </c>
      <c r="C590" s="487" t="str">
        <f>IF('Passages &amp; Appels'!A590='Passages &amp; Appels'!A589,"",'Passages &amp; Appels'!A590)</f>
        <v/>
      </c>
      <c r="D590" s="490" t="str">
        <f>IF('Passages &amp; Appels'!K590='Passages &amp; Appels'!K589,"",'Passages &amp; Appels'!K590)</f>
        <v/>
      </c>
      <c r="E590" s="488" t="str">
        <f>IF('Passages &amp; Appels'!H590='Passages &amp; Appels'!H589,"",'Passages &amp; Appels'!H590)</f>
        <v/>
      </c>
      <c r="F590" s="489" t="str">
        <f>IF('Passages &amp; Appels'!I590='Passages &amp; Appels'!I589,"",'Passages &amp; Appels'!I590)</f>
        <v/>
      </c>
      <c r="G590" s="259" t="str">
        <f>IF('Passages &amp; Appels'!J590="","",'Passages &amp; Appels'!J590)</f>
        <v/>
      </c>
      <c r="H590" s="468" t="str">
        <f>IF('Passages &amp; Appels'!B590="","",'Passages &amp; Appels'!B590)</f>
        <v/>
      </c>
      <c r="I590" s="437" t="str">
        <f>IF('Passages &amp; Appels'!C590="","",'Passages &amp; Appels'!C590)</f>
        <v/>
      </c>
      <c r="J590" s="110" t="str">
        <f>IF('Passages &amp; Appels'!D590="","",'Passages &amp; Appels'!D590)</f>
        <v/>
      </c>
      <c r="K590" s="110" t="str">
        <f>IF('Passages &amp; Appels'!E590="","",'Passages &amp; Appels'!E590)</f>
        <v/>
      </c>
      <c r="L590" s="110" t="str">
        <f>IF('Passages &amp; Appels'!F590="","",'Passages &amp; Appels'!F590)</f>
        <v/>
      </c>
      <c r="M590" s="112" t="str">
        <f>IF('Passages &amp; Appels'!G590="","",'Passages &amp; Appels'!G590)</f>
        <v/>
      </c>
      <c r="N590" s="441" t="str">
        <f>IF('Passages &amp; Appels'!M590="","",'Passages &amp; Appels'!M590)</f>
        <v/>
      </c>
      <c r="O590" s="431" t="str">
        <f>IF('Passages &amp; Appels'!N590="","",'Passages &amp; Appels'!N590)</f>
        <v/>
      </c>
      <c r="P590" s="431" t="str">
        <f>IF('Passages &amp; Appels'!O590="","",'Passages &amp; Appels'!O590)</f>
        <v/>
      </c>
      <c r="Q590" s="439" t="str">
        <f>IF('Passages &amp; Appels'!P590="","",'Passages &amp; Appels'!P590)</f>
        <v/>
      </c>
      <c r="R590" s="435" t="str">
        <f>IF('Passages &amp; Appels'!Q590="","",'Passages &amp; Appels'!Q590)</f>
        <v/>
      </c>
      <c r="S590" s="110" t="str">
        <f>IF('Passages &amp; Appels'!R590="","",'Passages &amp; Appels'!R590)</f>
        <v/>
      </c>
      <c r="T590" s="437" t="str">
        <f>IF('Passages &amp; Appels'!S590="","",'Passages &amp; Appels'!S590)</f>
        <v/>
      </c>
      <c r="U590" s="112" t="str">
        <f>IF('Passages &amp; Appels'!T590="","",'Passages &amp; Appels'!T590)</f>
        <v/>
      </c>
      <c r="V590" s="413" t="str">
        <f>IF('Passages &amp; Appels'!U590="","",'Passages &amp; Appels'!U590)</f>
        <v/>
      </c>
    </row>
    <row r="591" spans="1:22" ht="18.75" hidden="1" x14ac:dyDescent="0.3">
      <c r="A591" s="486"/>
      <c r="B591" s="491" t="str">
        <f>IF('Passages &amp; Appels'!L591='Passages &amp; Appels'!L590,"",'Passages &amp; Appels'!L591)</f>
        <v/>
      </c>
      <c r="C591" s="487" t="str">
        <f>IF('Passages &amp; Appels'!A591='Passages &amp; Appels'!A590,"",'Passages &amp; Appels'!A591)</f>
        <v/>
      </c>
      <c r="D591" s="490" t="str">
        <f>IF('Passages &amp; Appels'!K591='Passages &amp; Appels'!K590,"",'Passages &amp; Appels'!K591)</f>
        <v/>
      </c>
      <c r="E591" s="488" t="str">
        <f>IF('Passages &amp; Appels'!H591='Passages &amp; Appels'!H590,"",'Passages &amp; Appels'!H591)</f>
        <v/>
      </c>
      <c r="F591" s="489" t="str">
        <f>IF('Passages &amp; Appels'!I591='Passages &amp; Appels'!I590,"",'Passages &amp; Appels'!I591)</f>
        <v/>
      </c>
      <c r="G591" s="259" t="str">
        <f>IF('Passages &amp; Appels'!J591="","",'Passages &amp; Appels'!J591)</f>
        <v/>
      </c>
      <c r="H591" s="468" t="str">
        <f>IF('Passages &amp; Appels'!B591="","",'Passages &amp; Appels'!B591)</f>
        <v/>
      </c>
      <c r="I591" s="437" t="str">
        <f>IF('Passages &amp; Appels'!C591="","",'Passages &amp; Appels'!C591)</f>
        <v/>
      </c>
      <c r="J591" s="110" t="str">
        <f>IF('Passages &amp; Appels'!D591="","",'Passages &amp; Appels'!D591)</f>
        <v/>
      </c>
      <c r="K591" s="110" t="str">
        <f>IF('Passages &amp; Appels'!E591="","",'Passages &amp; Appels'!E591)</f>
        <v/>
      </c>
      <c r="L591" s="110" t="str">
        <f>IF('Passages &amp; Appels'!F591="","",'Passages &amp; Appels'!F591)</f>
        <v/>
      </c>
      <c r="M591" s="112" t="str">
        <f>IF('Passages &amp; Appels'!G591="","",'Passages &amp; Appels'!G591)</f>
        <v/>
      </c>
      <c r="N591" s="441" t="str">
        <f>IF('Passages &amp; Appels'!M591="","",'Passages &amp; Appels'!M591)</f>
        <v/>
      </c>
      <c r="O591" s="431" t="str">
        <f>IF('Passages &amp; Appels'!N591="","",'Passages &amp; Appels'!N591)</f>
        <v/>
      </c>
      <c r="P591" s="431" t="str">
        <f>IF('Passages &amp; Appels'!O591="","",'Passages &amp; Appels'!O591)</f>
        <v/>
      </c>
      <c r="Q591" s="439" t="str">
        <f>IF('Passages &amp; Appels'!P591="","",'Passages &amp; Appels'!P591)</f>
        <v/>
      </c>
      <c r="R591" s="435" t="str">
        <f>IF('Passages &amp; Appels'!Q591="","",'Passages &amp; Appels'!Q591)</f>
        <v/>
      </c>
      <c r="S591" s="110" t="str">
        <f>IF('Passages &amp; Appels'!R591="","",'Passages &amp; Appels'!R591)</f>
        <v/>
      </c>
      <c r="T591" s="437" t="str">
        <f>IF('Passages &amp; Appels'!S591="","",'Passages &amp; Appels'!S591)</f>
        <v/>
      </c>
      <c r="U591" s="112" t="str">
        <f>IF('Passages &amp; Appels'!T591="","",'Passages &amp; Appels'!T591)</f>
        <v/>
      </c>
      <c r="V591" s="413" t="str">
        <f>IF('Passages &amp; Appels'!U591="","",'Passages &amp; Appels'!U591)</f>
        <v/>
      </c>
    </row>
    <row r="592" spans="1:22" ht="18.75" hidden="1" x14ac:dyDescent="0.3">
      <c r="A592" s="486"/>
      <c r="B592" s="491" t="str">
        <f>IF('Passages &amp; Appels'!L592='Passages &amp; Appels'!L591,"",'Passages &amp; Appels'!L592)</f>
        <v/>
      </c>
      <c r="C592" s="487" t="str">
        <f>IF('Passages &amp; Appels'!A592='Passages &amp; Appels'!A591,"",'Passages &amp; Appels'!A592)</f>
        <v/>
      </c>
      <c r="D592" s="490" t="str">
        <f>IF('Passages &amp; Appels'!K592='Passages &amp; Appels'!K591,"",'Passages &amp; Appels'!K592)</f>
        <v/>
      </c>
      <c r="E592" s="488" t="str">
        <f>IF('Passages &amp; Appels'!H592='Passages &amp; Appels'!H591,"",'Passages &amp; Appels'!H592)</f>
        <v/>
      </c>
      <c r="F592" s="489" t="str">
        <f>IF('Passages &amp; Appels'!I592='Passages &amp; Appels'!I591,"",'Passages &amp; Appels'!I592)</f>
        <v/>
      </c>
      <c r="G592" s="259" t="str">
        <f>IF('Passages &amp; Appels'!J592="","",'Passages &amp; Appels'!J592)</f>
        <v/>
      </c>
      <c r="H592" s="468" t="str">
        <f>IF('Passages &amp; Appels'!B592="","",'Passages &amp; Appels'!B592)</f>
        <v/>
      </c>
      <c r="I592" s="437" t="str">
        <f>IF('Passages &amp; Appels'!C592="","",'Passages &amp; Appels'!C592)</f>
        <v/>
      </c>
      <c r="J592" s="110" t="str">
        <f>IF('Passages &amp; Appels'!D592="","",'Passages &amp; Appels'!D592)</f>
        <v/>
      </c>
      <c r="K592" s="110" t="str">
        <f>IF('Passages &amp; Appels'!E592="","",'Passages &amp; Appels'!E592)</f>
        <v/>
      </c>
      <c r="L592" s="110" t="str">
        <f>IF('Passages &amp; Appels'!F592="","",'Passages &amp; Appels'!F592)</f>
        <v/>
      </c>
      <c r="M592" s="112" t="str">
        <f>IF('Passages &amp; Appels'!G592="","",'Passages &amp; Appels'!G592)</f>
        <v/>
      </c>
      <c r="N592" s="441" t="str">
        <f>IF('Passages &amp; Appels'!M592="","",'Passages &amp; Appels'!M592)</f>
        <v/>
      </c>
      <c r="O592" s="431" t="str">
        <f>IF('Passages &amp; Appels'!N592="","",'Passages &amp; Appels'!N592)</f>
        <v/>
      </c>
      <c r="P592" s="431" t="str">
        <f>IF('Passages &amp; Appels'!O592="","",'Passages &amp; Appels'!O592)</f>
        <v/>
      </c>
      <c r="Q592" s="439" t="str">
        <f>IF('Passages &amp; Appels'!P592="","",'Passages &amp; Appels'!P592)</f>
        <v/>
      </c>
      <c r="R592" s="435" t="str">
        <f>IF('Passages &amp; Appels'!Q592="","",'Passages &amp; Appels'!Q592)</f>
        <v/>
      </c>
      <c r="S592" s="110" t="str">
        <f>IF('Passages &amp; Appels'!R592="","",'Passages &amp; Appels'!R592)</f>
        <v/>
      </c>
      <c r="T592" s="437" t="str">
        <f>IF('Passages &amp; Appels'!S592="","",'Passages &amp; Appels'!S592)</f>
        <v/>
      </c>
      <c r="U592" s="112" t="str">
        <f>IF('Passages &amp; Appels'!T592="","",'Passages &amp; Appels'!T592)</f>
        <v/>
      </c>
      <c r="V592" s="413" t="str">
        <f>IF('Passages &amp; Appels'!U592="","",'Passages &amp; Appels'!U592)</f>
        <v/>
      </c>
    </row>
    <row r="593" spans="1:22" ht="18.75" hidden="1" x14ac:dyDescent="0.3">
      <c r="A593" s="486"/>
      <c r="B593" s="491" t="str">
        <f>IF('Passages &amp; Appels'!L593='Passages &amp; Appels'!L592,"",'Passages &amp; Appels'!L593)</f>
        <v/>
      </c>
      <c r="C593" s="487" t="str">
        <f>IF('Passages &amp; Appels'!A593='Passages &amp; Appels'!A592,"",'Passages &amp; Appels'!A593)</f>
        <v/>
      </c>
      <c r="D593" s="490" t="str">
        <f>IF('Passages &amp; Appels'!K593='Passages &amp; Appels'!K592,"",'Passages &amp; Appels'!K593)</f>
        <v/>
      </c>
      <c r="E593" s="488" t="str">
        <f>IF('Passages &amp; Appels'!H593='Passages &amp; Appels'!H592,"",'Passages &amp; Appels'!H593)</f>
        <v/>
      </c>
      <c r="F593" s="489" t="str">
        <f>IF('Passages &amp; Appels'!I593='Passages &amp; Appels'!I592,"",'Passages &amp; Appels'!I593)</f>
        <v/>
      </c>
      <c r="G593" s="259" t="str">
        <f>IF('Passages &amp; Appels'!J593="","",'Passages &amp; Appels'!J593)</f>
        <v/>
      </c>
      <c r="H593" s="468" t="str">
        <f>IF('Passages &amp; Appels'!B593="","",'Passages &amp; Appels'!B593)</f>
        <v/>
      </c>
      <c r="I593" s="437" t="str">
        <f>IF('Passages &amp; Appels'!C593="","",'Passages &amp; Appels'!C593)</f>
        <v/>
      </c>
      <c r="J593" s="110" t="str">
        <f>IF('Passages &amp; Appels'!D593="","",'Passages &amp; Appels'!D593)</f>
        <v/>
      </c>
      <c r="K593" s="110" t="str">
        <f>IF('Passages &amp; Appels'!E593="","",'Passages &amp; Appels'!E593)</f>
        <v/>
      </c>
      <c r="L593" s="110" t="str">
        <f>IF('Passages &amp; Appels'!F593="","",'Passages &amp; Appels'!F593)</f>
        <v/>
      </c>
      <c r="M593" s="112" t="str">
        <f>IF('Passages &amp; Appels'!G593="","",'Passages &amp; Appels'!G593)</f>
        <v/>
      </c>
      <c r="N593" s="441" t="str">
        <f>IF('Passages &amp; Appels'!M593="","",'Passages &amp; Appels'!M593)</f>
        <v/>
      </c>
      <c r="O593" s="431" t="str">
        <f>IF('Passages &amp; Appels'!N593="","",'Passages &amp; Appels'!N593)</f>
        <v/>
      </c>
      <c r="P593" s="431" t="str">
        <f>IF('Passages &amp; Appels'!O593="","",'Passages &amp; Appels'!O593)</f>
        <v/>
      </c>
      <c r="Q593" s="439" t="str">
        <f>IF('Passages &amp; Appels'!P593="","",'Passages &amp; Appels'!P593)</f>
        <v/>
      </c>
      <c r="R593" s="435" t="str">
        <f>IF('Passages &amp; Appels'!Q593="","",'Passages &amp; Appels'!Q593)</f>
        <v/>
      </c>
      <c r="S593" s="110" t="str">
        <f>IF('Passages &amp; Appels'!R593="","",'Passages &amp; Appels'!R593)</f>
        <v/>
      </c>
      <c r="T593" s="437" t="str">
        <f>IF('Passages &amp; Appels'!S593="","",'Passages &amp; Appels'!S593)</f>
        <v/>
      </c>
      <c r="U593" s="112" t="str">
        <f>IF('Passages &amp; Appels'!T593="","",'Passages &amp; Appels'!T593)</f>
        <v/>
      </c>
      <c r="V593" s="413" t="str">
        <f>IF('Passages &amp; Appels'!U593="","",'Passages &amp; Appels'!U593)</f>
        <v/>
      </c>
    </row>
    <row r="594" spans="1:22" ht="18.75" hidden="1" x14ac:dyDescent="0.3">
      <c r="A594" s="486"/>
      <c r="B594" s="491" t="str">
        <f>IF('Passages &amp; Appels'!L594='Passages &amp; Appels'!L593,"",'Passages &amp; Appels'!L594)</f>
        <v/>
      </c>
      <c r="C594" s="487" t="str">
        <f>IF('Passages &amp; Appels'!A594='Passages &amp; Appels'!A593,"",'Passages &amp; Appels'!A594)</f>
        <v/>
      </c>
      <c r="D594" s="490" t="str">
        <f>IF('Passages &amp; Appels'!K594='Passages &amp; Appels'!K593,"",'Passages &amp; Appels'!K594)</f>
        <v/>
      </c>
      <c r="E594" s="488" t="str">
        <f>IF('Passages &amp; Appels'!H594='Passages &amp; Appels'!H593,"",'Passages &amp; Appels'!H594)</f>
        <v/>
      </c>
      <c r="F594" s="489" t="str">
        <f>IF('Passages &amp; Appels'!I594='Passages &amp; Appels'!I593,"",'Passages &amp; Appels'!I594)</f>
        <v/>
      </c>
      <c r="G594" s="259" t="str">
        <f>IF('Passages &amp; Appels'!J594="","",'Passages &amp; Appels'!J594)</f>
        <v/>
      </c>
      <c r="H594" s="468" t="str">
        <f>IF('Passages &amp; Appels'!B594="","",'Passages &amp; Appels'!B594)</f>
        <v/>
      </c>
      <c r="I594" s="437" t="str">
        <f>IF('Passages &amp; Appels'!C594="","",'Passages &amp; Appels'!C594)</f>
        <v/>
      </c>
      <c r="J594" s="110" t="str">
        <f>IF('Passages &amp; Appels'!D594="","",'Passages &amp; Appels'!D594)</f>
        <v/>
      </c>
      <c r="K594" s="110" t="str">
        <f>IF('Passages &amp; Appels'!E594="","",'Passages &amp; Appels'!E594)</f>
        <v/>
      </c>
      <c r="L594" s="110" t="str">
        <f>IF('Passages &amp; Appels'!F594="","",'Passages &amp; Appels'!F594)</f>
        <v/>
      </c>
      <c r="M594" s="112" t="str">
        <f>IF('Passages &amp; Appels'!G594="","",'Passages &amp; Appels'!G594)</f>
        <v/>
      </c>
      <c r="N594" s="441" t="str">
        <f>IF('Passages &amp; Appels'!M594="","",'Passages &amp; Appels'!M594)</f>
        <v/>
      </c>
      <c r="O594" s="431" t="str">
        <f>IF('Passages &amp; Appels'!N594="","",'Passages &amp; Appels'!N594)</f>
        <v/>
      </c>
      <c r="P594" s="431" t="str">
        <f>IF('Passages &amp; Appels'!O594="","",'Passages &amp; Appels'!O594)</f>
        <v/>
      </c>
      <c r="Q594" s="439" t="str">
        <f>IF('Passages &amp; Appels'!P594="","",'Passages &amp; Appels'!P594)</f>
        <v/>
      </c>
      <c r="R594" s="435" t="str">
        <f>IF('Passages &amp; Appels'!Q594="","",'Passages &amp; Appels'!Q594)</f>
        <v/>
      </c>
      <c r="S594" s="110" t="str">
        <f>IF('Passages &amp; Appels'!R594="","",'Passages &amp; Appels'!R594)</f>
        <v/>
      </c>
      <c r="T594" s="437" t="str">
        <f>IF('Passages &amp; Appels'!S594="","",'Passages &amp; Appels'!S594)</f>
        <v/>
      </c>
      <c r="U594" s="112" t="str">
        <f>IF('Passages &amp; Appels'!T594="","",'Passages &amp; Appels'!T594)</f>
        <v/>
      </c>
      <c r="V594" s="413" t="str">
        <f>IF('Passages &amp; Appels'!U594="","",'Passages &amp; Appels'!U594)</f>
        <v/>
      </c>
    </row>
    <row r="595" spans="1:22" ht="18.75" hidden="1" x14ac:dyDescent="0.3">
      <c r="A595" s="486"/>
      <c r="B595" s="491" t="str">
        <f>IF('Passages &amp; Appels'!L595='Passages &amp; Appels'!L594,"",'Passages &amp; Appels'!L595)</f>
        <v/>
      </c>
      <c r="C595" s="487" t="str">
        <f>IF('Passages &amp; Appels'!A595='Passages &amp; Appels'!A594,"",'Passages &amp; Appels'!A595)</f>
        <v/>
      </c>
      <c r="D595" s="490" t="str">
        <f>IF('Passages &amp; Appels'!K595='Passages &amp; Appels'!K594,"",'Passages &amp; Appels'!K595)</f>
        <v/>
      </c>
      <c r="E595" s="488" t="str">
        <f>IF('Passages &amp; Appels'!H595='Passages &amp; Appels'!H594,"",'Passages &amp; Appels'!H595)</f>
        <v/>
      </c>
      <c r="F595" s="489" t="str">
        <f>IF('Passages &amp; Appels'!I595='Passages &amp; Appels'!I594,"",'Passages &amp; Appels'!I595)</f>
        <v/>
      </c>
      <c r="G595" s="259" t="str">
        <f>IF('Passages &amp; Appels'!J595="","",'Passages &amp; Appels'!J595)</f>
        <v/>
      </c>
      <c r="H595" s="468" t="str">
        <f>IF('Passages &amp; Appels'!B595="","",'Passages &amp; Appels'!B595)</f>
        <v/>
      </c>
      <c r="I595" s="437" t="str">
        <f>IF('Passages &amp; Appels'!C595="","",'Passages &amp; Appels'!C595)</f>
        <v/>
      </c>
      <c r="J595" s="110" t="str">
        <f>IF('Passages &amp; Appels'!D595="","",'Passages &amp; Appels'!D595)</f>
        <v/>
      </c>
      <c r="K595" s="110" t="str">
        <f>IF('Passages &amp; Appels'!E595="","",'Passages &amp; Appels'!E595)</f>
        <v/>
      </c>
      <c r="L595" s="110" t="str">
        <f>IF('Passages &amp; Appels'!F595="","",'Passages &amp; Appels'!F595)</f>
        <v/>
      </c>
      <c r="M595" s="112" t="str">
        <f>IF('Passages &amp; Appels'!G595="","",'Passages &amp; Appels'!G595)</f>
        <v/>
      </c>
      <c r="N595" s="441" t="str">
        <f>IF('Passages &amp; Appels'!M595="","",'Passages &amp; Appels'!M595)</f>
        <v/>
      </c>
      <c r="O595" s="431" t="str">
        <f>IF('Passages &amp; Appels'!N595="","",'Passages &amp; Appels'!N595)</f>
        <v/>
      </c>
      <c r="P595" s="431" t="str">
        <f>IF('Passages &amp; Appels'!O595="","",'Passages &amp; Appels'!O595)</f>
        <v/>
      </c>
      <c r="Q595" s="439" t="str">
        <f>IF('Passages &amp; Appels'!P595="","",'Passages &amp; Appels'!P595)</f>
        <v/>
      </c>
      <c r="R595" s="435" t="str">
        <f>IF('Passages &amp; Appels'!Q595="","",'Passages &amp; Appels'!Q595)</f>
        <v/>
      </c>
      <c r="S595" s="110" t="str">
        <f>IF('Passages &amp; Appels'!R595="","",'Passages &amp; Appels'!R595)</f>
        <v/>
      </c>
      <c r="T595" s="437" t="str">
        <f>IF('Passages &amp; Appels'!S595="","",'Passages &amp; Appels'!S595)</f>
        <v/>
      </c>
      <c r="U595" s="112" t="str">
        <f>IF('Passages &amp; Appels'!T595="","",'Passages &amp; Appels'!T595)</f>
        <v/>
      </c>
      <c r="V595" s="413" t="str">
        <f>IF('Passages &amp; Appels'!U595="","",'Passages &amp; Appels'!U595)</f>
        <v/>
      </c>
    </row>
    <row r="596" spans="1:22" ht="18.75" hidden="1" x14ac:dyDescent="0.3">
      <c r="A596" s="486"/>
      <c r="B596" s="491" t="str">
        <f>IF('Passages &amp; Appels'!L596='Passages &amp; Appels'!L595,"",'Passages &amp; Appels'!L596)</f>
        <v/>
      </c>
      <c r="C596" s="487" t="str">
        <f>IF('Passages &amp; Appels'!A596='Passages &amp; Appels'!A595,"",'Passages &amp; Appels'!A596)</f>
        <v/>
      </c>
      <c r="D596" s="490" t="str">
        <f>IF('Passages &amp; Appels'!K596='Passages &amp; Appels'!K595,"",'Passages &amp; Appels'!K596)</f>
        <v/>
      </c>
      <c r="E596" s="488" t="str">
        <f>IF('Passages &amp; Appels'!H596='Passages &amp; Appels'!H595,"",'Passages &amp; Appels'!H596)</f>
        <v/>
      </c>
      <c r="F596" s="489" t="str">
        <f>IF('Passages &amp; Appels'!I596='Passages &amp; Appels'!I595,"",'Passages &amp; Appels'!I596)</f>
        <v/>
      </c>
      <c r="G596" s="259" t="str">
        <f>IF('Passages &amp; Appels'!J596="","",'Passages &amp; Appels'!J596)</f>
        <v/>
      </c>
      <c r="H596" s="468" t="str">
        <f>IF('Passages &amp; Appels'!B596="","",'Passages &amp; Appels'!B596)</f>
        <v/>
      </c>
      <c r="I596" s="437" t="str">
        <f>IF('Passages &amp; Appels'!C596="","",'Passages &amp; Appels'!C596)</f>
        <v/>
      </c>
      <c r="J596" s="110" t="str">
        <f>IF('Passages &amp; Appels'!D596="","",'Passages &amp; Appels'!D596)</f>
        <v/>
      </c>
      <c r="K596" s="110" t="str">
        <f>IF('Passages &amp; Appels'!E596="","",'Passages &amp; Appels'!E596)</f>
        <v/>
      </c>
      <c r="L596" s="110" t="str">
        <f>IF('Passages &amp; Appels'!F596="","",'Passages &amp; Appels'!F596)</f>
        <v/>
      </c>
      <c r="M596" s="112" t="str">
        <f>IF('Passages &amp; Appels'!G596="","",'Passages &amp; Appels'!G596)</f>
        <v/>
      </c>
      <c r="N596" s="441" t="str">
        <f>IF('Passages &amp; Appels'!M596="","",'Passages &amp; Appels'!M596)</f>
        <v/>
      </c>
      <c r="O596" s="431" t="str">
        <f>IF('Passages &amp; Appels'!N596="","",'Passages &amp; Appels'!N596)</f>
        <v/>
      </c>
      <c r="P596" s="431" t="str">
        <f>IF('Passages &amp; Appels'!O596="","",'Passages &amp; Appels'!O596)</f>
        <v/>
      </c>
      <c r="Q596" s="439" t="str">
        <f>IF('Passages &amp; Appels'!P596="","",'Passages &amp; Appels'!P596)</f>
        <v/>
      </c>
      <c r="R596" s="435" t="str">
        <f>IF('Passages &amp; Appels'!Q596="","",'Passages &amp; Appels'!Q596)</f>
        <v/>
      </c>
      <c r="S596" s="110" t="str">
        <f>IF('Passages &amp; Appels'!R596="","",'Passages &amp; Appels'!R596)</f>
        <v/>
      </c>
      <c r="T596" s="437" t="str">
        <f>IF('Passages &amp; Appels'!S596="","",'Passages &amp; Appels'!S596)</f>
        <v/>
      </c>
      <c r="U596" s="112" t="str">
        <f>IF('Passages &amp; Appels'!T596="","",'Passages &amp; Appels'!T596)</f>
        <v/>
      </c>
      <c r="V596" s="413" t="str">
        <f>IF('Passages &amp; Appels'!U596="","",'Passages &amp; Appels'!U596)</f>
        <v/>
      </c>
    </row>
    <row r="597" spans="1:22" ht="18.75" hidden="1" x14ac:dyDescent="0.3">
      <c r="A597" s="486"/>
      <c r="B597" s="491" t="str">
        <f>IF('Passages &amp; Appels'!L597='Passages &amp; Appels'!L596,"",'Passages &amp; Appels'!L597)</f>
        <v/>
      </c>
      <c r="C597" s="487" t="str">
        <f>IF('Passages &amp; Appels'!A597='Passages &amp; Appels'!A596,"",'Passages &amp; Appels'!A597)</f>
        <v/>
      </c>
      <c r="D597" s="490" t="str">
        <f>IF('Passages &amp; Appels'!K597='Passages &amp; Appels'!K596,"",'Passages &amp; Appels'!K597)</f>
        <v/>
      </c>
      <c r="E597" s="488" t="str">
        <f>IF('Passages &amp; Appels'!H597='Passages &amp; Appels'!H596,"",'Passages &amp; Appels'!H597)</f>
        <v/>
      </c>
      <c r="F597" s="489" t="str">
        <f>IF('Passages &amp; Appels'!I597='Passages &amp; Appels'!I596,"",'Passages &amp; Appels'!I597)</f>
        <v/>
      </c>
      <c r="G597" s="259" t="str">
        <f>IF('Passages &amp; Appels'!J597="","",'Passages &amp; Appels'!J597)</f>
        <v/>
      </c>
      <c r="H597" s="468" t="str">
        <f>IF('Passages &amp; Appels'!B597="","",'Passages &amp; Appels'!B597)</f>
        <v/>
      </c>
      <c r="I597" s="437" t="str">
        <f>IF('Passages &amp; Appels'!C597="","",'Passages &amp; Appels'!C597)</f>
        <v/>
      </c>
      <c r="J597" s="110" t="str">
        <f>IF('Passages &amp; Appels'!D597="","",'Passages &amp; Appels'!D597)</f>
        <v/>
      </c>
      <c r="K597" s="110" t="str">
        <f>IF('Passages &amp; Appels'!E597="","",'Passages &amp; Appels'!E597)</f>
        <v/>
      </c>
      <c r="L597" s="110" t="str">
        <f>IF('Passages &amp; Appels'!F597="","",'Passages &amp; Appels'!F597)</f>
        <v/>
      </c>
      <c r="M597" s="112" t="str">
        <f>IF('Passages &amp; Appels'!G597="","",'Passages &amp; Appels'!G597)</f>
        <v/>
      </c>
      <c r="N597" s="441" t="str">
        <f>IF('Passages &amp; Appels'!M597="","",'Passages &amp; Appels'!M597)</f>
        <v/>
      </c>
      <c r="O597" s="431" t="str">
        <f>IF('Passages &amp; Appels'!N597="","",'Passages &amp; Appels'!N597)</f>
        <v/>
      </c>
      <c r="P597" s="431" t="str">
        <f>IF('Passages &amp; Appels'!O597="","",'Passages &amp; Appels'!O597)</f>
        <v/>
      </c>
      <c r="Q597" s="439" t="str">
        <f>IF('Passages &amp; Appels'!P597="","",'Passages &amp; Appels'!P597)</f>
        <v/>
      </c>
      <c r="R597" s="435" t="str">
        <f>IF('Passages &amp; Appels'!Q597="","",'Passages &amp; Appels'!Q597)</f>
        <v/>
      </c>
      <c r="S597" s="110" t="str">
        <f>IF('Passages &amp; Appels'!R597="","",'Passages &amp; Appels'!R597)</f>
        <v/>
      </c>
      <c r="T597" s="437" t="str">
        <f>IF('Passages &amp; Appels'!S597="","",'Passages &amp; Appels'!S597)</f>
        <v/>
      </c>
      <c r="U597" s="112" t="str">
        <f>IF('Passages &amp; Appels'!T597="","",'Passages &amp; Appels'!T597)</f>
        <v/>
      </c>
      <c r="V597" s="413" t="str">
        <f>IF('Passages &amp; Appels'!U597="","",'Passages &amp; Appels'!U597)</f>
        <v/>
      </c>
    </row>
    <row r="598" spans="1:22" ht="18.75" hidden="1" x14ac:dyDescent="0.3">
      <c r="A598" s="486"/>
      <c r="B598" s="491" t="str">
        <f>IF('Passages &amp; Appels'!L598='Passages &amp; Appels'!L597,"",'Passages &amp; Appels'!L598)</f>
        <v/>
      </c>
      <c r="C598" s="487" t="str">
        <f>IF('Passages &amp; Appels'!A598='Passages &amp; Appels'!A597,"",'Passages &amp; Appels'!A598)</f>
        <v/>
      </c>
      <c r="D598" s="490" t="str">
        <f>IF('Passages &amp; Appels'!K598='Passages &amp; Appels'!K597,"",'Passages &amp; Appels'!K598)</f>
        <v/>
      </c>
      <c r="E598" s="488" t="str">
        <f>IF('Passages &amp; Appels'!H598='Passages &amp; Appels'!H597,"",'Passages &amp; Appels'!H598)</f>
        <v/>
      </c>
      <c r="F598" s="489" t="str">
        <f>IF('Passages &amp; Appels'!I598='Passages &amp; Appels'!I597,"",'Passages &amp; Appels'!I598)</f>
        <v/>
      </c>
      <c r="G598" s="259" t="str">
        <f>IF('Passages &amp; Appels'!J598="","",'Passages &amp; Appels'!J598)</f>
        <v/>
      </c>
      <c r="H598" s="468" t="str">
        <f>IF('Passages &amp; Appels'!B598="","",'Passages &amp; Appels'!B598)</f>
        <v/>
      </c>
      <c r="I598" s="437" t="str">
        <f>IF('Passages &amp; Appels'!C598="","",'Passages &amp; Appels'!C598)</f>
        <v/>
      </c>
      <c r="J598" s="110" t="str">
        <f>IF('Passages &amp; Appels'!D598="","",'Passages &amp; Appels'!D598)</f>
        <v/>
      </c>
      <c r="K598" s="110" t="str">
        <f>IF('Passages &amp; Appels'!E598="","",'Passages &amp; Appels'!E598)</f>
        <v/>
      </c>
      <c r="L598" s="110" t="str">
        <f>IF('Passages &amp; Appels'!F598="","",'Passages &amp; Appels'!F598)</f>
        <v/>
      </c>
      <c r="M598" s="112" t="str">
        <f>IF('Passages &amp; Appels'!G598="","",'Passages &amp; Appels'!G598)</f>
        <v/>
      </c>
      <c r="N598" s="441" t="str">
        <f>IF('Passages &amp; Appels'!M598="","",'Passages &amp; Appels'!M598)</f>
        <v/>
      </c>
      <c r="O598" s="431" t="str">
        <f>IF('Passages &amp; Appels'!N598="","",'Passages &amp; Appels'!N598)</f>
        <v/>
      </c>
      <c r="P598" s="431" t="str">
        <f>IF('Passages &amp; Appels'!O598="","",'Passages &amp; Appels'!O598)</f>
        <v/>
      </c>
      <c r="Q598" s="439" t="str">
        <f>IF('Passages &amp; Appels'!P598="","",'Passages &amp; Appels'!P598)</f>
        <v/>
      </c>
      <c r="R598" s="435" t="str">
        <f>IF('Passages &amp; Appels'!Q598="","",'Passages &amp; Appels'!Q598)</f>
        <v/>
      </c>
      <c r="S598" s="110" t="str">
        <f>IF('Passages &amp; Appels'!R598="","",'Passages &amp; Appels'!R598)</f>
        <v/>
      </c>
      <c r="T598" s="437" t="str">
        <f>IF('Passages &amp; Appels'!S598="","",'Passages &amp; Appels'!S598)</f>
        <v/>
      </c>
      <c r="U598" s="112" t="str">
        <f>IF('Passages &amp; Appels'!T598="","",'Passages &amp; Appels'!T598)</f>
        <v/>
      </c>
      <c r="V598" s="413" t="str">
        <f>IF('Passages &amp; Appels'!U598="","",'Passages &amp; Appels'!U598)</f>
        <v/>
      </c>
    </row>
    <row r="599" spans="1:22" ht="18.75" hidden="1" x14ac:dyDescent="0.3">
      <c r="A599" s="486"/>
      <c r="B599" s="491" t="str">
        <f>IF('Passages &amp; Appels'!L599='Passages &amp; Appels'!L598,"",'Passages &amp; Appels'!L599)</f>
        <v/>
      </c>
      <c r="C599" s="487" t="str">
        <f>IF('Passages &amp; Appels'!A599='Passages &amp; Appels'!A598,"",'Passages &amp; Appels'!A599)</f>
        <v/>
      </c>
      <c r="D599" s="490" t="str">
        <f>IF('Passages &amp; Appels'!K599='Passages &amp; Appels'!K598,"",'Passages &amp; Appels'!K599)</f>
        <v/>
      </c>
      <c r="E599" s="488" t="str">
        <f>IF('Passages &amp; Appels'!H599='Passages &amp; Appels'!H598,"",'Passages &amp; Appels'!H599)</f>
        <v/>
      </c>
      <c r="F599" s="489" t="str">
        <f>IF('Passages &amp; Appels'!I599='Passages &amp; Appels'!I598,"",'Passages &amp; Appels'!I599)</f>
        <v/>
      </c>
      <c r="G599" s="259" t="str">
        <f>IF('Passages &amp; Appels'!J599="","",'Passages &amp; Appels'!J599)</f>
        <v/>
      </c>
      <c r="H599" s="468" t="str">
        <f>IF('Passages &amp; Appels'!B599="","",'Passages &amp; Appels'!B599)</f>
        <v/>
      </c>
      <c r="I599" s="437" t="str">
        <f>IF('Passages &amp; Appels'!C599="","",'Passages &amp; Appels'!C599)</f>
        <v/>
      </c>
      <c r="J599" s="110" t="str">
        <f>IF('Passages &amp; Appels'!D599="","",'Passages &amp; Appels'!D599)</f>
        <v/>
      </c>
      <c r="K599" s="110" t="str">
        <f>IF('Passages &amp; Appels'!E599="","",'Passages &amp; Appels'!E599)</f>
        <v/>
      </c>
      <c r="L599" s="110" t="str">
        <f>IF('Passages &amp; Appels'!F599="","",'Passages &amp; Appels'!F599)</f>
        <v/>
      </c>
      <c r="M599" s="112" t="str">
        <f>IF('Passages &amp; Appels'!G599="","",'Passages &amp; Appels'!G599)</f>
        <v/>
      </c>
      <c r="N599" s="441" t="str">
        <f>IF('Passages &amp; Appels'!M599="","",'Passages &amp; Appels'!M599)</f>
        <v/>
      </c>
      <c r="O599" s="431" t="str">
        <f>IF('Passages &amp; Appels'!N599="","",'Passages &amp; Appels'!N599)</f>
        <v/>
      </c>
      <c r="P599" s="431" t="str">
        <f>IF('Passages &amp; Appels'!O599="","",'Passages &amp; Appels'!O599)</f>
        <v/>
      </c>
      <c r="Q599" s="439" t="str">
        <f>IF('Passages &amp; Appels'!P599="","",'Passages &amp; Appels'!P599)</f>
        <v/>
      </c>
      <c r="R599" s="435" t="str">
        <f>IF('Passages &amp; Appels'!Q599="","",'Passages &amp; Appels'!Q599)</f>
        <v/>
      </c>
      <c r="S599" s="110" t="str">
        <f>IF('Passages &amp; Appels'!R599="","",'Passages &amp; Appels'!R599)</f>
        <v/>
      </c>
      <c r="T599" s="437" t="str">
        <f>IF('Passages &amp; Appels'!S599="","",'Passages &amp; Appels'!S599)</f>
        <v/>
      </c>
      <c r="U599" s="112" t="str">
        <f>IF('Passages &amp; Appels'!T599="","",'Passages &amp; Appels'!T599)</f>
        <v/>
      </c>
      <c r="V599" s="413" t="str">
        <f>IF('Passages &amp; Appels'!U599="","",'Passages &amp; Appels'!U599)</f>
        <v/>
      </c>
    </row>
    <row r="600" spans="1:22" ht="18.75" hidden="1" x14ac:dyDescent="0.3">
      <c r="A600" s="486"/>
      <c r="B600" s="491" t="str">
        <f>IF('Passages &amp; Appels'!L600='Passages &amp; Appels'!L599,"",'Passages &amp; Appels'!L600)</f>
        <v/>
      </c>
      <c r="C600" s="487" t="str">
        <f>IF('Passages &amp; Appels'!A600='Passages &amp; Appels'!A599,"",'Passages &amp; Appels'!A600)</f>
        <v/>
      </c>
      <c r="D600" s="490" t="str">
        <f>IF('Passages &amp; Appels'!K600='Passages &amp; Appels'!K599,"",'Passages &amp; Appels'!K600)</f>
        <v/>
      </c>
      <c r="E600" s="488" t="str">
        <f>IF('Passages &amp; Appels'!H600='Passages &amp; Appels'!H599,"",'Passages &amp; Appels'!H600)</f>
        <v/>
      </c>
      <c r="F600" s="489" t="str">
        <f>IF('Passages &amp; Appels'!I600='Passages &amp; Appels'!I599,"",'Passages &amp; Appels'!I600)</f>
        <v/>
      </c>
      <c r="G600" s="259" t="str">
        <f>IF('Passages &amp; Appels'!J600="","",'Passages &amp; Appels'!J600)</f>
        <v/>
      </c>
      <c r="H600" s="468" t="str">
        <f>IF('Passages &amp; Appels'!B600="","",'Passages &amp; Appels'!B600)</f>
        <v/>
      </c>
      <c r="I600" s="437" t="str">
        <f>IF('Passages &amp; Appels'!C600="","",'Passages &amp; Appels'!C600)</f>
        <v/>
      </c>
      <c r="J600" s="110" t="str">
        <f>IF('Passages &amp; Appels'!D600="","",'Passages &amp; Appels'!D600)</f>
        <v/>
      </c>
      <c r="K600" s="110" t="str">
        <f>IF('Passages &amp; Appels'!E600="","",'Passages &amp; Appels'!E600)</f>
        <v/>
      </c>
      <c r="L600" s="110" t="str">
        <f>IF('Passages &amp; Appels'!F600="","",'Passages &amp; Appels'!F600)</f>
        <v/>
      </c>
      <c r="M600" s="112" t="str">
        <f>IF('Passages &amp; Appels'!G600="","",'Passages &amp; Appels'!G600)</f>
        <v/>
      </c>
      <c r="N600" s="441" t="str">
        <f>IF('Passages &amp; Appels'!M600="","",'Passages &amp; Appels'!M600)</f>
        <v/>
      </c>
      <c r="O600" s="431" t="str">
        <f>IF('Passages &amp; Appels'!N600="","",'Passages &amp; Appels'!N600)</f>
        <v/>
      </c>
      <c r="P600" s="431" t="str">
        <f>IF('Passages &amp; Appels'!O600="","",'Passages &amp; Appels'!O600)</f>
        <v/>
      </c>
      <c r="Q600" s="439" t="str">
        <f>IF('Passages &amp; Appels'!P600="","",'Passages &amp; Appels'!P600)</f>
        <v/>
      </c>
      <c r="R600" s="435" t="str">
        <f>IF('Passages &amp; Appels'!Q600="","",'Passages &amp; Appels'!Q600)</f>
        <v/>
      </c>
      <c r="S600" s="110" t="str">
        <f>IF('Passages &amp; Appels'!R600="","",'Passages &amp; Appels'!R600)</f>
        <v/>
      </c>
      <c r="T600" s="437" t="str">
        <f>IF('Passages &amp; Appels'!S600="","",'Passages &amp; Appels'!S600)</f>
        <v/>
      </c>
      <c r="U600" s="112" t="str">
        <f>IF('Passages &amp; Appels'!T600="","",'Passages &amp; Appels'!T600)</f>
        <v/>
      </c>
      <c r="V600" s="413" t="str">
        <f>IF('Passages &amp; Appels'!U600="","",'Passages &amp; Appels'!U600)</f>
        <v/>
      </c>
    </row>
    <row r="601" spans="1:22" ht="18.75" hidden="1" x14ac:dyDescent="0.3">
      <c r="A601" s="486"/>
      <c r="B601" s="491" t="str">
        <f>IF('Passages &amp; Appels'!L601='Passages &amp; Appels'!L600,"",'Passages &amp; Appels'!L601)</f>
        <v/>
      </c>
      <c r="C601" s="487" t="str">
        <f>IF('Passages &amp; Appels'!A601='Passages &amp; Appels'!A600,"",'Passages &amp; Appels'!A601)</f>
        <v/>
      </c>
      <c r="D601" s="490" t="str">
        <f>IF('Passages &amp; Appels'!K601='Passages &amp; Appels'!K600,"",'Passages &amp; Appels'!K601)</f>
        <v/>
      </c>
      <c r="E601" s="488" t="str">
        <f>IF('Passages &amp; Appels'!H601='Passages &amp; Appels'!H600,"",'Passages &amp; Appels'!H601)</f>
        <v/>
      </c>
      <c r="F601" s="489" t="str">
        <f>IF('Passages &amp; Appels'!I601='Passages &amp; Appels'!I600,"",'Passages &amp; Appels'!I601)</f>
        <v/>
      </c>
      <c r="G601" s="259" t="str">
        <f>IF('Passages &amp; Appels'!J601="","",'Passages &amp; Appels'!J601)</f>
        <v/>
      </c>
      <c r="H601" s="468" t="str">
        <f>IF('Passages &amp; Appels'!B601="","",'Passages &amp; Appels'!B601)</f>
        <v/>
      </c>
      <c r="I601" s="437" t="str">
        <f>IF('Passages &amp; Appels'!C601="","",'Passages &amp; Appels'!C601)</f>
        <v/>
      </c>
      <c r="J601" s="110" t="str">
        <f>IF('Passages &amp; Appels'!D601="","",'Passages &amp; Appels'!D601)</f>
        <v/>
      </c>
      <c r="K601" s="110" t="str">
        <f>IF('Passages &amp; Appels'!E601="","",'Passages &amp; Appels'!E601)</f>
        <v/>
      </c>
      <c r="L601" s="110" t="str">
        <f>IF('Passages &amp; Appels'!F601="","",'Passages &amp; Appels'!F601)</f>
        <v/>
      </c>
      <c r="M601" s="112" t="str">
        <f>IF('Passages &amp; Appels'!G601="","",'Passages &amp; Appels'!G601)</f>
        <v/>
      </c>
      <c r="N601" s="441" t="str">
        <f>IF('Passages &amp; Appels'!M601="","",'Passages &amp; Appels'!M601)</f>
        <v/>
      </c>
      <c r="O601" s="431" t="str">
        <f>IF('Passages &amp; Appels'!N601="","",'Passages &amp; Appels'!N601)</f>
        <v/>
      </c>
      <c r="P601" s="431" t="str">
        <f>IF('Passages &amp; Appels'!O601="","",'Passages &amp; Appels'!O601)</f>
        <v/>
      </c>
      <c r="Q601" s="439" t="str">
        <f>IF('Passages &amp; Appels'!P601="","",'Passages &amp; Appels'!P601)</f>
        <v/>
      </c>
      <c r="R601" s="435" t="str">
        <f>IF('Passages &amp; Appels'!Q601="","",'Passages &amp; Appels'!Q601)</f>
        <v/>
      </c>
      <c r="S601" s="110" t="str">
        <f>IF('Passages &amp; Appels'!R601="","",'Passages &amp; Appels'!R601)</f>
        <v/>
      </c>
      <c r="T601" s="437" t="str">
        <f>IF('Passages &amp; Appels'!S601="","",'Passages &amp; Appels'!S601)</f>
        <v/>
      </c>
      <c r="U601" s="112" t="str">
        <f>IF('Passages &amp; Appels'!T601="","",'Passages &amp; Appels'!T601)</f>
        <v/>
      </c>
      <c r="V601" s="413" t="str">
        <f>IF('Passages &amp; Appels'!U601="","",'Passages &amp; Appels'!U601)</f>
        <v/>
      </c>
    </row>
    <row r="602" spans="1:22" ht="18.75" hidden="1" x14ac:dyDescent="0.3">
      <c r="A602" s="486"/>
      <c r="B602" s="491" t="str">
        <f>IF('Passages &amp; Appels'!L602='Passages &amp; Appels'!L601,"",'Passages &amp; Appels'!L602)</f>
        <v/>
      </c>
      <c r="C602" s="487" t="str">
        <f>IF('Passages &amp; Appels'!A602='Passages &amp; Appels'!A601,"",'Passages &amp; Appels'!A602)</f>
        <v/>
      </c>
      <c r="D602" s="490" t="str">
        <f>IF('Passages &amp; Appels'!K602='Passages &amp; Appels'!K601,"",'Passages &amp; Appels'!K602)</f>
        <v/>
      </c>
      <c r="E602" s="488" t="str">
        <f>IF('Passages &amp; Appels'!H602='Passages &amp; Appels'!H601,"",'Passages &amp; Appels'!H602)</f>
        <v/>
      </c>
      <c r="F602" s="489" t="str">
        <f>IF('Passages &amp; Appels'!I602='Passages &amp; Appels'!I601,"",'Passages &amp; Appels'!I602)</f>
        <v/>
      </c>
      <c r="G602" s="259" t="str">
        <f>IF('Passages &amp; Appels'!J602="","",'Passages &amp; Appels'!J602)</f>
        <v/>
      </c>
      <c r="H602" s="468" t="str">
        <f>IF('Passages &amp; Appels'!B602="","",'Passages &amp; Appels'!B602)</f>
        <v/>
      </c>
      <c r="I602" s="437" t="str">
        <f>IF('Passages &amp; Appels'!C602="","",'Passages &amp; Appels'!C602)</f>
        <v/>
      </c>
      <c r="J602" s="110" t="str">
        <f>IF('Passages &amp; Appels'!D602="","",'Passages &amp; Appels'!D602)</f>
        <v/>
      </c>
      <c r="K602" s="110" t="str">
        <f>IF('Passages &amp; Appels'!E602="","",'Passages &amp; Appels'!E602)</f>
        <v/>
      </c>
      <c r="L602" s="110" t="str">
        <f>IF('Passages &amp; Appels'!F602="","",'Passages &amp; Appels'!F602)</f>
        <v/>
      </c>
      <c r="M602" s="112" t="str">
        <f>IF('Passages &amp; Appels'!G602="","",'Passages &amp; Appels'!G602)</f>
        <v/>
      </c>
      <c r="N602" s="441" t="str">
        <f>IF('Passages &amp; Appels'!M602="","",'Passages &amp; Appels'!M602)</f>
        <v/>
      </c>
      <c r="O602" s="431" t="str">
        <f>IF('Passages &amp; Appels'!N602="","",'Passages &amp; Appels'!N602)</f>
        <v/>
      </c>
      <c r="P602" s="431" t="str">
        <f>IF('Passages &amp; Appels'!O602="","",'Passages &amp; Appels'!O602)</f>
        <v/>
      </c>
      <c r="Q602" s="439" t="str">
        <f>IF('Passages &amp; Appels'!P602="","",'Passages &amp; Appels'!P602)</f>
        <v/>
      </c>
      <c r="R602" s="435" t="str">
        <f>IF('Passages &amp; Appels'!Q602="","",'Passages &amp; Appels'!Q602)</f>
        <v/>
      </c>
      <c r="S602" s="110" t="str">
        <f>IF('Passages &amp; Appels'!R602="","",'Passages &amp; Appels'!R602)</f>
        <v/>
      </c>
      <c r="T602" s="437" t="str">
        <f>IF('Passages &amp; Appels'!S602="","",'Passages &amp; Appels'!S602)</f>
        <v/>
      </c>
      <c r="U602" s="112" t="str">
        <f>IF('Passages &amp; Appels'!T602="","",'Passages &amp; Appels'!T602)</f>
        <v/>
      </c>
      <c r="V602" s="413" t="str">
        <f>IF('Passages &amp; Appels'!U602="","",'Passages &amp; Appels'!U602)</f>
        <v/>
      </c>
    </row>
    <row r="603" spans="1:22" ht="18.75" hidden="1" x14ac:dyDescent="0.3">
      <c r="A603" s="486"/>
      <c r="B603" s="491" t="str">
        <f>IF('Passages &amp; Appels'!L603='Passages &amp; Appels'!L602,"",'Passages &amp; Appels'!L603)</f>
        <v/>
      </c>
      <c r="C603" s="487" t="str">
        <f>IF('Passages &amp; Appels'!A603='Passages &amp; Appels'!A602,"",'Passages &amp; Appels'!A603)</f>
        <v/>
      </c>
      <c r="D603" s="490" t="str">
        <f>IF('Passages &amp; Appels'!K603='Passages &amp; Appels'!K602,"",'Passages &amp; Appels'!K603)</f>
        <v/>
      </c>
      <c r="E603" s="488" t="str">
        <f>IF('Passages &amp; Appels'!H603='Passages &amp; Appels'!H602,"",'Passages &amp; Appels'!H603)</f>
        <v/>
      </c>
      <c r="F603" s="489" t="str">
        <f>IF('Passages &amp; Appels'!I603='Passages &amp; Appels'!I602,"",'Passages &amp; Appels'!I603)</f>
        <v/>
      </c>
      <c r="G603" s="259" t="str">
        <f>IF('Passages &amp; Appels'!J603="","",'Passages &amp; Appels'!J603)</f>
        <v/>
      </c>
      <c r="H603" s="468" t="str">
        <f>IF('Passages &amp; Appels'!B603="","",'Passages &amp; Appels'!B603)</f>
        <v/>
      </c>
      <c r="I603" s="437" t="str">
        <f>IF('Passages &amp; Appels'!C603="","",'Passages &amp; Appels'!C603)</f>
        <v/>
      </c>
      <c r="J603" s="110" t="str">
        <f>IF('Passages &amp; Appels'!D603="","",'Passages &amp; Appels'!D603)</f>
        <v/>
      </c>
      <c r="K603" s="110" t="str">
        <f>IF('Passages &amp; Appels'!E603="","",'Passages &amp; Appels'!E603)</f>
        <v/>
      </c>
      <c r="L603" s="110" t="str">
        <f>IF('Passages &amp; Appels'!F603="","",'Passages &amp; Appels'!F603)</f>
        <v/>
      </c>
      <c r="M603" s="112" t="str">
        <f>IF('Passages &amp; Appels'!G603="","",'Passages &amp; Appels'!G603)</f>
        <v/>
      </c>
      <c r="N603" s="441" t="str">
        <f>IF('Passages &amp; Appels'!M603="","",'Passages &amp; Appels'!M603)</f>
        <v/>
      </c>
      <c r="O603" s="431" t="str">
        <f>IF('Passages &amp; Appels'!N603="","",'Passages &amp; Appels'!N603)</f>
        <v/>
      </c>
      <c r="P603" s="431" t="str">
        <f>IF('Passages &amp; Appels'!O603="","",'Passages &amp; Appels'!O603)</f>
        <v/>
      </c>
      <c r="Q603" s="439" t="str">
        <f>IF('Passages &amp; Appels'!P603="","",'Passages &amp; Appels'!P603)</f>
        <v/>
      </c>
      <c r="R603" s="435" t="str">
        <f>IF('Passages &amp; Appels'!Q603="","",'Passages &amp; Appels'!Q603)</f>
        <v/>
      </c>
      <c r="S603" s="110" t="str">
        <f>IF('Passages &amp; Appels'!R603="","",'Passages &amp; Appels'!R603)</f>
        <v/>
      </c>
      <c r="T603" s="437" t="str">
        <f>IF('Passages &amp; Appels'!S603="","",'Passages &amp; Appels'!S603)</f>
        <v/>
      </c>
      <c r="U603" s="112" t="str">
        <f>IF('Passages &amp; Appels'!T603="","",'Passages &amp; Appels'!T603)</f>
        <v/>
      </c>
      <c r="V603" s="413" t="str">
        <f>IF('Passages &amp; Appels'!U603="","",'Passages &amp; Appels'!U603)</f>
        <v/>
      </c>
    </row>
    <row r="604" spans="1:22" ht="18.75" hidden="1" x14ac:dyDescent="0.3">
      <c r="A604" s="486"/>
      <c r="B604" s="491" t="str">
        <f>IF('Passages &amp; Appels'!L604='Passages &amp; Appels'!L603,"",'Passages &amp; Appels'!L604)</f>
        <v/>
      </c>
      <c r="C604" s="487" t="str">
        <f>IF('Passages &amp; Appels'!A604='Passages &amp; Appels'!A603,"",'Passages &amp; Appels'!A604)</f>
        <v/>
      </c>
      <c r="D604" s="490" t="str">
        <f>IF('Passages &amp; Appels'!K604='Passages &amp; Appels'!K603,"",'Passages &amp; Appels'!K604)</f>
        <v/>
      </c>
      <c r="E604" s="488" t="str">
        <f>IF('Passages &amp; Appels'!H604='Passages &amp; Appels'!H603,"",'Passages &amp; Appels'!H604)</f>
        <v/>
      </c>
      <c r="F604" s="489" t="str">
        <f>IF('Passages &amp; Appels'!I604='Passages &amp; Appels'!I603,"",'Passages &amp; Appels'!I604)</f>
        <v/>
      </c>
      <c r="G604" s="259" t="str">
        <f>IF('Passages &amp; Appels'!J604="","",'Passages &amp; Appels'!J604)</f>
        <v/>
      </c>
      <c r="H604" s="468" t="str">
        <f>IF('Passages &amp; Appels'!B604="","",'Passages &amp; Appels'!B604)</f>
        <v/>
      </c>
      <c r="I604" s="437" t="str">
        <f>IF('Passages &amp; Appels'!C604="","",'Passages &amp; Appels'!C604)</f>
        <v/>
      </c>
      <c r="J604" s="110" t="str">
        <f>IF('Passages &amp; Appels'!D604="","",'Passages &amp; Appels'!D604)</f>
        <v/>
      </c>
      <c r="K604" s="110" t="str">
        <f>IF('Passages &amp; Appels'!E604="","",'Passages &amp; Appels'!E604)</f>
        <v/>
      </c>
      <c r="L604" s="110" t="str">
        <f>IF('Passages &amp; Appels'!F604="","",'Passages &amp; Appels'!F604)</f>
        <v/>
      </c>
      <c r="M604" s="112" t="str">
        <f>IF('Passages &amp; Appels'!G604="","",'Passages &amp; Appels'!G604)</f>
        <v/>
      </c>
      <c r="N604" s="441" t="str">
        <f>IF('Passages &amp; Appels'!M604="","",'Passages &amp; Appels'!M604)</f>
        <v/>
      </c>
      <c r="O604" s="431" t="str">
        <f>IF('Passages &amp; Appels'!N604="","",'Passages &amp; Appels'!N604)</f>
        <v/>
      </c>
      <c r="P604" s="431" t="str">
        <f>IF('Passages &amp; Appels'!O604="","",'Passages &amp; Appels'!O604)</f>
        <v/>
      </c>
      <c r="Q604" s="439" t="str">
        <f>IF('Passages &amp; Appels'!P604="","",'Passages &amp; Appels'!P604)</f>
        <v/>
      </c>
      <c r="R604" s="435" t="str">
        <f>IF('Passages &amp; Appels'!Q604="","",'Passages &amp; Appels'!Q604)</f>
        <v/>
      </c>
      <c r="S604" s="110" t="str">
        <f>IF('Passages &amp; Appels'!R604="","",'Passages &amp; Appels'!R604)</f>
        <v/>
      </c>
      <c r="T604" s="437" t="str">
        <f>IF('Passages &amp; Appels'!S604="","",'Passages &amp; Appels'!S604)</f>
        <v/>
      </c>
      <c r="U604" s="112" t="str">
        <f>IF('Passages &amp; Appels'!T604="","",'Passages &amp; Appels'!T604)</f>
        <v/>
      </c>
      <c r="V604" s="413" t="str">
        <f>IF('Passages &amp; Appels'!U604="","",'Passages &amp; Appels'!U604)</f>
        <v/>
      </c>
    </row>
    <row r="605" spans="1:22" ht="18.75" hidden="1" x14ac:dyDescent="0.3">
      <c r="A605" s="486"/>
      <c r="B605" s="491" t="str">
        <f>IF('Passages &amp; Appels'!L605='Passages &amp; Appels'!L604,"",'Passages &amp; Appels'!L605)</f>
        <v/>
      </c>
      <c r="C605" s="487" t="str">
        <f>IF('Passages &amp; Appels'!A605='Passages &amp; Appels'!A604,"",'Passages &amp; Appels'!A605)</f>
        <v/>
      </c>
      <c r="D605" s="490" t="str">
        <f>IF('Passages &amp; Appels'!K605='Passages &amp; Appels'!K604,"",'Passages &amp; Appels'!K605)</f>
        <v/>
      </c>
      <c r="E605" s="488" t="str">
        <f>IF('Passages &amp; Appels'!H605='Passages &amp; Appels'!H604,"",'Passages &amp; Appels'!H605)</f>
        <v/>
      </c>
      <c r="F605" s="489" t="str">
        <f>IF('Passages &amp; Appels'!I605='Passages &amp; Appels'!I604,"",'Passages &amp; Appels'!I605)</f>
        <v/>
      </c>
      <c r="G605" s="259" t="str">
        <f>IF('Passages &amp; Appels'!J605="","",'Passages &amp; Appels'!J605)</f>
        <v/>
      </c>
      <c r="H605" s="468" t="str">
        <f>IF('Passages &amp; Appels'!B605="","",'Passages &amp; Appels'!B605)</f>
        <v/>
      </c>
      <c r="I605" s="437" t="str">
        <f>IF('Passages &amp; Appels'!C605="","",'Passages &amp; Appels'!C605)</f>
        <v/>
      </c>
      <c r="J605" s="110" t="str">
        <f>IF('Passages &amp; Appels'!D605="","",'Passages &amp; Appels'!D605)</f>
        <v/>
      </c>
      <c r="K605" s="110" t="str">
        <f>IF('Passages &amp; Appels'!E605="","",'Passages &amp; Appels'!E605)</f>
        <v/>
      </c>
      <c r="L605" s="110" t="str">
        <f>IF('Passages &amp; Appels'!F605="","",'Passages &amp; Appels'!F605)</f>
        <v/>
      </c>
      <c r="M605" s="112" t="str">
        <f>IF('Passages &amp; Appels'!G605="","",'Passages &amp; Appels'!G605)</f>
        <v/>
      </c>
      <c r="N605" s="441" t="str">
        <f>IF('Passages &amp; Appels'!M605="","",'Passages &amp; Appels'!M605)</f>
        <v/>
      </c>
      <c r="O605" s="431" t="str">
        <f>IF('Passages &amp; Appels'!N605="","",'Passages &amp; Appels'!N605)</f>
        <v/>
      </c>
      <c r="P605" s="431" t="str">
        <f>IF('Passages &amp; Appels'!O605="","",'Passages &amp; Appels'!O605)</f>
        <v/>
      </c>
      <c r="Q605" s="439" t="str">
        <f>IF('Passages &amp; Appels'!P605="","",'Passages &amp; Appels'!P605)</f>
        <v/>
      </c>
      <c r="R605" s="435" t="str">
        <f>IF('Passages &amp; Appels'!Q605="","",'Passages &amp; Appels'!Q605)</f>
        <v/>
      </c>
      <c r="S605" s="110" t="str">
        <f>IF('Passages &amp; Appels'!R605="","",'Passages &amp; Appels'!R605)</f>
        <v/>
      </c>
      <c r="T605" s="437" t="str">
        <f>IF('Passages &amp; Appels'!S605="","",'Passages &amp; Appels'!S605)</f>
        <v/>
      </c>
      <c r="U605" s="112" t="str">
        <f>IF('Passages &amp; Appels'!T605="","",'Passages &amp; Appels'!T605)</f>
        <v/>
      </c>
      <c r="V605" s="413" t="str">
        <f>IF('Passages &amp; Appels'!U605="","",'Passages &amp; Appels'!U605)</f>
        <v/>
      </c>
    </row>
    <row r="606" spans="1:22" ht="18.75" hidden="1" x14ac:dyDescent="0.3">
      <c r="A606" s="486"/>
      <c r="B606" s="491" t="str">
        <f>IF('Passages &amp; Appels'!L606='Passages &amp; Appels'!L605,"",'Passages &amp; Appels'!L606)</f>
        <v/>
      </c>
      <c r="C606" s="487" t="str">
        <f>IF('Passages &amp; Appels'!A606='Passages &amp; Appels'!A605,"",'Passages &amp; Appels'!A606)</f>
        <v/>
      </c>
      <c r="D606" s="490" t="str">
        <f>IF('Passages &amp; Appels'!K606='Passages &amp; Appels'!K605,"",'Passages &amp; Appels'!K606)</f>
        <v/>
      </c>
      <c r="E606" s="488" t="str">
        <f>IF('Passages &amp; Appels'!H606='Passages &amp; Appels'!H605,"",'Passages &amp; Appels'!H606)</f>
        <v/>
      </c>
      <c r="F606" s="489" t="str">
        <f>IF('Passages &amp; Appels'!I606='Passages &amp; Appels'!I605,"",'Passages &amp; Appels'!I606)</f>
        <v/>
      </c>
      <c r="G606" s="259" t="str">
        <f>IF('Passages &amp; Appels'!J606="","",'Passages &amp; Appels'!J606)</f>
        <v/>
      </c>
      <c r="H606" s="468" t="str">
        <f>IF('Passages &amp; Appels'!B606="","",'Passages &amp; Appels'!B606)</f>
        <v/>
      </c>
      <c r="I606" s="437" t="str">
        <f>IF('Passages &amp; Appels'!C606="","",'Passages &amp; Appels'!C606)</f>
        <v/>
      </c>
      <c r="J606" s="110" t="str">
        <f>IF('Passages &amp; Appels'!D606="","",'Passages &amp; Appels'!D606)</f>
        <v/>
      </c>
      <c r="K606" s="110" t="str">
        <f>IF('Passages &amp; Appels'!E606="","",'Passages &amp; Appels'!E606)</f>
        <v/>
      </c>
      <c r="L606" s="110" t="str">
        <f>IF('Passages &amp; Appels'!F606="","",'Passages &amp; Appels'!F606)</f>
        <v/>
      </c>
      <c r="M606" s="112" t="str">
        <f>IF('Passages &amp; Appels'!G606="","",'Passages &amp; Appels'!G606)</f>
        <v/>
      </c>
      <c r="N606" s="441" t="str">
        <f>IF('Passages &amp; Appels'!M606="","",'Passages &amp; Appels'!M606)</f>
        <v/>
      </c>
      <c r="O606" s="431" t="str">
        <f>IF('Passages &amp; Appels'!N606="","",'Passages &amp; Appels'!N606)</f>
        <v/>
      </c>
      <c r="P606" s="431" t="str">
        <f>IF('Passages &amp; Appels'!O606="","",'Passages &amp; Appels'!O606)</f>
        <v/>
      </c>
      <c r="Q606" s="439" t="str">
        <f>IF('Passages &amp; Appels'!P606="","",'Passages &amp; Appels'!P606)</f>
        <v/>
      </c>
      <c r="R606" s="435" t="str">
        <f>IF('Passages &amp; Appels'!Q606="","",'Passages &amp; Appels'!Q606)</f>
        <v/>
      </c>
      <c r="S606" s="110" t="str">
        <f>IF('Passages &amp; Appels'!R606="","",'Passages &amp; Appels'!R606)</f>
        <v/>
      </c>
      <c r="T606" s="437" t="str">
        <f>IF('Passages &amp; Appels'!S606="","",'Passages &amp; Appels'!S606)</f>
        <v/>
      </c>
      <c r="U606" s="112" t="str">
        <f>IF('Passages &amp; Appels'!T606="","",'Passages &amp; Appels'!T606)</f>
        <v/>
      </c>
      <c r="V606" s="413" t="str">
        <f>IF('Passages &amp; Appels'!U606="","",'Passages &amp; Appels'!U606)</f>
        <v/>
      </c>
    </row>
    <row r="607" spans="1:22" ht="18.75" hidden="1" x14ac:dyDescent="0.3">
      <c r="A607" s="486"/>
      <c r="B607" s="491" t="str">
        <f>IF('Passages &amp; Appels'!L607='Passages &amp; Appels'!L606,"",'Passages &amp; Appels'!L607)</f>
        <v/>
      </c>
      <c r="C607" s="487" t="str">
        <f>IF('Passages &amp; Appels'!A607='Passages &amp; Appels'!A606,"",'Passages &amp; Appels'!A607)</f>
        <v/>
      </c>
      <c r="D607" s="490" t="str">
        <f>IF('Passages &amp; Appels'!K607='Passages &amp; Appels'!K606,"",'Passages &amp; Appels'!K607)</f>
        <v/>
      </c>
      <c r="E607" s="488" t="str">
        <f>IF('Passages &amp; Appels'!H607='Passages &amp; Appels'!H606,"",'Passages &amp; Appels'!H607)</f>
        <v/>
      </c>
      <c r="F607" s="489" t="str">
        <f>IF('Passages &amp; Appels'!I607='Passages &amp; Appels'!I606,"",'Passages &amp; Appels'!I607)</f>
        <v/>
      </c>
      <c r="G607" s="259" t="str">
        <f>IF('Passages &amp; Appels'!J607="","",'Passages &amp; Appels'!J607)</f>
        <v/>
      </c>
      <c r="H607" s="468" t="str">
        <f>IF('Passages &amp; Appels'!B607="","",'Passages &amp; Appels'!B607)</f>
        <v/>
      </c>
      <c r="I607" s="437" t="str">
        <f>IF('Passages &amp; Appels'!C607="","",'Passages &amp; Appels'!C607)</f>
        <v/>
      </c>
      <c r="J607" s="110" t="str">
        <f>IF('Passages &amp; Appels'!D607="","",'Passages &amp; Appels'!D607)</f>
        <v/>
      </c>
      <c r="K607" s="110" t="str">
        <f>IF('Passages &amp; Appels'!E607="","",'Passages &amp; Appels'!E607)</f>
        <v/>
      </c>
      <c r="L607" s="110" t="str">
        <f>IF('Passages &amp; Appels'!F607="","",'Passages &amp; Appels'!F607)</f>
        <v/>
      </c>
      <c r="M607" s="112" t="str">
        <f>IF('Passages &amp; Appels'!G607="","",'Passages &amp; Appels'!G607)</f>
        <v/>
      </c>
      <c r="N607" s="441" t="str">
        <f>IF('Passages &amp; Appels'!M607="","",'Passages &amp; Appels'!M607)</f>
        <v/>
      </c>
      <c r="O607" s="431" t="str">
        <f>IF('Passages &amp; Appels'!N607="","",'Passages &amp; Appels'!N607)</f>
        <v/>
      </c>
      <c r="P607" s="431" t="str">
        <f>IF('Passages &amp; Appels'!O607="","",'Passages &amp; Appels'!O607)</f>
        <v/>
      </c>
      <c r="Q607" s="439" t="str">
        <f>IF('Passages &amp; Appels'!P607="","",'Passages &amp; Appels'!P607)</f>
        <v/>
      </c>
      <c r="R607" s="435" t="str">
        <f>IF('Passages &amp; Appels'!Q607="","",'Passages &amp; Appels'!Q607)</f>
        <v/>
      </c>
      <c r="S607" s="110" t="str">
        <f>IF('Passages &amp; Appels'!R607="","",'Passages &amp; Appels'!R607)</f>
        <v/>
      </c>
      <c r="T607" s="437" t="str">
        <f>IF('Passages &amp; Appels'!S607="","",'Passages &amp; Appels'!S607)</f>
        <v/>
      </c>
      <c r="U607" s="112" t="str">
        <f>IF('Passages &amp; Appels'!T607="","",'Passages &amp; Appels'!T607)</f>
        <v/>
      </c>
      <c r="V607" s="413" t="str">
        <f>IF('Passages &amp; Appels'!U607="","",'Passages &amp; Appels'!U607)</f>
        <v/>
      </c>
    </row>
    <row r="608" spans="1:22" ht="18.75" hidden="1" x14ac:dyDescent="0.3">
      <c r="A608" s="486"/>
      <c r="B608" s="491" t="str">
        <f>IF('Passages &amp; Appels'!L608='Passages &amp; Appels'!L607,"",'Passages &amp; Appels'!L608)</f>
        <v/>
      </c>
      <c r="C608" s="487" t="str">
        <f>IF('Passages &amp; Appels'!A608='Passages &amp; Appels'!A607,"",'Passages &amp; Appels'!A608)</f>
        <v/>
      </c>
      <c r="D608" s="490" t="str">
        <f>IF('Passages &amp; Appels'!K608='Passages &amp; Appels'!K607,"",'Passages &amp; Appels'!K608)</f>
        <v/>
      </c>
      <c r="E608" s="488" t="str">
        <f>IF('Passages &amp; Appels'!H608='Passages &amp; Appels'!H607,"",'Passages &amp; Appels'!H608)</f>
        <v/>
      </c>
      <c r="F608" s="489" t="str">
        <f>IF('Passages &amp; Appels'!I608='Passages &amp; Appels'!I607,"",'Passages &amp; Appels'!I608)</f>
        <v/>
      </c>
      <c r="G608" s="259" t="str">
        <f>IF('Passages &amp; Appels'!J608="","",'Passages &amp; Appels'!J608)</f>
        <v/>
      </c>
      <c r="H608" s="468" t="str">
        <f>IF('Passages &amp; Appels'!B608="","",'Passages &amp; Appels'!B608)</f>
        <v/>
      </c>
      <c r="I608" s="437" t="str">
        <f>IF('Passages &amp; Appels'!C608="","",'Passages &amp; Appels'!C608)</f>
        <v/>
      </c>
      <c r="J608" s="110" t="str">
        <f>IF('Passages &amp; Appels'!D608="","",'Passages &amp; Appels'!D608)</f>
        <v/>
      </c>
      <c r="K608" s="110" t="str">
        <f>IF('Passages &amp; Appels'!E608="","",'Passages &amp; Appels'!E608)</f>
        <v/>
      </c>
      <c r="L608" s="110" t="str">
        <f>IF('Passages &amp; Appels'!F608="","",'Passages &amp; Appels'!F608)</f>
        <v/>
      </c>
      <c r="M608" s="112" t="str">
        <f>IF('Passages &amp; Appels'!G608="","",'Passages &amp; Appels'!G608)</f>
        <v/>
      </c>
      <c r="N608" s="441" t="str">
        <f>IF('Passages &amp; Appels'!M608="","",'Passages &amp; Appels'!M608)</f>
        <v/>
      </c>
      <c r="O608" s="431" t="str">
        <f>IF('Passages &amp; Appels'!N608="","",'Passages &amp; Appels'!N608)</f>
        <v/>
      </c>
      <c r="P608" s="431" t="str">
        <f>IF('Passages &amp; Appels'!O608="","",'Passages &amp; Appels'!O608)</f>
        <v/>
      </c>
      <c r="Q608" s="439" t="str">
        <f>IF('Passages &amp; Appels'!P608="","",'Passages &amp; Appels'!P608)</f>
        <v/>
      </c>
      <c r="R608" s="435" t="str">
        <f>IF('Passages &amp; Appels'!Q608="","",'Passages &amp; Appels'!Q608)</f>
        <v/>
      </c>
      <c r="S608" s="110" t="str">
        <f>IF('Passages &amp; Appels'!R608="","",'Passages &amp; Appels'!R608)</f>
        <v/>
      </c>
      <c r="T608" s="437" t="str">
        <f>IF('Passages &amp; Appels'!S608="","",'Passages &amp; Appels'!S608)</f>
        <v/>
      </c>
      <c r="U608" s="112" t="str">
        <f>IF('Passages &amp; Appels'!T608="","",'Passages &amp; Appels'!T608)</f>
        <v/>
      </c>
      <c r="V608" s="413" t="str">
        <f>IF('Passages &amp; Appels'!U608="","",'Passages &amp; Appels'!U608)</f>
        <v/>
      </c>
    </row>
    <row r="609" spans="1:22" ht="18.75" hidden="1" x14ac:dyDescent="0.3">
      <c r="A609" s="486"/>
      <c r="B609" s="491" t="str">
        <f>IF('Passages &amp; Appels'!L609='Passages &amp; Appels'!L608,"",'Passages &amp; Appels'!L609)</f>
        <v/>
      </c>
      <c r="C609" s="487" t="str">
        <f>IF('Passages &amp; Appels'!A609='Passages &amp; Appels'!A608,"",'Passages &amp; Appels'!A609)</f>
        <v/>
      </c>
      <c r="D609" s="490" t="str">
        <f>IF('Passages &amp; Appels'!K609='Passages &amp; Appels'!K608,"",'Passages &amp; Appels'!K609)</f>
        <v/>
      </c>
      <c r="E609" s="488" t="str">
        <f>IF('Passages &amp; Appels'!H609='Passages &amp; Appels'!H608,"",'Passages &amp; Appels'!H609)</f>
        <v/>
      </c>
      <c r="F609" s="489" t="str">
        <f>IF('Passages &amp; Appels'!I609='Passages &amp; Appels'!I608,"",'Passages &amp; Appels'!I609)</f>
        <v/>
      </c>
      <c r="G609" s="259" t="str">
        <f>IF('Passages &amp; Appels'!J609="","",'Passages &amp; Appels'!J609)</f>
        <v/>
      </c>
      <c r="H609" s="468" t="str">
        <f>IF('Passages &amp; Appels'!B609="","",'Passages &amp; Appels'!B609)</f>
        <v/>
      </c>
      <c r="I609" s="437" t="str">
        <f>IF('Passages &amp; Appels'!C609="","",'Passages &amp; Appels'!C609)</f>
        <v/>
      </c>
      <c r="J609" s="110" t="str">
        <f>IF('Passages &amp; Appels'!D609="","",'Passages &amp; Appels'!D609)</f>
        <v/>
      </c>
      <c r="K609" s="110" t="str">
        <f>IF('Passages &amp; Appels'!E609="","",'Passages &amp; Appels'!E609)</f>
        <v/>
      </c>
      <c r="L609" s="110" t="str">
        <f>IF('Passages &amp; Appels'!F609="","",'Passages &amp; Appels'!F609)</f>
        <v/>
      </c>
      <c r="M609" s="112" t="str">
        <f>IF('Passages &amp; Appels'!G609="","",'Passages &amp; Appels'!G609)</f>
        <v/>
      </c>
      <c r="N609" s="441" t="str">
        <f>IF('Passages &amp; Appels'!M609="","",'Passages &amp; Appels'!M609)</f>
        <v/>
      </c>
      <c r="O609" s="431" t="str">
        <f>IF('Passages &amp; Appels'!N609="","",'Passages &amp; Appels'!N609)</f>
        <v/>
      </c>
      <c r="P609" s="431" t="str">
        <f>IF('Passages &amp; Appels'!O609="","",'Passages &amp; Appels'!O609)</f>
        <v/>
      </c>
      <c r="Q609" s="439" t="str">
        <f>IF('Passages &amp; Appels'!P609="","",'Passages &amp; Appels'!P609)</f>
        <v/>
      </c>
      <c r="R609" s="435" t="str">
        <f>IF('Passages &amp; Appels'!Q609="","",'Passages &amp; Appels'!Q609)</f>
        <v/>
      </c>
      <c r="S609" s="110" t="str">
        <f>IF('Passages &amp; Appels'!R609="","",'Passages &amp; Appels'!R609)</f>
        <v/>
      </c>
      <c r="T609" s="437" t="str">
        <f>IF('Passages &amp; Appels'!S609="","",'Passages &amp; Appels'!S609)</f>
        <v/>
      </c>
      <c r="U609" s="112" t="str">
        <f>IF('Passages &amp; Appels'!T609="","",'Passages &amp; Appels'!T609)</f>
        <v/>
      </c>
      <c r="V609" s="413" t="str">
        <f>IF('Passages &amp; Appels'!U609="","",'Passages &amp; Appels'!U609)</f>
        <v/>
      </c>
    </row>
    <row r="610" spans="1:22" ht="18.75" hidden="1" x14ac:dyDescent="0.3">
      <c r="A610" s="486"/>
      <c r="B610" s="491" t="str">
        <f>IF('Passages &amp; Appels'!L610='Passages &amp; Appels'!L609,"",'Passages &amp; Appels'!L610)</f>
        <v/>
      </c>
      <c r="C610" s="487" t="str">
        <f>IF('Passages &amp; Appels'!A610='Passages &amp; Appels'!A609,"",'Passages &amp; Appels'!A610)</f>
        <v/>
      </c>
      <c r="D610" s="490" t="str">
        <f>IF('Passages &amp; Appels'!K610='Passages &amp; Appels'!K609,"",'Passages &amp; Appels'!K610)</f>
        <v/>
      </c>
      <c r="E610" s="488" t="str">
        <f>IF('Passages &amp; Appels'!H610='Passages &amp; Appels'!H609,"",'Passages &amp; Appels'!H610)</f>
        <v/>
      </c>
      <c r="F610" s="489" t="str">
        <f>IF('Passages &amp; Appels'!I610='Passages &amp; Appels'!I609,"",'Passages &amp; Appels'!I610)</f>
        <v/>
      </c>
      <c r="G610" s="259" t="str">
        <f>IF('Passages &amp; Appels'!J610="","",'Passages &amp; Appels'!J610)</f>
        <v/>
      </c>
      <c r="H610" s="468" t="str">
        <f>IF('Passages &amp; Appels'!B610="","",'Passages &amp; Appels'!B610)</f>
        <v/>
      </c>
      <c r="I610" s="437" t="str">
        <f>IF('Passages &amp; Appels'!C610="","",'Passages &amp; Appels'!C610)</f>
        <v/>
      </c>
      <c r="J610" s="110" t="str">
        <f>IF('Passages &amp; Appels'!D610="","",'Passages &amp; Appels'!D610)</f>
        <v/>
      </c>
      <c r="K610" s="110" t="str">
        <f>IF('Passages &amp; Appels'!E610="","",'Passages &amp; Appels'!E610)</f>
        <v/>
      </c>
      <c r="L610" s="110" t="str">
        <f>IF('Passages &amp; Appels'!F610="","",'Passages &amp; Appels'!F610)</f>
        <v/>
      </c>
      <c r="M610" s="112" t="str">
        <f>IF('Passages &amp; Appels'!G610="","",'Passages &amp; Appels'!G610)</f>
        <v/>
      </c>
      <c r="N610" s="441" t="str">
        <f>IF('Passages &amp; Appels'!M610="","",'Passages &amp; Appels'!M610)</f>
        <v/>
      </c>
      <c r="O610" s="431" t="str">
        <f>IF('Passages &amp; Appels'!N610="","",'Passages &amp; Appels'!N610)</f>
        <v/>
      </c>
      <c r="P610" s="431" t="str">
        <f>IF('Passages &amp; Appels'!O610="","",'Passages &amp; Appels'!O610)</f>
        <v/>
      </c>
      <c r="Q610" s="439" t="str">
        <f>IF('Passages &amp; Appels'!P610="","",'Passages &amp; Appels'!P610)</f>
        <v/>
      </c>
      <c r="R610" s="435" t="str">
        <f>IF('Passages &amp; Appels'!Q610="","",'Passages &amp; Appels'!Q610)</f>
        <v/>
      </c>
      <c r="S610" s="110" t="str">
        <f>IF('Passages &amp; Appels'!R610="","",'Passages &amp; Appels'!R610)</f>
        <v/>
      </c>
      <c r="T610" s="437" t="str">
        <f>IF('Passages &amp; Appels'!S610="","",'Passages &amp; Appels'!S610)</f>
        <v/>
      </c>
      <c r="U610" s="112" t="str">
        <f>IF('Passages &amp; Appels'!T610="","",'Passages &amp; Appels'!T610)</f>
        <v/>
      </c>
      <c r="V610" s="413" t="str">
        <f>IF('Passages &amp; Appels'!U610="","",'Passages &amp; Appels'!U610)</f>
        <v/>
      </c>
    </row>
    <row r="611" spans="1:22" ht="18.75" hidden="1" x14ac:dyDescent="0.3">
      <c r="A611" s="486"/>
      <c r="B611" s="491" t="str">
        <f>IF('Passages &amp; Appels'!L611='Passages &amp; Appels'!L610,"",'Passages &amp; Appels'!L611)</f>
        <v/>
      </c>
      <c r="C611" s="487" t="str">
        <f>IF('Passages &amp; Appels'!A611='Passages &amp; Appels'!A610,"",'Passages &amp; Appels'!A611)</f>
        <v/>
      </c>
      <c r="D611" s="490" t="str">
        <f>IF('Passages &amp; Appels'!K611='Passages &amp; Appels'!K610,"",'Passages &amp; Appels'!K611)</f>
        <v/>
      </c>
      <c r="E611" s="488" t="str">
        <f>IF('Passages &amp; Appels'!H611='Passages &amp; Appels'!H610,"",'Passages &amp; Appels'!H611)</f>
        <v/>
      </c>
      <c r="F611" s="489" t="str">
        <f>IF('Passages &amp; Appels'!I611='Passages &amp; Appels'!I610,"",'Passages &amp; Appels'!I611)</f>
        <v/>
      </c>
      <c r="G611" s="259" t="str">
        <f>IF('Passages &amp; Appels'!J611="","",'Passages &amp; Appels'!J611)</f>
        <v/>
      </c>
      <c r="H611" s="468" t="str">
        <f>IF('Passages &amp; Appels'!B611="","",'Passages &amp; Appels'!B611)</f>
        <v/>
      </c>
      <c r="I611" s="437" t="str">
        <f>IF('Passages &amp; Appels'!C611="","",'Passages &amp; Appels'!C611)</f>
        <v/>
      </c>
      <c r="J611" s="110" t="str">
        <f>IF('Passages &amp; Appels'!D611="","",'Passages &amp; Appels'!D611)</f>
        <v/>
      </c>
      <c r="K611" s="110" t="str">
        <f>IF('Passages &amp; Appels'!E611="","",'Passages &amp; Appels'!E611)</f>
        <v/>
      </c>
      <c r="L611" s="110" t="str">
        <f>IF('Passages &amp; Appels'!F611="","",'Passages &amp; Appels'!F611)</f>
        <v/>
      </c>
      <c r="M611" s="112" t="str">
        <f>IF('Passages &amp; Appels'!G611="","",'Passages &amp; Appels'!G611)</f>
        <v/>
      </c>
      <c r="N611" s="441" t="str">
        <f>IF('Passages &amp; Appels'!M611="","",'Passages &amp; Appels'!M611)</f>
        <v/>
      </c>
      <c r="O611" s="431" t="str">
        <f>IF('Passages &amp; Appels'!N611="","",'Passages &amp; Appels'!N611)</f>
        <v/>
      </c>
      <c r="P611" s="431" t="str">
        <f>IF('Passages &amp; Appels'!O611="","",'Passages &amp; Appels'!O611)</f>
        <v/>
      </c>
      <c r="Q611" s="439" t="str">
        <f>IF('Passages &amp; Appels'!P611="","",'Passages &amp; Appels'!P611)</f>
        <v/>
      </c>
      <c r="R611" s="435" t="str">
        <f>IF('Passages &amp; Appels'!Q611="","",'Passages &amp; Appels'!Q611)</f>
        <v/>
      </c>
      <c r="S611" s="110" t="str">
        <f>IF('Passages &amp; Appels'!R611="","",'Passages &amp; Appels'!R611)</f>
        <v/>
      </c>
      <c r="T611" s="437" t="str">
        <f>IF('Passages &amp; Appels'!S611="","",'Passages &amp; Appels'!S611)</f>
        <v/>
      </c>
      <c r="U611" s="112" t="str">
        <f>IF('Passages &amp; Appels'!T611="","",'Passages &amp; Appels'!T611)</f>
        <v/>
      </c>
      <c r="V611" s="413" t="str">
        <f>IF('Passages &amp; Appels'!U611="","",'Passages &amp; Appels'!U611)</f>
        <v/>
      </c>
    </row>
    <row r="612" spans="1:22" ht="18.75" hidden="1" x14ac:dyDescent="0.3">
      <c r="A612" s="486"/>
      <c r="B612" s="491" t="str">
        <f>IF('Passages &amp; Appels'!L612='Passages &amp; Appels'!L611,"",'Passages &amp; Appels'!L612)</f>
        <v/>
      </c>
      <c r="C612" s="487" t="str">
        <f>IF('Passages &amp; Appels'!A612='Passages &amp; Appels'!A611,"",'Passages &amp; Appels'!A612)</f>
        <v/>
      </c>
      <c r="D612" s="490" t="str">
        <f>IF('Passages &amp; Appels'!K612='Passages &amp; Appels'!K611,"",'Passages &amp; Appels'!K612)</f>
        <v/>
      </c>
      <c r="E612" s="488" t="str">
        <f>IF('Passages &amp; Appels'!H612='Passages &amp; Appels'!H611,"",'Passages &amp; Appels'!H612)</f>
        <v/>
      </c>
      <c r="F612" s="489" t="str">
        <f>IF('Passages &amp; Appels'!I612='Passages &amp; Appels'!I611,"",'Passages &amp; Appels'!I612)</f>
        <v/>
      </c>
      <c r="G612" s="259" t="str">
        <f>IF('Passages &amp; Appels'!J612="","",'Passages &amp; Appels'!J612)</f>
        <v/>
      </c>
      <c r="H612" s="468" t="str">
        <f>IF('Passages &amp; Appels'!B612="","",'Passages &amp; Appels'!B612)</f>
        <v/>
      </c>
      <c r="I612" s="437" t="str">
        <f>IF('Passages &amp; Appels'!C612="","",'Passages &amp; Appels'!C612)</f>
        <v/>
      </c>
      <c r="J612" s="110" t="str">
        <f>IF('Passages &amp; Appels'!D612="","",'Passages &amp; Appels'!D612)</f>
        <v/>
      </c>
      <c r="K612" s="110" t="str">
        <f>IF('Passages &amp; Appels'!E612="","",'Passages &amp; Appels'!E612)</f>
        <v/>
      </c>
      <c r="L612" s="110" t="str">
        <f>IF('Passages &amp; Appels'!F612="","",'Passages &amp; Appels'!F612)</f>
        <v/>
      </c>
      <c r="M612" s="112" t="str">
        <f>IF('Passages &amp; Appels'!G612="","",'Passages &amp; Appels'!G612)</f>
        <v/>
      </c>
      <c r="N612" s="441" t="str">
        <f>IF('Passages &amp; Appels'!M612="","",'Passages &amp; Appels'!M612)</f>
        <v/>
      </c>
      <c r="O612" s="431" t="str">
        <f>IF('Passages &amp; Appels'!N612="","",'Passages &amp; Appels'!N612)</f>
        <v/>
      </c>
      <c r="P612" s="431" t="str">
        <f>IF('Passages &amp; Appels'!O612="","",'Passages &amp; Appels'!O612)</f>
        <v/>
      </c>
      <c r="Q612" s="439" t="str">
        <f>IF('Passages &amp; Appels'!P612="","",'Passages &amp; Appels'!P612)</f>
        <v/>
      </c>
      <c r="R612" s="435" t="str">
        <f>IF('Passages &amp; Appels'!Q612="","",'Passages &amp; Appels'!Q612)</f>
        <v/>
      </c>
      <c r="S612" s="110" t="str">
        <f>IF('Passages &amp; Appels'!R612="","",'Passages &amp; Appels'!R612)</f>
        <v/>
      </c>
      <c r="T612" s="437" t="str">
        <f>IF('Passages &amp; Appels'!S612="","",'Passages &amp; Appels'!S612)</f>
        <v/>
      </c>
      <c r="U612" s="112" t="str">
        <f>IF('Passages &amp; Appels'!T612="","",'Passages &amp; Appels'!T612)</f>
        <v/>
      </c>
      <c r="V612" s="413" t="str">
        <f>IF('Passages &amp; Appels'!U612="","",'Passages &amp; Appels'!U612)</f>
        <v/>
      </c>
    </row>
    <row r="613" spans="1:22" ht="18.75" hidden="1" x14ac:dyDescent="0.3">
      <c r="A613" s="486"/>
      <c r="B613" s="491" t="str">
        <f>IF('Passages &amp; Appels'!L613='Passages &amp; Appels'!L612,"",'Passages &amp; Appels'!L613)</f>
        <v/>
      </c>
      <c r="C613" s="487" t="str">
        <f>IF('Passages &amp; Appels'!A613='Passages &amp; Appels'!A612,"",'Passages &amp; Appels'!A613)</f>
        <v/>
      </c>
      <c r="D613" s="490" t="str">
        <f>IF('Passages &amp; Appels'!K613='Passages &amp; Appels'!K612,"",'Passages &amp; Appels'!K613)</f>
        <v/>
      </c>
      <c r="E613" s="488" t="str">
        <f>IF('Passages &amp; Appels'!H613='Passages &amp; Appels'!H612,"",'Passages &amp; Appels'!H613)</f>
        <v/>
      </c>
      <c r="F613" s="489" t="str">
        <f>IF('Passages &amp; Appels'!I613='Passages &amp; Appels'!I612,"",'Passages &amp; Appels'!I613)</f>
        <v/>
      </c>
      <c r="G613" s="259" t="str">
        <f>IF('Passages &amp; Appels'!J613="","",'Passages &amp; Appels'!J613)</f>
        <v/>
      </c>
      <c r="H613" s="468" t="str">
        <f>IF('Passages &amp; Appels'!B613="","",'Passages &amp; Appels'!B613)</f>
        <v/>
      </c>
      <c r="I613" s="437" t="str">
        <f>IF('Passages &amp; Appels'!C613="","",'Passages &amp; Appels'!C613)</f>
        <v/>
      </c>
      <c r="J613" s="110" t="str">
        <f>IF('Passages &amp; Appels'!D613="","",'Passages &amp; Appels'!D613)</f>
        <v/>
      </c>
      <c r="K613" s="110" t="str">
        <f>IF('Passages &amp; Appels'!E613="","",'Passages &amp; Appels'!E613)</f>
        <v/>
      </c>
      <c r="L613" s="110" t="str">
        <f>IF('Passages &amp; Appels'!F613="","",'Passages &amp; Appels'!F613)</f>
        <v/>
      </c>
      <c r="M613" s="112" t="str">
        <f>IF('Passages &amp; Appels'!G613="","",'Passages &amp; Appels'!G613)</f>
        <v/>
      </c>
      <c r="N613" s="441" t="str">
        <f>IF('Passages &amp; Appels'!M613="","",'Passages &amp; Appels'!M613)</f>
        <v/>
      </c>
      <c r="O613" s="431" t="str">
        <f>IF('Passages &amp; Appels'!N613="","",'Passages &amp; Appels'!N613)</f>
        <v/>
      </c>
      <c r="P613" s="431" t="str">
        <f>IF('Passages &amp; Appels'!O613="","",'Passages &amp; Appels'!O613)</f>
        <v/>
      </c>
      <c r="Q613" s="439" t="str">
        <f>IF('Passages &amp; Appels'!P613="","",'Passages &amp; Appels'!P613)</f>
        <v/>
      </c>
      <c r="R613" s="435" t="str">
        <f>IF('Passages &amp; Appels'!Q613="","",'Passages &amp; Appels'!Q613)</f>
        <v/>
      </c>
      <c r="S613" s="110" t="str">
        <f>IF('Passages &amp; Appels'!R613="","",'Passages &amp; Appels'!R613)</f>
        <v/>
      </c>
      <c r="T613" s="437" t="str">
        <f>IF('Passages &amp; Appels'!S613="","",'Passages &amp; Appels'!S613)</f>
        <v/>
      </c>
      <c r="U613" s="112" t="str">
        <f>IF('Passages &amp; Appels'!T613="","",'Passages &amp; Appels'!T613)</f>
        <v/>
      </c>
      <c r="V613" s="413" t="str">
        <f>IF('Passages &amp; Appels'!U613="","",'Passages &amp; Appels'!U613)</f>
        <v/>
      </c>
    </row>
    <row r="614" spans="1:22" ht="18.75" hidden="1" x14ac:dyDescent="0.3">
      <c r="A614" s="486"/>
      <c r="B614" s="491" t="str">
        <f>IF('Passages &amp; Appels'!L614='Passages &amp; Appels'!L613,"",'Passages &amp; Appels'!L614)</f>
        <v/>
      </c>
      <c r="C614" s="487" t="str">
        <f>IF('Passages &amp; Appels'!A614='Passages &amp; Appels'!A613,"",'Passages &amp; Appels'!A614)</f>
        <v/>
      </c>
      <c r="D614" s="490" t="str">
        <f>IF('Passages &amp; Appels'!K614='Passages &amp; Appels'!K613,"",'Passages &amp; Appels'!K614)</f>
        <v/>
      </c>
      <c r="E614" s="488" t="str">
        <f>IF('Passages &amp; Appels'!H614='Passages &amp; Appels'!H613,"",'Passages &amp; Appels'!H614)</f>
        <v/>
      </c>
      <c r="F614" s="489" t="str">
        <f>IF('Passages &amp; Appels'!I614='Passages &amp; Appels'!I613,"",'Passages &amp; Appels'!I614)</f>
        <v/>
      </c>
      <c r="G614" s="259" t="str">
        <f>IF('Passages &amp; Appels'!J614="","",'Passages &amp; Appels'!J614)</f>
        <v/>
      </c>
      <c r="H614" s="468" t="str">
        <f>IF('Passages &amp; Appels'!B614="","",'Passages &amp; Appels'!B614)</f>
        <v/>
      </c>
      <c r="I614" s="437" t="str">
        <f>IF('Passages &amp; Appels'!C614="","",'Passages &amp; Appels'!C614)</f>
        <v/>
      </c>
      <c r="J614" s="110" t="str">
        <f>IF('Passages &amp; Appels'!D614="","",'Passages &amp; Appels'!D614)</f>
        <v/>
      </c>
      <c r="K614" s="110" t="str">
        <f>IF('Passages &amp; Appels'!E614="","",'Passages &amp; Appels'!E614)</f>
        <v/>
      </c>
      <c r="L614" s="110" t="str">
        <f>IF('Passages &amp; Appels'!F614="","",'Passages &amp; Appels'!F614)</f>
        <v/>
      </c>
      <c r="M614" s="112" t="str">
        <f>IF('Passages &amp; Appels'!G614="","",'Passages &amp; Appels'!G614)</f>
        <v/>
      </c>
      <c r="N614" s="441" t="str">
        <f>IF('Passages &amp; Appels'!M614="","",'Passages &amp; Appels'!M614)</f>
        <v/>
      </c>
      <c r="O614" s="431" t="str">
        <f>IF('Passages &amp; Appels'!N614="","",'Passages &amp; Appels'!N614)</f>
        <v/>
      </c>
      <c r="P614" s="431" t="str">
        <f>IF('Passages &amp; Appels'!O614="","",'Passages &amp; Appels'!O614)</f>
        <v/>
      </c>
      <c r="Q614" s="439" t="str">
        <f>IF('Passages &amp; Appels'!P614="","",'Passages &amp; Appels'!P614)</f>
        <v/>
      </c>
      <c r="R614" s="435" t="str">
        <f>IF('Passages &amp; Appels'!Q614="","",'Passages &amp; Appels'!Q614)</f>
        <v/>
      </c>
      <c r="S614" s="110" t="str">
        <f>IF('Passages &amp; Appels'!R614="","",'Passages &amp; Appels'!R614)</f>
        <v/>
      </c>
      <c r="T614" s="437" t="str">
        <f>IF('Passages &amp; Appels'!S614="","",'Passages &amp; Appels'!S614)</f>
        <v/>
      </c>
      <c r="U614" s="112" t="str">
        <f>IF('Passages &amp; Appels'!T614="","",'Passages &amp; Appels'!T614)</f>
        <v/>
      </c>
      <c r="V614" s="413" t="str">
        <f>IF('Passages &amp; Appels'!U614="","",'Passages &amp; Appels'!U614)</f>
        <v/>
      </c>
    </row>
    <row r="615" spans="1:22" ht="18.75" hidden="1" x14ac:dyDescent="0.3">
      <c r="A615" s="486"/>
      <c r="B615" s="491" t="str">
        <f>IF('Passages &amp; Appels'!L615='Passages &amp; Appels'!L614,"",'Passages &amp; Appels'!L615)</f>
        <v/>
      </c>
      <c r="C615" s="487" t="str">
        <f>IF('Passages &amp; Appels'!A615='Passages &amp; Appels'!A614,"",'Passages &amp; Appels'!A615)</f>
        <v/>
      </c>
      <c r="D615" s="490" t="str">
        <f>IF('Passages &amp; Appels'!K615='Passages &amp; Appels'!K614,"",'Passages &amp; Appels'!K615)</f>
        <v/>
      </c>
      <c r="E615" s="488" t="str">
        <f>IF('Passages &amp; Appels'!H615='Passages &amp; Appels'!H614,"",'Passages &amp; Appels'!H615)</f>
        <v/>
      </c>
      <c r="F615" s="489" t="str">
        <f>IF('Passages &amp; Appels'!I615='Passages &amp; Appels'!I614,"",'Passages &amp; Appels'!I615)</f>
        <v/>
      </c>
      <c r="G615" s="259" t="str">
        <f>IF('Passages &amp; Appels'!J615="","",'Passages &amp; Appels'!J615)</f>
        <v/>
      </c>
      <c r="H615" s="468" t="str">
        <f>IF('Passages &amp; Appels'!B615="","",'Passages &amp; Appels'!B615)</f>
        <v/>
      </c>
      <c r="I615" s="437" t="str">
        <f>IF('Passages &amp; Appels'!C615="","",'Passages &amp; Appels'!C615)</f>
        <v/>
      </c>
      <c r="J615" s="110" t="str">
        <f>IF('Passages &amp; Appels'!D615="","",'Passages &amp; Appels'!D615)</f>
        <v/>
      </c>
      <c r="K615" s="110" t="str">
        <f>IF('Passages &amp; Appels'!E615="","",'Passages &amp; Appels'!E615)</f>
        <v/>
      </c>
      <c r="L615" s="110" t="str">
        <f>IF('Passages &amp; Appels'!F615="","",'Passages &amp; Appels'!F615)</f>
        <v/>
      </c>
      <c r="M615" s="112" t="str">
        <f>IF('Passages &amp; Appels'!G615="","",'Passages &amp; Appels'!G615)</f>
        <v/>
      </c>
      <c r="N615" s="441" t="str">
        <f>IF('Passages &amp; Appels'!M615="","",'Passages &amp; Appels'!M615)</f>
        <v/>
      </c>
      <c r="O615" s="431" t="str">
        <f>IF('Passages &amp; Appels'!N615="","",'Passages &amp; Appels'!N615)</f>
        <v/>
      </c>
      <c r="P615" s="431" t="str">
        <f>IF('Passages &amp; Appels'!O615="","",'Passages &amp; Appels'!O615)</f>
        <v/>
      </c>
      <c r="Q615" s="439" t="str">
        <f>IF('Passages &amp; Appels'!P615="","",'Passages &amp; Appels'!P615)</f>
        <v/>
      </c>
      <c r="R615" s="435" t="str">
        <f>IF('Passages &amp; Appels'!Q615="","",'Passages &amp; Appels'!Q615)</f>
        <v/>
      </c>
      <c r="S615" s="110" t="str">
        <f>IF('Passages &amp; Appels'!R615="","",'Passages &amp; Appels'!R615)</f>
        <v/>
      </c>
      <c r="T615" s="437" t="str">
        <f>IF('Passages &amp; Appels'!S615="","",'Passages &amp; Appels'!S615)</f>
        <v/>
      </c>
      <c r="U615" s="112" t="str">
        <f>IF('Passages &amp; Appels'!T615="","",'Passages &amp; Appels'!T615)</f>
        <v/>
      </c>
      <c r="V615" s="413" t="str">
        <f>IF('Passages &amp; Appels'!U615="","",'Passages &amp; Appels'!U615)</f>
        <v/>
      </c>
    </row>
    <row r="616" spans="1:22" ht="18.75" hidden="1" x14ac:dyDescent="0.3">
      <c r="A616" s="486"/>
      <c r="B616" s="491" t="str">
        <f>IF('Passages &amp; Appels'!L616='Passages &amp; Appels'!L615,"",'Passages &amp; Appels'!L616)</f>
        <v/>
      </c>
      <c r="C616" s="487" t="str">
        <f>IF('Passages &amp; Appels'!A616='Passages &amp; Appels'!A615,"",'Passages &amp; Appels'!A616)</f>
        <v/>
      </c>
      <c r="D616" s="490" t="str">
        <f>IF('Passages &amp; Appels'!K616='Passages &amp; Appels'!K615,"",'Passages &amp; Appels'!K616)</f>
        <v/>
      </c>
      <c r="E616" s="488" t="str">
        <f>IF('Passages &amp; Appels'!H616='Passages &amp; Appels'!H615,"",'Passages &amp; Appels'!H616)</f>
        <v/>
      </c>
      <c r="F616" s="489" t="str">
        <f>IF('Passages &amp; Appels'!I616='Passages &amp; Appels'!I615,"",'Passages &amp; Appels'!I616)</f>
        <v/>
      </c>
      <c r="G616" s="259" t="str">
        <f>IF('Passages &amp; Appels'!J616="","",'Passages &amp; Appels'!J616)</f>
        <v/>
      </c>
      <c r="H616" s="468" t="str">
        <f>IF('Passages &amp; Appels'!B616="","",'Passages &amp; Appels'!B616)</f>
        <v/>
      </c>
      <c r="I616" s="437" t="str">
        <f>IF('Passages &amp; Appels'!C616="","",'Passages &amp; Appels'!C616)</f>
        <v/>
      </c>
      <c r="J616" s="110" t="str">
        <f>IF('Passages &amp; Appels'!D616="","",'Passages &amp; Appels'!D616)</f>
        <v/>
      </c>
      <c r="K616" s="110" t="str">
        <f>IF('Passages &amp; Appels'!E616="","",'Passages &amp; Appels'!E616)</f>
        <v/>
      </c>
      <c r="L616" s="110" t="str">
        <f>IF('Passages &amp; Appels'!F616="","",'Passages &amp; Appels'!F616)</f>
        <v/>
      </c>
      <c r="M616" s="112" t="str">
        <f>IF('Passages &amp; Appels'!G616="","",'Passages &amp; Appels'!G616)</f>
        <v/>
      </c>
      <c r="N616" s="441" t="str">
        <f>IF('Passages &amp; Appels'!M616="","",'Passages &amp; Appels'!M616)</f>
        <v/>
      </c>
      <c r="O616" s="431" t="str">
        <f>IF('Passages &amp; Appels'!N616="","",'Passages &amp; Appels'!N616)</f>
        <v/>
      </c>
      <c r="P616" s="431" t="str">
        <f>IF('Passages &amp; Appels'!O616="","",'Passages &amp; Appels'!O616)</f>
        <v/>
      </c>
      <c r="Q616" s="439" t="str">
        <f>IF('Passages &amp; Appels'!P616="","",'Passages &amp; Appels'!P616)</f>
        <v/>
      </c>
      <c r="R616" s="435" t="str">
        <f>IF('Passages &amp; Appels'!Q616="","",'Passages &amp; Appels'!Q616)</f>
        <v/>
      </c>
      <c r="S616" s="110" t="str">
        <f>IF('Passages &amp; Appels'!R616="","",'Passages &amp; Appels'!R616)</f>
        <v/>
      </c>
      <c r="T616" s="437" t="str">
        <f>IF('Passages &amp; Appels'!S616="","",'Passages &amp; Appels'!S616)</f>
        <v/>
      </c>
      <c r="U616" s="112" t="str">
        <f>IF('Passages &amp; Appels'!T616="","",'Passages &amp; Appels'!T616)</f>
        <v/>
      </c>
      <c r="V616" s="413" t="str">
        <f>IF('Passages &amp; Appels'!U616="","",'Passages &amp; Appels'!U616)</f>
        <v/>
      </c>
    </row>
    <row r="617" spans="1:22" ht="18.75" hidden="1" x14ac:dyDescent="0.3">
      <c r="A617" s="486"/>
      <c r="B617" s="491" t="str">
        <f>IF('Passages &amp; Appels'!L617='Passages &amp; Appels'!L616,"",'Passages &amp; Appels'!L617)</f>
        <v/>
      </c>
      <c r="C617" s="487" t="str">
        <f>IF('Passages &amp; Appels'!A617='Passages &amp; Appels'!A616,"",'Passages &amp; Appels'!A617)</f>
        <v/>
      </c>
      <c r="D617" s="490" t="str">
        <f>IF('Passages &amp; Appels'!K617='Passages &amp; Appels'!K616,"",'Passages &amp; Appels'!K617)</f>
        <v/>
      </c>
      <c r="E617" s="488" t="str">
        <f>IF('Passages &amp; Appels'!H617='Passages &amp; Appels'!H616,"",'Passages &amp; Appels'!H617)</f>
        <v/>
      </c>
      <c r="F617" s="489" t="str">
        <f>IF('Passages &amp; Appels'!I617='Passages &amp; Appels'!I616,"",'Passages &amp; Appels'!I617)</f>
        <v/>
      </c>
      <c r="G617" s="259" t="str">
        <f>IF('Passages &amp; Appels'!J617="","",'Passages &amp; Appels'!J617)</f>
        <v/>
      </c>
      <c r="H617" s="468" t="str">
        <f>IF('Passages &amp; Appels'!B617="","",'Passages &amp; Appels'!B617)</f>
        <v/>
      </c>
      <c r="I617" s="437" t="str">
        <f>IF('Passages &amp; Appels'!C617="","",'Passages &amp; Appels'!C617)</f>
        <v/>
      </c>
      <c r="J617" s="110" t="str">
        <f>IF('Passages &amp; Appels'!D617="","",'Passages &amp; Appels'!D617)</f>
        <v/>
      </c>
      <c r="K617" s="110" t="str">
        <f>IF('Passages &amp; Appels'!E617="","",'Passages &amp; Appels'!E617)</f>
        <v/>
      </c>
      <c r="L617" s="110" t="str">
        <f>IF('Passages &amp; Appels'!F617="","",'Passages &amp; Appels'!F617)</f>
        <v/>
      </c>
      <c r="M617" s="112" t="str">
        <f>IF('Passages &amp; Appels'!G617="","",'Passages &amp; Appels'!G617)</f>
        <v/>
      </c>
      <c r="N617" s="441" t="str">
        <f>IF('Passages &amp; Appels'!M617="","",'Passages &amp; Appels'!M617)</f>
        <v/>
      </c>
      <c r="O617" s="431" t="str">
        <f>IF('Passages &amp; Appels'!N617="","",'Passages &amp; Appels'!N617)</f>
        <v/>
      </c>
      <c r="P617" s="431" t="str">
        <f>IF('Passages &amp; Appels'!O617="","",'Passages &amp; Appels'!O617)</f>
        <v/>
      </c>
      <c r="Q617" s="439" t="str">
        <f>IF('Passages &amp; Appels'!P617="","",'Passages &amp; Appels'!P617)</f>
        <v/>
      </c>
      <c r="R617" s="435" t="str">
        <f>IF('Passages &amp; Appels'!Q617="","",'Passages &amp; Appels'!Q617)</f>
        <v/>
      </c>
      <c r="S617" s="110" t="str">
        <f>IF('Passages &amp; Appels'!R617="","",'Passages &amp; Appels'!R617)</f>
        <v/>
      </c>
      <c r="T617" s="437" t="str">
        <f>IF('Passages &amp; Appels'!S617="","",'Passages &amp; Appels'!S617)</f>
        <v/>
      </c>
      <c r="U617" s="112" t="str">
        <f>IF('Passages &amp; Appels'!T617="","",'Passages &amp; Appels'!T617)</f>
        <v/>
      </c>
      <c r="V617" s="413" t="str">
        <f>IF('Passages &amp; Appels'!U617="","",'Passages &amp; Appels'!U617)</f>
        <v/>
      </c>
    </row>
    <row r="618" spans="1:22" ht="18.75" hidden="1" x14ac:dyDescent="0.3">
      <c r="A618" s="486"/>
      <c r="B618" s="491" t="str">
        <f>IF('Passages &amp; Appels'!L618='Passages &amp; Appels'!L617,"",'Passages &amp; Appels'!L618)</f>
        <v/>
      </c>
      <c r="C618" s="487" t="str">
        <f>IF('Passages &amp; Appels'!A618='Passages &amp; Appels'!A617,"",'Passages &amp; Appels'!A618)</f>
        <v/>
      </c>
      <c r="D618" s="490" t="str">
        <f>IF('Passages &amp; Appels'!K618='Passages &amp; Appels'!K617,"",'Passages &amp; Appels'!K618)</f>
        <v/>
      </c>
      <c r="E618" s="488" t="str">
        <f>IF('Passages &amp; Appels'!H618='Passages &amp; Appels'!H617,"",'Passages &amp; Appels'!H618)</f>
        <v/>
      </c>
      <c r="F618" s="489" t="str">
        <f>IF('Passages &amp; Appels'!I618='Passages &amp; Appels'!I617,"",'Passages &amp; Appels'!I618)</f>
        <v/>
      </c>
      <c r="G618" s="259" t="str">
        <f>IF('Passages &amp; Appels'!J618="","",'Passages &amp; Appels'!J618)</f>
        <v/>
      </c>
      <c r="H618" s="468" t="str">
        <f>IF('Passages &amp; Appels'!B618="","",'Passages &amp; Appels'!B618)</f>
        <v/>
      </c>
      <c r="I618" s="437" t="str">
        <f>IF('Passages &amp; Appels'!C618="","",'Passages &amp; Appels'!C618)</f>
        <v/>
      </c>
      <c r="J618" s="110" t="str">
        <f>IF('Passages &amp; Appels'!D618="","",'Passages &amp; Appels'!D618)</f>
        <v/>
      </c>
      <c r="K618" s="110" t="str">
        <f>IF('Passages &amp; Appels'!E618="","",'Passages &amp; Appels'!E618)</f>
        <v/>
      </c>
      <c r="L618" s="110" t="str">
        <f>IF('Passages &amp; Appels'!F618="","",'Passages &amp; Appels'!F618)</f>
        <v/>
      </c>
      <c r="M618" s="112" t="str">
        <f>IF('Passages &amp; Appels'!G618="","",'Passages &amp; Appels'!G618)</f>
        <v/>
      </c>
      <c r="N618" s="441" t="str">
        <f>IF('Passages &amp; Appels'!M618="","",'Passages &amp; Appels'!M618)</f>
        <v/>
      </c>
      <c r="O618" s="431" t="str">
        <f>IF('Passages &amp; Appels'!N618="","",'Passages &amp; Appels'!N618)</f>
        <v/>
      </c>
      <c r="P618" s="431" t="str">
        <f>IF('Passages &amp; Appels'!O618="","",'Passages &amp; Appels'!O618)</f>
        <v/>
      </c>
      <c r="Q618" s="439" t="str">
        <f>IF('Passages &amp; Appels'!P618="","",'Passages &amp; Appels'!P618)</f>
        <v/>
      </c>
      <c r="R618" s="435" t="str">
        <f>IF('Passages &amp; Appels'!Q618="","",'Passages &amp; Appels'!Q618)</f>
        <v/>
      </c>
      <c r="S618" s="110" t="str">
        <f>IF('Passages &amp; Appels'!R618="","",'Passages &amp; Appels'!R618)</f>
        <v/>
      </c>
      <c r="T618" s="437" t="str">
        <f>IF('Passages &amp; Appels'!S618="","",'Passages &amp; Appels'!S618)</f>
        <v/>
      </c>
      <c r="U618" s="112" t="str">
        <f>IF('Passages &amp; Appels'!T618="","",'Passages &amp; Appels'!T618)</f>
        <v/>
      </c>
      <c r="V618" s="413" t="str">
        <f>IF('Passages &amp; Appels'!U618="","",'Passages &amp; Appels'!U618)</f>
        <v/>
      </c>
    </row>
    <row r="619" spans="1:22" ht="18.75" hidden="1" x14ac:dyDescent="0.3">
      <c r="A619" s="486"/>
      <c r="B619" s="491" t="str">
        <f>IF('Passages &amp; Appels'!L619='Passages &amp; Appels'!L618,"",'Passages &amp; Appels'!L619)</f>
        <v/>
      </c>
      <c r="C619" s="487" t="str">
        <f>IF('Passages &amp; Appels'!A619='Passages &amp; Appels'!A618,"",'Passages &amp; Appels'!A619)</f>
        <v/>
      </c>
      <c r="D619" s="490" t="str">
        <f>IF('Passages &amp; Appels'!K619='Passages &amp; Appels'!K618,"",'Passages &amp; Appels'!K619)</f>
        <v/>
      </c>
      <c r="E619" s="488" t="str">
        <f>IF('Passages &amp; Appels'!H619='Passages &amp; Appels'!H618,"",'Passages &amp; Appels'!H619)</f>
        <v/>
      </c>
      <c r="F619" s="489" t="str">
        <f>IF('Passages &amp; Appels'!I619='Passages &amp; Appels'!I618,"",'Passages &amp; Appels'!I619)</f>
        <v/>
      </c>
      <c r="G619" s="259" t="str">
        <f>IF('Passages &amp; Appels'!J619="","",'Passages &amp; Appels'!J619)</f>
        <v/>
      </c>
      <c r="H619" s="468" t="str">
        <f>IF('Passages &amp; Appels'!B619="","",'Passages &amp; Appels'!B619)</f>
        <v/>
      </c>
      <c r="I619" s="437" t="str">
        <f>IF('Passages &amp; Appels'!C619="","",'Passages &amp; Appels'!C619)</f>
        <v/>
      </c>
      <c r="J619" s="110" t="str">
        <f>IF('Passages &amp; Appels'!D619="","",'Passages &amp; Appels'!D619)</f>
        <v/>
      </c>
      <c r="K619" s="110" t="str">
        <f>IF('Passages &amp; Appels'!E619="","",'Passages &amp; Appels'!E619)</f>
        <v/>
      </c>
      <c r="L619" s="110" t="str">
        <f>IF('Passages &amp; Appels'!F619="","",'Passages &amp; Appels'!F619)</f>
        <v/>
      </c>
      <c r="M619" s="112" t="str">
        <f>IF('Passages &amp; Appels'!G619="","",'Passages &amp; Appels'!G619)</f>
        <v/>
      </c>
      <c r="N619" s="441" t="str">
        <f>IF('Passages &amp; Appels'!M619="","",'Passages &amp; Appels'!M619)</f>
        <v/>
      </c>
      <c r="O619" s="431" t="str">
        <f>IF('Passages &amp; Appels'!N619="","",'Passages &amp; Appels'!N619)</f>
        <v/>
      </c>
      <c r="P619" s="431" t="str">
        <f>IF('Passages &amp; Appels'!O619="","",'Passages &amp; Appels'!O619)</f>
        <v/>
      </c>
      <c r="Q619" s="439" t="str">
        <f>IF('Passages &amp; Appels'!P619="","",'Passages &amp; Appels'!P619)</f>
        <v/>
      </c>
      <c r="R619" s="435" t="str">
        <f>IF('Passages &amp; Appels'!Q619="","",'Passages &amp; Appels'!Q619)</f>
        <v/>
      </c>
      <c r="S619" s="110" t="str">
        <f>IF('Passages &amp; Appels'!R619="","",'Passages &amp; Appels'!R619)</f>
        <v/>
      </c>
      <c r="T619" s="437" t="str">
        <f>IF('Passages &amp; Appels'!S619="","",'Passages &amp; Appels'!S619)</f>
        <v/>
      </c>
      <c r="U619" s="112" t="str">
        <f>IF('Passages &amp; Appels'!T619="","",'Passages &amp; Appels'!T619)</f>
        <v/>
      </c>
      <c r="V619" s="413" t="str">
        <f>IF('Passages &amp; Appels'!U619="","",'Passages &amp; Appels'!U619)</f>
        <v/>
      </c>
    </row>
    <row r="620" spans="1:22" ht="18.75" hidden="1" x14ac:dyDescent="0.3">
      <c r="A620" s="486"/>
      <c r="B620" s="491" t="str">
        <f>IF('Passages &amp; Appels'!L620='Passages &amp; Appels'!L619,"",'Passages &amp; Appels'!L620)</f>
        <v/>
      </c>
      <c r="C620" s="487" t="str">
        <f>IF('Passages &amp; Appels'!A620='Passages &amp; Appels'!A619,"",'Passages &amp; Appels'!A620)</f>
        <v/>
      </c>
      <c r="D620" s="490" t="str">
        <f>IF('Passages &amp; Appels'!K620='Passages &amp; Appels'!K619,"",'Passages &amp; Appels'!K620)</f>
        <v/>
      </c>
      <c r="E620" s="488" t="str">
        <f>IF('Passages &amp; Appels'!H620='Passages &amp; Appels'!H619,"",'Passages &amp; Appels'!H620)</f>
        <v/>
      </c>
      <c r="F620" s="489" t="str">
        <f>IF('Passages &amp; Appels'!I620='Passages &amp; Appels'!I619,"",'Passages &amp; Appels'!I620)</f>
        <v/>
      </c>
      <c r="G620" s="259" t="str">
        <f>IF('Passages &amp; Appels'!J620="","",'Passages &amp; Appels'!J620)</f>
        <v/>
      </c>
      <c r="H620" s="468" t="str">
        <f>IF('Passages &amp; Appels'!B620="","",'Passages &amp; Appels'!B620)</f>
        <v/>
      </c>
      <c r="I620" s="437" t="str">
        <f>IF('Passages &amp; Appels'!C620="","",'Passages &amp; Appels'!C620)</f>
        <v/>
      </c>
      <c r="J620" s="110" t="str">
        <f>IF('Passages &amp; Appels'!D620="","",'Passages &amp; Appels'!D620)</f>
        <v/>
      </c>
      <c r="K620" s="110" t="str">
        <f>IF('Passages &amp; Appels'!E620="","",'Passages &amp; Appels'!E620)</f>
        <v/>
      </c>
      <c r="L620" s="110" t="str">
        <f>IF('Passages &amp; Appels'!F620="","",'Passages &amp; Appels'!F620)</f>
        <v/>
      </c>
      <c r="M620" s="112" t="str">
        <f>IF('Passages &amp; Appels'!G620="","",'Passages &amp; Appels'!G620)</f>
        <v/>
      </c>
      <c r="N620" s="441" t="str">
        <f>IF('Passages &amp; Appels'!M620="","",'Passages &amp; Appels'!M620)</f>
        <v/>
      </c>
      <c r="O620" s="431" t="str">
        <f>IF('Passages &amp; Appels'!N620="","",'Passages &amp; Appels'!N620)</f>
        <v/>
      </c>
      <c r="P620" s="431" t="str">
        <f>IF('Passages &amp; Appels'!O620="","",'Passages &amp; Appels'!O620)</f>
        <v/>
      </c>
      <c r="Q620" s="439" t="str">
        <f>IF('Passages &amp; Appels'!P620="","",'Passages &amp; Appels'!P620)</f>
        <v/>
      </c>
      <c r="R620" s="435" t="str">
        <f>IF('Passages &amp; Appels'!Q620="","",'Passages &amp; Appels'!Q620)</f>
        <v/>
      </c>
      <c r="S620" s="110" t="str">
        <f>IF('Passages &amp; Appels'!R620="","",'Passages &amp; Appels'!R620)</f>
        <v/>
      </c>
      <c r="T620" s="437" t="str">
        <f>IF('Passages &amp; Appels'!S620="","",'Passages &amp; Appels'!S620)</f>
        <v/>
      </c>
      <c r="U620" s="112" t="str">
        <f>IF('Passages &amp; Appels'!T620="","",'Passages &amp; Appels'!T620)</f>
        <v/>
      </c>
      <c r="V620" s="413" t="str">
        <f>IF('Passages &amp; Appels'!U620="","",'Passages &amp; Appels'!U620)</f>
        <v/>
      </c>
    </row>
    <row r="621" spans="1:22" ht="18.75" hidden="1" x14ac:dyDescent="0.3">
      <c r="A621" s="486"/>
      <c r="B621" s="491" t="str">
        <f>IF('Passages &amp; Appels'!L621='Passages &amp; Appels'!L620,"",'Passages &amp; Appels'!L621)</f>
        <v/>
      </c>
      <c r="C621" s="487" t="str">
        <f>IF('Passages &amp; Appels'!A621='Passages &amp; Appels'!A620,"",'Passages &amp; Appels'!A621)</f>
        <v/>
      </c>
      <c r="D621" s="490" t="str">
        <f>IF('Passages &amp; Appels'!K621='Passages &amp; Appels'!K620,"",'Passages &amp; Appels'!K621)</f>
        <v/>
      </c>
      <c r="E621" s="488" t="str">
        <f>IF('Passages &amp; Appels'!H621='Passages &amp; Appels'!H620,"",'Passages &amp; Appels'!H621)</f>
        <v/>
      </c>
      <c r="F621" s="489" t="str">
        <f>IF('Passages &amp; Appels'!I621='Passages &amp; Appels'!I620,"",'Passages &amp; Appels'!I621)</f>
        <v/>
      </c>
      <c r="G621" s="259" t="str">
        <f>IF('Passages &amp; Appels'!J621="","",'Passages &amp; Appels'!J621)</f>
        <v/>
      </c>
      <c r="H621" s="468" t="str">
        <f>IF('Passages &amp; Appels'!B621="","",'Passages &amp; Appels'!B621)</f>
        <v/>
      </c>
      <c r="I621" s="437" t="str">
        <f>IF('Passages &amp; Appels'!C621="","",'Passages &amp; Appels'!C621)</f>
        <v/>
      </c>
      <c r="J621" s="110" t="str">
        <f>IF('Passages &amp; Appels'!D621="","",'Passages &amp; Appels'!D621)</f>
        <v/>
      </c>
      <c r="K621" s="110" t="str">
        <f>IF('Passages &amp; Appels'!E621="","",'Passages &amp; Appels'!E621)</f>
        <v/>
      </c>
      <c r="L621" s="110" t="str">
        <f>IF('Passages &amp; Appels'!F621="","",'Passages &amp; Appels'!F621)</f>
        <v/>
      </c>
      <c r="M621" s="112" t="str">
        <f>IF('Passages &amp; Appels'!G621="","",'Passages &amp; Appels'!G621)</f>
        <v/>
      </c>
      <c r="N621" s="441" t="str">
        <f>IF('Passages &amp; Appels'!M621="","",'Passages &amp; Appels'!M621)</f>
        <v/>
      </c>
      <c r="O621" s="431" t="str">
        <f>IF('Passages &amp; Appels'!N621="","",'Passages &amp; Appels'!N621)</f>
        <v/>
      </c>
      <c r="P621" s="431" t="str">
        <f>IF('Passages &amp; Appels'!O621="","",'Passages &amp; Appels'!O621)</f>
        <v/>
      </c>
      <c r="Q621" s="439" t="str">
        <f>IF('Passages &amp; Appels'!P621="","",'Passages &amp; Appels'!P621)</f>
        <v/>
      </c>
      <c r="R621" s="435" t="str">
        <f>IF('Passages &amp; Appels'!Q621="","",'Passages &amp; Appels'!Q621)</f>
        <v/>
      </c>
      <c r="S621" s="110" t="str">
        <f>IF('Passages &amp; Appels'!R621="","",'Passages &amp; Appels'!R621)</f>
        <v/>
      </c>
      <c r="T621" s="437" t="str">
        <f>IF('Passages &amp; Appels'!S621="","",'Passages &amp; Appels'!S621)</f>
        <v/>
      </c>
      <c r="U621" s="112" t="str">
        <f>IF('Passages &amp; Appels'!T621="","",'Passages &amp; Appels'!T621)</f>
        <v/>
      </c>
      <c r="V621" s="413" t="str">
        <f>IF('Passages &amp; Appels'!U621="","",'Passages &amp; Appels'!U621)</f>
        <v/>
      </c>
    </row>
    <row r="622" spans="1:22" ht="18.75" hidden="1" x14ac:dyDescent="0.3">
      <c r="A622" s="486"/>
      <c r="B622" s="491" t="str">
        <f>IF('Passages &amp; Appels'!L622='Passages &amp; Appels'!L621,"",'Passages &amp; Appels'!L622)</f>
        <v/>
      </c>
      <c r="C622" s="487" t="str">
        <f>IF('Passages &amp; Appels'!A622='Passages &amp; Appels'!A621,"",'Passages &amp; Appels'!A622)</f>
        <v/>
      </c>
      <c r="D622" s="490" t="str">
        <f>IF('Passages &amp; Appels'!K622='Passages &amp; Appels'!K621,"",'Passages &amp; Appels'!K622)</f>
        <v/>
      </c>
      <c r="E622" s="488" t="str">
        <f>IF('Passages &amp; Appels'!H622='Passages &amp; Appels'!H621,"",'Passages &amp; Appels'!H622)</f>
        <v/>
      </c>
      <c r="F622" s="489" t="str">
        <f>IF('Passages &amp; Appels'!I622='Passages &amp; Appels'!I621,"",'Passages &amp; Appels'!I622)</f>
        <v/>
      </c>
      <c r="G622" s="259" t="str">
        <f>IF('Passages &amp; Appels'!J622="","",'Passages &amp; Appels'!J622)</f>
        <v/>
      </c>
      <c r="H622" s="468" t="str">
        <f>IF('Passages &amp; Appels'!B622="","",'Passages &amp; Appels'!B622)</f>
        <v/>
      </c>
      <c r="I622" s="437" t="str">
        <f>IF('Passages &amp; Appels'!C622="","",'Passages &amp; Appels'!C622)</f>
        <v/>
      </c>
      <c r="J622" s="110" t="str">
        <f>IF('Passages &amp; Appels'!D622="","",'Passages &amp; Appels'!D622)</f>
        <v/>
      </c>
      <c r="K622" s="110" t="str">
        <f>IF('Passages &amp; Appels'!E622="","",'Passages &amp; Appels'!E622)</f>
        <v/>
      </c>
      <c r="L622" s="110" t="str">
        <f>IF('Passages &amp; Appels'!F622="","",'Passages &amp; Appels'!F622)</f>
        <v/>
      </c>
      <c r="M622" s="112" t="str">
        <f>IF('Passages &amp; Appels'!G622="","",'Passages &amp; Appels'!G622)</f>
        <v/>
      </c>
      <c r="N622" s="441" t="str">
        <f>IF('Passages &amp; Appels'!M622="","",'Passages &amp; Appels'!M622)</f>
        <v/>
      </c>
      <c r="O622" s="431" t="str">
        <f>IF('Passages &amp; Appels'!N622="","",'Passages &amp; Appels'!N622)</f>
        <v/>
      </c>
      <c r="P622" s="431" t="str">
        <f>IF('Passages &amp; Appels'!O622="","",'Passages &amp; Appels'!O622)</f>
        <v/>
      </c>
      <c r="Q622" s="439" t="str">
        <f>IF('Passages &amp; Appels'!P622="","",'Passages &amp; Appels'!P622)</f>
        <v/>
      </c>
      <c r="R622" s="435" t="str">
        <f>IF('Passages &amp; Appels'!Q622="","",'Passages &amp; Appels'!Q622)</f>
        <v/>
      </c>
      <c r="S622" s="110" t="str">
        <f>IF('Passages &amp; Appels'!R622="","",'Passages &amp; Appels'!R622)</f>
        <v/>
      </c>
      <c r="T622" s="437" t="str">
        <f>IF('Passages &amp; Appels'!S622="","",'Passages &amp; Appels'!S622)</f>
        <v/>
      </c>
      <c r="U622" s="112" t="str">
        <f>IF('Passages &amp; Appels'!T622="","",'Passages &amp; Appels'!T622)</f>
        <v/>
      </c>
      <c r="V622" s="413" t="str">
        <f>IF('Passages &amp; Appels'!U622="","",'Passages &amp; Appels'!U622)</f>
        <v/>
      </c>
    </row>
    <row r="623" spans="1:22" ht="18.75" hidden="1" x14ac:dyDescent="0.3">
      <c r="A623" s="486"/>
      <c r="B623" s="491" t="str">
        <f>IF('Passages &amp; Appels'!L623='Passages &amp; Appels'!L622,"",'Passages &amp; Appels'!L623)</f>
        <v/>
      </c>
      <c r="C623" s="487" t="str">
        <f>IF('Passages &amp; Appels'!A623='Passages &amp; Appels'!A622,"",'Passages &amp; Appels'!A623)</f>
        <v/>
      </c>
      <c r="D623" s="490" t="str">
        <f>IF('Passages &amp; Appels'!K623='Passages &amp; Appels'!K622,"",'Passages &amp; Appels'!K623)</f>
        <v/>
      </c>
      <c r="E623" s="488" t="str">
        <f>IF('Passages &amp; Appels'!H623='Passages &amp; Appels'!H622,"",'Passages &amp; Appels'!H623)</f>
        <v/>
      </c>
      <c r="F623" s="489" t="str">
        <f>IF('Passages &amp; Appels'!I623='Passages &amp; Appels'!I622,"",'Passages &amp; Appels'!I623)</f>
        <v/>
      </c>
      <c r="G623" s="259" t="str">
        <f>IF('Passages &amp; Appels'!J623="","",'Passages &amp; Appels'!J623)</f>
        <v/>
      </c>
      <c r="H623" s="468" t="str">
        <f>IF('Passages &amp; Appels'!B623="","",'Passages &amp; Appels'!B623)</f>
        <v/>
      </c>
      <c r="I623" s="437" t="str">
        <f>IF('Passages &amp; Appels'!C623="","",'Passages &amp; Appels'!C623)</f>
        <v/>
      </c>
      <c r="J623" s="110" t="str">
        <f>IF('Passages &amp; Appels'!D623="","",'Passages &amp; Appels'!D623)</f>
        <v/>
      </c>
      <c r="K623" s="110" t="str">
        <f>IF('Passages &amp; Appels'!E623="","",'Passages &amp; Appels'!E623)</f>
        <v/>
      </c>
      <c r="L623" s="110" t="str">
        <f>IF('Passages &amp; Appels'!F623="","",'Passages &amp; Appels'!F623)</f>
        <v/>
      </c>
      <c r="M623" s="112" t="str">
        <f>IF('Passages &amp; Appels'!G623="","",'Passages &amp; Appels'!G623)</f>
        <v/>
      </c>
      <c r="N623" s="441" t="str">
        <f>IF('Passages &amp; Appels'!M623="","",'Passages &amp; Appels'!M623)</f>
        <v/>
      </c>
      <c r="O623" s="431" t="str">
        <f>IF('Passages &amp; Appels'!N623="","",'Passages &amp; Appels'!N623)</f>
        <v/>
      </c>
      <c r="P623" s="431" t="str">
        <f>IF('Passages &amp; Appels'!O623="","",'Passages &amp; Appels'!O623)</f>
        <v/>
      </c>
      <c r="Q623" s="439" t="str">
        <f>IF('Passages &amp; Appels'!P623="","",'Passages &amp; Appels'!P623)</f>
        <v/>
      </c>
      <c r="R623" s="435" t="str">
        <f>IF('Passages &amp; Appels'!Q623="","",'Passages &amp; Appels'!Q623)</f>
        <v/>
      </c>
      <c r="S623" s="110" t="str">
        <f>IF('Passages &amp; Appels'!R623="","",'Passages &amp; Appels'!R623)</f>
        <v/>
      </c>
      <c r="T623" s="437" t="str">
        <f>IF('Passages &amp; Appels'!S623="","",'Passages &amp; Appels'!S623)</f>
        <v/>
      </c>
      <c r="U623" s="112" t="str">
        <f>IF('Passages &amp; Appels'!T623="","",'Passages &amp; Appels'!T623)</f>
        <v/>
      </c>
      <c r="V623" s="413" t="str">
        <f>IF('Passages &amp; Appels'!U623="","",'Passages &amp; Appels'!U623)</f>
        <v/>
      </c>
    </row>
    <row r="624" spans="1:22" ht="18.75" hidden="1" x14ac:dyDescent="0.3">
      <c r="A624" s="486"/>
      <c r="B624" s="491" t="str">
        <f>IF('Passages &amp; Appels'!L624='Passages &amp; Appels'!L623,"",'Passages &amp; Appels'!L624)</f>
        <v/>
      </c>
      <c r="C624" s="487" t="str">
        <f>IF('Passages &amp; Appels'!A624='Passages &amp; Appels'!A623,"",'Passages &amp; Appels'!A624)</f>
        <v/>
      </c>
      <c r="D624" s="490" t="str">
        <f>IF('Passages &amp; Appels'!K624='Passages &amp; Appels'!K623,"",'Passages &amp; Appels'!K624)</f>
        <v/>
      </c>
      <c r="E624" s="488" t="str">
        <f>IF('Passages &amp; Appels'!H624='Passages &amp; Appels'!H623,"",'Passages &amp; Appels'!H624)</f>
        <v/>
      </c>
      <c r="F624" s="489" t="str">
        <f>IF('Passages &amp; Appels'!I624='Passages &amp; Appels'!I623,"",'Passages &amp; Appels'!I624)</f>
        <v/>
      </c>
      <c r="G624" s="259" t="str">
        <f>IF('Passages &amp; Appels'!J624="","",'Passages &amp; Appels'!J624)</f>
        <v/>
      </c>
      <c r="H624" s="468" t="str">
        <f>IF('Passages &amp; Appels'!B624="","",'Passages &amp; Appels'!B624)</f>
        <v/>
      </c>
      <c r="I624" s="437" t="str">
        <f>IF('Passages &amp; Appels'!C624="","",'Passages &amp; Appels'!C624)</f>
        <v/>
      </c>
      <c r="J624" s="110" t="str">
        <f>IF('Passages &amp; Appels'!D624="","",'Passages &amp; Appels'!D624)</f>
        <v/>
      </c>
      <c r="K624" s="110" t="str">
        <f>IF('Passages &amp; Appels'!E624="","",'Passages &amp; Appels'!E624)</f>
        <v/>
      </c>
      <c r="L624" s="110" t="str">
        <f>IF('Passages &amp; Appels'!F624="","",'Passages &amp; Appels'!F624)</f>
        <v/>
      </c>
      <c r="M624" s="112" t="str">
        <f>IF('Passages &amp; Appels'!G624="","",'Passages &amp; Appels'!G624)</f>
        <v/>
      </c>
      <c r="N624" s="441" t="str">
        <f>IF('Passages &amp; Appels'!M624="","",'Passages &amp; Appels'!M624)</f>
        <v/>
      </c>
      <c r="O624" s="431" t="str">
        <f>IF('Passages &amp; Appels'!N624="","",'Passages &amp; Appels'!N624)</f>
        <v/>
      </c>
      <c r="P624" s="431" t="str">
        <f>IF('Passages &amp; Appels'!O624="","",'Passages &amp; Appels'!O624)</f>
        <v/>
      </c>
      <c r="Q624" s="439" t="str">
        <f>IF('Passages &amp; Appels'!P624="","",'Passages &amp; Appels'!P624)</f>
        <v/>
      </c>
      <c r="R624" s="435" t="str">
        <f>IF('Passages &amp; Appels'!Q624="","",'Passages &amp; Appels'!Q624)</f>
        <v/>
      </c>
      <c r="S624" s="110" t="str">
        <f>IF('Passages &amp; Appels'!R624="","",'Passages &amp; Appels'!R624)</f>
        <v/>
      </c>
      <c r="T624" s="437" t="str">
        <f>IF('Passages &amp; Appels'!S624="","",'Passages &amp; Appels'!S624)</f>
        <v/>
      </c>
      <c r="U624" s="112" t="str">
        <f>IF('Passages &amp; Appels'!T624="","",'Passages &amp; Appels'!T624)</f>
        <v/>
      </c>
      <c r="V624" s="413" t="str">
        <f>IF('Passages &amp; Appels'!U624="","",'Passages &amp; Appels'!U624)</f>
        <v/>
      </c>
    </row>
    <row r="625" spans="1:22" ht="18.75" hidden="1" x14ac:dyDescent="0.3">
      <c r="A625" s="486"/>
      <c r="B625" s="491" t="str">
        <f>IF('Passages &amp; Appels'!L625='Passages &amp; Appels'!L624,"",'Passages &amp; Appels'!L625)</f>
        <v/>
      </c>
      <c r="C625" s="487" t="str">
        <f>IF('Passages &amp; Appels'!A625='Passages &amp; Appels'!A624,"",'Passages &amp; Appels'!A625)</f>
        <v/>
      </c>
      <c r="D625" s="490" t="str">
        <f>IF('Passages &amp; Appels'!K625='Passages &amp; Appels'!K624,"",'Passages &amp; Appels'!K625)</f>
        <v/>
      </c>
      <c r="E625" s="488" t="str">
        <f>IF('Passages &amp; Appels'!H625='Passages &amp; Appels'!H624,"",'Passages &amp; Appels'!H625)</f>
        <v/>
      </c>
      <c r="F625" s="489" t="str">
        <f>IF('Passages &amp; Appels'!I625='Passages &amp; Appels'!I624,"",'Passages &amp; Appels'!I625)</f>
        <v/>
      </c>
      <c r="G625" s="259" t="str">
        <f>IF('Passages &amp; Appels'!J625="","",'Passages &amp; Appels'!J625)</f>
        <v/>
      </c>
      <c r="H625" s="468" t="str">
        <f>IF('Passages &amp; Appels'!B625="","",'Passages &amp; Appels'!B625)</f>
        <v/>
      </c>
      <c r="I625" s="437" t="str">
        <f>IF('Passages &amp; Appels'!C625="","",'Passages &amp; Appels'!C625)</f>
        <v/>
      </c>
      <c r="J625" s="110" t="str">
        <f>IF('Passages &amp; Appels'!D625="","",'Passages &amp; Appels'!D625)</f>
        <v/>
      </c>
      <c r="K625" s="110" t="str">
        <f>IF('Passages &amp; Appels'!E625="","",'Passages &amp; Appels'!E625)</f>
        <v/>
      </c>
      <c r="L625" s="110" t="str">
        <f>IF('Passages &amp; Appels'!F625="","",'Passages &amp; Appels'!F625)</f>
        <v/>
      </c>
      <c r="M625" s="112" t="str">
        <f>IF('Passages &amp; Appels'!G625="","",'Passages &amp; Appels'!G625)</f>
        <v/>
      </c>
      <c r="N625" s="441" t="str">
        <f>IF('Passages &amp; Appels'!M625="","",'Passages &amp; Appels'!M625)</f>
        <v/>
      </c>
      <c r="O625" s="431" t="str">
        <f>IF('Passages &amp; Appels'!N625="","",'Passages &amp; Appels'!N625)</f>
        <v/>
      </c>
      <c r="P625" s="431" t="str">
        <f>IF('Passages &amp; Appels'!O625="","",'Passages &amp; Appels'!O625)</f>
        <v/>
      </c>
      <c r="Q625" s="439" t="str">
        <f>IF('Passages &amp; Appels'!P625="","",'Passages &amp; Appels'!P625)</f>
        <v/>
      </c>
      <c r="R625" s="435" t="str">
        <f>IF('Passages &amp; Appels'!Q625="","",'Passages &amp; Appels'!Q625)</f>
        <v/>
      </c>
      <c r="S625" s="110" t="str">
        <f>IF('Passages &amp; Appels'!R625="","",'Passages &amp; Appels'!R625)</f>
        <v/>
      </c>
      <c r="T625" s="437" t="str">
        <f>IF('Passages &amp; Appels'!S625="","",'Passages &amp; Appels'!S625)</f>
        <v/>
      </c>
      <c r="U625" s="112" t="str">
        <f>IF('Passages &amp; Appels'!T625="","",'Passages &amp; Appels'!T625)</f>
        <v/>
      </c>
      <c r="V625" s="413" t="str">
        <f>IF('Passages &amp; Appels'!U625="","",'Passages &amp; Appels'!U625)</f>
        <v/>
      </c>
    </row>
    <row r="626" spans="1:22" ht="18.75" hidden="1" x14ac:dyDescent="0.3">
      <c r="A626" s="486"/>
      <c r="B626" s="491" t="str">
        <f>IF('Passages &amp; Appels'!L626='Passages &amp; Appels'!L625,"",'Passages &amp; Appels'!L626)</f>
        <v/>
      </c>
      <c r="C626" s="487" t="str">
        <f>IF('Passages &amp; Appels'!A626='Passages &amp; Appels'!A625,"",'Passages &amp; Appels'!A626)</f>
        <v/>
      </c>
      <c r="D626" s="490" t="str">
        <f>IF('Passages &amp; Appels'!K626='Passages &amp; Appels'!K625,"",'Passages &amp; Appels'!K626)</f>
        <v/>
      </c>
      <c r="E626" s="488" t="str">
        <f>IF('Passages &amp; Appels'!H626='Passages &amp; Appels'!H625,"",'Passages &amp; Appels'!H626)</f>
        <v/>
      </c>
      <c r="F626" s="489" t="str">
        <f>IF('Passages &amp; Appels'!I626='Passages &amp; Appels'!I625,"",'Passages &amp; Appels'!I626)</f>
        <v/>
      </c>
      <c r="G626" s="259" t="str">
        <f>IF('Passages &amp; Appels'!J626="","",'Passages &amp; Appels'!J626)</f>
        <v/>
      </c>
      <c r="H626" s="468" t="str">
        <f>IF('Passages &amp; Appels'!B626="","",'Passages &amp; Appels'!B626)</f>
        <v/>
      </c>
      <c r="I626" s="437" t="str">
        <f>IF('Passages &amp; Appels'!C626="","",'Passages &amp; Appels'!C626)</f>
        <v/>
      </c>
      <c r="J626" s="110" t="str">
        <f>IF('Passages &amp; Appels'!D626="","",'Passages &amp; Appels'!D626)</f>
        <v/>
      </c>
      <c r="K626" s="110" t="str">
        <f>IF('Passages &amp; Appels'!E626="","",'Passages &amp; Appels'!E626)</f>
        <v/>
      </c>
      <c r="L626" s="110" t="str">
        <f>IF('Passages &amp; Appels'!F626="","",'Passages &amp; Appels'!F626)</f>
        <v/>
      </c>
      <c r="M626" s="112" t="str">
        <f>IF('Passages &amp; Appels'!G626="","",'Passages &amp; Appels'!G626)</f>
        <v/>
      </c>
      <c r="N626" s="441" t="str">
        <f>IF('Passages &amp; Appels'!M626="","",'Passages &amp; Appels'!M626)</f>
        <v/>
      </c>
      <c r="O626" s="431" t="str">
        <f>IF('Passages &amp; Appels'!N626="","",'Passages &amp; Appels'!N626)</f>
        <v/>
      </c>
      <c r="P626" s="431" t="str">
        <f>IF('Passages &amp; Appels'!O626="","",'Passages &amp; Appels'!O626)</f>
        <v/>
      </c>
      <c r="Q626" s="439" t="str">
        <f>IF('Passages &amp; Appels'!P626="","",'Passages &amp; Appels'!P626)</f>
        <v/>
      </c>
      <c r="R626" s="435" t="str">
        <f>IF('Passages &amp; Appels'!Q626="","",'Passages &amp; Appels'!Q626)</f>
        <v/>
      </c>
      <c r="S626" s="110" t="str">
        <f>IF('Passages &amp; Appels'!R626="","",'Passages &amp; Appels'!R626)</f>
        <v/>
      </c>
      <c r="T626" s="437" t="str">
        <f>IF('Passages &amp; Appels'!S626="","",'Passages &amp; Appels'!S626)</f>
        <v/>
      </c>
      <c r="U626" s="112" t="str">
        <f>IF('Passages &amp; Appels'!T626="","",'Passages &amp; Appels'!T626)</f>
        <v/>
      </c>
      <c r="V626" s="413" t="str">
        <f>IF('Passages &amp; Appels'!U626="","",'Passages &amp; Appels'!U626)</f>
        <v/>
      </c>
    </row>
    <row r="627" spans="1:22" ht="18.75" hidden="1" x14ac:dyDescent="0.3">
      <c r="A627" s="486"/>
      <c r="B627" s="491" t="str">
        <f>IF('Passages &amp; Appels'!L627='Passages &amp; Appels'!L626,"",'Passages &amp; Appels'!L627)</f>
        <v/>
      </c>
      <c r="C627" s="487" t="str">
        <f>IF('Passages &amp; Appels'!A627='Passages &amp; Appels'!A626,"",'Passages &amp; Appels'!A627)</f>
        <v/>
      </c>
      <c r="D627" s="490" t="str">
        <f>IF('Passages &amp; Appels'!K627='Passages &amp; Appels'!K626,"",'Passages &amp; Appels'!K627)</f>
        <v/>
      </c>
      <c r="E627" s="488" t="str">
        <f>IF('Passages &amp; Appels'!H627='Passages &amp; Appels'!H626,"",'Passages &amp; Appels'!H627)</f>
        <v/>
      </c>
      <c r="F627" s="489" t="str">
        <f>IF('Passages &amp; Appels'!I627='Passages &amp; Appels'!I626,"",'Passages &amp; Appels'!I627)</f>
        <v/>
      </c>
      <c r="G627" s="259" t="str">
        <f>IF('Passages &amp; Appels'!J627="","",'Passages &amp; Appels'!J627)</f>
        <v/>
      </c>
      <c r="H627" s="468" t="str">
        <f>IF('Passages &amp; Appels'!B627="","",'Passages &amp; Appels'!B627)</f>
        <v/>
      </c>
      <c r="I627" s="437" t="str">
        <f>IF('Passages &amp; Appels'!C627="","",'Passages &amp; Appels'!C627)</f>
        <v/>
      </c>
      <c r="J627" s="110" t="str">
        <f>IF('Passages &amp; Appels'!D627="","",'Passages &amp; Appels'!D627)</f>
        <v/>
      </c>
      <c r="K627" s="110" t="str">
        <f>IF('Passages &amp; Appels'!E627="","",'Passages &amp; Appels'!E627)</f>
        <v/>
      </c>
      <c r="L627" s="110" t="str">
        <f>IF('Passages &amp; Appels'!F627="","",'Passages &amp; Appels'!F627)</f>
        <v/>
      </c>
      <c r="M627" s="112" t="str">
        <f>IF('Passages &amp; Appels'!G627="","",'Passages &amp; Appels'!G627)</f>
        <v/>
      </c>
      <c r="N627" s="441" t="str">
        <f>IF('Passages &amp; Appels'!M627="","",'Passages &amp; Appels'!M627)</f>
        <v/>
      </c>
      <c r="O627" s="431" t="str">
        <f>IF('Passages &amp; Appels'!N627="","",'Passages &amp; Appels'!N627)</f>
        <v/>
      </c>
      <c r="P627" s="431" t="str">
        <f>IF('Passages &amp; Appels'!O627="","",'Passages &amp; Appels'!O627)</f>
        <v/>
      </c>
      <c r="Q627" s="439" t="str">
        <f>IF('Passages &amp; Appels'!P627="","",'Passages &amp; Appels'!P627)</f>
        <v/>
      </c>
      <c r="R627" s="435" t="str">
        <f>IF('Passages &amp; Appels'!Q627="","",'Passages &amp; Appels'!Q627)</f>
        <v/>
      </c>
      <c r="S627" s="110" t="str">
        <f>IF('Passages &amp; Appels'!R627="","",'Passages &amp; Appels'!R627)</f>
        <v/>
      </c>
      <c r="T627" s="437" t="str">
        <f>IF('Passages &amp; Appels'!S627="","",'Passages &amp; Appels'!S627)</f>
        <v/>
      </c>
      <c r="U627" s="112" t="str">
        <f>IF('Passages &amp; Appels'!T627="","",'Passages &amp; Appels'!T627)</f>
        <v/>
      </c>
      <c r="V627" s="413" t="str">
        <f>IF('Passages &amp; Appels'!U627="","",'Passages &amp; Appels'!U627)</f>
        <v/>
      </c>
    </row>
    <row r="628" spans="1:22" ht="18.75" hidden="1" x14ac:dyDescent="0.3">
      <c r="A628" s="486"/>
      <c r="B628" s="491" t="str">
        <f>IF('Passages &amp; Appels'!L628='Passages &amp; Appels'!L627,"",'Passages &amp; Appels'!L628)</f>
        <v/>
      </c>
      <c r="C628" s="487" t="str">
        <f>IF('Passages &amp; Appels'!A628='Passages &amp; Appels'!A627,"",'Passages &amp; Appels'!A628)</f>
        <v/>
      </c>
      <c r="D628" s="490" t="str">
        <f>IF('Passages &amp; Appels'!K628='Passages &amp; Appels'!K627,"",'Passages &amp; Appels'!K628)</f>
        <v/>
      </c>
      <c r="E628" s="488" t="str">
        <f>IF('Passages &amp; Appels'!H628='Passages &amp; Appels'!H627,"",'Passages &amp; Appels'!H628)</f>
        <v/>
      </c>
      <c r="F628" s="489" t="str">
        <f>IF('Passages &amp; Appels'!I628='Passages &amp; Appels'!I627,"",'Passages &amp; Appels'!I628)</f>
        <v/>
      </c>
      <c r="G628" s="259" t="str">
        <f>IF('Passages &amp; Appels'!J628="","",'Passages &amp; Appels'!J628)</f>
        <v/>
      </c>
      <c r="H628" s="468" t="str">
        <f>IF('Passages &amp; Appels'!B628="","",'Passages &amp; Appels'!B628)</f>
        <v/>
      </c>
      <c r="I628" s="437" t="str">
        <f>IF('Passages &amp; Appels'!C628="","",'Passages &amp; Appels'!C628)</f>
        <v/>
      </c>
      <c r="J628" s="110" t="str">
        <f>IF('Passages &amp; Appels'!D628="","",'Passages &amp; Appels'!D628)</f>
        <v/>
      </c>
      <c r="K628" s="110" t="str">
        <f>IF('Passages &amp; Appels'!E628="","",'Passages &amp; Appels'!E628)</f>
        <v/>
      </c>
      <c r="L628" s="110" t="str">
        <f>IF('Passages &amp; Appels'!F628="","",'Passages &amp; Appels'!F628)</f>
        <v/>
      </c>
      <c r="M628" s="112" t="str">
        <f>IF('Passages &amp; Appels'!G628="","",'Passages &amp; Appels'!G628)</f>
        <v/>
      </c>
      <c r="N628" s="441" t="str">
        <f>IF('Passages &amp; Appels'!M628="","",'Passages &amp; Appels'!M628)</f>
        <v/>
      </c>
      <c r="O628" s="431" t="str">
        <f>IF('Passages &amp; Appels'!N628="","",'Passages &amp; Appels'!N628)</f>
        <v/>
      </c>
      <c r="P628" s="431" t="str">
        <f>IF('Passages &amp; Appels'!O628="","",'Passages &amp; Appels'!O628)</f>
        <v/>
      </c>
      <c r="Q628" s="439" t="str">
        <f>IF('Passages &amp; Appels'!P628="","",'Passages &amp; Appels'!P628)</f>
        <v/>
      </c>
      <c r="R628" s="435" t="str">
        <f>IF('Passages &amp; Appels'!Q628="","",'Passages &amp; Appels'!Q628)</f>
        <v/>
      </c>
      <c r="S628" s="110" t="str">
        <f>IF('Passages &amp; Appels'!R628="","",'Passages &amp; Appels'!R628)</f>
        <v/>
      </c>
      <c r="T628" s="437" t="str">
        <f>IF('Passages &amp; Appels'!S628="","",'Passages &amp; Appels'!S628)</f>
        <v/>
      </c>
      <c r="U628" s="112" t="str">
        <f>IF('Passages &amp; Appels'!T628="","",'Passages &amp; Appels'!T628)</f>
        <v/>
      </c>
      <c r="V628" s="413" t="str">
        <f>IF('Passages &amp; Appels'!U628="","",'Passages &amp; Appels'!U628)</f>
        <v/>
      </c>
    </row>
    <row r="629" spans="1:22" ht="18.75" hidden="1" x14ac:dyDescent="0.3">
      <c r="A629" s="486"/>
      <c r="B629" s="491" t="str">
        <f>IF('Passages &amp; Appels'!L629='Passages &amp; Appels'!L628,"",'Passages &amp; Appels'!L629)</f>
        <v/>
      </c>
      <c r="C629" s="487" t="str">
        <f>IF('Passages &amp; Appels'!A629='Passages &amp; Appels'!A628,"",'Passages &amp; Appels'!A629)</f>
        <v/>
      </c>
      <c r="D629" s="490" t="str">
        <f>IF('Passages &amp; Appels'!K629='Passages &amp; Appels'!K628,"",'Passages &amp; Appels'!K629)</f>
        <v/>
      </c>
      <c r="E629" s="488" t="str">
        <f>IF('Passages &amp; Appels'!H629='Passages &amp; Appels'!H628,"",'Passages &amp; Appels'!H629)</f>
        <v/>
      </c>
      <c r="F629" s="489" t="str">
        <f>IF('Passages &amp; Appels'!I629='Passages &amp; Appels'!I628,"",'Passages &amp; Appels'!I629)</f>
        <v/>
      </c>
      <c r="G629" s="259" t="str">
        <f>IF('Passages &amp; Appels'!J629="","",'Passages &amp; Appels'!J629)</f>
        <v/>
      </c>
      <c r="H629" s="468" t="str">
        <f>IF('Passages &amp; Appels'!B629="","",'Passages &amp; Appels'!B629)</f>
        <v/>
      </c>
      <c r="I629" s="437" t="str">
        <f>IF('Passages &amp; Appels'!C629="","",'Passages &amp; Appels'!C629)</f>
        <v/>
      </c>
      <c r="J629" s="110" t="str">
        <f>IF('Passages &amp; Appels'!D629="","",'Passages &amp; Appels'!D629)</f>
        <v/>
      </c>
      <c r="K629" s="110" t="str">
        <f>IF('Passages &amp; Appels'!E629="","",'Passages &amp; Appels'!E629)</f>
        <v/>
      </c>
      <c r="L629" s="110" t="str">
        <f>IF('Passages &amp; Appels'!F629="","",'Passages &amp; Appels'!F629)</f>
        <v/>
      </c>
      <c r="M629" s="112" t="str">
        <f>IF('Passages &amp; Appels'!G629="","",'Passages &amp; Appels'!G629)</f>
        <v/>
      </c>
      <c r="N629" s="441" t="str">
        <f>IF('Passages &amp; Appels'!M629="","",'Passages &amp; Appels'!M629)</f>
        <v/>
      </c>
      <c r="O629" s="431" t="str">
        <f>IF('Passages &amp; Appels'!N629="","",'Passages &amp; Appels'!N629)</f>
        <v/>
      </c>
      <c r="P629" s="431" t="str">
        <f>IF('Passages &amp; Appels'!O629="","",'Passages &amp; Appels'!O629)</f>
        <v/>
      </c>
      <c r="Q629" s="439" t="str">
        <f>IF('Passages &amp; Appels'!P629="","",'Passages &amp; Appels'!P629)</f>
        <v/>
      </c>
      <c r="R629" s="435" t="str">
        <f>IF('Passages &amp; Appels'!Q629="","",'Passages &amp; Appels'!Q629)</f>
        <v/>
      </c>
      <c r="S629" s="110" t="str">
        <f>IF('Passages &amp; Appels'!R629="","",'Passages &amp; Appels'!R629)</f>
        <v/>
      </c>
      <c r="T629" s="437" t="str">
        <f>IF('Passages &amp; Appels'!S629="","",'Passages &amp; Appels'!S629)</f>
        <v/>
      </c>
      <c r="U629" s="112" t="str">
        <f>IF('Passages &amp; Appels'!T629="","",'Passages &amp; Appels'!T629)</f>
        <v/>
      </c>
      <c r="V629" s="413" t="str">
        <f>IF('Passages &amp; Appels'!U629="","",'Passages &amp; Appels'!U629)</f>
        <v/>
      </c>
    </row>
    <row r="630" spans="1:22" ht="18.75" hidden="1" x14ac:dyDescent="0.3">
      <c r="A630" s="486"/>
      <c r="B630" s="491" t="str">
        <f>IF('Passages &amp; Appels'!L630='Passages &amp; Appels'!L629,"",'Passages &amp; Appels'!L630)</f>
        <v/>
      </c>
      <c r="C630" s="487" t="str">
        <f>IF('Passages &amp; Appels'!A630='Passages &amp; Appels'!A629,"",'Passages &amp; Appels'!A630)</f>
        <v/>
      </c>
      <c r="D630" s="490" t="str">
        <f>IF('Passages &amp; Appels'!K630='Passages &amp; Appels'!K629,"",'Passages &amp; Appels'!K630)</f>
        <v/>
      </c>
      <c r="E630" s="488" t="str">
        <f>IF('Passages &amp; Appels'!H630='Passages &amp; Appels'!H629,"",'Passages &amp; Appels'!H630)</f>
        <v/>
      </c>
      <c r="F630" s="489" t="str">
        <f>IF('Passages &amp; Appels'!I630='Passages &amp; Appels'!I629,"",'Passages &amp; Appels'!I630)</f>
        <v/>
      </c>
      <c r="G630" s="259" t="str">
        <f>IF('Passages &amp; Appels'!J630="","",'Passages &amp; Appels'!J630)</f>
        <v/>
      </c>
      <c r="H630" s="468" t="str">
        <f>IF('Passages &amp; Appels'!B630="","",'Passages &amp; Appels'!B630)</f>
        <v/>
      </c>
      <c r="I630" s="437" t="str">
        <f>IF('Passages &amp; Appels'!C630="","",'Passages &amp; Appels'!C630)</f>
        <v/>
      </c>
      <c r="J630" s="110" t="str">
        <f>IF('Passages &amp; Appels'!D630="","",'Passages &amp; Appels'!D630)</f>
        <v/>
      </c>
      <c r="K630" s="110" t="str">
        <f>IF('Passages &amp; Appels'!E630="","",'Passages &amp; Appels'!E630)</f>
        <v/>
      </c>
      <c r="L630" s="110" t="str">
        <f>IF('Passages &amp; Appels'!F630="","",'Passages &amp; Appels'!F630)</f>
        <v/>
      </c>
      <c r="M630" s="112" t="str">
        <f>IF('Passages &amp; Appels'!G630="","",'Passages &amp; Appels'!G630)</f>
        <v/>
      </c>
      <c r="N630" s="441" t="str">
        <f>IF('Passages &amp; Appels'!M630="","",'Passages &amp; Appels'!M630)</f>
        <v/>
      </c>
      <c r="O630" s="431" t="str">
        <f>IF('Passages &amp; Appels'!N630="","",'Passages &amp; Appels'!N630)</f>
        <v/>
      </c>
      <c r="P630" s="431" t="str">
        <f>IF('Passages &amp; Appels'!O630="","",'Passages &amp; Appels'!O630)</f>
        <v/>
      </c>
      <c r="Q630" s="439" t="str">
        <f>IF('Passages &amp; Appels'!P630="","",'Passages &amp; Appels'!P630)</f>
        <v/>
      </c>
      <c r="R630" s="435" t="str">
        <f>IF('Passages &amp; Appels'!Q630="","",'Passages &amp; Appels'!Q630)</f>
        <v/>
      </c>
      <c r="S630" s="110" t="str">
        <f>IF('Passages &amp; Appels'!R630="","",'Passages &amp; Appels'!R630)</f>
        <v/>
      </c>
      <c r="T630" s="437" t="str">
        <f>IF('Passages &amp; Appels'!S630="","",'Passages &amp; Appels'!S630)</f>
        <v/>
      </c>
      <c r="U630" s="112" t="str">
        <f>IF('Passages &amp; Appels'!T630="","",'Passages &amp; Appels'!T630)</f>
        <v/>
      </c>
      <c r="V630" s="413" t="str">
        <f>IF('Passages &amp; Appels'!U630="","",'Passages &amp; Appels'!U630)</f>
        <v/>
      </c>
    </row>
    <row r="631" spans="1:22" ht="18.75" hidden="1" x14ac:dyDescent="0.3">
      <c r="A631" s="486"/>
      <c r="B631" s="491" t="str">
        <f>IF('Passages &amp; Appels'!L631='Passages &amp; Appels'!L630,"",'Passages &amp; Appels'!L631)</f>
        <v/>
      </c>
      <c r="C631" s="487" t="str">
        <f>IF('Passages &amp; Appels'!A631='Passages &amp; Appels'!A630,"",'Passages &amp; Appels'!A631)</f>
        <v/>
      </c>
      <c r="D631" s="490" t="str">
        <f>IF('Passages &amp; Appels'!K631='Passages &amp; Appels'!K630,"",'Passages &amp; Appels'!K631)</f>
        <v/>
      </c>
      <c r="E631" s="488" t="str">
        <f>IF('Passages &amp; Appels'!H631='Passages &amp; Appels'!H630,"",'Passages &amp; Appels'!H631)</f>
        <v/>
      </c>
      <c r="F631" s="489" t="str">
        <f>IF('Passages &amp; Appels'!I631='Passages &amp; Appels'!I630,"",'Passages &amp; Appels'!I631)</f>
        <v/>
      </c>
      <c r="G631" s="259" t="str">
        <f>IF('Passages &amp; Appels'!J631="","",'Passages &amp; Appels'!J631)</f>
        <v/>
      </c>
      <c r="H631" s="468" t="str">
        <f>IF('Passages &amp; Appels'!B631="","",'Passages &amp; Appels'!B631)</f>
        <v/>
      </c>
      <c r="I631" s="437" t="str">
        <f>IF('Passages &amp; Appels'!C631="","",'Passages &amp; Appels'!C631)</f>
        <v/>
      </c>
      <c r="J631" s="110" t="str">
        <f>IF('Passages &amp; Appels'!D631="","",'Passages &amp; Appels'!D631)</f>
        <v/>
      </c>
      <c r="K631" s="110" t="str">
        <f>IF('Passages &amp; Appels'!E631="","",'Passages &amp; Appels'!E631)</f>
        <v/>
      </c>
      <c r="L631" s="110" t="str">
        <f>IF('Passages &amp; Appels'!F631="","",'Passages &amp; Appels'!F631)</f>
        <v/>
      </c>
      <c r="M631" s="112" t="str">
        <f>IF('Passages &amp; Appels'!G631="","",'Passages &amp; Appels'!G631)</f>
        <v/>
      </c>
      <c r="N631" s="441" t="str">
        <f>IF('Passages &amp; Appels'!M631="","",'Passages &amp; Appels'!M631)</f>
        <v/>
      </c>
      <c r="O631" s="431" t="str">
        <f>IF('Passages &amp; Appels'!N631="","",'Passages &amp; Appels'!N631)</f>
        <v/>
      </c>
      <c r="P631" s="431" t="str">
        <f>IF('Passages &amp; Appels'!O631="","",'Passages &amp; Appels'!O631)</f>
        <v/>
      </c>
      <c r="Q631" s="439" t="str">
        <f>IF('Passages &amp; Appels'!P631="","",'Passages &amp; Appels'!P631)</f>
        <v/>
      </c>
      <c r="R631" s="435" t="str">
        <f>IF('Passages &amp; Appels'!Q631="","",'Passages &amp; Appels'!Q631)</f>
        <v/>
      </c>
      <c r="S631" s="110" t="str">
        <f>IF('Passages &amp; Appels'!R631="","",'Passages &amp; Appels'!R631)</f>
        <v/>
      </c>
      <c r="T631" s="437" t="str">
        <f>IF('Passages &amp; Appels'!S631="","",'Passages &amp; Appels'!S631)</f>
        <v/>
      </c>
      <c r="U631" s="112" t="str">
        <f>IF('Passages &amp; Appels'!T631="","",'Passages &amp; Appels'!T631)</f>
        <v/>
      </c>
      <c r="V631" s="413" t="str">
        <f>IF('Passages &amp; Appels'!U631="","",'Passages &amp; Appels'!U631)</f>
        <v/>
      </c>
    </row>
    <row r="632" spans="1:22" ht="18.75" hidden="1" x14ac:dyDescent="0.3">
      <c r="A632" s="486"/>
      <c r="B632" s="491" t="str">
        <f>IF('Passages &amp; Appels'!L632='Passages &amp; Appels'!L631,"",'Passages &amp; Appels'!L632)</f>
        <v/>
      </c>
      <c r="C632" s="487" t="str">
        <f>IF('Passages &amp; Appels'!A632='Passages &amp; Appels'!A631,"",'Passages &amp; Appels'!A632)</f>
        <v/>
      </c>
      <c r="D632" s="490" t="str">
        <f>IF('Passages &amp; Appels'!K632='Passages &amp; Appels'!K631,"",'Passages &amp; Appels'!K632)</f>
        <v/>
      </c>
      <c r="E632" s="488" t="str">
        <f>IF('Passages &amp; Appels'!H632='Passages &amp; Appels'!H631,"",'Passages &amp; Appels'!H632)</f>
        <v/>
      </c>
      <c r="F632" s="489" t="str">
        <f>IF('Passages &amp; Appels'!I632='Passages &amp; Appels'!I631,"",'Passages &amp; Appels'!I632)</f>
        <v/>
      </c>
      <c r="G632" s="259" t="str">
        <f>IF('Passages &amp; Appels'!J632="","",'Passages &amp; Appels'!J632)</f>
        <v/>
      </c>
      <c r="H632" s="468" t="str">
        <f>IF('Passages &amp; Appels'!B632="","",'Passages &amp; Appels'!B632)</f>
        <v/>
      </c>
      <c r="I632" s="437" t="str">
        <f>IF('Passages &amp; Appels'!C632="","",'Passages &amp; Appels'!C632)</f>
        <v/>
      </c>
      <c r="J632" s="110" t="str">
        <f>IF('Passages &amp; Appels'!D632="","",'Passages &amp; Appels'!D632)</f>
        <v/>
      </c>
      <c r="K632" s="110" t="str">
        <f>IF('Passages &amp; Appels'!E632="","",'Passages &amp; Appels'!E632)</f>
        <v/>
      </c>
      <c r="L632" s="110" t="str">
        <f>IF('Passages &amp; Appels'!F632="","",'Passages &amp; Appels'!F632)</f>
        <v/>
      </c>
      <c r="M632" s="112" t="str">
        <f>IF('Passages &amp; Appels'!G632="","",'Passages &amp; Appels'!G632)</f>
        <v/>
      </c>
      <c r="N632" s="441" t="str">
        <f>IF('Passages &amp; Appels'!M632="","",'Passages &amp; Appels'!M632)</f>
        <v/>
      </c>
      <c r="O632" s="431" t="str">
        <f>IF('Passages &amp; Appels'!N632="","",'Passages &amp; Appels'!N632)</f>
        <v/>
      </c>
      <c r="P632" s="431" t="str">
        <f>IF('Passages &amp; Appels'!O632="","",'Passages &amp; Appels'!O632)</f>
        <v/>
      </c>
      <c r="Q632" s="439" t="str">
        <f>IF('Passages &amp; Appels'!P632="","",'Passages &amp; Appels'!P632)</f>
        <v/>
      </c>
      <c r="R632" s="435" t="str">
        <f>IF('Passages &amp; Appels'!Q632="","",'Passages &amp; Appels'!Q632)</f>
        <v/>
      </c>
      <c r="S632" s="110" t="str">
        <f>IF('Passages &amp; Appels'!R632="","",'Passages &amp; Appels'!R632)</f>
        <v/>
      </c>
      <c r="T632" s="437" t="str">
        <f>IF('Passages &amp; Appels'!S632="","",'Passages &amp; Appels'!S632)</f>
        <v/>
      </c>
      <c r="U632" s="112" t="str">
        <f>IF('Passages &amp; Appels'!T632="","",'Passages &amp; Appels'!T632)</f>
        <v/>
      </c>
      <c r="V632" s="413" t="str">
        <f>IF('Passages &amp; Appels'!U632="","",'Passages &amp; Appels'!U632)</f>
        <v/>
      </c>
    </row>
    <row r="633" spans="1:22" ht="18.75" hidden="1" x14ac:dyDescent="0.3">
      <c r="A633" s="486"/>
      <c r="B633" s="491" t="str">
        <f>IF('Passages &amp; Appels'!L633='Passages &amp; Appels'!L632,"",'Passages &amp; Appels'!L633)</f>
        <v/>
      </c>
      <c r="C633" s="487" t="str">
        <f>IF('Passages &amp; Appels'!A633='Passages &amp; Appels'!A632,"",'Passages &amp; Appels'!A633)</f>
        <v/>
      </c>
      <c r="D633" s="490" t="str">
        <f>IF('Passages &amp; Appels'!K633='Passages &amp; Appels'!K632,"",'Passages &amp; Appels'!K633)</f>
        <v/>
      </c>
      <c r="E633" s="488" t="str">
        <f>IF('Passages &amp; Appels'!H633='Passages &amp; Appels'!H632,"",'Passages &amp; Appels'!H633)</f>
        <v/>
      </c>
      <c r="F633" s="489" t="str">
        <f>IF('Passages &amp; Appels'!I633='Passages &amp; Appels'!I632,"",'Passages &amp; Appels'!I633)</f>
        <v/>
      </c>
      <c r="G633" s="259" t="str">
        <f>IF('Passages &amp; Appels'!J633="","",'Passages &amp; Appels'!J633)</f>
        <v/>
      </c>
      <c r="H633" s="468" t="str">
        <f>IF('Passages &amp; Appels'!B633="","",'Passages &amp; Appels'!B633)</f>
        <v/>
      </c>
      <c r="I633" s="437" t="str">
        <f>IF('Passages &amp; Appels'!C633="","",'Passages &amp; Appels'!C633)</f>
        <v/>
      </c>
      <c r="J633" s="110" t="str">
        <f>IF('Passages &amp; Appels'!D633="","",'Passages &amp; Appels'!D633)</f>
        <v/>
      </c>
      <c r="K633" s="110" t="str">
        <f>IF('Passages &amp; Appels'!E633="","",'Passages &amp; Appels'!E633)</f>
        <v/>
      </c>
      <c r="L633" s="110" t="str">
        <f>IF('Passages &amp; Appels'!F633="","",'Passages &amp; Appels'!F633)</f>
        <v/>
      </c>
      <c r="M633" s="112" t="str">
        <f>IF('Passages &amp; Appels'!G633="","",'Passages &amp; Appels'!G633)</f>
        <v/>
      </c>
      <c r="N633" s="441" t="str">
        <f>IF('Passages &amp; Appels'!M633="","",'Passages &amp; Appels'!M633)</f>
        <v/>
      </c>
      <c r="O633" s="431" t="str">
        <f>IF('Passages &amp; Appels'!N633="","",'Passages &amp; Appels'!N633)</f>
        <v/>
      </c>
      <c r="P633" s="431" t="str">
        <f>IF('Passages &amp; Appels'!O633="","",'Passages &amp; Appels'!O633)</f>
        <v/>
      </c>
      <c r="Q633" s="439" t="str">
        <f>IF('Passages &amp; Appels'!P633="","",'Passages &amp; Appels'!P633)</f>
        <v/>
      </c>
      <c r="R633" s="435" t="str">
        <f>IF('Passages &amp; Appels'!Q633="","",'Passages &amp; Appels'!Q633)</f>
        <v/>
      </c>
      <c r="S633" s="110" t="str">
        <f>IF('Passages &amp; Appels'!R633="","",'Passages &amp; Appels'!R633)</f>
        <v/>
      </c>
      <c r="T633" s="437" t="str">
        <f>IF('Passages &amp; Appels'!S633="","",'Passages &amp; Appels'!S633)</f>
        <v/>
      </c>
      <c r="U633" s="112" t="str">
        <f>IF('Passages &amp; Appels'!T633="","",'Passages &amp; Appels'!T633)</f>
        <v/>
      </c>
      <c r="V633" s="413" t="str">
        <f>IF('Passages &amp; Appels'!U633="","",'Passages &amp; Appels'!U633)</f>
        <v/>
      </c>
    </row>
    <row r="634" spans="1:22" ht="18.75" hidden="1" x14ac:dyDescent="0.3">
      <c r="A634" s="486"/>
      <c r="B634" s="491" t="str">
        <f>IF('Passages &amp; Appels'!L634='Passages &amp; Appels'!L633,"",'Passages &amp; Appels'!L634)</f>
        <v/>
      </c>
      <c r="C634" s="487" t="str">
        <f>IF('Passages &amp; Appels'!A634='Passages &amp; Appels'!A633,"",'Passages &amp; Appels'!A634)</f>
        <v/>
      </c>
      <c r="D634" s="490" t="str">
        <f>IF('Passages &amp; Appels'!K634='Passages &amp; Appels'!K633,"",'Passages &amp; Appels'!K634)</f>
        <v/>
      </c>
      <c r="E634" s="488" t="str">
        <f>IF('Passages &amp; Appels'!H634='Passages &amp; Appels'!H633,"",'Passages &amp; Appels'!H634)</f>
        <v/>
      </c>
      <c r="F634" s="489" t="str">
        <f>IF('Passages &amp; Appels'!I634='Passages &amp; Appels'!I633,"",'Passages &amp; Appels'!I634)</f>
        <v/>
      </c>
      <c r="G634" s="259" t="str">
        <f>IF('Passages &amp; Appels'!J634="","",'Passages &amp; Appels'!J634)</f>
        <v/>
      </c>
      <c r="H634" s="468" t="str">
        <f>IF('Passages &amp; Appels'!B634="","",'Passages &amp; Appels'!B634)</f>
        <v/>
      </c>
      <c r="I634" s="437" t="str">
        <f>IF('Passages &amp; Appels'!C634="","",'Passages &amp; Appels'!C634)</f>
        <v/>
      </c>
      <c r="J634" s="110" t="str">
        <f>IF('Passages &amp; Appels'!D634="","",'Passages &amp; Appels'!D634)</f>
        <v/>
      </c>
      <c r="K634" s="110" t="str">
        <f>IF('Passages &amp; Appels'!E634="","",'Passages &amp; Appels'!E634)</f>
        <v/>
      </c>
      <c r="L634" s="110" t="str">
        <f>IF('Passages &amp; Appels'!F634="","",'Passages &amp; Appels'!F634)</f>
        <v/>
      </c>
      <c r="M634" s="112" t="str">
        <f>IF('Passages &amp; Appels'!G634="","",'Passages &amp; Appels'!G634)</f>
        <v/>
      </c>
      <c r="N634" s="441" t="str">
        <f>IF('Passages &amp; Appels'!M634="","",'Passages &amp; Appels'!M634)</f>
        <v/>
      </c>
      <c r="O634" s="431" t="str">
        <f>IF('Passages &amp; Appels'!N634="","",'Passages &amp; Appels'!N634)</f>
        <v/>
      </c>
      <c r="P634" s="431" t="str">
        <f>IF('Passages &amp; Appels'!O634="","",'Passages &amp; Appels'!O634)</f>
        <v/>
      </c>
      <c r="Q634" s="439" t="str">
        <f>IF('Passages &amp; Appels'!P634="","",'Passages &amp; Appels'!P634)</f>
        <v/>
      </c>
      <c r="R634" s="435" t="str">
        <f>IF('Passages &amp; Appels'!Q634="","",'Passages &amp; Appels'!Q634)</f>
        <v/>
      </c>
      <c r="S634" s="110" t="str">
        <f>IF('Passages &amp; Appels'!R634="","",'Passages &amp; Appels'!R634)</f>
        <v/>
      </c>
      <c r="T634" s="437" t="str">
        <f>IF('Passages &amp; Appels'!S634="","",'Passages &amp; Appels'!S634)</f>
        <v/>
      </c>
      <c r="U634" s="112" t="str">
        <f>IF('Passages &amp; Appels'!T634="","",'Passages &amp; Appels'!T634)</f>
        <v/>
      </c>
      <c r="V634" s="413" t="str">
        <f>IF('Passages &amp; Appels'!U634="","",'Passages &amp; Appels'!U634)</f>
        <v/>
      </c>
    </row>
    <row r="635" spans="1:22" ht="18.75" hidden="1" x14ac:dyDescent="0.3">
      <c r="A635" s="486"/>
      <c r="B635" s="491" t="str">
        <f>IF('Passages &amp; Appels'!L635='Passages &amp; Appels'!L634,"",'Passages &amp; Appels'!L635)</f>
        <v/>
      </c>
      <c r="C635" s="487" t="str">
        <f>IF('Passages &amp; Appels'!A635='Passages &amp; Appels'!A634,"",'Passages &amp; Appels'!A635)</f>
        <v/>
      </c>
      <c r="D635" s="490" t="str">
        <f>IF('Passages &amp; Appels'!K635='Passages &amp; Appels'!K634,"",'Passages &amp; Appels'!K635)</f>
        <v/>
      </c>
      <c r="E635" s="488" t="str">
        <f>IF('Passages &amp; Appels'!H635='Passages &amp; Appels'!H634,"",'Passages &amp; Appels'!H635)</f>
        <v/>
      </c>
      <c r="F635" s="489" t="str">
        <f>IF('Passages &amp; Appels'!I635='Passages &amp; Appels'!I634,"",'Passages &amp; Appels'!I635)</f>
        <v/>
      </c>
      <c r="G635" s="259" t="str">
        <f>IF('Passages &amp; Appels'!J635="","",'Passages &amp; Appels'!J635)</f>
        <v/>
      </c>
      <c r="H635" s="468" t="str">
        <f>IF('Passages &amp; Appels'!B635="","",'Passages &amp; Appels'!B635)</f>
        <v/>
      </c>
      <c r="I635" s="437" t="str">
        <f>IF('Passages &amp; Appels'!C635="","",'Passages &amp; Appels'!C635)</f>
        <v/>
      </c>
      <c r="J635" s="110" t="str">
        <f>IF('Passages &amp; Appels'!D635="","",'Passages &amp; Appels'!D635)</f>
        <v/>
      </c>
      <c r="K635" s="110" t="str">
        <f>IF('Passages &amp; Appels'!E635="","",'Passages &amp; Appels'!E635)</f>
        <v/>
      </c>
      <c r="L635" s="110" t="str">
        <f>IF('Passages &amp; Appels'!F635="","",'Passages &amp; Appels'!F635)</f>
        <v/>
      </c>
      <c r="M635" s="112" t="str">
        <f>IF('Passages &amp; Appels'!G635="","",'Passages &amp; Appels'!G635)</f>
        <v/>
      </c>
      <c r="N635" s="441" t="str">
        <f>IF('Passages &amp; Appels'!M635="","",'Passages &amp; Appels'!M635)</f>
        <v/>
      </c>
      <c r="O635" s="431" t="str">
        <f>IF('Passages &amp; Appels'!N635="","",'Passages &amp; Appels'!N635)</f>
        <v/>
      </c>
      <c r="P635" s="431" t="str">
        <f>IF('Passages &amp; Appels'!O635="","",'Passages &amp; Appels'!O635)</f>
        <v/>
      </c>
      <c r="Q635" s="439" t="str">
        <f>IF('Passages &amp; Appels'!P635="","",'Passages &amp; Appels'!P635)</f>
        <v/>
      </c>
      <c r="R635" s="435" t="str">
        <f>IF('Passages &amp; Appels'!Q635="","",'Passages &amp; Appels'!Q635)</f>
        <v/>
      </c>
      <c r="S635" s="110" t="str">
        <f>IF('Passages &amp; Appels'!R635="","",'Passages &amp; Appels'!R635)</f>
        <v/>
      </c>
      <c r="T635" s="437" t="str">
        <f>IF('Passages &amp; Appels'!S635="","",'Passages &amp; Appels'!S635)</f>
        <v/>
      </c>
      <c r="U635" s="112" t="str">
        <f>IF('Passages &amp; Appels'!T635="","",'Passages &amp; Appels'!T635)</f>
        <v/>
      </c>
      <c r="V635" s="413" t="str">
        <f>IF('Passages &amp; Appels'!U635="","",'Passages &amp; Appels'!U635)</f>
        <v/>
      </c>
    </row>
    <row r="636" spans="1:22" ht="18.75" hidden="1" x14ac:dyDescent="0.3">
      <c r="A636" s="486"/>
      <c r="B636" s="491" t="str">
        <f>IF('Passages &amp; Appels'!L636='Passages &amp; Appels'!L635,"",'Passages &amp; Appels'!L636)</f>
        <v/>
      </c>
      <c r="C636" s="487" t="str">
        <f>IF('Passages &amp; Appels'!A636='Passages &amp; Appels'!A635,"",'Passages &amp; Appels'!A636)</f>
        <v/>
      </c>
      <c r="D636" s="490" t="str">
        <f>IF('Passages &amp; Appels'!K636='Passages &amp; Appels'!K635,"",'Passages &amp; Appels'!K636)</f>
        <v/>
      </c>
      <c r="E636" s="488" t="str">
        <f>IF('Passages &amp; Appels'!H636='Passages &amp; Appels'!H635,"",'Passages &amp; Appels'!H636)</f>
        <v/>
      </c>
      <c r="F636" s="489" t="str">
        <f>IF('Passages &amp; Appels'!I636='Passages &amp; Appels'!I635,"",'Passages &amp; Appels'!I636)</f>
        <v/>
      </c>
      <c r="G636" s="259" t="str">
        <f>IF('Passages &amp; Appels'!J636="","",'Passages &amp; Appels'!J636)</f>
        <v/>
      </c>
      <c r="H636" s="468" t="str">
        <f>IF('Passages &amp; Appels'!B636="","",'Passages &amp; Appels'!B636)</f>
        <v/>
      </c>
      <c r="I636" s="437" t="str">
        <f>IF('Passages &amp; Appels'!C636="","",'Passages &amp; Appels'!C636)</f>
        <v/>
      </c>
      <c r="J636" s="110" t="str">
        <f>IF('Passages &amp; Appels'!D636="","",'Passages &amp; Appels'!D636)</f>
        <v/>
      </c>
      <c r="K636" s="110" t="str">
        <f>IF('Passages &amp; Appels'!E636="","",'Passages &amp; Appels'!E636)</f>
        <v/>
      </c>
      <c r="L636" s="110" t="str">
        <f>IF('Passages &amp; Appels'!F636="","",'Passages &amp; Appels'!F636)</f>
        <v/>
      </c>
      <c r="M636" s="112" t="str">
        <f>IF('Passages &amp; Appels'!G636="","",'Passages &amp; Appels'!G636)</f>
        <v/>
      </c>
      <c r="N636" s="441" t="str">
        <f>IF('Passages &amp; Appels'!M636="","",'Passages &amp; Appels'!M636)</f>
        <v/>
      </c>
      <c r="O636" s="431" t="str">
        <f>IF('Passages &amp; Appels'!N636="","",'Passages &amp; Appels'!N636)</f>
        <v/>
      </c>
      <c r="P636" s="431" t="str">
        <f>IF('Passages &amp; Appels'!O636="","",'Passages &amp; Appels'!O636)</f>
        <v/>
      </c>
      <c r="Q636" s="439" t="str">
        <f>IF('Passages &amp; Appels'!P636="","",'Passages &amp; Appels'!P636)</f>
        <v/>
      </c>
      <c r="R636" s="435" t="str">
        <f>IF('Passages &amp; Appels'!Q636="","",'Passages &amp; Appels'!Q636)</f>
        <v/>
      </c>
      <c r="S636" s="110" t="str">
        <f>IF('Passages &amp; Appels'!R636="","",'Passages &amp; Appels'!R636)</f>
        <v/>
      </c>
      <c r="T636" s="437" t="str">
        <f>IF('Passages &amp; Appels'!S636="","",'Passages &amp; Appels'!S636)</f>
        <v/>
      </c>
      <c r="U636" s="112" t="str">
        <f>IF('Passages &amp; Appels'!T636="","",'Passages &amp; Appels'!T636)</f>
        <v/>
      </c>
      <c r="V636" s="413" t="str">
        <f>IF('Passages &amp; Appels'!U636="","",'Passages &amp; Appels'!U636)</f>
        <v/>
      </c>
    </row>
    <row r="637" spans="1:22" ht="18.75" hidden="1" x14ac:dyDescent="0.3">
      <c r="A637" s="486"/>
      <c r="B637" s="491" t="str">
        <f>IF('Passages &amp; Appels'!L637='Passages &amp; Appels'!L636,"",'Passages &amp; Appels'!L637)</f>
        <v/>
      </c>
      <c r="C637" s="487" t="str">
        <f>IF('Passages &amp; Appels'!A637='Passages &amp; Appels'!A636,"",'Passages &amp; Appels'!A637)</f>
        <v/>
      </c>
      <c r="D637" s="490" t="str">
        <f>IF('Passages &amp; Appels'!K637='Passages &amp; Appels'!K636,"",'Passages &amp; Appels'!K637)</f>
        <v/>
      </c>
      <c r="E637" s="488" t="str">
        <f>IF('Passages &amp; Appels'!H637='Passages &amp; Appels'!H636,"",'Passages &amp; Appels'!H637)</f>
        <v/>
      </c>
      <c r="F637" s="489" t="str">
        <f>IF('Passages &amp; Appels'!I637='Passages &amp; Appels'!I636,"",'Passages &amp; Appels'!I637)</f>
        <v/>
      </c>
      <c r="G637" s="259" t="str">
        <f>IF('Passages &amp; Appels'!J637="","",'Passages &amp; Appels'!J637)</f>
        <v/>
      </c>
      <c r="H637" s="468" t="str">
        <f>IF('Passages &amp; Appels'!B637="","",'Passages &amp; Appels'!B637)</f>
        <v/>
      </c>
      <c r="I637" s="437" t="str">
        <f>IF('Passages &amp; Appels'!C637="","",'Passages &amp; Appels'!C637)</f>
        <v/>
      </c>
      <c r="J637" s="110" t="str">
        <f>IF('Passages &amp; Appels'!D637="","",'Passages &amp; Appels'!D637)</f>
        <v/>
      </c>
      <c r="K637" s="110" t="str">
        <f>IF('Passages &amp; Appels'!E637="","",'Passages &amp; Appels'!E637)</f>
        <v/>
      </c>
      <c r="L637" s="110" t="str">
        <f>IF('Passages &amp; Appels'!F637="","",'Passages &amp; Appels'!F637)</f>
        <v/>
      </c>
      <c r="M637" s="112" t="str">
        <f>IF('Passages &amp; Appels'!G637="","",'Passages &amp; Appels'!G637)</f>
        <v/>
      </c>
      <c r="N637" s="441" t="str">
        <f>IF('Passages &amp; Appels'!M637="","",'Passages &amp; Appels'!M637)</f>
        <v/>
      </c>
      <c r="O637" s="431" t="str">
        <f>IF('Passages &amp; Appels'!N637="","",'Passages &amp; Appels'!N637)</f>
        <v/>
      </c>
      <c r="P637" s="431" t="str">
        <f>IF('Passages &amp; Appels'!O637="","",'Passages &amp; Appels'!O637)</f>
        <v/>
      </c>
      <c r="Q637" s="439" t="str">
        <f>IF('Passages &amp; Appels'!P637="","",'Passages &amp; Appels'!P637)</f>
        <v/>
      </c>
      <c r="R637" s="435" t="str">
        <f>IF('Passages &amp; Appels'!Q637="","",'Passages &amp; Appels'!Q637)</f>
        <v/>
      </c>
      <c r="S637" s="110" t="str">
        <f>IF('Passages &amp; Appels'!R637="","",'Passages &amp; Appels'!R637)</f>
        <v/>
      </c>
      <c r="T637" s="437" t="str">
        <f>IF('Passages &amp; Appels'!S637="","",'Passages &amp; Appels'!S637)</f>
        <v/>
      </c>
      <c r="U637" s="112" t="str">
        <f>IF('Passages &amp; Appels'!T637="","",'Passages &amp; Appels'!T637)</f>
        <v/>
      </c>
      <c r="V637" s="413" t="str">
        <f>IF('Passages &amp; Appels'!U637="","",'Passages &amp; Appels'!U637)</f>
        <v/>
      </c>
    </row>
    <row r="638" spans="1:22" ht="18.75" hidden="1" x14ac:dyDescent="0.3">
      <c r="A638" s="486"/>
      <c r="B638" s="491" t="str">
        <f>IF('Passages &amp; Appels'!L638='Passages &amp; Appels'!L637,"",'Passages &amp; Appels'!L638)</f>
        <v/>
      </c>
      <c r="C638" s="487" t="str">
        <f>IF('Passages &amp; Appels'!A638='Passages &amp; Appels'!A637,"",'Passages &amp; Appels'!A638)</f>
        <v/>
      </c>
      <c r="D638" s="490" t="str">
        <f>IF('Passages &amp; Appels'!K638='Passages &amp; Appels'!K637,"",'Passages &amp; Appels'!K638)</f>
        <v/>
      </c>
      <c r="E638" s="488" t="str">
        <f>IF('Passages &amp; Appels'!H638='Passages &amp; Appels'!H637,"",'Passages &amp; Appels'!H638)</f>
        <v/>
      </c>
      <c r="F638" s="489" t="str">
        <f>IF('Passages &amp; Appels'!I638='Passages &amp; Appels'!I637,"",'Passages &amp; Appels'!I638)</f>
        <v/>
      </c>
      <c r="G638" s="259" t="str">
        <f>IF('Passages &amp; Appels'!J638="","",'Passages &amp; Appels'!J638)</f>
        <v/>
      </c>
      <c r="H638" s="468" t="str">
        <f>IF('Passages &amp; Appels'!B638="","",'Passages &amp; Appels'!B638)</f>
        <v/>
      </c>
      <c r="I638" s="437" t="str">
        <f>IF('Passages &amp; Appels'!C638="","",'Passages &amp; Appels'!C638)</f>
        <v/>
      </c>
      <c r="J638" s="110" t="str">
        <f>IF('Passages &amp; Appels'!D638="","",'Passages &amp; Appels'!D638)</f>
        <v/>
      </c>
      <c r="K638" s="110" t="str">
        <f>IF('Passages &amp; Appels'!E638="","",'Passages &amp; Appels'!E638)</f>
        <v/>
      </c>
      <c r="L638" s="110" t="str">
        <f>IF('Passages &amp; Appels'!F638="","",'Passages &amp; Appels'!F638)</f>
        <v/>
      </c>
      <c r="M638" s="112" t="str">
        <f>IF('Passages &amp; Appels'!G638="","",'Passages &amp; Appels'!G638)</f>
        <v/>
      </c>
      <c r="N638" s="441" t="str">
        <f>IF('Passages &amp; Appels'!M638="","",'Passages &amp; Appels'!M638)</f>
        <v/>
      </c>
      <c r="O638" s="431" t="str">
        <f>IF('Passages &amp; Appels'!N638="","",'Passages &amp; Appels'!N638)</f>
        <v/>
      </c>
      <c r="P638" s="431" t="str">
        <f>IF('Passages &amp; Appels'!O638="","",'Passages &amp; Appels'!O638)</f>
        <v/>
      </c>
      <c r="Q638" s="439" t="str">
        <f>IF('Passages &amp; Appels'!P638="","",'Passages &amp; Appels'!P638)</f>
        <v/>
      </c>
      <c r="R638" s="435" t="str">
        <f>IF('Passages &amp; Appels'!Q638="","",'Passages &amp; Appels'!Q638)</f>
        <v/>
      </c>
      <c r="S638" s="110" t="str">
        <f>IF('Passages &amp; Appels'!R638="","",'Passages &amp; Appels'!R638)</f>
        <v/>
      </c>
      <c r="T638" s="437" t="str">
        <f>IF('Passages &amp; Appels'!S638="","",'Passages &amp; Appels'!S638)</f>
        <v/>
      </c>
      <c r="U638" s="112" t="str">
        <f>IF('Passages &amp; Appels'!T638="","",'Passages &amp; Appels'!T638)</f>
        <v/>
      </c>
      <c r="V638" s="413" t="str">
        <f>IF('Passages &amp; Appels'!U638="","",'Passages &amp; Appels'!U638)</f>
        <v/>
      </c>
    </row>
    <row r="639" spans="1:22" ht="18.75" hidden="1" x14ac:dyDescent="0.3">
      <c r="A639" s="486"/>
      <c r="B639" s="491" t="str">
        <f>IF('Passages &amp; Appels'!L639='Passages &amp; Appels'!L638,"",'Passages &amp; Appels'!L639)</f>
        <v/>
      </c>
      <c r="C639" s="487" t="str">
        <f>IF('Passages &amp; Appels'!A639='Passages &amp; Appels'!A638,"",'Passages &amp; Appels'!A639)</f>
        <v/>
      </c>
      <c r="D639" s="490" t="str">
        <f>IF('Passages &amp; Appels'!K639='Passages &amp; Appels'!K638,"",'Passages &amp; Appels'!K639)</f>
        <v/>
      </c>
      <c r="E639" s="488" t="str">
        <f>IF('Passages &amp; Appels'!H639='Passages &amp; Appels'!H638,"",'Passages &amp; Appels'!H639)</f>
        <v/>
      </c>
      <c r="F639" s="489" t="str">
        <f>IF('Passages &amp; Appels'!I639='Passages &amp; Appels'!I638,"",'Passages &amp; Appels'!I639)</f>
        <v/>
      </c>
      <c r="G639" s="259" t="str">
        <f>IF('Passages &amp; Appels'!J639="","",'Passages &amp; Appels'!J639)</f>
        <v/>
      </c>
      <c r="H639" s="468" t="str">
        <f>IF('Passages &amp; Appels'!B639="","",'Passages &amp; Appels'!B639)</f>
        <v/>
      </c>
      <c r="I639" s="437" t="str">
        <f>IF('Passages &amp; Appels'!C639="","",'Passages &amp; Appels'!C639)</f>
        <v/>
      </c>
      <c r="J639" s="110" t="str">
        <f>IF('Passages &amp; Appels'!D639="","",'Passages &amp; Appels'!D639)</f>
        <v/>
      </c>
      <c r="K639" s="110" t="str">
        <f>IF('Passages &amp; Appels'!E639="","",'Passages &amp; Appels'!E639)</f>
        <v/>
      </c>
      <c r="L639" s="110" t="str">
        <f>IF('Passages &amp; Appels'!F639="","",'Passages &amp; Appels'!F639)</f>
        <v/>
      </c>
      <c r="M639" s="112" t="str">
        <f>IF('Passages &amp; Appels'!G639="","",'Passages &amp; Appels'!G639)</f>
        <v/>
      </c>
      <c r="N639" s="441" t="str">
        <f>IF('Passages &amp; Appels'!M639="","",'Passages &amp; Appels'!M639)</f>
        <v/>
      </c>
      <c r="O639" s="431" t="str">
        <f>IF('Passages &amp; Appels'!N639="","",'Passages &amp; Appels'!N639)</f>
        <v/>
      </c>
      <c r="P639" s="431" t="str">
        <f>IF('Passages &amp; Appels'!O639="","",'Passages &amp; Appels'!O639)</f>
        <v/>
      </c>
      <c r="Q639" s="439" t="str">
        <f>IF('Passages &amp; Appels'!P639="","",'Passages &amp; Appels'!P639)</f>
        <v/>
      </c>
      <c r="R639" s="435" t="str">
        <f>IF('Passages &amp; Appels'!Q639="","",'Passages &amp; Appels'!Q639)</f>
        <v/>
      </c>
      <c r="S639" s="110" t="str">
        <f>IF('Passages &amp; Appels'!R639="","",'Passages &amp; Appels'!R639)</f>
        <v/>
      </c>
      <c r="T639" s="437" t="str">
        <f>IF('Passages &amp; Appels'!S639="","",'Passages &amp; Appels'!S639)</f>
        <v/>
      </c>
      <c r="U639" s="112" t="str">
        <f>IF('Passages &amp; Appels'!T639="","",'Passages &amp; Appels'!T639)</f>
        <v/>
      </c>
      <c r="V639" s="413" t="str">
        <f>IF('Passages &amp; Appels'!U639="","",'Passages &amp; Appels'!U639)</f>
        <v/>
      </c>
    </row>
    <row r="640" spans="1:22" ht="18.75" hidden="1" x14ac:dyDescent="0.3">
      <c r="A640" s="486"/>
      <c r="B640" s="491" t="str">
        <f>IF('Passages &amp; Appels'!L640='Passages &amp; Appels'!L639,"",'Passages &amp; Appels'!L640)</f>
        <v/>
      </c>
      <c r="C640" s="487" t="str">
        <f>IF('Passages &amp; Appels'!A640='Passages &amp; Appels'!A639,"",'Passages &amp; Appels'!A640)</f>
        <v/>
      </c>
      <c r="D640" s="490" t="str">
        <f>IF('Passages &amp; Appels'!K640='Passages &amp; Appels'!K639,"",'Passages &amp; Appels'!K640)</f>
        <v/>
      </c>
      <c r="E640" s="488" t="str">
        <f>IF('Passages &amp; Appels'!H640='Passages &amp; Appels'!H639,"",'Passages &amp; Appels'!H640)</f>
        <v/>
      </c>
      <c r="F640" s="489" t="str">
        <f>IF('Passages &amp; Appels'!I640='Passages &amp; Appels'!I639,"",'Passages &amp; Appels'!I640)</f>
        <v/>
      </c>
      <c r="G640" s="259" t="str">
        <f>IF('Passages &amp; Appels'!J640="","",'Passages &amp; Appels'!J640)</f>
        <v/>
      </c>
      <c r="H640" s="468" t="str">
        <f>IF('Passages &amp; Appels'!B640="","",'Passages &amp; Appels'!B640)</f>
        <v/>
      </c>
      <c r="I640" s="437" t="str">
        <f>IF('Passages &amp; Appels'!C640="","",'Passages &amp; Appels'!C640)</f>
        <v/>
      </c>
      <c r="J640" s="110" t="str">
        <f>IF('Passages &amp; Appels'!D640="","",'Passages &amp; Appels'!D640)</f>
        <v/>
      </c>
      <c r="K640" s="110" t="str">
        <f>IF('Passages &amp; Appels'!E640="","",'Passages &amp; Appels'!E640)</f>
        <v/>
      </c>
      <c r="L640" s="110" t="str">
        <f>IF('Passages &amp; Appels'!F640="","",'Passages &amp; Appels'!F640)</f>
        <v/>
      </c>
      <c r="M640" s="112" t="str">
        <f>IF('Passages &amp; Appels'!G640="","",'Passages &amp; Appels'!G640)</f>
        <v/>
      </c>
      <c r="N640" s="441" t="str">
        <f>IF('Passages &amp; Appels'!M640="","",'Passages &amp; Appels'!M640)</f>
        <v/>
      </c>
      <c r="O640" s="431" t="str">
        <f>IF('Passages &amp; Appels'!N640="","",'Passages &amp; Appels'!N640)</f>
        <v/>
      </c>
      <c r="P640" s="431" t="str">
        <f>IF('Passages &amp; Appels'!O640="","",'Passages &amp; Appels'!O640)</f>
        <v/>
      </c>
      <c r="Q640" s="439" t="str">
        <f>IF('Passages &amp; Appels'!P640="","",'Passages &amp; Appels'!P640)</f>
        <v/>
      </c>
      <c r="R640" s="435" t="str">
        <f>IF('Passages &amp; Appels'!Q640="","",'Passages &amp; Appels'!Q640)</f>
        <v/>
      </c>
      <c r="S640" s="110" t="str">
        <f>IF('Passages &amp; Appels'!R640="","",'Passages &amp; Appels'!R640)</f>
        <v/>
      </c>
      <c r="T640" s="437" t="str">
        <f>IF('Passages &amp; Appels'!S640="","",'Passages &amp; Appels'!S640)</f>
        <v/>
      </c>
      <c r="U640" s="112" t="str">
        <f>IF('Passages &amp; Appels'!T640="","",'Passages &amp; Appels'!T640)</f>
        <v/>
      </c>
      <c r="V640" s="413" t="str">
        <f>IF('Passages &amp; Appels'!U640="","",'Passages &amp; Appels'!U640)</f>
        <v/>
      </c>
    </row>
    <row r="641" spans="1:22" ht="18.75" hidden="1" x14ac:dyDescent="0.3">
      <c r="A641" s="486"/>
      <c r="B641" s="491" t="str">
        <f>IF('Passages &amp; Appels'!L641='Passages &amp; Appels'!L640,"",'Passages &amp; Appels'!L641)</f>
        <v/>
      </c>
      <c r="C641" s="487" t="str">
        <f>IF('Passages &amp; Appels'!A641='Passages &amp; Appels'!A640,"",'Passages &amp; Appels'!A641)</f>
        <v/>
      </c>
      <c r="D641" s="490" t="str">
        <f>IF('Passages &amp; Appels'!K641='Passages &amp; Appels'!K640,"",'Passages &amp; Appels'!K641)</f>
        <v/>
      </c>
      <c r="E641" s="488" t="str">
        <f>IF('Passages &amp; Appels'!H641='Passages &amp; Appels'!H640,"",'Passages &amp; Appels'!H641)</f>
        <v/>
      </c>
      <c r="F641" s="489" t="str">
        <f>IF('Passages &amp; Appels'!I641='Passages &amp; Appels'!I640,"",'Passages &amp; Appels'!I641)</f>
        <v/>
      </c>
      <c r="G641" s="259" t="str">
        <f>IF('Passages &amp; Appels'!J641="","",'Passages &amp; Appels'!J641)</f>
        <v/>
      </c>
      <c r="H641" s="468" t="str">
        <f>IF('Passages &amp; Appels'!B641="","",'Passages &amp; Appels'!B641)</f>
        <v/>
      </c>
      <c r="I641" s="437" t="str">
        <f>IF('Passages &amp; Appels'!C641="","",'Passages &amp; Appels'!C641)</f>
        <v/>
      </c>
      <c r="J641" s="110" t="str">
        <f>IF('Passages &amp; Appels'!D641="","",'Passages &amp; Appels'!D641)</f>
        <v/>
      </c>
      <c r="K641" s="110" t="str">
        <f>IF('Passages &amp; Appels'!E641="","",'Passages &amp; Appels'!E641)</f>
        <v/>
      </c>
      <c r="L641" s="110" t="str">
        <f>IF('Passages &amp; Appels'!F641="","",'Passages &amp; Appels'!F641)</f>
        <v/>
      </c>
      <c r="M641" s="112" t="str">
        <f>IF('Passages &amp; Appels'!G641="","",'Passages &amp; Appels'!G641)</f>
        <v/>
      </c>
      <c r="N641" s="441" t="str">
        <f>IF('Passages &amp; Appels'!M641="","",'Passages &amp; Appels'!M641)</f>
        <v/>
      </c>
      <c r="O641" s="431" t="str">
        <f>IF('Passages &amp; Appels'!N641="","",'Passages &amp; Appels'!N641)</f>
        <v/>
      </c>
      <c r="P641" s="431" t="str">
        <f>IF('Passages &amp; Appels'!O641="","",'Passages &amp; Appels'!O641)</f>
        <v/>
      </c>
      <c r="Q641" s="439" t="str">
        <f>IF('Passages &amp; Appels'!P641="","",'Passages &amp; Appels'!P641)</f>
        <v/>
      </c>
      <c r="R641" s="435" t="str">
        <f>IF('Passages &amp; Appels'!Q641="","",'Passages &amp; Appels'!Q641)</f>
        <v/>
      </c>
      <c r="S641" s="110" t="str">
        <f>IF('Passages &amp; Appels'!R641="","",'Passages &amp; Appels'!R641)</f>
        <v/>
      </c>
      <c r="T641" s="437" t="str">
        <f>IF('Passages &amp; Appels'!S641="","",'Passages &amp; Appels'!S641)</f>
        <v/>
      </c>
      <c r="U641" s="112" t="str">
        <f>IF('Passages &amp; Appels'!T641="","",'Passages &amp; Appels'!T641)</f>
        <v/>
      </c>
      <c r="V641" s="413" t="str">
        <f>IF('Passages &amp; Appels'!U641="","",'Passages &amp; Appels'!U641)</f>
        <v/>
      </c>
    </row>
    <row r="642" spans="1:22" ht="18.75" hidden="1" x14ac:dyDescent="0.3">
      <c r="A642" s="486"/>
      <c r="B642" s="491" t="str">
        <f>IF('Passages &amp; Appels'!L642='Passages &amp; Appels'!L641,"",'Passages &amp; Appels'!L642)</f>
        <v/>
      </c>
      <c r="C642" s="487" t="str">
        <f>IF('Passages &amp; Appels'!A642='Passages &amp; Appels'!A641,"",'Passages &amp; Appels'!A642)</f>
        <v/>
      </c>
      <c r="D642" s="490" t="str">
        <f>IF('Passages &amp; Appels'!K642='Passages &amp; Appels'!K641,"",'Passages &amp; Appels'!K642)</f>
        <v/>
      </c>
      <c r="E642" s="488" t="str">
        <f>IF('Passages &amp; Appels'!H642='Passages &amp; Appels'!H641,"",'Passages &amp; Appels'!H642)</f>
        <v/>
      </c>
      <c r="F642" s="489" t="str">
        <f>IF('Passages &amp; Appels'!I642='Passages &amp; Appels'!I641,"",'Passages &amp; Appels'!I642)</f>
        <v/>
      </c>
      <c r="G642" s="259" t="str">
        <f>IF('Passages &amp; Appels'!J642="","",'Passages &amp; Appels'!J642)</f>
        <v/>
      </c>
      <c r="H642" s="468" t="str">
        <f>IF('Passages &amp; Appels'!B642="","",'Passages &amp; Appels'!B642)</f>
        <v/>
      </c>
      <c r="I642" s="437" t="str">
        <f>IF('Passages &amp; Appels'!C642="","",'Passages &amp; Appels'!C642)</f>
        <v/>
      </c>
      <c r="J642" s="110" t="str">
        <f>IF('Passages &amp; Appels'!D642="","",'Passages &amp; Appels'!D642)</f>
        <v/>
      </c>
      <c r="K642" s="110" t="str">
        <f>IF('Passages &amp; Appels'!E642="","",'Passages &amp; Appels'!E642)</f>
        <v/>
      </c>
      <c r="L642" s="110" t="str">
        <f>IF('Passages &amp; Appels'!F642="","",'Passages &amp; Appels'!F642)</f>
        <v/>
      </c>
      <c r="M642" s="112" t="str">
        <f>IF('Passages &amp; Appels'!G642="","",'Passages &amp; Appels'!G642)</f>
        <v/>
      </c>
      <c r="N642" s="441" t="str">
        <f>IF('Passages &amp; Appels'!M642="","",'Passages &amp; Appels'!M642)</f>
        <v/>
      </c>
      <c r="O642" s="431" t="str">
        <f>IF('Passages &amp; Appels'!N642="","",'Passages &amp; Appels'!N642)</f>
        <v/>
      </c>
      <c r="P642" s="431" t="str">
        <f>IF('Passages &amp; Appels'!O642="","",'Passages &amp; Appels'!O642)</f>
        <v/>
      </c>
      <c r="Q642" s="439" t="str">
        <f>IF('Passages &amp; Appels'!P642="","",'Passages &amp; Appels'!P642)</f>
        <v/>
      </c>
      <c r="R642" s="435" t="str">
        <f>IF('Passages &amp; Appels'!Q642="","",'Passages &amp; Appels'!Q642)</f>
        <v/>
      </c>
      <c r="S642" s="110" t="str">
        <f>IF('Passages &amp; Appels'!R642="","",'Passages &amp; Appels'!R642)</f>
        <v/>
      </c>
      <c r="T642" s="437" t="str">
        <f>IF('Passages &amp; Appels'!S642="","",'Passages &amp; Appels'!S642)</f>
        <v/>
      </c>
      <c r="U642" s="112" t="str">
        <f>IF('Passages &amp; Appels'!T642="","",'Passages &amp; Appels'!T642)</f>
        <v/>
      </c>
      <c r="V642" s="413" t="str">
        <f>IF('Passages &amp; Appels'!U642="","",'Passages &amp; Appels'!U642)</f>
        <v/>
      </c>
    </row>
    <row r="643" spans="1:22" ht="18.75" hidden="1" x14ac:dyDescent="0.3">
      <c r="A643" s="486"/>
      <c r="B643" s="491" t="str">
        <f>IF('Passages &amp; Appels'!L643='Passages &amp; Appels'!L642,"",'Passages &amp; Appels'!L643)</f>
        <v/>
      </c>
      <c r="C643" s="487" t="str">
        <f>IF('Passages &amp; Appels'!A643='Passages &amp; Appels'!A642,"",'Passages &amp; Appels'!A643)</f>
        <v/>
      </c>
      <c r="D643" s="490" t="str">
        <f>IF('Passages &amp; Appels'!K643='Passages &amp; Appels'!K642,"",'Passages &amp; Appels'!K643)</f>
        <v/>
      </c>
      <c r="E643" s="488" t="str">
        <f>IF('Passages &amp; Appels'!H643='Passages &amp; Appels'!H642,"",'Passages &amp; Appels'!H643)</f>
        <v/>
      </c>
      <c r="F643" s="489" t="str">
        <f>IF('Passages &amp; Appels'!I643='Passages &amp; Appels'!I642,"",'Passages &amp; Appels'!I643)</f>
        <v/>
      </c>
      <c r="G643" s="259" t="str">
        <f>IF('Passages &amp; Appels'!J643="","",'Passages &amp; Appels'!J643)</f>
        <v/>
      </c>
      <c r="H643" s="468" t="str">
        <f>IF('Passages &amp; Appels'!B643="","",'Passages &amp; Appels'!B643)</f>
        <v/>
      </c>
      <c r="I643" s="437" t="str">
        <f>IF('Passages &amp; Appels'!C643="","",'Passages &amp; Appels'!C643)</f>
        <v/>
      </c>
      <c r="J643" s="110" t="str">
        <f>IF('Passages &amp; Appels'!D643="","",'Passages &amp; Appels'!D643)</f>
        <v/>
      </c>
      <c r="K643" s="110" t="str">
        <f>IF('Passages &amp; Appels'!E643="","",'Passages &amp; Appels'!E643)</f>
        <v/>
      </c>
      <c r="L643" s="110" t="str">
        <f>IF('Passages &amp; Appels'!F643="","",'Passages &amp; Appels'!F643)</f>
        <v/>
      </c>
      <c r="M643" s="112" t="str">
        <f>IF('Passages &amp; Appels'!G643="","",'Passages &amp; Appels'!G643)</f>
        <v/>
      </c>
      <c r="N643" s="441" t="str">
        <f>IF('Passages &amp; Appels'!M643="","",'Passages &amp; Appels'!M643)</f>
        <v/>
      </c>
      <c r="O643" s="431" t="str">
        <f>IF('Passages &amp; Appels'!N643="","",'Passages &amp; Appels'!N643)</f>
        <v/>
      </c>
      <c r="P643" s="431" t="str">
        <f>IF('Passages &amp; Appels'!O643="","",'Passages &amp; Appels'!O643)</f>
        <v/>
      </c>
      <c r="Q643" s="439" t="str">
        <f>IF('Passages &amp; Appels'!P643="","",'Passages &amp; Appels'!P643)</f>
        <v/>
      </c>
      <c r="R643" s="435" t="str">
        <f>IF('Passages &amp; Appels'!Q643="","",'Passages &amp; Appels'!Q643)</f>
        <v/>
      </c>
      <c r="S643" s="110" t="str">
        <f>IF('Passages &amp; Appels'!R643="","",'Passages &amp; Appels'!R643)</f>
        <v/>
      </c>
      <c r="T643" s="437" t="str">
        <f>IF('Passages &amp; Appels'!S643="","",'Passages &amp; Appels'!S643)</f>
        <v/>
      </c>
      <c r="U643" s="112" t="str">
        <f>IF('Passages &amp; Appels'!T643="","",'Passages &amp; Appels'!T643)</f>
        <v/>
      </c>
      <c r="V643" s="413" t="str">
        <f>IF('Passages &amp; Appels'!U643="","",'Passages &amp; Appels'!U643)</f>
        <v/>
      </c>
    </row>
    <row r="644" spans="1:22" ht="18.75" hidden="1" x14ac:dyDescent="0.3">
      <c r="A644" s="486"/>
      <c r="B644" s="491" t="str">
        <f>IF('Passages &amp; Appels'!L644='Passages &amp; Appels'!L643,"",'Passages &amp; Appels'!L644)</f>
        <v/>
      </c>
      <c r="C644" s="487" t="str">
        <f>IF('Passages &amp; Appels'!A644='Passages &amp; Appels'!A643,"",'Passages &amp; Appels'!A644)</f>
        <v/>
      </c>
      <c r="D644" s="490" t="str">
        <f>IF('Passages &amp; Appels'!K644='Passages &amp; Appels'!K643,"",'Passages &amp; Appels'!K644)</f>
        <v/>
      </c>
      <c r="E644" s="488" t="str">
        <f>IF('Passages &amp; Appels'!H644='Passages &amp; Appels'!H643,"",'Passages &amp; Appels'!H644)</f>
        <v/>
      </c>
      <c r="F644" s="489" t="str">
        <f>IF('Passages &amp; Appels'!I644='Passages &amp; Appels'!I643,"",'Passages &amp; Appels'!I644)</f>
        <v/>
      </c>
      <c r="G644" s="259" t="str">
        <f>IF('Passages &amp; Appels'!J644="","",'Passages &amp; Appels'!J644)</f>
        <v/>
      </c>
      <c r="H644" s="468" t="str">
        <f>IF('Passages &amp; Appels'!B644="","",'Passages &amp; Appels'!B644)</f>
        <v/>
      </c>
      <c r="I644" s="437" t="str">
        <f>IF('Passages &amp; Appels'!C644="","",'Passages &amp; Appels'!C644)</f>
        <v/>
      </c>
      <c r="J644" s="110" t="str">
        <f>IF('Passages &amp; Appels'!D644="","",'Passages &amp; Appels'!D644)</f>
        <v/>
      </c>
      <c r="K644" s="110" t="str">
        <f>IF('Passages &amp; Appels'!E644="","",'Passages &amp; Appels'!E644)</f>
        <v/>
      </c>
      <c r="L644" s="110" t="str">
        <f>IF('Passages &amp; Appels'!F644="","",'Passages &amp; Appels'!F644)</f>
        <v/>
      </c>
      <c r="M644" s="112" t="str">
        <f>IF('Passages &amp; Appels'!G644="","",'Passages &amp; Appels'!G644)</f>
        <v/>
      </c>
      <c r="N644" s="441" t="str">
        <f>IF('Passages &amp; Appels'!M644="","",'Passages &amp; Appels'!M644)</f>
        <v/>
      </c>
      <c r="O644" s="431" t="str">
        <f>IF('Passages &amp; Appels'!N644="","",'Passages &amp; Appels'!N644)</f>
        <v/>
      </c>
      <c r="P644" s="431" t="str">
        <f>IF('Passages &amp; Appels'!O644="","",'Passages &amp; Appels'!O644)</f>
        <v/>
      </c>
      <c r="Q644" s="439" t="str">
        <f>IF('Passages &amp; Appels'!P644="","",'Passages &amp; Appels'!P644)</f>
        <v/>
      </c>
      <c r="R644" s="435" t="str">
        <f>IF('Passages &amp; Appels'!Q644="","",'Passages &amp; Appels'!Q644)</f>
        <v/>
      </c>
      <c r="S644" s="110" t="str">
        <f>IF('Passages &amp; Appels'!R644="","",'Passages &amp; Appels'!R644)</f>
        <v/>
      </c>
      <c r="T644" s="437" t="str">
        <f>IF('Passages &amp; Appels'!S644="","",'Passages &amp; Appels'!S644)</f>
        <v/>
      </c>
      <c r="U644" s="112" t="str">
        <f>IF('Passages &amp; Appels'!T644="","",'Passages &amp; Appels'!T644)</f>
        <v/>
      </c>
      <c r="V644" s="413" t="str">
        <f>IF('Passages &amp; Appels'!U644="","",'Passages &amp; Appels'!U644)</f>
        <v/>
      </c>
    </row>
    <row r="645" spans="1:22" ht="18.75" hidden="1" x14ac:dyDescent="0.3">
      <c r="A645" s="486"/>
      <c r="B645" s="491" t="str">
        <f>IF('Passages &amp; Appels'!L645='Passages &amp; Appels'!L644,"",'Passages &amp; Appels'!L645)</f>
        <v/>
      </c>
      <c r="C645" s="487" t="str">
        <f>IF('Passages &amp; Appels'!A645='Passages &amp; Appels'!A644,"",'Passages &amp; Appels'!A645)</f>
        <v/>
      </c>
      <c r="D645" s="490" t="str">
        <f>IF('Passages &amp; Appels'!K645='Passages &amp; Appels'!K644,"",'Passages &amp; Appels'!K645)</f>
        <v/>
      </c>
      <c r="E645" s="488" t="str">
        <f>IF('Passages &amp; Appels'!H645='Passages &amp; Appels'!H644,"",'Passages &amp; Appels'!H645)</f>
        <v/>
      </c>
      <c r="F645" s="489" t="str">
        <f>IF('Passages &amp; Appels'!I645='Passages &amp; Appels'!I644,"",'Passages &amp; Appels'!I645)</f>
        <v/>
      </c>
      <c r="G645" s="259" t="str">
        <f>IF('Passages &amp; Appels'!J645="","",'Passages &amp; Appels'!J645)</f>
        <v/>
      </c>
      <c r="H645" s="468" t="str">
        <f>IF('Passages &amp; Appels'!B645="","",'Passages &amp; Appels'!B645)</f>
        <v/>
      </c>
      <c r="I645" s="437" t="str">
        <f>IF('Passages &amp; Appels'!C645="","",'Passages &amp; Appels'!C645)</f>
        <v/>
      </c>
      <c r="J645" s="110" t="str">
        <f>IF('Passages &amp; Appels'!D645="","",'Passages &amp; Appels'!D645)</f>
        <v/>
      </c>
      <c r="K645" s="110" t="str">
        <f>IF('Passages &amp; Appels'!E645="","",'Passages &amp; Appels'!E645)</f>
        <v/>
      </c>
      <c r="L645" s="110" t="str">
        <f>IF('Passages &amp; Appels'!F645="","",'Passages &amp; Appels'!F645)</f>
        <v/>
      </c>
      <c r="M645" s="112" t="str">
        <f>IF('Passages &amp; Appels'!G645="","",'Passages &amp; Appels'!G645)</f>
        <v/>
      </c>
      <c r="N645" s="441" t="str">
        <f>IF('Passages &amp; Appels'!M645="","",'Passages &amp; Appels'!M645)</f>
        <v/>
      </c>
      <c r="O645" s="431" t="str">
        <f>IF('Passages &amp; Appels'!N645="","",'Passages &amp; Appels'!N645)</f>
        <v/>
      </c>
      <c r="P645" s="431" t="str">
        <f>IF('Passages &amp; Appels'!O645="","",'Passages &amp; Appels'!O645)</f>
        <v/>
      </c>
      <c r="Q645" s="439" t="str">
        <f>IF('Passages &amp; Appels'!P645="","",'Passages &amp; Appels'!P645)</f>
        <v/>
      </c>
      <c r="R645" s="435" t="str">
        <f>IF('Passages &amp; Appels'!Q645="","",'Passages &amp; Appels'!Q645)</f>
        <v/>
      </c>
      <c r="S645" s="110" t="str">
        <f>IF('Passages &amp; Appels'!R645="","",'Passages &amp; Appels'!R645)</f>
        <v/>
      </c>
      <c r="T645" s="437" t="str">
        <f>IF('Passages &amp; Appels'!S645="","",'Passages &amp; Appels'!S645)</f>
        <v/>
      </c>
      <c r="U645" s="112" t="str">
        <f>IF('Passages &amp; Appels'!T645="","",'Passages &amp; Appels'!T645)</f>
        <v/>
      </c>
      <c r="V645" s="413" t="str">
        <f>IF('Passages &amp; Appels'!U645="","",'Passages &amp; Appels'!U645)</f>
        <v/>
      </c>
    </row>
    <row r="646" spans="1:22" ht="18.75" hidden="1" x14ac:dyDescent="0.3">
      <c r="A646" s="486"/>
      <c r="B646" s="491" t="str">
        <f>IF('Passages &amp; Appels'!L646='Passages &amp; Appels'!L645,"",'Passages &amp; Appels'!L646)</f>
        <v/>
      </c>
      <c r="C646" s="487" t="str">
        <f>IF('Passages &amp; Appels'!A646='Passages &amp; Appels'!A645,"",'Passages &amp; Appels'!A646)</f>
        <v/>
      </c>
      <c r="D646" s="490" t="str">
        <f>IF('Passages &amp; Appels'!K646='Passages &amp; Appels'!K645,"",'Passages &amp; Appels'!K646)</f>
        <v/>
      </c>
      <c r="E646" s="488" t="str">
        <f>IF('Passages &amp; Appels'!H646='Passages &amp; Appels'!H645,"",'Passages &amp; Appels'!H646)</f>
        <v/>
      </c>
      <c r="F646" s="489" t="str">
        <f>IF('Passages &amp; Appels'!I646='Passages &amp; Appels'!I645,"",'Passages &amp; Appels'!I646)</f>
        <v/>
      </c>
      <c r="G646" s="259" t="str">
        <f>IF('Passages &amp; Appels'!J646="","",'Passages &amp; Appels'!J646)</f>
        <v/>
      </c>
      <c r="H646" s="468" t="str">
        <f>IF('Passages &amp; Appels'!B646="","",'Passages &amp; Appels'!B646)</f>
        <v/>
      </c>
      <c r="I646" s="437" t="str">
        <f>IF('Passages &amp; Appels'!C646="","",'Passages &amp; Appels'!C646)</f>
        <v/>
      </c>
      <c r="J646" s="110" t="str">
        <f>IF('Passages &amp; Appels'!D646="","",'Passages &amp; Appels'!D646)</f>
        <v/>
      </c>
      <c r="K646" s="110" t="str">
        <f>IF('Passages &amp; Appels'!E646="","",'Passages &amp; Appels'!E646)</f>
        <v/>
      </c>
      <c r="L646" s="110" t="str">
        <f>IF('Passages &amp; Appels'!F646="","",'Passages &amp; Appels'!F646)</f>
        <v/>
      </c>
      <c r="M646" s="112" t="str">
        <f>IF('Passages &amp; Appels'!G646="","",'Passages &amp; Appels'!G646)</f>
        <v/>
      </c>
      <c r="N646" s="441" t="str">
        <f>IF('Passages &amp; Appels'!M646="","",'Passages &amp; Appels'!M646)</f>
        <v/>
      </c>
      <c r="O646" s="431" t="str">
        <f>IF('Passages &amp; Appels'!N646="","",'Passages &amp; Appels'!N646)</f>
        <v/>
      </c>
      <c r="P646" s="431" t="str">
        <f>IF('Passages &amp; Appels'!O646="","",'Passages &amp; Appels'!O646)</f>
        <v/>
      </c>
      <c r="Q646" s="439" t="str">
        <f>IF('Passages &amp; Appels'!P646="","",'Passages &amp; Appels'!P646)</f>
        <v/>
      </c>
      <c r="R646" s="435" t="str">
        <f>IF('Passages &amp; Appels'!Q646="","",'Passages &amp; Appels'!Q646)</f>
        <v/>
      </c>
      <c r="S646" s="110" t="str">
        <f>IF('Passages &amp; Appels'!R646="","",'Passages &amp; Appels'!R646)</f>
        <v/>
      </c>
      <c r="T646" s="437" t="str">
        <f>IF('Passages &amp; Appels'!S646="","",'Passages &amp; Appels'!S646)</f>
        <v/>
      </c>
      <c r="U646" s="112" t="str">
        <f>IF('Passages &amp; Appels'!T646="","",'Passages &amp; Appels'!T646)</f>
        <v/>
      </c>
      <c r="V646" s="413" t="str">
        <f>IF('Passages &amp; Appels'!U646="","",'Passages &amp; Appels'!U646)</f>
        <v/>
      </c>
    </row>
    <row r="647" spans="1:22" ht="18.75" hidden="1" x14ac:dyDescent="0.3">
      <c r="A647" s="486"/>
      <c r="B647" s="491" t="str">
        <f>IF('Passages &amp; Appels'!L647='Passages &amp; Appels'!L646,"",'Passages &amp; Appels'!L647)</f>
        <v/>
      </c>
      <c r="C647" s="487" t="str">
        <f>IF('Passages &amp; Appels'!A647='Passages &amp; Appels'!A646,"",'Passages &amp; Appels'!A647)</f>
        <v/>
      </c>
      <c r="D647" s="490" t="str">
        <f>IF('Passages &amp; Appels'!K647='Passages &amp; Appels'!K646,"",'Passages &amp; Appels'!K647)</f>
        <v/>
      </c>
      <c r="E647" s="488" t="str">
        <f>IF('Passages &amp; Appels'!H647='Passages &amp; Appels'!H646,"",'Passages &amp; Appels'!H647)</f>
        <v/>
      </c>
      <c r="F647" s="489" t="str">
        <f>IF('Passages &amp; Appels'!I647='Passages &amp; Appels'!I646,"",'Passages &amp; Appels'!I647)</f>
        <v/>
      </c>
      <c r="G647" s="259" t="str">
        <f>IF('Passages &amp; Appels'!J647="","",'Passages &amp; Appels'!J647)</f>
        <v/>
      </c>
      <c r="H647" s="468" t="str">
        <f>IF('Passages &amp; Appels'!B647="","",'Passages &amp; Appels'!B647)</f>
        <v/>
      </c>
      <c r="I647" s="437" t="str">
        <f>IF('Passages &amp; Appels'!C647="","",'Passages &amp; Appels'!C647)</f>
        <v/>
      </c>
      <c r="J647" s="110" t="str">
        <f>IF('Passages &amp; Appels'!D647="","",'Passages &amp; Appels'!D647)</f>
        <v/>
      </c>
      <c r="K647" s="110" t="str">
        <f>IF('Passages &amp; Appels'!E647="","",'Passages &amp; Appels'!E647)</f>
        <v/>
      </c>
      <c r="L647" s="110" t="str">
        <f>IF('Passages &amp; Appels'!F647="","",'Passages &amp; Appels'!F647)</f>
        <v/>
      </c>
      <c r="M647" s="112" t="str">
        <f>IF('Passages &amp; Appels'!G647="","",'Passages &amp; Appels'!G647)</f>
        <v/>
      </c>
      <c r="N647" s="441" t="str">
        <f>IF('Passages &amp; Appels'!M647="","",'Passages &amp; Appels'!M647)</f>
        <v/>
      </c>
      <c r="O647" s="431" t="str">
        <f>IF('Passages &amp; Appels'!N647="","",'Passages &amp; Appels'!N647)</f>
        <v/>
      </c>
      <c r="P647" s="431" t="str">
        <f>IF('Passages &amp; Appels'!O647="","",'Passages &amp; Appels'!O647)</f>
        <v/>
      </c>
      <c r="Q647" s="439" t="str">
        <f>IF('Passages &amp; Appels'!P647="","",'Passages &amp; Appels'!P647)</f>
        <v/>
      </c>
      <c r="R647" s="435" t="str">
        <f>IF('Passages &amp; Appels'!Q647="","",'Passages &amp; Appels'!Q647)</f>
        <v/>
      </c>
      <c r="S647" s="110" t="str">
        <f>IF('Passages &amp; Appels'!R647="","",'Passages &amp; Appels'!R647)</f>
        <v/>
      </c>
      <c r="T647" s="437" t="str">
        <f>IF('Passages &amp; Appels'!S647="","",'Passages &amp; Appels'!S647)</f>
        <v/>
      </c>
      <c r="U647" s="112" t="str">
        <f>IF('Passages &amp; Appels'!T647="","",'Passages &amp; Appels'!T647)</f>
        <v/>
      </c>
      <c r="V647" s="413" t="str">
        <f>IF('Passages &amp; Appels'!U647="","",'Passages &amp; Appels'!U647)</f>
        <v/>
      </c>
    </row>
    <row r="648" spans="1:22" ht="18.75" hidden="1" x14ac:dyDescent="0.3">
      <c r="A648" s="486"/>
      <c r="B648" s="491" t="str">
        <f>IF('Passages &amp; Appels'!L648='Passages &amp; Appels'!L647,"",'Passages &amp; Appels'!L648)</f>
        <v/>
      </c>
      <c r="C648" s="487" t="str">
        <f>IF('Passages &amp; Appels'!A648='Passages &amp; Appels'!A647,"",'Passages &amp; Appels'!A648)</f>
        <v/>
      </c>
      <c r="D648" s="490" t="str">
        <f>IF('Passages &amp; Appels'!K648='Passages &amp; Appels'!K647,"",'Passages &amp; Appels'!K648)</f>
        <v/>
      </c>
      <c r="E648" s="488" t="str">
        <f>IF('Passages &amp; Appels'!H648='Passages &amp; Appels'!H647,"",'Passages &amp; Appels'!H648)</f>
        <v/>
      </c>
      <c r="F648" s="489" t="str">
        <f>IF('Passages &amp; Appels'!I648='Passages &amp; Appels'!I647,"",'Passages &amp; Appels'!I648)</f>
        <v/>
      </c>
      <c r="G648" s="259" t="str">
        <f>IF('Passages &amp; Appels'!J648="","",'Passages &amp; Appels'!J648)</f>
        <v/>
      </c>
      <c r="H648" s="468" t="str">
        <f>IF('Passages &amp; Appels'!B648="","",'Passages &amp; Appels'!B648)</f>
        <v/>
      </c>
      <c r="I648" s="437" t="str">
        <f>IF('Passages &amp; Appels'!C648="","",'Passages &amp; Appels'!C648)</f>
        <v/>
      </c>
      <c r="J648" s="110" t="str">
        <f>IF('Passages &amp; Appels'!D648="","",'Passages &amp; Appels'!D648)</f>
        <v/>
      </c>
      <c r="K648" s="110" t="str">
        <f>IF('Passages &amp; Appels'!E648="","",'Passages &amp; Appels'!E648)</f>
        <v/>
      </c>
      <c r="L648" s="110" t="str">
        <f>IF('Passages &amp; Appels'!F648="","",'Passages &amp; Appels'!F648)</f>
        <v/>
      </c>
      <c r="M648" s="112" t="str">
        <f>IF('Passages &amp; Appels'!G648="","",'Passages &amp; Appels'!G648)</f>
        <v/>
      </c>
      <c r="N648" s="441" t="str">
        <f>IF('Passages &amp; Appels'!M648="","",'Passages &amp; Appels'!M648)</f>
        <v/>
      </c>
      <c r="O648" s="431" t="str">
        <f>IF('Passages &amp; Appels'!N648="","",'Passages &amp; Appels'!N648)</f>
        <v/>
      </c>
      <c r="P648" s="431" t="str">
        <f>IF('Passages &amp; Appels'!O648="","",'Passages &amp; Appels'!O648)</f>
        <v/>
      </c>
      <c r="Q648" s="439" t="str">
        <f>IF('Passages &amp; Appels'!P648="","",'Passages &amp; Appels'!P648)</f>
        <v/>
      </c>
      <c r="R648" s="435" t="str">
        <f>IF('Passages &amp; Appels'!Q648="","",'Passages &amp; Appels'!Q648)</f>
        <v/>
      </c>
      <c r="S648" s="110" t="str">
        <f>IF('Passages &amp; Appels'!R648="","",'Passages &amp; Appels'!R648)</f>
        <v/>
      </c>
      <c r="T648" s="437" t="str">
        <f>IF('Passages &amp; Appels'!S648="","",'Passages &amp; Appels'!S648)</f>
        <v/>
      </c>
      <c r="U648" s="112" t="str">
        <f>IF('Passages &amp; Appels'!T648="","",'Passages &amp; Appels'!T648)</f>
        <v/>
      </c>
      <c r="V648" s="413" t="str">
        <f>IF('Passages &amp; Appels'!U648="","",'Passages &amp; Appels'!U648)</f>
        <v/>
      </c>
    </row>
    <row r="649" spans="1:22" ht="18.75" hidden="1" x14ac:dyDescent="0.3">
      <c r="A649" s="486"/>
      <c r="B649" s="491" t="str">
        <f>IF('Passages &amp; Appels'!L649='Passages &amp; Appels'!L648,"",'Passages &amp; Appels'!L649)</f>
        <v/>
      </c>
      <c r="C649" s="487" t="str">
        <f>IF('Passages &amp; Appels'!A649='Passages &amp; Appels'!A648,"",'Passages &amp; Appels'!A649)</f>
        <v/>
      </c>
      <c r="D649" s="490" t="str">
        <f>IF('Passages &amp; Appels'!K649='Passages &amp; Appels'!K648,"",'Passages &amp; Appels'!K649)</f>
        <v/>
      </c>
      <c r="E649" s="488" t="str">
        <f>IF('Passages &amp; Appels'!H649='Passages &amp; Appels'!H648,"",'Passages &amp; Appels'!H649)</f>
        <v/>
      </c>
      <c r="F649" s="489" t="str">
        <f>IF('Passages &amp; Appels'!I649='Passages &amp; Appels'!I648,"",'Passages &amp; Appels'!I649)</f>
        <v/>
      </c>
      <c r="G649" s="259" t="str">
        <f>IF('Passages &amp; Appels'!J649="","",'Passages &amp; Appels'!J649)</f>
        <v/>
      </c>
      <c r="H649" s="468" t="str">
        <f>IF('Passages &amp; Appels'!B649="","",'Passages &amp; Appels'!B649)</f>
        <v/>
      </c>
      <c r="I649" s="437" t="str">
        <f>IF('Passages &amp; Appels'!C649="","",'Passages &amp; Appels'!C649)</f>
        <v/>
      </c>
      <c r="J649" s="110" t="str">
        <f>IF('Passages &amp; Appels'!D649="","",'Passages &amp; Appels'!D649)</f>
        <v/>
      </c>
      <c r="K649" s="110" t="str">
        <f>IF('Passages &amp; Appels'!E649="","",'Passages &amp; Appels'!E649)</f>
        <v/>
      </c>
      <c r="L649" s="110" t="str">
        <f>IF('Passages &amp; Appels'!F649="","",'Passages &amp; Appels'!F649)</f>
        <v/>
      </c>
      <c r="M649" s="112" t="str">
        <f>IF('Passages &amp; Appels'!G649="","",'Passages &amp; Appels'!G649)</f>
        <v/>
      </c>
      <c r="N649" s="441" t="str">
        <f>IF('Passages &amp; Appels'!M649="","",'Passages &amp; Appels'!M649)</f>
        <v/>
      </c>
      <c r="O649" s="431" t="str">
        <f>IF('Passages &amp; Appels'!N649="","",'Passages &amp; Appels'!N649)</f>
        <v/>
      </c>
      <c r="P649" s="431" t="str">
        <f>IF('Passages &amp; Appels'!O649="","",'Passages &amp; Appels'!O649)</f>
        <v/>
      </c>
      <c r="Q649" s="439" t="str">
        <f>IF('Passages &amp; Appels'!P649="","",'Passages &amp; Appels'!P649)</f>
        <v/>
      </c>
      <c r="R649" s="435" t="str">
        <f>IF('Passages &amp; Appels'!Q649="","",'Passages &amp; Appels'!Q649)</f>
        <v/>
      </c>
      <c r="S649" s="110" t="str">
        <f>IF('Passages &amp; Appels'!R649="","",'Passages &amp; Appels'!R649)</f>
        <v/>
      </c>
      <c r="T649" s="437" t="str">
        <f>IF('Passages &amp; Appels'!S649="","",'Passages &amp; Appels'!S649)</f>
        <v/>
      </c>
      <c r="U649" s="112" t="str">
        <f>IF('Passages &amp; Appels'!T649="","",'Passages &amp; Appels'!T649)</f>
        <v/>
      </c>
      <c r="V649" s="413" t="str">
        <f>IF('Passages &amp; Appels'!U649="","",'Passages &amp; Appels'!U649)</f>
        <v/>
      </c>
    </row>
    <row r="650" spans="1:22" ht="18.75" hidden="1" x14ac:dyDescent="0.3">
      <c r="A650" s="486"/>
      <c r="B650" s="491" t="str">
        <f>IF('Passages &amp; Appels'!L650='Passages &amp; Appels'!L649,"",'Passages &amp; Appels'!L650)</f>
        <v/>
      </c>
      <c r="C650" s="487" t="str">
        <f>IF('Passages &amp; Appels'!A650='Passages &amp; Appels'!A649,"",'Passages &amp; Appels'!A650)</f>
        <v/>
      </c>
      <c r="D650" s="490" t="str">
        <f>IF('Passages &amp; Appels'!K650='Passages &amp; Appels'!K649,"",'Passages &amp; Appels'!K650)</f>
        <v/>
      </c>
      <c r="E650" s="488" t="str">
        <f>IF('Passages &amp; Appels'!H650='Passages &amp; Appels'!H649,"",'Passages &amp; Appels'!H650)</f>
        <v/>
      </c>
      <c r="F650" s="489" t="str">
        <f>IF('Passages &amp; Appels'!I650='Passages &amp; Appels'!I649,"",'Passages &amp; Appels'!I650)</f>
        <v/>
      </c>
      <c r="G650" s="259" t="str">
        <f>IF('Passages &amp; Appels'!J650="","",'Passages &amp; Appels'!J650)</f>
        <v/>
      </c>
      <c r="H650" s="468" t="str">
        <f>IF('Passages &amp; Appels'!B650="","",'Passages &amp; Appels'!B650)</f>
        <v/>
      </c>
      <c r="I650" s="437" t="str">
        <f>IF('Passages &amp; Appels'!C650="","",'Passages &amp; Appels'!C650)</f>
        <v/>
      </c>
      <c r="J650" s="110" t="str">
        <f>IF('Passages &amp; Appels'!D650="","",'Passages &amp; Appels'!D650)</f>
        <v/>
      </c>
      <c r="K650" s="110" t="str">
        <f>IF('Passages &amp; Appels'!E650="","",'Passages &amp; Appels'!E650)</f>
        <v/>
      </c>
      <c r="L650" s="110" t="str">
        <f>IF('Passages &amp; Appels'!F650="","",'Passages &amp; Appels'!F650)</f>
        <v/>
      </c>
      <c r="M650" s="112" t="str">
        <f>IF('Passages &amp; Appels'!G650="","",'Passages &amp; Appels'!G650)</f>
        <v/>
      </c>
      <c r="N650" s="441" t="str">
        <f>IF('Passages &amp; Appels'!M650="","",'Passages &amp; Appels'!M650)</f>
        <v/>
      </c>
      <c r="O650" s="431" t="str">
        <f>IF('Passages &amp; Appels'!N650="","",'Passages &amp; Appels'!N650)</f>
        <v/>
      </c>
      <c r="P650" s="431" t="str">
        <f>IF('Passages &amp; Appels'!O650="","",'Passages &amp; Appels'!O650)</f>
        <v/>
      </c>
      <c r="Q650" s="439" t="str">
        <f>IF('Passages &amp; Appels'!P650="","",'Passages &amp; Appels'!P650)</f>
        <v/>
      </c>
      <c r="R650" s="435" t="str">
        <f>IF('Passages &amp; Appels'!Q650="","",'Passages &amp; Appels'!Q650)</f>
        <v/>
      </c>
      <c r="S650" s="110" t="str">
        <f>IF('Passages &amp; Appels'!R650="","",'Passages &amp; Appels'!R650)</f>
        <v/>
      </c>
      <c r="T650" s="437" t="str">
        <f>IF('Passages &amp; Appels'!S650="","",'Passages &amp; Appels'!S650)</f>
        <v/>
      </c>
      <c r="U650" s="112" t="str">
        <f>IF('Passages &amp; Appels'!T650="","",'Passages &amp; Appels'!T650)</f>
        <v/>
      </c>
      <c r="V650" s="413" t="str">
        <f>IF('Passages &amp; Appels'!U650="","",'Passages &amp; Appels'!U650)</f>
        <v/>
      </c>
    </row>
    <row r="651" spans="1:22" ht="18.75" hidden="1" x14ac:dyDescent="0.3">
      <c r="A651" s="486"/>
      <c r="B651" s="491" t="str">
        <f>IF('Passages &amp; Appels'!L651='Passages &amp; Appels'!L650,"",'Passages &amp; Appels'!L651)</f>
        <v/>
      </c>
      <c r="C651" s="487" t="str">
        <f>IF('Passages &amp; Appels'!A651='Passages &amp; Appels'!A650,"",'Passages &amp; Appels'!A651)</f>
        <v/>
      </c>
      <c r="D651" s="490" t="str">
        <f>IF('Passages &amp; Appels'!K651='Passages &amp; Appels'!K650,"",'Passages &amp; Appels'!K651)</f>
        <v/>
      </c>
      <c r="E651" s="488" t="str">
        <f>IF('Passages &amp; Appels'!H651='Passages &amp; Appels'!H650,"",'Passages &amp; Appels'!H651)</f>
        <v/>
      </c>
      <c r="F651" s="489" t="str">
        <f>IF('Passages &amp; Appels'!I651='Passages &amp; Appels'!I650,"",'Passages &amp; Appels'!I651)</f>
        <v/>
      </c>
      <c r="G651" s="259" t="str">
        <f>IF('Passages &amp; Appels'!J651="","",'Passages &amp; Appels'!J651)</f>
        <v/>
      </c>
      <c r="H651" s="468" t="str">
        <f>IF('Passages &amp; Appels'!B651="","",'Passages &amp; Appels'!B651)</f>
        <v/>
      </c>
      <c r="I651" s="437" t="str">
        <f>IF('Passages &amp; Appels'!C651="","",'Passages &amp; Appels'!C651)</f>
        <v/>
      </c>
      <c r="J651" s="110" t="str">
        <f>IF('Passages &amp; Appels'!D651="","",'Passages &amp; Appels'!D651)</f>
        <v/>
      </c>
      <c r="K651" s="110" t="str">
        <f>IF('Passages &amp; Appels'!E651="","",'Passages &amp; Appels'!E651)</f>
        <v/>
      </c>
      <c r="L651" s="110" t="str">
        <f>IF('Passages &amp; Appels'!F651="","",'Passages &amp; Appels'!F651)</f>
        <v/>
      </c>
      <c r="M651" s="112" t="str">
        <f>IF('Passages &amp; Appels'!G651="","",'Passages &amp; Appels'!G651)</f>
        <v/>
      </c>
      <c r="N651" s="441" t="str">
        <f>IF('Passages &amp; Appels'!M651="","",'Passages &amp; Appels'!M651)</f>
        <v/>
      </c>
      <c r="O651" s="431" t="str">
        <f>IF('Passages &amp; Appels'!N651="","",'Passages &amp; Appels'!N651)</f>
        <v/>
      </c>
      <c r="P651" s="431" t="str">
        <f>IF('Passages &amp; Appels'!O651="","",'Passages &amp; Appels'!O651)</f>
        <v/>
      </c>
      <c r="Q651" s="439" t="str">
        <f>IF('Passages &amp; Appels'!P651="","",'Passages &amp; Appels'!P651)</f>
        <v/>
      </c>
      <c r="R651" s="435" t="str">
        <f>IF('Passages &amp; Appels'!Q651="","",'Passages &amp; Appels'!Q651)</f>
        <v/>
      </c>
      <c r="S651" s="110" t="str">
        <f>IF('Passages &amp; Appels'!R651="","",'Passages &amp; Appels'!R651)</f>
        <v/>
      </c>
      <c r="T651" s="437" t="str">
        <f>IF('Passages &amp; Appels'!S651="","",'Passages &amp; Appels'!S651)</f>
        <v/>
      </c>
      <c r="U651" s="112" t="str">
        <f>IF('Passages &amp; Appels'!T651="","",'Passages &amp; Appels'!T651)</f>
        <v/>
      </c>
      <c r="V651" s="413" t="str">
        <f>IF('Passages &amp; Appels'!U651="","",'Passages &amp; Appels'!U651)</f>
        <v/>
      </c>
    </row>
    <row r="652" spans="1:22" ht="18.75" hidden="1" x14ac:dyDescent="0.3">
      <c r="A652" s="486"/>
      <c r="B652" s="491" t="str">
        <f>IF('Passages &amp; Appels'!L652='Passages &amp; Appels'!L651,"",'Passages &amp; Appels'!L652)</f>
        <v/>
      </c>
      <c r="C652" s="487" t="str">
        <f>IF('Passages &amp; Appels'!A652='Passages &amp; Appels'!A651,"",'Passages &amp; Appels'!A652)</f>
        <v/>
      </c>
      <c r="D652" s="490" t="str">
        <f>IF('Passages &amp; Appels'!K652='Passages &amp; Appels'!K651,"",'Passages &amp; Appels'!K652)</f>
        <v/>
      </c>
      <c r="E652" s="488" t="str">
        <f>IF('Passages &amp; Appels'!H652='Passages &amp; Appels'!H651,"",'Passages &amp; Appels'!H652)</f>
        <v/>
      </c>
      <c r="F652" s="489" t="str">
        <f>IF('Passages &amp; Appels'!I652='Passages &amp; Appels'!I651,"",'Passages &amp; Appels'!I652)</f>
        <v/>
      </c>
      <c r="G652" s="259" t="str">
        <f>IF('Passages &amp; Appels'!J652="","",'Passages &amp; Appels'!J652)</f>
        <v/>
      </c>
      <c r="H652" s="468" t="str">
        <f>IF('Passages &amp; Appels'!B652="","",'Passages &amp; Appels'!B652)</f>
        <v/>
      </c>
      <c r="I652" s="437" t="str">
        <f>IF('Passages &amp; Appels'!C652="","",'Passages &amp; Appels'!C652)</f>
        <v/>
      </c>
      <c r="J652" s="110" t="str">
        <f>IF('Passages &amp; Appels'!D652="","",'Passages &amp; Appels'!D652)</f>
        <v/>
      </c>
      <c r="K652" s="110" t="str">
        <f>IF('Passages &amp; Appels'!E652="","",'Passages &amp; Appels'!E652)</f>
        <v/>
      </c>
      <c r="L652" s="110" t="str">
        <f>IF('Passages &amp; Appels'!F652="","",'Passages &amp; Appels'!F652)</f>
        <v/>
      </c>
      <c r="M652" s="112" t="str">
        <f>IF('Passages &amp; Appels'!G652="","",'Passages &amp; Appels'!G652)</f>
        <v/>
      </c>
      <c r="N652" s="441" t="str">
        <f>IF('Passages &amp; Appels'!M652="","",'Passages &amp; Appels'!M652)</f>
        <v/>
      </c>
      <c r="O652" s="431" t="str">
        <f>IF('Passages &amp; Appels'!N652="","",'Passages &amp; Appels'!N652)</f>
        <v/>
      </c>
      <c r="P652" s="431" t="str">
        <f>IF('Passages &amp; Appels'!O652="","",'Passages &amp; Appels'!O652)</f>
        <v/>
      </c>
      <c r="Q652" s="439" t="str">
        <f>IF('Passages &amp; Appels'!P652="","",'Passages &amp; Appels'!P652)</f>
        <v/>
      </c>
      <c r="R652" s="435" t="str">
        <f>IF('Passages &amp; Appels'!Q652="","",'Passages &amp; Appels'!Q652)</f>
        <v/>
      </c>
      <c r="S652" s="110" t="str">
        <f>IF('Passages &amp; Appels'!R652="","",'Passages &amp; Appels'!R652)</f>
        <v/>
      </c>
      <c r="T652" s="437" t="str">
        <f>IF('Passages &amp; Appels'!S652="","",'Passages &amp; Appels'!S652)</f>
        <v/>
      </c>
      <c r="U652" s="112" t="str">
        <f>IF('Passages &amp; Appels'!T652="","",'Passages &amp; Appels'!T652)</f>
        <v/>
      </c>
      <c r="V652" s="413" t="str">
        <f>IF('Passages &amp; Appels'!U652="","",'Passages &amp; Appels'!U652)</f>
        <v/>
      </c>
    </row>
    <row r="653" spans="1:22" ht="18.75" hidden="1" x14ac:dyDescent="0.3">
      <c r="A653" s="486"/>
      <c r="B653" s="491" t="str">
        <f>IF('Passages &amp; Appels'!L653='Passages &amp; Appels'!L652,"",'Passages &amp; Appels'!L653)</f>
        <v/>
      </c>
      <c r="C653" s="487" t="str">
        <f>IF('Passages &amp; Appels'!A653='Passages &amp; Appels'!A652,"",'Passages &amp; Appels'!A653)</f>
        <v/>
      </c>
      <c r="D653" s="490" t="str">
        <f>IF('Passages &amp; Appels'!K653='Passages &amp; Appels'!K652,"",'Passages &amp; Appels'!K653)</f>
        <v/>
      </c>
      <c r="E653" s="488" t="str">
        <f>IF('Passages &amp; Appels'!H653='Passages &amp; Appels'!H652,"",'Passages &amp; Appels'!H653)</f>
        <v/>
      </c>
      <c r="F653" s="489" t="str">
        <f>IF('Passages &amp; Appels'!I653='Passages &amp; Appels'!I652,"",'Passages &amp; Appels'!I653)</f>
        <v/>
      </c>
      <c r="G653" s="259" t="str">
        <f>IF('Passages &amp; Appels'!J653="","",'Passages &amp; Appels'!J653)</f>
        <v/>
      </c>
      <c r="H653" s="468" t="str">
        <f>IF('Passages &amp; Appels'!B653="","",'Passages &amp; Appels'!B653)</f>
        <v/>
      </c>
      <c r="I653" s="437" t="str">
        <f>IF('Passages &amp; Appels'!C653="","",'Passages &amp; Appels'!C653)</f>
        <v/>
      </c>
      <c r="J653" s="110" t="str">
        <f>IF('Passages &amp; Appels'!D653="","",'Passages &amp; Appels'!D653)</f>
        <v/>
      </c>
      <c r="K653" s="110" t="str">
        <f>IF('Passages &amp; Appels'!E653="","",'Passages &amp; Appels'!E653)</f>
        <v/>
      </c>
      <c r="L653" s="110" t="str">
        <f>IF('Passages &amp; Appels'!F653="","",'Passages &amp; Appels'!F653)</f>
        <v/>
      </c>
      <c r="M653" s="112" t="str">
        <f>IF('Passages &amp; Appels'!G653="","",'Passages &amp; Appels'!G653)</f>
        <v/>
      </c>
      <c r="N653" s="441" t="str">
        <f>IF('Passages &amp; Appels'!M653="","",'Passages &amp; Appels'!M653)</f>
        <v/>
      </c>
      <c r="O653" s="431" t="str">
        <f>IF('Passages &amp; Appels'!N653="","",'Passages &amp; Appels'!N653)</f>
        <v/>
      </c>
      <c r="P653" s="431" t="str">
        <f>IF('Passages &amp; Appels'!O653="","",'Passages &amp; Appels'!O653)</f>
        <v/>
      </c>
      <c r="Q653" s="439" t="str">
        <f>IF('Passages &amp; Appels'!P653="","",'Passages &amp; Appels'!P653)</f>
        <v/>
      </c>
      <c r="R653" s="435" t="str">
        <f>IF('Passages &amp; Appels'!Q653="","",'Passages &amp; Appels'!Q653)</f>
        <v/>
      </c>
      <c r="S653" s="110" t="str">
        <f>IF('Passages &amp; Appels'!R653="","",'Passages &amp; Appels'!R653)</f>
        <v/>
      </c>
      <c r="T653" s="437" t="str">
        <f>IF('Passages &amp; Appels'!S653="","",'Passages &amp; Appels'!S653)</f>
        <v/>
      </c>
      <c r="U653" s="112" t="str">
        <f>IF('Passages &amp; Appels'!T653="","",'Passages &amp; Appels'!T653)</f>
        <v/>
      </c>
      <c r="V653" s="413" t="str">
        <f>IF('Passages &amp; Appels'!U653="","",'Passages &amp; Appels'!U653)</f>
        <v/>
      </c>
    </row>
    <row r="654" spans="1:22" ht="18.75" hidden="1" x14ac:dyDescent="0.3">
      <c r="A654" s="486"/>
      <c r="B654" s="491" t="str">
        <f>IF('Passages &amp; Appels'!L654='Passages &amp; Appels'!L653,"",'Passages &amp; Appels'!L654)</f>
        <v/>
      </c>
      <c r="C654" s="487" t="str">
        <f>IF('Passages &amp; Appels'!A654='Passages &amp; Appels'!A653,"",'Passages &amp; Appels'!A654)</f>
        <v/>
      </c>
      <c r="D654" s="490" t="str">
        <f>IF('Passages &amp; Appels'!K654='Passages &amp; Appels'!K653,"",'Passages &amp; Appels'!K654)</f>
        <v/>
      </c>
      <c r="E654" s="488" t="str">
        <f>IF('Passages &amp; Appels'!H654='Passages &amp; Appels'!H653,"",'Passages &amp; Appels'!H654)</f>
        <v/>
      </c>
      <c r="F654" s="489" t="str">
        <f>IF('Passages &amp; Appels'!I654='Passages &amp; Appels'!I653,"",'Passages &amp; Appels'!I654)</f>
        <v/>
      </c>
      <c r="G654" s="259" t="str">
        <f>IF('Passages &amp; Appels'!J654="","",'Passages &amp; Appels'!J654)</f>
        <v/>
      </c>
      <c r="H654" s="468" t="str">
        <f>IF('Passages &amp; Appels'!B654="","",'Passages &amp; Appels'!B654)</f>
        <v/>
      </c>
      <c r="I654" s="437" t="str">
        <f>IF('Passages &amp; Appels'!C654="","",'Passages &amp; Appels'!C654)</f>
        <v/>
      </c>
      <c r="J654" s="110" t="str">
        <f>IF('Passages &amp; Appels'!D654="","",'Passages &amp; Appels'!D654)</f>
        <v/>
      </c>
      <c r="K654" s="110" t="str">
        <f>IF('Passages &amp; Appels'!E654="","",'Passages &amp; Appels'!E654)</f>
        <v/>
      </c>
      <c r="L654" s="110" t="str">
        <f>IF('Passages &amp; Appels'!F654="","",'Passages &amp; Appels'!F654)</f>
        <v/>
      </c>
      <c r="M654" s="112" t="str">
        <f>IF('Passages &amp; Appels'!G654="","",'Passages &amp; Appels'!G654)</f>
        <v/>
      </c>
      <c r="N654" s="441" t="str">
        <f>IF('Passages &amp; Appels'!M654="","",'Passages &amp; Appels'!M654)</f>
        <v/>
      </c>
      <c r="O654" s="431" t="str">
        <f>IF('Passages &amp; Appels'!N654="","",'Passages &amp; Appels'!N654)</f>
        <v/>
      </c>
      <c r="P654" s="431" t="str">
        <f>IF('Passages &amp; Appels'!O654="","",'Passages &amp; Appels'!O654)</f>
        <v/>
      </c>
      <c r="Q654" s="439" t="str">
        <f>IF('Passages &amp; Appels'!P654="","",'Passages &amp; Appels'!P654)</f>
        <v/>
      </c>
      <c r="R654" s="435" t="str">
        <f>IF('Passages &amp; Appels'!Q654="","",'Passages &amp; Appels'!Q654)</f>
        <v/>
      </c>
      <c r="S654" s="110" t="str">
        <f>IF('Passages &amp; Appels'!R654="","",'Passages &amp; Appels'!R654)</f>
        <v/>
      </c>
      <c r="T654" s="437" t="str">
        <f>IF('Passages &amp; Appels'!S654="","",'Passages &amp; Appels'!S654)</f>
        <v/>
      </c>
      <c r="U654" s="112" t="str">
        <f>IF('Passages &amp; Appels'!T654="","",'Passages &amp; Appels'!T654)</f>
        <v/>
      </c>
      <c r="V654" s="413" t="str">
        <f>IF('Passages &amp; Appels'!U654="","",'Passages &amp; Appels'!U654)</f>
        <v/>
      </c>
    </row>
    <row r="655" spans="1:22" ht="18.75" hidden="1" x14ac:dyDescent="0.3">
      <c r="A655" s="486"/>
      <c r="B655" s="491" t="str">
        <f>IF('Passages &amp; Appels'!L655='Passages &amp; Appels'!L654,"",'Passages &amp; Appels'!L655)</f>
        <v/>
      </c>
      <c r="C655" s="487" t="str">
        <f>IF('Passages &amp; Appels'!A655='Passages &amp; Appels'!A654,"",'Passages &amp; Appels'!A655)</f>
        <v/>
      </c>
      <c r="D655" s="490" t="str">
        <f>IF('Passages &amp; Appels'!K655='Passages &amp; Appels'!K654,"",'Passages &amp; Appels'!K655)</f>
        <v/>
      </c>
      <c r="E655" s="488" t="str">
        <f>IF('Passages &amp; Appels'!H655='Passages &amp; Appels'!H654,"",'Passages &amp; Appels'!H655)</f>
        <v/>
      </c>
      <c r="F655" s="489" t="str">
        <f>IF('Passages &amp; Appels'!I655='Passages &amp; Appels'!I654,"",'Passages &amp; Appels'!I655)</f>
        <v/>
      </c>
      <c r="G655" s="259" t="str">
        <f>IF('Passages &amp; Appels'!J655="","",'Passages &amp; Appels'!J655)</f>
        <v/>
      </c>
      <c r="H655" s="468" t="str">
        <f>IF('Passages &amp; Appels'!B655="","",'Passages &amp; Appels'!B655)</f>
        <v/>
      </c>
      <c r="I655" s="437" t="str">
        <f>IF('Passages &amp; Appels'!C655="","",'Passages &amp; Appels'!C655)</f>
        <v/>
      </c>
      <c r="J655" s="110" t="str">
        <f>IF('Passages &amp; Appels'!D655="","",'Passages &amp; Appels'!D655)</f>
        <v/>
      </c>
      <c r="K655" s="110" t="str">
        <f>IF('Passages &amp; Appels'!E655="","",'Passages &amp; Appels'!E655)</f>
        <v/>
      </c>
      <c r="L655" s="110" t="str">
        <f>IF('Passages &amp; Appels'!F655="","",'Passages &amp; Appels'!F655)</f>
        <v/>
      </c>
      <c r="M655" s="112" t="str">
        <f>IF('Passages &amp; Appels'!G655="","",'Passages &amp; Appels'!G655)</f>
        <v/>
      </c>
      <c r="N655" s="441" t="str">
        <f>IF('Passages &amp; Appels'!M655="","",'Passages &amp; Appels'!M655)</f>
        <v/>
      </c>
      <c r="O655" s="431" t="str">
        <f>IF('Passages &amp; Appels'!N655="","",'Passages &amp; Appels'!N655)</f>
        <v/>
      </c>
      <c r="P655" s="431" t="str">
        <f>IF('Passages &amp; Appels'!O655="","",'Passages &amp; Appels'!O655)</f>
        <v/>
      </c>
      <c r="Q655" s="439" t="str">
        <f>IF('Passages &amp; Appels'!P655="","",'Passages &amp; Appels'!P655)</f>
        <v/>
      </c>
      <c r="R655" s="435" t="str">
        <f>IF('Passages &amp; Appels'!Q655="","",'Passages &amp; Appels'!Q655)</f>
        <v/>
      </c>
      <c r="S655" s="110" t="str">
        <f>IF('Passages &amp; Appels'!R655="","",'Passages &amp; Appels'!R655)</f>
        <v/>
      </c>
      <c r="T655" s="437" t="str">
        <f>IF('Passages &amp; Appels'!S655="","",'Passages &amp; Appels'!S655)</f>
        <v/>
      </c>
      <c r="U655" s="112" t="str">
        <f>IF('Passages &amp; Appels'!T655="","",'Passages &amp; Appels'!T655)</f>
        <v/>
      </c>
      <c r="V655" s="413" t="str">
        <f>IF('Passages &amp; Appels'!U655="","",'Passages &amp; Appels'!U655)</f>
        <v/>
      </c>
    </row>
    <row r="656" spans="1:22" ht="18.75" hidden="1" x14ac:dyDescent="0.3">
      <c r="A656" s="486"/>
      <c r="B656" s="491" t="str">
        <f>IF('Passages &amp; Appels'!L656='Passages &amp; Appels'!L655,"",'Passages &amp; Appels'!L656)</f>
        <v/>
      </c>
      <c r="C656" s="487" t="str">
        <f>IF('Passages &amp; Appels'!A656='Passages &amp; Appels'!A655,"",'Passages &amp; Appels'!A656)</f>
        <v/>
      </c>
      <c r="D656" s="490" t="str">
        <f>IF('Passages &amp; Appels'!K656='Passages &amp; Appels'!K655,"",'Passages &amp; Appels'!K656)</f>
        <v/>
      </c>
      <c r="E656" s="488" t="str">
        <f>IF('Passages &amp; Appels'!H656='Passages &amp; Appels'!H655,"",'Passages &amp; Appels'!H656)</f>
        <v/>
      </c>
      <c r="F656" s="489" t="str">
        <f>IF('Passages &amp; Appels'!I656='Passages &amp; Appels'!I655,"",'Passages &amp; Appels'!I656)</f>
        <v/>
      </c>
      <c r="G656" s="259" t="str">
        <f>IF('Passages &amp; Appels'!J656="","",'Passages &amp; Appels'!J656)</f>
        <v/>
      </c>
      <c r="H656" s="468" t="str">
        <f>IF('Passages &amp; Appels'!B656="","",'Passages &amp; Appels'!B656)</f>
        <v/>
      </c>
      <c r="I656" s="437" t="str">
        <f>IF('Passages &amp; Appels'!C656="","",'Passages &amp; Appels'!C656)</f>
        <v/>
      </c>
      <c r="J656" s="110" t="str">
        <f>IF('Passages &amp; Appels'!D656="","",'Passages &amp; Appels'!D656)</f>
        <v/>
      </c>
      <c r="K656" s="110" t="str">
        <f>IF('Passages &amp; Appels'!E656="","",'Passages &amp; Appels'!E656)</f>
        <v/>
      </c>
      <c r="L656" s="110" t="str">
        <f>IF('Passages &amp; Appels'!F656="","",'Passages &amp; Appels'!F656)</f>
        <v/>
      </c>
      <c r="M656" s="112" t="str">
        <f>IF('Passages &amp; Appels'!G656="","",'Passages &amp; Appels'!G656)</f>
        <v/>
      </c>
      <c r="N656" s="441" t="str">
        <f>IF('Passages &amp; Appels'!M656="","",'Passages &amp; Appels'!M656)</f>
        <v/>
      </c>
      <c r="O656" s="431" t="str">
        <f>IF('Passages &amp; Appels'!N656="","",'Passages &amp; Appels'!N656)</f>
        <v/>
      </c>
      <c r="P656" s="431" t="str">
        <f>IF('Passages &amp; Appels'!O656="","",'Passages &amp; Appels'!O656)</f>
        <v/>
      </c>
      <c r="Q656" s="439" t="str">
        <f>IF('Passages &amp; Appels'!P656="","",'Passages &amp; Appels'!P656)</f>
        <v/>
      </c>
      <c r="R656" s="435" t="str">
        <f>IF('Passages &amp; Appels'!Q656="","",'Passages &amp; Appels'!Q656)</f>
        <v/>
      </c>
      <c r="S656" s="110" t="str">
        <f>IF('Passages &amp; Appels'!R656="","",'Passages &amp; Appels'!R656)</f>
        <v/>
      </c>
      <c r="T656" s="437" t="str">
        <f>IF('Passages &amp; Appels'!S656="","",'Passages &amp; Appels'!S656)</f>
        <v/>
      </c>
      <c r="U656" s="112" t="str">
        <f>IF('Passages &amp; Appels'!T656="","",'Passages &amp; Appels'!T656)</f>
        <v/>
      </c>
      <c r="V656" s="413" t="str">
        <f>IF('Passages &amp; Appels'!U656="","",'Passages &amp; Appels'!U656)</f>
        <v/>
      </c>
    </row>
    <row r="657" spans="1:22" ht="18.75" hidden="1" x14ac:dyDescent="0.3">
      <c r="A657" s="486"/>
      <c r="B657" s="491" t="str">
        <f>IF('Passages &amp; Appels'!L657='Passages &amp; Appels'!L656,"",'Passages &amp; Appels'!L657)</f>
        <v/>
      </c>
      <c r="C657" s="487" t="str">
        <f>IF('Passages &amp; Appels'!A657='Passages &amp; Appels'!A656,"",'Passages &amp; Appels'!A657)</f>
        <v/>
      </c>
      <c r="D657" s="490" t="str">
        <f>IF('Passages &amp; Appels'!K657='Passages &amp; Appels'!K656,"",'Passages &amp; Appels'!K657)</f>
        <v/>
      </c>
      <c r="E657" s="488" t="str">
        <f>IF('Passages &amp; Appels'!H657='Passages &amp; Appels'!H656,"",'Passages &amp; Appels'!H657)</f>
        <v/>
      </c>
      <c r="F657" s="489" t="str">
        <f>IF('Passages &amp; Appels'!I657='Passages &amp; Appels'!I656,"",'Passages &amp; Appels'!I657)</f>
        <v/>
      </c>
      <c r="G657" s="259" t="str">
        <f>IF('Passages &amp; Appels'!J657="","",'Passages &amp; Appels'!J657)</f>
        <v/>
      </c>
      <c r="H657" s="468" t="str">
        <f>IF('Passages &amp; Appels'!B657="","",'Passages &amp; Appels'!B657)</f>
        <v/>
      </c>
      <c r="I657" s="437" t="str">
        <f>IF('Passages &amp; Appels'!C657="","",'Passages &amp; Appels'!C657)</f>
        <v/>
      </c>
      <c r="J657" s="110" t="str">
        <f>IF('Passages &amp; Appels'!D657="","",'Passages &amp; Appels'!D657)</f>
        <v/>
      </c>
      <c r="K657" s="110" t="str">
        <f>IF('Passages &amp; Appels'!E657="","",'Passages &amp; Appels'!E657)</f>
        <v/>
      </c>
      <c r="L657" s="110" t="str">
        <f>IF('Passages &amp; Appels'!F657="","",'Passages &amp; Appels'!F657)</f>
        <v/>
      </c>
      <c r="M657" s="112" t="str">
        <f>IF('Passages &amp; Appels'!G657="","",'Passages &amp; Appels'!G657)</f>
        <v/>
      </c>
      <c r="N657" s="441" t="str">
        <f>IF('Passages &amp; Appels'!M657="","",'Passages &amp; Appels'!M657)</f>
        <v/>
      </c>
      <c r="O657" s="431" t="str">
        <f>IF('Passages &amp; Appels'!N657="","",'Passages &amp; Appels'!N657)</f>
        <v/>
      </c>
      <c r="P657" s="431" t="str">
        <f>IF('Passages &amp; Appels'!O657="","",'Passages &amp; Appels'!O657)</f>
        <v/>
      </c>
      <c r="Q657" s="439" t="str">
        <f>IF('Passages &amp; Appels'!P657="","",'Passages &amp; Appels'!P657)</f>
        <v/>
      </c>
      <c r="R657" s="435" t="str">
        <f>IF('Passages &amp; Appels'!Q657="","",'Passages &amp; Appels'!Q657)</f>
        <v/>
      </c>
      <c r="S657" s="110" t="str">
        <f>IF('Passages &amp; Appels'!R657="","",'Passages &amp; Appels'!R657)</f>
        <v/>
      </c>
      <c r="T657" s="437" t="str">
        <f>IF('Passages &amp; Appels'!S657="","",'Passages &amp; Appels'!S657)</f>
        <v/>
      </c>
      <c r="U657" s="112" t="str">
        <f>IF('Passages &amp; Appels'!T657="","",'Passages &amp; Appels'!T657)</f>
        <v/>
      </c>
      <c r="V657" s="413" t="str">
        <f>IF('Passages &amp; Appels'!U657="","",'Passages &amp; Appels'!U657)</f>
        <v/>
      </c>
    </row>
    <row r="658" spans="1:22" ht="18.75" hidden="1" x14ac:dyDescent="0.3">
      <c r="A658" s="486"/>
      <c r="B658" s="491" t="str">
        <f>IF('Passages &amp; Appels'!L658='Passages &amp; Appels'!L657,"",'Passages &amp; Appels'!L658)</f>
        <v/>
      </c>
      <c r="C658" s="487" t="str">
        <f>IF('Passages &amp; Appels'!A658='Passages &amp; Appels'!A657,"",'Passages &amp; Appels'!A658)</f>
        <v/>
      </c>
      <c r="D658" s="490" t="str">
        <f>IF('Passages &amp; Appels'!K658='Passages &amp; Appels'!K657,"",'Passages &amp; Appels'!K658)</f>
        <v/>
      </c>
      <c r="E658" s="488" t="str">
        <f>IF('Passages &amp; Appels'!H658='Passages &amp; Appels'!H657,"",'Passages &amp; Appels'!H658)</f>
        <v/>
      </c>
      <c r="F658" s="489" t="str">
        <f>IF('Passages &amp; Appels'!I658='Passages &amp; Appels'!I657,"",'Passages &amp; Appels'!I658)</f>
        <v/>
      </c>
      <c r="G658" s="259" t="str">
        <f>IF('Passages &amp; Appels'!J658="","",'Passages &amp; Appels'!J658)</f>
        <v/>
      </c>
      <c r="H658" s="468" t="str">
        <f>IF('Passages &amp; Appels'!B658="","",'Passages &amp; Appels'!B658)</f>
        <v/>
      </c>
      <c r="I658" s="437" t="str">
        <f>IF('Passages &amp; Appels'!C658="","",'Passages &amp; Appels'!C658)</f>
        <v/>
      </c>
      <c r="J658" s="110" t="str">
        <f>IF('Passages &amp; Appels'!D658="","",'Passages &amp; Appels'!D658)</f>
        <v/>
      </c>
      <c r="K658" s="110" t="str">
        <f>IF('Passages &amp; Appels'!E658="","",'Passages &amp; Appels'!E658)</f>
        <v/>
      </c>
      <c r="L658" s="110" t="str">
        <f>IF('Passages &amp; Appels'!F658="","",'Passages &amp; Appels'!F658)</f>
        <v/>
      </c>
      <c r="M658" s="112" t="str">
        <f>IF('Passages &amp; Appels'!G658="","",'Passages &amp; Appels'!G658)</f>
        <v/>
      </c>
      <c r="N658" s="441" t="str">
        <f>IF('Passages &amp; Appels'!M658="","",'Passages &amp; Appels'!M658)</f>
        <v/>
      </c>
      <c r="O658" s="431" t="str">
        <f>IF('Passages &amp; Appels'!N658="","",'Passages &amp; Appels'!N658)</f>
        <v/>
      </c>
      <c r="P658" s="431" t="str">
        <f>IF('Passages &amp; Appels'!O658="","",'Passages &amp; Appels'!O658)</f>
        <v/>
      </c>
      <c r="Q658" s="439" t="str">
        <f>IF('Passages &amp; Appels'!P658="","",'Passages &amp; Appels'!P658)</f>
        <v/>
      </c>
      <c r="R658" s="435" t="str">
        <f>IF('Passages &amp; Appels'!Q658="","",'Passages &amp; Appels'!Q658)</f>
        <v/>
      </c>
      <c r="S658" s="110" t="str">
        <f>IF('Passages &amp; Appels'!R658="","",'Passages &amp; Appels'!R658)</f>
        <v/>
      </c>
      <c r="T658" s="437" t="str">
        <f>IF('Passages &amp; Appels'!S658="","",'Passages &amp; Appels'!S658)</f>
        <v/>
      </c>
      <c r="U658" s="112" t="str">
        <f>IF('Passages &amp; Appels'!T658="","",'Passages &amp; Appels'!T658)</f>
        <v/>
      </c>
      <c r="V658" s="413" t="str">
        <f>IF('Passages &amp; Appels'!U658="","",'Passages &amp; Appels'!U658)</f>
        <v/>
      </c>
    </row>
    <row r="659" spans="1:22" ht="18.75" hidden="1" x14ac:dyDescent="0.3">
      <c r="A659" s="486"/>
      <c r="B659" s="491" t="str">
        <f>IF('Passages &amp; Appels'!L659='Passages &amp; Appels'!L658,"",'Passages &amp; Appels'!L659)</f>
        <v/>
      </c>
      <c r="C659" s="487" t="str">
        <f>IF('Passages &amp; Appels'!A659='Passages &amp; Appels'!A658,"",'Passages &amp; Appels'!A659)</f>
        <v/>
      </c>
      <c r="D659" s="490" t="str">
        <f>IF('Passages &amp; Appels'!K659='Passages &amp; Appels'!K658,"",'Passages &amp; Appels'!K659)</f>
        <v/>
      </c>
      <c r="E659" s="488" t="str">
        <f>IF('Passages &amp; Appels'!H659='Passages &amp; Appels'!H658,"",'Passages &amp; Appels'!H659)</f>
        <v/>
      </c>
      <c r="F659" s="489" t="str">
        <f>IF('Passages &amp; Appels'!I659='Passages &amp; Appels'!I658,"",'Passages &amp; Appels'!I659)</f>
        <v/>
      </c>
      <c r="G659" s="259" t="str">
        <f>IF('Passages &amp; Appels'!J659="","",'Passages &amp; Appels'!J659)</f>
        <v/>
      </c>
      <c r="H659" s="468" t="str">
        <f>IF('Passages &amp; Appels'!B659="","",'Passages &amp; Appels'!B659)</f>
        <v/>
      </c>
      <c r="I659" s="437" t="str">
        <f>IF('Passages &amp; Appels'!C659="","",'Passages &amp; Appels'!C659)</f>
        <v/>
      </c>
      <c r="J659" s="110" t="str">
        <f>IF('Passages &amp; Appels'!D659="","",'Passages &amp; Appels'!D659)</f>
        <v/>
      </c>
      <c r="K659" s="110" t="str">
        <f>IF('Passages &amp; Appels'!E659="","",'Passages &amp; Appels'!E659)</f>
        <v/>
      </c>
      <c r="L659" s="110" t="str">
        <f>IF('Passages &amp; Appels'!F659="","",'Passages &amp; Appels'!F659)</f>
        <v/>
      </c>
      <c r="M659" s="112" t="str">
        <f>IF('Passages &amp; Appels'!G659="","",'Passages &amp; Appels'!G659)</f>
        <v/>
      </c>
      <c r="N659" s="441" t="str">
        <f>IF('Passages &amp; Appels'!M659="","",'Passages &amp; Appels'!M659)</f>
        <v/>
      </c>
      <c r="O659" s="431" t="str">
        <f>IF('Passages &amp; Appels'!N659="","",'Passages &amp; Appels'!N659)</f>
        <v/>
      </c>
      <c r="P659" s="431" t="str">
        <f>IF('Passages &amp; Appels'!O659="","",'Passages &amp; Appels'!O659)</f>
        <v/>
      </c>
      <c r="Q659" s="439" t="str">
        <f>IF('Passages &amp; Appels'!P659="","",'Passages &amp; Appels'!P659)</f>
        <v/>
      </c>
      <c r="R659" s="435" t="str">
        <f>IF('Passages &amp; Appels'!Q659="","",'Passages &amp; Appels'!Q659)</f>
        <v/>
      </c>
      <c r="S659" s="110" t="str">
        <f>IF('Passages &amp; Appels'!R659="","",'Passages &amp; Appels'!R659)</f>
        <v/>
      </c>
      <c r="T659" s="437" t="str">
        <f>IF('Passages &amp; Appels'!S659="","",'Passages &amp; Appels'!S659)</f>
        <v/>
      </c>
      <c r="U659" s="112" t="str">
        <f>IF('Passages &amp; Appels'!T659="","",'Passages &amp; Appels'!T659)</f>
        <v/>
      </c>
      <c r="V659" s="413" t="str">
        <f>IF('Passages &amp; Appels'!U659="","",'Passages &amp; Appels'!U659)</f>
        <v/>
      </c>
    </row>
    <row r="660" spans="1:22" ht="18.75" hidden="1" x14ac:dyDescent="0.3">
      <c r="A660" s="486"/>
      <c r="B660" s="491" t="str">
        <f>IF('Passages &amp; Appels'!L660='Passages &amp; Appels'!L659,"",'Passages &amp; Appels'!L660)</f>
        <v/>
      </c>
      <c r="C660" s="487" t="str">
        <f>IF('Passages &amp; Appels'!A660='Passages &amp; Appels'!A659,"",'Passages &amp; Appels'!A660)</f>
        <v/>
      </c>
      <c r="D660" s="490" t="str">
        <f>IF('Passages &amp; Appels'!K660='Passages &amp; Appels'!K659,"",'Passages &amp; Appels'!K660)</f>
        <v/>
      </c>
      <c r="E660" s="488" t="str">
        <f>IF('Passages &amp; Appels'!H660='Passages &amp; Appels'!H659,"",'Passages &amp; Appels'!H660)</f>
        <v/>
      </c>
      <c r="F660" s="489" t="str">
        <f>IF('Passages &amp; Appels'!I660='Passages &amp; Appels'!I659,"",'Passages &amp; Appels'!I660)</f>
        <v/>
      </c>
      <c r="G660" s="259" t="str">
        <f>IF('Passages &amp; Appels'!J660="","",'Passages &amp; Appels'!J660)</f>
        <v/>
      </c>
      <c r="H660" s="468" t="str">
        <f>IF('Passages &amp; Appels'!B660="","",'Passages &amp; Appels'!B660)</f>
        <v/>
      </c>
      <c r="I660" s="437" t="str">
        <f>IF('Passages &amp; Appels'!C660="","",'Passages &amp; Appels'!C660)</f>
        <v/>
      </c>
      <c r="J660" s="110" t="str">
        <f>IF('Passages &amp; Appels'!D660="","",'Passages &amp; Appels'!D660)</f>
        <v/>
      </c>
      <c r="K660" s="110" t="str">
        <f>IF('Passages &amp; Appels'!E660="","",'Passages &amp; Appels'!E660)</f>
        <v/>
      </c>
      <c r="L660" s="110" t="str">
        <f>IF('Passages &amp; Appels'!F660="","",'Passages &amp; Appels'!F660)</f>
        <v/>
      </c>
      <c r="M660" s="112" t="str">
        <f>IF('Passages &amp; Appels'!G660="","",'Passages &amp; Appels'!G660)</f>
        <v/>
      </c>
      <c r="N660" s="441" t="str">
        <f>IF('Passages &amp; Appels'!M660="","",'Passages &amp; Appels'!M660)</f>
        <v/>
      </c>
      <c r="O660" s="431" t="str">
        <f>IF('Passages &amp; Appels'!N660="","",'Passages &amp; Appels'!N660)</f>
        <v/>
      </c>
      <c r="P660" s="431" t="str">
        <f>IF('Passages &amp; Appels'!O660="","",'Passages &amp; Appels'!O660)</f>
        <v/>
      </c>
      <c r="Q660" s="439" t="str">
        <f>IF('Passages &amp; Appels'!P660="","",'Passages &amp; Appels'!P660)</f>
        <v/>
      </c>
      <c r="R660" s="435" t="str">
        <f>IF('Passages &amp; Appels'!Q660="","",'Passages &amp; Appels'!Q660)</f>
        <v/>
      </c>
      <c r="S660" s="110" t="str">
        <f>IF('Passages &amp; Appels'!R660="","",'Passages &amp; Appels'!R660)</f>
        <v/>
      </c>
      <c r="T660" s="437" t="str">
        <f>IF('Passages &amp; Appels'!S660="","",'Passages &amp; Appels'!S660)</f>
        <v/>
      </c>
      <c r="U660" s="112" t="str">
        <f>IF('Passages &amp; Appels'!T660="","",'Passages &amp; Appels'!T660)</f>
        <v/>
      </c>
      <c r="V660" s="413" t="str">
        <f>IF('Passages &amp; Appels'!U660="","",'Passages &amp; Appels'!U660)</f>
        <v/>
      </c>
    </row>
    <row r="661" spans="1:22" ht="18.75" hidden="1" x14ac:dyDescent="0.3">
      <c r="A661" s="486"/>
      <c r="B661" s="491" t="str">
        <f>IF('Passages &amp; Appels'!L661='Passages &amp; Appels'!L660,"",'Passages &amp; Appels'!L661)</f>
        <v/>
      </c>
      <c r="C661" s="487" t="str">
        <f>IF('Passages &amp; Appels'!A661='Passages &amp; Appels'!A660,"",'Passages &amp; Appels'!A661)</f>
        <v/>
      </c>
      <c r="D661" s="490" t="str">
        <f>IF('Passages &amp; Appels'!K661='Passages &amp; Appels'!K660,"",'Passages &amp; Appels'!K661)</f>
        <v/>
      </c>
      <c r="E661" s="488" t="str">
        <f>IF('Passages &amp; Appels'!H661='Passages &amp; Appels'!H660,"",'Passages &amp; Appels'!H661)</f>
        <v/>
      </c>
      <c r="F661" s="489" t="str">
        <f>IF('Passages &amp; Appels'!I661='Passages &amp; Appels'!I660,"",'Passages &amp; Appels'!I661)</f>
        <v/>
      </c>
      <c r="G661" s="259" t="str">
        <f>IF('Passages &amp; Appels'!J661="","",'Passages &amp; Appels'!J661)</f>
        <v/>
      </c>
      <c r="H661" s="468" t="str">
        <f>IF('Passages &amp; Appels'!B661="","",'Passages &amp; Appels'!B661)</f>
        <v/>
      </c>
      <c r="I661" s="437" t="str">
        <f>IF('Passages &amp; Appels'!C661="","",'Passages &amp; Appels'!C661)</f>
        <v/>
      </c>
      <c r="J661" s="110" t="str">
        <f>IF('Passages &amp; Appels'!D661="","",'Passages &amp; Appels'!D661)</f>
        <v/>
      </c>
      <c r="K661" s="110" t="str">
        <f>IF('Passages &amp; Appels'!E661="","",'Passages &amp; Appels'!E661)</f>
        <v/>
      </c>
      <c r="L661" s="110" t="str">
        <f>IF('Passages &amp; Appels'!F661="","",'Passages &amp; Appels'!F661)</f>
        <v/>
      </c>
      <c r="M661" s="112" t="str">
        <f>IF('Passages &amp; Appels'!G661="","",'Passages &amp; Appels'!G661)</f>
        <v/>
      </c>
      <c r="N661" s="441" t="str">
        <f>IF('Passages &amp; Appels'!M661="","",'Passages &amp; Appels'!M661)</f>
        <v/>
      </c>
      <c r="O661" s="431" t="str">
        <f>IF('Passages &amp; Appels'!N661="","",'Passages &amp; Appels'!N661)</f>
        <v/>
      </c>
      <c r="P661" s="431" t="str">
        <f>IF('Passages &amp; Appels'!O661="","",'Passages &amp; Appels'!O661)</f>
        <v/>
      </c>
      <c r="Q661" s="439" t="str">
        <f>IF('Passages &amp; Appels'!P661="","",'Passages &amp; Appels'!P661)</f>
        <v/>
      </c>
      <c r="R661" s="435" t="str">
        <f>IF('Passages &amp; Appels'!Q661="","",'Passages &amp; Appels'!Q661)</f>
        <v/>
      </c>
      <c r="S661" s="110" t="str">
        <f>IF('Passages &amp; Appels'!R661="","",'Passages &amp; Appels'!R661)</f>
        <v/>
      </c>
      <c r="T661" s="437" t="str">
        <f>IF('Passages &amp; Appels'!S661="","",'Passages &amp; Appels'!S661)</f>
        <v/>
      </c>
      <c r="U661" s="112" t="str">
        <f>IF('Passages &amp; Appels'!T661="","",'Passages &amp; Appels'!T661)</f>
        <v/>
      </c>
      <c r="V661" s="413" t="str">
        <f>IF('Passages &amp; Appels'!U661="","",'Passages &amp; Appels'!U661)</f>
        <v/>
      </c>
    </row>
    <row r="662" spans="1:22" ht="18.75" hidden="1" x14ac:dyDescent="0.3">
      <c r="A662" s="486"/>
      <c r="B662" s="491" t="str">
        <f>IF('Passages &amp; Appels'!L662='Passages &amp; Appels'!L661,"",'Passages &amp; Appels'!L662)</f>
        <v/>
      </c>
      <c r="C662" s="487" t="str">
        <f>IF('Passages &amp; Appels'!A662='Passages &amp; Appels'!A661,"",'Passages &amp; Appels'!A662)</f>
        <v/>
      </c>
      <c r="D662" s="490" t="str">
        <f>IF('Passages &amp; Appels'!K662='Passages &amp; Appels'!K661,"",'Passages &amp; Appels'!K662)</f>
        <v/>
      </c>
      <c r="E662" s="488" t="str">
        <f>IF('Passages &amp; Appels'!H662='Passages &amp; Appels'!H661,"",'Passages &amp; Appels'!H662)</f>
        <v/>
      </c>
      <c r="F662" s="489" t="str">
        <f>IF('Passages &amp; Appels'!I662='Passages &amp; Appels'!I661,"",'Passages &amp; Appels'!I662)</f>
        <v/>
      </c>
      <c r="G662" s="259" t="str">
        <f>IF('Passages &amp; Appels'!J662="","",'Passages &amp; Appels'!J662)</f>
        <v/>
      </c>
      <c r="H662" s="468" t="str">
        <f>IF('Passages &amp; Appels'!B662="","",'Passages &amp; Appels'!B662)</f>
        <v/>
      </c>
      <c r="I662" s="437" t="str">
        <f>IF('Passages &amp; Appels'!C662="","",'Passages &amp; Appels'!C662)</f>
        <v/>
      </c>
      <c r="J662" s="110" t="str">
        <f>IF('Passages &amp; Appels'!D662="","",'Passages &amp; Appels'!D662)</f>
        <v/>
      </c>
      <c r="K662" s="110" t="str">
        <f>IF('Passages &amp; Appels'!E662="","",'Passages &amp; Appels'!E662)</f>
        <v/>
      </c>
      <c r="L662" s="110" t="str">
        <f>IF('Passages &amp; Appels'!F662="","",'Passages &amp; Appels'!F662)</f>
        <v/>
      </c>
      <c r="M662" s="112" t="str">
        <f>IF('Passages &amp; Appels'!G662="","",'Passages &amp; Appels'!G662)</f>
        <v/>
      </c>
      <c r="N662" s="441" t="str">
        <f>IF('Passages &amp; Appels'!M662="","",'Passages &amp; Appels'!M662)</f>
        <v/>
      </c>
      <c r="O662" s="431" t="str">
        <f>IF('Passages &amp; Appels'!N662="","",'Passages &amp; Appels'!N662)</f>
        <v/>
      </c>
      <c r="P662" s="431" t="str">
        <f>IF('Passages &amp; Appels'!O662="","",'Passages &amp; Appels'!O662)</f>
        <v/>
      </c>
      <c r="Q662" s="439" t="str">
        <f>IF('Passages &amp; Appels'!P662="","",'Passages &amp; Appels'!P662)</f>
        <v/>
      </c>
      <c r="R662" s="435" t="str">
        <f>IF('Passages &amp; Appels'!Q662="","",'Passages &amp; Appels'!Q662)</f>
        <v/>
      </c>
      <c r="S662" s="110" t="str">
        <f>IF('Passages &amp; Appels'!R662="","",'Passages &amp; Appels'!R662)</f>
        <v/>
      </c>
      <c r="T662" s="437" t="str">
        <f>IF('Passages &amp; Appels'!S662="","",'Passages &amp; Appels'!S662)</f>
        <v/>
      </c>
      <c r="U662" s="112" t="str">
        <f>IF('Passages &amp; Appels'!T662="","",'Passages &amp; Appels'!T662)</f>
        <v/>
      </c>
      <c r="V662" s="413" t="str">
        <f>IF('Passages &amp; Appels'!U662="","",'Passages &amp; Appels'!U662)</f>
        <v/>
      </c>
    </row>
    <row r="663" spans="1:22" ht="18.75" hidden="1" x14ac:dyDescent="0.3">
      <c r="A663" s="486"/>
      <c r="B663" s="491" t="str">
        <f>IF('Passages &amp; Appels'!L663='Passages &amp; Appels'!L662,"",'Passages &amp; Appels'!L663)</f>
        <v/>
      </c>
      <c r="C663" s="487" t="str">
        <f>IF('Passages &amp; Appels'!A663='Passages &amp; Appels'!A662,"",'Passages &amp; Appels'!A663)</f>
        <v/>
      </c>
      <c r="D663" s="490" t="str">
        <f>IF('Passages &amp; Appels'!K663='Passages &amp; Appels'!K662,"",'Passages &amp; Appels'!K663)</f>
        <v/>
      </c>
      <c r="E663" s="488" t="str">
        <f>IF('Passages &amp; Appels'!H663='Passages &amp; Appels'!H662,"",'Passages &amp; Appels'!H663)</f>
        <v/>
      </c>
      <c r="F663" s="489" t="str">
        <f>IF('Passages &amp; Appels'!I663='Passages &amp; Appels'!I662,"",'Passages &amp; Appels'!I663)</f>
        <v/>
      </c>
      <c r="G663" s="259" t="str">
        <f>IF('Passages &amp; Appels'!J663="","",'Passages &amp; Appels'!J663)</f>
        <v/>
      </c>
      <c r="H663" s="468" t="str">
        <f>IF('Passages &amp; Appels'!B663="","",'Passages &amp; Appels'!B663)</f>
        <v/>
      </c>
      <c r="I663" s="437" t="str">
        <f>IF('Passages &amp; Appels'!C663="","",'Passages &amp; Appels'!C663)</f>
        <v/>
      </c>
      <c r="J663" s="110" t="str">
        <f>IF('Passages &amp; Appels'!D663="","",'Passages &amp; Appels'!D663)</f>
        <v/>
      </c>
      <c r="K663" s="110" t="str">
        <f>IF('Passages &amp; Appels'!E663="","",'Passages &amp; Appels'!E663)</f>
        <v/>
      </c>
      <c r="L663" s="110" t="str">
        <f>IF('Passages &amp; Appels'!F663="","",'Passages &amp; Appels'!F663)</f>
        <v/>
      </c>
      <c r="M663" s="112" t="str">
        <f>IF('Passages &amp; Appels'!G663="","",'Passages &amp; Appels'!G663)</f>
        <v/>
      </c>
      <c r="N663" s="441" t="str">
        <f>IF('Passages &amp; Appels'!M663="","",'Passages &amp; Appels'!M663)</f>
        <v/>
      </c>
      <c r="O663" s="431" t="str">
        <f>IF('Passages &amp; Appels'!N663="","",'Passages &amp; Appels'!N663)</f>
        <v/>
      </c>
      <c r="P663" s="431" t="str">
        <f>IF('Passages &amp; Appels'!O663="","",'Passages &amp; Appels'!O663)</f>
        <v/>
      </c>
      <c r="Q663" s="439" t="str">
        <f>IF('Passages &amp; Appels'!P663="","",'Passages &amp; Appels'!P663)</f>
        <v/>
      </c>
      <c r="R663" s="435" t="str">
        <f>IF('Passages &amp; Appels'!Q663="","",'Passages &amp; Appels'!Q663)</f>
        <v/>
      </c>
      <c r="S663" s="110" t="str">
        <f>IF('Passages &amp; Appels'!R663="","",'Passages &amp; Appels'!R663)</f>
        <v/>
      </c>
      <c r="T663" s="437" t="str">
        <f>IF('Passages &amp; Appels'!S663="","",'Passages &amp; Appels'!S663)</f>
        <v/>
      </c>
      <c r="U663" s="112" t="str">
        <f>IF('Passages &amp; Appels'!T663="","",'Passages &amp; Appels'!T663)</f>
        <v/>
      </c>
      <c r="V663" s="413" t="str">
        <f>IF('Passages &amp; Appels'!U663="","",'Passages &amp; Appels'!U663)</f>
        <v/>
      </c>
    </row>
    <row r="664" spans="1:22" ht="18.75" hidden="1" x14ac:dyDescent="0.3">
      <c r="A664" s="486"/>
      <c r="B664" s="491" t="str">
        <f>IF('Passages &amp; Appels'!L664='Passages &amp; Appels'!L663,"",'Passages &amp; Appels'!L664)</f>
        <v/>
      </c>
      <c r="C664" s="487" t="str">
        <f>IF('Passages &amp; Appels'!A664='Passages &amp; Appels'!A663,"",'Passages &amp; Appels'!A664)</f>
        <v/>
      </c>
      <c r="D664" s="490" t="str">
        <f>IF('Passages &amp; Appels'!K664='Passages &amp; Appels'!K663,"",'Passages &amp; Appels'!K664)</f>
        <v/>
      </c>
      <c r="E664" s="488" t="str">
        <f>IF('Passages &amp; Appels'!H664='Passages &amp; Appels'!H663,"",'Passages &amp; Appels'!H664)</f>
        <v/>
      </c>
      <c r="F664" s="489" t="str">
        <f>IF('Passages &amp; Appels'!I664='Passages &amp; Appels'!I663,"",'Passages &amp; Appels'!I664)</f>
        <v/>
      </c>
      <c r="G664" s="259" t="str">
        <f>IF('Passages &amp; Appels'!J664="","",'Passages &amp; Appels'!J664)</f>
        <v/>
      </c>
      <c r="H664" s="468" t="str">
        <f>IF('Passages &amp; Appels'!B664="","",'Passages &amp; Appels'!B664)</f>
        <v/>
      </c>
      <c r="I664" s="437" t="str">
        <f>IF('Passages &amp; Appels'!C664="","",'Passages &amp; Appels'!C664)</f>
        <v/>
      </c>
      <c r="J664" s="110" t="str">
        <f>IF('Passages &amp; Appels'!D664="","",'Passages &amp; Appels'!D664)</f>
        <v/>
      </c>
      <c r="K664" s="110" t="str">
        <f>IF('Passages &amp; Appels'!E664="","",'Passages &amp; Appels'!E664)</f>
        <v/>
      </c>
      <c r="L664" s="110" t="str">
        <f>IF('Passages &amp; Appels'!F664="","",'Passages &amp; Appels'!F664)</f>
        <v/>
      </c>
      <c r="M664" s="112" t="str">
        <f>IF('Passages &amp; Appels'!G664="","",'Passages &amp; Appels'!G664)</f>
        <v/>
      </c>
      <c r="N664" s="441" t="str">
        <f>IF('Passages &amp; Appels'!M664="","",'Passages &amp; Appels'!M664)</f>
        <v/>
      </c>
      <c r="O664" s="431" t="str">
        <f>IF('Passages &amp; Appels'!N664="","",'Passages &amp; Appels'!N664)</f>
        <v/>
      </c>
      <c r="P664" s="431" t="str">
        <f>IF('Passages &amp; Appels'!O664="","",'Passages &amp; Appels'!O664)</f>
        <v/>
      </c>
      <c r="Q664" s="439" t="str">
        <f>IF('Passages &amp; Appels'!P664="","",'Passages &amp; Appels'!P664)</f>
        <v/>
      </c>
      <c r="R664" s="435" t="str">
        <f>IF('Passages &amp; Appels'!Q664="","",'Passages &amp; Appels'!Q664)</f>
        <v/>
      </c>
      <c r="S664" s="110" t="str">
        <f>IF('Passages &amp; Appels'!R664="","",'Passages &amp; Appels'!R664)</f>
        <v/>
      </c>
      <c r="T664" s="437" t="str">
        <f>IF('Passages &amp; Appels'!S664="","",'Passages &amp; Appels'!S664)</f>
        <v/>
      </c>
      <c r="U664" s="112" t="str">
        <f>IF('Passages &amp; Appels'!T664="","",'Passages &amp; Appels'!T664)</f>
        <v/>
      </c>
      <c r="V664" s="413" t="str">
        <f>IF('Passages &amp; Appels'!U664="","",'Passages &amp; Appels'!U664)</f>
        <v/>
      </c>
    </row>
    <row r="665" spans="1:22" ht="18.75" hidden="1" x14ac:dyDescent="0.3">
      <c r="A665" s="486"/>
      <c r="B665" s="491" t="str">
        <f>IF('Passages &amp; Appels'!L665='Passages &amp; Appels'!L664,"",'Passages &amp; Appels'!L665)</f>
        <v/>
      </c>
      <c r="C665" s="487" t="str">
        <f>IF('Passages &amp; Appels'!A665='Passages &amp; Appels'!A664,"",'Passages &amp; Appels'!A665)</f>
        <v/>
      </c>
      <c r="D665" s="490" t="str">
        <f>IF('Passages &amp; Appels'!K665='Passages &amp; Appels'!K664,"",'Passages &amp; Appels'!K665)</f>
        <v/>
      </c>
      <c r="E665" s="488" t="str">
        <f>IF('Passages &amp; Appels'!H665='Passages &amp; Appels'!H664,"",'Passages &amp; Appels'!H665)</f>
        <v/>
      </c>
      <c r="F665" s="489" t="str">
        <f>IF('Passages &amp; Appels'!I665='Passages &amp; Appels'!I664,"",'Passages &amp; Appels'!I665)</f>
        <v/>
      </c>
      <c r="G665" s="259" t="str">
        <f>IF('Passages &amp; Appels'!J665="","",'Passages &amp; Appels'!J665)</f>
        <v/>
      </c>
      <c r="H665" s="468" t="str">
        <f>IF('Passages &amp; Appels'!B665="","",'Passages &amp; Appels'!B665)</f>
        <v/>
      </c>
      <c r="I665" s="437" t="str">
        <f>IF('Passages &amp; Appels'!C665="","",'Passages &amp; Appels'!C665)</f>
        <v/>
      </c>
      <c r="J665" s="110" t="str">
        <f>IF('Passages &amp; Appels'!D665="","",'Passages &amp; Appels'!D665)</f>
        <v/>
      </c>
      <c r="K665" s="110" t="str">
        <f>IF('Passages &amp; Appels'!E665="","",'Passages &amp; Appels'!E665)</f>
        <v/>
      </c>
      <c r="L665" s="110" t="str">
        <f>IF('Passages &amp; Appels'!F665="","",'Passages &amp; Appels'!F665)</f>
        <v/>
      </c>
      <c r="M665" s="112" t="str">
        <f>IF('Passages &amp; Appels'!G665="","",'Passages &amp; Appels'!G665)</f>
        <v/>
      </c>
      <c r="N665" s="441" t="str">
        <f>IF('Passages &amp; Appels'!M665="","",'Passages &amp; Appels'!M665)</f>
        <v/>
      </c>
      <c r="O665" s="431" t="str">
        <f>IF('Passages &amp; Appels'!N665="","",'Passages &amp; Appels'!N665)</f>
        <v/>
      </c>
      <c r="P665" s="431" t="str">
        <f>IF('Passages &amp; Appels'!O665="","",'Passages &amp; Appels'!O665)</f>
        <v/>
      </c>
      <c r="Q665" s="439" t="str">
        <f>IF('Passages &amp; Appels'!P665="","",'Passages &amp; Appels'!P665)</f>
        <v/>
      </c>
      <c r="R665" s="435" t="str">
        <f>IF('Passages &amp; Appels'!Q665="","",'Passages &amp; Appels'!Q665)</f>
        <v/>
      </c>
      <c r="S665" s="110" t="str">
        <f>IF('Passages &amp; Appels'!R665="","",'Passages &amp; Appels'!R665)</f>
        <v/>
      </c>
      <c r="T665" s="437" t="str">
        <f>IF('Passages &amp; Appels'!S665="","",'Passages &amp; Appels'!S665)</f>
        <v/>
      </c>
      <c r="U665" s="112" t="str">
        <f>IF('Passages &amp; Appels'!T665="","",'Passages &amp; Appels'!T665)</f>
        <v/>
      </c>
      <c r="V665" s="413" t="str">
        <f>IF('Passages &amp; Appels'!U665="","",'Passages &amp; Appels'!U665)</f>
        <v/>
      </c>
    </row>
    <row r="666" spans="1:22" ht="18.75" hidden="1" x14ac:dyDescent="0.3">
      <c r="A666" s="486"/>
      <c r="B666" s="491" t="str">
        <f>IF('Passages &amp; Appels'!L666='Passages &amp; Appels'!L665,"",'Passages &amp; Appels'!L666)</f>
        <v/>
      </c>
      <c r="C666" s="487" t="str">
        <f>IF('Passages &amp; Appels'!A666='Passages &amp; Appels'!A665,"",'Passages &amp; Appels'!A666)</f>
        <v/>
      </c>
      <c r="D666" s="490" t="str">
        <f>IF('Passages &amp; Appels'!K666='Passages &amp; Appels'!K665,"",'Passages &amp; Appels'!K666)</f>
        <v/>
      </c>
      <c r="E666" s="488" t="str">
        <f>IF('Passages &amp; Appels'!H666='Passages &amp; Appels'!H665,"",'Passages &amp; Appels'!H666)</f>
        <v/>
      </c>
      <c r="F666" s="489" t="str">
        <f>IF('Passages &amp; Appels'!I666='Passages &amp; Appels'!I665,"",'Passages &amp; Appels'!I666)</f>
        <v/>
      </c>
      <c r="G666" s="259" t="str">
        <f>IF('Passages &amp; Appels'!J666="","",'Passages &amp; Appels'!J666)</f>
        <v/>
      </c>
      <c r="H666" s="468" t="str">
        <f>IF('Passages &amp; Appels'!B666="","",'Passages &amp; Appels'!B666)</f>
        <v/>
      </c>
      <c r="I666" s="437" t="str">
        <f>IF('Passages &amp; Appels'!C666="","",'Passages &amp; Appels'!C666)</f>
        <v/>
      </c>
      <c r="J666" s="110" t="str">
        <f>IF('Passages &amp; Appels'!D666="","",'Passages &amp; Appels'!D666)</f>
        <v/>
      </c>
      <c r="K666" s="110" t="str">
        <f>IF('Passages &amp; Appels'!E666="","",'Passages &amp; Appels'!E666)</f>
        <v/>
      </c>
      <c r="L666" s="110" t="str">
        <f>IF('Passages &amp; Appels'!F666="","",'Passages &amp; Appels'!F666)</f>
        <v/>
      </c>
      <c r="M666" s="112" t="str">
        <f>IF('Passages &amp; Appels'!G666="","",'Passages &amp; Appels'!G666)</f>
        <v/>
      </c>
      <c r="N666" s="441" t="str">
        <f>IF('Passages &amp; Appels'!M666="","",'Passages &amp; Appels'!M666)</f>
        <v/>
      </c>
      <c r="O666" s="431" t="str">
        <f>IF('Passages &amp; Appels'!N666="","",'Passages &amp; Appels'!N666)</f>
        <v/>
      </c>
      <c r="P666" s="431" t="str">
        <f>IF('Passages &amp; Appels'!O666="","",'Passages &amp; Appels'!O666)</f>
        <v/>
      </c>
      <c r="Q666" s="439" t="str">
        <f>IF('Passages &amp; Appels'!P666="","",'Passages &amp; Appels'!P666)</f>
        <v/>
      </c>
      <c r="R666" s="435" t="str">
        <f>IF('Passages &amp; Appels'!Q666="","",'Passages &amp; Appels'!Q666)</f>
        <v/>
      </c>
      <c r="S666" s="110" t="str">
        <f>IF('Passages &amp; Appels'!R666="","",'Passages &amp; Appels'!R666)</f>
        <v/>
      </c>
      <c r="T666" s="437" t="str">
        <f>IF('Passages &amp; Appels'!S666="","",'Passages &amp; Appels'!S666)</f>
        <v/>
      </c>
      <c r="U666" s="112" t="str">
        <f>IF('Passages &amp; Appels'!T666="","",'Passages &amp; Appels'!T666)</f>
        <v/>
      </c>
      <c r="V666" s="413" t="str">
        <f>IF('Passages &amp; Appels'!U666="","",'Passages &amp; Appels'!U666)</f>
        <v/>
      </c>
    </row>
    <row r="667" spans="1:22" ht="18.75" hidden="1" x14ac:dyDescent="0.3">
      <c r="A667" s="486"/>
      <c r="B667" s="491" t="str">
        <f>IF('Passages &amp; Appels'!L667='Passages &amp; Appels'!L666,"",'Passages &amp; Appels'!L667)</f>
        <v/>
      </c>
      <c r="C667" s="487" t="str">
        <f>IF('Passages &amp; Appels'!A667='Passages &amp; Appels'!A666,"",'Passages &amp; Appels'!A667)</f>
        <v/>
      </c>
      <c r="D667" s="490" t="str">
        <f>IF('Passages &amp; Appels'!K667='Passages &amp; Appels'!K666,"",'Passages &amp; Appels'!K667)</f>
        <v/>
      </c>
      <c r="E667" s="488" t="str">
        <f>IF('Passages &amp; Appels'!H667='Passages &amp; Appels'!H666,"",'Passages &amp; Appels'!H667)</f>
        <v/>
      </c>
      <c r="F667" s="489" t="str">
        <f>IF('Passages &amp; Appels'!I667='Passages &amp; Appels'!I666,"",'Passages &amp; Appels'!I667)</f>
        <v/>
      </c>
      <c r="G667" s="259" t="str">
        <f>IF('Passages &amp; Appels'!J667="","",'Passages &amp; Appels'!J667)</f>
        <v/>
      </c>
      <c r="H667" s="468" t="str">
        <f>IF('Passages &amp; Appels'!B667="","",'Passages &amp; Appels'!B667)</f>
        <v/>
      </c>
      <c r="I667" s="437" t="str">
        <f>IF('Passages &amp; Appels'!C667="","",'Passages &amp; Appels'!C667)</f>
        <v/>
      </c>
      <c r="J667" s="110" t="str">
        <f>IF('Passages &amp; Appels'!D667="","",'Passages &amp; Appels'!D667)</f>
        <v/>
      </c>
      <c r="K667" s="110" t="str">
        <f>IF('Passages &amp; Appels'!E667="","",'Passages &amp; Appels'!E667)</f>
        <v/>
      </c>
      <c r="L667" s="110" t="str">
        <f>IF('Passages &amp; Appels'!F667="","",'Passages &amp; Appels'!F667)</f>
        <v/>
      </c>
      <c r="M667" s="112" t="str">
        <f>IF('Passages &amp; Appels'!G667="","",'Passages &amp; Appels'!G667)</f>
        <v/>
      </c>
      <c r="N667" s="441" t="str">
        <f>IF('Passages &amp; Appels'!M667="","",'Passages &amp; Appels'!M667)</f>
        <v/>
      </c>
      <c r="O667" s="431" t="str">
        <f>IF('Passages &amp; Appels'!N667="","",'Passages &amp; Appels'!N667)</f>
        <v/>
      </c>
      <c r="P667" s="431" t="str">
        <f>IF('Passages &amp; Appels'!O667="","",'Passages &amp; Appels'!O667)</f>
        <v/>
      </c>
      <c r="Q667" s="439" t="str">
        <f>IF('Passages &amp; Appels'!P667="","",'Passages &amp; Appels'!P667)</f>
        <v/>
      </c>
      <c r="R667" s="435" t="str">
        <f>IF('Passages &amp; Appels'!Q667="","",'Passages &amp; Appels'!Q667)</f>
        <v/>
      </c>
      <c r="S667" s="110" t="str">
        <f>IF('Passages &amp; Appels'!R667="","",'Passages &amp; Appels'!R667)</f>
        <v/>
      </c>
      <c r="T667" s="437" t="str">
        <f>IF('Passages &amp; Appels'!S667="","",'Passages &amp; Appels'!S667)</f>
        <v/>
      </c>
      <c r="U667" s="112" t="str">
        <f>IF('Passages &amp; Appels'!T667="","",'Passages &amp; Appels'!T667)</f>
        <v/>
      </c>
      <c r="V667" s="413" t="str">
        <f>IF('Passages &amp; Appels'!U667="","",'Passages &amp; Appels'!U667)</f>
        <v/>
      </c>
    </row>
    <row r="668" spans="1:22" ht="18.75" hidden="1" x14ac:dyDescent="0.3">
      <c r="A668" s="486"/>
      <c r="B668" s="491" t="str">
        <f>IF('Passages &amp; Appels'!L668='Passages &amp; Appels'!L667,"",'Passages &amp; Appels'!L668)</f>
        <v/>
      </c>
      <c r="C668" s="487" t="str">
        <f>IF('Passages &amp; Appels'!A668='Passages &amp; Appels'!A667,"",'Passages &amp; Appels'!A668)</f>
        <v/>
      </c>
      <c r="D668" s="490" t="str">
        <f>IF('Passages &amp; Appels'!K668='Passages &amp; Appels'!K667,"",'Passages &amp; Appels'!K668)</f>
        <v/>
      </c>
      <c r="E668" s="488" t="str">
        <f>IF('Passages &amp; Appels'!H668='Passages &amp; Appels'!H667,"",'Passages &amp; Appels'!H668)</f>
        <v/>
      </c>
      <c r="F668" s="489" t="str">
        <f>IF('Passages &amp; Appels'!I668='Passages &amp; Appels'!I667,"",'Passages &amp; Appels'!I668)</f>
        <v/>
      </c>
      <c r="G668" s="259" t="str">
        <f>IF('Passages &amp; Appels'!J668="","",'Passages &amp; Appels'!J668)</f>
        <v/>
      </c>
      <c r="H668" s="468" t="str">
        <f>IF('Passages &amp; Appels'!B668="","",'Passages &amp; Appels'!B668)</f>
        <v/>
      </c>
      <c r="I668" s="437" t="str">
        <f>IF('Passages &amp; Appels'!C668="","",'Passages &amp; Appels'!C668)</f>
        <v/>
      </c>
      <c r="J668" s="110" t="str">
        <f>IF('Passages &amp; Appels'!D668="","",'Passages &amp; Appels'!D668)</f>
        <v/>
      </c>
      <c r="K668" s="110" t="str">
        <f>IF('Passages &amp; Appels'!E668="","",'Passages &amp; Appels'!E668)</f>
        <v/>
      </c>
      <c r="L668" s="110" t="str">
        <f>IF('Passages &amp; Appels'!F668="","",'Passages &amp; Appels'!F668)</f>
        <v/>
      </c>
      <c r="M668" s="112" t="str">
        <f>IF('Passages &amp; Appels'!G668="","",'Passages &amp; Appels'!G668)</f>
        <v/>
      </c>
      <c r="N668" s="441" t="str">
        <f>IF('Passages &amp; Appels'!M668="","",'Passages &amp; Appels'!M668)</f>
        <v/>
      </c>
      <c r="O668" s="431" t="str">
        <f>IF('Passages &amp; Appels'!N668="","",'Passages &amp; Appels'!N668)</f>
        <v/>
      </c>
      <c r="P668" s="431" t="str">
        <f>IF('Passages &amp; Appels'!O668="","",'Passages &amp; Appels'!O668)</f>
        <v/>
      </c>
      <c r="Q668" s="439" t="str">
        <f>IF('Passages &amp; Appels'!P668="","",'Passages &amp; Appels'!P668)</f>
        <v/>
      </c>
      <c r="R668" s="435" t="str">
        <f>IF('Passages &amp; Appels'!Q668="","",'Passages &amp; Appels'!Q668)</f>
        <v/>
      </c>
      <c r="S668" s="110" t="str">
        <f>IF('Passages &amp; Appels'!R668="","",'Passages &amp; Appels'!R668)</f>
        <v/>
      </c>
      <c r="T668" s="437" t="str">
        <f>IF('Passages &amp; Appels'!S668="","",'Passages &amp; Appels'!S668)</f>
        <v/>
      </c>
      <c r="U668" s="112" t="str">
        <f>IF('Passages &amp; Appels'!T668="","",'Passages &amp; Appels'!T668)</f>
        <v/>
      </c>
      <c r="V668" s="413" t="str">
        <f>IF('Passages &amp; Appels'!U668="","",'Passages &amp; Appels'!U668)</f>
        <v/>
      </c>
    </row>
    <row r="669" spans="1:22" ht="18.75" hidden="1" x14ac:dyDescent="0.3">
      <c r="A669" s="486"/>
      <c r="B669" s="491" t="str">
        <f>IF('Passages &amp; Appels'!L669='Passages &amp; Appels'!L668,"",'Passages &amp; Appels'!L669)</f>
        <v/>
      </c>
      <c r="C669" s="487" t="str">
        <f>IF('Passages &amp; Appels'!A669='Passages &amp; Appels'!A668,"",'Passages &amp; Appels'!A669)</f>
        <v/>
      </c>
      <c r="D669" s="490" t="str">
        <f>IF('Passages &amp; Appels'!K669='Passages &amp; Appels'!K668,"",'Passages &amp; Appels'!K669)</f>
        <v/>
      </c>
      <c r="E669" s="488" t="str">
        <f>IF('Passages &amp; Appels'!H669='Passages &amp; Appels'!H668,"",'Passages &amp; Appels'!H669)</f>
        <v/>
      </c>
      <c r="F669" s="489" t="str">
        <f>IF('Passages &amp; Appels'!I669='Passages &amp; Appels'!I668,"",'Passages &amp; Appels'!I669)</f>
        <v/>
      </c>
      <c r="G669" s="259" t="str">
        <f>IF('Passages &amp; Appels'!J669="","",'Passages &amp; Appels'!J669)</f>
        <v/>
      </c>
      <c r="H669" s="468" t="str">
        <f>IF('Passages &amp; Appels'!B669="","",'Passages &amp; Appels'!B669)</f>
        <v/>
      </c>
      <c r="I669" s="437" t="str">
        <f>IF('Passages &amp; Appels'!C669="","",'Passages &amp; Appels'!C669)</f>
        <v/>
      </c>
      <c r="J669" s="110" t="str">
        <f>IF('Passages &amp; Appels'!D669="","",'Passages &amp; Appels'!D669)</f>
        <v/>
      </c>
      <c r="K669" s="110" t="str">
        <f>IF('Passages &amp; Appels'!E669="","",'Passages &amp; Appels'!E669)</f>
        <v/>
      </c>
      <c r="L669" s="110" t="str">
        <f>IF('Passages &amp; Appels'!F669="","",'Passages &amp; Appels'!F669)</f>
        <v/>
      </c>
      <c r="M669" s="112" t="str">
        <f>IF('Passages &amp; Appels'!G669="","",'Passages &amp; Appels'!G669)</f>
        <v/>
      </c>
      <c r="N669" s="441" t="str">
        <f>IF('Passages &amp; Appels'!M669="","",'Passages &amp; Appels'!M669)</f>
        <v/>
      </c>
      <c r="O669" s="431" t="str">
        <f>IF('Passages &amp; Appels'!N669="","",'Passages &amp; Appels'!N669)</f>
        <v/>
      </c>
      <c r="P669" s="431" t="str">
        <f>IF('Passages &amp; Appels'!O669="","",'Passages &amp; Appels'!O669)</f>
        <v/>
      </c>
      <c r="Q669" s="439" t="str">
        <f>IF('Passages &amp; Appels'!P669="","",'Passages &amp; Appels'!P669)</f>
        <v/>
      </c>
      <c r="R669" s="435" t="str">
        <f>IF('Passages &amp; Appels'!Q669="","",'Passages &amp; Appels'!Q669)</f>
        <v/>
      </c>
      <c r="S669" s="110" t="str">
        <f>IF('Passages &amp; Appels'!R669="","",'Passages &amp; Appels'!R669)</f>
        <v/>
      </c>
      <c r="T669" s="437" t="str">
        <f>IF('Passages &amp; Appels'!S669="","",'Passages &amp; Appels'!S669)</f>
        <v/>
      </c>
      <c r="U669" s="112" t="str">
        <f>IF('Passages &amp; Appels'!T669="","",'Passages &amp; Appels'!T669)</f>
        <v/>
      </c>
      <c r="V669" s="413" t="str">
        <f>IF('Passages &amp; Appels'!U669="","",'Passages &amp; Appels'!U669)</f>
        <v/>
      </c>
    </row>
    <row r="670" spans="1:22" ht="18.75" hidden="1" x14ac:dyDescent="0.3">
      <c r="A670" s="486"/>
      <c r="B670" s="491" t="str">
        <f>IF('Passages &amp; Appels'!L670='Passages &amp; Appels'!L669,"",'Passages &amp; Appels'!L670)</f>
        <v/>
      </c>
      <c r="C670" s="487" t="str">
        <f>IF('Passages &amp; Appels'!A670='Passages &amp; Appels'!A669,"",'Passages &amp; Appels'!A670)</f>
        <v/>
      </c>
      <c r="D670" s="490" t="str">
        <f>IF('Passages &amp; Appels'!K670='Passages &amp; Appels'!K669,"",'Passages &amp; Appels'!K670)</f>
        <v/>
      </c>
      <c r="E670" s="488" t="str">
        <f>IF('Passages &amp; Appels'!H670='Passages &amp; Appels'!H669,"",'Passages &amp; Appels'!H670)</f>
        <v/>
      </c>
      <c r="F670" s="489" t="str">
        <f>IF('Passages &amp; Appels'!I670='Passages &amp; Appels'!I669,"",'Passages &amp; Appels'!I670)</f>
        <v/>
      </c>
      <c r="G670" s="259" t="str">
        <f>IF('Passages &amp; Appels'!J670="","",'Passages &amp; Appels'!J670)</f>
        <v/>
      </c>
      <c r="H670" s="468" t="str">
        <f>IF('Passages &amp; Appels'!B670="","",'Passages &amp; Appels'!B670)</f>
        <v/>
      </c>
      <c r="I670" s="437" t="str">
        <f>IF('Passages &amp; Appels'!C670="","",'Passages &amp; Appels'!C670)</f>
        <v/>
      </c>
      <c r="J670" s="110" t="str">
        <f>IF('Passages &amp; Appels'!D670="","",'Passages &amp; Appels'!D670)</f>
        <v/>
      </c>
      <c r="K670" s="110" t="str">
        <f>IF('Passages &amp; Appels'!E670="","",'Passages &amp; Appels'!E670)</f>
        <v/>
      </c>
      <c r="L670" s="110" t="str">
        <f>IF('Passages &amp; Appels'!F670="","",'Passages &amp; Appels'!F670)</f>
        <v/>
      </c>
      <c r="M670" s="112" t="str">
        <f>IF('Passages &amp; Appels'!G670="","",'Passages &amp; Appels'!G670)</f>
        <v/>
      </c>
      <c r="N670" s="441" t="str">
        <f>IF('Passages &amp; Appels'!M670="","",'Passages &amp; Appels'!M670)</f>
        <v/>
      </c>
      <c r="O670" s="431" t="str">
        <f>IF('Passages &amp; Appels'!N670="","",'Passages &amp; Appels'!N670)</f>
        <v/>
      </c>
      <c r="P670" s="431" t="str">
        <f>IF('Passages &amp; Appels'!O670="","",'Passages &amp; Appels'!O670)</f>
        <v/>
      </c>
      <c r="Q670" s="439" t="str">
        <f>IF('Passages &amp; Appels'!P670="","",'Passages &amp; Appels'!P670)</f>
        <v/>
      </c>
      <c r="R670" s="435" t="str">
        <f>IF('Passages &amp; Appels'!Q670="","",'Passages &amp; Appels'!Q670)</f>
        <v/>
      </c>
      <c r="S670" s="110" t="str">
        <f>IF('Passages &amp; Appels'!R670="","",'Passages &amp; Appels'!R670)</f>
        <v/>
      </c>
      <c r="T670" s="437" t="str">
        <f>IF('Passages &amp; Appels'!S670="","",'Passages &amp; Appels'!S670)</f>
        <v/>
      </c>
      <c r="U670" s="112" t="str">
        <f>IF('Passages &amp; Appels'!T670="","",'Passages &amp; Appels'!T670)</f>
        <v/>
      </c>
      <c r="V670" s="413" t="str">
        <f>IF('Passages &amp; Appels'!U670="","",'Passages &amp; Appels'!U670)</f>
        <v/>
      </c>
    </row>
    <row r="671" spans="1:22" ht="18.75" hidden="1" x14ac:dyDescent="0.3">
      <c r="A671" s="486"/>
      <c r="B671" s="491" t="str">
        <f>IF('Passages &amp; Appels'!L671='Passages &amp; Appels'!L670,"",'Passages &amp; Appels'!L671)</f>
        <v/>
      </c>
      <c r="C671" s="487" t="str">
        <f>IF('Passages &amp; Appels'!A671='Passages &amp; Appels'!A670,"",'Passages &amp; Appels'!A671)</f>
        <v/>
      </c>
      <c r="D671" s="490" t="str">
        <f>IF('Passages &amp; Appels'!K671='Passages &amp; Appels'!K670,"",'Passages &amp; Appels'!K671)</f>
        <v/>
      </c>
      <c r="E671" s="488" t="str">
        <f>IF('Passages &amp; Appels'!H671='Passages &amp; Appels'!H670,"",'Passages &amp; Appels'!H671)</f>
        <v/>
      </c>
      <c r="F671" s="489" t="str">
        <f>IF('Passages &amp; Appels'!I671='Passages &amp; Appels'!I670,"",'Passages &amp; Appels'!I671)</f>
        <v/>
      </c>
      <c r="G671" s="259" t="str">
        <f>IF('Passages &amp; Appels'!J671="","",'Passages &amp; Appels'!J671)</f>
        <v/>
      </c>
      <c r="H671" s="468" t="str">
        <f>IF('Passages &amp; Appels'!B671="","",'Passages &amp; Appels'!B671)</f>
        <v/>
      </c>
      <c r="I671" s="437" t="str">
        <f>IF('Passages &amp; Appels'!C671="","",'Passages &amp; Appels'!C671)</f>
        <v/>
      </c>
      <c r="J671" s="110" t="str">
        <f>IF('Passages &amp; Appels'!D671="","",'Passages &amp; Appels'!D671)</f>
        <v/>
      </c>
      <c r="K671" s="110" t="str">
        <f>IF('Passages &amp; Appels'!E671="","",'Passages &amp; Appels'!E671)</f>
        <v/>
      </c>
      <c r="L671" s="110" t="str">
        <f>IF('Passages &amp; Appels'!F671="","",'Passages &amp; Appels'!F671)</f>
        <v/>
      </c>
      <c r="M671" s="112" t="str">
        <f>IF('Passages &amp; Appels'!G671="","",'Passages &amp; Appels'!G671)</f>
        <v/>
      </c>
      <c r="N671" s="441" t="str">
        <f>IF('Passages &amp; Appels'!M671="","",'Passages &amp; Appels'!M671)</f>
        <v/>
      </c>
      <c r="O671" s="431" t="str">
        <f>IF('Passages &amp; Appels'!N671="","",'Passages &amp; Appels'!N671)</f>
        <v/>
      </c>
      <c r="P671" s="431" t="str">
        <f>IF('Passages &amp; Appels'!O671="","",'Passages &amp; Appels'!O671)</f>
        <v/>
      </c>
      <c r="Q671" s="439" t="str">
        <f>IF('Passages &amp; Appels'!P671="","",'Passages &amp; Appels'!P671)</f>
        <v/>
      </c>
      <c r="R671" s="435" t="str">
        <f>IF('Passages &amp; Appels'!Q671="","",'Passages &amp; Appels'!Q671)</f>
        <v/>
      </c>
      <c r="S671" s="110" t="str">
        <f>IF('Passages &amp; Appels'!R671="","",'Passages &amp; Appels'!R671)</f>
        <v/>
      </c>
      <c r="T671" s="437" t="str">
        <f>IF('Passages &amp; Appels'!S671="","",'Passages &amp; Appels'!S671)</f>
        <v/>
      </c>
      <c r="U671" s="112" t="str">
        <f>IF('Passages &amp; Appels'!T671="","",'Passages &amp; Appels'!T671)</f>
        <v/>
      </c>
      <c r="V671" s="413" t="str">
        <f>IF('Passages &amp; Appels'!U671="","",'Passages &amp; Appels'!U671)</f>
        <v/>
      </c>
    </row>
    <row r="672" spans="1:22" ht="18.75" hidden="1" x14ac:dyDescent="0.3">
      <c r="A672" s="486"/>
      <c r="B672" s="491" t="str">
        <f>IF('Passages &amp; Appels'!L672='Passages &amp; Appels'!L671,"",'Passages &amp; Appels'!L672)</f>
        <v/>
      </c>
      <c r="C672" s="487" t="str">
        <f>IF('Passages &amp; Appels'!A672='Passages &amp; Appels'!A671,"",'Passages &amp; Appels'!A672)</f>
        <v/>
      </c>
      <c r="D672" s="490" t="str">
        <f>IF('Passages &amp; Appels'!K672='Passages &amp; Appels'!K671,"",'Passages &amp; Appels'!K672)</f>
        <v/>
      </c>
      <c r="E672" s="488" t="str">
        <f>IF('Passages &amp; Appels'!H672='Passages &amp; Appels'!H671,"",'Passages &amp; Appels'!H672)</f>
        <v/>
      </c>
      <c r="F672" s="489" t="str">
        <f>IF('Passages &amp; Appels'!I672='Passages &amp; Appels'!I671,"",'Passages &amp; Appels'!I672)</f>
        <v/>
      </c>
      <c r="G672" s="259" t="str">
        <f>IF('Passages &amp; Appels'!J672="","",'Passages &amp; Appels'!J672)</f>
        <v/>
      </c>
      <c r="H672" s="468" t="str">
        <f>IF('Passages &amp; Appels'!B672="","",'Passages &amp; Appels'!B672)</f>
        <v/>
      </c>
      <c r="I672" s="437" t="str">
        <f>IF('Passages &amp; Appels'!C672="","",'Passages &amp; Appels'!C672)</f>
        <v/>
      </c>
      <c r="J672" s="110" t="str">
        <f>IF('Passages &amp; Appels'!D672="","",'Passages &amp; Appels'!D672)</f>
        <v/>
      </c>
      <c r="K672" s="110" t="str">
        <f>IF('Passages &amp; Appels'!E672="","",'Passages &amp; Appels'!E672)</f>
        <v/>
      </c>
      <c r="L672" s="110" t="str">
        <f>IF('Passages &amp; Appels'!F672="","",'Passages &amp; Appels'!F672)</f>
        <v/>
      </c>
      <c r="M672" s="112" t="str">
        <f>IF('Passages &amp; Appels'!G672="","",'Passages &amp; Appels'!G672)</f>
        <v/>
      </c>
      <c r="N672" s="441" t="str">
        <f>IF('Passages &amp; Appels'!M672="","",'Passages &amp; Appels'!M672)</f>
        <v/>
      </c>
      <c r="O672" s="431" t="str">
        <f>IF('Passages &amp; Appels'!N672="","",'Passages &amp; Appels'!N672)</f>
        <v/>
      </c>
      <c r="P672" s="431" t="str">
        <f>IF('Passages &amp; Appels'!O672="","",'Passages &amp; Appels'!O672)</f>
        <v/>
      </c>
      <c r="Q672" s="439" t="str">
        <f>IF('Passages &amp; Appels'!P672="","",'Passages &amp; Appels'!P672)</f>
        <v/>
      </c>
      <c r="R672" s="435" t="str">
        <f>IF('Passages &amp; Appels'!Q672="","",'Passages &amp; Appels'!Q672)</f>
        <v/>
      </c>
      <c r="S672" s="110" t="str">
        <f>IF('Passages &amp; Appels'!R672="","",'Passages &amp; Appels'!R672)</f>
        <v/>
      </c>
      <c r="T672" s="437" t="str">
        <f>IF('Passages &amp; Appels'!S672="","",'Passages &amp; Appels'!S672)</f>
        <v/>
      </c>
      <c r="U672" s="112" t="str">
        <f>IF('Passages &amp; Appels'!T672="","",'Passages &amp; Appels'!T672)</f>
        <v/>
      </c>
      <c r="V672" s="413" t="str">
        <f>IF('Passages &amp; Appels'!U672="","",'Passages &amp; Appels'!U672)</f>
        <v/>
      </c>
    </row>
    <row r="673" spans="1:22" ht="18.75" hidden="1" x14ac:dyDescent="0.3">
      <c r="A673" s="486"/>
      <c r="B673" s="491" t="str">
        <f>IF('Passages &amp; Appels'!L673='Passages &amp; Appels'!L672,"",'Passages &amp; Appels'!L673)</f>
        <v/>
      </c>
      <c r="C673" s="487" t="str">
        <f>IF('Passages &amp; Appels'!A673='Passages &amp; Appels'!A672,"",'Passages &amp; Appels'!A673)</f>
        <v/>
      </c>
      <c r="D673" s="490" t="str">
        <f>IF('Passages &amp; Appels'!K673='Passages &amp; Appels'!K672,"",'Passages &amp; Appels'!K673)</f>
        <v/>
      </c>
      <c r="E673" s="488" t="str">
        <f>IF('Passages &amp; Appels'!H673='Passages &amp; Appels'!H672,"",'Passages &amp; Appels'!H673)</f>
        <v/>
      </c>
      <c r="F673" s="489" t="str">
        <f>IF('Passages &amp; Appels'!I673='Passages &amp; Appels'!I672,"",'Passages &amp; Appels'!I673)</f>
        <v/>
      </c>
      <c r="G673" s="259" t="str">
        <f>IF('Passages &amp; Appels'!J673="","",'Passages &amp; Appels'!J673)</f>
        <v/>
      </c>
      <c r="H673" s="468" t="str">
        <f>IF('Passages &amp; Appels'!B673="","",'Passages &amp; Appels'!B673)</f>
        <v/>
      </c>
      <c r="I673" s="437" t="str">
        <f>IF('Passages &amp; Appels'!C673="","",'Passages &amp; Appels'!C673)</f>
        <v/>
      </c>
      <c r="J673" s="110" t="str">
        <f>IF('Passages &amp; Appels'!D673="","",'Passages &amp; Appels'!D673)</f>
        <v/>
      </c>
      <c r="K673" s="110" t="str">
        <f>IF('Passages &amp; Appels'!E673="","",'Passages &amp; Appels'!E673)</f>
        <v/>
      </c>
      <c r="L673" s="110" t="str">
        <f>IF('Passages &amp; Appels'!F673="","",'Passages &amp; Appels'!F673)</f>
        <v/>
      </c>
      <c r="M673" s="112" t="str">
        <f>IF('Passages &amp; Appels'!G673="","",'Passages &amp; Appels'!G673)</f>
        <v/>
      </c>
      <c r="N673" s="441" t="str">
        <f>IF('Passages &amp; Appels'!M673="","",'Passages &amp; Appels'!M673)</f>
        <v/>
      </c>
      <c r="O673" s="431" t="str">
        <f>IF('Passages &amp; Appels'!N673="","",'Passages &amp; Appels'!N673)</f>
        <v/>
      </c>
      <c r="P673" s="431" t="str">
        <f>IF('Passages &amp; Appels'!O673="","",'Passages &amp; Appels'!O673)</f>
        <v/>
      </c>
      <c r="Q673" s="439" t="str">
        <f>IF('Passages &amp; Appels'!P673="","",'Passages &amp; Appels'!P673)</f>
        <v/>
      </c>
      <c r="R673" s="435" t="str">
        <f>IF('Passages &amp; Appels'!Q673="","",'Passages &amp; Appels'!Q673)</f>
        <v/>
      </c>
      <c r="S673" s="110" t="str">
        <f>IF('Passages &amp; Appels'!R673="","",'Passages &amp; Appels'!R673)</f>
        <v/>
      </c>
      <c r="T673" s="437" t="str">
        <f>IF('Passages &amp; Appels'!S673="","",'Passages &amp; Appels'!S673)</f>
        <v/>
      </c>
      <c r="U673" s="112" t="str">
        <f>IF('Passages &amp; Appels'!T673="","",'Passages &amp; Appels'!T673)</f>
        <v/>
      </c>
      <c r="V673" s="413" t="str">
        <f>IF('Passages &amp; Appels'!U673="","",'Passages &amp; Appels'!U673)</f>
        <v/>
      </c>
    </row>
    <row r="674" spans="1:22" ht="18.75" hidden="1" x14ac:dyDescent="0.3">
      <c r="A674" s="486"/>
      <c r="B674" s="491" t="str">
        <f>IF('Passages &amp; Appels'!L674='Passages &amp; Appels'!L673,"",'Passages &amp; Appels'!L674)</f>
        <v/>
      </c>
      <c r="C674" s="487" t="str">
        <f>IF('Passages &amp; Appels'!A674='Passages &amp; Appels'!A673,"",'Passages &amp; Appels'!A674)</f>
        <v/>
      </c>
      <c r="D674" s="490" t="str">
        <f>IF('Passages &amp; Appels'!K674='Passages &amp; Appels'!K673,"",'Passages &amp; Appels'!K674)</f>
        <v/>
      </c>
      <c r="E674" s="488" t="str">
        <f>IF('Passages &amp; Appels'!H674='Passages &amp; Appels'!H673,"",'Passages &amp; Appels'!H674)</f>
        <v/>
      </c>
      <c r="F674" s="489" t="str">
        <f>IF('Passages &amp; Appels'!I674='Passages &amp; Appels'!I673,"",'Passages &amp; Appels'!I674)</f>
        <v/>
      </c>
      <c r="G674" s="259" t="str">
        <f>IF('Passages &amp; Appels'!J674="","",'Passages &amp; Appels'!J674)</f>
        <v/>
      </c>
      <c r="H674" s="468" t="str">
        <f>IF('Passages &amp; Appels'!B674="","",'Passages &amp; Appels'!B674)</f>
        <v/>
      </c>
      <c r="I674" s="437" t="str">
        <f>IF('Passages &amp; Appels'!C674="","",'Passages &amp; Appels'!C674)</f>
        <v/>
      </c>
      <c r="J674" s="110" t="str">
        <f>IF('Passages &amp; Appels'!D674="","",'Passages &amp; Appels'!D674)</f>
        <v/>
      </c>
      <c r="K674" s="110" t="str">
        <f>IF('Passages &amp; Appels'!E674="","",'Passages &amp; Appels'!E674)</f>
        <v/>
      </c>
      <c r="L674" s="110" t="str">
        <f>IF('Passages &amp; Appels'!F674="","",'Passages &amp; Appels'!F674)</f>
        <v/>
      </c>
      <c r="M674" s="112" t="str">
        <f>IF('Passages &amp; Appels'!G674="","",'Passages &amp; Appels'!G674)</f>
        <v/>
      </c>
      <c r="N674" s="441" t="str">
        <f>IF('Passages &amp; Appels'!M674="","",'Passages &amp; Appels'!M674)</f>
        <v/>
      </c>
      <c r="O674" s="431" t="str">
        <f>IF('Passages &amp; Appels'!N674="","",'Passages &amp; Appels'!N674)</f>
        <v/>
      </c>
      <c r="P674" s="431" t="str">
        <f>IF('Passages &amp; Appels'!O674="","",'Passages &amp; Appels'!O674)</f>
        <v/>
      </c>
      <c r="Q674" s="439" t="str">
        <f>IF('Passages &amp; Appels'!P674="","",'Passages &amp; Appels'!P674)</f>
        <v/>
      </c>
      <c r="R674" s="435" t="str">
        <f>IF('Passages &amp; Appels'!Q674="","",'Passages &amp; Appels'!Q674)</f>
        <v/>
      </c>
      <c r="S674" s="110" t="str">
        <f>IF('Passages &amp; Appels'!R674="","",'Passages &amp; Appels'!R674)</f>
        <v/>
      </c>
      <c r="T674" s="437" t="str">
        <f>IF('Passages &amp; Appels'!S674="","",'Passages &amp; Appels'!S674)</f>
        <v/>
      </c>
      <c r="U674" s="112" t="str">
        <f>IF('Passages &amp; Appels'!T674="","",'Passages &amp; Appels'!T674)</f>
        <v/>
      </c>
      <c r="V674" s="413" t="str">
        <f>IF('Passages &amp; Appels'!U674="","",'Passages &amp; Appels'!U674)</f>
        <v/>
      </c>
    </row>
    <row r="675" spans="1:22" ht="18.75" hidden="1" x14ac:dyDescent="0.3">
      <c r="A675" s="486"/>
      <c r="B675" s="491" t="str">
        <f>IF('Passages &amp; Appels'!L675='Passages &amp; Appels'!L674,"",'Passages &amp; Appels'!L675)</f>
        <v/>
      </c>
      <c r="C675" s="487" t="str">
        <f>IF('Passages &amp; Appels'!A675='Passages &amp; Appels'!A674,"",'Passages &amp; Appels'!A675)</f>
        <v/>
      </c>
      <c r="D675" s="490" t="str">
        <f>IF('Passages &amp; Appels'!K675='Passages &amp; Appels'!K674,"",'Passages &amp; Appels'!K675)</f>
        <v/>
      </c>
      <c r="E675" s="488" t="str">
        <f>IF('Passages &amp; Appels'!H675='Passages &amp; Appels'!H674,"",'Passages &amp; Appels'!H675)</f>
        <v/>
      </c>
      <c r="F675" s="489" t="str">
        <f>IF('Passages &amp; Appels'!I675='Passages &amp; Appels'!I674,"",'Passages &amp; Appels'!I675)</f>
        <v/>
      </c>
      <c r="G675" s="259" t="str">
        <f>IF('Passages &amp; Appels'!J675="","",'Passages &amp; Appels'!J675)</f>
        <v/>
      </c>
      <c r="H675" s="468" t="str">
        <f>IF('Passages &amp; Appels'!B675="","",'Passages &amp; Appels'!B675)</f>
        <v/>
      </c>
      <c r="I675" s="437" t="str">
        <f>IF('Passages &amp; Appels'!C675="","",'Passages &amp; Appels'!C675)</f>
        <v/>
      </c>
      <c r="J675" s="110" t="str">
        <f>IF('Passages &amp; Appels'!D675="","",'Passages &amp; Appels'!D675)</f>
        <v/>
      </c>
      <c r="K675" s="110" t="str">
        <f>IF('Passages &amp; Appels'!E675="","",'Passages &amp; Appels'!E675)</f>
        <v/>
      </c>
      <c r="L675" s="110" t="str">
        <f>IF('Passages &amp; Appels'!F675="","",'Passages &amp; Appels'!F675)</f>
        <v/>
      </c>
      <c r="M675" s="112" t="str">
        <f>IF('Passages &amp; Appels'!G675="","",'Passages &amp; Appels'!G675)</f>
        <v/>
      </c>
      <c r="N675" s="441" t="str">
        <f>IF('Passages &amp; Appels'!M675="","",'Passages &amp; Appels'!M675)</f>
        <v/>
      </c>
      <c r="O675" s="431" t="str">
        <f>IF('Passages &amp; Appels'!N675="","",'Passages &amp; Appels'!N675)</f>
        <v/>
      </c>
      <c r="P675" s="431" t="str">
        <f>IF('Passages &amp; Appels'!O675="","",'Passages &amp; Appels'!O675)</f>
        <v/>
      </c>
      <c r="Q675" s="439" t="str">
        <f>IF('Passages &amp; Appels'!P675="","",'Passages &amp; Appels'!P675)</f>
        <v/>
      </c>
      <c r="R675" s="435" t="str">
        <f>IF('Passages &amp; Appels'!Q675="","",'Passages &amp; Appels'!Q675)</f>
        <v/>
      </c>
      <c r="S675" s="110" t="str">
        <f>IF('Passages &amp; Appels'!R675="","",'Passages &amp; Appels'!R675)</f>
        <v/>
      </c>
      <c r="T675" s="437" t="str">
        <f>IF('Passages &amp; Appels'!S675="","",'Passages &amp; Appels'!S675)</f>
        <v/>
      </c>
      <c r="U675" s="112" t="str">
        <f>IF('Passages &amp; Appels'!T675="","",'Passages &amp; Appels'!T675)</f>
        <v/>
      </c>
      <c r="V675" s="413" t="str">
        <f>IF('Passages &amp; Appels'!U675="","",'Passages &amp; Appels'!U675)</f>
        <v/>
      </c>
    </row>
    <row r="676" spans="1:22" ht="18.75" hidden="1" x14ac:dyDescent="0.3">
      <c r="A676" s="486"/>
      <c r="B676" s="491" t="str">
        <f>IF('Passages &amp; Appels'!L676='Passages &amp; Appels'!L675,"",'Passages &amp; Appels'!L676)</f>
        <v/>
      </c>
      <c r="C676" s="487" t="str">
        <f>IF('Passages &amp; Appels'!A676='Passages &amp; Appels'!A675,"",'Passages &amp; Appels'!A676)</f>
        <v/>
      </c>
      <c r="D676" s="490" t="str">
        <f>IF('Passages &amp; Appels'!K676='Passages &amp; Appels'!K675,"",'Passages &amp; Appels'!K676)</f>
        <v/>
      </c>
      <c r="E676" s="488" t="str">
        <f>IF('Passages &amp; Appels'!H676='Passages &amp; Appels'!H675,"",'Passages &amp; Appels'!H676)</f>
        <v/>
      </c>
      <c r="F676" s="489" t="str">
        <f>IF('Passages &amp; Appels'!I676='Passages &amp; Appels'!I675,"",'Passages &amp; Appels'!I676)</f>
        <v/>
      </c>
      <c r="G676" s="259" t="str">
        <f>IF('Passages &amp; Appels'!J676="","",'Passages &amp; Appels'!J676)</f>
        <v/>
      </c>
      <c r="H676" s="468" t="str">
        <f>IF('Passages &amp; Appels'!B676="","",'Passages &amp; Appels'!B676)</f>
        <v/>
      </c>
      <c r="I676" s="437" t="str">
        <f>IF('Passages &amp; Appels'!C676="","",'Passages &amp; Appels'!C676)</f>
        <v/>
      </c>
      <c r="J676" s="110" t="str">
        <f>IF('Passages &amp; Appels'!D676="","",'Passages &amp; Appels'!D676)</f>
        <v/>
      </c>
      <c r="K676" s="110" t="str">
        <f>IF('Passages &amp; Appels'!E676="","",'Passages &amp; Appels'!E676)</f>
        <v/>
      </c>
      <c r="L676" s="110" t="str">
        <f>IF('Passages &amp; Appels'!F676="","",'Passages &amp; Appels'!F676)</f>
        <v/>
      </c>
      <c r="M676" s="112" t="str">
        <f>IF('Passages &amp; Appels'!G676="","",'Passages &amp; Appels'!G676)</f>
        <v/>
      </c>
      <c r="N676" s="441" t="str">
        <f>IF('Passages &amp; Appels'!M676="","",'Passages &amp; Appels'!M676)</f>
        <v/>
      </c>
      <c r="O676" s="431" t="str">
        <f>IF('Passages &amp; Appels'!N676="","",'Passages &amp; Appels'!N676)</f>
        <v/>
      </c>
      <c r="P676" s="431" t="str">
        <f>IF('Passages &amp; Appels'!O676="","",'Passages &amp; Appels'!O676)</f>
        <v/>
      </c>
      <c r="Q676" s="439" t="str">
        <f>IF('Passages &amp; Appels'!P676="","",'Passages &amp; Appels'!P676)</f>
        <v/>
      </c>
      <c r="R676" s="435" t="str">
        <f>IF('Passages &amp; Appels'!Q676="","",'Passages &amp; Appels'!Q676)</f>
        <v/>
      </c>
      <c r="S676" s="110" t="str">
        <f>IF('Passages &amp; Appels'!R676="","",'Passages &amp; Appels'!R676)</f>
        <v/>
      </c>
      <c r="T676" s="437" t="str">
        <f>IF('Passages &amp; Appels'!S676="","",'Passages &amp; Appels'!S676)</f>
        <v/>
      </c>
      <c r="U676" s="112" t="str">
        <f>IF('Passages &amp; Appels'!T676="","",'Passages &amp; Appels'!T676)</f>
        <v/>
      </c>
      <c r="V676" s="413" t="str">
        <f>IF('Passages &amp; Appels'!U676="","",'Passages &amp; Appels'!U676)</f>
        <v/>
      </c>
    </row>
    <row r="677" spans="1:22" ht="18.75" hidden="1" x14ac:dyDescent="0.3">
      <c r="A677" s="486"/>
      <c r="B677" s="491" t="str">
        <f>IF('Passages &amp; Appels'!L677='Passages &amp; Appels'!L676,"",'Passages &amp; Appels'!L677)</f>
        <v/>
      </c>
      <c r="C677" s="487" t="str">
        <f>IF('Passages &amp; Appels'!A677='Passages &amp; Appels'!A676,"",'Passages &amp; Appels'!A677)</f>
        <v/>
      </c>
      <c r="D677" s="490" t="str">
        <f>IF('Passages &amp; Appels'!K677='Passages &amp; Appels'!K676,"",'Passages &amp; Appels'!K677)</f>
        <v/>
      </c>
      <c r="E677" s="488" t="str">
        <f>IF('Passages &amp; Appels'!H677='Passages &amp; Appels'!H676,"",'Passages &amp; Appels'!H677)</f>
        <v/>
      </c>
      <c r="F677" s="489" t="str">
        <f>IF('Passages &amp; Appels'!I677='Passages &amp; Appels'!I676,"",'Passages &amp; Appels'!I677)</f>
        <v/>
      </c>
      <c r="G677" s="259" t="str">
        <f>IF('Passages &amp; Appels'!J677="","",'Passages &amp; Appels'!J677)</f>
        <v/>
      </c>
      <c r="H677" s="468" t="str">
        <f>IF('Passages &amp; Appels'!B677="","",'Passages &amp; Appels'!B677)</f>
        <v/>
      </c>
      <c r="I677" s="437" t="str">
        <f>IF('Passages &amp; Appels'!C677="","",'Passages &amp; Appels'!C677)</f>
        <v/>
      </c>
      <c r="J677" s="110" t="str">
        <f>IF('Passages &amp; Appels'!D677="","",'Passages &amp; Appels'!D677)</f>
        <v/>
      </c>
      <c r="K677" s="110" t="str">
        <f>IF('Passages &amp; Appels'!E677="","",'Passages &amp; Appels'!E677)</f>
        <v/>
      </c>
      <c r="L677" s="110" t="str">
        <f>IF('Passages &amp; Appels'!F677="","",'Passages &amp; Appels'!F677)</f>
        <v/>
      </c>
      <c r="M677" s="112" t="str">
        <f>IF('Passages &amp; Appels'!G677="","",'Passages &amp; Appels'!G677)</f>
        <v/>
      </c>
      <c r="N677" s="441" t="str">
        <f>IF('Passages &amp; Appels'!M677="","",'Passages &amp; Appels'!M677)</f>
        <v/>
      </c>
      <c r="O677" s="431" t="str">
        <f>IF('Passages &amp; Appels'!N677="","",'Passages &amp; Appels'!N677)</f>
        <v/>
      </c>
      <c r="P677" s="431" t="str">
        <f>IF('Passages &amp; Appels'!O677="","",'Passages &amp; Appels'!O677)</f>
        <v/>
      </c>
      <c r="Q677" s="439" t="str">
        <f>IF('Passages &amp; Appels'!P677="","",'Passages &amp; Appels'!P677)</f>
        <v/>
      </c>
      <c r="R677" s="435" t="str">
        <f>IF('Passages &amp; Appels'!Q677="","",'Passages &amp; Appels'!Q677)</f>
        <v/>
      </c>
      <c r="S677" s="110" t="str">
        <f>IF('Passages &amp; Appels'!R677="","",'Passages &amp; Appels'!R677)</f>
        <v/>
      </c>
      <c r="T677" s="437" t="str">
        <f>IF('Passages &amp; Appels'!S677="","",'Passages &amp; Appels'!S677)</f>
        <v/>
      </c>
      <c r="U677" s="112" t="str">
        <f>IF('Passages &amp; Appels'!T677="","",'Passages &amp; Appels'!T677)</f>
        <v/>
      </c>
      <c r="V677" s="413" t="str">
        <f>IF('Passages &amp; Appels'!U677="","",'Passages &amp; Appels'!U677)</f>
        <v/>
      </c>
    </row>
    <row r="678" spans="1:22" ht="18.75" hidden="1" x14ac:dyDescent="0.3">
      <c r="A678" s="486"/>
      <c r="B678" s="491" t="str">
        <f>IF('Passages &amp; Appels'!L678='Passages &amp; Appels'!L677,"",'Passages &amp; Appels'!L678)</f>
        <v/>
      </c>
      <c r="C678" s="487" t="str">
        <f>IF('Passages &amp; Appels'!A678='Passages &amp; Appels'!A677,"",'Passages &amp; Appels'!A678)</f>
        <v/>
      </c>
      <c r="D678" s="490" t="str">
        <f>IF('Passages &amp; Appels'!K678='Passages &amp; Appels'!K677,"",'Passages &amp; Appels'!K678)</f>
        <v/>
      </c>
      <c r="E678" s="488" t="str">
        <f>IF('Passages &amp; Appels'!H678='Passages &amp; Appels'!H677,"",'Passages &amp; Appels'!H678)</f>
        <v/>
      </c>
      <c r="F678" s="489" t="str">
        <f>IF('Passages &amp; Appels'!I678='Passages &amp; Appels'!I677,"",'Passages &amp; Appels'!I678)</f>
        <v/>
      </c>
      <c r="G678" s="259" t="str">
        <f>IF('Passages &amp; Appels'!J678="","",'Passages &amp; Appels'!J678)</f>
        <v/>
      </c>
      <c r="H678" s="468" t="str">
        <f>IF('Passages &amp; Appels'!B678="","",'Passages &amp; Appels'!B678)</f>
        <v/>
      </c>
      <c r="I678" s="437" t="str">
        <f>IF('Passages &amp; Appels'!C678="","",'Passages &amp; Appels'!C678)</f>
        <v/>
      </c>
      <c r="J678" s="110" t="str">
        <f>IF('Passages &amp; Appels'!D678="","",'Passages &amp; Appels'!D678)</f>
        <v/>
      </c>
      <c r="K678" s="110" t="str">
        <f>IF('Passages &amp; Appels'!E678="","",'Passages &amp; Appels'!E678)</f>
        <v/>
      </c>
      <c r="L678" s="110" t="str">
        <f>IF('Passages &amp; Appels'!F678="","",'Passages &amp; Appels'!F678)</f>
        <v/>
      </c>
      <c r="M678" s="112" t="str">
        <f>IF('Passages &amp; Appels'!G678="","",'Passages &amp; Appels'!G678)</f>
        <v/>
      </c>
      <c r="N678" s="441" t="str">
        <f>IF('Passages &amp; Appels'!M678="","",'Passages &amp; Appels'!M678)</f>
        <v/>
      </c>
      <c r="O678" s="431" t="str">
        <f>IF('Passages &amp; Appels'!N678="","",'Passages &amp; Appels'!N678)</f>
        <v/>
      </c>
      <c r="P678" s="431" t="str">
        <f>IF('Passages &amp; Appels'!O678="","",'Passages &amp; Appels'!O678)</f>
        <v/>
      </c>
      <c r="Q678" s="439" t="str">
        <f>IF('Passages &amp; Appels'!P678="","",'Passages &amp; Appels'!P678)</f>
        <v/>
      </c>
      <c r="R678" s="435" t="str">
        <f>IF('Passages &amp; Appels'!Q678="","",'Passages &amp; Appels'!Q678)</f>
        <v/>
      </c>
      <c r="S678" s="110" t="str">
        <f>IF('Passages &amp; Appels'!R678="","",'Passages &amp; Appels'!R678)</f>
        <v/>
      </c>
      <c r="T678" s="437" t="str">
        <f>IF('Passages &amp; Appels'!S678="","",'Passages &amp; Appels'!S678)</f>
        <v/>
      </c>
      <c r="U678" s="112" t="str">
        <f>IF('Passages &amp; Appels'!T678="","",'Passages &amp; Appels'!T678)</f>
        <v/>
      </c>
      <c r="V678" s="413" t="str">
        <f>IF('Passages &amp; Appels'!U678="","",'Passages &amp; Appels'!U678)</f>
        <v/>
      </c>
    </row>
    <row r="679" spans="1:22" ht="18.75" hidden="1" x14ac:dyDescent="0.3">
      <c r="A679" s="486"/>
      <c r="B679" s="491" t="str">
        <f>IF('Passages &amp; Appels'!L679='Passages &amp; Appels'!L678,"",'Passages &amp; Appels'!L679)</f>
        <v/>
      </c>
      <c r="C679" s="487" t="str">
        <f>IF('Passages &amp; Appels'!A679='Passages &amp; Appels'!A678,"",'Passages &amp; Appels'!A679)</f>
        <v/>
      </c>
      <c r="D679" s="490" t="str">
        <f>IF('Passages &amp; Appels'!K679='Passages &amp; Appels'!K678,"",'Passages &amp; Appels'!K679)</f>
        <v/>
      </c>
      <c r="E679" s="488" t="str">
        <f>IF('Passages &amp; Appels'!H679='Passages &amp; Appels'!H678,"",'Passages &amp; Appels'!H679)</f>
        <v/>
      </c>
      <c r="F679" s="489" t="str">
        <f>IF('Passages &amp; Appels'!I679='Passages &amp; Appels'!I678,"",'Passages &amp; Appels'!I679)</f>
        <v/>
      </c>
      <c r="G679" s="259" t="str">
        <f>IF('Passages &amp; Appels'!J679="","",'Passages &amp; Appels'!J679)</f>
        <v/>
      </c>
      <c r="H679" s="468" t="str">
        <f>IF('Passages &amp; Appels'!B679="","",'Passages &amp; Appels'!B679)</f>
        <v/>
      </c>
      <c r="I679" s="437" t="str">
        <f>IF('Passages &amp; Appels'!C679="","",'Passages &amp; Appels'!C679)</f>
        <v/>
      </c>
      <c r="J679" s="110" t="str">
        <f>IF('Passages &amp; Appels'!D679="","",'Passages &amp; Appels'!D679)</f>
        <v/>
      </c>
      <c r="K679" s="110" t="str">
        <f>IF('Passages &amp; Appels'!E679="","",'Passages &amp; Appels'!E679)</f>
        <v/>
      </c>
      <c r="L679" s="110" t="str">
        <f>IF('Passages &amp; Appels'!F679="","",'Passages &amp; Appels'!F679)</f>
        <v/>
      </c>
      <c r="M679" s="112" t="str">
        <f>IF('Passages &amp; Appels'!G679="","",'Passages &amp; Appels'!G679)</f>
        <v/>
      </c>
      <c r="N679" s="441" t="str">
        <f>IF('Passages &amp; Appels'!M679="","",'Passages &amp; Appels'!M679)</f>
        <v/>
      </c>
      <c r="O679" s="431" t="str">
        <f>IF('Passages &amp; Appels'!N679="","",'Passages &amp; Appels'!N679)</f>
        <v/>
      </c>
      <c r="P679" s="431" t="str">
        <f>IF('Passages &amp; Appels'!O679="","",'Passages &amp; Appels'!O679)</f>
        <v/>
      </c>
      <c r="Q679" s="439" t="str">
        <f>IF('Passages &amp; Appels'!P679="","",'Passages &amp; Appels'!P679)</f>
        <v/>
      </c>
      <c r="R679" s="435" t="str">
        <f>IF('Passages &amp; Appels'!Q679="","",'Passages &amp; Appels'!Q679)</f>
        <v/>
      </c>
      <c r="S679" s="110" t="str">
        <f>IF('Passages &amp; Appels'!R679="","",'Passages &amp; Appels'!R679)</f>
        <v/>
      </c>
      <c r="T679" s="437" t="str">
        <f>IF('Passages &amp; Appels'!S679="","",'Passages &amp; Appels'!S679)</f>
        <v/>
      </c>
      <c r="U679" s="112" t="str">
        <f>IF('Passages &amp; Appels'!T679="","",'Passages &amp; Appels'!T679)</f>
        <v/>
      </c>
      <c r="V679" s="413" t="str">
        <f>IF('Passages &amp; Appels'!U679="","",'Passages &amp; Appels'!U679)</f>
        <v/>
      </c>
    </row>
    <row r="680" spans="1:22" ht="18.75" hidden="1" x14ac:dyDescent="0.3">
      <c r="A680" s="486"/>
      <c r="B680" s="491" t="str">
        <f>IF('Passages &amp; Appels'!L680='Passages &amp; Appels'!L679,"",'Passages &amp; Appels'!L680)</f>
        <v/>
      </c>
      <c r="C680" s="487" t="str">
        <f>IF('Passages &amp; Appels'!A680='Passages &amp; Appels'!A679,"",'Passages &amp; Appels'!A680)</f>
        <v/>
      </c>
      <c r="D680" s="490" t="str">
        <f>IF('Passages &amp; Appels'!K680='Passages &amp; Appels'!K679,"",'Passages &amp; Appels'!K680)</f>
        <v/>
      </c>
      <c r="E680" s="488" t="str">
        <f>IF('Passages &amp; Appels'!H680='Passages &amp; Appels'!H679,"",'Passages &amp; Appels'!H680)</f>
        <v/>
      </c>
      <c r="F680" s="489" t="str">
        <f>IF('Passages &amp; Appels'!I680='Passages &amp; Appels'!I679,"",'Passages &amp; Appels'!I680)</f>
        <v/>
      </c>
      <c r="G680" s="259" t="str">
        <f>IF('Passages &amp; Appels'!J680="","",'Passages &amp; Appels'!J680)</f>
        <v/>
      </c>
      <c r="H680" s="468" t="str">
        <f>IF('Passages &amp; Appels'!B680="","",'Passages &amp; Appels'!B680)</f>
        <v/>
      </c>
      <c r="I680" s="437" t="str">
        <f>IF('Passages &amp; Appels'!C680="","",'Passages &amp; Appels'!C680)</f>
        <v/>
      </c>
      <c r="J680" s="110" t="str">
        <f>IF('Passages &amp; Appels'!D680="","",'Passages &amp; Appels'!D680)</f>
        <v/>
      </c>
      <c r="K680" s="110" t="str">
        <f>IF('Passages &amp; Appels'!E680="","",'Passages &amp; Appels'!E680)</f>
        <v/>
      </c>
      <c r="L680" s="110" t="str">
        <f>IF('Passages &amp; Appels'!F680="","",'Passages &amp; Appels'!F680)</f>
        <v/>
      </c>
      <c r="M680" s="112" t="str">
        <f>IF('Passages &amp; Appels'!G680="","",'Passages &amp; Appels'!G680)</f>
        <v/>
      </c>
      <c r="N680" s="441" t="str">
        <f>IF('Passages &amp; Appels'!M680="","",'Passages &amp; Appels'!M680)</f>
        <v/>
      </c>
      <c r="O680" s="431" t="str">
        <f>IF('Passages &amp; Appels'!N680="","",'Passages &amp; Appels'!N680)</f>
        <v/>
      </c>
      <c r="P680" s="431" t="str">
        <f>IF('Passages &amp; Appels'!O680="","",'Passages &amp; Appels'!O680)</f>
        <v/>
      </c>
      <c r="Q680" s="439" t="str">
        <f>IF('Passages &amp; Appels'!P680="","",'Passages &amp; Appels'!P680)</f>
        <v/>
      </c>
      <c r="R680" s="435" t="str">
        <f>IF('Passages &amp; Appels'!Q680="","",'Passages &amp; Appels'!Q680)</f>
        <v/>
      </c>
      <c r="S680" s="110" t="str">
        <f>IF('Passages &amp; Appels'!R680="","",'Passages &amp; Appels'!R680)</f>
        <v/>
      </c>
      <c r="T680" s="437" t="str">
        <f>IF('Passages &amp; Appels'!S680="","",'Passages &amp; Appels'!S680)</f>
        <v/>
      </c>
      <c r="U680" s="112" t="str">
        <f>IF('Passages &amp; Appels'!T680="","",'Passages &amp; Appels'!T680)</f>
        <v/>
      </c>
      <c r="V680" s="413" t="str">
        <f>IF('Passages &amp; Appels'!U680="","",'Passages &amp; Appels'!U680)</f>
        <v/>
      </c>
    </row>
    <row r="681" spans="1:22" ht="18.75" hidden="1" x14ac:dyDescent="0.3">
      <c r="A681" s="486"/>
      <c r="B681" s="491" t="str">
        <f>IF('Passages &amp; Appels'!L681='Passages &amp; Appels'!L680,"",'Passages &amp; Appels'!L681)</f>
        <v/>
      </c>
      <c r="C681" s="487" t="str">
        <f>IF('Passages &amp; Appels'!A681='Passages &amp; Appels'!A680,"",'Passages &amp; Appels'!A681)</f>
        <v/>
      </c>
      <c r="D681" s="490" t="str">
        <f>IF('Passages &amp; Appels'!K681='Passages &amp; Appels'!K680,"",'Passages &amp; Appels'!K681)</f>
        <v/>
      </c>
      <c r="E681" s="488" t="str">
        <f>IF('Passages &amp; Appels'!H681='Passages &amp; Appels'!H680,"",'Passages &amp; Appels'!H681)</f>
        <v/>
      </c>
      <c r="F681" s="489" t="str">
        <f>IF('Passages &amp; Appels'!I681='Passages &amp; Appels'!I680,"",'Passages &amp; Appels'!I681)</f>
        <v/>
      </c>
      <c r="G681" s="259" t="str">
        <f>IF('Passages &amp; Appels'!J681="","",'Passages &amp; Appels'!J681)</f>
        <v/>
      </c>
      <c r="H681" s="468" t="str">
        <f>IF('Passages &amp; Appels'!B681="","",'Passages &amp; Appels'!B681)</f>
        <v/>
      </c>
      <c r="I681" s="437" t="str">
        <f>IF('Passages &amp; Appels'!C681="","",'Passages &amp; Appels'!C681)</f>
        <v/>
      </c>
      <c r="J681" s="110" t="str">
        <f>IF('Passages &amp; Appels'!D681="","",'Passages &amp; Appels'!D681)</f>
        <v/>
      </c>
      <c r="K681" s="110" t="str">
        <f>IF('Passages &amp; Appels'!E681="","",'Passages &amp; Appels'!E681)</f>
        <v/>
      </c>
      <c r="L681" s="110" t="str">
        <f>IF('Passages &amp; Appels'!F681="","",'Passages &amp; Appels'!F681)</f>
        <v/>
      </c>
      <c r="M681" s="112" t="str">
        <f>IF('Passages &amp; Appels'!G681="","",'Passages &amp; Appels'!G681)</f>
        <v/>
      </c>
      <c r="N681" s="441" t="str">
        <f>IF('Passages &amp; Appels'!M681="","",'Passages &amp; Appels'!M681)</f>
        <v/>
      </c>
      <c r="O681" s="431" t="str">
        <f>IF('Passages &amp; Appels'!N681="","",'Passages &amp; Appels'!N681)</f>
        <v/>
      </c>
      <c r="P681" s="431" t="str">
        <f>IF('Passages &amp; Appels'!O681="","",'Passages &amp; Appels'!O681)</f>
        <v/>
      </c>
      <c r="Q681" s="439" t="str">
        <f>IF('Passages &amp; Appels'!P681="","",'Passages &amp; Appels'!P681)</f>
        <v/>
      </c>
      <c r="R681" s="435" t="str">
        <f>IF('Passages &amp; Appels'!Q681="","",'Passages &amp; Appels'!Q681)</f>
        <v/>
      </c>
      <c r="S681" s="110" t="str">
        <f>IF('Passages &amp; Appels'!R681="","",'Passages &amp; Appels'!R681)</f>
        <v/>
      </c>
      <c r="T681" s="437" t="str">
        <f>IF('Passages &amp; Appels'!S681="","",'Passages &amp; Appels'!S681)</f>
        <v/>
      </c>
      <c r="U681" s="112" t="str">
        <f>IF('Passages &amp; Appels'!T681="","",'Passages &amp; Appels'!T681)</f>
        <v/>
      </c>
      <c r="V681" s="413" t="str">
        <f>IF('Passages &amp; Appels'!U681="","",'Passages &amp; Appels'!U681)</f>
        <v/>
      </c>
    </row>
    <row r="682" spans="1:22" ht="18.75" hidden="1" x14ac:dyDescent="0.3">
      <c r="A682" s="486"/>
      <c r="B682" s="491" t="str">
        <f>IF('Passages &amp; Appels'!L682='Passages &amp; Appels'!L681,"",'Passages &amp; Appels'!L682)</f>
        <v/>
      </c>
      <c r="C682" s="487" t="str">
        <f>IF('Passages &amp; Appels'!A682='Passages &amp; Appels'!A681,"",'Passages &amp; Appels'!A682)</f>
        <v/>
      </c>
      <c r="D682" s="490" t="str">
        <f>IF('Passages &amp; Appels'!K682='Passages &amp; Appels'!K681,"",'Passages &amp; Appels'!K682)</f>
        <v/>
      </c>
      <c r="E682" s="488" t="str">
        <f>IF('Passages &amp; Appels'!H682='Passages &amp; Appels'!H681,"",'Passages &amp; Appels'!H682)</f>
        <v/>
      </c>
      <c r="F682" s="489" t="str">
        <f>IF('Passages &amp; Appels'!I682='Passages &amp; Appels'!I681,"",'Passages &amp; Appels'!I682)</f>
        <v/>
      </c>
      <c r="G682" s="259" t="str">
        <f>IF('Passages &amp; Appels'!J682="","",'Passages &amp; Appels'!J682)</f>
        <v/>
      </c>
      <c r="H682" s="468" t="str">
        <f>IF('Passages &amp; Appels'!B682="","",'Passages &amp; Appels'!B682)</f>
        <v/>
      </c>
      <c r="I682" s="437" t="str">
        <f>IF('Passages &amp; Appels'!C682="","",'Passages &amp; Appels'!C682)</f>
        <v/>
      </c>
      <c r="J682" s="110" t="str">
        <f>IF('Passages &amp; Appels'!D682="","",'Passages &amp; Appels'!D682)</f>
        <v/>
      </c>
      <c r="K682" s="110" t="str">
        <f>IF('Passages &amp; Appels'!E682="","",'Passages &amp; Appels'!E682)</f>
        <v/>
      </c>
      <c r="L682" s="110" t="str">
        <f>IF('Passages &amp; Appels'!F682="","",'Passages &amp; Appels'!F682)</f>
        <v/>
      </c>
      <c r="M682" s="112" t="str">
        <f>IF('Passages &amp; Appels'!G682="","",'Passages &amp; Appels'!G682)</f>
        <v/>
      </c>
      <c r="N682" s="441" t="str">
        <f>IF('Passages &amp; Appels'!M682="","",'Passages &amp; Appels'!M682)</f>
        <v/>
      </c>
      <c r="O682" s="431" t="str">
        <f>IF('Passages &amp; Appels'!N682="","",'Passages &amp; Appels'!N682)</f>
        <v/>
      </c>
      <c r="P682" s="431" t="str">
        <f>IF('Passages &amp; Appels'!O682="","",'Passages &amp; Appels'!O682)</f>
        <v/>
      </c>
      <c r="Q682" s="439" t="str">
        <f>IF('Passages &amp; Appels'!P682="","",'Passages &amp; Appels'!P682)</f>
        <v/>
      </c>
      <c r="R682" s="435" t="str">
        <f>IF('Passages &amp; Appels'!Q682="","",'Passages &amp; Appels'!Q682)</f>
        <v/>
      </c>
      <c r="S682" s="110" t="str">
        <f>IF('Passages &amp; Appels'!R682="","",'Passages &amp; Appels'!R682)</f>
        <v/>
      </c>
      <c r="T682" s="437" t="str">
        <f>IF('Passages &amp; Appels'!S682="","",'Passages &amp; Appels'!S682)</f>
        <v/>
      </c>
      <c r="U682" s="112" t="str">
        <f>IF('Passages &amp; Appels'!T682="","",'Passages &amp; Appels'!T682)</f>
        <v/>
      </c>
      <c r="V682" s="413" t="str">
        <f>IF('Passages &amp; Appels'!U682="","",'Passages &amp; Appels'!U682)</f>
        <v/>
      </c>
    </row>
    <row r="683" spans="1:22" ht="18.75" hidden="1" x14ac:dyDescent="0.3">
      <c r="A683" s="486"/>
      <c r="B683" s="491" t="str">
        <f>IF('Passages &amp; Appels'!L683='Passages &amp; Appels'!L682,"",'Passages &amp; Appels'!L683)</f>
        <v/>
      </c>
      <c r="C683" s="487" t="str">
        <f>IF('Passages &amp; Appels'!A683='Passages &amp; Appels'!A682,"",'Passages &amp; Appels'!A683)</f>
        <v/>
      </c>
      <c r="D683" s="490" t="str">
        <f>IF('Passages &amp; Appels'!K683='Passages &amp; Appels'!K682,"",'Passages &amp; Appels'!K683)</f>
        <v/>
      </c>
      <c r="E683" s="488" t="str">
        <f>IF('Passages &amp; Appels'!H683='Passages &amp; Appels'!H682,"",'Passages &amp; Appels'!H683)</f>
        <v/>
      </c>
      <c r="F683" s="489" t="str">
        <f>IF('Passages &amp; Appels'!I683='Passages &amp; Appels'!I682,"",'Passages &amp; Appels'!I683)</f>
        <v/>
      </c>
      <c r="G683" s="259" t="str">
        <f>IF('Passages &amp; Appels'!J683="","",'Passages &amp; Appels'!J683)</f>
        <v/>
      </c>
      <c r="H683" s="468" t="str">
        <f>IF('Passages &amp; Appels'!B683="","",'Passages &amp; Appels'!B683)</f>
        <v/>
      </c>
      <c r="I683" s="437" t="str">
        <f>IF('Passages &amp; Appels'!C683="","",'Passages &amp; Appels'!C683)</f>
        <v/>
      </c>
      <c r="J683" s="110" t="str">
        <f>IF('Passages &amp; Appels'!D683="","",'Passages &amp; Appels'!D683)</f>
        <v/>
      </c>
      <c r="K683" s="110" t="str">
        <f>IF('Passages &amp; Appels'!E683="","",'Passages &amp; Appels'!E683)</f>
        <v/>
      </c>
      <c r="L683" s="110" t="str">
        <f>IF('Passages &amp; Appels'!F683="","",'Passages &amp; Appels'!F683)</f>
        <v/>
      </c>
      <c r="M683" s="112" t="str">
        <f>IF('Passages &amp; Appels'!G683="","",'Passages &amp; Appels'!G683)</f>
        <v/>
      </c>
      <c r="N683" s="441" t="str">
        <f>IF('Passages &amp; Appels'!M683="","",'Passages &amp; Appels'!M683)</f>
        <v/>
      </c>
      <c r="O683" s="431" t="str">
        <f>IF('Passages &amp; Appels'!N683="","",'Passages &amp; Appels'!N683)</f>
        <v/>
      </c>
      <c r="P683" s="431" t="str">
        <f>IF('Passages &amp; Appels'!O683="","",'Passages &amp; Appels'!O683)</f>
        <v/>
      </c>
      <c r="Q683" s="439" t="str">
        <f>IF('Passages &amp; Appels'!P683="","",'Passages &amp; Appels'!P683)</f>
        <v/>
      </c>
      <c r="R683" s="435" t="str">
        <f>IF('Passages &amp; Appels'!Q683="","",'Passages &amp; Appels'!Q683)</f>
        <v/>
      </c>
      <c r="S683" s="110" t="str">
        <f>IF('Passages &amp; Appels'!R683="","",'Passages &amp; Appels'!R683)</f>
        <v/>
      </c>
      <c r="T683" s="437" t="str">
        <f>IF('Passages &amp; Appels'!S683="","",'Passages &amp; Appels'!S683)</f>
        <v/>
      </c>
      <c r="U683" s="112" t="str">
        <f>IF('Passages &amp; Appels'!T683="","",'Passages &amp; Appels'!T683)</f>
        <v/>
      </c>
      <c r="V683" s="413" t="str">
        <f>IF('Passages &amp; Appels'!U683="","",'Passages &amp; Appels'!U683)</f>
        <v/>
      </c>
    </row>
    <row r="684" spans="1:22" ht="18.75" hidden="1" x14ac:dyDescent="0.3">
      <c r="A684" s="486"/>
      <c r="B684" s="491" t="str">
        <f>IF('Passages &amp; Appels'!L684='Passages &amp; Appels'!L683,"",'Passages &amp; Appels'!L684)</f>
        <v/>
      </c>
      <c r="C684" s="487" t="str">
        <f>IF('Passages &amp; Appels'!A684='Passages &amp; Appels'!A683,"",'Passages &amp; Appels'!A684)</f>
        <v/>
      </c>
      <c r="D684" s="490" t="str">
        <f>IF('Passages &amp; Appels'!K684='Passages &amp; Appels'!K683,"",'Passages &amp; Appels'!K684)</f>
        <v/>
      </c>
      <c r="E684" s="488" t="str">
        <f>IF('Passages &amp; Appels'!H684='Passages &amp; Appels'!H683,"",'Passages &amp; Appels'!H684)</f>
        <v/>
      </c>
      <c r="F684" s="489" t="str">
        <f>IF('Passages &amp; Appels'!I684='Passages &amp; Appels'!I683,"",'Passages &amp; Appels'!I684)</f>
        <v/>
      </c>
      <c r="G684" s="259" t="str">
        <f>IF('Passages &amp; Appels'!J684="","",'Passages &amp; Appels'!J684)</f>
        <v/>
      </c>
      <c r="H684" s="468" t="str">
        <f>IF('Passages &amp; Appels'!B684="","",'Passages &amp; Appels'!B684)</f>
        <v/>
      </c>
      <c r="I684" s="437" t="str">
        <f>IF('Passages &amp; Appels'!C684="","",'Passages &amp; Appels'!C684)</f>
        <v/>
      </c>
      <c r="J684" s="110" t="str">
        <f>IF('Passages &amp; Appels'!D684="","",'Passages &amp; Appels'!D684)</f>
        <v/>
      </c>
      <c r="K684" s="110" t="str">
        <f>IF('Passages &amp; Appels'!E684="","",'Passages &amp; Appels'!E684)</f>
        <v/>
      </c>
      <c r="L684" s="110" t="str">
        <f>IF('Passages &amp; Appels'!F684="","",'Passages &amp; Appels'!F684)</f>
        <v/>
      </c>
      <c r="M684" s="112" t="str">
        <f>IF('Passages &amp; Appels'!G684="","",'Passages &amp; Appels'!G684)</f>
        <v/>
      </c>
      <c r="N684" s="441" t="str">
        <f>IF('Passages &amp; Appels'!M684="","",'Passages &amp; Appels'!M684)</f>
        <v/>
      </c>
      <c r="O684" s="431" t="str">
        <f>IF('Passages &amp; Appels'!N684="","",'Passages &amp; Appels'!N684)</f>
        <v/>
      </c>
      <c r="P684" s="431" t="str">
        <f>IF('Passages &amp; Appels'!O684="","",'Passages &amp; Appels'!O684)</f>
        <v/>
      </c>
      <c r="Q684" s="439" t="str">
        <f>IF('Passages &amp; Appels'!P684="","",'Passages &amp; Appels'!P684)</f>
        <v/>
      </c>
      <c r="R684" s="435" t="str">
        <f>IF('Passages &amp; Appels'!Q684="","",'Passages &amp; Appels'!Q684)</f>
        <v/>
      </c>
      <c r="S684" s="110" t="str">
        <f>IF('Passages &amp; Appels'!R684="","",'Passages &amp; Appels'!R684)</f>
        <v/>
      </c>
      <c r="T684" s="437" t="str">
        <f>IF('Passages &amp; Appels'!S684="","",'Passages &amp; Appels'!S684)</f>
        <v/>
      </c>
      <c r="U684" s="112" t="str">
        <f>IF('Passages &amp; Appels'!T684="","",'Passages &amp; Appels'!T684)</f>
        <v/>
      </c>
      <c r="V684" s="413" t="str">
        <f>IF('Passages &amp; Appels'!U684="","",'Passages &amp; Appels'!U684)</f>
        <v/>
      </c>
    </row>
    <row r="685" spans="1:22" ht="18.75" hidden="1" x14ac:dyDescent="0.3">
      <c r="A685" s="486"/>
      <c r="B685" s="491" t="str">
        <f>IF('Passages &amp; Appels'!L685='Passages &amp; Appels'!L684,"",'Passages &amp; Appels'!L685)</f>
        <v/>
      </c>
      <c r="C685" s="487" t="str">
        <f>IF('Passages &amp; Appels'!A685='Passages &amp; Appels'!A684,"",'Passages &amp; Appels'!A685)</f>
        <v/>
      </c>
      <c r="D685" s="490" t="str">
        <f>IF('Passages &amp; Appels'!K685='Passages &amp; Appels'!K684,"",'Passages &amp; Appels'!K685)</f>
        <v/>
      </c>
      <c r="E685" s="488" t="str">
        <f>IF('Passages &amp; Appels'!H685='Passages &amp; Appels'!H684,"",'Passages &amp; Appels'!H685)</f>
        <v/>
      </c>
      <c r="F685" s="489" t="str">
        <f>IF('Passages &amp; Appels'!I685='Passages &amp; Appels'!I684,"",'Passages &amp; Appels'!I685)</f>
        <v/>
      </c>
      <c r="G685" s="259" t="str">
        <f>IF('Passages &amp; Appels'!J685="","",'Passages &amp; Appels'!J685)</f>
        <v/>
      </c>
      <c r="H685" s="468" t="str">
        <f>IF('Passages &amp; Appels'!B685="","",'Passages &amp; Appels'!B685)</f>
        <v/>
      </c>
      <c r="I685" s="437" t="str">
        <f>IF('Passages &amp; Appels'!C685="","",'Passages &amp; Appels'!C685)</f>
        <v/>
      </c>
      <c r="J685" s="110" t="str">
        <f>IF('Passages &amp; Appels'!D685="","",'Passages &amp; Appels'!D685)</f>
        <v/>
      </c>
      <c r="K685" s="110" t="str">
        <f>IF('Passages &amp; Appels'!E685="","",'Passages &amp; Appels'!E685)</f>
        <v/>
      </c>
      <c r="L685" s="110" t="str">
        <f>IF('Passages &amp; Appels'!F685="","",'Passages &amp; Appels'!F685)</f>
        <v/>
      </c>
      <c r="M685" s="112" t="str">
        <f>IF('Passages &amp; Appels'!G685="","",'Passages &amp; Appels'!G685)</f>
        <v/>
      </c>
      <c r="N685" s="441" t="str">
        <f>IF('Passages &amp; Appels'!M685="","",'Passages &amp; Appels'!M685)</f>
        <v/>
      </c>
      <c r="O685" s="431" t="str">
        <f>IF('Passages &amp; Appels'!N685="","",'Passages &amp; Appels'!N685)</f>
        <v/>
      </c>
      <c r="P685" s="431" t="str">
        <f>IF('Passages &amp; Appels'!O685="","",'Passages &amp; Appels'!O685)</f>
        <v/>
      </c>
      <c r="Q685" s="439" t="str">
        <f>IF('Passages &amp; Appels'!P685="","",'Passages &amp; Appels'!P685)</f>
        <v/>
      </c>
      <c r="R685" s="435" t="str">
        <f>IF('Passages &amp; Appels'!Q685="","",'Passages &amp; Appels'!Q685)</f>
        <v/>
      </c>
      <c r="S685" s="110" t="str">
        <f>IF('Passages &amp; Appels'!R685="","",'Passages &amp; Appels'!R685)</f>
        <v/>
      </c>
      <c r="T685" s="437" t="str">
        <f>IF('Passages &amp; Appels'!S685="","",'Passages &amp; Appels'!S685)</f>
        <v/>
      </c>
      <c r="U685" s="112" t="str">
        <f>IF('Passages &amp; Appels'!T685="","",'Passages &amp; Appels'!T685)</f>
        <v/>
      </c>
      <c r="V685" s="413" t="str">
        <f>IF('Passages &amp; Appels'!U685="","",'Passages &amp; Appels'!U685)</f>
        <v/>
      </c>
    </row>
    <row r="686" spans="1:22" ht="18.75" hidden="1" x14ac:dyDescent="0.3">
      <c r="A686" s="486"/>
      <c r="B686" s="491" t="str">
        <f>IF('Passages &amp; Appels'!L686='Passages &amp; Appels'!L685,"",'Passages &amp; Appels'!L686)</f>
        <v/>
      </c>
      <c r="C686" s="487" t="str">
        <f>IF('Passages &amp; Appels'!A686='Passages &amp; Appels'!A685,"",'Passages &amp; Appels'!A686)</f>
        <v/>
      </c>
      <c r="D686" s="490" t="str">
        <f>IF('Passages &amp; Appels'!K686='Passages &amp; Appels'!K685,"",'Passages &amp; Appels'!K686)</f>
        <v/>
      </c>
      <c r="E686" s="488" t="str">
        <f>IF('Passages &amp; Appels'!H686='Passages &amp; Appels'!H685,"",'Passages &amp; Appels'!H686)</f>
        <v/>
      </c>
      <c r="F686" s="489" t="str">
        <f>IF('Passages &amp; Appels'!I686='Passages &amp; Appels'!I685,"",'Passages &amp; Appels'!I686)</f>
        <v/>
      </c>
      <c r="G686" s="259" t="str">
        <f>IF('Passages &amp; Appels'!J686="","",'Passages &amp; Appels'!J686)</f>
        <v/>
      </c>
      <c r="H686" s="468" t="str">
        <f>IF('Passages &amp; Appels'!B686="","",'Passages &amp; Appels'!B686)</f>
        <v/>
      </c>
      <c r="I686" s="437" t="str">
        <f>IF('Passages &amp; Appels'!C686="","",'Passages &amp; Appels'!C686)</f>
        <v/>
      </c>
      <c r="J686" s="110" t="str">
        <f>IF('Passages &amp; Appels'!D686="","",'Passages &amp; Appels'!D686)</f>
        <v/>
      </c>
      <c r="K686" s="110" t="str">
        <f>IF('Passages &amp; Appels'!E686="","",'Passages &amp; Appels'!E686)</f>
        <v/>
      </c>
      <c r="L686" s="110" t="str">
        <f>IF('Passages &amp; Appels'!F686="","",'Passages &amp; Appels'!F686)</f>
        <v/>
      </c>
      <c r="M686" s="112" t="str">
        <f>IF('Passages &amp; Appels'!G686="","",'Passages &amp; Appels'!G686)</f>
        <v/>
      </c>
      <c r="N686" s="441" t="str">
        <f>IF('Passages &amp; Appels'!M686="","",'Passages &amp; Appels'!M686)</f>
        <v/>
      </c>
      <c r="O686" s="431" t="str">
        <f>IF('Passages &amp; Appels'!N686="","",'Passages &amp; Appels'!N686)</f>
        <v/>
      </c>
      <c r="P686" s="431" t="str">
        <f>IF('Passages &amp; Appels'!O686="","",'Passages &amp; Appels'!O686)</f>
        <v/>
      </c>
      <c r="Q686" s="439" t="str">
        <f>IF('Passages &amp; Appels'!P686="","",'Passages &amp; Appels'!P686)</f>
        <v/>
      </c>
      <c r="R686" s="435" t="str">
        <f>IF('Passages &amp; Appels'!Q686="","",'Passages &amp; Appels'!Q686)</f>
        <v/>
      </c>
      <c r="S686" s="110" t="str">
        <f>IF('Passages &amp; Appels'!R686="","",'Passages &amp; Appels'!R686)</f>
        <v/>
      </c>
      <c r="T686" s="437" t="str">
        <f>IF('Passages &amp; Appels'!S686="","",'Passages &amp; Appels'!S686)</f>
        <v/>
      </c>
      <c r="U686" s="112" t="str">
        <f>IF('Passages &amp; Appels'!T686="","",'Passages &amp; Appels'!T686)</f>
        <v/>
      </c>
      <c r="V686" s="413" t="str">
        <f>IF('Passages &amp; Appels'!U686="","",'Passages &amp; Appels'!U686)</f>
        <v/>
      </c>
    </row>
    <row r="687" spans="1:22" ht="18.75" hidden="1" x14ac:dyDescent="0.3">
      <c r="A687" s="486"/>
      <c r="B687" s="491" t="str">
        <f>IF('Passages &amp; Appels'!L687='Passages &amp; Appels'!L686,"",'Passages &amp; Appels'!L687)</f>
        <v/>
      </c>
      <c r="C687" s="487" t="str">
        <f>IF('Passages &amp; Appels'!A687='Passages &amp; Appels'!A686,"",'Passages &amp; Appels'!A687)</f>
        <v/>
      </c>
      <c r="D687" s="490" t="str">
        <f>IF('Passages &amp; Appels'!K687='Passages &amp; Appels'!K686,"",'Passages &amp; Appels'!K687)</f>
        <v/>
      </c>
      <c r="E687" s="488" t="str">
        <f>IF('Passages &amp; Appels'!H687='Passages &amp; Appels'!H686,"",'Passages &amp; Appels'!H687)</f>
        <v/>
      </c>
      <c r="F687" s="489" t="str">
        <f>IF('Passages &amp; Appels'!I687='Passages &amp; Appels'!I686,"",'Passages &amp; Appels'!I687)</f>
        <v/>
      </c>
      <c r="G687" s="259" t="str">
        <f>IF('Passages &amp; Appels'!J687="","",'Passages &amp; Appels'!J687)</f>
        <v/>
      </c>
      <c r="H687" s="468" t="str">
        <f>IF('Passages &amp; Appels'!B687="","",'Passages &amp; Appels'!B687)</f>
        <v/>
      </c>
      <c r="I687" s="437" t="str">
        <f>IF('Passages &amp; Appels'!C687="","",'Passages &amp; Appels'!C687)</f>
        <v/>
      </c>
      <c r="J687" s="110" t="str">
        <f>IF('Passages &amp; Appels'!D687="","",'Passages &amp; Appels'!D687)</f>
        <v/>
      </c>
      <c r="K687" s="110" t="str">
        <f>IF('Passages &amp; Appels'!E687="","",'Passages &amp; Appels'!E687)</f>
        <v/>
      </c>
      <c r="L687" s="110" t="str">
        <f>IF('Passages &amp; Appels'!F687="","",'Passages &amp; Appels'!F687)</f>
        <v/>
      </c>
      <c r="M687" s="112" t="str">
        <f>IF('Passages &amp; Appels'!G687="","",'Passages &amp; Appels'!G687)</f>
        <v/>
      </c>
      <c r="N687" s="441" t="str">
        <f>IF('Passages &amp; Appels'!M687="","",'Passages &amp; Appels'!M687)</f>
        <v/>
      </c>
      <c r="O687" s="431" t="str">
        <f>IF('Passages &amp; Appels'!N687="","",'Passages &amp; Appels'!N687)</f>
        <v/>
      </c>
      <c r="P687" s="431" t="str">
        <f>IF('Passages &amp; Appels'!O687="","",'Passages &amp; Appels'!O687)</f>
        <v/>
      </c>
      <c r="Q687" s="439" t="str">
        <f>IF('Passages &amp; Appels'!P687="","",'Passages &amp; Appels'!P687)</f>
        <v/>
      </c>
      <c r="R687" s="435" t="str">
        <f>IF('Passages &amp; Appels'!Q687="","",'Passages &amp; Appels'!Q687)</f>
        <v/>
      </c>
      <c r="S687" s="110" t="str">
        <f>IF('Passages &amp; Appels'!R687="","",'Passages &amp; Appels'!R687)</f>
        <v/>
      </c>
      <c r="T687" s="437" t="str">
        <f>IF('Passages &amp; Appels'!S687="","",'Passages &amp; Appels'!S687)</f>
        <v/>
      </c>
      <c r="U687" s="112" t="str">
        <f>IF('Passages &amp; Appels'!T687="","",'Passages &amp; Appels'!T687)</f>
        <v/>
      </c>
      <c r="V687" s="413" t="str">
        <f>IF('Passages &amp; Appels'!U687="","",'Passages &amp; Appels'!U687)</f>
        <v/>
      </c>
    </row>
    <row r="688" spans="1:22" ht="18.75" hidden="1" x14ac:dyDescent="0.3">
      <c r="A688" s="486"/>
      <c r="B688" s="491" t="str">
        <f>IF('Passages &amp; Appels'!L688='Passages &amp; Appels'!L687,"",'Passages &amp; Appels'!L688)</f>
        <v/>
      </c>
      <c r="C688" s="487" t="str">
        <f>IF('Passages &amp; Appels'!A688='Passages &amp; Appels'!A687,"",'Passages &amp; Appels'!A688)</f>
        <v/>
      </c>
      <c r="D688" s="490" t="str">
        <f>IF('Passages &amp; Appels'!K688='Passages &amp; Appels'!K687,"",'Passages &amp; Appels'!K688)</f>
        <v/>
      </c>
      <c r="E688" s="488" t="str">
        <f>IF('Passages &amp; Appels'!H688='Passages &amp; Appels'!H687,"",'Passages &amp; Appels'!H688)</f>
        <v/>
      </c>
      <c r="F688" s="489" t="str">
        <f>IF('Passages &amp; Appels'!I688='Passages &amp; Appels'!I687,"",'Passages &amp; Appels'!I688)</f>
        <v/>
      </c>
      <c r="G688" s="259" t="str">
        <f>IF('Passages &amp; Appels'!J688="","",'Passages &amp; Appels'!J688)</f>
        <v/>
      </c>
      <c r="H688" s="468" t="str">
        <f>IF('Passages &amp; Appels'!B688="","",'Passages &amp; Appels'!B688)</f>
        <v/>
      </c>
      <c r="I688" s="437" t="str">
        <f>IF('Passages &amp; Appels'!C688="","",'Passages &amp; Appels'!C688)</f>
        <v/>
      </c>
      <c r="J688" s="110" t="str">
        <f>IF('Passages &amp; Appels'!D688="","",'Passages &amp; Appels'!D688)</f>
        <v/>
      </c>
      <c r="K688" s="110" t="str">
        <f>IF('Passages &amp; Appels'!E688="","",'Passages &amp; Appels'!E688)</f>
        <v/>
      </c>
      <c r="L688" s="110" t="str">
        <f>IF('Passages &amp; Appels'!F688="","",'Passages &amp; Appels'!F688)</f>
        <v/>
      </c>
      <c r="M688" s="112" t="str">
        <f>IF('Passages &amp; Appels'!G688="","",'Passages &amp; Appels'!G688)</f>
        <v/>
      </c>
      <c r="N688" s="441" t="str">
        <f>IF('Passages &amp; Appels'!M688="","",'Passages &amp; Appels'!M688)</f>
        <v/>
      </c>
      <c r="O688" s="431" t="str">
        <f>IF('Passages &amp; Appels'!N688="","",'Passages &amp; Appels'!N688)</f>
        <v/>
      </c>
      <c r="P688" s="431" t="str">
        <f>IF('Passages &amp; Appels'!O688="","",'Passages &amp; Appels'!O688)</f>
        <v/>
      </c>
      <c r="Q688" s="439" t="str">
        <f>IF('Passages &amp; Appels'!P688="","",'Passages &amp; Appels'!P688)</f>
        <v/>
      </c>
      <c r="R688" s="435" t="str">
        <f>IF('Passages &amp; Appels'!Q688="","",'Passages &amp; Appels'!Q688)</f>
        <v/>
      </c>
      <c r="S688" s="110" t="str">
        <f>IF('Passages &amp; Appels'!R688="","",'Passages &amp; Appels'!R688)</f>
        <v/>
      </c>
      <c r="T688" s="437" t="str">
        <f>IF('Passages &amp; Appels'!S688="","",'Passages &amp; Appels'!S688)</f>
        <v/>
      </c>
      <c r="U688" s="112" t="str">
        <f>IF('Passages &amp; Appels'!T688="","",'Passages &amp; Appels'!T688)</f>
        <v/>
      </c>
      <c r="V688" s="413" t="str">
        <f>IF('Passages &amp; Appels'!U688="","",'Passages &amp; Appels'!U688)</f>
        <v/>
      </c>
    </row>
    <row r="689" spans="1:22" ht="18.75" hidden="1" x14ac:dyDescent="0.3">
      <c r="A689" s="486"/>
      <c r="B689" s="491" t="str">
        <f>IF('Passages &amp; Appels'!L689='Passages &amp; Appels'!L688,"",'Passages &amp; Appels'!L689)</f>
        <v/>
      </c>
      <c r="C689" s="487" t="str">
        <f>IF('Passages &amp; Appels'!A689='Passages &amp; Appels'!A688,"",'Passages &amp; Appels'!A689)</f>
        <v/>
      </c>
      <c r="D689" s="490" t="str">
        <f>IF('Passages &amp; Appels'!K689='Passages &amp; Appels'!K688,"",'Passages &amp; Appels'!K689)</f>
        <v/>
      </c>
      <c r="E689" s="488" t="str">
        <f>IF('Passages &amp; Appels'!H689='Passages &amp; Appels'!H688,"",'Passages &amp; Appels'!H689)</f>
        <v/>
      </c>
      <c r="F689" s="489" t="str">
        <f>IF('Passages &amp; Appels'!I689='Passages &amp; Appels'!I688,"",'Passages &amp; Appels'!I689)</f>
        <v/>
      </c>
      <c r="G689" s="259" t="str">
        <f>IF('Passages &amp; Appels'!J689="","",'Passages &amp; Appels'!J689)</f>
        <v/>
      </c>
      <c r="H689" s="468" t="str">
        <f>IF('Passages &amp; Appels'!B689="","",'Passages &amp; Appels'!B689)</f>
        <v/>
      </c>
      <c r="I689" s="437" t="str">
        <f>IF('Passages &amp; Appels'!C689="","",'Passages &amp; Appels'!C689)</f>
        <v/>
      </c>
      <c r="J689" s="110" t="str">
        <f>IF('Passages &amp; Appels'!D689="","",'Passages &amp; Appels'!D689)</f>
        <v/>
      </c>
      <c r="K689" s="110" t="str">
        <f>IF('Passages &amp; Appels'!E689="","",'Passages &amp; Appels'!E689)</f>
        <v/>
      </c>
      <c r="L689" s="110" t="str">
        <f>IF('Passages &amp; Appels'!F689="","",'Passages &amp; Appels'!F689)</f>
        <v/>
      </c>
      <c r="M689" s="112" t="str">
        <f>IF('Passages &amp; Appels'!G689="","",'Passages &amp; Appels'!G689)</f>
        <v/>
      </c>
      <c r="N689" s="441" t="str">
        <f>IF('Passages &amp; Appels'!M689="","",'Passages &amp; Appels'!M689)</f>
        <v/>
      </c>
      <c r="O689" s="431" t="str">
        <f>IF('Passages &amp; Appels'!N689="","",'Passages &amp; Appels'!N689)</f>
        <v/>
      </c>
      <c r="P689" s="431" t="str">
        <f>IF('Passages &amp; Appels'!O689="","",'Passages &amp; Appels'!O689)</f>
        <v/>
      </c>
      <c r="Q689" s="439" t="str">
        <f>IF('Passages &amp; Appels'!P689="","",'Passages &amp; Appels'!P689)</f>
        <v/>
      </c>
      <c r="R689" s="435" t="str">
        <f>IF('Passages &amp; Appels'!Q689="","",'Passages &amp; Appels'!Q689)</f>
        <v/>
      </c>
      <c r="S689" s="110" t="str">
        <f>IF('Passages &amp; Appels'!R689="","",'Passages &amp; Appels'!R689)</f>
        <v/>
      </c>
      <c r="T689" s="437" t="str">
        <f>IF('Passages &amp; Appels'!S689="","",'Passages &amp; Appels'!S689)</f>
        <v/>
      </c>
      <c r="U689" s="112" t="str">
        <f>IF('Passages &amp; Appels'!T689="","",'Passages &amp; Appels'!T689)</f>
        <v/>
      </c>
      <c r="V689" s="413" t="str">
        <f>IF('Passages &amp; Appels'!U689="","",'Passages &amp; Appels'!U689)</f>
        <v/>
      </c>
    </row>
    <row r="690" spans="1:22" ht="18.75" hidden="1" x14ac:dyDescent="0.3">
      <c r="A690" s="486"/>
      <c r="B690" s="491" t="str">
        <f>IF('Passages &amp; Appels'!L690='Passages &amp; Appels'!L689,"",'Passages &amp; Appels'!L690)</f>
        <v/>
      </c>
      <c r="C690" s="487" t="str">
        <f>IF('Passages &amp; Appels'!A690='Passages &amp; Appels'!A689,"",'Passages &amp; Appels'!A690)</f>
        <v/>
      </c>
      <c r="D690" s="490" t="str">
        <f>IF('Passages &amp; Appels'!K690='Passages &amp; Appels'!K689,"",'Passages &amp; Appels'!K690)</f>
        <v/>
      </c>
      <c r="E690" s="488" t="str">
        <f>IF('Passages &amp; Appels'!H690='Passages &amp; Appels'!H689,"",'Passages &amp; Appels'!H690)</f>
        <v/>
      </c>
      <c r="F690" s="489" t="str">
        <f>IF('Passages &amp; Appels'!I690='Passages &amp; Appels'!I689,"",'Passages &amp; Appels'!I690)</f>
        <v/>
      </c>
      <c r="G690" s="259" t="str">
        <f>IF('Passages &amp; Appels'!J690="","",'Passages &amp; Appels'!J690)</f>
        <v/>
      </c>
      <c r="H690" s="468" t="str">
        <f>IF('Passages &amp; Appels'!B690="","",'Passages &amp; Appels'!B690)</f>
        <v/>
      </c>
      <c r="I690" s="437" t="str">
        <f>IF('Passages &amp; Appels'!C690="","",'Passages &amp; Appels'!C690)</f>
        <v/>
      </c>
      <c r="J690" s="110" t="str">
        <f>IF('Passages &amp; Appels'!D690="","",'Passages &amp; Appels'!D690)</f>
        <v/>
      </c>
      <c r="K690" s="110" t="str">
        <f>IF('Passages &amp; Appels'!E690="","",'Passages &amp; Appels'!E690)</f>
        <v/>
      </c>
      <c r="L690" s="110" t="str">
        <f>IF('Passages &amp; Appels'!F690="","",'Passages &amp; Appels'!F690)</f>
        <v/>
      </c>
      <c r="M690" s="112" t="str">
        <f>IF('Passages &amp; Appels'!G690="","",'Passages &amp; Appels'!G690)</f>
        <v/>
      </c>
      <c r="N690" s="441" t="str">
        <f>IF('Passages &amp; Appels'!M690="","",'Passages &amp; Appels'!M690)</f>
        <v/>
      </c>
      <c r="O690" s="431" t="str">
        <f>IF('Passages &amp; Appels'!N690="","",'Passages &amp; Appels'!N690)</f>
        <v/>
      </c>
      <c r="P690" s="431" t="str">
        <f>IF('Passages &amp; Appels'!O690="","",'Passages &amp; Appels'!O690)</f>
        <v/>
      </c>
      <c r="Q690" s="439" t="str">
        <f>IF('Passages &amp; Appels'!P690="","",'Passages &amp; Appels'!P690)</f>
        <v/>
      </c>
      <c r="R690" s="435" t="str">
        <f>IF('Passages &amp; Appels'!Q690="","",'Passages &amp; Appels'!Q690)</f>
        <v/>
      </c>
      <c r="S690" s="110" t="str">
        <f>IF('Passages &amp; Appels'!R690="","",'Passages &amp; Appels'!R690)</f>
        <v/>
      </c>
      <c r="T690" s="437" t="str">
        <f>IF('Passages &amp; Appels'!S690="","",'Passages &amp; Appels'!S690)</f>
        <v/>
      </c>
      <c r="U690" s="112" t="str">
        <f>IF('Passages &amp; Appels'!T690="","",'Passages &amp; Appels'!T690)</f>
        <v/>
      </c>
      <c r="V690" s="413" t="str">
        <f>IF('Passages &amp; Appels'!U690="","",'Passages &amp; Appels'!U690)</f>
        <v/>
      </c>
    </row>
    <row r="691" spans="1:22" ht="18.75" hidden="1" x14ac:dyDescent="0.3">
      <c r="A691" s="486"/>
      <c r="B691" s="491" t="str">
        <f>IF('Passages &amp; Appels'!L691='Passages &amp; Appels'!L690,"",'Passages &amp; Appels'!L691)</f>
        <v/>
      </c>
      <c r="C691" s="487" t="str">
        <f>IF('Passages &amp; Appels'!A691='Passages &amp; Appels'!A690,"",'Passages &amp; Appels'!A691)</f>
        <v/>
      </c>
      <c r="D691" s="490" t="str">
        <f>IF('Passages &amp; Appels'!K691='Passages &amp; Appels'!K690,"",'Passages &amp; Appels'!K691)</f>
        <v/>
      </c>
      <c r="E691" s="488" t="str">
        <f>IF('Passages &amp; Appels'!H691='Passages &amp; Appels'!H690,"",'Passages &amp; Appels'!H691)</f>
        <v/>
      </c>
      <c r="F691" s="489" t="str">
        <f>IF('Passages &amp; Appels'!I691='Passages &amp; Appels'!I690,"",'Passages &amp; Appels'!I691)</f>
        <v/>
      </c>
      <c r="G691" s="259" t="str">
        <f>IF('Passages &amp; Appels'!J691="","",'Passages &amp; Appels'!J691)</f>
        <v/>
      </c>
      <c r="H691" s="468" t="str">
        <f>IF('Passages &amp; Appels'!B691="","",'Passages &amp; Appels'!B691)</f>
        <v/>
      </c>
      <c r="I691" s="437" t="str">
        <f>IF('Passages &amp; Appels'!C691="","",'Passages &amp; Appels'!C691)</f>
        <v/>
      </c>
      <c r="J691" s="110" t="str">
        <f>IF('Passages &amp; Appels'!D691="","",'Passages &amp; Appels'!D691)</f>
        <v/>
      </c>
      <c r="K691" s="110" t="str">
        <f>IF('Passages &amp; Appels'!E691="","",'Passages &amp; Appels'!E691)</f>
        <v/>
      </c>
      <c r="L691" s="110" t="str">
        <f>IF('Passages &amp; Appels'!F691="","",'Passages &amp; Appels'!F691)</f>
        <v/>
      </c>
      <c r="M691" s="112" t="str">
        <f>IF('Passages &amp; Appels'!G691="","",'Passages &amp; Appels'!G691)</f>
        <v/>
      </c>
      <c r="N691" s="441" t="str">
        <f>IF('Passages &amp; Appels'!M691="","",'Passages &amp; Appels'!M691)</f>
        <v/>
      </c>
      <c r="O691" s="431" t="str">
        <f>IF('Passages &amp; Appels'!N691="","",'Passages &amp; Appels'!N691)</f>
        <v/>
      </c>
      <c r="P691" s="431" t="str">
        <f>IF('Passages &amp; Appels'!O691="","",'Passages &amp; Appels'!O691)</f>
        <v/>
      </c>
      <c r="Q691" s="439" t="str">
        <f>IF('Passages &amp; Appels'!P691="","",'Passages &amp; Appels'!P691)</f>
        <v/>
      </c>
      <c r="R691" s="435" t="str">
        <f>IF('Passages &amp; Appels'!Q691="","",'Passages &amp; Appels'!Q691)</f>
        <v/>
      </c>
      <c r="S691" s="110" t="str">
        <f>IF('Passages &amp; Appels'!R691="","",'Passages &amp; Appels'!R691)</f>
        <v/>
      </c>
      <c r="T691" s="437" t="str">
        <f>IF('Passages &amp; Appels'!S691="","",'Passages &amp; Appels'!S691)</f>
        <v/>
      </c>
      <c r="U691" s="112" t="str">
        <f>IF('Passages &amp; Appels'!T691="","",'Passages &amp; Appels'!T691)</f>
        <v/>
      </c>
      <c r="V691" s="413" t="str">
        <f>IF('Passages &amp; Appels'!U691="","",'Passages &amp; Appels'!U691)</f>
        <v/>
      </c>
    </row>
    <row r="692" spans="1:22" ht="18.75" hidden="1" x14ac:dyDescent="0.3">
      <c r="A692" s="486"/>
      <c r="B692" s="491" t="str">
        <f>IF('Passages &amp; Appels'!L692='Passages &amp; Appels'!L691,"",'Passages &amp; Appels'!L692)</f>
        <v/>
      </c>
      <c r="C692" s="487" t="str">
        <f>IF('Passages &amp; Appels'!A692='Passages &amp; Appels'!A691,"",'Passages &amp; Appels'!A692)</f>
        <v/>
      </c>
      <c r="D692" s="490" t="str">
        <f>IF('Passages &amp; Appels'!K692='Passages &amp; Appels'!K691,"",'Passages &amp; Appels'!K692)</f>
        <v/>
      </c>
      <c r="E692" s="488" t="str">
        <f>IF('Passages &amp; Appels'!H692='Passages &amp; Appels'!H691,"",'Passages &amp; Appels'!H692)</f>
        <v/>
      </c>
      <c r="F692" s="489" t="str">
        <f>IF('Passages &amp; Appels'!I692='Passages &amp; Appels'!I691,"",'Passages &amp; Appels'!I692)</f>
        <v/>
      </c>
      <c r="G692" s="259" t="str">
        <f>IF('Passages &amp; Appels'!J692="","",'Passages &amp; Appels'!J692)</f>
        <v/>
      </c>
      <c r="H692" s="468" t="str">
        <f>IF('Passages &amp; Appels'!B692="","",'Passages &amp; Appels'!B692)</f>
        <v/>
      </c>
      <c r="I692" s="437" t="str">
        <f>IF('Passages &amp; Appels'!C692="","",'Passages &amp; Appels'!C692)</f>
        <v/>
      </c>
      <c r="J692" s="110" t="str">
        <f>IF('Passages &amp; Appels'!D692="","",'Passages &amp; Appels'!D692)</f>
        <v/>
      </c>
      <c r="K692" s="110" t="str">
        <f>IF('Passages &amp; Appels'!E692="","",'Passages &amp; Appels'!E692)</f>
        <v/>
      </c>
      <c r="L692" s="110" t="str">
        <f>IF('Passages &amp; Appels'!F692="","",'Passages &amp; Appels'!F692)</f>
        <v/>
      </c>
      <c r="M692" s="112" t="str">
        <f>IF('Passages &amp; Appels'!G692="","",'Passages &amp; Appels'!G692)</f>
        <v/>
      </c>
      <c r="N692" s="441" t="str">
        <f>IF('Passages &amp; Appels'!M692="","",'Passages &amp; Appels'!M692)</f>
        <v/>
      </c>
      <c r="O692" s="431" t="str">
        <f>IF('Passages &amp; Appels'!N692="","",'Passages &amp; Appels'!N692)</f>
        <v/>
      </c>
      <c r="P692" s="431" t="str">
        <f>IF('Passages &amp; Appels'!O692="","",'Passages &amp; Appels'!O692)</f>
        <v/>
      </c>
      <c r="Q692" s="439" t="str">
        <f>IF('Passages &amp; Appels'!P692="","",'Passages &amp; Appels'!P692)</f>
        <v/>
      </c>
      <c r="R692" s="435" t="str">
        <f>IF('Passages &amp; Appels'!Q692="","",'Passages &amp; Appels'!Q692)</f>
        <v/>
      </c>
      <c r="S692" s="110" t="str">
        <f>IF('Passages &amp; Appels'!R692="","",'Passages &amp; Appels'!R692)</f>
        <v/>
      </c>
      <c r="T692" s="437" t="str">
        <f>IF('Passages &amp; Appels'!S692="","",'Passages &amp; Appels'!S692)</f>
        <v/>
      </c>
      <c r="U692" s="112" t="str">
        <f>IF('Passages &amp; Appels'!T692="","",'Passages &amp; Appels'!T692)</f>
        <v/>
      </c>
      <c r="V692" s="413" t="str">
        <f>IF('Passages &amp; Appels'!U692="","",'Passages &amp; Appels'!U692)</f>
        <v/>
      </c>
    </row>
    <row r="693" spans="1:22" ht="18.75" hidden="1" x14ac:dyDescent="0.3">
      <c r="A693" s="486"/>
      <c r="B693" s="491" t="str">
        <f>IF('Passages &amp; Appels'!L693='Passages &amp; Appels'!L692,"",'Passages &amp; Appels'!L693)</f>
        <v/>
      </c>
      <c r="C693" s="487" t="str">
        <f>IF('Passages &amp; Appels'!A693='Passages &amp; Appels'!A692,"",'Passages &amp; Appels'!A693)</f>
        <v/>
      </c>
      <c r="D693" s="490" t="str">
        <f>IF('Passages &amp; Appels'!K693='Passages &amp; Appels'!K692,"",'Passages &amp; Appels'!K693)</f>
        <v/>
      </c>
      <c r="E693" s="488" t="str">
        <f>IF('Passages &amp; Appels'!H693='Passages &amp; Appels'!H692,"",'Passages &amp; Appels'!H693)</f>
        <v/>
      </c>
      <c r="F693" s="489" t="str">
        <f>IF('Passages &amp; Appels'!I693='Passages &amp; Appels'!I692,"",'Passages &amp; Appels'!I693)</f>
        <v/>
      </c>
      <c r="G693" s="259" t="str">
        <f>IF('Passages &amp; Appels'!J693="","",'Passages &amp; Appels'!J693)</f>
        <v/>
      </c>
      <c r="H693" s="468" t="str">
        <f>IF('Passages &amp; Appels'!B693="","",'Passages &amp; Appels'!B693)</f>
        <v/>
      </c>
      <c r="I693" s="437" t="str">
        <f>IF('Passages &amp; Appels'!C693="","",'Passages &amp; Appels'!C693)</f>
        <v/>
      </c>
      <c r="J693" s="110" t="str">
        <f>IF('Passages &amp; Appels'!D693="","",'Passages &amp; Appels'!D693)</f>
        <v/>
      </c>
      <c r="K693" s="110" t="str">
        <f>IF('Passages &amp; Appels'!E693="","",'Passages &amp; Appels'!E693)</f>
        <v/>
      </c>
      <c r="L693" s="110" t="str">
        <f>IF('Passages &amp; Appels'!F693="","",'Passages &amp; Appels'!F693)</f>
        <v/>
      </c>
      <c r="M693" s="112" t="str">
        <f>IF('Passages &amp; Appels'!G693="","",'Passages &amp; Appels'!G693)</f>
        <v/>
      </c>
      <c r="N693" s="441" t="str">
        <f>IF('Passages &amp; Appels'!M693="","",'Passages &amp; Appels'!M693)</f>
        <v/>
      </c>
      <c r="O693" s="431" t="str">
        <f>IF('Passages &amp; Appels'!N693="","",'Passages &amp; Appels'!N693)</f>
        <v/>
      </c>
      <c r="P693" s="431" t="str">
        <f>IF('Passages &amp; Appels'!O693="","",'Passages &amp; Appels'!O693)</f>
        <v/>
      </c>
      <c r="Q693" s="439" t="str">
        <f>IF('Passages &amp; Appels'!P693="","",'Passages &amp; Appels'!P693)</f>
        <v/>
      </c>
      <c r="R693" s="435" t="str">
        <f>IF('Passages &amp; Appels'!Q693="","",'Passages &amp; Appels'!Q693)</f>
        <v/>
      </c>
      <c r="S693" s="110" t="str">
        <f>IF('Passages &amp; Appels'!R693="","",'Passages &amp; Appels'!R693)</f>
        <v/>
      </c>
      <c r="T693" s="437" t="str">
        <f>IF('Passages &amp; Appels'!S693="","",'Passages &amp; Appels'!S693)</f>
        <v/>
      </c>
      <c r="U693" s="112" t="str">
        <f>IF('Passages &amp; Appels'!T693="","",'Passages &amp; Appels'!T693)</f>
        <v/>
      </c>
      <c r="V693" s="413" t="str">
        <f>IF('Passages &amp; Appels'!U693="","",'Passages &amp; Appels'!U693)</f>
        <v/>
      </c>
    </row>
    <row r="694" spans="1:22" ht="18.75" hidden="1" x14ac:dyDescent="0.3">
      <c r="A694" s="486"/>
      <c r="B694" s="491" t="str">
        <f>IF('Passages &amp; Appels'!L694='Passages &amp; Appels'!L693,"",'Passages &amp; Appels'!L694)</f>
        <v/>
      </c>
      <c r="C694" s="487" t="str">
        <f>IF('Passages &amp; Appels'!A694='Passages &amp; Appels'!A693,"",'Passages &amp; Appels'!A694)</f>
        <v/>
      </c>
      <c r="D694" s="490" t="str">
        <f>IF('Passages &amp; Appels'!K694='Passages &amp; Appels'!K693,"",'Passages &amp; Appels'!K694)</f>
        <v/>
      </c>
      <c r="E694" s="488" t="str">
        <f>IF('Passages &amp; Appels'!H694='Passages &amp; Appels'!H693,"",'Passages &amp; Appels'!H694)</f>
        <v/>
      </c>
      <c r="F694" s="489" t="str">
        <f>IF('Passages &amp; Appels'!I694='Passages &amp; Appels'!I693,"",'Passages &amp; Appels'!I694)</f>
        <v/>
      </c>
      <c r="G694" s="259" t="str">
        <f>IF('Passages &amp; Appels'!J694="","",'Passages &amp; Appels'!J694)</f>
        <v/>
      </c>
      <c r="H694" s="468" t="str">
        <f>IF('Passages &amp; Appels'!B694="","",'Passages &amp; Appels'!B694)</f>
        <v/>
      </c>
      <c r="I694" s="437" t="str">
        <f>IF('Passages &amp; Appels'!C694="","",'Passages &amp; Appels'!C694)</f>
        <v/>
      </c>
      <c r="J694" s="110" t="str">
        <f>IF('Passages &amp; Appels'!D694="","",'Passages &amp; Appels'!D694)</f>
        <v/>
      </c>
      <c r="K694" s="110" t="str">
        <f>IF('Passages &amp; Appels'!E694="","",'Passages &amp; Appels'!E694)</f>
        <v/>
      </c>
      <c r="L694" s="110" t="str">
        <f>IF('Passages &amp; Appels'!F694="","",'Passages &amp; Appels'!F694)</f>
        <v/>
      </c>
      <c r="M694" s="112" t="str">
        <f>IF('Passages &amp; Appels'!G694="","",'Passages &amp; Appels'!G694)</f>
        <v/>
      </c>
      <c r="N694" s="441" t="str">
        <f>IF('Passages &amp; Appels'!M694="","",'Passages &amp; Appels'!M694)</f>
        <v/>
      </c>
      <c r="O694" s="431" t="str">
        <f>IF('Passages &amp; Appels'!N694="","",'Passages &amp; Appels'!N694)</f>
        <v/>
      </c>
      <c r="P694" s="431" t="str">
        <f>IF('Passages &amp; Appels'!O694="","",'Passages &amp; Appels'!O694)</f>
        <v/>
      </c>
      <c r="Q694" s="439" t="str">
        <f>IF('Passages &amp; Appels'!P694="","",'Passages &amp; Appels'!P694)</f>
        <v/>
      </c>
      <c r="R694" s="435" t="str">
        <f>IF('Passages &amp; Appels'!Q694="","",'Passages &amp; Appels'!Q694)</f>
        <v/>
      </c>
      <c r="S694" s="110" t="str">
        <f>IF('Passages &amp; Appels'!R694="","",'Passages &amp; Appels'!R694)</f>
        <v/>
      </c>
      <c r="T694" s="437" t="str">
        <f>IF('Passages &amp; Appels'!S694="","",'Passages &amp; Appels'!S694)</f>
        <v/>
      </c>
      <c r="U694" s="112" t="str">
        <f>IF('Passages &amp; Appels'!T694="","",'Passages &amp; Appels'!T694)</f>
        <v/>
      </c>
      <c r="V694" s="413" t="str">
        <f>IF('Passages &amp; Appels'!U694="","",'Passages &amp; Appels'!U694)</f>
        <v/>
      </c>
    </row>
    <row r="695" spans="1:22" ht="18.75" hidden="1" x14ac:dyDescent="0.3">
      <c r="A695" s="486"/>
      <c r="B695" s="491" t="str">
        <f>IF('Passages &amp; Appels'!L695='Passages &amp; Appels'!L694,"",'Passages &amp; Appels'!L695)</f>
        <v/>
      </c>
      <c r="C695" s="487" t="str">
        <f>IF('Passages &amp; Appels'!A695='Passages &amp; Appels'!A694,"",'Passages &amp; Appels'!A695)</f>
        <v/>
      </c>
      <c r="D695" s="490" t="str">
        <f>IF('Passages &amp; Appels'!K695='Passages &amp; Appels'!K694,"",'Passages &amp; Appels'!K695)</f>
        <v/>
      </c>
      <c r="E695" s="488" t="str">
        <f>IF('Passages &amp; Appels'!H695='Passages &amp; Appels'!H694,"",'Passages &amp; Appels'!H695)</f>
        <v/>
      </c>
      <c r="F695" s="489" t="str">
        <f>IF('Passages &amp; Appels'!I695='Passages &amp; Appels'!I694,"",'Passages &amp; Appels'!I695)</f>
        <v/>
      </c>
      <c r="G695" s="259" t="str">
        <f>IF('Passages &amp; Appels'!J695="","",'Passages &amp; Appels'!J695)</f>
        <v/>
      </c>
      <c r="H695" s="468" t="str">
        <f>IF('Passages &amp; Appels'!B695="","",'Passages &amp; Appels'!B695)</f>
        <v/>
      </c>
      <c r="I695" s="437" t="str">
        <f>IF('Passages &amp; Appels'!C695="","",'Passages &amp; Appels'!C695)</f>
        <v/>
      </c>
      <c r="J695" s="110" t="str">
        <f>IF('Passages &amp; Appels'!D695="","",'Passages &amp; Appels'!D695)</f>
        <v/>
      </c>
      <c r="K695" s="110" t="str">
        <f>IF('Passages &amp; Appels'!E695="","",'Passages &amp; Appels'!E695)</f>
        <v/>
      </c>
      <c r="L695" s="110" t="str">
        <f>IF('Passages &amp; Appels'!F695="","",'Passages &amp; Appels'!F695)</f>
        <v/>
      </c>
      <c r="M695" s="112" t="str">
        <f>IF('Passages &amp; Appels'!G695="","",'Passages &amp; Appels'!G695)</f>
        <v/>
      </c>
      <c r="N695" s="441" t="str">
        <f>IF('Passages &amp; Appels'!M695="","",'Passages &amp; Appels'!M695)</f>
        <v/>
      </c>
      <c r="O695" s="431" t="str">
        <f>IF('Passages &amp; Appels'!N695="","",'Passages &amp; Appels'!N695)</f>
        <v/>
      </c>
      <c r="P695" s="431" t="str">
        <f>IF('Passages &amp; Appels'!O695="","",'Passages &amp; Appels'!O695)</f>
        <v/>
      </c>
      <c r="Q695" s="439" t="str">
        <f>IF('Passages &amp; Appels'!P695="","",'Passages &amp; Appels'!P695)</f>
        <v/>
      </c>
      <c r="R695" s="435" t="str">
        <f>IF('Passages &amp; Appels'!Q695="","",'Passages &amp; Appels'!Q695)</f>
        <v/>
      </c>
      <c r="S695" s="110" t="str">
        <f>IF('Passages &amp; Appels'!R695="","",'Passages &amp; Appels'!R695)</f>
        <v/>
      </c>
      <c r="T695" s="437" t="str">
        <f>IF('Passages &amp; Appels'!S695="","",'Passages &amp; Appels'!S695)</f>
        <v/>
      </c>
      <c r="U695" s="112" t="str">
        <f>IF('Passages &amp; Appels'!T695="","",'Passages &amp; Appels'!T695)</f>
        <v/>
      </c>
      <c r="V695" s="413" t="str">
        <f>IF('Passages &amp; Appels'!U695="","",'Passages &amp; Appels'!U695)</f>
        <v/>
      </c>
    </row>
    <row r="696" spans="1:22" ht="18.75" hidden="1" x14ac:dyDescent="0.3">
      <c r="A696" s="486"/>
      <c r="B696" s="491" t="str">
        <f>IF('Passages &amp; Appels'!L696='Passages &amp; Appels'!L695,"",'Passages &amp; Appels'!L696)</f>
        <v/>
      </c>
      <c r="C696" s="487" t="str">
        <f>IF('Passages &amp; Appels'!A696='Passages &amp; Appels'!A695,"",'Passages &amp; Appels'!A696)</f>
        <v/>
      </c>
      <c r="D696" s="490" t="str">
        <f>IF('Passages &amp; Appels'!K696='Passages &amp; Appels'!K695,"",'Passages &amp; Appels'!K696)</f>
        <v/>
      </c>
      <c r="E696" s="488" t="str">
        <f>IF('Passages &amp; Appels'!H696='Passages &amp; Appels'!H695,"",'Passages &amp; Appels'!H696)</f>
        <v/>
      </c>
      <c r="F696" s="489" t="str">
        <f>IF('Passages &amp; Appels'!I696='Passages &amp; Appels'!I695,"",'Passages &amp; Appels'!I696)</f>
        <v/>
      </c>
      <c r="G696" s="259" t="str">
        <f>IF('Passages &amp; Appels'!J696="","",'Passages &amp; Appels'!J696)</f>
        <v/>
      </c>
      <c r="H696" s="468" t="str">
        <f>IF('Passages &amp; Appels'!B696="","",'Passages &amp; Appels'!B696)</f>
        <v/>
      </c>
      <c r="I696" s="437" t="str">
        <f>IF('Passages &amp; Appels'!C696="","",'Passages &amp; Appels'!C696)</f>
        <v/>
      </c>
      <c r="J696" s="110" t="str">
        <f>IF('Passages &amp; Appels'!D696="","",'Passages &amp; Appels'!D696)</f>
        <v/>
      </c>
      <c r="K696" s="110" t="str">
        <f>IF('Passages &amp; Appels'!E696="","",'Passages &amp; Appels'!E696)</f>
        <v/>
      </c>
      <c r="L696" s="110" t="str">
        <f>IF('Passages &amp; Appels'!F696="","",'Passages &amp; Appels'!F696)</f>
        <v/>
      </c>
      <c r="M696" s="112" t="str">
        <f>IF('Passages &amp; Appels'!G696="","",'Passages &amp; Appels'!G696)</f>
        <v/>
      </c>
      <c r="N696" s="441" t="str">
        <f>IF('Passages &amp; Appels'!M696="","",'Passages &amp; Appels'!M696)</f>
        <v/>
      </c>
      <c r="O696" s="431" t="str">
        <f>IF('Passages &amp; Appels'!N696="","",'Passages &amp; Appels'!N696)</f>
        <v/>
      </c>
      <c r="P696" s="431" t="str">
        <f>IF('Passages &amp; Appels'!O696="","",'Passages &amp; Appels'!O696)</f>
        <v/>
      </c>
      <c r="Q696" s="439" t="str">
        <f>IF('Passages &amp; Appels'!P696="","",'Passages &amp; Appels'!P696)</f>
        <v/>
      </c>
      <c r="R696" s="435" t="str">
        <f>IF('Passages &amp; Appels'!Q696="","",'Passages &amp; Appels'!Q696)</f>
        <v/>
      </c>
      <c r="S696" s="110" t="str">
        <f>IF('Passages &amp; Appels'!R696="","",'Passages &amp; Appels'!R696)</f>
        <v/>
      </c>
      <c r="T696" s="437" t="str">
        <f>IF('Passages &amp; Appels'!S696="","",'Passages &amp; Appels'!S696)</f>
        <v/>
      </c>
      <c r="U696" s="112" t="str">
        <f>IF('Passages &amp; Appels'!T696="","",'Passages &amp; Appels'!T696)</f>
        <v/>
      </c>
      <c r="V696" s="413" t="str">
        <f>IF('Passages &amp; Appels'!U696="","",'Passages &amp; Appels'!U696)</f>
        <v/>
      </c>
    </row>
    <row r="697" spans="1:22" ht="18.75" hidden="1" x14ac:dyDescent="0.3">
      <c r="A697" s="486"/>
      <c r="B697" s="491" t="str">
        <f>IF('Passages &amp; Appels'!L697='Passages &amp; Appels'!L696,"",'Passages &amp; Appels'!L697)</f>
        <v/>
      </c>
      <c r="C697" s="487" t="str">
        <f>IF('Passages &amp; Appels'!A697='Passages &amp; Appels'!A696,"",'Passages &amp; Appels'!A697)</f>
        <v/>
      </c>
      <c r="D697" s="490" t="str">
        <f>IF('Passages &amp; Appels'!K697='Passages &amp; Appels'!K696,"",'Passages &amp; Appels'!K697)</f>
        <v/>
      </c>
      <c r="E697" s="488" t="str">
        <f>IF('Passages &amp; Appels'!H697='Passages &amp; Appels'!H696,"",'Passages &amp; Appels'!H697)</f>
        <v/>
      </c>
      <c r="F697" s="489" t="str">
        <f>IF('Passages &amp; Appels'!I697='Passages &amp; Appels'!I696,"",'Passages &amp; Appels'!I697)</f>
        <v/>
      </c>
      <c r="G697" s="259" t="str">
        <f>IF('Passages &amp; Appels'!J697="","",'Passages &amp; Appels'!J697)</f>
        <v/>
      </c>
      <c r="H697" s="468" t="str">
        <f>IF('Passages &amp; Appels'!B697="","",'Passages &amp; Appels'!B697)</f>
        <v/>
      </c>
      <c r="I697" s="437" t="str">
        <f>IF('Passages &amp; Appels'!C697="","",'Passages &amp; Appels'!C697)</f>
        <v/>
      </c>
      <c r="J697" s="110" t="str">
        <f>IF('Passages &amp; Appels'!D697="","",'Passages &amp; Appels'!D697)</f>
        <v/>
      </c>
      <c r="K697" s="110" t="str">
        <f>IF('Passages &amp; Appels'!E697="","",'Passages &amp; Appels'!E697)</f>
        <v/>
      </c>
      <c r="L697" s="110" t="str">
        <f>IF('Passages &amp; Appels'!F697="","",'Passages &amp; Appels'!F697)</f>
        <v/>
      </c>
      <c r="M697" s="112" t="str">
        <f>IF('Passages &amp; Appels'!G697="","",'Passages &amp; Appels'!G697)</f>
        <v/>
      </c>
      <c r="N697" s="441" t="str">
        <f>IF('Passages &amp; Appels'!M697="","",'Passages &amp; Appels'!M697)</f>
        <v/>
      </c>
      <c r="O697" s="431" t="str">
        <f>IF('Passages &amp; Appels'!N697="","",'Passages &amp; Appels'!N697)</f>
        <v/>
      </c>
      <c r="P697" s="431" t="str">
        <f>IF('Passages &amp; Appels'!O697="","",'Passages &amp; Appels'!O697)</f>
        <v/>
      </c>
      <c r="Q697" s="439" t="str">
        <f>IF('Passages &amp; Appels'!P697="","",'Passages &amp; Appels'!P697)</f>
        <v/>
      </c>
      <c r="R697" s="435" t="str">
        <f>IF('Passages &amp; Appels'!Q697="","",'Passages &amp; Appels'!Q697)</f>
        <v/>
      </c>
      <c r="S697" s="110" t="str">
        <f>IF('Passages &amp; Appels'!R697="","",'Passages &amp; Appels'!R697)</f>
        <v/>
      </c>
      <c r="T697" s="437" t="str">
        <f>IF('Passages &amp; Appels'!S697="","",'Passages &amp; Appels'!S697)</f>
        <v/>
      </c>
      <c r="U697" s="112" t="str">
        <f>IF('Passages &amp; Appels'!T697="","",'Passages &amp; Appels'!T697)</f>
        <v/>
      </c>
      <c r="V697" s="413" t="str">
        <f>IF('Passages &amp; Appels'!U697="","",'Passages &amp; Appels'!U697)</f>
        <v/>
      </c>
    </row>
    <row r="698" spans="1:22" ht="18.75" hidden="1" x14ac:dyDescent="0.3">
      <c r="A698" s="486"/>
      <c r="B698" s="491" t="str">
        <f>IF('Passages &amp; Appels'!L698='Passages &amp; Appels'!L697,"",'Passages &amp; Appels'!L698)</f>
        <v/>
      </c>
      <c r="C698" s="487" t="str">
        <f>IF('Passages &amp; Appels'!A698='Passages &amp; Appels'!A697,"",'Passages &amp; Appels'!A698)</f>
        <v/>
      </c>
      <c r="D698" s="490" t="str">
        <f>IF('Passages &amp; Appels'!K698='Passages &amp; Appels'!K697,"",'Passages &amp; Appels'!K698)</f>
        <v/>
      </c>
      <c r="E698" s="488" t="str">
        <f>IF('Passages &amp; Appels'!H698='Passages &amp; Appels'!H697,"",'Passages &amp; Appels'!H698)</f>
        <v/>
      </c>
      <c r="F698" s="489" t="str">
        <f>IF('Passages &amp; Appels'!I698='Passages &amp; Appels'!I697,"",'Passages &amp; Appels'!I698)</f>
        <v/>
      </c>
      <c r="G698" s="259" t="str">
        <f>IF('Passages &amp; Appels'!J698="","",'Passages &amp; Appels'!J698)</f>
        <v/>
      </c>
      <c r="H698" s="468" t="str">
        <f>IF('Passages &amp; Appels'!B698="","",'Passages &amp; Appels'!B698)</f>
        <v/>
      </c>
      <c r="I698" s="437" t="str">
        <f>IF('Passages &amp; Appels'!C698="","",'Passages &amp; Appels'!C698)</f>
        <v/>
      </c>
      <c r="J698" s="110" t="str">
        <f>IF('Passages &amp; Appels'!D698="","",'Passages &amp; Appels'!D698)</f>
        <v/>
      </c>
      <c r="K698" s="110" t="str">
        <f>IF('Passages &amp; Appels'!E698="","",'Passages &amp; Appels'!E698)</f>
        <v/>
      </c>
      <c r="L698" s="110" t="str">
        <f>IF('Passages &amp; Appels'!F698="","",'Passages &amp; Appels'!F698)</f>
        <v/>
      </c>
      <c r="M698" s="112" t="str">
        <f>IF('Passages &amp; Appels'!G698="","",'Passages &amp; Appels'!G698)</f>
        <v/>
      </c>
      <c r="N698" s="441" t="str">
        <f>IF('Passages &amp; Appels'!M698="","",'Passages &amp; Appels'!M698)</f>
        <v/>
      </c>
      <c r="O698" s="431" t="str">
        <f>IF('Passages &amp; Appels'!N698="","",'Passages &amp; Appels'!N698)</f>
        <v/>
      </c>
      <c r="P698" s="431" t="str">
        <f>IF('Passages &amp; Appels'!O698="","",'Passages &amp; Appels'!O698)</f>
        <v/>
      </c>
      <c r="Q698" s="439" t="str">
        <f>IF('Passages &amp; Appels'!P698="","",'Passages &amp; Appels'!P698)</f>
        <v/>
      </c>
      <c r="R698" s="435" t="str">
        <f>IF('Passages &amp; Appels'!Q698="","",'Passages &amp; Appels'!Q698)</f>
        <v/>
      </c>
      <c r="S698" s="110" t="str">
        <f>IF('Passages &amp; Appels'!R698="","",'Passages &amp; Appels'!R698)</f>
        <v/>
      </c>
      <c r="T698" s="437" t="str">
        <f>IF('Passages &amp; Appels'!S698="","",'Passages &amp; Appels'!S698)</f>
        <v/>
      </c>
      <c r="U698" s="112" t="str">
        <f>IF('Passages &amp; Appels'!T698="","",'Passages &amp; Appels'!T698)</f>
        <v/>
      </c>
      <c r="V698" s="413" t="str">
        <f>IF('Passages &amp; Appels'!U698="","",'Passages &amp; Appels'!U698)</f>
        <v/>
      </c>
    </row>
    <row r="699" spans="1:22" ht="18.75" hidden="1" x14ac:dyDescent="0.3">
      <c r="A699" s="486"/>
      <c r="B699" s="491" t="str">
        <f>IF('Passages &amp; Appels'!L699='Passages &amp; Appels'!L698,"",'Passages &amp; Appels'!L699)</f>
        <v/>
      </c>
      <c r="C699" s="487" t="str">
        <f>IF('Passages &amp; Appels'!A699='Passages &amp; Appels'!A698,"",'Passages &amp; Appels'!A699)</f>
        <v/>
      </c>
      <c r="D699" s="490" t="str">
        <f>IF('Passages &amp; Appels'!K699='Passages &amp; Appels'!K698,"",'Passages &amp; Appels'!K699)</f>
        <v/>
      </c>
      <c r="E699" s="488" t="str">
        <f>IF('Passages &amp; Appels'!H699='Passages &amp; Appels'!H698,"",'Passages &amp; Appels'!H699)</f>
        <v/>
      </c>
      <c r="F699" s="489" t="str">
        <f>IF('Passages &amp; Appels'!I699='Passages &amp; Appels'!I698,"",'Passages &amp; Appels'!I699)</f>
        <v/>
      </c>
      <c r="G699" s="259" t="str">
        <f>IF('Passages &amp; Appels'!J699="","",'Passages &amp; Appels'!J699)</f>
        <v/>
      </c>
      <c r="H699" s="468" t="str">
        <f>IF('Passages &amp; Appels'!B699="","",'Passages &amp; Appels'!B699)</f>
        <v/>
      </c>
      <c r="I699" s="437" t="str">
        <f>IF('Passages &amp; Appels'!C699="","",'Passages &amp; Appels'!C699)</f>
        <v/>
      </c>
      <c r="J699" s="110" t="str">
        <f>IF('Passages &amp; Appels'!D699="","",'Passages &amp; Appels'!D699)</f>
        <v/>
      </c>
      <c r="K699" s="110" t="str">
        <f>IF('Passages &amp; Appels'!E699="","",'Passages &amp; Appels'!E699)</f>
        <v/>
      </c>
      <c r="L699" s="110" t="str">
        <f>IF('Passages &amp; Appels'!F699="","",'Passages &amp; Appels'!F699)</f>
        <v/>
      </c>
      <c r="M699" s="112" t="str">
        <f>IF('Passages &amp; Appels'!G699="","",'Passages &amp; Appels'!G699)</f>
        <v/>
      </c>
      <c r="N699" s="441" t="str">
        <f>IF('Passages &amp; Appels'!M699="","",'Passages &amp; Appels'!M699)</f>
        <v/>
      </c>
      <c r="O699" s="431" t="str">
        <f>IF('Passages &amp; Appels'!N699="","",'Passages &amp; Appels'!N699)</f>
        <v/>
      </c>
      <c r="P699" s="431" t="str">
        <f>IF('Passages &amp; Appels'!O699="","",'Passages &amp; Appels'!O699)</f>
        <v/>
      </c>
      <c r="Q699" s="439" t="str">
        <f>IF('Passages &amp; Appels'!P699="","",'Passages &amp; Appels'!P699)</f>
        <v/>
      </c>
      <c r="R699" s="435" t="str">
        <f>IF('Passages &amp; Appels'!Q699="","",'Passages &amp; Appels'!Q699)</f>
        <v/>
      </c>
      <c r="S699" s="110" t="str">
        <f>IF('Passages &amp; Appels'!R699="","",'Passages &amp; Appels'!R699)</f>
        <v/>
      </c>
      <c r="T699" s="437" t="str">
        <f>IF('Passages &amp; Appels'!S699="","",'Passages &amp; Appels'!S699)</f>
        <v/>
      </c>
      <c r="U699" s="112" t="str">
        <f>IF('Passages &amp; Appels'!T699="","",'Passages &amp; Appels'!T699)</f>
        <v/>
      </c>
      <c r="V699" s="413" t="str">
        <f>IF('Passages &amp; Appels'!U699="","",'Passages &amp; Appels'!U699)</f>
        <v/>
      </c>
    </row>
    <row r="700" spans="1:22" ht="18.75" hidden="1" x14ac:dyDescent="0.3">
      <c r="A700" s="486"/>
      <c r="B700" s="491" t="str">
        <f>IF('Passages &amp; Appels'!L700='Passages &amp; Appels'!L699,"",'Passages &amp; Appels'!L700)</f>
        <v/>
      </c>
      <c r="C700" s="487" t="str">
        <f>IF('Passages &amp; Appels'!A700='Passages &amp; Appels'!A699,"",'Passages &amp; Appels'!A700)</f>
        <v/>
      </c>
      <c r="D700" s="490" t="str">
        <f>IF('Passages &amp; Appels'!K700='Passages &amp; Appels'!K699,"",'Passages &amp; Appels'!K700)</f>
        <v/>
      </c>
      <c r="E700" s="488" t="str">
        <f>IF('Passages &amp; Appels'!H700='Passages &amp; Appels'!H699,"",'Passages &amp; Appels'!H700)</f>
        <v/>
      </c>
      <c r="F700" s="489" t="str">
        <f>IF('Passages &amp; Appels'!I700='Passages &amp; Appels'!I699,"",'Passages &amp; Appels'!I700)</f>
        <v/>
      </c>
      <c r="G700" s="259" t="str">
        <f>IF('Passages &amp; Appels'!J700="","",'Passages &amp; Appels'!J700)</f>
        <v/>
      </c>
      <c r="H700" s="468" t="str">
        <f>IF('Passages &amp; Appels'!B700="","",'Passages &amp; Appels'!B700)</f>
        <v/>
      </c>
      <c r="I700" s="437" t="str">
        <f>IF('Passages &amp; Appels'!C700="","",'Passages &amp; Appels'!C700)</f>
        <v/>
      </c>
      <c r="J700" s="110" t="str">
        <f>IF('Passages &amp; Appels'!D700="","",'Passages &amp; Appels'!D700)</f>
        <v/>
      </c>
      <c r="K700" s="110" t="str">
        <f>IF('Passages &amp; Appels'!E700="","",'Passages &amp; Appels'!E700)</f>
        <v/>
      </c>
      <c r="L700" s="110" t="str">
        <f>IF('Passages &amp; Appels'!F700="","",'Passages &amp; Appels'!F700)</f>
        <v/>
      </c>
      <c r="M700" s="112" t="str">
        <f>IF('Passages &amp; Appels'!G700="","",'Passages &amp; Appels'!G700)</f>
        <v/>
      </c>
      <c r="N700" s="441" t="str">
        <f>IF('Passages &amp; Appels'!M700="","",'Passages &amp; Appels'!M700)</f>
        <v/>
      </c>
      <c r="O700" s="431" t="str">
        <f>IF('Passages &amp; Appels'!N700="","",'Passages &amp; Appels'!N700)</f>
        <v/>
      </c>
      <c r="P700" s="431" t="str">
        <f>IF('Passages &amp; Appels'!O700="","",'Passages &amp; Appels'!O700)</f>
        <v/>
      </c>
      <c r="Q700" s="439" t="str">
        <f>IF('Passages &amp; Appels'!P700="","",'Passages &amp; Appels'!P700)</f>
        <v/>
      </c>
      <c r="R700" s="435" t="str">
        <f>IF('Passages &amp; Appels'!Q700="","",'Passages &amp; Appels'!Q700)</f>
        <v/>
      </c>
      <c r="S700" s="110" t="str">
        <f>IF('Passages &amp; Appels'!R700="","",'Passages &amp; Appels'!R700)</f>
        <v/>
      </c>
      <c r="T700" s="437" t="str">
        <f>IF('Passages &amp; Appels'!S700="","",'Passages &amp; Appels'!S700)</f>
        <v/>
      </c>
      <c r="U700" s="112" t="str">
        <f>IF('Passages &amp; Appels'!T700="","",'Passages &amp; Appels'!T700)</f>
        <v/>
      </c>
      <c r="V700" s="413" t="str">
        <f>IF('Passages &amp; Appels'!U700="","",'Passages &amp; Appels'!U700)</f>
        <v/>
      </c>
    </row>
    <row r="701" spans="1:22" ht="18.75" hidden="1" x14ac:dyDescent="0.3">
      <c r="A701" s="486"/>
      <c r="B701" s="491" t="str">
        <f>IF('Passages &amp; Appels'!L701='Passages &amp; Appels'!L700,"",'Passages &amp; Appels'!L701)</f>
        <v/>
      </c>
      <c r="C701" s="487" t="str">
        <f>IF('Passages &amp; Appels'!A701='Passages &amp; Appels'!A700,"",'Passages &amp; Appels'!A701)</f>
        <v/>
      </c>
      <c r="D701" s="490" t="str">
        <f>IF('Passages &amp; Appels'!K701='Passages &amp; Appels'!K700,"",'Passages &amp; Appels'!K701)</f>
        <v/>
      </c>
      <c r="E701" s="488" t="str">
        <f>IF('Passages &amp; Appels'!H701='Passages &amp; Appels'!H700,"",'Passages &amp; Appels'!H701)</f>
        <v/>
      </c>
      <c r="F701" s="489" t="str">
        <f>IF('Passages &amp; Appels'!I701='Passages &amp; Appels'!I700,"",'Passages &amp; Appels'!I701)</f>
        <v/>
      </c>
      <c r="G701" s="259" t="str">
        <f>IF('Passages &amp; Appels'!J701="","",'Passages &amp; Appels'!J701)</f>
        <v/>
      </c>
      <c r="H701" s="468" t="str">
        <f>IF('Passages &amp; Appels'!B701="","",'Passages &amp; Appels'!B701)</f>
        <v/>
      </c>
      <c r="I701" s="437" t="str">
        <f>IF('Passages &amp; Appels'!C701="","",'Passages &amp; Appels'!C701)</f>
        <v/>
      </c>
      <c r="J701" s="110" t="str">
        <f>IF('Passages &amp; Appels'!D701="","",'Passages &amp; Appels'!D701)</f>
        <v/>
      </c>
      <c r="K701" s="110" t="str">
        <f>IF('Passages &amp; Appels'!E701="","",'Passages &amp; Appels'!E701)</f>
        <v/>
      </c>
      <c r="L701" s="110" t="str">
        <f>IF('Passages &amp; Appels'!F701="","",'Passages &amp; Appels'!F701)</f>
        <v/>
      </c>
      <c r="M701" s="112" t="str">
        <f>IF('Passages &amp; Appels'!G701="","",'Passages &amp; Appels'!G701)</f>
        <v/>
      </c>
      <c r="N701" s="441" t="str">
        <f>IF('Passages &amp; Appels'!M701="","",'Passages &amp; Appels'!M701)</f>
        <v/>
      </c>
      <c r="O701" s="431" t="str">
        <f>IF('Passages &amp; Appels'!N701="","",'Passages &amp; Appels'!N701)</f>
        <v/>
      </c>
      <c r="P701" s="431" t="str">
        <f>IF('Passages &amp; Appels'!O701="","",'Passages &amp; Appels'!O701)</f>
        <v/>
      </c>
      <c r="Q701" s="439" t="str">
        <f>IF('Passages &amp; Appels'!P701="","",'Passages &amp; Appels'!P701)</f>
        <v/>
      </c>
      <c r="R701" s="435" t="str">
        <f>IF('Passages &amp; Appels'!Q701="","",'Passages &amp; Appels'!Q701)</f>
        <v/>
      </c>
      <c r="S701" s="110" t="str">
        <f>IF('Passages &amp; Appels'!R701="","",'Passages &amp; Appels'!R701)</f>
        <v/>
      </c>
      <c r="T701" s="437" t="str">
        <f>IF('Passages &amp; Appels'!S701="","",'Passages &amp; Appels'!S701)</f>
        <v/>
      </c>
      <c r="U701" s="112" t="str">
        <f>IF('Passages &amp; Appels'!T701="","",'Passages &amp; Appels'!T701)</f>
        <v/>
      </c>
      <c r="V701" s="413" t="str">
        <f>IF('Passages &amp; Appels'!U701="","",'Passages &amp; Appels'!U701)</f>
        <v/>
      </c>
    </row>
    <row r="702" spans="1:22" ht="18.75" hidden="1" x14ac:dyDescent="0.3">
      <c r="A702" s="486"/>
      <c r="B702" s="491" t="str">
        <f>IF('Passages &amp; Appels'!L702='Passages &amp; Appels'!L701,"",'Passages &amp; Appels'!L702)</f>
        <v/>
      </c>
      <c r="C702" s="487" t="str">
        <f>IF('Passages &amp; Appels'!A702='Passages &amp; Appels'!A701,"",'Passages &amp; Appels'!A702)</f>
        <v/>
      </c>
      <c r="D702" s="490" t="str">
        <f>IF('Passages &amp; Appels'!K702='Passages &amp; Appels'!K701,"",'Passages &amp; Appels'!K702)</f>
        <v/>
      </c>
      <c r="E702" s="488" t="str">
        <f>IF('Passages &amp; Appels'!H702='Passages &amp; Appels'!H701,"",'Passages &amp; Appels'!H702)</f>
        <v/>
      </c>
      <c r="F702" s="489" t="str">
        <f>IF('Passages &amp; Appels'!I702='Passages &amp; Appels'!I701,"",'Passages &amp; Appels'!I702)</f>
        <v/>
      </c>
      <c r="G702" s="259" t="str">
        <f>IF('Passages &amp; Appels'!J702="","",'Passages &amp; Appels'!J702)</f>
        <v/>
      </c>
      <c r="H702" s="468" t="str">
        <f>IF('Passages &amp; Appels'!B702="","",'Passages &amp; Appels'!B702)</f>
        <v/>
      </c>
      <c r="I702" s="437" t="str">
        <f>IF('Passages &amp; Appels'!C702="","",'Passages &amp; Appels'!C702)</f>
        <v/>
      </c>
      <c r="J702" s="110" t="str">
        <f>IF('Passages &amp; Appels'!D702="","",'Passages &amp; Appels'!D702)</f>
        <v/>
      </c>
      <c r="K702" s="110" t="str">
        <f>IF('Passages &amp; Appels'!E702="","",'Passages &amp; Appels'!E702)</f>
        <v/>
      </c>
      <c r="L702" s="110" t="str">
        <f>IF('Passages &amp; Appels'!F702="","",'Passages &amp; Appels'!F702)</f>
        <v/>
      </c>
      <c r="M702" s="112" t="str">
        <f>IF('Passages &amp; Appels'!G702="","",'Passages &amp; Appels'!G702)</f>
        <v/>
      </c>
      <c r="N702" s="441" t="str">
        <f>IF('Passages &amp; Appels'!M702="","",'Passages &amp; Appels'!M702)</f>
        <v/>
      </c>
      <c r="O702" s="431" t="str">
        <f>IF('Passages &amp; Appels'!N702="","",'Passages &amp; Appels'!N702)</f>
        <v/>
      </c>
      <c r="P702" s="431" t="str">
        <f>IF('Passages &amp; Appels'!O702="","",'Passages &amp; Appels'!O702)</f>
        <v/>
      </c>
      <c r="Q702" s="439" t="str">
        <f>IF('Passages &amp; Appels'!P702="","",'Passages &amp; Appels'!P702)</f>
        <v/>
      </c>
      <c r="R702" s="435" t="str">
        <f>IF('Passages &amp; Appels'!Q702="","",'Passages &amp; Appels'!Q702)</f>
        <v/>
      </c>
      <c r="S702" s="110" t="str">
        <f>IF('Passages &amp; Appels'!R702="","",'Passages &amp; Appels'!R702)</f>
        <v/>
      </c>
      <c r="T702" s="437" t="str">
        <f>IF('Passages &amp; Appels'!S702="","",'Passages &amp; Appels'!S702)</f>
        <v/>
      </c>
      <c r="U702" s="112" t="str">
        <f>IF('Passages &amp; Appels'!T702="","",'Passages &amp; Appels'!T702)</f>
        <v/>
      </c>
      <c r="V702" s="413" t="str">
        <f>IF('Passages &amp; Appels'!U702="","",'Passages &amp; Appels'!U702)</f>
        <v/>
      </c>
    </row>
    <row r="703" spans="1:22" ht="18.75" hidden="1" x14ac:dyDescent="0.3">
      <c r="A703" s="486"/>
      <c r="B703" s="491" t="str">
        <f>IF('Passages &amp; Appels'!L703='Passages &amp; Appels'!L702,"",'Passages &amp; Appels'!L703)</f>
        <v/>
      </c>
      <c r="C703" s="487" t="str">
        <f>IF('Passages &amp; Appels'!A703='Passages &amp; Appels'!A702,"",'Passages &amp; Appels'!A703)</f>
        <v/>
      </c>
      <c r="D703" s="490" t="str">
        <f>IF('Passages &amp; Appels'!K703='Passages &amp; Appels'!K702,"",'Passages &amp; Appels'!K703)</f>
        <v/>
      </c>
      <c r="E703" s="488" t="str">
        <f>IF('Passages &amp; Appels'!H703='Passages &amp; Appels'!H702,"",'Passages &amp; Appels'!H703)</f>
        <v/>
      </c>
      <c r="F703" s="489" t="str">
        <f>IF('Passages &amp; Appels'!I703='Passages &amp; Appels'!I702,"",'Passages &amp; Appels'!I703)</f>
        <v/>
      </c>
      <c r="G703" s="259" t="str">
        <f>IF('Passages &amp; Appels'!J703="","",'Passages &amp; Appels'!J703)</f>
        <v/>
      </c>
      <c r="H703" s="468" t="str">
        <f>IF('Passages &amp; Appels'!B703="","",'Passages &amp; Appels'!B703)</f>
        <v/>
      </c>
      <c r="I703" s="437" t="str">
        <f>IF('Passages &amp; Appels'!C703="","",'Passages &amp; Appels'!C703)</f>
        <v/>
      </c>
      <c r="J703" s="110" t="str">
        <f>IF('Passages &amp; Appels'!D703="","",'Passages &amp; Appels'!D703)</f>
        <v/>
      </c>
      <c r="K703" s="110" t="str">
        <f>IF('Passages &amp; Appels'!E703="","",'Passages &amp; Appels'!E703)</f>
        <v/>
      </c>
      <c r="L703" s="110" t="str">
        <f>IF('Passages &amp; Appels'!F703="","",'Passages &amp; Appels'!F703)</f>
        <v/>
      </c>
      <c r="M703" s="112" t="str">
        <f>IF('Passages &amp; Appels'!G703="","",'Passages &amp; Appels'!G703)</f>
        <v/>
      </c>
      <c r="N703" s="441" t="str">
        <f>IF('Passages &amp; Appels'!M703="","",'Passages &amp; Appels'!M703)</f>
        <v/>
      </c>
      <c r="O703" s="431" t="str">
        <f>IF('Passages &amp; Appels'!N703="","",'Passages &amp; Appels'!N703)</f>
        <v/>
      </c>
      <c r="P703" s="431" t="str">
        <f>IF('Passages &amp; Appels'!O703="","",'Passages &amp; Appels'!O703)</f>
        <v/>
      </c>
      <c r="Q703" s="439" t="str">
        <f>IF('Passages &amp; Appels'!P703="","",'Passages &amp; Appels'!P703)</f>
        <v/>
      </c>
      <c r="R703" s="435" t="str">
        <f>IF('Passages &amp; Appels'!Q703="","",'Passages &amp; Appels'!Q703)</f>
        <v/>
      </c>
      <c r="S703" s="110" t="str">
        <f>IF('Passages &amp; Appels'!R703="","",'Passages &amp; Appels'!R703)</f>
        <v/>
      </c>
      <c r="T703" s="437" t="str">
        <f>IF('Passages &amp; Appels'!S703="","",'Passages &amp; Appels'!S703)</f>
        <v/>
      </c>
      <c r="U703" s="112" t="str">
        <f>IF('Passages &amp; Appels'!T703="","",'Passages &amp; Appels'!T703)</f>
        <v/>
      </c>
      <c r="V703" s="413" t="str">
        <f>IF('Passages &amp; Appels'!U703="","",'Passages &amp; Appels'!U703)</f>
        <v/>
      </c>
    </row>
    <row r="704" spans="1:22" ht="18.75" hidden="1" x14ac:dyDescent="0.3">
      <c r="A704" s="486"/>
      <c r="B704" s="491" t="str">
        <f>IF('Passages &amp; Appels'!L704='Passages &amp; Appels'!L703,"",'Passages &amp; Appels'!L704)</f>
        <v/>
      </c>
      <c r="C704" s="487" t="str">
        <f>IF('Passages &amp; Appels'!A704='Passages &amp; Appels'!A703,"",'Passages &amp; Appels'!A704)</f>
        <v/>
      </c>
      <c r="D704" s="490" t="str">
        <f>IF('Passages &amp; Appels'!K704='Passages &amp; Appels'!K703,"",'Passages &amp; Appels'!K704)</f>
        <v/>
      </c>
      <c r="E704" s="488" t="str">
        <f>IF('Passages &amp; Appels'!H704='Passages &amp; Appels'!H703,"",'Passages &amp; Appels'!H704)</f>
        <v/>
      </c>
      <c r="F704" s="489" t="str">
        <f>IF('Passages &amp; Appels'!I704='Passages &amp; Appels'!I703,"",'Passages &amp; Appels'!I704)</f>
        <v/>
      </c>
      <c r="G704" s="259" t="str">
        <f>IF('Passages &amp; Appels'!J704="","",'Passages &amp; Appels'!J704)</f>
        <v/>
      </c>
      <c r="H704" s="468" t="str">
        <f>IF('Passages &amp; Appels'!B704="","",'Passages &amp; Appels'!B704)</f>
        <v/>
      </c>
      <c r="I704" s="437" t="str">
        <f>IF('Passages &amp; Appels'!C704="","",'Passages &amp; Appels'!C704)</f>
        <v/>
      </c>
      <c r="J704" s="110" t="str">
        <f>IF('Passages &amp; Appels'!D704="","",'Passages &amp; Appels'!D704)</f>
        <v/>
      </c>
      <c r="K704" s="110" t="str">
        <f>IF('Passages &amp; Appels'!E704="","",'Passages &amp; Appels'!E704)</f>
        <v/>
      </c>
      <c r="L704" s="110" t="str">
        <f>IF('Passages &amp; Appels'!F704="","",'Passages &amp; Appels'!F704)</f>
        <v/>
      </c>
      <c r="M704" s="112" t="str">
        <f>IF('Passages &amp; Appels'!G704="","",'Passages &amp; Appels'!G704)</f>
        <v/>
      </c>
      <c r="N704" s="441" t="str">
        <f>IF('Passages &amp; Appels'!M704="","",'Passages &amp; Appels'!M704)</f>
        <v/>
      </c>
      <c r="O704" s="431" t="str">
        <f>IF('Passages &amp; Appels'!N704="","",'Passages &amp; Appels'!N704)</f>
        <v/>
      </c>
      <c r="P704" s="431" t="str">
        <f>IF('Passages &amp; Appels'!O704="","",'Passages &amp; Appels'!O704)</f>
        <v/>
      </c>
      <c r="Q704" s="439" t="str">
        <f>IF('Passages &amp; Appels'!P704="","",'Passages &amp; Appels'!P704)</f>
        <v/>
      </c>
      <c r="R704" s="435" t="str">
        <f>IF('Passages &amp; Appels'!Q704="","",'Passages &amp; Appels'!Q704)</f>
        <v/>
      </c>
      <c r="S704" s="110" t="str">
        <f>IF('Passages &amp; Appels'!R704="","",'Passages &amp; Appels'!R704)</f>
        <v/>
      </c>
      <c r="T704" s="437" t="str">
        <f>IF('Passages &amp; Appels'!S704="","",'Passages &amp; Appels'!S704)</f>
        <v/>
      </c>
      <c r="U704" s="112" t="str">
        <f>IF('Passages &amp; Appels'!T704="","",'Passages &amp; Appels'!T704)</f>
        <v/>
      </c>
      <c r="V704" s="413" t="str">
        <f>IF('Passages &amp; Appels'!U704="","",'Passages &amp; Appels'!U704)</f>
        <v/>
      </c>
    </row>
    <row r="705" spans="1:22" ht="18.75" hidden="1" x14ac:dyDescent="0.3">
      <c r="A705" s="486"/>
      <c r="B705" s="491" t="str">
        <f>IF('Passages &amp; Appels'!L705='Passages &amp; Appels'!L704,"",'Passages &amp; Appels'!L705)</f>
        <v/>
      </c>
      <c r="C705" s="487" t="str">
        <f>IF('Passages &amp; Appels'!A705='Passages &amp; Appels'!A704,"",'Passages &amp; Appels'!A705)</f>
        <v/>
      </c>
      <c r="D705" s="490" t="str">
        <f>IF('Passages &amp; Appels'!K705='Passages &amp; Appels'!K704,"",'Passages &amp; Appels'!K705)</f>
        <v/>
      </c>
      <c r="E705" s="488" t="str">
        <f>IF('Passages &amp; Appels'!H705='Passages &amp; Appels'!H704,"",'Passages &amp; Appels'!H705)</f>
        <v/>
      </c>
      <c r="F705" s="489" t="str">
        <f>IF('Passages &amp; Appels'!I705='Passages &amp; Appels'!I704,"",'Passages &amp; Appels'!I705)</f>
        <v/>
      </c>
      <c r="G705" s="259" t="str">
        <f>IF('Passages &amp; Appels'!J705="","",'Passages &amp; Appels'!J705)</f>
        <v/>
      </c>
      <c r="H705" s="468" t="str">
        <f>IF('Passages &amp; Appels'!B705="","",'Passages &amp; Appels'!B705)</f>
        <v/>
      </c>
      <c r="I705" s="437" t="str">
        <f>IF('Passages &amp; Appels'!C705="","",'Passages &amp; Appels'!C705)</f>
        <v/>
      </c>
      <c r="J705" s="110" t="str">
        <f>IF('Passages &amp; Appels'!D705="","",'Passages &amp; Appels'!D705)</f>
        <v/>
      </c>
      <c r="K705" s="110" t="str">
        <f>IF('Passages &amp; Appels'!E705="","",'Passages &amp; Appels'!E705)</f>
        <v/>
      </c>
      <c r="L705" s="110" t="str">
        <f>IF('Passages &amp; Appels'!F705="","",'Passages &amp; Appels'!F705)</f>
        <v/>
      </c>
      <c r="M705" s="112" t="str">
        <f>IF('Passages &amp; Appels'!G705="","",'Passages &amp; Appels'!G705)</f>
        <v/>
      </c>
      <c r="N705" s="441" t="str">
        <f>IF('Passages &amp; Appels'!M705="","",'Passages &amp; Appels'!M705)</f>
        <v/>
      </c>
      <c r="O705" s="431" t="str">
        <f>IF('Passages &amp; Appels'!N705="","",'Passages &amp; Appels'!N705)</f>
        <v/>
      </c>
      <c r="P705" s="431" t="str">
        <f>IF('Passages &amp; Appels'!O705="","",'Passages &amp; Appels'!O705)</f>
        <v/>
      </c>
      <c r="Q705" s="439" t="str">
        <f>IF('Passages &amp; Appels'!P705="","",'Passages &amp; Appels'!P705)</f>
        <v/>
      </c>
      <c r="R705" s="435" t="str">
        <f>IF('Passages &amp; Appels'!Q705="","",'Passages &amp; Appels'!Q705)</f>
        <v/>
      </c>
      <c r="S705" s="110" t="str">
        <f>IF('Passages &amp; Appels'!R705="","",'Passages &amp; Appels'!R705)</f>
        <v/>
      </c>
      <c r="T705" s="437" t="str">
        <f>IF('Passages &amp; Appels'!S705="","",'Passages &amp; Appels'!S705)</f>
        <v/>
      </c>
      <c r="U705" s="112" t="str">
        <f>IF('Passages &amp; Appels'!T705="","",'Passages &amp; Appels'!T705)</f>
        <v/>
      </c>
      <c r="V705" s="413" t="str">
        <f>IF('Passages &amp; Appels'!U705="","",'Passages &amp; Appels'!U705)</f>
        <v/>
      </c>
    </row>
    <row r="706" spans="1:22" ht="18.75" hidden="1" x14ac:dyDescent="0.3">
      <c r="A706" s="486"/>
      <c r="B706" s="491" t="str">
        <f>IF('Passages &amp; Appels'!L706='Passages &amp; Appels'!L705,"",'Passages &amp; Appels'!L706)</f>
        <v/>
      </c>
      <c r="C706" s="487" t="str">
        <f>IF('Passages &amp; Appels'!A706='Passages &amp; Appels'!A705,"",'Passages &amp; Appels'!A706)</f>
        <v/>
      </c>
      <c r="D706" s="490" t="str">
        <f>IF('Passages &amp; Appels'!K706='Passages &amp; Appels'!K705,"",'Passages &amp; Appels'!K706)</f>
        <v/>
      </c>
      <c r="E706" s="488" t="str">
        <f>IF('Passages &amp; Appels'!H706='Passages &amp; Appels'!H705,"",'Passages &amp; Appels'!H706)</f>
        <v/>
      </c>
      <c r="F706" s="489" t="str">
        <f>IF('Passages &amp; Appels'!I706='Passages &amp; Appels'!I705,"",'Passages &amp; Appels'!I706)</f>
        <v/>
      </c>
      <c r="G706" s="259" t="str">
        <f>IF('Passages &amp; Appels'!J706="","",'Passages &amp; Appels'!J706)</f>
        <v/>
      </c>
      <c r="H706" s="468" t="str">
        <f>IF('Passages &amp; Appels'!B706="","",'Passages &amp; Appels'!B706)</f>
        <v/>
      </c>
      <c r="I706" s="437" t="str">
        <f>IF('Passages &amp; Appels'!C706="","",'Passages &amp; Appels'!C706)</f>
        <v/>
      </c>
      <c r="J706" s="110" t="str">
        <f>IF('Passages &amp; Appels'!D706="","",'Passages &amp; Appels'!D706)</f>
        <v/>
      </c>
      <c r="K706" s="110" t="str">
        <f>IF('Passages &amp; Appels'!E706="","",'Passages &amp; Appels'!E706)</f>
        <v/>
      </c>
      <c r="L706" s="110" t="str">
        <f>IF('Passages &amp; Appels'!F706="","",'Passages &amp; Appels'!F706)</f>
        <v/>
      </c>
      <c r="M706" s="112" t="str">
        <f>IF('Passages &amp; Appels'!G706="","",'Passages &amp; Appels'!G706)</f>
        <v/>
      </c>
      <c r="N706" s="441" t="str">
        <f>IF('Passages &amp; Appels'!M706="","",'Passages &amp; Appels'!M706)</f>
        <v/>
      </c>
      <c r="O706" s="431" t="str">
        <f>IF('Passages &amp; Appels'!N706="","",'Passages &amp; Appels'!N706)</f>
        <v/>
      </c>
      <c r="P706" s="431" t="str">
        <f>IF('Passages &amp; Appels'!O706="","",'Passages &amp; Appels'!O706)</f>
        <v/>
      </c>
      <c r="Q706" s="439" t="str">
        <f>IF('Passages &amp; Appels'!P706="","",'Passages &amp; Appels'!P706)</f>
        <v/>
      </c>
      <c r="R706" s="435" t="str">
        <f>IF('Passages &amp; Appels'!Q706="","",'Passages &amp; Appels'!Q706)</f>
        <v/>
      </c>
      <c r="S706" s="110" t="str">
        <f>IF('Passages &amp; Appels'!R706="","",'Passages &amp; Appels'!R706)</f>
        <v/>
      </c>
      <c r="T706" s="437" t="str">
        <f>IF('Passages &amp; Appels'!S706="","",'Passages &amp; Appels'!S706)</f>
        <v/>
      </c>
      <c r="U706" s="112" t="str">
        <f>IF('Passages &amp; Appels'!T706="","",'Passages &amp; Appels'!T706)</f>
        <v/>
      </c>
      <c r="V706" s="413" t="str">
        <f>IF('Passages &amp; Appels'!U706="","",'Passages &amp; Appels'!U706)</f>
        <v/>
      </c>
    </row>
    <row r="707" spans="1:22" ht="18.75" hidden="1" x14ac:dyDescent="0.3">
      <c r="A707" s="486"/>
      <c r="B707" s="491" t="str">
        <f>IF('Passages &amp; Appels'!L707='Passages &amp; Appels'!L706,"",'Passages &amp; Appels'!L707)</f>
        <v/>
      </c>
      <c r="C707" s="487" t="str">
        <f>IF('Passages &amp; Appels'!A707='Passages &amp; Appels'!A706,"",'Passages &amp; Appels'!A707)</f>
        <v/>
      </c>
      <c r="D707" s="490" t="str">
        <f>IF('Passages &amp; Appels'!K707='Passages &amp; Appels'!K706,"",'Passages &amp; Appels'!K707)</f>
        <v/>
      </c>
      <c r="E707" s="488" t="str">
        <f>IF('Passages &amp; Appels'!H707='Passages &amp; Appels'!H706,"",'Passages &amp; Appels'!H707)</f>
        <v/>
      </c>
      <c r="F707" s="489" t="str">
        <f>IF('Passages &amp; Appels'!I707='Passages &amp; Appels'!I706,"",'Passages &amp; Appels'!I707)</f>
        <v/>
      </c>
      <c r="G707" s="259" t="str">
        <f>IF('Passages &amp; Appels'!J707="","",'Passages &amp; Appels'!J707)</f>
        <v/>
      </c>
      <c r="H707" s="468" t="str">
        <f>IF('Passages &amp; Appels'!B707="","",'Passages &amp; Appels'!B707)</f>
        <v/>
      </c>
      <c r="I707" s="437" t="str">
        <f>IF('Passages &amp; Appels'!C707="","",'Passages &amp; Appels'!C707)</f>
        <v/>
      </c>
      <c r="J707" s="110" t="str">
        <f>IF('Passages &amp; Appels'!D707="","",'Passages &amp; Appels'!D707)</f>
        <v/>
      </c>
      <c r="K707" s="110" t="str">
        <f>IF('Passages &amp; Appels'!E707="","",'Passages &amp; Appels'!E707)</f>
        <v/>
      </c>
      <c r="L707" s="110" t="str">
        <f>IF('Passages &amp; Appels'!F707="","",'Passages &amp; Appels'!F707)</f>
        <v/>
      </c>
      <c r="M707" s="112" t="str">
        <f>IF('Passages &amp; Appels'!G707="","",'Passages &amp; Appels'!G707)</f>
        <v/>
      </c>
      <c r="N707" s="441" t="str">
        <f>IF('Passages &amp; Appels'!M707="","",'Passages &amp; Appels'!M707)</f>
        <v/>
      </c>
      <c r="O707" s="431" t="str">
        <f>IF('Passages &amp; Appels'!N707="","",'Passages &amp; Appels'!N707)</f>
        <v/>
      </c>
      <c r="P707" s="431" t="str">
        <f>IF('Passages &amp; Appels'!O707="","",'Passages &amp; Appels'!O707)</f>
        <v/>
      </c>
      <c r="Q707" s="439" t="str">
        <f>IF('Passages &amp; Appels'!P707="","",'Passages &amp; Appels'!P707)</f>
        <v/>
      </c>
      <c r="R707" s="435" t="str">
        <f>IF('Passages &amp; Appels'!Q707="","",'Passages &amp; Appels'!Q707)</f>
        <v/>
      </c>
      <c r="S707" s="110" t="str">
        <f>IF('Passages &amp; Appels'!R707="","",'Passages &amp; Appels'!R707)</f>
        <v/>
      </c>
      <c r="T707" s="437" t="str">
        <f>IF('Passages &amp; Appels'!S707="","",'Passages &amp; Appels'!S707)</f>
        <v/>
      </c>
      <c r="U707" s="112" t="str">
        <f>IF('Passages &amp; Appels'!T707="","",'Passages &amp; Appels'!T707)</f>
        <v/>
      </c>
      <c r="V707" s="413" t="str">
        <f>IF('Passages &amp; Appels'!U707="","",'Passages &amp; Appels'!U707)</f>
        <v/>
      </c>
    </row>
    <row r="708" spans="1:22" ht="18.75" hidden="1" x14ac:dyDescent="0.3">
      <c r="A708" s="486"/>
      <c r="B708" s="491" t="str">
        <f>IF('Passages &amp; Appels'!L708='Passages &amp; Appels'!L707,"",'Passages &amp; Appels'!L708)</f>
        <v/>
      </c>
      <c r="C708" s="487" t="str">
        <f>IF('Passages &amp; Appels'!A708='Passages &amp; Appels'!A707,"",'Passages &amp; Appels'!A708)</f>
        <v/>
      </c>
      <c r="D708" s="490" t="str">
        <f>IF('Passages &amp; Appels'!K708='Passages &amp; Appels'!K707,"",'Passages &amp; Appels'!K708)</f>
        <v/>
      </c>
      <c r="E708" s="488" t="str">
        <f>IF('Passages &amp; Appels'!H708='Passages &amp; Appels'!H707,"",'Passages &amp; Appels'!H708)</f>
        <v/>
      </c>
      <c r="F708" s="489" t="str">
        <f>IF('Passages &amp; Appels'!I708='Passages &amp; Appels'!I707,"",'Passages &amp; Appels'!I708)</f>
        <v/>
      </c>
      <c r="G708" s="259" t="str">
        <f>IF('Passages &amp; Appels'!J708="","",'Passages &amp; Appels'!J708)</f>
        <v/>
      </c>
      <c r="H708" s="468" t="str">
        <f>IF('Passages &amp; Appels'!B708="","",'Passages &amp; Appels'!B708)</f>
        <v/>
      </c>
      <c r="I708" s="437" t="str">
        <f>IF('Passages &amp; Appels'!C708="","",'Passages &amp; Appels'!C708)</f>
        <v/>
      </c>
      <c r="J708" s="110" t="str">
        <f>IF('Passages &amp; Appels'!D708="","",'Passages &amp; Appels'!D708)</f>
        <v/>
      </c>
      <c r="K708" s="110" t="str">
        <f>IF('Passages &amp; Appels'!E708="","",'Passages &amp; Appels'!E708)</f>
        <v/>
      </c>
      <c r="L708" s="110" t="str">
        <f>IF('Passages &amp; Appels'!F708="","",'Passages &amp; Appels'!F708)</f>
        <v/>
      </c>
      <c r="M708" s="112" t="str">
        <f>IF('Passages &amp; Appels'!G708="","",'Passages &amp; Appels'!G708)</f>
        <v/>
      </c>
      <c r="N708" s="441" t="str">
        <f>IF('Passages &amp; Appels'!M708="","",'Passages &amp; Appels'!M708)</f>
        <v/>
      </c>
      <c r="O708" s="431" t="str">
        <f>IF('Passages &amp; Appels'!N708="","",'Passages &amp; Appels'!N708)</f>
        <v/>
      </c>
      <c r="P708" s="431" t="str">
        <f>IF('Passages &amp; Appels'!O708="","",'Passages &amp; Appels'!O708)</f>
        <v/>
      </c>
      <c r="Q708" s="439" t="str">
        <f>IF('Passages &amp; Appels'!P708="","",'Passages &amp; Appels'!P708)</f>
        <v/>
      </c>
      <c r="R708" s="435" t="str">
        <f>IF('Passages &amp; Appels'!Q708="","",'Passages &amp; Appels'!Q708)</f>
        <v/>
      </c>
      <c r="S708" s="110" t="str">
        <f>IF('Passages &amp; Appels'!R708="","",'Passages &amp; Appels'!R708)</f>
        <v/>
      </c>
      <c r="T708" s="437" t="str">
        <f>IF('Passages &amp; Appels'!S708="","",'Passages &amp; Appels'!S708)</f>
        <v/>
      </c>
      <c r="U708" s="112" t="str">
        <f>IF('Passages &amp; Appels'!T708="","",'Passages &amp; Appels'!T708)</f>
        <v/>
      </c>
      <c r="V708" s="413" t="str">
        <f>IF('Passages &amp; Appels'!U708="","",'Passages &amp; Appels'!U708)</f>
        <v/>
      </c>
    </row>
    <row r="709" spans="1:22" ht="18.75" hidden="1" x14ac:dyDescent="0.3">
      <c r="A709" s="486"/>
      <c r="B709" s="491" t="str">
        <f>IF('Passages &amp; Appels'!L709='Passages &amp; Appels'!L708,"",'Passages &amp; Appels'!L709)</f>
        <v/>
      </c>
      <c r="C709" s="487" t="str">
        <f>IF('Passages &amp; Appels'!A709='Passages &amp; Appels'!A708,"",'Passages &amp; Appels'!A709)</f>
        <v/>
      </c>
      <c r="D709" s="490" t="str">
        <f>IF('Passages &amp; Appels'!K709='Passages &amp; Appels'!K708,"",'Passages &amp; Appels'!K709)</f>
        <v/>
      </c>
      <c r="E709" s="488" t="str">
        <f>IF('Passages &amp; Appels'!H709='Passages &amp; Appels'!H708,"",'Passages &amp; Appels'!H709)</f>
        <v/>
      </c>
      <c r="F709" s="489" t="str">
        <f>IF('Passages &amp; Appels'!I709='Passages &amp; Appels'!I708,"",'Passages &amp; Appels'!I709)</f>
        <v/>
      </c>
      <c r="G709" s="259" t="str">
        <f>IF('Passages &amp; Appels'!J709="","",'Passages &amp; Appels'!J709)</f>
        <v/>
      </c>
      <c r="H709" s="468" t="str">
        <f>IF('Passages &amp; Appels'!B709="","",'Passages &amp; Appels'!B709)</f>
        <v/>
      </c>
      <c r="I709" s="437" t="str">
        <f>IF('Passages &amp; Appels'!C709="","",'Passages &amp; Appels'!C709)</f>
        <v/>
      </c>
      <c r="J709" s="110" t="str">
        <f>IF('Passages &amp; Appels'!D709="","",'Passages &amp; Appels'!D709)</f>
        <v/>
      </c>
      <c r="K709" s="110" t="str">
        <f>IF('Passages &amp; Appels'!E709="","",'Passages &amp; Appels'!E709)</f>
        <v/>
      </c>
      <c r="L709" s="110" t="str">
        <f>IF('Passages &amp; Appels'!F709="","",'Passages &amp; Appels'!F709)</f>
        <v/>
      </c>
      <c r="M709" s="112" t="str">
        <f>IF('Passages &amp; Appels'!G709="","",'Passages &amp; Appels'!G709)</f>
        <v/>
      </c>
      <c r="N709" s="441" t="str">
        <f>IF('Passages &amp; Appels'!M709="","",'Passages &amp; Appels'!M709)</f>
        <v/>
      </c>
      <c r="O709" s="431" t="str">
        <f>IF('Passages &amp; Appels'!N709="","",'Passages &amp; Appels'!N709)</f>
        <v/>
      </c>
      <c r="P709" s="431" t="str">
        <f>IF('Passages &amp; Appels'!O709="","",'Passages &amp; Appels'!O709)</f>
        <v/>
      </c>
      <c r="Q709" s="439" t="str">
        <f>IF('Passages &amp; Appels'!P709="","",'Passages &amp; Appels'!P709)</f>
        <v/>
      </c>
      <c r="R709" s="435" t="str">
        <f>IF('Passages &amp; Appels'!Q709="","",'Passages &amp; Appels'!Q709)</f>
        <v/>
      </c>
      <c r="S709" s="110" t="str">
        <f>IF('Passages &amp; Appels'!R709="","",'Passages &amp; Appels'!R709)</f>
        <v/>
      </c>
      <c r="T709" s="437" t="str">
        <f>IF('Passages &amp; Appels'!S709="","",'Passages &amp; Appels'!S709)</f>
        <v/>
      </c>
      <c r="U709" s="112" t="str">
        <f>IF('Passages &amp; Appels'!T709="","",'Passages &amp; Appels'!T709)</f>
        <v/>
      </c>
      <c r="V709" s="413" t="str">
        <f>IF('Passages &amp; Appels'!U709="","",'Passages &amp; Appels'!U709)</f>
        <v/>
      </c>
    </row>
    <row r="710" spans="1:22" ht="18.75" hidden="1" x14ac:dyDescent="0.3">
      <c r="A710" s="486"/>
      <c r="B710" s="491" t="str">
        <f>IF('Passages &amp; Appels'!L710='Passages &amp; Appels'!L709,"",'Passages &amp; Appels'!L710)</f>
        <v/>
      </c>
      <c r="C710" s="487" t="str">
        <f>IF('Passages &amp; Appels'!A710='Passages &amp; Appels'!A709,"",'Passages &amp; Appels'!A710)</f>
        <v/>
      </c>
      <c r="D710" s="490" t="str">
        <f>IF('Passages &amp; Appels'!K710='Passages &amp; Appels'!K709,"",'Passages &amp; Appels'!K710)</f>
        <v/>
      </c>
      <c r="E710" s="488" t="str">
        <f>IF('Passages &amp; Appels'!H710='Passages &amp; Appels'!H709,"",'Passages &amp; Appels'!H710)</f>
        <v/>
      </c>
      <c r="F710" s="489" t="str">
        <f>IF('Passages &amp; Appels'!I710='Passages &amp; Appels'!I709,"",'Passages &amp; Appels'!I710)</f>
        <v/>
      </c>
      <c r="G710" s="259" t="str">
        <f>IF('Passages &amp; Appels'!J710="","",'Passages &amp; Appels'!J710)</f>
        <v/>
      </c>
      <c r="H710" s="468" t="str">
        <f>IF('Passages &amp; Appels'!B710="","",'Passages &amp; Appels'!B710)</f>
        <v/>
      </c>
      <c r="I710" s="437" t="str">
        <f>IF('Passages &amp; Appels'!C710="","",'Passages &amp; Appels'!C710)</f>
        <v/>
      </c>
      <c r="J710" s="110" t="str">
        <f>IF('Passages &amp; Appels'!D710="","",'Passages &amp; Appels'!D710)</f>
        <v/>
      </c>
      <c r="K710" s="110" t="str">
        <f>IF('Passages &amp; Appels'!E710="","",'Passages &amp; Appels'!E710)</f>
        <v/>
      </c>
      <c r="L710" s="110" t="str">
        <f>IF('Passages &amp; Appels'!F710="","",'Passages &amp; Appels'!F710)</f>
        <v/>
      </c>
      <c r="M710" s="112" t="str">
        <f>IF('Passages &amp; Appels'!G710="","",'Passages &amp; Appels'!G710)</f>
        <v/>
      </c>
      <c r="N710" s="441" t="str">
        <f>IF('Passages &amp; Appels'!M710="","",'Passages &amp; Appels'!M710)</f>
        <v/>
      </c>
      <c r="O710" s="431" t="str">
        <f>IF('Passages &amp; Appels'!N710="","",'Passages &amp; Appels'!N710)</f>
        <v/>
      </c>
      <c r="P710" s="431" t="str">
        <f>IF('Passages &amp; Appels'!O710="","",'Passages &amp; Appels'!O710)</f>
        <v/>
      </c>
      <c r="Q710" s="439" t="str">
        <f>IF('Passages &amp; Appels'!P710="","",'Passages &amp; Appels'!P710)</f>
        <v/>
      </c>
      <c r="R710" s="435" t="str">
        <f>IF('Passages &amp; Appels'!Q710="","",'Passages &amp; Appels'!Q710)</f>
        <v/>
      </c>
      <c r="S710" s="110" t="str">
        <f>IF('Passages &amp; Appels'!R710="","",'Passages &amp; Appels'!R710)</f>
        <v/>
      </c>
      <c r="T710" s="437" t="str">
        <f>IF('Passages &amp; Appels'!S710="","",'Passages &amp; Appels'!S710)</f>
        <v/>
      </c>
      <c r="U710" s="112" t="str">
        <f>IF('Passages &amp; Appels'!T710="","",'Passages &amp; Appels'!T710)</f>
        <v/>
      </c>
      <c r="V710" s="413" t="str">
        <f>IF('Passages &amp; Appels'!U710="","",'Passages &amp; Appels'!U710)</f>
        <v/>
      </c>
    </row>
    <row r="711" spans="1:22" ht="18.75" hidden="1" x14ac:dyDescent="0.3">
      <c r="A711" s="486"/>
      <c r="B711" s="491" t="str">
        <f>IF('Passages &amp; Appels'!L711='Passages &amp; Appels'!L710,"",'Passages &amp; Appels'!L711)</f>
        <v/>
      </c>
      <c r="C711" s="487" t="str">
        <f>IF('Passages &amp; Appels'!A711='Passages &amp; Appels'!A710,"",'Passages &amp; Appels'!A711)</f>
        <v/>
      </c>
      <c r="D711" s="490" t="str">
        <f>IF('Passages &amp; Appels'!K711='Passages &amp; Appels'!K710,"",'Passages &amp; Appels'!K711)</f>
        <v/>
      </c>
      <c r="E711" s="488" t="str">
        <f>IF('Passages &amp; Appels'!H711='Passages &amp; Appels'!H710,"",'Passages &amp; Appels'!H711)</f>
        <v/>
      </c>
      <c r="F711" s="489" t="str">
        <f>IF('Passages &amp; Appels'!I711='Passages &amp; Appels'!I710,"",'Passages &amp; Appels'!I711)</f>
        <v/>
      </c>
      <c r="G711" s="259" t="str">
        <f>IF('Passages &amp; Appels'!J711="","",'Passages &amp; Appels'!J711)</f>
        <v/>
      </c>
      <c r="H711" s="468" t="str">
        <f>IF('Passages &amp; Appels'!B711="","",'Passages &amp; Appels'!B711)</f>
        <v/>
      </c>
      <c r="I711" s="437" t="str">
        <f>IF('Passages &amp; Appels'!C711="","",'Passages &amp; Appels'!C711)</f>
        <v/>
      </c>
      <c r="J711" s="110" t="str">
        <f>IF('Passages &amp; Appels'!D711="","",'Passages &amp; Appels'!D711)</f>
        <v/>
      </c>
      <c r="K711" s="110" t="str">
        <f>IF('Passages &amp; Appels'!E711="","",'Passages &amp; Appels'!E711)</f>
        <v/>
      </c>
      <c r="L711" s="110" t="str">
        <f>IF('Passages &amp; Appels'!F711="","",'Passages &amp; Appels'!F711)</f>
        <v/>
      </c>
      <c r="M711" s="112" t="str">
        <f>IF('Passages &amp; Appels'!G711="","",'Passages &amp; Appels'!G711)</f>
        <v/>
      </c>
      <c r="N711" s="441" t="str">
        <f>IF('Passages &amp; Appels'!M711="","",'Passages &amp; Appels'!M711)</f>
        <v/>
      </c>
      <c r="O711" s="431" t="str">
        <f>IF('Passages &amp; Appels'!N711="","",'Passages &amp; Appels'!N711)</f>
        <v/>
      </c>
      <c r="P711" s="431" t="str">
        <f>IF('Passages &amp; Appels'!O711="","",'Passages &amp; Appels'!O711)</f>
        <v/>
      </c>
      <c r="Q711" s="439" t="str">
        <f>IF('Passages &amp; Appels'!P711="","",'Passages &amp; Appels'!P711)</f>
        <v/>
      </c>
      <c r="R711" s="435" t="str">
        <f>IF('Passages &amp; Appels'!Q711="","",'Passages &amp; Appels'!Q711)</f>
        <v/>
      </c>
      <c r="S711" s="110" t="str">
        <f>IF('Passages &amp; Appels'!R711="","",'Passages &amp; Appels'!R711)</f>
        <v/>
      </c>
      <c r="T711" s="437" t="str">
        <f>IF('Passages &amp; Appels'!S711="","",'Passages &amp; Appels'!S711)</f>
        <v/>
      </c>
      <c r="U711" s="112" t="str">
        <f>IF('Passages &amp; Appels'!T711="","",'Passages &amp; Appels'!T711)</f>
        <v/>
      </c>
      <c r="V711" s="413" t="str">
        <f>IF('Passages &amp; Appels'!U711="","",'Passages &amp; Appels'!U711)</f>
        <v/>
      </c>
    </row>
    <row r="712" spans="1:22" ht="18.75" hidden="1" x14ac:dyDescent="0.3">
      <c r="A712" s="486"/>
      <c r="B712" s="491" t="str">
        <f>IF('Passages &amp; Appels'!L712='Passages &amp; Appels'!L711,"",'Passages &amp; Appels'!L712)</f>
        <v/>
      </c>
      <c r="C712" s="487" t="str">
        <f>IF('Passages &amp; Appels'!A712='Passages &amp; Appels'!A711,"",'Passages &amp; Appels'!A712)</f>
        <v/>
      </c>
      <c r="D712" s="490" t="str">
        <f>IF('Passages &amp; Appels'!K712='Passages &amp; Appels'!K711,"",'Passages &amp; Appels'!K712)</f>
        <v/>
      </c>
      <c r="E712" s="488" t="str">
        <f>IF('Passages &amp; Appels'!H712='Passages &amp; Appels'!H711,"",'Passages &amp; Appels'!H712)</f>
        <v/>
      </c>
      <c r="F712" s="489" t="str">
        <f>IF('Passages &amp; Appels'!I712='Passages &amp; Appels'!I711,"",'Passages &amp; Appels'!I712)</f>
        <v/>
      </c>
      <c r="G712" s="259" t="str">
        <f>IF('Passages &amp; Appels'!J712="","",'Passages &amp; Appels'!J712)</f>
        <v/>
      </c>
      <c r="H712" s="468" t="str">
        <f>IF('Passages &amp; Appels'!B712="","",'Passages &amp; Appels'!B712)</f>
        <v/>
      </c>
      <c r="I712" s="437" t="str">
        <f>IF('Passages &amp; Appels'!C712="","",'Passages &amp; Appels'!C712)</f>
        <v/>
      </c>
      <c r="J712" s="110" t="str">
        <f>IF('Passages &amp; Appels'!D712="","",'Passages &amp; Appels'!D712)</f>
        <v/>
      </c>
      <c r="K712" s="110" t="str">
        <f>IF('Passages &amp; Appels'!E712="","",'Passages &amp; Appels'!E712)</f>
        <v/>
      </c>
      <c r="L712" s="110" t="str">
        <f>IF('Passages &amp; Appels'!F712="","",'Passages &amp; Appels'!F712)</f>
        <v/>
      </c>
      <c r="M712" s="112" t="str">
        <f>IF('Passages &amp; Appels'!G712="","",'Passages &amp; Appels'!G712)</f>
        <v/>
      </c>
      <c r="N712" s="441" t="str">
        <f>IF('Passages &amp; Appels'!M712="","",'Passages &amp; Appels'!M712)</f>
        <v/>
      </c>
      <c r="O712" s="431" t="str">
        <f>IF('Passages &amp; Appels'!N712="","",'Passages &amp; Appels'!N712)</f>
        <v/>
      </c>
      <c r="P712" s="431" t="str">
        <f>IF('Passages &amp; Appels'!O712="","",'Passages &amp; Appels'!O712)</f>
        <v/>
      </c>
      <c r="Q712" s="439" t="str">
        <f>IF('Passages &amp; Appels'!P712="","",'Passages &amp; Appels'!P712)</f>
        <v/>
      </c>
      <c r="R712" s="435" t="str">
        <f>IF('Passages &amp; Appels'!Q712="","",'Passages &amp; Appels'!Q712)</f>
        <v/>
      </c>
      <c r="S712" s="110" t="str">
        <f>IF('Passages &amp; Appels'!R712="","",'Passages &amp; Appels'!R712)</f>
        <v/>
      </c>
      <c r="T712" s="437" t="str">
        <f>IF('Passages &amp; Appels'!S712="","",'Passages &amp; Appels'!S712)</f>
        <v/>
      </c>
      <c r="U712" s="112" t="str">
        <f>IF('Passages &amp; Appels'!T712="","",'Passages &amp; Appels'!T712)</f>
        <v/>
      </c>
      <c r="V712" s="413" t="str">
        <f>IF('Passages &amp; Appels'!U712="","",'Passages &amp; Appels'!U712)</f>
        <v/>
      </c>
    </row>
    <row r="713" spans="1:22" ht="18.75" hidden="1" x14ac:dyDescent="0.3">
      <c r="A713" s="486"/>
      <c r="B713" s="491" t="str">
        <f>IF('Passages &amp; Appels'!L713='Passages &amp; Appels'!L712,"",'Passages &amp; Appels'!L713)</f>
        <v/>
      </c>
      <c r="C713" s="487" t="str">
        <f>IF('Passages &amp; Appels'!A713='Passages &amp; Appels'!A712,"",'Passages &amp; Appels'!A713)</f>
        <v/>
      </c>
      <c r="D713" s="490" t="str">
        <f>IF('Passages &amp; Appels'!K713='Passages &amp; Appels'!K712,"",'Passages &amp; Appels'!K713)</f>
        <v/>
      </c>
      <c r="E713" s="488" t="str">
        <f>IF('Passages &amp; Appels'!H713='Passages &amp; Appels'!H712,"",'Passages &amp; Appels'!H713)</f>
        <v/>
      </c>
      <c r="F713" s="489" t="str">
        <f>IF('Passages &amp; Appels'!I713='Passages &amp; Appels'!I712,"",'Passages &amp; Appels'!I713)</f>
        <v/>
      </c>
      <c r="G713" s="259" t="str">
        <f>IF('Passages &amp; Appels'!J713="","",'Passages &amp; Appels'!J713)</f>
        <v/>
      </c>
      <c r="H713" s="468" t="str">
        <f>IF('Passages &amp; Appels'!B713="","",'Passages &amp; Appels'!B713)</f>
        <v/>
      </c>
      <c r="I713" s="437" t="str">
        <f>IF('Passages &amp; Appels'!C713="","",'Passages &amp; Appels'!C713)</f>
        <v/>
      </c>
      <c r="J713" s="110" t="str">
        <f>IF('Passages &amp; Appels'!D713="","",'Passages &amp; Appels'!D713)</f>
        <v/>
      </c>
      <c r="K713" s="110" t="str">
        <f>IF('Passages &amp; Appels'!E713="","",'Passages &amp; Appels'!E713)</f>
        <v/>
      </c>
      <c r="L713" s="110" t="str">
        <f>IF('Passages &amp; Appels'!F713="","",'Passages &amp; Appels'!F713)</f>
        <v/>
      </c>
      <c r="M713" s="112" t="str">
        <f>IF('Passages &amp; Appels'!G713="","",'Passages &amp; Appels'!G713)</f>
        <v/>
      </c>
      <c r="N713" s="441" t="str">
        <f>IF('Passages &amp; Appels'!M713="","",'Passages &amp; Appels'!M713)</f>
        <v/>
      </c>
      <c r="O713" s="431" t="str">
        <f>IF('Passages &amp; Appels'!N713="","",'Passages &amp; Appels'!N713)</f>
        <v/>
      </c>
      <c r="P713" s="431" t="str">
        <f>IF('Passages &amp; Appels'!O713="","",'Passages &amp; Appels'!O713)</f>
        <v/>
      </c>
      <c r="Q713" s="439" t="str">
        <f>IF('Passages &amp; Appels'!P713="","",'Passages &amp; Appels'!P713)</f>
        <v/>
      </c>
      <c r="R713" s="435" t="str">
        <f>IF('Passages &amp; Appels'!Q713="","",'Passages &amp; Appels'!Q713)</f>
        <v/>
      </c>
      <c r="S713" s="110" t="str">
        <f>IF('Passages &amp; Appels'!R713="","",'Passages &amp; Appels'!R713)</f>
        <v/>
      </c>
      <c r="T713" s="437" t="str">
        <f>IF('Passages &amp; Appels'!S713="","",'Passages &amp; Appels'!S713)</f>
        <v/>
      </c>
      <c r="U713" s="112" t="str">
        <f>IF('Passages &amp; Appels'!T713="","",'Passages &amp; Appels'!T713)</f>
        <v/>
      </c>
      <c r="V713" s="413" t="str">
        <f>IF('Passages &amp; Appels'!U713="","",'Passages &amp; Appels'!U713)</f>
        <v/>
      </c>
    </row>
    <row r="714" spans="1:22" ht="18.75" hidden="1" x14ac:dyDescent="0.3">
      <c r="A714" s="486"/>
      <c r="B714" s="491" t="str">
        <f>IF('Passages &amp; Appels'!L714='Passages &amp; Appels'!L713,"",'Passages &amp; Appels'!L714)</f>
        <v/>
      </c>
      <c r="C714" s="487" t="str">
        <f>IF('Passages &amp; Appels'!A714='Passages &amp; Appels'!A713,"",'Passages &amp; Appels'!A714)</f>
        <v/>
      </c>
      <c r="D714" s="490" t="str">
        <f>IF('Passages &amp; Appels'!K714='Passages &amp; Appels'!K713,"",'Passages &amp; Appels'!K714)</f>
        <v/>
      </c>
      <c r="E714" s="488" t="str">
        <f>IF('Passages &amp; Appels'!H714='Passages &amp; Appels'!H713,"",'Passages &amp; Appels'!H714)</f>
        <v/>
      </c>
      <c r="F714" s="489" t="str">
        <f>IF('Passages &amp; Appels'!I714='Passages &amp; Appels'!I713,"",'Passages &amp; Appels'!I714)</f>
        <v/>
      </c>
      <c r="G714" s="259" t="str">
        <f>IF('Passages &amp; Appels'!J714="","",'Passages &amp; Appels'!J714)</f>
        <v/>
      </c>
      <c r="H714" s="468" t="str">
        <f>IF('Passages &amp; Appels'!B714="","",'Passages &amp; Appels'!B714)</f>
        <v/>
      </c>
      <c r="I714" s="437" t="str">
        <f>IF('Passages &amp; Appels'!C714="","",'Passages &amp; Appels'!C714)</f>
        <v/>
      </c>
      <c r="J714" s="110" t="str">
        <f>IF('Passages &amp; Appels'!D714="","",'Passages &amp; Appels'!D714)</f>
        <v/>
      </c>
      <c r="K714" s="110" t="str">
        <f>IF('Passages &amp; Appels'!E714="","",'Passages &amp; Appels'!E714)</f>
        <v/>
      </c>
      <c r="L714" s="110" t="str">
        <f>IF('Passages &amp; Appels'!F714="","",'Passages &amp; Appels'!F714)</f>
        <v/>
      </c>
      <c r="M714" s="112" t="str">
        <f>IF('Passages &amp; Appels'!G714="","",'Passages &amp; Appels'!G714)</f>
        <v/>
      </c>
      <c r="N714" s="441" t="str">
        <f>IF('Passages &amp; Appels'!M714="","",'Passages &amp; Appels'!M714)</f>
        <v/>
      </c>
      <c r="O714" s="431" t="str">
        <f>IF('Passages &amp; Appels'!N714="","",'Passages &amp; Appels'!N714)</f>
        <v/>
      </c>
      <c r="P714" s="431" t="str">
        <f>IF('Passages &amp; Appels'!O714="","",'Passages &amp; Appels'!O714)</f>
        <v/>
      </c>
      <c r="Q714" s="439" t="str">
        <f>IF('Passages &amp; Appels'!P714="","",'Passages &amp; Appels'!P714)</f>
        <v/>
      </c>
      <c r="R714" s="435" t="str">
        <f>IF('Passages &amp; Appels'!Q714="","",'Passages &amp; Appels'!Q714)</f>
        <v/>
      </c>
      <c r="S714" s="110" t="str">
        <f>IF('Passages &amp; Appels'!R714="","",'Passages &amp; Appels'!R714)</f>
        <v/>
      </c>
      <c r="T714" s="437" t="str">
        <f>IF('Passages &amp; Appels'!S714="","",'Passages &amp; Appels'!S714)</f>
        <v/>
      </c>
      <c r="U714" s="112" t="str">
        <f>IF('Passages &amp; Appels'!T714="","",'Passages &amp; Appels'!T714)</f>
        <v/>
      </c>
      <c r="V714" s="413" t="str">
        <f>IF('Passages &amp; Appels'!U714="","",'Passages &amp; Appels'!U714)</f>
        <v/>
      </c>
    </row>
    <row r="715" spans="1:22" ht="18.75" hidden="1" x14ac:dyDescent="0.3">
      <c r="A715" s="486"/>
      <c r="B715" s="491" t="str">
        <f>IF('Passages &amp; Appels'!L715='Passages &amp; Appels'!L714,"",'Passages &amp; Appels'!L715)</f>
        <v/>
      </c>
      <c r="C715" s="487" t="str">
        <f>IF('Passages &amp; Appels'!A715='Passages &amp; Appels'!A714,"",'Passages &amp; Appels'!A715)</f>
        <v/>
      </c>
      <c r="D715" s="490" t="str">
        <f>IF('Passages &amp; Appels'!K715='Passages &amp; Appels'!K714,"",'Passages &amp; Appels'!K715)</f>
        <v/>
      </c>
      <c r="E715" s="488" t="str">
        <f>IF('Passages &amp; Appels'!H715='Passages &amp; Appels'!H714,"",'Passages &amp; Appels'!H715)</f>
        <v/>
      </c>
      <c r="F715" s="489" t="str">
        <f>IF('Passages &amp; Appels'!I715='Passages &amp; Appels'!I714,"",'Passages &amp; Appels'!I715)</f>
        <v/>
      </c>
      <c r="G715" s="259" t="str">
        <f>IF('Passages &amp; Appels'!J715="","",'Passages &amp; Appels'!J715)</f>
        <v/>
      </c>
      <c r="H715" s="468" t="str">
        <f>IF('Passages &amp; Appels'!B715="","",'Passages &amp; Appels'!B715)</f>
        <v/>
      </c>
      <c r="I715" s="437" t="str">
        <f>IF('Passages &amp; Appels'!C715="","",'Passages &amp; Appels'!C715)</f>
        <v/>
      </c>
      <c r="J715" s="110" t="str">
        <f>IF('Passages &amp; Appels'!D715="","",'Passages &amp; Appels'!D715)</f>
        <v/>
      </c>
      <c r="K715" s="110" t="str">
        <f>IF('Passages &amp; Appels'!E715="","",'Passages &amp; Appels'!E715)</f>
        <v/>
      </c>
      <c r="L715" s="110" t="str">
        <f>IF('Passages &amp; Appels'!F715="","",'Passages &amp; Appels'!F715)</f>
        <v/>
      </c>
      <c r="M715" s="112" t="str">
        <f>IF('Passages &amp; Appels'!G715="","",'Passages &amp; Appels'!G715)</f>
        <v/>
      </c>
      <c r="N715" s="441" t="str">
        <f>IF('Passages &amp; Appels'!M715="","",'Passages &amp; Appels'!M715)</f>
        <v/>
      </c>
      <c r="O715" s="431" t="str">
        <f>IF('Passages &amp; Appels'!N715="","",'Passages &amp; Appels'!N715)</f>
        <v/>
      </c>
      <c r="P715" s="431" t="str">
        <f>IF('Passages &amp; Appels'!O715="","",'Passages &amp; Appels'!O715)</f>
        <v/>
      </c>
      <c r="Q715" s="439" t="str">
        <f>IF('Passages &amp; Appels'!P715="","",'Passages &amp; Appels'!P715)</f>
        <v/>
      </c>
      <c r="R715" s="435" t="str">
        <f>IF('Passages &amp; Appels'!Q715="","",'Passages &amp; Appels'!Q715)</f>
        <v/>
      </c>
      <c r="S715" s="110" t="str">
        <f>IF('Passages &amp; Appels'!R715="","",'Passages &amp; Appels'!R715)</f>
        <v/>
      </c>
      <c r="T715" s="437" t="str">
        <f>IF('Passages &amp; Appels'!S715="","",'Passages &amp; Appels'!S715)</f>
        <v/>
      </c>
      <c r="U715" s="112" t="str">
        <f>IF('Passages &amp; Appels'!T715="","",'Passages &amp; Appels'!T715)</f>
        <v/>
      </c>
      <c r="V715" s="413" t="str">
        <f>IF('Passages &amp; Appels'!U715="","",'Passages &amp; Appels'!U715)</f>
        <v/>
      </c>
    </row>
    <row r="716" spans="1:22" ht="18.75" hidden="1" x14ac:dyDescent="0.3">
      <c r="A716" s="486"/>
      <c r="B716" s="491" t="str">
        <f>IF('Passages &amp; Appels'!L716='Passages &amp; Appels'!L715,"",'Passages &amp; Appels'!L716)</f>
        <v/>
      </c>
      <c r="C716" s="487" t="str">
        <f>IF('Passages &amp; Appels'!A716='Passages &amp; Appels'!A715,"",'Passages &amp; Appels'!A716)</f>
        <v/>
      </c>
      <c r="D716" s="490" t="str">
        <f>IF('Passages &amp; Appels'!K716='Passages &amp; Appels'!K715,"",'Passages &amp; Appels'!K716)</f>
        <v/>
      </c>
      <c r="E716" s="488" t="str">
        <f>IF('Passages &amp; Appels'!H716='Passages &amp; Appels'!H715,"",'Passages &amp; Appels'!H716)</f>
        <v/>
      </c>
      <c r="F716" s="489" t="str">
        <f>IF('Passages &amp; Appels'!I716='Passages &amp; Appels'!I715,"",'Passages &amp; Appels'!I716)</f>
        <v/>
      </c>
      <c r="G716" s="259" t="str">
        <f>IF('Passages &amp; Appels'!J716="","",'Passages &amp; Appels'!J716)</f>
        <v/>
      </c>
      <c r="H716" s="468" t="str">
        <f>IF('Passages &amp; Appels'!B716="","",'Passages &amp; Appels'!B716)</f>
        <v/>
      </c>
      <c r="I716" s="437" t="str">
        <f>IF('Passages &amp; Appels'!C716="","",'Passages &amp; Appels'!C716)</f>
        <v/>
      </c>
      <c r="J716" s="110" t="str">
        <f>IF('Passages &amp; Appels'!D716="","",'Passages &amp; Appels'!D716)</f>
        <v/>
      </c>
      <c r="K716" s="110" t="str">
        <f>IF('Passages &amp; Appels'!E716="","",'Passages &amp; Appels'!E716)</f>
        <v/>
      </c>
      <c r="L716" s="110" t="str">
        <f>IF('Passages &amp; Appels'!F716="","",'Passages &amp; Appels'!F716)</f>
        <v/>
      </c>
      <c r="M716" s="112" t="str">
        <f>IF('Passages &amp; Appels'!G716="","",'Passages &amp; Appels'!G716)</f>
        <v/>
      </c>
      <c r="N716" s="441" t="str">
        <f>IF('Passages &amp; Appels'!M716="","",'Passages &amp; Appels'!M716)</f>
        <v/>
      </c>
      <c r="O716" s="431" t="str">
        <f>IF('Passages &amp; Appels'!N716="","",'Passages &amp; Appels'!N716)</f>
        <v/>
      </c>
      <c r="P716" s="431" t="str">
        <f>IF('Passages &amp; Appels'!O716="","",'Passages &amp; Appels'!O716)</f>
        <v/>
      </c>
      <c r="Q716" s="439" t="str">
        <f>IF('Passages &amp; Appels'!P716="","",'Passages &amp; Appels'!P716)</f>
        <v/>
      </c>
      <c r="R716" s="435" t="str">
        <f>IF('Passages &amp; Appels'!Q716="","",'Passages &amp; Appels'!Q716)</f>
        <v/>
      </c>
      <c r="S716" s="110" t="str">
        <f>IF('Passages &amp; Appels'!R716="","",'Passages &amp; Appels'!R716)</f>
        <v/>
      </c>
      <c r="T716" s="437" t="str">
        <f>IF('Passages &amp; Appels'!S716="","",'Passages &amp; Appels'!S716)</f>
        <v/>
      </c>
      <c r="U716" s="112" t="str">
        <f>IF('Passages &amp; Appels'!T716="","",'Passages &amp; Appels'!T716)</f>
        <v/>
      </c>
      <c r="V716" s="413" t="str">
        <f>IF('Passages &amp; Appels'!U716="","",'Passages &amp; Appels'!U716)</f>
        <v/>
      </c>
    </row>
    <row r="717" spans="1:22" ht="18.75" hidden="1" x14ac:dyDescent="0.3">
      <c r="A717" s="486"/>
      <c r="B717" s="491" t="str">
        <f>IF('Passages &amp; Appels'!L717='Passages &amp; Appels'!L716,"",'Passages &amp; Appels'!L717)</f>
        <v/>
      </c>
      <c r="C717" s="487" t="str">
        <f>IF('Passages &amp; Appels'!A717='Passages &amp; Appels'!A716,"",'Passages &amp; Appels'!A717)</f>
        <v/>
      </c>
      <c r="D717" s="490" t="str">
        <f>IF('Passages &amp; Appels'!K717='Passages &amp; Appels'!K716,"",'Passages &amp; Appels'!K717)</f>
        <v/>
      </c>
      <c r="E717" s="488" t="str">
        <f>IF('Passages &amp; Appels'!H717='Passages &amp; Appels'!H716,"",'Passages &amp; Appels'!H717)</f>
        <v/>
      </c>
      <c r="F717" s="489" t="str">
        <f>IF('Passages &amp; Appels'!I717='Passages &amp; Appels'!I716,"",'Passages &amp; Appels'!I717)</f>
        <v/>
      </c>
      <c r="G717" s="259" t="str">
        <f>IF('Passages &amp; Appels'!J717="","",'Passages &amp; Appels'!J717)</f>
        <v/>
      </c>
      <c r="H717" s="468" t="str">
        <f>IF('Passages &amp; Appels'!B717="","",'Passages &amp; Appels'!B717)</f>
        <v/>
      </c>
      <c r="I717" s="437" t="str">
        <f>IF('Passages &amp; Appels'!C717="","",'Passages &amp; Appels'!C717)</f>
        <v/>
      </c>
      <c r="J717" s="110" t="str">
        <f>IF('Passages &amp; Appels'!D717="","",'Passages &amp; Appels'!D717)</f>
        <v/>
      </c>
      <c r="K717" s="110" t="str">
        <f>IF('Passages &amp; Appels'!E717="","",'Passages &amp; Appels'!E717)</f>
        <v/>
      </c>
      <c r="L717" s="110" t="str">
        <f>IF('Passages &amp; Appels'!F717="","",'Passages &amp; Appels'!F717)</f>
        <v/>
      </c>
      <c r="M717" s="112" t="str">
        <f>IF('Passages &amp; Appels'!G717="","",'Passages &amp; Appels'!G717)</f>
        <v/>
      </c>
      <c r="N717" s="441" t="str">
        <f>IF('Passages &amp; Appels'!M717="","",'Passages &amp; Appels'!M717)</f>
        <v/>
      </c>
      <c r="O717" s="431" t="str">
        <f>IF('Passages &amp; Appels'!N717="","",'Passages &amp; Appels'!N717)</f>
        <v/>
      </c>
      <c r="P717" s="431" t="str">
        <f>IF('Passages &amp; Appels'!O717="","",'Passages &amp; Appels'!O717)</f>
        <v/>
      </c>
      <c r="Q717" s="439" t="str">
        <f>IF('Passages &amp; Appels'!P717="","",'Passages &amp; Appels'!P717)</f>
        <v/>
      </c>
      <c r="R717" s="435" t="str">
        <f>IF('Passages &amp; Appels'!Q717="","",'Passages &amp; Appels'!Q717)</f>
        <v/>
      </c>
      <c r="S717" s="110" t="str">
        <f>IF('Passages &amp; Appels'!R717="","",'Passages &amp; Appels'!R717)</f>
        <v/>
      </c>
      <c r="T717" s="437" t="str">
        <f>IF('Passages &amp; Appels'!S717="","",'Passages &amp; Appels'!S717)</f>
        <v/>
      </c>
      <c r="U717" s="112" t="str">
        <f>IF('Passages &amp; Appels'!T717="","",'Passages &amp; Appels'!T717)</f>
        <v/>
      </c>
      <c r="V717" s="413" t="str">
        <f>IF('Passages &amp; Appels'!U717="","",'Passages &amp; Appels'!U717)</f>
        <v/>
      </c>
    </row>
    <row r="718" spans="1:22" ht="18.75" hidden="1" x14ac:dyDescent="0.3">
      <c r="A718" s="486"/>
      <c r="B718" s="491" t="str">
        <f>IF('Passages &amp; Appels'!L718='Passages &amp; Appels'!L717,"",'Passages &amp; Appels'!L718)</f>
        <v/>
      </c>
      <c r="C718" s="487" t="str">
        <f>IF('Passages &amp; Appels'!A718='Passages &amp; Appels'!A717,"",'Passages &amp; Appels'!A718)</f>
        <v/>
      </c>
      <c r="D718" s="490" t="str">
        <f>IF('Passages &amp; Appels'!K718='Passages &amp; Appels'!K717,"",'Passages &amp; Appels'!K718)</f>
        <v/>
      </c>
      <c r="E718" s="488" t="str">
        <f>IF('Passages &amp; Appels'!H718='Passages &amp; Appels'!H717,"",'Passages &amp; Appels'!H718)</f>
        <v/>
      </c>
      <c r="F718" s="489" t="str">
        <f>IF('Passages &amp; Appels'!I718='Passages &amp; Appels'!I717,"",'Passages &amp; Appels'!I718)</f>
        <v/>
      </c>
      <c r="G718" s="259" t="str">
        <f>IF('Passages &amp; Appels'!J718="","",'Passages &amp; Appels'!J718)</f>
        <v/>
      </c>
      <c r="H718" s="468" t="str">
        <f>IF('Passages &amp; Appels'!B718="","",'Passages &amp; Appels'!B718)</f>
        <v/>
      </c>
      <c r="I718" s="437" t="str">
        <f>IF('Passages &amp; Appels'!C718="","",'Passages &amp; Appels'!C718)</f>
        <v/>
      </c>
      <c r="J718" s="110" t="str">
        <f>IF('Passages &amp; Appels'!D718="","",'Passages &amp; Appels'!D718)</f>
        <v/>
      </c>
      <c r="K718" s="110" t="str">
        <f>IF('Passages &amp; Appels'!E718="","",'Passages &amp; Appels'!E718)</f>
        <v/>
      </c>
      <c r="L718" s="110" t="str">
        <f>IF('Passages &amp; Appels'!F718="","",'Passages &amp; Appels'!F718)</f>
        <v/>
      </c>
      <c r="M718" s="112" t="str">
        <f>IF('Passages &amp; Appels'!G718="","",'Passages &amp; Appels'!G718)</f>
        <v/>
      </c>
      <c r="N718" s="441" t="str">
        <f>IF('Passages &amp; Appels'!M718="","",'Passages &amp; Appels'!M718)</f>
        <v/>
      </c>
      <c r="O718" s="431" t="str">
        <f>IF('Passages &amp; Appels'!N718="","",'Passages &amp; Appels'!N718)</f>
        <v/>
      </c>
      <c r="P718" s="431" t="str">
        <f>IF('Passages &amp; Appels'!O718="","",'Passages &amp; Appels'!O718)</f>
        <v/>
      </c>
      <c r="Q718" s="439" t="str">
        <f>IF('Passages &amp; Appels'!P718="","",'Passages &amp; Appels'!P718)</f>
        <v/>
      </c>
      <c r="R718" s="435" t="str">
        <f>IF('Passages &amp; Appels'!Q718="","",'Passages &amp; Appels'!Q718)</f>
        <v/>
      </c>
      <c r="S718" s="110" t="str">
        <f>IF('Passages &amp; Appels'!R718="","",'Passages &amp; Appels'!R718)</f>
        <v/>
      </c>
      <c r="T718" s="437" t="str">
        <f>IF('Passages &amp; Appels'!S718="","",'Passages &amp; Appels'!S718)</f>
        <v/>
      </c>
      <c r="U718" s="112" t="str">
        <f>IF('Passages &amp; Appels'!T718="","",'Passages &amp; Appels'!T718)</f>
        <v/>
      </c>
      <c r="V718" s="413" t="str">
        <f>IF('Passages &amp; Appels'!U718="","",'Passages &amp; Appels'!U718)</f>
        <v/>
      </c>
    </row>
    <row r="719" spans="1:22" ht="18.75" hidden="1" x14ac:dyDescent="0.3">
      <c r="A719" s="486"/>
      <c r="B719" s="491" t="str">
        <f>IF('Passages &amp; Appels'!L719='Passages &amp; Appels'!L718,"",'Passages &amp; Appels'!L719)</f>
        <v/>
      </c>
      <c r="C719" s="487" t="str">
        <f>IF('Passages &amp; Appels'!A719='Passages &amp; Appels'!A718,"",'Passages &amp; Appels'!A719)</f>
        <v/>
      </c>
      <c r="D719" s="490" t="str">
        <f>IF('Passages &amp; Appels'!K719='Passages &amp; Appels'!K718,"",'Passages &amp; Appels'!K719)</f>
        <v/>
      </c>
      <c r="E719" s="488" t="str">
        <f>IF('Passages &amp; Appels'!H719='Passages &amp; Appels'!H718,"",'Passages &amp; Appels'!H719)</f>
        <v/>
      </c>
      <c r="F719" s="489" t="str">
        <f>IF('Passages &amp; Appels'!I719='Passages &amp; Appels'!I718,"",'Passages &amp; Appels'!I719)</f>
        <v/>
      </c>
      <c r="G719" s="259" t="str">
        <f>IF('Passages &amp; Appels'!J719="","",'Passages &amp; Appels'!J719)</f>
        <v/>
      </c>
      <c r="H719" s="468" t="str">
        <f>IF('Passages &amp; Appels'!B719="","",'Passages &amp; Appels'!B719)</f>
        <v/>
      </c>
      <c r="I719" s="437" t="str">
        <f>IF('Passages &amp; Appels'!C719="","",'Passages &amp; Appels'!C719)</f>
        <v/>
      </c>
      <c r="J719" s="110" t="str">
        <f>IF('Passages &amp; Appels'!D719="","",'Passages &amp; Appels'!D719)</f>
        <v/>
      </c>
      <c r="K719" s="110" t="str">
        <f>IF('Passages &amp; Appels'!E719="","",'Passages &amp; Appels'!E719)</f>
        <v/>
      </c>
      <c r="L719" s="110" t="str">
        <f>IF('Passages &amp; Appels'!F719="","",'Passages &amp; Appels'!F719)</f>
        <v/>
      </c>
      <c r="M719" s="112" t="str">
        <f>IF('Passages &amp; Appels'!G719="","",'Passages &amp; Appels'!G719)</f>
        <v/>
      </c>
      <c r="N719" s="441" t="str">
        <f>IF('Passages &amp; Appels'!M719="","",'Passages &amp; Appels'!M719)</f>
        <v/>
      </c>
      <c r="O719" s="431" t="str">
        <f>IF('Passages &amp; Appels'!N719="","",'Passages &amp; Appels'!N719)</f>
        <v/>
      </c>
      <c r="P719" s="431" t="str">
        <f>IF('Passages &amp; Appels'!O719="","",'Passages &amp; Appels'!O719)</f>
        <v/>
      </c>
      <c r="Q719" s="439" t="str">
        <f>IF('Passages &amp; Appels'!P719="","",'Passages &amp; Appels'!P719)</f>
        <v/>
      </c>
      <c r="R719" s="435" t="str">
        <f>IF('Passages &amp; Appels'!Q719="","",'Passages &amp; Appels'!Q719)</f>
        <v/>
      </c>
      <c r="S719" s="110" t="str">
        <f>IF('Passages &amp; Appels'!R719="","",'Passages &amp; Appels'!R719)</f>
        <v/>
      </c>
      <c r="T719" s="437" t="str">
        <f>IF('Passages &amp; Appels'!S719="","",'Passages &amp; Appels'!S719)</f>
        <v/>
      </c>
      <c r="U719" s="112" t="str">
        <f>IF('Passages &amp; Appels'!T719="","",'Passages &amp; Appels'!T719)</f>
        <v/>
      </c>
      <c r="V719" s="413" t="str">
        <f>IF('Passages &amp; Appels'!U719="","",'Passages &amp; Appels'!U719)</f>
        <v/>
      </c>
    </row>
    <row r="720" spans="1:22" ht="18.75" hidden="1" x14ac:dyDescent="0.3">
      <c r="A720" s="486"/>
      <c r="B720" s="491" t="str">
        <f>IF('Passages &amp; Appels'!L720='Passages &amp; Appels'!L719,"",'Passages &amp; Appels'!L720)</f>
        <v/>
      </c>
      <c r="C720" s="487" t="str">
        <f>IF('Passages &amp; Appels'!A720='Passages &amp; Appels'!A719,"",'Passages &amp; Appels'!A720)</f>
        <v/>
      </c>
      <c r="D720" s="490" t="str">
        <f>IF('Passages &amp; Appels'!K720='Passages &amp; Appels'!K719,"",'Passages &amp; Appels'!K720)</f>
        <v/>
      </c>
      <c r="E720" s="488" t="str">
        <f>IF('Passages &amp; Appels'!H720='Passages &amp; Appels'!H719,"",'Passages &amp; Appels'!H720)</f>
        <v/>
      </c>
      <c r="F720" s="489" t="str">
        <f>IF('Passages &amp; Appels'!I720='Passages &amp; Appels'!I719,"",'Passages &amp; Appels'!I720)</f>
        <v/>
      </c>
      <c r="G720" s="259" t="str">
        <f>IF('Passages &amp; Appels'!J720="","",'Passages &amp; Appels'!J720)</f>
        <v/>
      </c>
      <c r="H720" s="468" t="str">
        <f>IF('Passages &amp; Appels'!B720="","",'Passages &amp; Appels'!B720)</f>
        <v/>
      </c>
      <c r="I720" s="437" t="str">
        <f>IF('Passages &amp; Appels'!C720="","",'Passages &amp; Appels'!C720)</f>
        <v/>
      </c>
      <c r="J720" s="110" t="str">
        <f>IF('Passages &amp; Appels'!D720="","",'Passages &amp; Appels'!D720)</f>
        <v/>
      </c>
      <c r="K720" s="110" t="str">
        <f>IF('Passages &amp; Appels'!E720="","",'Passages &amp; Appels'!E720)</f>
        <v/>
      </c>
      <c r="L720" s="110" t="str">
        <f>IF('Passages &amp; Appels'!F720="","",'Passages &amp; Appels'!F720)</f>
        <v/>
      </c>
      <c r="M720" s="112" t="str">
        <f>IF('Passages &amp; Appels'!G720="","",'Passages &amp; Appels'!G720)</f>
        <v/>
      </c>
      <c r="N720" s="441" t="str">
        <f>IF('Passages &amp; Appels'!M720="","",'Passages &amp; Appels'!M720)</f>
        <v/>
      </c>
      <c r="O720" s="431" t="str">
        <f>IF('Passages &amp; Appels'!N720="","",'Passages &amp; Appels'!N720)</f>
        <v/>
      </c>
      <c r="P720" s="431" t="str">
        <f>IF('Passages &amp; Appels'!O720="","",'Passages &amp; Appels'!O720)</f>
        <v/>
      </c>
      <c r="Q720" s="439" t="str">
        <f>IF('Passages &amp; Appels'!P720="","",'Passages &amp; Appels'!P720)</f>
        <v/>
      </c>
      <c r="R720" s="435" t="str">
        <f>IF('Passages &amp; Appels'!Q720="","",'Passages &amp; Appels'!Q720)</f>
        <v/>
      </c>
      <c r="S720" s="110" t="str">
        <f>IF('Passages &amp; Appels'!R720="","",'Passages &amp; Appels'!R720)</f>
        <v/>
      </c>
      <c r="T720" s="437" t="str">
        <f>IF('Passages &amp; Appels'!S720="","",'Passages &amp; Appels'!S720)</f>
        <v/>
      </c>
      <c r="U720" s="112" t="str">
        <f>IF('Passages &amp; Appels'!T720="","",'Passages &amp; Appels'!T720)</f>
        <v/>
      </c>
      <c r="V720" s="413" t="str">
        <f>IF('Passages &amp; Appels'!U720="","",'Passages &amp; Appels'!U720)</f>
        <v/>
      </c>
    </row>
    <row r="721" spans="1:22" ht="18.75" hidden="1" x14ac:dyDescent="0.3">
      <c r="A721" s="486"/>
      <c r="B721" s="491" t="str">
        <f>IF('Passages &amp; Appels'!L721='Passages &amp; Appels'!L720,"",'Passages &amp; Appels'!L721)</f>
        <v/>
      </c>
      <c r="C721" s="487" t="str">
        <f>IF('Passages &amp; Appels'!A721='Passages &amp; Appels'!A720,"",'Passages &amp; Appels'!A721)</f>
        <v/>
      </c>
      <c r="D721" s="490" t="str">
        <f>IF('Passages &amp; Appels'!K721='Passages &amp; Appels'!K720,"",'Passages &amp; Appels'!K721)</f>
        <v/>
      </c>
      <c r="E721" s="488" t="str">
        <f>IF('Passages &amp; Appels'!H721='Passages &amp; Appels'!H720,"",'Passages &amp; Appels'!H721)</f>
        <v/>
      </c>
      <c r="F721" s="489" t="str">
        <f>IF('Passages &amp; Appels'!I721='Passages &amp; Appels'!I720,"",'Passages &amp; Appels'!I721)</f>
        <v/>
      </c>
      <c r="G721" s="259" t="str">
        <f>IF('Passages &amp; Appels'!J721="","",'Passages &amp; Appels'!J721)</f>
        <v/>
      </c>
      <c r="H721" s="468" t="str">
        <f>IF('Passages &amp; Appels'!B721="","",'Passages &amp; Appels'!B721)</f>
        <v/>
      </c>
      <c r="I721" s="437" t="str">
        <f>IF('Passages &amp; Appels'!C721="","",'Passages &amp; Appels'!C721)</f>
        <v/>
      </c>
      <c r="J721" s="110" t="str">
        <f>IF('Passages &amp; Appels'!D721="","",'Passages &amp; Appels'!D721)</f>
        <v/>
      </c>
      <c r="K721" s="110" t="str">
        <f>IF('Passages &amp; Appels'!E721="","",'Passages &amp; Appels'!E721)</f>
        <v/>
      </c>
      <c r="L721" s="110" t="str">
        <f>IF('Passages &amp; Appels'!F721="","",'Passages &amp; Appels'!F721)</f>
        <v/>
      </c>
      <c r="M721" s="112" t="str">
        <f>IF('Passages &amp; Appels'!G721="","",'Passages &amp; Appels'!G721)</f>
        <v/>
      </c>
      <c r="N721" s="441" t="str">
        <f>IF('Passages &amp; Appels'!M721="","",'Passages &amp; Appels'!M721)</f>
        <v/>
      </c>
      <c r="O721" s="431" t="str">
        <f>IF('Passages &amp; Appels'!N721="","",'Passages &amp; Appels'!N721)</f>
        <v/>
      </c>
      <c r="P721" s="431" t="str">
        <f>IF('Passages &amp; Appels'!O721="","",'Passages &amp; Appels'!O721)</f>
        <v/>
      </c>
      <c r="Q721" s="439" t="str">
        <f>IF('Passages &amp; Appels'!P721="","",'Passages &amp; Appels'!P721)</f>
        <v/>
      </c>
      <c r="R721" s="435" t="str">
        <f>IF('Passages &amp; Appels'!Q721="","",'Passages &amp; Appels'!Q721)</f>
        <v/>
      </c>
      <c r="S721" s="110" t="str">
        <f>IF('Passages &amp; Appels'!R721="","",'Passages &amp; Appels'!R721)</f>
        <v/>
      </c>
      <c r="T721" s="437" t="str">
        <f>IF('Passages &amp; Appels'!S721="","",'Passages &amp; Appels'!S721)</f>
        <v/>
      </c>
      <c r="U721" s="112" t="str">
        <f>IF('Passages &amp; Appels'!T721="","",'Passages &amp; Appels'!T721)</f>
        <v/>
      </c>
      <c r="V721" s="413" t="str">
        <f>IF('Passages &amp; Appels'!U721="","",'Passages &amp; Appels'!U721)</f>
        <v/>
      </c>
    </row>
    <row r="722" spans="1:22" ht="18.75" hidden="1" x14ac:dyDescent="0.3">
      <c r="A722" s="486"/>
      <c r="B722" s="491" t="str">
        <f>IF('Passages &amp; Appels'!L722='Passages &amp; Appels'!L721,"",'Passages &amp; Appels'!L722)</f>
        <v/>
      </c>
      <c r="C722" s="487" t="str">
        <f>IF('Passages &amp; Appels'!A722='Passages &amp; Appels'!A721,"",'Passages &amp; Appels'!A722)</f>
        <v/>
      </c>
      <c r="D722" s="490" t="str">
        <f>IF('Passages &amp; Appels'!K722='Passages &amp; Appels'!K721,"",'Passages &amp; Appels'!K722)</f>
        <v/>
      </c>
      <c r="E722" s="488" t="str">
        <f>IF('Passages &amp; Appels'!H722='Passages &amp; Appels'!H721,"",'Passages &amp; Appels'!H722)</f>
        <v/>
      </c>
      <c r="F722" s="489" t="str">
        <f>IF('Passages &amp; Appels'!I722='Passages &amp; Appels'!I721,"",'Passages &amp; Appels'!I722)</f>
        <v/>
      </c>
      <c r="G722" s="259" t="str">
        <f>IF('Passages &amp; Appels'!J722="","",'Passages &amp; Appels'!J722)</f>
        <v/>
      </c>
      <c r="H722" s="468" t="str">
        <f>IF('Passages &amp; Appels'!B722="","",'Passages &amp; Appels'!B722)</f>
        <v/>
      </c>
      <c r="I722" s="437" t="str">
        <f>IF('Passages &amp; Appels'!C722="","",'Passages &amp; Appels'!C722)</f>
        <v/>
      </c>
      <c r="J722" s="110" t="str">
        <f>IF('Passages &amp; Appels'!D722="","",'Passages &amp; Appels'!D722)</f>
        <v/>
      </c>
      <c r="K722" s="110" t="str">
        <f>IF('Passages &amp; Appels'!E722="","",'Passages &amp; Appels'!E722)</f>
        <v/>
      </c>
      <c r="L722" s="110" t="str">
        <f>IF('Passages &amp; Appels'!F722="","",'Passages &amp; Appels'!F722)</f>
        <v/>
      </c>
      <c r="M722" s="112" t="str">
        <f>IF('Passages &amp; Appels'!G722="","",'Passages &amp; Appels'!G722)</f>
        <v/>
      </c>
      <c r="N722" s="441" t="str">
        <f>IF('Passages &amp; Appels'!M722="","",'Passages &amp; Appels'!M722)</f>
        <v/>
      </c>
      <c r="O722" s="431" t="str">
        <f>IF('Passages &amp; Appels'!N722="","",'Passages &amp; Appels'!N722)</f>
        <v/>
      </c>
      <c r="P722" s="431" t="str">
        <f>IF('Passages &amp; Appels'!O722="","",'Passages &amp; Appels'!O722)</f>
        <v/>
      </c>
      <c r="Q722" s="439" t="str">
        <f>IF('Passages &amp; Appels'!P722="","",'Passages &amp; Appels'!P722)</f>
        <v/>
      </c>
      <c r="R722" s="435" t="str">
        <f>IF('Passages &amp; Appels'!Q722="","",'Passages &amp; Appels'!Q722)</f>
        <v/>
      </c>
      <c r="S722" s="110" t="str">
        <f>IF('Passages &amp; Appels'!R722="","",'Passages &amp; Appels'!R722)</f>
        <v/>
      </c>
      <c r="T722" s="437" t="str">
        <f>IF('Passages &amp; Appels'!S722="","",'Passages &amp; Appels'!S722)</f>
        <v/>
      </c>
      <c r="U722" s="112" t="str">
        <f>IF('Passages &amp; Appels'!T722="","",'Passages &amp; Appels'!T722)</f>
        <v/>
      </c>
      <c r="V722" s="413" t="str">
        <f>IF('Passages &amp; Appels'!U722="","",'Passages &amp; Appels'!U722)</f>
        <v/>
      </c>
    </row>
    <row r="723" spans="1:22" ht="18.75" hidden="1" x14ac:dyDescent="0.3">
      <c r="A723" s="486"/>
      <c r="B723" s="491" t="str">
        <f>IF('Passages &amp; Appels'!L723='Passages &amp; Appels'!L722,"",'Passages &amp; Appels'!L723)</f>
        <v/>
      </c>
      <c r="C723" s="487" t="str">
        <f>IF('Passages &amp; Appels'!A723='Passages &amp; Appels'!A722,"",'Passages &amp; Appels'!A723)</f>
        <v/>
      </c>
      <c r="D723" s="490" t="str">
        <f>IF('Passages &amp; Appels'!K723='Passages &amp; Appels'!K722,"",'Passages &amp; Appels'!K723)</f>
        <v/>
      </c>
      <c r="E723" s="488" t="str">
        <f>IF('Passages &amp; Appels'!H723='Passages &amp; Appels'!H722,"",'Passages &amp; Appels'!H723)</f>
        <v/>
      </c>
      <c r="F723" s="489" t="str">
        <f>IF('Passages &amp; Appels'!I723='Passages &amp; Appels'!I722,"",'Passages &amp; Appels'!I723)</f>
        <v/>
      </c>
      <c r="G723" s="259" t="str">
        <f>IF('Passages &amp; Appels'!J723="","",'Passages &amp; Appels'!J723)</f>
        <v/>
      </c>
      <c r="H723" s="468" t="str">
        <f>IF('Passages &amp; Appels'!B723="","",'Passages &amp; Appels'!B723)</f>
        <v/>
      </c>
      <c r="I723" s="437" t="str">
        <f>IF('Passages &amp; Appels'!C723="","",'Passages &amp; Appels'!C723)</f>
        <v/>
      </c>
      <c r="J723" s="110" t="str">
        <f>IF('Passages &amp; Appels'!D723="","",'Passages &amp; Appels'!D723)</f>
        <v/>
      </c>
      <c r="K723" s="110" t="str">
        <f>IF('Passages &amp; Appels'!E723="","",'Passages &amp; Appels'!E723)</f>
        <v/>
      </c>
      <c r="L723" s="110" t="str">
        <f>IF('Passages &amp; Appels'!F723="","",'Passages &amp; Appels'!F723)</f>
        <v/>
      </c>
      <c r="M723" s="112" t="str">
        <f>IF('Passages &amp; Appels'!G723="","",'Passages &amp; Appels'!G723)</f>
        <v/>
      </c>
      <c r="N723" s="441" t="str">
        <f>IF('Passages &amp; Appels'!M723="","",'Passages &amp; Appels'!M723)</f>
        <v/>
      </c>
      <c r="O723" s="431" t="str">
        <f>IF('Passages &amp; Appels'!N723="","",'Passages &amp; Appels'!N723)</f>
        <v/>
      </c>
      <c r="P723" s="431" t="str">
        <f>IF('Passages &amp; Appels'!O723="","",'Passages &amp; Appels'!O723)</f>
        <v/>
      </c>
      <c r="Q723" s="439" t="str">
        <f>IF('Passages &amp; Appels'!P723="","",'Passages &amp; Appels'!P723)</f>
        <v/>
      </c>
      <c r="R723" s="435" t="str">
        <f>IF('Passages &amp; Appels'!Q723="","",'Passages &amp; Appels'!Q723)</f>
        <v/>
      </c>
      <c r="S723" s="110" t="str">
        <f>IF('Passages &amp; Appels'!R723="","",'Passages &amp; Appels'!R723)</f>
        <v/>
      </c>
      <c r="T723" s="437" t="str">
        <f>IF('Passages &amp; Appels'!S723="","",'Passages &amp; Appels'!S723)</f>
        <v/>
      </c>
      <c r="U723" s="112" t="str">
        <f>IF('Passages &amp; Appels'!T723="","",'Passages &amp; Appels'!T723)</f>
        <v/>
      </c>
      <c r="V723" s="413" t="str">
        <f>IF('Passages &amp; Appels'!U723="","",'Passages &amp; Appels'!U723)</f>
        <v/>
      </c>
    </row>
    <row r="724" spans="1:22" ht="18.75" hidden="1" x14ac:dyDescent="0.3">
      <c r="A724" s="486"/>
      <c r="B724" s="491" t="str">
        <f>IF('Passages &amp; Appels'!L724='Passages &amp; Appels'!L723,"",'Passages &amp; Appels'!L724)</f>
        <v/>
      </c>
      <c r="C724" s="487" t="str">
        <f>IF('Passages &amp; Appels'!A724='Passages &amp; Appels'!A723,"",'Passages &amp; Appels'!A724)</f>
        <v/>
      </c>
      <c r="D724" s="490" t="str">
        <f>IF('Passages &amp; Appels'!K724='Passages &amp; Appels'!K723,"",'Passages &amp; Appels'!K724)</f>
        <v/>
      </c>
      <c r="E724" s="488" t="str">
        <f>IF('Passages &amp; Appels'!H724='Passages &amp; Appels'!H723,"",'Passages &amp; Appels'!H724)</f>
        <v/>
      </c>
      <c r="F724" s="489" t="str">
        <f>IF('Passages &amp; Appels'!I724='Passages &amp; Appels'!I723,"",'Passages &amp; Appels'!I724)</f>
        <v/>
      </c>
      <c r="G724" s="259" t="str">
        <f>IF('Passages &amp; Appels'!J724="","",'Passages &amp; Appels'!J724)</f>
        <v/>
      </c>
      <c r="H724" s="468" t="str">
        <f>IF('Passages &amp; Appels'!B724="","",'Passages &amp; Appels'!B724)</f>
        <v/>
      </c>
      <c r="I724" s="437" t="str">
        <f>IF('Passages &amp; Appels'!C724="","",'Passages &amp; Appels'!C724)</f>
        <v/>
      </c>
      <c r="J724" s="110" t="str">
        <f>IF('Passages &amp; Appels'!D724="","",'Passages &amp; Appels'!D724)</f>
        <v/>
      </c>
      <c r="K724" s="110" t="str">
        <f>IF('Passages &amp; Appels'!E724="","",'Passages &amp; Appels'!E724)</f>
        <v/>
      </c>
      <c r="L724" s="110" t="str">
        <f>IF('Passages &amp; Appels'!F724="","",'Passages &amp; Appels'!F724)</f>
        <v/>
      </c>
      <c r="M724" s="112" t="str">
        <f>IF('Passages &amp; Appels'!G724="","",'Passages &amp; Appels'!G724)</f>
        <v/>
      </c>
      <c r="N724" s="441" t="str">
        <f>IF('Passages &amp; Appels'!M724="","",'Passages &amp; Appels'!M724)</f>
        <v/>
      </c>
      <c r="O724" s="431" t="str">
        <f>IF('Passages &amp; Appels'!N724="","",'Passages &amp; Appels'!N724)</f>
        <v/>
      </c>
      <c r="P724" s="431" t="str">
        <f>IF('Passages &amp; Appels'!O724="","",'Passages &amp; Appels'!O724)</f>
        <v/>
      </c>
      <c r="Q724" s="439" t="str">
        <f>IF('Passages &amp; Appels'!P724="","",'Passages &amp; Appels'!P724)</f>
        <v/>
      </c>
      <c r="R724" s="435" t="str">
        <f>IF('Passages &amp; Appels'!Q724="","",'Passages &amp; Appels'!Q724)</f>
        <v/>
      </c>
      <c r="S724" s="110" t="str">
        <f>IF('Passages &amp; Appels'!R724="","",'Passages &amp; Appels'!R724)</f>
        <v/>
      </c>
      <c r="T724" s="437" t="str">
        <f>IF('Passages &amp; Appels'!S724="","",'Passages &amp; Appels'!S724)</f>
        <v/>
      </c>
      <c r="U724" s="112" t="str">
        <f>IF('Passages &amp; Appels'!T724="","",'Passages &amp; Appels'!T724)</f>
        <v/>
      </c>
      <c r="V724" s="413" t="str">
        <f>IF('Passages &amp; Appels'!U724="","",'Passages &amp; Appels'!U724)</f>
        <v/>
      </c>
    </row>
    <row r="725" spans="1:22" ht="18.75" hidden="1" x14ac:dyDescent="0.3">
      <c r="A725" s="486"/>
      <c r="B725" s="491" t="str">
        <f>IF('Passages &amp; Appels'!L725='Passages &amp; Appels'!L724,"",'Passages &amp; Appels'!L725)</f>
        <v/>
      </c>
      <c r="C725" s="487" t="str">
        <f>IF('Passages &amp; Appels'!A725='Passages &amp; Appels'!A724,"",'Passages &amp; Appels'!A725)</f>
        <v/>
      </c>
      <c r="D725" s="490" t="str">
        <f>IF('Passages &amp; Appels'!K725='Passages &amp; Appels'!K724,"",'Passages &amp; Appels'!K725)</f>
        <v/>
      </c>
      <c r="E725" s="488" t="str">
        <f>IF('Passages &amp; Appels'!H725='Passages &amp; Appels'!H724,"",'Passages &amp; Appels'!H725)</f>
        <v/>
      </c>
      <c r="F725" s="489" t="str">
        <f>IF('Passages &amp; Appels'!I725='Passages &amp; Appels'!I724,"",'Passages &amp; Appels'!I725)</f>
        <v/>
      </c>
      <c r="G725" s="259" t="str">
        <f>IF('Passages &amp; Appels'!J725="","",'Passages &amp; Appels'!J725)</f>
        <v/>
      </c>
      <c r="H725" s="468" t="str">
        <f>IF('Passages &amp; Appels'!B725="","",'Passages &amp; Appels'!B725)</f>
        <v/>
      </c>
      <c r="I725" s="437" t="str">
        <f>IF('Passages &amp; Appels'!C725="","",'Passages &amp; Appels'!C725)</f>
        <v/>
      </c>
      <c r="J725" s="110" t="str">
        <f>IF('Passages &amp; Appels'!D725="","",'Passages &amp; Appels'!D725)</f>
        <v/>
      </c>
      <c r="K725" s="110" t="str">
        <f>IF('Passages &amp; Appels'!E725="","",'Passages &amp; Appels'!E725)</f>
        <v/>
      </c>
      <c r="L725" s="110" t="str">
        <f>IF('Passages &amp; Appels'!F725="","",'Passages &amp; Appels'!F725)</f>
        <v/>
      </c>
      <c r="M725" s="112" t="str">
        <f>IF('Passages &amp; Appels'!G725="","",'Passages &amp; Appels'!G725)</f>
        <v/>
      </c>
      <c r="N725" s="441" t="str">
        <f>IF('Passages &amp; Appels'!M725="","",'Passages &amp; Appels'!M725)</f>
        <v/>
      </c>
      <c r="O725" s="431" t="str">
        <f>IF('Passages &amp; Appels'!N725="","",'Passages &amp; Appels'!N725)</f>
        <v/>
      </c>
      <c r="P725" s="431" t="str">
        <f>IF('Passages &amp; Appels'!O725="","",'Passages &amp; Appels'!O725)</f>
        <v/>
      </c>
      <c r="Q725" s="439" t="str">
        <f>IF('Passages &amp; Appels'!P725="","",'Passages &amp; Appels'!P725)</f>
        <v/>
      </c>
      <c r="R725" s="435" t="str">
        <f>IF('Passages &amp; Appels'!Q725="","",'Passages &amp; Appels'!Q725)</f>
        <v/>
      </c>
      <c r="S725" s="110" t="str">
        <f>IF('Passages &amp; Appels'!R725="","",'Passages &amp; Appels'!R725)</f>
        <v/>
      </c>
      <c r="T725" s="437" t="str">
        <f>IF('Passages &amp; Appels'!S725="","",'Passages &amp; Appels'!S725)</f>
        <v/>
      </c>
      <c r="U725" s="112" t="str">
        <f>IF('Passages &amp; Appels'!T725="","",'Passages &amp; Appels'!T725)</f>
        <v/>
      </c>
      <c r="V725" s="413" t="str">
        <f>IF('Passages &amp; Appels'!U725="","",'Passages &amp; Appels'!U725)</f>
        <v/>
      </c>
    </row>
    <row r="726" spans="1:22" ht="18.75" hidden="1" x14ac:dyDescent="0.3">
      <c r="A726" s="486"/>
      <c r="B726" s="491" t="str">
        <f>IF('Passages &amp; Appels'!L726='Passages &amp; Appels'!L725,"",'Passages &amp; Appels'!L726)</f>
        <v/>
      </c>
      <c r="C726" s="487" t="str">
        <f>IF('Passages &amp; Appels'!A726='Passages &amp; Appels'!A725,"",'Passages &amp; Appels'!A726)</f>
        <v/>
      </c>
      <c r="D726" s="490" t="str">
        <f>IF('Passages &amp; Appels'!K726='Passages &amp; Appels'!K725,"",'Passages &amp; Appels'!K726)</f>
        <v/>
      </c>
      <c r="E726" s="488" t="str">
        <f>IF('Passages &amp; Appels'!H726='Passages &amp; Appels'!H725,"",'Passages &amp; Appels'!H726)</f>
        <v/>
      </c>
      <c r="F726" s="489" t="str">
        <f>IF('Passages &amp; Appels'!I726='Passages &amp; Appels'!I725,"",'Passages &amp; Appels'!I726)</f>
        <v/>
      </c>
      <c r="G726" s="259" t="str">
        <f>IF('Passages &amp; Appels'!J726="","",'Passages &amp; Appels'!J726)</f>
        <v/>
      </c>
      <c r="H726" s="468" t="str">
        <f>IF('Passages &amp; Appels'!B726="","",'Passages &amp; Appels'!B726)</f>
        <v/>
      </c>
      <c r="I726" s="437" t="str">
        <f>IF('Passages &amp; Appels'!C726="","",'Passages &amp; Appels'!C726)</f>
        <v/>
      </c>
      <c r="J726" s="110" t="str">
        <f>IF('Passages &amp; Appels'!D726="","",'Passages &amp; Appels'!D726)</f>
        <v/>
      </c>
      <c r="K726" s="110" t="str">
        <f>IF('Passages &amp; Appels'!E726="","",'Passages &amp; Appels'!E726)</f>
        <v/>
      </c>
      <c r="L726" s="110" t="str">
        <f>IF('Passages &amp; Appels'!F726="","",'Passages &amp; Appels'!F726)</f>
        <v/>
      </c>
      <c r="M726" s="112" t="str">
        <f>IF('Passages &amp; Appels'!G726="","",'Passages &amp; Appels'!G726)</f>
        <v/>
      </c>
      <c r="N726" s="441" t="str">
        <f>IF('Passages &amp; Appels'!M726="","",'Passages &amp; Appels'!M726)</f>
        <v/>
      </c>
      <c r="O726" s="431" t="str">
        <f>IF('Passages &amp; Appels'!N726="","",'Passages &amp; Appels'!N726)</f>
        <v/>
      </c>
      <c r="P726" s="431" t="str">
        <f>IF('Passages &amp; Appels'!O726="","",'Passages &amp; Appels'!O726)</f>
        <v/>
      </c>
      <c r="Q726" s="439" t="str">
        <f>IF('Passages &amp; Appels'!P726="","",'Passages &amp; Appels'!P726)</f>
        <v/>
      </c>
      <c r="R726" s="435" t="str">
        <f>IF('Passages &amp; Appels'!Q726="","",'Passages &amp; Appels'!Q726)</f>
        <v/>
      </c>
      <c r="S726" s="110" t="str">
        <f>IF('Passages &amp; Appels'!R726="","",'Passages &amp; Appels'!R726)</f>
        <v/>
      </c>
      <c r="T726" s="437" t="str">
        <f>IF('Passages &amp; Appels'!S726="","",'Passages &amp; Appels'!S726)</f>
        <v/>
      </c>
      <c r="U726" s="112" t="str">
        <f>IF('Passages &amp; Appels'!T726="","",'Passages &amp; Appels'!T726)</f>
        <v/>
      </c>
      <c r="V726" s="413" t="str">
        <f>IF('Passages &amp; Appels'!U726="","",'Passages &amp; Appels'!U726)</f>
        <v/>
      </c>
    </row>
    <row r="727" spans="1:22" ht="18.75" hidden="1" x14ac:dyDescent="0.3">
      <c r="A727" s="486"/>
      <c r="B727" s="491" t="str">
        <f>IF('Passages &amp; Appels'!L727='Passages &amp; Appels'!L726,"",'Passages &amp; Appels'!L727)</f>
        <v/>
      </c>
      <c r="C727" s="487" t="str">
        <f>IF('Passages &amp; Appels'!A727='Passages &amp; Appels'!A726,"",'Passages &amp; Appels'!A727)</f>
        <v/>
      </c>
      <c r="D727" s="490" t="str">
        <f>IF('Passages &amp; Appels'!K727='Passages &amp; Appels'!K726,"",'Passages &amp; Appels'!K727)</f>
        <v/>
      </c>
      <c r="E727" s="488" t="str">
        <f>IF('Passages &amp; Appels'!H727='Passages &amp; Appels'!H726,"",'Passages &amp; Appels'!H727)</f>
        <v/>
      </c>
      <c r="F727" s="489" t="str">
        <f>IF('Passages &amp; Appels'!I727='Passages &amp; Appels'!I726,"",'Passages &amp; Appels'!I727)</f>
        <v/>
      </c>
      <c r="G727" s="259" t="str">
        <f>IF('Passages &amp; Appels'!J727="","",'Passages &amp; Appels'!J727)</f>
        <v/>
      </c>
      <c r="H727" s="468" t="str">
        <f>IF('Passages &amp; Appels'!B727="","",'Passages &amp; Appels'!B727)</f>
        <v/>
      </c>
      <c r="I727" s="437" t="str">
        <f>IF('Passages &amp; Appels'!C727="","",'Passages &amp; Appels'!C727)</f>
        <v/>
      </c>
      <c r="J727" s="110" t="str">
        <f>IF('Passages &amp; Appels'!D727="","",'Passages &amp; Appels'!D727)</f>
        <v/>
      </c>
      <c r="K727" s="110" t="str">
        <f>IF('Passages &amp; Appels'!E727="","",'Passages &amp; Appels'!E727)</f>
        <v/>
      </c>
      <c r="L727" s="110" t="str">
        <f>IF('Passages &amp; Appels'!F727="","",'Passages &amp; Appels'!F727)</f>
        <v/>
      </c>
      <c r="M727" s="112" t="str">
        <f>IF('Passages &amp; Appels'!G727="","",'Passages &amp; Appels'!G727)</f>
        <v/>
      </c>
      <c r="N727" s="441" t="str">
        <f>IF('Passages &amp; Appels'!M727="","",'Passages &amp; Appels'!M727)</f>
        <v/>
      </c>
      <c r="O727" s="431" t="str">
        <f>IF('Passages &amp; Appels'!N727="","",'Passages &amp; Appels'!N727)</f>
        <v/>
      </c>
      <c r="P727" s="431" t="str">
        <f>IF('Passages &amp; Appels'!O727="","",'Passages &amp; Appels'!O727)</f>
        <v/>
      </c>
      <c r="Q727" s="439" t="str">
        <f>IF('Passages &amp; Appels'!P727="","",'Passages &amp; Appels'!P727)</f>
        <v/>
      </c>
      <c r="R727" s="435" t="str">
        <f>IF('Passages &amp; Appels'!Q727="","",'Passages &amp; Appels'!Q727)</f>
        <v/>
      </c>
      <c r="S727" s="110" t="str">
        <f>IF('Passages &amp; Appels'!R727="","",'Passages &amp; Appels'!R727)</f>
        <v/>
      </c>
      <c r="T727" s="437" t="str">
        <f>IF('Passages &amp; Appels'!S727="","",'Passages &amp; Appels'!S727)</f>
        <v/>
      </c>
      <c r="U727" s="112" t="str">
        <f>IF('Passages &amp; Appels'!T727="","",'Passages &amp; Appels'!T727)</f>
        <v/>
      </c>
      <c r="V727" s="413" t="str">
        <f>IF('Passages &amp; Appels'!U727="","",'Passages &amp; Appels'!U727)</f>
        <v/>
      </c>
    </row>
    <row r="728" spans="1:22" ht="18.75" hidden="1" x14ac:dyDescent="0.3">
      <c r="A728" s="486"/>
      <c r="B728" s="491" t="str">
        <f>IF('Passages &amp; Appels'!L728='Passages &amp; Appels'!L727,"",'Passages &amp; Appels'!L728)</f>
        <v/>
      </c>
      <c r="C728" s="487" t="str">
        <f>IF('Passages &amp; Appels'!A728='Passages &amp; Appels'!A727,"",'Passages &amp; Appels'!A728)</f>
        <v/>
      </c>
      <c r="D728" s="490" t="str">
        <f>IF('Passages &amp; Appels'!K728='Passages &amp; Appels'!K727,"",'Passages &amp; Appels'!K728)</f>
        <v/>
      </c>
      <c r="E728" s="488" t="str">
        <f>IF('Passages &amp; Appels'!H728='Passages &amp; Appels'!H727,"",'Passages &amp; Appels'!H728)</f>
        <v/>
      </c>
      <c r="F728" s="489" t="str">
        <f>IF('Passages &amp; Appels'!I728='Passages &amp; Appels'!I727,"",'Passages &amp; Appels'!I728)</f>
        <v/>
      </c>
      <c r="G728" s="259" t="str">
        <f>IF('Passages &amp; Appels'!J728="","",'Passages &amp; Appels'!J728)</f>
        <v/>
      </c>
      <c r="H728" s="468" t="str">
        <f>IF('Passages &amp; Appels'!B728="","",'Passages &amp; Appels'!B728)</f>
        <v/>
      </c>
      <c r="I728" s="437" t="str">
        <f>IF('Passages &amp; Appels'!C728="","",'Passages &amp; Appels'!C728)</f>
        <v/>
      </c>
      <c r="J728" s="110" t="str">
        <f>IF('Passages &amp; Appels'!D728="","",'Passages &amp; Appels'!D728)</f>
        <v/>
      </c>
      <c r="K728" s="110" t="str">
        <f>IF('Passages &amp; Appels'!E728="","",'Passages &amp; Appels'!E728)</f>
        <v/>
      </c>
      <c r="L728" s="110" t="str">
        <f>IF('Passages &amp; Appels'!F728="","",'Passages &amp; Appels'!F728)</f>
        <v/>
      </c>
      <c r="M728" s="112" t="str">
        <f>IF('Passages &amp; Appels'!G728="","",'Passages &amp; Appels'!G728)</f>
        <v/>
      </c>
      <c r="N728" s="441" t="str">
        <f>IF('Passages &amp; Appels'!M728="","",'Passages &amp; Appels'!M728)</f>
        <v/>
      </c>
      <c r="O728" s="431" t="str">
        <f>IF('Passages &amp; Appels'!N728="","",'Passages &amp; Appels'!N728)</f>
        <v/>
      </c>
      <c r="P728" s="431" t="str">
        <f>IF('Passages &amp; Appels'!O728="","",'Passages &amp; Appels'!O728)</f>
        <v/>
      </c>
      <c r="Q728" s="439" t="str">
        <f>IF('Passages &amp; Appels'!P728="","",'Passages &amp; Appels'!P728)</f>
        <v/>
      </c>
      <c r="R728" s="435" t="str">
        <f>IF('Passages &amp; Appels'!Q728="","",'Passages &amp; Appels'!Q728)</f>
        <v/>
      </c>
      <c r="S728" s="110" t="str">
        <f>IF('Passages &amp; Appels'!R728="","",'Passages &amp; Appels'!R728)</f>
        <v/>
      </c>
      <c r="T728" s="437" t="str">
        <f>IF('Passages &amp; Appels'!S728="","",'Passages &amp; Appels'!S728)</f>
        <v/>
      </c>
      <c r="U728" s="112" t="str">
        <f>IF('Passages &amp; Appels'!T728="","",'Passages &amp; Appels'!T728)</f>
        <v/>
      </c>
      <c r="V728" s="413" t="str">
        <f>IF('Passages &amp; Appels'!U728="","",'Passages &amp; Appels'!U728)</f>
        <v/>
      </c>
    </row>
    <row r="729" spans="1:22" ht="18.75" hidden="1" x14ac:dyDescent="0.3">
      <c r="A729" s="486"/>
      <c r="B729" s="491" t="str">
        <f>IF('Passages &amp; Appels'!L729='Passages &amp; Appels'!L728,"",'Passages &amp; Appels'!L729)</f>
        <v/>
      </c>
      <c r="C729" s="487" t="str">
        <f>IF('Passages &amp; Appels'!A729='Passages &amp; Appels'!A728,"",'Passages &amp; Appels'!A729)</f>
        <v/>
      </c>
      <c r="D729" s="490" t="str">
        <f>IF('Passages &amp; Appels'!K729='Passages &amp; Appels'!K728,"",'Passages &amp; Appels'!K729)</f>
        <v/>
      </c>
      <c r="E729" s="488" t="str">
        <f>IF('Passages &amp; Appels'!H729='Passages &amp; Appels'!H728,"",'Passages &amp; Appels'!H729)</f>
        <v/>
      </c>
      <c r="F729" s="489" t="str">
        <f>IF('Passages &amp; Appels'!I729='Passages &amp; Appels'!I728,"",'Passages &amp; Appels'!I729)</f>
        <v/>
      </c>
      <c r="G729" s="259" t="str">
        <f>IF('Passages &amp; Appels'!J729="","",'Passages &amp; Appels'!J729)</f>
        <v/>
      </c>
      <c r="H729" s="468" t="str">
        <f>IF('Passages &amp; Appels'!B729="","",'Passages &amp; Appels'!B729)</f>
        <v/>
      </c>
      <c r="I729" s="437" t="str">
        <f>IF('Passages &amp; Appels'!C729="","",'Passages &amp; Appels'!C729)</f>
        <v/>
      </c>
      <c r="J729" s="110" t="str">
        <f>IF('Passages &amp; Appels'!D729="","",'Passages &amp; Appels'!D729)</f>
        <v/>
      </c>
      <c r="K729" s="110" t="str">
        <f>IF('Passages &amp; Appels'!E729="","",'Passages &amp; Appels'!E729)</f>
        <v/>
      </c>
      <c r="L729" s="110" t="str">
        <f>IF('Passages &amp; Appels'!F729="","",'Passages &amp; Appels'!F729)</f>
        <v/>
      </c>
      <c r="M729" s="112" t="str">
        <f>IF('Passages &amp; Appels'!G729="","",'Passages &amp; Appels'!G729)</f>
        <v/>
      </c>
      <c r="N729" s="441" t="str">
        <f>IF('Passages &amp; Appels'!M729="","",'Passages &amp; Appels'!M729)</f>
        <v/>
      </c>
      <c r="O729" s="431" t="str">
        <f>IF('Passages &amp; Appels'!N729="","",'Passages &amp; Appels'!N729)</f>
        <v/>
      </c>
      <c r="P729" s="431" t="str">
        <f>IF('Passages &amp; Appels'!O729="","",'Passages &amp; Appels'!O729)</f>
        <v/>
      </c>
      <c r="Q729" s="439" t="str">
        <f>IF('Passages &amp; Appels'!P729="","",'Passages &amp; Appels'!P729)</f>
        <v/>
      </c>
      <c r="R729" s="435" t="str">
        <f>IF('Passages &amp; Appels'!Q729="","",'Passages &amp; Appels'!Q729)</f>
        <v/>
      </c>
      <c r="S729" s="110" t="str">
        <f>IF('Passages &amp; Appels'!R729="","",'Passages &amp; Appels'!R729)</f>
        <v/>
      </c>
      <c r="T729" s="437" t="str">
        <f>IF('Passages &amp; Appels'!S729="","",'Passages &amp; Appels'!S729)</f>
        <v/>
      </c>
      <c r="U729" s="112" t="str">
        <f>IF('Passages &amp; Appels'!T729="","",'Passages &amp; Appels'!T729)</f>
        <v/>
      </c>
      <c r="V729" s="413" t="str">
        <f>IF('Passages &amp; Appels'!U729="","",'Passages &amp; Appels'!U729)</f>
        <v/>
      </c>
    </row>
    <row r="730" spans="1:22" ht="18.75" hidden="1" x14ac:dyDescent="0.3">
      <c r="A730" s="486"/>
      <c r="B730" s="491" t="str">
        <f>IF('Passages &amp; Appels'!L730='Passages &amp; Appels'!L729,"",'Passages &amp; Appels'!L730)</f>
        <v/>
      </c>
      <c r="C730" s="487" t="str">
        <f>IF('Passages &amp; Appels'!A730='Passages &amp; Appels'!A729,"",'Passages &amp; Appels'!A730)</f>
        <v/>
      </c>
      <c r="D730" s="490" t="str">
        <f>IF('Passages &amp; Appels'!K730='Passages &amp; Appels'!K729,"",'Passages &amp; Appels'!K730)</f>
        <v/>
      </c>
      <c r="E730" s="488" t="str">
        <f>IF('Passages &amp; Appels'!H730='Passages &amp; Appels'!H729,"",'Passages &amp; Appels'!H730)</f>
        <v/>
      </c>
      <c r="F730" s="489" t="str">
        <f>IF('Passages &amp; Appels'!I730='Passages &amp; Appels'!I729,"",'Passages &amp; Appels'!I730)</f>
        <v/>
      </c>
      <c r="G730" s="259" t="str">
        <f>IF('Passages &amp; Appels'!J730="","",'Passages &amp; Appels'!J730)</f>
        <v/>
      </c>
      <c r="H730" s="468" t="str">
        <f>IF('Passages &amp; Appels'!B730="","",'Passages &amp; Appels'!B730)</f>
        <v/>
      </c>
      <c r="I730" s="437" t="str">
        <f>IF('Passages &amp; Appels'!C730="","",'Passages &amp; Appels'!C730)</f>
        <v/>
      </c>
      <c r="J730" s="110" t="str">
        <f>IF('Passages &amp; Appels'!D730="","",'Passages &amp; Appels'!D730)</f>
        <v/>
      </c>
      <c r="K730" s="110" t="str">
        <f>IF('Passages &amp; Appels'!E730="","",'Passages &amp; Appels'!E730)</f>
        <v/>
      </c>
      <c r="L730" s="110" t="str">
        <f>IF('Passages &amp; Appels'!F730="","",'Passages &amp; Appels'!F730)</f>
        <v/>
      </c>
      <c r="M730" s="112" t="str">
        <f>IF('Passages &amp; Appels'!G730="","",'Passages &amp; Appels'!G730)</f>
        <v/>
      </c>
      <c r="N730" s="441" t="str">
        <f>IF('Passages &amp; Appels'!M730="","",'Passages &amp; Appels'!M730)</f>
        <v/>
      </c>
      <c r="O730" s="431" t="str">
        <f>IF('Passages &amp; Appels'!N730="","",'Passages &amp; Appels'!N730)</f>
        <v/>
      </c>
      <c r="P730" s="431" t="str">
        <f>IF('Passages &amp; Appels'!O730="","",'Passages &amp; Appels'!O730)</f>
        <v/>
      </c>
      <c r="Q730" s="439" t="str">
        <f>IF('Passages &amp; Appels'!P730="","",'Passages &amp; Appels'!P730)</f>
        <v/>
      </c>
      <c r="R730" s="435" t="str">
        <f>IF('Passages &amp; Appels'!Q730="","",'Passages &amp; Appels'!Q730)</f>
        <v/>
      </c>
      <c r="S730" s="110" t="str">
        <f>IF('Passages &amp; Appels'!R730="","",'Passages &amp; Appels'!R730)</f>
        <v/>
      </c>
      <c r="T730" s="437" t="str">
        <f>IF('Passages &amp; Appels'!S730="","",'Passages &amp; Appels'!S730)</f>
        <v/>
      </c>
      <c r="U730" s="112" t="str">
        <f>IF('Passages &amp; Appels'!T730="","",'Passages &amp; Appels'!T730)</f>
        <v/>
      </c>
      <c r="V730" s="413" t="str">
        <f>IF('Passages &amp; Appels'!U730="","",'Passages &amp; Appels'!U730)</f>
        <v/>
      </c>
    </row>
    <row r="731" spans="1:22" ht="18.75" hidden="1" x14ac:dyDescent="0.3">
      <c r="A731" s="486"/>
      <c r="B731" s="491" t="str">
        <f>IF('Passages &amp; Appels'!L731='Passages &amp; Appels'!L730,"",'Passages &amp; Appels'!L731)</f>
        <v/>
      </c>
      <c r="C731" s="487" t="str">
        <f>IF('Passages &amp; Appels'!A731='Passages &amp; Appels'!A730,"",'Passages &amp; Appels'!A731)</f>
        <v/>
      </c>
      <c r="D731" s="490" t="str">
        <f>IF('Passages &amp; Appels'!K731='Passages &amp; Appels'!K730,"",'Passages &amp; Appels'!K731)</f>
        <v/>
      </c>
      <c r="E731" s="488" t="str">
        <f>IF('Passages &amp; Appels'!H731='Passages &amp; Appels'!H730,"",'Passages &amp; Appels'!H731)</f>
        <v/>
      </c>
      <c r="F731" s="489" t="str">
        <f>IF('Passages &amp; Appels'!I731='Passages &amp; Appels'!I730,"",'Passages &amp; Appels'!I731)</f>
        <v/>
      </c>
      <c r="G731" s="259" t="str">
        <f>IF('Passages &amp; Appels'!J731="","",'Passages &amp; Appels'!J731)</f>
        <v/>
      </c>
      <c r="H731" s="468" t="str">
        <f>IF('Passages &amp; Appels'!B731="","",'Passages &amp; Appels'!B731)</f>
        <v/>
      </c>
      <c r="I731" s="437" t="str">
        <f>IF('Passages &amp; Appels'!C731="","",'Passages &amp; Appels'!C731)</f>
        <v/>
      </c>
      <c r="J731" s="110" t="str">
        <f>IF('Passages &amp; Appels'!D731="","",'Passages &amp; Appels'!D731)</f>
        <v/>
      </c>
      <c r="K731" s="110" t="str">
        <f>IF('Passages &amp; Appels'!E731="","",'Passages &amp; Appels'!E731)</f>
        <v/>
      </c>
      <c r="L731" s="110" t="str">
        <f>IF('Passages &amp; Appels'!F731="","",'Passages &amp; Appels'!F731)</f>
        <v/>
      </c>
      <c r="M731" s="112" t="str">
        <f>IF('Passages &amp; Appels'!G731="","",'Passages &amp; Appels'!G731)</f>
        <v/>
      </c>
      <c r="N731" s="441" t="str">
        <f>IF('Passages &amp; Appels'!M731="","",'Passages &amp; Appels'!M731)</f>
        <v/>
      </c>
      <c r="O731" s="431" t="str">
        <f>IF('Passages &amp; Appels'!N731="","",'Passages &amp; Appels'!N731)</f>
        <v/>
      </c>
      <c r="P731" s="431" t="str">
        <f>IF('Passages &amp; Appels'!O731="","",'Passages &amp; Appels'!O731)</f>
        <v/>
      </c>
      <c r="Q731" s="439" t="str">
        <f>IF('Passages &amp; Appels'!P731="","",'Passages &amp; Appels'!P731)</f>
        <v/>
      </c>
      <c r="R731" s="435" t="str">
        <f>IF('Passages &amp; Appels'!Q731="","",'Passages &amp; Appels'!Q731)</f>
        <v/>
      </c>
      <c r="S731" s="110" t="str">
        <f>IF('Passages &amp; Appels'!R731="","",'Passages &amp; Appels'!R731)</f>
        <v/>
      </c>
      <c r="T731" s="437" t="str">
        <f>IF('Passages &amp; Appels'!S731="","",'Passages &amp; Appels'!S731)</f>
        <v/>
      </c>
      <c r="U731" s="112" t="str">
        <f>IF('Passages &amp; Appels'!T731="","",'Passages &amp; Appels'!T731)</f>
        <v/>
      </c>
      <c r="V731" s="413" t="str">
        <f>IF('Passages &amp; Appels'!U731="","",'Passages &amp; Appels'!U731)</f>
        <v/>
      </c>
    </row>
    <row r="732" spans="1:22" ht="18.75" hidden="1" x14ac:dyDescent="0.3">
      <c r="A732" s="486"/>
      <c r="B732" s="491" t="str">
        <f>IF('Passages &amp; Appels'!L732='Passages &amp; Appels'!L731,"",'Passages &amp; Appels'!L732)</f>
        <v/>
      </c>
      <c r="C732" s="487" t="str">
        <f>IF('Passages &amp; Appels'!A732='Passages &amp; Appels'!A731,"",'Passages &amp; Appels'!A732)</f>
        <v/>
      </c>
      <c r="D732" s="490" t="str">
        <f>IF('Passages &amp; Appels'!K732='Passages &amp; Appels'!K731,"",'Passages &amp; Appels'!K732)</f>
        <v/>
      </c>
      <c r="E732" s="488" t="str">
        <f>IF('Passages &amp; Appels'!H732='Passages &amp; Appels'!H731,"",'Passages &amp; Appels'!H732)</f>
        <v/>
      </c>
      <c r="F732" s="489" t="str">
        <f>IF('Passages &amp; Appels'!I732='Passages &amp; Appels'!I731,"",'Passages &amp; Appels'!I732)</f>
        <v/>
      </c>
      <c r="G732" s="259" t="str">
        <f>IF('Passages &amp; Appels'!J732="","",'Passages &amp; Appels'!J732)</f>
        <v/>
      </c>
      <c r="H732" s="468" t="str">
        <f>IF('Passages &amp; Appels'!B732="","",'Passages &amp; Appels'!B732)</f>
        <v/>
      </c>
      <c r="I732" s="437" t="str">
        <f>IF('Passages &amp; Appels'!C732="","",'Passages &amp; Appels'!C732)</f>
        <v/>
      </c>
      <c r="J732" s="110" t="str">
        <f>IF('Passages &amp; Appels'!D732="","",'Passages &amp; Appels'!D732)</f>
        <v/>
      </c>
      <c r="K732" s="110" t="str">
        <f>IF('Passages &amp; Appels'!E732="","",'Passages &amp; Appels'!E732)</f>
        <v/>
      </c>
      <c r="L732" s="110" t="str">
        <f>IF('Passages &amp; Appels'!F732="","",'Passages &amp; Appels'!F732)</f>
        <v/>
      </c>
      <c r="M732" s="112" t="str">
        <f>IF('Passages &amp; Appels'!G732="","",'Passages &amp; Appels'!G732)</f>
        <v/>
      </c>
      <c r="N732" s="441" t="str">
        <f>IF('Passages &amp; Appels'!M732="","",'Passages &amp; Appels'!M732)</f>
        <v/>
      </c>
      <c r="O732" s="431" t="str">
        <f>IF('Passages &amp; Appels'!N732="","",'Passages &amp; Appels'!N732)</f>
        <v/>
      </c>
      <c r="P732" s="431" t="str">
        <f>IF('Passages &amp; Appels'!O732="","",'Passages &amp; Appels'!O732)</f>
        <v/>
      </c>
      <c r="Q732" s="439" t="str">
        <f>IF('Passages &amp; Appels'!P732="","",'Passages &amp; Appels'!P732)</f>
        <v/>
      </c>
      <c r="R732" s="435" t="str">
        <f>IF('Passages &amp; Appels'!Q732="","",'Passages &amp; Appels'!Q732)</f>
        <v/>
      </c>
      <c r="S732" s="110" t="str">
        <f>IF('Passages &amp; Appels'!R732="","",'Passages &amp; Appels'!R732)</f>
        <v/>
      </c>
      <c r="T732" s="437" t="str">
        <f>IF('Passages &amp; Appels'!S732="","",'Passages &amp; Appels'!S732)</f>
        <v/>
      </c>
      <c r="U732" s="112" t="str">
        <f>IF('Passages &amp; Appels'!T732="","",'Passages &amp; Appels'!T732)</f>
        <v/>
      </c>
      <c r="V732" s="413" t="str">
        <f>IF('Passages &amp; Appels'!U732="","",'Passages &amp; Appels'!U732)</f>
        <v/>
      </c>
    </row>
    <row r="733" spans="1:22" ht="18.75" hidden="1" x14ac:dyDescent="0.3">
      <c r="A733" s="486"/>
      <c r="B733" s="491" t="str">
        <f>IF('Passages &amp; Appels'!L733='Passages &amp; Appels'!L732,"",'Passages &amp; Appels'!L733)</f>
        <v/>
      </c>
      <c r="C733" s="487" t="str">
        <f>IF('Passages &amp; Appels'!A733='Passages &amp; Appels'!A732,"",'Passages &amp; Appels'!A733)</f>
        <v/>
      </c>
      <c r="D733" s="490" t="str">
        <f>IF('Passages &amp; Appels'!K733='Passages &amp; Appels'!K732,"",'Passages &amp; Appels'!K733)</f>
        <v/>
      </c>
      <c r="E733" s="488" t="str">
        <f>IF('Passages &amp; Appels'!H733='Passages &amp; Appels'!H732,"",'Passages &amp; Appels'!H733)</f>
        <v/>
      </c>
      <c r="F733" s="489" t="str">
        <f>IF('Passages &amp; Appels'!I733='Passages &amp; Appels'!I732,"",'Passages &amp; Appels'!I733)</f>
        <v/>
      </c>
      <c r="G733" s="259" t="str">
        <f>IF('Passages &amp; Appels'!J733="","",'Passages &amp; Appels'!J733)</f>
        <v/>
      </c>
      <c r="H733" s="468" t="str">
        <f>IF('Passages &amp; Appels'!B733="","",'Passages &amp; Appels'!B733)</f>
        <v/>
      </c>
      <c r="I733" s="437" t="str">
        <f>IF('Passages &amp; Appels'!C733="","",'Passages &amp; Appels'!C733)</f>
        <v/>
      </c>
      <c r="J733" s="110" t="str">
        <f>IF('Passages &amp; Appels'!D733="","",'Passages &amp; Appels'!D733)</f>
        <v/>
      </c>
      <c r="K733" s="110" t="str">
        <f>IF('Passages &amp; Appels'!E733="","",'Passages &amp; Appels'!E733)</f>
        <v/>
      </c>
      <c r="L733" s="110" t="str">
        <f>IF('Passages &amp; Appels'!F733="","",'Passages &amp; Appels'!F733)</f>
        <v/>
      </c>
      <c r="M733" s="112" t="str">
        <f>IF('Passages &amp; Appels'!G733="","",'Passages &amp; Appels'!G733)</f>
        <v/>
      </c>
      <c r="N733" s="441" t="str">
        <f>IF('Passages &amp; Appels'!M733="","",'Passages &amp; Appels'!M733)</f>
        <v/>
      </c>
      <c r="O733" s="431" t="str">
        <f>IF('Passages &amp; Appels'!N733="","",'Passages &amp; Appels'!N733)</f>
        <v/>
      </c>
      <c r="P733" s="431" t="str">
        <f>IF('Passages &amp; Appels'!O733="","",'Passages &amp; Appels'!O733)</f>
        <v/>
      </c>
      <c r="Q733" s="439" t="str">
        <f>IF('Passages &amp; Appels'!P733="","",'Passages &amp; Appels'!P733)</f>
        <v/>
      </c>
      <c r="R733" s="435" t="str">
        <f>IF('Passages &amp; Appels'!Q733="","",'Passages &amp; Appels'!Q733)</f>
        <v/>
      </c>
      <c r="S733" s="110" t="str">
        <f>IF('Passages &amp; Appels'!R733="","",'Passages &amp; Appels'!R733)</f>
        <v/>
      </c>
      <c r="T733" s="437" t="str">
        <f>IF('Passages &amp; Appels'!S733="","",'Passages &amp; Appels'!S733)</f>
        <v/>
      </c>
      <c r="U733" s="112" t="str">
        <f>IF('Passages &amp; Appels'!T733="","",'Passages &amp; Appels'!T733)</f>
        <v/>
      </c>
      <c r="V733" s="413" t="str">
        <f>IF('Passages &amp; Appels'!U733="","",'Passages &amp; Appels'!U733)</f>
        <v/>
      </c>
    </row>
    <row r="734" spans="1:22" ht="18.75" hidden="1" x14ac:dyDescent="0.3">
      <c r="A734" s="486"/>
      <c r="B734" s="491" t="str">
        <f>IF('Passages &amp; Appels'!L734='Passages &amp; Appels'!L733,"",'Passages &amp; Appels'!L734)</f>
        <v/>
      </c>
      <c r="C734" s="487" t="str">
        <f>IF('Passages &amp; Appels'!A734='Passages &amp; Appels'!A733,"",'Passages &amp; Appels'!A734)</f>
        <v/>
      </c>
      <c r="D734" s="490" t="str">
        <f>IF('Passages &amp; Appels'!K734='Passages &amp; Appels'!K733,"",'Passages &amp; Appels'!K734)</f>
        <v/>
      </c>
      <c r="E734" s="488" t="str">
        <f>IF('Passages &amp; Appels'!H734='Passages &amp; Appels'!H733,"",'Passages &amp; Appels'!H734)</f>
        <v/>
      </c>
      <c r="F734" s="489" t="str">
        <f>IF('Passages &amp; Appels'!I734='Passages &amp; Appels'!I733,"",'Passages &amp; Appels'!I734)</f>
        <v/>
      </c>
      <c r="G734" s="259" t="str">
        <f>IF('Passages &amp; Appels'!J734="","",'Passages &amp; Appels'!J734)</f>
        <v/>
      </c>
      <c r="H734" s="468" t="str">
        <f>IF('Passages &amp; Appels'!B734="","",'Passages &amp; Appels'!B734)</f>
        <v/>
      </c>
      <c r="I734" s="437" t="str">
        <f>IF('Passages &amp; Appels'!C734="","",'Passages &amp; Appels'!C734)</f>
        <v/>
      </c>
      <c r="J734" s="110" t="str">
        <f>IF('Passages &amp; Appels'!D734="","",'Passages &amp; Appels'!D734)</f>
        <v/>
      </c>
      <c r="K734" s="110" t="str">
        <f>IF('Passages &amp; Appels'!E734="","",'Passages &amp; Appels'!E734)</f>
        <v/>
      </c>
      <c r="L734" s="110" t="str">
        <f>IF('Passages &amp; Appels'!F734="","",'Passages &amp; Appels'!F734)</f>
        <v/>
      </c>
      <c r="M734" s="112" t="str">
        <f>IF('Passages &amp; Appels'!G734="","",'Passages &amp; Appels'!G734)</f>
        <v/>
      </c>
      <c r="N734" s="441" t="str">
        <f>IF('Passages &amp; Appels'!M734="","",'Passages &amp; Appels'!M734)</f>
        <v/>
      </c>
      <c r="O734" s="431" t="str">
        <f>IF('Passages &amp; Appels'!N734="","",'Passages &amp; Appels'!N734)</f>
        <v/>
      </c>
      <c r="P734" s="431" t="str">
        <f>IF('Passages &amp; Appels'!O734="","",'Passages &amp; Appels'!O734)</f>
        <v/>
      </c>
      <c r="Q734" s="439" t="str">
        <f>IF('Passages &amp; Appels'!P734="","",'Passages &amp; Appels'!P734)</f>
        <v/>
      </c>
      <c r="R734" s="435" t="str">
        <f>IF('Passages &amp; Appels'!Q734="","",'Passages &amp; Appels'!Q734)</f>
        <v/>
      </c>
      <c r="S734" s="110" t="str">
        <f>IF('Passages &amp; Appels'!R734="","",'Passages &amp; Appels'!R734)</f>
        <v/>
      </c>
      <c r="T734" s="437" t="str">
        <f>IF('Passages &amp; Appels'!S734="","",'Passages &amp; Appels'!S734)</f>
        <v/>
      </c>
      <c r="U734" s="112" t="str">
        <f>IF('Passages &amp; Appels'!T734="","",'Passages &amp; Appels'!T734)</f>
        <v/>
      </c>
      <c r="V734" s="413" t="str">
        <f>IF('Passages &amp; Appels'!U734="","",'Passages &amp; Appels'!U734)</f>
        <v/>
      </c>
    </row>
    <row r="735" spans="1:22" ht="18.75" hidden="1" x14ac:dyDescent="0.3">
      <c r="A735" s="486"/>
      <c r="B735" s="491" t="str">
        <f>IF('Passages &amp; Appels'!L735='Passages &amp; Appels'!L734,"",'Passages &amp; Appels'!L735)</f>
        <v/>
      </c>
      <c r="C735" s="487" t="str">
        <f>IF('Passages &amp; Appels'!A735='Passages &amp; Appels'!A734,"",'Passages &amp; Appels'!A735)</f>
        <v/>
      </c>
      <c r="D735" s="490" t="str">
        <f>IF('Passages &amp; Appels'!K735='Passages &amp; Appels'!K734,"",'Passages &amp; Appels'!K735)</f>
        <v/>
      </c>
      <c r="E735" s="488" t="str">
        <f>IF('Passages &amp; Appels'!H735='Passages &amp; Appels'!H734,"",'Passages &amp; Appels'!H735)</f>
        <v/>
      </c>
      <c r="F735" s="489" t="str">
        <f>IF('Passages &amp; Appels'!I735='Passages &amp; Appels'!I734,"",'Passages &amp; Appels'!I735)</f>
        <v/>
      </c>
      <c r="G735" s="259" t="str">
        <f>IF('Passages &amp; Appels'!J735="","",'Passages &amp; Appels'!J735)</f>
        <v/>
      </c>
      <c r="H735" s="468" t="str">
        <f>IF('Passages &amp; Appels'!B735="","",'Passages &amp; Appels'!B735)</f>
        <v/>
      </c>
      <c r="I735" s="437" t="str">
        <f>IF('Passages &amp; Appels'!C735="","",'Passages &amp; Appels'!C735)</f>
        <v/>
      </c>
      <c r="J735" s="110" t="str">
        <f>IF('Passages &amp; Appels'!D735="","",'Passages &amp; Appels'!D735)</f>
        <v/>
      </c>
      <c r="K735" s="110" t="str">
        <f>IF('Passages &amp; Appels'!E735="","",'Passages &amp; Appels'!E735)</f>
        <v/>
      </c>
      <c r="L735" s="110" t="str">
        <f>IF('Passages &amp; Appels'!F735="","",'Passages &amp; Appels'!F735)</f>
        <v/>
      </c>
      <c r="M735" s="112" t="str">
        <f>IF('Passages &amp; Appels'!G735="","",'Passages &amp; Appels'!G735)</f>
        <v/>
      </c>
      <c r="N735" s="441" t="str">
        <f>IF('Passages &amp; Appels'!M735="","",'Passages &amp; Appels'!M735)</f>
        <v/>
      </c>
      <c r="O735" s="431" t="str">
        <f>IF('Passages &amp; Appels'!N735="","",'Passages &amp; Appels'!N735)</f>
        <v/>
      </c>
      <c r="P735" s="431" t="str">
        <f>IF('Passages &amp; Appels'!O735="","",'Passages &amp; Appels'!O735)</f>
        <v/>
      </c>
      <c r="Q735" s="439" t="str">
        <f>IF('Passages &amp; Appels'!P735="","",'Passages &amp; Appels'!P735)</f>
        <v/>
      </c>
      <c r="R735" s="435" t="str">
        <f>IF('Passages &amp; Appels'!Q735="","",'Passages &amp; Appels'!Q735)</f>
        <v/>
      </c>
      <c r="S735" s="110" t="str">
        <f>IF('Passages &amp; Appels'!R735="","",'Passages &amp; Appels'!R735)</f>
        <v/>
      </c>
      <c r="T735" s="437" t="str">
        <f>IF('Passages &amp; Appels'!S735="","",'Passages &amp; Appels'!S735)</f>
        <v/>
      </c>
      <c r="U735" s="112" t="str">
        <f>IF('Passages &amp; Appels'!T735="","",'Passages &amp; Appels'!T735)</f>
        <v/>
      </c>
      <c r="V735" s="413" t="str">
        <f>IF('Passages &amp; Appels'!U735="","",'Passages &amp; Appels'!U735)</f>
        <v/>
      </c>
    </row>
    <row r="736" spans="1:22" ht="18.75" hidden="1" x14ac:dyDescent="0.3">
      <c r="A736" s="486"/>
      <c r="B736" s="491" t="str">
        <f>IF('Passages &amp; Appels'!L736='Passages &amp; Appels'!L735,"",'Passages &amp; Appels'!L736)</f>
        <v/>
      </c>
      <c r="C736" s="487" t="str">
        <f>IF('Passages &amp; Appels'!A736='Passages &amp; Appels'!A735,"",'Passages &amp; Appels'!A736)</f>
        <v/>
      </c>
      <c r="D736" s="490" t="str">
        <f>IF('Passages &amp; Appels'!K736='Passages &amp; Appels'!K735,"",'Passages &amp; Appels'!K736)</f>
        <v/>
      </c>
      <c r="E736" s="488" t="str">
        <f>IF('Passages &amp; Appels'!H736='Passages &amp; Appels'!H735,"",'Passages &amp; Appels'!H736)</f>
        <v/>
      </c>
      <c r="F736" s="489" t="str">
        <f>IF('Passages &amp; Appels'!I736='Passages &amp; Appels'!I735,"",'Passages &amp; Appels'!I736)</f>
        <v/>
      </c>
      <c r="G736" s="259" t="str">
        <f>IF('Passages &amp; Appels'!J736="","",'Passages &amp; Appels'!J736)</f>
        <v/>
      </c>
      <c r="H736" s="468" t="str">
        <f>IF('Passages &amp; Appels'!B736="","",'Passages &amp; Appels'!B736)</f>
        <v/>
      </c>
      <c r="I736" s="437" t="str">
        <f>IF('Passages &amp; Appels'!C736="","",'Passages &amp; Appels'!C736)</f>
        <v/>
      </c>
      <c r="J736" s="110" t="str">
        <f>IF('Passages &amp; Appels'!D736="","",'Passages &amp; Appels'!D736)</f>
        <v/>
      </c>
      <c r="K736" s="110" t="str">
        <f>IF('Passages &amp; Appels'!E736="","",'Passages &amp; Appels'!E736)</f>
        <v/>
      </c>
      <c r="L736" s="110" t="str">
        <f>IF('Passages &amp; Appels'!F736="","",'Passages &amp; Appels'!F736)</f>
        <v/>
      </c>
      <c r="M736" s="112" t="str">
        <f>IF('Passages &amp; Appels'!G736="","",'Passages &amp; Appels'!G736)</f>
        <v/>
      </c>
      <c r="N736" s="441" t="str">
        <f>IF('Passages &amp; Appels'!M736="","",'Passages &amp; Appels'!M736)</f>
        <v/>
      </c>
      <c r="O736" s="431" t="str">
        <f>IF('Passages &amp; Appels'!N736="","",'Passages &amp; Appels'!N736)</f>
        <v/>
      </c>
      <c r="P736" s="431" t="str">
        <f>IF('Passages &amp; Appels'!O736="","",'Passages &amp; Appels'!O736)</f>
        <v/>
      </c>
      <c r="Q736" s="439" t="str">
        <f>IF('Passages &amp; Appels'!P736="","",'Passages &amp; Appels'!P736)</f>
        <v/>
      </c>
      <c r="R736" s="435" t="str">
        <f>IF('Passages &amp; Appels'!Q736="","",'Passages &amp; Appels'!Q736)</f>
        <v/>
      </c>
      <c r="S736" s="110" t="str">
        <f>IF('Passages &amp; Appels'!R736="","",'Passages &amp; Appels'!R736)</f>
        <v/>
      </c>
      <c r="T736" s="437" t="str">
        <f>IF('Passages &amp; Appels'!S736="","",'Passages &amp; Appels'!S736)</f>
        <v/>
      </c>
      <c r="U736" s="112" t="str">
        <f>IF('Passages &amp; Appels'!T736="","",'Passages &amp; Appels'!T736)</f>
        <v/>
      </c>
      <c r="V736" s="413" t="str">
        <f>IF('Passages &amp; Appels'!U736="","",'Passages &amp; Appels'!U736)</f>
        <v/>
      </c>
    </row>
    <row r="737" spans="1:22" ht="18.75" hidden="1" x14ac:dyDescent="0.3">
      <c r="A737" s="486"/>
      <c r="B737" s="491" t="str">
        <f>IF('Passages &amp; Appels'!L737='Passages &amp; Appels'!L736,"",'Passages &amp; Appels'!L737)</f>
        <v/>
      </c>
      <c r="C737" s="487" t="str">
        <f>IF('Passages &amp; Appels'!A737='Passages &amp; Appels'!A736,"",'Passages &amp; Appels'!A737)</f>
        <v/>
      </c>
      <c r="D737" s="490" t="str">
        <f>IF('Passages &amp; Appels'!K737='Passages &amp; Appels'!K736,"",'Passages &amp; Appels'!K737)</f>
        <v/>
      </c>
      <c r="E737" s="488" t="str">
        <f>IF('Passages &amp; Appels'!H737='Passages &amp; Appels'!H736,"",'Passages &amp; Appels'!H737)</f>
        <v/>
      </c>
      <c r="F737" s="489" t="str">
        <f>IF('Passages &amp; Appels'!I737='Passages &amp; Appels'!I736,"",'Passages &amp; Appels'!I737)</f>
        <v/>
      </c>
      <c r="G737" s="259" t="str">
        <f>IF('Passages &amp; Appels'!J737="","",'Passages &amp; Appels'!J737)</f>
        <v/>
      </c>
      <c r="H737" s="468" t="str">
        <f>IF('Passages &amp; Appels'!B737="","",'Passages &amp; Appels'!B737)</f>
        <v/>
      </c>
      <c r="I737" s="437" t="str">
        <f>IF('Passages &amp; Appels'!C737="","",'Passages &amp; Appels'!C737)</f>
        <v/>
      </c>
      <c r="J737" s="110" t="str">
        <f>IF('Passages &amp; Appels'!D737="","",'Passages &amp; Appels'!D737)</f>
        <v/>
      </c>
      <c r="K737" s="110" t="str">
        <f>IF('Passages &amp; Appels'!E737="","",'Passages &amp; Appels'!E737)</f>
        <v/>
      </c>
      <c r="L737" s="110" t="str">
        <f>IF('Passages &amp; Appels'!F737="","",'Passages &amp; Appels'!F737)</f>
        <v/>
      </c>
      <c r="M737" s="112" t="str">
        <f>IF('Passages &amp; Appels'!G737="","",'Passages &amp; Appels'!G737)</f>
        <v/>
      </c>
      <c r="N737" s="441" t="str">
        <f>IF('Passages &amp; Appels'!M737="","",'Passages &amp; Appels'!M737)</f>
        <v/>
      </c>
      <c r="O737" s="431" t="str">
        <f>IF('Passages &amp; Appels'!N737="","",'Passages &amp; Appels'!N737)</f>
        <v/>
      </c>
      <c r="P737" s="431" t="str">
        <f>IF('Passages &amp; Appels'!O737="","",'Passages &amp; Appels'!O737)</f>
        <v/>
      </c>
      <c r="Q737" s="439" t="str">
        <f>IF('Passages &amp; Appels'!P737="","",'Passages &amp; Appels'!P737)</f>
        <v/>
      </c>
      <c r="R737" s="435" t="str">
        <f>IF('Passages &amp; Appels'!Q737="","",'Passages &amp; Appels'!Q737)</f>
        <v/>
      </c>
      <c r="S737" s="110" t="str">
        <f>IF('Passages &amp; Appels'!R737="","",'Passages &amp; Appels'!R737)</f>
        <v/>
      </c>
      <c r="T737" s="437" t="str">
        <f>IF('Passages &amp; Appels'!S737="","",'Passages &amp; Appels'!S737)</f>
        <v/>
      </c>
      <c r="U737" s="112" t="str">
        <f>IF('Passages &amp; Appels'!T737="","",'Passages &amp; Appels'!T737)</f>
        <v/>
      </c>
      <c r="V737" s="413" t="str">
        <f>IF('Passages &amp; Appels'!U737="","",'Passages &amp; Appels'!U737)</f>
        <v/>
      </c>
    </row>
    <row r="738" spans="1:22" ht="18.75" hidden="1" x14ac:dyDescent="0.3">
      <c r="A738" s="486"/>
      <c r="B738" s="491" t="str">
        <f>IF('Passages &amp; Appels'!L738='Passages &amp; Appels'!L737,"",'Passages &amp; Appels'!L738)</f>
        <v/>
      </c>
      <c r="C738" s="487" t="str">
        <f>IF('Passages &amp; Appels'!A738='Passages &amp; Appels'!A737,"",'Passages &amp; Appels'!A738)</f>
        <v/>
      </c>
      <c r="D738" s="490" t="str">
        <f>IF('Passages &amp; Appels'!K738='Passages &amp; Appels'!K737,"",'Passages &amp; Appels'!K738)</f>
        <v/>
      </c>
      <c r="E738" s="488" t="str">
        <f>IF('Passages &amp; Appels'!H738='Passages &amp; Appels'!H737,"",'Passages &amp; Appels'!H738)</f>
        <v/>
      </c>
      <c r="F738" s="489" t="str">
        <f>IF('Passages &amp; Appels'!I738='Passages &amp; Appels'!I737,"",'Passages &amp; Appels'!I738)</f>
        <v/>
      </c>
      <c r="G738" s="259" t="str">
        <f>IF('Passages &amp; Appels'!J738="","",'Passages &amp; Appels'!J738)</f>
        <v/>
      </c>
      <c r="H738" s="468" t="str">
        <f>IF('Passages &amp; Appels'!B738="","",'Passages &amp; Appels'!B738)</f>
        <v/>
      </c>
      <c r="I738" s="437" t="str">
        <f>IF('Passages &amp; Appels'!C738="","",'Passages &amp; Appels'!C738)</f>
        <v/>
      </c>
      <c r="J738" s="110" t="str">
        <f>IF('Passages &amp; Appels'!D738="","",'Passages &amp; Appels'!D738)</f>
        <v/>
      </c>
      <c r="K738" s="110" t="str">
        <f>IF('Passages &amp; Appels'!E738="","",'Passages &amp; Appels'!E738)</f>
        <v/>
      </c>
      <c r="L738" s="110" t="str">
        <f>IF('Passages &amp; Appels'!F738="","",'Passages &amp; Appels'!F738)</f>
        <v/>
      </c>
      <c r="M738" s="112" t="str">
        <f>IF('Passages &amp; Appels'!G738="","",'Passages &amp; Appels'!G738)</f>
        <v/>
      </c>
      <c r="N738" s="441" t="str">
        <f>IF('Passages &amp; Appels'!M738="","",'Passages &amp; Appels'!M738)</f>
        <v/>
      </c>
      <c r="O738" s="431" t="str">
        <f>IF('Passages &amp; Appels'!N738="","",'Passages &amp; Appels'!N738)</f>
        <v/>
      </c>
      <c r="P738" s="431" t="str">
        <f>IF('Passages &amp; Appels'!O738="","",'Passages &amp; Appels'!O738)</f>
        <v/>
      </c>
      <c r="Q738" s="439" t="str">
        <f>IF('Passages &amp; Appels'!P738="","",'Passages &amp; Appels'!P738)</f>
        <v/>
      </c>
      <c r="R738" s="435" t="str">
        <f>IF('Passages &amp; Appels'!Q738="","",'Passages &amp; Appels'!Q738)</f>
        <v/>
      </c>
      <c r="S738" s="110" t="str">
        <f>IF('Passages &amp; Appels'!R738="","",'Passages &amp; Appels'!R738)</f>
        <v/>
      </c>
      <c r="T738" s="437" t="str">
        <f>IF('Passages &amp; Appels'!S738="","",'Passages &amp; Appels'!S738)</f>
        <v/>
      </c>
      <c r="U738" s="112" t="str">
        <f>IF('Passages &amp; Appels'!T738="","",'Passages &amp; Appels'!T738)</f>
        <v/>
      </c>
      <c r="V738" s="413" t="str">
        <f>IF('Passages &amp; Appels'!U738="","",'Passages &amp; Appels'!U738)</f>
        <v/>
      </c>
    </row>
    <row r="739" spans="1:22" ht="18.75" hidden="1" x14ac:dyDescent="0.3">
      <c r="A739" s="486"/>
      <c r="B739" s="491" t="str">
        <f>IF('Passages &amp; Appels'!L739='Passages &amp; Appels'!L738,"",'Passages &amp; Appels'!L739)</f>
        <v/>
      </c>
      <c r="C739" s="487" t="str">
        <f>IF('Passages &amp; Appels'!A739='Passages &amp; Appels'!A738,"",'Passages &amp; Appels'!A739)</f>
        <v/>
      </c>
      <c r="D739" s="490" t="str">
        <f>IF('Passages &amp; Appels'!K739='Passages &amp; Appels'!K738,"",'Passages &amp; Appels'!K739)</f>
        <v/>
      </c>
      <c r="E739" s="488" t="str">
        <f>IF('Passages &amp; Appels'!H739='Passages &amp; Appels'!H738,"",'Passages &amp; Appels'!H739)</f>
        <v/>
      </c>
      <c r="F739" s="489" t="str">
        <f>IF('Passages &amp; Appels'!I739='Passages &amp; Appels'!I738,"",'Passages &amp; Appels'!I739)</f>
        <v/>
      </c>
      <c r="G739" s="259" t="str">
        <f>IF('Passages &amp; Appels'!J739="","",'Passages &amp; Appels'!J739)</f>
        <v/>
      </c>
      <c r="H739" s="468" t="str">
        <f>IF('Passages &amp; Appels'!B739="","",'Passages &amp; Appels'!B739)</f>
        <v/>
      </c>
      <c r="I739" s="437" t="str">
        <f>IF('Passages &amp; Appels'!C739="","",'Passages &amp; Appels'!C739)</f>
        <v/>
      </c>
      <c r="J739" s="110" t="str">
        <f>IF('Passages &amp; Appels'!D739="","",'Passages &amp; Appels'!D739)</f>
        <v/>
      </c>
      <c r="K739" s="110" t="str">
        <f>IF('Passages &amp; Appels'!E739="","",'Passages &amp; Appels'!E739)</f>
        <v/>
      </c>
      <c r="L739" s="110" t="str">
        <f>IF('Passages &amp; Appels'!F739="","",'Passages &amp; Appels'!F739)</f>
        <v/>
      </c>
      <c r="M739" s="112" t="str">
        <f>IF('Passages &amp; Appels'!G739="","",'Passages &amp; Appels'!G739)</f>
        <v/>
      </c>
      <c r="N739" s="441" t="str">
        <f>IF('Passages &amp; Appels'!M739="","",'Passages &amp; Appels'!M739)</f>
        <v/>
      </c>
      <c r="O739" s="431" t="str">
        <f>IF('Passages &amp; Appels'!N739="","",'Passages &amp; Appels'!N739)</f>
        <v/>
      </c>
      <c r="P739" s="431" t="str">
        <f>IF('Passages &amp; Appels'!O739="","",'Passages &amp; Appels'!O739)</f>
        <v/>
      </c>
      <c r="Q739" s="439" t="str">
        <f>IF('Passages &amp; Appels'!P739="","",'Passages &amp; Appels'!P739)</f>
        <v/>
      </c>
      <c r="R739" s="435" t="str">
        <f>IF('Passages &amp; Appels'!Q739="","",'Passages &amp; Appels'!Q739)</f>
        <v/>
      </c>
      <c r="S739" s="110" t="str">
        <f>IF('Passages &amp; Appels'!R739="","",'Passages &amp; Appels'!R739)</f>
        <v/>
      </c>
      <c r="T739" s="437" t="str">
        <f>IF('Passages &amp; Appels'!S739="","",'Passages &amp; Appels'!S739)</f>
        <v/>
      </c>
      <c r="U739" s="112" t="str">
        <f>IF('Passages &amp; Appels'!T739="","",'Passages &amp; Appels'!T739)</f>
        <v/>
      </c>
      <c r="V739" s="413" t="str">
        <f>IF('Passages &amp; Appels'!U739="","",'Passages &amp; Appels'!U739)</f>
        <v/>
      </c>
    </row>
    <row r="740" spans="1:22" ht="18.75" hidden="1" x14ac:dyDescent="0.3">
      <c r="A740" s="486"/>
      <c r="B740" s="491" t="str">
        <f>IF('Passages &amp; Appels'!L740='Passages &amp; Appels'!L739,"",'Passages &amp; Appels'!L740)</f>
        <v/>
      </c>
      <c r="C740" s="487" t="str">
        <f>IF('Passages &amp; Appels'!A740='Passages &amp; Appels'!A739,"",'Passages &amp; Appels'!A740)</f>
        <v/>
      </c>
      <c r="D740" s="490" t="str">
        <f>IF('Passages &amp; Appels'!K740='Passages &amp; Appels'!K739,"",'Passages &amp; Appels'!K740)</f>
        <v/>
      </c>
      <c r="E740" s="488" t="str">
        <f>IF('Passages &amp; Appels'!H740='Passages &amp; Appels'!H739,"",'Passages &amp; Appels'!H740)</f>
        <v/>
      </c>
      <c r="F740" s="489" t="str">
        <f>IF('Passages &amp; Appels'!I740='Passages &amp; Appels'!I739,"",'Passages &amp; Appels'!I740)</f>
        <v/>
      </c>
      <c r="G740" s="259" t="str">
        <f>IF('Passages &amp; Appels'!J740="","",'Passages &amp; Appels'!J740)</f>
        <v/>
      </c>
      <c r="H740" s="468" t="str">
        <f>IF('Passages &amp; Appels'!B740="","",'Passages &amp; Appels'!B740)</f>
        <v/>
      </c>
      <c r="I740" s="437" t="str">
        <f>IF('Passages &amp; Appels'!C740="","",'Passages &amp; Appels'!C740)</f>
        <v/>
      </c>
      <c r="J740" s="110" t="str">
        <f>IF('Passages &amp; Appels'!D740="","",'Passages &amp; Appels'!D740)</f>
        <v/>
      </c>
      <c r="K740" s="110" t="str">
        <f>IF('Passages &amp; Appels'!E740="","",'Passages &amp; Appels'!E740)</f>
        <v/>
      </c>
      <c r="L740" s="110" t="str">
        <f>IF('Passages &amp; Appels'!F740="","",'Passages &amp; Appels'!F740)</f>
        <v/>
      </c>
      <c r="M740" s="112" t="str">
        <f>IF('Passages &amp; Appels'!G740="","",'Passages &amp; Appels'!G740)</f>
        <v/>
      </c>
      <c r="N740" s="441" t="str">
        <f>IF('Passages &amp; Appels'!M740="","",'Passages &amp; Appels'!M740)</f>
        <v/>
      </c>
      <c r="O740" s="431" t="str">
        <f>IF('Passages &amp; Appels'!N740="","",'Passages &amp; Appels'!N740)</f>
        <v/>
      </c>
      <c r="P740" s="431" t="str">
        <f>IF('Passages &amp; Appels'!O740="","",'Passages &amp; Appels'!O740)</f>
        <v/>
      </c>
      <c r="Q740" s="439" t="str">
        <f>IF('Passages &amp; Appels'!P740="","",'Passages &amp; Appels'!P740)</f>
        <v/>
      </c>
      <c r="R740" s="435" t="str">
        <f>IF('Passages &amp; Appels'!Q740="","",'Passages &amp; Appels'!Q740)</f>
        <v/>
      </c>
      <c r="S740" s="110" t="str">
        <f>IF('Passages &amp; Appels'!R740="","",'Passages &amp; Appels'!R740)</f>
        <v/>
      </c>
      <c r="T740" s="437" t="str">
        <f>IF('Passages &amp; Appels'!S740="","",'Passages &amp; Appels'!S740)</f>
        <v/>
      </c>
      <c r="U740" s="112" t="str">
        <f>IF('Passages &amp; Appels'!T740="","",'Passages &amp; Appels'!T740)</f>
        <v/>
      </c>
      <c r="V740" s="413" t="str">
        <f>IF('Passages &amp; Appels'!U740="","",'Passages &amp; Appels'!U740)</f>
        <v/>
      </c>
    </row>
    <row r="741" spans="1:22" ht="18.75" hidden="1" x14ac:dyDescent="0.3">
      <c r="A741" s="486"/>
      <c r="B741" s="491" t="str">
        <f>IF('Passages &amp; Appels'!L741='Passages &amp; Appels'!L740,"",'Passages &amp; Appels'!L741)</f>
        <v/>
      </c>
      <c r="C741" s="487" t="str">
        <f>IF('Passages &amp; Appels'!A741='Passages &amp; Appels'!A740,"",'Passages &amp; Appels'!A741)</f>
        <v/>
      </c>
      <c r="D741" s="490" t="str">
        <f>IF('Passages &amp; Appels'!K741='Passages &amp; Appels'!K740,"",'Passages &amp; Appels'!K741)</f>
        <v/>
      </c>
      <c r="E741" s="488" t="str">
        <f>IF('Passages &amp; Appels'!H741='Passages &amp; Appels'!H740,"",'Passages &amp; Appels'!H741)</f>
        <v/>
      </c>
      <c r="F741" s="489" t="str">
        <f>IF('Passages &amp; Appels'!I741='Passages &amp; Appels'!I740,"",'Passages &amp; Appels'!I741)</f>
        <v/>
      </c>
      <c r="G741" s="259" t="str">
        <f>IF('Passages &amp; Appels'!J741="","",'Passages &amp; Appels'!J741)</f>
        <v/>
      </c>
      <c r="H741" s="468" t="str">
        <f>IF('Passages &amp; Appels'!B741="","",'Passages &amp; Appels'!B741)</f>
        <v/>
      </c>
      <c r="I741" s="437" t="str">
        <f>IF('Passages &amp; Appels'!C741="","",'Passages &amp; Appels'!C741)</f>
        <v/>
      </c>
      <c r="J741" s="110" t="str">
        <f>IF('Passages &amp; Appels'!D741="","",'Passages &amp; Appels'!D741)</f>
        <v/>
      </c>
      <c r="K741" s="110" t="str">
        <f>IF('Passages &amp; Appels'!E741="","",'Passages &amp; Appels'!E741)</f>
        <v/>
      </c>
      <c r="L741" s="110" t="str">
        <f>IF('Passages &amp; Appels'!F741="","",'Passages &amp; Appels'!F741)</f>
        <v/>
      </c>
      <c r="M741" s="112" t="str">
        <f>IF('Passages &amp; Appels'!G741="","",'Passages &amp; Appels'!G741)</f>
        <v/>
      </c>
      <c r="N741" s="441" t="str">
        <f>IF('Passages &amp; Appels'!M741="","",'Passages &amp; Appels'!M741)</f>
        <v/>
      </c>
      <c r="O741" s="431" t="str">
        <f>IF('Passages &amp; Appels'!N741="","",'Passages &amp; Appels'!N741)</f>
        <v/>
      </c>
      <c r="P741" s="431" t="str">
        <f>IF('Passages &amp; Appels'!O741="","",'Passages &amp; Appels'!O741)</f>
        <v/>
      </c>
      <c r="Q741" s="439" t="str">
        <f>IF('Passages &amp; Appels'!P741="","",'Passages &amp; Appels'!P741)</f>
        <v/>
      </c>
      <c r="R741" s="435" t="str">
        <f>IF('Passages &amp; Appels'!Q741="","",'Passages &amp; Appels'!Q741)</f>
        <v/>
      </c>
      <c r="S741" s="110" t="str">
        <f>IF('Passages &amp; Appels'!R741="","",'Passages &amp; Appels'!R741)</f>
        <v/>
      </c>
      <c r="T741" s="437" t="str">
        <f>IF('Passages &amp; Appels'!S741="","",'Passages &amp; Appels'!S741)</f>
        <v/>
      </c>
      <c r="U741" s="112" t="str">
        <f>IF('Passages &amp; Appels'!T741="","",'Passages &amp; Appels'!T741)</f>
        <v/>
      </c>
      <c r="V741" s="413" t="str">
        <f>IF('Passages &amp; Appels'!U741="","",'Passages &amp; Appels'!U741)</f>
        <v/>
      </c>
    </row>
    <row r="742" spans="1:22" ht="18.75" hidden="1" x14ac:dyDescent="0.3">
      <c r="A742" s="486"/>
      <c r="B742" s="491" t="str">
        <f>IF('Passages &amp; Appels'!L742='Passages &amp; Appels'!L741,"",'Passages &amp; Appels'!L742)</f>
        <v/>
      </c>
      <c r="C742" s="487" t="str">
        <f>IF('Passages &amp; Appels'!A742='Passages &amp; Appels'!A741,"",'Passages &amp; Appels'!A742)</f>
        <v/>
      </c>
      <c r="D742" s="490" t="str">
        <f>IF('Passages &amp; Appels'!K742='Passages &amp; Appels'!K741,"",'Passages &amp; Appels'!K742)</f>
        <v/>
      </c>
      <c r="E742" s="488" t="str">
        <f>IF('Passages &amp; Appels'!H742='Passages &amp; Appels'!H741,"",'Passages &amp; Appels'!H742)</f>
        <v/>
      </c>
      <c r="F742" s="489" t="str">
        <f>IF('Passages &amp; Appels'!I742='Passages &amp; Appels'!I741,"",'Passages &amp; Appels'!I742)</f>
        <v/>
      </c>
      <c r="G742" s="259" t="str">
        <f>IF('Passages &amp; Appels'!J742="","",'Passages &amp; Appels'!J742)</f>
        <v/>
      </c>
      <c r="H742" s="468" t="str">
        <f>IF('Passages &amp; Appels'!B742="","",'Passages &amp; Appels'!B742)</f>
        <v/>
      </c>
      <c r="I742" s="437" t="str">
        <f>IF('Passages &amp; Appels'!C742="","",'Passages &amp; Appels'!C742)</f>
        <v/>
      </c>
      <c r="J742" s="110" t="str">
        <f>IF('Passages &amp; Appels'!D742="","",'Passages &amp; Appels'!D742)</f>
        <v/>
      </c>
      <c r="K742" s="110" t="str">
        <f>IF('Passages &amp; Appels'!E742="","",'Passages &amp; Appels'!E742)</f>
        <v/>
      </c>
      <c r="L742" s="110" t="str">
        <f>IF('Passages &amp; Appels'!F742="","",'Passages &amp; Appels'!F742)</f>
        <v/>
      </c>
      <c r="M742" s="112" t="str">
        <f>IF('Passages &amp; Appels'!G742="","",'Passages &amp; Appels'!G742)</f>
        <v/>
      </c>
      <c r="N742" s="441" t="str">
        <f>IF('Passages &amp; Appels'!M742="","",'Passages &amp; Appels'!M742)</f>
        <v/>
      </c>
      <c r="O742" s="431" t="str">
        <f>IF('Passages &amp; Appels'!N742="","",'Passages &amp; Appels'!N742)</f>
        <v/>
      </c>
      <c r="P742" s="431" t="str">
        <f>IF('Passages &amp; Appels'!O742="","",'Passages &amp; Appels'!O742)</f>
        <v/>
      </c>
      <c r="Q742" s="439" t="str">
        <f>IF('Passages &amp; Appels'!P742="","",'Passages &amp; Appels'!P742)</f>
        <v/>
      </c>
      <c r="R742" s="435" t="str">
        <f>IF('Passages &amp; Appels'!Q742="","",'Passages &amp; Appels'!Q742)</f>
        <v/>
      </c>
      <c r="S742" s="110" t="str">
        <f>IF('Passages &amp; Appels'!R742="","",'Passages &amp; Appels'!R742)</f>
        <v/>
      </c>
      <c r="T742" s="437" t="str">
        <f>IF('Passages &amp; Appels'!S742="","",'Passages &amp; Appels'!S742)</f>
        <v/>
      </c>
      <c r="U742" s="112" t="str">
        <f>IF('Passages &amp; Appels'!T742="","",'Passages &amp; Appels'!T742)</f>
        <v/>
      </c>
      <c r="V742" s="413" t="str">
        <f>IF('Passages &amp; Appels'!U742="","",'Passages &amp; Appels'!U742)</f>
        <v/>
      </c>
    </row>
    <row r="743" spans="1:22" ht="18.75" hidden="1" x14ac:dyDescent="0.3">
      <c r="A743" s="486"/>
      <c r="B743" s="491" t="str">
        <f>IF('Passages &amp; Appels'!L743='Passages &amp; Appels'!L742,"",'Passages &amp; Appels'!L743)</f>
        <v/>
      </c>
      <c r="C743" s="487" t="str">
        <f>IF('Passages &amp; Appels'!A743='Passages &amp; Appels'!A742,"",'Passages &amp; Appels'!A743)</f>
        <v/>
      </c>
      <c r="D743" s="490" t="str">
        <f>IF('Passages &amp; Appels'!K743='Passages &amp; Appels'!K742,"",'Passages &amp; Appels'!K743)</f>
        <v/>
      </c>
      <c r="E743" s="488" t="str">
        <f>IF('Passages &amp; Appels'!H743='Passages &amp; Appels'!H742,"",'Passages &amp; Appels'!H743)</f>
        <v/>
      </c>
      <c r="F743" s="489" t="str">
        <f>IF('Passages &amp; Appels'!I743='Passages &amp; Appels'!I742,"",'Passages &amp; Appels'!I743)</f>
        <v/>
      </c>
      <c r="G743" s="259" t="str">
        <f>IF('Passages &amp; Appels'!J743="","",'Passages &amp; Appels'!J743)</f>
        <v/>
      </c>
      <c r="H743" s="468" t="str">
        <f>IF('Passages &amp; Appels'!B743="","",'Passages &amp; Appels'!B743)</f>
        <v/>
      </c>
      <c r="I743" s="437" t="str">
        <f>IF('Passages &amp; Appels'!C743="","",'Passages &amp; Appels'!C743)</f>
        <v/>
      </c>
      <c r="J743" s="110" t="str">
        <f>IF('Passages &amp; Appels'!D743="","",'Passages &amp; Appels'!D743)</f>
        <v/>
      </c>
      <c r="K743" s="110" t="str">
        <f>IF('Passages &amp; Appels'!E743="","",'Passages &amp; Appels'!E743)</f>
        <v/>
      </c>
      <c r="L743" s="110" t="str">
        <f>IF('Passages &amp; Appels'!F743="","",'Passages &amp; Appels'!F743)</f>
        <v/>
      </c>
      <c r="M743" s="112" t="str">
        <f>IF('Passages &amp; Appels'!G743="","",'Passages &amp; Appels'!G743)</f>
        <v/>
      </c>
      <c r="N743" s="441" t="str">
        <f>IF('Passages &amp; Appels'!M743="","",'Passages &amp; Appels'!M743)</f>
        <v/>
      </c>
      <c r="O743" s="431" t="str">
        <f>IF('Passages &amp; Appels'!N743="","",'Passages &amp; Appels'!N743)</f>
        <v/>
      </c>
      <c r="P743" s="431" t="str">
        <f>IF('Passages &amp; Appels'!O743="","",'Passages &amp; Appels'!O743)</f>
        <v/>
      </c>
      <c r="Q743" s="439" t="str">
        <f>IF('Passages &amp; Appels'!P743="","",'Passages &amp; Appels'!P743)</f>
        <v/>
      </c>
      <c r="R743" s="435" t="str">
        <f>IF('Passages &amp; Appels'!Q743="","",'Passages &amp; Appels'!Q743)</f>
        <v/>
      </c>
      <c r="S743" s="110" t="str">
        <f>IF('Passages &amp; Appels'!R743="","",'Passages &amp; Appels'!R743)</f>
        <v/>
      </c>
      <c r="T743" s="437" t="str">
        <f>IF('Passages &amp; Appels'!S743="","",'Passages &amp; Appels'!S743)</f>
        <v/>
      </c>
      <c r="U743" s="112" t="str">
        <f>IF('Passages &amp; Appels'!T743="","",'Passages &amp; Appels'!T743)</f>
        <v/>
      </c>
      <c r="V743" s="413" t="str">
        <f>IF('Passages &amp; Appels'!U743="","",'Passages &amp; Appels'!U743)</f>
        <v/>
      </c>
    </row>
    <row r="744" spans="1:22" ht="18.75" hidden="1" x14ac:dyDescent="0.3">
      <c r="A744" s="486"/>
      <c r="B744" s="491" t="str">
        <f>IF('Passages &amp; Appels'!L744='Passages &amp; Appels'!L743,"",'Passages &amp; Appels'!L744)</f>
        <v/>
      </c>
      <c r="C744" s="487" t="str">
        <f>IF('Passages &amp; Appels'!A744='Passages &amp; Appels'!A743,"",'Passages &amp; Appels'!A744)</f>
        <v/>
      </c>
      <c r="D744" s="490" t="str">
        <f>IF('Passages &amp; Appels'!K744='Passages &amp; Appels'!K743,"",'Passages &amp; Appels'!K744)</f>
        <v/>
      </c>
      <c r="E744" s="488" t="str">
        <f>IF('Passages &amp; Appels'!H744='Passages &amp; Appels'!H743,"",'Passages &amp; Appels'!H744)</f>
        <v/>
      </c>
      <c r="F744" s="489" t="str">
        <f>IF('Passages &amp; Appels'!I744='Passages &amp; Appels'!I743,"",'Passages &amp; Appels'!I744)</f>
        <v/>
      </c>
      <c r="G744" s="259" t="str">
        <f>IF('Passages &amp; Appels'!J744="","",'Passages &amp; Appels'!J744)</f>
        <v/>
      </c>
      <c r="H744" s="468" t="str">
        <f>IF('Passages &amp; Appels'!B744="","",'Passages &amp; Appels'!B744)</f>
        <v/>
      </c>
      <c r="I744" s="437" t="str">
        <f>IF('Passages &amp; Appels'!C744="","",'Passages &amp; Appels'!C744)</f>
        <v/>
      </c>
      <c r="J744" s="110" t="str">
        <f>IF('Passages &amp; Appels'!D744="","",'Passages &amp; Appels'!D744)</f>
        <v/>
      </c>
      <c r="K744" s="110" t="str">
        <f>IF('Passages &amp; Appels'!E744="","",'Passages &amp; Appels'!E744)</f>
        <v/>
      </c>
      <c r="L744" s="110" t="str">
        <f>IF('Passages &amp; Appels'!F744="","",'Passages &amp; Appels'!F744)</f>
        <v/>
      </c>
      <c r="M744" s="112" t="str">
        <f>IF('Passages &amp; Appels'!G744="","",'Passages &amp; Appels'!G744)</f>
        <v/>
      </c>
      <c r="N744" s="441" t="str">
        <f>IF('Passages &amp; Appels'!M744="","",'Passages &amp; Appels'!M744)</f>
        <v/>
      </c>
      <c r="O744" s="431" t="str">
        <f>IF('Passages &amp; Appels'!N744="","",'Passages &amp; Appels'!N744)</f>
        <v/>
      </c>
      <c r="P744" s="431" t="str">
        <f>IF('Passages &amp; Appels'!O744="","",'Passages &amp; Appels'!O744)</f>
        <v/>
      </c>
      <c r="Q744" s="439" t="str">
        <f>IF('Passages &amp; Appels'!P744="","",'Passages &amp; Appels'!P744)</f>
        <v/>
      </c>
      <c r="R744" s="435" t="str">
        <f>IF('Passages &amp; Appels'!Q744="","",'Passages &amp; Appels'!Q744)</f>
        <v/>
      </c>
      <c r="S744" s="110" t="str">
        <f>IF('Passages &amp; Appels'!R744="","",'Passages &amp; Appels'!R744)</f>
        <v/>
      </c>
      <c r="T744" s="437" t="str">
        <f>IF('Passages &amp; Appels'!S744="","",'Passages &amp; Appels'!S744)</f>
        <v/>
      </c>
      <c r="U744" s="112" t="str">
        <f>IF('Passages &amp; Appels'!T744="","",'Passages &amp; Appels'!T744)</f>
        <v/>
      </c>
      <c r="V744" s="413" t="str">
        <f>IF('Passages &amp; Appels'!U744="","",'Passages &amp; Appels'!U744)</f>
        <v/>
      </c>
    </row>
    <row r="745" spans="1:22" ht="18.75" hidden="1" x14ac:dyDescent="0.3">
      <c r="A745" s="486"/>
      <c r="B745" s="491" t="str">
        <f>IF('Passages &amp; Appels'!L745='Passages &amp; Appels'!L744,"",'Passages &amp; Appels'!L745)</f>
        <v/>
      </c>
      <c r="C745" s="487" t="str">
        <f>IF('Passages &amp; Appels'!A745='Passages &amp; Appels'!A744,"",'Passages &amp; Appels'!A745)</f>
        <v/>
      </c>
      <c r="D745" s="490" t="str">
        <f>IF('Passages &amp; Appels'!K745='Passages &amp; Appels'!K744,"",'Passages &amp; Appels'!K745)</f>
        <v/>
      </c>
      <c r="E745" s="488" t="str">
        <f>IF('Passages &amp; Appels'!H745='Passages &amp; Appels'!H744,"",'Passages &amp; Appels'!H745)</f>
        <v/>
      </c>
      <c r="F745" s="489" t="str">
        <f>IF('Passages &amp; Appels'!I745='Passages &amp; Appels'!I744,"",'Passages &amp; Appels'!I745)</f>
        <v/>
      </c>
      <c r="G745" s="259" t="str">
        <f>IF('Passages &amp; Appels'!J745="","",'Passages &amp; Appels'!J745)</f>
        <v/>
      </c>
      <c r="H745" s="468" t="str">
        <f>IF('Passages &amp; Appels'!B745="","",'Passages &amp; Appels'!B745)</f>
        <v/>
      </c>
      <c r="I745" s="437" t="str">
        <f>IF('Passages &amp; Appels'!C745="","",'Passages &amp; Appels'!C745)</f>
        <v/>
      </c>
      <c r="J745" s="110" t="str">
        <f>IF('Passages &amp; Appels'!D745="","",'Passages &amp; Appels'!D745)</f>
        <v/>
      </c>
      <c r="K745" s="110" t="str">
        <f>IF('Passages &amp; Appels'!E745="","",'Passages &amp; Appels'!E745)</f>
        <v/>
      </c>
      <c r="L745" s="110" t="str">
        <f>IF('Passages &amp; Appels'!F745="","",'Passages &amp; Appels'!F745)</f>
        <v/>
      </c>
      <c r="M745" s="112" t="str">
        <f>IF('Passages &amp; Appels'!G745="","",'Passages &amp; Appels'!G745)</f>
        <v/>
      </c>
      <c r="N745" s="441" t="str">
        <f>IF('Passages &amp; Appels'!M745="","",'Passages &amp; Appels'!M745)</f>
        <v/>
      </c>
      <c r="O745" s="431" t="str">
        <f>IF('Passages &amp; Appels'!N745="","",'Passages &amp; Appels'!N745)</f>
        <v/>
      </c>
      <c r="P745" s="431" t="str">
        <f>IF('Passages &amp; Appels'!O745="","",'Passages &amp; Appels'!O745)</f>
        <v/>
      </c>
      <c r="Q745" s="439" t="str">
        <f>IF('Passages &amp; Appels'!P745="","",'Passages &amp; Appels'!P745)</f>
        <v/>
      </c>
      <c r="R745" s="435" t="str">
        <f>IF('Passages &amp; Appels'!Q745="","",'Passages &amp; Appels'!Q745)</f>
        <v/>
      </c>
      <c r="S745" s="110" t="str">
        <f>IF('Passages &amp; Appels'!R745="","",'Passages &amp; Appels'!R745)</f>
        <v/>
      </c>
      <c r="T745" s="437" t="str">
        <f>IF('Passages &amp; Appels'!S745="","",'Passages &amp; Appels'!S745)</f>
        <v/>
      </c>
      <c r="U745" s="112" t="str">
        <f>IF('Passages &amp; Appels'!T745="","",'Passages &amp; Appels'!T745)</f>
        <v/>
      </c>
      <c r="V745" s="413" t="str">
        <f>IF('Passages &amp; Appels'!U745="","",'Passages &amp; Appels'!U745)</f>
        <v/>
      </c>
    </row>
    <row r="746" spans="1:22" ht="18.75" hidden="1" x14ac:dyDescent="0.3">
      <c r="A746" s="486"/>
      <c r="B746" s="491" t="str">
        <f>IF('Passages &amp; Appels'!L746='Passages &amp; Appels'!L745,"",'Passages &amp; Appels'!L746)</f>
        <v/>
      </c>
      <c r="C746" s="487" t="str">
        <f>IF('Passages &amp; Appels'!A746='Passages &amp; Appels'!A745,"",'Passages &amp; Appels'!A746)</f>
        <v/>
      </c>
      <c r="D746" s="490" t="str">
        <f>IF('Passages &amp; Appels'!K746='Passages &amp; Appels'!K745,"",'Passages &amp; Appels'!K746)</f>
        <v/>
      </c>
      <c r="E746" s="488" t="str">
        <f>IF('Passages &amp; Appels'!H746='Passages &amp; Appels'!H745,"",'Passages &amp; Appels'!H746)</f>
        <v/>
      </c>
      <c r="F746" s="489" t="str">
        <f>IF('Passages &amp; Appels'!I746='Passages &amp; Appels'!I745,"",'Passages &amp; Appels'!I746)</f>
        <v/>
      </c>
      <c r="G746" s="259" t="str">
        <f>IF('Passages &amp; Appels'!J746="","",'Passages &amp; Appels'!J746)</f>
        <v/>
      </c>
      <c r="H746" s="468" t="str">
        <f>IF('Passages &amp; Appels'!B746="","",'Passages &amp; Appels'!B746)</f>
        <v/>
      </c>
      <c r="I746" s="437" t="str">
        <f>IF('Passages &amp; Appels'!C746="","",'Passages &amp; Appels'!C746)</f>
        <v/>
      </c>
      <c r="J746" s="110" t="str">
        <f>IF('Passages &amp; Appels'!D746="","",'Passages &amp; Appels'!D746)</f>
        <v/>
      </c>
      <c r="K746" s="110" t="str">
        <f>IF('Passages &amp; Appels'!E746="","",'Passages &amp; Appels'!E746)</f>
        <v/>
      </c>
      <c r="L746" s="110" t="str">
        <f>IF('Passages &amp; Appels'!F746="","",'Passages &amp; Appels'!F746)</f>
        <v/>
      </c>
      <c r="M746" s="112" t="str">
        <f>IF('Passages &amp; Appels'!G746="","",'Passages &amp; Appels'!G746)</f>
        <v/>
      </c>
      <c r="N746" s="441" t="str">
        <f>IF('Passages &amp; Appels'!M746="","",'Passages &amp; Appels'!M746)</f>
        <v/>
      </c>
      <c r="O746" s="431" t="str">
        <f>IF('Passages &amp; Appels'!N746="","",'Passages &amp; Appels'!N746)</f>
        <v/>
      </c>
      <c r="P746" s="431" t="str">
        <f>IF('Passages &amp; Appels'!O746="","",'Passages &amp; Appels'!O746)</f>
        <v/>
      </c>
      <c r="Q746" s="439" t="str">
        <f>IF('Passages &amp; Appels'!P746="","",'Passages &amp; Appels'!P746)</f>
        <v/>
      </c>
      <c r="R746" s="435" t="str">
        <f>IF('Passages &amp; Appels'!Q746="","",'Passages &amp; Appels'!Q746)</f>
        <v/>
      </c>
      <c r="S746" s="110" t="str">
        <f>IF('Passages &amp; Appels'!R746="","",'Passages &amp; Appels'!R746)</f>
        <v/>
      </c>
      <c r="T746" s="437" t="str">
        <f>IF('Passages &amp; Appels'!S746="","",'Passages &amp; Appels'!S746)</f>
        <v/>
      </c>
      <c r="U746" s="112" t="str">
        <f>IF('Passages &amp; Appels'!T746="","",'Passages &amp; Appels'!T746)</f>
        <v/>
      </c>
      <c r="V746" s="413" t="str">
        <f>IF('Passages &amp; Appels'!U746="","",'Passages &amp; Appels'!U746)</f>
        <v/>
      </c>
    </row>
    <row r="747" spans="1:22" ht="18.75" hidden="1" x14ac:dyDescent="0.3">
      <c r="A747" s="486"/>
      <c r="B747" s="491" t="str">
        <f>IF('Passages &amp; Appels'!L747='Passages &amp; Appels'!L746,"",'Passages &amp; Appels'!L747)</f>
        <v/>
      </c>
      <c r="C747" s="487" t="str">
        <f>IF('Passages &amp; Appels'!A747='Passages &amp; Appels'!A746,"",'Passages &amp; Appels'!A747)</f>
        <v/>
      </c>
      <c r="D747" s="490" t="str">
        <f>IF('Passages &amp; Appels'!K747='Passages &amp; Appels'!K746,"",'Passages &amp; Appels'!K747)</f>
        <v/>
      </c>
      <c r="E747" s="488" t="str">
        <f>IF('Passages &amp; Appels'!H747='Passages &amp; Appels'!H746,"",'Passages &amp; Appels'!H747)</f>
        <v/>
      </c>
      <c r="F747" s="489" t="str">
        <f>IF('Passages &amp; Appels'!I747='Passages &amp; Appels'!I746,"",'Passages &amp; Appels'!I747)</f>
        <v/>
      </c>
      <c r="G747" s="259" t="str">
        <f>IF('Passages &amp; Appels'!J747="","",'Passages &amp; Appels'!J747)</f>
        <v/>
      </c>
      <c r="H747" s="468" t="str">
        <f>IF('Passages &amp; Appels'!B747="","",'Passages &amp; Appels'!B747)</f>
        <v/>
      </c>
      <c r="I747" s="437" t="str">
        <f>IF('Passages &amp; Appels'!C747="","",'Passages &amp; Appels'!C747)</f>
        <v/>
      </c>
      <c r="J747" s="110" t="str">
        <f>IF('Passages &amp; Appels'!D747="","",'Passages &amp; Appels'!D747)</f>
        <v/>
      </c>
      <c r="K747" s="110" t="str">
        <f>IF('Passages &amp; Appels'!E747="","",'Passages &amp; Appels'!E747)</f>
        <v/>
      </c>
      <c r="L747" s="110" t="str">
        <f>IF('Passages &amp; Appels'!F747="","",'Passages &amp; Appels'!F747)</f>
        <v/>
      </c>
      <c r="M747" s="112" t="str">
        <f>IF('Passages &amp; Appels'!G747="","",'Passages &amp; Appels'!G747)</f>
        <v/>
      </c>
      <c r="N747" s="441" t="str">
        <f>IF('Passages &amp; Appels'!M747="","",'Passages &amp; Appels'!M747)</f>
        <v/>
      </c>
      <c r="O747" s="431" t="str">
        <f>IF('Passages &amp; Appels'!N747="","",'Passages &amp; Appels'!N747)</f>
        <v/>
      </c>
      <c r="P747" s="431" t="str">
        <f>IF('Passages &amp; Appels'!O747="","",'Passages &amp; Appels'!O747)</f>
        <v/>
      </c>
      <c r="Q747" s="439" t="str">
        <f>IF('Passages &amp; Appels'!P747="","",'Passages &amp; Appels'!P747)</f>
        <v/>
      </c>
      <c r="R747" s="435" t="str">
        <f>IF('Passages &amp; Appels'!Q747="","",'Passages &amp; Appels'!Q747)</f>
        <v/>
      </c>
      <c r="S747" s="110" t="str">
        <f>IF('Passages &amp; Appels'!R747="","",'Passages &amp; Appels'!R747)</f>
        <v/>
      </c>
      <c r="T747" s="437" t="str">
        <f>IF('Passages &amp; Appels'!S747="","",'Passages &amp; Appels'!S747)</f>
        <v/>
      </c>
      <c r="U747" s="112" t="str">
        <f>IF('Passages &amp; Appels'!T747="","",'Passages &amp; Appels'!T747)</f>
        <v/>
      </c>
      <c r="V747" s="413" t="str">
        <f>IF('Passages &amp; Appels'!U747="","",'Passages &amp; Appels'!U747)</f>
        <v/>
      </c>
    </row>
    <row r="748" spans="1:22" ht="18.75" hidden="1" x14ac:dyDescent="0.3">
      <c r="A748" s="486"/>
      <c r="B748" s="491" t="str">
        <f>IF('Passages &amp; Appels'!L748='Passages &amp; Appels'!L747,"",'Passages &amp; Appels'!L748)</f>
        <v/>
      </c>
      <c r="C748" s="487" t="str">
        <f>IF('Passages &amp; Appels'!A748='Passages &amp; Appels'!A747,"",'Passages &amp; Appels'!A748)</f>
        <v/>
      </c>
      <c r="D748" s="490" t="str">
        <f>IF('Passages &amp; Appels'!K748='Passages &amp; Appels'!K747,"",'Passages &amp; Appels'!K748)</f>
        <v/>
      </c>
      <c r="E748" s="488" t="str">
        <f>IF('Passages &amp; Appels'!H748='Passages &amp; Appels'!H747,"",'Passages &amp; Appels'!H748)</f>
        <v/>
      </c>
      <c r="F748" s="489" t="str">
        <f>IF('Passages &amp; Appels'!I748='Passages &amp; Appels'!I747,"",'Passages &amp; Appels'!I748)</f>
        <v/>
      </c>
      <c r="G748" s="259" t="str">
        <f>IF('Passages &amp; Appels'!J748="","",'Passages &amp; Appels'!J748)</f>
        <v/>
      </c>
      <c r="H748" s="468" t="str">
        <f>IF('Passages &amp; Appels'!B748="","",'Passages &amp; Appels'!B748)</f>
        <v/>
      </c>
      <c r="I748" s="437" t="str">
        <f>IF('Passages &amp; Appels'!C748="","",'Passages &amp; Appels'!C748)</f>
        <v/>
      </c>
      <c r="J748" s="110" t="str">
        <f>IF('Passages &amp; Appels'!D748="","",'Passages &amp; Appels'!D748)</f>
        <v/>
      </c>
      <c r="K748" s="110" t="str">
        <f>IF('Passages &amp; Appels'!E748="","",'Passages &amp; Appels'!E748)</f>
        <v/>
      </c>
      <c r="L748" s="110" t="str">
        <f>IF('Passages &amp; Appels'!F748="","",'Passages &amp; Appels'!F748)</f>
        <v/>
      </c>
      <c r="M748" s="112" t="str">
        <f>IF('Passages &amp; Appels'!G748="","",'Passages &amp; Appels'!G748)</f>
        <v/>
      </c>
      <c r="N748" s="441" t="str">
        <f>IF('Passages &amp; Appels'!M748="","",'Passages &amp; Appels'!M748)</f>
        <v/>
      </c>
      <c r="O748" s="431" t="str">
        <f>IF('Passages &amp; Appels'!N748="","",'Passages &amp; Appels'!N748)</f>
        <v/>
      </c>
      <c r="P748" s="431" t="str">
        <f>IF('Passages &amp; Appels'!O748="","",'Passages &amp; Appels'!O748)</f>
        <v/>
      </c>
      <c r="Q748" s="439" t="str">
        <f>IF('Passages &amp; Appels'!P748="","",'Passages &amp; Appels'!P748)</f>
        <v/>
      </c>
      <c r="R748" s="435" t="str">
        <f>IF('Passages &amp; Appels'!Q748="","",'Passages &amp; Appels'!Q748)</f>
        <v/>
      </c>
      <c r="S748" s="110" t="str">
        <f>IF('Passages &amp; Appels'!R748="","",'Passages &amp; Appels'!R748)</f>
        <v/>
      </c>
      <c r="T748" s="437" t="str">
        <f>IF('Passages &amp; Appels'!S748="","",'Passages &amp; Appels'!S748)</f>
        <v/>
      </c>
      <c r="U748" s="112" t="str">
        <f>IF('Passages &amp; Appels'!T748="","",'Passages &amp; Appels'!T748)</f>
        <v/>
      </c>
      <c r="V748" s="413" t="str">
        <f>IF('Passages &amp; Appels'!U748="","",'Passages &amp; Appels'!U748)</f>
        <v/>
      </c>
    </row>
    <row r="749" spans="1:22" ht="18.75" hidden="1" x14ac:dyDescent="0.3">
      <c r="A749" s="486"/>
      <c r="B749" s="491" t="str">
        <f>IF('Passages &amp; Appels'!L749='Passages &amp; Appels'!L748,"",'Passages &amp; Appels'!L749)</f>
        <v/>
      </c>
      <c r="C749" s="487" t="str">
        <f>IF('Passages &amp; Appels'!A749='Passages &amp; Appels'!A748,"",'Passages &amp; Appels'!A749)</f>
        <v/>
      </c>
      <c r="D749" s="490" t="str">
        <f>IF('Passages &amp; Appels'!K749='Passages &amp; Appels'!K748,"",'Passages &amp; Appels'!K749)</f>
        <v/>
      </c>
      <c r="E749" s="488" t="str">
        <f>IF('Passages &amp; Appels'!H749='Passages &amp; Appels'!H748,"",'Passages &amp; Appels'!H749)</f>
        <v/>
      </c>
      <c r="F749" s="489" t="str">
        <f>IF('Passages &amp; Appels'!I749='Passages &amp; Appels'!I748,"",'Passages &amp; Appels'!I749)</f>
        <v/>
      </c>
      <c r="G749" s="259" t="str">
        <f>IF('Passages &amp; Appels'!J749="","",'Passages &amp; Appels'!J749)</f>
        <v/>
      </c>
      <c r="H749" s="468" t="str">
        <f>IF('Passages &amp; Appels'!B749="","",'Passages &amp; Appels'!B749)</f>
        <v/>
      </c>
      <c r="I749" s="437" t="str">
        <f>IF('Passages &amp; Appels'!C749="","",'Passages &amp; Appels'!C749)</f>
        <v/>
      </c>
      <c r="J749" s="110" t="str">
        <f>IF('Passages &amp; Appels'!D749="","",'Passages &amp; Appels'!D749)</f>
        <v/>
      </c>
      <c r="K749" s="110" t="str">
        <f>IF('Passages &amp; Appels'!E749="","",'Passages &amp; Appels'!E749)</f>
        <v/>
      </c>
      <c r="L749" s="110" t="str">
        <f>IF('Passages &amp; Appels'!F749="","",'Passages &amp; Appels'!F749)</f>
        <v/>
      </c>
      <c r="M749" s="112" t="str">
        <f>IF('Passages &amp; Appels'!G749="","",'Passages &amp; Appels'!G749)</f>
        <v/>
      </c>
      <c r="N749" s="441" t="str">
        <f>IF('Passages &amp; Appels'!M749="","",'Passages &amp; Appels'!M749)</f>
        <v/>
      </c>
      <c r="O749" s="431" t="str">
        <f>IF('Passages &amp; Appels'!N749="","",'Passages &amp; Appels'!N749)</f>
        <v/>
      </c>
      <c r="P749" s="431" t="str">
        <f>IF('Passages &amp; Appels'!O749="","",'Passages &amp; Appels'!O749)</f>
        <v/>
      </c>
      <c r="Q749" s="439" t="str">
        <f>IF('Passages &amp; Appels'!P749="","",'Passages &amp; Appels'!P749)</f>
        <v/>
      </c>
      <c r="R749" s="435" t="str">
        <f>IF('Passages &amp; Appels'!Q749="","",'Passages &amp; Appels'!Q749)</f>
        <v/>
      </c>
      <c r="S749" s="110" t="str">
        <f>IF('Passages &amp; Appels'!R749="","",'Passages &amp; Appels'!R749)</f>
        <v/>
      </c>
      <c r="T749" s="437" t="str">
        <f>IF('Passages &amp; Appels'!S749="","",'Passages &amp; Appels'!S749)</f>
        <v/>
      </c>
      <c r="U749" s="112" t="str">
        <f>IF('Passages &amp; Appels'!T749="","",'Passages &amp; Appels'!T749)</f>
        <v/>
      </c>
      <c r="V749" s="413" t="str">
        <f>IF('Passages &amp; Appels'!U749="","",'Passages &amp; Appels'!U749)</f>
        <v/>
      </c>
    </row>
    <row r="750" spans="1:22" ht="18.75" hidden="1" x14ac:dyDescent="0.3">
      <c r="A750" s="486"/>
      <c r="B750" s="491" t="str">
        <f>IF('Passages &amp; Appels'!L750='Passages &amp; Appels'!L749,"",'Passages &amp; Appels'!L750)</f>
        <v/>
      </c>
      <c r="C750" s="487" t="str">
        <f>IF('Passages &amp; Appels'!A750='Passages &amp; Appels'!A749,"",'Passages &amp; Appels'!A750)</f>
        <v/>
      </c>
      <c r="D750" s="490" t="str">
        <f>IF('Passages &amp; Appels'!K750='Passages &amp; Appels'!K749,"",'Passages &amp; Appels'!K750)</f>
        <v/>
      </c>
      <c r="E750" s="488" t="str">
        <f>IF('Passages &amp; Appels'!H750='Passages &amp; Appels'!H749,"",'Passages &amp; Appels'!H750)</f>
        <v/>
      </c>
      <c r="F750" s="489" t="str">
        <f>IF('Passages &amp; Appels'!I750='Passages &amp; Appels'!I749,"",'Passages &amp; Appels'!I750)</f>
        <v/>
      </c>
      <c r="G750" s="259" t="str">
        <f>IF('Passages &amp; Appels'!J750="","",'Passages &amp; Appels'!J750)</f>
        <v/>
      </c>
      <c r="H750" s="468" t="str">
        <f>IF('Passages &amp; Appels'!B750="","",'Passages &amp; Appels'!B750)</f>
        <v/>
      </c>
      <c r="I750" s="437" t="str">
        <f>IF('Passages &amp; Appels'!C750="","",'Passages &amp; Appels'!C750)</f>
        <v/>
      </c>
      <c r="J750" s="110" t="str">
        <f>IF('Passages &amp; Appels'!D750="","",'Passages &amp; Appels'!D750)</f>
        <v/>
      </c>
      <c r="K750" s="110" t="str">
        <f>IF('Passages &amp; Appels'!E750="","",'Passages &amp; Appels'!E750)</f>
        <v/>
      </c>
      <c r="L750" s="110" t="str">
        <f>IF('Passages &amp; Appels'!F750="","",'Passages &amp; Appels'!F750)</f>
        <v/>
      </c>
      <c r="M750" s="112" t="str">
        <f>IF('Passages &amp; Appels'!G750="","",'Passages &amp; Appels'!G750)</f>
        <v/>
      </c>
      <c r="N750" s="441" t="str">
        <f>IF('Passages &amp; Appels'!M750="","",'Passages &amp; Appels'!M750)</f>
        <v/>
      </c>
      <c r="O750" s="431" t="str">
        <f>IF('Passages &amp; Appels'!N750="","",'Passages &amp; Appels'!N750)</f>
        <v/>
      </c>
      <c r="P750" s="431" t="str">
        <f>IF('Passages &amp; Appels'!O750="","",'Passages &amp; Appels'!O750)</f>
        <v/>
      </c>
      <c r="Q750" s="439" t="str">
        <f>IF('Passages &amp; Appels'!P750="","",'Passages &amp; Appels'!P750)</f>
        <v/>
      </c>
      <c r="R750" s="435" t="str">
        <f>IF('Passages &amp; Appels'!Q750="","",'Passages &amp; Appels'!Q750)</f>
        <v/>
      </c>
      <c r="S750" s="110" t="str">
        <f>IF('Passages &amp; Appels'!R750="","",'Passages &amp; Appels'!R750)</f>
        <v/>
      </c>
      <c r="T750" s="437" t="str">
        <f>IF('Passages &amp; Appels'!S750="","",'Passages &amp; Appels'!S750)</f>
        <v/>
      </c>
      <c r="U750" s="112" t="str">
        <f>IF('Passages &amp; Appels'!T750="","",'Passages &amp; Appels'!T750)</f>
        <v/>
      </c>
      <c r="V750" s="413" t="str">
        <f>IF('Passages &amp; Appels'!U750="","",'Passages &amp; Appels'!U750)</f>
        <v/>
      </c>
    </row>
    <row r="751" spans="1:22" ht="18.75" hidden="1" x14ac:dyDescent="0.3">
      <c r="A751" s="486"/>
      <c r="B751" s="491" t="str">
        <f>IF('Passages &amp; Appels'!L751='Passages &amp; Appels'!L750,"",'Passages &amp; Appels'!L751)</f>
        <v/>
      </c>
      <c r="C751" s="487" t="str">
        <f>IF('Passages &amp; Appels'!A751='Passages &amp; Appels'!A750,"",'Passages &amp; Appels'!A751)</f>
        <v/>
      </c>
      <c r="D751" s="490" t="str">
        <f>IF('Passages &amp; Appels'!K751='Passages &amp; Appels'!K750,"",'Passages &amp; Appels'!K751)</f>
        <v/>
      </c>
      <c r="E751" s="488" t="str">
        <f>IF('Passages &amp; Appels'!H751='Passages &amp; Appels'!H750,"",'Passages &amp; Appels'!H751)</f>
        <v/>
      </c>
      <c r="F751" s="489" t="str">
        <f>IF('Passages &amp; Appels'!I751='Passages &amp; Appels'!I750,"",'Passages &amp; Appels'!I751)</f>
        <v/>
      </c>
      <c r="G751" s="259" t="str">
        <f>IF('Passages &amp; Appels'!J751="","",'Passages &amp; Appels'!J751)</f>
        <v/>
      </c>
      <c r="H751" s="468" t="str">
        <f>IF('Passages &amp; Appels'!B751="","",'Passages &amp; Appels'!B751)</f>
        <v/>
      </c>
      <c r="I751" s="437" t="str">
        <f>IF('Passages &amp; Appels'!C751="","",'Passages &amp; Appels'!C751)</f>
        <v/>
      </c>
      <c r="J751" s="110" t="str">
        <f>IF('Passages &amp; Appels'!D751="","",'Passages &amp; Appels'!D751)</f>
        <v/>
      </c>
      <c r="K751" s="110" t="str">
        <f>IF('Passages &amp; Appels'!E751="","",'Passages &amp; Appels'!E751)</f>
        <v/>
      </c>
      <c r="L751" s="110" t="str">
        <f>IF('Passages &amp; Appels'!F751="","",'Passages &amp; Appels'!F751)</f>
        <v/>
      </c>
      <c r="M751" s="112" t="str">
        <f>IF('Passages &amp; Appels'!G751="","",'Passages &amp; Appels'!G751)</f>
        <v/>
      </c>
      <c r="N751" s="441" t="str">
        <f>IF('Passages &amp; Appels'!M751="","",'Passages &amp; Appels'!M751)</f>
        <v/>
      </c>
      <c r="O751" s="431" t="str">
        <f>IF('Passages &amp; Appels'!N751="","",'Passages &amp; Appels'!N751)</f>
        <v/>
      </c>
      <c r="P751" s="431" t="str">
        <f>IF('Passages &amp; Appels'!O751="","",'Passages &amp; Appels'!O751)</f>
        <v/>
      </c>
      <c r="Q751" s="439" t="str">
        <f>IF('Passages &amp; Appels'!P751="","",'Passages &amp; Appels'!P751)</f>
        <v/>
      </c>
      <c r="R751" s="435" t="str">
        <f>IF('Passages &amp; Appels'!Q751="","",'Passages &amp; Appels'!Q751)</f>
        <v/>
      </c>
      <c r="S751" s="110" t="str">
        <f>IF('Passages &amp; Appels'!R751="","",'Passages &amp; Appels'!R751)</f>
        <v/>
      </c>
      <c r="T751" s="437" t="str">
        <f>IF('Passages &amp; Appels'!S751="","",'Passages &amp; Appels'!S751)</f>
        <v/>
      </c>
      <c r="U751" s="112" t="str">
        <f>IF('Passages &amp; Appels'!T751="","",'Passages &amp; Appels'!T751)</f>
        <v/>
      </c>
      <c r="V751" s="413" t="str">
        <f>IF('Passages &amp; Appels'!U751="","",'Passages &amp; Appels'!U751)</f>
        <v/>
      </c>
    </row>
    <row r="752" spans="1:22" ht="18.75" hidden="1" x14ac:dyDescent="0.3">
      <c r="A752" s="486"/>
      <c r="B752" s="491" t="str">
        <f>IF('Passages &amp; Appels'!L752='Passages &amp; Appels'!L751,"",'Passages &amp; Appels'!L752)</f>
        <v/>
      </c>
      <c r="C752" s="487" t="str">
        <f>IF('Passages &amp; Appels'!A752='Passages &amp; Appels'!A751,"",'Passages &amp; Appels'!A752)</f>
        <v/>
      </c>
      <c r="D752" s="490" t="str">
        <f>IF('Passages &amp; Appels'!K752='Passages &amp; Appels'!K751,"",'Passages &amp; Appels'!K752)</f>
        <v/>
      </c>
      <c r="E752" s="488" t="str">
        <f>IF('Passages &amp; Appels'!H752='Passages &amp; Appels'!H751,"",'Passages &amp; Appels'!H752)</f>
        <v/>
      </c>
      <c r="F752" s="489" t="str">
        <f>IF('Passages &amp; Appels'!I752='Passages &amp; Appels'!I751,"",'Passages &amp; Appels'!I752)</f>
        <v/>
      </c>
      <c r="G752" s="259" t="str">
        <f>IF('Passages &amp; Appels'!J752="","",'Passages &amp; Appels'!J752)</f>
        <v/>
      </c>
      <c r="H752" s="468" t="str">
        <f>IF('Passages &amp; Appels'!B752="","",'Passages &amp; Appels'!B752)</f>
        <v/>
      </c>
      <c r="I752" s="437" t="str">
        <f>IF('Passages &amp; Appels'!C752="","",'Passages &amp; Appels'!C752)</f>
        <v/>
      </c>
      <c r="J752" s="110" t="str">
        <f>IF('Passages &amp; Appels'!D752="","",'Passages &amp; Appels'!D752)</f>
        <v/>
      </c>
      <c r="K752" s="110" t="str">
        <f>IF('Passages &amp; Appels'!E752="","",'Passages &amp; Appels'!E752)</f>
        <v/>
      </c>
      <c r="L752" s="110" t="str">
        <f>IF('Passages &amp; Appels'!F752="","",'Passages &amp; Appels'!F752)</f>
        <v/>
      </c>
      <c r="M752" s="112" t="str">
        <f>IF('Passages &amp; Appels'!G752="","",'Passages &amp; Appels'!G752)</f>
        <v/>
      </c>
      <c r="N752" s="441" t="str">
        <f>IF('Passages &amp; Appels'!M752="","",'Passages &amp; Appels'!M752)</f>
        <v/>
      </c>
      <c r="O752" s="431" t="str">
        <f>IF('Passages &amp; Appels'!N752="","",'Passages &amp; Appels'!N752)</f>
        <v/>
      </c>
      <c r="P752" s="431" t="str">
        <f>IF('Passages &amp; Appels'!O752="","",'Passages &amp; Appels'!O752)</f>
        <v/>
      </c>
      <c r="Q752" s="439" t="str">
        <f>IF('Passages &amp; Appels'!P752="","",'Passages &amp; Appels'!P752)</f>
        <v/>
      </c>
      <c r="R752" s="435" t="str">
        <f>IF('Passages &amp; Appels'!Q752="","",'Passages &amp; Appels'!Q752)</f>
        <v/>
      </c>
      <c r="S752" s="110" t="str">
        <f>IF('Passages &amp; Appels'!R752="","",'Passages &amp; Appels'!R752)</f>
        <v/>
      </c>
      <c r="T752" s="437" t="str">
        <f>IF('Passages &amp; Appels'!S752="","",'Passages &amp; Appels'!S752)</f>
        <v/>
      </c>
      <c r="U752" s="112" t="str">
        <f>IF('Passages &amp; Appels'!T752="","",'Passages &amp; Appels'!T752)</f>
        <v/>
      </c>
      <c r="V752" s="413" t="str">
        <f>IF('Passages &amp; Appels'!U752="","",'Passages &amp; Appels'!U752)</f>
        <v/>
      </c>
    </row>
    <row r="753" spans="1:22" ht="18.75" hidden="1" x14ac:dyDescent="0.3">
      <c r="A753" s="486"/>
      <c r="B753" s="491" t="str">
        <f>IF('Passages &amp; Appels'!L753='Passages &amp; Appels'!L752,"",'Passages &amp; Appels'!L753)</f>
        <v/>
      </c>
      <c r="C753" s="487" t="str">
        <f>IF('Passages &amp; Appels'!A753='Passages &amp; Appels'!A752,"",'Passages &amp; Appels'!A753)</f>
        <v/>
      </c>
      <c r="D753" s="490" t="str">
        <f>IF('Passages &amp; Appels'!K753='Passages &amp; Appels'!K752,"",'Passages &amp; Appels'!K753)</f>
        <v/>
      </c>
      <c r="E753" s="488" t="str">
        <f>IF('Passages &amp; Appels'!H753='Passages &amp; Appels'!H752,"",'Passages &amp; Appels'!H753)</f>
        <v/>
      </c>
      <c r="F753" s="489" t="str">
        <f>IF('Passages &amp; Appels'!I753='Passages &amp; Appels'!I752,"",'Passages &amp; Appels'!I753)</f>
        <v/>
      </c>
      <c r="G753" s="259" t="str">
        <f>IF('Passages &amp; Appels'!J753="","",'Passages &amp; Appels'!J753)</f>
        <v/>
      </c>
      <c r="H753" s="468" t="str">
        <f>IF('Passages &amp; Appels'!B753="","",'Passages &amp; Appels'!B753)</f>
        <v/>
      </c>
      <c r="I753" s="437" t="str">
        <f>IF('Passages &amp; Appels'!C753="","",'Passages &amp; Appels'!C753)</f>
        <v/>
      </c>
      <c r="J753" s="110" t="str">
        <f>IF('Passages &amp; Appels'!D753="","",'Passages &amp; Appels'!D753)</f>
        <v/>
      </c>
      <c r="K753" s="110" t="str">
        <f>IF('Passages &amp; Appels'!E753="","",'Passages &amp; Appels'!E753)</f>
        <v/>
      </c>
      <c r="L753" s="110" t="str">
        <f>IF('Passages &amp; Appels'!F753="","",'Passages &amp; Appels'!F753)</f>
        <v/>
      </c>
      <c r="M753" s="112" t="str">
        <f>IF('Passages &amp; Appels'!G753="","",'Passages &amp; Appels'!G753)</f>
        <v/>
      </c>
      <c r="N753" s="441" t="str">
        <f>IF('Passages &amp; Appels'!M753="","",'Passages &amp; Appels'!M753)</f>
        <v/>
      </c>
      <c r="O753" s="431" t="str">
        <f>IF('Passages &amp; Appels'!N753="","",'Passages &amp; Appels'!N753)</f>
        <v/>
      </c>
      <c r="P753" s="431" t="str">
        <f>IF('Passages &amp; Appels'!O753="","",'Passages &amp; Appels'!O753)</f>
        <v/>
      </c>
      <c r="Q753" s="439" t="str">
        <f>IF('Passages &amp; Appels'!P753="","",'Passages &amp; Appels'!P753)</f>
        <v/>
      </c>
      <c r="R753" s="435" t="str">
        <f>IF('Passages &amp; Appels'!Q753="","",'Passages &amp; Appels'!Q753)</f>
        <v/>
      </c>
      <c r="S753" s="110" t="str">
        <f>IF('Passages &amp; Appels'!R753="","",'Passages &amp; Appels'!R753)</f>
        <v/>
      </c>
      <c r="T753" s="437" t="str">
        <f>IF('Passages &amp; Appels'!S753="","",'Passages &amp; Appels'!S753)</f>
        <v/>
      </c>
      <c r="U753" s="112" t="str">
        <f>IF('Passages &amp; Appels'!T753="","",'Passages &amp; Appels'!T753)</f>
        <v/>
      </c>
      <c r="V753" s="413" t="str">
        <f>IF('Passages &amp; Appels'!U753="","",'Passages &amp; Appels'!U753)</f>
        <v/>
      </c>
    </row>
    <row r="754" spans="1:22" ht="18.75" hidden="1" x14ac:dyDescent="0.3">
      <c r="A754" s="486"/>
      <c r="B754" s="491" t="str">
        <f>IF('Passages &amp; Appels'!L754='Passages &amp; Appels'!L753,"",'Passages &amp; Appels'!L754)</f>
        <v/>
      </c>
      <c r="C754" s="487" t="str">
        <f>IF('Passages &amp; Appels'!A754='Passages &amp; Appels'!A753,"",'Passages &amp; Appels'!A754)</f>
        <v/>
      </c>
      <c r="D754" s="490" t="str">
        <f>IF('Passages &amp; Appels'!K754='Passages &amp; Appels'!K753,"",'Passages &amp; Appels'!K754)</f>
        <v/>
      </c>
      <c r="E754" s="488" t="str">
        <f>IF('Passages &amp; Appels'!H754='Passages &amp; Appels'!H753,"",'Passages &amp; Appels'!H754)</f>
        <v/>
      </c>
      <c r="F754" s="489" t="str">
        <f>IF('Passages &amp; Appels'!I754='Passages &amp; Appels'!I753,"",'Passages &amp; Appels'!I754)</f>
        <v/>
      </c>
      <c r="G754" s="259" t="str">
        <f>IF('Passages &amp; Appels'!J754="","",'Passages &amp; Appels'!J754)</f>
        <v/>
      </c>
      <c r="H754" s="468" t="str">
        <f>IF('Passages &amp; Appels'!B754="","",'Passages &amp; Appels'!B754)</f>
        <v/>
      </c>
      <c r="I754" s="437" t="str">
        <f>IF('Passages &amp; Appels'!C754="","",'Passages &amp; Appels'!C754)</f>
        <v/>
      </c>
      <c r="J754" s="110" t="str">
        <f>IF('Passages &amp; Appels'!D754="","",'Passages &amp; Appels'!D754)</f>
        <v/>
      </c>
      <c r="K754" s="110" t="str">
        <f>IF('Passages &amp; Appels'!E754="","",'Passages &amp; Appels'!E754)</f>
        <v/>
      </c>
      <c r="L754" s="110" t="str">
        <f>IF('Passages &amp; Appels'!F754="","",'Passages &amp; Appels'!F754)</f>
        <v/>
      </c>
      <c r="M754" s="112" t="str">
        <f>IF('Passages &amp; Appels'!G754="","",'Passages &amp; Appels'!G754)</f>
        <v/>
      </c>
      <c r="N754" s="441" t="str">
        <f>IF('Passages &amp; Appels'!M754="","",'Passages &amp; Appels'!M754)</f>
        <v/>
      </c>
      <c r="O754" s="431" t="str">
        <f>IF('Passages &amp; Appels'!N754="","",'Passages &amp; Appels'!N754)</f>
        <v/>
      </c>
      <c r="P754" s="431" t="str">
        <f>IF('Passages &amp; Appels'!O754="","",'Passages &amp; Appels'!O754)</f>
        <v/>
      </c>
      <c r="Q754" s="439" t="str">
        <f>IF('Passages &amp; Appels'!P754="","",'Passages &amp; Appels'!P754)</f>
        <v/>
      </c>
      <c r="R754" s="435" t="str">
        <f>IF('Passages &amp; Appels'!Q754="","",'Passages &amp; Appels'!Q754)</f>
        <v/>
      </c>
      <c r="S754" s="110" t="str">
        <f>IF('Passages &amp; Appels'!R754="","",'Passages &amp; Appels'!R754)</f>
        <v/>
      </c>
      <c r="T754" s="437" t="str">
        <f>IF('Passages &amp; Appels'!S754="","",'Passages &amp; Appels'!S754)</f>
        <v/>
      </c>
      <c r="U754" s="112" t="str">
        <f>IF('Passages &amp; Appels'!T754="","",'Passages &amp; Appels'!T754)</f>
        <v/>
      </c>
      <c r="V754" s="413" t="str">
        <f>IF('Passages &amp; Appels'!U754="","",'Passages &amp; Appels'!U754)</f>
        <v/>
      </c>
    </row>
    <row r="755" spans="1:22" ht="18.75" hidden="1" x14ac:dyDescent="0.3">
      <c r="A755" s="486"/>
      <c r="B755" s="491" t="str">
        <f>IF('Passages &amp; Appels'!L755='Passages &amp; Appels'!L754,"",'Passages &amp; Appels'!L755)</f>
        <v/>
      </c>
      <c r="C755" s="487" t="str">
        <f>IF('Passages &amp; Appels'!A755='Passages &amp; Appels'!A754,"",'Passages &amp; Appels'!A755)</f>
        <v/>
      </c>
      <c r="D755" s="490" t="str">
        <f>IF('Passages &amp; Appels'!K755='Passages &amp; Appels'!K754,"",'Passages &amp; Appels'!K755)</f>
        <v/>
      </c>
      <c r="E755" s="488" t="str">
        <f>IF('Passages &amp; Appels'!H755='Passages &amp; Appels'!H754,"",'Passages &amp; Appels'!H755)</f>
        <v/>
      </c>
      <c r="F755" s="489" t="str">
        <f>IF('Passages &amp; Appels'!I755='Passages &amp; Appels'!I754,"",'Passages &amp; Appels'!I755)</f>
        <v/>
      </c>
      <c r="G755" s="259" t="str">
        <f>IF('Passages &amp; Appels'!J755="","",'Passages &amp; Appels'!J755)</f>
        <v/>
      </c>
      <c r="H755" s="468" t="str">
        <f>IF('Passages &amp; Appels'!B755="","",'Passages &amp; Appels'!B755)</f>
        <v/>
      </c>
      <c r="I755" s="437" t="str">
        <f>IF('Passages &amp; Appels'!C755="","",'Passages &amp; Appels'!C755)</f>
        <v/>
      </c>
      <c r="J755" s="110" t="str">
        <f>IF('Passages &amp; Appels'!D755="","",'Passages &amp; Appels'!D755)</f>
        <v/>
      </c>
      <c r="K755" s="110" t="str">
        <f>IF('Passages &amp; Appels'!E755="","",'Passages &amp; Appels'!E755)</f>
        <v/>
      </c>
      <c r="L755" s="110" t="str">
        <f>IF('Passages &amp; Appels'!F755="","",'Passages &amp; Appels'!F755)</f>
        <v/>
      </c>
      <c r="M755" s="112" t="str">
        <f>IF('Passages &amp; Appels'!G755="","",'Passages &amp; Appels'!G755)</f>
        <v/>
      </c>
      <c r="N755" s="441" t="str">
        <f>IF('Passages &amp; Appels'!M755="","",'Passages &amp; Appels'!M755)</f>
        <v/>
      </c>
      <c r="O755" s="431" t="str">
        <f>IF('Passages &amp; Appels'!N755="","",'Passages &amp; Appels'!N755)</f>
        <v/>
      </c>
      <c r="P755" s="431" t="str">
        <f>IF('Passages &amp; Appels'!O755="","",'Passages &amp; Appels'!O755)</f>
        <v/>
      </c>
      <c r="Q755" s="439" t="str">
        <f>IF('Passages &amp; Appels'!P755="","",'Passages &amp; Appels'!P755)</f>
        <v/>
      </c>
      <c r="R755" s="435" t="str">
        <f>IF('Passages &amp; Appels'!Q755="","",'Passages &amp; Appels'!Q755)</f>
        <v/>
      </c>
      <c r="S755" s="110" t="str">
        <f>IF('Passages &amp; Appels'!R755="","",'Passages &amp; Appels'!R755)</f>
        <v/>
      </c>
      <c r="T755" s="437" t="str">
        <f>IF('Passages &amp; Appels'!S755="","",'Passages &amp; Appels'!S755)</f>
        <v/>
      </c>
      <c r="U755" s="112" t="str">
        <f>IF('Passages &amp; Appels'!T755="","",'Passages &amp; Appels'!T755)</f>
        <v/>
      </c>
      <c r="V755" s="413" t="str">
        <f>IF('Passages &amp; Appels'!U755="","",'Passages &amp; Appels'!U755)</f>
        <v/>
      </c>
    </row>
    <row r="756" spans="1:22" ht="18.75" hidden="1" x14ac:dyDescent="0.3">
      <c r="A756" s="486"/>
      <c r="B756" s="491" t="str">
        <f>IF('Passages &amp; Appels'!L756='Passages &amp; Appels'!L755,"",'Passages &amp; Appels'!L756)</f>
        <v/>
      </c>
      <c r="C756" s="487" t="str">
        <f>IF('Passages &amp; Appels'!A756='Passages &amp; Appels'!A755,"",'Passages &amp; Appels'!A756)</f>
        <v/>
      </c>
      <c r="D756" s="490" t="str">
        <f>IF('Passages &amp; Appels'!K756='Passages &amp; Appels'!K755,"",'Passages &amp; Appels'!K756)</f>
        <v/>
      </c>
      <c r="E756" s="488" t="str">
        <f>IF('Passages &amp; Appels'!H756='Passages &amp; Appels'!H755,"",'Passages &amp; Appels'!H756)</f>
        <v/>
      </c>
      <c r="F756" s="489" t="str">
        <f>IF('Passages &amp; Appels'!I756='Passages &amp; Appels'!I755,"",'Passages &amp; Appels'!I756)</f>
        <v/>
      </c>
      <c r="G756" s="259" t="str">
        <f>IF('Passages &amp; Appels'!J756="","",'Passages &amp; Appels'!J756)</f>
        <v/>
      </c>
      <c r="H756" s="468" t="str">
        <f>IF('Passages &amp; Appels'!B756="","",'Passages &amp; Appels'!B756)</f>
        <v/>
      </c>
      <c r="I756" s="437" t="str">
        <f>IF('Passages &amp; Appels'!C756="","",'Passages &amp; Appels'!C756)</f>
        <v/>
      </c>
      <c r="J756" s="110" t="str">
        <f>IF('Passages &amp; Appels'!D756="","",'Passages &amp; Appels'!D756)</f>
        <v/>
      </c>
      <c r="K756" s="110" t="str">
        <f>IF('Passages &amp; Appels'!E756="","",'Passages &amp; Appels'!E756)</f>
        <v/>
      </c>
      <c r="L756" s="110" t="str">
        <f>IF('Passages &amp; Appels'!F756="","",'Passages &amp; Appels'!F756)</f>
        <v/>
      </c>
      <c r="M756" s="112" t="str">
        <f>IF('Passages &amp; Appels'!G756="","",'Passages &amp; Appels'!G756)</f>
        <v/>
      </c>
      <c r="N756" s="441" t="str">
        <f>IF('Passages &amp; Appels'!M756="","",'Passages &amp; Appels'!M756)</f>
        <v/>
      </c>
      <c r="O756" s="431" t="str">
        <f>IF('Passages &amp; Appels'!N756="","",'Passages &amp; Appels'!N756)</f>
        <v/>
      </c>
      <c r="P756" s="431" t="str">
        <f>IF('Passages &amp; Appels'!O756="","",'Passages &amp; Appels'!O756)</f>
        <v/>
      </c>
      <c r="Q756" s="439" t="str">
        <f>IF('Passages &amp; Appels'!P756="","",'Passages &amp; Appels'!P756)</f>
        <v/>
      </c>
      <c r="R756" s="435" t="str">
        <f>IF('Passages &amp; Appels'!Q756="","",'Passages &amp; Appels'!Q756)</f>
        <v/>
      </c>
      <c r="S756" s="110" t="str">
        <f>IF('Passages &amp; Appels'!R756="","",'Passages &amp; Appels'!R756)</f>
        <v/>
      </c>
      <c r="T756" s="437" t="str">
        <f>IF('Passages &amp; Appels'!S756="","",'Passages &amp; Appels'!S756)</f>
        <v/>
      </c>
      <c r="U756" s="112" t="str">
        <f>IF('Passages &amp; Appels'!T756="","",'Passages &amp; Appels'!T756)</f>
        <v/>
      </c>
      <c r="V756" s="413" t="str">
        <f>IF('Passages &amp; Appels'!U756="","",'Passages &amp; Appels'!U756)</f>
        <v/>
      </c>
    </row>
    <row r="757" spans="1:22" ht="18.75" hidden="1" x14ac:dyDescent="0.3">
      <c r="A757" s="486"/>
      <c r="B757" s="491" t="str">
        <f>IF('Passages &amp; Appels'!L757='Passages &amp; Appels'!L756,"",'Passages &amp; Appels'!L757)</f>
        <v/>
      </c>
      <c r="C757" s="487" t="str">
        <f>IF('Passages &amp; Appels'!A757='Passages &amp; Appels'!A756,"",'Passages &amp; Appels'!A757)</f>
        <v/>
      </c>
      <c r="D757" s="490" t="str">
        <f>IF('Passages &amp; Appels'!K757='Passages &amp; Appels'!K756,"",'Passages &amp; Appels'!K757)</f>
        <v/>
      </c>
      <c r="E757" s="488" t="str">
        <f>IF('Passages &amp; Appels'!H757='Passages &amp; Appels'!H756,"",'Passages &amp; Appels'!H757)</f>
        <v/>
      </c>
      <c r="F757" s="489" t="str">
        <f>IF('Passages &amp; Appels'!I757='Passages &amp; Appels'!I756,"",'Passages &amp; Appels'!I757)</f>
        <v/>
      </c>
      <c r="G757" s="259" t="str">
        <f>IF('Passages &amp; Appels'!J757="","",'Passages &amp; Appels'!J757)</f>
        <v/>
      </c>
      <c r="H757" s="468" t="str">
        <f>IF('Passages &amp; Appels'!B757="","",'Passages &amp; Appels'!B757)</f>
        <v/>
      </c>
      <c r="I757" s="437" t="str">
        <f>IF('Passages &amp; Appels'!C757="","",'Passages &amp; Appels'!C757)</f>
        <v/>
      </c>
      <c r="J757" s="110" t="str">
        <f>IF('Passages &amp; Appels'!D757="","",'Passages &amp; Appels'!D757)</f>
        <v/>
      </c>
      <c r="K757" s="110" t="str">
        <f>IF('Passages &amp; Appels'!E757="","",'Passages &amp; Appels'!E757)</f>
        <v/>
      </c>
      <c r="L757" s="110" t="str">
        <f>IF('Passages &amp; Appels'!F757="","",'Passages &amp; Appels'!F757)</f>
        <v/>
      </c>
      <c r="M757" s="112" t="str">
        <f>IF('Passages &amp; Appels'!G757="","",'Passages &amp; Appels'!G757)</f>
        <v/>
      </c>
      <c r="N757" s="441" t="str">
        <f>IF('Passages &amp; Appels'!M757="","",'Passages &amp; Appels'!M757)</f>
        <v/>
      </c>
      <c r="O757" s="431" t="str">
        <f>IF('Passages &amp; Appels'!N757="","",'Passages &amp; Appels'!N757)</f>
        <v/>
      </c>
      <c r="P757" s="431" t="str">
        <f>IF('Passages &amp; Appels'!O757="","",'Passages &amp; Appels'!O757)</f>
        <v/>
      </c>
      <c r="Q757" s="439" t="str">
        <f>IF('Passages &amp; Appels'!P757="","",'Passages &amp; Appels'!P757)</f>
        <v/>
      </c>
      <c r="R757" s="435" t="str">
        <f>IF('Passages &amp; Appels'!Q757="","",'Passages &amp; Appels'!Q757)</f>
        <v/>
      </c>
      <c r="S757" s="110" t="str">
        <f>IF('Passages &amp; Appels'!R757="","",'Passages &amp; Appels'!R757)</f>
        <v/>
      </c>
      <c r="T757" s="437" t="str">
        <f>IF('Passages &amp; Appels'!S757="","",'Passages &amp; Appels'!S757)</f>
        <v/>
      </c>
      <c r="U757" s="112" t="str">
        <f>IF('Passages &amp; Appels'!T757="","",'Passages &amp; Appels'!T757)</f>
        <v/>
      </c>
      <c r="V757" s="413" t="str">
        <f>IF('Passages &amp; Appels'!U757="","",'Passages &amp; Appels'!U757)</f>
        <v/>
      </c>
    </row>
    <row r="758" spans="1:22" ht="18.75" hidden="1" x14ac:dyDescent="0.3">
      <c r="A758" s="486"/>
      <c r="B758" s="491" t="str">
        <f>IF('Passages &amp; Appels'!L758='Passages &amp; Appels'!L757,"",'Passages &amp; Appels'!L758)</f>
        <v/>
      </c>
      <c r="C758" s="487" t="str">
        <f>IF('Passages &amp; Appels'!A758='Passages &amp; Appels'!A757,"",'Passages &amp; Appels'!A758)</f>
        <v/>
      </c>
      <c r="D758" s="490" t="str">
        <f>IF('Passages &amp; Appels'!K758='Passages &amp; Appels'!K757,"",'Passages &amp; Appels'!K758)</f>
        <v/>
      </c>
      <c r="E758" s="488" t="str">
        <f>IF('Passages &amp; Appels'!H758='Passages &amp; Appels'!H757,"",'Passages &amp; Appels'!H758)</f>
        <v/>
      </c>
      <c r="F758" s="489" t="str">
        <f>IF('Passages &amp; Appels'!I758='Passages &amp; Appels'!I757,"",'Passages &amp; Appels'!I758)</f>
        <v/>
      </c>
      <c r="G758" s="259" t="str">
        <f>IF('Passages &amp; Appels'!J758="","",'Passages &amp; Appels'!J758)</f>
        <v/>
      </c>
      <c r="H758" s="468" t="str">
        <f>IF('Passages &amp; Appels'!B758="","",'Passages &amp; Appels'!B758)</f>
        <v/>
      </c>
      <c r="I758" s="437" t="str">
        <f>IF('Passages &amp; Appels'!C758="","",'Passages &amp; Appels'!C758)</f>
        <v/>
      </c>
      <c r="J758" s="110" t="str">
        <f>IF('Passages &amp; Appels'!D758="","",'Passages &amp; Appels'!D758)</f>
        <v/>
      </c>
      <c r="K758" s="110" t="str">
        <f>IF('Passages &amp; Appels'!E758="","",'Passages &amp; Appels'!E758)</f>
        <v/>
      </c>
      <c r="L758" s="110" t="str">
        <f>IF('Passages &amp; Appels'!F758="","",'Passages &amp; Appels'!F758)</f>
        <v/>
      </c>
      <c r="M758" s="112" t="str">
        <f>IF('Passages &amp; Appels'!G758="","",'Passages &amp; Appels'!G758)</f>
        <v/>
      </c>
      <c r="N758" s="441" t="str">
        <f>IF('Passages &amp; Appels'!M758="","",'Passages &amp; Appels'!M758)</f>
        <v/>
      </c>
      <c r="O758" s="431" t="str">
        <f>IF('Passages &amp; Appels'!N758="","",'Passages &amp; Appels'!N758)</f>
        <v/>
      </c>
      <c r="P758" s="431" t="str">
        <f>IF('Passages &amp; Appels'!O758="","",'Passages &amp; Appels'!O758)</f>
        <v/>
      </c>
      <c r="Q758" s="439" t="str">
        <f>IF('Passages &amp; Appels'!P758="","",'Passages &amp; Appels'!P758)</f>
        <v/>
      </c>
      <c r="R758" s="435" t="str">
        <f>IF('Passages &amp; Appels'!Q758="","",'Passages &amp; Appels'!Q758)</f>
        <v/>
      </c>
      <c r="S758" s="110" t="str">
        <f>IF('Passages &amp; Appels'!R758="","",'Passages &amp; Appels'!R758)</f>
        <v/>
      </c>
      <c r="T758" s="437" t="str">
        <f>IF('Passages &amp; Appels'!S758="","",'Passages &amp; Appels'!S758)</f>
        <v/>
      </c>
      <c r="U758" s="112" t="str">
        <f>IF('Passages &amp; Appels'!T758="","",'Passages &amp; Appels'!T758)</f>
        <v/>
      </c>
      <c r="V758" s="413" t="str">
        <f>IF('Passages &amp; Appels'!U758="","",'Passages &amp; Appels'!U758)</f>
        <v/>
      </c>
    </row>
    <row r="759" spans="1:22" ht="18.75" hidden="1" x14ac:dyDescent="0.3">
      <c r="A759" s="486"/>
      <c r="B759" s="491" t="str">
        <f>IF('Passages &amp; Appels'!L759='Passages &amp; Appels'!L758,"",'Passages &amp; Appels'!L759)</f>
        <v/>
      </c>
      <c r="C759" s="487" t="str">
        <f>IF('Passages &amp; Appels'!A759='Passages &amp; Appels'!A758,"",'Passages &amp; Appels'!A759)</f>
        <v/>
      </c>
      <c r="D759" s="490" t="str">
        <f>IF('Passages &amp; Appels'!K759='Passages &amp; Appels'!K758,"",'Passages &amp; Appels'!K759)</f>
        <v/>
      </c>
      <c r="E759" s="488" t="str">
        <f>IF('Passages &amp; Appels'!H759='Passages &amp; Appels'!H758,"",'Passages &amp; Appels'!H759)</f>
        <v/>
      </c>
      <c r="F759" s="489" t="str">
        <f>IF('Passages &amp; Appels'!I759='Passages &amp; Appels'!I758,"",'Passages &amp; Appels'!I759)</f>
        <v/>
      </c>
      <c r="G759" s="259" t="str">
        <f>IF('Passages &amp; Appels'!J759="","",'Passages &amp; Appels'!J759)</f>
        <v/>
      </c>
      <c r="H759" s="468" t="str">
        <f>IF('Passages &amp; Appels'!B759="","",'Passages &amp; Appels'!B759)</f>
        <v/>
      </c>
      <c r="I759" s="437" t="str">
        <f>IF('Passages &amp; Appels'!C759="","",'Passages &amp; Appels'!C759)</f>
        <v/>
      </c>
      <c r="J759" s="110" t="str">
        <f>IF('Passages &amp; Appels'!D759="","",'Passages &amp; Appels'!D759)</f>
        <v/>
      </c>
      <c r="K759" s="110" t="str">
        <f>IF('Passages &amp; Appels'!E759="","",'Passages &amp; Appels'!E759)</f>
        <v/>
      </c>
      <c r="L759" s="110" t="str">
        <f>IF('Passages &amp; Appels'!F759="","",'Passages &amp; Appels'!F759)</f>
        <v/>
      </c>
      <c r="M759" s="112" t="str">
        <f>IF('Passages &amp; Appels'!G759="","",'Passages &amp; Appels'!G759)</f>
        <v/>
      </c>
      <c r="N759" s="441" t="str">
        <f>IF('Passages &amp; Appels'!M759="","",'Passages &amp; Appels'!M759)</f>
        <v/>
      </c>
      <c r="O759" s="431" t="str">
        <f>IF('Passages &amp; Appels'!N759="","",'Passages &amp; Appels'!N759)</f>
        <v/>
      </c>
      <c r="P759" s="431" t="str">
        <f>IF('Passages &amp; Appels'!O759="","",'Passages &amp; Appels'!O759)</f>
        <v/>
      </c>
      <c r="Q759" s="439" t="str">
        <f>IF('Passages &amp; Appels'!P759="","",'Passages &amp; Appels'!P759)</f>
        <v/>
      </c>
      <c r="R759" s="435" t="str">
        <f>IF('Passages &amp; Appels'!Q759="","",'Passages &amp; Appels'!Q759)</f>
        <v/>
      </c>
      <c r="S759" s="110" t="str">
        <f>IF('Passages &amp; Appels'!R759="","",'Passages &amp; Appels'!R759)</f>
        <v/>
      </c>
      <c r="T759" s="437" t="str">
        <f>IF('Passages &amp; Appels'!S759="","",'Passages &amp; Appels'!S759)</f>
        <v/>
      </c>
      <c r="U759" s="112" t="str">
        <f>IF('Passages &amp; Appels'!T759="","",'Passages &amp; Appels'!T759)</f>
        <v/>
      </c>
      <c r="V759" s="413" t="str">
        <f>IF('Passages &amp; Appels'!U759="","",'Passages &amp; Appels'!U759)</f>
        <v/>
      </c>
    </row>
    <row r="760" spans="1:22" ht="18.75" hidden="1" x14ac:dyDescent="0.3">
      <c r="A760" s="486"/>
      <c r="B760" s="491" t="str">
        <f>IF('Passages &amp; Appels'!L760='Passages &amp; Appels'!L759,"",'Passages &amp; Appels'!L760)</f>
        <v/>
      </c>
      <c r="C760" s="487" t="str">
        <f>IF('Passages &amp; Appels'!A760='Passages &amp; Appels'!A759,"",'Passages &amp; Appels'!A760)</f>
        <v/>
      </c>
      <c r="D760" s="490" t="str">
        <f>IF('Passages &amp; Appels'!K760='Passages &amp; Appels'!K759,"",'Passages &amp; Appels'!K760)</f>
        <v/>
      </c>
      <c r="E760" s="488" t="str">
        <f>IF('Passages &amp; Appels'!H760='Passages &amp; Appels'!H759,"",'Passages &amp; Appels'!H760)</f>
        <v/>
      </c>
      <c r="F760" s="489" t="str">
        <f>IF('Passages &amp; Appels'!I760='Passages &amp; Appels'!I759,"",'Passages &amp; Appels'!I760)</f>
        <v/>
      </c>
      <c r="G760" s="259" t="str">
        <f>IF('Passages &amp; Appels'!J760="","",'Passages &amp; Appels'!J760)</f>
        <v/>
      </c>
      <c r="H760" s="468" t="str">
        <f>IF('Passages &amp; Appels'!B760="","",'Passages &amp; Appels'!B760)</f>
        <v/>
      </c>
      <c r="I760" s="437" t="str">
        <f>IF('Passages &amp; Appels'!C760="","",'Passages &amp; Appels'!C760)</f>
        <v/>
      </c>
      <c r="J760" s="110" t="str">
        <f>IF('Passages &amp; Appels'!D760="","",'Passages &amp; Appels'!D760)</f>
        <v/>
      </c>
      <c r="K760" s="110" t="str">
        <f>IF('Passages &amp; Appels'!E760="","",'Passages &amp; Appels'!E760)</f>
        <v/>
      </c>
      <c r="L760" s="110" t="str">
        <f>IF('Passages &amp; Appels'!F760="","",'Passages &amp; Appels'!F760)</f>
        <v/>
      </c>
      <c r="M760" s="112" t="str">
        <f>IF('Passages &amp; Appels'!G760="","",'Passages &amp; Appels'!G760)</f>
        <v/>
      </c>
      <c r="N760" s="441" t="str">
        <f>IF('Passages &amp; Appels'!M760="","",'Passages &amp; Appels'!M760)</f>
        <v/>
      </c>
      <c r="O760" s="431" t="str">
        <f>IF('Passages &amp; Appels'!N760="","",'Passages &amp; Appels'!N760)</f>
        <v/>
      </c>
      <c r="P760" s="431" t="str">
        <f>IF('Passages &amp; Appels'!O760="","",'Passages &amp; Appels'!O760)</f>
        <v/>
      </c>
      <c r="Q760" s="439" t="str">
        <f>IF('Passages &amp; Appels'!P760="","",'Passages &amp; Appels'!P760)</f>
        <v/>
      </c>
      <c r="R760" s="435" t="str">
        <f>IF('Passages &amp; Appels'!Q760="","",'Passages &amp; Appels'!Q760)</f>
        <v/>
      </c>
      <c r="S760" s="110" t="str">
        <f>IF('Passages &amp; Appels'!R760="","",'Passages &amp; Appels'!R760)</f>
        <v/>
      </c>
      <c r="T760" s="437" t="str">
        <f>IF('Passages &amp; Appels'!S760="","",'Passages &amp; Appels'!S760)</f>
        <v/>
      </c>
      <c r="U760" s="112" t="str">
        <f>IF('Passages &amp; Appels'!T760="","",'Passages &amp; Appels'!T760)</f>
        <v/>
      </c>
      <c r="V760" s="413" t="str">
        <f>IF('Passages &amp; Appels'!U760="","",'Passages &amp; Appels'!U760)</f>
        <v/>
      </c>
    </row>
    <row r="761" spans="1:22" ht="18.75" hidden="1" x14ac:dyDescent="0.3">
      <c r="A761" s="486"/>
      <c r="B761" s="491" t="str">
        <f>IF('Passages &amp; Appels'!L761='Passages &amp; Appels'!L760,"",'Passages &amp; Appels'!L761)</f>
        <v/>
      </c>
      <c r="C761" s="487" t="str">
        <f>IF('Passages &amp; Appels'!A761='Passages &amp; Appels'!A760,"",'Passages &amp; Appels'!A761)</f>
        <v/>
      </c>
      <c r="D761" s="490" t="str">
        <f>IF('Passages &amp; Appels'!K761='Passages &amp; Appels'!K760,"",'Passages &amp; Appels'!K761)</f>
        <v/>
      </c>
      <c r="E761" s="488" t="str">
        <f>IF('Passages &amp; Appels'!H761='Passages &amp; Appels'!H760,"",'Passages &amp; Appels'!H761)</f>
        <v/>
      </c>
      <c r="F761" s="489" t="str">
        <f>IF('Passages &amp; Appels'!I761='Passages &amp; Appels'!I760,"",'Passages &amp; Appels'!I761)</f>
        <v/>
      </c>
      <c r="G761" s="259" t="str">
        <f>IF('Passages &amp; Appels'!J761="","",'Passages &amp; Appels'!J761)</f>
        <v/>
      </c>
      <c r="H761" s="468" t="str">
        <f>IF('Passages &amp; Appels'!B761="","",'Passages &amp; Appels'!B761)</f>
        <v/>
      </c>
      <c r="I761" s="437" t="str">
        <f>IF('Passages &amp; Appels'!C761="","",'Passages &amp; Appels'!C761)</f>
        <v/>
      </c>
      <c r="J761" s="110" t="str">
        <f>IF('Passages &amp; Appels'!D761="","",'Passages &amp; Appels'!D761)</f>
        <v/>
      </c>
      <c r="K761" s="110" t="str">
        <f>IF('Passages &amp; Appels'!E761="","",'Passages &amp; Appels'!E761)</f>
        <v/>
      </c>
      <c r="L761" s="110" t="str">
        <f>IF('Passages &amp; Appels'!F761="","",'Passages &amp; Appels'!F761)</f>
        <v/>
      </c>
      <c r="M761" s="112" t="str">
        <f>IF('Passages &amp; Appels'!G761="","",'Passages &amp; Appels'!G761)</f>
        <v/>
      </c>
      <c r="N761" s="441" t="str">
        <f>IF('Passages &amp; Appels'!M761="","",'Passages &amp; Appels'!M761)</f>
        <v/>
      </c>
      <c r="O761" s="431" t="str">
        <f>IF('Passages &amp; Appels'!N761="","",'Passages &amp; Appels'!N761)</f>
        <v/>
      </c>
      <c r="P761" s="431" t="str">
        <f>IF('Passages &amp; Appels'!O761="","",'Passages &amp; Appels'!O761)</f>
        <v/>
      </c>
      <c r="Q761" s="439" t="str">
        <f>IF('Passages &amp; Appels'!P761="","",'Passages &amp; Appels'!P761)</f>
        <v/>
      </c>
      <c r="R761" s="435" t="str">
        <f>IF('Passages &amp; Appels'!Q761="","",'Passages &amp; Appels'!Q761)</f>
        <v/>
      </c>
      <c r="S761" s="110" t="str">
        <f>IF('Passages &amp; Appels'!R761="","",'Passages &amp; Appels'!R761)</f>
        <v/>
      </c>
      <c r="T761" s="437" t="str">
        <f>IF('Passages &amp; Appels'!S761="","",'Passages &amp; Appels'!S761)</f>
        <v/>
      </c>
      <c r="U761" s="112" t="str">
        <f>IF('Passages &amp; Appels'!T761="","",'Passages &amp; Appels'!T761)</f>
        <v/>
      </c>
      <c r="V761" s="413" t="str">
        <f>IF('Passages &amp; Appels'!U761="","",'Passages &amp; Appels'!U761)</f>
        <v/>
      </c>
    </row>
    <row r="762" spans="1:22" ht="18.75" hidden="1" x14ac:dyDescent="0.3">
      <c r="A762" s="486"/>
      <c r="B762" s="491" t="str">
        <f>IF('Passages &amp; Appels'!L762='Passages &amp; Appels'!L761,"",'Passages &amp; Appels'!L762)</f>
        <v/>
      </c>
      <c r="C762" s="487" t="str">
        <f>IF('Passages &amp; Appels'!A762='Passages &amp; Appels'!A761,"",'Passages &amp; Appels'!A762)</f>
        <v/>
      </c>
      <c r="D762" s="490" t="str">
        <f>IF('Passages &amp; Appels'!K762='Passages &amp; Appels'!K761,"",'Passages &amp; Appels'!K762)</f>
        <v/>
      </c>
      <c r="E762" s="488" t="str">
        <f>IF('Passages &amp; Appels'!H762='Passages &amp; Appels'!H761,"",'Passages &amp; Appels'!H762)</f>
        <v/>
      </c>
      <c r="F762" s="489" t="str">
        <f>IF('Passages &amp; Appels'!I762='Passages &amp; Appels'!I761,"",'Passages &amp; Appels'!I762)</f>
        <v/>
      </c>
      <c r="G762" s="259" t="str">
        <f>IF('Passages &amp; Appels'!J762="","",'Passages &amp; Appels'!J762)</f>
        <v/>
      </c>
      <c r="H762" s="468" t="str">
        <f>IF('Passages &amp; Appels'!B762="","",'Passages &amp; Appels'!B762)</f>
        <v/>
      </c>
      <c r="I762" s="437" t="str">
        <f>IF('Passages &amp; Appels'!C762="","",'Passages &amp; Appels'!C762)</f>
        <v/>
      </c>
      <c r="J762" s="110" t="str">
        <f>IF('Passages &amp; Appels'!D762="","",'Passages &amp; Appels'!D762)</f>
        <v/>
      </c>
      <c r="K762" s="110" t="str">
        <f>IF('Passages &amp; Appels'!E762="","",'Passages &amp; Appels'!E762)</f>
        <v/>
      </c>
      <c r="L762" s="110" t="str">
        <f>IF('Passages &amp; Appels'!F762="","",'Passages &amp; Appels'!F762)</f>
        <v/>
      </c>
      <c r="M762" s="112" t="str">
        <f>IF('Passages &amp; Appels'!G762="","",'Passages &amp; Appels'!G762)</f>
        <v/>
      </c>
      <c r="N762" s="441" t="str">
        <f>IF('Passages &amp; Appels'!M762="","",'Passages &amp; Appels'!M762)</f>
        <v/>
      </c>
      <c r="O762" s="431" t="str">
        <f>IF('Passages &amp; Appels'!N762="","",'Passages &amp; Appels'!N762)</f>
        <v/>
      </c>
      <c r="P762" s="431" t="str">
        <f>IF('Passages &amp; Appels'!O762="","",'Passages &amp; Appels'!O762)</f>
        <v/>
      </c>
      <c r="Q762" s="439" t="str">
        <f>IF('Passages &amp; Appels'!P762="","",'Passages &amp; Appels'!P762)</f>
        <v/>
      </c>
      <c r="R762" s="435" t="str">
        <f>IF('Passages &amp; Appels'!Q762="","",'Passages &amp; Appels'!Q762)</f>
        <v/>
      </c>
      <c r="S762" s="110" t="str">
        <f>IF('Passages &amp; Appels'!R762="","",'Passages &amp; Appels'!R762)</f>
        <v/>
      </c>
      <c r="T762" s="437" t="str">
        <f>IF('Passages &amp; Appels'!S762="","",'Passages &amp; Appels'!S762)</f>
        <v/>
      </c>
      <c r="U762" s="112" t="str">
        <f>IF('Passages &amp; Appels'!T762="","",'Passages &amp; Appels'!T762)</f>
        <v/>
      </c>
      <c r="V762" s="413" t="str">
        <f>IF('Passages &amp; Appels'!U762="","",'Passages &amp; Appels'!U762)</f>
        <v/>
      </c>
    </row>
    <row r="763" spans="1:22" ht="18.75" hidden="1" x14ac:dyDescent="0.3">
      <c r="A763" s="486"/>
      <c r="B763" s="491" t="str">
        <f>IF('Passages &amp; Appels'!L763='Passages &amp; Appels'!L762,"",'Passages &amp; Appels'!L763)</f>
        <v/>
      </c>
      <c r="C763" s="487" t="str">
        <f>IF('Passages &amp; Appels'!A763='Passages &amp; Appels'!A762,"",'Passages &amp; Appels'!A763)</f>
        <v/>
      </c>
      <c r="D763" s="490" t="str">
        <f>IF('Passages &amp; Appels'!K763='Passages &amp; Appels'!K762,"",'Passages &amp; Appels'!K763)</f>
        <v/>
      </c>
      <c r="E763" s="488" t="str">
        <f>IF('Passages &amp; Appels'!H763='Passages &amp; Appels'!H762,"",'Passages &amp; Appels'!H763)</f>
        <v/>
      </c>
      <c r="F763" s="489" t="str">
        <f>IF('Passages &amp; Appels'!I763='Passages &amp; Appels'!I762,"",'Passages &amp; Appels'!I763)</f>
        <v/>
      </c>
      <c r="G763" s="259" t="str">
        <f>IF('Passages &amp; Appels'!J763="","",'Passages &amp; Appels'!J763)</f>
        <v/>
      </c>
      <c r="H763" s="468" t="str">
        <f>IF('Passages &amp; Appels'!B763="","",'Passages &amp; Appels'!B763)</f>
        <v/>
      </c>
      <c r="I763" s="437" t="str">
        <f>IF('Passages &amp; Appels'!C763="","",'Passages &amp; Appels'!C763)</f>
        <v/>
      </c>
      <c r="J763" s="110" t="str">
        <f>IF('Passages &amp; Appels'!D763="","",'Passages &amp; Appels'!D763)</f>
        <v/>
      </c>
      <c r="K763" s="110" t="str">
        <f>IF('Passages &amp; Appels'!E763="","",'Passages &amp; Appels'!E763)</f>
        <v/>
      </c>
      <c r="L763" s="110" t="str">
        <f>IF('Passages &amp; Appels'!F763="","",'Passages &amp; Appels'!F763)</f>
        <v/>
      </c>
      <c r="M763" s="112" t="str">
        <f>IF('Passages &amp; Appels'!G763="","",'Passages &amp; Appels'!G763)</f>
        <v/>
      </c>
      <c r="N763" s="441" t="str">
        <f>IF('Passages &amp; Appels'!M763="","",'Passages &amp; Appels'!M763)</f>
        <v/>
      </c>
      <c r="O763" s="431" t="str">
        <f>IF('Passages &amp; Appels'!N763="","",'Passages &amp; Appels'!N763)</f>
        <v/>
      </c>
      <c r="P763" s="431" t="str">
        <f>IF('Passages &amp; Appels'!O763="","",'Passages &amp; Appels'!O763)</f>
        <v/>
      </c>
      <c r="Q763" s="439" t="str">
        <f>IF('Passages &amp; Appels'!P763="","",'Passages &amp; Appels'!P763)</f>
        <v/>
      </c>
      <c r="R763" s="435" t="str">
        <f>IF('Passages &amp; Appels'!Q763="","",'Passages &amp; Appels'!Q763)</f>
        <v/>
      </c>
      <c r="S763" s="110" t="str">
        <f>IF('Passages &amp; Appels'!R763="","",'Passages &amp; Appels'!R763)</f>
        <v/>
      </c>
      <c r="T763" s="437" t="str">
        <f>IF('Passages &amp; Appels'!S763="","",'Passages &amp; Appels'!S763)</f>
        <v/>
      </c>
      <c r="U763" s="112" t="str">
        <f>IF('Passages &amp; Appels'!T763="","",'Passages &amp; Appels'!T763)</f>
        <v/>
      </c>
      <c r="V763" s="413" t="str">
        <f>IF('Passages &amp; Appels'!U763="","",'Passages &amp; Appels'!U763)</f>
        <v/>
      </c>
    </row>
    <row r="764" spans="1:22" ht="18.75" hidden="1" x14ac:dyDescent="0.3">
      <c r="A764" s="486"/>
      <c r="B764" s="491" t="str">
        <f>IF('Passages &amp; Appels'!L764='Passages &amp; Appels'!L763,"",'Passages &amp; Appels'!L764)</f>
        <v/>
      </c>
      <c r="C764" s="487" t="str">
        <f>IF('Passages &amp; Appels'!A764='Passages &amp; Appels'!A763,"",'Passages &amp; Appels'!A764)</f>
        <v/>
      </c>
      <c r="D764" s="490" t="str">
        <f>IF('Passages &amp; Appels'!K764='Passages &amp; Appels'!K763,"",'Passages &amp; Appels'!K764)</f>
        <v/>
      </c>
      <c r="E764" s="488" t="str">
        <f>IF('Passages &amp; Appels'!H764='Passages &amp; Appels'!H763,"",'Passages &amp; Appels'!H764)</f>
        <v/>
      </c>
      <c r="F764" s="489" t="str">
        <f>IF('Passages &amp; Appels'!I764='Passages &amp; Appels'!I763,"",'Passages &amp; Appels'!I764)</f>
        <v/>
      </c>
      <c r="G764" s="259" t="str">
        <f>IF('Passages &amp; Appels'!J764="","",'Passages &amp; Appels'!J764)</f>
        <v/>
      </c>
      <c r="H764" s="468" t="str">
        <f>IF('Passages &amp; Appels'!B764="","",'Passages &amp; Appels'!B764)</f>
        <v/>
      </c>
      <c r="I764" s="437" t="str">
        <f>IF('Passages &amp; Appels'!C764="","",'Passages &amp; Appels'!C764)</f>
        <v/>
      </c>
      <c r="J764" s="110" t="str">
        <f>IF('Passages &amp; Appels'!D764="","",'Passages &amp; Appels'!D764)</f>
        <v/>
      </c>
      <c r="K764" s="110" t="str">
        <f>IF('Passages &amp; Appels'!E764="","",'Passages &amp; Appels'!E764)</f>
        <v/>
      </c>
      <c r="L764" s="110" t="str">
        <f>IF('Passages &amp; Appels'!F764="","",'Passages &amp; Appels'!F764)</f>
        <v/>
      </c>
      <c r="M764" s="112" t="str">
        <f>IF('Passages &amp; Appels'!G764="","",'Passages &amp; Appels'!G764)</f>
        <v/>
      </c>
      <c r="N764" s="441" t="str">
        <f>IF('Passages &amp; Appels'!M764="","",'Passages &amp; Appels'!M764)</f>
        <v/>
      </c>
      <c r="O764" s="431" t="str">
        <f>IF('Passages &amp; Appels'!N764="","",'Passages &amp; Appels'!N764)</f>
        <v/>
      </c>
      <c r="P764" s="431" t="str">
        <f>IF('Passages &amp; Appels'!O764="","",'Passages &amp; Appels'!O764)</f>
        <v/>
      </c>
      <c r="Q764" s="439" t="str">
        <f>IF('Passages &amp; Appels'!P764="","",'Passages &amp; Appels'!P764)</f>
        <v/>
      </c>
      <c r="R764" s="435" t="str">
        <f>IF('Passages &amp; Appels'!Q764="","",'Passages &amp; Appels'!Q764)</f>
        <v/>
      </c>
      <c r="S764" s="110" t="str">
        <f>IF('Passages &amp; Appels'!R764="","",'Passages &amp; Appels'!R764)</f>
        <v/>
      </c>
      <c r="T764" s="437" t="str">
        <f>IF('Passages &amp; Appels'!S764="","",'Passages &amp; Appels'!S764)</f>
        <v/>
      </c>
      <c r="U764" s="112" t="str">
        <f>IF('Passages &amp; Appels'!T764="","",'Passages &amp; Appels'!T764)</f>
        <v/>
      </c>
      <c r="V764" s="413" t="str">
        <f>IF('Passages &amp; Appels'!U764="","",'Passages &amp; Appels'!U764)</f>
        <v/>
      </c>
    </row>
    <row r="765" spans="1:22" ht="18.75" hidden="1" x14ac:dyDescent="0.3">
      <c r="A765" s="486"/>
      <c r="B765" s="491" t="str">
        <f>IF('Passages &amp; Appels'!L765='Passages &amp; Appels'!L764,"",'Passages &amp; Appels'!L765)</f>
        <v/>
      </c>
      <c r="C765" s="487" t="str">
        <f>IF('Passages &amp; Appels'!A765='Passages &amp; Appels'!A764,"",'Passages &amp; Appels'!A765)</f>
        <v/>
      </c>
      <c r="D765" s="490" t="str">
        <f>IF('Passages &amp; Appels'!K765='Passages &amp; Appels'!K764,"",'Passages &amp; Appels'!K765)</f>
        <v/>
      </c>
      <c r="E765" s="488" t="str">
        <f>IF('Passages &amp; Appels'!H765='Passages &amp; Appels'!H764,"",'Passages &amp; Appels'!H765)</f>
        <v/>
      </c>
      <c r="F765" s="489" t="str">
        <f>IF('Passages &amp; Appels'!I765='Passages &amp; Appels'!I764,"",'Passages &amp; Appels'!I765)</f>
        <v/>
      </c>
      <c r="G765" s="259" t="str">
        <f>IF('Passages &amp; Appels'!J765="","",'Passages &amp; Appels'!J765)</f>
        <v/>
      </c>
      <c r="H765" s="468" t="str">
        <f>IF('Passages &amp; Appels'!B765="","",'Passages &amp; Appels'!B765)</f>
        <v/>
      </c>
      <c r="I765" s="437" t="str">
        <f>IF('Passages &amp; Appels'!C765="","",'Passages &amp; Appels'!C765)</f>
        <v/>
      </c>
      <c r="J765" s="110" t="str">
        <f>IF('Passages &amp; Appels'!D765="","",'Passages &amp; Appels'!D765)</f>
        <v/>
      </c>
      <c r="K765" s="110" t="str">
        <f>IF('Passages &amp; Appels'!E765="","",'Passages &amp; Appels'!E765)</f>
        <v/>
      </c>
      <c r="L765" s="110" t="str">
        <f>IF('Passages &amp; Appels'!F765="","",'Passages &amp; Appels'!F765)</f>
        <v/>
      </c>
      <c r="M765" s="112" t="str">
        <f>IF('Passages &amp; Appels'!G765="","",'Passages &amp; Appels'!G765)</f>
        <v/>
      </c>
      <c r="N765" s="441" t="str">
        <f>IF('Passages &amp; Appels'!M765="","",'Passages &amp; Appels'!M765)</f>
        <v/>
      </c>
      <c r="O765" s="431" t="str">
        <f>IF('Passages &amp; Appels'!N765="","",'Passages &amp; Appels'!N765)</f>
        <v/>
      </c>
      <c r="P765" s="431" t="str">
        <f>IF('Passages &amp; Appels'!O765="","",'Passages &amp; Appels'!O765)</f>
        <v/>
      </c>
      <c r="Q765" s="439" t="str">
        <f>IF('Passages &amp; Appels'!P765="","",'Passages &amp; Appels'!P765)</f>
        <v/>
      </c>
      <c r="R765" s="435" t="str">
        <f>IF('Passages &amp; Appels'!Q765="","",'Passages &amp; Appels'!Q765)</f>
        <v/>
      </c>
      <c r="S765" s="110" t="str">
        <f>IF('Passages &amp; Appels'!R765="","",'Passages &amp; Appels'!R765)</f>
        <v/>
      </c>
      <c r="T765" s="437" t="str">
        <f>IF('Passages &amp; Appels'!S765="","",'Passages &amp; Appels'!S765)</f>
        <v/>
      </c>
      <c r="U765" s="112" t="str">
        <f>IF('Passages &amp; Appels'!T765="","",'Passages &amp; Appels'!T765)</f>
        <v/>
      </c>
      <c r="V765" s="413" t="str">
        <f>IF('Passages &amp; Appels'!U765="","",'Passages &amp; Appels'!U765)</f>
        <v/>
      </c>
    </row>
    <row r="766" spans="1:22" ht="18.75" hidden="1" x14ac:dyDescent="0.3">
      <c r="A766" s="486"/>
      <c r="B766" s="491" t="str">
        <f>IF('Passages &amp; Appels'!L766='Passages &amp; Appels'!L765,"",'Passages &amp; Appels'!L766)</f>
        <v/>
      </c>
      <c r="C766" s="487" t="str">
        <f>IF('Passages &amp; Appels'!A766='Passages &amp; Appels'!A765,"",'Passages &amp; Appels'!A766)</f>
        <v/>
      </c>
      <c r="D766" s="490" t="str">
        <f>IF('Passages &amp; Appels'!K766='Passages &amp; Appels'!K765,"",'Passages &amp; Appels'!K766)</f>
        <v/>
      </c>
      <c r="E766" s="488" t="str">
        <f>IF('Passages &amp; Appels'!H766='Passages &amp; Appels'!H765,"",'Passages &amp; Appels'!H766)</f>
        <v/>
      </c>
      <c r="F766" s="489" t="str">
        <f>IF('Passages &amp; Appels'!I766='Passages &amp; Appels'!I765,"",'Passages &amp; Appels'!I766)</f>
        <v/>
      </c>
      <c r="G766" s="259" t="str">
        <f>IF('Passages &amp; Appels'!J766="","",'Passages &amp; Appels'!J766)</f>
        <v/>
      </c>
      <c r="H766" s="468" t="str">
        <f>IF('Passages &amp; Appels'!B766="","",'Passages &amp; Appels'!B766)</f>
        <v/>
      </c>
      <c r="I766" s="437" t="str">
        <f>IF('Passages &amp; Appels'!C766="","",'Passages &amp; Appels'!C766)</f>
        <v/>
      </c>
      <c r="J766" s="110" t="str">
        <f>IF('Passages &amp; Appels'!D766="","",'Passages &amp; Appels'!D766)</f>
        <v/>
      </c>
      <c r="K766" s="110" t="str">
        <f>IF('Passages &amp; Appels'!E766="","",'Passages &amp; Appels'!E766)</f>
        <v/>
      </c>
      <c r="L766" s="110" t="str">
        <f>IF('Passages &amp; Appels'!F766="","",'Passages &amp; Appels'!F766)</f>
        <v/>
      </c>
      <c r="M766" s="112" t="str">
        <f>IF('Passages &amp; Appels'!G766="","",'Passages &amp; Appels'!G766)</f>
        <v/>
      </c>
      <c r="N766" s="441" t="str">
        <f>IF('Passages &amp; Appels'!M766="","",'Passages &amp; Appels'!M766)</f>
        <v/>
      </c>
      <c r="O766" s="431" t="str">
        <f>IF('Passages &amp; Appels'!N766="","",'Passages &amp; Appels'!N766)</f>
        <v/>
      </c>
      <c r="P766" s="431" t="str">
        <f>IF('Passages &amp; Appels'!O766="","",'Passages &amp; Appels'!O766)</f>
        <v/>
      </c>
      <c r="Q766" s="439" t="str">
        <f>IF('Passages &amp; Appels'!P766="","",'Passages &amp; Appels'!P766)</f>
        <v/>
      </c>
      <c r="R766" s="435" t="str">
        <f>IF('Passages &amp; Appels'!Q766="","",'Passages &amp; Appels'!Q766)</f>
        <v/>
      </c>
      <c r="S766" s="110" t="str">
        <f>IF('Passages &amp; Appels'!R766="","",'Passages &amp; Appels'!R766)</f>
        <v/>
      </c>
      <c r="T766" s="437" t="str">
        <f>IF('Passages &amp; Appels'!S766="","",'Passages &amp; Appels'!S766)</f>
        <v/>
      </c>
      <c r="U766" s="112" t="str">
        <f>IF('Passages &amp; Appels'!T766="","",'Passages &amp; Appels'!T766)</f>
        <v/>
      </c>
      <c r="V766" s="413" t="str">
        <f>IF('Passages &amp; Appels'!U766="","",'Passages &amp; Appels'!U766)</f>
        <v/>
      </c>
    </row>
    <row r="767" spans="1:22" ht="18.75" hidden="1" x14ac:dyDescent="0.3">
      <c r="A767" s="486"/>
      <c r="B767" s="491" t="str">
        <f>IF('Passages &amp; Appels'!L767='Passages &amp; Appels'!L766,"",'Passages &amp; Appels'!L767)</f>
        <v/>
      </c>
      <c r="C767" s="487" t="str">
        <f>IF('Passages &amp; Appels'!A767='Passages &amp; Appels'!A766,"",'Passages &amp; Appels'!A767)</f>
        <v/>
      </c>
      <c r="D767" s="490" t="str">
        <f>IF('Passages &amp; Appels'!K767='Passages &amp; Appels'!K766,"",'Passages &amp; Appels'!K767)</f>
        <v/>
      </c>
      <c r="E767" s="488" t="str">
        <f>IF('Passages &amp; Appels'!H767='Passages &amp; Appels'!H766,"",'Passages &amp; Appels'!H767)</f>
        <v/>
      </c>
      <c r="F767" s="489" t="str">
        <f>IF('Passages &amp; Appels'!I767='Passages &amp; Appels'!I766,"",'Passages &amp; Appels'!I767)</f>
        <v/>
      </c>
      <c r="G767" s="259" t="str">
        <f>IF('Passages &amp; Appels'!J767="","",'Passages &amp; Appels'!J767)</f>
        <v/>
      </c>
      <c r="H767" s="468" t="str">
        <f>IF('Passages &amp; Appels'!B767="","",'Passages &amp; Appels'!B767)</f>
        <v/>
      </c>
      <c r="I767" s="437" t="str">
        <f>IF('Passages &amp; Appels'!C767="","",'Passages &amp; Appels'!C767)</f>
        <v/>
      </c>
      <c r="J767" s="110" t="str">
        <f>IF('Passages &amp; Appels'!D767="","",'Passages &amp; Appels'!D767)</f>
        <v/>
      </c>
      <c r="K767" s="110" t="str">
        <f>IF('Passages &amp; Appels'!E767="","",'Passages &amp; Appels'!E767)</f>
        <v/>
      </c>
      <c r="L767" s="110" t="str">
        <f>IF('Passages &amp; Appels'!F767="","",'Passages &amp; Appels'!F767)</f>
        <v/>
      </c>
      <c r="M767" s="112" t="str">
        <f>IF('Passages &amp; Appels'!G767="","",'Passages &amp; Appels'!G767)</f>
        <v/>
      </c>
      <c r="N767" s="441" t="str">
        <f>IF('Passages &amp; Appels'!M767="","",'Passages &amp; Appels'!M767)</f>
        <v/>
      </c>
      <c r="O767" s="431" t="str">
        <f>IF('Passages &amp; Appels'!N767="","",'Passages &amp; Appels'!N767)</f>
        <v/>
      </c>
      <c r="P767" s="431" t="str">
        <f>IF('Passages &amp; Appels'!O767="","",'Passages &amp; Appels'!O767)</f>
        <v/>
      </c>
      <c r="Q767" s="439" t="str">
        <f>IF('Passages &amp; Appels'!P767="","",'Passages &amp; Appels'!P767)</f>
        <v/>
      </c>
      <c r="R767" s="435" t="str">
        <f>IF('Passages &amp; Appels'!Q767="","",'Passages &amp; Appels'!Q767)</f>
        <v/>
      </c>
      <c r="S767" s="110" t="str">
        <f>IF('Passages &amp; Appels'!R767="","",'Passages &amp; Appels'!R767)</f>
        <v/>
      </c>
      <c r="T767" s="437" t="str">
        <f>IF('Passages &amp; Appels'!S767="","",'Passages &amp; Appels'!S767)</f>
        <v/>
      </c>
      <c r="U767" s="112" t="str">
        <f>IF('Passages &amp; Appels'!T767="","",'Passages &amp; Appels'!T767)</f>
        <v/>
      </c>
      <c r="V767" s="413" t="str">
        <f>IF('Passages &amp; Appels'!U767="","",'Passages &amp; Appels'!U767)</f>
        <v/>
      </c>
    </row>
    <row r="768" spans="1:22" ht="18.75" hidden="1" x14ac:dyDescent="0.3">
      <c r="A768" s="486"/>
      <c r="B768" s="491" t="str">
        <f>IF('Passages &amp; Appels'!L768='Passages &amp; Appels'!L767,"",'Passages &amp; Appels'!L768)</f>
        <v/>
      </c>
      <c r="C768" s="487" t="str">
        <f>IF('Passages &amp; Appels'!A768='Passages &amp; Appels'!A767,"",'Passages &amp; Appels'!A768)</f>
        <v/>
      </c>
      <c r="D768" s="490" t="str">
        <f>IF('Passages &amp; Appels'!K768='Passages &amp; Appels'!K767,"",'Passages &amp; Appels'!K768)</f>
        <v/>
      </c>
      <c r="E768" s="488" t="str">
        <f>IF('Passages &amp; Appels'!H768='Passages &amp; Appels'!H767,"",'Passages &amp; Appels'!H768)</f>
        <v/>
      </c>
      <c r="F768" s="489" t="str">
        <f>IF('Passages &amp; Appels'!I768='Passages &amp; Appels'!I767,"",'Passages &amp; Appels'!I768)</f>
        <v/>
      </c>
      <c r="G768" s="259" t="str">
        <f>IF('Passages &amp; Appels'!J768="","",'Passages &amp; Appels'!J768)</f>
        <v/>
      </c>
      <c r="H768" s="468" t="str">
        <f>IF('Passages &amp; Appels'!B768="","",'Passages &amp; Appels'!B768)</f>
        <v/>
      </c>
      <c r="I768" s="437" t="str">
        <f>IF('Passages &amp; Appels'!C768="","",'Passages &amp; Appels'!C768)</f>
        <v/>
      </c>
      <c r="J768" s="110" t="str">
        <f>IF('Passages &amp; Appels'!D768="","",'Passages &amp; Appels'!D768)</f>
        <v/>
      </c>
      <c r="K768" s="110" t="str">
        <f>IF('Passages &amp; Appels'!E768="","",'Passages &amp; Appels'!E768)</f>
        <v/>
      </c>
      <c r="L768" s="110" t="str">
        <f>IF('Passages &amp; Appels'!F768="","",'Passages &amp; Appels'!F768)</f>
        <v/>
      </c>
      <c r="M768" s="112" t="str">
        <f>IF('Passages &amp; Appels'!G768="","",'Passages &amp; Appels'!G768)</f>
        <v/>
      </c>
      <c r="N768" s="441" t="str">
        <f>IF('Passages &amp; Appels'!M768="","",'Passages &amp; Appels'!M768)</f>
        <v/>
      </c>
      <c r="O768" s="431" t="str">
        <f>IF('Passages &amp; Appels'!N768="","",'Passages &amp; Appels'!N768)</f>
        <v/>
      </c>
      <c r="P768" s="431" t="str">
        <f>IF('Passages &amp; Appels'!O768="","",'Passages &amp; Appels'!O768)</f>
        <v/>
      </c>
      <c r="Q768" s="439" t="str">
        <f>IF('Passages &amp; Appels'!P768="","",'Passages &amp; Appels'!P768)</f>
        <v/>
      </c>
      <c r="R768" s="435" t="str">
        <f>IF('Passages &amp; Appels'!Q768="","",'Passages &amp; Appels'!Q768)</f>
        <v/>
      </c>
      <c r="S768" s="110" t="str">
        <f>IF('Passages &amp; Appels'!R768="","",'Passages &amp; Appels'!R768)</f>
        <v/>
      </c>
      <c r="T768" s="437" t="str">
        <f>IF('Passages &amp; Appels'!S768="","",'Passages &amp; Appels'!S768)</f>
        <v/>
      </c>
      <c r="U768" s="112" t="str">
        <f>IF('Passages &amp; Appels'!T768="","",'Passages &amp; Appels'!T768)</f>
        <v/>
      </c>
      <c r="V768" s="413" t="str">
        <f>IF('Passages &amp; Appels'!U768="","",'Passages &amp; Appels'!U768)</f>
        <v/>
      </c>
    </row>
    <row r="769" spans="1:22" ht="18.75" hidden="1" x14ac:dyDescent="0.3">
      <c r="A769" s="486"/>
      <c r="B769" s="491" t="str">
        <f>IF('Passages &amp; Appels'!L769='Passages &amp; Appels'!L768,"",'Passages &amp; Appels'!L769)</f>
        <v/>
      </c>
      <c r="C769" s="487" t="str">
        <f>IF('Passages &amp; Appels'!A769='Passages &amp; Appels'!A768,"",'Passages &amp; Appels'!A769)</f>
        <v/>
      </c>
      <c r="D769" s="490" t="str">
        <f>IF('Passages &amp; Appels'!K769='Passages &amp; Appels'!K768,"",'Passages &amp; Appels'!K769)</f>
        <v/>
      </c>
      <c r="E769" s="488" t="str">
        <f>IF('Passages &amp; Appels'!H769='Passages &amp; Appels'!H768,"",'Passages &amp; Appels'!H769)</f>
        <v/>
      </c>
      <c r="F769" s="489" t="str">
        <f>IF('Passages &amp; Appels'!I769='Passages &amp; Appels'!I768,"",'Passages &amp; Appels'!I769)</f>
        <v/>
      </c>
      <c r="G769" s="259" t="str">
        <f>IF('Passages &amp; Appels'!J769="","",'Passages &amp; Appels'!J769)</f>
        <v/>
      </c>
      <c r="H769" s="468" t="str">
        <f>IF('Passages &amp; Appels'!B769="","",'Passages &amp; Appels'!B769)</f>
        <v/>
      </c>
      <c r="I769" s="437" t="str">
        <f>IF('Passages &amp; Appels'!C769="","",'Passages &amp; Appels'!C769)</f>
        <v/>
      </c>
      <c r="J769" s="110" t="str">
        <f>IF('Passages &amp; Appels'!D769="","",'Passages &amp; Appels'!D769)</f>
        <v/>
      </c>
      <c r="K769" s="110" t="str">
        <f>IF('Passages &amp; Appels'!E769="","",'Passages &amp; Appels'!E769)</f>
        <v/>
      </c>
      <c r="L769" s="110" t="str">
        <f>IF('Passages &amp; Appels'!F769="","",'Passages &amp; Appels'!F769)</f>
        <v/>
      </c>
      <c r="M769" s="112" t="str">
        <f>IF('Passages &amp; Appels'!G769="","",'Passages &amp; Appels'!G769)</f>
        <v/>
      </c>
      <c r="N769" s="441" t="str">
        <f>IF('Passages &amp; Appels'!M769="","",'Passages &amp; Appels'!M769)</f>
        <v/>
      </c>
      <c r="O769" s="431" t="str">
        <f>IF('Passages &amp; Appels'!N769="","",'Passages &amp; Appels'!N769)</f>
        <v/>
      </c>
      <c r="P769" s="431" t="str">
        <f>IF('Passages &amp; Appels'!O769="","",'Passages &amp; Appels'!O769)</f>
        <v/>
      </c>
      <c r="Q769" s="439" t="str">
        <f>IF('Passages &amp; Appels'!P769="","",'Passages &amp; Appels'!P769)</f>
        <v/>
      </c>
      <c r="R769" s="435" t="str">
        <f>IF('Passages &amp; Appels'!Q769="","",'Passages &amp; Appels'!Q769)</f>
        <v/>
      </c>
      <c r="S769" s="110" t="str">
        <f>IF('Passages &amp; Appels'!R769="","",'Passages &amp; Appels'!R769)</f>
        <v/>
      </c>
      <c r="T769" s="437" t="str">
        <f>IF('Passages &amp; Appels'!S769="","",'Passages &amp; Appels'!S769)</f>
        <v/>
      </c>
      <c r="U769" s="112" t="str">
        <f>IF('Passages &amp; Appels'!T769="","",'Passages &amp; Appels'!T769)</f>
        <v/>
      </c>
      <c r="V769" s="413" t="str">
        <f>IF('Passages &amp; Appels'!U769="","",'Passages &amp; Appels'!U769)</f>
        <v/>
      </c>
    </row>
    <row r="770" spans="1:22" ht="18.75" hidden="1" x14ac:dyDescent="0.3">
      <c r="A770" s="486"/>
      <c r="B770" s="491" t="str">
        <f>IF('Passages &amp; Appels'!L770='Passages &amp; Appels'!L769,"",'Passages &amp; Appels'!L770)</f>
        <v/>
      </c>
      <c r="C770" s="487" t="str">
        <f>IF('Passages &amp; Appels'!A770='Passages &amp; Appels'!A769,"",'Passages &amp; Appels'!A770)</f>
        <v/>
      </c>
      <c r="D770" s="490" t="str">
        <f>IF('Passages &amp; Appels'!K770='Passages &amp; Appels'!K769,"",'Passages &amp; Appels'!K770)</f>
        <v/>
      </c>
      <c r="E770" s="488" t="str">
        <f>IF('Passages &amp; Appels'!H770='Passages &amp; Appels'!H769,"",'Passages &amp; Appels'!H770)</f>
        <v/>
      </c>
      <c r="F770" s="489" t="str">
        <f>IF('Passages &amp; Appels'!I770='Passages &amp; Appels'!I769,"",'Passages &amp; Appels'!I770)</f>
        <v/>
      </c>
      <c r="G770" s="259" t="str">
        <f>IF('Passages &amp; Appels'!J770="","",'Passages &amp; Appels'!J770)</f>
        <v/>
      </c>
      <c r="H770" s="468" t="str">
        <f>IF('Passages &amp; Appels'!B770="","",'Passages &amp; Appels'!B770)</f>
        <v/>
      </c>
      <c r="I770" s="437" t="str">
        <f>IF('Passages &amp; Appels'!C770="","",'Passages &amp; Appels'!C770)</f>
        <v/>
      </c>
      <c r="J770" s="110" t="str">
        <f>IF('Passages &amp; Appels'!D770="","",'Passages &amp; Appels'!D770)</f>
        <v/>
      </c>
      <c r="K770" s="110" t="str">
        <f>IF('Passages &amp; Appels'!E770="","",'Passages &amp; Appels'!E770)</f>
        <v/>
      </c>
      <c r="L770" s="110" t="str">
        <f>IF('Passages &amp; Appels'!F770="","",'Passages &amp; Appels'!F770)</f>
        <v/>
      </c>
      <c r="M770" s="112" t="str">
        <f>IF('Passages &amp; Appels'!G770="","",'Passages &amp; Appels'!G770)</f>
        <v/>
      </c>
      <c r="N770" s="441" t="str">
        <f>IF('Passages &amp; Appels'!M770="","",'Passages &amp; Appels'!M770)</f>
        <v/>
      </c>
      <c r="O770" s="431" t="str">
        <f>IF('Passages &amp; Appels'!N770="","",'Passages &amp; Appels'!N770)</f>
        <v/>
      </c>
      <c r="P770" s="431" t="str">
        <f>IF('Passages &amp; Appels'!O770="","",'Passages &amp; Appels'!O770)</f>
        <v/>
      </c>
      <c r="Q770" s="439" t="str">
        <f>IF('Passages &amp; Appels'!P770="","",'Passages &amp; Appels'!P770)</f>
        <v/>
      </c>
      <c r="R770" s="435" t="str">
        <f>IF('Passages &amp; Appels'!Q770="","",'Passages &amp; Appels'!Q770)</f>
        <v/>
      </c>
      <c r="S770" s="110" t="str">
        <f>IF('Passages &amp; Appels'!R770="","",'Passages &amp; Appels'!R770)</f>
        <v/>
      </c>
      <c r="T770" s="437" t="str">
        <f>IF('Passages &amp; Appels'!S770="","",'Passages &amp; Appels'!S770)</f>
        <v/>
      </c>
      <c r="U770" s="112" t="str">
        <f>IF('Passages &amp; Appels'!T770="","",'Passages &amp; Appels'!T770)</f>
        <v/>
      </c>
      <c r="V770" s="413" t="str">
        <f>IF('Passages &amp; Appels'!U770="","",'Passages &amp; Appels'!U770)</f>
        <v/>
      </c>
    </row>
    <row r="771" spans="1:22" ht="18.75" hidden="1" x14ac:dyDescent="0.3">
      <c r="A771" s="486"/>
      <c r="B771" s="491" t="str">
        <f>IF('Passages &amp; Appels'!L771='Passages &amp; Appels'!L770,"",'Passages &amp; Appels'!L771)</f>
        <v/>
      </c>
      <c r="C771" s="487" t="str">
        <f>IF('Passages &amp; Appels'!A771='Passages &amp; Appels'!A770,"",'Passages &amp; Appels'!A771)</f>
        <v/>
      </c>
      <c r="D771" s="490" t="str">
        <f>IF('Passages &amp; Appels'!K771='Passages &amp; Appels'!K770,"",'Passages &amp; Appels'!K771)</f>
        <v/>
      </c>
      <c r="E771" s="488" t="str">
        <f>IF('Passages &amp; Appels'!H771='Passages &amp; Appels'!H770,"",'Passages &amp; Appels'!H771)</f>
        <v/>
      </c>
      <c r="F771" s="489" t="str">
        <f>IF('Passages &amp; Appels'!I771='Passages &amp; Appels'!I770,"",'Passages &amp; Appels'!I771)</f>
        <v/>
      </c>
      <c r="G771" s="259" t="str">
        <f>IF('Passages &amp; Appels'!J771="","",'Passages &amp; Appels'!J771)</f>
        <v/>
      </c>
      <c r="H771" s="468" t="str">
        <f>IF('Passages &amp; Appels'!B771="","",'Passages &amp; Appels'!B771)</f>
        <v/>
      </c>
      <c r="I771" s="437" t="str">
        <f>IF('Passages &amp; Appels'!C771="","",'Passages &amp; Appels'!C771)</f>
        <v/>
      </c>
      <c r="J771" s="110" t="str">
        <f>IF('Passages &amp; Appels'!D771="","",'Passages &amp; Appels'!D771)</f>
        <v/>
      </c>
      <c r="K771" s="110" t="str">
        <f>IF('Passages &amp; Appels'!E771="","",'Passages &amp; Appels'!E771)</f>
        <v/>
      </c>
      <c r="L771" s="110" t="str">
        <f>IF('Passages &amp; Appels'!F771="","",'Passages &amp; Appels'!F771)</f>
        <v/>
      </c>
      <c r="M771" s="112" t="str">
        <f>IF('Passages &amp; Appels'!G771="","",'Passages &amp; Appels'!G771)</f>
        <v/>
      </c>
      <c r="N771" s="441" t="str">
        <f>IF('Passages &amp; Appels'!M771="","",'Passages &amp; Appels'!M771)</f>
        <v/>
      </c>
      <c r="O771" s="431" t="str">
        <f>IF('Passages &amp; Appels'!N771="","",'Passages &amp; Appels'!N771)</f>
        <v/>
      </c>
      <c r="P771" s="431" t="str">
        <f>IF('Passages &amp; Appels'!O771="","",'Passages &amp; Appels'!O771)</f>
        <v/>
      </c>
      <c r="Q771" s="439" t="str">
        <f>IF('Passages &amp; Appels'!P771="","",'Passages &amp; Appels'!P771)</f>
        <v/>
      </c>
      <c r="R771" s="435" t="str">
        <f>IF('Passages &amp; Appels'!Q771="","",'Passages &amp; Appels'!Q771)</f>
        <v/>
      </c>
      <c r="S771" s="110" t="str">
        <f>IF('Passages &amp; Appels'!R771="","",'Passages &amp; Appels'!R771)</f>
        <v/>
      </c>
      <c r="T771" s="437" t="str">
        <f>IF('Passages &amp; Appels'!S771="","",'Passages &amp; Appels'!S771)</f>
        <v/>
      </c>
      <c r="U771" s="112" t="str">
        <f>IF('Passages &amp; Appels'!T771="","",'Passages &amp; Appels'!T771)</f>
        <v/>
      </c>
      <c r="V771" s="413" t="str">
        <f>IF('Passages &amp; Appels'!U771="","",'Passages &amp; Appels'!U771)</f>
        <v/>
      </c>
    </row>
    <row r="772" spans="1:22" ht="18.75" hidden="1" x14ac:dyDescent="0.3">
      <c r="A772" s="486"/>
      <c r="B772" s="491" t="str">
        <f>IF('Passages &amp; Appels'!L772='Passages &amp; Appels'!L771,"",'Passages &amp; Appels'!L772)</f>
        <v/>
      </c>
      <c r="C772" s="487" t="str">
        <f>IF('Passages &amp; Appels'!A772='Passages &amp; Appels'!A771,"",'Passages &amp; Appels'!A772)</f>
        <v/>
      </c>
      <c r="D772" s="490" t="str">
        <f>IF('Passages &amp; Appels'!K772='Passages &amp; Appels'!K771,"",'Passages &amp; Appels'!K772)</f>
        <v/>
      </c>
      <c r="E772" s="488" t="str">
        <f>IF('Passages &amp; Appels'!H772='Passages &amp; Appels'!H771,"",'Passages &amp; Appels'!H772)</f>
        <v/>
      </c>
      <c r="F772" s="489" t="str">
        <f>IF('Passages &amp; Appels'!I772='Passages &amp; Appels'!I771,"",'Passages &amp; Appels'!I772)</f>
        <v/>
      </c>
      <c r="G772" s="259" t="str">
        <f>IF('Passages &amp; Appels'!J772="","",'Passages &amp; Appels'!J772)</f>
        <v/>
      </c>
      <c r="H772" s="468" t="str">
        <f>IF('Passages &amp; Appels'!B772="","",'Passages &amp; Appels'!B772)</f>
        <v/>
      </c>
      <c r="I772" s="437" t="str">
        <f>IF('Passages &amp; Appels'!C772="","",'Passages &amp; Appels'!C772)</f>
        <v/>
      </c>
      <c r="J772" s="110" t="str">
        <f>IF('Passages &amp; Appels'!D772="","",'Passages &amp; Appels'!D772)</f>
        <v/>
      </c>
      <c r="K772" s="110" t="str">
        <f>IF('Passages &amp; Appels'!E772="","",'Passages &amp; Appels'!E772)</f>
        <v/>
      </c>
      <c r="L772" s="110" t="str">
        <f>IF('Passages &amp; Appels'!F772="","",'Passages &amp; Appels'!F772)</f>
        <v/>
      </c>
      <c r="M772" s="112" t="str">
        <f>IF('Passages &amp; Appels'!G772="","",'Passages &amp; Appels'!G772)</f>
        <v/>
      </c>
      <c r="N772" s="441" t="str">
        <f>IF('Passages &amp; Appels'!M772="","",'Passages &amp; Appels'!M772)</f>
        <v/>
      </c>
      <c r="O772" s="431" t="str">
        <f>IF('Passages &amp; Appels'!N772="","",'Passages &amp; Appels'!N772)</f>
        <v/>
      </c>
      <c r="P772" s="431" t="str">
        <f>IF('Passages &amp; Appels'!O772="","",'Passages &amp; Appels'!O772)</f>
        <v/>
      </c>
      <c r="Q772" s="439" t="str">
        <f>IF('Passages &amp; Appels'!P772="","",'Passages &amp; Appels'!P772)</f>
        <v/>
      </c>
      <c r="R772" s="435" t="str">
        <f>IF('Passages &amp; Appels'!Q772="","",'Passages &amp; Appels'!Q772)</f>
        <v/>
      </c>
      <c r="S772" s="110" t="str">
        <f>IF('Passages &amp; Appels'!R772="","",'Passages &amp; Appels'!R772)</f>
        <v/>
      </c>
      <c r="T772" s="437" t="str">
        <f>IF('Passages &amp; Appels'!S772="","",'Passages &amp; Appels'!S772)</f>
        <v/>
      </c>
      <c r="U772" s="112" t="str">
        <f>IF('Passages &amp; Appels'!T772="","",'Passages &amp; Appels'!T772)</f>
        <v/>
      </c>
      <c r="V772" s="413" t="str">
        <f>IF('Passages &amp; Appels'!U772="","",'Passages &amp; Appels'!U772)</f>
        <v/>
      </c>
    </row>
    <row r="773" spans="1:22" ht="18.75" hidden="1" x14ac:dyDescent="0.3">
      <c r="A773" s="486"/>
      <c r="B773" s="491" t="str">
        <f>IF('Passages &amp; Appels'!L773='Passages &amp; Appels'!L772,"",'Passages &amp; Appels'!L773)</f>
        <v/>
      </c>
      <c r="C773" s="487" t="str">
        <f>IF('Passages &amp; Appels'!A773='Passages &amp; Appels'!A772,"",'Passages &amp; Appels'!A773)</f>
        <v/>
      </c>
      <c r="D773" s="490" t="str">
        <f>IF('Passages &amp; Appels'!K773='Passages &amp; Appels'!K772,"",'Passages &amp; Appels'!K773)</f>
        <v/>
      </c>
      <c r="E773" s="488" t="str">
        <f>IF('Passages &amp; Appels'!H773='Passages &amp; Appels'!H772,"",'Passages &amp; Appels'!H773)</f>
        <v/>
      </c>
      <c r="F773" s="489" t="str">
        <f>IF('Passages &amp; Appels'!I773='Passages &amp; Appels'!I772,"",'Passages &amp; Appels'!I773)</f>
        <v/>
      </c>
      <c r="G773" s="259" t="str">
        <f>IF('Passages &amp; Appels'!J773="","",'Passages &amp; Appels'!J773)</f>
        <v/>
      </c>
      <c r="H773" s="468" t="str">
        <f>IF('Passages &amp; Appels'!B773="","",'Passages &amp; Appels'!B773)</f>
        <v/>
      </c>
      <c r="I773" s="437" t="str">
        <f>IF('Passages &amp; Appels'!C773="","",'Passages &amp; Appels'!C773)</f>
        <v/>
      </c>
      <c r="J773" s="110" t="str">
        <f>IF('Passages &amp; Appels'!D773="","",'Passages &amp; Appels'!D773)</f>
        <v/>
      </c>
      <c r="K773" s="110" t="str">
        <f>IF('Passages &amp; Appels'!E773="","",'Passages &amp; Appels'!E773)</f>
        <v/>
      </c>
      <c r="L773" s="110" t="str">
        <f>IF('Passages &amp; Appels'!F773="","",'Passages &amp; Appels'!F773)</f>
        <v/>
      </c>
      <c r="M773" s="112" t="str">
        <f>IF('Passages &amp; Appels'!G773="","",'Passages &amp; Appels'!G773)</f>
        <v/>
      </c>
      <c r="N773" s="441" t="str">
        <f>IF('Passages &amp; Appels'!M773="","",'Passages &amp; Appels'!M773)</f>
        <v/>
      </c>
      <c r="O773" s="431" t="str">
        <f>IF('Passages &amp; Appels'!N773="","",'Passages &amp; Appels'!N773)</f>
        <v/>
      </c>
      <c r="P773" s="431" t="str">
        <f>IF('Passages &amp; Appels'!O773="","",'Passages &amp; Appels'!O773)</f>
        <v/>
      </c>
      <c r="Q773" s="439" t="str">
        <f>IF('Passages &amp; Appels'!P773="","",'Passages &amp; Appels'!P773)</f>
        <v/>
      </c>
      <c r="R773" s="435" t="str">
        <f>IF('Passages &amp; Appels'!Q773="","",'Passages &amp; Appels'!Q773)</f>
        <v/>
      </c>
      <c r="S773" s="110" t="str">
        <f>IF('Passages &amp; Appels'!R773="","",'Passages &amp; Appels'!R773)</f>
        <v/>
      </c>
      <c r="T773" s="437" t="str">
        <f>IF('Passages &amp; Appels'!S773="","",'Passages &amp; Appels'!S773)</f>
        <v/>
      </c>
      <c r="U773" s="112" t="str">
        <f>IF('Passages &amp; Appels'!T773="","",'Passages &amp; Appels'!T773)</f>
        <v/>
      </c>
      <c r="V773" s="413" t="str">
        <f>IF('Passages &amp; Appels'!U773="","",'Passages &amp; Appels'!U773)</f>
        <v/>
      </c>
    </row>
    <row r="774" spans="1:22" ht="18.75" hidden="1" x14ac:dyDescent="0.3">
      <c r="A774" s="486"/>
      <c r="B774" s="491" t="str">
        <f>IF('Passages &amp; Appels'!L774='Passages &amp; Appels'!L773,"",'Passages &amp; Appels'!L774)</f>
        <v/>
      </c>
      <c r="C774" s="487" t="str">
        <f>IF('Passages &amp; Appels'!A774='Passages &amp; Appels'!A773,"",'Passages &amp; Appels'!A774)</f>
        <v/>
      </c>
      <c r="D774" s="490" t="str">
        <f>IF('Passages &amp; Appels'!K774='Passages &amp; Appels'!K773,"",'Passages &amp; Appels'!K774)</f>
        <v/>
      </c>
      <c r="E774" s="488" t="str">
        <f>IF('Passages &amp; Appels'!H774='Passages &amp; Appels'!H773,"",'Passages &amp; Appels'!H774)</f>
        <v/>
      </c>
      <c r="F774" s="489" t="str">
        <f>IF('Passages &amp; Appels'!I774='Passages &amp; Appels'!I773,"",'Passages &amp; Appels'!I774)</f>
        <v/>
      </c>
      <c r="G774" s="259" t="str">
        <f>IF('Passages &amp; Appels'!J774="","",'Passages &amp; Appels'!J774)</f>
        <v/>
      </c>
      <c r="H774" s="468" t="str">
        <f>IF('Passages &amp; Appels'!B774="","",'Passages &amp; Appels'!B774)</f>
        <v/>
      </c>
      <c r="I774" s="437" t="str">
        <f>IF('Passages &amp; Appels'!C774="","",'Passages &amp; Appels'!C774)</f>
        <v/>
      </c>
      <c r="J774" s="110" t="str">
        <f>IF('Passages &amp; Appels'!D774="","",'Passages &amp; Appels'!D774)</f>
        <v/>
      </c>
      <c r="K774" s="110" t="str">
        <f>IF('Passages &amp; Appels'!E774="","",'Passages &amp; Appels'!E774)</f>
        <v/>
      </c>
      <c r="L774" s="110" t="str">
        <f>IF('Passages &amp; Appels'!F774="","",'Passages &amp; Appels'!F774)</f>
        <v/>
      </c>
      <c r="M774" s="112" t="str">
        <f>IF('Passages &amp; Appels'!G774="","",'Passages &amp; Appels'!G774)</f>
        <v/>
      </c>
      <c r="N774" s="441" t="str">
        <f>IF('Passages &amp; Appels'!M774="","",'Passages &amp; Appels'!M774)</f>
        <v/>
      </c>
      <c r="O774" s="431" t="str">
        <f>IF('Passages &amp; Appels'!N774="","",'Passages &amp; Appels'!N774)</f>
        <v/>
      </c>
      <c r="P774" s="431" t="str">
        <f>IF('Passages &amp; Appels'!O774="","",'Passages &amp; Appels'!O774)</f>
        <v/>
      </c>
      <c r="Q774" s="439" t="str">
        <f>IF('Passages &amp; Appels'!P774="","",'Passages &amp; Appels'!P774)</f>
        <v/>
      </c>
      <c r="R774" s="435" t="str">
        <f>IF('Passages &amp; Appels'!Q774="","",'Passages &amp; Appels'!Q774)</f>
        <v/>
      </c>
      <c r="S774" s="110" t="str">
        <f>IF('Passages &amp; Appels'!R774="","",'Passages &amp; Appels'!R774)</f>
        <v/>
      </c>
      <c r="T774" s="437" t="str">
        <f>IF('Passages &amp; Appels'!S774="","",'Passages &amp; Appels'!S774)</f>
        <v/>
      </c>
      <c r="U774" s="112" t="str">
        <f>IF('Passages &amp; Appels'!T774="","",'Passages &amp; Appels'!T774)</f>
        <v/>
      </c>
      <c r="V774" s="413" t="str">
        <f>IF('Passages &amp; Appels'!U774="","",'Passages &amp; Appels'!U774)</f>
        <v/>
      </c>
    </row>
    <row r="775" spans="1:22" ht="18.75" hidden="1" x14ac:dyDescent="0.3">
      <c r="A775" s="486"/>
      <c r="B775" s="491" t="str">
        <f>IF('Passages &amp; Appels'!L775='Passages &amp; Appels'!L774,"",'Passages &amp; Appels'!L775)</f>
        <v/>
      </c>
      <c r="C775" s="487" t="str">
        <f>IF('Passages &amp; Appels'!A775='Passages &amp; Appels'!A774,"",'Passages &amp; Appels'!A775)</f>
        <v/>
      </c>
      <c r="D775" s="490" t="str">
        <f>IF('Passages &amp; Appels'!K775='Passages &amp; Appels'!K774,"",'Passages &amp; Appels'!K775)</f>
        <v/>
      </c>
      <c r="E775" s="488" t="str">
        <f>IF('Passages &amp; Appels'!H775='Passages &amp; Appels'!H774,"",'Passages &amp; Appels'!H775)</f>
        <v/>
      </c>
      <c r="F775" s="489" t="str">
        <f>IF('Passages &amp; Appels'!I775='Passages &amp; Appels'!I774,"",'Passages &amp; Appels'!I775)</f>
        <v/>
      </c>
      <c r="G775" s="259" t="str">
        <f>IF('Passages &amp; Appels'!J775="","",'Passages &amp; Appels'!J775)</f>
        <v/>
      </c>
      <c r="H775" s="468" t="str">
        <f>IF('Passages &amp; Appels'!B775="","",'Passages &amp; Appels'!B775)</f>
        <v/>
      </c>
      <c r="I775" s="437" t="str">
        <f>IF('Passages &amp; Appels'!C775="","",'Passages &amp; Appels'!C775)</f>
        <v/>
      </c>
      <c r="J775" s="110" t="str">
        <f>IF('Passages &amp; Appels'!D775="","",'Passages &amp; Appels'!D775)</f>
        <v/>
      </c>
      <c r="K775" s="110" t="str">
        <f>IF('Passages &amp; Appels'!E775="","",'Passages &amp; Appels'!E775)</f>
        <v/>
      </c>
      <c r="L775" s="110" t="str">
        <f>IF('Passages &amp; Appels'!F775="","",'Passages &amp; Appels'!F775)</f>
        <v/>
      </c>
      <c r="M775" s="112" t="str">
        <f>IF('Passages &amp; Appels'!G775="","",'Passages &amp; Appels'!G775)</f>
        <v/>
      </c>
      <c r="N775" s="441" t="str">
        <f>IF('Passages &amp; Appels'!M775="","",'Passages &amp; Appels'!M775)</f>
        <v/>
      </c>
      <c r="O775" s="431" t="str">
        <f>IF('Passages &amp; Appels'!N775="","",'Passages &amp; Appels'!N775)</f>
        <v/>
      </c>
      <c r="P775" s="431" t="str">
        <f>IF('Passages &amp; Appels'!O775="","",'Passages &amp; Appels'!O775)</f>
        <v/>
      </c>
      <c r="Q775" s="439" t="str">
        <f>IF('Passages &amp; Appels'!P775="","",'Passages &amp; Appels'!P775)</f>
        <v/>
      </c>
      <c r="R775" s="435" t="str">
        <f>IF('Passages &amp; Appels'!Q775="","",'Passages &amp; Appels'!Q775)</f>
        <v/>
      </c>
      <c r="S775" s="110" t="str">
        <f>IF('Passages &amp; Appels'!R775="","",'Passages &amp; Appels'!R775)</f>
        <v/>
      </c>
      <c r="T775" s="437" t="str">
        <f>IF('Passages &amp; Appels'!S775="","",'Passages &amp; Appels'!S775)</f>
        <v/>
      </c>
      <c r="U775" s="112" t="str">
        <f>IF('Passages &amp; Appels'!T775="","",'Passages &amp; Appels'!T775)</f>
        <v/>
      </c>
      <c r="V775" s="413" t="str">
        <f>IF('Passages &amp; Appels'!U775="","",'Passages &amp; Appels'!U775)</f>
        <v/>
      </c>
    </row>
    <row r="776" spans="1:22" ht="18.75" hidden="1" x14ac:dyDescent="0.3">
      <c r="A776" s="486"/>
      <c r="B776" s="491" t="str">
        <f>IF('Passages &amp; Appels'!L776='Passages &amp; Appels'!L775,"",'Passages &amp; Appels'!L776)</f>
        <v/>
      </c>
      <c r="C776" s="487" t="str">
        <f>IF('Passages &amp; Appels'!A776='Passages &amp; Appels'!A775,"",'Passages &amp; Appels'!A776)</f>
        <v/>
      </c>
      <c r="D776" s="490" t="str">
        <f>IF('Passages &amp; Appels'!K776='Passages &amp; Appels'!K775,"",'Passages &amp; Appels'!K776)</f>
        <v/>
      </c>
      <c r="E776" s="488" t="str">
        <f>IF('Passages &amp; Appels'!H776='Passages &amp; Appels'!H775,"",'Passages &amp; Appels'!H776)</f>
        <v/>
      </c>
      <c r="F776" s="489" t="str">
        <f>IF('Passages &amp; Appels'!I776='Passages &amp; Appels'!I775,"",'Passages &amp; Appels'!I776)</f>
        <v/>
      </c>
      <c r="G776" s="259" t="str">
        <f>IF('Passages &amp; Appels'!J776="","",'Passages &amp; Appels'!J776)</f>
        <v/>
      </c>
      <c r="H776" s="468" t="str">
        <f>IF('Passages &amp; Appels'!B776="","",'Passages &amp; Appels'!B776)</f>
        <v/>
      </c>
      <c r="I776" s="437" t="str">
        <f>IF('Passages &amp; Appels'!C776="","",'Passages &amp; Appels'!C776)</f>
        <v/>
      </c>
      <c r="J776" s="110" t="str">
        <f>IF('Passages &amp; Appels'!D776="","",'Passages &amp; Appels'!D776)</f>
        <v/>
      </c>
      <c r="K776" s="110" t="str">
        <f>IF('Passages &amp; Appels'!E776="","",'Passages &amp; Appels'!E776)</f>
        <v/>
      </c>
      <c r="L776" s="110" t="str">
        <f>IF('Passages &amp; Appels'!F776="","",'Passages &amp; Appels'!F776)</f>
        <v/>
      </c>
      <c r="M776" s="112" t="str">
        <f>IF('Passages &amp; Appels'!G776="","",'Passages &amp; Appels'!G776)</f>
        <v/>
      </c>
      <c r="N776" s="441" t="str">
        <f>IF('Passages &amp; Appels'!M776="","",'Passages &amp; Appels'!M776)</f>
        <v/>
      </c>
      <c r="O776" s="431" t="str">
        <f>IF('Passages &amp; Appels'!N776="","",'Passages &amp; Appels'!N776)</f>
        <v/>
      </c>
      <c r="P776" s="431" t="str">
        <f>IF('Passages &amp; Appels'!O776="","",'Passages &amp; Appels'!O776)</f>
        <v/>
      </c>
      <c r="Q776" s="439" t="str">
        <f>IF('Passages &amp; Appels'!P776="","",'Passages &amp; Appels'!P776)</f>
        <v/>
      </c>
      <c r="R776" s="435" t="str">
        <f>IF('Passages &amp; Appels'!Q776="","",'Passages &amp; Appels'!Q776)</f>
        <v/>
      </c>
      <c r="S776" s="110" t="str">
        <f>IF('Passages &amp; Appels'!R776="","",'Passages &amp; Appels'!R776)</f>
        <v/>
      </c>
      <c r="T776" s="437" t="str">
        <f>IF('Passages &amp; Appels'!S776="","",'Passages &amp; Appels'!S776)</f>
        <v/>
      </c>
      <c r="U776" s="112" t="str">
        <f>IF('Passages &amp; Appels'!T776="","",'Passages &amp; Appels'!T776)</f>
        <v/>
      </c>
      <c r="V776" s="413" t="str">
        <f>IF('Passages &amp; Appels'!U776="","",'Passages &amp; Appels'!U776)</f>
        <v/>
      </c>
    </row>
    <row r="777" spans="1:22" ht="18.75" hidden="1" x14ac:dyDescent="0.3">
      <c r="A777" s="486"/>
      <c r="B777" s="491" t="str">
        <f>IF('Passages &amp; Appels'!L777='Passages &amp; Appels'!L776,"",'Passages &amp; Appels'!L777)</f>
        <v/>
      </c>
      <c r="C777" s="487" t="str">
        <f>IF('Passages &amp; Appels'!A777='Passages &amp; Appels'!A776,"",'Passages &amp; Appels'!A777)</f>
        <v/>
      </c>
      <c r="D777" s="490" t="str">
        <f>IF('Passages &amp; Appels'!K777='Passages &amp; Appels'!K776,"",'Passages &amp; Appels'!K777)</f>
        <v/>
      </c>
      <c r="E777" s="488" t="str">
        <f>IF('Passages &amp; Appels'!H777='Passages &amp; Appels'!H776,"",'Passages &amp; Appels'!H777)</f>
        <v/>
      </c>
      <c r="F777" s="489" t="str">
        <f>IF('Passages &amp; Appels'!I777='Passages &amp; Appels'!I776,"",'Passages &amp; Appels'!I777)</f>
        <v/>
      </c>
      <c r="G777" s="259" t="str">
        <f>IF('Passages &amp; Appels'!J777="","",'Passages &amp; Appels'!J777)</f>
        <v/>
      </c>
      <c r="H777" s="468" t="str">
        <f>IF('Passages &amp; Appels'!B777="","",'Passages &amp; Appels'!B777)</f>
        <v/>
      </c>
      <c r="I777" s="437" t="str">
        <f>IF('Passages &amp; Appels'!C777="","",'Passages &amp; Appels'!C777)</f>
        <v/>
      </c>
      <c r="J777" s="110" t="str">
        <f>IF('Passages &amp; Appels'!D777="","",'Passages &amp; Appels'!D777)</f>
        <v/>
      </c>
      <c r="K777" s="110" t="str">
        <f>IF('Passages &amp; Appels'!E777="","",'Passages &amp; Appels'!E777)</f>
        <v/>
      </c>
      <c r="L777" s="110" t="str">
        <f>IF('Passages &amp; Appels'!F777="","",'Passages &amp; Appels'!F777)</f>
        <v/>
      </c>
      <c r="M777" s="112" t="str">
        <f>IF('Passages &amp; Appels'!G777="","",'Passages &amp; Appels'!G777)</f>
        <v/>
      </c>
      <c r="N777" s="441" t="str">
        <f>IF('Passages &amp; Appels'!M777="","",'Passages &amp; Appels'!M777)</f>
        <v/>
      </c>
      <c r="O777" s="431" t="str">
        <f>IF('Passages &amp; Appels'!N777="","",'Passages &amp; Appels'!N777)</f>
        <v/>
      </c>
      <c r="P777" s="431" t="str">
        <f>IF('Passages &amp; Appels'!O777="","",'Passages &amp; Appels'!O777)</f>
        <v/>
      </c>
      <c r="Q777" s="439" t="str">
        <f>IF('Passages &amp; Appels'!P777="","",'Passages &amp; Appels'!P777)</f>
        <v/>
      </c>
      <c r="R777" s="435" t="str">
        <f>IF('Passages &amp; Appels'!Q777="","",'Passages &amp; Appels'!Q777)</f>
        <v/>
      </c>
      <c r="S777" s="110" t="str">
        <f>IF('Passages &amp; Appels'!R777="","",'Passages &amp; Appels'!R777)</f>
        <v/>
      </c>
      <c r="T777" s="437" t="str">
        <f>IF('Passages &amp; Appels'!S777="","",'Passages &amp; Appels'!S777)</f>
        <v/>
      </c>
      <c r="U777" s="112" t="str">
        <f>IF('Passages &amp; Appels'!T777="","",'Passages &amp; Appels'!T777)</f>
        <v/>
      </c>
      <c r="V777" s="413" t="str">
        <f>IF('Passages &amp; Appels'!U777="","",'Passages &amp; Appels'!U777)</f>
        <v/>
      </c>
    </row>
    <row r="778" spans="1:22" ht="18.75" hidden="1" x14ac:dyDescent="0.3">
      <c r="A778" s="486"/>
      <c r="B778" s="491" t="str">
        <f>IF('Passages &amp; Appels'!L778='Passages &amp; Appels'!L777,"",'Passages &amp; Appels'!L778)</f>
        <v/>
      </c>
      <c r="C778" s="487" t="str">
        <f>IF('Passages &amp; Appels'!A778='Passages &amp; Appels'!A777,"",'Passages &amp; Appels'!A778)</f>
        <v/>
      </c>
      <c r="D778" s="490" t="str">
        <f>IF('Passages &amp; Appels'!K778='Passages &amp; Appels'!K777,"",'Passages &amp; Appels'!K778)</f>
        <v/>
      </c>
      <c r="E778" s="488" t="str">
        <f>IF('Passages &amp; Appels'!H778='Passages &amp; Appels'!H777,"",'Passages &amp; Appels'!H778)</f>
        <v/>
      </c>
      <c r="F778" s="489" t="str">
        <f>IF('Passages &amp; Appels'!I778='Passages &amp; Appels'!I777,"",'Passages &amp; Appels'!I778)</f>
        <v/>
      </c>
      <c r="G778" s="259" t="str">
        <f>IF('Passages &amp; Appels'!J778="","",'Passages &amp; Appels'!J778)</f>
        <v/>
      </c>
      <c r="H778" s="468" t="str">
        <f>IF('Passages &amp; Appels'!B778="","",'Passages &amp; Appels'!B778)</f>
        <v/>
      </c>
      <c r="I778" s="437" t="str">
        <f>IF('Passages &amp; Appels'!C778="","",'Passages &amp; Appels'!C778)</f>
        <v/>
      </c>
      <c r="J778" s="110" t="str">
        <f>IF('Passages &amp; Appels'!D778="","",'Passages &amp; Appels'!D778)</f>
        <v/>
      </c>
      <c r="K778" s="110" t="str">
        <f>IF('Passages &amp; Appels'!E778="","",'Passages &amp; Appels'!E778)</f>
        <v/>
      </c>
      <c r="L778" s="110" t="str">
        <f>IF('Passages &amp; Appels'!F778="","",'Passages &amp; Appels'!F778)</f>
        <v/>
      </c>
      <c r="M778" s="112" t="str">
        <f>IF('Passages &amp; Appels'!G778="","",'Passages &amp; Appels'!G778)</f>
        <v/>
      </c>
      <c r="N778" s="441" t="str">
        <f>IF('Passages &amp; Appels'!M778="","",'Passages &amp; Appels'!M778)</f>
        <v/>
      </c>
      <c r="O778" s="431" t="str">
        <f>IF('Passages &amp; Appels'!N778="","",'Passages &amp; Appels'!N778)</f>
        <v/>
      </c>
      <c r="P778" s="431" t="str">
        <f>IF('Passages &amp; Appels'!O778="","",'Passages &amp; Appels'!O778)</f>
        <v/>
      </c>
      <c r="Q778" s="439" t="str">
        <f>IF('Passages &amp; Appels'!P778="","",'Passages &amp; Appels'!P778)</f>
        <v/>
      </c>
      <c r="R778" s="435" t="str">
        <f>IF('Passages &amp; Appels'!Q778="","",'Passages &amp; Appels'!Q778)</f>
        <v/>
      </c>
      <c r="S778" s="110" t="str">
        <f>IF('Passages &amp; Appels'!R778="","",'Passages &amp; Appels'!R778)</f>
        <v/>
      </c>
      <c r="T778" s="437" t="str">
        <f>IF('Passages &amp; Appels'!S778="","",'Passages &amp; Appels'!S778)</f>
        <v/>
      </c>
      <c r="U778" s="112" t="str">
        <f>IF('Passages &amp; Appels'!T778="","",'Passages &amp; Appels'!T778)</f>
        <v/>
      </c>
      <c r="V778" s="413" t="str">
        <f>IF('Passages &amp; Appels'!U778="","",'Passages &amp; Appels'!U778)</f>
        <v/>
      </c>
    </row>
    <row r="779" spans="1:22" ht="18.75" hidden="1" x14ac:dyDescent="0.3">
      <c r="A779" s="486"/>
      <c r="B779" s="491" t="str">
        <f>IF('Passages &amp; Appels'!L779='Passages &amp; Appels'!L778,"",'Passages &amp; Appels'!L779)</f>
        <v/>
      </c>
      <c r="C779" s="487" t="str">
        <f>IF('Passages &amp; Appels'!A779='Passages &amp; Appels'!A778,"",'Passages &amp; Appels'!A779)</f>
        <v/>
      </c>
      <c r="D779" s="490" t="str">
        <f>IF('Passages &amp; Appels'!K779='Passages &amp; Appels'!K778,"",'Passages &amp; Appels'!K779)</f>
        <v/>
      </c>
      <c r="E779" s="488" t="str">
        <f>IF('Passages &amp; Appels'!H779='Passages &amp; Appels'!H778,"",'Passages &amp; Appels'!H779)</f>
        <v/>
      </c>
      <c r="F779" s="489" t="str">
        <f>IF('Passages &amp; Appels'!I779='Passages &amp; Appels'!I778,"",'Passages &amp; Appels'!I779)</f>
        <v/>
      </c>
      <c r="G779" s="259" t="str">
        <f>IF('Passages &amp; Appels'!J779="","",'Passages &amp; Appels'!J779)</f>
        <v/>
      </c>
      <c r="H779" s="468" t="str">
        <f>IF('Passages &amp; Appels'!B779="","",'Passages &amp; Appels'!B779)</f>
        <v/>
      </c>
      <c r="I779" s="437" t="str">
        <f>IF('Passages &amp; Appels'!C779="","",'Passages &amp; Appels'!C779)</f>
        <v/>
      </c>
      <c r="J779" s="110" t="str">
        <f>IF('Passages &amp; Appels'!D779="","",'Passages &amp; Appels'!D779)</f>
        <v/>
      </c>
      <c r="K779" s="110" t="str">
        <f>IF('Passages &amp; Appels'!E779="","",'Passages &amp; Appels'!E779)</f>
        <v/>
      </c>
      <c r="L779" s="110" t="str">
        <f>IF('Passages &amp; Appels'!F779="","",'Passages &amp; Appels'!F779)</f>
        <v/>
      </c>
      <c r="M779" s="112" t="str">
        <f>IF('Passages &amp; Appels'!G779="","",'Passages &amp; Appels'!G779)</f>
        <v/>
      </c>
      <c r="N779" s="441" t="str">
        <f>IF('Passages &amp; Appels'!M779="","",'Passages &amp; Appels'!M779)</f>
        <v/>
      </c>
      <c r="O779" s="431" t="str">
        <f>IF('Passages &amp; Appels'!N779="","",'Passages &amp; Appels'!N779)</f>
        <v/>
      </c>
      <c r="P779" s="431" t="str">
        <f>IF('Passages &amp; Appels'!O779="","",'Passages &amp; Appels'!O779)</f>
        <v/>
      </c>
      <c r="Q779" s="439" t="str">
        <f>IF('Passages &amp; Appels'!P779="","",'Passages &amp; Appels'!P779)</f>
        <v/>
      </c>
      <c r="R779" s="435" t="str">
        <f>IF('Passages &amp; Appels'!Q779="","",'Passages &amp; Appels'!Q779)</f>
        <v/>
      </c>
      <c r="S779" s="110" t="str">
        <f>IF('Passages &amp; Appels'!R779="","",'Passages &amp; Appels'!R779)</f>
        <v/>
      </c>
      <c r="T779" s="437" t="str">
        <f>IF('Passages &amp; Appels'!S779="","",'Passages &amp; Appels'!S779)</f>
        <v/>
      </c>
      <c r="U779" s="112" t="str">
        <f>IF('Passages &amp; Appels'!T779="","",'Passages &amp; Appels'!T779)</f>
        <v/>
      </c>
      <c r="V779" s="413" t="str">
        <f>IF('Passages &amp; Appels'!U779="","",'Passages &amp; Appels'!U779)</f>
        <v/>
      </c>
    </row>
    <row r="780" spans="1:22" ht="18.75" hidden="1" x14ac:dyDescent="0.3">
      <c r="A780" s="486"/>
      <c r="B780" s="491" t="str">
        <f>IF('Passages &amp; Appels'!L780='Passages &amp; Appels'!L779,"",'Passages &amp; Appels'!L780)</f>
        <v/>
      </c>
      <c r="C780" s="487" t="str">
        <f>IF('Passages &amp; Appels'!A780='Passages &amp; Appels'!A779,"",'Passages &amp; Appels'!A780)</f>
        <v/>
      </c>
      <c r="D780" s="490" t="str">
        <f>IF('Passages &amp; Appels'!K780='Passages &amp; Appels'!K779,"",'Passages &amp; Appels'!K780)</f>
        <v/>
      </c>
      <c r="E780" s="488" t="str">
        <f>IF('Passages &amp; Appels'!H780='Passages &amp; Appels'!H779,"",'Passages &amp; Appels'!H780)</f>
        <v/>
      </c>
      <c r="F780" s="489" t="str">
        <f>IF('Passages &amp; Appels'!I780='Passages &amp; Appels'!I779,"",'Passages &amp; Appels'!I780)</f>
        <v/>
      </c>
      <c r="G780" s="259" t="str">
        <f>IF('Passages &amp; Appels'!J780="","",'Passages &amp; Appels'!J780)</f>
        <v/>
      </c>
      <c r="H780" s="468" t="str">
        <f>IF('Passages &amp; Appels'!B780="","",'Passages &amp; Appels'!B780)</f>
        <v/>
      </c>
      <c r="I780" s="437" t="str">
        <f>IF('Passages &amp; Appels'!C780="","",'Passages &amp; Appels'!C780)</f>
        <v/>
      </c>
      <c r="J780" s="110" t="str">
        <f>IF('Passages &amp; Appels'!D780="","",'Passages &amp; Appels'!D780)</f>
        <v/>
      </c>
      <c r="K780" s="110" t="str">
        <f>IF('Passages &amp; Appels'!E780="","",'Passages &amp; Appels'!E780)</f>
        <v/>
      </c>
      <c r="L780" s="110" t="str">
        <f>IF('Passages &amp; Appels'!F780="","",'Passages &amp; Appels'!F780)</f>
        <v/>
      </c>
      <c r="M780" s="112" t="str">
        <f>IF('Passages &amp; Appels'!G780="","",'Passages &amp; Appels'!G780)</f>
        <v/>
      </c>
      <c r="N780" s="441" t="str">
        <f>IF('Passages &amp; Appels'!M780="","",'Passages &amp; Appels'!M780)</f>
        <v/>
      </c>
      <c r="O780" s="431" t="str">
        <f>IF('Passages &amp; Appels'!N780="","",'Passages &amp; Appels'!N780)</f>
        <v/>
      </c>
      <c r="P780" s="431" t="str">
        <f>IF('Passages &amp; Appels'!O780="","",'Passages &amp; Appels'!O780)</f>
        <v/>
      </c>
      <c r="Q780" s="439" t="str">
        <f>IF('Passages &amp; Appels'!P780="","",'Passages &amp; Appels'!P780)</f>
        <v/>
      </c>
      <c r="R780" s="435" t="str">
        <f>IF('Passages &amp; Appels'!Q780="","",'Passages &amp; Appels'!Q780)</f>
        <v/>
      </c>
      <c r="S780" s="110" t="str">
        <f>IF('Passages &amp; Appels'!R780="","",'Passages &amp; Appels'!R780)</f>
        <v/>
      </c>
      <c r="T780" s="437" t="str">
        <f>IF('Passages &amp; Appels'!S780="","",'Passages &amp; Appels'!S780)</f>
        <v/>
      </c>
      <c r="U780" s="112" t="str">
        <f>IF('Passages &amp; Appels'!T780="","",'Passages &amp; Appels'!T780)</f>
        <v/>
      </c>
      <c r="V780" s="413" t="str">
        <f>IF('Passages &amp; Appels'!U780="","",'Passages &amp; Appels'!U780)</f>
        <v/>
      </c>
    </row>
    <row r="781" spans="1:22" ht="18.75" hidden="1" x14ac:dyDescent="0.3">
      <c r="A781" s="486"/>
      <c r="B781" s="491" t="str">
        <f>IF('Passages &amp; Appels'!L781='Passages &amp; Appels'!L780,"",'Passages &amp; Appels'!L781)</f>
        <v/>
      </c>
      <c r="C781" s="487" t="str">
        <f>IF('Passages &amp; Appels'!A781='Passages &amp; Appels'!A780,"",'Passages &amp; Appels'!A781)</f>
        <v/>
      </c>
      <c r="D781" s="490" t="str">
        <f>IF('Passages &amp; Appels'!K781='Passages &amp; Appels'!K780,"",'Passages &amp; Appels'!K781)</f>
        <v/>
      </c>
      <c r="E781" s="488" t="str">
        <f>IF('Passages &amp; Appels'!H781='Passages &amp; Appels'!H780,"",'Passages &amp; Appels'!H781)</f>
        <v/>
      </c>
      <c r="F781" s="489" t="str">
        <f>IF('Passages &amp; Appels'!I781='Passages &amp; Appels'!I780,"",'Passages &amp; Appels'!I781)</f>
        <v/>
      </c>
      <c r="G781" s="259" t="str">
        <f>IF('Passages &amp; Appels'!J781="","",'Passages &amp; Appels'!J781)</f>
        <v/>
      </c>
      <c r="H781" s="468" t="str">
        <f>IF('Passages &amp; Appels'!B781="","",'Passages &amp; Appels'!B781)</f>
        <v/>
      </c>
      <c r="I781" s="437" t="str">
        <f>IF('Passages &amp; Appels'!C781="","",'Passages &amp; Appels'!C781)</f>
        <v/>
      </c>
      <c r="J781" s="110" t="str">
        <f>IF('Passages &amp; Appels'!D781="","",'Passages &amp; Appels'!D781)</f>
        <v/>
      </c>
      <c r="K781" s="110" t="str">
        <f>IF('Passages &amp; Appels'!E781="","",'Passages &amp; Appels'!E781)</f>
        <v/>
      </c>
      <c r="L781" s="110" t="str">
        <f>IF('Passages &amp; Appels'!F781="","",'Passages &amp; Appels'!F781)</f>
        <v/>
      </c>
      <c r="M781" s="112" t="str">
        <f>IF('Passages &amp; Appels'!G781="","",'Passages &amp; Appels'!G781)</f>
        <v/>
      </c>
      <c r="N781" s="441" t="str">
        <f>IF('Passages &amp; Appels'!M781="","",'Passages &amp; Appels'!M781)</f>
        <v/>
      </c>
      <c r="O781" s="431" t="str">
        <f>IF('Passages &amp; Appels'!N781="","",'Passages &amp; Appels'!N781)</f>
        <v/>
      </c>
      <c r="P781" s="431" t="str">
        <f>IF('Passages &amp; Appels'!O781="","",'Passages &amp; Appels'!O781)</f>
        <v/>
      </c>
      <c r="Q781" s="439" t="str">
        <f>IF('Passages &amp; Appels'!P781="","",'Passages &amp; Appels'!P781)</f>
        <v/>
      </c>
      <c r="R781" s="435" t="str">
        <f>IF('Passages &amp; Appels'!Q781="","",'Passages &amp; Appels'!Q781)</f>
        <v/>
      </c>
      <c r="S781" s="110" t="str">
        <f>IF('Passages &amp; Appels'!R781="","",'Passages &amp; Appels'!R781)</f>
        <v/>
      </c>
      <c r="T781" s="437" t="str">
        <f>IF('Passages &amp; Appels'!S781="","",'Passages &amp; Appels'!S781)</f>
        <v/>
      </c>
      <c r="U781" s="112" t="str">
        <f>IF('Passages &amp; Appels'!T781="","",'Passages &amp; Appels'!T781)</f>
        <v/>
      </c>
      <c r="V781" s="413" t="str">
        <f>IF('Passages &amp; Appels'!U781="","",'Passages &amp; Appels'!U781)</f>
        <v/>
      </c>
    </row>
    <row r="782" spans="1:22" ht="18.75" hidden="1" x14ac:dyDescent="0.3">
      <c r="A782" s="486"/>
      <c r="B782" s="491" t="str">
        <f>IF('Passages &amp; Appels'!L782='Passages &amp; Appels'!L781,"",'Passages &amp; Appels'!L782)</f>
        <v/>
      </c>
      <c r="C782" s="487" t="str">
        <f>IF('Passages &amp; Appels'!A782='Passages &amp; Appels'!A781,"",'Passages &amp; Appels'!A782)</f>
        <v/>
      </c>
      <c r="D782" s="490" t="str">
        <f>IF('Passages &amp; Appels'!K782='Passages &amp; Appels'!K781,"",'Passages &amp; Appels'!K782)</f>
        <v/>
      </c>
      <c r="E782" s="488" t="str">
        <f>IF('Passages &amp; Appels'!H782='Passages &amp; Appels'!H781,"",'Passages &amp; Appels'!H782)</f>
        <v/>
      </c>
      <c r="F782" s="489" t="str">
        <f>IF('Passages &amp; Appels'!I782='Passages &amp; Appels'!I781,"",'Passages &amp; Appels'!I782)</f>
        <v/>
      </c>
      <c r="G782" s="259" t="str">
        <f>IF('Passages &amp; Appels'!J782="","",'Passages &amp; Appels'!J782)</f>
        <v/>
      </c>
      <c r="H782" s="468" t="str">
        <f>IF('Passages &amp; Appels'!B782="","",'Passages &amp; Appels'!B782)</f>
        <v/>
      </c>
      <c r="I782" s="437" t="str">
        <f>IF('Passages &amp; Appels'!C782="","",'Passages &amp; Appels'!C782)</f>
        <v/>
      </c>
      <c r="J782" s="110" t="str">
        <f>IF('Passages &amp; Appels'!D782="","",'Passages &amp; Appels'!D782)</f>
        <v/>
      </c>
      <c r="K782" s="110" t="str">
        <f>IF('Passages &amp; Appels'!E782="","",'Passages &amp; Appels'!E782)</f>
        <v/>
      </c>
      <c r="L782" s="110" t="str">
        <f>IF('Passages &amp; Appels'!F782="","",'Passages &amp; Appels'!F782)</f>
        <v/>
      </c>
      <c r="M782" s="112" t="str">
        <f>IF('Passages &amp; Appels'!G782="","",'Passages &amp; Appels'!G782)</f>
        <v/>
      </c>
      <c r="N782" s="441" t="str">
        <f>IF('Passages &amp; Appels'!M782="","",'Passages &amp; Appels'!M782)</f>
        <v/>
      </c>
      <c r="O782" s="431" t="str">
        <f>IF('Passages &amp; Appels'!N782="","",'Passages &amp; Appels'!N782)</f>
        <v/>
      </c>
      <c r="P782" s="431" t="str">
        <f>IF('Passages &amp; Appels'!O782="","",'Passages &amp; Appels'!O782)</f>
        <v/>
      </c>
      <c r="Q782" s="439" t="str">
        <f>IF('Passages &amp; Appels'!P782="","",'Passages &amp; Appels'!P782)</f>
        <v/>
      </c>
      <c r="R782" s="435" t="str">
        <f>IF('Passages &amp; Appels'!Q782="","",'Passages &amp; Appels'!Q782)</f>
        <v/>
      </c>
      <c r="S782" s="110" t="str">
        <f>IF('Passages &amp; Appels'!R782="","",'Passages &amp; Appels'!R782)</f>
        <v/>
      </c>
      <c r="T782" s="437" t="str">
        <f>IF('Passages &amp; Appels'!S782="","",'Passages &amp; Appels'!S782)</f>
        <v/>
      </c>
      <c r="U782" s="112" t="str">
        <f>IF('Passages &amp; Appels'!T782="","",'Passages &amp; Appels'!T782)</f>
        <v/>
      </c>
      <c r="V782" s="413" t="str">
        <f>IF('Passages &amp; Appels'!U782="","",'Passages &amp; Appels'!U782)</f>
        <v/>
      </c>
    </row>
    <row r="783" spans="1:22" ht="18.75" hidden="1" x14ac:dyDescent="0.3">
      <c r="A783" s="486"/>
      <c r="B783" s="491" t="str">
        <f>IF('Passages &amp; Appels'!L783='Passages &amp; Appels'!L782,"",'Passages &amp; Appels'!L783)</f>
        <v/>
      </c>
      <c r="C783" s="487" t="str">
        <f>IF('Passages &amp; Appels'!A783='Passages &amp; Appels'!A782,"",'Passages &amp; Appels'!A783)</f>
        <v/>
      </c>
      <c r="D783" s="490" t="str">
        <f>IF('Passages &amp; Appels'!K783='Passages &amp; Appels'!K782,"",'Passages &amp; Appels'!K783)</f>
        <v/>
      </c>
      <c r="E783" s="488" t="str">
        <f>IF('Passages &amp; Appels'!H783='Passages &amp; Appels'!H782,"",'Passages &amp; Appels'!H783)</f>
        <v/>
      </c>
      <c r="F783" s="489" t="str">
        <f>IF('Passages &amp; Appels'!I783='Passages &amp; Appels'!I782,"",'Passages &amp; Appels'!I783)</f>
        <v/>
      </c>
      <c r="G783" s="259" t="str">
        <f>IF('Passages &amp; Appels'!J783="","",'Passages &amp; Appels'!J783)</f>
        <v/>
      </c>
      <c r="H783" s="468" t="str">
        <f>IF('Passages &amp; Appels'!B783="","",'Passages &amp; Appels'!B783)</f>
        <v/>
      </c>
      <c r="I783" s="437" t="str">
        <f>IF('Passages &amp; Appels'!C783="","",'Passages &amp; Appels'!C783)</f>
        <v/>
      </c>
      <c r="J783" s="110" t="str">
        <f>IF('Passages &amp; Appels'!D783="","",'Passages &amp; Appels'!D783)</f>
        <v/>
      </c>
      <c r="K783" s="110" t="str">
        <f>IF('Passages &amp; Appels'!E783="","",'Passages &amp; Appels'!E783)</f>
        <v/>
      </c>
      <c r="L783" s="110" t="str">
        <f>IF('Passages &amp; Appels'!F783="","",'Passages &amp; Appels'!F783)</f>
        <v/>
      </c>
      <c r="M783" s="112" t="str">
        <f>IF('Passages &amp; Appels'!G783="","",'Passages &amp; Appels'!G783)</f>
        <v/>
      </c>
      <c r="N783" s="441" t="str">
        <f>IF('Passages &amp; Appels'!M783="","",'Passages &amp; Appels'!M783)</f>
        <v/>
      </c>
      <c r="O783" s="431" t="str">
        <f>IF('Passages &amp; Appels'!N783="","",'Passages &amp; Appels'!N783)</f>
        <v/>
      </c>
      <c r="P783" s="431" t="str">
        <f>IF('Passages &amp; Appels'!O783="","",'Passages &amp; Appels'!O783)</f>
        <v/>
      </c>
      <c r="Q783" s="439" t="str">
        <f>IF('Passages &amp; Appels'!P783="","",'Passages &amp; Appels'!P783)</f>
        <v/>
      </c>
      <c r="R783" s="435" t="str">
        <f>IF('Passages &amp; Appels'!Q783="","",'Passages &amp; Appels'!Q783)</f>
        <v/>
      </c>
      <c r="S783" s="110" t="str">
        <f>IF('Passages &amp; Appels'!R783="","",'Passages &amp; Appels'!R783)</f>
        <v/>
      </c>
      <c r="T783" s="437" t="str">
        <f>IF('Passages &amp; Appels'!S783="","",'Passages &amp; Appels'!S783)</f>
        <v/>
      </c>
      <c r="U783" s="112" t="str">
        <f>IF('Passages &amp; Appels'!T783="","",'Passages &amp; Appels'!T783)</f>
        <v/>
      </c>
      <c r="V783" s="413" t="str">
        <f>IF('Passages &amp; Appels'!U783="","",'Passages &amp; Appels'!U783)</f>
        <v/>
      </c>
    </row>
    <row r="784" spans="1:22" ht="18.75" hidden="1" x14ac:dyDescent="0.3">
      <c r="A784" s="486"/>
      <c r="B784" s="491" t="str">
        <f>IF('Passages &amp; Appels'!L784='Passages &amp; Appels'!L783,"",'Passages &amp; Appels'!L784)</f>
        <v/>
      </c>
      <c r="C784" s="487" t="str">
        <f>IF('Passages &amp; Appels'!A784='Passages &amp; Appels'!A783,"",'Passages &amp; Appels'!A784)</f>
        <v/>
      </c>
      <c r="D784" s="490" t="str">
        <f>IF('Passages &amp; Appels'!K784='Passages &amp; Appels'!K783,"",'Passages &amp; Appels'!K784)</f>
        <v/>
      </c>
      <c r="E784" s="488" t="str">
        <f>IF('Passages &amp; Appels'!H784='Passages &amp; Appels'!H783,"",'Passages &amp; Appels'!H784)</f>
        <v/>
      </c>
      <c r="F784" s="489" t="str">
        <f>IF('Passages &amp; Appels'!I784='Passages &amp; Appels'!I783,"",'Passages &amp; Appels'!I784)</f>
        <v/>
      </c>
      <c r="G784" s="259" t="str">
        <f>IF('Passages &amp; Appels'!J784="","",'Passages &amp; Appels'!J784)</f>
        <v/>
      </c>
      <c r="H784" s="468" t="str">
        <f>IF('Passages &amp; Appels'!B784="","",'Passages &amp; Appels'!B784)</f>
        <v/>
      </c>
      <c r="I784" s="437" t="str">
        <f>IF('Passages &amp; Appels'!C784="","",'Passages &amp; Appels'!C784)</f>
        <v/>
      </c>
      <c r="J784" s="110" t="str">
        <f>IF('Passages &amp; Appels'!D784="","",'Passages &amp; Appels'!D784)</f>
        <v/>
      </c>
      <c r="K784" s="110" t="str">
        <f>IF('Passages &amp; Appels'!E784="","",'Passages &amp; Appels'!E784)</f>
        <v/>
      </c>
      <c r="L784" s="110" t="str">
        <f>IF('Passages &amp; Appels'!F784="","",'Passages &amp; Appels'!F784)</f>
        <v/>
      </c>
      <c r="M784" s="112" t="str">
        <f>IF('Passages &amp; Appels'!G784="","",'Passages &amp; Appels'!G784)</f>
        <v/>
      </c>
      <c r="N784" s="441" t="str">
        <f>IF('Passages &amp; Appels'!M784="","",'Passages &amp; Appels'!M784)</f>
        <v/>
      </c>
      <c r="O784" s="431" t="str">
        <f>IF('Passages &amp; Appels'!N784="","",'Passages &amp; Appels'!N784)</f>
        <v/>
      </c>
      <c r="P784" s="431" t="str">
        <f>IF('Passages &amp; Appels'!O784="","",'Passages &amp; Appels'!O784)</f>
        <v/>
      </c>
      <c r="Q784" s="439" t="str">
        <f>IF('Passages &amp; Appels'!P784="","",'Passages &amp; Appels'!P784)</f>
        <v/>
      </c>
      <c r="R784" s="435" t="str">
        <f>IF('Passages &amp; Appels'!Q784="","",'Passages &amp; Appels'!Q784)</f>
        <v/>
      </c>
      <c r="S784" s="110" t="str">
        <f>IF('Passages &amp; Appels'!R784="","",'Passages &amp; Appels'!R784)</f>
        <v/>
      </c>
      <c r="T784" s="437" t="str">
        <f>IF('Passages &amp; Appels'!S784="","",'Passages &amp; Appels'!S784)</f>
        <v/>
      </c>
      <c r="U784" s="112" t="str">
        <f>IF('Passages &amp; Appels'!T784="","",'Passages &amp; Appels'!T784)</f>
        <v/>
      </c>
      <c r="V784" s="413" t="str">
        <f>IF('Passages &amp; Appels'!U784="","",'Passages &amp; Appels'!U784)</f>
        <v/>
      </c>
    </row>
    <row r="785" spans="1:22" ht="18.75" hidden="1" x14ac:dyDescent="0.3">
      <c r="A785" s="486"/>
      <c r="B785" s="491" t="str">
        <f>IF('Passages &amp; Appels'!L785='Passages &amp; Appels'!L784,"",'Passages &amp; Appels'!L785)</f>
        <v/>
      </c>
      <c r="C785" s="487" t="str">
        <f>IF('Passages &amp; Appels'!A785='Passages &amp; Appels'!A784,"",'Passages &amp; Appels'!A785)</f>
        <v/>
      </c>
      <c r="D785" s="490" t="str">
        <f>IF('Passages &amp; Appels'!K785='Passages &amp; Appels'!K784,"",'Passages &amp; Appels'!K785)</f>
        <v/>
      </c>
      <c r="E785" s="488" t="str">
        <f>IF('Passages &amp; Appels'!H785='Passages &amp; Appels'!H784,"",'Passages &amp; Appels'!H785)</f>
        <v/>
      </c>
      <c r="F785" s="489" t="str">
        <f>IF('Passages &amp; Appels'!I785='Passages &amp; Appels'!I784,"",'Passages &amp; Appels'!I785)</f>
        <v/>
      </c>
      <c r="G785" s="259" t="str">
        <f>IF('Passages &amp; Appels'!J785="","",'Passages &amp; Appels'!J785)</f>
        <v/>
      </c>
      <c r="H785" s="468" t="str">
        <f>IF('Passages &amp; Appels'!B785="","",'Passages &amp; Appels'!B785)</f>
        <v/>
      </c>
      <c r="I785" s="437" t="str">
        <f>IF('Passages &amp; Appels'!C785="","",'Passages &amp; Appels'!C785)</f>
        <v/>
      </c>
      <c r="J785" s="110" t="str">
        <f>IF('Passages &amp; Appels'!D785="","",'Passages &amp; Appels'!D785)</f>
        <v/>
      </c>
      <c r="K785" s="110" t="str">
        <f>IF('Passages &amp; Appels'!E785="","",'Passages &amp; Appels'!E785)</f>
        <v/>
      </c>
      <c r="L785" s="110" t="str">
        <f>IF('Passages &amp; Appels'!F785="","",'Passages &amp; Appels'!F785)</f>
        <v/>
      </c>
      <c r="M785" s="112" t="str">
        <f>IF('Passages &amp; Appels'!G785="","",'Passages &amp; Appels'!G785)</f>
        <v/>
      </c>
      <c r="N785" s="441" t="str">
        <f>IF('Passages &amp; Appels'!M785="","",'Passages &amp; Appels'!M785)</f>
        <v/>
      </c>
      <c r="O785" s="431" t="str">
        <f>IF('Passages &amp; Appels'!N785="","",'Passages &amp; Appels'!N785)</f>
        <v/>
      </c>
      <c r="P785" s="431" t="str">
        <f>IF('Passages &amp; Appels'!O785="","",'Passages &amp; Appels'!O785)</f>
        <v/>
      </c>
      <c r="Q785" s="439" t="str">
        <f>IF('Passages &amp; Appels'!P785="","",'Passages &amp; Appels'!P785)</f>
        <v/>
      </c>
      <c r="R785" s="435" t="str">
        <f>IF('Passages &amp; Appels'!Q785="","",'Passages &amp; Appels'!Q785)</f>
        <v/>
      </c>
      <c r="S785" s="110" t="str">
        <f>IF('Passages &amp; Appels'!R785="","",'Passages &amp; Appels'!R785)</f>
        <v/>
      </c>
      <c r="T785" s="437" t="str">
        <f>IF('Passages &amp; Appels'!S785="","",'Passages &amp; Appels'!S785)</f>
        <v/>
      </c>
      <c r="U785" s="112" t="str">
        <f>IF('Passages &amp; Appels'!T785="","",'Passages &amp; Appels'!T785)</f>
        <v/>
      </c>
      <c r="V785" s="413" t="str">
        <f>IF('Passages &amp; Appels'!U785="","",'Passages &amp; Appels'!U785)</f>
        <v/>
      </c>
    </row>
    <row r="786" spans="1:22" ht="18.75" hidden="1" x14ac:dyDescent="0.3">
      <c r="A786" s="486"/>
      <c r="B786" s="491" t="str">
        <f>IF('Passages &amp; Appels'!L786='Passages &amp; Appels'!L785,"",'Passages &amp; Appels'!L786)</f>
        <v/>
      </c>
      <c r="C786" s="487" t="str">
        <f>IF('Passages &amp; Appels'!A786='Passages &amp; Appels'!A785,"",'Passages &amp; Appels'!A786)</f>
        <v/>
      </c>
      <c r="D786" s="490" t="str">
        <f>IF('Passages &amp; Appels'!K786='Passages &amp; Appels'!K785,"",'Passages &amp; Appels'!K786)</f>
        <v/>
      </c>
      <c r="E786" s="488" t="str">
        <f>IF('Passages &amp; Appels'!H786='Passages &amp; Appels'!H785,"",'Passages &amp; Appels'!H786)</f>
        <v/>
      </c>
      <c r="F786" s="489" t="str">
        <f>IF('Passages &amp; Appels'!I786='Passages &amp; Appels'!I785,"",'Passages &amp; Appels'!I786)</f>
        <v/>
      </c>
      <c r="G786" s="259" t="str">
        <f>IF('Passages &amp; Appels'!J786="","",'Passages &amp; Appels'!J786)</f>
        <v/>
      </c>
      <c r="H786" s="468" t="str">
        <f>IF('Passages &amp; Appels'!B786="","",'Passages &amp; Appels'!B786)</f>
        <v/>
      </c>
      <c r="I786" s="437" t="str">
        <f>IF('Passages &amp; Appels'!C786="","",'Passages &amp; Appels'!C786)</f>
        <v/>
      </c>
      <c r="J786" s="110" t="str">
        <f>IF('Passages &amp; Appels'!D786="","",'Passages &amp; Appels'!D786)</f>
        <v/>
      </c>
      <c r="K786" s="110" t="str">
        <f>IF('Passages &amp; Appels'!E786="","",'Passages &amp; Appels'!E786)</f>
        <v/>
      </c>
      <c r="L786" s="110" t="str">
        <f>IF('Passages &amp; Appels'!F786="","",'Passages &amp; Appels'!F786)</f>
        <v/>
      </c>
      <c r="M786" s="112" t="str">
        <f>IF('Passages &amp; Appels'!G786="","",'Passages &amp; Appels'!G786)</f>
        <v/>
      </c>
      <c r="N786" s="441" t="str">
        <f>IF('Passages &amp; Appels'!M786="","",'Passages &amp; Appels'!M786)</f>
        <v/>
      </c>
      <c r="O786" s="431" t="str">
        <f>IF('Passages &amp; Appels'!N786="","",'Passages &amp; Appels'!N786)</f>
        <v/>
      </c>
      <c r="P786" s="431" t="str">
        <f>IF('Passages &amp; Appels'!O786="","",'Passages &amp; Appels'!O786)</f>
        <v/>
      </c>
      <c r="Q786" s="439" t="str">
        <f>IF('Passages &amp; Appels'!P786="","",'Passages &amp; Appels'!P786)</f>
        <v/>
      </c>
      <c r="R786" s="435" t="str">
        <f>IF('Passages &amp; Appels'!Q786="","",'Passages &amp; Appels'!Q786)</f>
        <v/>
      </c>
      <c r="S786" s="110" t="str">
        <f>IF('Passages &amp; Appels'!R786="","",'Passages &amp; Appels'!R786)</f>
        <v/>
      </c>
      <c r="T786" s="437" t="str">
        <f>IF('Passages &amp; Appels'!S786="","",'Passages &amp; Appels'!S786)</f>
        <v/>
      </c>
      <c r="U786" s="112" t="str">
        <f>IF('Passages &amp; Appels'!T786="","",'Passages &amp; Appels'!T786)</f>
        <v/>
      </c>
      <c r="V786" s="413" t="str">
        <f>IF('Passages &amp; Appels'!U786="","",'Passages &amp; Appels'!U786)</f>
        <v/>
      </c>
    </row>
    <row r="787" spans="1:22" ht="18.75" hidden="1" x14ac:dyDescent="0.3">
      <c r="A787" s="486"/>
      <c r="B787" s="491" t="str">
        <f>IF('Passages &amp; Appels'!L787='Passages &amp; Appels'!L786,"",'Passages &amp; Appels'!L787)</f>
        <v/>
      </c>
      <c r="C787" s="487" t="str">
        <f>IF('Passages &amp; Appels'!A787='Passages &amp; Appels'!A786,"",'Passages &amp; Appels'!A787)</f>
        <v/>
      </c>
      <c r="D787" s="490" t="str">
        <f>IF('Passages &amp; Appels'!K787='Passages &amp; Appels'!K786,"",'Passages &amp; Appels'!K787)</f>
        <v/>
      </c>
      <c r="E787" s="488" t="str">
        <f>IF('Passages &amp; Appels'!H787='Passages &amp; Appels'!H786,"",'Passages &amp; Appels'!H787)</f>
        <v/>
      </c>
      <c r="F787" s="489" t="str">
        <f>IF('Passages &amp; Appels'!I787='Passages &amp; Appels'!I786,"",'Passages &amp; Appels'!I787)</f>
        <v/>
      </c>
      <c r="G787" s="259" t="str">
        <f>IF('Passages &amp; Appels'!J787="","",'Passages &amp; Appels'!J787)</f>
        <v/>
      </c>
      <c r="H787" s="468" t="str">
        <f>IF('Passages &amp; Appels'!B787="","",'Passages &amp; Appels'!B787)</f>
        <v/>
      </c>
      <c r="I787" s="437" t="str">
        <f>IF('Passages &amp; Appels'!C787="","",'Passages &amp; Appels'!C787)</f>
        <v/>
      </c>
      <c r="J787" s="110" t="str">
        <f>IF('Passages &amp; Appels'!D787="","",'Passages &amp; Appels'!D787)</f>
        <v/>
      </c>
      <c r="K787" s="110" t="str">
        <f>IF('Passages &amp; Appels'!E787="","",'Passages &amp; Appels'!E787)</f>
        <v/>
      </c>
      <c r="L787" s="110" t="str">
        <f>IF('Passages &amp; Appels'!F787="","",'Passages &amp; Appels'!F787)</f>
        <v/>
      </c>
      <c r="M787" s="112" t="str">
        <f>IF('Passages &amp; Appels'!G787="","",'Passages &amp; Appels'!G787)</f>
        <v/>
      </c>
      <c r="N787" s="441" t="str">
        <f>IF('Passages &amp; Appels'!M787="","",'Passages &amp; Appels'!M787)</f>
        <v/>
      </c>
      <c r="O787" s="431" t="str">
        <f>IF('Passages &amp; Appels'!N787="","",'Passages &amp; Appels'!N787)</f>
        <v/>
      </c>
      <c r="P787" s="431" t="str">
        <f>IF('Passages &amp; Appels'!O787="","",'Passages &amp; Appels'!O787)</f>
        <v/>
      </c>
      <c r="Q787" s="439" t="str">
        <f>IF('Passages &amp; Appels'!P787="","",'Passages &amp; Appels'!P787)</f>
        <v/>
      </c>
      <c r="R787" s="435" t="str">
        <f>IF('Passages &amp; Appels'!Q787="","",'Passages &amp; Appels'!Q787)</f>
        <v/>
      </c>
      <c r="S787" s="110" t="str">
        <f>IF('Passages &amp; Appels'!R787="","",'Passages &amp; Appels'!R787)</f>
        <v/>
      </c>
      <c r="T787" s="437" t="str">
        <f>IF('Passages &amp; Appels'!S787="","",'Passages &amp; Appels'!S787)</f>
        <v/>
      </c>
      <c r="U787" s="112" t="str">
        <f>IF('Passages &amp; Appels'!T787="","",'Passages &amp; Appels'!T787)</f>
        <v/>
      </c>
      <c r="V787" s="413" t="str">
        <f>IF('Passages &amp; Appels'!U787="","",'Passages &amp; Appels'!U787)</f>
        <v/>
      </c>
    </row>
    <row r="788" spans="1:22" ht="18.75" hidden="1" x14ac:dyDescent="0.3">
      <c r="A788" s="486"/>
      <c r="B788" s="491" t="str">
        <f>IF('Passages &amp; Appels'!L788='Passages &amp; Appels'!L787,"",'Passages &amp; Appels'!L788)</f>
        <v/>
      </c>
      <c r="C788" s="487" t="str">
        <f>IF('Passages &amp; Appels'!A788='Passages &amp; Appels'!A787,"",'Passages &amp; Appels'!A788)</f>
        <v/>
      </c>
      <c r="D788" s="490" t="str">
        <f>IF('Passages &amp; Appels'!K788='Passages &amp; Appels'!K787,"",'Passages &amp; Appels'!K788)</f>
        <v/>
      </c>
      <c r="E788" s="488" t="str">
        <f>IF('Passages &amp; Appels'!H788='Passages &amp; Appels'!H787,"",'Passages &amp; Appels'!H788)</f>
        <v/>
      </c>
      <c r="F788" s="489" t="str">
        <f>IF('Passages &amp; Appels'!I788='Passages &amp; Appels'!I787,"",'Passages &amp; Appels'!I788)</f>
        <v/>
      </c>
      <c r="G788" s="259" t="str">
        <f>IF('Passages &amp; Appels'!J788="","",'Passages &amp; Appels'!J788)</f>
        <v/>
      </c>
      <c r="H788" s="468" t="str">
        <f>IF('Passages &amp; Appels'!B788="","",'Passages &amp; Appels'!B788)</f>
        <v/>
      </c>
      <c r="I788" s="437" t="str">
        <f>IF('Passages &amp; Appels'!C788="","",'Passages &amp; Appels'!C788)</f>
        <v/>
      </c>
      <c r="J788" s="110" t="str">
        <f>IF('Passages &amp; Appels'!D788="","",'Passages &amp; Appels'!D788)</f>
        <v/>
      </c>
      <c r="K788" s="110" t="str">
        <f>IF('Passages &amp; Appels'!E788="","",'Passages &amp; Appels'!E788)</f>
        <v/>
      </c>
      <c r="L788" s="110" t="str">
        <f>IF('Passages &amp; Appels'!F788="","",'Passages &amp; Appels'!F788)</f>
        <v/>
      </c>
      <c r="M788" s="112" t="str">
        <f>IF('Passages &amp; Appels'!G788="","",'Passages &amp; Appels'!G788)</f>
        <v/>
      </c>
      <c r="N788" s="441" t="str">
        <f>IF('Passages &amp; Appels'!M788="","",'Passages &amp; Appels'!M788)</f>
        <v/>
      </c>
      <c r="O788" s="431" t="str">
        <f>IF('Passages &amp; Appels'!N788="","",'Passages &amp; Appels'!N788)</f>
        <v/>
      </c>
      <c r="P788" s="431" t="str">
        <f>IF('Passages &amp; Appels'!O788="","",'Passages &amp; Appels'!O788)</f>
        <v/>
      </c>
      <c r="Q788" s="439" t="str">
        <f>IF('Passages &amp; Appels'!P788="","",'Passages &amp; Appels'!P788)</f>
        <v/>
      </c>
      <c r="R788" s="435" t="str">
        <f>IF('Passages &amp; Appels'!Q788="","",'Passages &amp; Appels'!Q788)</f>
        <v/>
      </c>
      <c r="S788" s="110" t="str">
        <f>IF('Passages &amp; Appels'!R788="","",'Passages &amp; Appels'!R788)</f>
        <v/>
      </c>
      <c r="T788" s="437" t="str">
        <f>IF('Passages &amp; Appels'!S788="","",'Passages &amp; Appels'!S788)</f>
        <v/>
      </c>
      <c r="U788" s="112" t="str">
        <f>IF('Passages &amp; Appels'!T788="","",'Passages &amp; Appels'!T788)</f>
        <v/>
      </c>
      <c r="V788" s="413" t="str">
        <f>IF('Passages &amp; Appels'!U788="","",'Passages &amp; Appels'!U788)</f>
        <v/>
      </c>
    </row>
    <row r="789" spans="1:22" ht="18.75" hidden="1" x14ac:dyDescent="0.3">
      <c r="A789" s="486"/>
      <c r="B789" s="491" t="str">
        <f>IF('Passages &amp; Appels'!L789='Passages &amp; Appels'!L788,"",'Passages &amp; Appels'!L789)</f>
        <v/>
      </c>
      <c r="C789" s="487" t="str">
        <f>IF('Passages &amp; Appels'!A789='Passages &amp; Appels'!A788,"",'Passages &amp; Appels'!A789)</f>
        <v/>
      </c>
      <c r="D789" s="490" t="str">
        <f>IF('Passages &amp; Appels'!K789='Passages &amp; Appels'!K788,"",'Passages &amp; Appels'!K789)</f>
        <v/>
      </c>
      <c r="E789" s="488" t="str">
        <f>IF('Passages &amp; Appels'!H789='Passages &amp; Appels'!H788,"",'Passages &amp; Appels'!H789)</f>
        <v/>
      </c>
      <c r="F789" s="489" t="str">
        <f>IF('Passages &amp; Appels'!I789='Passages &amp; Appels'!I788,"",'Passages &amp; Appels'!I789)</f>
        <v/>
      </c>
      <c r="G789" s="259" t="str">
        <f>IF('Passages &amp; Appels'!J789="","",'Passages &amp; Appels'!J789)</f>
        <v/>
      </c>
      <c r="H789" s="468" t="str">
        <f>IF('Passages &amp; Appels'!B789="","",'Passages &amp; Appels'!B789)</f>
        <v/>
      </c>
      <c r="I789" s="437" t="str">
        <f>IF('Passages &amp; Appels'!C789="","",'Passages &amp; Appels'!C789)</f>
        <v/>
      </c>
      <c r="J789" s="110" t="str">
        <f>IF('Passages &amp; Appels'!D789="","",'Passages &amp; Appels'!D789)</f>
        <v/>
      </c>
      <c r="K789" s="110" t="str">
        <f>IF('Passages &amp; Appels'!E789="","",'Passages &amp; Appels'!E789)</f>
        <v/>
      </c>
      <c r="L789" s="110" t="str">
        <f>IF('Passages &amp; Appels'!F789="","",'Passages &amp; Appels'!F789)</f>
        <v/>
      </c>
      <c r="M789" s="112" t="str">
        <f>IF('Passages &amp; Appels'!G789="","",'Passages &amp; Appels'!G789)</f>
        <v/>
      </c>
      <c r="N789" s="441" t="str">
        <f>IF('Passages &amp; Appels'!M789="","",'Passages &amp; Appels'!M789)</f>
        <v/>
      </c>
      <c r="O789" s="431" t="str">
        <f>IF('Passages &amp; Appels'!N789="","",'Passages &amp; Appels'!N789)</f>
        <v/>
      </c>
      <c r="P789" s="431" t="str">
        <f>IF('Passages &amp; Appels'!O789="","",'Passages &amp; Appels'!O789)</f>
        <v/>
      </c>
      <c r="Q789" s="439" t="str">
        <f>IF('Passages &amp; Appels'!P789="","",'Passages &amp; Appels'!P789)</f>
        <v/>
      </c>
      <c r="R789" s="435" t="str">
        <f>IF('Passages &amp; Appels'!Q789="","",'Passages &amp; Appels'!Q789)</f>
        <v/>
      </c>
      <c r="S789" s="110" t="str">
        <f>IF('Passages &amp; Appels'!R789="","",'Passages &amp; Appels'!R789)</f>
        <v/>
      </c>
      <c r="T789" s="437" t="str">
        <f>IF('Passages &amp; Appels'!S789="","",'Passages &amp; Appels'!S789)</f>
        <v/>
      </c>
      <c r="U789" s="112" t="str">
        <f>IF('Passages &amp; Appels'!T789="","",'Passages &amp; Appels'!T789)</f>
        <v/>
      </c>
      <c r="V789" s="413" t="str">
        <f>IF('Passages &amp; Appels'!U789="","",'Passages &amp; Appels'!U789)</f>
        <v/>
      </c>
    </row>
    <row r="790" spans="1:22" ht="18.75" hidden="1" x14ac:dyDescent="0.3">
      <c r="A790" s="486"/>
      <c r="B790" s="491" t="str">
        <f>IF('Passages &amp; Appels'!L790='Passages &amp; Appels'!L789,"",'Passages &amp; Appels'!L790)</f>
        <v/>
      </c>
      <c r="C790" s="487" t="str">
        <f>IF('Passages &amp; Appels'!A790='Passages &amp; Appels'!A789,"",'Passages &amp; Appels'!A790)</f>
        <v/>
      </c>
      <c r="D790" s="490" t="str">
        <f>IF('Passages &amp; Appels'!K790='Passages &amp; Appels'!K789,"",'Passages &amp; Appels'!K790)</f>
        <v/>
      </c>
      <c r="E790" s="488" t="str">
        <f>IF('Passages &amp; Appels'!H790='Passages &amp; Appels'!H789,"",'Passages &amp; Appels'!H790)</f>
        <v/>
      </c>
      <c r="F790" s="489" t="str">
        <f>IF('Passages &amp; Appels'!I790='Passages &amp; Appels'!I789,"",'Passages &amp; Appels'!I790)</f>
        <v/>
      </c>
      <c r="G790" s="259" t="str">
        <f>IF('Passages &amp; Appels'!J790="","",'Passages &amp; Appels'!J790)</f>
        <v/>
      </c>
      <c r="H790" s="468" t="str">
        <f>IF('Passages &amp; Appels'!B790="","",'Passages &amp; Appels'!B790)</f>
        <v/>
      </c>
      <c r="I790" s="437" t="str">
        <f>IF('Passages &amp; Appels'!C790="","",'Passages &amp; Appels'!C790)</f>
        <v/>
      </c>
      <c r="J790" s="110" t="str">
        <f>IF('Passages &amp; Appels'!D790="","",'Passages &amp; Appels'!D790)</f>
        <v/>
      </c>
      <c r="K790" s="110" t="str">
        <f>IF('Passages &amp; Appels'!E790="","",'Passages &amp; Appels'!E790)</f>
        <v/>
      </c>
      <c r="L790" s="110" t="str">
        <f>IF('Passages &amp; Appels'!F790="","",'Passages &amp; Appels'!F790)</f>
        <v/>
      </c>
      <c r="M790" s="112" t="str">
        <f>IF('Passages &amp; Appels'!G790="","",'Passages &amp; Appels'!G790)</f>
        <v/>
      </c>
      <c r="N790" s="441" t="str">
        <f>IF('Passages &amp; Appels'!M790="","",'Passages &amp; Appels'!M790)</f>
        <v/>
      </c>
      <c r="O790" s="431" t="str">
        <f>IF('Passages &amp; Appels'!N790="","",'Passages &amp; Appels'!N790)</f>
        <v/>
      </c>
      <c r="P790" s="431" t="str">
        <f>IF('Passages &amp; Appels'!O790="","",'Passages &amp; Appels'!O790)</f>
        <v/>
      </c>
      <c r="Q790" s="439" t="str">
        <f>IF('Passages &amp; Appels'!P790="","",'Passages &amp; Appels'!P790)</f>
        <v/>
      </c>
      <c r="R790" s="435" t="str">
        <f>IF('Passages &amp; Appels'!Q790="","",'Passages &amp; Appels'!Q790)</f>
        <v/>
      </c>
      <c r="S790" s="110" t="str">
        <f>IF('Passages &amp; Appels'!R790="","",'Passages &amp; Appels'!R790)</f>
        <v/>
      </c>
      <c r="T790" s="437" t="str">
        <f>IF('Passages &amp; Appels'!S790="","",'Passages &amp; Appels'!S790)</f>
        <v/>
      </c>
      <c r="U790" s="112" t="str">
        <f>IF('Passages &amp; Appels'!T790="","",'Passages &amp; Appels'!T790)</f>
        <v/>
      </c>
      <c r="V790" s="413" t="str">
        <f>IF('Passages &amp; Appels'!U790="","",'Passages &amp; Appels'!U790)</f>
        <v/>
      </c>
    </row>
    <row r="791" spans="1:22" ht="18.75" hidden="1" x14ac:dyDescent="0.3">
      <c r="A791" s="486"/>
      <c r="B791" s="491" t="str">
        <f>IF('Passages &amp; Appels'!L791='Passages &amp; Appels'!L790,"",'Passages &amp; Appels'!L791)</f>
        <v/>
      </c>
      <c r="C791" s="487" t="str">
        <f>IF('Passages &amp; Appels'!A791='Passages &amp; Appels'!A790,"",'Passages &amp; Appels'!A791)</f>
        <v/>
      </c>
      <c r="D791" s="490" t="str">
        <f>IF('Passages &amp; Appels'!K791='Passages &amp; Appels'!K790,"",'Passages &amp; Appels'!K791)</f>
        <v/>
      </c>
      <c r="E791" s="488" t="str">
        <f>IF('Passages &amp; Appels'!H791='Passages &amp; Appels'!H790,"",'Passages &amp; Appels'!H791)</f>
        <v/>
      </c>
      <c r="F791" s="489" t="str">
        <f>IF('Passages &amp; Appels'!I791='Passages &amp; Appels'!I790,"",'Passages &amp; Appels'!I791)</f>
        <v/>
      </c>
      <c r="G791" s="259" t="str">
        <f>IF('Passages &amp; Appels'!J791="","",'Passages &amp; Appels'!J791)</f>
        <v/>
      </c>
      <c r="H791" s="468" t="str">
        <f>IF('Passages &amp; Appels'!B791="","",'Passages &amp; Appels'!B791)</f>
        <v/>
      </c>
      <c r="I791" s="437" t="str">
        <f>IF('Passages &amp; Appels'!C791="","",'Passages &amp; Appels'!C791)</f>
        <v/>
      </c>
      <c r="J791" s="110" t="str">
        <f>IF('Passages &amp; Appels'!D791="","",'Passages &amp; Appels'!D791)</f>
        <v/>
      </c>
      <c r="K791" s="110" t="str">
        <f>IF('Passages &amp; Appels'!E791="","",'Passages &amp; Appels'!E791)</f>
        <v/>
      </c>
      <c r="L791" s="110" t="str">
        <f>IF('Passages &amp; Appels'!F791="","",'Passages &amp; Appels'!F791)</f>
        <v/>
      </c>
      <c r="M791" s="112" t="str">
        <f>IF('Passages &amp; Appels'!G791="","",'Passages &amp; Appels'!G791)</f>
        <v/>
      </c>
      <c r="N791" s="441" t="str">
        <f>IF('Passages &amp; Appels'!M791="","",'Passages &amp; Appels'!M791)</f>
        <v/>
      </c>
      <c r="O791" s="431" t="str">
        <f>IF('Passages &amp; Appels'!N791="","",'Passages &amp; Appels'!N791)</f>
        <v/>
      </c>
      <c r="P791" s="431" t="str">
        <f>IF('Passages &amp; Appels'!O791="","",'Passages &amp; Appels'!O791)</f>
        <v/>
      </c>
      <c r="Q791" s="439" t="str">
        <f>IF('Passages &amp; Appels'!P791="","",'Passages &amp; Appels'!P791)</f>
        <v/>
      </c>
      <c r="R791" s="435" t="str">
        <f>IF('Passages &amp; Appels'!Q791="","",'Passages &amp; Appels'!Q791)</f>
        <v/>
      </c>
      <c r="S791" s="110" t="str">
        <f>IF('Passages &amp; Appels'!R791="","",'Passages &amp; Appels'!R791)</f>
        <v/>
      </c>
      <c r="T791" s="437" t="str">
        <f>IF('Passages &amp; Appels'!S791="","",'Passages &amp; Appels'!S791)</f>
        <v/>
      </c>
      <c r="U791" s="112" t="str">
        <f>IF('Passages &amp; Appels'!T791="","",'Passages &amp; Appels'!T791)</f>
        <v/>
      </c>
      <c r="V791" s="413" t="str">
        <f>IF('Passages &amp; Appels'!U791="","",'Passages &amp; Appels'!U791)</f>
        <v/>
      </c>
    </row>
    <row r="792" spans="1:22" ht="18.75" hidden="1" x14ac:dyDescent="0.3">
      <c r="A792" s="486"/>
      <c r="B792" s="491" t="str">
        <f>IF('Passages &amp; Appels'!L792='Passages &amp; Appels'!L791,"",'Passages &amp; Appels'!L792)</f>
        <v/>
      </c>
      <c r="C792" s="487" t="str">
        <f>IF('Passages &amp; Appels'!A792='Passages &amp; Appels'!A791,"",'Passages &amp; Appels'!A792)</f>
        <v/>
      </c>
      <c r="D792" s="490" t="str">
        <f>IF('Passages &amp; Appels'!K792='Passages &amp; Appels'!K791,"",'Passages &amp; Appels'!K792)</f>
        <v/>
      </c>
      <c r="E792" s="488" t="str">
        <f>IF('Passages &amp; Appels'!H792='Passages &amp; Appels'!H791,"",'Passages &amp; Appels'!H792)</f>
        <v/>
      </c>
      <c r="F792" s="489" t="str">
        <f>IF('Passages &amp; Appels'!I792='Passages &amp; Appels'!I791,"",'Passages &amp; Appels'!I792)</f>
        <v/>
      </c>
      <c r="G792" s="259" t="str">
        <f>IF('Passages &amp; Appels'!J792="","",'Passages &amp; Appels'!J792)</f>
        <v/>
      </c>
      <c r="H792" s="468" t="str">
        <f>IF('Passages &amp; Appels'!B792="","",'Passages &amp; Appels'!B792)</f>
        <v/>
      </c>
      <c r="I792" s="437" t="str">
        <f>IF('Passages &amp; Appels'!C792="","",'Passages &amp; Appels'!C792)</f>
        <v/>
      </c>
      <c r="J792" s="110" t="str">
        <f>IF('Passages &amp; Appels'!D792="","",'Passages &amp; Appels'!D792)</f>
        <v/>
      </c>
      <c r="K792" s="110" t="str">
        <f>IF('Passages &amp; Appels'!E792="","",'Passages &amp; Appels'!E792)</f>
        <v/>
      </c>
      <c r="L792" s="110" t="str">
        <f>IF('Passages &amp; Appels'!F792="","",'Passages &amp; Appels'!F792)</f>
        <v/>
      </c>
      <c r="M792" s="112" t="str">
        <f>IF('Passages &amp; Appels'!G792="","",'Passages &amp; Appels'!G792)</f>
        <v/>
      </c>
      <c r="N792" s="441" t="str">
        <f>IF('Passages &amp; Appels'!M792="","",'Passages &amp; Appels'!M792)</f>
        <v/>
      </c>
      <c r="O792" s="431" t="str">
        <f>IF('Passages &amp; Appels'!N792="","",'Passages &amp; Appels'!N792)</f>
        <v/>
      </c>
      <c r="P792" s="431" t="str">
        <f>IF('Passages &amp; Appels'!O792="","",'Passages &amp; Appels'!O792)</f>
        <v/>
      </c>
      <c r="Q792" s="439" t="str">
        <f>IF('Passages &amp; Appels'!P792="","",'Passages &amp; Appels'!P792)</f>
        <v/>
      </c>
      <c r="R792" s="435" t="str">
        <f>IF('Passages &amp; Appels'!Q792="","",'Passages &amp; Appels'!Q792)</f>
        <v/>
      </c>
      <c r="S792" s="110" t="str">
        <f>IF('Passages &amp; Appels'!R792="","",'Passages &amp; Appels'!R792)</f>
        <v/>
      </c>
      <c r="T792" s="437" t="str">
        <f>IF('Passages &amp; Appels'!S792="","",'Passages &amp; Appels'!S792)</f>
        <v/>
      </c>
      <c r="U792" s="112" t="str">
        <f>IF('Passages &amp; Appels'!T792="","",'Passages &amp; Appels'!T792)</f>
        <v/>
      </c>
      <c r="V792" s="413" t="str">
        <f>IF('Passages &amp; Appels'!U792="","",'Passages &amp; Appels'!U792)</f>
        <v/>
      </c>
    </row>
    <row r="793" spans="1:22" ht="18.75" hidden="1" x14ac:dyDescent="0.3">
      <c r="A793" s="486"/>
      <c r="B793" s="491" t="str">
        <f>IF('Passages &amp; Appels'!L793='Passages &amp; Appels'!L792,"",'Passages &amp; Appels'!L793)</f>
        <v/>
      </c>
      <c r="C793" s="487" t="str">
        <f>IF('Passages &amp; Appels'!A793='Passages &amp; Appels'!A792,"",'Passages &amp; Appels'!A793)</f>
        <v/>
      </c>
      <c r="D793" s="490" t="str">
        <f>IF('Passages &amp; Appels'!K793='Passages &amp; Appels'!K792,"",'Passages &amp; Appels'!K793)</f>
        <v/>
      </c>
      <c r="E793" s="488" t="str">
        <f>IF('Passages &amp; Appels'!H793='Passages &amp; Appels'!H792,"",'Passages &amp; Appels'!H793)</f>
        <v/>
      </c>
      <c r="F793" s="489" t="str">
        <f>IF('Passages &amp; Appels'!I793='Passages &amp; Appels'!I792,"",'Passages &amp; Appels'!I793)</f>
        <v/>
      </c>
      <c r="G793" s="259" t="str">
        <f>IF('Passages &amp; Appels'!J793="","",'Passages &amp; Appels'!J793)</f>
        <v/>
      </c>
      <c r="H793" s="468" t="str">
        <f>IF('Passages &amp; Appels'!B793="","",'Passages &amp; Appels'!B793)</f>
        <v/>
      </c>
      <c r="I793" s="437" t="str">
        <f>IF('Passages &amp; Appels'!C793="","",'Passages &amp; Appels'!C793)</f>
        <v/>
      </c>
      <c r="J793" s="110" t="str">
        <f>IF('Passages &amp; Appels'!D793="","",'Passages &amp; Appels'!D793)</f>
        <v/>
      </c>
      <c r="K793" s="110" t="str">
        <f>IF('Passages &amp; Appels'!E793="","",'Passages &amp; Appels'!E793)</f>
        <v/>
      </c>
      <c r="L793" s="110" t="str">
        <f>IF('Passages &amp; Appels'!F793="","",'Passages &amp; Appels'!F793)</f>
        <v/>
      </c>
      <c r="M793" s="112" t="str">
        <f>IF('Passages &amp; Appels'!G793="","",'Passages &amp; Appels'!G793)</f>
        <v/>
      </c>
      <c r="N793" s="441" t="str">
        <f>IF('Passages &amp; Appels'!M793="","",'Passages &amp; Appels'!M793)</f>
        <v/>
      </c>
      <c r="O793" s="431" t="str">
        <f>IF('Passages &amp; Appels'!N793="","",'Passages &amp; Appels'!N793)</f>
        <v/>
      </c>
      <c r="P793" s="431" t="str">
        <f>IF('Passages &amp; Appels'!O793="","",'Passages &amp; Appels'!O793)</f>
        <v/>
      </c>
      <c r="Q793" s="439" t="str">
        <f>IF('Passages &amp; Appels'!P793="","",'Passages &amp; Appels'!P793)</f>
        <v/>
      </c>
      <c r="R793" s="435" t="str">
        <f>IF('Passages &amp; Appels'!Q793="","",'Passages &amp; Appels'!Q793)</f>
        <v/>
      </c>
      <c r="S793" s="110" t="str">
        <f>IF('Passages &amp; Appels'!R793="","",'Passages &amp; Appels'!R793)</f>
        <v/>
      </c>
      <c r="T793" s="437" t="str">
        <f>IF('Passages &amp; Appels'!S793="","",'Passages &amp; Appels'!S793)</f>
        <v/>
      </c>
      <c r="U793" s="112" t="str">
        <f>IF('Passages &amp; Appels'!T793="","",'Passages &amp; Appels'!T793)</f>
        <v/>
      </c>
      <c r="V793" s="413" t="str">
        <f>IF('Passages &amp; Appels'!U793="","",'Passages &amp; Appels'!U793)</f>
        <v/>
      </c>
    </row>
    <row r="794" spans="1:22" ht="18.75" hidden="1" x14ac:dyDescent="0.3">
      <c r="A794" s="486"/>
      <c r="B794" s="491" t="str">
        <f>IF('Passages &amp; Appels'!L794='Passages &amp; Appels'!L793,"",'Passages &amp; Appels'!L794)</f>
        <v/>
      </c>
      <c r="C794" s="487" t="str">
        <f>IF('Passages &amp; Appels'!A794='Passages &amp; Appels'!A793,"",'Passages &amp; Appels'!A794)</f>
        <v/>
      </c>
      <c r="D794" s="490" t="str">
        <f>IF('Passages &amp; Appels'!K794='Passages &amp; Appels'!K793,"",'Passages &amp; Appels'!K794)</f>
        <v/>
      </c>
      <c r="E794" s="488" t="str">
        <f>IF('Passages &amp; Appels'!H794='Passages &amp; Appels'!H793,"",'Passages &amp; Appels'!H794)</f>
        <v/>
      </c>
      <c r="F794" s="489" t="str">
        <f>IF('Passages &amp; Appels'!I794='Passages &amp; Appels'!I793,"",'Passages &amp; Appels'!I794)</f>
        <v/>
      </c>
      <c r="G794" s="259" t="str">
        <f>IF('Passages &amp; Appels'!J794="","",'Passages &amp; Appels'!J794)</f>
        <v/>
      </c>
      <c r="H794" s="468" t="str">
        <f>IF('Passages &amp; Appels'!B794="","",'Passages &amp; Appels'!B794)</f>
        <v/>
      </c>
      <c r="I794" s="437" t="str">
        <f>IF('Passages &amp; Appels'!C794="","",'Passages &amp; Appels'!C794)</f>
        <v/>
      </c>
      <c r="J794" s="110" t="str">
        <f>IF('Passages &amp; Appels'!D794="","",'Passages &amp; Appels'!D794)</f>
        <v/>
      </c>
      <c r="K794" s="110" t="str">
        <f>IF('Passages &amp; Appels'!E794="","",'Passages &amp; Appels'!E794)</f>
        <v/>
      </c>
      <c r="L794" s="110" t="str">
        <f>IF('Passages &amp; Appels'!F794="","",'Passages &amp; Appels'!F794)</f>
        <v/>
      </c>
      <c r="M794" s="112" t="str">
        <f>IF('Passages &amp; Appels'!G794="","",'Passages &amp; Appels'!G794)</f>
        <v/>
      </c>
      <c r="N794" s="441" t="str">
        <f>IF('Passages &amp; Appels'!M794="","",'Passages &amp; Appels'!M794)</f>
        <v/>
      </c>
      <c r="O794" s="431" t="str">
        <f>IF('Passages &amp; Appels'!N794="","",'Passages &amp; Appels'!N794)</f>
        <v/>
      </c>
      <c r="P794" s="431" t="str">
        <f>IF('Passages &amp; Appels'!O794="","",'Passages &amp; Appels'!O794)</f>
        <v/>
      </c>
      <c r="Q794" s="439" t="str">
        <f>IF('Passages &amp; Appels'!P794="","",'Passages &amp; Appels'!P794)</f>
        <v/>
      </c>
      <c r="R794" s="435" t="str">
        <f>IF('Passages &amp; Appels'!Q794="","",'Passages &amp; Appels'!Q794)</f>
        <v/>
      </c>
      <c r="S794" s="110" t="str">
        <f>IF('Passages &amp; Appels'!R794="","",'Passages &amp; Appels'!R794)</f>
        <v/>
      </c>
      <c r="T794" s="437" t="str">
        <f>IF('Passages &amp; Appels'!S794="","",'Passages &amp; Appels'!S794)</f>
        <v/>
      </c>
      <c r="U794" s="112" t="str">
        <f>IF('Passages &amp; Appels'!T794="","",'Passages &amp; Appels'!T794)</f>
        <v/>
      </c>
      <c r="V794" s="413" t="str">
        <f>IF('Passages &amp; Appels'!U794="","",'Passages &amp; Appels'!U794)</f>
        <v/>
      </c>
    </row>
    <row r="795" spans="1:22" ht="18.75" hidden="1" x14ac:dyDescent="0.3">
      <c r="A795" s="486"/>
      <c r="B795" s="491" t="str">
        <f>IF('Passages &amp; Appels'!L795='Passages &amp; Appels'!L794,"",'Passages &amp; Appels'!L795)</f>
        <v/>
      </c>
      <c r="C795" s="487" t="str">
        <f>IF('Passages &amp; Appels'!A795='Passages &amp; Appels'!A794,"",'Passages &amp; Appels'!A795)</f>
        <v/>
      </c>
      <c r="D795" s="490" t="str">
        <f>IF('Passages &amp; Appels'!K795='Passages &amp; Appels'!K794,"",'Passages &amp; Appels'!K795)</f>
        <v/>
      </c>
      <c r="E795" s="488" t="str">
        <f>IF('Passages &amp; Appels'!H795='Passages &amp; Appels'!H794,"",'Passages &amp; Appels'!H795)</f>
        <v/>
      </c>
      <c r="F795" s="489" t="str">
        <f>IF('Passages &amp; Appels'!I795='Passages &amp; Appels'!I794,"",'Passages &amp; Appels'!I795)</f>
        <v/>
      </c>
      <c r="G795" s="259" t="str">
        <f>IF('Passages &amp; Appels'!J795="","",'Passages &amp; Appels'!J795)</f>
        <v/>
      </c>
      <c r="H795" s="468" t="str">
        <f>IF('Passages &amp; Appels'!B795="","",'Passages &amp; Appels'!B795)</f>
        <v/>
      </c>
      <c r="I795" s="437" t="str">
        <f>IF('Passages &amp; Appels'!C795="","",'Passages &amp; Appels'!C795)</f>
        <v/>
      </c>
      <c r="J795" s="110" t="str">
        <f>IF('Passages &amp; Appels'!D795="","",'Passages &amp; Appels'!D795)</f>
        <v/>
      </c>
      <c r="K795" s="110" t="str">
        <f>IF('Passages &amp; Appels'!E795="","",'Passages &amp; Appels'!E795)</f>
        <v/>
      </c>
      <c r="L795" s="110" t="str">
        <f>IF('Passages &amp; Appels'!F795="","",'Passages &amp; Appels'!F795)</f>
        <v/>
      </c>
      <c r="M795" s="112" t="str">
        <f>IF('Passages &amp; Appels'!G795="","",'Passages &amp; Appels'!G795)</f>
        <v/>
      </c>
      <c r="N795" s="441" t="str">
        <f>IF('Passages &amp; Appels'!M795="","",'Passages &amp; Appels'!M795)</f>
        <v/>
      </c>
      <c r="O795" s="431" t="str">
        <f>IF('Passages &amp; Appels'!N795="","",'Passages &amp; Appels'!N795)</f>
        <v/>
      </c>
      <c r="P795" s="431" t="str">
        <f>IF('Passages &amp; Appels'!O795="","",'Passages &amp; Appels'!O795)</f>
        <v/>
      </c>
      <c r="Q795" s="439" t="str">
        <f>IF('Passages &amp; Appels'!P795="","",'Passages &amp; Appels'!P795)</f>
        <v/>
      </c>
      <c r="R795" s="435" t="str">
        <f>IF('Passages &amp; Appels'!Q795="","",'Passages &amp; Appels'!Q795)</f>
        <v/>
      </c>
      <c r="S795" s="110" t="str">
        <f>IF('Passages &amp; Appels'!R795="","",'Passages &amp; Appels'!R795)</f>
        <v/>
      </c>
      <c r="T795" s="437" t="str">
        <f>IF('Passages &amp; Appels'!S795="","",'Passages &amp; Appels'!S795)</f>
        <v/>
      </c>
      <c r="U795" s="112" t="str">
        <f>IF('Passages &amp; Appels'!T795="","",'Passages &amp; Appels'!T795)</f>
        <v/>
      </c>
      <c r="V795" s="413" t="str">
        <f>IF('Passages &amp; Appels'!U795="","",'Passages &amp; Appels'!U795)</f>
        <v/>
      </c>
    </row>
    <row r="796" spans="1:22" ht="18.75" hidden="1" x14ac:dyDescent="0.3">
      <c r="A796" s="486"/>
      <c r="B796" s="491" t="str">
        <f>IF('Passages &amp; Appels'!L796='Passages &amp; Appels'!L795,"",'Passages &amp; Appels'!L796)</f>
        <v/>
      </c>
      <c r="C796" s="487" t="str">
        <f>IF('Passages &amp; Appels'!A796='Passages &amp; Appels'!A795,"",'Passages &amp; Appels'!A796)</f>
        <v/>
      </c>
      <c r="D796" s="490" t="str">
        <f>IF('Passages &amp; Appels'!K796='Passages &amp; Appels'!K795,"",'Passages &amp; Appels'!K796)</f>
        <v/>
      </c>
      <c r="E796" s="488" t="str">
        <f>IF('Passages &amp; Appels'!H796='Passages &amp; Appels'!H795,"",'Passages &amp; Appels'!H796)</f>
        <v/>
      </c>
      <c r="F796" s="489" t="str">
        <f>IF('Passages &amp; Appels'!I796='Passages &amp; Appels'!I795,"",'Passages &amp; Appels'!I796)</f>
        <v/>
      </c>
      <c r="G796" s="259" t="str">
        <f>IF('Passages &amp; Appels'!J796="","",'Passages &amp; Appels'!J796)</f>
        <v/>
      </c>
      <c r="H796" s="468" t="str">
        <f>IF('Passages &amp; Appels'!B796="","",'Passages &amp; Appels'!B796)</f>
        <v/>
      </c>
      <c r="I796" s="437" t="str">
        <f>IF('Passages &amp; Appels'!C796="","",'Passages &amp; Appels'!C796)</f>
        <v/>
      </c>
      <c r="J796" s="110" t="str">
        <f>IF('Passages &amp; Appels'!D796="","",'Passages &amp; Appels'!D796)</f>
        <v/>
      </c>
      <c r="K796" s="110" t="str">
        <f>IF('Passages &amp; Appels'!E796="","",'Passages &amp; Appels'!E796)</f>
        <v/>
      </c>
      <c r="L796" s="110" t="str">
        <f>IF('Passages &amp; Appels'!F796="","",'Passages &amp; Appels'!F796)</f>
        <v/>
      </c>
      <c r="M796" s="112" t="str">
        <f>IF('Passages &amp; Appels'!G796="","",'Passages &amp; Appels'!G796)</f>
        <v/>
      </c>
      <c r="N796" s="441" t="str">
        <f>IF('Passages &amp; Appels'!M796="","",'Passages &amp; Appels'!M796)</f>
        <v/>
      </c>
      <c r="O796" s="431" t="str">
        <f>IF('Passages &amp; Appels'!N796="","",'Passages &amp; Appels'!N796)</f>
        <v/>
      </c>
      <c r="P796" s="431" t="str">
        <f>IF('Passages &amp; Appels'!O796="","",'Passages &amp; Appels'!O796)</f>
        <v/>
      </c>
      <c r="Q796" s="439" t="str">
        <f>IF('Passages &amp; Appels'!P796="","",'Passages &amp; Appels'!P796)</f>
        <v/>
      </c>
      <c r="R796" s="435" t="str">
        <f>IF('Passages &amp; Appels'!Q796="","",'Passages &amp; Appels'!Q796)</f>
        <v/>
      </c>
      <c r="S796" s="110" t="str">
        <f>IF('Passages &amp; Appels'!R796="","",'Passages &amp; Appels'!R796)</f>
        <v/>
      </c>
      <c r="T796" s="437" t="str">
        <f>IF('Passages &amp; Appels'!S796="","",'Passages &amp; Appels'!S796)</f>
        <v/>
      </c>
      <c r="U796" s="112" t="str">
        <f>IF('Passages &amp; Appels'!T796="","",'Passages &amp; Appels'!T796)</f>
        <v/>
      </c>
      <c r="V796" s="413" t="str">
        <f>IF('Passages &amp; Appels'!U796="","",'Passages &amp; Appels'!U796)</f>
        <v/>
      </c>
    </row>
    <row r="797" spans="1:22" ht="18.75" hidden="1" x14ac:dyDescent="0.3">
      <c r="A797" s="486"/>
      <c r="B797" s="491" t="str">
        <f>IF('Passages &amp; Appels'!L797='Passages &amp; Appels'!L796,"",'Passages &amp; Appels'!L797)</f>
        <v/>
      </c>
      <c r="C797" s="487" t="str">
        <f>IF('Passages &amp; Appels'!A797='Passages &amp; Appels'!A796,"",'Passages &amp; Appels'!A797)</f>
        <v/>
      </c>
      <c r="D797" s="490" t="str">
        <f>IF('Passages &amp; Appels'!K797='Passages &amp; Appels'!K796,"",'Passages &amp; Appels'!K797)</f>
        <v/>
      </c>
      <c r="E797" s="488" t="str">
        <f>IF('Passages &amp; Appels'!H797='Passages &amp; Appels'!H796,"",'Passages &amp; Appels'!H797)</f>
        <v/>
      </c>
      <c r="F797" s="489" t="str">
        <f>IF('Passages &amp; Appels'!I797='Passages &amp; Appels'!I796,"",'Passages &amp; Appels'!I797)</f>
        <v/>
      </c>
      <c r="G797" s="259" t="str">
        <f>IF('Passages &amp; Appels'!J797="","",'Passages &amp; Appels'!J797)</f>
        <v/>
      </c>
      <c r="H797" s="468" t="str">
        <f>IF('Passages &amp; Appels'!B797="","",'Passages &amp; Appels'!B797)</f>
        <v/>
      </c>
      <c r="I797" s="437" t="str">
        <f>IF('Passages &amp; Appels'!C797="","",'Passages &amp; Appels'!C797)</f>
        <v/>
      </c>
      <c r="J797" s="110" t="str">
        <f>IF('Passages &amp; Appels'!D797="","",'Passages &amp; Appels'!D797)</f>
        <v/>
      </c>
      <c r="K797" s="110" t="str">
        <f>IF('Passages &amp; Appels'!E797="","",'Passages &amp; Appels'!E797)</f>
        <v/>
      </c>
      <c r="L797" s="110" t="str">
        <f>IF('Passages &amp; Appels'!F797="","",'Passages &amp; Appels'!F797)</f>
        <v/>
      </c>
      <c r="M797" s="112" t="str">
        <f>IF('Passages &amp; Appels'!G797="","",'Passages &amp; Appels'!G797)</f>
        <v/>
      </c>
      <c r="N797" s="441" t="str">
        <f>IF('Passages &amp; Appels'!M797="","",'Passages &amp; Appels'!M797)</f>
        <v/>
      </c>
      <c r="O797" s="431" t="str">
        <f>IF('Passages &amp; Appels'!N797="","",'Passages &amp; Appels'!N797)</f>
        <v/>
      </c>
      <c r="P797" s="431" t="str">
        <f>IF('Passages &amp; Appels'!O797="","",'Passages &amp; Appels'!O797)</f>
        <v/>
      </c>
      <c r="Q797" s="439" t="str">
        <f>IF('Passages &amp; Appels'!P797="","",'Passages &amp; Appels'!P797)</f>
        <v/>
      </c>
      <c r="R797" s="435" t="str">
        <f>IF('Passages &amp; Appels'!Q797="","",'Passages &amp; Appels'!Q797)</f>
        <v/>
      </c>
      <c r="S797" s="110" t="str">
        <f>IF('Passages &amp; Appels'!R797="","",'Passages &amp; Appels'!R797)</f>
        <v/>
      </c>
      <c r="T797" s="437" t="str">
        <f>IF('Passages &amp; Appels'!S797="","",'Passages &amp; Appels'!S797)</f>
        <v/>
      </c>
      <c r="U797" s="112" t="str">
        <f>IF('Passages &amp; Appels'!T797="","",'Passages &amp; Appels'!T797)</f>
        <v/>
      </c>
      <c r="V797" s="413" t="str">
        <f>IF('Passages &amp; Appels'!U797="","",'Passages &amp; Appels'!U797)</f>
        <v/>
      </c>
    </row>
    <row r="798" spans="1:22" ht="18.75" hidden="1" x14ac:dyDescent="0.3">
      <c r="A798" s="486"/>
      <c r="B798" s="491" t="str">
        <f>IF('Passages &amp; Appels'!L798='Passages &amp; Appels'!L797,"",'Passages &amp; Appels'!L798)</f>
        <v/>
      </c>
      <c r="C798" s="487" t="str">
        <f>IF('Passages &amp; Appels'!A798='Passages &amp; Appels'!A797,"",'Passages &amp; Appels'!A798)</f>
        <v/>
      </c>
      <c r="D798" s="490" t="str">
        <f>IF('Passages &amp; Appels'!K798='Passages &amp; Appels'!K797,"",'Passages &amp; Appels'!K798)</f>
        <v/>
      </c>
      <c r="E798" s="488" t="str">
        <f>IF('Passages &amp; Appels'!H798='Passages &amp; Appels'!H797,"",'Passages &amp; Appels'!H798)</f>
        <v/>
      </c>
      <c r="F798" s="489" t="str">
        <f>IF('Passages &amp; Appels'!I798='Passages &amp; Appels'!I797,"",'Passages &amp; Appels'!I798)</f>
        <v/>
      </c>
      <c r="G798" s="259" t="str">
        <f>IF('Passages &amp; Appels'!J798="","",'Passages &amp; Appels'!J798)</f>
        <v/>
      </c>
      <c r="H798" s="468" t="str">
        <f>IF('Passages &amp; Appels'!B798="","",'Passages &amp; Appels'!B798)</f>
        <v/>
      </c>
      <c r="I798" s="437" t="str">
        <f>IF('Passages &amp; Appels'!C798="","",'Passages &amp; Appels'!C798)</f>
        <v/>
      </c>
      <c r="J798" s="110" t="str">
        <f>IF('Passages &amp; Appels'!D798="","",'Passages &amp; Appels'!D798)</f>
        <v/>
      </c>
      <c r="K798" s="110" t="str">
        <f>IF('Passages &amp; Appels'!E798="","",'Passages &amp; Appels'!E798)</f>
        <v/>
      </c>
      <c r="L798" s="110" t="str">
        <f>IF('Passages &amp; Appels'!F798="","",'Passages &amp; Appels'!F798)</f>
        <v/>
      </c>
      <c r="M798" s="112" t="str">
        <f>IF('Passages &amp; Appels'!G798="","",'Passages &amp; Appels'!G798)</f>
        <v/>
      </c>
      <c r="N798" s="441" t="str">
        <f>IF('Passages &amp; Appels'!M798="","",'Passages &amp; Appels'!M798)</f>
        <v/>
      </c>
      <c r="O798" s="431" t="str">
        <f>IF('Passages &amp; Appels'!N798="","",'Passages &amp; Appels'!N798)</f>
        <v/>
      </c>
      <c r="P798" s="431" t="str">
        <f>IF('Passages &amp; Appels'!O798="","",'Passages &amp; Appels'!O798)</f>
        <v/>
      </c>
      <c r="Q798" s="439" t="str">
        <f>IF('Passages &amp; Appels'!P798="","",'Passages &amp; Appels'!P798)</f>
        <v/>
      </c>
      <c r="R798" s="435" t="str">
        <f>IF('Passages &amp; Appels'!Q798="","",'Passages &amp; Appels'!Q798)</f>
        <v/>
      </c>
      <c r="S798" s="110" t="str">
        <f>IF('Passages &amp; Appels'!R798="","",'Passages &amp; Appels'!R798)</f>
        <v/>
      </c>
      <c r="T798" s="437" t="str">
        <f>IF('Passages &amp; Appels'!S798="","",'Passages &amp; Appels'!S798)</f>
        <v/>
      </c>
      <c r="U798" s="112" t="str">
        <f>IF('Passages &amp; Appels'!T798="","",'Passages &amp; Appels'!T798)</f>
        <v/>
      </c>
      <c r="V798" s="413" t="str">
        <f>IF('Passages &amp; Appels'!U798="","",'Passages &amp; Appels'!U798)</f>
        <v/>
      </c>
    </row>
    <row r="799" spans="1:22" ht="18.75" hidden="1" x14ac:dyDescent="0.3">
      <c r="A799" s="486"/>
      <c r="B799" s="491" t="str">
        <f>IF('Passages &amp; Appels'!L799='Passages &amp; Appels'!L798,"",'Passages &amp; Appels'!L799)</f>
        <v/>
      </c>
      <c r="C799" s="487" t="str">
        <f>IF('Passages &amp; Appels'!A799='Passages &amp; Appels'!A798,"",'Passages &amp; Appels'!A799)</f>
        <v/>
      </c>
      <c r="D799" s="490" t="str">
        <f>IF('Passages &amp; Appels'!K799='Passages &amp; Appels'!K798,"",'Passages &amp; Appels'!K799)</f>
        <v/>
      </c>
      <c r="E799" s="488" t="str">
        <f>IF('Passages &amp; Appels'!H799='Passages &amp; Appels'!H798,"",'Passages &amp; Appels'!H799)</f>
        <v/>
      </c>
      <c r="F799" s="489" t="str">
        <f>IF('Passages &amp; Appels'!I799='Passages &amp; Appels'!I798,"",'Passages &amp; Appels'!I799)</f>
        <v/>
      </c>
      <c r="G799" s="259" t="str">
        <f>IF('Passages &amp; Appels'!J799="","",'Passages &amp; Appels'!J799)</f>
        <v/>
      </c>
      <c r="H799" s="468" t="str">
        <f>IF('Passages &amp; Appels'!B799="","",'Passages &amp; Appels'!B799)</f>
        <v/>
      </c>
      <c r="I799" s="437" t="str">
        <f>IF('Passages &amp; Appels'!C799="","",'Passages &amp; Appels'!C799)</f>
        <v/>
      </c>
      <c r="J799" s="110" t="str">
        <f>IF('Passages &amp; Appels'!D799="","",'Passages &amp; Appels'!D799)</f>
        <v/>
      </c>
      <c r="K799" s="110" t="str">
        <f>IF('Passages &amp; Appels'!E799="","",'Passages &amp; Appels'!E799)</f>
        <v/>
      </c>
      <c r="L799" s="110" t="str">
        <f>IF('Passages &amp; Appels'!F799="","",'Passages &amp; Appels'!F799)</f>
        <v/>
      </c>
      <c r="M799" s="112" t="str">
        <f>IF('Passages &amp; Appels'!G799="","",'Passages &amp; Appels'!G799)</f>
        <v/>
      </c>
      <c r="N799" s="441" t="str">
        <f>IF('Passages &amp; Appels'!M799="","",'Passages &amp; Appels'!M799)</f>
        <v/>
      </c>
      <c r="O799" s="431" t="str">
        <f>IF('Passages &amp; Appels'!N799="","",'Passages &amp; Appels'!N799)</f>
        <v/>
      </c>
      <c r="P799" s="431" t="str">
        <f>IF('Passages &amp; Appels'!O799="","",'Passages &amp; Appels'!O799)</f>
        <v/>
      </c>
      <c r="Q799" s="439" t="str">
        <f>IF('Passages &amp; Appels'!P799="","",'Passages &amp; Appels'!P799)</f>
        <v/>
      </c>
      <c r="R799" s="435" t="str">
        <f>IF('Passages &amp; Appels'!Q799="","",'Passages &amp; Appels'!Q799)</f>
        <v/>
      </c>
      <c r="S799" s="110" t="str">
        <f>IF('Passages &amp; Appels'!R799="","",'Passages &amp; Appels'!R799)</f>
        <v/>
      </c>
      <c r="T799" s="437" t="str">
        <f>IF('Passages &amp; Appels'!S799="","",'Passages &amp; Appels'!S799)</f>
        <v/>
      </c>
      <c r="U799" s="112" t="str">
        <f>IF('Passages &amp; Appels'!T799="","",'Passages &amp; Appels'!T799)</f>
        <v/>
      </c>
      <c r="V799" s="413" t="str">
        <f>IF('Passages &amp; Appels'!U799="","",'Passages &amp; Appels'!U799)</f>
        <v/>
      </c>
    </row>
    <row r="800" spans="1:22" ht="18.75" hidden="1" x14ac:dyDescent="0.3">
      <c r="A800" s="486"/>
      <c r="B800" s="491" t="str">
        <f>IF('Passages &amp; Appels'!L800='Passages &amp; Appels'!L799,"",'Passages &amp; Appels'!L800)</f>
        <v/>
      </c>
      <c r="C800" s="487" t="str">
        <f>IF('Passages &amp; Appels'!A800='Passages &amp; Appels'!A799,"",'Passages &amp; Appels'!A800)</f>
        <v/>
      </c>
      <c r="D800" s="490" t="str">
        <f>IF('Passages &amp; Appels'!K800='Passages &amp; Appels'!K799,"",'Passages &amp; Appels'!K800)</f>
        <v/>
      </c>
      <c r="E800" s="488" t="str">
        <f>IF('Passages &amp; Appels'!H800='Passages &amp; Appels'!H799,"",'Passages &amp; Appels'!H800)</f>
        <v/>
      </c>
      <c r="F800" s="489" t="str">
        <f>IF('Passages &amp; Appels'!I800='Passages &amp; Appels'!I799,"",'Passages &amp; Appels'!I800)</f>
        <v/>
      </c>
      <c r="G800" s="259" t="str">
        <f>IF('Passages &amp; Appels'!J800="","",'Passages &amp; Appels'!J800)</f>
        <v/>
      </c>
      <c r="H800" s="468" t="str">
        <f>IF('Passages &amp; Appels'!B800="","",'Passages &amp; Appels'!B800)</f>
        <v/>
      </c>
      <c r="I800" s="437" t="str">
        <f>IF('Passages &amp; Appels'!C800="","",'Passages &amp; Appels'!C800)</f>
        <v/>
      </c>
      <c r="J800" s="110" t="str">
        <f>IF('Passages &amp; Appels'!D800="","",'Passages &amp; Appels'!D800)</f>
        <v/>
      </c>
      <c r="K800" s="110" t="str">
        <f>IF('Passages &amp; Appels'!E800="","",'Passages &amp; Appels'!E800)</f>
        <v/>
      </c>
      <c r="L800" s="110" t="str">
        <f>IF('Passages &amp; Appels'!F800="","",'Passages &amp; Appels'!F800)</f>
        <v/>
      </c>
      <c r="M800" s="112" t="str">
        <f>IF('Passages &amp; Appels'!G800="","",'Passages &amp; Appels'!G800)</f>
        <v/>
      </c>
      <c r="N800" s="441" t="str">
        <f>IF('Passages &amp; Appels'!M800="","",'Passages &amp; Appels'!M800)</f>
        <v/>
      </c>
      <c r="O800" s="431" t="str">
        <f>IF('Passages &amp; Appels'!N800="","",'Passages &amp; Appels'!N800)</f>
        <v/>
      </c>
      <c r="P800" s="431" t="str">
        <f>IF('Passages &amp; Appels'!O800="","",'Passages &amp; Appels'!O800)</f>
        <v/>
      </c>
      <c r="Q800" s="439" t="str">
        <f>IF('Passages &amp; Appels'!P800="","",'Passages &amp; Appels'!P800)</f>
        <v/>
      </c>
      <c r="R800" s="435" t="str">
        <f>IF('Passages &amp; Appels'!Q800="","",'Passages &amp; Appels'!Q800)</f>
        <v/>
      </c>
      <c r="S800" s="110" t="str">
        <f>IF('Passages &amp; Appels'!R800="","",'Passages &amp; Appels'!R800)</f>
        <v/>
      </c>
      <c r="T800" s="437" t="str">
        <f>IF('Passages &amp; Appels'!S800="","",'Passages &amp; Appels'!S800)</f>
        <v/>
      </c>
      <c r="U800" s="112" t="str">
        <f>IF('Passages &amp; Appels'!T800="","",'Passages &amp; Appels'!T800)</f>
        <v/>
      </c>
      <c r="V800" s="413" t="str">
        <f>IF('Passages &amp; Appels'!U800="","",'Passages &amp; Appels'!U800)</f>
        <v/>
      </c>
    </row>
    <row r="801" spans="1:22" ht="18.75" hidden="1" x14ac:dyDescent="0.3">
      <c r="A801" s="486"/>
      <c r="B801" s="491" t="str">
        <f>IF('Passages &amp; Appels'!L801='Passages &amp; Appels'!L800,"",'Passages &amp; Appels'!L801)</f>
        <v/>
      </c>
      <c r="C801" s="487" t="str">
        <f>IF('Passages &amp; Appels'!A801='Passages &amp; Appels'!A800,"",'Passages &amp; Appels'!A801)</f>
        <v/>
      </c>
      <c r="D801" s="490" t="str">
        <f>IF('Passages &amp; Appels'!K801='Passages &amp; Appels'!K800,"",'Passages &amp; Appels'!K801)</f>
        <v/>
      </c>
      <c r="E801" s="488" t="str">
        <f>IF('Passages &amp; Appels'!H801='Passages &amp; Appels'!H800,"",'Passages &amp; Appels'!H801)</f>
        <v/>
      </c>
      <c r="F801" s="489" t="str">
        <f>IF('Passages &amp; Appels'!I801='Passages &amp; Appels'!I800,"",'Passages &amp; Appels'!I801)</f>
        <v/>
      </c>
      <c r="G801" s="259" t="str">
        <f>IF('Passages &amp; Appels'!J801="","",'Passages &amp; Appels'!J801)</f>
        <v/>
      </c>
      <c r="H801" s="468" t="str">
        <f>IF('Passages &amp; Appels'!B801="","",'Passages &amp; Appels'!B801)</f>
        <v/>
      </c>
      <c r="I801" s="437" t="str">
        <f>IF('Passages &amp; Appels'!C801="","",'Passages &amp; Appels'!C801)</f>
        <v/>
      </c>
      <c r="J801" s="110" t="str">
        <f>IF('Passages &amp; Appels'!D801="","",'Passages &amp; Appels'!D801)</f>
        <v/>
      </c>
      <c r="K801" s="110" t="str">
        <f>IF('Passages &amp; Appels'!E801="","",'Passages &amp; Appels'!E801)</f>
        <v/>
      </c>
      <c r="L801" s="110" t="str">
        <f>IF('Passages &amp; Appels'!F801="","",'Passages &amp; Appels'!F801)</f>
        <v/>
      </c>
      <c r="M801" s="112" t="str">
        <f>IF('Passages &amp; Appels'!G801="","",'Passages &amp; Appels'!G801)</f>
        <v/>
      </c>
      <c r="N801" s="441" t="str">
        <f>IF('Passages &amp; Appels'!M801="","",'Passages &amp; Appels'!M801)</f>
        <v/>
      </c>
      <c r="O801" s="431" t="str">
        <f>IF('Passages &amp; Appels'!N801="","",'Passages &amp; Appels'!N801)</f>
        <v/>
      </c>
      <c r="P801" s="431" t="str">
        <f>IF('Passages &amp; Appels'!O801="","",'Passages &amp; Appels'!O801)</f>
        <v/>
      </c>
      <c r="Q801" s="439" t="str">
        <f>IF('Passages &amp; Appels'!P801="","",'Passages &amp; Appels'!P801)</f>
        <v/>
      </c>
      <c r="R801" s="435" t="str">
        <f>IF('Passages &amp; Appels'!Q801="","",'Passages &amp; Appels'!Q801)</f>
        <v/>
      </c>
      <c r="S801" s="110" t="str">
        <f>IF('Passages &amp; Appels'!R801="","",'Passages &amp; Appels'!R801)</f>
        <v/>
      </c>
      <c r="T801" s="437" t="str">
        <f>IF('Passages &amp; Appels'!S801="","",'Passages &amp; Appels'!S801)</f>
        <v/>
      </c>
      <c r="U801" s="112" t="str">
        <f>IF('Passages &amp; Appels'!T801="","",'Passages &amp; Appels'!T801)</f>
        <v/>
      </c>
      <c r="V801" s="413" t="str">
        <f>IF('Passages &amp; Appels'!U801="","",'Passages &amp; Appels'!U801)</f>
        <v/>
      </c>
    </row>
    <row r="802" spans="1:22" ht="18.75" hidden="1" x14ac:dyDescent="0.3">
      <c r="A802" s="486"/>
      <c r="B802" s="491" t="str">
        <f>IF('Passages &amp; Appels'!L802='Passages &amp; Appels'!L801,"",'Passages &amp; Appels'!L802)</f>
        <v/>
      </c>
      <c r="C802" s="487" t="str">
        <f>IF('Passages &amp; Appels'!A802='Passages &amp; Appels'!A801,"",'Passages &amp; Appels'!A802)</f>
        <v/>
      </c>
      <c r="D802" s="490" t="str">
        <f>IF('Passages &amp; Appels'!K802='Passages &amp; Appels'!K801,"",'Passages &amp; Appels'!K802)</f>
        <v/>
      </c>
      <c r="E802" s="488" t="str">
        <f>IF('Passages &amp; Appels'!H802='Passages &amp; Appels'!H801,"",'Passages &amp; Appels'!H802)</f>
        <v/>
      </c>
      <c r="F802" s="489" t="str">
        <f>IF('Passages &amp; Appels'!I802='Passages &amp; Appels'!I801,"",'Passages &amp; Appels'!I802)</f>
        <v/>
      </c>
      <c r="G802" s="259" t="str">
        <f>IF('Passages &amp; Appels'!J802="","",'Passages &amp; Appels'!J802)</f>
        <v/>
      </c>
      <c r="H802" s="468" t="str">
        <f>IF('Passages &amp; Appels'!B802="","",'Passages &amp; Appels'!B802)</f>
        <v/>
      </c>
      <c r="I802" s="437" t="str">
        <f>IF('Passages &amp; Appels'!C802="","",'Passages &amp; Appels'!C802)</f>
        <v/>
      </c>
      <c r="J802" s="110" t="str">
        <f>IF('Passages &amp; Appels'!D802="","",'Passages &amp; Appels'!D802)</f>
        <v/>
      </c>
      <c r="K802" s="110" t="str">
        <f>IF('Passages &amp; Appels'!E802="","",'Passages &amp; Appels'!E802)</f>
        <v/>
      </c>
      <c r="L802" s="110" t="str">
        <f>IF('Passages &amp; Appels'!F802="","",'Passages &amp; Appels'!F802)</f>
        <v/>
      </c>
      <c r="M802" s="112" t="str">
        <f>IF('Passages &amp; Appels'!G802="","",'Passages &amp; Appels'!G802)</f>
        <v/>
      </c>
      <c r="N802" s="441" t="str">
        <f>IF('Passages &amp; Appels'!M802="","",'Passages &amp; Appels'!M802)</f>
        <v/>
      </c>
      <c r="O802" s="431" t="str">
        <f>IF('Passages &amp; Appels'!N802="","",'Passages &amp; Appels'!N802)</f>
        <v/>
      </c>
      <c r="P802" s="431" t="str">
        <f>IF('Passages &amp; Appels'!O802="","",'Passages &amp; Appels'!O802)</f>
        <v/>
      </c>
      <c r="Q802" s="439" t="str">
        <f>IF('Passages &amp; Appels'!P802="","",'Passages &amp; Appels'!P802)</f>
        <v/>
      </c>
      <c r="R802" s="435" t="str">
        <f>IF('Passages &amp; Appels'!Q802="","",'Passages &amp; Appels'!Q802)</f>
        <v/>
      </c>
      <c r="S802" s="110" t="str">
        <f>IF('Passages &amp; Appels'!R802="","",'Passages &amp; Appels'!R802)</f>
        <v/>
      </c>
      <c r="T802" s="437" t="str">
        <f>IF('Passages &amp; Appels'!S802="","",'Passages &amp; Appels'!S802)</f>
        <v/>
      </c>
      <c r="U802" s="112" t="str">
        <f>IF('Passages &amp; Appels'!T802="","",'Passages &amp; Appels'!T802)</f>
        <v/>
      </c>
      <c r="V802" s="413" t="str">
        <f>IF('Passages &amp; Appels'!U802="","",'Passages &amp; Appels'!U802)</f>
        <v/>
      </c>
    </row>
    <row r="803" spans="1:22" ht="18.75" hidden="1" x14ac:dyDescent="0.3">
      <c r="A803" s="486"/>
      <c r="B803" s="491" t="str">
        <f>IF('Passages &amp; Appels'!L803='Passages &amp; Appels'!L802,"",'Passages &amp; Appels'!L803)</f>
        <v/>
      </c>
      <c r="C803" s="487" t="str">
        <f>IF('Passages &amp; Appels'!A803='Passages &amp; Appels'!A802,"",'Passages &amp; Appels'!A803)</f>
        <v/>
      </c>
      <c r="D803" s="490" t="str">
        <f>IF('Passages &amp; Appels'!K803='Passages &amp; Appels'!K802,"",'Passages &amp; Appels'!K803)</f>
        <v/>
      </c>
      <c r="E803" s="488" t="str">
        <f>IF('Passages &amp; Appels'!H803='Passages &amp; Appels'!H802,"",'Passages &amp; Appels'!H803)</f>
        <v/>
      </c>
      <c r="F803" s="489" t="str">
        <f>IF('Passages &amp; Appels'!I803='Passages &amp; Appels'!I802,"",'Passages &amp; Appels'!I803)</f>
        <v/>
      </c>
      <c r="G803" s="259" t="str">
        <f>IF('Passages &amp; Appels'!J803="","",'Passages &amp; Appels'!J803)</f>
        <v/>
      </c>
      <c r="H803" s="468" t="str">
        <f>IF('Passages &amp; Appels'!B803="","",'Passages &amp; Appels'!B803)</f>
        <v/>
      </c>
      <c r="I803" s="437" t="str">
        <f>IF('Passages &amp; Appels'!C803="","",'Passages &amp; Appels'!C803)</f>
        <v/>
      </c>
      <c r="J803" s="110" t="str">
        <f>IF('Passages &amp; Appels'!D803="","",'Passages &amp; Appels'!D803)</f>
        <v/>
      </c>
      <c r="K803" s="110" t="str">
        <f>IF('Passages &amp; Appels'!E803="","",'Passages &amp; Appels'!E803)</f>
        <v/>
      </c>
      <c r="L803" s="110" t="str">
        <f>IF('Passages &amp; Appels'!F803="","",'Passages &amp; Appels'!F803)</f>
        <v/>
      </c>
      <c r="M803" s="112" t="str">
        <f>IF('Passages &amp; Appels'!G803="","",'Passages &amp; Appels'!G803)</f>
        <v/>
      </c>
      <c r="N803" s="441" t="str">
        <f>IF('Passages &amp; Appels'!M803="","",'Passages &amp; Appels'!M803)</f>
        <v/>
      </c>
      <c r="O803" s="431" t="str">
        <f>IF('Passages &amp; Appels'!N803="","",'Passages &amp; Appels'!N803)</f>
        <v/>
      </c>
      <c r="P803" s="431" t="str">
        <f>IF('Passages &amp; Appels'!O803="","",'Passages &amp; Appels'!O803)</f>
        <v/>
      </c>
      <c r="Q803" s="439" t="str">
        <f>IF('Passages &amp; Appels'!P803="","",'Passages &amp; Appels'!P803)</f>
        <v/>
      </c>
      <c r="R803" s="435" t="str">
        <f>IF('Passages &amp; Appels'!Q803="","",'Passages &amp; Appels'!Q803)</f>
        <v/>
      </c>
      <c r="S803" s="110" t="str">
        <f>IF('Passages &amp; Appels'!R803="","",'Passages &amp; Appels'!R803)</f>
        <v/>
      </c>
      <c r="T803" s="437" t="str">
        <f>IF('Passages &amp; Appels'!S803="","",'Passages &amp; Appels'!S803)</f>
        <v/>
      </c>
      <c r="U803" s="112" t="str">
        <f>IF('Passages &amp; Appels'!T803="","",'Passages &amp; Appels'!T803)</f>
        <v/>
      </c>
      <c r="V803" s="413" t="str">
        <f>IF('Passages &amp; Appels'!U803="","",'Passages &amp; Appels'!U803)</f>
        <v/>
      </c>
    </row>
    <row r="804" spans="1:22" ht="19.5" hidden="1" thickBot="1" x14ac:dyDescent="0.35">
      <c r="A804" s="492"/>
      <c r="B804" s="504" t="str">
        <f>IF('Passages &amp; Appels'!L804='Passages &amp; Appels'!L803,"",'Passages &amp; Appels'!L804)</f>
        <v/>
      </c>
      <c r="C804" s="493" t="str">
        <f>IF('Passages &amp; Appels'!A804='Passages &amp; Appels'!A803,"",'Passages &amp; Appels'!A804)</f>
        <v/>
      </c>
      <c r="D804" s="496" t="str">
        <f>IF('Passages &amp; Appels'!K804='Passages &amp; Appels'!K803,"",'Passages &amp; Appels'!K804)</f>
        <v/>
      </c>
      <c r="E804" s="494" t="str">
        <f>IF('Passages &amp; Appels'!H804='Passages &amp; Appels'!H803,"",'Passages &amp; Appels'!H804)</f>
        <v/>
      </c>
      <c r="F804" s="495" t="str">
        <f>IF('Passages &amp; Appels'!I804='Passages &amp; Appels'!I803,"",'Passages &amp; Appels'!I804)</f>
        <v/>
      </c>
      <c r="G804" s="261" t="str">
        <f>IF('Passages &amp; Appels'!J804="","",'Passages &amp; Appels'!J804)</f>
        <v/>
      </c>
      <c r="H804" s="469" t="str">
        <f>IF('Passages &amp; Appels'!B804="","",'Passages &amp; Appels'!B804)</f>
        <v/>
      </c>
      <c r="I804" s="438" t="str">
        <f>IF('Passages &amp; Appels'!C804="","",'Passages &amp; Appels'!C804)</f>
        <v/>
      </c>
      <c r="J804" s="3" t="str">
        <f>IF('Passages &amp; Appels'!D804="","",'Passages &amp; Appels'!D804)</f>
        <v/>
      </c>
      <c r="K804" s="3" t="str">
        <f>IF('Passages &amp; Appels'!E804="","",'Passages &amp; Appels'!E804)</f>
        <v/>
      </c>
      <c r="L804" s="3" t="str">
        <f>IF('Passages &amp; Appels'!F804="","",'Passages &amp; Appels'!F804)</f>
        <v/>
      </c>
      <c r="M804" s="4" t="str">
        <f>IF('Passages &amp; Appels'!G804="","",'Passages &amp; Appels'!G804)</f>
        <v/>
      </c>
      <c r="N804" s="442" t="str">
        <f>IF('Passages &amp; Appels'!M804="","",'Passages &amp; Appels'!M804)</f>
        <v/>
      </c>
      <c r="O804" s="432" t="str">
        <f>IF('Passages &amp; Appels'!N804="","",'Passages &amp; Appels'!N804)</f>
        <v/>
      </c>
      <c r="P804" s="432" t="str">
        <f>IF('Passages &amp; Appels'!O804="","",'Passages &amp; Appels'!O804)</f>
        <v/>
      </c>
      <c r="Q804" s="440" t="str">
        <f>IF('Passages &amp; Appels'!P804="","",'Passages &amp; Appels'!P804)</f>
        <v/>
      </c>
      <c r="R804" s="436" t="str">
        <f>IF('Passages &amp; Appels'!Q804="","",'Passages &amp; Appels'!Q804)</f>
        <v/>
      </c>
      <c r="S804" s="3" t="str">
        <f>IF('Passages &amp; Appels'!R804="","",'Passages &amp; Appels'!R804)</f>
        <v/>
      </c>
      <c r="T804" s="438" t="str">
        <f>IF('Passages &amp; Appels'!S804="","",'Passages &amp; Appels'!S804)</f>
        <v/>
      </c>
      <c r="U804" s="4" t="str">
        <f>IF('Passages &amp; Appels'!T804="","",'Passages &amp; Appels'!T804)</f>
        <v/>
      </c>
      <c r="V804" s="144" t="str">
        <f>IF('Passages &amp; Appels'!U804="","",'Passages &amp; Appels'!U804)</f>
        <v/>
      </c>
    </row>
    <row r="805" spans="1:22" ht="15" x14ac:dyDescent="0.25">
      <c r="A805" s="562"/>
      <c r="B805"/>
      <c r="D805"/>
      <c r="E805"/>
      <c r="F805"/>
      <c r="G805"/>
    </row>
  </sheetData>
  <sheetProtection algorithmName="SHA-512" hashValue="REX3NA0oywBkRW+WsHlQL2nvFdzuEHMXF4TvTuP3ihd+DGUFbj7ZIxmAgv2Qklng+j9TVWVFfqkvK5JJL+cRxQ==" saltValue="KlTm0y+7WoKLOlUF3fKLZw==" spinCount="100000" sheet="1" objects="1" scenarios="1" sort="0" autoFilter="0"/>
  <autoFilter ref="A4:V804">
    <filterColumn colId="11">
      <customFilters>
        <customFilter operator="notEqual" val=" "/>
      </customFilters>
    </filterColumn>
  </autoFilter>
  <mergeCells count="5">
    <mergeCell ref="A2:A3"/>
    <mergeCell ref="H2:M2"/>
    <mergeCell ref="E2:G2"/>
    <mergeCell ref="N2:Q2"/>
    <mergeCell ref="R2:U2"/>
  </mergeCells>
  <conditionalFormatting sqref="V5:V804">
    <cfRule type="cellIs" dxfId="52" priority="45" operator="equal">
      <formula>"Oui"</formula>
    </cfRule>
    <cfRule type="cellIs" dxfId="51" priority="46" operator="equal">
      <formula>"Non"</formula>
    </cfRule>
  </conditionalFormatting>
  <conditionalFormatting sqref="A5">
    <cfRule type="cellIs" dxfId="50" priority="14" operator="equal">
      <formula>"Oui"</formula>
    </cfRule>
  </conditionalFormatting>
  <conditionalFormatting sqref="A6:A804">
    <cfRule type="cellIs" dxfId="49" priority="13" operator="equal">
      <formula>"Oui"</formula>
    </cfRule>
  </conditionalFormatting>
  <conditionalFormatting sqref="E6:E804">
    <cfRule type="cellIs" dxfId="48" priority="10" operator="notEqual">
      <formula>""</formula>
    </cfRule>
  </conditionalFormatting>
  <conditionalFormatting sqref="B6:B804">
    <cfRule type="cellIs" dxfId="47" priority="9" operator="notEqual">
      <formula>""</formula>
    </cfRule>
  </conditionalFormatting>
  <conditionalFormatting sqref="G6:U6">
    <cfRule type="cellIs" dxfId="46" priority="8" operator="notEqual">
      <formula>""</formula>
    </cfRule>
  </conditionalFormatting>
  <conditionalFormatting sqref="G7:U804">
    <cfRule type="cellIs" dxfId="45" priority="7" operator="notEqual">
      <formula>""</formula>
    </cfRule>
  </conditionalFormatting>
  <conditionalFormatting sqref="V6">
    <cfRule type="cellIs" dxfId="44" priority="6" operator="notEqual">
      <formula>""</formula>
    </cfRule>
  </conditionalFormatting>
  <conditionalFormatting sqref="V7:V804">
    <cfRule type="cellIs" dxfId="43" priority="5" operator="notEqual">
      <formula>""</formula>
    </cfRule>
  </conditionalFormatting>
  <conditionalFormatting sqref="D6:D404">
    <cfRule type="cellIs" dxfId="42" priority="4" operator="notEqual">
      <formula>""</formula>
    </cfRule>
  </conditionalFormatting>
  <conditionalFormatting sqref="D405:D804">
    <cfRule type="cellIs" dxfId="41" priority="3" operator="notEqual">
      <formula>""</formula>
    </cfRule>
  </conditionalFormatting>
  <conditionalFormatting sqref="C6:C404">
    <cfRule type="cellIs" dxfId="40" priority="2" operator="notEqual">
      <formula>""</formula>
    </cfRule>
  </conditionalFormatting>
  <conditionalFormatting sqref="C405:C804">
    <cfRule type="cellIs" dxfId="39" priority="1" operator="notEqual">
      <formula>""</formula>
    </cfRule>
  </conditionalFormatting>
  <dataValidations count="1">
    <dataValidation type="list" allowBlank="1" showInputMessage="1" showErrorMessage="1" sqref="A5:A804">
      <formula1>"Oui"</formula1>
    </dataValidation>
  </dataValidations>
  <printOptions horizontalCentered="1"/>
  <pageMargins left="0.19685039370078741" right="0.19685039370078741" top="0.98425196850393704" bottom="0" header="0" footer="0"/>
  <pageSetup paperSize="8" scale="95" fitToHeight="11" orientation="landscape" r:id="rId1"/>
  <rowBreaks count="9" manualBreakCount="9">
    <brk id="32" max="16383" man="1"/>
    <brk id="59" max="16383" man="1"/>
    <brk id="96" max="16383" man="1"/>
    <brk id="128" max="16383" man="1"/>
    <brk id="171" max="16383" man="1"/>
    <brk id="209" max="16383" man="1"/>
    <brk id="252" max="16383" man="1"/>
    <brk id="293" max="16383" man="1"/>
    <brk id="330" max="16383" man="1"/>
  </row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filterMode="1">
    <tabColor theme="1"/>
  </sheetPr>
  <dimension ref="A1:BU72"/>
  <sheetViews>
    <sheetView zoomScaleNormal="100" workbookViewId="0">
      <pane xSplit="4" ySplit="3" topLeftCell="E41" activePane="bottomRight" state="frozen"/>
      <selection activeCell="B1" sqref="B1"/>
      <selection pane="topRight" activeCell="E1" sqref="E1"/>
      <selection pane="bottomLeft" activeCell="B4" sqref="B4"/>
      <selection pane="bottomRight" activeCell="G54" sqref="G54"/>
    </sheetView>
  </sheetViews>
  <sheetFormatPr baseColWidth="10" defaultColWidth="11.42578125" defaultRowHeight="15" x14ac:dyDescent="0.25"/>
  <cols>
    <col min="1" max="1" width="11.42578125" style="175" hidden="1" customWidth="1"/>
    <col min="2" max="2" width="26.42578125" style="175" customWidth="1"/>
    <col min="3" max="3" width="49.140625" style="175" customWidth="1"/>
    <col min="4" max="4" width="17" style="175" customWidth="1"/>
    <col min="5" max="8" width="5.85546875" style="175" customWidth="1"/>
    <col min="9" max="9" width="3.140625" style="175" customWidth="1"/>
    <col min="10" max="10" width="15" style="175" hidden="1" customWidth="1"/>
    <col min="11" max="22" width="4.5703125" style="175" hidden="1" customWidth="1"/>
    <col min="23" max="27" width="11.42578125" style="175" hidden="1" customWidth="1"/>
    <col min="28" max="29" width="15.7109375" style="175" hidden="1" customWidth="1"/>
    <col min="30" max="35" width="10.7109375" style="175" hidden="1" customWidth="1"/>
    <col min="36" max="39" width="5.7109375" style="175" hidden="1" customWidth="1"/>
    <col min="40" max="40" width="10.7109375" style="175" hidden="1" customWidth="1"/>
    <col min="41" max="44" width="5.7109375" style="175" hidden="1" customWidth="1"/>
    <col min="45" max="63" width="10.7109375" style="175" hidden="1" customWidth="1"/>
    <col min="64" max="67" width="5.7109375" style="175" hidden="1" customWidth="1"/>
    <col min="68" max="68" width="11.28515625" style="175" hidden="1" customWidth="1"/>
    <col min="69" max="72" width="5.7109375" style="175" hidden="1" customWidth="1"/>
    <col min="73" max="73" width="11.42578125" style="175" hidden="1" customWidth="1"/>
    <col min="74" max="74" width="11.42578125" style="175" customWidth="1"/>
    <col min="75" max="16384" width="11.42578125" style="175"/>
  </cols>
  <sheetData>
    <row r="1" spans="1:42" ht="36.75" customHeight="1" thickBot="1" x14ac:dyDescent="0.3">
      <c r="A1" s="297" t="s">
        <v>179</v>
      </c>
      <c r="B1" s="1171" t="s">
        <v>183</v>
      </c>
      <c r="C1" s="1172"/>
      <c r="D1" s="1172"/>
      <c r="E1" s="1172"/>
      <c r="F1" s="1172"/>
      <c r="G1" s="1172"/>
      <c r="H1" s="1173"/>
    </row>
    <row r="2" spans="1:42" ht="18.75" customHeight="1" x14ac:dyDescent="0.3">
      <c r="A2" s="297" t="s">
        <v>179</v>
      </c>
      <c r="B2" s="364" t="s">
        <v>4</v>
      </c>
      <c r="C2" s="366" t="str">
        <f>IF(ISNA(D2)=FALSE,"PERFORMANCE APNEISTE DÉJÀ SAISIE","")</f>
        <v/>
      </c>
      <c r="D2" s="414" t="e">
        <f>(VLOOKUP(AI58,[0]!Participation,1,FALSE))</f>
        <v>#N/A</v>
      </c>
      <c r="E2" s="1189" t="s">
        <v>30</v>
      </c>
      <c r="F2" s="1189"/>
      <c r="G2" s="1189"/>
      <c r="H2" s="1190"/>
      <c r="K2" s="1191" t="s">
        <v>94</v>
      </c>
      <c r="L2" s="1192"/>
      <c r="M2" s="1192"/>
      <c r="N2" s="1193"/>
      <c r="O2" s="1194" t="s">
        <v>118</v>
      </c>
      <c r="P2" s="1195"/>
      <c r="Q2" s="1195"/>
      <c r="R2" s="1196"/>
      <c r="S2" s="1200" t="s">
        <v>94</v>
      </c>
      <c r="T2" s="1192"/>
      <c r="U2" s="1192"/>
      <c r="V2" s="1193"/>
      <c r="W2" s="1185" t="s">
        <v>119</v>
      </c>
    </row>
    <row r="3" spans="1:42" ht="37.5" customHeight="1" x14ac:dyDescent="0.3">
      <c r="A3" s="297" t="s">
        <v>179</v>
      </c>
      <c r="B3" s="328" t="s">
        <v>0</v>
      </c>
      <c r="C3" s="330" t="str">
        <f>IF(C2="","",IF(D3="OUI","APNEISTE DISQUALIFIE SUR PRECEDENTE EPREUVE",""))</f>
        <v/>
      </c>
      <c r="D3" s="365" t="e">
        <f>(VLOOKUP(E3,'Résultats(Récapitulatif)'!$A$2:$AY$202,40,FALSE))</f>
        <v>#N/A</v>
      </c>
      <c r="E3" s="1187" t="s">
        <v>515</v>
      </c>
      <c r="F3" s="1187"/>
      <c r="G3" s="1187"/>
      <c r="H3" s="1188"/>
      <c r="K3" s="1201" t="s">
        <v>7</v>
      </c>
      <c r="L3" s="1202"/>
      <c r="M3" s="1202"/>
      <c r="N3" s="1203"/>
      <c r="O3" s="1197"/>
      <c r="P3" s="1198"/>
      <c r="Q3" s="1198"/>
      <c r="R3" s="1199"/>
      <c r="S3" s="1204" t="s">
        <v>8</v>
      </c>
      <c r="T3" s="1202"/>
      <c r="U3" s="1202"/>
      <c r="V3" s="1203"/>
      <c r="W3" s="1186"/>
      <c r="Y3" s="1116" t="s">
        <v>161</v>
      </c>
      <c r="Z3" s="1116"/>
      <c r="AA3" s="1116"/>
      <c r="AB3" s="1176" t="s">
        <v>175</v>
      </c>
      <c r="AC3" s="1176"/>
      <c r="AD3" s="298" t="s">
        <v>177</v>
      </c>
      <c r="AE3" s="1116" t="str">
        <f>'Paramètres PENALITES'!Z2</f>
        <v>Top départ</v>
      </c>
      <c r="AF3" s="1116"/>
      <c r="AG3" s="1116" t="str">
        <f>'Paramètres PENALITES'!AD2</f>
        <v>Départ / Zone de départ</v>
      </c>
      <c r="AH3" s="1116"/>
      <c r="AI3" s="341"/>
      <c r="AJ3" s="1116" t="str">
        <f>'Paramètres PENALITES'!AG2</f>
        <v>Arrivée / Fin de longueur</v>
      </c>
      <c r="AK3" s="1116"/>
      <c r="AL3" s="1116" t="str">
        <f>'Paramètres PENALITES'!AJ2</f>
        <v>Virage</v>
      </c>
      <c r="AM3" s="1116"/>
      <c r="AN3" s="329"/>
      <c r="AO3" s="1116" t="str">
        <f>'Paramètres PENALITES'!AM2</f>
        <v>Nage surface</v>
      </c>
      <c r="AP3" s="1116"/>
    </row>
    <row r="4" spans="1:42" ht="16.5" customHeight="1" thickBot="1" x14ac:dyDescent="0.3">
      <c r="A4" s="297" t="s">
        <v>179</v>
      </c>
      <c r="B4" s="1162" t="s">
        <v>11</v>
      </c>
      <c r="C4" s="1163"/>
      <c r="D4" s="1164"/>
      <c r="E4" s="1174" t="str">
        <f>IF(E3="","",VLOOKUP($E$3,Apnéistes!$F$4:$Q$104,8,FALSE))</f>
        <v>CYRNEA</v>
      </c>
      <c r="F4" s="1174"/>
      <c r="G4" s="1174"/>
      <c r="H4" s="1175"/>
      <c r="K4" s="299">
        <v>3</v>
      </c>
      <c r="L4" s="300">
        <v>4</v>
      </c>
      <c r="M4" s="300">
        <v>5</v>
      </c>
      <c r="N4" s="301">
        <v>6</v>
      </c>
      <c r="O4" s="299">
        <v>7</v>
      </c>
      <c r="P4" s="300">
        <v>8</v>
      </c>
      <c r="Q4" s="300">
        <v>9</v>
      </c>
      <c r="R4" s="302">
        <v>10</v>
      </c>
      <c r="S4" s="303">
        <v>11</v>
      </c>
      <c r="T4" s="300">
        <v>12</v>
      </c>
      <c r="U4" s="300">
        <v>13</v>
      </c>
      <c r="V4" s="301">
        <v>14</v>
      </c>
      <c r="W4" s="304">
        <v>15</v>
      </c>
      <c r="Y4" s="175" t="s">
        <v>7</v>
      </c>
      <c r="Z4" s="175" t="s">
        <v>6</v>
      </c>
      <c r="AA4" s="175" t="s">
        <v>8</v>
      </c>
      <c r="AB4" s="305" t="s">
        <v>162</v>
      </c>
      <c r="AC4" s="305" t="s">
        <v>176</v>
      </c>
      <c r="AD4" s="305" t="s">
        <v>176</v>
      </c>
      <c r="AE4" s="297" t="s">
        <v>91</v>
      </c>
      <c r="AF4" s="297" t="s">
        <v>120</v>
      </c>
      <c r="AG4" s="297" t="s">
        <v>91</v>
      </c>
      <c r="AH4" s="297" t="s">
        <v>120</v>
      </c>
      <c r="AI4" s="297"/>
      <c r="AJ4" s="297" t="s">
        <v>91</v>
      </c>
      <c r="AK4" s="297" t="s">
        <v>120</v>
      </c>
      <c r="AL4" s="297" t="s">
        <v>91</v>
      </c>
      <c r="AM4" s="297" t="s">
        <v>120</v>
      </c>
      <c r="AN4" s="297"/>
      <c r="AO4" s="297" t="s">
        <v>91</v>
      </c>
      <c r="AP4" s="297" t="s">
        <v>120</v>
      </c>
    </row>
    <row r="5" spans="1:42" ht="16.5" customHeight="1" x14ac:dyDescent="0.25">
      <c r="A5" s="297" t="s">
        <v>179</v>
      </c>
      <c r="B5" s="1162" t="s">
        <v>121</v>
      </c>
      <c r="C5" s="1163"/>
      <c r="D5" s="1164"/>
      <c r="E5" s="1174" t="str">
        <f>IF(E4="","",VLOOKUP(E4,Equipes!A5:J25,10,FALSE))</f>
        <v>Classée/Trophée</v>
      </c>
      <c r="F5" s="1174"/>
      <c r="G5" s="1174"/>
      <c r="H5" s="1175"/>
      <c r="J5" s="306" t="str">
        <f>IF(ISNA(VLOOKUP($E$3,'Séries-Statique'!$M$11:$N$50,2,FALSE))=FALSE,VLOOKUP($E$3,'Séries-Statique'!$M$11:$N$50,2,FALSE),"")</f>
        <v/>
      </c>
      <c r="K5" s="307" t="str">
        <f>IF($J5="","",VLOOKUP($E$3,'Séries-Statique'!$M$11:$AA$50,K$4,FALSE)*1)</f>
        <v/>
      </c>
      <c r="L5" s="308" t="str">
        <f>IF($J5="","",VLOOKUP($E$3,'Séries-Statique'!$M$11:$AA$50,L$4,FALSE))</f>
        <v/>
      </c>
      <c r="M5" s="308" t="str">
        <f>IF($J5="","",IF(VLOOKUP($E$3,'Séries-Statique'!$M$11:$AA$50,M$4,FALSE)="",0,(VLOOKUP($E$3,'Séries-Statique'!$M$11:$AA$50,M$4,FALSE)*1)))</f>
        <v/>
      </c>
      <c r="N5" s="309" t="str">
        <f>IF($J5="","",VLOOKUP($E$3,'Séries-Statique'!$M$11:$AA$50,N$4,FALSE))</f>
        <v/>
      </c>
      <c r="O5" s="307" t="str">
        <f>IF($J5="","",VLOOKUP($E$3,'Séries-Statique'!$M$11:$AA$50,O$4,FALSE)*1)</f>
        <v/>
      </c>
      <c r="P5" s="308" t="str">
        <f>IF($J5="","",VLOOKUP($E$3,'Séries-Statique'!$M$11:$AA$50,P$4,FALSE))</f>
        <v/>
      </c>
      <c r="Q5" s="308" t="str">
        <f>IF($J5="","",IF(VLOOKUP($E$3,'Séries-Statique'!$M$11:$AA$50,Q$4,FALSE)="",0,(VLOOKUP($E$3,'Séries-Statique'!$M$11:$AA$50,Q$4,FALSE)*1)))</f>
        <v/>
      </c>
      <c r="R5" s="310" t="str">
        <f>IF($J5="","",VLOOKUP($E$3,'Séries-Statique'!$M$11:$AA$50,R$4,FALSE))</f>
        <v/>
      </c>
      <c r="S5" s="311" t="str">
        <f>IF($J5="","",VLOOKUP($E$3,'Séries-Statique'!$M$11:$AA$50,S$4,FALSE)*1)</f>
        <v/>
      </c>
      <c r="T5" s="308" t="str">
        <f>IF($J5="","",VLOOKUP($E$3,'Séries-Statique'!$M$11:$AA$50,T$4,FALSE))</f>
        <v/>
      </c>
      <c r="U5" s="308" t="str">
        <f>IF($J5="","",IF(VLOOKUP($E$3,'Séries-Statique'!$M$11:$AA$50,U$4,FALSE)="",0,(VLOOKUP($E$3,'Séries-Statique'!$M$11:$AA$50,U$4,FALSE)*1)))</f>
        <v/>
      </c>
      <c r="V5" s="309" t="str">
        <f>IF($J5="","",VLOOKUP($E$3,'Séries-Statique'!$M$11:$AA$50,V$4,FALSE))</f>
        <v/>
      </c>
      <c r="W5" s="312" t="str">
        <f>IF($J5="","",VLOOKUP($E$3,'Séries-Statique'!$M$11:$AA$50,W$4,FALSE))</f>
        <v/>
      </c>
      <c r="X5" s="175" t="str">
        <f>IF(J5=$E$2,J5,"")</f>
        <v/>
      </c>
      <c r="Y5" s="313" t="str">
        <f>IF($X5="","",K5*60+M5)</f>
        <v/>
      </c>
      <c r="Z5" s="313" t="str">
        <f>IF($X5="","",O5*60+Q5)</f>
        <v/>
      </c>
      <c r="AA5" s="313" t="str">
        <f>IF($X5="","",S5*60+U5)</f>
        <v/>
      </c>
      <c r="AB5" s="314" t="str">
        <f>IF($X5="","",IF($E$15&lt;$Y5,($Y5-$E$15)*'Paramètres PENALITES'!$R4,""))</f>
        <v/>
      </c>
      <c r="AC5" s="314" t="str">
        <f>IF($AB5="","",$E$15-AB5)</f>
        <v/>
      </c>
      <c r="AD5" s="314" t="str">
        <f>IF($X5="","",IF($E$15&gt;$AA5,$AA5))</f>
        <v/>
      </c>
      <c r="AE5" s="314" t="str">
        <f>IF($X5="","",IF($E$36="OUI",$E$37,""))</f>
        <v/>
      </c>
      <c r="AF5" s="314" t="str">
        <f>IF(AE5="","",AE5*'Paramètres PENALITES'!$Z4)</f>
        <v/>
      </c>
    </row>
    <row r="6" spans="1:42" ht="16.5" customHeight="1" x14ac:dyDescent="0.25">
      <c r="A6" s="297" t="s">
        <v>179</v>
      </c>
      <c r="B6" s="1162" t="s">
        <v>1</v>
      </c>
      <c r="C6" s="1163"/>
      <c r="D6" s="1164"/>
      <c r="E6" s="1174" t="str">
        <f>IF(E3="","",VLOOKUP($E$3,Apnéistes!$F$4:$Q$104,10,FALSE))</f>
        <v>RIGAUD</v>
      </c>
      <c r="F6" s="1174"/>
      <c r="G6" s="1174"/>
      <c r="H6" s="1175"/>
      <c r="J6" s="315" t="str">
        <f>IF(ISNA(VLOOKUP($E$3,'Séries-DWF'!$M$11:$N$50,2,FALSE))=FALSE,VLOOKUP($E$3,'Séries-DWF'!$M$11:$N$50,2,FALSE),"")</f>
        <v>DWF</v>
      </c>
      <c r="K6" s="199">
        <f>IF($J6="","",VLOOKUP($E$3,'Séries-DWF'!$M$11:$AA$50,K$4,FALSE)*1)</f>
        <v>75</v>
      </c>
      <c r="L6" s="186" t="str">
        <f>IF($J6="","",VLOOKUP($E$3,'Séries-DWF'!$M$11:$AA$50,L$4,FALSE))</f>
        <v>m</v>
      </c>
      <c r="M6" s="186">
        <f>IF($J6="","",IF(VLOOKUP($E$3,'Séries-DWF'!$M$11:$AA$50,M$4,FALSE)="",0,(VLOOKUP($E$3,'Séries-DWF'!$M$11:$AA$50,M$4,FALSE)*1)))</f>
        <v>0</v>
      </c>
      <c r="N6" s="316"/>
      <c r="O6" s="199">
        <f>IF($J6="","",VLOOKUP($E$3,'Séries-DWF'!$M$11:$AA$50,O$4,FALSE)*1)</f>
        <v>100</v>
      </c>
      <c r="P6" s="186" t="str">
        <f>IF($J6="","",VLOOKUP($E$3,'Séries-DWF'!$M$11:$AA$50,P$4,FALSE))</f>
        <v>m</v>
      </c>
      <c r="Q6" s="186">
        <f>IF($J6="","",IF(VLOOKUP($E$3,'Séries-DWF'!$M$11:$AA$50,Q$4,FALSE)="",0,(VLOOKUP($E$3,'Séries-DWF'!$M$11:$AA$50,Q$4,FALSE)*1)))</f>
        <v>0</v>
      </c>
      <c r="R6" s="317"/>
      <c r="S6" s="185">
        <f>IF($J6="","",VLOOKUP($E$3,'Séries-DWF'!$M$11:$AA$50,S$4,FALSE)*1)</f>
        <v>125</v>
      </c>
      <c r="T6" s="186" t="str">
        <f>IF($J6="","",VLOOKUP($E$3,'Séries-DWF'!$M$11:$AA$50,T$4,FALSE))</f>
        <v>m</v>
      </c>
      <c r="U6" s="186">
        <f>IF($J6="","",IF(VLOOKUP($E$3,'Séries-DWF'!$M$11:$AA$50,U$4,FALSE)="",0,(VLOOKUP($E$3,'Séries-DWF'!$M$11:$AA$50,U$4,FALSE)*1)))</f>
        <v>0</v>
      </c>
      <c r="V6" s="316"/>
      <c r="W6" s="184">
        <f>IF($J6="","",VLOOKUP($E$3,'Séries-DWF'!$M$11:$AA$50,W$4,FALSE))</f>
        <v>0</v>
      </c>
      <c r="X6" s="175" t="str">
        <f t="shared" ref="X6:X9" si="0">IF(J6=$E$2,J6,"")</f>
        <v>DWF</v>
      </c>
      <c r="Y6" s="313">
        <f>IF($X6="","",K6)</f>
        <v>75</v>
      </c>
      <c r="Z6" s="313">
        <f>IF($X6="","",O6)</f>
        <v>100</v>
      </c>
      <c r="AA6" s="313">
        <f>IF($X6="","",S6)</f>
        <v>125</v>
      </c>
      <c r="AB6" s="314" t="str">
        <f>IF($X6="","",IF($E$15&lt;$Y6,($Y6-$E$15)*'Paramètres PENALITES'!$R5,""))</f>
        <v/>
      </c>
      <c r="AC6" s="314" t="str">
        <f>IF($AB6="","",$E$15-AB6)</f>
        <v/>
      </c>
      <c r="AD6" s="314">
        <f>IF($X6="","",IF($E$15&gt;$AA6,$AA6))</f>
        <v>125</v>
      </c>
      <c r="AE6" s="314" t="str">
        <f>IF($X6="","",IF($E$36="OUI",$E$37,""))</f>
        <v/>
      </c>
      <c r="AF6" s="314" t="str">
        <f>IF(AE6="","",AE6*'Paramètres PENALITES'!$Z5)</f>
        <v/>
      </c>
      <c r="AG6" s="314" t="str">
        <f>IF($X6="","",IF($E$39&lt;&gt;"",$E$39,""))</f>
        <v/>
      </c>
      <c r="AH6" s="314" t="str">
        <f>IF($AG6="","",$AG6*'Paramètres PENALITES'!$AD5)</f>
        <v/>
      </c>
      <c r="AI6" s="314"/>
      <c r="AL6" s="314" t="str">
        <f>IF($X6="","",IF($E$43&lt;&gt;"",$E$43,""))</f>
        <v/>
      </c>
      <c r="AM6" s="314" t="str">
        <f>IF($AL6="","",$AL6*'Paramètres PENALITES'!$AJ5)</f>
        <v/>
      </c>
      <c r="AN6" s="314"/>
      <c r="AO6" s="314" t="str">
        <f>IF($X6="","",IF($E$45&lt;&gt;"",$E$45,""))</f>
        <v/>
      </c>
      <c r="AP6" s="314" t="str">
        <f>IF($AO6="","",$AO6*'Paramètres PENALITES'!$AM5)</f>
        <v/>
      </c>
    </row>
    <row r="7" spans="1:42" ht="16.5" customHeight="1" x14ac:dyDescent="0.25">
      <c r="A7" s="297" t="s">
        <v>179</v>
      </c>
      <c r="B7" s="1162" t="s">
        <v>2</v>
      </c>
      <c r="C7" s="1163"/>
      <c r="D7" s="1164"/>
      <c r="E7" s="1174" t="str">
        <f>IF(E3="","",VLOOKUP($E$3,Apnéistes!$F$4:$Q$104,11,FALSE))</f>
        <v>Estelle</v>
      </c>
      <c r="F7" s="1174"/>
      <c r="G7" s="1174"/>
      <c r="H7" s="1175"/>
      <c r="J7" s="315" t="str">
        <f>IF(ISNA(VLOOKUP($E$3,'Séries-Speed100'!$M$11:$N$50,2,FALSE))=FALSE,VLOOKUP($E$3,'Séries-Speed100'!$M$11:$N$50,2,FALSE),"")</f>
        <v/>
      </c>
      <c r="K7" s="199" t="str">
        <f>IF($J7="","",VLOOKUP($E$3,'Séries-Speed100'!$M$11:$AA$50,K$4,FALSE)*1)</f>
        <v/>
      </c>
      <c r="L7" s="186" t="str">
        <f>IF($J7="","",VLOOKUP($E$3,'Séries-Speed100'!$M$11:$AA$50,L$4,FALSE))</f>
        <v/>
      </c>
      <c r="M7" s="186" t="str">
        <f>IF($J7="","",IF(VLOOKUP($E$3,'Séries-Speed100'!$M$11:$AA$50,M$4,FALSE)="",0,(VLOOKUP($E$3,'Séries-Speed100'!$M$11:$AA$50,M$4,FALSE)*1)))</f>
        <v/>
      </c>
      <c r="N7" s="316" t="str">
        <f>IF($J7="","",VLOOKUP($E$3,'Séries-Speed100'!$M$11:$AA$50,N$4,FALSE))</f>
        <v/>
      </c>
      <c r="O7" s="199" t="str">
        <f>IF($J7="","",VLOOKUP($E$3,'Séries-Speed100'!$M$11:$AA$50,O$4,FALSE)*1)</f>
        <v/>
      </c>
      <c r="P7" s="186" t="str">
        <f>IF($J7="","",VLOOKUP($E$3,'Séries-Speed100'!$M$11:$AA$50,P$4,FALSE))</f>
        <v/>
      </c>
      <c r="Q7" s="186" t="str">
        <f>IF($J7="","",IF(VLOOKUP($E$3,'Séries-Speed100'!$M$11:$AA$50,Q$4,FALSE)="",0,(VLOOKUP($E$3,'Séries-Speed100'!$M$11:$AA$50,Q$4,FALSE)*1)))</f>
        <v/>
      </c>
      <c r="R7" s="317" t="str">
        <f>IF($J7="","",VLOOKUP($E$3,'Séries-Speed100'!$M$11:$AA$50,R$4,FALSE))</f>
        <v/>
      </c>
      <c r="S7" s="185" t="str">
        <f>IF($J7="","",VLOOKUP($E$3,'Séries-Speed100'!$M$11:$AA$50,S$4,FALSE)*1)</f>
        <v/>
      </c>
      <c r="T7" s="186" t="str">
        <f>IF($J7="","",VLOOKUP($E$3,'Séries-Speed100'!$M$11:$AA$50,T$4,FALSE))</f>
        <v/>
      </c>
      <c r="U7" s="186" t="str">
        <f>IF($J7="","",IF(VLOOKUP($E$3,'Séries-Speed100'!$M$11:$AA$50,U$4,FALSE)="",0,(VLOOKUP($E$3,'Séries-Speed100'!$M$11:$AA$50,U$4,FALSE)*1)))</f>
        <v/>
      </c>
      <c r="V7" s="316" t="str">
        <f>IF($J7="","",VLOOKUP($E$3,'Séries-Speed100'!$M$11:$AA$50,V$4,FALSE))</f>
        <v/>
      </c>
      <c r="W7" s="184" t="str">
        <f>IF($J7="","",VLOOKUP($E$3,'Séries-Speed100'!$M$11:$AA$50,W$4,FALSE))</f>
        <v/>
      </c>
      <c r="X7" s="175" t="str">
        <f t="shared" si="0"/>
        <v/>
      </c>
      <c r="Y7" s="313" t="str">
        <f>IF($X7="","",K7*60+M7)</f>
        <v/>
      </c>
      <c r="Z7" s="313" t="str">
        <f>IF($X7="","",O7*60+Q7)</f>
        <v/>
      </c>
      <c r="AA7" s="313" t="str">
        <f>IF($X7="","",S7*60+U7)</f>
        <v/>
      </c>
      <c r="AB7" s="314" t="str">
        <f>IF($X7="","",IF($E$15&lt;$Y7,$Y7,""))</f>
        <v/>
      </c>
      <c r="AC7" s="314" t="str">
        <f>IF($AB7="","",Y7)</f>
        <v/>
      </c>
      <c r="AD7" s="314" t="str">
        <f>IF($X7="","",IF($E$15&gt;$AA7,$E$15+($E$15-$AA$7)*'Paramètres PENALITES'!$R6,""))</f>
        <v/>
      </c>
      <c r="AG7" s="314" t="str">
        <f>IF($X7="","",IF($E$39&lt;&gt;"",$E$39,""))</f>
        <v/>
      </c>
      <c r="AH7" s="314" t="str">
        <f>IF($AG7="","",$AG7*'Paramètres PENALITES'!$AD6)</f>
        <v/>
      </c>
      <c r="AI7" s="314"/>
      <c r="AJ7" s="314" t="str">
        <f>IF($X7="","",IF($E$41&lt;&gt;"",$E$41,""))</f>
        <v/>
      </c>
      <c r="AK7" s="314" t="str">
        <f>IF($AJ7="","",$AJ7*'Paramètres PENALITES'!$AG6)</f>
        <v/>
      </c>
      <c r="AO7" s="314" t="str">
        <f>IF($X7="","",IF($E$45&lt;&gt;"",$E$45,""))</f>
        <v/>
      </c>
      <c r="AP7" s="314" t="str">
        <f>IF($AO7="","",$AO7*'Paramètres PENALITES'!$AM6)</f>
        <v/>
      </c>
    </row>
    <row r="8" spans="1:42" ht="16.5" customHeight="1" x14ac:dyDescent="0.25">
      <c r="A8" s="297" t="s">
        <v>179</v>
      </c>
      <c r="B8" s="1162" t="s">
        <v>3</v>
      </c>
      <c r="C8" s="1163"/>
      <c r="D8" s="1164"/>
      <c r="E8" s="1174" t="str">
        <f>IF(E3="","",VLOOKUP($E$3,Apnéistes!$F$4:$Q$104,12,FALSE))</f>
        <v>Femme</v>
      </c>
      <c r="F8" s="1174"/>
      <c r="G8" s="1174"/>
      <c r="H8" s="1175"/>
      <c r="J8" s="315" t="str">
        <f>IF(ISNA(VLOOKUP($E$3,'Séries-DNF'!$M$11:$N$50,2,FALSE))=FALSE,VLOOKUP($E$3,'Séries-DNF'!$M$11:$N$50,2,FALSE),"")</f>
        <v>DNF</v>
      </c>
      <c r="K8" s="199">
        <f>IF($J8="","",VLOOKUP($E$3,'Séries-DNF'!$M$11:$AA$50,K$4,FALSE)*1)</f>
        <v>50</v>
      </c>
      <c r="L8" s="186" t="str">
        <f>IF($J8="","",VLOOKUP($E$3,'Séries-DNF'!$M$11:$AA$50,L$4,FALSE))</f>
        <v>m</v>
      </c>
      <c r="M8" s="186">
        <f>IF($J8="","",IF(VLOOKUP($E$3,'Séries-DNF'!$M$11:$AA$50,M$4,FALSE)="",0,(VLOOKUP($E$3,'Séries-DNF'!$M$11:$AA$50,M$4,FALSE)*1)))</f>
        <v>0</v>
      </c>
      <c r="N8" s="316"/>
      <c r="O8" s="199">
        <f>IF($J8="","",VLOOKUP($E$3,'Séries-DNF'!$M$11:$AA$50,O$4,FALSE)*1)</f>
        <v>75</v>
      </c>
      <c r="P8" s="186" t="str">
        <f>IF($J8="","",VLOOKUP($E$3,'Séries-DNF'!$M$11:$AA$50,P$4,FALSE))</f>
        <v>m</v>
      </c>
      <c r="Q8" s="186">
        <f>IF($J8="","",IF(VLOOKUP($E$3,'Séries-DNF'!$M$11:$AA$50,Q$4,FALSE)="",0,(VLOOKUP($E$3,'Séries-DNF'!$M$11:$AA$50,Q$4,FALSE)*1)))</f>
        <v>0</v>
      </c>
      <c r="R8" s="317"/>
      <c r="S8" s="185">
        <f>IF($J8="","",VLOOKUP($E$3,'Séries-DNF'!$M$11:$AA$50,S$4,FALSE)*1)</f>
        <v>100</v>
      </c>
      <c r="T8" s="186" t="str">
        <f>IF($J8="","",VLOOKUP($E$3,'Séries-DNF'!$M$11:$AA$50,T$4,FALSE))</f>
        <v>m</v>
      </c>
      <c r="U8" s="186">
        <f>IF($J8="","",IF(VLOOKUP($E$3,'Séries-DNF'!$M$11:$AA$50,U$4,FALSE)="",0,(VLOOKUP($E$3,'Séries-DNF'!$M$11:$AA$50,U$4,FALSE)*1)))</f>
        <v>0</v>
      </c>
      <c r="V8" s="316"/>
      <c r="W8" s="184">
        <f>IF($J8="","",VLOOKUP($E$3,'Séries-DNF'!$M$11:$AA$50,W$4,FALSE))</f>
        <v>0</v>
      </c>
      <c r="X8" s="175" t="str">
        <f t="shared" si="0"/>
        <v/>
      </c>
      <c r="Y8" s="313" t="str">
        <f>IF($X8="","",K8)</f>
        <v/>
      </c>
      <c r="Z8" s="313" t="str">
        <f>IF($X8="","",O8)</f>
        <v/>
      </c>
      <c r="AA8" s="313" t="str">
        <f>IF($X8="","",S8)</f>
        <v/>
      </c>
      <c r="AB8" s="314" t="str">
        <f>IF($X8="","",IF($E$15&lt;$Y8,($Y8-$E$15)*'Paramètres PENALITES'!$R7,""))</f>
        <v/>
      </c>
      <c r="AC8" s="314" t="str">
        <f>IF($AB8="","",$E$15-AB8)</f>
        <v/>
      </c>
      <c r="AD8" s="314" t="str">
        <f>IF($X8="","",IF($E$15&gt;$AA8,$AA8))</f>
        <v/>
      </c>
      <c r="AE8" s="314" t="str">
        <f>IF($X8="","",IF($E$36="OUI",$E$37,""))</f>
        <v/>
      </c>
      <c r="AF8" s="314" t="str">
        <f>IF(AE8="","",AE8*'Paramètres PENALITES'!$Z7)</f>
        <v/>
      </c>
      <c r="AG8" s="314" t="str">
        <f>IF($X8="","",IF($E$39&lt;&gt;"",$E$39,""))</f>
        <v/>
      </c>
      <c r="AH8" s="314" t="str">
        <f>IF($AG8="","",$AG8*'Paramètres PENALITES'!$AD7)</f>
        <v/>
      </c>
      <c r="AI8" s="314"/>
      <c r="AL8" s="314" t="str">
        <f>IF($X8="","",IF($E$43&lt;&gt;"",$E$43,""))</f>
        <v/>
      </c>
      <c r="AM8" s="314" t="str">
        <f>IF($AL8="","",$AL8*'Paramètres PENALITES'!$AJ7)</f>
        <v/>
      </c>
      <c r="AN8" s="314"/>
      <c r="AO8" s="314" t="str">
        <f>IF($X8="","",IF($E$45&lt;&gt;"",$E$45,""))</f>
        <v/>
      </c>
      <c r="AP8" s="314" t="str">
        <f>IF($AO8="","",$AO8*'Paramètres PENALITES'!$AM7)</f>
        <v/>
      </c>
    </row>
    <row r="9" spans="1:42" ht="16.5" customHeight="1" thickBot="1" x14ac:dyDescent="0.3">
      <c r="A9" s="297" t="s">
        <v>179</v>
      </c>
      <c r="B9" s="1162" t="s">
        <v>122</v>
      </c>
      <c r="C9" s="1163"/>
      <c r="D9" s="1164"/>
      <c r="E9" s="1174" t="str">
        <f>IF(E3="","",IF(OR(E2=X5,E2=X6,E2=X7,E2=X8,E2=X9),"Inscrit","Non Inscrit"))</f>
        <v>Inscrit</v>
      </c>
      <c r="F9" s="1174"/>
      <c r="G9" s="1174"/>
      <c r="H9" s="1175"/>
      <c r="J9" s="318" t="str">
        <f>IF(ISNA(VLOOKUP($E$3,'Séries-16x50'!$M$11:$N$50,2,FALSE))=FALSE,VLOOKUP($E$3,'Séries-16x50'!$M$11:$N$50,2,FALSE),"")</f>
        <v/>
      </c>
      <c r="K9" s="201" t="str">
        <f>IF($J9="","",VLOOKUP($E$3,'Séries-16x50'!$M$11:$AA$50,K$4,FALSE)*1)</f>
        <v/>
      </c>
      <c r="L9" s="191" t="str">
        <f>IF($J9="","",VLOOKUP($E$3,'Séries-16x50'!$M$11:$AA$50,L$4,FALSE))</f>
        <v/>
      </c>
      <c r="M9" s="191" t="str">
        <f>IF($J9="","",IF(VLOOKUP($E$3,'Séries-16x50'!$M$11:$AA$50,M$4,FALSE)="",0,(VLOOKUP($E$3,'Séries-16x50'!$M$11:$AA$50,M$4,FALSE)*1)))</f>
        <v/>
      </c>
      <c r="N9" s="319" t="str">
        <f>IF($J9="","",VLOOKUP($E$3,'Séries-16x50'!$M$11:$AA$50,N$4,FALSE))</f>
        <v/>
      </c>
      <c r="O9" s="201" t="str">
        <f>IF($J9="","",VLOOKUP($E$3,'Séries-16x50'!$M$11:$AA$50,O$4,FALSE)*1)</f>
        <v/>
      </c>
      <c r="P9" s="191" t="str">
        <f>IF($J9="","",VLOOKUP($E$3,'Séries-16x50'!$M$11:$AA$50,P$4,FALSE))</f>
        <v/>
      </c>
      <c r="Q9" s="191" t="str">
        <f>IF($J9="","",IF(VLOOKUP($E$3,'Séries-16x50'!$M$11:$AA$50,Q$4,FALSE)="",0,(VLOOKUP($E$3,'Séries-16x50'!$M$11:$AA$50,Q$4,FALSE)*1)))</f>
        <v/>
      </c>
      <c r="R9" s="320" t="str">
        <f>IF($J9="","",VLOOKUP($E$3,'Séries-16x50'!$M$11:$AA$50,R$4,FALSE))</f>
        <v/>
      </c>
      <c r="S9" s="190" t="str">
        <f>IF($J9="","",VLOOKUP($E$3,'Séries-16x50'!$M$11:$AA$50,S$4,FALSE)*1)</f>
        <v/>
      </c>
      <c r="T9" s="191" t="str">
        <f>IF($J9="","",VLOOKUP($E$3,'Séries-16x50'!$M$11:$AA$50,T$4,FALSE))</f>
        <v/>
      </c>
      <c r="U9" s="191" t="str">
        <f>IF($J9="","",IF(VLOOKUP($E$3,'Séries-16x50'!$M$11:$AA$50,U$4,FALSE)="",0,(VLOOKUP($E$3,'Séries-16x50'!$M$11:$AA$50,U$4,FALSE)*1)))</f>
        <v/>
      </c>
      <c r="V9" s="319" t="str">
        <f>IF($J9="","",VLOOKUP($E$3,'Séries-16x50'!$M$11:$AA$50,V$4,FALSE))</f>
        <v/>
      </c>
      <c r="W9" s="189" t="str">
        <f>IF($J9="","",VLOOKUP($E$3,'Séries-16x50'!$M$11:$AA$50,W$4,FALSE))</f>
        <v/>
      </c>
      <c r="X9" s="175" t="str">
        <f t="shared" si="0"/>
        <v/>
      </c>
      <c r="Y9" s="313" t="str">
        <f>IF($X9="","",K9*60+M9)</f>
        <v/>
      </c>
      <c r="Z9" s="313" t="str">
        <f>IF($X9="","",O9*60+Q9)</f>
        <v/>
      </c>
      <c r="AA9" s="313" t="str">
        <f>IF($X9="","",S9*60+U9)</f>
        <v/>
      </c>
      <c r="AB9" s="314" t="str">
        <f>IF($X9="","",IF($E$15&lt;$Y9,$Y9,""))</f>
        <v/>
      </c>
      <c r="AC9" s="314" t="str">
        <f>IF($AB9="","",Y9)</f>
        <v/>
      </c>
      <c r="AD9" s="314" t="str">
        <f>IF($X9="","",IF($E$15&gt;$AA9,$E$15+($E$15-$AA$9)*'Paramètres PENALITES'!$R8,""))</f>
        <v/>
      </c>
      <c r="AG9" s="314" t="str">
        <f>IF($X9="","",IF($E$39&lt;&gt;"",$E$39,""))</f>
        <v/>
      </c>
      <c r="AH9" s="314" t="str">
        <f>IF($AG9="","",$AG9*'Paramètres PENALITES'!$AD8)</f>
        <v/>
      </c>
      <c r="AI9" s="314"/>
      <c r="AJ9" s="314" t="str">
        <f>IF($X9="","",IF($E$41&lt;&gt;"",$E$41,""))</f>
        <v/>
      </c>
      <c r="AK9" s="314" t="str">
        <f>IF($AJ9="","",$AJ9*'Paramètres PENALITES'!$AG8)</f>
        <v/>
      </c>
      <c r="AO9" s="314" t="str">
        <f>IF($X9="","",IF($E$45&lt;&gt;"",$E$45,""))</f>
        <v/>
      </c>
      <c r="AP9" s="314" t="str">
        <f>IF($AO9="","",$AO9*'Paramètres PENALITES'!$AM8)</f>
        <v/>
      </c>
    </row>
    <row r="10" spans="1:42" ht="16.5" customHeight="1" thickBot="1" x14ac:dyDescent="0.3">
      <c r="A10" s="297" t="s">
        <v>179</v>
      </c>
      <c r="B10" s="1123" t="s">
        <v>172</v>
      </c>
      <c r="C10" s="1124"/>
      <c r="D10" s="1125"/>
      <c r="E10" s="338">
        <f>IF($E$2=$J$5,O$5,IF($E$2=$J$6,O$6,IF($E$2=$J$7,O$7,IF($E$2=$J$8,O$8,IF($E$2=$J$9,O$9,"")))))</f>
        <v>100</v>
      </c>
      <c r="F10" s="339" t="str">
        <f>IF(E3="","",IF(OR($E$2=$J$5,$E$2=$J$7,$E$2=$J$9),"mn","m"))</f>
        <v>m</v>
      </c>
      <c r="G10" s="338" t="str">
        <f>IF($E$2=$J$5,Q$5,IF($E$2=$J$7,Q$7,IF($E$2=$J$9,Q$9,"")))</f>
        <v/>
      </c>
      <c r="H10" s="340" t="str">
        <f>IF(E2="","",IF(OR($E$2=$J$5,$E$2=$J$7,$E$2=$J$9),"s",""))</f>
        <v/>
      </c>
    </row>
    <row r="11" spans="1:42" ht="16.5" hidden="1" customHeight="1" thickBot="1" x14ac:dyDescent="0.3">
      <c r="A11" s="297"/>
      <c r="B11" s="1126"/>
      <c r="C11" s="1127"/>
      <c r="D11" s="1128"/>
      <c r="E11" s="1129">
        <f>IF(E3="","",IF(OR(E2=J5,E2=J7,E2=J9),E10*60+G10,E10))</f>
        <v>100</v>
      </c>
      <c r="F11" s="1129"/>
      <c r="G11" s="1129"/>
      <c r="H11" s="1130"/>
    </row>
    <row r="12" spans="1:42" ht="27" thickBot="1" x14ac:dyDescent="0.45">
      <c r="A12" s="297" t="s">
        <v>179</v>
      </c>
      <c r="B12" s="1147" t="s">
        <v>188</v>
      </c>
      <c r="C12" s="1148"/>
      <c r="D12" s="1148"/>
      <c r="E12" s="1148"/>
      <c r="F12" s="1148"/>
      <c r="G12" s="1148"/>
      <c r="H12" s="1149"/>
    </row>
    <row r="13" spans="1:42" ht="18.75" x14ac:dyDescent="0.3">
      <c r="A13" s="297" t="s">
        <v>179</v>
      </c>
      <c r="B13" s="1165" t="s">
        <v>173</v>
      </c>
      <c r="C13" s="1166"/>
      <c r="D13" s="1167"/>
      <c r="E13" s="1184">
        <v>1000</v>
      </c>
      <c r="F13" s="1184"/>
      <c r="G13" s="1182" t="str">
        <f>IF(E3="","",IF(OR($E$2=$J$5,$E$2=$J$7,$E$2=$J$9),"mn","m"))</f>
        <v>m</v>
      </c>
      <c r="H13" s="1183"/>
      <c r="AD13" s="175" t="str">
        <f>IF($E$2=$J8,IF($E$15&gt;$AA7,($E$15-$AA7),""),"")</f>
        <v/>
      </c>
    </row>
    <row r="14" spans="1:42" ht="18.75" x14ac:dyDescent="0.3">
      <c r="A14" s="297" t="s">
        <v>179</v>
      </c>
      <c r="B14" s="1168"/>
      <c r="C14" s="1169"/>
      <c r="D14" s="1170"/>
      <c r="E14" s="1205">
        <v>0</v>
      </c>
      <c r="F14" s="1205"/>
      <c r="G14" s="1177" t="str">
        <f>IF(E3="","",IF(OR($E$2=$J$5,$E$2=$J$7,$E$2=$J$9),"s","cm"))</f>
        <v>cm</v>
      </c>
      <c r="H14" s="1178"/>
    </row>
    <row r="15" spans="1:42" ht="15.75" hidden="1" x14ac:dyDescent="0.25">
      <c r="A15" s="297"/>
      <c r="B15" s="820" t="s">
        <v>187</v>
      </c>
      <c r="C15" s="1206"/>
      <c r="D15" s="821"/>
      <c r="E15" s="1129">
        <f>IF(E3="","",IF(OR($E$2=$J$5,$E$2=$J$7,$E$2=$J$9),E13*60+E14,E13+E14/100))</f>
        <v>1000</v>
      </c>
      <c r="F15" s="1129"/>
      <c r="G15" s="1129"/>
      <c r="H15" s="1130"/>
      <c r="J15" s="321"/>
    </row>
    <row r="16" spans="1:42" x14ac:dyDescent="0.25">
      <c r="A16" s="297" t="s">
        <v>179</v>
      </c>
      <c r="B16" s="1143" t="s">
        <v>145</v>
      </c>
      <c r="C16" s="1137" t="str">
        <f>'Paramètres PENALITES'!$K$3</f>
        <v>Non présentation au jury</v>
      </c>
      <c r="D16" s="821"/>
      <c r="E16" s="1138"/>
      <c r="F16" s="1138"/>
      <c r="G16" s="1138"/>
      <c r="H16" s="1139"/>
    </row>
    <row r="17" spans="1:8" x14ac:dyDescent="0.25">
      <c r="A17" s="297" t="s">
        <v>179</v>
      </c>
      <c r="B17" s="1143"/>
      <c r="C17" s="1137" t="str">
        <f>'Paramètres PENALITES'!$L$3</f>
        <v>Non présentation à une épreuve</v>
      </c>
      <c r="D17" s="821"/>
      <c r="E17" s="1138"/>
      <c r="F17" s="1138"/>
      <c r="G17" s="1138"/>
      <c r="H17" s="1139"/>
    </row>
    <row r="18" spans="1:8" x14ac:dyDescent="0.25">
      <c r="A18" s="297" t="s">
        <v>179</v>
      </c>
      <c r="B18" s="1143"/>
      <c r="C18" s="1137" t="str">
        <f>'Paramètres PENALITES'!$M$3</f>
        <v>Inhalation d'Oxygène</v>
      </c>
      <c r="D18" s="821"/>
      <c r="E18" s="1138"/>
      <c r="F18" s="1138"/>
      <c r="G18" s="1138"/>
      <c r="H18" s="1139"/>
    </row>
    <row r="19" spans="1:8" x14ac:dyDescent="0.25">
      <c r="A19" s="297" t="s">
        <v>179</v>
      </c>
      <c r="B19" s="1143"/>
      <c r="C19" s="1137" t="str">
        <f>'Paramètres PENALITES'!$N$3</f>
        <v>PCM</v>
      </c>
      <c r="D19" s="821"/>
      <c r="E19" s="1138" t="s">
        <v>640</v>
      </c>
      <c r="F19" s="1138"/>
      <c r="G19" s="1138"/>
      <c r="H19" s="1139"/>
    </row>
    <row r="20" spans="1:8" x14ac:dyDescent="0.25">
      <c r="A20" s="297" t="s">
        <v>179</v>
      </c>
      <c r="B20" s="1143"/>
      <c r="C20" s="1137" t="str">
        <f>'Paramètres PENALITES'!$O$3</f>
        <v>Syncope</v>
      </c>
      <c r="D20" s="821"/>
      <c r="E20" s="1138"/>
      <c r="F20" s="1138"/>
      <c r="G20" s="1138"/>
      <c r="H20" s="1139"/>
    </row>
    <row r="21" spans="1:8" x14ac:dyDescent="0.25">
      <c r="A21" s="297" t="s">
        <v>179</v>
      </c>
      <c r="B21" s="1143"/>
      <c r="C21" s="1137" t="str">
        <f>'Paramètres PENALITES'!$P$3</f>
        <v>Manifestation d'humeur</v>
      </c>
      <c r="D21" s="821"/>
      <c r="E21" s="1138"/>
      <c r="F21" s="1138"/>
      <c r="G21" s="1138"/>
      <c r="H21" s="1139"/>
    </row>
    <row r="22" spans="1:8" x14ac:dyDescent="0.25">
      <c r="A22" s="297" t="s">
        <v>179</v>
      </c>
      <c r="B22" s="1143"/>
      <c r="C22" s="1137" t="str">
        <f>'Paramètres PENALITES'!$Q$3</f>
        <v>Non présentation au test anti-dopage</v>
      </c>
      <c r="D22" s="821"/>
      <c r="E22" s="1138"/>
      <c r="F22" s="1138"/>
      <c r="G22" s="1138"/>
      <c r="H22" s="1139"/>
    </row>
    <row r="23" spans="1:8" ht="21" x14ac:dyDescent="0.35">
      <c r="A23" s="297" t="s">
        <v>179</v>
      </c>
      <c r="B23" s="1143"/>
      <c r="C23" s="1141" t="s">
        <v>168</v>
      </c>
      <c r="D23" s="1142"/>
      <c r="E23" s="1154" t="str">
        <f>IF(OR(E16="OUI",E17="OUI",E18="OUI",E19="OUI",E20="OUI"),"OUI","")</f>
        <v>OUI</v>
      </c>
      <c r="F23" s="1154"/>
      <c r="G23" s="1154"/>
      <c r="H23" s="1155"/>
    </row>
    <row r="24" spans="1:8" x14ac:dyDescent="0.25">
      <c r="A24" s="297" t="s">
        <v>179</v>
      </c>
      <c r="B24" s="1143" t="s">
        <v>154</v>
      </c>
      <c r="C24" s="1137" t="str">
        <f>'Paramètres PENALITES'!$D$3</f>
        <v>Entrainement seul</v>
      </c>
      <c r="D24" s="821"/>
      <c r="E24" s="1138"/>
      <c r="F24" s="1138"/>
      <c r="G24" s="1138"/>
      <c r="H24" s="1139"/>
    </row>
    <row r="25" spans="1:8" x14ac:dyDescent="0.25">
      <c r="A25" s="297" t="s">
        <v>179</v>
      </c>
      <c r="B25" s="1143"/>
      <c r="C25" s="1137" t="str">
        <f>'Paramètres PENALITES'!$E$3</f>
        <v>Présence entraîneur</v>
      </c>
      <c r="D25" s="821"/>
      <c r="E25" s="1138" t="s">
        <v>640</v>
      </c>
      <c r="F25" s="1138"/>
      <c r="G25" s="1138"/>
      <c r="H25" s="1139"/>
    </row>
    <row r="26" spans="1:8" x14ac:dyDescent="0.25">
      <c r="A26" s="297" t="s">
        <v>179</v>
      </c>
      <c r="B26" s="1143"/>
      <c r="C26" s="1137" t="str">
        <f>'Paramètres PENALITES'!$F$3</f>
        <v>Matériel non validé</v>
      </c>
      <c r="D26" s="821"/>
      <c r="E26" s="1138"/>
      <c r="F26" s="1138"/>
      <c r="G26" s="1138"/>
      <c r="H26" s="1139"/>
    </row>
    <row r="27" spans="1:8" x14ac:dyDescent="0.25">
      <c r="A27" s="297" t="s">
        <v>179</v>
      </c>
      <c r="B27" s="1143"/>
      <c r="C27" s="1137" t="str">
        <f>'Paramètres PENALITES'!$G$3</f>
        <v>Aide à la propulsion</v>
      </c>
      <c r="D27" s="821"/>
      <c r="E27" s="1138"/>
      <c r="F27" s="1138"/>
      <c r="G27" s="1138"/>
      <c r="H27" s="1139"/>
    </row>
    <row r="28" spans="1:8" x14ac:dyDescent="0.25">
      <c r="A28" s="297" t="s">
        <v>179</v>
      </c>
      <c r="B28" s="1143"/>
      <c r="C28" s="1137" t="str">
        <f>'Paramètres PENALITES'!$H$3</f>
        <v>Changement de ligne</v>
      </c>
      <c r="D28" s="821"/>
      <c r="E28" s="1138"/>
      <c r="F28" s="1138"/>
      <c r="G28" s="1138"/>
      <c r="H28" s="1139"/>
    </row>
    <row r="29" spans="1:8" x14ac:dyDescent="0.25">
      <c r="A29" s="297" t="s">
        <v>179</v>
      </c>
      <c r="B29" s="1143"/>
      <c r="C29" s="1137" t="str">
        <f>'Paramètres PENALITES'!$I$3</f>
        <v>Non respect du protocole de sortie</v>
      </c>
      <c r="D29" s="821"/>
      <c r="E29" s="1138" t="s">
        <v>640</v>
      </c>
      <c r="F29" s="1138"/>
      <c r="G29" s="1138"/>
      <c r="H29" s="1139"/>
    </row>
    <row r="30" spans="1:8" x14ac:dyDescent="0.25">
      <c r="A30" s="297" t="str">
        <f>IF(OR(E2=J7,E2=J9),"X","")</f>
        <v/>
      </c>
      <c r="B30" s="1143"/>
      <c r="C30" s="1137" t="s">
        <v>180</v>
      </c>
      <c r="D30" s="821"/>
      <c r="E30" s="1177" t="str">
        <f>IF(OR(AND(E2=J7,E36&lt;&gt;""),AND(E2=J9,E36&lt;&gt;"")),"OUI","")</f>
        <v/>
      </c>
      <c r="F30" s="1177"/>
      <c r="G30" s="1177"/>
      <c r="H30" s="1178"/>
    </row>
    <row r="31" spans="1:8" ht="21" x14ac:dyDescent="0.35">
      <c r="A31" s="297" t="s">
        <v>179</v>
      </c>
      <c r="B31" s="1143"/>
      <c r="C31" s="1141" t="s">
        <v>169</v>
      </c>
      <c r="D31" s="1142"/>
      <c r="E31" s="1154" t="str">
        <f>IF(OR(E24="OUI",E25="OUU",E26="OUI",E27="OUI",E28="OUI",E29="OUI",E30="OUI"),"OUI","")</f>
        <v>OUI</v>
      </c>
      <c r="F31" s="1154"/>
      <c r="G31" s="1154"/>
      <c r="H31" s="1155"/>
    </row>
    <row r="32" spans="1:8" x14ac:dyDescent="0.25">
      <c r="A32" s="297" t="s">
        <v>179</v>
      </c>
      <c r="B32" s="1143" t="s">
        <v>155</v>
      </c>
      <c r="C32" s="1145" t="s">
        <v>157</v>
      </c>
      <c r="D32" s="186" t="s">
        <v>163</v>
      </c>
      <c r="E32" s="1177" t="str">
        <f>IF(E3="","",IF($E$15&gt;=MAX($Y$5:$Y$9),"NON","OUI"))</f>
        <v>NON</v>
      </c>
      <c r="F32" s="1177"/>
      <c r="G32" s="1177"/>
      <c r="H32" s="1178"/>
    </row>
    <row r="33" spans="1:8" ht="15.75" hidden="1" x14ac:dyDescent="0.25">
      <c r="A33" s="297"/>
      <c r="B33" s="1143"/>
      <c r="C33" s="1146"/>
      <c r="D33" s="186" t="s">
        <v>165</v>
      </c>
      <c r="E33" s="1129" t="str">
        <f>IF(E32="OUI",MAX(($AC$5:$AC$9),0),"")</f>
        <v/>
      </c>
      <c r="F33" s="1129"/>
      <c r="G33" s="1129"/>
      <c r="H33" s="1130"/>
    </row>
    <row r="34" spans="1:8" x14ac:dyDescent="0.25">
      <c r="A34" s="297" t="s">
        <v>179</v>
      </c>
      <c r="B34" s="1143"/>
      <c r="C34" s="1145" t="s">
        <v>156</v>
      </c>
      <c r="D34" s="186" t="s">
        <v>163</v>
      </c>
      <c r="E34" s="1177" t="str">
        <f>IF(E3="","",IF($E$15&lt;=MAX($AA$5:$AA$9),"NON","OUI"))</f>
        <v>OUI</v>
      </c>
      <c r="F34" s="1177"/>
      <c r="G34" s="1177"/>
      <c r="H34" s="1178"/>
    </row>
    <row r="35" spans="1:8" ht="15.75" hidden="1" x14ac:dyDescent="0.25">
      <c r="A35" s="297"/>
      <c r="B35" s="1143"/>
      <c r="C35" s="1146"/>
      <c r="D35" s="186" t="s">
        <v>165</v>
      </c>
      <c r="E35" s="1129">
        <f>IF(E34="OUI",MAX(($AD$5:$AD$9),0),"")</f>
        <v>125</v>
      </c>
      <c r="F35" s="1129"/>
      <c r="G35" s="1129"/>
      <c r="H35" s="1130"/>
    </row>
    <row r="36" spans="1:8" x14ac:dyDescent="0.25">
      <c r="A36" s="297" t="str">
        <f>IF(OR($E$3=$J$5,$E$3=$J$6,$E$3=$J$8),"X","")</f>
        <v/>
      </c>
      <c r="B36" s="1143"/>
      <c r="C36" s="1160" t="s">
        <v>181</v>
      </c>
      <c r="D36" s="186" t="s">
        <v>163</v>
      </c>
      <c r="E36" s="1138"/>
      <c r="F36" s="1138"/>
      <c r="G36" s="1138"/>
      <c r="H36" s="1139"/>
    </row>
    <row r="37" spans="1:8" x14ac:dyDescent="0.25">
      <c r="A37" s="297" t="str">
        <f>IF(OR($E$3=$J$5,$E$3=$J$6,$E$3=$J$8),"X","")</f>
        <v/>
      </c>
      <c r="B37" s="1143"/>
      <c r="C37" s="1161"/>
      <c r="D37" s="186" t="s">
        <v>174</v>
      </c>
      <c r="E37" s="1138"/>
      <c r="F37" s="1138"/>
      <c r="G37" s="1138"/>
      <c r="H37" s="1139"/>
    </row>
    <row r="38" spans="1:8" ht="15.75" x14ac:dyDescent="0.25">
      <c r="A38" s="297" t="str">
        <f>IF(OR($E$3=$J$5,$E$3=$J$6,$E$3=$J$8),"X","")</f>
        <v/>
      </c>
      <c r="B38" s="1143"/>
      <c r="C38" s="1161"/>
      <c r="D38" s="186" t="s">
        <v>120</v>
      </c>
      <c r="E38" s="1129" t="str">
        <f>IF(OR($E$2=$X$5,$E$2=$X$6,$E$2=$X$8),IF($E$36="Oui",MAX($AF$5:$AF$9),""),"")</f>
        <v/>
      </c>
      <c r="F38" s="1129"/>
      <c r="G38" s="1129"/>
      <c r="H38" s="1130"/>
    </row>
    <row r="39" spans="1:8" hidden="1" x14ac:dyDescent="0.25">
      <c r="A39" s="297" t="str">
        <f>IF($E$2=$J$5,"","X")</f>
        <v>X</v>
      </c>
      <c r="B39" s="1143"/>
      <c r="C39" s="1161" t="s">
        <v>158</v>
      </c>
      <c r="D39" s="186" t="s">
        <v>164</v>
      </c>
      <c r="E39" s="1138"/>
      <c r="F39" s="1138"/>
      <c r="G39" s="1138"/>
      <c r="H39" s="1139"/>
    </row>
    <row r="40" spans="1:8" ht="15.75" hidden="1" x14ac:dyDescent="0.25">
      <c r="A40" s="297" t="str">
        <f>IF($E$2=$J$5,"","X")</f>
        <v>X</v>
      </c>
      <c r="B40" s="1143"/>
      <c r="C40" s="1161"/>
      <c r="D40" s="186" t="s">
        <v>182</v>
      </c>
      <c r="E40" s="1129" t="str">
        <f>IF(OR($E$2=$X$6,$E$2=$X$7,$E$2=$X$8,$E$2=$X$9),IF($E$39&lt;&gt;"",MAX($AH$6:$AH$9),""),"")</f>
        <v/>
      </c>
      <c r="F40" s="1129"/>
      <c r="G40" s="1129"/>
      <c r="H40" s="1130"/>
    </row>
    <row r="41" spans="1:8" x14ac:dyDescent="0.25">
      <c r="A41" s="297" t="str">
        <f>IF(OR($E$2=$J$7,$E$2=$J$9),"X","")</f>
        <v/>
      </c>
      <c r="B41" s="1143"/>
      <c r="C41" s="1161" t="s">
        <v>159</v>
      </c>
      <c r="D41" s="186" t="s">
        <v>164</v>
      </c>
      <c r="E41" s="1138"/>
      <c r="F41" s="1138"/>
      <c r="G41" s="1138"/>
      <c r="H41" s="1139"/>
    </row>
    <row r="42" spans="1:8" ht="15.75" x14ac:dyDescent="0.25">
      <c r="A42" s="297" t="str">
        <f>IF(OR($E$2=$J$7,$E$2=$J$9),"X","")</f>
        <v/>
      </c>
      <c r="B42" s="1143"/>
      <c r="C42" s="1161"/>
      <c r="D42" s="186" t="s">
        <v>182</v>
      </c>
      <c r="E42" s="1129" t="str">
        <f>IF(OR($E$2=$X$7,$E$2=$X$9),IF($E$41&lt;&gt;"",MAX($AK$6:$AK$9),""),"")</f>
        <v/>
      </c>
      <c r="F42" s="1129"/>
      <c r="G42" s="1129"/>
      <c r="H42" s="1130"/>
    </row>
    <row r="43" spans="1:8" x14ac:dyDescent="0.25">
      <c r="A43" s="297" t="str">
        <f>IF(OR($E$2=$J$6,$E$2=$J$8),"X","")</f>
        <v>X</v>
      </c>
      <c r="B43" s="1143"/>
      <c r="C43" s="1161" t="s">
        <v>160</v>
      </c>
      <c r="D43" s="186" t="s">
        <v>164</v>
      </c>
      <c r="E43" s="1138"/>
      <c r="F43" s="1138"/>
      <c r="G43" s="1138"/>
      <c r="H43" s="1139"/>
    </row>
    <row r="44" spans="1:8" ht="15.75" x14ac:dyDescent="0.25">
      <c r="A44" s="297" t="str">
        <f>IF(OR($E$2=$J$6,$E$2=$J$8),"X","")</f>
        <v>X</v>
      </c>
      <c r="B44" s="1143"/>
      <c r="C44" s="1161"/>
      <c r="D44" s="186" t="s">
        <v>182</v>
      </c>
      <c r="E44" s="1129" t="str">
        <f>IF(OR($E$2=$X$6,$E$2=$X$8),IF($E$43&lt;&gt;"",MAX($AM$6:$AM$9),""),"")</f>
        <v/>
      </c>
      <c r="F44" s="1129"/>
      <c r="G44" s="1129"/>
      <c r="H44" s="1130"/>
    </row>
    <row r="45" spans="1:8" hidden="1" x14ac:dyDescent="0.25">
      <c r="A45" s="297" t="str">
        <f>IF($E$2=$J$5,"","X")</f>
        <v>X</v>
      </c>
      <c r="B45" s="1143"/>
      <c r="C45" s="1161" t="s">
        <v>129</v>
      </c>
      <c r="D45" s="186" t="s">
        <v>164</v>
      </c>
      <c r="E45" s="1138"/>
      <c r="F45" s="1138"/>
      <c r="G45" s="1138"/>
      <c r="H45" s="1139"/>
    </row>
    <row r="46" spans="1:8" ht="15.75" hidden="1" x14ac:dyDescent="0.25">
      <c r="A46" s="297" t="str">
        <f>IF($E$2=$J$5,"","X")</f>
        <v>X</v>
      </c>
      <c r="B46" s="1143"/>
      <c r="C46" s="1161"/>
      <c r="D46" s="186" t="s">
        <v>182</v>
      </c>
      <c r="E46" s="1129" t="str">
        <f>IF(OR($E$2=$X$6,$E$2=$X$7,$E$2=$X$8,$E$2=$X$9),IF($E$45&lt;&gt;"",MAX($AP$6:$AP$9),""),"")</f>
        <v/>
      </c>
      <c r="F46" s="1129"/>
      <c r="G46" s="1129"/>
      <c r="H46" s="1130"/>
    </row>
    <row r="47" spans="1:8" ht="21.75" thickBot="1" x14ac:dyDescent="0.4">
      <c r="A47" s="297" t="s">
        <v>179</v>
      </c>
      <c r="B47" s="1181"/>
      <c r="C47" s="1141" t="s">
        <v>170</v>
      </c>
      <c r="D47" s="1142"/>
      <c r="E47" s="1154">
        <f>IF(SUM(E38,E40,E42,E44,E46)=0,0,SUM(E38,E40,E42,E44,E46))</f>
        <v>0</v>
      </c>
      <c r="F47" s="1154"/>
      <c r="G47" s="1154"/>
      <c r="H47" s="1155"/>
    </row>
    <row r="48" spans="1:8" ht="27" thickBot="1" x14ac:dyDescent="0.45">
      <c r="A48" s="297" t="s">
        <v>179</v>
      </c>
      <c r="B48" s="1147" t="s">
        <v>184</v>
      </c>
      <c r="C48" s="1148"/>
      <c r="D48" s="1148"/>
      <c r="E48" s="1148"/>
      <c r="F48" s="1148"/>
      <c r="G48" s="1148"/>
      <c r="H48" s="1149"/>
    </row>
    <row r="49" spans="1:73" ht="18.75" x14ac:dyDescent="0.3">
      <c r="A49" s="297" t="s">
        <v>179</v>
      </c>
      <c r="B49" s="1152" t="s">
        <v>185</v>
      </c>
      <c r="C49" s="1153"/>
      <c r="D49" s="1153"/>
      <c r="E49" s="1150" t="str">
        <f>IF(E3="","",IF(C3&lt;&gt;"","OUI",IF(E23="OUI","OUI","NON")))</f>
        <v>OUI</v>
      </c>
      <c r="F49" s="1150"/>
      <c r="G49" s="1150"/>
      <c r="H49" s="1151"/>
    </row>
    <row r="50" spans="1:73" ht="18.75" x14ac:dyDescent="0.3">
      <c r="A50" s="297" t="s">
        <v>179</v>
      </c>
      <c r="B50" s="1143" t="s">
        <v>186</v>
      </c>
      <c r="C50" s="1144"/>
      <c r="D50" s="1144"/>
      <c r="E50" s="1158" t="str">
        <f>IF(E3="","",IF(C3&lt;&gt;"","OUI",IF(E31="OUI","OUI","NON")))</f>
        <v>OUI</v>
      </c>
      <c r="F50" s="1158"/>
      <c r="G50" s="1158"/>
      <c r="H50" s="1159"/>
    </row>
    <row r="51" spans="1:73" ht="18.75" hidden="1" x14ac:dyDescent="0.3">
      <c r="A51" s="297"/>
      <c r="B51" s="1179" t="s">
        <v>171</v>
      </c>
      <c r="C51" s="1131" t="s">
        <v>166</v>
      </c>
      <c r="D51" s="1132"/>
      <c r="E51" s="1156" t="str">
        <f>IF(E3="","",IF(OR(E49="OUI",E50="OUI",C2&lt;&gt;""),"",IF(OR(E2=J5,E2=J6,E2=J8),MIN(E15,E33)-E47,MAX(E15,E35)+E47)))</f>
        <v/>
      </c>
      <c r="F51" s="1156"/>
      <c r="G51" s="1156"/>
      <c r="H51" s="1157"/>
    </row>
    <row r="52" spans="1:73" ht="18.75" x14ac:dyDescent="0.3">
      <c r="A52" s="297" t="s">
        <v>179</v>
      </c>
      <c r="B52" s="1179"/>
      <c r="C52" s="1133"/>
      <c r="D52" s="1134"/>
      <c r="E52" s="322" t="str">
        <f>IF(E51="","",IF(OR($E$2=$J$5,$E$2=$J$7,$E$2=$J$9),IF($E$51&lt;0,1+INT($E$51/60),INT($E$51/60)),INT($E$51)))</f>
        <v/>
      </c>
      <c r="F52" s="322" t="str">
        <f>IF(E51="","",IF(OR($E$2=$J$5,$E$2=$J$7,$E$2=$J$9),"mn","m"))</f>
        <v/>
      </c>
      <c r="G52" s="322" t="str">
        <f>IF(E51="","",IF(OR($E$2=$J$5,$E$2=$J$7,$E$2=$J$9),IF(E51&lt;0,E51-((1+INT($E$51/60))*60),E51-(INT($E$51/60))*60),($E$51-INT(E51))*100))</f>
        <v/>
      </c>
      <c r="H52" s="323" t="str">
        <f>IF(E51="","",IF(OR($E$2=$J$5,$E$2=$J$7,$E$2=$J$9),"s","cm"))</f>
        <v/>
      </c>
    </row>
    <row r="53" spans="1:73" ht="18.75" hidden="1" x14ac:dyDescent="0.3">
      <c r="A53" s="297"/>
      <c r="B53" s="1179"/>
      <c r="C53" s="1131" t="s">
        <v>167</v>
      </c>
      <c r="D53" s="1132"/>
      <c r="E53" s="1156" t="str">
        <f>IF(E3="","",IF(OR(E49="OUI",E50="OUI",C2&lt;&gt;""),"",IF(OR(E2=J5,E2=J6,E2=J8),MIN(E35,E33,E15)-E47,MAX(E35,E33,E15)+E47)))</f>
        <v/>
      </c>
      <c r="F53" s="1156"/>
      <c r="G53" s="1156"/>
      <c r="H53" s="1157"/>
    </row>
    <row r="54" spans="1:73" ht="19.5" thickBot="1" x14ac:dyDescent="0.35">
      <c r="A54" s="297" t="s">
        <v>179</v>
      </c>
      <c r="B54" s="1180"/>
      <c r="C54" s="1135"/>
      <c r="D54" s="1136"/>
      <c r="E54" s="324" t="str">
        <f>IF(E53="","",IF(OR($E$2=$J$5,$E$2=$J$7,$E$2=$J$9),IF($E$53&lt;0,1+INT($E$53/60),INT($E$53/60)),INT($E$53)))</f>
        <v/>
      </c>
      <c r="F54" s="324" t="str">
        <f>IF(E53="","",IF(OR($E$2=$J$5,$E$2=$J$7,$E$2=$J$9),"mn","m"))</f>
        <v/>
      </c>
      <c r="G54" s="324" t="str">
        <f>IF(E53="","",IF(OR($E$2=$J$5,$E$2=$J$7,$E$2=$J$9),IF(E53&lt;0,E53-((1+INT($E$53/60))*60),E53-(INT($E$53/60))*60),($E$53-INT(E53))*100))</f>
        <v/>
      </c>
      <c r="H54" s="325" t="str">
        <f>IF(E53="","",IF(OR($E$2=$J$5,$E$2=$J$7,$E$2=$J$9),"s","cm"))</f>
        <v/>
      </c>
    </row>
    <row r="55" spans="1:73" ht="15.75" thickBot="1" x14ac:dyDescent="0.3"/>
    <row r="56" spans="1:73" ht="15.75" thickBot="1" x14ac:dyDescent="0.3">
      <c r="W56" s="326" t="s">
        <v>189</v>
      </c>
      <c r="X56" s="327" t="s">
        <v>1</v>
      </c>
      <c r="Y56" s="327" t="s">
        <v>2</v>
      </c>
      <c r="Z56" s="327" t="s">
        <v>3</v>
      </c>
      <c r="AA56" s="327" t="s">
        <v>11</v>
      </c>
      <c r="AB56" s="331" t="s">
        <v>190</v>
      </c>
      <c r="AC56" s="1117" t="s">
        <v>4</v>
      </c>
      <c r="AD56" s="1118"/>
      <c r="AE56" s="1118"/>
      <c r="AF56" s="1118"/>
      <c r="AG56" s="1118"/>
      <c r="AH56" s="1119"/>
      <c r="AI56" s="359"/>
      <c r="AJ56" s="1120" t="s">
        <v>201</v>
      </c>
      <c r="AK56" s="1120"/>
      <c r="AL56" s="1120"/>
      <c r="AM56" s="1120"/>
      <c r="AN56" s="1121"/>
      <c r="AO56" s="1122" t="s">
        <v>202</v>
      </c>
      <c r="AP56" s="1120"/>
      <c r="AQ56" s="1120"/>
      <c r="AR56" s="1120"/>
      <c r="AS56" s="1121"/>
      <c r="AT56" s="1122" t="str">
        <f>B16</f>
        <v>Disqualification</v>
      </c>
      <c r="AU56" s="1120"/>
      <c r="AV56" s="1120"/>
      <c r="AW56" s="1120"/>
      <c r="AX56" s="1120"/>
      <c r="AY56" s="1120"/>
      <c r="AZ56" s="1120"/>
      <c r="BA56" s="1121"/>
      <c r="BB56" s="1122" t="s">
        <v>132</v>
      </c>
      <c r="BC56" s="1120"/>
      <c r="BD56" s="1120"/>
      <c r="BE56" s="1120"/>
      <c r="BF56" s="1120"/>
      <c r="BG56" s="1120"/>
      <c r="BH56" s="1120"/>
      <c r="BI56" s="1121"/>
      <c r="BJ56" s="327" t="s">
        <v>185</v>
      </c>
      <c r="BK56" s="327" t="s">
        <v>186</v>
      </c>
      <c r="BL56" s="1122" t="s">
        <v>191</v>
      </c>
      <c r="BM56" s="1120"/>
      <c r="BN56" s="1120"/>
      <c r="BO56" s="1120"/>
      <c r="BP56" s="1121"/>
      <c r="BQ56" s="1122" t="s">
        <v>192</v>
      </c>
      <c r="BR56" s="1120"/>
      <c r="BS56" s="1120"/>
      <c r="BT56" s="1120"/>
      <c r="BU56" s="1140"/>
    </row>
    <row r="57" spans="1:73" x14ac:dyDescent="0.25">
      <c r="W57" s="198" t="str">
        <f t="shared" ref="W57:AC57" si="1">W56</f>
        <v>Nom&amp;Prénom&amp;Sexe</v>
      </c>
      <c r="X57" s="181" t="str">
        <f t="shared" si="1"/>
        <v>Nom</v>
      </c>
      <c r="Y57" s="181" t="str">
        <f t="shared" si="1"/>
        <v>Prénom</v>
      </c>
      <c r="Z57" s="181" t="str">
        <f t="shared" si="1"/>
        <v>Sexe</v>
      </c>
      <c r="AA57" s="181" t="str">
        <f t="shared" si="1"/>
        <v>Equipe</v>
      </c>
      <c r="AB57" s="332" t="str">
        <f t="shared" si="1"/>
        <v>Classement/Trophée</v>
      </c>
      <c r="AC57" s="307" t="str">
        <f t="shared" si="1"/>
        <v>Epreuve</v>
      </c>
      <c r="AD57" s="308" t="s">
        <v>26</v>
      </c>
      <c r="AE57" s="308" t="s">
        <v>30</v>
      </c>
      <c r="AF57" s="308" t="s">
        <v>213</v>
      </c>
      <c r="AG57" s="334" t="s">
        <v>33</v>
      </c>
      <c r="AH57" s="335" t="s">
        <v>51</v>
      </c>
      <c r="AI57" s="360" t="s">
        <v>217</v>
      </c>
      <c r="AJ57" s="333" t="s">
        <v>203</v>
      </c>
      <c r="AK57" s="181" t="s">
        <v>204</v>
      </c>
      <c r="AL57" s="181" t="s">
        <v>205</v>
      </c>
      <c r="AM57" s="181" t="s">
        <v>206</v>
      </c>
      <c r="AN57" s="336" t="s">
        <v>214</v>
      </c>
      <c r="AO57" s="181" t="s">
        <v>207</v>
      </c>
      <c r="AP57" s="181" t="s">
        <v>208</v>
      </c>
      <c r="AQ57" s="181" t="s">
        <v>209</v>
      </c>
      <c r="AR57" s="181" t="s">
        <v>210</v>
      </c>
      <c r="AS57" s="336" t="s">
        <v>215</v>
      </c>
      <c r="AT57" s="181" t="s">
        <v>146</v>
      </c>
      <c r="AU57" s="181" t="s">
        <v>147</v>
      </c>
      <c r="AV57" s="181" t="s">
        <v>148</v>
      </c>
      <c r="AW57" s="181" t="s">
        <v>149</v>
      </c>
      <c r="AX57" s="181" t="s">
        <v>150</v>
      </c>
      <c r="AY57" s="181" t="s">
        <v>151</v>
      </c>
      <c r="AZ57" s="181" t="s">
        <v>152</v>
      </c>
      <c r="BA57" s="181" t="s">
        <v>168</v>
      </c>
      <c r="BB57" s="181" t="s">
        <v>133</v>
      </c>
      <c r="BC57" s="181" t="s">
        <v>134</v>
      </c>
      <c r="BD57" s="181" t="s">
        <v>135</v>
      </c>
      <c r="BE57" s="181" t="s">
        <v>136</v>
      </c>
      <c r="BF57" s="181" t="s">
        <v>137</v>
      </c>
      <c r="BG57" s="181" t="s">
        <v>138</v>
      </c>
      <c r="BH57" s="181" t="s">
        <v>180</v>
      </c>
      <c r="BI57" s="181" t="s">
        <v>169</v>
      </c>
      <c r="BJ57" s="181"/>
      <c r="BK57" s="181"/>
      <c r="BL57" s="181" t="s">
        <v>194</v>
      </c>
      <c r="BM57" s="181" t="s">
        <v>193</v>
      </c>
      <c r="BN57" s="181" t="s">
        <v>195</v>
      </c>
      <c r="BO57" s="181" t="s">
        <v>196</v>
      </c>
      <c r="BP57" s="336" t="s">
        <v>212</v>
      </c>
      <c r="BQ57" s="181" t="s">
        <v>197</v>
      </c>
      <c r="BR57" s="181" t="s">
        <v>198</v>
      </c>
      <c r="BS57" s="181" t="s">
        <v>199</v>
      </c>
      <c r="BT57" s="181" t="s">
        <v>200</v>
      </c>
      <c r="BU57" s="337" t="s">
        <v>211</v>
      </c>
    </row>
    <row r="58" spans="1:73" x14ac:dyDescent="0.25">
      <c r="W58" s="344" t="str">
        <f>IF($E3="","",$E3)</f>
        <v>RIGAUD Estelle Femme</v>
      </c>
      <c r="X58" s="345" t="str">
        <f>IF($E6="","",$E6)</f>
        <v>RIGAUD</v>
      </c>
      <c r="Y58" s="345" t="str">
        <f>IF($E7="","",$E7)</f>
        <v>Estelle</v>
      </c>
      <c r="Z58" s="345" t="str">
        <f>IF($E8="","",$E8)</f>
        <v>Femme</v>
      </c>
      <c r="AA58" s="345" t="str">
        <f>IF($E4="","",$E4)</f>
        <v>CYRNEA</v>
      </c>
      <c r="AB58" s="346" t="str">
        <f>IF($E5="","",$E5)</f>
        <v>Classée/Trophée</v>
      </c>
      <c r="AC58" s="344" t="str">
        <f>IF($E2="","",$E2)</f>
        <v>DWF</v>
      </c>
      <c r="AD58" s="345" t="str">
        <f>IF($E$2=AD57,AD57,"")</f>
        <v/>
      </c>
      <c r="AE58" s="345" t="str">
        <f t="shared" ref="AE58:AH58" si="2">IF($E$2=AE57,AE57,"")</f>
        <v>DWF</v>
      </c>
      <c r="AF58" s="345" t="str">
        <f t="shared" si="2"/>
        <v/>
      </c>
      <c r="AG58" s="345" t="str">
        <f t="shared" si="2"/>
        <v/>
      </c>
      <c r="AH58" s="346" t="str">
        <f t="shared" si="2"/>
        <v/>
      </c>
      <c r="AI58" s="362" t="str">
        <f>IF(AND(E2="",E3=""),"",E2&amp;"-"&amp;E3)</f>
        <v>DWF-RIGAUD Estelle Femme</v>
      </c>
      <c r="AJ58" s="344">
        <f>IF($E10="","",$E10)</f>
        <v>100</v>
      </c>
      <c r="AK58" s="345" t="str">
        <f>IF($F10="","",$F10)</f>
        <v>m</v>
      </c>
      <c r="AL58" s="345" t="str">
        <f>IF($G10="","",$G10)</f>
        <v/>
      </c>
      <c r="AM58" s="345" t="str">
        <f>IF($H10="","",$H10)</f>
        <v/>
      </c>
      <c r="AN58" s="346">
        <f>IF(E11="","",E11)</f>
        <v>100</v>
      </c>
      <c r="AO58" s="344">
        <f>IF($E13="","",$E13)</f>
        <v>1000</v>
      </c>
      <c r="AP58" s="345" t="str">
        <f>IF($G13="","",$G13)</f>
        <v>m</v>
      </c>
      <c r="AQ58" s="345">
        <f>IF($E14="","",$E14)</f>
        <v>0</v>
      </c>
      <c r="AR58" s="345" t="str">
        <f>IF($G14="","",$G14)</f>
        <v>cm</v>
      </c>
      <c r="AS58" s="346">
        <f>IF(E15="","",E15)</f>
        <v>1000</v>
      </c>
      <c r="AT58" s="355" t="str">
        <f>IF($E16="","",$E16)</f>
        <v/>
      </c>
      <c r="AU58" s="345" t="str">
        <f>IF($E17="","",$E17)</f>
        <v/>
      </c>
      <c r="AV58" s="345" t="str">
        <f>IF($E18="","",$E18)</f>
        <v/>
      </c>
      <c r="AW58" s="345" t="str">
        <f>IF($E19="","",$E19)</f>
        <v>Oui</v>
      </c>
      <c r="AX58" s="345" t="str">
        <f>IF($E20="","",$E20)</f>
        <v/>
      </c>
      <c r="AY58" s="345" t="str">
        <f>IF($E21="","",$E21)</f>
        <v/>
      </c>
      <c r="AZ58" s="345" t="str">
        <f>IF($E22="","",$E22)</f>
        <v/>
      </c>
      <c r="BA58" s="345" t="str">
        <f>IF($E23="","",$E23)</f>
        <v>OUI</v>
      </c>
      <c r="BB58" s="345" t="str">
        <f>IF($E24="","",$E24)</f>
        <v/>
      </c>
      <c r="BC58" s="345" t="str">
        <f>IF($E25="","",$E25)</f>
        <v>Oui</v>
      </c>
      <c r="BD58" s="345" t="str">
        <f>IF($E26="","",$E26)</f>
        <v/>
      </c>
      <c r="BE58" s="345" t="str">
        <f>IF($E27="","",$E27)</f>
        <v/>
      </c>
      <c r="BF58" s="345" t="str">
        <f>IF($E28="","",$E28)</f>
        <v/>
      </c>
      <c r="BG58" s="345" t="str">
        <f>IF($E29="","",$E29)</f>
        <v>Oui</v>
      </c>
      <c r="BH58" s="345" t="str">
        <f>IF($E30="","",$E30)</f>
        <v/>
      </c>
      <c r="BI58" s="357" t="str">
        <f>IF($E31="","",$E31)</f>
        <v>OUI</v>
      </c>
      <c r="BJ58" s="344" t="str">
        <f>IF($E49="","",$E49)</f>
        <v>OUI</v>
      </c>
      <c r="BK58" s="346" t="str">
        <f>IF($E50="","",$E50)</f>
        <v>OUI</v>
      </c>
      <c r="BL58" s="344" t="str">
        <f>IF(E52="","",E52)</f>
        <v/>
      </c>
      <c r="BM58" s="345" t="str">
        <f>IF(F52="","",F52)</f>
        <v/>
      </c>
      <c r="BN58" s="345" t="str">
        <f>IF(G52="","",G52)</f>
        <v/>
      </c>
      <c r="BO58" s="345" t="str">
        <f>IF(H52="","",H52)</f>
        <v/>
      </c>
      <c r="BP58" s="346" t="str">
        <f>IF(E51="","",E51)</f>
        <v/>
      </c>
      <c r="BQ58" s="355" t="str">
        <f>IF(E54="","",E54)</f>
        <v/>
      </c>
      <c r="BR58" s="345" t="str">
        <f>IF(F54="","",F54)</f>
        <v/>
      </c>
      <c r="BS58" s="345" t="str">
        <f>IF(G54="","",G54)</f>
        <v/>
      </c>
      <c r="BT58" s="345" t="str">
        <f>IF(H54="","",H54)</f>
        <v/>
      </c>
      <c r="BU58" s="346" t="str">
        <f>IF(E53="","",E53)</f>
        <v/>
      </c>
    </row>
    <row r="60" spans="1:73" x14ac:dyDescent="0.25">
      <c r="W60" s="175" t="str">
        <f t="shared" ref="W60" si="3">IF($E1="","",$E1)</f>
        <v/>
      </c>
    </row>
    <row r="67" spans="24:48" x14ac:dyDescent="0.25">
      <c r="AC67" s="175" t="str">
        <f t="shared" ref="AC67:AC72" si="4">IF($E12="","",$E12)</f>
        <v/>
      </c>
    </row>
    <row r="69" spans="24:48" x14ac:dyDescent="0.25">
      <c r="X69" s="175" t="str">
        <f t="shared" ref="X69:X72" si="5">IF($E18="","",$E18)</f>
        <v/>
      </c>
    </row>
    <row r="70" spans="24:48" x14ac:dyDescent="0.25">
      <c r="X70" s="175" t="str">
        <f t="shared" si="5"/>
        <v>Oui</v>
      </c>
      <c r="AA70" s="175" t="str">
        <f t="shared" ref="AA70:AA72" si="6">IF($E17="","",$E17)</f>
        <v/>
      </c>
      <c r="AV70" s="175">
        <f t="shared" ref="AV70" si="7">IF($E35="","",$E35)</f>
        <v>125</v>
      </c>
    </row>
    <row r="71" spans="24:48" x14ac:dyDescent="0.25">
      <c r="X71" s="175" t="str">
        <f t="shared" si="5"/>
        <v/>
      </c>
      <c r="AA71" s="175" t="str">
        <f t="shared" si="6"/>
        <v/>
      </c>
      <c r="AC71" s="175" t="str">
        <f t="shared" si="4"/>
        <v/>
      </c>
    </row>
    <row r="72" spans="24:48" x14ac:dyDescent="0.25">
      <c r="X72" s="175" t="str">
        <f t="shared" si="5"/>
        <v/>
      </c>
      <c r="AA72" s="175" t="str">
        <f t="shared" si="6"/>
        <v>Oui</v>
      </c>
      <c r="AC72" s="175" t="str">
        <f t="shared" si="4"/>
        <v/>
      </c>
    </row>
  </sheetData>
  <sheetProtection algorithmName="SHA-512" hashValue="qG4sJKcQ3H/zglaykPDSgQACHu4fh2KjIvAg2EI9xfXdZ+Y+Y4mzdF+GQMkwBwch88CwfhU1BCdlSaaIqwL+vw==" saltValue="URyy4Q6VGrqXR702JXgXGQ==" spinCount="100000" sheet="1" objects="1" scenarios="1"/>
  <autoFilter ref="A1:A54">
    <filterColumn colId="0">
      <customFilters>
        <customFilter operator="notEqual" val=" "/>
      </customFilters>
    </filterColumn>
  </autoFilter>
  <mergeCells count="114">
    <mergeCell ref="E27:H27"/>
    <mergeCell ref="E28:H28"/>
    <mergeCell ref="E29:H29"/>
    <mergeCell ref="E35:H35"/>
    <mergeCell ref="E32:H32"/>
    <mergeCell ref="E34:H34"/>
    <mergeCell ref="E21:H21"/>
    <mergeCell ref="E22:H22"/>
    <mergeCell ref="E24:H24"/>
    <mergeCell ref="E23:H23"/>
    <mergeCell ref="C23:D23"/>
    <mergeCell ref="B15:D15"/>
    <mergeCell ref="C16:D16"/>
    <mergeCell ref="C17:D17"/>
    <mergeCell ref="E18:H18"/>
    <mergeCell ref="E19:H19"/>
    <mergeCell ref="E20:H20"/>
    <mergeCell ref="E25:H25"/>
    <mergeCell ref="E26:H26"/>
    <mergeCell ref="E43:H43"/>
    <mergeCell ref="E44:H44"/>
    <mergeCell ref="E39:H39"/>
    <mergeCell ref="E40:H40"/>
    <mergeCell ref="E41:H41"/>
    <mergeCell ref="E42:H42"/>
    <mergeCell ref="E45:H45"/>
    <mergeCell ref="E38:H38"/>
    <mergeCell ref="C39:C40"/>
    <mergeCell ref="C41:C42"/>
    <mergeCell ref="C43:C44"/>
    <mergeCell ref="C45:C46"/>
    <mergeCell ref="Y3:AA3"/>
    <mergeCell ref="AB3:AC3"/>
    <mergeCell ref="AE3:AF3"/>
    <mergeCell ref="E30:H30"/>
    <mergeCell ref="B51:B54"/>
    <mergeCell ref="B16:B23"/>
    <mergeCell ref="B24:B31"/>
    <mergeCell ref="B32:B47"/>
    <mergeCell ref="G13:H13"/>
    <mergeCell ref="G14:H14"/>
    <mergeCell ref="E13:F13"/>
    <mergeCell ref="W2:W3"/>
    <mergeCell ref="E3:H3"/>
    <mergeCell ref="E2:H2"/>
    <mergeCell ref="E4:H4"/>
    <mergeCell ref="E5:H5"/>
    <mergeCell ref="K2:N2"/>
    <mergeCell ref="O2:R3"/>
    <mergeCell ref="S2:V2"/>
    <mergeCell ref="K3:N3"/>
    <mergeCell ref="S3:V3"/>
    <mergeCell ref="B4:D4"/>
    <mergeCell ref="B5:D5"/>
    <mergeCell ref="E14:F14"/>
    <mergeCell ref="B6:D6"/>
    <mergeCell ref="B7:D7"/>
    <mergeCell ref="B8:D8"/>
    <mergeCell ref="B9:D9"/>
    <mergeCell ref="B13:D14"/>
    <mergeCell ref="B1:H1"/>
    <mergeCell ref="E6:H6"/>
    <mergeCell ref="E7:H7"/>
    <mergeCell ref="E8:H8"/>
    <mergeCell ref="E9:H9"/>
    <mergeCell ref="B12:H12"/>
    <mergeCell ref="BQ56:BU56"/>
    <mergeCell ref="BL56:BP56"/>
    <mergeCell ref="BB56:BI56"/>
    <mergeCell ref="AT56:BA56"/>
    <mergeCell ref="C29:D29"/>
    <mergeCell ref="C30:D30"/>
    <mergeCell ref="C31:D31"/>
    <mergeCell ref="C47:D47"/>
    <mergeCell ref="B50:D50"/>
    <mergeCell ref="C32:C33"/>
    <mergeCell ref="C34:C35"/>
    <mergeCell ref="B48:H48"/>
    <mergeCell ref="E49:H49"/>
    <mergeCell ref="B49:D49"/>
    <mergeCell ref="E47:H47"/>
    <mergeCell ref="E51:H51"/>
    <mergeCell ref="E33:H33"/>
    <mergeCell ref="E36:H36"/>
    <mergeCell ref="E53:H53"/>
    <mergeCell ref="E50:H50"/>
    <mergeCell ref="E31:H31"/>
    <mergeCell ref="E37:H37"/>
    <mergeCell ref="C36:C38"/>
    <mergeCell ref="E46:H46"/>
    <mergeCell ref="AG3:AH3"/>
    <mergeCell ref="AJ3:AK3"/>
    <mergeCell ref="AL3:AM3"/>
    <mergeCell ref="AO3:AP3"/>
    <mergeCell ref="AC56:AH56"/>
    <mergeCell ref="AJ56:AN56"/>
    <mergeCell ref="AO56:AS56"/>
    <mergeCell ref="B10:D11"/>
    <mergeCell ref="E11:H11"/>
    <mergeCell ref="C51:D52"/>
    <mergeCell ref="C53:D54"/>
    <mergeCell ref="C18:D18"/>
    <mergeCell ref="C19:D19"/>
    <mergeCell ref="C20:D20"/>
    <mergeCell ref="C21:D21"/>
    <mergeCell ref="C22:D22"/>
    <mergeCell ref="C24:D24"/>
    <mergeCell ref="C25:D25"/>
    <mergeCell ref="C26:D26"/>
    <mergeCell ref="C27:D27"/>
    <mergeCell ref="C28:D28"/>
    <mergeCell ref="E15:H15"/>
    <mergeCell ref="E16:H16"/>
    <mergeCell ref="E17:H17"/>
  </mergeCells>
  <conditionalFormatting sqref="E16:H22 E24:H29">
    <cfRule type="cellIs" dxfId="38" priority="47" operator="equal">
      <formula>"Oui"</formula>
    </cfRule>
  </conditionalFormatting>
  <conditionalFormatting sqref="E39:H39">
    <cfRule type="cellIs" dxfId="37" priority="43" operator="equal">
      <formula>"Oui"</formula>
    </cfRule>
  </conditionalFormatting>
  <conditionalFormatting sqref="E31">
    <cfRule type="cellIs" dxfId="36" priority="42" operator="equal">
      <formula>"Oui"</formula>
    </cfRule>
  </conditionalFormatting>
  <conditionalFormatting sqref="E32:H32">
    <cfRule type="cellIs" dxfId="35" priority="40" operator="equal">
      <formula>"NON"</formula>
    </cfRule>
    <cfRule type="cellIs" dxfId="34" priority="41" operator="equal">
      <formula>"OUI"</formula>
    </cfRule>
  </conditionalFormatting>
  <conditionalFormatting sqref="E45:H45 E43:H43 E41:H41">
    <cfRule type="cellIs" dxfId="33" priority="37" operator="equal">
      <formula>"Oui"</formula>
    </cfRule>
  </conditionalFormatting>
  <conditionalFormatting sqref="A1:A54">
    <cfRule type="cellIs" dxfId="32" priority="34" operator="notEqual">
      <formula>""</formula>
    </cfRule>
  </conditionalFormatting>
  <conditionalFormatting sqref="E36:H36">
    <cfRule type="cellIs" dxfId="31" priority="32" operator="equal">
      <formula>"NON"</formula>
    </cfRule>
    <cfRule type="cellIs" dxfId="30" priority="33" operator="equal">
      <formula>"OUI"</formula>
    </cfRule>
  </conditionalFormatting>
  <conditionalFormatting sqref="X5:X9">
    <cfRule type="cellIs" dxfId="29" priority="31" operator="notEqual">
      <formula>""</formula>
    </cfRule>
  </conditionalFormatting>
  <conditionalFormatting sqref="Y5:AP9">
    <cfRule type="cellIs" dxfId="28" priority="30" operator="notEqual">
      <formula>""</formula>
    </cfRule>
  </conditionalFormatting>
  <conditionalFormatting sqref="E30:H30">
    <cfRule type="cellIs" dxfId="27" priority="26" operator="equal">
      <formula>"NON"</formula>
    </cfRule>
    <cfRule type="cellIs" dxfId="26" priority="27" operator="equal">
      <formula>"OUI"</formula>
    </cfRule>
  </conditionalFormatting>
  <conditionalFormatting sqref="E34:H34">
    <cfRule type="cellIs" dxfId="25" priority="24" operator="equal">
      <formula>"NON"</formula>
    </cfRule>
    <cfRule type="cellIs" dxfId="24" priority="25" operator="equal">
      <formula>"OUI"</formula>
    </cfRule>
  </conditionalFormatting>
  <conditionalFormatting sqref="E49:H50">
    <cfRule type="cellIs" dxfId="23" priority="22" operator="equal">
      <formula>"NON"</formula>
    </cfRule>
    <cfRule type="cellIs" dxfId="22" priority="23" operator="equal">
      <formula>"OUI"</formula>
    </cfRule>
  </conditionalFormatting>
  <conditionalFormatting sqref="C3">
    <cfRule type="cellIs" dxfId="21" priority="18" operator="notEqual">
      <formula>""</formula>
    </cfRule>
  </conditionalFormatting>
  <conditionalFormatting sqref="C31:D31">
    <cfRule type="expression" dxfId="20" priority="17">
      <formula>E31&lt;&gt;""</formula>
    </cfRule>
  </conditionalFormatting>
  <conditionalFormatting sqref="C23:D23">
    <cfRule type="expression" dxfId="19" priority="16">
      <formula>E23&lt;&gt;""</formula>
    </cfRule>
  </conditionalFormatting>
  <conditionalFormatting sqref="C47:D47">
    <cfRule type="expression" dxfId="18" priority="14">
      <formula>E47&lt;&gt;""</formula>
    </cfRule>
  </conditionalFormatting>
  <conditionalFormatting sqref="E47">
    <cfRule type="cellIs" dxfId="17" priority="13" operator="notEqual">
      <formula>""</formula>
    </cfRule>
  </conditionalFormatting>
  <conditionalFormatting sqref="E23">
    <cfRule type="cellIs" dxfId="16" priority="12" operator="equal">
      <formula>"Oui"</formula>
    </cfRule>
  </conditionalFormatting>
  <conditionalFormatting sqref="C2">
    <cfRule type="cellIs" dxfId="15" priority="9" operator="notEqual">
      <formula>""</formula>
    </cfRule>
  </conditionalFormatting>
  <dataValidations count="4">
    <dataValidation type="list" allowBlank="1" showInputMessage="1" showErrorMessage="1" sqref="E16:H22 E24:H29">
      <formula1>"Oui,Non"</formula1>
    </dataValidation>
    <dataValidation type="list" allowBlank="1" showInputMessage="1" showErrorMessage="1" sqref="E36:H36">
      <formula1>"OUI"</formula1>
    </dataValidation>
    <dataValidation type="list" allowBlank="1" showInputMessage="1" showErrorMessage="1" sqref="E3:H3">
      <formula1>OFFSET(Liste_Epreuve,1,MATCH($E$2,Liste_Epreuve,0)-1,COUNTA(OFFSET(INDEX(Liste_Epreuve,1),1,MATCH($E$2,Liste_Epreuve,0)-1,16,)),1)</formula1>
    </dataValidation>
    <dataValidation type="list" allowBlank="1" showInputMessage="1" showErrorMessage="1" sqref="E39:H39 E41:H41 E43:H43 E45:H45">
      <formula1>"1,2,3,4,5,6,7,8,9,10,11,12,13,14,15"</formula1>
    </dataValidation>
  </dataValidations>
  <pageMargins left="0.7" right="0.7" top="0.75" bottom="0.75" header="0.3" footer="0.3"/>
  <pageSetup paperSize="9" scale="7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'Paramètres SERIES'!$A$3:$A$7</xm:f>
          </x14:formula1>
          <xm:sqref>E2:H2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1"/>
  </sheetPr>
  <dimension ref="A1:AY3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B3" sqref="B3"/>
    </sheetView>
  </sheetViews>
  <sheetFormatPr baseColWidth="10" defaultRowHeight="15" x14ac:dyDescent="0.25"/>
  <cols>
    <col min="1" max="1" width="25.7109375" customWidth="1"/>
    <col min="2" max="3" width="16.7109375" customWidth="1"/>
    <col min="4" max="4" width="8" bestFit="1" customWidth="1"/>
    <col min="5" max="5" width="16.7109375" customWidth="1"/>
    <col min="6" max="6" width="19.7109375" bestFit="1" customWidth="1"/>
    <col min="7" max="7" width="8.28515625" bestFit="1" customWidth="1"/>
    <col min="8" max="12" width="8.7109375" customWidth="1"/>
    <col min="13" max="13" width="30.7109375" customWidth="1"/>
    <col min="14" max="17" width="5.7109375" customWidth="1"/>
    <col min="18" max="18" width="10.7109375" customWidth="1"/>
    <col min="19" max="22" width="5.7109375" customWidth="1"/>
    <col min="23" max="23" width="10.7109375" customWidth="1"/>
    <col min="24" max="41" width="16.7109375" customWidth="1"/>
    <col min="42" max="45" width="5.7109375" customWidth="1"/>
    <col min="46" max="46" width="10.7109375" customWidth="1"/>
    <col min="47" max="50" width="5.7109375" customWidth="1"/>
    <col min="51" max="51" width="10.7109375" customWidth="1"/>
  </cols>
  <sheetData>
    <row r="1" spans="1:51" s="354" customFormat="1" ht="45.75" customHeight="1" thickBot="1" x14ac:dyDescent="0.3">
      <c r="A1" s="351" t="s">
        <v>189</v>
      </c>
      <c r="B1" s="352" t="s">
        <v>1</v>
      </c>
      <c r="C1" s="352" t="s">
        <v>2</v>
      </c>
      <c r="D1" s="352" t="s">
        <v>3</v>
      </c>
      <c r="E1" s="352" t="s">
        <v>11</v>
      </c>
      <c r="F1" s="356" t="s">
        <v>190</v>
      </c>
      <c r="G1" s="351" t="s">
        <v>4</v>
      </c>
      <c r="H1" s="353" t="s">
        <v>26</v>
      </c>
      <c r="I1" s="353" t="s">
        <v>30</v>
      </c>
      <c r="J1" s="353" t="s">
        <v>216</v>
      </c>
      <c r="K1" s="353" t="s">
        <v>33</v>
      </c>
      <c r="L1" s="356" t="s">
        <v>51</v>
      </c>
      <c r="M1" s="361" t="s">
        <v>217</v>
      </c>
      <c r="N1" s="1209" t="s">
        <v>201</v>
      </c>
      <c r="O1" s="1208"/>
      <c r="P1" s="1208"/>
      <c r="Q1" s="1208"/>
      <c r="R1" s="1210"/>
      <c r="S1" s="1209" t="s">
        <v>202</v>
      </c>
      <c r="T1" s="1208"/>
      <c r="U1" s="1208"/>
      <c r="V1" s="1208"/>
      <c r="W1" s="1210"/>
      <c r="X1" s="1208" t="str">
        <f>'Résultats(Saisie)'!B16</f>
        <v>Disqualification</v>
      </c>
      <c r="Y1" s="1208"/>
      <c r="Z1" s="1208"/>
      <c r="AA1" s="1208"/>
      <c r="AB1" s="1208"/>
      <c r="AC1" s="1208"/>
      <c r="AD1" s="1208"/>
      <c r="AE1" s="1211"/>
      <c r="AF1" s="1207" t="s">
        <v>132</v>
      </c>
      <c r="AG1" s="1208"/>
      <c r="AH1" s="1208"/>
      <c r="AI1" s="1208"/>
      <c r="AJ1" s="1208"/>
      <c r="AK1" s="1208"/>
      <c r="AL1" s="1208"/>
      <c r="AM1" s="1208"/>
      <c r="AN1" s="351" t="s">
        <v>185</v>
      </c>
      <c r="AO1" s="356" t="s">
        <v>186</v>
      </c>
      <c r="AP1" s="1209" t="s">
        <v>191</v>
      </c>
      <c r="AQ1" s="1208"/>
      <c r="AR1" s="1208"/>
      <c r="AS1" s="1208"/>
      <c r="AT1" s="1210"/>
      <c r="AU1" s="1208" t="s">
        <v>192</v>
      </c>
      <c r="AV1" s="1208"/>
      <c r="AW1" s="1208"/>
      <c r="AX1" s="1208"/>
      <c r="AY1" s="1210"/>
    </row>
    <row r="2" spans="1:51" s="347" customFormat="1" hidden="1" x14ac:dyDescent="0.25">
      <c r="A2" s="368" t="str">
        <f t="shared" ref="A2:G2" si="0">A1</f>
        <v>Nom&amp;Prénom&amp;Sexe</v>
      </c>
      <c r="B2" s="369" t="str">
        <f t="shared" si="0"/>
        <v>Nom</v>
      </c>
      <c r="C2" s="369" t="str">
        <f t="shared" si="0"/>
        <v>Prénom</v>
      </c>
      <c r="D2" s="369" t="str">
        <f t="shared" si="0"/>
        <v>Sexe</v>
      </c>
      <c r="E2" s="369" t="str">
        <f t="shared" si="0"/>
        <v>Equipe</v>
      </c>
      <c r="F2" s="370" t="str">
        <f t="shared" si="0"/>
        <v>Classement/Trophée</v>
      </c>
      <c r="G2" s="368" t="str">
        <f t="shared" si="0"/>
        <v>Epreuve</v>
      </c>
      <c r="H2" s="369" t="str">
        <f t="shared" ref="H2:M2" si="1">H1</f>
        <v>Statique</v>
      </c>
      <c r="I2" s="369" t="str">
        <f t="shared" si="1"/>
        <v>DWF</v>
      </c>
      <c r="J2" s="369" t="str">
        <f t="shared" si="1"/>
        <v>Speed100</v>
      </c>
      <c r="K2" s="369" t="str">
        <f t="shared" si="1"/>
        <v>DNF</v>
      </c>
      <c r="L2" s="370" t="str">
        <f t="shared" si="1"/>
        <v>16x50</v>
      </c>
      <c r="M2" s="371" t="str">
        <f t="shared" si="1"/>
        <v>Participation</v>
      </c>
      <c r="N2" s="368" t="s">
        <v>203</v>
      </c>
      <c r="O2" s="369" t="s">
        <v>204</v>
      </c>
      <c r="P2" s="369" t="s">
        <v>205</v>
      </c>
      <c r="Q2" s="369" t="s">
        <v>206</v>
      </c>
      <c r="R2" s="370" t="s">
        <v>214</v>
      </c>
      <c r="S2" s="368" t="s">
        <v>207</v>
      </c>
      <c r="T2" s="369" t="s">
        <v>208</v>
      </c>
      <c r="U2" s="369" t="s">
        <v>209</v>
      </c>
      <c r="V2" s="369" t="s">
        <v>210</v>
      </c>
      <c r="W2" s="370" t="s">
        <v>215</v>
      </c>
      <c r="X2" s="372" t="s">
        <v>146</v>
      </c>
      <c r="Y2" s="369" t="s">
        <v>147</v>
      </c>
      <c r="Z2" s="369" t="s">
        <v>148</v>
      </c>
      <c r="AA2" s="369" t="s">
        <v>149</v>
      </c>
      <c r="AB2" s="369" t="s">
        <v>150</v>
      </c>
      <c r="AC2" s="369" t="s">
        <v>151</v>
      </c>
      <c r="AD2" s="369" t="s">
        <v>152</v>
      </c>
      <c r="AE2" s="369" t="s">
        <v>168</v>
      </c>
      <c r="AF2" s="369" t="s">
        <v>133</v>
      </c>
      <c r="AG2" s="369" t="s">
        <v>134</v>
      </c>
      <c r="AH2" s="369" t="s">
        <v>135</v>
      </c>
      <c r="AI2" s="369" t="s">
        <v>136</v>
      </c>
      <c r="AJ2" s="369" t="s">
        <v>137</v>
      </c>
      <c r="AK2" s="369" t="s">
        <v>138</v>
      </c>
      <c r="AL2" s="369" t="s">
        <v>180</v>
      </c>
      <c r="AM2" s="373" t="s">
        <v>169</v>
      </c>
      <c r="AN2" s="368" t="str">
        <f>AN1</f>
        <v>DISQUALIFICATION POUR TOUTES LES EPREUVES</v>
      </c>
      <c r="AO2" s="370" t="str">
        <f>AO1</f>
        <v>INVALIDATION DE L'EPREUVE EN COURS</v>
      </c>
      <c r="AP2" s="368" t="s">
        <v>194</v>
      </c>
      <c r="AQ2" s="369" t="s">
        <v>193</v>
      </c>
      <c r="AR2" s="369" t="s">
        <v>195</v>
      </c>
      <c r="AS2" s="369" t="s">
        <v>196</v>
      </c>
      <c r="AT2" s="370" t="s">
        <v>212</v>
      </c>
      <c r="AU2" s="372" t="s">
        <v>197</v>
      </c>
      <c r="AV2" s="369" t="s">
        <v>198</v>
      </c>
      <c r="AW2" s="369" t="s">
        <v>199</v>
      </c>
      <c r="AX2" s="369" t="s">
        <v>200</v>
      </c>
      <c r="AY2" s="370" t="s">
        <v>211</v>
      </c>
    </row>
    <row r="3" spans="1:51" s="347" customFormat="1" ht="15.75" thickBot="1" x14ac:dyDescent="0.3">
      <c r="A3" s="377"/>
      <c r="B3" s="378"/>
      <c r="C3" s="378"/>
      <c r="D3" s="378"/>
      <c r="E3" s="378"/>
      <c r="F3" s="379"/>
      <c r="G3" s="377"/>
      <c r="H3" s="378"/>
      <c r="I3" s="378"/>
      <c r="J3" s="378"/>
      <c r="K3" s="378"/>
      <c r="L3" s="379"/>
      <c r="M3" s="381"/>
      <c r="N3" s="377"/>
      <c r="O3" s="378"/>
      <c r="P3" s="378"/>
      <c r="Q3" s="378"/>
      <c r="R3" s="379"/>
      <c r="S3" s="377"/>
      <c r="T3" s="378"/>
      <c r="U3" s="378"/>
      <c r="V3" s="378"/>
      <c r="W3" s="379"/>
      <c r="X3" s="382"/>
      <c r="Y3" s="378"/>
      <c r="Z3" s="378"/>
      <c r="AA3" s="378"/>
      <c r="AB3" s="378"/>
      <c r="AC3" s="378"/>
      <c r="AD3" s="378"/>
      <c r="AE3" s="378"/>
      <c r="AF3" s="378"/>
      <c r="AG3" s="378"/>
      <c r="AH3" s="378"/>
      <c r="AI3" s="378"/>
      <c r="AJ3" s="378"/>
      <c r="AK3" s="378"/>
      <c r="AL3" s="378"/>
      <c r="AM3" s="380"/>
      <c r="AN3" s="377"/>
      <c r="AO3" s="379"/>
      <c r="AP3" s="377"/>
      <c r="AQ3" s="378"/>
      <c r="AR3" s="378"/>
      <c r="AS3" s="378"/>
      <c r="AT3" s="379"/>
      <c r="AU3" s="382"/>
      <c r="AV3" s="378"/>
      <c r="AW3" s="378"/>
      <c r="AX3" s="378"/>
      <c r="AY3" s="379"/>
    </row>
  </sheetData>
  <sheetProtection sheet="1" objects="1" scenarios="1"/>
  <sortState ref="A3:AQ4">
    <sortCondition ref="G3:G4"/>
    <sortCondition ref="AL3:AL4"/>
  </sortState>
  <mergeCells count="6">
    <mergeCell ref="AF1:AM1"/>
    <mergeCell ref="AP1:AT1"/>
    <mergeCell ref="AU1:AY1"/>
    <mergeCell ref="X1:AE1"/>
    <mergeCell ref="N1:R1"/>
    <mergeCell ref="S1:W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2" tint="-0.249977111117893"/>
  </sheetPr>
  <dimension ref="A1:BN206"/>
  <sheetViews>
    <sheetView workbookViewId="0">
      <pane xSplit="7" ySplit="6" topLeftCell="AR7" activePane="bottomRight" state="frozen"/>
      <selection activeCell="A4" sqref="A4"/>
      <selection pane="topRight" activeCell="H4" sqref="H4"/>
      <selection pane="bottomLeft" activeCell="A7" sqref="A7"/>
      <selection pane="bottomRight" activeCell="BK14" sqref="BK14"/>
    </sheetView>
  </sheetViews>
  <sheetFormatPr baseColWidth="10" defaultRowHeight="15" x14ac:dyDescent="0.25"/>
  <cols>
    <col min="1" max="1" width="25.7109375" hidden="1" customWidth="1"/>
    <col min="2" max="3" width="16.7109375" customWidth="1"/>
    <col min="4" max="4" width="8" bestFit="1" customWidth="1"/>
    <col min="5" max="5" width="16.7109375" customWidth="1"/>
    <col min="6" max="6" width="19.7109375" hidden="1" customWidth="1"/>
    <col min="7" max="7" width="10.85546875" customWidth="1"/>
    <col min="8" max="12" width="8.7109375" hidden="1" customWidth="1"/>
    <col min="13" max="13" width="30.7109375" hidden="1" customWidth="1"/>
    <col min="14" max="17" width="5.7109375" customWidth="1"/>
    <col min="18" max="18" width="10.7109375" customWidth="1"/>
    <col min="19" max="22" width="5.7109375" customWidth="1"/>
    <col min="23" max="23" width="10.7109375" hidden="1" customWidth="1"/>
    <col min="24" max="39" width="16.7109375" hidden="1" customWidth="1"/>
    <col min="40" max="41" width="18.7109375" customWidth="1"/>
    <col min="42" max="45" width="5.7109375" customWidth="1"/>
    <col min="46" max="46" width="10.7109375" hidden="1" customWidth="1"/>
    <col min="47" max="50" width="5.7109375" hidden="1" customWidth="1"/>
    <col min="51" max="51" width="10.7109375" hidden="1" customWidth="1"/>
    <col min="53" max="53" width="21.85546875" hidden="1" customWidth="1"/>
    <col min="54" max="54" width="9.7109375" hidden="1" customWidth="1"/>
    <col min="55" max="58" width="7.85546875" hidden="1" customWidth="1"/>
    <col min="59" max="59" width="9.7109375" hidden="1" customWidth="1"/>
    <col min="60" max="62" width="7.85546875" hidden="1" customWidth="1"/>
    <col min="63" max="63" width="9.7109375" customWidth="1"/>
    <col min="64" max="66" width="7.85546875" customWidth="1"/>
  </cols>
  <sheetData>
    <row r="1" spans="1:66" ht="21.75" hidden="1" thickBot="1" x14ac:dyDescent="0.4">
      <c r="A1" s="1218" t="s">
        <v>218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1219"/>
      <c r="M1" s="1219"/>
      <c r="N1" s="1219"/>
      <c r="O1" s="1219"/>
      <c r="P1" s="1219"/>
      <c r="Q1" s="1219"/>
      <c r="R1" s="1219"/>
      <c r="S1" s="1219"/>
      <c r="T1" s="1219"/>
      <c r="U1" s="1219"/>
      <c r="V1" s="1219"/>
      <c r="W1" s="1219"/>
      <c r="X1" s="1219"/>
      <c r="Y1" s="1219"/>
      <c r="Z1" s="1219"/>
      <c r="AA1" s="1219"/>
      <c r="AB1" s="1219"/>
      <c r="AC1" s="1219"/>
      <c r="AD1" s="1219"/>
      <c r="AE1" s="1219"/>
      <c r="AF1" s="1219"/>
      <c r="AG1" s="1219"/>
      <c r="AH1" s="1219"/>
      <c r="AI1" s="1219"/>
      <c r="AJ1" s="1219"/>
      <c r="AK1" s="1219"/>
      <c r="AL1" s="1219"/>
      <c r="AM1" s="1219"/>
      <c r="AN1" s="1219"/>
      <c r="AO1" s="1219"/>
      <c r="AP1" s="1219"/>
      <c r="AQ1" s="1219"/>
      <c r="AR1" s="1219"/>
      <c r="AS1" s="1219"/>
      <c r="AT1" s="1219"/>
      <c r="AU1" s="1219"/>
      <c r="AV1" s="1219"/>
      <c r="AW1" s="1219"/>
      <c r="AX1" s="1219"/>
      <c r="AY1" s="1220"/>
    </row>
    <row r="2" spans="1:66" s="347" customFormat="1" ht="15.75" hidden="1" thickBot="1" x14ac:dyDescent="0.3">
      <c r="A2" s="344" t="s">
        <v>189</v>
      </c>
      <c r="B2" s="345" t="s">
        <v>1</v>
      </c>
      <c r="C2" s="345" t="s">
        <v>2</v>
      </c>
      <c r="D2" s="345" t="s">
        <v>3</v>
      </c>
      <c r="E2" s="345" t="s">
        <v>11</v>
      </c>
      <c r="F2" s="346" t="s">
        <v>190</v>
      </c>
      <c r="G2" s="344" t="s">
        <v>4</v>
      </c>
      <c r="H2" s="345" t="s">
        <v>26</v>
      </c>
      <c r="I2" s="345" t="s">
        <v>30</v>
      </c>
      <c r="J2" s="345" t="s">
        <v>216</v>
      </c>
      <c r="K2" s="345" t="s">
        <v>33</v>
      </c>
      <c r="L2" s="346" t="s">
        <v>51</v>
      </c>
      <c r="M2" s="362" t="s">
        <v>217</v>
      </c>
      <c r="N2" s="344" t="s">
        <v>203</v>
      </c>
      <c r="O2" s="345" t="s">
        <v>204</v>
      </c>
      <c r="P2" s="345" t="s">
        <v>205</v>
      </c>
      <c r="Q2" s="345" t="s">
        <v>206</v>
      </c>
      <c r="R2" s="346" t="s">
        <v>214</v>
      </c>
      <c r="S2" s="344" t="s">
        <v>207</v>
      </c>
      <c r="T2" s="345" t="s">
        <v>208</v>
      </c>
      <c r="U2" s="345" t="s">
        <v>209</v>
      </c>
      <c r="V2" s="345" t="s">
        <v>210</v>
      </c>
      <c r="W2" s="346" t="s">
        <v>215</v>
      </c>
      <c r="X2" s="355" t="s">
        <v>146</v>
      </c>
      <c r="Y2" s="345" t="s">
        <v>147</v>
      </c>
      <c r="Z2" s="345" t="s">
        <v>148</v>
      </c>
      <c r="AA2" s="345" t="s">
        <v>149</v>
      </c>
      <c r="AB2" s="345" t="s">
        <v>150</v>
      </c>
      <c r="AC2" s="345" t="s">
        <v>151</v>
      </c>
      <c r="AD2" s="345" t="s">
        <v>152</v>
      </c>
      <c r="AE2" s="345" t="s">
        <v>168</v>
      </c>
      <c r="AF2" s="345" t="s">
        <v>133</v>
      </c>
      <c r="AG2" s="345" t="s">
        <v>134</v>
      </c>
      <c r="AH2" s="345" t="s">
        <v>135</v>
      </c>
      <c r="AI2" s="345" t="s">
        <v>136</v>
      </c>
      <c r="AJ2" s="345" t="s">
        <v>137</v>
      </c>
      <c r="AK2" s="345" t="s">
        <v>138</v>
      </c>
      <c r="AL2" s="345" t="s">
        <v>180</v>
      </c>
      <c r="AM2" s="357" t="s">
        <v>169</v>
      </c>
      <c r="AN2" s="344" t="s">
        <v>185</v>
      </c>
      <c r="AO2" s="346" t="s">
        <v>186</v>
      </c>
      <c r="AP2" s="344" t="s">
        <v>194</v>
      </c>
      <c r="AQ2" s="345" t="s">
        <v>193</v>
      </c>
      <c r="AR2" s="345" t="s">
        <v>195</v>
      </c>
      <c r="AS2" s="345" t="s">
        <v>196</v>
      </c>
      <c r="AT2" s="346" t="s">
        <v>212</v>
      </c>
      <c r="AU2" s="355" t="s">
        <v>197</v>
      </c>
      <c r="AV2" s="345" t="s">
        <v>198</v>
      </c>
      <c r="AW2" s="345" t="s">
        <v>199</v>
      </c>
      <c r="AX2" s="345" t="s">
        <v>200</v>
      </c>
      <c r="AY2" s="346" t="s">
        <v>211</v>
      </c>
    </row>
    <row r="3" spans="1:66" s="347" customFormat="1" ht="15.75" hidden="1" thickBot="1" x14ac:dyDescent="0.3">
      <c r="A3" s="385"/>
      <c r="B3" s="386"/>
      <c r="C3" s="386"/>
      <c r="D3" s="386"/>
      <c r="E3" s="386"/>
      <c r="F3" s="387"/>
      <c r="G3" s="409"/>
      <c r="H3" s="386"/>
      <c r="I3" s="386"/>
      <c r="J3" s="386"/>
      <c r="K3" s="386"/>
      <c r="L3" s="387"/>
      <c r="M3" s="388"/>
      <c r="N3" s="385"/>
      <c r="O3" s="386"/>
      <c r="P3" s="386"/>
      <c r="Q3" s="386"/>
      <c r="R3" s="387"/>
      <c r="S3" s="385"/>
      <c r="T3" s="386"/>
      <c r="U3" s="386"/>
      <c r="V3" s="386"/>
      <c r="W3" s="387"/>
      <c r="X3" s="389"/>
      <c r="Y3" s="386"/>
      <c r="Z3" s="386"/>
      <c r="AA3" s="386"/>
      <c r="AB3" s="386"/>
      <c r="AC3" s="386"/>
      <c r="AD3" s="386"/>
      <c r="AE3" s="386"/>
      <c r="AF3" s="386"/>
      <c r="AG3" s="386"/>
      <c r="AH3" s="386"/>
      <c r="AI3" s="386"/>
      <c r="AJ3" s="386"/>
      <c r="AK3" s="386"/>
      <c r="AL3" s="386"/>
      <c r="AM3" s="390"/>
      <c r="AN3" s="385"/>
      <c r="AO3" s="387"/>
      <c r="AP3" s="385"/>
      <c r="AQ3" s="386"/>
      <c r="AR3" s="386"/>
      <c r="AS3" s="386"/>
      <c r="AT3" s="387"/>
      <c r="AU3" s="389"/>
      <c r="AV3" s="386"/>
      <c r="AW3" s="386"/>
      <c r="AX3" s="386"/>
      <c r="AY3" s="387"/>
    </row>
    <row r="4" spans="1:66" s="347" customFormat="1" ht="30.75" customHeight="1" thickBot="1" x14ac:dyDescent="0.35">
      <c r="A4" s="1226" t="s">
        <v>222</v>
      </c>
      <c r="B4" s="1227"/>
      <c r="C4" s="1227"/>
      <c r="D4" s="1227"/>
      <c r="E4" s="1227"/>
      <c r="F4" s="1227"/>
      <c r="G4" s="1227"/>
      <c r="H4" s="1227"/>
      <c r="I4" s="1227"/>
      <c r="J4" s="1227"/>
      <c r="K4" s="1227"/>
      <c r="L4" s="1227"/>
      <c r="M4" s="1227"/>
      <c r="N4" s="1227"/>
      <c r="O4" s="1227"/>
      <c r="P4" s="1227"/>
      <c r="Q4" s="1227"/>
      <c r="R4" s="1227"/>
      <c r="S4" s="1227"/>
      <c r="T4" s="1227"/>
      <c r="U4" s="1227"/>
      <c r="V4" s="1227"/>
      <c r="W4" s="1227"/>
      <c r="X4" s="1227"/>
      <c r="Y4" s="1227"/>
      <c r="Z4" s="1227"/>
      <c r="AA4" s="1227"/>
      <c r="AB4" s="1227"/>
      <c r="AC4" s="1227"/>
      <c r="AD4" s="1227"/>
      <c r="AE4" s="1227"/>
      <c r="AF4" s="1227"/>
      <c r="AG4" s="1227"/>
      <c r="AH4" s="1227"/>
      <c r="AI4" s="1227"/>
      <c r="AJ4" s="1227"/>
      <c r="AK4" s="1227"/>
      <c r="AL4" s="1227"/>
      <c r="AM4" s="1227"/>
      <c r="AN4" s="1227"/>
      <c r="AO4" s="1227"/>
      <c r="AP4" s="1227"/>
      <c r="AQ4" s="1227"/>
      <c r="AR4" s="1227"/>
      <c r="AS4" s="1227"/>
      <c r="AT4" s="1227"/>
      <c r="AU4" s="1227"/>
      <c r="AV4" s="1227"/>
      <c r="AW4" s="1227"/>
      <c r="AX4" s="1227"/>
      <c r="AY4" s="1227"/>
      <c r="AZ4" s="1228"/>
      <c r="BA4" s="545"/>
      <c r="BB4" s="354" t="s">
        <v>279</v>
      </c>
      <c r="BC4" s="1212" t="s">
        <v>284</v>
      </c>
      <c r="BD4" s="1212"/>
      <c r="BE4" s="1212"/>
      <c r="BG4" s="549" t="str">
        <f>BB4</f>
        <v>Trophée</v>
      </c>
      <c r="BH4" s="1213" t="str">
        <f t="shared" ref="BH4" si="0">BC4</f>
        <v>Médailles</v>
      </c>
      <c r="BI4" s="1213"/>
      <c r="BJ4" s="1214"/>
      <c r="BK4" s="559" t="str">
        <f>BB4</f>
        <v>Trophée</v>
      </c>
      <c r="BL4" s="1215" t="str">
        <f t="shared" ref="BL4:BL5" si="1">BC4</f>
        <v>Médailles</v>
      </c>
      <c r="BM4" s="1216"/>
      <c r="BN4" s="1217"/>
    </row>
    <row r="5" spans="1:66" s="354" customFormat="1" ht="45.75" customHeight="1" x14ac:dyDescent="0.25">
      <c r="A5" s="401" t="s">
        <v>189</v>
      </c>
      <c r="B5" s="402" t="s">
        <v>1</v>
      </c>
      <c r="C5" s="402" t="s">
        <v>2</v>
      </c>
      <c r="D5" s="402" t="s">
        <v>3</v>
      </c>
      <c r="E5" s="402" t="s">
        <v>11</v>
      </c>
      <c r="F5" s="403" t="s">
        <v>190</v>
      </c>
      <c r="G5" s="401" t="s">
        <v>4</v>
      </c>
      <c r="H5" s="571" t="s">
        <v>26</v>
      </c>
      <c r="I5" s="571" t="s">
        <v>30</v>
      </c>
      <c r="J5" s="571" t="s">
        <v>216</v>
      </c>
      <c r="K5" s="571" t="s">
        <v>33</v>
      </c>
      <c r="L5" s="403" t="s">
        <v>51</v>
      </c>
      <c r="M5" s="570" t="s">
        <v>217</v>
      </c>
      <c r="N5" s="1221" t="s">
        <v>201</v>
      </c>
      <c r="O5" s="1222"/>
      <c r="P5" s="1222"/>
      <c r="Q5" s="1222"/>
      <c r="R5" s="1223"/>
      <c r="S5" s="1221" t="s">
        <v>202</v>
      </c>
      <c r="T5" s="1222"/>
      <c r="U5" s="1222"/>
      <c r="V5" s="1222"/>
      <c r="W5" s="1223"/>
      <c r="X5" s="1222" t="str">
        <f>'Résultats(Saisie)'!B16</f>
        <v>Disqualification</v>
      </c>
      <c r="Y5" s="1222"/>
      <c r="Z5" s="1222"/>
      <c r="AA5" s="1222"/>
      <c r="AB5" s="1222"/>
      <c r="AC5" s="1222"/>
      <c r="AD5" s="1222"/>
      <c r="AE5" s="1224"/>
      <c r="AF5" s="1225" t="s">
        <v>132</v>
      </c>
      <c r="AG5" s="1222"/>
      <c r="AH5" s="1222"/>
      <c r="AI5" s="1222"/>
      <c r="AJ5" s="1222"/>
      <c r="AK5" s="1222"/>
      <c r="AL5" s="1222"/>
      <c r="AM5" s="1222"/>
      <c r="AN5" s="401" t="s">
        <v>185</v>
      </c>
      <c r="AO5" s="403" t="s">
        <v>186</v>
      </c>
      <c r="AP5" s="1221" t="s">
        <v>191</v>
      </c>
      <c r="AQ5" s="1222"/>
      <c r="AR5" s="1222"/>
      <c r="AS5" s="1222"/>
      <c r="AT5" s="1223"/>
      <c r="AU5" s="1222" t="s">
        <v>192</v>
      </c>
      <c r="AV5" s="1222"/>
      <c r="AW5" s="1222"/>
      <c r="AX5" s="1222"/>
      <c r="AY5" s="1223"/>
      <c r="AZ5" s="410" t="s">
        <v>219</v>
      </c>
      <c r="BA5" s="546"/>
      <c r="BB5" s="354" t="s">
        <v>280</v>
      </c>
      <c r="BC5" s="354" t="s">
        <v>281</v>
      </c>
      <c r="BD5" s="354" t="s">
        <v>282</v>
      </c>
      <c r="BE5" s="354" t="s">
        <v>283</v>
      </c>
      <c r="BG5" s="550">
        <v>1</v>
      </c>
      <c r="BH5" s="547">
        <v>1</v>
      </c>
      <c r="BI5" s="548">
        <v>1</v>
      </c>
      <c r="BJ5" s="551">
        <v>1</v>
      </c>
      <c r="BK5" s="550" t="str">
        <f>BB5</f>
        <v>Miniature</v>
      </c>
      <c r="BL5" s="547" t="str">
        <f t="shared" si="1"/>
        <v>Or</v>
      </c>
      <c r="BM5" s="548" t="str">
        <f t="shared" ref="BM5:BN5" si="2">BD5</f>
        <v>Argent</v>
      </c>
      <c r="BN5" s="551" t="str">
        <f t="shared" si="2"/>
        <v>Bronze</v>
      </c>
    </row>
    <row r="6" spans="1:66" s="347" customFormat="1" ht="15.75" thickBot="1" x14ac:dyDescent="0.3">
      <c r="A6" s="395" t="str">
        <f t="shared" ref="A6:M6" si="3">A5</f>
        <v>Nom&amp;Prénom&amp;Sexe</v>
      </c>
      <c r="B6" s="396" t="str">
        <f t="shared" si="3"/>
        <v>Nom</v>
      </c>
      <c r="C6" s="396" t="str">
        <f t="shared" si="3"/>
        <v>Prénom</v>
      </c>
      <c r="D6" s="396" t="str">
        <f t="shared" si="3"/>
        <v>Sexe</v>
      </c>
      <c r="E6" s="396" t="str">
        <f t="shared" si="3"/>
        <v>Equipe</v>
      </c>
      <c r="F6" s="397" t="str">
        <f t="shared" si="3"/>
        <v>Classement/Trophée</v>
      </c>
      <c r="G6" s="395" t="str">
        <f t="shared" si="3"/>
        <v>Epreuve</v>
      </c>
      <c r="H6" s="396" t="str">
        <f t="shared" si="3"/>
        <v>Statique</v>
      </c>
      <c r="I6" s="396" t="str">
        <f t="shared" si="3"/>
        <v>DWF</v>
      </c>
      <c r="J6" s="396" t="str">
        <f t="shared" si="3"/>
        <v>Speed100</v>
      </c>
      <c r="K6" s="396" t="str">
        <f t="shared" si="3"/>
        <v>DNF</v>
      </c>
      <c r="L6" s="397" t="str">
        <f t="shared" si="3"/>
        <v>16x50</v>
      </c>
      <c r="M6" s="398" t="str">
        <f t="shared" si="3"/>
        <v>Participation</v>
      </c>
      <c r="N6" s="395" t="s">
        <v>203</v>
      </c>
      <c r="O6" s="396" t="s">
        <v>204</v>
      </c>
      <c r="P6" s="396" t="s">
        <v>205</v>
      </c>
      <c r="Q6" s="396" t="s">
        <v>206</v>
      </c>
      <c r="R6" s="397" t="s">
        <v>214</v>
      </c>
      <c r="S6" s="395" t="s">
        <v>207</v>
      </c>
      <c r="T6" s="396" t="s">
        <v>208</v>
      </c>
      <c r="U6" s="396" t="s">
        <v>209</v>
      </c>
      <c r="V6" s="396" t="s">
        <v>210</v>
      </c>
      <c r="W6" s="397" t="s">
        <v>215</v>
      </c>
      <c r="X6" s="399" t="s">
        <v>146</v>
      </c>
      <c r="Y6" s="396" t="s">
        <v>147</v>
      </c>
      <c r="Z6" s="396" t="s">
        <v>148</v>
      </c>
      <c r="AA6" s="396" t="s">
        <v>149</v>
      </c>
      <c r="AB6" s="396" t="s">
        <v>150</v>
      </c>
      <c r="AC6" s="396" t="s">
        <v>151</v>
      </c>
      <c r="AD6" s="396" t="s">
        <v>152</v>
      </c>
      <c r="AE6" s="396" t="s">
        <v>168</v>
      </c>
      <c r="AF6" s="396" t="s">
        <v>133</v>
      </c>
      <c r="AG6" s="396" t="s">
        <v>134</v>
      </c>
      <c r="AH6" s="396" t="s">
        <v>135</v>
      </c>
      <c r="AI6" s="396" t="s">
        <v>136</v>
      </c>
      <c r="AJ6" s="396" t="s">
        <v>137</v>
      </c>
      <c r="AK6" s="396" t="s">
        <v>138</v>
      </c>
      <c r="AL6" s="396" t="s">
        <v>180</v>
      </c>
      <c r="AM6" s="400" t="s">
        <v>169</v>
      </c>
      <c r="AN6" s="395" t="s">
        <v>185</v>
      </c>
      <c r="AO6" s="397" t="s">
        <v>186</v>
      </c>
      <c r="AP6" s="395" t="s">
        <v>194</v>
      </c>
      <c r="AQ6" s="396" t="s">
        <v>193</v>
      </c>
      <c r="AR6" s="396" t="s">
        <v>195</v>
      </c>
      <c r="AS6" s="396" t="s">
        <v>196</v>
      </c>
      <c r="AT6" s="397" t="s">
        <v>212</v>
      </c>
      <c r="AU6" s="399" t="s">
        <v>197</v>
      </c>
      <c r="AV6" s="396" t="s">
        <v>198</v>
      </c>
      <c r="AW6" s="396" t="s">
        <v>199</v>
      </c>
      <c r="AX6" s="396" t="s">
        <v>200</v>
      </c>
      <c r="AY6" s="397" t="s">
        <v>211</v>
      </c>
      <c r="AZ6" s="553" t="str">
        <f>AZ5</f>
        <v>Place</v>
      </c>
      <c r="BA6" s="554">
        <f t="shared" ref="BA6:BJ6" si="4">BA5</f>
        <v>0</v>
      </c>
      <c r="BB6" s="555" t="str">
        <f t="shared" si="4"/>
        <v>Miniature</v>
      </c>
      <c r="BC6" s="555" t="str">
        <f t="shared" si="4"/>
        <v>Or</v>
      </c>
      <c r="BD6" s="555" t="str">
        <f t="shared" si="4"/>
        <v>Argent</v>
      </c>
      <c r="BE6" s="555" t="str">
        <f t="shared" si="4"/>
        <v>Bronze</v>
      </c>
      <c r="BF6" s="555">
        <f t="shared" si="4"/>
        <v>0</v>
      </c>
      <c r="BG6" s="556">
        <f t="shared" si="4"/>
        <v>1</v>
      </c>
      <c r="BH6" s="557">
        <f t="shared" si="4"/>
        <v>1</v>
      </c>
      <c r="BI6" s="557">
        <f t="shared" si="4"/>
        <v>1</v>
      </c>
      <c r="BJ6" s="558">
        <f t="shared" si="4"/>
        <v>1</v>
      </c>
      <c r="BK6" s="556" t="str">
        <f t="shared" ref="BK6" si="5">BK5</f>
        <v>Miniature</v>
      </c>
      <c r="BL6" s="557" t="str">
        <f t="shared" ref="BL6" si="6">BL5</f>
        <v>Or</v>
      </c>
      <c r="BM6" s="557" t="str">
        <f t="shared" ref="BM6" si="7">BM5</f>
        <v>Argent</v>
      </c>
      <c r="BN6" s="558" t="str">
        <f t="shared" ref="BN6" si="8">BN5</f>
        <v>Bronze</v>
      </c>
    </row>
    <row r="7" spans="1:66" s="347" customFormat="1" x14ac:dyDescent="0.25">
      <c r="A7" s="344"/>
      <c r="B7" s="345"/>
      <c r="C7" s="345"/>
      <c r="D7" s="345"/>
      <c r="E7" s="345"/>
      <c r="F7" s="346"/>
      <c r="G7" s="344"/>
      <c r="H7" s="345"/>
      <c r="I7" s="345"/>
      <c r="J7" s="345"/>
      <c r="K7" s="345"/>
      <c r="L7" s="346"/>
      <c r="M7" s="362"/>
      <c r="N7" s="344"/>
      <c r="O7" s="345"/>
      <c r="P7" s="345"/>
      <c r="Q7" s="345"/>
      <c r="R7" s="346"/>
      <c r="S7" s="344"/>
      <c r="T7" s="345"/>
      <c r="U7" s="345"/>
      <c r="V7" s="345"/>
      <c r="W7" s="346"/>
      <c r="X7" s="355"/>
      <c r="Y7" s="345"/>
      <c r="Z7" s="345"/>
      <c r="AA7" s="345"/>
      <c r="AB7" s="345"/>
      <c r="AC7" s="345"/>
      <c r="AD7" s="345"/>
      <c r="AE7" s="345"/>
      <c r="AF7" s="345"/>
      <c r="AG7" s="345"/>
      <c r="AH7" s="345"/>
      <c r="AI7" s="345"/>
      <c r="AJ7" s="345"/>
      <c r="AK7" s="345"/>
      <c r="AL7" s="345"/>
      <c r="AM7" s="357"/>
      <c r="AN7" s="344"/>
      <c r="AO7" s="346"/>
      <c r="AP7" s="344"/>
      <c r="AQ7" s="345"/>
      <c r="AR7" s="345"/>
      <c r="AS7" s="345"/>
      <c r="AT7" s="346"/>
      <c r="AU7" s="355"/>
      <c r="AV7" s="345"/>
      <c r="AW7" s="345"/>
      <c r="AX7" s="345"/>
      <c r="AY7" s="346"/>
      <c r="AZ7" s="412" t="str">
        <f>IF(A7="","",IF(D7=D6,AZ6+1,1))</f>
        <v/>
      </c>
      <c r="BA7" s="538" t="str">
        <f>B7&amp;" "&amp;C7&amp;" "&amp;D7</f>
        <v xml:space="preserve">  </v>
      </c>
      <c r="BB7" s="138" t="str">
        <f>IF(AZ7&gt;3,"",IF(E7='Classement TROPHEE'!$T$1,"",IF(AZ7=1,1,IF(AND(AZ7=2,BB6=""),1,IF(AND(AZ7=3,BB6=""),1,"")))))</f>
        <v/>
      </c>
      <c r="BC7" s="138" t="str">
        <f t="shared" ref="BC7:BC70" si="9">IF(AND($AZ7=1,$BB7&lt;&gt;1),1,"")</f>
        <v/>
      </c>
      <c r="BD7" s="138" t="str">
        <f t="shared" ref="BD7:BD70" si="10">IF(AND($AZ7=2,$BB7&lt;&gt;1),1,"")</f>
        <v/>
      </c>
      <c r="BE7" s="138" t="str">
        <f t="shared" ref="BE7:BE70" si="11">IF(AND($AZ7=3,$BB7&lt;&gt;1),1,"")</f>
        <v/>
      </c>
      <c r="BF7" s="347" t="str">
        <f>IF(COUNTIFS('Remise des Trophées'!$F$5:$F$204,'Classement-Individuel'!B7&amp;" "&amp;'Classement-Individuel'!C7&amp;" "&amp;'Classement-Individuel'!D7,'Remise des Trophées'!$I$5:$I$204,1)=0,"",COUNTIFS('Remise des Trophées'!$F$5:$F$204,'Classement-Individuel'!B7&amp;" "&amp;'Classement-Individuel'!C7&amp;" "&amp;'Classement-Individuel'!D7,'Remise des Trophées'!$I$5:$I$204,1))</f>
        <v/>
      </c>
      <c r="BG7" s="536" t="str">
        <f>IF(BF7=2,$BG$5,BB7)</f>
        <v/>
      </c>
      <c r="BH7" s="153" t="str">
        <f>IF(AND($AZ7=1,$BG7&lt;&gt;$BG$5),$BH$5,"")</f>
        <v/>
      </c>
      <c r="BI7" s="153" t="str">
        <f>IF(AND($AZ7=2,$BG7&lt;&gt;$BG$5),$BI$5,"")</f>
        <v/>
      </c>
      <c r="BJ7" s="157" t="str">
        <f>IF(AND($AZ7=3,BG7&lt;&gt;$BG$5,$BH7&lt;&gt;$BG$5),$BJ$5,"")</f>
        <v/>
      </c>
      <c r="BK7" s="536" t="str">
        <f>IF(BG7="","",$BK$5)</f>
        <v/>
      </c>
      <c r="BL7" s="153" t="str">
        <f>IF(BH7="","",$BL$5)</f>
        <v/>
      </c>
      <c r="BM7" s="153" t="str">
        <f>IF(BI7="","",$BM$5)</f>
        <v/>
      </c>
      <c r="BN7" s="157" t="str">
        <f>IF(BJ7="","",$BN$5)</f>
        <v/>
      </c>
    </row>
    <row r="8" spans="1:66" s="347" customFormat="1" x14ac:dyDescent="0.25">
      <c r="A8" s="374"/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  <c r="AR8" s="375"/>
      <c r="AS8" s="375"/>
      <c r="AT8" s="375"/>
      <c r="AU8" s="375"/>
      <c r="AV8" s="375"/>
      <c r="AW8" s="375"/>
      <c r="AX8" s="375"/>
      <c r="AY8" s="376"/>
      <c r="AZ8" s="413" t="str">
        <f t="shared" ref="AZ8:AZ205" si="12">IF(A8="","",IF(D8=D7,AZ7+1,1))</f>
        <v/>
      </c>
      <c r="BA8" s="538" t="str">
        <f t="shared" ref="BA8:BA71" si="13">B8&amp;" "&amp;C8&amp;" "&amp;D8</f>
        <v xml:space="preserve">  </v>
      </c>
      <c r="BB8" s="138" t="str">
        <f>IF(AZ8&gt;3,"",IF(E8='Classement TROPHEE'!$T$1,"",IF(AZ8=1,1,IF(AND(AZ8=2,BB7=""),1,IF(AND(AZ8=3,BB7=""),1,"")))))</f>
        <v/>
      </c>
      <c r="BC8" s="138" t="str">
        <f t="shared" si="9"/>
        <v/>
      </c>
      <c r="BD8" s="138" t="str">
        <f t="shared" si="10"/>
        <v/>
      </c>
      <c r="BE8" s="138" t="str">
        <f t="shared" si="11"/>
        <v/>
      </c>
      <c r="BF8" s="347" t="str">
        <f>IF(COUNTIFS('Remise des Trophées'!$F$5:$F$204,'Classement-Individuel'!B8&amp;" "&amp;'Classement-Individuel'!C8&amp;" "&amp;'Classement-Individuel'!D8,'Remise des Trophées'!$I$5:$I$204,1)=0,"",COUNTIFS('Remise des Trophées'!$F$5:$F$204,'Classement-Individuel'!B8&amp;" "&amp;'Classement-Individuel'!C8&amp;" "&amp;'Classement-Individuel'!D8,'Remise des Trophées'!$I$5:$I$204,1))</f>
        <v/>
      </c>
      <c r="BG8" s="537" t="str">
        <f>IF(BF8=2,IF(COUNTIFS(BA$7:BA7,BA8,BF$7:BF7,2,BG$7:BG7,1)=1,"",IF(BB8="","",$BG$5)),IF(BB8="","",$BG$5))</f>
        <v/>
      </c>
      <c r="BH8" s="539" t="str">
        <f t="shared" ref="BH8:BH71" si="14">IF(AND($AZ8=1,$BG8&lt;&gt;$BG$5),$BH$5,"")</f>
        <v/>
      </c>
      <c r="BI8" s="539" t="str">
        <f t="shared" ref="BI8:BI71" si="15">IF(AND($AZ8=2,$BG8&lt;&gt;$BG$5),$BI$5,"")</f>
        <v/>
      </c>
      <c r="BJ8" s="139" t="str">
        <f t="shared" ref="BJ8:BJ71" si="16">IF(AND($AZ8=3,BG8&lt;&gt;$BG$5,$BH8&lt;&gt;$BG$5),$BJ$5,"")</f>
        <v/>
      </c>
      <c r="BK8" s="537" t="str">
        <f t="shared" ref="BK8:BK71" si="17">IF(BG8="","",$BK$5)</f>
        <v/>
      </c>
      <c r="BL8" s="539" t="str">
        <f t="shared" ref="BL8:BL71" si="18">IF(BH8="","",$BL$5)</f>
        <v/>
      </c>
      <c r="BM8" s="539" t="str">
        <f t="shared" ref="BM8:BM71" si="19">IF(BI8="","",$BM$5)</f>
        <v/>
      </c>
      <c r="BN8" s="139" t="str">
        <f t="shared" ref="BN8:BN71" si="20">IF(BJ8="","",$BN$5)</f>
        <v/>
      </c>
    </row>
    <row r="9" spans="1:66" s="347" customFormat="1" x14ac:dyDescent="0.25">
      <c r="A9" s="374"/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  <c r="AR9" s="375"/>
      <c r="AS9" s="375"/>
      <c r="AT9" s="375"/>
      <c r="AU9" s="375"/>
      <c r="AV9" s="375"/>
      <c r="AW9" s="375"/>
      <c r="AX9" s="375"/>
      <c r="AY9" s="376"/>
      <c r="AZ9" s="413" t="str">
        <f t="shared" si="12"/>
        <v/>
      </c>
      <c r="BA9" s="538" t="str">
        <f t="shared" si="13"/>
        <v xml:space="preserve">  </v>
      </c>
      <c r="BB9" s="138" t="str">
        <f>IF(AZ9&gt;3,"",IF(E9='Classement TROPHEE'!$T$1,"",IF(AZ9=1,1,IF(AND(AZ9=2,BB8=""),1,IF(AND(AZ9=3,BB8="",BB7=""),1,"")))))</f>
        <v/>
      </c>
      <c r="BC9" s="138" t="str">
        <f t="shared" si="9"/>
        <v/>
      </c>
      <c r="BD9" s="138" t="str">
        <f t="shared" si="10"/>
        <v/>
      </c>
      <c r="BE9" s="138" t="str">
        <f t="shared" si="11"/>
        <v/>
      </c>
      <c r="BF9" s="347" t="str">
        <f>IF(COUNTIFS('Remise des Trophées'!$F$5:$F$204,'Classement-Individuel'!B9&amp;" "&amp;'Classement-Individuel'!C9&amp;" "&amp;'Classement-Individuel'!D9,'Remise des Trophées'!$I$5:$I$204,1)=0,"",COUNTIFS('Remise des Trophées'!$F$5:$F$204,'Classement-Individuel'!B9&amp;" "&amp;'Classement-Individuel'!C9&amp;" "&amp;'Classement-Individuel'!D9,'Remise des Trophées'!$I$5:$I$204,1))</f>
        <v/>
      </c>
      <c r="BG9" s="537" t="str">
        <f>IF(BF9=2,IF(COUNTIFS(BA$7:BA8,BA9,BF$7:BF8,2,BG$7:BG8,1)=1,"",IF(BB9="","",$BG$5)),IF(BB9="","",$BG$5))</f>
        <v/>
      </c>
      <c r="BH9" s="539" t="str">
        <f t="shared" si="14"/>
        <v/>
      </c>
      <c r="BI9" s="539" t="str">
        <f t="shared" si="15"/>
        <v/>
      </c>
      <c r="BJ9" s="139" t="str">
        <f t="shared" si="16"/>
        <v/>
      </c>
      <c r="BK9" s="537" t="str">
        <f t="shared" si="17"/>
        <v/>
      </c>
      <c r="BL9" s="539" t="str">
        <f t="shared" si="18"/>
        <v/>
      </c>
      <c r="BM9" s="539" t="str">
        <f t="shared" si="19"/>
        <v/>
      </c>
      <c r="BN9" s="139" t="str">
        <f t="shared" si="20"/>
        <v/>
      </c>
    </row>
    <row r="10" spans="1:66" s="347" customFormat="1" x14ac:dyDescent="0.25">
      <c r="A10" s="374"/>
      <c r="B10" s="375"/>
      <c r="C10" s="375"/>
      <c r="D10" s="375"/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6"/>
      <c r="AZ10" s="413" t="str">
        <f t="shared" si="12"/>
        <v/>
      </c>
      <c r="BA10" s="538" t="str">
        <f t="shared" si="13"/>
        <v xml:space="preserve">  </v>
      </c>
      <c r="BB10" s="138" t="str">
        <f>IF(AZ10&gt;3,"",IF(E10='Classement TROPHEE'!$T$1,"",IF(AZ10=1,1,IF(AND(AZ10=2,BB9=""),1,IF(AND(AZ10=3,BB9="",BB8=""),1,"")))))</f>
        <v/>
      </c>
      <c r="BC10" s="138" t="str">
        <f t="shared" si="9"/>
        <v/>
      </c>
      <c r="BD10" s="138" t="str">
        <f t="shared" si="10"/>
        <v/>
      </c>
      <c r="BE10" s="138" t="str">
        <f t="shared" si="11"/>
        <v/>
      </c>
      <c r="BF10" s="347" t="str">
        <f>IF(COUNTIFS('Remise des Trophées'!$F$5:$F$204,'Classement-Individuel'!B10&amp;" "&amp;'Classement-Individuel'!C10&amp;" "&amp;'Classement-Individuel'!D10,'Remise des Trophées'!$I$5:$I$204,1)=0,"",COUNTIFS('Remise des Trophées'!$F$5:$F$204,'Classement-Individuel'!B10&amp;" "&amp;'Classement-Individuel'!C10&amp;" "&amp;'Classement-Individuel'!D10,'Remise des Trophées'!$I$5:$I$204,1))</f>
        <v/>
      </c>
      <c r="BG10" s="537" t="str">
        <f>IF(BF10=2,IF(COUNTIFS(BA$7:BA9,BA10,BF$7:BF9,2,BG$7:BG9,1)=1,"",IF(BB10="","",$BG$5)),IF(BB10="","",$BG$5))</f>
        <v/>
      </c>
      <c r="BH10" s="539" t="str">
        <f t="shared" si="14"/>
        <v/>
      </c>
      <c r="BI10" s="539" t="str">
        <f t="shared" si="15"/>
        <v/>
      </c>
      <c r="BJ10" s="139" t="str">
        <f t="shared" si="16"/>
        <v/>
      </c>
      <c r="BK10" s="537" t="str">
        <f t="shared" si="17"/>
        <v/>
      </c>
      <c r="BL10" s="539" t="str">
        <f t="shared" si="18"/>
        <v/>
      </c>
      <c r="BM10" s="539" t="str">
        <f t="shared" si="19"/>
        <v/>
      </c>
      <c r="BN10" s="139" t="str">
        <f t="shared" si="20"/>
        <v/>
      </c>
    </row>
    <row r="11" spans="1:66" s="347" customFormat="1" x14ac:dyDescent="0.25">
      <c r="A11" s="374"/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375"/>
      <c r="S11" s="375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6"/>
      <c r="AZ11" s="413" t="str">
        <f t="shared" si="12"/>
        <v/>
      </c>
      <c r="BA11" s="538" t="str">
        <f t="shared" si="13"/>
        <v xml:space="preserve">  </v>
      </c>
      <c r="BB11" s="138" t="str">
        <f>IF(AZ11&gt;3,"",IF(E11='Classement TROPHEE'!$T$1,"",IF(AZ11=1,1,IF(AND(AZ11=2,BB10=""),1,IF(AND(AZ11=3,BB10="",BB9=""),1,"")))))</f>
        <v/>
      </c>
      <c r="BC11" s="138" t="str">
        <f t="shared" si="9"/>
        <v/>
      </c>
      <c r="BD11" s="138" t="str">
        <f t="shared" si="10"/>
        <v/>
      </c>
      <c r="BE11" s="138" t="str">
        <f t="shared" si="11"/>
        <v/>
      </c>
      <c r="BF11" s="347" t="str">
        <f>IF(COUNTIFS('Remise des Trophées'!$F$5:$F$204,'Classement-Individuel'!B11&amp;" "&amp;'Classement-Individuel'!C11&amp;" "&amp;'Classement-Individuel'!D11,'Remise des Trophées'!$I$5:$I$204,1)=0,"",COUNTIFS('Remise des Trophées'!$F$5:$F$204,'Classement-Individuel'!B11&amp;" "&amp;'Classement-Individuel'!C11&amp;" "&amp;'Classement-Individuel'!D11,'Remise des Trophées'!$I$5:$I$204,1))</f>
        <v/>
      </c>
      <c r="BG11" s="537" t="str">
        <f>IF(BF11=2,IF(COUNTIFS(BA$7:BA10,BA11,BF$7:BF10,2,BG$7:BG10,1)=1,"",IF(BB11="","",$BG$5)),IF(BB11="","",$BG$5))</f>
        <v/>
      </c>
      <c r="BH11" s="539" t="str">
        <f t="shared" si="14"/>
        <v/>
      </c>
      <c r="BI11" s="539" t="str">
        <f t="shared" si="15"/>
        <v/>
      </c>
      <c r="BJ11" s="139" t="str">
        <f t="shared" si="16"/>
        <v/>
      </c>
      <c r="BK11" s="537" t="str">
        <f t="shared" si="17"/>
        <v/>
      </c>
      <c r="BL11" s="539" t="str">
        <f t="shared" si="18"/>
        <v/>
      </c>
      <c r="BM11" s="539" t="str">
        <f t="shared" si="19"/>
        <v/>
      </c>
      <c r="BN11" s="139" t="str">
        <f t="shared" si="20"/>
        <v/>
      </c>
    </row>
    <row r="12" spans="1:66" s="347" customFormat="1" x14ac:dyDescent="0.25">
      <c r="A12" s="374"/>
      <c r="B12" s="375"/>
      <c r="C12" s="375"/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5"/>
      <c r="V12" s="375"/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5"/>
      <c r="AH12" s="375"/>
      <c r="AI12" s="375"/>
      <c r="AJ12" s="375"/>
      <c r="AK12" s="375"/>
      <c r="AL12" s="375"/>
      <c r="AM12" s="375"/>
      <c r="AN12" s="375"/>
      <c r="AO12" s="375"/>
      <c r="AP12" s="375"/>
      <c r="AQ12" s="375"/>
      <c r="AR12" s="375"/>
      <c r="AS12" s="375"/>
      <c r="AT12" s="375"/>
      <c r="AU12" s="375"/>
      <c r="AV12" s="375"/>
      <c r="AW12" s="375"/>
      <c r="AX12" s="375"/>
      <c r="AY12" s="376"/>
      <c r="AZ12" s="413" t="str">
        <f t="shared" si="12"/>
        <v/>
      </c>
      <c r="BA12" s="538" t="str">
        <f t="shared" si="13"/>
        <v xml:space="preserve">  </v>
      </c>
      <c r="BB12" s="138" t="str">
        <f>IF(AZ12&gt;3,"",IF(E12='Classement TROPHEE'!$T$1,"",IF(AZ12=1,1,IF(AND(AZ12=2,BB11=""),1,IF(AND(AZ12=3,BB11="",BB10=""),1,"")))))</f>
        <v/>
      </c>
      <c r="BC12" s="138" t="str">
        <f t="shared" si="9"/>
        <v/>
      </c>
      <c r="BD12" s="138" t="str">
        <f t="shared" si="10"/>
        <v/>
      </c>
      <c r="BE12" s="138" t="str">
        <f t="shared" si="11"/>
        <v/>
      </c>
      <c r="BF12" s="347" t="str">
        <f>IF(COUNTIFS('Remise des Trophées'!$F$5:$F$204,'Classement-Individuel'!B12&amp;" "&amp;'Classement-Individuel'!C12&amp;" "&amp;'Classement-Individuel'!D12,'Remise des Trophées'!$I$5:$I$204,1)=0,"",COUNTIFS('Remise des Trophées'!$F$5:$F$204,'Classement-Individuel'!B12&amp;" "&amp;'Classement-Individuel'!C12&amp;" "&amp;'Classement-Individuel'!D12,'Remise des Trophées'!$I$5:$I$204,1))</f>
        <v/>
      </c>
      <c r="BG12" s="537" t="str">
        <f>IF(BF12=2,IF(COUNTIFS(BA$7:BA11,BA12,BF$7:BF11,2,BG$7:BG11,1)=1,"",IF(BB12="","",$BG$5)),IF(BB12="","",$BG$5))</f>
        <v/>
      </c>
      <c r="BH12" s="539" t="str">
        <f t="shared" si="14"/>
        <v/>
      </c>
      <c r="BI12" s="539" t="str">
        <f t="shared" si="15"/>
        <v/>
      </c>
      <c r="BJ12" s="139" t="str">
        <f t="shared" si="16"/>
        <v/>
      </c>
      <c r="BK12" s="537" t="str">
        <f t="shared" si="17"/>
        <v/>
      </c>
      <c r="BL12" s="539" t="str">
        <f t="shared" si="18"/>
        <v/>
      </c>
      <c r="BM12" s="539" t="str">
        <f t="shared" si="19"/>
        <v/>
      </c>
      <c r="BN12" s="139" t="str">
        <f t="shared" si="20"/>
        <v/>
      </c>
    </row>
    <row r="13" spans="1:66" s="347" customFormat="1" x14ac:dyDescent="0.25">
      <c r="A13" s="374"/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  <c r="AH13" s="375"/>
      <c r="AI13" s="375"/>
      <c r="AJ13" s="375"/>
      <c r="AK13" s="375"/>
      <c r="AL13" s="375"/>
      <c r="AM13" s="375"/>
      <c r="AN13" s="375"/>
      <c r="AO13" s="375"/>
      <c r="AP13" s="375"/>
      <c r="AQ13" s="375"/>
      <c r="AR13" s="375"/>
      <c r="AS13" s="375"/>
      <c r="AT13" s="375"/>
      <c r="AU13" s="375"/>
      <c r="AV13" s="375"/>
      <c r="AW13" s="375"/>
      <c r="AX13" s="375"/>
      <c r="AY13" s="376"/>
      <c r="AZ13" s="413" t="str">
        <f t="shared" si="12"/>
        <v/>
      </c>
      <c r="BA13" s="538" t="str">
        <f t="shared" si="13"/>
        <v xml:space="preserve">  </v>
      </c>
      <c r="BB13" s="138" t="str">
        <f>IF(AZ13&gt;3,"",IF(E13='Classement TROPHEE'!$T$1,"",IF(AZ13=1,1,IF(AND(AZ13=2,BB12=""),1,IF(AND(AZ13=3,BB12="",BB11=""),1,"")))))</f>
        <v/>
      </c>
      <c r="BC13" s="138" t="str">
        <f t="shared" si="9"/>
        <v/>
      </c>
      <c r="BD13" s="138" t="str">
        <f t="shared" si="10"/>
        <v/>
      </c>
      <c r="BE13" s="138" t="str">
        <f t="shared" si="11"/>
        <v/>
      </c>
      <c r="BF13" s="347" t="str">
        <f>IF(COUNTIFS('Remise des Trophées'!$F$5:$F$204,'Classement-Individuel'!B13&amp;" "&amp;'Classement-Individuel'!C13&amp;" "&amp;'Classement-Individuel'!D13,'Remise des Trophées'!$I$5:$I$204,1)=0,"",COUNTIFS('Remise des Trophées'!$F$5:$F$204,'Classement-Individuel'!B13&amp;" "&amp;'Classement-Individuel'!C13&amp;" "&amp;'Classement-Individuel'!D13,'Remise des Trophées'!$I$5:$I$204,1))</f>
        <v/>
      </c>
      <c r="BG13" s="537" t="str">
        <f>IF(BF13=2,IF(COUNTIFS(BA$7:BA12,BA13,BF$7:BF12,2,BG$7:BG12,1)=1,"",IF(BB13="","",$BG$5)),IF(BB13="","",$BG$5))</f>
        <v/>
      </c>
      <c r="BH13" s="539" t="str">
        <f t="shared" si="14"/>
        <v/>
      </c>
      <c r="BI13" s="539" t="str">
        <f t="shared" si="15"/>
        <v/>
      </c>
      <c r="BJ13" s="139" t="str">
        <f t="shared" si="16"/>
        <v/>
      </c>
      <c r="BK13" s="537" t="str">
        <f t="shared" si="17"/>
        <v/>
      </c>
      <c r="BL13" s="539" t="str">
        <f t="shared" si="18"/>
        <v/>
      </c>
      <c r="BM13" s="539" t="str">
        <f t="shared" si="19"/>
        <v/>
      </c>
      <c r="BN13" s="139" t="str">
        <f t="shared" si="20"/>
        <v/>
      </c>
    </row>
    <row r="14" spans="1:66" s="347" customFormat="1" x14ac:dyDescent="0.25">
      <c r="A14" s="374"/>
      <c r="B14" s="375"/>
      <c r="C14" s="375"/>
      <c r="D14" s="375"/>
      <c r="E14" s="375"/>
      <c r="F14" s="375"/>
      <c r="G14" s="375"/>
      <c r="H14" s="375"/>
      <c r="I14" s="375"/>
      <c r="J14" s="375"/>
      <c r="K14" s="375"/>
      <c r="L14" s="375"/>
      <c r="M14" s="375"/>
      <c r="N14" s="375"/>
      <c r="O14" s="375"/>
      <c r="P14" s="375"/>
      <c r="Q14" s="375"/>
      <c r="R14" s="375"/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5"/>
      <c r="AK14" s="375"/>
      <c r="AL14" s="375"/>
      <c r="AM14" s="375"/>
      <c r="AN14" s="375"/>
      <c r="AO14" s="375"/>
      <c r="AP14" s="375"/>
      <c r="AQ14" s="375"/>
      <c r="AR14" s="375"/>
      <c r="AS14" s="375"/>
      <c r="AT14" s="375"/>
      <c r="AU14" s="375"/>
      <c r="AV14" s="375"/>
      <c r="AW14" s="375"/>
      <c r="AX14" s="375"/>
      <c r="AY14" s="376"/>
      <c r="AZ14" s="413" t="str">
        <f t="shared" si="12"/>
        <v/>
      </c>
      <c r="BA14" s="538" t="str">
        <f t="shared" si="13"/>
        <v xml:space="preserve">  </v>
      </c>
      <c r="BB14" s="138" t="str">
        <f>IF(AZ14&gt;3,"",IF(E14='Classement TROPHEE'!$T$1,"",IF(AZ14=1,1,IF(AND(AZ14=2,BB13=""),1,IF(AND(AZ14=3,BB13="",BB12=""),1,"")))))</f>
        <v/>
      </c>
      <c r="BC14" s="138" t="str">
        <f t="shared" si="9"/>
        <v/>
      </c>
      <c r="BD14" s="138" t="str">
        <f t="shared" si="10"/>
        <v/>
      </c>
      <c r="BE14" s="138" t="str">
        <f t="shared" si="11"/>
        <v/>
      </c>
      <c r="BF14" s="347" t="str">
        <f>IF(COUNTIFS('Remise des Trophées'!$F$5:$F$204,'Classement-Individuel'!B14&amp;" "&amp;'Classement-Individuel'!C14&amp;" "&amp;'Classement-Individuel'!D14,'Remise des Trophées'!$I$5:$I$204,1)=0,"",COUNTIFS('Remise des Trophées'!$F$5:$F$204,'Classement-Individuel'!B14&amp;" "&amp;'Classement-Individuel'!C14&amp;" "&amp;'Classement-Individuel'!D14,'Remise des Trophées'!$I$5:$I$204,1))</f>
        <v/>
      </c>
      <c r="BG14" s="537" t="str">
        <f>IF(BF14=2,IF(COUNTIFS(BA$7:BA13,BA14,BF$7:BF13,2,BG$7:BG13,1)=1,"",IF(BB14="","",$BG$5)),IF(BB14="","",$BG$5))</f>
        <v/>
      </c>
      <c r="BH14" s="539" t="str">
        <f t="shared" si="14"/>
        <v/>
      </c>
      <c r="BI14" s="539" t="str">
        <f t="shared" si="15"/>
        <v/>
      </c>
      <c r="BJ14" s="139" t="str">
        <f t="shared" si="16"/>
        <v/>
      </c>
      <c r="BK14" s="537" t="str">
        <f t="shared" si="17"/>
        <v/>
      </c>
      <c r="BL14" s="539" t="str">
        <f t="shared" si="18"/>
        <v/>
      </c>
      <c r="BM14" s="539" t="str">
        <f t="shared" si="19"/>
        <v/>
      </c>
      <c r="BN14" s="139" t="str">
        <f t="shared" si="20"/>
        <v/>
      </c>
    </row>
    <row r="15" spans="1:66" s="347" customFormat="1" x14ac:dyDescent="0.25">
      <c r="A15" s="374"/>
      <c r="B15" s="375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375"/>
      <c r="AR15" s="375"/>
      <c r="AS15" s="375"/>
      <c r="AT15" s="375"/>
      <c r="AU15" s="375"/>
      <c r="AV15" s="375"/>
      <c r="AW15" s="375"/>
      <c r="AX15" s="375"/>
      <c r="AY15" s="376"/>
      <c r="AZ15" s="413" t="str">
        <f t="shared" si="12"/>
        <v/>
      </c>
      <c r="BA15" s="538" t="str">
        <f t="shared" si="13"/>
        <v xml:space="preserve">  </v>
      </c>
      <c r="BB15" s="138" t="str">
        <f>IF(AZ15&gt;3,"",IF(E15='Classement TROPHEE'!$T$1,"",IF(AZ15=1,1,IF(AND(AZ15=2,BB14=""),1,IF(AND(AZ15=3,BB14="",BB13=""),1,"")))))</f>
        <v/>
      </c>
      <c r="BC15" s="138" t="str">
        <f t="shared" si="9"/>
        <v/>
      </c>
      <c r="BD15" s="138" t="str">
        <f t="shared" si="10"/>
        <v/>
      </c>
      <c r="BE15" s="138" t="str">
        <f t="shared" si="11"/>
        <v/>
      </c>
      <c r="BF15" s="347" t="str">
        <f>IF(COUNTIFS('Remise des Trophées'!$F$5:$F$204,'Classement-Individuel'!B15&amp;" "&amp;'Classement-Individuel'!C15&amp;" "&amp;'Classement-Individuel'!D15,'Remise des Trophées'!$I$5:$I$204,1)=0,"",COUNTIFS('Remise des Trophées'!$F$5:$F$204,'Classement-Individuel'!B15&amp;" "&amp;'Classement-Individuel'!C15&amp;" "&amp;'Classement-Individuel'!D15,'Remise des Trophées'!$I$5:$I$204,1))</f>
        <v/>
      </c>
      <c r="BG15" s="537" t="str">
        <f>IF(BF15=2,IF(COUNTIFS(BA$7:BA14,BA15,BF$7:BF14,2,BG$7:BG14,1)=1,"",IF(BB15="","",$BG$5)),IF(BB15="","",$BG$5))</f>
        <v/>
      </c>
      <c r="BH15" s="539" t="str">
        <f t="shared" si="14"/>
        <v/>
      </c>
      <c r="BI15" s="539" t="str">
        <f t="shared" si="15"/>
        <v/>
      </c>
      <c r="BJ15" s="139" t="str">
        <f t="shared" si="16"/>
        <v/>
      </c>
      <c r="BK15" s="537" t="str">
        <f t="shared" si="17"/>
        <v/>
      </c>
      <c r="BL15" s="539" t="str">
        <f t="shared" si="18"/>
        <v/>
      </c>
      <c r="BM15" s="539" t="str">
        <f t="shared" si="19"/>
        <v/>
      </c>
      <c r="BN15" s="139" t="str">
        <f t="shared" si="20"/>
        <v/>
      </c>
    </row>
    <row r="16" spans="1:66" s="347" customFormat="1" x14ac:dyDescent="0.25">
      <c r="A16" s="374"/>
      <c r="B16" s="375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6"/>
      <c r="AZ16" s="413" t="str">
        <f t="shared" si="12"/>
        <v/>
      </c>
      <c r="BA16" s="538" t="str">
        <f t="shared" si="13"/>
        <v xml:space="preserve">  </v>
      </c>
      <c r="BB16" s="138" t="str">
        <f>IF(AZ16&gt;3,"",IF(E16='Classement TROPHEE'!$T$1,"",IF(AZ16=1,1,IF(AND(AZ16=2,BB15=""),1,IF(AND(AZ16=3,BB15="",BB14=""),1,"")))))</f>
        <v/>
      </c>
      <c r="BC16" s="138" t="str">
        <f t="shared" si="9"/>
        <v/>
      </c>
      <c r="BD16" s="138" t="str">
        <f t="shared" si="10"/>
        <v/>
      </c>
      <c r="BE16" s="138" t="str">
        <f t="shared" si="11"/>
        <v/>
      </c>
      <c r="BF16" s="347" t="str">
        <f>IF(COUNTIFS('Remise des Trophées'!$F$5:$F$204,'Classement-Individuel'!B16&amp;" "&amp;'Classement-Individuel'!C16&amp;" "&amp;'Classement-Individuel'!D16,'Remise des Trophées'!$I$5:$I$204,1)=0,"",COUNTIFS('Remise des Trophées'!$F$5:$F$204,'Classement-Individuel'!B16&amp;" "&amp;'Classement-Individuel'!C16&amp;" "&amp;'Classement-Individuel'!D16,'Remise des Trophées'!$I$5:$I$204,1))</f>
        <v/>
      </c>
      <c r="BG16" s="537" t="str">
        <f>IF(BF16=2,IF(COUNTIFS(BA$7:BA15,BA16,BF$7:BF15,2,BG$7:BG15,1)=1,"",IF(BB16="","",$BG$5)),IF(BB16="","",$BG$5))</f>
        <v/>
      </c>
      <c r="BH16" s="539" t="str">
        <f t="shared" si="14"/>
        <v/>
      </c>
      <c r="BI16" s="539" t="str">
        <f t="shared" si="15"/>
        <v/>
      </c>
      <c r="BJ16" s="139" t="str">
        <f t="shared" si="16"/>
        <v/>
      </c>
      <c r="BK16" s="537" t="str">
        <f t="shared" si="17"/>
        <v/>
      </c>
      <c r="BL16" s="539" t="str">
        <f t="shared" si="18"/>
        <v/>
      </c>
      <c r="BM16" s="539" t="str">
        <f t="shared" si="19"/>
        <v/>
      </c>
      <c r="BN16" s="139" t="str">
        <f t="shared" si="20"/>
        <v/>
      </c>
    </row>
    <row r="17" spans="1:66" s="347" customFormat="1" x14ac:dyDescent="0.25">
      <c r="A17" s="374"/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75"/>
      <c r="Q17" s="375"/>
      <c r="R17" s="375"/>
      <c r="S17" s="375"/>
      <c r="T17" s="375"/>
      <c r="U17" s="375"/>
      <c r="V17" s="375"/>
      <c r="W17" s="375"/>
      <c r="X17" s="375"/>
      <c r="Y17" s="375"/>
      <c r="Z17" s="375"/>
      <c r="AA17" s="375"/>
      <c r="AB17" s="375"/>
      <c r="AC17" s="375"/>
      <c r="AD17" s="375"/>
      <c r="AE17" s="375"/>
      <c r="AF17" s="375"/>
      <c r="AG17" s="375"/>
      <c r="AH17" s="375"/>
      <c r="AI17" s="375"/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375"/>
      <c r="AV17" s="375"/>
      <c r="AW17" s="375"/>
      <c r="AX17" s="375"/>
      <c r="AY17" s="376"/>
      <c r="AZ17" s="413" t="str">
        <f t="shared" si="12"/>
        <v/>
      </c>
      <c r="BA17" s="538" t="str">
        <f t="shared" si="13"/>
        <v xml:space="preserve">  </v>
      </c>
      <c r="BB17" s="138" t="str">
        <f>IF(AZ17&gt;3,"",IF(E17='Classement TROPHEE'!$T$1,"",IF(AZ17=1,1,IF(AND(AZ17=2,BB16=""),1,IF(AND(AZ17=3,BB16="",BB15=""),1,"")))))</f>
        <v/>
      </c>
      <c r="BC17" s="138" t="str">
        <f t="shared" si="9"/>
        <v/>
      </c>
      <c r="BD17" s="138" t="str">
        <f t="shared" si="10"/>
        <v/>
      </c>
      <c r="BE17" s="138" t="str">
        <f t="shared" si="11"/>
        <v/>
      </c>
      <c r="BF17" s="347" t="str">
        <f>IF(COUNTIFS('Remise des Trophées'!$F$5:$F$204,'Classement-Individuel'!B17&amp;" "&amp;'Classement-Individuel'!C17&amp;" "&amp;'Classement-Individuel'!D17,'Remise des Trophées'!$I$5:$I$204,1)=0,"",COUNTIFS('Remise des Trophées'!$F$5:$F$204,'Classement-Individuel'!B17&amp;" "&amp;'Classement-Individuel'!C17&amp;" "&amp;'Classement-Individuel'!D17,'Remise des Trophées'!$I$5:$I$204,1))</f>
        <v/>
      </c>
      <c r="BG17" s="537" t="str">
        <f>IF(BF17=2,IF(COUNTIFS(BA$7:BA16,BA17,BF$7:BF16,2,BG$7:BG16,1)=1,"",IF(BB17="","",$BG$5)),IF(BB17="","",$BG$5))</f>
        <v/>
      </c>
      <c r="BH17" s="539" t="str">
        <f t="shared" si="14"/>
        <v/>
      </c>
      <c r="BI17" s="539" t="str">
        <f t="shared" si="15"/>
        <v/>
      </c>
      <c r="BJ17" s="139" t="str">
        <f t="shared" si="16"/>
        <v/>
      </c>
      <c r="BK17" s="537" t="str">
        <f t="shared" si="17"/>
        <v/>
      </c>
      <c r="BL17" s="539" t="str">
        <f t="shared" si="18"/>
        <v/>
      </c>
      <c r="BM17" s="539" t="str">
        <f t="shared" si="19"/>
        <v/>
      </c>
      <c r="BN17" s="139" t="str">
        <f t="shared" si="20"/>
        <v/>
      </c>
    </row>
    <row r="18" spans="1:66" s="347" customFormat="1" x14ac:dyDescent="0.25">
      <c r="A18" s="374"/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Z18" s="375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375"/>
      <c r="AV18" s="375"/>
      <c r="AW18" s="375"/>
      <c r="AX18" s="375"/>
      <c r="AY18" s="376"/>
      <c r="AZ18" s="413" t="str">
        <f t="shared" si="12"/>
        <v/>
      </c>
      <c r="BA18" s="538" t="str">
        <f t="shared" si="13"/>
        <v xml:space="preserve">  </v>
      </c>
      <c r="BB18" s="138" t="str">
        <f>IF(AZ18&gt;3,"",IF(E18='Classement TROPHEE'!$T$1,"",IF(AZ18=1,1,IF(AND(AZ18=2,BB17=""),1,IF(AND(AZ18=3,BB17="",BB16=""),1,"")))))</f>
        <v/>
      </c>
      <c r="BC18" s="138" t="str">
        <f t="shared" si="9"/>
        <v/>
      </c>
      <c r="BD18" s="138" t="str">
        <f t="shared" si="10"/>
        <v/>
      </c>
      <c r="BE18" s="138" t="str">
        <f t="shared" si="11"/>
        <v/>
      </c>
      <c r="BF18" s="347" t="str">
        <f>IF(COUNTIFS('Remise des Trophées'!$F$5:$F$204,'Classement-Individuel'!B18&amp;" "&amp;'Classement-Individuel'!C18&amp;" "&amp;'Classement-Individuel'!D18,'Remise des Trophées'!$I$5:$I$204,1)=0,"",COUNTIFS('Remise des Trophées'!$F$5:$F$204,'Classement-Individuel'!B18&amp;" "&amp;'Classement-Individuel'!C18&amp;" "&amp;'Classement-Individuel'!D18,'Remise des Trophées'!$I$5:$I$204,1))</f>
        <v/>
      </c>
      <c r="BG18" s="537" t="str">
        <f>IF(BF18=2,IF(COUNTIFS(BA$7:BA17,BA18,BF$7:BF17,2,BG$7:BG17,1)=1,"",IF(BB18="","",$BG$5)),IF(BB18="","",$BG$5))</f>
        <v/>
      </c>
      <c r="BH18" s="539" t="str">
        <f t="shared" si="14"/>
        <v/>
      </c>
      <c r="BI18" s="539" t="str">
        <f t="shared" si="15"/>
        <v/>
      </c>
      <c r="BJ18" s="139" t="str">
        <f t="shared" si="16"/>
        <v/>
      </c>
      <c r="BK18" s="537" t="str">
        <f t="shared" si="17"/>
        <v/>
      </c>
      <c r="BL18" s="539" t="str">
        <f t="shared" si="18"/>
        <v/>
      </c>
      <c r="BM18" s="539" t="str">
        <f t="shared" si="19"/>
        <v/>
      </c>
      <c r="BN18" s="139" t="str">
        <f t="shared" si="20"/>
        <v/>
      </c>
    </row>
    <row r="19" spans="1:66" s="347" customFormat="1" x14ac:dyDescent="0.25">
      <c r="A19" s="374"/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Z19" s="375"/>
      <c r="AA19" s="375"/>
      <c r="AB19" s="375"/>
      <c r="AC19" s="375"/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375"/>
      <c r="AV19" s="375"/>
      <c r="AW19" s="375"/>
      <c r="AX19" s="375"/>
      <c r="AY19" s="376"/>
      <c r="AZ19" s="413" t="str">
        <f t="shared" si="12"/>
        <v/>
      </c>
      <c r="BA19" s="538" t="str">
        <f t="shared" si="13"/>
        <v xml:space="preserve">  </v>
      </c>
      <c r="BB19" s="138" t="str">
        <f>IF(AZ19&gt;3,"",IF(E19='Classement TROPHEE'!$T$1,"",IF(AZ19=1,1,IF(AND(AZ19=2,BB18=""),1,IF(AND(AZ19=3,BB18="",BB17=""),1,"")))))</f>
        <v/>
      </c>
      <c r="BC19" s="138" t="str">
        <f t="shared" si="9"/>
        <v/>
      </c>
      <c r="BD19" s="138" t="str">
        <f t="shared" si="10"/>
        <v/>
      </c>
      <c r="BE19" s="138" t="str">
        <f t="shared" si="11"/>
        <v/>
      </c>
      <c r="BF19" s="347" t="str">
        <f>IF(COUNTIFS('Remise des Trophées'!$F$5:$F$204,'Classement-Individuel'!B19&amp;" "&amp;'Classement-Individuel'!C19&amp;" "&amp;'Classement-Individuel'!D19,'Remise des Trophées'!$I$5:$I$204,1)=0,"",COUNTIFS('Remise des Trophées'!$F$5:$F$204,'Classement-Individuel'!B19&amp;" "&amp;'Classement-Individuel'!C19&amp;" "&amp;'Classement-Individuel'!D19,'Remise des Trophées'!$I$5:$I$204,1))</f>
        <v/>
      </c>
      <c r="BG19" s="537" t="str">
        <f>IF(BF19=2,IF(COUNTIFS(BA$7:BA18,BA19,BF$7:BF18,2,BG$7:BG18,1)=1,"",IF(BB19="","",$BG$5)),IF(BB19="","",$BG$5))</f>
        <v/>
      </c>
      <c r="BH19" s="539" t="str">
        <f t="shared" si="14"/>
        <v/>
      </c>
      <c r="BI19" s="539" t="str">
        <f t="shared" si="15"/>
        <v/>
      </c>
      <c r="BJ19" s="139" t="str">
        <f t="shared" si="16"/>
        <v/>
      </c>
      <c r="BK19" s="537" t="str">
        <f t="shared" si="17"/>
        <v/>
      </c>
      <c r="BL19" s="539" t="str">
        <f t="shared" si="18"/>
        <v/>
      </c>
      <c r="BM19" s="539" t="str">
        <f t="shared" si="19"/>
        <v/>
      </c>
      <c r="BN19" s="139" t="str">
        <f t="shared" si="20"/>
        <v/>
      </c>
    </row>
    <row r="20" spans="1:66" s="347" customFormat="1" x14ac:dyDescent="0.25">
      <c r="A20" s="374"/>
      <c r="B20" s="375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Z20" s="375"/>
      <c r="AA20" s="375"/>
      <c r="AB20" s="375"/>
      <c r="AC20" s="375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375"/>
      <c r="AV20" s="375"/>
      <c r="AW20" s="375"/>
      <c r="AX20" s="375"/>
      <c r="AY20" s="376"/>
      <c r="AZ20" s="413" t="str">
        <f t="shared" si="12"/>
        <v/>
      </c>
      <c r="BA20" s="538" t="str">
        <f t="shared" si="13"/>
        <v xml:space="preserve">  </v>
      </c>
      <c r="BB20" s="138" t="str">
        <f>IF(AZ20&gt;3,"",IF(E20='Classement TROPHEE'!$T$1,"",IF(AZ20=1,1,IF(AND(AZ20=2,BB19=""),1,IF(AND(AZ20=3,BB19="",BB18=""),1,"")))))</f>
        <v/>
      </c>
      <c r="BC20" s="138" t="str">
        <f t="shared" si="9"/>
        <v/>
      </c>
      <c r="BD20" s="138" t="str">
        <f t="shared" si="10"/>
        <v/>
      </c>
      <c r="BE20" s="138" t="str">
        <f t="shared" si="11"/>
        <v/>
      </c>
      <c r="BF20" s="347" t="str">
        <f>IF(COUNTIFS('Remise des Trophées'!$F$5:$F$204,'Classement-Individuel'!B20&amp;" "&amp;'Classement-Individuel'!C20&amp;" "&amp;'Classement-Individuel'!D20,'Remise des Trophées'!$I$5:$I$204,1)=0,"",COUNTIFS('Remise des Trophées'!$F$5:$F$204,'Classement-Individuel'!B20&amp;" "&amp;'Classement-Individuel'!C20&amp;" "&amp;'Classement-Individuel'!D20,'Remise des Trophées'!$I$5:$I$204,1))</f>
        <v/>
      </c>
      <c r="BG20" s="537" t="str">
        <f>IF(BF20=2,IF(COUNTIFS(BA$7:BA19,BA20,BF$7:BF19,2,BG$7:BG19,1)=1,"",IF(BB20="","",$BG$5)),IF(BB20="","",$BG$5))</f>
        <v/>
      </c>
      <c r="BH20" s="539" t="str">
        <f t="shared" si="14"/>
        <v/>
      </c>
      <c r="BI20" s="539" t="str">
        <f t="shared" si="15"/>
        <v/>
      </c>
      <c r="BJ20" s="139" t="str">
        <f t="shared" si="16"/>
        <v/>
      </c>
      <c r="BK20" s="537" t="str">
        <f t="shared" si="17"/>
        <v/>
      </c>
      <c r="BL20" s="539" t="str">
        <f t="shared" si="18"/>
        <v/>
      </c>
      <c r="BM20" s="539" t="str">
        <f t="shared" si="19"/>
        <v/>
      </c>
      <c r="BN20" s="139" t="str">
        <f t="shared" si="20"/>
        <v/>
      </c>
    </row>
    <row r="21" spans="1:66" s="347" customFormat="1" x14ac:dyDescent="0.25">
      <c r="A21" s="374"/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375"/>
      <c r="AV21" s="375"/>
      <c r="AW21" s="375"/>
      <c r="AX21" s="375"/>
      <c r="AY21" s="376"/>
      <c r="AZ21" s="413" t="str">
        <f t="shared" si="12"/>
        <v/>
      </c>
      <c r="BA21" s="538" t="str">
        <f t="shared" si="13"/>
        <v xml:space="preserve">  </v>
      </c>
      <c r="BB21" s="138" t="str">
        <f>IF(AZ21&gt;3,"",IF(E21='Classement TROPHEE'!$T$1,"",IF(AZ21=1,1,IF(AND(AZ21=2,BB20=""),1,IF(AND(AZ21=3,BB20="",BB19=""),1,"")))))</f>
        <v/>
      </c>
      <c r="BC21" s="138" t="str">
        <f t="shared" si="9"/>
        <v/>
      </c>
      <c r="BD21" s="138" t="str">
        <f t="shared" si="10"/>
        <v/>
      </c>
      <c r="BE21" s="138" t="str">
        <f t="shared" si="11"/>
        <v/>
      </c>
      <c r="BF21" s="347" t="str">
        <f>IF(COUNTIFS('Remise des Trophées'!$F$5:$F$204,'Classement-Individuel'!B21&amp;" "&amp;'Classement-Individuel'!C21&amp;" "&amp;'Classement-Individuel'!D21,'Remise des Trophées'!$I$5:$I$204,1)=0,"",COUNTIFS('Remise des Trophées'!$F$5:$F$204,'Classement-Individuel'!B21&amp;" "&amp;'Classement-Individuel'!C21&amp;" "&amp;'Classement-Individuel'!D21,'Remise des Trophées'!$I$5:$I$204,1))</f>
        <v/>
      </c>
      <c r="BG21" s="537" t="str">
        <f>IF(BF21=2,IF(COUNTIFS(BA$7:BA20,BA21,BF$7:BF20,2,BG$7:BG20,1)=1,"",IF(BB21="","",$BG$5)),IF(BB21="","",$BG$5))</f>
        <v/>
      </c>
      <c r="BH21" s="539" t="str">
        <f t="shared" si="14"/>
        <v/>
      </c>
      <c r="BI21" s="539" t="str">
        <f t="shared" si="15"/>
        <v/>
      </c>
      <c r="BJ21" s="139" t="str">
        <f t="shared" si="16"/>
        <v/>
      </c>
      <c r="BK21" s="537" t="str">
        <f t="shared" si="17"/>
        <v/>
      </c>
      <c r="BL21" s="539" t="str">
        <f t="shared" si="18"/>
        <v/>
      </c>
      <c r="BM21" s="539" t="str">
        <f t="shared" si="19"/>
        <v/>
      </c>
      <c r="BN21" s="139" t="str">
        <f t="shared" si="20"/>
        <v/>
      </c>
    </row>
    <row r="22" spans="1:66" s="347" customFormat="1" x14ac:dyDescent="0.25">
      <c r="A22" s="374"/>
      <c r="B22" s="375"/>
      <c r="C22" s="375"/>
      <c r="D22" s="375"/>
      <c r="E22" s="375"/>
      <c r="F22" s="375"/>
      <c r="G22" s="375"/>
      <c r="H22" s="375"/>
      <c r="I22" s="375"/>
      <c r="J22" s="375"/>
      <c r="K22" s="375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Z22" s="375"/>
      <c r="AA22" s="375"/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375"/>
      <c r="AV22" s="375"/>
      <c r="AW22" s="375"/>
      <c r="AX22" s="375"/>
      <c r="AY22" s="376"/>
      <c r="AZ22" s="413" t="str">
        <f t="shared" si="12"/>
        <v/>
      </c>
      <c r="BA22" s="538" t="str">
        <f t="shared" si="13"/>
        <v xml:space="preserve">  </v>
      </c>
      <c r="BB22" s="138" t="str">
        <f>IF(AZ22&gt;3,"",IF(E22='Classement TROPHEE'!$T$1,"",IF(AZ22=1,1,IF(AND(AZ22=2,BB21=""),1,IF(AND(AZ22=3,BB21="",BB20=""),1,"")))))</f>
        <v/>
      </c>
      <c r="BC22" s="138" t="str">
        <f t="shared" si="9"/>
        <v/>
      </c>
      <c r="BD22" s="138" t="str">
        <f t="shared" si="10"/>
        <v/>
      </c>
      <c r="BE22" s="138" t="str">
        <f t="shared" si="11"/>
        <v/>
      </c>
      <c r="BF22" s="347" t="str">
        <f>IF(COUNTIFS('Remise des Trophées'!$F$5:$F$204,'Classement-Individuel'!B22&amp;" "&amp;'Classement-Individuel'!C22&amp;" "&amp;'Classement-Individuel'!D22,'Remise des Trophées'!$I$5:$I$204,1)=0,"",COUNTIFS('Remise des Trophées'!$F$5:$F$204,'Classement-Individuel'!B22&amp;" "&amp;'Classement-Individuel'!C22&amp;" "&amp;'Classement-Individuel'!D22,'Remise des Trophées'!$I$5:$I$204,1))</f>
        <v/>
      </c>
      <c r="BG22" s="537" t="str">
        <f>IF(BF22=2,IF(COUNTIFS(BA$7:BA21,BA22,BF$7:BF21,2,BG$7:BG21,1)=1,"",IF(BB22="","",$BG$5)),IF(BB22="","",$BG$5))</f>
        <v/>
      </c>
      <c r="BH22" s="539" t="str">
        <f t="shared" si="14"/>
        <v/>
      </c>
      <c r="BI22" s="539" t="str">
        <f t="shared" si="15"/>
        <v/>
      </c>
      <c r="BJ22" s="139" t="str">
        <f t="shared" si="16"/>
        <v/>
      </c>
      <c r="BK22" s="537" t="str">
        <f t="shared" si="17"/>
        <v/>
      </c>
      <c r="BL22" s="539" t="str">
        <f t="shared" si="18"/>
        <v/>
      </c>
      <c r="BM22" s="539" t="str">
        <f t="shared" si="19"/>
        <v/>
      </c>
      <c r="BN22" s="139" t="str">
        <f t="shared" si="20"/>
        <v/>
      </c>
    </row>
    <row r="23" spans="1:66" s="347" customFormat="1" x14ac:dyDescent="0.25">
      <c r="A23" s="374"/>
      <c r="B23" s="375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Z23" s="375"/>
      <c r="AA23" s="375"/>
      <c r="AB23" s="375"/>
      <c r="AC23" s="375"/>
      <c r="AD23" s="375"/>
      <c r="AE23" s="375"/>
      <c r="AF23" s="375"/>
      <c r="AG23" s="375"/>
      <c r="AH23" s="375"/>
      <c r="AI23" s="375"/>
      <c r="AJ23" s="375"/>
      <c r="AK23" s="375"/>
      <c r="AL23" s="375"/>
      <c r="AM23" s="375"/>
      <c r="AN23" s="375"/>
      <c r="AO23" s="375"/>
      <c r="AP23" s="375"/>
      <c r="AQ23" s="375"/>
      <c r="AR23" s="375"/>
      <c r="AS23" s="375"/>
      <c r="AT23" s="375"/>
      <c r="AU23" s="375"/>
      <c r="AV23" s="375"/>
      <c r="AW23" s="375"/>
      <c r="AX23" s="375"/>
      <c r="AY23" s="376"/>
      <c r="AZ23" s="413" t="str">
        <f t="shared" si="12"/>
        <v/>
      </c>
      <c r="BA23" s="538" t="str">
        <f t="shared" si="13"/>
        <v xml:space="preserve">  </v>
      </c>
      <c r="BB23" s="138" t="str">
        <f>IF(AZ23&gt;3,"",IF(E23='Classement TROPHEE'!$T$1,"",IF(AZ23=1,1,IF(AND(AZ23=2,BB22=""),1,IF(AND(AZ23=3,BB22="",BB21=""),1,"")))))</f>
        <v/>
      </c>
      <c r="BC23" s="138" t="str">
        <f t="shared" si="9"/>
        <v/>
      </c>
      <c r="BD23" s="138" t="str">
        <f t="shared" si="10"/>
        <v/>
      </c>
      <c r="BE23" s="138" t="str">
        <f t="shared" si="11"/>
        <v/>
      </c>
      <c r="BF23" s="347" t="str">
        <f>IF(COUNTIFS('Remise des Trophées'!$F$5:$F$204,'Classement-Individuel'!B23&amp;" "&amp;'Classement-Individuel'!C23&amp;" "&amp;'Classement-Individuel'!D23,'Remise des Trophées'!$I$5:$I$204,1)=0,"",COUNTIFS('Remise des Trophées'!$F$5:$F$204,'Classement-Individuel'!B23&amp;" "&amp;'Classement-Individuel'!C23&amp;" "&amp;'Classement-Individuel'!D23,'Remise des Trophées'!$I$5:$I$204,1))</f>
        <v/>
      </c>
      <c r="BG23" s="537" t="str">
        <f>IF(BF23=2,IF(COUNTIFS(BA$7:BA22,BA23,BF$7:BF22,2,BG$7:BG22,1)=1,"",IF(BB23="","",$BG$5)),IF(BB23="","",$BG$5))</f>
        <v/>
      </c>
      <c r="BH23" s="539" t="str">
        <f t="shared" si="14"/>
        <v/>
      </c>
      <c r="BI23" s="539" t="str">
        <f t="shared" si="15"/>
        <v/>
      </c>
      <c r="BJ23" s="139" t="str">
        <f t="shared" si="16"/>
        <v/>
      </c>
      <c r="BK23" s="537" t="str">
        <f t="shared" si="17"/>
        <v/>
      </c>
      <c r="BL23" s="539" t="str">
        <f t="shared" si="18"/>
        <v/>
      </c>
      <c r="BM23" s="539" t="str">
        <f t="shared" si="19"/>
        <v/>
      </c>
      <c r="BN23" s="139" t="str">
        <f t="shared" si="20"/>
        <v/>
      </c>
    </row>
    <row r="24" spans="1:66" s="347" customFormat="1" x14ac:dyDescent="0.25">
      <c r="A24" s="374"/>
      <c r="B24" s="375"/>
      <c r="C24" s="375"/>
      <c r="D24" s="375"/>
      <c r="E24" s="375"/>
      <c r="F24" s="375"/>
      <c r="G24" s="375"/>
      <c r="H24" s="375"/>
      <c r="I24" s="375"/>
      <c r="J24" s="375"/>
      <c r="K24" s="375"/>
      <c r="L24" s="375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/>
      <c r="AE24" s="375"/>
      <c r="AF24" s="375"/>
      <c r="AG24" s="375"/>
      <c r="AH24" s="375"/>
      <c r="AI24" s="375"/>
      <c r="AJ24" s="375"/>
      <c r="AK24" s="375"/>
      <c r="AL24" s="375"/>
      <c r="AM24" s="375"/>
      <c r="AN24" s="375"/>
      <c r="AO24" s="375"/>
      <c r="AP24" s="375"/>
      <c r="AQ24" s="375"/>
      <c r="AR24" s="375"/>
      <c r="AS24" s="375"/>
      <c r="AT24" s="375"/>
      <c r="AU24" s="375"/>
      <c r="AV24" s="375"/>
      <c r="AW24" s="375"/>
      <c r="AX24" s="375"/>
      <c r="AY24" s="376"/>
      <c r="AZ24" s="413" t="str">
        <f t="shared" si="12"/>
        <v/>
      </c>
      <c r="BA24" s="538" t="str">
        <f t="shared" si="13"/>
        <v xml:space="preserve">  </v>
      </c>
      <c r="BB24" s="138" t="str">
        <f>IF(AZ24&gt;3,"",IF(E24='Classement TROPHEE'!$T$1,"",IF(AZ24=1,1,IF(AND(AZ24=2,BB23=""),1,IF(AND(AZ24=3,BB23="",BB22=""),1,"")))))</f>
        <v/>
      </c>
      <c r="BC24" s="138" t="str">
        <f t="shared" si="9"/>
        <v/>
      </c>
      <c r="BD24" s="138" t="str">
        <f t="shared" si="10"/>
        <v/>
      </c>
      <c r="BE24" s="138" t="str">
        <f t="shared" si="11"/>
        <v/>
      </c>
      <c r="BF24" s="347" t="str">
        <f>IF(COUNTIFS('Remise des Trophées'!$F$5:$F$204,'Classement-Individuel'!B24&amp;" "&amp;'Classement-Individuel'!C24&amp;" "&amp;'Classement-Individuel'!D24,'Remise des Trophées'!$I$5:$I$204,1)=0,"",COUNTIFS('Remise des Trophées'!$F$5:$F$204,'Classement-Individuel'!B24&amp;" "&amp;'Classement-Individuel'!C24&amp;" "&amp;'Classement-Individuel'!D24,'Remise des Trophées'!$I$5:$I$204,1))</f>
        <v/>
      </c>
      <c r="BG24" s="537" t="str">
        <f>IF(BF24=2,IF(COUNTIFS(BA$7:BA23,BA24,BF$7:BF23,2,BG$7:BG23,1)=1,"",IF(BB24="","",$BG$5)),IF(BB24="","",$BG$5))</f>
        <v/>
      </c>
      <c r="BH24" s="539" t="str">
        <f t="shared" si="14"/>
        <v/>
      </c>
      <c r="BI24" s="539" t="str">
        <f t="shared" si="15"/>
        <v/>
      </c>
      <c r="BJ24" s="139" t="str">
        <f t="shared" si="16"/>
        <v/>
      </c>
      <c r="BK24" s="537" t="str">
        <f t="shared" si="17"/>
        <v/>
      </c>
      <c r="BL24" s="539" t="str">
        <f t="shared" si="18"/>
        <v/>
      </c>
      <c r="BM24" s="539" t="str">
        <f t="shared" si="19"/>
        <v/>
      </c>
      <c r="BN24" s="139" t="str">
        <f t="shared" si="20"/>
        <v/>
      </c>
    </row>
    <row r="25" spans="1:66" s="347" customFormat="1" x14ac:dyDescent="0.25">
      <c r="A25" s="374"/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376"/>
      <c r="AZ25" s="413" t="str">
        <f t="shared" si="12"/>
        <v/>
      </c>
      <c r="BA25" s="538" t="str">
        <f t="shared" si="13"/>
        <v xml:space="preserve">  </v>
      </c>
      <c r="BB25" s="138" t="str">
        <f>IF(AZ25&gt;3,"",IF(E25='Classement TROPHEE'!$T$1,"",IF(AZ25=1,1,IF(AND(AZ25=2,BB24=""),1,IF(AND(AZ25=3,BB24="",BB23=""),1,"")))))</f>
        <v/>
      </c>
      <c r="BC25" s="138" t="str">
        <f t="shared" si="9"/>
        <v/>
      </c>
      <c r="BD25" s="138" t="str">
        <f t="shared" si="10"/>
        <v/>
      </c>
      <c r="BE25" s="138" t="str">
        <f t="shared" si="11"/>
        <v/>
      </c>
      <c r="BF25" s="347" t="str">
        <f>IF(COUNTIFS('Remise des Trophées'!$F$5:$F$204,'Classement-Individuel'!B25&amp;" "&amp;'Classement-Individuel'!C25&amp;" "&amp;'Classement-Individuel'!D25,'Remise des Trophées'!$I$5:$I$204,1)=0,"",COUNTIFS('Remise des Trophées'!$F$5:$F$204,'Classement-Individuel'!B25&amp;" "&amp;'Classement-Individuel'!C25&amp;" "&amp;'Classement-Individuel'!D25,'Remise des Trophées'!$I$5:$I$204,1))</f>
        <v/>
      </c>
      <c r="BG25" s="537" t="str">
        <f>IF(BF25=2,IF(COUNTIFS(BA$7:BA24,BA25,BF$7:BF24,2,BG$7:BG24,1)=1,"",IF(BB25="","",$BG$5)),IF(BB25="","",$BG$5))</f>
        <v/>
      </c>
      <c r="BH25" s="539" t="str">
        <f t="shared" si="14"/>
        <v/>
      </c>
      <c r="BI25" s="539" t="str">
        <f t="shared" si="15"/>
        <v/>
      </c>
      <c r="BJ25" s="139" t="str">
        <f t="shared" si="16"/>
        <v/>
      </c>
      <c r="BK25" s="537" t="str">
        <f t="shared" si="17"/>
        <v/>
      </c>
      <c r="BL25" s="539" t="str">
        <f t="shared" si="18"/>
        <v/>
      </c>
      <c r="BM25" s="539" t="str">
        <f t="shared" si="19"/>
        <v/>
      </c>
      <c r="BN25" s="139" t="str">
        <f t="shared" si="20"/>
        <v/>
      </c>
    </row>
    <row r="26" spans="1:66" s="347" customFormat="1" x14ac:dyDescent="0.25">
      <c r="A26" s="374"/>
      <c r="B26" s="375"/>
      <c r="C26" s="375"/>
      <c r="D26" s="375"/>
      <c r="E26" s="375"/>
      <c r="F26" s="375"/>
      <c r="G26" s="375"/>
      <c r="H26" s="375"/>
      <c r="I26" s="375"/>
      <c r="J26" s="375"/>
      <c r="K26" s="375"/>
      <c r="L26" s="375"/>
      <c r="M26" s="375"/>
      <c r="N26" s="375"/>
      <c r="O26" s="375"/>
      <c r="P26" s="375"/>
      <c r="Q26" s="375"/>
      <c r="R26" s="375"/>
      <c r="S26" s="375"/>
      <c r="T26" s="375"/>
      <c r="U26" s="375"/>
      <c r="V26" s="375"/>
      <c r="W26" s="375"/>
      <c r="X26" s="375"/>
      <c r="Y26" s="375"/>
      <c r="Z26" s="375"/>
      <c r="AA26" s="375"/>
      <c r="AB26" s="375"/>
      <c r="AC26" s="375"/>
      <c r="AD26" s="375"/>
      <c r="AE26" s="375"/>
      <c r="AF26" s="375"/>
      <c r="AG26" s="375"/>
      <c r="AH26" s="375"/>
      <c r="AI26" s="375"/>
      <c r="AJ26" s="375"/>
      <c r="AK26" s="375"/>
      <c r="AL26" s="375"/>
      <c r="AM26" s="375"/>
      <c r="AN26" s="375"/>
      <c r="AO26" s="375"/>
      <c r="AP26" s="375"/>
      <c r="AQ26" s="375"/>
      <c r="AR26" s="375"/>
      <c r="AS26" s="375"/>
      <c r="AT26" s="375"/>
      <c r="AU26" s="375"/>
      <c r="AV26" s="375"/>
      <c r="AW26" s="375"/>
      <c r="AX26" s="375"/>
      <c r="AY26" s="376"/>
      <c r="AZ26" s="413" t="str">
        <f t="shared" si="12"/>
        <v/>
      </c>
      <c r="BA26" s="538" t="str">
        <f t="shared" si="13"/>
        <v xml:space="preserve">  </v>
      </c>
      <c r="BB26" s="138" t="str">
        <f>IF(AZ26&gt;3,"",IF(E26='Classement TROPHEE'!$T$1,"",IF(AZ26=1,1,IF(AND(AZ26=2,BB25=""),1,IF(AND(AZ26=3,BB25="",BB24=""),1,"")))))</f>
        <v/>
      </c>
      <c r="BC26" s="138" t="str">
        <f t="shared" si="9"/>
        <v/>
      </c>
      <c r="BD26" s="138" t="str">
        <f t="shared" si="10"/>
        <v/>
      </c>
      <c r="BE26" s="138" t="str">
        <f t="shared" si="11"/>
        <v/>
      </c>
      <c r="BF26" s="347" t="str">
        <f>IF(COUNTIFS('Remise des Trophées'!$F$5:$F$204,'Classement-Individuel'!B26&amp;" "&amp;'Classement-Individuel'!C26&amp;" "&amp;'Classement-Individuel'!D26,'Remise des Trophées'!$I$5:$I$204,1)=0,"",COUNTIFS('Remise des Trophées'!$F$5:$F$204,'Classement-Individuel'!B26&amp;" "&amp;'Classement-Individuel'!C26&amp;" "&amp;'Classement-Individuel'!D26,'Remise des Trophées'!$I$5:$I$204,1))</f>
        <v/>
      </c>
      <c r="BG26" s="537" t="str">
        <f>IF(BF26=2,IF(COUNTIFS(BA$7:BA25,BA26,BF$7:BF25,2,BG$7:BG25,1)=1,"",IF(BB26="","",$BG$5)),IF(BB26="","",$BG$5))</f>
        <v/>
      </c>
      <c r="BH26" s="539" t="str">
        <f t="shared" si="14"/>
        <v/>
      </c>
      <c r="BI26" s="539" t="str">
        <f t="shared" si="15"/>
        <v/>
      </c>
      <c r="BJ26" s="139" t="str">
        <f t="shared" si="16"/>
        <v/>
      </c>
      <c r="BK26" s="537" t="str">
        <f t="shared" si="17"/>
        <v/>
      </c>
      <c r="BL26" s="539" t="str">
        <f t="shared" si="18"/>
        <v/>
      </c>
      <c r="BM26" s="539" t="str">
        <f t="shared" si="19"/>
        <v/>
      </c>
      <c r="BN26" s="139" t="str">
        <f t="shared" si="20"/>
        <v/>
      </c>
    </row>
    <row r="27" spans="1:66" s="347" customFormat="1" x14ac:dyDescent="0.25">
      <c r="A27" s="374"/>
      <c r="B27" s="375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5"/>
      <c r="N27" s="375"/>
      <c r="O27" s="375"/>
      <c r="P27" s="375"/>
      <c r="Q27" s="375"/>
      <c r="R27" s="375"/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E27" s="375"/>
      <c r="AF27" s="375"/>
      <c r="AG27" s="375"/>
      <c r="AH27" s="375"/>
      <c r="AI27" s="375"/>
      <c r="AJ27" s="375"/>
      <c r="AK27" s="375"/>
      <c r="AL27" s="375"/>
      <c r="AM27" s="375"/>
      <c r="AN27" s="375"/>
      <c r="AO27" s="375"/>
      <c r="AP27" s="375"/>
      <c r="AQ27" s="375"/>
      <c r="AR27" s="375"/>
      <c r="AS27" s="375"/>
      <c r="AT27" s="375"/>
      <c r="AU27" s="375"/>
      <c r="AV27" s="375"/>
      <c r="AW27" s="375"/>
      <c r="AX27" s="375"/>
      <c r="AY27" s="376"/>
      <c r="AZ27" s="413" t="str">
        <f t="shared" si="12"/>
        <v/>
      </c>
      <c r="BA27" s="538" t="str">
        <f t="shared" si="13"/>
        <v xml:space="preserve">  </v>
      </c>
      <c r="BB27" s="138" t="str">
        <f>IF(AZ27&gt;3,"",IF(E27='Classement TROPHEE'!$T$1,"",IF(AZ27=1,1,IF(AND(AZ27=2,BB26=""),1,IF(AND(AZ27=3,BB26="",BB25=""),1,"")))))</f>
        <v/>
      </c>
      <c r="BC27" s="138" t="str">
        <f t="shared" si="9"/>
        <v/>
      </c>
      <c r="BD27" s="138" t="str">
        <f t="shared" si="10"/>
        <v/>
      </c>
      <c r="BE27" s="138" t="str">
        <f t="shared" si="11"/>
        <v/>
      </c>
      <c r="BF27" s="347" t="str">
        <f>IF(COUNTIFS('Remise des Trophées'!$F$5:$F$204,'Classement-Individuel'!B27&amp;" "&amp;'Classement-Individuel'!C27&amp;" "&amp;'Classement-Individuel'!D27,'Remise des Trophées'!$I$5:$I$204,1)=0,"",COUNTIFS('Remise des Trophées'!$F$5:$F$204,'Classement-Individuel'!B27&amp;" "&amp;'Classement-Individuel'!C27&amp;" "&amp;'Classement-Individuel'!D27,'Remise des Trophées'!$I$5:$I$204,1))</f>
        <v/>
      </c>
      <c r="BG27" s="537" t="str">
        <f>IF(BF27=2,IF(COUNTIFS(BA$7:BA26,BA27,BF$7:BF26,2,BG$7:BG26,1)=1,"",IF(BB27="","",$BG$5)),IF(BB27="","",$BG$5))</f>
        <v/>
      </c>
      <c r="BH27" s="539" t="str">
        <f t="shared" si="14"/>
        <v/>
      </c>
      <c r="BI27" s="539" t="str">
        <f t="shared" si="15"/>
        <v/>
      </c>
      <c r="BJ27" s="139" t="str">
        <f t="shared" si="16"/>
        <v/>
      </c>
      <c r="BK27" s="537" t="str">
        <f t="shared" si="17"/>
        <v/>
      </c>
      <c r="BL27" s="539" t="str">
        <f t="shared" si="18"/>
        <v/>
      </c>
      <c r="BM27" s="539" t="str">
        <f t="shared" si="19"/>
        <v/>
      </c>
      <c r="BN27" s="139" t="str">
        <f t="shared" si="20"/>
        <v/>
      </c>
    </row>
    <row r="28" spans="1:66" s="347" customFormat="1" x14ac:dyDescent="0.25">
      <c r="A28" s="374"/>
      <c r="B28" s="375"/>
      <c r="C28" s="375"/>
      <c r="D28" s="375"/>
      <c r="E28" s="375"/>
      <c r="F28" s="375"/>
      <c r="G28" s="375"/>
      <c r="H28" s="375"/>
      <c r="I28" s="375"/>
      <c r="J28" s="375"/>
      <c r="K28" s="375"/>
      <c r="L28" s="375"/>
      <c r="M28" s="375"/>
      <c r="N28" s="375"/>
      <c r="O28" s="375"/>
      <c r="P28" s="375"/>
      <c r="Q28" s="375"/>
      <c r="R28" s="375"/>
      <c r="S28" s="375"/>
      <c r="T28" s="375"/>
      <c r="U28" s="375"/>
      <c r="V28" s="375"/>
      <c r="W28" s="375"/>
      <c r="X28" s="375"/>
      <c r="Y28" s="375"/>
      <c r="Z28" s="375"/>
      <c r="AA28" s="375"/>
      <c r="AB28" s="375"/>
      <c r="AC28" s="375"/>
      <c r="AD28" s="375"/>
      <c r="AE28" s="375"/>
      <c r="AF28" s="375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375"/>
      <c r="AT28" s="375"/>
      <c r="AU28" s="375"/>
      <c r="AV28" s="375"/>
      <c r="AW28" s="375"/>
      <c r="AX28" s="375"/>
      <c r="AY28" s="376"/>
      <c r="AZ28" s="413" t="str">
        <f t="shared" si="12"/>
        <v/>
      </c>
      <c r="BA28" s="538" t="str">
        <f t="shared" si="13"/>
        <v xml:space="preserve">  </v>
      </c>
      <c r="BB28" s="138" t="str">
        <f>IF(AZ28&gt;3,"",IF(E28='Classement TROPHEE'!$T$1,"",IF(AZ28=1,1,IF(AND(AZ28=2,BB27=""),1,IF(AND(AZ28=3,BB27="",BB26=""),1,"")))))</f>
        <v/>
      </c>
      <c r="BC28" s="138" t="str">
        <f t="shared" si="9"/>
        <v/>
      </c>
      <c r="BD28" s="138" t="str">
        <f t="shared" si="10"/>
        <v/>
      </c>
      <c r="BE28" s="138" t="str">
        <f t="shared" si="11"/>
        <v/>
      </c>
      <c r="BF28" s="347" t="str">
        <f>IF(COUNTIFS('Remise des Trophées'!$F$5:$F$204,'Classement-Individuel'!B28&amp;" "&amp;'Classement-Individuel'!C28&amp;" "&amp;'Classement-Individuel'!D28,'Remise des Trophées'!$I$5:$I$204,1)=0,"",COUNTIFS('Remise des Trophées'!$F$5:$F$204,'Classement-Individuel'!B28&amp;" "&amp;'Classement-Individuel'!C28&amp;" "&amp;'Classement-Individuel'!D28,'Remise des Trophées'!$I$5:$I$204,1))</f>
        <v/>
      </c>
      <c r="BG28" s="537" t="str">
        <f>IF(BF28=2,IF(COUNTIFS(BA$7:BA27,BA28,BF$7:BF27,2,BG$7:BG27,1)=1,"",IF(BB28="","",$BG$5)),IF(BB28="","",$BG$5))</f>
        <v/>
      </c>
      <c r="BH28" s="539" t="str">
        <f t="shared" si="14"/>
        <v/>
      </c>
      <c r="BI28" s="539" t="str">
        <f t="shared" si="15"/>
        <v/>
      </c>
      <c r="BJ28" s="139" t="str">
        <f t="shared" si="16"/>
        <v/>
      </c>
      <c r="BK28" s="537" t="str">
        <f t="shared" si="17"/>
        <v/>
      </c>
      <c r="BL28" s="539" t="str">
        <f t="shared" si="18"/>
        <v/>
      </c>
      <c r="BM28" s="539" t="str">
        <f t="shared" si="19"/>
        <v/>
      </c>
      <c r="BN28" s="139" t="str">
        <f t="shared" si="20"/>
        <v/>
      </c>
    </row>
    <row r="29" spans="1:66" s="347" customFormat="1" x14ac:dyDescent="0.25">
      <c r="A29" s="374"/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5"/>
      <c r="V29" s="375"/>
      <c r="W29" s="375"/>
      <c r="X29" s="375"/>
      <c r="Y29" s="375"/>
      <c r="Z29" s="375"/>
      <c r="AA29" s="375"/>
      <c r="AB29" s="375"/>
      <c r="AC29" s="375"/>
      <c r="AD29" s="375"/>
      <c r="AE29" s="375"/>
      <c r="AF29" s="375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375"/>
      <c r="AS29" s="375"/>
      <c r="AT29" s="375"/>
      <c r="AU29" s="375"/>
      <c r="AV29" s="375"/>
      <c r="AW29" s="375"/>
      <c r="AX29" s="375"/>
      <c r="AY29" s="376"/>
      <c r="AZ29" s="413" t="str">
        <f t="shared" si="12"/>
        <v/>
      </c>
      <c r="BA29" s="538" t="str">
        <f t="shared" si="13"/>
        <v xml:space="preserve">  </v>
      </c>
      <c r="BB29" s="138" t="str">
        <f>IF(AZ29&gt;3,"",IF(E29='Classement TROPHEE'!$T$1,"",IF(AZ29=1,1,IF(AND(AZ29=2,BB28=""),1,IF(AND(AZ29=3,BB28="",BB27=""),1,"")))))</f>
        <v/>
      </c>
      <c r="BC29" s="138" t="str">
        <f t="shared" si="9"/>
        <v/>
      </c>
      <c r="BD29" s="138" t="str">
        <f t="shared" si="10"/>
        <v/>
      </c>
      <c r="BE29" s="138" t="str">
        <f t="shared" si="11"/>
        <v/>
      </c>
      <c r="BF29" s="347" t="str">
        <f>IF(COUNTIFS('Remise des Trophées'!$F$5:$F$204,'Classement-Individuel'!B29&amp;" "&amp;'Classement-Individuel'!C29&amp;" "&amp;'Classement-Individuel'!D29,'Remise des Trophées'!$I$5:$I$204,1)=0,"",COUNTIFS('Remise des Trophées'!$F$5:$F$204,'Classement-Individuel'!B29&amp;" "&amp;'Classement-Individuel'!C29&amp;" "&amp;'Classement-Individuel'!D29,'Remise des Trophées'!$I$5:$I$204,1))</f>
        <v/>
      </c>
      <c r="BG29" s="537" t="str">
        <f>IF(BF29=2,IF(COUNTIFS(BA$7:BA28,BA29,BF$7:BF28,2,BG$7:BG28,1)=1,"",IF(BB29="","",$BG$5)),IF(BB29="","",$BG$5))</f>
        <v/>
      </c>
      <c r="BH29" s="539" t="str">
        <f t="shared" si="14"/>
        <v/>
      </c>
      <c r="BI29" s="539" t="str">
        <f t="shared" si="15"/>
        <v/>
      </c>
      <c r="BJ29" s="139" t="str">
        <f t="shared" si="16"/>
        <v/>
      </c>
      <c r="BK29" s="537" t="str">
        <f t="shared" si="17"/>
        <v/>
      </c>
      <c r="BL29" s="539" t="str">
        <f t="shared" si="18"/>
        <v/>
      </c>
      <c r="BM29" s="539" t="str">
        <f t="shared" si="19"/>
        <v/>
      </c>
      <c r="BN29" s="139" t="str">
        <f t="shared" si="20"/>
        <v/>
      </c>
    </row>
    <row r="30" spans="1:66" s="347" customFormat="1" x14ac:dyDescent="0.25">
      <c r="A30" s="374"/>
      <c r="B30" s="375"/>
      <c r="C30" s="375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5"/>
      <c r="R30" s="375"/>
      <c r="S30" s="375"/>
      <c r="T30" s="375"/>
      <c r="U30" s="375"/>
      <c r="V30" s="375"/>
      <c r="W30" s="375"/>
      <c r="X30" s="375"/>
      <c r="Y30" s="375"/>
      <c r="Z30" s="375"/>
      <c r="AA30" s="375"/>
      <c r="AB30" s="375"/>
      <c r="AC30" s="375"/>
      <c r="AD30" s="375"/>
      <c r="AE30" s="375"/>
      <c r="AF30" s="375"/>
      <c r="AG30" s="375"/>
      <c r="AH30" s="375"/>
      <c r="AI30" s="375"/>
      <c r="AJ30" s="375"/>
      <c r="AK30" s="375"/>
      <c r="AL30" s="375"/>
      <c r="AM30" s="375"/>
      <c r="AN30" s="375"/>
      <c r="AO30" s="375"/>
      <c r="AP30" s="375"/>
      <c r="AQ30" s="375"/>
      <c r="AR30" s="375"/>
      <c r="AS30" s="375"/>
      <c r="AT30" s="375"/>
      <c r="AU30" s="375"/>
      <c r="AV30" s="375"/>
      <c r="AW30" s="375"/>
      <c r="AX30" s="375"/>
      <c r="AY30" s="376"/>
      <c r="AZ30" s="413" t="str">
        <f t="shared" si="12"/>
        <v/>
      </c>
      <c r="BA30" s="538" t="str">
        <f t="shared" si="13"/>
        <v xml:space="preserve">  </v>
      </c>
      <c r="BB30" s="138" t="str">
        <f>IF(AZ30&gt;3,"",IF(E30='Classement TROPHEE'!$T$1,"",IF(AZ30=1,1,IF(AND(AZ30=2,BB29=""),1,IF(AND(AZ30=3,BB29="",BB28=""),1,"")))))</f>
        <v/>
      </c>
      <c r="BC30" s="138" t="str">
        <f t="shared" si="9"/>
        <v/>
      </c>
      <c r="BD30" s="138" t="str">
        <f t="shared" si="10"/>
        <v/>
      </c>
      <c r="BE30" s="138" t="str">
        <f t="shared" si="11"/>
        <v/>
      </c>
      <c r="BF30" s="347" t="str">
        <f>IF(COUNTIFS('Remise des Trophées'!$F$5:$F$204,'Classement-Individuel'!B30&amp;" "&amp;'Classement-Individuel'!C30&amp;" "&amp;'Classement-Individuel'!D30,'Remise des Trophées'!$I$5:$I$204,1)=0,"",COUNTIFS('Remise des Trophées'!$F$5:$F$204,'Classement-Individuel'!B30&amp;" "&amp;'Classement-Individuel'!C30&amp;" "&amp;'Classement-Individuel'!D30,'Remise des Trophées'!$I$5:$I$204,1))</f>
        <v/>
      </c>
      <c r="BG30" s="537" t="str">
        <f>IF(BF30=2,IF(COUNTIFS(BA$7:BA29,BA30,BF$7:BF29,2,BG$7:BG29,1)=1,"",IF(BB30="","",$BG$5)),IF(BB30="","",$BG$5))</f>
        <v/>
      </c>
      <c r="BH30" s="539" t="str">
        <f t="shared" si="14"/>
        <v/>
      </c>
      <c r="BI30" s="539" t="str">
        <f t="shared" si="15"/>
        <v/>
      </c>
      <c r="BJ30" s="139" t="str">
        <f t="shared" si="16"/>
        <v/>
      </c>
      <c r="BK30" s="537" t="str">
        <f t="shared" si="17"/>
        <v/>
      </c>
      <c r="BL30" s="539" t="str">
        <f t="shared" si="18"/>
        <v/>
      </c>
      <c r="BM30" s="539" t="str">
        <f t="shared" si="19"/>
        <v/>
      </c>
      <c r="BN30" s="139" t="str">
        <f t="shared" si="20"/>
        <v/>
      </c>
    </row>
    <row r="31" spans="1:66" s="347" customFormat="1" x14ac:dyDescent="0.25">
      <c r="A31" s="374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  <c r="O31" s="375"/>
      <c r="P31" s="375"/>
      <c r="Q31" s="375"/>
      <c r="R31" s="375"/>
      <c r="S31" s="375"/>
      <c r="T31" s="375"/>
      <c r="U31" s="375"/>
      <c r="V31" s="375"/>
      <c r="W31" s="375"/>
      <c r="X31" s="375"/>
      <c r="Y31" s="375"/>
      <c r="Z31" s="375"/>
      <c r="AA31" s="375"/>
      <c r="AB31" s="375"/>
      <c r="AC31" s="375"/>
      <c r="AD31" s="375"/>
      <c r="AE31" s="375"/>
      <c r="AF31" s="375"/>
      <c r="AG31" s="375"/>
      <c r="AH31" s="375"/>
      <c r="AI31" s="375"/>
      <c r="AJ31" s="375"/>
      <c r="AK31" s="375"/>
      <c r="AL31" s="375"/>
      <c r="AM31" s="375"/>
      <c r="AN31" s="375"/>
      <c r="AO31" s="375"/>
      <c r="AP31" s="375"/>
      <c r="AQ31" s="375"/>
      <c r="AR31" s="375"/>
      <c r="AS31" s="375"/>
      <c r="AT31" s="375"/>
      <c r="AU31" s="375"/>
      <c r="AV31" s="375"/>
      <c r="AW31" s="375"/>
      <c r="AX31" s="375"/>
      <c r="AY31" s="376"/>
      <c r="AZ31" s="413" t="str">
        <f t="shared" si="12"/>
        <v/>
      </c>
      <c r="BA31" s="538" t="str">
        <f t="shared" si="13"/>
        <v xml:space="preserve">  </v>
      </c>
      <c r="BB31" s="138" t="str">
        <f>IF(AZ31&gt;3,"",IF(E31='Classement TROPHEE'!$T$1,"",IF(AZ31=1,1,IF(AND(AZ31=2,BB30=""),1,IF(AND(AZ31=3,BB30="",BB29=""),1,"")))))</f>
        <v/>
      </c>
      <c r="BC31" s="138" t="str">
        <f t="shared" si="9"/>
        <v/>
      </c>
      <c r="BD31" s="138" t="str">
        <f t="shared" si="10"/>
        <v/>
      </c>
      <c r="BE31" s="138" t="str">
        <f t="shared" si="11"/>
        <v/>
      </c>
      <c r="BF31" s="347" t="str">
        <f>IF(COUNTIFS('Remise des Trophées'!$F$5:$F$204,'Classement-Individuel'!B31&amp;" "&amp;'Classement-Individuel'!C31&amp;" "&amp;'Classement-Individuel'!D31,'Remise des Trophées'!$I$5:$I$204,1)=0,"",COUNTIFS('Remise des Trophées'!$F$5:$F$204,'Classement-Individuel'!B31&amp;" "&amp;'Classement-Individuel'!C31&amp;" "&amp;'Classement-Individuel'!D31,'Remise des Trophées'!$I$5:$I$204,1))</f>
        <v/>
      </c>
      <c r="BG31" s="537" t="str">
        <f>IF(BF31=2,IF(COUNTIFS(BA$7:BA30,BA31,BF$7:BF30,2,BG$7:BG30,1)=1,"",IF(BB31="","",$BG$5)),IF(BB31="","",$BG$5))</f>
        <v/>
      </c>
      <c r="BH31" s="539" t="str">
        <f t="shared" si="14"/>
        <v/>
      </c>
      <c r="BI31" s="539" t="str">
        <f t="shared" si="15"/>
        <v/>
      </c>
      <c r="BJ31" s="139" t="str">
        <f t="shared" si="16"/>
        <v/>
      </c>
      <c r="BK31" s="537" t="str">
        <f t="shared" si="17"/>
        <v/>
      </c>
      <c r="BL31" s="539" t="str">
        <f t="shared" si="18"/>
        <v/>
      </c>
      <c r="BM31" s="539" t="str">
        <f t="shared" si="19"/>
        <v/>
      </c>
      <c r="BN31" s="139" t="str">
        <f t="shared" si="20"/>
        <v/>
      </c>
    </row>
    <row r="32" spans="1:66" s="347" customFormat="1" x14ac:dyDescent="0.25">
      <c r="A32" s="374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375"/>
      <c r="W32" s="375"/>
      <c r="X32" s="375"/>
      <c r="Y32" s="375"/>
      <c r="Z32" s="375"/>
      <c r="AA32" s="375"/>
      <c r="AB32" s="375"/>
      <c r="AC32" s="375"/>
      <c r="AD32" s="375"/>
      <c r="AE32" s="375"/>
      <c r="AF32" s="375"/>
      <c r="AG32" s="375"/>
      <c r="AH32" s="375"/>
      <c r="AI32" s="375"/>
      <c r="AJ32" s="375"/>
      <c r="AK32" s="375"/>
      <c r="AL32" s="375"/>
      <c r="AM32" s="375"/>
      <c r="AN32" s="375"/>
      <c r="AO32" s="375"/>
      <c r="AP32" s="375"/>
      <c r="AQ32" s="375"/>
      <c r="AR32" s="375"/>
      <c r="AS32" s="375"/>
      <c r="AT32" s="375"/>
      <c r="AU32" s="375"/>
      <c r="AV32" s="375"/>
      <c r="AW32" s="375"/>
      <c r="AX32" s="375"/>
      <c r="AY32" s="376"/>
      <c r="AZ32" s="413" t="str">
        <f t="shared" si="12"/>
        <v/>
      </c>
      <c r="BA32" s="538" t="str">
        <f t="shared" si="13"/>
        <v xml:space="preserve">  </v>
      </c>
      <c r="BB32" s="138" t="str">
        <f>IF(AZ32&gt;3,"",IF(E32='Classement TROPHEE'!$T$1,"",IF(AZ32=1,1,IF(AND(AZ32=2,BB31=""),1,IF(AND(AZ32=3,BB31="",BB30=""),1,"")))))</f>
        <v/>
      </c>
      <c r="BC32" s="138" t="str">
        <f t="shared" si="9"/>
        <v/>
      </c>
      <c r="BD32" s="138" t="str">
        <f t="shared" si="10"/>
        <v/>
      </c>
      <c r="BE32" s="138" t="str">
        <f t="shared" si="11"/>
        <v/>
      </c>
      <c r="BF32" s="347" t="str">
        <f>IF(COUNTIFS('Remise des Trophées'!$F$5:$F$204,'Classement-Individuel'!B32&amp;" "&amp;'Classement-Individuel'!C32&amp;" "&amp;'Classement-Individuel'!D32,'Remise des Trophées'!$I$5:$I$204,1)=0,"",COUNTIFS('Remise des Trophées'!$F$5:$F$204,'Classement-Individuel'!B32&amp;" "&amp;'Classement-Individuel'!C32&amp;" "&amp;'Classement-Individuel'!D32,'Remise des Trophées'!$I$5:$I$204,1))</f>
        <v/>
      </c>
      <c r="BG32" s="537" t="str">
        <f>IF(BF32=2,IF(COUNTIFS(BA$7:BA31,BA32,BF$7:BF31,2,BG$7:BG31,1)=1,"",IF(BB32="","",$BG$5)),IF(BB32="","",$BG$5))</f>
        <v/>
      </c>
      <c r="BH32" s="539" t="str">
        <f t="shared" si="14"/>
        <v/>
      </c>
      <c r="BI32" s="539" t="str">
        <f t="shared" si="15"/>
        <v/>
      </c>
      <c r="BJ32" s="139" t="str">
        <f t="shared" si="16"/>
        <v/>
      </c>
      <c r="BK32" s="537" t="str">
        <f t="shared" si="17"/>
        <v/>
      </c>
      <c r="BL32" s="539" t="str">
        <f t="shared" si="18"/>
        <v/>
      </c>
      <c r="BM32" s="539" t="str">
        <f t="shared" si="19"/>
        <v/>
      </c>
      <c r="BN32" s="139" t="str">
        <f t="shared" si="20"/>
        <v/>
      </c>
    </row>
    <row r="33" spans="1:66" s="347" customFormat="1" x14ac:dyDescent="0.25">
      <c r="A33" s="374"/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5"/>
      <c r="X33" s="375"/>
      <c r="Y33" s="375"/>
      <c r="Z33" s="375"/>
      <c r="AA33" s="375"/>
      <c r="AB33" s="375"/>
      <c r="AC33" s="375"/>
      <c r="AD33" s="375"/>
      <c r="AE33" s="375"/>
      <c r="AF33" s="375"/>
      <c r="AG33" s="375"/>
      <c r="AH33" s="375"/>
      <c r="AI33" s="375"/>
      <c r="AJ33" s="375"/>
      <c r="AK33" s="375"/>
      <c r="AL33" s="375"/>
      <c r="AM33" s="375"/>
      <c r="AN33" s="375"/>
      <c r="AO33" s="375"/>
      <c r="AP33" s="375"/>
      <c r="AQ33" s="375"/>
      <c r="AR33" s="375"/>
      <c r="AS33" s="375"/>
      <c r="AT33" s="375"/>
      <c r="AU33" s="375"/>
      <c r="AV33" s="375"/>
      <c r="AW33" s="375"/>
      <c r="AX33" s="375"/>
      <c r="AY33" s="376"/>
      <c r="AZ33" s="413" t="str">
        <f t="shared" si="12"/>
        <v/>
      </c>
      <c r="BA33" s="538" t="str">
        <f t="shared" si="13"/>
        <v xml:space="preserve">  </v>
      </c>
      <c r="BB33" s="138" t="str">
        <f>IF(AZ33&gt;3,"",IF(E33='Classement TROPHEE'!$T$1,"",IF(AZ33=1,1,IF(AND(AZ33=2,BB32=""),1,IF(AND(AZ33=3,BB32="",BB31=""),1,"")))))</f>
        <v/>
      </c>
      <c r="BC33" s="138" t="str">
        <f t="shared" si="9"/>
        <v/>
      </c>
      <c r="BD33" s="138" t="str">
        <f t="shared" si="10"/>
        <v/>
      </c>
      <c r="BE33" s="138" t="str">
        <f t="shared" si="11"/>
        <v/>
      </c>
      <c r="BF33" s="347" t="str">
        <f>IF(COUNTIFS('Remise des Trophées'!$F$5:$F$204,'Classement-Individuel'!B33&amp;" "&amp;'Classement-Individuel'!C33&amp;" "&amp;'Classement-Individuel'!D33,'Remise des Trophées'!$I$5:$I$204,1)=0,"",COUNTIFS('Remise des Trophées'!$F$5:$F$204,'Classement-Individuel'!B33&amp;" "&amp;'Classement-Individuel'!C33&amp;" "&amp;'Classement-Individuel'!D33,'Remise des Trophées'!$I$5:$I$204,1))</f>
        <v/>
      </c>
      <c r="BG33" s="537" t="str">
        <f>IF(BF33=2,IF(COUNTIFS(BA$7:BA32,BA33,BF$7:BF32,2,BG$7:BG32,1)=1,"",IF(BB33="","",$BG$5)),IF(BB33="","",$BG$5))</f>
        <v/>
      </c>
      <c r="BH33" s="539" t="str">
        <f t="shared" si="14"/>
        <v/>
      </c>
      <c r="BI33" s="539" t="str">
        <f t="shared" si="15"/>
        <v/>
      </c>
      <c r="BJ33" s="139" t="str">
        <f t="shared" si="16"/>
        <v/>
      </c>
      <c r="BK33" s="537" t="str">
        <f t="shared" si="17"/>
        <v/>
      </c>
      <c r="BL33" s="539" t="str">
        <f t="shared" si="18"/>
        <v/>
      </c>
      <c r="BM33" s="539" t="str">
        <f t="shared" si="19"/>
        <v/>
      </c>
      <c r="BN33" s="139" t="str">
        <f t="shared" si="20"/>
        <v/>
      </c>
    </row>
    <row r="34" spans="1:66" s="347" customFormat="1" x14ac:dyDescent="0.25">
      <c r="A34" s="374"/>
      <c r="B34" s="375"/>
      <c r="C34" s="375"/>
      <c r="D34" s="375"/>
      <c r="E34" s="375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/>
      <c r="AG34" s="375"/>
      <c r="AH34" s="375"/>
      <c r="AI34" s="375"/>
      <c r="AJ34" s="375"/>
      <c r="AK34" s="375"/>
      <c r="AL34" s="375"/>
      <c r="AM34" s="375"/>
      <c r="AN34" s="375"/>
      <c r="AO34" s="375"/>
      <c r="AP34" s="375"/>
      <c r="AQ34" s="375"/>
      <c r="AR34" s="375"/>
      <c r="AS34" s="375"/>
      <c r="AT34" s="375"/>
      <c r="AU34" s="375"/>
      <c r="AV34" s="375"/>
      <c r="AW34" s="375"/>
      <c r="AX34" s="375"/>
      <c r="AY34" s="376"/>
      <c r="AZ34" s="413" t="str">
        <f t="shared" si="12"/>
        <v/>
      </c>
      <c r="BA34" s="538" t="str">
        <f t="shared" si="13"/>
        <v xml:space="preserve">  </v>
      </c>
      <c r="BB34" s="138" t="str">
        <f>IF(AZ34&gt;3,"",IF(E34='Classement TROPHEE'!$T$1,"",IF(AZ34=1,1,IF(AND(AZ34=2,BB33=""),1,IF(AND(AZ34=3,BB33="",BB32=""),1,"")))))</f>
        <v/>
      </c>
      <c r="BC34" s="138" t="str">
        <f t="shared" si="9"/>
        <v/>
      </c>
      <c r="BD34" s="138" t="str">
        <f t="shared" si="10"/>
        <v/>
      </c>
      <c r="BE34" s="138" t="str">
        <f t="shared" si="11"/>
        <v/>
      </c>
      <c r="BF34" s="347" t="str">
        <f>IF(COUNTIFS('Remise des Trophées'!$F$5:$F$204,'Classement-Individuel'!B34&amp;" "&amp;'Classement-Individuel'!C34&amp;" "&amp;'Classement-Individuel'!D34,'Remise des Trophées'!$I$5:$I$204,1)=0,"",COUNTIFS('Remise des Trophées'!$F$5:$F$204,'Classement-Individuel'!B34&amp;" "&amp;'Classement-Individuel'!C34&amp;" "&amp;'Classement-Individuel'!D34,'Remise des Trophées'!$I$5:$I$204,1))</f>
        <v/>
      </c>
      <c r="BG34" s="537" t="str">
        <f>IF(BF34=2,IF(COUNTIFS(BA$7:BA33,BA34,BF$7:BF33,2,BG$7:BG33,1)=1,"",IF(BB34="","",$BG$5)),IF(BB34="","",$BG$5))</f>
        <v/>
      </c>
      <c r="BH34" s="539" t="str">
        <f t="shared" si="14"/>
        <v/>
      </c>
      <c r="BI34" s="539" t="str">
        <f t="shared" si="15"/>
        <v/>
      </c>
      <c r="BJ34" s="139" t="str">
        <f t="shared" si="16"/>
        <v/>
      </c>
      <c r="BK34" s="537" t="str">
        <f t="shared" si="17"/>
        <v/>
      </c>
      <c r="BL34" s="539" t="str">
        <f t="shared" si="18"/>
        <v/>
      </c>
      <c r="BM34" s="539" t="str">
        <f t="shared" si="19"/>
        <v/>
      </c>
      <c r="BN34" s="139" t="str">
        <f t="shared" si="20"/>
        <v/>
      </c>
    </row>
    <row r="35" spans="1:66" s="347" customFormat="1" x14ac:dyDescent="0.25">
      <c r="A35" s="374"/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375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375"/>
      <c r="AF35" s="375"/>
      <c r="AG35" s="375"/>
      <c r="AH35" s="375"/>
      <c r="AI35" s="375"/>
      <c r="AJ35" s="375"/>
      <c r="AK35" s="375"/>
      <c r="AL35" s="375"/>
      <c r="AM35" s="375"/>
      <c r="AN35" s="375"/>
      <c r="AO35" s="375"/>
      <c r="AP35" s="375"/>
      <c r="AQ35" s="375"/>
      <c r="AR35" s="375"/>
      <c r="AS35" s="375"/>
      <c r="AT35" s="375"/>
      <c r="AU35" s="375"/>
      <c r="AV35" s="375"/>
      <c r="AW35" s="375"/>
      <c r="AX35" s="375"/>
      <c r="AY35" s="376"/>
      <c r="AZ35" s="413" t="str">
        <f t="shared" si="12"/>
        <v/>
      </c>
      <c r="BA35" s="538" t="str">
        <f t="shared" si="13"/>
        <v xml:space="preserve">  </v>
      </c>
      <c r="BB35" s="138" t="str">
        <f>IF(AZ35&gt;3,"",IF(E35='Classement TROPHEE'!$T$1,"",IF(AZ35=1,1,IF(AND(AZ35=2,BB34=""),1,IF(AND(AZ35=3,BB34="",BB33=""),1,"")))))</f>
        <v/>
      </c>
      <c r="BC35" s="138" t="str">
        <f t="shared" si="9"/>
        <v/>
      </c>
      <c r="BD35" s="138" t="str">
        <f t="shared" si="10"/>
        <v/>
      </c>
      <c r="BE35" s="138" t="str">
        <f t="shared" si="11"/>
        <v/>
      </c>
      <c r="BF35" s="347" t="str">
        <f>IF(COUNTIFS('Remise des Trophées'!$F$5:$F$204,'Classement-Individuel'!B35&amp;" "&amp;'Classement-Individuel'!C35&amp;" "&amp;'Classement-Individuel'!D35,'Remise des Trophées'!$I$5:$I$204,1)=0,"",COUNTIFS('Remise des Trophées'!$F$5:$F$204,'Classement-Individuel'!B35&amp;" "&amp;'Classement-Individuel'!C35&amp;" "&amp;'Classement-Individuel'!D35,'Remise des Trophées'!$I$5:$I$204,1))</f>
        <v/>
      </c>
      <c r="BG35" s="537" t="str">
        <f>IF(BF35=2,IF(COUNTIFS(BA$7:BA34,BA35,BF$7:BF34,2,BG$7:BG34,1)=1,"",IF(BB35="","",$BG$5)),IF(BB35="","",$BG$5))</f>
        <v/>
      </c>
      <c r="BH35" s="539" t="str">
        <f t="shared" si="14"/>
        <v/>
      </c>
      <c r="BI35" s="539" t="str">
        <f t="shared" si="15"/>
        <v/>
      </c>
      <c r="BJ35" s="139" t="str">
        <f t="shared" si="16"/>
        <v/>
      </c>
      <c r="BK35" s="537" t="str">
        <f t="shared" si="17"/>
        <v/>
      </c>
      <c r="BL35" s="539" t="str">
        <f t="shared" si="18"/>
        <v/>
      </c>
      <c r="BM35" s="539" t="str">
        <f t="shared" si="19"/>
        <v/>
      </c>
      <c r="BN35" s="139" t="str">
        <f t="shared" si="20"/>
        <v/>
      </c>
    </row>
    <row r="36" spans="1:66" s="347" customFormat="1" x14ac:dyDescent="0.25">
      <c r="A36" s="374"/>
      <c r="B36" s="375"/>
      <c r="C36" s="375"/>
      <c r="D36" s="375"/>
      <c r="E36" s="375"/>
      <c r="F36" s="375"/>
      <c r="G36" s="375"/>
      <c r="H36" s="375"/>
      <c r="I36" s="375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375"/>
      <c r="AF36" s="375"/>
      <c r="AG36" s="375"/>
      <c r="AH36" s="375"/>
      <c r="AI36" s="375"/>
      <c r="AJ36" s="375"/>
      <c r="AK36" s="375"/>
      <c r="AL36" s="375"/>
      <c r="AM36" s="375"/>
      <c r="AN36" s="375"/>
      <c r="AO36" s="375"/>
      <c r="AP36" s="375"/>
      <c r="AQ36" s="375"/>
      <c r="AR36" s="375"/>
      <c r="AS36" s="375"/>
      <c r="AT36" s="375"/>
      <c r="AU36" s="375"/>
      <c r="AV36" s="375"/>
      <c r="AW36" s="375"/>
      <c r="AX36" s="375"/>
      <c r="AY36" s="376"/>
      <c r="AZ36" s="413" t="str">
        <f t="shared" si="12"/>
        <v/>
      </c>
      <c r="BA36" s="538" t="str">
        <f t="shared" si="13"/>
        <v xml:space="preserve">  </v>
      </c>
      <c r="BB36" s="138" t="str">
        <f>IF(AZ36&gt;3,"",IF(E36='Classement TROPHEE'!$T$1,"",IF(AZ36=1,1,IF(AND(AZ36=2,BB35=""),1,IF(AND(AZ36=3,BB35="",BB34=""),1,"")))))</f>
        <v/>
      </c>
      <c r="BC36" s="138" t="str">
        <f t="shared" si="9"/>
        <v/>
      </c>
      <c r="BD36" s="138" t="str">
        <f t="shared" si="10"/>
        <v/>
      </c>
      <c r="BE36" s="138" t="str">
        <f t="shared" si="11"/>
        <v/>
      </c>
      <c r="BF36" s="347" t="str">
        <f>IF(COUNTIFS('Remise des Trophées'!$F$5:$F$204,'Classement-Individuel'!B36&amp;" "&amp;'Classement-Individuel'!C36&amp;" "&amp;'Classement-Individuel'!D36,'Remise des Trophées'!$I$5:$I$204,1)=0,"",COUNTIFS('Remise des Trophées'!$F$5:$F$204,'Classement-Individuel'!B36&amp;" "&amp;'Classement-Individuel'!C36&amp;" "&amp;'Classement-Individuel'!D36,'Remise des Trophées'!$I$5:$I$204,1))</f>
        <v/>
      </c>
      <c r="BG36" s="537" t="str">
        <f>IF(BF36=2,IF(COUNTIFS(BA$7:BA35,BA36,BF$7:BF35,2,BG$7:BG35,1)=1,"",IF(BB36="","",$BG$5)),IF(BB36="","",$BG$5))</f>
        <v/>
      </c>
      <c r="BH36" s="539" t="str">
        <f t="shared" si="14"/>
        <v/>
      </c>
      <c r="BI36" s="539" t="str">
        <f t="shared" si="15"/>
        <v/>
      </c>
      <c r="BJ36" s="139" t="str">
        <f t="shared" si="16"/>
        <v/>
      </c>
      <c r="BK36" s="537" t="str">
        <f t="shared" si="17"/>
        <v/>
      </c>
      <c r="BL36" s="539" t="str">
        <f t="shared" si="18"/>
        <v/>
      </c>
      <c r="BM36" s="539" t="str">
        <f t="shared" si="19"/>
        <v/>
      </c>
      <c r="BN36" s="139" t="str">
        <f t="shared" si="20"/>
        <v/>
      </c>
    </row>
    <row r="37" spans="1:66" s="347" customFormat="1" x14ac:dyDescent="0.25">
      <c r="A37" s="374"/>
      <c r="B37" s="375"/>
      <c r="C37" s="375"/>
      <c r="D37" s="375"/>
      <c r="E37" s="375"/>
      <c r="F37" s="375"/>
      <c r="G37" s="375"/>
      <c r="H37" s="375"/>
      <c r="I37" s="375"/>
      <c r="J37" s="375"/>
      <c r="K37" s="375"/>
      <c r="L37" s="375"/>
      <c r="M37" s="375"/>
      <c r="N37" s="375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375"/>
      <c r="Z37" s="375"/>
      <c r="AA37" s="375"/>
      <c r="AB37" s="375"/>
      <c r="AC37" s="375"/>
      <c r="AD37" s="375"/>
      <c r="AE37" s="375"/>
      <c r="AF37" s="375"/>
      <c r="AG37" s="375"/>
      <c r="AH37" s="375"/>
      <c r="AI37" s="375"/>
      <c r="AJ37" s="375"/>
      <c r="AK37" s="375"/>
      <c r="AL37" s="375"/>
      <c r="AM37" s="375"/>
      <c r="AN37" s="375"/>
      <c r="AO37" s="375"/>
      <c r="AP37" s="375"/>
      <c r="AQ37" s="375"/>
      <c r="AR37" s="375"/>
      <c r="AS37" s="375"/>
      <c r="AT37" s="375"/>
      <c r="AU37" s="375"/>
      <c r="AV37" s="375"/>
      <c r="AW37" s="375"/>
      <c r="AX37" s="375"/>
      <c r="AY37" s="376"/>
      <c r="AZ37" s="413" t="str">
        <f t="shared" si="12"/>
        <v/>
      </c>
      <c r="BA37" s="538" t="str">
        <f t="shared" si="13"/>
        <v xml:space="preserve">  </v>
      </c>
      <c r="BB37" s="138" t="str">
        <f>IF(AZ37&gt;3,"",IF(E37='Classement TROPHEE'!$T$1,"",IF(AZ37=1,1,IF(AND(AZ37=2,BB36=""),1,IF(AND(AZ37=3,BB36="",BB35=""),1,"")))))</f>
        <v/>
      </c>
      <c r="BC37" s="138" t="str">
        <f t="shared" si="9"/>
        <v/>
      </c>
      <c r="BD37" s="138" t="str">
        <f t="shared" si="10"/>
        <v/>
      </c>
      <c r="BE37" s="138" t="str">
        <f t="shared" si="11"/>
        <v/>
      </c>
      <c r="BF37" s="347" t="str">
        <f>IF(COUNTIFS('Remise des Trophées'!$F$5:$F$204,'Classement-Individuel'!B37&amp;" "&amp;'Classement-Individuel'!C37&amp;" "&amp;'Classement-Individuel'!D37,'Remise des Trophées'!$I$5:$I$204,1)=0,"",COUNTIFS('Remise des Trophées'!$F$5:$F$204,'Classement-Individuel'!B37&amp;" "&amp;'Classement-Individuel'!C37&amp;" "&amp;'Classement-Individuel'!D37,'Remise des Trophées'!$I$5:$I$204,1))</f>
        <v/>
      </c>
      <c r="BG37" s="537" t="str">
        <f>IF(BF37=2,IF(COUNTIFS(BA$7:BA36,BA37,BF$7:BF36,2,BG$7:BG36,1)=1,"",IF(BB37="","",$BG$5)),IF(BB37="","",$BG$5))</f>
        <v/>
      </c>
      <c r="BH37" s="539" t="str">
        <f t="shared" si="14"/>
        <v/>
      </c>
      <c r="BI37" s="539" t="str">
        <f t="shared" si="15"/>
        <v/>
      </c>
      <c r="BJ37" s="139" t="str">
        <f t="shared" si="16"/>
        <v/>
      </c>
      <c r="BK37" s="537" t="str">
        <f t="shared" si="17"/>
        <v/>
      </c>
      <c r="BL37" s="539" t="str">
        <f t="shared" si="18"/>
        <v/>
      </c>
      <c r="BM37" s="539" t="str">
        <f t="shared" si="19"/>
        <v/>
      </c>
      <c r="BN37" s="139" t="str">
        <f t="shared" si="20"/>
        <v/>
      </c>
    </row>
    <row r="38" spans="1:66" s="347" customFormat="1" x14ac:dyDescent="0.25">
      <c r="A38" s="374"/>
      <c r="B38" s="375"/>
      <c r="C38" s="375"/>
      <c r="D38" s="375"/>
      <c r="E38" s="375"/>
      <c r="F38" s="375"/>
      <c r="G38" s="375"/>
      <c r="H38" s="375"/>
      <c r="I38" s="375"/>
      <c r="J38" s="375"/>
      <c r="K38" s="375"/>
      <c r="L38" s="375"/>
      <c r="M38" s="375"/>
      <c r="N38" s="375"/>
      <c r="O38" s="375"/>
      <c r="P38" s="375"/>
      <c r="Q38" s="375"/>
      <c r="R38" s="375"/>
      <c r="S38" s="375"/>
      <c r="T38" s="375"/>
      <c r="U38" s="375"/>
      <c r="V38" s="375"/>
      <c r="W38" s="375"/>
      <c r="X38" s="375"/>
      <c r="Y38" s="375"/>
      <c r="Z38" s="375"/>
      <c r="AA38" s="375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375"/>
      <c r="AT38" s="375"/>
      <c r="AU38" s="375"/>
      <c r="AV38" s="375"/>
      <c r="AW38" s="375"/>
      <c r="AX38" s="375"/>
      <c r="AY38" s="376"/>
      <c r="AZ38" s="413" t="str">
        <f t="shared" si="12"/>
        <v/>
      </c>
      <c r="BA38" s="538" t="str">
        <f t="shared" si="13"/>
        <v xml:space="preserve">  </v>
      </c>
      <c r="BB38" s="138" t="str">
        <f>IF(AZ38&gt;3,"",IF(E38='Classement TROPHEE'!$T$1,"",IF(AZ38=1,1,IF(AND(AZ38=2,BB37=""),1,IF(AND(AZ38=3,BB37="",BB36=""),1,"")))))</f>
        <v/>
      </c>
      <c r="BC38" s="138" t="str">
        <f t="shared" si="9"/>
        <v/>
      </c>
      <c r="BD38" s="138" t="str">
        <f t="shared" si="10"/>
        <v/>
      </c>
      <c r="BE38" s="138" t="str">
        <f t="shared" si="11"/>
        <v/>
      </c>
      <c r="BF38" s="347" t="str">
        <f>IF(COUNTIFS('Remise des Trophées'!$F$5:$F$204,'Classement-Individuel'!B38&amp;" "&amp;'Classement-Individuel'!C38&amp;" "&amp;'Classement-Individuel'!D38,'Remise des Trophées'!$I$5:$I$204,1)=0,"",COUNTIFS('Remise des Trophées'!$F$5:$F$204,'Classement-Individuel'!B38&amp;" "&amp;'Classement-Individuel'!C38&amp;" "&amp;'Classement-Individuel'!D38,'Remise des Trophées'!$I$5:$I$204,1))</f>
        <v/>
      </c>
      <c r="BG38" s="537" t="str">
        <f>IF(BF38=2,IF(COUNTIFS(BA$7:BA37,BA38,BF$7:BF37,2,BG$7:BG37,1)=1,"",IF(BB38="","",$BG$5)),IF(BB38="","",$BG$5))</f>
        <v/>
      </c>
      <c r="BH38" s="539" t="str">
        <f t="shared" si="14"/>
        <v/>
      </c>
      <c r="BI38" s="539" t="str">
        <f t="shared" si="15"/>
        <v/>
      </c>
      <c r="BJ38" s="139" t="str">
        <f t="shared" si="16"/>
        <v/>
      </c>
      <c r="BK38" s="537" t="str">
        <f t="shared" si="17"/>
        <v/>
      </c>
      <c r="BL38" s="539" t="str">
        <f t="shared" si="18"/>
        <v/>
      </c>
      <c r="BM38" s="539" t="str">
        <f t="shared" si="19"/>
        <v/>
      </c>
      <c r="BN38" s="139" t="str">
        <f t="shared" si="20"/>
        <v/>
      </c>
    </row>
    <row r="39" spans="1:66" s="347" customFormat="1" x14ac:dyDescent="0.25">
      <c r="A39" s="374"/>
      <c r="B39" s="375"/>
      <c r="C39" s="375"/>
      <c r="D39" s="375"/>
      <c r="E39" s="375"/>
      <c r="F39" s="375"/>
      <c r="G39" s="375"/>
      <c r="H39" s="375"/>
      <c r="I39" s="375"/>
      <c r="J39" s="375"/>
      <c r="K39" s="375"/>
      <c r="L39" s="375"/>
      <c r="M39" s="375"/>
      <c r="N39" s="375"/>
      <c r="O39" s="375"/>
      <c r="P39" s="375"/>
      <c r="Q39" s="375"/>
      <c r="R39" s="375"/>
      <c r="S39" s="375"/>
      <c r="T39" s="375"/>
      <c r="U39" s="375"/>
      <c r="V39" s="375"/>
      <c r="W39" s="375"/>
      <c r="X39" s="375"/>
      <c r="Y39" s="375"/>
      <c r="Z39" s="375"/>
      <c r="AA39" s="375"/>
      <c r="AB39" s="375"/>
      <c r="AC39" s="375"/>
      <c r="AD39" s="375"/>
      <c r="AE39" s="375"/>
      <c r="AF39" s="375"/>
      <c r="AG39" s="375"/>
      <c r="AH39" s="375"/>
      <c r="AI39" s="375"/>
      <c r="AJ39" s="375"/>
      <c r="AK39" s="375"/>
      <c r="AL39" s="375"/>
      <c r="AM39" s="375"/>
      <c r="AN39" s="375"/>
      <c r="AO39" s="375"/>
      <c r="AP39" s="375"/>
      <c r="AQ39" s="375"/>
      <c r="AR39" s="375"/>
      <c r="AS39" s="375"/>
      <c r="AT39" s="375"/>
      <c r="AU39" s="375"/>
      <c r="AV39" s="375"/>
      <c r="AW39" s="375"/>
      <c r="AX39" s="375"/>
      <c r="AY39" s="376"/>
      <c r="AZ39" s="413" t="str">
        <f t="shared" si="12"/>
        <v/>
      </c>
      <c r="BA39" s="538" t="str">
        <f t="shared" si="13"/>
        <v xml:space="preserve">  </v>
      </c>
      <c r="BB39" s="138" t="str">
        <f>IF(AZ39&gt;3,"",IF(E39='Classement TROPHEE'!$T$1,"",IF(AZ39=1,1,IF(AND(AZ39=2,BB38=""),1,IF(AND(AZ39=3,BB38="",BB37=""),1,"")))))</f>
        <v/>
      </c>
      <c r="BC39" s="138" t="str">
        <f t="shared" si="9"/>
        <v/>
      </c>
      <c r="BD39" s="138" t="str">
        <f t="shared" si="10"/>
        <v/>
      </c>
      <c r="BE39" s="138" t="str">
        <f t="shared" si="11"/>
        <v/>
      </c>
      <c r="BF39" s="347" t="str">
        <f>IF(COUNTIFS('Remise des Trophées'!$F$5:$F$204,'Classement-Individuel'!B39&amp;" "&amp;'Classement-Individuel'!C39&amp;" "&amp;'Classement-Individuel'!D39,'Remise des Trophées'!$I$5:$I$204,1)=0,"",COUNTIFS('Remise des Trophées'!$F$5:$F$204,'Classement-Individuel'!B39&amp;" "&amp;'Classement-Individuel'!C39&amp;" "&amp;'Classement-Individuel'!D39,'Remise des Trophées'!$I$5:$I$204,1))</f>
        <v/>
      </c>
      <c r="BG39" s="537" t="str">
        <f>IF(BF39=2,IF(COUNTIFS(BA$7:BA38,BA39,BF$7:BF38,2,BG$7:BG38,1)=1,"",IF(BB39="","",$BG$5)),IF(BB39="","",$BG$5))</f>
        <v/>
      </c>
      <c r="BH39" s="539" t="str">
        <f t="shared" si="14"/>
        <v/>
      </c>
      <c r="BI39" s="539" t="str">
        <f t="shared" si="15"/>
        <v/>
      </c>
      <c r="BJ39" s="139" t="str">
        <f t="shared" si="16"/>
        <v/>
      </c>
      <c r="BK39" s="537" t="str">
        <f t="shared" si="17"/>
        <v/>
      </c>
      <c r="BL39" s="539" t="str">
        <f t="shared" si="18"/>
        <v/>
      </c>
      <c r="BM39" s="539" t="str">
        <f t="shared" si="19"/>
        <v/>
      </c>
      <c r="BN39" s="139" t="str">
        <f t="shared" si="20"/>
        <v/>
      </c>
    </row>
    <row r="40" spans="1:66" s="347" customFormat="1" x14ac:dyDescent="0.25">
      <c r="A40" s="374"/>
      <c r="B40" s="375"/>
      <c r="C40" s="375"/>
      <c r="D40" s="375"/>
      <c r="E40" s="375"/>
      <c r="F40" s="375"/>
      <c r="G40" s="375"/>
      <c r="H40" s="375"/>
      <c r="I40" s="375"/>
      <c r="J40" s="375"/>
      <c r="K40" s="375"/>
      <c r="L40" s="375"/>
      <c r="M40" s="375"/>
      <c r="N40" s="375"/>
      <c r="O40" s="375"/>
      <c r="P40" s="375"/>
      <c r="Q40" s="375"/>
      <c r="R40" s="375"/>
      <c r="S40" s="375"/>
      <c r="T40" s="375"/>
      <c r="U40" s="375"/>
      <c r="V40" s="375"/>
      <c r="W40" s="375"/>
      <c r="X40" s="375"/>
      <c r="Y40" s="375"/>
      <c r="Z40" s="375"/>
      <c r="AA40" s="375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375"/>
      <c r="AT40" s="375"/>
      <c r="AU40" s="375"/>
      <c r="AV40" s="375"/>
      <c r="AW40" s="375"/>
      <c r="AX40" s="375"/>
      <c r="AY40" s="376"/>
      <c r="AZ40" s="413" t="str">
        <f t="shared" si="12"/>
        <v/>
      </c>
      <c r="BA40" s="538" t="str">
        <f t="shared" si="13"/>
        <v xml:space="preserve">  </v>
      </c>
      <c r="BB40" s="138" t="str">
        <f>IF(AZ40&gt;3,"",IF(E40='Classement TROPHEE'!$T$1,"",IF(AZ40=1,1,IF(AND(AZ40=2,BB39=""),1,IF(AND(AZ40=3,BB39="",BB38=""),1,"")))))</f>
        <v/>
      </c>
      <c r="BC40" s="138" t="str">
        <f t="shared" si="9"/>
        <v/>
      </c>
      <c r="BD40" s="138" t="str">
        <f t="shared" si="10"/>
        <v/>
      </c>
      <c r="BE40" s="138" t="str">
        <f t="shared" si="11"/>
        <v/>
      </c>
      <c r="BF40" s="347" t="str">
        <f>IF(COUNTIFS('Remise des Trophées'!$F$5:$F$204,'Classement-Individuel'!B40&amp;" "&amp;'Classement-Individuel'!C40&amp;" "&amp;'Classement-Individuel'!D40,'Remise des Trophées'!$I$5:$I$204,1)=0,"",COUNTIFS('Remise des Trophées'!$F$5:$F$204,'Classement-Individuel'!B40&amp;" "&amp;'Classement-Individuel'!C40&amp;" "&amp;'Classement-Individuel'!D40,'Remise des Trophées'!$I$5:$I$204,1))</f>
        <v/>
      </c>
      <c r="BG40" s="537" t="str">
        <f>IF(BF40=2,IF(COUNTIFS(BA$7:BA39,BA40,BF$7:BF39,2,BG$7:BG39,1)=1,"",IF(BB40="","",$BG$5)),IF(BB40="","",$BG$5))</f>
        <v/>
      </c>
      <c r="BH40" s="539" t="str">
        <f t="shared" si="14"/>
        <v/>
      </c>
      <c r="BI40" s="539" t="str">
        <f t="shared" si="15"/>
        <v/>
      </c>
      <c r="BJ40" s="139" t="str">
        <f t="shared" si="16"/>
        <v/>
      </c>
      <c r="BK40" s="537" t="str">
        <f t="shared" si="17"/>
        <v/>
      </c>
      <c r="BL40" s="539" t="str">
        <f t="shared" si="18"/>
        <v/>
      </c>
      <c r="BM40" s="539" t="str">
        <f t="shared" si="19"/>
        <v/>
      </c>
      <c r="BN40" s="139" t="str">
        <f t="shared" si="20"/>
        <v/>
      </c>
    </row>
    <row r="41" spans="1:66" s="347" customFormat="1" x14ac:dyDescent="0.25">
      <c r="A41" s="374"/>
      <c r="B41" s="375"/>
      <c r="C41" s="375"/>
      <c r="D41" s="375"/>
      <c r="E41" s="375"/>
      <c r="F41" s="376"/>
      <c r="G41" s="374"/>
      <c r="H41" s="375"/>
      <c r="I41" s="375"/>
      <c r="J41" s="375"/>
      <c r="K41" s="375"/>
      <c r="L41" s="376"/>
      <c r="M41" s="569"/>
      <c r="N41" s="374"/>
      <c r="O41" s="375"/>
      <c r="P41" s="375"/>
      <c r="Q41" s="375"/>
      <c r="R41" s="376"/>
      <c r="S41" s="374"/>
      <c r="T41" s="375"/>
      <c r="U41" s="375"/>
      <c r="V41" s="375"/>
      <c r="W41" s="376"/>
      <c r="X41" s="566"/>
      <c r="Y41" s="375"/>
      <c r="Z41" s="375"/>
      <c r="AA41" s="375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568"/>
      <c r="AN41" s="374"/>
      <c r="AO41" s="376"/>
      <c r="AP41" s="374"/>
      <c r="AQ41" s="375"/>
      <c r="AR41" s="375"/>
      <c r="AS41" s="375"/>
      <c r="AT41" s="376"/>
      <c r="AU41" s="566"/>
      <c r="AV41" s="375"/>
      <c r="AW41" s="375"/>
      <c r="AX41" s="375"/>
      <c r="AY41" s="376"/>
      <c r="AZ41" s="413" t="str">
        <f t="shared" si="12"/>
        <v/>
      </c>
      <c r="BA41" s="538" t="str">
        <f t="shared" si="13"/>
        <v xml:space="preserve">  </v>
      </c>
      <c r="BB41" s="138" t="str">
        <f>IF(AZ41&gt;3,"",IF(E41='Classement TROPHEE'!$T$1,"",IF(AZ41=1,1,IF(AND(AZ41=2,BB40=""),1,IF(AND(AZ41=3,BB40="",BB39=""),1,"")))))</f>
        <v/>
      </c>
      <c r="BC41" s="138" t="str">
        <f t="shared" si="9"/>
        <v/>
      </c>
      <c r="BD41" s="138" t="str">
        <f t="shared" si="10"/>
        <v/>
      </c>
      <c r="BE41" s="138" t="str">
        <f t="shared" si="11"/>
        <v/>
      </c>
      <c r="BF41" s="347" t="str">
        <f>IF(COUNTIFS('Remise des Trophées'!$F$5:$F$204,'Classement-Individuel'!B41&amp;" "&amp;'Classement-Individuel'!C41&amp;" "&amp;'Classement-Individuel'!D41,'Remise des Trophées'!$I$5:$I$204,1)=0,"",COUNTIFS('Remise des Trophées'!$F$5:$F$204,'Classement-Individuel'!B41&amp;" "&amp;'Classement-Individuel'!C41&amp;" "&amp;'Classement-Individuel'!D41,'Remise des Trophées'!$I$5:$I$204,1))</f>
        <v/>
      </c>
      <c r="BG41" s="537" t="str">
        <f>IF(BF41=2,IF(COUNTIFS(BA$7:BA40,BA41,BF$7:BF40,2,BG$7:BG40,1)=1,"",IF(BB41="","",$BG$5)),IF(BB41="","",$BG$5))</f>
        <v/>
      </c>
      <c r="BH41" s="539" t="str">
        <f t="shared" si="14"/>
        <v/>
      </c>
      <c r="BI41" s="539" t="str">
        <f t="shared" si="15"/>
        <v/>
      </c>
      <c r="BJ41" s="139" t="str">
        <f t="shared" si="16"/>
        <v/>
      </c>
      <c r="BK41" s="537" t="str">
        <f t="shared" si="17"/>
        <v/>
      </c>
      <c r="BL41" s="539" t="str">
        <f t="shared" si="18"/>
        <v/>
      </c>
      <c r="BM41" s="539" t="str">
        <f t="shared" si="19"/>
        <v/>
      </c>
      <c r="BN41" s="139" t="str">
        <f t="shared" si="20"/>
        <v/>
      </c>
    </row>
    <row r="42" spans="1:66" s="347" customFormat="1" x14ac:dyDescent="0.25">
      <c r="A42" s="374"/>
      <c r="B42" s="375"/>
      <c r="C42" s="375"/>
      <c r="D42" s="375"/>
      <c r="E42" s="375"/>
      <c r="F42" s="376"/>
      <c r="G42" s="374"/>
      <c r="H42" s="375"/>
      <c r="I42" s="375"/>
      <c r="J42" s="375"/>
      <c r="K42" s="375"/>
      <c r="L42" s="376"/>
      <c r="M42" s="569"/>
      <c r="N42" s="374"/>
      <c r="O42" s="375"/>
      <c r="P42" s="375"/>
      <c r="Q42" s="375"/>
      <c r="R42" s="376"/>
      <c r="S42" s="374"/>
      <c r="T42" s="375"/>
      <c r="U42" s="375"/>
      <c r="V42" s="375"/>
      <c r="W42" s="376"/>
      <c r="X42" s="566"/>
      <c r="Y42" s="375"/>
      <c r="Z42" s="375"/>
      <c r="AA42" s="375"/>
      <c r="AB42" s="375"/>
      <c r="AC42" s="375"/>
      <c r="AD42" s="375"/>
      <c r="AE42" s="375"/>
      <c r="AF42" s="375"/>
      <c r="AG42" s="375"/>
      <c r="AH42" s="375"/>
      <c r="AI42" s="375"/>
      <c r="AJ42" s="375"/>
      <c r="AK42" s="375"/>
      <c r="AL42" s="375"/>
      <c r="AM42" s="568"/>
      <c r="AN42" s="374"/>
      <c r="AO42" s="376"/>
      <c r="AP42" s="374"/>
      <c r="AQ42" s="375"/>
      <c r="AR42" s="375"/>
      <c r="AS42" s="375"/>
      <c r="AT42" s="376"/>
      <c r="AU42" s="566"/>
      <c r="AV42" s="375"/>
      <c r="AW42" s="375"/>
      <c r="AX42" s="375"/>
      <c r="AY42" s="376"/>
      <c r="AZ42" s="413" t="str">
        <f t="shared" si="12"/>
        <v/>
      </c>
      <c r="BA42" s="538" t="str">
        <f t="shared" si="13"/>
        <v xml:space="preserve">  </v>
      </c>
      <c r="BB42" s="138" t="str">
        <f>IF(AZ42&gt;3,"",IF(E42='Classement TROPHEE'!$T$1,"",IF(AZ42=1,1,IF(AND(AZ42=2,BB41=""),1,IF(AND(AZ42=3,BB41="",BB40=""),1,"")))))</f>
        <v/>
      </c>
      <c r="BC42" s="138" t="str">
        <f t="shared" si="9"/>
        <v/>
      </c>
      <c r="BD42" s="138" t="str">
        <f t="shared" si="10"/>
        <v/>
      </c>
      <c r="BE42" s="138" t="str">
        <f t="shared" si="11"/>
        <v/>
      </c>
      <c r="BF42" s="347" t="str">
        <f>IF(COUNTIFS('Remise des Trophées'!$F$5:$F$204,'Classement-Individuel'!B42&amp;" "&amp;'Classement-Individuel'!C42&amp;" "&amp;'Classement-Individuel'!D42,'Remise des Trophées'!$I$5:$I$204,1)=0,"",COUNTIFS('Remise des Trophées'!$F$5:$F$204,'Classement-Individuel'!B42&amp;" "&amp;'Classement-Individuel'!C42&amp;" "&amp;'Classement-Individuel'!D42,'Remise des Trophées'!$I$5:$I$204,1))</f>
        <v/>
      </c>
      <c r="BG42" s="537" t="str">
        <f>IF(BF42=2,IF(COUNTIFS(BA$7:BA41,BA42,BF$7:BF41,2,BG$7:BG41,1)=1,"",IF(BB42="","",$BG$5)),IF(BB42="","",$BG$5))</f>
        <v/>
      </c>
      <c r="BH42" s="539" t="str">
        <f t="shared" si="14"/>
        <v/>
      </c>
      <c r="BI42" s="539" t="str">
        <f t="shared" si="15"/>
        <v/>
      </c>
      <c r="BJ42" s="139" t="str">
        <f t="shared" si="16"/>
        <v/>
      </c>
      <c r="BK42" s="537" t="str">
        <f t="shared" si="17"/>
        <v/>
      </c>
      <c r="BL42" s="539" t="str">
        <f t="shared" si="18"/>
        <v/>
      </c>
      <c r="BM42" s="539" t="str">
        <f t="shared" si="19"/>
        <v/>
      </c>
      <c r="BN42" s="139" t="str">
        <f t="shared" si="20"/>
        <v/>
      </c>
    </row>
    <row r="43" spans="1:66" s="347" customFormat="1" x14ac:dyDescent="0.25">
      <c r="A43" s="374"/>
      <c r="B43" s="375"/>
      <c r="C43" s="375"/>
      <c r="D43" s="375"/>
      <c r="E43" s="375"/>
      <c r="F43" s="376"/>
      <c r="G43" s="374"/>
      <c r="H43" s="375"/>
      <c r="I43" s="375"/>
      <c r="J43" s="375"/>
      <c r="K43" s="375"/>
      <c r="L43" s="376"/>
      <c r="M43" s="569"/>
      <c r="N43" s="374"/>
      <c r="O43" s="375"/>
      <c r="P43" s="375"/>
      <c r="Q43" s="375"/>
      <c r="R43" s="376"/>
      <c r="S43" s="374"/>
      <c r="T43" s="375"/>
      <c r="U43" s="375"/>
      <c r="V43" s="375"/>
      <c r="W43" s="376"/>
      <c r="X43" s="566"/>
      <c r="Y43" s="375"/>
      <c r="Z43" s="375"/>
      <c r="AA43" s="375"/>
      <c r="AB43" s="375"/>
      <c r="AC43" s="375"/>
      <c r="AD43" s="375"/>
      <c r="AE43" s="375"/>
      <c r="AF43" s="375"/>
      <c r="AG43" s="375"/>
      <c r="AH43" s="375"/>
      <c r="AI43" s="375"/>
      <c r="AJ43" s="375"/>
      <c r="AK43" s="375"/>
      <c r="AL43" s="375"/>
      <c r="AM43" s="568"/>
      <c r="AN43" s="374"/>
      <c r="AO43" s="376"/>
      <c r="AP43" s="374"/>
      <c r="AQ43" s="375"/>
      <c r="AR43" s="375"/>
      <c r="AS43" s="375"/>
      <c r="AT43" s="376"/>
      <c r="AU43" s="566"/>
      <c r="AV43" s="375"/>
      <c r="AW43" s="375"/>
      <c r="AX43" s="375"/>
      <c r="AY43" s="376"/>
      <c r="AZ43" s="413" t="str">
        <f t="shared" si="12"/>
        <v/>
      </c>
      <c r="BA43" s="538" t="str">
        <f t="shared" si="13"/>
        <v xml:space="preserve">  </v>
      </c>
      <c r="BB43" s="138" t="str">
        <f>IF(AZ43&gt;3,"",IF(E43='Classement TROPHEE'!$T$1,"",IF(AZ43=1,1,IF(AND(AZ43=2,BB42=""),1,IF(AND(AZ43=3,BB42="",BB41=""),1,"")))))</f>
        <v/>
      </c>
      <c r="BC43" s="138" t="str">
        <f t="shared" si="9"/>
        <v/>
      </c>
      <c r="BD43" s="138" t="str">
        <f t="shared" si="10"/>
        <v/>
      </c>
      <c r="BE43" s="138" t="str">
        <f t="shared" si="11"/>
        <v/>
      </c>
      <c r="BF43" s="347" t="str">
        <f>IF(COUNTIFS('Remise des Trophées'!$F$5:$F$204,'Classement-Individuel'!B43&amp;" "&amp;'Classement-Individuel'!C43&amp;" "&amp;'Classement-Individuel'!D43,'Remise des Trophées'!$I$5:$I$204,1)=0,"",COUNTIFS('Remise des Trophées'!$F$5:$F$204,'Classement-Individuel'!B43&amp;" "&amp;'Classement-Individuel'!C43&amp;" "&amp;'Classement-Individuel'!D43,'Remise des Trophées'!$I$5:$I$204,1))</f>
        <v/>
      </c>
      <c r="BG43" s="537" t="str">
        <f>IF(BF43=2,IF(COUNTIFS(BA$7:BA42,BA43,BF$7:BF42,2,BG$7:BG42,1)=1,"",IF(BB43="","",$BG$5)),IF(BB43="","",$BG$5))</f>
        <v/>
      </c>
      <c r="BH43" s="539" t="str">
        <f t="shared" si="14"/>
        <v/>
      </c>
      <c r="BI43" s="539" t="str">
        <f t="shared" si="15"/>
        <v/>
      </c>
      <c r="BJ43" s="139" t="str">
        <f t="shared" si="16"/>
        <v/>
      </c>
      <c r="BK43" s="537" t="str">
        <f t="shared" si="17"/>
        <v/>
      </c>
      <c r="BL43" s="539" t="str">
        <f t="shared" si="18"/>
        <v/>
      </c>
      <c r="BM43" s="539" t="str">
        <f t="shared" si="19"/>
        <v/>
      </c>
      <c r="BN43" s="139" t="str">
        <f t="shared" si="20"/>
        <v/>
      </c>
    </row>
    <row r="44" spans="1:66" s="347" customFormat="1" x14ac:dyDescent="0.25">
      <c r="A44" s="374"/>
      <c r="B44" s="375"/>
      <c r="C44" s="375"/>
      <c r="D44" s="375"/>
      <c r="E44" s="375"/>
      <c r="F44" s="376"/>
      <c r="G44" s="374"/>
      <c r="H44" s="375"/>
      <c r="I44" s="375"/>
      <c r="J44" s="375"/>
      <c r="K44" s="375"/>
      <c r="L44" s="376"/>
      <c r="M44" s="569"/>
      <c r="N44" s="374"/>
      <c r="O44" s="375"/>
      <c r="P44" s="375"/>
      <c r="Q44" s="375"/>
      <c r="R44" s="376"/>
      <c r="S44" s="374"/>
      <c r="T44" s="375"/>
      <c r="U44" s="375"/>
      <c r="V44" s="375"/>
      <c r="W44" s="376"/>
      <c r="X44" s="566"/>
      <c r="Y44" s="375"/>
      <c r="Z44" s="375"/>
      <c r="AA44" s="375"/>
      <c r="AB44" s="375"/>
      <c r="AC44" s="375"/>
      <c r="AD44" s="375"/>
      <c r="AE44" s="375"/>
      <c r="AF44" s="375"/>
      <c r="AG44" s="375"/>
      <c r="AH44" s="375"/>
      <c r="AI44" s="375"/>
      <c r="AJ44" s="375"/>
      <c r="AK44" s="375"/>
      <c r="AL44" s="375"/>
      <c r="AM44" s="568"/>
      <c r="AN44" s="374"/>
      <c r="AO44" s="376"/>
      <c r="AP44" s="374"/>
      <c r="AQ44" s="375"/>
      <c r="AR44" s="375"/>
      <c r="AS44" s="375"/>
      <c r="AT44" s="376"/>
      <c r="AU44" s="566"/>
      <c r="AV44" s="375"/>
      <c r="AW44" s="375"/>
      <c r="AX44" s="375"/>
      <c r="AY44" s="376"/>
      <c r="AZ44" s="413" t="str">
        <f t="shared" si="12"/>
        <v/>
      </c>
      <c r="BA44" s="538" t="str">
        <f t="shared" si="13"/>
        <v xml:space="preserve">  </v>
      </c>
      <c r="BB44" s="138" t="str">
        <f>IF(AZ44&gt;3,"",IF(E44='Classement TROPHEE'!$T$1,"",IF(AZ44=1,1,IF(AND(AZ44=2,BB43=""),1,IF(AND(AZ44=3,BB43="",BB42=""),1,"")))))</f>
        <v/>
      </c>
      <c r="BC44" s="138" t="str">
        <f t="shared" si="9"/>
        <v/>
      </c>
      <c r="BD44" s="138" t="str">
        <f t="shared" si="10"/>
        <v/>
      </c>
      <c r="BE44" s="138" t="str">
        <f t="shared" si="11"/>
        <v/>
      </c>
      <c r="BF44" s="347" t="str">
        <f>IF(COUNTIFS('Remise des Trophées'!$F$5:$F$204,'Classement-Individuel'!B44&amp;" "&amp;'Classement-Individuel'!C44&amp;" "&amp;'Classement-Individuel'!D44,'Remise des Trophées'!$I$5:$I$204,1)=0,"",COUNTIFS('Remise des Trophées'!$F$5:$F$204,'Classement-Individuel'!B44&amp;" "&amp;'Classement-Individuel'!C44&amp;" "&amp;'Classement-Individuel'!D44,'Remise des Trophées'!$I$5:$I$204,1))</f>
        <v/>
      </c>
      <c r="BG44" s="537" t="str">
        <f>IF(BF44=2,IF(COUNTIFS(BA$7:BA43,BA44,BF$7:BF43,2,BG$7:BG43,1)=1,"",IF(BB44="","",$BG$5)),IF(BB44="","",$BG$5))</f>
        <v/>
      </c>
      <c r="BH44" s="539" t="str">
        <f t="shared" si="14"/>
        <v/>
      </c>
      <c r="BI44" s="539" t="str">
        <f t="shared" si="15"/>
        <v/>
      </c>
      <c r="BJ44" s="139" t="str">
        <f t="shared" si="16"/>
        <v/>
      </c>
      <c r="BK44" s="537" t="str">
        <f t="shared" si="17"/>
        <v/>
      </c>
      <c r="BL44" s="539" t="str">
        <f t="shared" si="18"/>
        <v/>
      </c>
      <c r="BM44" s="539" t="str">
        <f t="shared" si="19"/>
        <v/>
      </c>
      <c r="BN44" s="139" t="str">
        <f t="shared" si="20"/>
        <v/>
      </c>
    </row>
    <row r="45" spans="1:66" s="347" customFormat="1" x14ac:dyDescent="0.25">
      <c r="A45" s="374"/>
      <c r="B45" s="375"/>
      <c r="C45" s="375"/>
      <c r="D45" s="375"/>
      <c r="E45" s="375"/>
      <c r="F45" s="376"/>
      <c r="G45" s="374"/>
      <c r="H45" s="375"/>
      <c r="I45" s="375"/>
      <c r="J45" s="375"/>
      <c r="K45" s="375"/>
      <c r="L45" s="376"/>
      <c r="M45" s="569"/>
      <c r="N45" s="374"/>
      <c r="O45" s="375"/>
      <c r="P45" s="375"/>
      <c r="Q45" s="375"/>
      <c r="R45" s="376"/>
      <c r="S45" s="374"/>
      <c r="T45" s="375"/>
      <c r="U45" s="375"/>
      <c r="V45" s="375"/>
      <c r="W45" s="376"/>
      <c r="X45" s="566"/>
      <c r="Y45" s="375"/>
      <c r="Z45" s="375"/>
      <c r="AA45" s="375"/>
      <c r="AB45" s="375"/>
      <c r="AC45" s="375"/>
      <c r="AD45" s="375"/>
      <c r="AE45" s="375"/>
      <c r="AF45" s="375"/>
      <c r="AG45" s="375"/>
      <c r="AH45" s="375"/>
      <c r="AI45" s="375"/>
      <c r="AJ45" s="375"/>
      <c r="AK45" s="375"/>
      <c r="AL45" s="375"/>
      <c r="AM45" s="568"/>
      <c r="AN45" s="374"/>
      <c r="AO45" s="376"/>
      <c r="AP45" s="374"/>
      <c r="AQ45" s="375"/>
      <c r="AR45" s="375"/>
      <c r="AS45" s="375"/>
      <c r="AT45" s="376"/>
      <c r="AU45" s="566"/>
      <c r="AV45" s="375"/>
      <c r="AW45" s="375"/>
      <c r="AX45" s="375"/>
      <c r="AY45" s="376"/>
      <c r="AZ45" s="413" t="str">
        <f t="shared" si="12"/>
        <v/>
      </c>
      <c r="BA45" s="538" t="str">
        <f t="shared" si="13"/>
        <v xml:space="preserve">  </v>
      </c>
      <c r="BB45" s="138" t="str">
        <f>IF(AZ45&gt;3,"",IF(E45='Classement TROPHEE'!$T$1,"",IF(AZ45=1,1,IF(AND(AZ45=2,BB44=""),1,IF(AND(AZ45=3,BB44="",BB43=""),1,"")))))</f>
        <v/>
      </c>
      <c r="BC45" s="138" t="str">
        <f t="shared" si="9"/>
        <v/>
      </c>
      <c r="BD45" s="138" t="str">
        <f t="shared" si="10"/>
        <v/>
      </c>
      <c r="BE45" s="138" t="str">
        <f t="shared" si="11"/>
        <v/>
      </c>
      <c r="BF45" s="347" t="str">
        <f>IF(COUNTIFS('Remise des Trophées'!$F$5:$F$204,'Classement-Individuel'!B45&amp;" "&amp;'Classement-Individuel'!C45&amp;" "&amp;'Classement-Individuel'!D45,'Remise des Trophées'!$I$5:$I$204,1)=0,"",COUNTIFS('Remise des Trophées'!$F$5:$F$204,'Classement-Individuel'!B45&amp;" "&amp;'Classement-Individuel'!C45&amp;" "&amp;'Classement-Individuel'!D45,'Remise des Trophées'!$I$5:$I$204,1))</f>
        <v/>
      </c>
      <c r="BG45" s="537" t="str">
        <f>IF(BF45=2,IF(COUNTIFS(BA$7:BA44,BA45,BF$7:BF44,2,BG$7:BG44,1)=1,"",IF(BB45="","",$BG$5)),IF(BB45="","",$BG$5))</f>
        <v/>
      </c>
      <c r="BH45" s="539" t="str">
        <f t="shared" si="14"/>
        <v/>
      </c>
      <c r="BI45" s="539" t="str">
        <f t="shared" si="15"/>
        <v/>
      </c>
      <c r="BJ45" s="139" t="str">
        <f t="shared" si="16"/>
        <v/>
      </c>
      <c r="BK45" s="537" t="str">
        <f t="shared" si="17"/>
        <v/>
      </c>
      <c r="BL45" s="539" t="str">
        <f t="shared" si="18"/>
        <v/>
      </c>
      <c r="BM45" s="539" t="str">
        <f t="shared" si="19"/>
        <v/>
      </c>
      <c r="BN45" s="139" t="str">
        <f t="shared" si="20"/>
        <v/>
      </c>
    </row>
    <row r="46" spans="1:66" s="347" customFormat="1" x14ac:dyDescent="0.25">
      <c r="A46" s="374"/>
      <c r="B46" s="375"/>
      <c r="C46" s="375"/>
      <c r="D46" s="375"/>
      <c r="E46" s="375"/>
      <c r="F46" s="376"/>
      <c r="G46" s="374"/>
      <c r="H46" s="375"/>
      <c r="I46" s="375"/>
      <c r="J46" s="375"/>
      <c r="K46" s="375"/>
      <c r="L46" s="376"/>
      <c r="M46" s="569"/>
      <c r="N46" s="374"/>
      <c r="O46" s="375"/>
      <c r="P46" s="375"/>
      <c r="Q46" s="375"/>
      <c r="R46" s="376"/>
      <c r="S46" s="374"/>
      <c r="T46" s="375"/>
      <c r="U46" s="375"/>
      <c r="V46" s="375"/>
      <c r="W46" s="376"/>
      <c r="X46" s="566"/>
      <c r="Y46" s="375"/>
      <c r="Z46" s="375"/>
      <c r="AA46" s="375"/>
      <c r="AB46" s="375"/>
      <c r="AC46" s="375"/>
      <c r="AD46" s="375"/>
      <c r="AE46" s="375"/>
      <c r="AF46" s="375"/>
      <c r="AG46" s="375"/>
      <c r="AH46" s="375"/>
      <c r="AI46" s="375"/>
      <c r="AJ46" s="375"/>
      <c r="AK46" s="375"/>
      <c r="AL46" s="375"/>
      <c r="AM46" s="568"/>
      <c r="AN46" s="374"/>
      <c r="AO46" s="376"/>
      <c r="AP46" s="374"/>
      <c r="AQ46" s="375"/>
      <c r="AR46" s="375"/>
      <c r="AS46" s="375"/>
      <c r="AT46" s="376"/>
      <c r="AU46" s="566"/>
      <c r="AV46" s="375"/>
      <c r="AW46" s="375"/>
      <c r="AX46" s="375"/>
      <c r="AY46" s="376"/>
      <c r="AZ46" s="413" t="str">
        <f t="shared" si="12"/>
        <v/>
      </c>
      <c r="BA46" s="538" t="str">
        <f t="shared" si="13"/>
        <v xml:space="preserve">  </v>
      </c>
      <c r="BB46" s="138" t="str">
        <f>IF(AZ46&gt;3,"",IF(E46='Classement TROPHEE'!$T$1,"",IF(AZ46=1,1,IF(AND(AZ46=2,BB45=""),1,IF(AND(AZ46=3,BB45="",BB44=""),1,"")))))</f>
        <v/>
      </c>
      <c r="BC46" s="138" t="str">
        <f t="shared" si="9"/>
        <v/>
      </c>
      <c r="BD46" s="138" t="str">
        <f t="shared" si="10"/>
        <v/>
      </c>
      <c r="BE46" s="138" t="str">
        <f t="shared" si="11"/>
        <v/>
      </c>
      <c r="BF46" s="347" t="str">
        <f>IF(COUNTIFS('Remise des Trophées'!$F$5:$F$204,'Classement-Individuel'!B46&amp;" "&amp;'Classement-Individuel'!C46&amp;" "&amp;'Classement-Individuel'!D46,'Remise des Trophées'!$I$5:$I$204,1)=0,"",COUNTIFS('Remise des Trophées'!$F$5:$F$204,'Classement-Individuel'!B46&amp;" "&amp;'Classement-Individuel'!C46&amp;" "&amp;'Classement-Individuel'!D46,'Remise des Trophées'!$I$5:$I$204,1))</f>
        <v/>
      </c>
      <c r="BG46" s="537" t="str">
        <f>IF(BF46=2,IF(COUNTIFS(BA$7:BA45,BA46,BF$7:BF45,2,BG$7:BG45,1)=1,"",IF(BB46="","",$BG$5)),IF(BB46="","",$BG$5))</f>
        <v/>
      </c>
      <c r="BH46" s="539" t="str">
        <f t="shared" si="14"/>
        <v/>
      </c>
      <c r="BI46" s="539" t="str">
        <f t="shared" si="15"/>
        <v/>
      </c>
      <c r="BJ46" s="139" t="str">
        <f t="shared" si="16"/>
        <v/>
      </c>
      <c r="BK46" s="537" t="str">
        <f t="shared" si="17"/>
        <v/>
      </c>
      <c r="BL46" s="539" t="str">
        <f t="shared" si="18"/>
        <v/>
      </c>
      <c r="BM46" s="539" t="str">
        <f t="shared" si="19"/>
        <v/>
      </c>
      <c r="BN46" s="139" t="str">
        <f t="shared" si="20"/>
        <v/>
      </c>
    </row>
    <row r="47" spans="1:66" s="347" customFormat="1" x14ac:dyDescent="0.25">
      <c r="A47" s="374"/>
      <c r="B47" s="375"/>
      <c r="C47" s="375"/>
      <c r="D47" s="375"/>
      <c r="E47" s="375"/>
      <c r="F47" s="376"/>
      <c r="G47" s="374"/>
      <c r="H47" s="375"/>
      <c r="I47" s="375"/>
      <c r="J47" s="375"/>
      <c r="K47" s="375"/>
      <c r="L47" s="376"/>
      <c r="M47" s="569"/>
      <c r="N47" s="374"/>
      <c r="O47" s="375"/>
      <c r="P47" s="375"/>
      <c r="Q47" s="375"/>
      <c r="R47" s="376"/>
      <c r="S47" s="374"/>
      <c r="T47" s="375"/>
      <c r="U47" s="375"/>
      <c r="V47" s="375"/>
      <c r="W47" s="376"/>
      <c r="X47" s="566"/>
      <c r="Y47" s="375"/>
      <c r="Z47" s="375"/>
      <c r="AA47" s="375"/>
      <c r="AB47" s="375"/>
      <c r="AC47" s="375"/>
      <c r="AD47" s="375"/>
      <c r="AE47" s="375"/>
      <c r="AF47" s="375"/>
      <c r="AG47" s="375"/>
      <c r="AH47" s="375"/>
      <c r="AI47" s="375"/>
      <c r="AJ47" s="375"/>
      <c r="AK47" s="375"/>
      <c r="AL47" s="375"/>
      <c r="AM47" s="568"/>
      <c r="AN47" s="374"/>
      <c r="AO47" s="376"/>
      <c r="AP47" s="374"/>
      <c r="AQ47" s="375"/>
      <c r="AR47" s="375"/>
      <c r="AS47" s="375"/>
      <c r="AT47" s="376"/>
      <c r="AU47" s="566"/>
      <c r="AV47" s="375"/>
      <c r="AW47" s="375"/>
      <c r="AX47" s="375"/>
      <c r="AY47" s="376"/>
      <c r="AZ47" s="413" t="str">
        <f t="shared" si="12"/>
        <v/>
      </c>
      <c r="BA47" s="538" t="str">
        <f t="shared" si="13"/>
        <v xml:space="preserve">  </v>
      </c>
      <c r="BB47" s="138" t="str">
        <f>IF(AZ47&gt;3,"",IF(E47='Classement TROPHEE'!$T$1,"",IF(AZ47=1,1,IF(AND(AZ47=2,BB46=""),1,IF(AND(AZ47=3,BB46="",BB45=""),1,"")))))</f>
        <v/>
      </c>
      <c r="BC47" s="138" t="str">
        <f t="shared" si="9"/>
        <v/>
      </c>
      <c r="BD47" s="138" t="str">
        <f t="shared" si="10"/>
        <v/>
      </c>
      <c r="BE47" s="138" t="str">
        <f t="shared" si="11"/>
        <v/>
      </c>
      <c r="BF47" s="347" t="str">
        <f>IF(COUNTIFS('Remise des Trophées'!$F$5:$F$204,'Classement-Individuel'!B47&amp;" "&amp;'Classement-Individuel'!C47&amp;" "&amp;'Classement-Individuel'!D47,'Remise des Trophées'!$I$5:$I$204,1)=0,"",COUNTIFS('Remise des Trophées'!$F$5:$F$204,'Classement-Individuel'!B47&amp;" "&amp;'Classement-Individuel'!C47&amp;" "&amp;'Classement-Individuel'!D47,'Remise des Trophées'!$I$5:$I$204,1))</f>
        <v/>
      </c>
      <c r="BG47" s="537" t="str">
        <f>IF(BF47=2,IF(COUNTIFS(BA$7:BA46,BA47,BF$7:BF46,2,BG$7:BG46,1)=1,"",IF(BB47="","",$BG$5)),IF(BB47="","",$BG$5))</f>
        <v/>
      </c>
      <c r="BH47" s="539" t="str">
        <f t="shared" si="14"/>
        <v/>
      </c>
      <c r="BI47" s="539" t="str">
        <f t="shared" si="15"/>
        <v/>
      </c>
      <c r="BJ47" s="139" t="str">
        <f t="shared" si="16"/>
        <v/>
      </c>
      <c r="BK47" s="537" t="str">
        <f t="shared" si="17"/>
        <v/>
      </c>
      <c r="BL47" s="539" t="str">
        <f t="shared" si="18"/>
        <v/>
      </c>
      <c r="BM47" s="539" t="str">
        <f t="shared" si="19"/>
        <v/>
      </c>
      <c r="BN47" s="139" t="str">
        <f t="shared" si="20"/>
        <v/>
      </c>
    </row>
    <row r="48" spans="1:66" s="347" customFormat="1" x14ac:dyDescent="0.25">
      <c r="A48" s="374"/>
      <c r="B48" s="375"/>
      <c r="C48" s="375"/>
      <c r="D48" s="375"/>
      <c r="E48" s="375"/>
      <c r="F48" s="376"/>
      <c r="G48" s="374"/>
      <c r="H48" s="375"/>
      <c r="I48" s="375"/>
      <c r="J48" s="375"/>
      <c r="K48" s="375"/>
      <c r="L48" s="376"/>
      <c r="M48" s="569"/>
      <c r="N48" s="374"/>
      <c r="O48" s="375"/>
      <c r="P48" s="375"/>
      <c r="Q48" s="375"/>
      <c r="R48" s="376"/>
      <c r="S48" s="374"/>
      <c r="T48" s="375"/>
      <c r="U48" s="375"/>
      <c r="V48" s="375"/>
      <c r="W48" s="376"/>
      <c r="X48" s="566"/>
      <c r="Y48" s="375"/>
      <c r="Z48" s="375"/>
      <c r="AA48" s="375"/>
      <c r="AB48" s="375"/>
      <c r="AC48" s="375"/>
      <c r="AD48" s="375"/>
      <c r="AE48" s="375"/>
      <c r="AF48" s="375"/>
      <c r="AG48" s="375"/>
      <c r="AH48" s="375"/>
      <c r="AI48" s="375"/>
      <c r="AJ48" s="375"/>
      <c r="AK48" s="375"/>
      <c r="AL48" s="375"/>
      <c r="AM48" s="568"/>
      <c r="AN48" s="374"/>
      <c r="AO48" s="376"/>
      <c r="AP48" s="374"/>
      <c r="AQ48" s="375"/>
      <c r="AR48" s="375"/>
      <c r="AS48" s="375"/>
      <c r="AT48" s="376"/>
      <c r="AU48" s="566"/>
      <c r="AV48" s="375"/>
      <c r="AW48" s="375"/>
      <c r="AX48" s="375"/>
      <c r="AY48" s="376"/>
      <c r="AZ48" s="413" t="str">
        <f t="shared" si="12"/>
        <v/>
      </c>
      <c r="BA48" s="538" t="str">
        <f t="shared" si="13"/>
        <v xml:space="preserve">  </v>
      </c>
      <c r="BB48" s="138" t="str">
        <f>IF(AZ48&gt;3,"",IF(E48='Classement TROPHEE'!$T$1,"",IF(AZ48=1,1,IF(AND(AZ48=2,BB47=""),1,IF(AND(AZ48=3,BB47="",BB46=""),1,"")))))</f>
        <v/>
      </c>
      <c r="BC48" s="138" t="str">
        <f t="shared" si="9"/>
        <v/>
      </c>
      <c r="BD48" s="138" t="str">
        <f t="shared" si="10"/>
        <v/>
      </c>
      <c r="BE48" s="138" t="str">
        <f t="shared" si="11"/>
        <v/>
      </c>
      <c r="BF48" s="347" t="str">
        <f>IF(COUNTIFS('Remise des Trophées'!$F$5:$F$204,'Classement-Individuel'!B48&amp;" "&amp;'Classement-Individuel'!C48&amp;" "&amp;'Classement-Individuel'!D48,'Remise des Trophées'!$I$5:$I$204,1)=0,"",COUNTIFS('Remise des Trophées'!$F$5:$F$204,'Classement-Individuel'!B48&amp;" "&amp;'Classement-Individuel'!C48&amp;" "&amp;'Classement-Individuel'!D48,'Remise des Trophées'!$I$5:$I$204,1))</f>
        <v/>
      </c>
      <c r="BG48" s="537" t="str">
        <f>IF(BF48=2,IF(COUNTIFS(BA$7:BA47,BA48,BF$7:BF47,2,BG$7:BG47,1)=1,"",IF(BB48="","",$BG$5)),IF(BB48="","",$BG$5))</f>
        <v/>
      </c>
      <c r="BH48" s="539" t="str">
        <f t="shared" si="14"/>
        <v/>
      </c>
      <c r="BI48" s="539" t="str">
        <f t="shared" si="15"/>
        <v/>
      </c>
      <c r="BJ48" s="139" t="str">
        <f t="shared" si="16"/>
        <v/>
      </c>
      <c r="BK48" s="537" t="str">
        <f t="shared" si="17"/>
        <v/>
      </c>
      <c r="BL48" s="539" t="str">
        <f t="shared" si="18"/>
        <v/>
      </c>
      <c r="BM48" s="539" t="str">
        <f t="shared" si="19"/>
        <v/>
      </c>
      <c r="BN48" s="139" t="str">
        <f t="shared" si="20"/>
        <v/>
      </c>
    </row>
    <row r="49" spans="1:66" s="347" customFormat="1" x14ac:dyDescent="0.25">
      <c r="A49" s="374"/>
      <c r="B49" s="375"/>
      <c r="C49" s="375"/>
      <c r="D49" s="375"/>
      <c r="E49" s="375"/>
      <c r="F49" s="376"/>
      <c r="G49" s="374"/>
      <c r="H49" s="375"/>
      <c r="I49" s="375"/>
      <c r="J49" s="375"/>
      <c r="K49" s="375"/>
      <c r="L49" s="376"/>
      <c r="M49" s="569"/>
      <c r="N49" s="374"/>
      <c r="O49" s="375"/>
      <c r="P49" s="375"/>
      <c r="Q49" s="375"/>
      <c r="R49" s="376"/>
      <c r="S49" s="374"/>
      <c r="T49" s="375"/>
      <c r="U49" s="375"/>
      <c r="V49" s="375"/>
      <c r="W49" s="376"/>
      <c r="X49" s="566"/>
      <c r="Y49" s="375"/>
      <c r="Z49" s="375"/>
      <c r="AA49" s="375"/>
      <c r="AB49" s="375"/>
      <c r="AC49" s="375"/>
      <c r="AD49" s="375"/>
      <c r="AE49" s="375"/>
      <c r="AF49" s="375"/>
      <c r="AG49" s="375"/>
      <c r="AH49" s="375"/>
      <c r="AI49" s="375"/>
      <c r="AJ49" s="375"/>
      <c r="AK49" s="375"/>
      <c r="AL49" s="375"/>
      <c r="AM49" s="568"/>
      <c r="AN49" s="374"/>
      <c r="AO49" s="376"/>
      <c r="AP49" s="374"/>
      <c r="AQ49" s="375"/>
      <c r="AR49" s="375"/>
      <c r="AS49" s="375"/>
      <c r="AT49" s="376"/>
      <c r="AU49" s="566"/>
      <c r="AV49" s="375"/>
      <c r="AW49" s="375"/>
      <c r="AX49" s="375"/>
      <c r="AY49" s="376"/>
      <c r="AZ49" s="413" t="str">
        <f t="shared" si="12"/>
        <v/>
      </c>
      <c r="BA49" s="538" t="str">
        <f t="shared" si="13"/>
        <v xml:space="preserve">  </v>
      </c>
      <c r="BB49" s="138" t="str">
        <f>IF(AZ49&gt;3,"",IF(E49='Classement TROPHEE'!$T$1,"",IF(AZ49=1,1,IF(AND(AZ49=2,BB48=""),1,IF(AND(AZ49=3,BB48="",BB47=""),1,"")))))</f>
        <v/>
      </c>
      <c r="BC49" s="138" t="str">
        <f t="shared" si="9"/>
        <v/>
      </c>
      <c r="BD49" s="138" t="str">
        <f t="shared" si="10"/>
        <v/>
      </c>
      <c r="BE49" s="138" t="str">
        <f t="shared" si="11"/>
        <v/>
      </c>
      <c r="BF49" s="347" t="str">
        <f>IF(COUNTIFS('Remise des Trophées'!$F$5:$F$204,'Classement-Individuel'!B49&amp;" "&amp;'Classement-Individuel'!C49&amp;" "&amp;'Classement-Individuel'!D49,'Remise des Trophées'!$I$5:$I$204,1)=0,"",COUNTIFS('Remise des Trophées'!$F$5:$F$204,'Classement-Individuel'!B49&amp;" "&amp;'Classement-Individuel'!C49&amp;" "&amp;'Classement-Individuel'!D49,'Remise des Trophées'!$I$5:$I$204,1))</f>
        <v/>
      </c>
      <c r="BG49" s="537" t="str">
        <f>IF(BF49=2,IF(COUNTIFS(BA$7:BA48,BA49,BF$7:BF48,2,BG$7:BG48,1)=1,"",IF(BB49="","",$BG$5)),IF(BB49="","",$BG$5))</f>
        <v/>
      </c>
      <c r="BH49" s="539" t="str">
        <f t="shared" si="14"/>
        <v/>
      </c>
      <c r="BI49" s="539" t="str">
        <f t="shared" si="15"/>
        <v/>
      </c>
      <c r="BJ49" s="139" t="str">
        <f t="shared" si="16"/>
        <v/>
      </c>
      <c r="BK49" s="537" t="str">
        <f t="shared" si="17"/>
        <v/>
      </c>
      <c r="BL49" s="539" t="str">
        <f t="shared" si="18"/>
        <v/>
      </c>
      <c r="BM49" s="539" t="str">
        <f t="shared" si="19"/>
        <v/>
      </c>
      <c r="BN49" s="139" t="str">
        <f t="shared" si="20"/>
        <v/>
      </c>
    </row>
    <row r="50" spans="1:66" s="347" customFormat="1" x14ac:dyDescent="0.25">
      <c r="A50" s="374"/>
      <c r="B50" s="375"/>
      <c r="C50" s="375"/>
      <c r="D50" s="375"/>
      <c r="E50" s="375"/>
      <c r="F50" s="376"/>
      <c r="G50" s="374"/>
      <c r="H50" s="375"/>
      <c r="I50" s="375"/>
      <c r="J50" s="375"/>
      <c r="K50" s="375"/>
      <c r="L50" s="376"/>
      <c r="M50" s="569"/>
      <c r="N50" s="374"/>
      <c r="O50" s="375"/>
      <c r="P50" s="375"/>
      <c r="Q50" s="375"/>
      <c r="R50" s="376"/>
      <c r="S50" s="374"/>
      <c r="T50" s="375"/>
      <c r="U50" s="375"/>
      <c r="V50" s="375"/>
      <c r="W50" s="376"/>
      <c r="X50" s="566"/>
      <c r="Y50" s="375"/>
      <c r="Z50" s="375"/>
      <c r="AA50" s="375"/>
      <c r="AB50" s="375"/>
      <c r="AC50" s="375"/>
      <c r="AD50" s="375"/>
      <c r="AE50" s="375"/>
      <c r="AF50" s="375"/>
      <c r="AG50" s="375"/>
      <c r="AH50" s="375"/>
      <c r="AI50" s="375"/>
      <c r="AJ50" s="375"/>
      <c r="AK50" s="375"/>
      <c r="AL50" s="375"/>
      <c r="AM50" s="568"/>
      <c r="AN50" s="374"/>
      <c r="AO50" s="376"/>
      <c r="AP50" s="374"/>
      <c r="AQ50" s="375"/>
      <c r="AR50" s="375"/>
      <c r="AS50" s="375"/>
      <c r="AT50" s="376"/>
      <c r="AU50" s="566"/>
      <c r="AV50" s="375"/>
      <c r="AW50" s="375"/>
      <c r="AX50" s="375"/>
      <c r="AY50" s="376"/>
      <c r="AZ50" s="413" t="str">
        <f t="shared" si="12"/>
        <v/>
      </c>
      <c r="BA50" s="538" t="str">
        <f t="shared" si="13"/>
        <v xml:space="preserve">  </v>
      </c>
      <c r="BB50" s="138" t="str">
        <f>IF(AZ50&gt;3,"",IF(E50='Classement TROPHEE'!$T$1,"",IF(AZ50=1,1,IF(AND(AZ50=2,BB49=""),1,IF(AND(AZ50=3,BB49="",BB48=""),1,"")))))</f>
        <v/>
      </c>
      <c r="BC50" s="138" t="str">
        <f t="shared" si="9"/>
        <v/>
      </c>
      <c r="BD50" s="138" t="str">
        <f t="shared" si="10"/>
        <v/>
      </c>
      <c r="BE50" s="138" t="str">
        <f t="shared" si="11"/>
        <v/>
      </c>
      <c r="BF50" s="347" t="str">
        <f>IF(COUNTIFS('Remise des Trophées'!$F$5:$F$204,'Classement-Individuel'!B50&amp;" "&amp;'Classement-Individuel'!C50&amp;" "&amp;'Classement-Individuel'!D50,'Remise des Trophées'!$I$5:$I$204,1)=0,"",COUNTIFS('Remise des Trophées'!$F$5:$F$204,'Classement-Individuel'!B50&amp;" "&amp;'Classement-Individuel'!C50&amp;" "&amp;'Classement-Individuel'!D50,'Remise des Trophées'!$I$5:$I$204,1))</f>
        <v/>
      </c>
      <c r="BG50" s="537" t="str">
        <f>IF(BF50=2,IF(COUNTIFS(BA$7:BA49,BA50,BF$7:BF49,2,BG$7:BG49,1)=1,"",IF(BB50="","",$BG$5)),IF(BB50="","",$BG$5))</f>
        <v/>
      </c>
      <c r="BH50" s="539" t="str">
        <f t="shared" si="14"/>
        <v/>
      </c>
      <c r="BI50" s="539" t="str">
        <f t="shared" si="15"/>
        <v/>
      </c>
      <c r="BJ50" s="139" t="str">
        <f t="shared" si="16"/>
        <v/>
      </c>
      <c r="BK50" s="537" t="str">
        <f t="shared" si="17"/>
        <v/>
      </c>
      <c r="BL50" s="539" t="str">
        <f t="shared" si="18"/>
        <v/>
      </c>
      <c r="BM50" s="539" t="str">
        <f t="shared" si="19"/>
        <v/>
      </c>
      <c r="BN50" s="139" t="str">
        <f t="shared" si="20"/>
        <v/>
      </c>
    </row>
    <row r="51" spans="1:66" s="347" customFormat="1" x14ac:dyDescent="0.25">
      <c r="A51" s="374"/>
      <c r="B51" s="375"/>
      <c r="C51" s="375"/>
      <c r="D51" s="375"/>
      <c r="E51" s="375"/>
      <c r="F51" s="376"/>
      <c r="G51" s="374"/>
      <c r="H51" s="375"/>
      <c r="I51" s="375"/>
      <c r="J51" s="375"/>
      <c r="K51" s="375"/>
      <c r="L51" s="376"/>
      <c r="M51" s="569"/>
      <c r="N51" s="374"/>
      <c r="O51" s="375"/>
      <c r="P51" s="375"/>
      <c r="Q51" s="375"/>
      <c r="R51" s="376"/>
      <c r="S51" s="374"/>
      <c r="T51" s="375"/>
      <c r="U51" s="375"/>
      <c r="V51" s="375"/>
      <c r="W51" s="376"/>
      <c r="X51" s="566"/>
      <c r="Y51" s="375"/>
      <c r="Z51" s="375"/>
      <c r="AA51" s="375"/>
      <c r="AB51" s="375"/>
      <c r="AC51" s="375"/>
      <c r="AD51" s="375"/>
      <c r="AE51" s="375"/>
      <c r="AF51" s="375"/>
      <c r="AG51" s="375"/>
      <c r="AH51" s="375"/>
      <c r="AI51" s="375"/>
      <c r="AJ51" s="375"/>
      <c r="AK51" s="375"/>
      <c r="AL51" s="375"/>
      <c r="AM51" s="568"/>
      <c r="AN51" s="374"/>
      <c r="AO51" s="376"/>
      <c r="AP51" s="374"/>
      <c r="AQ51" s="375"/>
      <c r="AR51" s="375"/>
      <c r="AS51" s="375"/>
      <c r="AT51" s="376"/>
      <c r="AU51" s="566"/>
      <c r="AV51" s="375"/>
      <c r="AW51" s="375"/>
      <c r="AX51" s="375"/>
      <c r="AY51" s="376"/>
      <c r="AZ51" s="413" t="str">
        <f t="shared" si="12"/>
        <v/>
      </c>
      <c r="BA51" s="538" t="str">
        <f t="shared" si="13"/>
        <v xml:space="preserve">  </v>
      </c>
      <c r="BB51" s="138" t="str">
        <f>IF(AZ51&gt;3,"",IF(E51='Classement TROPHEE'!$T$1,"",IF(AZ51=1,1,IF(AND(AZ51=2,BB50=""),1,IF(AND(AZ51=3,BB50="",BB49=""),1,"")))))</f>
        <v/>
      </c>
      <c r="BC51" s="138" t="str">
        <f t="shared" si="9"/>
        <v/>
      </c>
      <c r="BD51" s="138" t="str">
        <f t="shared" si="10"/>
        <v/>
      </c>
      <c r="BE51" s="138" t="str">
        <f t="shared" si="11"/>
        <v/>
      </c>
      <c r="BF51" s="347" t="str">
        <f>IF(COUNTIFS('Remise des Trophées'!$F$5:$F$204,'Classement-Individuel'!B51&amp;" "&amp;'Classement-Individuel'!C51&amp;" "&amp;'Classement-Individuel'!D51,'Remise des Trophées'!$I$5:$I$204,1)=0,"",COUNTIFS('Remise des Trophées'!$F$5:$F$204,'Classement-Individuel'!B51&amp;" "&amp;'Classement-Individuel'!C51&amp;" "&amp;'Classement-Individuel'!D51,'Remise des Trophées'!$I$5:$I$204,1))</f>
        <v/>
      </c>
      <c r="BG51" s="537" t="str">
        <f>IF(BF51=2,IF(COUNTIFS(BA$7:BA50,BA51,BF$7:BF50,2,BG$7:BG50,1)=1,"",IF(BB51="","",$BG$5)),IF(BB51="","",$BG$5))</f>
        <v/>
      </c>
      <c r="BH51" s="539" t="str">
        <f t="shared" si="14"/>
        <v/>
      </c>
      <c r="BI51" s="539" t="str">
        <f t="shared" si="15"/>
        <v/>
      </c>
      <c r="BJ51" s="139" t="str">
        <f t="shared" si="16"/>
        <v/>
      </c>
      <c r="BK51" s="537" t="str">
        <f t="shared" si="17"/>
        <v/>
      </c>
      <c r="BL51" s="539" t="str">
        <f t="shared" si="18"/>
        <v/>
      </c>
      <c r="BM51" s="539" t="str">
        <f t="shared" si="19"/>
        <v/>
      </c>
      <c r="BN51" s="139" t="str">
        <f t="shared" si="20"/>
        <v/>
      </c>
    </row>
    <row r="52" spans="1:66" s="347" customFormat="1" x14ac:dyDescent="0.25">
      <c r="A52" s="374"/>
      <c r="B52" s="375"/>
      <c r="C52" s="375"/>
      <c r="D52" s="375"/>
      <c r="E52" s="375"/>
      <c r="F52" s="376"/>
      <c r="G52" s="374"/>
      <c r="H52" s="375"/>
      <c r="I52" s="375"/>
      <c r="J52" s="375"/>
      <c r="K52" s="375"/>
      <c r="L52" s="376"/>
      <c r="M52" s="569"/>
      <c r="N52" s="374"/>
      <c r="O52" s="375"/>
      <c r="P52" s="375"/>
      <c r="Q52" s="375"/>
      <c r="R52" s="376"/>
      <c r="S52" s="374"/>
      <c r="T52" s="375"/>
      <c r="U52" s="375"/>
      <c r="V52" s="375"/>
      <c r="W52" s="376"/>
      <c r="X52" s="566"/>
      <c r="Y52" s="375"/>
      <c r="Z52" s="375"/>
      <c r="AA52" s="375"/>
      <c r="AB52" s="375"/>
      <c r="AC52" s="375"/>
      <c r="AD52" s="375"/>
      <c r="AE52" s="375"/>
      <c r="AF52" s="375"/>
      <c r="AG52" s="375"/>
      <c r="AH52" s="375"/>
      <c r="AI52" s="375"/>
      <c r="AJ52" s="375"/>
      <c r="AK52" s="375"/>
      <c r="AL52" s="375"/>
      <c r="AM52" s="568"/>
      <c r="AN52" s="374"/>
      <c r="AO52" s="376"/>
      <c r="AP52" s="374"/>
      <c r="AQ52" s="375"/>
      <c r="AR52" s="375"/>
      <c r="AS52" s="375"/>
      <c r="AT52" s="376"/>
      <c r="AU52" s="566"/>
      <c r="AV52" s="375"/>
      <c r="AW52" s="375"/>
      <c r="AX52" s="375"/>
      <c r="AY52" s="376"/>
      <c r="AZ52" s="413" t="str">
        <f t="shared" si="12"/>
        <v/>
      </c>
      <c r="BA52" s="538" t="str">
        <f t="shared" si="13"/>
        <v xml:space="preserve">  </v>
      </c>
      <c r="BB52" s="138" t="str">
        <f>IF(AZ52&gt;3,"",IF(E52='Classement TROPHEE'!$T$1,"",IF(AZ52=1,1,IF(AND(AZ52=2,BB51=""),1,IF(AND(AZ52=3,BB51="",BB50=""),1,"")))))</f>
        <v/>
      </c>
      <c r="BC52" s="138" t="str">
        <f t="shared" si="9"/>
        <v/>
      </c>
      <c r="BD52" s="138" t="str">
        <f t="shared" si="10"/>
        <v/>
      </c>
      <c r="BE52" s="138" t="str">
        <f t="shared" si="11"/>
        <v/>
      </c>
      <c r="BF52" s="347" t="str">
        <f>IF(COUNTIFS('Remise des Trophées'!$F$5:$F$204,'Classement-Individuel'!B52&amp;" "&amp;'Classement-Individuel'!C52&amp;" "&amp;'Classement-Individuel'!D52,'Remise des Trophées'!$I$5:$I$204,1)=0,"",COUNTIFS('Remise des Trophées'!$F$5:$F$204,'Classement-Individuel'!B52&amp;" "&amp;'Classement-Individuel'!C52&amp;" "&amp;'Classement-Individuel'!D52,'Remise des Trophées'!$I$5:$I$204,1))</f>
        <v/>
      </c>
      <c r="BG52" s="537" t="str">
        <f>IF(BF52=2,IF(COUNTIFS(BA$7:BA51,BA52,BF$7:BF51,2,BG$7:BG51,1)=1,"",IF(BB52="","",$BG$5)),IF(BB52="","",$BG$5))</f>
        <v/>
      </c>
      <c r="BH52" s="539" t="str">
        <f t="shared" si="14"/>
        <v/>
      </c>
      <c r="BI52" s="539" t="str">
        <f t="shared" si="15"/>
        <v/>
      </c>
      <c r="BJ52" s="139" t="str">
        <f t="shared" si="16"/>
        <v/>
      </c>
      <c r="BK52" s="537" t="str">
        <f t="shared" si="17"/>
        <v/>
      </c>
      <c r="BL52" s="539" t="str">
        <f t="shared" si="18"/>
        <v/>
      </c>
      <c r="BM52" s="539" t="str">
        <f t="shared" si="19"/>
        <v/>
      </c>
      <c r="BN52" s="139" t="str">
        <f t="shared" si="20"/>
        <v/>
      </c>
    </row>
    <row r="53" spans="1:66" s="347" customFormat="1" x14ac:dyDescent="0.25">
      <c r="A53" s="374"/>
      <c r="B53" s="375"/>
      <c r="C53" s="375"/>
      <c r="D53" s="375"/>
      <c r="E53" s="375"/>
      <c r="F53" s="376"/>
      <c r="G53" s="374"/>
      <c r="H53" s="375"/>
      <c r="I53" s="375"/>
      <c r="J53" s="375"/>
      <c r="K53" s="375"/>
      <c r="L53" s="376"/>
      <c r="M53" s="569"/>
      <c r="N53" s="374"/>
      <c r="O53" s="375"/>
      <c r="P53" s="375"/>
      <c r="Q53" s="375"/>
      <c r="R53" s="376"/>
      <c r="S53" s="374"/>
      <c r="T53" s="375"/>
      <c r="U53" s="375"/>
      <c r="V53" s="375"/>
      <c r="W53" s="376"/>
      <c r="X53" s="566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  <c r="AK53" s="375"/>
      <c r="AL53" s="375"/>
      <c r="AM53" s="568"/>
      <c r="AN53" s="374"/>
      <c r="AO53" s="376"/>
      <c r="AP53" s="374"/>
      <c r="AQ53" s="375"/>
      <c r="AR53" s="375"/>
      <c r="AS53" s="375"/>
      <c r="AT53" s="376"/>
      <c r="AU53" s="566"/>
      <c r="AV53" s="375"/>
      <c r="AW53" s="375"/>
      <c r="AX53" s="375"/>
      <c r="AY53" s="376"/>
      <c r="AZ53" s="413" t="str">
        <f t="shared" si="12"/>
        <v/>
      </c>
      <c r="BA53" s="538" t="str">
        <f t="shared" si="13"/>
        <v xml:space="preserve">  </v>
      </c>
      <c r="BB53" s="138" t="str">
        <f>IF(AZ53&gt;3,"",IF(E53='Classement TROPHEE'!$T$1,"",IF(AZ53=1,1,IF(AND(AZ53=2,BB52=""),1,IF(AND(AZ53=3,BB52="",BB51=""),1,"")))))</f>
        <v/>
      </c>
      <c r="BC53" s="138" t="str">
        <f t="shared" si="9"/>
        <v/>
      </c>
      <c r="BD53" s="138" t="str">
        <f t="shared" si="10"/>
        <v/>
      </c>
      <c r="BE53" s="138" t="str">
        <f t="shared" si="11"/>
        <v/>
      </c>
      <c r="BF53" s="347" t="str">
        <f>IF(COUNTIFS('Remise des Trophées'!$F$5:$F$204,'Classement-Individuel'!B53&amp;" "&amp;'Classement-Individuel'!C53&amp;" "&amp;'Classement-Individuel'!D53,'Remise des Trophées'!$I$5:$I$204,1)=0,"",COUNTIFS('Remise des Trophées'!$F$5:$F$204,'Classement-Individuel'!B53&amp;" "&amp;'Classement-Individuel'!C53&amp;" "&amp;'Classement-Individuel'!D53,'Remise des Trophées'!$I$5:$I$204,1))</f>
        <v/>
      </c>
      <c r="BG53" s="537" t="str">
        <f>IF(BF53=2,IF(COUNTIFS(BA$7:BA52,BA53,BF$7:BF52,2,BG$7:BG52,1)=1,"",IF(BB53="","",$BG$5)),IF(BB53="","",$BG$5))</f>
        <v/>
      </c>
      <c r="BH53" s="539" t="str">
        <f t="shared" si="14"/>
        <v/>
      </c>
      <c r="BI53" s="539" t="str">
        <f t="shared" si="15"/>
        <v/>
      </c>
      <c r="BJ53" s="139" t="str">
        <f t="shared" si="16"/>
        <v/>
      </c>
      <c r="BK53" s="537" t="str">
        <f t="shared" si="17"/>
        <v/>
      </c>
      <c r="BL53" s="539" t="str">
        <f t="shared" si="18"/>
        <v/>
      </c>
      <c r="BM53" s="539" t="str">
        <f t="shared" si="19"/>
        <v/>
      </c>
      <c r="BN53" s="139" t="str">
        <f t="shared" si="20"/>
        <v/>
      </c>
    </row>
    <row r="54" spans="1:66" s="347" customFormat="1" x14ac:dyDescent="0.25">
      <c r="A54" s="374"/>
      <c r="B54" s="375"/>
      <c r="C54" s="375"/>
      <c r="D54" s="375"/>
      <c r="E54" s="375"/>
      <c r="F54" s="376"/>
      <c r="G54" s="374"/>
      <c r="H54" s="375"/>
      <c r="I54" s="375"/>
      <c r="J54" s="375"/>
      <c r="K54" s="375"/>
      <c r="L54" s="376"/>
      <c r="M54" s="569"/>
      <c r="N54" s="374"/>
      <c r="O54" s="375"/>
      <c r="P54" s="375"/>
      <c r="Q54" s="375"/>
      <c r="R54" s="376"/>
      <c r="S54" s="374"/>
      <c r="T54" s="375"/>
      <c r="U54" s="375"/>
      <c r="V54" s="375"/>
      <c r="W54" s="376"/>
      <c r="X54" s="566"/>
      <c r="Y54" s="375"/>
      <c r="Z54" s="375"/>
      <c r="AA54" s="375"/>
      <c r="AB54" s="375"/>
      <c r="AC54" s="375"/>
      <c r="AD54" s="375"/>
      <c r="AE54" s="375"/>
      <c r="AF54" s="375"/>
      <c r="AG54" s="375"/>
      <c r="AH54" s="375"/>
      <c r="AI54" s="375"/>
      <c r="AJ54" s="375"/>
      <c r="AK54" s="375"/>
      <c r="AL54" s="375"/>
      <c r="AM54" s="568"/>
      <c r="AN54" s="374"/>
      <c r="AO54" s="376"/>
      <c r="AP54" s="374"/>
      <c r="AQ54" s="375"/>
      <c r="AR54" s="375"/>
      <c r="AS54" s="375"/>
      <c r="AT54" s="376"/>
      <c r="AU54" s="566"/>
      <c r="AV54" s="375"/>
      <c r="AW54" s="375"/>
      <c r="AX54" s="375"/>
      <c r="AY54" s="376"/>
      <c r="AZ54" s="413" t="str">
        <f t="shared" si="12"/>
        <v/>
      </c>
      <c r="BA54" s="538" t="str">
        <f t="shared" si="13"/>
        <v xml:space="preserve">  </v>
      </c>
      <c r="BB54" s="138" t="str">
        <f>IF(AZ54&gt;3,"",IF(E54='Classement TROPHEE'!$T$1,"",IF(AZ54=1,1,IF(AND(AZ54=2,BB53=""),1,IF(AND(AZ54=3,BB53="",BB52=""),1,"")))))</f>
        <v/>
      </c>
      <c r="BC54" s="138" t="str">
        <f t="shared" si="9"/>
        <v/>
      </c>
      <c r="BD54" s="138" t="str">
        <f t="shared" si="10"/>
        <v/>
      </c>
      <c r="BE54" s="138" t="str">
        <f t="shared" si="11"/>
        <v/>
      </c>
      <c r="BF54" s="347" t="str">
        <f>IF(COUNTIFS('Remise des Trophées'!$F$5:$F$204,'Classement-Individuel'!B54&amp;" "&amp;'Classement-Individuel'!C54&amp;" "&amp;'Classement-Individuel'!D54,'Remise des Trophées'!$I$5:$I$204,1)=0,"",COUNTIFS('Remise des Trophées'!$F$5:$F$204,'Classement-Individuel'!B54&amp;" "&amp;'Classement-Individuel'!C54&amp;" "&amp;'Classement-Individuel'!D54,'Remise des Trophées'!$I$5:$I$204,1))</f>
        <v/>
      </c>
      <c r="BG54" s="537" t="str">
        <f>IF(BF54=2,IF(COUNTIFS(BA$7:BA53,BA54,BF$7:BF53,2,BG$7:BG53,1)=1,"",IF(BB54="","",$BG$5)),IF(BB54="","",$BG$5))</f>
        <v/>
      </c>
      <c r="BH54" s="539" t="str">
        <f t="shared" si="14"/>
        <v/>
      </c>
      <c r="BI54" s="539" t="str">
        <f t="shared" si="15"/>
        <v/>
      </c>
      <c r="BJ54" s="139" t="str">
        <f t="shared" si="16"/>
        <v/>
      </c>
      <c r="BK54" s="537" t="str">
        <f t="shared" si="17"/>
        <v/>
      </c>
      <c r="BL54" s="539" t="str">
        <f t="shared" si="18"/>
        <v/>
      </c>
      <c r="BM54" s="539" t="str">
        <f t="shared" si="19"/>
        <v/>
      </c>
      <c r="BN54" s="139" t="str">
        <f t="shared" si="20"/>
        <v/>
      </c>
    </row>
    <row r="55" spans="1:66" s="347" customFormat="1" x14ac:dyDescent="0.25">
      <c r="A55" s="374"/>
      <c r="B55" s="375"/>
      <c r="C55" s="375"/>
      <c r="D55" s="375"/>
      <c r="E55" s="375"/>
      <c r="F55" s="376"/>
      <c r="G55" s="374"/>
      <c r="H55" s="375"/>
      <c r="I55" s="375"/>
      <c r="J55" s="375"/>
      <c r="K55" s="375"/>
      <c r="L55" s="376"/>
      <c r="M55" s="569"/>
      <c r="N55" s="374"/>
      <c r="O55" s="375"/>
      <c r="P55" s="375"/>
      <c r="Q55" s="375"/>
      <c r="R55" s="376"/>
      <c r="S55" s="374"/>
      <c r="T55" s="375"/>
      <c r="U55" s="375"/>
      <c r="V55" s="375"/>
      <c r="W55" s="376"/>
      <c r="X55" s="566"/>
      <c r="Y55" s="375"/>
      <c r="Z55" s="375"/>
      <c r="AA55" s="375"/>
      <c r="AB55" s="375"/>
      <c r="AC55" s="375"/>
      <c r="AD55" s="375"/>
      <c r="AE55" s="375"/>
      <c r="AF55" s="375"/>
      <c r="AG55" s="375"/>
      <c r="AH55" s="375"/>
      <c r="AI55" s="375"/>
      <c r="AJ55" s="375"/>
      <c r="AK55" s="375"/>
      <c r="AL55" s="375"/>
      <c r="AM55" s="568"/>
      <c r="AN55" s="374"/>
      <c r="AO55" s="376"/>
      <c r="AP55" s="374"/>
      <c r="AQ55" s="375"/>
      <c r="AR55" s="375"/>
      <c r="AS55" s="375"/>
      <c r="AT55" s="376"/>
      <c r="AU55" s="566"/>
      <c r="AV55" s="375"/>
      <c r="AW55" s="375"/>
      <c r="AX55" s="375"/>
      <c r="AY55" s="376"/>
      <c r="AZ55" s="413" t="str">
        <f t="shared" si="12"/>
        <v/>
      </c>
      <c r="BA55" s="538" t="str">
        <f t="shared" si="13"/>
        <v xml:space="preserve">  </v>
      </c>
      <c r="BB55" s="138" t="str">
        <f>IF(AZ55&gt;3,"",IF(E55='Classement TROPHEE'!$T$1,"",IF(AZ55=1,1,IF(AND(AZ55=2,BB54=""),1,IF(AND(AZ55=3,BB54="",BB53=""),1,"")))))</f>
        <v/>
      </c>
      <c r="BC55" s="138" t="str">
        <f t="shared" si="9"/>
        <v/>
      </c>
      <c r="BD55" s="138" t="str">
        <f t="shared" si="10"/>
        <v/>
      </c>
      <c r="BE55" s="138" t="str">
        <f t="shared" si="11"/>
        <v/>
      </c>
      <c r="BF55" s="347" t="str">
        <f>IF(COUNTIFS('Remise des Trophées'!$F$5:$F$204,'Classement-Individuel'!B55&amp;" "&amp;'Classement-Individuel'!C55&amp;" "&amp;'Classement-Individuel'!D55,'Remise des Trophées'!$I$5:$I$204,1)=0,"",COUNTIFS('Remise des Trophées'!$F$5:$F$204,'Classement-Individuel'!B55&amp;" "&amp;'Classement-Individuel'!C55&amp;" "&amp;'Classement-Individuel'!D55,'Remise des Trophées'!$I$5:$I$204,1))</f>
        <v/>
      </c>
      <c r="BG55" s="537" t="str">
        <f>IF(BF55=2,IF(COUNTIFS(BA$7:BA54,BA55,BF$7:BF54,2,BG$7:BG54,1)=1,"",IF(BB55="","",$BG$5)),IF(BB55="","",$BG$5))</f>
        <v/>
      </c>
      <c r="BH55" s="539" t="str">
        <f t="shared" si="14"/>
        <v/>
      </c>
      <c r="BI55" s="539" t="str">
        <f t="shared" si="15"/>
        <v/>
      </c>
      <c r="BJ55" s="139" t="str">
        <f t="shared" si="16"/>
        <v/>
      </c>
      <c r="BK55" s="537" t="str">
        <f t="shared" si="17"/>
        <v/>
      </c>
      <c r="BL55" s="539" t="str">
        <f t="shared" si="18"/>
        <v/>
      </c>
      <c r="BM55" s="539" t="str">
        <f t="shared" si="19"/>
        <v/>
      </c>
      <c r="BN55" s="139" t="str">
        <f t="shared" si="20"/>
        <v/>
      </c>
    </row>
    <row r="56" spans="1:66" s="347" customFormat="1" x14ac:dyDescent="0.25">
      <c r="A56" s="374"/>
      <c r="B56" s="375"/>
      <c r="C56" s="375"/>
      <c r="D56" s="375"/>
      <c r="E56" s="375"/>
      <c r="F56" s="376"/>
      <c r="G56" s="374"/>
      <c r="H56" s="375"/>
      <c r="I56" s="375"/>
      <c r="J56" s="375"/>
      <c r="K56" s="375"/>
      <c r="L56" s="376"/>
      <c r="M56" s="569"/>
      <c r="N56" s="374"/>
      <c r="O56" s="375"/>
      <c r="P56" s="375"/>
      <c r="Q56" s="375"/>
      <c r="R56" s="376"/>
      <c r="S56" s="374"/>
      <c r="T56" s="375"/>
      <c r="U56" s="375"/>
      <c r="V56" s="375"/>
      <c r="W56" s="376"/>
      <c r="X56" s="566"/>
      <c r="Y56" s="375"/>
      <c r="Z56" s="375"/>
      <c r="AA56" s="375"/>
      <c r="AB56" s="375"/>
      <c r="AC56" s="375"/>
      <c r="AD56" s="375"/>
      <c r="AE56" s="375"/>
      <c r="AF56" s="375"/>
      <c r="AG56" s="375"/>
      <c r="AH56" s="375"/>
      <c r="AI56" s="375"/>
      <c r="AJ56" s="375"/>
      <c r="AK56" s="375"/>
      <c r="AL56" s="375"/>
      <c r="AM56" s="568"/>
      <c r="AN56" s="374"/>
      <c r="AO56" s="376"/>
      <c r="AP56" s="374"/>
      <c r="AQ56" s="375"/>
      <c r="AR56" s="375"/>
      <c r="AS56" s="375"/>
      <c r="AT56" s="376"/>
      <c r="AU56" s="566"/>
      <c r="AV56" s="375"/>
      <c r="AW56" s="375"/>
      <c r="AX56" s="375"/>
      <c r="AY56" s="376"/>
      <c r="AZ56" s="413" t="str">
        <f t="shared" si="12"/>
        <v/>
      </c>
      <c r="BA56" s="538" t="str">
        <f t="shared" si="13"/>
        <v xml:space="preserve">  </v>
      </c>
      <c r="BB56" s="138" t="str">
        <f>IF(AZ56&gt;3,"",IF(E56='Classement TROPHEE'!$T$1,"",IF(AZ56=1,1,IF(AND(AZ56=2,BB55=""),1,IF(AND(AZ56=3,BB55="",BB54=""),1,"")))))</f>
        <v/>
      </c>
      <c r="BC56" s="138" t="str">
        <f t="shared" si="9"/>
        <v/>
      </c>
      <c r="BD56" s="138" t="str">
        <f t="shared" si="10"/>
        <v/>
      </c>
      <c r="BE56" s="138" t="str">
        <f t="shared" si="11"/>
        <v/>
      </c>
      <c r="BF56" s="347" t="str">
        <f>IF(COUNTIFS('Remise des Trophées'!$F$5:$F$204,'Classement-Individuel'!B56&amp;" "&amp;'Classement-Individuel'!C56&amp;" "&amp;'Classement-Individuel'!D56,'Remise des Trophées'!$I$5:$I$204,1)=0,"",COUNTIFS('Remise des Trophées'!$F$5:$F$204,'Classement-Individuel'!B56&amp;" "&amp;'Classement-Individuel'!C56&amp;" "&amp;'Classement-Individuel'!D56,'Remise des Trophées'!$I$5:$I$204,1))</f>
        <v/>
      </c>
      <c r="BG56" s="537" t="str">
        <f>IF(BF56=2,IF(COUNTIFS(BA$7:BA55,BA56,BF$7:BF55,2,BG$7:BG55,1)=1,"",IF(BB56="","",$BG$5)),IF(BB56="","",$BG$5))</f>
        <v/>
      </c>
      <c r="BH56" s="539" t="str">
        <f t="shared" si="14"/>
        <v/>
      </c>
      <c r="BI56" s="539" t="str">
        <f t="shared" si="15"/>
        <v/>
      </c>
      <c r="BJ56" s="139" t="str">
        <f t="shared" si="16"/>
        <v/>
      </c>
      <c r="BK56" s="537" t="str">
        <f t="shared" si="17"/>
        <v/>
      </c>
      <c r="BL56" s="539" t="str">
        <f t="shared" si="18"/>
        <v/>
      </c>
      <c r="BM56" s="539" t="str">
        <f t="shared" si="19"/>
        <v/>
      </c>
      <c r="BN56" s="139" t="str">
        <f t="shared" si="20"/>
        <v/>
      </c>
    </row>
    <row r="57" spans="1:66" s="347" customFormat="1" x14ac:dyDescent="0.25">
      <c r="A57" s="374"/>
      <c r="B57" s="375"/>
      <c r="C57" s="375"/>
      <c r="D57" s="375"/>
      <c r="E57" s="375"/>
      <c r="F57" s="376"/>
      <c r="G57" s="374"/>
      <c r="H57" s="375"/>
      <c r="I57" s="375"/>
      <c r="J57" s="375"/>
      <c r="K57" s="375"/>
      <c r="L57" s="376"/>
      <c r="M57" s="569"/>
      <c r="N57" s="374"/>
      <c r="O57" s="375"/>
      <c r="P57" s="375"/>
      <c r="Q57" s="375"/>
      <c r="R57" s="376"/>
      <c r="S57" s="374"/>
      <c r="T57" s="375"/>
      <c r="U57" s="375"/>
      <c r="V57" s="375"/>
      <c r="W57" s="376"/>
      <c r="X57" s="566"/>
      <c r="Y57" s="375"/>
      <c r="Z57" s="375"/>
      <c r="AA57" s="375"/>
      <c r="AB57" s="375"/>
      <c r="AC57" s="375"/>
      <c r="AD57" s="375"/>
      <c r="AE57" s="375"/>
      <c r="AF57" s="375"/>
      <c r="AG57" s="375"/>
      <c r="AH57" s="375"/>
      <c r="AI57" s="375"/>
      <c r="AJ57" s="375"/>
      <c r="AK57" s="375"/>
      <c r="AL57" s="375"/>
      <c r="AM57" s="568"/>
      <c r="AN57" s="374"/>
      <c r="AO57" s="376"/>
      <c r="AP57" s="374"/>
      <c r="AQ57" s="375"/>
      <c r="AR57" s="375"/>
      <c r="AS57" s="375"/>
      <c r="AT57" s="376"/>
      <c r="AU57" s="566"/>
      <c r="AV57" s="375"/>
      <c r="AW57" s="375"/>
      <c r="AX57" s="375"/>
      <c r="AY57" s="376"/>
      <c r="AZ57" s="413" t="str">
        <f t="shared" si="12"/>
        <v/>
      </c>
      <c r="BA57" s="538" t="str">
        <f t="shared" si="13"/>
        <v xml:space="preserve">  </v>
      </c>
      <c r="BB57" s="138" t="str">
        <f>IF(AZ57&gt;3,"",IF(E57='Classement TROPHEE'!$T$1,"",IF(AZ57=1,1,IF(AND(AZ57=2,BB56=""),1,IF(AND(AZ57=3,BB56="",BB55=""),1,"")))))</f>
        <v/>
      </c>
      <c r="BC57" s="138" t="str">
        <f t="shared" si="9"/>
        <v/>
      </c>
      <c r="BD57" s="138" t="str">
        <f t="shared" si="10"/>
        <v/>
      </c>
      <c r="BE57" s="138" t="str">
        <f t="shared" si="11"/>
        <v/>
      </c>
      <c r="BF57" s="347" t="str">
        <f>IF(COUNTIFS('Remise des Trophées'!$F$5:$F$204,'Classement-Individuel'!B57&amp;" "&amp;'Classement-Individuel'!C57&amp;" "&amp;'Classement-Individuel'!D57,'Remise des Trophées'!$I$5:$I$204,1)=0,"",COUNTIFS('Remise des Trophées'!$F$5:$F$204,'Classement-Individuel'!B57&amp;" "&amp;'Classement-Individuel'!C57&amp;" "&amp;'Classement-Individuel'!D57,'Remise des Trophées'!$I$5:$I$204,1))</f>
        <v/>
      </c>
      <c r="BG57" s="537" t="str">
        <f>IF(BF57=2,IF(COUNTIFS(BA$7:BA56,BA57,BF$7:BF56,2,BG$7:BG56,1)=1,"",IF(BB57="","",$BG$5)),IF(BB57="","",$BG$5))</f>
        <v/>
      </c>
      <c r="BH57" s="539" t="str">
        <f t="shared" si="14"/>
        <v/>
      </c>
      <c r="BI57" s="539" t="str">
        <f t="shared" si="15"/>
        <v/>
      </c>
      <c r="BJ57" s="139" t="str">
        <f t="shared" si="16"/>
        <v/>
      </c>
      <c r="BK57" s="537" t="str">
        <f t="shared" si="17"/>
        <v/>
      </c>
      <c r="BL57" s="539" t="str">
        <f t="shared" si="18"/>
        <v/>
      </c>
      <c r="BM57" s="539" t="str">
        <f t="shared" si="19"/>
        <v/>
      </c>
      <c r="BN57" s="139" t="str">
        <f t="shared" si="20"/>
        <v/>
      </c>
    </row>
    <row r="58" spans="1:66" s="347" customFormat="1" x14ac:dyDescent="0.25">
      <c r="A58" s="374"/>
      <c r="B58" s="375"/>
      <c r="C58" s="375"/>
      <c r="D58" s="375"/>
      <c r="E58" s="375"/>
      <c r="F58" s="376"/>
      <c r="G58" s="374"/>
      <c r="H58" s="375"/>
      <c r="I58" s="375"/>
      <c r="J58" s="375"/>
      <c r="K58" s="375"/>
      <c r="L58" s="376"/>
      <c r="M58" s="569"/>
      <c r="N58" s="374"/>
      <c r="O58" s="375"/>
      <c r="P58" s="375"/>
      <c r="Q58" s="375"/>
      <c r="R58" s="376"/>
      <c r="S58" s="374"/>
      <c r="T58" s="375"/>
      <c r="U58" s="375"/>
      <c r="V58" s="375"/>
      <c r="W58" s="376"/>
      <c r="X58" s="566"/>
      <c r="Y58" s="375"/>
      <c r="Z58" s="375"/>
      <c r="AA58" s="375"/>
      <c r="AB58" s="375"/>
      <c r="AC58" s="375"/>
      <c r="AD58" s="375"/>
      <c r="AE58" s="375"/>
      <c r="AF58" s="375"/>
      <c r="AG58" s="375"/>
      <c r="AH58" s="375"/>
      <c r="AI58" s="375"/>
      <c r="AJ58" s="375"/>
      <c r="AK58" s="375"/>
      <c r="AL58" s="375"/>
      <c r="AM58" s="568"/>
      <c r="AN58" s="374"/>
      <c r="AO58" s="376"/>
      <c r="AP58" s="374"/>
      <c r="AQ58" s="375"/>
      <c r="AR58" s="375"/>
      <c r="AS58" s="375"/>
      <c r="AT58" s="376"/>
      <c r="AU58" s="566"/>
      <c r="AV58" s="375"/>
      <c r="AW58" s="375"/>
      <c r="AX58" s="375"/>
      <c r="AY58" s="376"/>
      <c r="AZ58" s="413" t="str">
        <f t="shared" si="12"/>
        <v/>
      </c>
      <c r="BA58" s="538" t="str">
        <f t="shared" si="13"/>
        <v xml:space="preserve">  </v>
      </c>
      <c r="BB58" s="138" t="str">
        <f>IF(AZ58&gt;3,"",IF(E58='Classement TROPHEE'!$T$1,"",IF(AZ58=1,1,IF(AND(AZ58=2,BB57=""),1,IF(AND(AZ58=3,BB57="",BB56=""),1,"")))))</f>
        <v/>
      </c>
      <c r="BC58" s="138" t="str">
        <f t="shared" si="9"/>
        <v/>
      </c>
      <c r="BD58" s="138" t="str">
        <f t="shared" si="10"/>
        <v/>
      </c>
      <c r="BE58" s="138" t="str">
        <f t="shared" si="11"/>
        <v/>
      </c>
      <c r="BF58" s="347" t="str">
        <f>IF(COUNTIFS('Remise des Trophées'!$F$5:$F$204,'Classement-Individuel'!B58&amp;" "&amp;'Classement-Individuel'!C58&amp;" "&amp;'Classement-Individuel'!D58,'Remise des Trophées'!$I$5:$I$204,1)=0,"",COUNTIFS('Remise des Trophées'!$F$5:$F$204,'Classement-Individuel'!B58&amp;" "&amp;'Classement-Individuel'!C58&amp;" "&amp;'Classement-Individuel'!D58,'Remise des Trophées'!$I$5:$I$204,1))</f>
        <v/>
      </c>
      <c r="BG58" s="537" t="str">
        <f>IF(BF58=2,IF(COUNTIFS(BA$7:BA57,BA58,BF$7:BF57,2,BG$7:BG57,1)=1,"",IF(BB58="","",$BG$5)),IF(BB58="","",$BG$5))</f>
        <v/>
      </c>
      <c r="BH58" s="539" t="str">
        <f t="shared" si="14"/>
        <v/>
      </c>
      <c r="BI58" s="539" t="str">
        <f t="shared" si="15"/>
        <v/>
      </c>
      <c r="BJ58" s="139" t="str">
        <f t="shared" si="16"/>
        <v/>
      </c>
      <c r="BK58" s="537" t="str">
        <f t="shared" si="17"/>
        <v/>
      </c>
      <c r="BL58" s="539" t="str">
        <f t="shared" si="18"/>
        <v/>
      </c>
      <c r="BM58" s="539" t="str">
        <f t="shared" si="19"/>
        <v/>
      </c>
      <c r="BN58" s="139" t="str">
        <f t="shared" si="20"/>
        <v/>
      </c>
    </row>
    <row r="59" spans="1:66" s="347" customFormat="1" x14ac:dyDescent="0.25">
      <c r="A59" s="374"/>
      <c r="B59" s="375"/>
      <c r="C59" s="375"/>
      <c r="D59" s="375"/>
      <c r="E59" s="375"/>
      <c r="F59" s="376"/>
      <c r="G59" s="374"/>
      <c r="H59" s="375"/>
      <c r="I59" s="375"/>
      <c r="J59" s="375"/>
      <c r="K59" s="375"/>
      <c r="L59" s="376"/>
      <c r="M59" s="569"/>
      <c r="N59" s="374"/>
      <c r="O59" s="375"/>
      <c r="P59" s="375"/>
      <c r="Q59" s="375"/>
      <c r="R59" s="376"/>
      <c r="S59" s="374"/>
      <c r="T59" s="375"/>
      <c r="U59" s="375"/>
      <c r="V59" s="375"/>
      <c r="W59" s="376"/>
      <c r="X59" s="566"/>
      <c r="Y59" s="375"/>
      <c r="Z59" s="375"/>
      <c r="AA59" s="375"/>
      <c r="AB59" s="375"/>
      <c r="AC59" s="375"/>
      <c r="AD59" s="375"/>
      <c r="AE59" s="375"/>
      <c r="AF59" s="375"/>
      <c r="AG59" s="375"/>
      <c r="AH59" s="375"/>
      <c r="AI59" s="375"/>
      <c r="AJ59" s="375"/>
      <c r="AK59" s="375"/>
      <c r="AL59" s="375"/>
      <c r="AM59" s="568"/>
      <c r="AN59" s="374"/>
      <c r="AO59" s="376"/>
      <c r="AP59" s="374"/>
      <c r="AQ59" s="375"/>
      <c r="AR59" s="375"/>
      <c r="AS59" s="375"/>
      <c r="AT59" s="376"/>
      <c r="AU59" s="566"/>
      <c r="AV59" s="375"/>
      <c r="AW59" s="375"/>
      <c r="AX59" s="375"/>
      <c r="AY59" s="376"/>
      <c r="AZ59" s="413" t="str">
        <f t="shared" si="12"/>
        <v/>
      </c>
      <c r="BA59" s="538" t="str">
        <f t="shared" si="13"/>
        <v xml:space="preserve">  </v>
      </c>
      <c r="BB59" s="138" t="str">
        <f>IF(AZ59&gt;3,"",IF(E59='Classement TROPHEE'!$T$1,"",IF(AZ59=1,1,IF(AND(AZ59=2,BB58=""),1,IF(AND(AZ59=3,BB58="",BB57=""),1,"")))))</f>
        <v/>
      </c>
      <c r="BC59" s="138" t="str">
        <f t="shared" si="9"/>
        <v/>
      </c>
      <c r="BD59" s="138" t="str">
        <f t="shared" si="10"/>
        <v/>
      </c>
      <c r="BE59" s="138" t="str">
        <f t="shared" si="11"/>
        <v/>
      </c>
      <c r="BF59" s="347" t="str">
        <f>IF(COUNTIFS('Remise des Trophées'!$F$5:$F$204,'Classement-Individuel'!B59&amp;" "&amp;'Classement-Individuel'!C59&amp;" "&amp;'Classement-Individuel'!D59,'Remise des Trophées'!$I$5:$I$204,1)=0,"",COUNTIFS('Remise des Trophées'!$F$5:$F$204,'Classement-Individuel'!B59&amp;" "&amp;'Classement-Individuel'!C59&amp;" "&amp;'Classement-Individuel'!D59,'Remise des Trophées'!$I$5:$I$204,1))</f>
        <v/>
      </c>
      <c r="BG59" s="537" t="str">
        <f>IF(BF59=2,IF(COUNTIFS(BA$7:BA58,BA59,BF$7:BF58,2,BG$7:BG58,1)=1,"",IF(BB59="","",$BG$5)),IF(BB59="","",$BG$5))</f>
        <v/>
      </c>
      <c r="BH59" s="539" t="str">
        <f t="shared" si="14"/>
        <v/>
      </c>
      <c r="BI59" s="539" t="str">
        <f t="shared" si="15"/>
        <v/>
      </c>
      <c r="BJ59" s="139" t="str">
        <f t="shared" si="16"/>
        <v/>
      </c>
      <c r="BK59" s="537" t="str">
        <f t="shared" si="17"/>
        <v/>
      </c>
      <c r="BL59" s="539" t="str">
        <f t="shared" si="18"/>
        <v/>
      </c>
      <c r="BM59" s="539" t="str">
        <f t="shared" si="19"/>
        <v/>
      </c>
      <c r="BN59" s="139" t="str">
        <f t="shared" si="20"/>
        <v/>
      </c>
    </row>
    <row r="60" spans="1:66" s="347" customFormat="1" x14ac:dyDescent="0.25">
      <c r="A60" s="374"/>
      <c r="B60" s="375"/>
      <c r="C60" s="375"/>
      <c r="D60" s="375"/>
      <c r="E60" s="375"/>
      <c r="F60" s="376"/>
      <c r="G60" s="374"/>
      <c r="H60" s="375"/>
      <c r="I60" s="375"/>
      <c r="J60" s="375"/>
      <c r="K60" s="375"/>
      <c r="L60" s="376"/>
      <c r="M60" s="569"/>
      <c r="N60" s="374"/>
      <c r="O60" s="375"/>
      <c r="P60" s="375"/>
      <c r="Q60" s="375"/>
      <c r="R60" s="376"/>
      <c r="S60" s="374"/>
      <c r="T60" s="375"/>
      <c r="U60" s="375"/>
      <c r="V60" s="375"/>
      <c r="W60" s="376"/>
      <c r="X60" s="566"/>
      <c r="Y60" s="375"/>
      <c r="Z60" s="375"/>
      <c r="AA60" s="375"/>
      <c r="AB60" s="375"/>
      <c r="AC60" s="375"/>
      <c r="AD60" s="375"/>
      <c r="AE60" s="375"/>
      <c r="AF60" s="375"/>
      <c r="AG60" s="375"/>
      <c r="AH60" s="375"/>
      <c r="AI60" s="375"/>
      <c r="AJ60" s="375"/>
      <c r="AK60" s="375"/>
      <c r="AL60" s="375"/>
      <c r="AM60" s="568"/>
      <c r="AN60" s="374"/>
      <c r="AO60" s="376"/>
      <c r="AP60" s="374"/>
      <c r="AQ60" s="375"/>
      <c r="AR60" s="375"/>
      <c r="AS60" s="375"/>
      <c r="AT60" s="376"/>
      <c r="AU60" s="566"/>
      <c r="AV60" s="375"/>
      <c r="AW60" s="375"/>
      <c r="AX60" s="375"/>
      <c r="AY60" s="376"/>
      <c r="AZ60" s="413" t="str">
        <f t="shared" si="12"/>
        <v/>
      </c>
      <c r="BA60" s="538" t="str">
        <f t="shared" si="13"/>
        <v xml:space="preserve">  </v>
      </c>
      <c r="BB60" s="138" t="str">
        <f>IF(AZ60&gt;3,"",IF(E60='Classement TROPHEE'!$T$1,"",IF(AZ60=1,1,IF(AND(AZ60=2,BB59=""),1,IF(AND(AZ60=3,BB59="",BB58=""),1,"")))))</f>
        <v/>
      </c>
      <c r="BC60" s="138" t="str">
        <f t="shared" si="9"/>
        <v/>
      </c>
      <c r="BD60" s="138" t="str">
        <f t="shared" si="10"/>
        <v/>
      </c>
      <c r="BE60" s="138" t="str">
        <f t="shared" si="11"/>
        <v/>
      </c>
      <c r="BF60" s="347" t="str">
        <f>IF(COUNTIFS('Remise des Trophées'!$F$5:$F$204,'Classement-Individuel'!B60&amp;" "&amp;'Classement-Individuel'!C60&amp;" "&amp;'Classement-Individuel'!D60,'Remise des Trophées'!$I$5:$I$204,1)=0,"",COUNTIFS('Remise des Trophées'!$F$5:$F$204,'Classement-Individuel'!B60&amp;" "&amp;'Classement-Individuel'!C60&amp;" "&amp;'Classement-Individuel'!D60,'Remise des Trophées'!$I$5:$I$204,1))</f>
        <v/>
      </c>
      <c r="BG60" s="537" t="str">
        <f>IF(BF60=2,IF(COUNTIFS(BA$7:BA59,BA60,BF$7:BF59,2,BG$7:BG59,1)=1,"",IF(BB60="","",$BG$5)),IF(BB60="","",$BG$5))</f>
        <v/>
      </c>
      <c r="BH60" s="539" t="str">
        <f t="shared" si="14"/>
        <v/>
      </c>
      <c r="BI60" s="539" t="str">
        <f t="shared" si="15"/>
        <v/>
      </c>
      <c r="BJ60" s="139" t="str">
        <f t="shared" si="16"/>
        <v/>
      </c>
      <c r="BK60" s="537" t="str">
        <f t="shared" si="17"/>
        <v/>
      </c>
      <c r="BL60" s="539" t="str">
        <f t="shared" si="18"/>
        <v/>
      </c>
      <c r="BM60" s="539" t="str">
        <f t="shared" si="19"/>
        <v/>
      </c>
      <c r="BN60" s="139" t="str">
        <f t="shared" si="20"/>
        <v/>
      </c>
    </row>
    <row r="61" spans="1:66" s="347" customFormat="1" x14ac:dyDescent="0.25">
      <c r="A61" s="374"/>
      <c r="B61" s="375"/>
      <c r="C61" s="375"/>
      <c r="D61" s="375"/>
      <c r="E61" s="375"/>
      <c r="F61" s="376"/>
      <c r="G61" s="374"/>
      <c r="H61" s="375"/>
      <c r="I61" s="375"/>
      <c r="J61" s="375"/>
      <c r="K61" s="375"/>
      <c r="L61" s="376"/>
      <c r="M61" s="569"/>
      <c r="N61" s="374"/>
      <c r="O61" s="375"/>
      <c r="P61" s="375"/>
      <c r="Q61" s="375"/>
      <c r="R61" s="376"/>
      <c r="S61" s="374"/>
      <c r="T61" s="375"/>
      <c r="U61" s="375"/>
      <c r="V61" s="375"/>
      <c r="W61" s="376"/>
      <c r="X61" s="566"/>
      <c r="Y61" s="375"/>
      <c r="Z61" s="375"/>
      <c r="AA61" s="375"/>
      <c r="AB61" s="375"/>
      <c r="AC61" s="375"/>
      <c r="AD61" s="375"/>
      <c r="AE61" s="375"/>
      <c r="AF61" s="375"/>
      <c r="AG61" s="375"/>
      <c r="AH61" s="375"/>
      <c r="AI61" s="375"/>
      <c r="AJ61" s="375"/>
      <c r="AK61" s="375"/>
      <c r="AL61" s="375"/>
      <c r="AM61" s="568"/>
      <c r="AN61" s="374"/>
      <c r="AO61" s="376"/>
      <c r="AP61" s="374"/>
      <c r="AQ61" s="375"/>
      <c r="AR61" s="375"/>
      <c r="AS61" s="375"/>
      <c r="AT61" s="376"/>
      <c r="AU61" s="566"/>
      <c r="AV61" s="375"/>
      <c r="AW61" s="375"/>
      <c r="AX61" s="375"/>
      <c r="AY61" s="376"/>
      <c r="AZ61" s="413" t="str">
        <f t="shared" si="12"/>
        <v/>
      </c>
      <c r="BA61" s="538" t="str">
        <f t="shared" si="13"/>
        <v xml:space="preserve">  </v>
      </c>
      <c r="BB61" s="138" t="str">
        <f>IF(AZ61&gt;3,"",IF(E61='Classement TROPHEE'!$T$1,"",IF(AZ61=1,1,IF(AND(AZ61=2,BB60=""),1,IF(AND(AZ61=3,BB60="",BB59=""),1,"")))))</f>
        <v/>
      </c>
      <c r="BC61" s="138" t="str">
        <f t="shared" si="9"/>
        <v/>
      </c>
      <c r="BD61" s="138" t="str">
        <f t="shared" si="10"/>
        <v/>
      </c>
      <c r="BE61" s="138" t="str">
        <f t="shared" si="11"/>
        <v/>
      </c>
      <c r="BF61" s="347" t="str">
        <f>IF(COUNTIFS('Remise des Trophées'!$F$5:$F$204,'Classement-Individuel'!B61&amp;" "&amp;'Classement-Individuel'!C61&amp;" "&amp;'Classement-Individuel'!D61,'Remise des Trophées'!$I$5:$I$204,1)=0,"",COUNTIFS('Remise des Trophées'!$F$5:$F$204,'Classement-Individuel'!B61&amp;" "&amp;'Classement-Individuel'!C61&amp;" "&amp;'Classement-Individuel'!D61,'Remise des Trophées'!$I$5:$I$204,1))</f>
        <v/>
      </c>
      <c r="BG61" s="537" t="str">
        <f>IF(BF61=2,IF(COUNTIFS(BA$7:BA60,BA61,BF$7:BF60,2,BG$7:BG60,1)=1,"",IF(BB61="","",$BG$5)),IF(BB61="","",$BG$5))</f>
        <v/>
      </c>
      <c r="BH61" s="539" t="str">
        <f t="shared" si="14"/>
        <v/>
      </c>
      <c r="BI61" s="539" t="str">
        <f t="shared" si="15"/>
        <v/>
      </c>
      <c r="BJ61" s="139" t="str">
        <f t="shared" si="16"/>
        <v/>
      </c>
      <c r="BK61" s="537" t="str">
        <f t="shared" si="17"/>
        <v/>
      </c>
      <c r="BL61" s="539" t="str">
        <f t="shared" si="18"/>
        <v/>
      </c>
      <c r="BM61" s="539" t="str">
        <f t="shared" si="19"/>
        <v/>
      </c>
      <c r="BN61" s="139" t="str">
        <f t="shared" si="20"/>
        <v/>
      </c>
    </row>
    <row r="62" spans="1:66" s="347" customFormat="1" x14ac:dyDescent="0.25">
      <c r="A62" s="374"/>
      <c r="B62" s="375"/>
      <c r="C62" s="375"/>
      <c r="D62" s="375"/>
      <c r="E62" s="375"/>
      <c r="F62" s="376"/>
      <c r="G62" s="374"/>
      <c r="H62" s="375"/>
      <c r="I62" s="375"/>
      <c r="J62" s="375"/>
      <c r="K62" s="375"/>
      <c r="L62" s="376"/>
      <c r="M62" s="569"/>
      <c r="N62" s="374"/>
      <c r="O62" s="375"/>
      <c r="P62" s="375"/>
      <c r="Q62" s="375"/>
      <c r="R62" s="376"/>
      <c r="S62" s="374"/>
      <c r="T62" s="375"/>
      <c r="U62" s="375"/>
      <c r="V62" s="375"/>
      <c r="W62" s="376"/>
      <c r="X62" s="566"/>
      <c r="Y62" s="375"/>
      <c r="Z62" s="375"/>
      <c r="AA62" s="375"/>
      <c r="AB62" s="375"/>
      <c r="AC62" s="375"/>
      <c r="AD62" s="375"/>
      <c r="AE62" s="375"/>
      <c r="AF62" s="375"/>
      <c r="AG62" s="375"/>
      <c r="AH62" s="375"/>
      <c r="AI62" s="375"/>
      <c r="AJ62" s="375"/>
      <c r="AK62" s="375"/>
      <c r="AL62" s="375"/>
      <c r="AM62" s="568"/>
      <c r="AN62" s="374"/>
      <c r="AO62" s="376"/>
      <c r="AP62" s="374"/>
      <c r="AQ62" s="375"/>
      <c r="AR62" s="375"/>
      <c r="AS62" s="375"/>
      <c r="AT62" s="376"/>
      <c r="AU62" s="566"/>
      <c r="AV62" s="375"/>
      <c r="AW62" s="375"/>
      <c r="AX62" s="375"/>
      <c r="AY62" s="376"/>
      <c r="AZ62" s="413" t="str">
        <f t="shared" si="12"/>
        <v/>
      </c>
      <c r="BA62" s="538" t="str">
        <f t="shared" si="13"/>
        <v xml:space="preserve">  </v>
      </c>
      <c r="BB62" s="138" t="str">
        <f>IF(AZ62&gt;3,"",IF(E62='Classement TROPHEE'!$T$1,"",IF(AZ62=1,1,IF(AND(AZ62=2,BB61=""),1,IF(AND(AZ62=3,BB61="",BB60=""),1,"")))))</f>
        <v/>
      </c>
      <c r="BC62" s="138" t="str">
        <f t="shared" si="9"/>
        <v/>
      </c>
      <c r="BD62" s="138" t="str">
        <f t="shared" si="10"/>
        <v/>
      </c>
      <c r="BE62" s="138" t="str">
        <f t="shared" si="11"/>
        <v/>
      </c>
      <c r="BF62" s="347" t="str">
        <f>IF(COUNTIFS('Remise des Trophées'!$F$5:$F$204,'Classement-Individuel'!B62&amp;" "&amp;'Classement-Individuel'!C62&amp;" "&amp;'Classement-Individuel'!D62,'Remise des Trophées'!$I$5:$I$204,1)=0,"",COUNTIFS('Remise des Trophées'!$F$5:$F$204,'Classement-Individuel'!B62&amp;" "&amp;'Classement-Individuel'!C62&amp;" "&amp;'Classement-Individuel'!D62,'Remise des Trophées'!$I$5:$I$204,1))</f>
        <v/>
      </c>
      <c r="BG62" s="537" t="str">
        <f>IF(BF62=2,IF(COUNTIFS(BA$7:BA61,BA62,BF$7:BF61,2,BG$7:BG61,1)=1,"",IF(BB62="","",$BG$5)),IF(BB62="","",$BG$5))</f>
        <v/>
      </c>
      <c r="BH62" s="539" t="str">
        <f t="shared" si="14"/>
        <v/>
      </c>
      <c r="BI62" s="539" t="str">
        <f t="shared" si="15"/>
        <v/>
      </c>
      <c r="BJ62" s="139" t="str">
        <f t="shared" si="16"/>
        <v/>
      </c>
      <c r="BK62" s="537" t="str">
        <f t="shared" si="17"/>
        <v/>
      </c>
      <c r="BL62" s="539" t="str">
        <f t="shared" si="18"/>
        <v/>
      </c>
      <c r="BM62" s="539" t="str">
        <f t="shared" si="19"/>
        <v/>
      </c>
      <c r="BN62" s="139" t="str">
        <f t="shared" si="20"/>
        <v/>
      </c>
    </row>
    <row r="63" spans="1:66" s="347" customFormat="1" x14ac:dyDescent="0.25">
      <c r="A63" s="374"/>
      <c r="B63" s="375"/>
      <c r="C63" s="375"/>
      <c r="D63" s="375"/>
      <c r="E63" s="375"/>
      <c r="F63" s="376"/>
      <c r="G63" s="374"/>
      <c r="H63" s="375"/>
      <c r="I63" s="375"/>
      <c r="J63" s="375"/>
      <c r="K63" s="375"/>
      <c r="L63" s="376"/>
      <c r="M63" s="569"/>
      <c r="N63" s="374"/>
      <c r="O63" s="375"/>
      <c r="P63" s="375"/>
      <c r="Q63" s="375"/>
      <c r="R63" s="376"/>
      <c r="S63" s="374"/>
      <c r="T63" s="375"/>
      <c r="U63" s="375"/>
      <c r="V63" s="375"/>
      <c r="W63" s="376"/>
      <c r="X63" s="566"/>
      <c r="Y63" s="375"/>
      <c r="Z63" s="375"/>
      <c r="AA63" s="375"/>
      <c r="AB63" s="375"/>
      <c r="AC63" s="375"/>
      <c r="AD63" s="375"/>
      <c r="AE63" s="375"/>
      <c r="AF63" s="375"/>
      <c r="AG63" s="375"/>
      <c r="AH63" s="375"/>
      <c r="AI63" s="375"/>
      <c r="AJ63" s="375"/>
      <c r="AK63" s="375"/>
      <c r="AL63" s="375"/>
      <c r="AM63" s="568"/>
      <c r="AN63" s="374"/>
      <c r="AO63" s="376"/>
      <c r="AP63" s="374"/>
      <c r="AQ63" s="375"/>
      <c r="AR63" s="375"/>
      <c r="AS63" s="375"/>
      <c r="AT63" s="376"/>
      <c r="AU63" s="566"/>
      <c r="AV63" s="375"/>
      <c r="AW63" s="375"/>
      <c r="AX63" s="375"/>
      <c r="AY63" s="376"/>
      <c r="AZ63" s="413" t="str">
        <f t="shared" si="12"/>
        <v/>
      </c>
      <c r="BA63" s="538" t="str">
        <f t="shared" si="13"/>
        <v xml:space="preserve">  </v>
      </c>
      <c r="BB63" s="138" t="str">
        <f>IF(AZ63&gt;3,"",IF(E63='Classement TROPHEE'!$T$1,"",IF(AZ63=1,1,IF(AND(AZ63=2,BB62=""),1,IF(AND(AZ63=3,BB62="",BB61=""),1,"")))))</f>
        <v/>
      </c>
      <c r="BC63" s="138" t="str">
        <f t="shared" si="9"/>
        <v/>
      </c>
      <c r="BD63" s="138" t="str">
        <f t="shared" si="10"/>
        <v/>
      </c>
      <c r="BE63" s="138" t="str">
        <f t="shared" si="11"/>
        <v/>
      </c>
      <c r="BF63" s="347" t="str">
        <f>IF(COUNTIFS('Remise des Trophées'!$F$5:$F$204,'Classement-Individuel'!B63&amp;" "&amp;'Classement-Individuel'!C63&amp;" "&amp;'Classement-Individuel'!D63,'Remise des Trophées'!$I$5:$I$204,1)=0,"",COUNTIFS('Remise des Trophées'!$F$5:$F$204,'Classement-Individuel'!B63&amp;" "&amp;'Classement-Individuel'!C63&amp;" "&amp;'Classement-Individuel'!D63,'Remise des Trophées'!$I$5:$I$204,1))</f>
        <v/>
      </c>
      <c r="BG63" s="537" t="str">
        <f>IF(BF63=2,IF(COUNTIFS(BA$7:BA62,BA63,BF$7:BF62,2,BG$7:BG62,1)=1,"",IF(BB63="","",$BG$5)),IF(BB63="","",$BG$5))</f>
        <v/>
      </c>
      <c r="BH63" s="539" t="str">
        <f t="shared" si="14"/>
        <v/>
      </c>
      <c r="BI63" s="539" t="str">
        <f t="shared" si="15"/>
        <v/>
      </c>
      <c r="BJ63" s="139" t="str">
        <f t="shared" si="16"/>
        <v/>
      </c>
      <c r="BK63" s="537" t="str">
        <f t="shared" si="17"/>
        <v/>
      </c>
      <c r="BL63" s="539" t="str">
        <f t="shared" si="18"/>
        <v/>
      </c>
      <c r="BM63" s="539" t="str">
        <f t="shared" si="19"/>
        <v/>
      </c>
      <c r="BN63" s="139" t="str">
        <f t="shared" si="20"/>
        <v/>
      </c>
    </row>
    <row r="64" spans="1:66" s="347" customFormat="1" x14ac:dyDescent="0.25">
      <c r="A64" s="374"/>
      <c r="B64" s="375"/>
      <c r="C64" s="375"/>
      <c r="D64" s="375"/>
      <c r="E64" s="375"/>
      <c r="F64" s="376"/>
      <c r="G64" s="374"/>
      <c r="H64" s="375"/>
      <c r="I64" s="375"/>
      <c r="J64" s="375"/>
      <c r="K64" s="375"/>
      <c r="L64" s="376"/>
      <c r="M64" s="569"/>
      <c r="N64" s="374"/>
      <c r="O64" s="375"/>
      <c r="P64" s="375"/>
      <c r="Q64" s="375"/>
      <c r="R64" s="376"/>
      <c r="S64" s="374"/>
      <c r="T64" s="375"/>
      <c r="U64" s="375"/>
      <c r="V64" s="375"/>
      <c r="W64" s="376"/>
      <c r="X64" s="566"/>
      <c r="Y64" s="375"/>
      <c r="Z64" s="375"/>
      <c r="AA64" s="375"/>
      <c r="AB64" s="375"/>
      <c r="AC64" s="375"/>
      <c r="AD64" s="375"/>
      <c r="AE64" s="375"/>
      <c r="AF64" s="375"/>
      <c r="AG64" s="375"/>
      <c r="AH64" s="375"/>
      <c r="AI64" s="375"/>
      <c r="AJ64" s="375"/>
      <c r="AK64" s="375"/>
      <c r="AL64" s="375"/>
      <c r="AM64" s="568"/>
      <c r="AN64" s="374"/>
      <c r="AO64" s="376"/>
      <c r="AP64" s="374"/>
      <c r="AQ64" s="375"/>
      <c r="AR64" s="375"/>
      <c r="AS64" s="375"/>
      <c r="AT64" s="376"/>
      <c r="AU64" s="566"/>
      <c r="AV64" s="375"/>
      <c r="AW64" s="375"/>
      <c r="AX64" s="375"/>
      <c r="AY64" s="376"/>
      <c r="AZ64" s="413" t="str">
        <f t="shared" si="12"/>
        <v/>
      </c>
      <c r="BA64" s="538" t="str">
        <f t="shared" si="13"/>
        <v xml:space="preserve">  </v>
      </c>
      <c r="BB64" s="138" t="str">
        <f>IF(AZ64&gt;3,"",IF(E64='Classement TROPHEE'!$T$1,"",IF(AZ64=1,1,IF(AND(AZ64=2,BB63=""),1,IF(AND(AZ64=3,BB63="",BB62=""),1,"")))))</f>
        <v/>
      </c>
      <c r="BC64" s="138" t="str">
        <f t="shared" si="9"/>
        <v/>
      </c>
      <c r="BD64" s="138" t="str">
        <f t="shared" si="10"/>
        <v/>
      </c>
      <c r="BE64" s="138" t="str">
        <f t="shared" si="11"/>
        <v/>
      </c>
      <c r="BF64" s="347" t="str">
        <f>IF(COUNTIFS('Remise des Trophées'!$F$5:$F$204,'Classement-Individuel'!B64&amp;" "&amp;'Classement-Individuel'!C64&amp;" "&amp;'Classement-Individuel'!D64,'Remise des Trophées'!$I$5:$I$204,1)=0,"",COUNTIFS('Remise des Trophées'!$F$5:$F$204,'Classement-Individuel'!B64&amp;" "&amp;'Classement-Individuel'!C64&amp;" "&amp;'Classement-Individuel'!D64,'Remise des Trophées'!$I$5:$I$204,1))</f>
        <v/>
      </c>
      <c r="BG64" s="537" t="str">
        <f>IF(BF64=2,IF(COUNTIFS(BA$7:BA63,BA64,BF$7:BF63,2,BG$7:BG63,1)=1,"",IF(BB64="","",$BG$5)),IF(BB64="","",$BG$5))</f>
        <v/>
      </c>
      <c r="BH64" s="539" t="str">
        <f t="shared" si="14"/>
        <v/>
      </c>
      <c r="BI64" s="539" t="str">
        <f t="shared" si="15"/>
        <v/>
      </c>
      <c r="BJ64" s="139" t="str">
        <f t="shared" si="16"/>
        <v/>
      </c>
      <c r="BK64" s="537" t="str">
        <f t="shared" si="17"/>
        <v/>
      </c>
      <c r="BL64" s="539" t="str">
        <f t="shared" si="18"/>
        <v/>
      </c>
      <c r="BM64" s="539" t="str">
        <f t="shared" si="19"/>
        <v/>
      </c>
      <c r="BN64" s="139" t="str">
        <f t="shared" si="20"/>
        <v/>
      </c>
    </row>
    <row r="65" spans="1:66" s="347" customFormat="1" x14ac:dyDescent="0.25">
      <c r="A65" s="374"/>
      <c r="B65" s="375"/>
      <c r="C65" s="375"/>
      <c r="D65" s="375"/>
      <c r="E65" s="375"/>
      <c r="F65" s="376"/>
      <c r="G65" s="374"/>
      <c r="H65" s="375"/>
      <c r="I65" s="375"/>
      <c r="J65" s="375"/>
      <c r="K65" s="375"/>
      <c r="L65" s="376"/>
      <c r="M65" s="569"/>
      <c r="N65" s="374"/>
      <c r="O65" s="375"/>
      <c r="P65" s="375"/>
      <c r="Q65" s="375"/>
      <c r="R65" s="376"/>
      <c r="S65" s="374"/>
      <c r="T65" s="375"/>
      <c r="U65" s="375"/>
      <c r="V65" s="375"/>
      <c r="W65" s="376"/>
      <c r="X65" s="566"/>
      <c r="Y65" s="375"/>
      <c r="Z65" s="375"/>
      <c r="AA65" s="375"/>
      <c r="AB65" s="375"/>
      <c r="AC65" s="375"/>
      <c r="AD65" s="375"/>
      <c r="AE65" s="375"/>
      <c r="AF65" s="375"/>
      <c r="AG65" s="375"/>
      <c r="AH65" s="375"/>
      <c r="AI65" s="375"/>
      <c r="AJ65" s="375"/>
      <c r="AK65" s="375"/>
      <c r="AL65" s="375"/>
      <c r="AM65" s="568"/>
      <c r="AN65" s="374"/>
      <c r="AO65" s="376"/>
      <c r="AP65" s="374"/>
      <c r="AQ65" s="375"/>
      <c r="AR65" s="375"/>
      <c r="AS65" s="375"/>
      <c r="AT65" s="376"/>
      <c r="AU65" s="566"/>
      <c r="AV65" s="375"/>
      <c r="AW65" s="375"/>
      <c r="AX65" s="375"/>
      <c r="AY65" s="376"/>
      <c r="AZ65" s="413" t="str">
        <f t="shared" si="12"/>
        <v/>
      </c>
      <c r="BA65" s="538" t="str">
        <f t="shared" si="13"/>
        <v xml:space="preserve">  </v>
      </c>
      <c r="BB65" s="138" t="str">
        <f>IF(AZ65&gt;3,"",IF(E65='Classement TROPHEE'!$T$1,"",IF(AZ65=1,1,IF(AND(AZ65=2,BB64=""),1,IF(AND(AZ65=3,BB64="",BB63=""),1,"")))))</f>
        <v/>
      </c>
      <c r="BC65" s="138" t="str">
        <f t="shared" si="9"/>
        <v/>
      </c>
      <c r="BD65" s="138" t="str">
        <f t="shared" si="10"/>
        <v/>
      </c>
      <c r="BE65" s="138" t="str">
        <f t="shared" si="11"/>
        <v/>
      </c>
      <c r="BF65" s="347" t="str">
        <f>IF(COUNTIFS('Remise des Trophées'!$F$5:$F$204,'Classement-Individuel'!B65&amp;" "&amp;'Classement-Individuel'!C65&amp;" "&amp;'Classement-Individuel'!D65,'Remise des Trophées'!$I$5:$I$204,1)=0,"",COUNTIFS('Remise des Trophées'!$F$5:$F$204,'Classement-Individuel'!B65&amp;" "&amp;'Classement-Individuel'!C65&amp;" "&amp;'Classement-Individuel'!D65,'Remise des Trophées'!$I$5:$I$204,1))</f>
        <v/>
      </c>
      <c r="BG65" s="537" t="str">
        <f>IF(BF65=2,IF(COUNTIFS(BA$7:BA64,BA65,BF$7:BF64,2,BG$7:BG64,1)=1,"",IF(BB65="","",$BG$5)),IF(BB65="","",$BG$5))</f>
        <v/>
      </c>
      <c r="BH65" s="539" t="str">
        <f t="shared" si="14"/>
        <v/>
      </c>
      <c r="BI65" s="539" t="str">
        <f t="shared" si="15"/>
        <v/>
      </c>
      <c r="BJ65" s="139" t="str">
        <f t="shared" si="16"/>
        <v/>
      </c>
      <c r="BK65" s="537" t="str">
        <f t="shared" si="17"/>
        <v/>
      </c>
      <c r="BL65" s="539" t="str">
        <f t="shared" si="18"/>
        <v/>
      </c>
      <c r="BM65" s="539" t="str">
        <f t="shared" si="19"/>
        <v/>
      </c>
      <c r="BN65" s="139" t="str">
        <f t="shared" si="20"/>
        <v/>
      </c>
    </row>
    <row r="66" spans="1:66" s="347" customFormat="1" x14ac:dyDescent="0.25">
      <c r="A66" s="374"/>
      <c r="B66" s="375"/>
      <c r="C66" s="375"/>
      <c r="D66" s="375"/>
      <c r="E66" s="375"/>
      <c r="F66" s="376"/>
      <c r="G66" s="374"/>
      <c r="H66" s="375"/>
      <c r="I66" s="375"/>
      <c r="J66" s="375"/>
      <c r="K66" s="375"/>
      <c r="L66" s="376"/>
      <c r="M66" s="569"/>
      <c r="N66" s="374"/>
      <c r="O66" s="375"/>
      <c r="P66" s="375"/>
      <c r="Q66" s="375"/>
      <c r="R66" s="376"/>
      <c r="S66" s="374"/>
      <c r="T66" s="375"/>
      <c r="U66" s="375"/>
      <c r="V66" s="375"/>
      <c r="W66" s="376"/>
      <c r="X66" s="566"/>
      <c r="Y66" s="375"/>
      <c r="Z66" s="375"/>
      <c r="AA66" s="375"/>
      <c r="AB66" s="375"/>
      <c r="AC66" s="375"/>
      <c r="AD66" s="375"/>
      <c r="AE66" s="375"/>
      <c r="AF66" s="375"/>
      <c r="AG66" s="375"/>
      <c r="AH66" s="375"/>
      <c r="AI66" s="375"/>
      <c r="AJ66" s="375"/>
      <c r="AK66" s="375"/>
      <c r="AL66" s="375"/>
      <c r="AM66" s="568"/>
      <c r="AN66" s="374"/>
      <c r="AO66" s="376"/>
      <c r="AP66" s="374"/>
      <c r="AQ66" s="375"/>
      <c r="AR66" s="375"/>
      <c r="AS66" s="375"/>
      <c r="AT66" s="376"/>
      <c r="AU66" s="566"/>
      <c r="AV66" s="375"/>
      <c r="AW66" s="375"/>
      <c r="AX66" s="375"/>
      <c r="AY66" s="376"/>
      <c r="AZ66" s="413" t="str">
        <f t="shared" si="12"/>
        <v/>
      </c>
      <c r="BA66" s="538" t="str">
        <f t="shared" si="13"/>
        <v xml:space="preserve">  </v>
      </c>
      <c r="BB66" s="138" t="str">
        <f>IF(AZ66&gt;3,"",IF(E66='Classement TROPHEE'!$T$1,"",IF(AZ66=1,1,IF(AND(AZ66=2,BB65=""),1,IF(AND(AZ66=3,BB65="",BB64=""),1,"")))))</f>
        <v/>
      </c>
      <c r="BC66" s="138" t="str">
        <f t="shared" si="9"/>
        <v/>
      </c>
      <c r="BD66" s="138" t="str">
        <f t="shared" si="10"/>
        <v/>
      </c>
      <c r="BE66" s="138" t="str">
        <f t="shared" si="11"/>
        <v/>
      </c>
      <c r="BF66" s="347" t="str">
        <f>IF(COUNTIFS('Remise des Trophées'!$F$5:$F$204,'Classement-Individuel'!B66&amp;" "&amp;'Classement-Individuel'!C66&amp;" "&amp;'Classement-Individuel'!D66,'Remise des Trophées'!$I$5:$I$204,1)=0,"",COUNTIFS('Remise des Trophées'!$F$5:$F$204,'Classement-Individuel'!B66&amp;" "&amp;'Classement-Individuel'!C66&amp;" "&amp;'Classement-Individuel'!D66,'Remise des Trophées'!$I$5:$I$204,1))</f>
        <v/>
      </c>
      <c r="BG66" s="537" t="str">
        <f>IF(BF66=2,IF(COUNTIFS(BA$7:BA65,BA66,BF$7:BF65,2,BG$7:BG65,1)=1,"",IF(BB66="","",$BG$5)),IF(BB66="","",$BG$5))</f>
        <v/>
      </c>
      <c r="BH66" s="539" t="str">
        <f t="shared" si="14"/>
        <v/>
      </c>
      <c r="BI66" s="539" t="str">
        <f t="shared" si="15"/>
        <v/>
      </c>
      <c r="BJ66" s="139" t="str">
        <f t="shared" si="16"/>
        <v/>
      </c>
      <c r="BK66" s="537" t="str">
        <f t="shared" si="17"/>
        <v/>
      </c>
      <c r="BL66" s="539" t="str">
        <f t="shared" si="18"/>
        <v/>
      </c>
      <c r="BM66" s="539" t="str">
        <f t="shared" si="19"/>
        <v/>
      </c>
      <c r="BN66" s="139" t="str">
        <f t="shared" si="20"/>
        <v/>
      </c>
    </row>
    <row r="67" spans="1:66" s="347" customFormat="1" x14ac:dyDescent="0.25">
      <c r="A67" s="374"/>
      <c r="B67" s="375"/>
      <c r="C67" s="375"/>
      <c r="D67" s="375"/>
      <c r="E67" s="375"/>
      <c r="F67" s="376"/>
      <c r="G67" s="374"/>
      <c r="H67" s="375"/>
      <c r="I67" s="375"/>
      <c r="J67" s="375"/>
      <c r="K67" s="375"/>
      <c r="L67" s="376"/>
      <c r="M67" s="569"/>
      <c r="N67" s="374"/>
      <c r="O67" s="375"/>
      <c r="P67" s="375"/>
      <c r="Q67" s="375"/>
      <c r="R67" s="376"/>
      <c r="S67" s="374"/>
      <c r="T67" s="375"/>
      <c r="U67" s="375"/>
      <c r="V67" s="375"/>
      <c r="W67" s="376"/>
      <c r="X67" s="566"/>
      <c r="Y67" s="375"/>
      <c r="Z67" s="375"/>
      <c r="AA67" s="375"/>
      <c r="AB67" s="375"/>
      <c r="AC67" s="375"/>
      <c r="AD67" s="375"/>
      <c r="AE67" s="375"/>
      <c r="AF67" s="375"/>
      <c r="AG67" s="375"/>
      <c r="AH67" s="375"/>
      <c r="AI67" s="375"/>
      <c r="AJ67" s="375"/>
      <c r="AK67" s="375"/>
      <c r="AL67" s="375"/>
      <c r="AM67" s="568"/>
      <c r="AN67" s="374"/>
      <c r="AO67" s="376"/>
      <c r="AP67" s="374"/>
      <c r="AQ67" s="375"/>
      <c r="AR67" s="375"/>
      <c r="AS67" s="375"/>
      <c r="AT67" s="376"/>
      <c r="AU67" s="566"/>
      <c r="AV67" s="375"/>
      <c r="AW67" s="375"/>
      <c r="AX67" s="375"/>
      <c r="AY67" s="376"/>
      <c r="AZ67" s="413" t="str">
        <f t="shared" si="12"/>
        <v/>
      </c>
      <c r="BA67" s="538" t="str">
        <f t="shared" si="13"/>
        <v xml:space="preserve">  </v>
      </c>
      <c r="BB67" s="138" t="str">
        <f>IF(AZ67&gt;3,"",IF(E67='Classement TROPHEE'!$T$1,"",IF(AZ67=1,1,IF(AND(AZ67=2,BB66=""),1,IF(AND(AZ67=3,BB66="",BB65=""),1,"")))))</f>
        <v/>
      </c>
      <c r="BC67" s="138" t="str">
        <f t="shared" si="9"/>
        <v/>
      </c>
      <c r="BD67" s="138" t="str">
        <f t="shared" si="10"/>
        <v/>
      </c>
      <c r="BE67" s="138" t="str">
        <f t="shared" si="11"/>
        <v/>
      </c>
      <c r="BF67" s="347" t="str">
        <f>IF(COUNTIFS('Remise des Trophées'!$F$5:$F$204,'Classement-Individuel'!B67&amp;" "&amp;'Classement-Individuel'!C67&amp;" "&amp;'Classement-Individuel'!D67,'Remise des Trophées'!$I$5:$I$204,1)=0,"",COUNTIFS('Remise des Trophées'!$F$5:$F$204,'Classement-Individuel'!B67&amp;" "&amp;'Classement-Individuel'!C67&amp;" "&amp;'Classement-Individuel'!D67,'Remise des Trophées'!$I$5:$I$204,1))</f>
        <v/>
      </c>
      <c r="BG67" s="537" t="str">
        <f>IF(BF67=2,IF(COUNTIFS(BA$7:BA66,BA67,BF$7:BF66,2,BG$7:BG66,1)=1,"",IF(BB67="","",$BG$5)),IF(BB67="","",$BG$5))</f>
        <v/>
      </c>
      <c r="BH67" s="539" t="str">
        <f t="shared" si="14"/>
        <v/>
      </c>
      <c r="BI67" s="539" t="str">
        <f t="shared" si="15"/>
        <v/>
      </c>
      <c r="BJ67" s="139" t="str">
        <f t="shared" si="16"/>
        <v/>
      </c>
      <c r="BK67" s="537" t="str">
        <f t="shared" si="17"/>
        <v/>
      </c>
      <c r="BL67" s="539" t="str">
        <f t="shared" si="18"/>
        <v/>
      </c>
      <c r="BM67" s="539" t="str">
        <f t="shared" si="19"/>
        <v/>
      </c>
      <c r="BN67" s="139" t="str">
        <f t="shared" si="20"/>
        <v/>
      </c>
    </row>
    <row r="68" spans="1:66" s="347" customFormat="1" x14ac:dyDescent="0.25">
      <c r="A68" s="374"/>
      <c r="B68" s="375"/>
      <c r="C68" s="375"/>
      <c r="D68" s="375"/>
      <c r="E68" s="375"/>
      <c r="F68" s="376"/>
      <c r="G68" s="374"/>
      <c r="H68" s="375"/>
      <c r="I68" s="375"/>
      <c r="J68" s="375"/>
      <c r="K68" s="375"/>
      <c r="L68" s="376"/>
      <c r="M68" s="569"/>
      <c r="N68" s="374"/>
      <c r="O68" s="375"/>
      <c r="P68" s="375"/>
      <c r="Q68" s="375"/>
      <c r="R68" s="376"/>
      <c r="S68" s="374"/>
      <c r="T68" s="375"/>
      <c r="U68" s="375"/>
      <c r="V68" s="375"/>
      <c r="W68" s="376"/>
      <c r="X68" s="566"/>
      <c r="Y68" s="375"/>
      <c r="Z68" s="375"/>
      <c r="AA68" s="375"/>
      <c r="AB68" s="375"/>
      <c r="AC68" s="375"/>
      <c r="AD68" s="375"/>
      <c r="AE68" s="375"/>
      <c r="AF68" s="375"/>
      <c r="AG68" s="375"/>
      <c r="AH68" s="375"/>
      <c r="AI68" s="375"/>
      <c r="AJ68" s="375"/>
      <c r="AK68" s="375"/>
      <c r="AL68" s="375"/>
      <c r="AM68" s="568"/>
      <c r="AN68" s="374"/>
      <c r="AO68" s="376"/>
      <c r="AP68" s="374"/>
      <c r="AQ68" s="375"/>
      <c r="AR68" s="375"/>
      <c r="AS68" s="375"/>
      <c r="AT68" s="376"/>
      <c r="AU68" s="566"/>
      <c r="AV68" s="375"/>
      <c r="AW68" s="375"/>
      <c r="AX68" s="375"/>
      <c r="AY68" s="376"/>
      <c r="AZ68" s="413" t="str">
        <f t="shared" si="12"/>
        <v/>
      </c>
      <c r="BA68" s="538" t="str">
        <f t="shared" si="13"/>
        <v xml:space="preserve">  </v>
      </c>
      <c r="BB68" s="138" t="str">
        <f>IF(AZ68&gt;3,"",IF(E68='Classement TROPHEE'!$T$1,"",IF(AZ68=1,1,IF(AND(AZ68=2,BB67=""),1,IF(AND(AZ68=3,BB67="",BB66=""),1,"")))))</f>
        <v/>
      </c>
      <c r="BC68" s="138" t="str">
        <f t="shared" si="9"/>
        <v/>
      </c>
      <c r="BD68" s="138" t="str">
        <f t="shared" si="10"/>
        <v/>
      </c>
      <c r="BE68" s="138" t="str">
        <f t="shared" si="11"/>
        <v/>
      </c>
      <c r="BF68" s="347" t="str">
        <f>IF(COUNTIFS('Remise des Trophées'!$F$5:$F$204,'Classement-Individuel'!B68&amp;" "&amp;'Classement-Individuel'!C68&amp;" "&amp;'Classement-Individuel'!D68,'Remise des Trophées'!$I$5:$I$204,1)=0,"",COUNTIFS('Remise des Trophées'!$F$5:$F$204,'Classement-Individuel'!B68&amp;" "&amp;'Classement-Individuel'!C68&amp;" "&amp;'Classement-Individuel'!D68,'Remise des Trophées'!$I$5:$I$204,1))</f>
        <v/>
      </c>
      <c r="BG68" s="537" t="str">
        <f>IF(BF68=2,IF(COUNTIFS(BA$7:BA67,BA68,BF$7:BF67,2,BG$7:BG67,1)=1,"",IF(BB68="","",$BG$5)),IF(BB68="","",$BG$5))</f>
        <v/>
      </c>
      <c r="BH68" s="539" t="str">
        <f t="shared" si="14"/>
        <v/>
      </c>
      <c r="BI68" s="539" t="str">
        <f t="shared" si="15"/>
        <v/>
      </c>
      <c r="BJ68" s="139" t="str">
        <f t="shared" si="16"/>
        <v/>
      </c>
      <c r="BK68" s="537" t="str">
        <f t="shared" si="17"/>
        <v/>
      </c>
      <c r="BL68" s="539" t="str">
        <f t="shared" si="18"/>
        <v/>
      </c>
      <c r="BM68" s="539" t="str">
        <f t="shared" si="19"/>
        <v/>
      </c>
      <c r="BN68" s="139" t="str">
        <f t="shared" si="20"/>
        <v/>
      </c>
    </row>
    <row r="69" spans="1:66" s="347" customFormat="1" x14ac:dyDescent="0.25">
      <c r="A69" s="374"/>
      <c r="B69" s="375"/>
      <c r="C69" s="375"/>
      <c r="D69" s="375"/>
      <c r="E69" s="375"/>
      <c r="F69" s="376"/>
      <c r="G69" s="374"/>
      <c r="H69" s="375"/>
      <c r="I69" s="375"/>
      <c r="J69" s="375"/>
      <c r="K69" s="375"/>
      <c r="L69" s="376"/>
      <c r="M69" s="569"/>
      <c r="N69" s="374"/>
      <c r="O69" s="375"/>
      <c r="P69" s="375"/>
      <c r="Q69" s="375"/>
      <c r="R69" s="376"/>
      <c r="S69" s="374"/>
      <c r="T69" s="375"/>
      <c r="U69" s="375"/>
      <c r="V69" s="375"/>
      <c r="W69" s="376"/>
      <c r="X69" s="566"/>
      <c r="Y69" s="375"/>
      <c r="Z69" s="375"/>
      <c r="AA69" s="375"/>
      <c r="AB69" s="375"/>
      <c r="AC69" s="375"/>
      <c r="AD69" s="375"/>
      <c r="AE69" s="375"/>
      <c r="AF69" s="375"/>
      <c r="AG69" s="375"/>
      <c r="AH69" s="375"/>
      <c r="AI69" s="375"/>
      <c r="AJ69" s="375"/>
      <c r="AK69" s="375"/>
      <c r="AL69" s="375"/>
      <c r="AM69" s="568"/>
      <c r="AN69" s="374"/>
      <c r="AO69" s="376"/>
      <c r="AP69" s="374"/>
      <c r="AQ69" s="375"/>
      <c r="AR69" s="375"/>
      <c r="AS69" s="375"/>
      <c r="AT69" s="376"/>
      <c r="AU69" s="566"/>
      <c r="AV69" s="375"/>
      <c r="AW69" s="375"/>
      <c r="AX69" s="375"/>
      <c r="AY69" s="376"/>
      <c r="AZ69" s="413" t="str">
        <f t="shared" si="12"/>
        <v/>
      </c>
      <c r="BA69" s="538" t="str">
        <f t="shared" si="13"/>
        <v xml:space="preserve">  </v>
      </c>
      <c r="BB69" s="138" t="str">
        <f>IF(AZ69&gt;3,"",IF(E69='Classement TROPHEE'!$T$1,"",IF(AZ69=1,1,IF(AND(AZ69=2,BB68=""),1,IF(AND(AZ69=3,BB68="",BB67=""),1,"")))))</f>
        <v/>
      </c>
      <c r="BC69" s="138" t="str">
        <f t="shared" si="9"/>
        <v/>
      </c>
      <c r="BD69" s="138" t="str">
        <f t="shared" si="10"/>
        <v/>
      </c>
      <c r="BE69" s="138" t="str">
        <f t="shared" si="11"/>
        <v/>
      </c>
      <c r="BF69" s="347" t="str">
        <f>IF(COUNTIFS('Remise des Trophées'!$F$5:$F$204,'Classement-Individuel'!B69&amp;" "&amp;'Classement-Individuel'!C69&amp;" "&amp;'Classement-Individuel'!D69,'Remise des Trophées'!$I$5:$I$204,1)=0,"",COUNTIFS('Remise des Trophées'!$F$5:$F$204,'Classement-Individuel'!B69&amp;" "&amp;'Classement-Individuel'!C69&amp;" "&amp;'Classement-Individuel'!D69,'Remise des Trophées'!$I$5:$I$204,1))</f>
        <v/>
      </c>
      <c r="BG69" s="537" t="str">
        <f>IF(BF69=2,IF(COUNTIFS(BA$7:BA68,BA69,BF$7:BF68,2,BG$7:BG68,1)=1,"",IF(BB69="","",$BG$5)),IF(BB69="","",$BG$5))</f>
        <v/>
      </c>
      <c r="BH69" s="539" t="str">
        <f t="shared" si="14"/>
        <v/>
      </c>
      <c r="BI69" s="539" t="str">
        <f t="shared" si="15"/>
        <v/>
      </c>
      <c r="BJ69" s="139" t="str">
        <f t="shared" si="16"/>
        <v/>
      </c>
      <c r="BK69" s="537" t="str">
        <f t="shared" si="17"/>
        <v/>
      </c>
      <c r="BL69" s="539" t="str">
        <f t="shared" si="18"/>
        <v/>
      </c>
      <c r="BM69" s="539" t="str">
        <f t="shared" si="19"/>
        <v/>
      </c>
      <c r="BN69" s="139" t="str">
        <f t="shared" si="20"/>
        <v/>
      </c>
    </row>
    <row r="70" spans="1:66" s="347" customFormat="1" x14ac:dyDescent="0.25">
      <c r="A70" s="374"/>
      <c r="B70" s="375"/>
      <c r="C70" s="375"/>
      <c r="D70" s="375"/>
      <c r="E70" s="375"/>
      <c r="F70" s="376"/>
      <c r="G70" s="374"/>
      <c r="H70" s="375"/>
      <c r="I70" s="375"/>
      <c r="J70" s="375"/>
      <c r="K70" s="375"/>
      <c r="L70" s="376"/>
      <c r="M70" s="569"/>
      <c r="N70" s="374"/>
      <c r="O70" s="375"/>
      <c r="P70" s="375"/>
      <c r="Q70" s="375"/>
      <c r="R70" s="376"/>
      <c r="S70" s="374"/>
      <c r="T70" s="375"/>
      <c r="U70" s="375"/>
      <c r="V70" s="375"/>
      <c r="W70" s="376"/>
      <c r="X70" s="566"/>
      <c r="Y70" s="375"/>
      <c r="Z70" s="375"/>
      <c r="AA70" s="375"/>
      <c r="AB70" s="375"/>
      <c r="AC70" s="375"/>
      <c r="AD70" s="375"/>
      <c r="AE70" s="375"/>
      <c r="AF70" s="375"/>
      <c r="AG70" s="375"/>
      <c r="AH70" s="375"/>
      <c r="AI70" s="375"/>
      <c r="AJ70" s="375"/>
      <c r="AK70" s="375"/>
      <c r="AL70" s="375"/>
      <c r="AM70" s="568"/>
      <c r="AN70" s="374"/>
      <c r="AO70" s="376"/>
      <c r="AP70" s="374"/>
      <c r="AQ70" s="375"/>
      <c r="AR70" s="375"/>
      <c r="AS70" s="375"/>
      <c r="AT70" s="376"/>
      <c r="AU70" s="566"/>
      <c r="AV70" s="375"/>
      <c r="AW70" s="375"/>
      <c r="AX70" s="375"/>
      <c r="AY70" s="376"/>
      <c r="AZ70" s="413" t="str">
        <f t="shared" si="12"/>
        <v/>
      </c>
      <c r="BA70" s="538" t="str">
        <f t="shared" si="13"/>
        <v xml:space="preserve">  </v>
      </c>
      <c r="BB70" s="138" t="str">
        <f>IF(AZ70&gt;3,"",IF(E70='Classement TROPHEE'!$T$1,"",IF(AZ70=1,1,IF(AND(AZ70=2,BB69=""),1,IF(AND(AZ70=3,BB69="",BB68=""),1,"")))))</f>
        <v/>
      </c>
      <c r="BC70" s="138" t="str">
        <f t="shared" si="9"/>
        <v/>
      </c>
      <c r="BD70" s="138" t="str">
        <f t="shared" si="10"/>
        <v/>
      </c>
      <c r="BE70" s="138" t="str">
        <f t="shared" si="11"/>
        <v/>
      </c>
      <c r="BF70" s="347" t="str">
        <f>IF(COUNTIFS('Remise des Trophées'!$F$5:$F$204,'Classement-Individuel'!B70&amp;" "&amp;'Classement-Individuel'!C70&amp;" "&amp;'Classement-Individuel'!D70,'Remise des Trophées'!$I$5:$I$204,1)=0,"",COUNTIFS('Remise des Trophées'!$F$5:$F$204,'Classement-Individuel'!B70&amp;" "&amp;'Classement-Individuel'!C70&amp;" "&amp;'Classement-Individuel'!D70,'Remise des Trophées'!$I$5:$I$204,1))</f>
        <v/>
      </c>
      <c r="BG70" s="537" t="str">
        <f>IF(BF70=2,IF(COUNTIFS(BA$7:BA69,BA70,BF$7:BF69,2,BG$7:BG69,1)=1,"",IF(BB70="","",$BG$5)),IF(BB70="","",$BG$5))</f>
        <v/>
      </c>
      <c r="BH70" s="539" t="str">
        <f t="shared" si="14"/>
        <v/>
      </c>
      <c r="BI70" s="539" t="str">
        <f t="shared" si="15"/>
        <v/>
      </c>
      <c r="BJ70" s="139" t="str">
        <f t="shared" si="16"/>
        <v/>
      </c>
      <c r="BK70" s="537" t="str">
        <f t="shared" si="17"/>
        <v/>
      </c>
      <c r="BL70" s="539" t="str">
        <f t="shared" si="18"/>
        <v/>
      </c>
      <c r="BM70" s="539" t="str">
        <f t="shared" si="19"/>
        <v/>
      </c>
      <c r="BN70" s="139" t="str">
        <f t="shared" si="20"/>
        <v/>
      </c>
    </row>
    <row r="71" spans="1:66" s="347" customFormat="1" x14ac:dyDescent="0.25">
      <c r="A71" s="374"/>
      <c r="B71" s="375"/>
      <c r="C71" s="375"/>
      <c r="D71" s="375"/>
      <c r="E71" s="375"/>
      <c r="F71" s="376"/>
      <c r="G71" s="374"/>
      <c r="H71" s="375"/>
      <c r="I71" s="375"/>
      <c r="J71" s="375"/>
      <c r="K71" s="375"/>
      <c r="L71" s="376"/>
      <c r="M71" s="569"/>
      <c r="N71" s="374"/>
      <c r="O71" s="375"/>
      <c r="P71" s="375"/>
      <c r="Q71" s="375"/>
      <c r="R71" s="376"/>
      <c r="S71" s="374"/>
      <c r="T71" s="375"/>
      <c r="U71" s="375"/>
      <c r="V71" s="375"/>
      <c r="W71" s="376"/>
      <c r="X71" s="566"/>
      <c r="Y71" s="375"/>
      <c r="Z71" s="375"/>
      <c r="AA71" s="375"/>
      <c r="AB71" s="375"/>
      <c r="AC71" s="375"/>
      <c r="AD71" s="375"/>
      <c r="AE71" s="375"/>
      <c r="AF71" s="375"/>
      <c r="AG71" s="375"/>
      <c r="AH71" s="375"/>
      <c r="AI71" s="375"/>
      <c r="AJ71" s="375"/>
      <c r="AK71" s="375"/>
      <c r="AL71" s="375"/>
      <c r="AM71" s="568"/>
      <c r="AN71" s="374"/>
      <c r="AO71" s="376"/>
      <c r="AP71" s="374"/>
      <c r="AQ71" s="375"/>
      <c r="AR71" s="375"/>
      <c r="AS71" s="375"/>
      <c r="AT71" s="376"/>
      <c r="AU71" s="566"/>
      <c r="AV71" s="375"/>
      <c r="AW71" s="375"/>
      <c r="AX71" s="375"/>
      <c r="AY71" s="376"/>
      <c r="AZ71" s="413" t="str">
        <f t="shared" si="12"/>
        <v/>
      </c>
      <c r="BA71" s="538" t="str">
        <f t="shared" si="13"/>
        <v xml:space="preserve">  </v>
      </c>
      <c r="BB71" s="138" t="str">
        <f>IF(AZ71&gt;3,"",IF(E71='Classement TROPHEE'!$T$1,"",IF(AZ71=1,1,IF(AND(AZ71=2,BB70=""),1,IF(AND(AZ71=3,BB70="",BB69=""),1,"")))))</f>
        <v/>
      </c>
      <c r="BC71" s="138" t="str">
        <f t="shared" ref="BC71:BC134" si="21">IF(AND($AZ71=1,$BB71&lt;&gt;1),1,"")</f>
        <v/>
      </c>
      <c r="BD71" s="138" t="str">
        <f t="shared" ref="BD71:BD134" si="22">IF(AND($AZ71=2,$BB71&lt;&gt;1),1,"")</f>
        <v/>
      </c>
      <c r="BE71" s="138" t="str">
        <f t="shared" ref="BE71:BE134" si="23">IF(AND($AZ71=3,$BB71&lt;&gt;1),1,"")</f>
        <v/>
      </c>
      <c r="BF71" s="347" t="str">
        <f>IF(COUNTIFS('Remise des Trophées'!$F$5:$F$204,'Classement-Individuel'!B71&amp;" "&amp;'Classement-Individuel'!C71&amp;" "&amp;'Classement-Individuel'!D71,'Remise des Trophées'!$I$5:$I$204,1)=0,"",COUNTIFS('Remise des Trophées'!$F$5:$F$204,'Classement-Individuel'!B71&amp;" "&amp;'Classement-Individuel'!C71&amp;" "&amp;'Classement-Individuel'!D71,'Remise des Trophées'!$I$5:$I$204,1))</f>
        <v/>
      </c>
      <c r="BG71" s="537" t="str">
        <f>IF(BF71=2,IF(COUNTIFS(BA$7:BA70,BA71,BF$7:BF70,2,BG$7:BG70,1)=1,"",IF(BB71="","",$BG$5)),IF(BB71="","",$BG$5))</f>
        <v/>
      </c>
      <c r="BH71" s="539" t="str">
        <f t="shared" si="14"/>
        <v/>
      </c>
      <c r="BI71" s="539" t="str">
        <f t="shared" si="15"/>
        <v/>
      </c>
      <c r="BJ71" s="139" t="str">
        <f t="shared" si="16"/>
        <v/>
      </c>
      <c r="BK71" s="537" t="str">
        <f t="shared" si="17"/>
        <v/>
      </c>
      <c r="BL71" s="539" t="str">
        <f t="shared" si="18"/>
        <v/>
      </c>
      <c r="BM71" s="539" t="str">
        <f t="shared" si="19"/>
        <v/>
      </c>
      <c r="BN71" s="139" t="str">
        <f t="shared" si="20"/>
        <v/>
      </c>
    </row>
    <row r="72" spans="1:66" s="347" customFormat="1" x14ac:dyDescent="0.25">
      <c r="A72" s="374"/>
      <c r="B72" s="375"/>
      <c r="C72" s="375"/>
      <c r="D72" s="375"/>
      <c r="E72" s="375"/>
      <c r="F72" s="376"/>
      <c r="G72" s="374"/>
      <c r="H72" s="375"/>
      <c r="I72" s="375"/>
      <c r="J72" s="375"/>
      <c r="K72" s="375"/>
      <c r="L72" s="376"/>
      <c r="M72" s="569"/>
      <c r="N72" s="374"/>
      <c r="O72" s="375"/>
      <c r="P72" s="375"/>
      <c r="Q72" s="375"/>
      <c r="R72" s="376"/>
      <c r="S72" s="374"/>
      <c r="T72" s="375"/>
      <c r="U72" s="375"/>
      <c r="V72" s="375"/>
      <c r="W72" s="376"/>
      <c r="X72" s="566"/>
      <c r="Y72" s="375"/>
      <c r="Z72" s="375"/>
      <c r="AA72" s="375"/>
      <c r="AB72" s="375"/>
      <c r="AC72" s="375"/>
      <c r="AD72" s="375"/>
      <c r="AE72" s="375"/>
      <c r="AF72" s="375"/>
      <c r="AG72" s="375"/>
      <c r="AH72" s="375"/>
      <c r="AI72" s="375"/>
      <c r="AJ72" s="375"/>
      <c r="AK72" s="375"/>
      <c r="AL72" s="375"/>
      <c r="AM72" s="568"/>
      <c r="AN72" s="374"/>
      <c r="AO72" s="376"/>
      <c r="AP72" s="374"/>
      <c r="AQ72" s="375"/>
      <c r="AR72" s="375"/>
      <c r="AS72" s="375"/>
      <c r="AT72" s="376"/>
      <c r="AU72" s="566"/>
      <c r="AV72" s="375"/>
      <c r="AW72" s="375"/>
      <c r="AX72" s="375"/>
      <c r="AY72" s="376"/>
      <c r="AZ72" s="413" t="str">
        <f t="shared" si="12"/>
        <v/>
      </c>
      <c r="BA72" s="538" t="str">
        <f t="shared" ref="BA72:BA135" si="24">B72&amp;" "&amp;C72&amp;" "&amp;D72</f>
        <v xml:space="preserve">  </v>
      </c>
      <c r="BB72" s="138" t="str">
        <f>IF(AZ72&gt;3,"",IF(E72='Classement TROPHEE'!$T$1,"",IF(AZ72=1,1,IF(AND(AZ72=2,BB71=""),1,IF(AND(AZ72=3,BB71="",BB70=""),1,"")))))</f>
        <v/>
      </c>
      <c r="BC72" s="138" t="str">
        <f t="shared" si="21"/>
        <v/>
      </c>
      <c r="BD72" s="138" t="str">
        <f t="shared" si="22"/>
        <v/>
      </c>
      <c r="BE72" s="138" t="str">
        <f t="shared" si="23"/>
        <v/>
      </c>
      <c r="BF72" s="347" t="str">
        <f>IF(COUNTIFS('Remise des Trophées'!$F$5:$F$204,'Classement-Individuel'!B72&amp;" "&amp;'Classement-Individuel'!C72&amp;" "&amp;'Classement-Individuel'!D72,'Remise des Trophées'!$I$5:$I$204,1)=0,"",COUNTIFS('Remise des Trophées'!$F$5:$F$204,'Classement-Individuel'!B72&amp;" "&amp;'Classement-Individuel'!C72&amp;" "&amp;'Classement-Individuel'!D72,'Remise des Trophées'!$I$5:$I$204,1))</f>
        <v/>
      </c>
      <c r="BG72" s="537" t="str">
        <f>IF(BF72=2,IF(COUNTIFS(BA$7:BA71,BA72,BF$7:BF71,2,BG$7:BG71,1)=1,"",IF(BB72="","",$BG$5)),IF(BB72="","",$BG$5))</f>
        <v/>
      </c>
      <c r="BH72" s="539" t="str">
        <f t="shared" ref="BH72:BH135" si="25">IF(AND($AZ72=1,$BG72&lt;&gt;$BG$5),$BH$5,"")</f>
        <v/>
      </c>
      <c r="BI72" s="539" t="str">
        <f t="shared" ref="BI72:BI135" si="26">IF(AND($AZ72=2,$BG72&lt;&gt;$BG$5),$BI$5,"")</f>
        <v/>
      </c>
      <c r="BJ72" s="139" t="str">
        <f t="shared" ref="BJ72:BJ135" si="27">IF(AND($AZ72=3,BG72&lt;&gt;$BG$5,$BH72&lt;&gt;$BG$5),$BJ$5,"")</f>
        <v/>
      </c>
      <c r="BK72" s="537" t="str">
        <f t="shared" ref="BK72:BK135" si="28">IF(BG72="","",$BK$5)</f>
        <v/>
      </c>
      <c r="BL72" s="539" t="str">
        <f t="shared" ref="BL72:BL135" si="29">IF(BH72="","",$BL$5)</f>
        <v/>
      </c>
      <c r="BM72" s="539" t="str">
        <f t="shared" ref="BM72:BM135" si="30">IF(BI72="","",$BM$5)</f>
        <v/>
      </c>
      <c r="BN72" s="139" t="str">
        <f t="shared" ref="BN72:BN135" si="31">IF(BJ72="","",$BN$5)</f>
        <v/>
      </c>
    </row>
    <row r="73" spans="1:66" s="347" customFormat="1" x14ac:dyDescent="0.25">
      <c r="A73" s="374"/>
      <c r="B73" s="375"/>
      <c r="C73" s="375"/>
      <c r="D73" s="375"/>
      <c r="E73" s="375"/>
      <c r="F73" s="376"/>
      <c r="G73" s="374"/>
      <c r="H73" s="375"/>
      <c r="I73" s="375"/>
      <c r="J73" s="375"/>
      <c r="K73" s="375"/>
      <c r="L73" s="376"/>
      <c r="M73" s="569"/>
      <c r="N73" s="374"/>
      <c r="O73" s="375"/>
      <c r="P73" s="375"/>
      <c r="Q73" s="375"/>
      <c r="R73" s="376"/>
      <c r="S73" s="374"/>
      <c r="T73" s="375"/>
      <c r="U73" s="375"/>
      <c r="V73" s="375"/>
      <c r="W73" s="376"/>
      <c r="X73" s="566"/>
      <c r="Y73" s="375"/>
      <c r="Z73" s="375"/>
      <c r="AA73" s="375"/>
      <c r="AB73" s="375"/>
      <c r="AC73" s="375"/>
      <c r="AD73" s="375"/>
      <c r="AE73" s="375"/>
      <c r="AF73" s="375"/>
      <c r="AG73" s="375"/>
      <c r="AH73" s="375"/>
      <c r="AI73" s="375"/>
      <c r="AJ73" s="375"/>
      <c r="AK73" s="375"/>
      <c r="AL73" s="375"/>
      <c r="AM73" s="568"/>
      <c r="AN73" s="374"/>
      <c r="AO73" s="376"/>
      <c r="AP73" s="374"/>
      <c r="AQ73" s="375"/>
      <c r="AR73" s="375"/>
      <c r="AS73" s="375"/>
      <c r="AT73" s="376"/>
      <c r="AU73" s="566"/>
      <c r="AV73" s="375"/>
      <c r="AW73" s="375"/>
      <c r="AX73" s="375"/>
      <c r="AY73" s="376"/>
      <c r="AZ73" s="413" t="str">
        <f t="shared" si="12"/>
        <v/>
      </c>
      <c r="BA73" s="538" t="str">
        <f t="shared" si="24"/>
        <v xml:space="preserve">  </v>
      </c>
      <c r="BB73" s="138" t="str">
        <f>IF(AZ73&gt;3,"",IF(E73='Classement TROPHEE'!$T$1,"",IF(AZ73=1,1,IF(AND(AZ73=2,BB72=""),1,IF(AND(AZ73=3,BB72="",BB71=""),1,"")))))</f>
        <v/>
      </c>
      <c r="BC73" s="138" t="str">
        <f t="shared" si="21"/>
        <v/>
      </c>
      <c r="BD73" s="138" t="str">
        <f t="shared" si="22"/>
        <v/>
      </c>
      <c r="BE73" s="138" t="str">
        <f t="shared" si="23"/>
        <v/>
      </c>
      <c r="BF73" s="347" t="str">
        <f>IF(COUNTIFS('Remise des Trophées'!$F$5:$F$204,'Classement-Individuel'!B73&amp;" "&amp;'Classement-Individuel'!C73&amp;" "&amp;'Classement-Individuel'!D73,'Remise des Trophées'!$I$5:$I$204,1)=0,"",COUNTIFS('Remise des Trophées'!$F$5:$F$204,'Classement-Individuel'!B73&amp;" "&amp;'Classement-Individuel'!C73&amp;" "&amp;'Classement-Individuel'!D73,'Remise des Trophées'!$I$5:$I$204,1))</f>
        <v/>
      </c>
      <c r="BG73" s="537" t="str">
        <f>IF(BF73=2,IF(COUNTIFS(BA$7:BA72,BA73,BF$7:BF72,2,BG$7:BG72,1)=1,"",IF(BB73="","",$BG$5)),IF(BB73="","",$BG$5))</f>
        <v/>
      </c>
      <c r="BH73" s="539" t="str">
        <f t="shared" si="25"/>
        <v/>
      </c>
      <c r="BI73" s="539" t="str">
        <f t="shared" si="26"/>
        <v/>
      </c>
      <c r="BJ73" s="139" t="str">
        <f t="shared" si="27"/>
        <v/>
      </c>
      <c r="BK73" s="537" t="str">
        <f t="shared" si="28"/>
        <v/>
      </c>
      <c r="BL73" s="539" t="str">
        <f t="shared" si="29"/>
        <v/>
      </c>
      <c r="BM73" s="539" t="str">
        <f t="shared" si="30"/>
        <v/>
      </c>
      <c r="BN73" s="139" t="str">
        <f t="shared" si="31"/>
        <v/>
      </c>
    </row>
    <row r="74" spans="1:66" s="347" customFormat="1" x14ac:dyDescent="0.25">
      <c r="A74" s="374"/>
      <c r="B74" s="375"/>
      <c r="C74" s="375"/>
      <c r="D74" s="375"/>
      <c r="E74" s="375"/>
      <c r="F74" s="376"/>
      <c r="G74" s="374"/>
      <c r="H74" s="375"/>
      <c r="I74" s="375"/>
      <c r="J74" s="375"/>
      <c r="K74" s="375"/>
      <c r="L74" s="376"/>
      <c r="M74" s="569"/>
      <c r="N74" s="374"/>
      <c r="O74" s="375"/>
      <c r="P74" s="375"/>
      <c r="Q74" s="375"/>
      <c r="R74" s="376"/>
      <c r="S74" s="374"/>
      <c r="T74" s="375"/>
      <c r="U74" s="375"/>
      <c r="V74" s="375"/>
      <c r="W74" s="376"/>
      <c r="X74" s="566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  <c r="AI74" s="375"/>
      <c r="AJ74" s="375"/>
      <c r="AK74" s="375"/>
      <c r="AL74" s="375"/>
      <c r="AM74" s="568"/>
      <c r="AN74" s="374"/>
      <c r="AO74" s="376"/>
      <c r="AP74" s="374"/>
      <c r="AQ74" s="375"/>
      <c r="AR74" s="375"/>
      <c r="AS74" s="375"/>
      <c r="AT74" s="376"/>
      <c r="AU74" s="566"/>
      <c r="AV74" s="375"/>
      <c r="AW74" s="375"/>
      <c r="AX74" s="375"/>
      <c r="AY74" s="376"/>
      <c r="AZ74" s="413" t="str">
        <f t="shared" si="12"/>
        <v/>
      </c>
      <c r="BA74" s="538" t="str">
        <f t="shared" si="24"/>
        <v xml:space="preserve">  </v>
      </c>
      <c r="BB74" s="138" t="str">
        <f>IF(AZ74&gt;3,"",IF(E74='Classement TROPHEE'!$T$1,"",IF(AZ74=1,1,IF(AND(AZ74=2,BB73=""),1,IF(AND(AZ74=3,BB73="",BB72=""),1,"")))))</f>
        <v/>
      </c>
      <c r="BC74" s="138" t="str">
        <f t="shared" si="21"/>
        <v/>
      </c>
      <c r="BD74" s="138" t="str">
        <f t="shared" si="22"/>
        <v/>
      </c>
      <c r="BE74" s="138" t="str">
        <f t="shared" si="23"/>
        <v/>
      </c>
      <c r="BF74" s="347" t="str">
        <f>IF(COUNTIFS('Remise des Trophées'!$F$5:$F$204,'Classement-Individuel'!B74&amp;" "&amp;'Classement-Individuel'!C74&amp;" "&amp;'Classement-Individuel'!D74,'Remise des Trophées'!$I$5:$I$204,1)=0,"",COUNTIFS('Remise des Trophées'!$F$5:$F$204,'Classement-Individuel'!B74&amp;" "&amp;'Classement-Individuel'!C74&amp;" "&amp;'Classement-Individuel'!D74,'Remise des Trophées'!$I$5:$I$204,1))</f>
        <v/>
      </c>
      <c r="BG74" s="537" t="str">
        <f>IF(BF74=2,IF(COUNTIFS(BA$7:BA73,BA74,BF$7:BF73,2,BG$7:BG73,1)=1,"",IF(BB74="","",$BG$5)),IF(BB74="","",$BG$5))</f>
        <v/>
      </c>
      <c r="BH74" s="539" t="str">
        <f t="shared" si="25"/>
        <v/>
      </c>
      <c r="BI74" s="539" t="str">
        <f t="shared" si="26"/>
        <v/>
      </c>
      <c r="BJ74" s="139" t="str">
        <f t="shared" si="27"/>
        <v/>
      </c>
      <c r="BK74" s="537" t="str">
        <f t="shared" si="28"/>
        <v/>
      </c>
      <c r="BL74" s="539" t="str">
        <f t="shared" si="29"/>
        <v/>
      </c>
      <c r="BM74" s="539" t="str">
        <f t="shared" si="30"/>
        <v/>
      </c>
      <c r="BN74" s="139" t="str">
        <f t="shared" si="31"/>
        <v/>
      </c>
    </row>
    <row r="75" spans="1:66" s="347" customFormat="1" x14ac:dyDescent="0.25">
      <c r="A75" s="374"/>
      <c r="B75" s="375"/>
      <c r="C75" s="375"/>
      <c r="D75" s="375"/>
      <c r="E75" s="375"/>
      <c r="F75" s="376"/>
      <c r="G75" s="374"/>
      <c r="H75" s="375"/>
      <c r="I75" s="375"/>
      <c r="J75" s="375"/>
      <c r="K75" s="375"/>
      <c r="L75" s="376"/>
      <c r="M75" s="569"/>
      <c r="N75" s="374"/>
      <c r="O75" s="375"/>
      <c r="P75" s="375"/>
      <c r="Q75" s="375"/>
      <c r="R75" s="376"/>
      <c r="S75" s="374"/>
      <c r="T75" s="375"/>
      <c r="U75" s="375"/>
      <c r="V75" s="375"/>
      <c r="W75" s="376"/>
      <c r="X75" s="566"/>
      <c r="Y75" s="375"/>
      <c r="Z75" s="375"/>
      <c r="AA75" s="375"/>
      <c r="AB75" s="375"/>
      <c r="AC75" s="375"/>
      <c r="AD75" s="375"/>
      <c r="AE75" s="375"/>
      <c r="AF75" s="375"/>
      <c r="AG75" s="375"/>
      <c r="AH75" s="375"/>
      <c r="AI75" s="375"/>
      <c r="AJ75" s="375"/>
      <c r="AK75" s="375"/>
      <c r="AL75" s="375"/>
      <c r="AM75" s="568"/>
      <c r="AN75" s="374"/>
      <c r="AO75" s="376"/>
      <c r="AP75" s="374"/>
      <c r="AQ75" s="375"/>
      <c r="AR75" s="375"/>
      <c r="AS75" s="375"/>
      <c r="AT75" s="376"/>
      <c r="AU75" s="566"/>
      <c r="AV75" s="375"/>
      <c r="AW75" s="375"/>
      <c r="AX75" s="375"/>
      <c r="AY75" s="376"/>
      <c r="AZ75" s="413" t="str">
        <f t="shared" si="12"/>
        <v/>
      </c>
      <c r="BA75" s="538" t="str">
        <f t="shared" si="24"/>
        <v xml:space="preserve">  </v>
      </c>
      <c r="BB75" s="138" t="str">
        <f>IF(AZ75&gt;3,"",IF(E75='Classement TROPHEE'!$T$1,"",IF(AZ75=1,1,IF(AND(AZ75=2,BB74=""),1,IF(AND(AZ75=3,BB74="",BB73=""),1,"")))))</f>
        <v/>
      </c>
      <c r="BC75" s="138" t="str">
        <f t="shared" si="21"/>
        <v/>
      </c>
      <c r="BD75" s="138" t="str">
        <f t="shared" si="22"/>
        <v/>
      </c>
      <c r="BE75" s="138" t="str">
        <f t="shared" si="23"/>
        <v/>
      </c>
      <c r="BF75" s="347" t="str">
        <f>IF(COUNTIFS('Remise des Trophées'!$F$5:$F$204,'Classement-Individuel'!B75&amp;" "&amp;'Classement-Individuel'!C75&amp;" "&amp;'Classement-Individuel'!D75,'Remise des Trophées'!$I$5:$I$204,1)=0,"",COUNTIFS('Remise des Trophées'!$F$5:$F$204,'Classement-Individuel'!B75&amp;" "&amp;'Classement-Individuel'!C75&amp;" "&amp;'Classement-Individuel'!D75,'Remise des Trophées'!$I$5:$I$204,1))</f>
        <v/>
      </c>
      <c r="BG75" s="537" t="str">
        <f>IF(BF75=2,IF(COUNTIFS(BA$7:BA74,BA75,BF$7:BF74,2,BG$7:BG74,1)=1,"",IF(BB75="","",$BG$5)),IF(BB75="","",$BG$5))</f>
        <v/>
      </c>
      <c r="BH75" s="539" t="str">
        <f t="shared" si="25"/>
        <v/>
      </c>
      <c r="BI75" s="539" t="str">
        <f t="shared" si="26"/>
        <v/>
      </c>
      <c r="BJ75" s="139" t="str">
        <f t="shared" si="27"/>
        <v/>
      </c>
      <c r="BK75" s="537" t="str">
        <f t="shared" si="28"/>
        <v/>
      </c>
      <c r="BL75" s="539" t="str">
        <f t="shared" si="29"/>
        <v/>
      </c>
      <c r="BM75" s="539" t="str">
        <f t="shared" si="30"/>
        <v/>
      </c>
      <c r="BN75" s="139" t="str">
        <f t="shared" si="31"/>
        <v/>
      </c>
    </row>
    <row r="76" spans="1:66" s="347" customFormat="1" x14ac:dyDescent="0.25">
      <c r="A76" s="374"/>
      <c r="B76" s="375"/>
      <c r="C76" s="375"/>
      <c r="D76" s="375"/>
      <c r="E76" s="375"/>
      <c r="F76" s="376"/>
      <c r="G76" s="374"/>
      <c r="H76" s="375"/>
      <c r="I76" s="375"/>
      <c r="J76" s="375"/>
      <c r="K76" s="375"/>
      <c r="L76" s="376"/>
      <c r="M76" s="569"/>
      <c r="N76" s="374"/>
      <c r="O76" s="375"/>
      <c r="P76" s="375"/>
      <c r="Q76" s="375"/>
      <c r="R76" s="376"/>
      <c r="S76" s="374"/>
      <c r="T76" s="375"/>
      <c r="U76" s="375"/>
      <c r="V76" s="375"/>
      <c r="W76" s="376"/>
      <c r="X76" s="566"/>
      <c r="Y76" s="375"/>
      <c r="Z76" s="375"/>
      <c r="AA76" s="375"/>
      <c r="AB76" s="375"/>
      <c r="AC76" s="375"/>
      <c r="AD76" s="375"/>
      <c r="AE76" s="375"/>
      <c r="AF76" s="375"/>
      <c r="AG76" s="375"/>
      <c r="AH76" s="375"/>
      <c r="AI76" s="375"/>
      <c r="AJ76" s="375"/>
      <c r="AK76" s="375"/>
      <c r="AL76" s="375"/>
      <c r="AM76" s="568"/>
      <c r="AN76" s="374"/>
      <c r="AO76" s="376"/>
      <c r="AP76" s="374"/>
      <c r="AQ76" s="375"/>
      <c r="AR76" s="375"/>
      <c r="AS76" s="375"/>
      <c r="AT76" s="376"/>
      <c r="AU76" s="566"/>
      <c r="AV76" s="375"/>
      <c r="AW76" s="375"/>
      <c r="AX76" s="375"/>
      <c r="AY76" s="376"/>
      <c r="AZ76" s="413" t="str">
        <f t="shared" si="12"/>
        <v/>
      </c>
      <c r="BA76" s="538" t="str">
        <f t="shared" si="24"/>
        <v xml:space="preserve">  </v>
      </c>
      <c r="BB76" s="138" t="str">
        <f>IF(AZ76&gt;3,"",IF(E76='Classement TROPHEE'!$T$1,"",IF(AZ76=1,1,IF(AND(AZ76=2,BB75=""),1,IF(AND(AZ76=3,BB75="",BB74=""),1,"")))))</f>
        <v/>
      </c>
      <c r="BC76" s="138" t="str">
        <f t="shared" si="21"/>
        <v/>
      </c>
      <c r="BD76" s="138" t="str">
        <f t="shared" si="22"/>
        <v/>
      </c>
      <c r="BE76" s="138" t="str">
        <f t="shared" si="23"/>
        <v/>
      </c>
      <c r="BF76" s="347" t="str">
        <f>IF(COUNTIFS('Remise des Trophées'!$F$5:$F$204,'Classement-Individuel'!B76&amp;" "&amp;'Classement-Individuel'!C76&amp;" "&amp;'Classement-Individuel'!D76,'Remise des Trophées'!$I$5:$I$204,1)=0,"",COUNTIFS('Remise des Trophées'!$F$5:$F$204,'Classement-Individuel'!B76&amp;" "&amp;'Classement-Individuel'!C76&amp;" "&amp;'Classement-Individuel'!D76,'Remise des Trophées'!$I$5:$I$204,1))</f>
        <v/>
      </c>
      <c r="BG76" s="537" t="str">
        <f>IF(BF76=2,IF(COUNTIFS(BA$7:BA75,BA76,BF$7:BF75,2,BG$7:BG75,1)=1,"",IF(BB76="","",$BG$5)),IF(BB76="","",$BG$5))</f>
        <v/>
      </c>
      <c r="BH76" s="539" t="str">
        <f t="shared" si="25"/>
        <v/>
      </c>
      <c r="BI76" s="539" t="str">
        <f t="shared" si="26"/>
        <v/>
      </c>
      <c r="BJ76" s="139" t="str">
        <f t="shared" si="27"/>
        <v/>
      </c>
      <c r="BK76" s="537" t="str">
        <f t="shared" si="28"/>
        <v/>
      </c>
      <c r="BL76" s="539" t="str">
        <f t="shared" si="29"/>
        <v/>
      </c>
      <c r="BM76" s="539" t="str">
        <f t="shared" si="30"/>
        <v/>
      </c>
      <c r="BN76" s="139" t="str">
        <f t="shared" si="31"/>
        <v/>
      </c>
    </row>
    <row r="77" spans="1:66" s="347" customFormat="1" x14ac:dyDescent="0.25">
      <c r="A77" s="374"/>
      <c r="B77" s="375"/>
      <c r="C77" s="375"/>
      <c r="D77" s="375"/>
      <c r="E77" s="375"/>
      <c r="F77" s="376"/>
      <c r="G77" s="374"/>
      <c r="H77" s="375"/>
      <c r="I77" s="375"/>
      <c r="J77" s="375"/>
      <c r="K77" s="375"/>
      <c r="L77" s="376"/>
      <c r="M77" s="569"/>
      <c r="N77" s="374"/>
      <c r="O77" s="375"/>
      <c r="P77" s="375"/>
      <c r="Q77" s="375"/>
      <c r="R77" s="376"/>
      <c r="S77" s="374"/>
      <c r="T77" s="375"/>
      <c r="U77" s="375"/>
      <c r="V77" s="375"/>
      <c r="W77" s="376"/>
      <c r="X77" s="566"/>
      <c r="Y77" s="375"/>
      <c r="Z77" s="375"/>
      <c r="AA77" s="375"/>
      <c r="AB77" s="375"/>
      <c r="AC77" s="375"/>
      <c r="AD77" s="375"/>
      <c r="AE77" s="375"/>
      <c r="AF77" s="375"/>
      <c r="AG77" s="375"/>
      <c r="AH77" s="375"/>
      <c r="AI77" s="375"/>
      <c r="AJ77" s="375"/>
      <c r="AK77" s="375"/>
      <c r="AL77" s="375"/>
      <c r="AM77" s="568"/>
      <c r="AN77" s="374"/>
      <c r="AO77" s="376"/>
      <c r="AP77" s="374"/>
      <c r="AQ77" s="375"/>
      <c r="AR77" s="375"/>
      <c r="AS77" s="375"/>
      <c r="AT77" s="376"/>
      <c r="AU77" s="566"/>
      <c r="AV77" s="375"/>
      <c r="AW77" s="375"/>
      <c r="AX77" s="375"/>
      <c r="AY77" s="376"/>
      <c r="AZ77" s="413" t="str">
        <f t="shared" si="12"/>
        <v/>
      </c>
      <c r="BA77" s="538" t="str">
        <f t="shared" si="24"/>
        <v xml:space="preserve">  </v>
      </c>
      <c r="BB77" s="138" t="str">
        <f>IF(AZ77&gt;3,"",IF(E77='Classement TROPHEE'!$T$1,"",IF(AZ77=1,1,IF(AND(AZ77=2,BB76=""),1,IF(AND(AZ77=3,BB76="",BB75=""),1,"")))))</f>
        <v/>
      </c>
      <c r="BC77" s="138" t="str">
        <f t="shared" si="21"/>
        <v/>
      </c>
      <c r="BD77" s="138" t="str">
        <f t="shared" si="22"/>
        <v/>
      </c>
      <c r="BE77" s="138" t="str">
        <f t="shared" si="23"/>
        <v/>
      </c>
      <c r="BF77" s="347" t="str">
        <f>IF(COUNTIFS('Remise des Trophées'!$F$5:$F$204,'Classement-Individuel'!B77&amp;" "&amp;'Classement-Individuel'!C77&amp;" "&amp;'Classement-Individuel'!D77,'Remise des Trophées'!$I$5:$I$204,1)=0,"",COUNTIFS('Remise des Trophées'!$F$5:$F$204,'Classement-Individuel'!B77&amp;" "&amp;'Classement-Individuel'!C77&amp;" "&amp;'Classement-Individuel'!D77,'Remise des Trophées'!$I$5:$I$204,1))</f>
        <v/>
      </c>
      <c r="BG77" s="537" t="str">
        <f>IF(BF77=2,IF(COUNTIFS(BA$7:BA76,BA77,BF$7:BF76,2,BG$7:BG76,1)=1,"",IF(BB77="","",$BG$5)),IF(BB77="","",$BG$5))</f>
        <v/>
      </c>
      <c r="BH77" s="539" t="str">
        <f t="shared" si="25"/>
        <v/>
      </c>
      <c r="BI77" s="539" t="str">
        <f t="shared" si="26"/>
        <v/>
      </c>
      <c r="BJ77" s="139" t="str">
        <f t="shared" si="27"/>
        <v/>
      </c>
      <c r="BK77" s="537" t="str">
        <f t="shared" si="28"/>
        <v/>
      </c>
      <c r="BL77" s="539" t="str">
        <f t="shared" si="29"/>
        <v/>
      </c>
      <c r="BM77" s="539" t="str">
        <f t="shared" si="30"/>
        <v/>
      </c>
      <c r="BN77" s="139" t="str">
        <f t="shared" si="31"/>
        <v/>
      </c>
    </row>
    <row r="78" spans="1:66" s="347" customFormat="1" x14ac:dyDescent="0.25">
      <c r="A78" s="374"/>
      <c r="B78" s="375"/>
      <c r="C78" s="375"/>
      <c r="D78" s="375"/>
      <c r="E78" s="375"/>
      <c r="F78" s="376"/>
      <c r="G78" s="374"/>
      <c r="H78" s="375"/>
      <c r="I78" s="375"/>
      <c r="J78" s="375"/>
      <c r="K78" s="375"/>
      <c r="L78" s="376"/>
      <c r="M78" s="569"/>
      <c r="N78" s="374"/>
      <c r="O78" s="375"/>
      <c r="P78" s="375"/>
      <c r="Q78" s="375"/>
      <c r="R78" s="376"/>
      <c r="S78" s="374"/>
      <c r="T78" s="375"/>
      <c r="U78" s="375"/>
      <c r="V78" s="375"/>
      <c r="W78" s="376"/>
      <c r="X78" s="566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568"/>
      <c r="AN78" s="374"/>
      <c r="AO78" s="376"/>
      <c r="AP78" s="374"/>
      <c r="AQ78" s="375"/>
      <c r="AR78" s="375"/>
      <c r="AS78" s="375"/>
      <c r="AT78" s="376"/>
      <c r="AU78" s="566"/>
      <c r="AV78" s="375"/>
      <c r="AW78" s="375"/>
      <c r="AX78" s="375"/>
      <c r="AY78" s="376"/>
      <c r="AZ78" s="413" t="str">
        <f t="shared" si="12"/>
        <v/>
      </c>
      <c r="BA78" s="538" t="str">
        <f t="shared" si="24"/>
        <v xml:space="preserve">  </v>
      </c>
      <c r="BB78" s="138" t="str">
        <f>IF(AZ78&gt;3,"",IF(E78='Classement TROPHEE'!$T$1,"",IF(AZ78=1,1,IF(AND(AZ78=2,BB77=""),1,IF(AND(AZ78=3,BB77="",BB76=""),1,"")))))</f>
        <v/>
      </c>
      <c r="BC78" s="138" t="str">
        <f t="shared" si="21"/>
        <v/>
      </c>
      <c r="BD78" s="138" t="str">
        <f t="shared" si="22"/>
        <v/>
      </c>
      <c r="BE78" s="138" t="str">
        <f t="shared" si="23"/>
        <v/>
      </c>
      <c r="BF78" s="347" t="str">
        <f>IF(COUNTIFS('Remise des Trophées'!$F$5:$F$204,'Classement-Individuel'!B78&amp;" "&amp;'Classement-Individuel'!C78&amp;" "&amp;'Classement-Individuel'!D78,'Remise des Trophées'!$I$5:$I$204,1)=0,"",COUNTIFS('Remise des Trophées'!$F$5:$F$204,'Classement-Individuel'!B78&amp;" "&amp;'Classement-Individuel'!C78&amp;" "&amp;'Classement-Individuel'!D78,'Remise des Trophées'!$I$5:$I$204,1))</f>
        <v/>
      </c>
      <c r="BG78" s="537" t="str">
        <f>IF(BF78=2,IF(COUNTIFS(BA$7:BA77,BA78,BF$7:BF77,2,BG$7:BG77,1)=1,"",IF(BB78="","",$BG$5)),IF(BB78="","",$BG$5))</f>
        <v/>
      </c>
      <c r="BH78" s="539" t="str">
        <f t="shared" si="25"/>
        <v/>
      </c>
      <c r="BI78" s="539" t="str">
        <f t="shared" si="26"/>
        <v/>
      </c>
      <c r="BJ78" s="139" t="str">
        <f t="shared" si="27"/>
        <v/>
      </c>
      <c r="BK78" s="537" t="str">
        <f t="shared" si="28"/>
        <v/>
      </c>
      <c r="BL78" s="539" t="str">
        <f t="shared" si="29"/>
        <v/>
      </c>
      <c r="BM78" s="539" t="str">
        <f t="shared" si="30"/>
        <v/>
      </c>
      <c r="BN78" s="139" t="str">
        <f t="shared" si="31"/>
        <v/>
      </c>
    </row>
    <row r="79" spans="1:66" s="347" customFormat="1" x14ac:dyDescent="0.25">
      <c r="A79" s="374"/>
      <c r="B79" s="375"/>
      <c r="C79" s="375"/>
      <c r="D79" s="375"/>
      <c r="E79" s="375"/>
      <c r="F79" s="376"/>
      <c r="G79" s="374"/>
      <c r="H79" s="375"/>
      <c r="I79" s="375"/>
      <c r="J79" s="375"/>
      <c r="K79" s="375"/>
      <c r="L79" s="376"/>
      <c r="M79" s="569"/>
      <c r="N79" s="374"/>
      <c r="O79" s="375"/>
      <c r="P79" s="375"/>
      <c r="Q79" s="375"/>
      <c r="R79" s="376"/>
      <c r="S79" s="374"/>
      <c r="T79" s="375"/>
      <c r="U79" s="375"/>
      <c r="V79" s="375"/>
      <c r="W79" s="376"/>
      <c r="X79" s="566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568"/>
      <c r="AN79" s="374"/>
      <c r="AO79" s="376"/>
      <c r="AP79" s="374"/>
      <c r="AQ79" s="375"/>
      <c r="AR79" s="375"/>
      <c r="AS79" s="375"/>
      <c r="AT79" s="376"/>
      <c r="AU79" s="566"/>
      <c r="AV79" s="375"/>
      <c r="AW79" s="375"/>
      <c r="AX79" s="375"/>
      <c r="AY79" s="376"/>
      <c r="AZ79" s="413" t="str">
        <f t="shared" si="12"/>
        <v/>
      </c>
      <c r="BA79" s="538" t="str">
        <f t="shared" si="24"/>
        <v xml:space="preserve">  </v>
      </c>
      <c r="BB79" s="138" t="str">
        <f>IF(AZ79&gt;3,"",IF(E79='Classement TROPHEE'!$T$1,"",IF(AZ79=1,1,IF(AND(AZ79=2,BB78=""),1,IF(AND(AZ79=3,BB78="",BB77=""),1,"")))))</f>
        <v/>
      </c>
      <c r="BC79" s="138" t="str">
        <f t="shared" si="21"/>
        <v/>
      </c>
      <c r="BD79" s="138" t="str">
        <f t="shared" si="22"/>
        <v/>
      </c>
      <c r="BE79" s="138" t="str">
        <f t="shared" si="23"/>
        <v/>
      </c>
      <c r="BF79" s="347" t="str">
        <f>IF(COUNTIFS('Remise des Trophées'!$F$5:$F$204,'Classement-Individuel'!B79&amp;" "&amp;'Classement-Individuel'!C79&amp;" "&amp;'Classement-Individuel'!D79,'Remise des Trophées'!$I$5:$I$204,1)=0,"",COUNTIFS('Remise des Trophées'!$F$5:$F$204,'Classement-Individuel'!B79&amp;" "&amp;'Classement-Individuel'!C79&amp;" "&amp;'Classement-Individuel'!D79,'Remise des Trophées'!$I$5:$I$204,1))</f>
        <v/>
      </c>
      <c r="BG79" s="537" t="str">
        <f>IF(BF79=2,IF(COUNTIFS(BA$7:BA78,BA79,BF$7:BF78,2,BG$7:BG78,1)=1,"",IF(BB79="","",$BG$5)),IF(BB79="","",$BG$5))</f>
        <v/>
      </c>
      <c r="BH79" s="539" t="str">
        <f t="shared" si="25"/>
        <v/>
      </c>
      <c r="BI79" s="539" t="str">
        <f t="shared" si="26"/>
        <v/>
      </c>
      <c r="BJ79" s="139" t="str">
        <f t="shared" si="27"/>
        <v/>
      </c>
      <c r="BK79" s="537" t="str">
        <f t="shared" si="28"/>
        <v/>
      </c>
      <c r="BL79" s="539" t="str">
        <f t="shared" si="29"/>
        <v/>
      </c>
      <c r="BM79" s="539" t="str">
        <f t="shared" si="30"/>
        <v/>
      </c>
      <c r="BN79" s="139" t="str">
        <f t="shared" si="31"/>
        <v/>
      </c>
    </row>
    <row r="80" spans="1:66" s="347" customFormat="1" x14ac:dyDescent="0.25">
      <c r="A80" s="374"/>
      <c r="B80" s="375"/>
      <c r="C80" s="375"/>
      <c r="D80" s="375"/>
      <c r="E80" s="375"/>
      <c r="F80" s="376"/>
      <c r="G80" s="374"/>
      <c r="H80" s="375"/>
      <c r="I80" s="375"/>
      <c r="J80" s="375"/>
      <c r="K80" s="375"/>
      <c r="L80" s="376"/>
      <c r="M80" s="569"/>
      <c r="N80" s="374"/>
      <c r="O80" s="375"/>
      <c r="P80" s="375"/>
      <c r="Q80" s="375"/>
      <c r="R80" s="376"/>
      <c r="S80" s="374"/>
      <c r="T80" s="375"/>
      <c r="U80" s="375"/>
      <c r="V80" s="375"/>
      <c r="W80" s="376"/>
      <c r="X80" s="566"/>
      <c r="Y80" s="375"/>
      <c r="Z80" s="375"/>
      <c r="AA80" s="375"/>
      <c r="AB80" s="375"/>
      <c r="AC80" s="375"/>
      <c r="AD80" s="375"/>
      <c r="AE80" s="375"/>
      <c r="AF80" s="375"/>
      <c r="AG80" s="375"/>
      <c r="AH80" s="375"/>
      <c r="AI80" s="375"/>
      <c r="AJ80" s="375"/>
      <c r="AK80" s="375"/>
      <c r="AL80" s="375"/>
      <c r="AM80" s="568"/>
      <c r="AN80" s="374"/>
      <c r="AO80" s="376"/>
      <c r="AP80" s="374"/>
      <c r="AQ80" s="375"/>
      <c r="AR80" s="375"/>
      <c r="AS80" s="375"/>
      <c r="AT80" s="376"/>
      <c r="AU80" s="566"/>
      <c r="AV80" s="375"/>
      <c r="AW80" s="375"/>
      <c r="AX80" s="375"/>
      <c r="AY80" s="376"/>
      <c r="AZ80" s="413" t="str">
        <f t="shared" si="12"/>
        <v/>
      </c>
      <c r="BA80" s="538" t="str">
        <f t="shared" si="24"/>
        <v xml:space="preserve">  </v>
      </c>
      <c r="BB80" s="138" t="str">
        <f>IF(AZ80&gt;3,"",IF(E80='Classement TROPHEE'!$T$1,"",IF(AZ80=1,1,IF(AND(AZ80=2,BB79=""),1,IF(AND(AZ80=3,BB79="",BB78=""),1,"")))))</f>
        <v/>
      </c>
      <c r="BC80" s="138" t="str">
        <f t="shared" si="21"/>
        <v/>
      </c>
      <c r="BD80" s="138" t="str">
        <f t="shared" si="22"/>
        <v/>
      </c>
      <c r="BE80" s="138" t="str">
        <f t="shared" si="23"/>
        <v/>
      </c>
      <c r="BF80" s="347" t="str">
        <f>IF(COUNTIFS('Remise des Trophées'!$F$5:$F$204,'Classement-Individuel'!B80&amp;" "&amp;'Classement-Individuel'!C80&amp;" "&amp;'Classement-Individuel'!D80,'Remise des Trophées'!$I$5:$I$204,1)=0,"",COUNTIFS('Remise des Trophées'!$F$5:$F$204,'Classement-Individuel'!B80&amp;" "&amp;'Classement-Individuel'!C80&amp;" "&amp;'Classement-Individuel'!D80,'Remise des Trophées'!$I$5:$I$204,1))</f>
        <v/>
      </c>
      <c r="BG80" s="537" t="str">
        <f>IF(BF80=2,IF(COUNTIFS(BA$7:BA79,BA80,BF$7:BF79,2,BG$7:BG79,1)=1,"",IF(BB80="","",$BG$5)),IF(BB80="","",$BG$5))</f>
        <v/>
      </c>
      <c r="BH80" s="539" t="str">
        <f t="shared" si="25"/>
        <v/>
      </c>
      <c r="BI80" s="539" t="str">
        <f t="shared" si="26"/>
        <v/>
      </c>
      <c r="BJ80" s="139" t="str">
        <f t="shared" si="27"/>
        <v/>
      </c>
      <c r="BK80" s="537" t="str">
        <f t="shared" si="28"/>
        <v/>
      </c>
      <c r="BL80" s="539" t="str">
        <f t="shared" si="29"/>
        <v/>
      </c>
      <c r="BM80" s="539" t="str">
        <f t="shared" si="30"/>
        <v/>
      </c>
      <c r="BN80" s="139" t="str">
        <f t="shared" si="31"/>
        <v/>
      </c>
    </row>
    <row r="81" spans="1:66" s="347" customFormat="1" x14ac:dyDescent="0.25">
      <c r="A81" s="374"/>
      <c r="B81" s="375"/>
      <c r="C81" s="375"/>
      <c r="D81" s="375"/>
      <c r="E81" s="375"/>
      <c r="F81" s="376"/>
      <c r="G81" s="374"/>
      <c r="H81" s="375"/>
      <c r="I81" s="375"/>
      <c r="J81" s="375"/>
      <c r="K81" s="375"/>
      <c r="L81" s="376"/>
      <c r="M81" s="569"/>
      <c r="N81" s="374"/>
      <c r="O81" s="375"/>
      <c r="P81" s="375"/>
      <c r="Q81" s="375"/>
      <c r="R81" s="376"/>
      <c r="S81" s="374"/>
      <c r="T81" s="375"/>
      <c r="U81" s="375"/>
      <c r="V81" s="375"/>
      <c r="W81" s="376"/>
      <c r="X81" s="566"/>
      <c r="Y81" s="375"/>
      <c r="Z81" s="375"/>
      <c r="AA81" s="375"/>
      <c r="AB81" s="375"/>
      <c r="AC81" s="375"/>
      <c r="AD81" s="375"/>
      <c r="AE81" s="375"/>
      <c r="AF81" s="375"/>
      <c r="AG81" s="375"/>
      <c r="AH81" s="375"/>
      <c r="AI81" s="375"/>
      <c r="AJ81" s="375"/>
      <c r="AK81" s="375"/>
      <c r="AL81" s="375"/>
      <c r="AM81" s="568"/>
      <c r="AN81" s="374"/>
      <c r="AO81" s="376"/>
      <c r="AP81" s="374"/>
      <c r="AQ81" s="375"/>
      <c r="AR81" s="375"/>
      <c r="AS81" s="375"/>
      <c r="AT81" s="376"/>
      <c r="AU81" s="566"/>
      <c r="AV81" s="375"/>
      <c r="AW81" s="375"/>
      <c r="AX81" s="375"/>
      <c r="AY81" s="376"/>
      <c r="AZ81" s="413" t="str">
        <f t="shared" si="12"/>
        <v/>
      </c>
      <c r="BA81" s="538" t="str">
        <f t="shared" si="24"/>
        <v xml:space="preserve">  </v>
      </c>
      <c r="BB81" s="138" t="str">
        <f>IF(AZ81&gt;3,"",IF(E81='Classement TROPHEE'!$T$1,"",IF(AZ81=1,1,IF(AND(AZ81=2,BB80=""),1,IF(AND(AZ81=3,BB80="",BB79=""),1,"")))))</f>
        <v/>
      </c>
      <c r="BC81" s="138" t="str">
        <f t="shared" si="21"/>
        <v/>
      </c>
      <c r="BD81" s="138" t="str">
        <f t="shared" si="22"/>
        <v/>
      </c>
      <c r="BE81" s="138" t="str">
        <f t="shared" si="23"/>
        <v/>
      </c>
      <c r="BF81" s="347" t="str">
        <f>IF(COUNTIFS('Remise des Trophées'!$F$5:$F$204,'Classement-Individuel'!B81&amp;" "&amp;'Classement-Individuel'!C81&amp;" "&amp;'Classement-Individuel'!D81,'Remise des Trophées'!$I$5:$I$204,1)=0,"",COUNTIFS('Remise des Trophées'!$F$5:$F$204,'Classement-Individuel'!B81&amp;" "&amp;'Classement-Individuel'!C81&amp;" "&amp;'Classement-Individuel'!D81,'Remise des Trophées'!$I$5:$I$204,1))</f>
        <v/>
      </c>
      <c r="BG81" s="537" t="str">
        <f>IF(BF81=2,IF(COUNTIFS(BA$7:BA80,BA81,BF$7:BF80,2,BG$7:BG80,1)=1,"",IF(BB81="","",$BG$5)),IF(BB81="","",$BG$5))</f>
        <v/>
      </c>
      <c r="BH81" s="539" t="str">
        <f t="shared" si="25"/>
        <v/>
      </c>
      <c r="BI81" s="539" t="str">
        <f t="shared" si="26"/>
        <v/>
      </c>
      <c r="BJ81" s="139" t="str">
        <f t="shared" si="27"/>
        <v/>
      </c>
      <c r="BK81" s="537" t="str">
        <f t="shared" si="28"/>
        <v/>
      </c>
      <c r="BL81" s="539" t="str">
        <f t="shared" si="29"/>
        <v/>
      </c>
      <c r="BM81" s="539" t="str">
        <f t="shared" si="30"/>
        <v/>
      </c>
      <c r="BN81" s="139" t="str">
        <f t="shared" si="31"/>
        <v/>
      </c>
    </row>
    <row r="82" spans="1:66" s="347" customFormat="1" x14ac:dyDescent="0.25">
      <c r="A82" s="374"/>
      <c r="B82" s="375"/>
      <c r="C82" s="375"/>
      <c r="D82" s="375"/>
      <c r="E82" s="375"/>
      <c r="F82" s="376"/>
      <c r="G82" s="374"/>
      <c r="H82" s="375"/>
      <c r="I82" s="375"/>
      <c r="J82" s="375"/>
      <c r="K82" s="375"/>
      <c r="L82" s="376"/>
      <c r="M82" s="569"/>
      <c r="N82" s="374"/>
      <c r="O82" s="375"/>
      <c r="P82" s="375"/>
      <c r="Q82" s="375"/>
      <c r="R82" s="376"/>
      <c r="S82" s="374"/>
      <c r="T82" s="375"/>
      <c r="U82" s="375"/>
      <c r="V82" s="375"/>
      <c r="W82" s="376"/>
      <c r="X82" s="566"/>
      <c r="Y82" s="375"/>
      <c r="Z82" s="375"/>
      <c r="AA82" s="375"/>
      <c r="AB82" s="375"/>
      <c r="AC82" s="375"/>
      <c r="AD82" s="375"/>
      <c r="AE82" s="375"/>
      <c r="AF82" s="375"/>
      <c r="AG82" s="375"/>
      <c r="AH82" s="375"/>
      <c r="AI82" s="375"/>
      <c r="AJ82" s="375"/>
      <c r="AK82" s="375"/>
      <c r="AL82" s="375"/>
      <c r="AM82" s="568"/>
      <c r="AN82" s="374"/>
      <c r="AO82" s="376"/>
      <c r="AP82" s="374"/>
      <c r="AQ82" s="375"/>
      <c r="AR82" s="375"/>
      <c r="AS82" s="375"/>
      <c r="AT82" s="376"/>
      <c r="AU82" s="566"/>
      <c r="AV82" s="375"/>
      <c r="AW82" s="375"/>
      <c r="AX82" s="375"/>
      <c r="AY82" s="376"/>
      <c r="AZ82" s="413" t="str">
        <f t="shared" si="12"/>
        <v/>
      </c>
      <c r="BA82" s="538" t="str">
        <f t="shared" si="24"/>
        <v xml:space="preserve">  </v>
      </c>
      <c r="BB82" s="138" t="str">
        <f>IF(AZ82&gt;3,"",IF(E82='Classement TROPHEE'!$T$1,"",IF(AZ82=1,1,IF(AND(AZ82=2,BB81=""),1,IF(AND(AZ82=3,BB81="",BB80=""),1,"")))))</f>
        <v/>
      </c>
      <c r="BC82" s="138" t="str">
        <f t="shared" si="21"/>
        <v/>
      </c>
      <c r="BD82" s="138" t="str">
        <f t="shared" si="22"/>
        <v/>
      </c>
      <c r="BE82" s="138" t="str">
        <f t="shared" si="23"/>
        <v/>
      </c>
      <c r="BF82" s="347" t="str">
        <f>IF(COUNTIFS('Remise des Trophées'!$F$5:$F$204,'Classement-Individuel'!B82&amp;" "&amp;'Classement-Individuel'!C82&amp;" "&amp;'Classement-Individuel'!D82,'Remise des Trophées'!$I$5:$I$204,1)=0,"",COUNTIFS('Remise des Trophées'!$F$5:$F$204,'Classement-Individuel'!B82&amp;" "&amp;'Classement-Individuel'!C82&amp;" "&amp;'Classement-Individuel'!D82,'Remise des Trophées'!$I$5:$I$204,1))</f>
        <v/>
      </c>
      <c r="BG82" s="537" t="str">
        <f>IF(BF82=2,IF(COUNTIFS(BA$7:BA81,BA82,BF$7:BF81,2,BG$7:BG81,1)=1,"",IF(BB82="","",$BG$5)),IF(BB82="","",$BG$5))</f>
        <v/>
      </c>
      <c r="BH82" s="539" t="str">
        <f t="shared" si="25"/>
        <v/>
      </c>
      <c r="BI82" s="539" t="str">
        <f t="shared" si="26"/>
        <v/>
      </c>
      <c r="BJ82" s="139" t="str">
        <f t="shared" si="27"/>
        <v/>
      </c>
      <c r="BK82" s="537" t="str">
        <f t="shared" si="28"/>
        <v/>
      </c>
      <c r="BL82" s="539" t="str">
        <f t="shared" si="29"/>
        <v/>
      </c>
      <c r="BM82" s="539" t="str">
        <f t="shared" si="30"/>
        <v/>
      </c>
      <c r="BN82" s="139" t="str">
        <f t="shared" si="31"/>
        <v/>
      </c>
    </row>
    <row r="83" spans="1:66" s="347" customFormat="1" x14ac:dyDescent="0.25">
      <c r="A83" s="374"/>
      <c r="B83" s="375"/>
      <c r="C83" s="375"/>
      <c r="D83" s="375"/>
      <c r="E83" s="375"/>
      <c r="F83" s="376"/>
      <c r="G83" s="374"/>
      <c r="H83" s="375"/>
      <c r="I83" s="375"/>
      <c r="J83" s="375"/>
      <c r="K83" s="375"/>
      <c r="L83" s="376"/>
      <c r="M83" s="569"/>
      <c r="N83" s="374"/>
      <c r="O83" s="375"/>
      <c r="P83" s="375"/>
      <c r="Q83" s="375"/>
      <c r="R83" s="376"/>
      <c r="S83" s="374"/>
      <c r="T83" s="375"/>
      <c r="U83" s="375"/>
      <c r="V83" s="375"/>
      <c r="W83" s="376"/>
      <c r="X83" s="566"/>
      <c r="Y83" s="375"/>
      <c r="Z83" s="375"/>
      <c r="AA83" s="375"/>
      <c r="AB83" s="375"/>
      <c r="AC83" s="375"/>
      <c r="AD83" s="375"/>
      <c r="AE83" s="375"/>
      <c r="AF83" s="375"/>
      <c r="AG83" s="375"/>
      <c r="AH83" s="375"/>
      <c r="AI83" s="375"/>
      <c r="AJ83" s="375"/>
      <c r="AK83" s="375"/>
      <c r="AL83" s="375"/>
      <c r="AM83" s="568"/>
      <c r="AN83" s="374"/>
      <c r="AO83" s="376"/>
      <c r="AP83" s="374"/>
      <c r="AQ83" s="375"/>
      <c r="AR83" s="375"/>
      <c r="AS83" s="375"/>
      <c r="AT83" s="376"/>
      <c r="AU83" s="566"/>
      <c r="AV83" s="375"/>
      <c r="AW83" s="375"/>
      <c r="AX83" s="375"/>
      <c r="AY83" s="376"/>
      <c r="AZ83" s="413" t="str">
        <f t="shared" si="12"/>
        <v/>
      </c>
      <c r="BA83" s="538" t="str">
        <f t="shared" si="24"/>
        <v xml:space="preserve">  </v>
      </c>
      <c r="BB83" s="138" t="str">
        <f>IF(AZ83&gt;3,"",IF(E83='Classement TROPHEE'!$T$1,"",IF(AZ83=1,1,IF(AND(AZ83=2,BB82=""),1,IF(AND(AZ83=3,BB82="",BB81=""),1,"")))))</f>
        <v/>
      </c>
      <c r="BC83" s="138" t="str">
        <f t="shared" si="21"/>
        <v/>
      </c>
      <c r="BD83" s="138" t="str">
        <f t="shared" si="22"/>
        <v/>
      </c>
      <c r="BE83" s="138" t="str">
        <f t="shared" si="23"/>
        <v/>
      </c>
      <c r="BF83" s="347" t="str">
        <f>IF(COUNTIFS('Remise des Trophées'!$F$5:$F$204,'Classement-Individuel'!B83&amp;" "&amp;'Classement-Individuel'!C83&amp;" "&amp;'Classement-Individuel'!D83,'Remise des Trophées'!$I$5:$I$204,1)=0,"",COUNTIFS('Remise des Trophées'!$F$5:$F$204,'Classement-Individuel'!B83&amp;" "&amp;'Classement-Individuel'!C83&amp;" "&amp;'Classement-Individuel'!D83,'Remise des Trophées'!$I$5:$I$204,1))</f>
        <v/>
      </c>
      <c r="BG83" s="537" t="str">
        <f>IF(BF83=2,IF(COUNTIFS(BA$7:BA82,BA83,BF$7:BF82,2,BG$7:BG82,1)=1,"",IF(BB83="","",$BG$5)),IF(BB83="","",$BG$5))</f>
        <v/>
      </c>
      <c r="BH83" s="539" t="str">
        <f t="shared" si="25"/>
        <v/>
      </c>
      <c r="BI83" s="539" t="str">
        <f t="shared" si="26"/>
        <v/>
      </c>
      <c r="BJ83" s="139" t="str">
        <f t="shared" si="27"/>
        <v/>
      </c>
      <c r="BK83" s="537" t="str">
        <f t="shared" si="28"/>
        <v/>
      </c>
      <c r="BL83" s="539" t="str">
        <f t="shared" si="29"/>
        <v/>
      </c>
      <c r="BM83" s="539" t="str">
        <f t="shared" si="30"/>
        <v/>
      </c>
      <c r="BN83" s="139" t="str">
        <f t="shared" si="31"/>
        <v/>
      </c>
    </row>
    <row r="84" spans="1:66" s="347" customFormat="1" x14ac:dyDescent="0.25">
      <c r="A84" s="374"/>
      <c r="B84" s="375"/>
      <c r="C84" s="375"/>
      <c r="D84" s="375"/>
      <c r="E84" s="375"/>
      <c r="F84" s="376"/>
      <c r="G84" s="374"/>
      <c r="H84" s="375"/>
      <c r="I84" s="375"/>
      <c r="J84" s="375"/>
      <c r="K84" s="375"/>
      <c r="L84" s="376"/>
      <c r="M84" s="569"/>
      <c r="N84" s="374"/>
      <c r="O84" s="375"/>
      <c r="P84" s="375"/>
      <c r="Q84" s="375"/>
      <c r="R84" s="376"/>
      <c r="S84" s="374"/>
      <c r="T84" s="375"/>
      <c r="U84" s="375"/>
      <c r="V84" s="375"/>
      <c r="W84" s="376"/>
      <c r="X84" s="566"/>
      <c r="Y84" s="375"/>
      <c r="Z84" s="375"/>
      <c r="AA84" s="375"/>
      <c r="AB84" s="375"/>
      <c r="AC84" s="375"/>
      <c r="AD84" s="375"/>
      <c r="AE84" s="375"/>
      <c r="AF84" s="375"/>
      <c r="AG84" s="375"/>
      <c r="AH84" s="375"/>
      <c r="AI84" s="375"/>
      <c r="AJ84" s="375"/>
      <c r="AK84" s="375"/>
      <c r="AL84" s="375"/>
      <c r="AM84" s="568"/>
      <c r="AN84" s="374"/>
      <c r="AO84" s="376"/>
      <c r="AP84" s="374"/>
      <c r="AQ84" s="375"/>
      <c r="AR84" s="375"/>
      <c r="AS84" s="375"/>
      <c r="AT84" s="376"/>
      <c r="AU84" s="566"/>
      <c r="AV84" s="375"/>
      <c r="AW84" s="375"/>
      <c r="AX84" s="375"/>
      <c r="AY84" s="376"/>
      <c r="AZ84" s="413" t="str">
        <f t="shared" si="12"/>
        <v/>
      </c>
      <c r="BA84" s="538" t="str">
        <f t="shared" si="24"/>
        <v xml:space="preserve">  </v>
      </c>
      <c r="BB84" s="138" t="str">
        <f>IF(AZ84&gt;3,"",IF(E84='Classement TROPHEE'!$T$1,"",IF(AZ84=1,1,IF(AND(AZ84=2,BB83=""),1,IF(AND(AZ84=3,BB83="",BB82=""),1,"")))))</f>
        <v/>
      </c>
      <c r="BC84" s="138" t="str">
        <f t="shared" si="21"/>
        <v/>
      </c>
      <c r="BD84" s="138" t="str">
        <f t="shared" si="22"/>
        <v/>
      </c>
      <c r="BE84" s="138" t="str">
        <f t="shared" si="23"/>
        <v/>
      </c>
      <c r="BF84" s="347" t="str">
        <f>IF(COUNTIFS('Remise des Trophées'!$F$5:$F$204,'Classement-Individuel'!B84&amp;" "&amp;'Classement-Individuel'!C84&amp;" "&amp;'Classement-Individuel'!D84,'Remise des Trophées'!$I$5:$I$204,1)=0,"",COUNTIFS('Remise des Trophées'!$F$5:$F$204,'Classement-Individuel'!B84&amp;" "&amp;'Classement-Individuel'!C84&amp;" "&amp;'Classement-Individuel'!D84,'Remise des Trophées'!$I$5:$I$204,1))</f>
        <v/>
      </c>
      <c r="BG84" s="537" t="str">
        <f>IF(BF84=2,IF(COUNTIFS(BA$7:BA83,BA84,BF$7:BF83,2,BG$7:BG83,1)=1,"",IF(BB84="","",$BG$5)),IF(BB84="","",$BG$5))</f>
        <v/>
      </c>
      <c r="BH84" s="539" t="str">
        <f t="shared" si="25"/>
        <v/>
      </c>
      <c r="BI84" s="539" t="str">
        <f t="shared" si="26"/>
        <v/>
      </c>
      <c r="BJ84" s="139" t="str">
        <f t="shared" si="27"/>
        <v/>
      </c>
      <c r="BK84" s="537" t="str">
        <f t="shared" si="28"/>
        <v/>
      </c>
      <c r="BL84" s="539" t="str">
        <f t="shared" si="29"/>
        <v/>
      </c>
      <c r="BM84" s="539" t="str">
        <f t="shared" si="30"/>
        <v/>
      </c>
      <c r="BN84" s="139" t="str">
        <f t="shared" si="31"/>
        <v/>
      </c>
    </row>
    <row r="85" spans="1:66" s="347" customFormat="1" x14ac:dyDescent="0.25">
      <c r="A85" s="374"/>
      <c r="B85" s="375"/>
      <c r="C85" s="375"/>
      <c r="D85" s="375"/>
      <c r="E85" s="375"/>
      <c r="F85" s="376"/>
      <c r="G85" s="374"/>
      <c r="H85" s="375"/>
      <c r="I85" s="375"/>
      <c r="J85" s="375"/>
      <c r="K85" s="375"/>
      <c r="L85" s="376"/>
      <c r="M85" s="569"/>
      <c r="N85" s="374"/>
      <c r="O85" s="375"/>
      <c r="P85" s="375"/>
      <c r="Q85" s="375"/>
      <c r="R85" s="376"/>
      <c r="S85" s="374"/>
      <c r="T85" s="375"/>
      <c r="U85" s="375"/>
      <c r="V85" s="375"/>
      <c r="W85" s="376"/>
      <c r="X85" s="566"/>
      <c r="Y85" s="375"/>
      <c r="Z85" s="375"/>
      <c r="AA85" s="375"/>
      <c r="AB85" s="375"/>
      <c r="AC85" s="375"/>
      <c r="AD85" s="375"/>
      <c r="AE85" s="375"/>
      <c r="AF85" s="375"/>
      <c r="AG85" s="375"/>
      <c r="AH85" s="375"/>
      <c r="AI85" s="375"/>
      <c r="AJ85" s="375"/>
      <c r="AK85" s="375"/>
      <c r="AL85" s="375"/>
      <c r="AM85" s="568"/>
      <c r="AN85" s="374"/>
      <c r="AO85" s="376"/>
      <c r="AP85" s="374"/>
      <c r="AQ85" s="375"/>
      <c r="AR85" s="375"/>
      <c r="AS85" s="375"/>
      <c r="AT85" s="376"/>
      <c r="AU85" s="566"/>
      <c r="AV85" s="375"/>
      <c r="AW85" s="375"/>
      <c r="AX85" s="375"/>
      <c r="AY85" s="376"/>
      <c r="AZ85" s="413" t="str">
        <f t="shared" si="12"/>
        <v/>
      </c>
      <c r="BA85" s="538" t="str">
        <f t="shared" si="24"/>
        <v xml:space="preserve">  </v>
      </c>
      <c r="BB85" s="138" t="str">
        <f>IF(AZ85&gt;3,"",IF(E85='Classement TROPHEE'!$T$1,"",IF(AZ85=1,1,IF(AND(AZ85=2,BB84=""),1,IF(AND(AZ85=3,BB84="",BB83=""),1,"")))))</f>
        <v/>
      </c>
      <c r="BC85" s="138" t="str">
        <f t="shared" si="21"/>
        <v/>
      </c>
      <c r="BD85" s="138" t="str">
        <f t="shared" si="22"/>
        <v/>
      </c>
      <c r="BE85" s="138" t="str">
        <f t="shared" si="23"/>
        <v/>
      </c>
      <c r="BF85" s="347" t="str">
        <f>IF(COUNTIFS('Remise des Trophées'!$F$5:$F$204,'Classement-Individuel'!B85&amp;" "&amp;'Classement-Individuel'!C85&amp;" "&amp;'Classement-Individuel'!D85,'Remise des Trophées'!$I$5:$I$204,1)=0,"",COUNTIFS('Remise des Trophées'!$F$5:$F$204,'Classement-Individuel'!B85&amp;" "&amp;'Classement-Individuel'!C85&amp;" "&amp;'Classement-Individuel'!D85,'Remise des Trophées'!$I$5:$I$204,1))</f>
        <v/>
      </c>
      <c r="BG85" s="537" t="str">
        <f>IF(BF85=2,IF(COUNTIFS(BA$7:BA84,BA85,BF$7:BF84,2,BG$7:BG84,1)=1,"",IF(BB85="","",$BG$5)),IF(BB85="","",$BG$5))</f>
        <v/>
      </c>
      <c r="BH85" s="539" t="str">
        <f t="shared" si="25"/>
        <v/>
      </c>
      <c r="BI85" s="539" t="str">
        <f t="shared" si="26"/>
        <v/>
      </c>
      <c r="BJ85" s="139" t="str">
        <f t="shared" si="27"/>
        <v/>
      </c>
      <c r="BK85" s="537" t="str">
        <f t="shared" si="28"/>
        <v/>
      </c>
      <c r="BL85" s="539" t="str">
        <f t="shared" si="29"/>
        <v/>
      </c>
      <c r="BM85" s="539" t="str">
        <f t="shared" si="30"/>
        <v/>
      </c>
      <c r="BN85" s="139" t="str">
        <f t="shared" si="31"/>
        <v/>
      </c>
    </row>
    <row r="86" spans="1:66" s="347" customFormat="1" x14ac:dyDescent="0.25">
      <c r="A86" s="374"/>
      <c r="B86" s="375"/>
      <c r="C86" s="375"/>
      <c r="D86" s="375"/>
      <c r="E86" s="375"/>
      <c r="F86" s="376"/>
      <c r="G86" s="374"/>
      <c r="H86" s="375"/>
      <c r="I86" s="375"/>
      <c r="J86" s="375"/>
      <c r="K86" s="375"/>
      <c r="L86" s="376"/>
      <c r="M86" s="569"/>
      <c r="N86" s="374"/>
      <c r="O86" s="375"/>
      <c r="P86" s="375"/>
      <c r="Q86" s="375"/>
      <c r="R86" s="376"/>
      <c r="S86" s="374"/>
      <c r="T86" s="375"/>
      <c r="U86" s="375"/>
      <c r="V86" s="375"/>
      <c r="W86" s="376"/>
      <c r="X86" s="566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568"/>
      <c r="AN86" s="374"/>
      <c r="AO86" s="376"/>
      <c r="AP86" s="374"/>
      <c r="AQ86" s="375"/>
      <c r="AR86" s="375"/>
      <c r="AS86" s="375"/>
      <c r="AT86" s="376"/>
      <c r="AU86" s="566"/>
      <c r="AV86" s="375"/>
      <c r="AW86" s="375"/>
      <c r="AX86" s="375"/>
      <c r="AY86" s="376"/>
      <c r="AZ86" s="413" t="str">
        <f t="shared" si="12"/>
        <v/>
      </c>
      <c r="BA86" s="538" t="str">
        <f t="shared" si="24"/>
        <v xml:space="preserve">  </v>
      </c>
      <c r="BB86" s="138" t="str">
        <f>IF(AZ86&gt;3,"",IF(E86='Classement TROPHEE'!$T$1,"",IF(AZ86=1,1,IF(AND(AZ86=2,BB85=""),1,IF(AND(AZ86=3,BB85="",BB84=""),1,"")))))</f>
        <v/>
      </c>
      <c r="BC86" s="138" t="str">
        <f t="shared" si="21"/>
        <v/>
      </c>
      <c r="BD86" s="138" t="str">
        <f t="shared" si="22"/>
        <v/>
      </c>
      <c r="BE86" s="138" t="str">
        <f t="shared" si="23"/>
        <v/>
      </c>
      <c r="BF86" s="347" t="str">
        <f>IF(COUNTIFS('Remise des Trophées'!$F$5:$F$204,'Classement-Individuel'!B86&amp;" "&amp;'Classement-Individuel'!C86&amp;" "&amp;'Classement-Individuel'!D86,'Remise des Trophées'!$I$5:$I$204,1)=0,"",COUNTIFS('Remise des Trophées'!$F$5:$F$204,'Classement-Individuel'!B86&amp;" "&amp;'Classement-Individuel'!C86&amp;" "&amp;'Classement-Individuel'!D86,'Remise des Trophées'!$I$5:$I$204,1))</f>
        <v/>
      </c>
      <c r="BG86" s="537" t="str">
        <f>IF(BF86=2,IF(COUNTIFS(BA$7:BA85,BA86,BF$7:BF85,2,BG$7:BG85,1)=1,"",IF(BB86="","",$BG$5)),IF(BB86="","",$BG$5))</f>
        <v/>
      </c>
      <c r="BH86" s="539" t="str">
        <f t="shared" si="25"/>
        <v/>
      </c>
      <c r="BI86" s="539" t="str">
        <f t="shared" si="26"/>
        <v/>
      </c>
      <c r="BJ86" s="139" t="str">
        <f t="shared" si="27"/>
        <v/>
      </c>
      <c r="BK86" s="537" t="str">
        <f t="shared" si="28"/>
        <v/>
      </c>
      <c r="BL86" s="539" t="str">
        <f t="shared" si="29"/>
        <v/>
      </c>
      <c r="BM86" s="539" t="str">
        <f t="shared" si="30"/>
        <v/>
      </c>
      <c r="BN86" s="139" t="str">
        <f t="shared" si="31"/>
        <v/>
      </c>
    </row>
    <row r="87" spans="1:66" s="347" customFormat="1" x14ac:dyDescent="0.25">
      <c r="A87" s="374"/>
      <c r="B87" s="375"/>
      <c r="C87" s="375"/>
      <c r="D87" s="375"/>
      <c r="E87" s="375"/>
      <c r="F87" s="376"/>
      <c r="G87" s="374"/>
      <c r="H87" s="375"/>
      <c r="I87" s="375"/>
      <c r="J87" s="375"/>
      <c r="K87" s="375"/>
      <c r="L87" s="376"/>
      <c r="M87" s="569"/>
      <c r="N87" s="374"/>
      <c r="O87" s="375"/>
      <c r="P87" s="375"/>
      <c r="Q87" s="375"/>
      <c r="R87" s="376"/>
      <c r="S87" s="374"/>
      <c r="T87" s="375"/>
      <c r="U87" s="375"/>
      <c r="V87" s="375"/>
      <c r="W87" s="376"/>
      <c r="X87" s="566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568"/>
      <c r="AN87" s="374"/>
      <c r="AO87" s="376"/>
      <c r="AP87" s="374"/>
      <c r="AQ87" s="375"/>
      <c r="AR87" s="375"/>
      <c r="AS87" s="375"/>
      <c r="AT87" s="376"/>
      <c r="AU87" s="566"/>
      <c r="AV87" s="375"/>
      <c r="AW87" s="375"/>
      <c r="AX87" s="375"/>
      <c r="AY87" s="376"/>
      <c r="AZ87" s="413" t="str">
        <f t="shared" si="12"/>
        <v/>
      </c>
      <c r="BA87" s="538" t="str">
        <f t="shared" si="24"/>
        <v xml:space="preserve">  </v>
      </c>
      <c r="BB87" s="138" t="str">
        <f>IF(AZ87&gt;3,"",IF(E87='Classement TROPHEE'!$T$1,"",IF(AZ87=1,1,IF(AND(AZ87=2,BB86=""),1,IF(AND(AZ87=3,BB86="",BB85=""),1,"")))))</f>
        <v/>
      </c>
      <c r="BC87" s="138" t="str">
        <f t="shared" si="21"/>
        <v/>
      </c>
      <c r="BD87" s="138" t="str">
        <f t="shared" si="22"/>
        <v/>
      </c>
      <c r="BE87" s="138" t="str">
        <f t="shared" si="23"/>
        <v/>
      </c>
      <c r="BF87" s="347" t="str">
        <f>IF(COUNTIFS('Remise des Trophées'!$F$5:$F$204,'Classement-Individuel'!B87&amp;" "&amp;'Classement-Individuel'!C87&amp;" "&amp;'Classement-Individuel'!D87,'Remise des Trophées'!$I$5:$I$204,1)=0,"",COUNTIFS('Remise des Trophées'!$F$5:$F$204,'Classement-Individuel'!B87&amp;" "&amp;'Classement-Individuel'!C87&amp;" "&amp;'Classement-Individuel'!D87,'Remise des Trophées'!$I$5:$I$204,1))</f>
        <v/>
      </c>
      <c r="BG87" s="537" t="str">
        <f>IF(BF87=2,IF(COUNTIFS(BA$7:BA86,BA87,BF$7:BF86,2,BG$7:BG86,1)=1,"",IF(BB87="","",$BG$5)),IF(BB87="","",$BG$5))</f>
        <v/>
      </c>
      <c r="BH87" s="539" t="str">
        <f t="shared" si="25"/>
        <v/>
      </c>
      <c r="BI87" s="539" t="str">
        <f t="shared" si="26"/>
        <v/>
      </c>
      <c r="BJ87" s="139" t="str">
        <f t="shared" si="27"/>
        <v/>
      </c>
      <c r="BK87" s="537" t="str">
        <f t="shared" si="28"/>
        <v/>
      </c>
      <c r="BL87" s="539" t="str">
        <f t="shared" si="29"/>
        <v/>
      </c>
      <c r="BM87" s="539" t="str">
        <f t="shared" si="30"/>
        <v/>
      </c>
      <c r="BN87" s="139" t="str">
        <f t="shared" si="31"/>
        <v/>
      </c>
    </row>
    <row r="88" spans="1:66" s="347" customFormat="1" x14ac:dyDescent="0.25">
      <c r="A88" s="374"/>
      <c r="B88" s="375"/>
      <c r="C88" s="375"/>
      <c r="D88" s="375"/>
      <c r="E88" s="375"/>
      <c r="F88" s="376"/>
      <c r="G88" s="374"/>
      <c r="H88" s="375"/>
      <c r="I88" s="375"/>
      <c r="J88" s="375"/>
      <c r="K88" s="375"/>
      <c r="L88" s="376"/>
      <c r="M88" s="569"/>
      <c r="N88" s="374"/>
      <c r="O88" s="375"/>
      <c r="P88" s="375"/>
      <c r="Q88" s="375"/>
      <c r="R88" s="376"/>
      <c r="S88" s="374"/>
      <c r="T88" s="375"/>
      <c r="U88" s="375"/>
      <c r="V88" s="375"/>
      <c r="W88" s="376"/>
      <c r="X88" s="566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  <c r="AK88" s="375"/>
      <c r="AL88" s="375"/>
      <c r="AM88" s="568"/>
      <c r="AN88" s="374"/>
      <c r="AO88" s="376"/>
      <c r="AP88" s="374"/>
      <c r="AQ88" s="375"/>
      <c r="AR88" s="375"/>
      <c r="AS88" s="375"/>
      <c r="AT88" s="376"/>
      <c r="AU88" s="566"/>
      <c r="AV88" s="375"/>
      <c r="AW88" s="375"/>
      <c r="AX88" s="375"/>
      <c r="AY88" s="376"/>
      <c r="AZ88" s="413" t="str">
        <f t="shared" si="12"/>
        <v/>
      </c>
      <c r="BA88" s="538" t="str">
        <f t="shared" si="24"/>
        <v xml:space="preserve">  </v>
      </c>
      <c r="BB88" s="138" t="str">
        <f>IF(AZ88&gt;3,"",IF(E88='Classement TROPHEE'!$T$1,"",IF(AZ88=1,1,IF(AND(AZ88=2,BB87=""),1,IF(AND(AZ88=3,BB87="",BB86=""),1,"")))))</f>
        <v/>
      </c>
      <c r="BC88" s="138" t="str">
        <f t="shared" si="21"/>
        <v/>
      </c>
      <c r="BD88" s="138" t="str">
        <f t="shared" si="22"/>
        <v/>
      </c>
      <c r="BE88" s="138" t="str">
        <f t="shared" si="23"/>
        <v/>
      </c>
      <c r="BF88" s="347" t="str">
        <f>IF(COUNTIFS('Remise des Trophées'!$F$5:$F$204,'Classement-Individuel'!B88&amp;" "&amp;'Classement-Individuel'!C88&amp;" "&amp;'Classement-Individuel'!D88,'Remise des Trophées'!$I$5:$I$204,1)=0,"",COUNTIFS('Remise des Trophées'!$F$5:$F$204,'Classement-Individuel'!B88&amp;" "&amp;'Classement-Individuel'!C88&amp;" "&amp;'Classement-Individuel'!D88,'Remise des Trophées'!$I$5:$I$204,1))</f>
        <v/>
      </c>
      <c r="BG88" s="537" t="str">
        <f>IF(BF88=2,IF(COUNTIFS(BA$7:BA87,BA88,BF$7:BF87,2,BG$7:BG87,1)=1,"",IF(BB88="","",$BG$5)),IF(BB88="","",$BG$5))</f>
        <v/>
      </c>
      <c r="BH88" s="539" t="str">
        <f t="shared" si="25"/>
        <v/>
      </c>
      <c r="BI88" s="539" t="str">
        <f t="shared" si="26"/>
        <v/>
      </c>
      <c r="BJ88" s="139" t="str">
        <f t="shared" si="27"/>
        <v/>
      </c>
      <c r="BK88" s="537" t="str">
        <f t="shared" si="28"/>
        <v/>
      </c>
      <c r="BL88" s="539" t="str">
        <f t="shared" si="29"/>
        <v/>
      </c>
      <c r="BM88" s="539" t="str">
        <f t="shared" si="30"/>
        <v/>
      </c>
      <c r="BN88" s="139" t="str">
        <f t="shared" si="31"/>
        <v/>
      </c>
    </row>
    <row r="89" spans="1:66" s="347" customFormat="1" x14ac:dyDescent="0.25">
      <c r="A89" s="374"/>
      <c r="B89" s="375"/>
      <c r="C89" s="375"/>
      <c r="D89" s="375"/>
      <c r="E89" s="375"/>
      <c r="F89" s="376"/>
      <c r="G89" s="374"/>
      <c r="H89" s="375"/>
      <c r="I89" s="375"/>
      <c r="J89" s="375"/>
      <c r="K89" s="375"/>
      <c r="L89" s="376"/>
      <c r="M89" s="569"/>
      <c r="N89" s="374"/>
      <c r="O89" s="375"/>
      <c r="P89" s="375"/>
      <c r="Q89" s="375"/>
      <c r="R89" s="376"/>
      <c r="S89" s="374"/>
      <c r="T89" s="375"/>
      <c r="U89" s="375"/>
      <c r="V89" s="375"/>
      <c r="W89" s="376"/>
      <c r="X89" s="566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  <c r="AK89" s="375"/>
      <c r="AL89" s="375"/>
      <c r="AM89" s="568"/>
      <c r="AN89" s="374"/>
      <c r="AO89" s="376"/>
      <c r="AP89" s="374"/>
      <c r="AQ89" s="375"/>
      <c r="AR89" s="375"/>
      <c r="AS89" s="375"/>
      <c r="AT89" s="376"/>
      <c r="AU89" s="566"/>
      <c r="AV89" s="375"/>
      <c r="AW89" s="375"/>
      <c r="AX89" s="375"/>
      <c r="AY89" s="376"/>
      <c r="AZ89" s="413" t="str">
        <f t="shared" si="12"/>
        <v/>
      </c>
      <c r="BA89" s="538" t="str">
        <f t="shared" si="24"/>
        <v xml:space="preserve">  </v>
      </c>
      <c r="BB89" s="138" t="str">
        <f>IF(AZ89&gt;3,"",IF(E89='Classement TROPHEE'!$T$1,"",IF(AZ89=1,1,IF(AND(AZ89=2,BB88=""),1,IF(AND(AZ89=3,BB88="",BB87=""),1,"")))))</f>
        <v/>
      </c>
      <c r="BC89" s="138" t="str">
        <f t="shared" si="21"/>
        <v/>
      </c>
      <c r="BD89" s="138" t="str">
        <f t="shared" si="22"/>
        <v/>
      </c>
      <c r="BE89" s="138" t="str">
        <f t="shared" si="23"/>
        <v/>
      </c>
      <c r="BF89" s="347" t="str">
        <f>IF(COUNTIFS('Remise des Trophées'!$F$5:$F$204,'Classement-Individuel'!B89&amp;" "&amp;'Classement-Individuel'!C89&amp;" "&amp;'Classement-Individuel'!D89,'Remise des Trophées'!$I$5:$I$204,1)=0,"",COUNTIFS('Remise des Trophées'!$F$5:$F$204,'Classement-Individuel'!B89&amp;" "&amp;'Classement-Individuel'!C89&amp;" "&amp;'Classement-Individuel'!D89,'Remise des Trophées'!$I$5:$I$204,1))</f>
        <v/>
      </c>
      <c r="BG89" s="537" t="str">
        <f>IF(BF89=2,IF(COUNTIFS(BA$7:BA88,BA89,BF$7:BF88,2,BG$7:BG88,1)=1,"",IF(BB89="","",$BG$5)),IF(BB89="","",$BG$5))</f>
        <v/>
      </c>
      <c r="BH89" s="539" t="str">
        <f t="shared" si="25"/>
        <v/>
      </c>
      <c r="BI89" s="539" t="str">
        <f t="shared" si="26"/>
        <v/>
      </c>
      <c r="BJ89" s="139" t="str">
        <f t="shared" si="27"/>
        <v/>
      </c>
      <c r="BK89" s="537" t="str">
        <f t="shared" si="28"/>
        <v/>
      </c>
      <c r="BL89" s="539" t="str">
        <f t="shared" si="29"/>
        <v/>
      </c>
      <c r="BM89" s="539" t="str">
        <f t="shared" si="30"/>
        <v/>
      </c>
      <c r="BN89" s="139" t="str">
        <f t="shared" si="31"/>
        <v/>
      </c>
    </row>
    <row r="90" spans="1:66" s="347" customFormat="1" x14ac:dyDescent="0.25">
      <c r="A90" s="374"/>
      <c r="B90" s="375"/>
      <c r="C90" s="375"/>
      <c r="D90" s="375"/>
      <c r="E90" s="375"/>
      <c r="F90" s="376"/>
      <c r="G90" s="374"/>
      <c r="H90" s="375"/>
      <c r="I90" s="375"/>
      <c r="J90" s="375"/>
      <c r="K90" s="375"/>
      <c r="L90" s="376"/>
      <c r="M90" s="569"/>
      <c r="N90" s="374"/>
      <c r="O90" s="375"/>
      <c r="P90" s="375"/>
      <c r="Q90" s="375"/>
      <c r="R90" s="376"/>
      <c r="S90" s="374"/>
      <c r="T90" s="375"/>
      <c r="U90" s="375"/>
      <c r="V90" s="375"/>
      <c r="W90" s="376"/>
      <c r="X90" s="566"/>
      <c r="Y90" s="375"/>
      <c r="Z90" s="375"/>
      <c r="AA90" s="375"/>
      <c r="AB90" s="375"/>
      <c r="AC90" s="375"/>
      <c r="AD90" s="375"/>
      <c r="AE90" s="375"/>
      <c r="AF90" s="375"/>
      <c r="AG90" s="375"/>
      <c r="AH90" s="375"/>
      <c r="AI90" s="375"/>
      <c r="AJ90" s="375"/>
      <c r="AK90" s="375"/>
      <c r="AL90" s="375"/>
      <c r="AM90" s="568"/>
      <c r="AN90" s="374"/>
      <c r="AO90" s="376"/>
      <c r="AP90" s="374"/>
      <c r="AQ90" s="375"/>
      <c r="AR90" s="375"/>
      <c r="AS90" s="375"/>
      <c r="AT90" s="376"/>
      <c r="AU90" s="566"/>
      <c r="AV90" s="375"/>
      <c r="AW90" s="375"/>
      <c r="AX90" s="375"/>
      <c r="AY90" s="376"/>
      <c r="AZ90" s="413" t="str">
        <f t="shared" si="12"/>
        <v/>
      </c>
      <c r="BA90" s="538" t="str">
        <f t="shared" si="24"/>
        <v xml:space="preserve">  </v>
      </c>
      <c r="BB90" s="138" t="str">
        <f>IF(AZ90&gt;3,"",IF(E90='Classement TROPHEE'!$T$1,"",IF(AZ90=1,1,IF(AND(AZ90=2,BB89=""),1,IF(AND(AZ90=3,BB89="",BB88=""),1,"")))))</f>
        <v/>
      </c>
      <c r="BC90" s="138" t="str">
        <f t="shared" si="21"/>
        <v/>
      </c>
      <c r="BD90" s="138" t="str">
        <f t="shared" si="22"/>
        <v/>
      </c>
      <c r="BE90" s="138" t="str">
        <f t="shared" si="23"/>
        <v/>
      </c>
      <c r="BF90" s="347" t="str">
        <f>IF(COUNTIFS('Remise des Trophées'!$F$5:$F$204,'Classement-Individuel'!B90&amp;" "&amp;'Classement-Individuel'!C90&amp;" "&amp;'Classement-Individuel'!D90,'Remise des Trophées'!$I$5:$I$204,1)=0,"",COUNTIFS('Remise des Trophées'!$F$5:$F$204,'Classement-Individuel'!B90&amp;" "&amp;'Classement-Individuel'!C90&amp;" "&amp;'Classement-Individuel'!D90,'Remise des Trophées'!$I$5:$I$204,1))</f>
        <v/>
      </c>
      <c r="BG90" s="537" t="str">
        <f>IF(BF90=2,IF(COUNTIFS(BA$7:BA89,BA90,BF$7:BF89,2,BG$7:BG89,1)=1,"",IF(BB90="","",$BG$5)),IF(BB90="","",$BG$5))</f>
        <v/>
      </c>
      <c r="BH90" s="539" t="str">
        <f t="shared" si="25"/>
        <v/>
      </c>
      <c r="BI90" s="539" t="str">
        <f t="shared" si="26"/>
        <v/>
      </c>
      <c r="BJ90" s="139" t="str">
        <f t="shared" si="27"/>
        <v/>
      </c>
      <c r="BK90" s="537" t="str">
        <f t="shared" si="28"/>
        <v/>
      </c>
      <c r="BL90" s="539" t="str">
        <f t="shared" si="29"/>
        <v/>
      </c>
      <c r="BM90" s="539" t="str">
        <f t="shared" si="30"/>
        <v/>
      </c>
      <c r="BN90" s="139" t="str">
        <f t="shared" si="31"/>
        <v/>
      </c>
    </row>
    <row r="91" spans="1:66" s="347" customFormat="1" x14ac:dyDescent="0.25">
      <c r="A91" s="374"/>
      <c r="B91" s="375"/>
      <c r="C91" s="375"/>
      <c r="D91" s="375"/>
      <c r="E91" s="375"/>
      <c r="F91" s="376"/>
      <c r="G91" s="374"/>
      <c r="H91" s="375"/>
      <c r="I91" s="375"/>
      <c r="J91" s="375"/>
      <c r="K91" s="375"/>
      <c r="L91" s="376"/>
      <c r="M91" s="569"/>
      <c r="N91" s="374"/>
      <c r="O91" s="375"/>
      <c r="P91" s="375"/>
      <c r="Q91" s="375"/>
      <c r="R91" s="376"/>
      <c r="S91" s="374"/>
      <c r="T91" s="375"/>
      <c r="U91" s="375"/>
      <c r="V91" s="375"/>
      <c r="W91" s="376"/>
      <c r="X91" s="566"/>
      <c r="Y91" s="375"/>
      <c r="Z91" s="375"/>
      <c r="AA91" s="375"/>
      <c r="AB91" s="375"/>
      <c r="AC91" s="375"/>
      <c r="AD91" s="375"/>
      <c r="AE91" s="375"/>
      <c r="AF91" s="375"/>
      <c r="AG91" s="375"/>
      <c r="AH91" s="375"/>
      <c r="AI91" s="375"/>
      <c r="AJ91" s="375"/>
      <c r="AK91" s="375"/>
      <c r="AL91" s="375"/>
      <c r="AM91" s="568"/>
      <c r="AN91" s="374"/>
      <c r="AO91" s="376"/>
      <c r="AP91" s="374"/>
      <c r="AQ91" s="375"/>
      <c r="AR91" s="375"/>
      <c r="AS91" s="375"/>
      <c r="AT91" s="376"/>
      <c r="AU91" s="566"/>
      <c r="AV91" s="375"/>
      <c r="AW91" s="375"/>
      <c r="AX91" s="375"/>
      <c r="AY91" s="376"/>
      <c r="AZ91" s="413" t="str">
        <f t="shared" si="12"/>
        <v/>
      </c>
      <c r="BA91" s="538" t="str">
        <f t="shared" si="24"/>
        <v xml:space="preserve">  </v>
      </c>
      <c r="BB91" s="138" t="str">
        <f>IF(AZ91&gt;3,"",IF(E91='Classement TROPHEE'!$T$1,"",IF(AZ91=1,1,IF(AND(AZ91=2,BB90=""),1,IF(AND(AZ91=3,BB90="",BB89=""),1,"")))))</f>
        <v/>
      </c>
      <c r="BC91" s="138" t="str">
        <f t="shared" si="21"/>
        <v/>
      </c>
      <c r="BD91" s="138" t="str">
        <f t="shared" si="22"/>
        <v/>
      </c>
      <c r="BE91" s="138" t="str">
        <f t="shared" si="23"/>
        <v/>
      </c>
      <c r="BF91" s="347" t="str">
        <f>IF(COUNTIFS('Remise des Trophées'!$F$5:$F$204,'Classement-Individuel'!B91&amp;" "&amp;'Classement-Individuel'!C91&amp;" "&amp;'Classement-Individuel'!D91,'Remise des Trophées'!$I$5:$I$204,1)=0,"",COUNTIFS('Remise des Trophées'!$F$5:$F$204,'Classement-Individuel'!B91&amp;" "&amp;'Classement-Individuel'!C91&amp;" "&amp;'Classement-Individuel'!D91,'Remise des Trophées'!$I$5:$I$204,1))</f>
        <v/>
      </c>
      <c r="BG91" s="537" t="str">
        <f>IF(BF91=2,IF(COUNTIFS(BA$7:BA90,BA91,BF$7:BF90,2,BG$7:BG90,1)=1,"",IF(BB91="","",$BG$5)),IF(BB91="","",$BG$5))</f>
        <v/>
      </c>
      <c r="BH91" s="539" t="str">
        <f t="shared" si="25"/>
        <v/>
      </c>
      <c r="BI91" s="539" t="str">
        <f t="shared" si="26"/>
        <v/>
      </c>
      <c r="BJ91" s="139" t="str">
        <f t="shared" si="27"/>
        <v/>
      </c>
      <c r="BK91" s="537" t="str">
        <f t="shared" si="28"/>
        <v/>
      </c>
      <c r="BL91" s="539" t="str">
        <f t="shared" si="29"/>
        <v/>
      </c>
      <c r="BM91" s="539" t="str">
        <f t="shared" si="30"/>
        <v/>
      </c>
      <c r="BN91" s="139" t="str">
        <f t="shared" si="31"/>
        <v/>
      </c>
    </row>
    <row r="92" spans="1:66" s="347" customFormat="1" x14ac:dyDescent="0.25">
      <c r="A92" s="374"/>
      <c r="B92" s="375"/>
      <c r="C92" s="375"/>
      <c r="D92" s="375"/>
      <c r="E92" s="375"/>
      <c r="F92" s="376"/>
      <c r="G92" s="374"/>
      <c r="H92" s="375"/>
      <c r="I92" s="375"/>
      <c r="J92" s="375"/>
      <c r="K92" s="375"/>
      <c r="L92" s="376"/>
      <c r="M92" s="569"/>
      <c r="N92" s="374"/>
      <c r="O92" s="375"/>
      <c r="P92" s="375"/>
      <c r="Q92" s="375"/>
      <c r="R92" s="376"/>
      <c r="S92" s="374"/>
      <c r="T92" s="375"/>
      <c r="U92" s="375"/>
      <c r="V92" s="375"/>
      <c r="W92" s="376"/>
      <c r="X92" s="566"/>
      <c r="Y92" s="375"/>
      <c r="Z92" s="375"/>
      <c r="AA92" s="375"/>
      <c r="AB92" s="375"/>
      <c r="AC92" s="375"/>
      <c r="AD92" s="375"/>
      <c r="AE92" s="375"/>
      <c r="AF92" s="375"/>
      <c r="AG92" s="375"/>
      <c r="AH92" s="375"/>
      <c r="AI92" s="375"/>
      <c r="AJ92" s="375"/>
      <c r="AK92" s="375"/>
      <c r="AL92" s="375"/>
      <c r="AM92" s="568"/>
      <c r="AN92" s="374"/>
      <c r="AO92" s="376"/>
      <c r="AP92" s="374"/>
      <c r="AQ92" s="375"/>
      <c r="AR92" s="375"/>
      <c r="AS92" s="375"/>
      <c r="AT92" s="376"/>
      <c r="AU92" s="566"/>
      <c r="AV92" s="375"/>
      <c r="AW92" s="375"/>
      <c r="AX92" s="375"/>
      <c r="AY92" s="376"/>
      <c r="AZ92" s="413" t="str">
        <f t="shared" si="12"/>
        <v/>
      </c>
      <c r="BA92" s="538" t="str">
        <f t="shared" si="24"/>
        <v xml:space="preserve">  </v>
      </c>
      <c r="BB92" s="138" t="str">
        <f>IF(AZ92&gt;3,"",IF(E92='Classement TROPHEE'!$T$1,"",IF(AZ92=1,1,IF(AND(AZ92=2,BB91=""),1,IF(AND(AZ92=3,BB91="",BB90=""),1,"")))))</f>
        <v/>
      </c>
      <c r="BC92" s="138" t="str">
        <f t="shared" si="21"/>
        <v/>
      </c>
      <c r="BD92" s="138" t="str">
        <f t="shared" si="22"/>
        <v/>
      </c>
      <c r="BE92" s="138" t="str">
        <f t="shared" si="23"/>
        <v/>
      </c>
      <c r="BF92" s="347" t="str">
        <f>IF(COUNTIFS('Remise des Trophées'!$F$5:$F$204,'Classement-Individuel'!B92&amp;" "&amp;'Classement-Individuel'!C92&amp;" "&amp;'Classement-Individuel'!D92,'Remise des Trophées'!$I$5:$I$204,1)=0,"",COUNTIFS('Remise des Trophées'!$F$5:$F$204,'Classement-Individuel'!B92&amp;" "&amp;'Classement-Individuel'!C92&amp;" "&amp;'Classement-Individuel'!D92,'Remise des Trophées'!$I$5:$I$204,1))</f>
        <v/>
      </c>
      <c r="BG92" s="537" t="str">
        <f>IF(BF92=2,IF(COUNTIFS(BA$7:BA91,BA92,BF$7:BF91,2,BG$7:BG91,1)=1,"",IF(BB92="","",$BG$5)),IF(BB92="","",$BG$5))</f>
        <v/>
      </c>
      <c r="BH92" s="539" t="str">
        <f t="shared" si="25"/>
        <v/>
      </c>
      <c r="BI92" s="539" t="str">
        <f t="shared" si="26"/>
        <v/>
      </c>
      <c r="BJ92" s="139" t="str">
        <f t="shared" si="27"/>
        <v/>
      </c>
      <c r="BK92" s="537" t="str">
        <f t="shared" si="28"/>
        <v/>
      </c>
      <c r="BL92" s="539" t="str">
        <f t="shared" si="29"/>
        <v/>
      </c>
      <c r="BM92" s="539" t="str">
        <f t="shared" si="30"/>
        <v/>
      </c>
      <c r="BN92" s="139" t="str">
        <f t="shared" si="31"/>
        <v/>
      </c>
    </row>
    <row r="93" spans="1:66" s="347" customFormat="1" x14ac:dyDescent="0.25">
      <c r="A93" s="374"/>
      <c r="B93" s="375"/>
      <c r="C93" s="375"/>
      <c r="D93" s="375"/>
      <c r="E93" s="375"/>
      <c r="F93" s="376"/>
      <c r="G93" s="374"/>
      <c r="H93" s="375"/>
      <c r="I93" s="375"/>
      <c r="J93" s="375"/>
      <c r="K93" s="375"/>
      <c r="L93" s="376"/>
      <c r="M93" s="569"/>
      <c r="N93" s="374"/>
      <c r="O93" s="375"/>
      <c r="P93" s="375"/>
      <c r="Q93" s="375"/>
      <c r="R93" s="376"/>
      <c r="S93" s="374"/>
      <c r="T93" s="375"/>
      <c r="U93" s="375"/>
      <c r="V93" s="375"/>
      <c r="W93" s="376"/>
      <c r="X93" s="566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568"/>
      <c r="AN93" s="374"/>
      <c r="AO93" s="376"/>
      <c r="AP93" s="374"/>
      <c r="AQ93" s="375"/>
      <c r="AR93" s="375"/>
      <c r="AS93" s="375"/>
      <c r="AT93" s="376"/>
      <c r="AU93" s="566"/>
      <c r="AV93" s="375"/>
      <c r="AW93" s="375"/>
      <c r="AX93" s="375"/>
      <c r="AY93" s="376"/>
      <c r="AZ93" s="413" t="str">
        <f t="shared" si="12"/>
        <v/>
      </c>
      <c r="BA93" s="538" t="str">
        <f t="shared" si="24"/>
        <v xml:space="preserve">  </v>
      </c>
      <c r="BB93" s="138" t="str">
        <f>IF(AZ93&gt;3,"",IF(E93='Classement TROPHEE'!$T$1,"",IF(AZ93=1,1,IF(AND(AZ93=2,BB92=""),1,IF(AND(AZ93=3,BB92="",BB91=""),1,"")))))</f>
        <v/>
      </c>
      <c r="BC93" s="138" t="str">
        <f t="shared" si="21"/>
        <v/>
      </c>
      <c r="BD93" s="138" t="str">
        <f t="shared" si="22"/>
        <v/>
      </c>
      <c r="BE93" s="138" t="str">
        <f t="shared" si="23"/>
        <v/>
      </c>
      <c r="BF93" s="347" t="str">
        <f>IF(COUNTIFS('Remise des Trophées'!$F$5:$F$204,'Classement-Individuel'!B93&amp;" "&amp;'Classement-Individuel'!C93&amp;" "&amp;'Classement-Individuel'!D93,'Remise des Trophées'!$I$5:$I$204,1)=0,"",COUNTIFS('Remise des Trophées'!$F$5:$F$204,'Classement-Individuel'!B93&amp;" "&amp;'Classement-Individuel'!C93&amp;" "&amp;'Classement-Individuel'!D93,'Remise des Trophées'!$I$5:$I$204,1))</f>
        <v/>
      </c>
      <c r="BG93" s="537" t="str">
        <f>IF(BF93=2,IF(COUNTIFS(BA$7:BA92,BA93,BF$7:BF92,2,BG$7:BG92,1)=1,"",IF(BB93="","",$BG$5)),IF(BB93="","",$BG$5))</f>
        <v/>
      </c>
      <c r="BH93" s="539" t="str">
        <f t="shared" si="25"/>
        <v/>
      </c>
      <c r="BI93" s="539" t="str">
        <f t="shared" si="26"/>
        <v/>
      </c>
      <c r="BJ93" s="139" t="str">
        <f t="shared" si="27"/>
        <v/>
      </c>
      <c r="BK93" s="537" t="str">
        <f t="shared" si="28"/>
        <v/>
      </c>
      <c r="BL93" s="539" t="str">
        <f t="shared" si="29"/>
        <v/>
      </c>
      <c r="BM93" s="539" t="str">
        <f t="shared" si="30"/>
        <v/>
      </c>
      <c r="BN93" s="139" t="str">
        <f t="shared" si="31"/>
        <v/>
      </c>
    </row>
    <row r="94" spans="1:66" s="347" customFormat="1" x14ac:dyDescent="0.25">
      <c r="A94" s="374"/>
      <c r="B94" s="375"/>
      <c r="C94" s="375"/>
      <c r="D94" s="375"/>
      <c r="E94" s="375"/>
      <c r="F94" s="376"/>
      <c r="G94" s="374"/>
      <c r="H94" s="375"/>
      <c r="I94" s="375"/>
      <c r="J94" s="375"/>
      <c r="K94" s="375"/>
      <c r="L94" s="376"/>
      <c r="M94" s="569"/>
      <c r="N94" s="374"/>
      <c r="O94" s="375"/>
      <c r="P94" s="375"/>
      <c r="Q94" s="375"/>
      <c r="R94" s="376"/>
      <c r="S94" s="374"/>
      <c r="T94" s="375"/>
      <c r="U94" s="375"/>
      <c r="V94" s="375"/>
      <c r="W94" s="376"/>
      <c r="X94" s="566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568"/>
      <c r="AN94" s="374"/>
      <c r="AO94" s="376"/>
      <c r="AP94" s="374"/>
      <c r="AQ94" s="375"/>
      <c r="AR94" s="375"/>
      <c r="AS94" s="375"/>
      <c r="AT94" s="376"/>
      <c r="AU94" s="566"/>
      <c r="AV94" s="375"/>
      <c r="AW94" s="375"/>
      <c r="AX94" s="375"/>
      <c r="AY94" s="376"/>
      <c r="AZ94" s="413" t="str">
        <f t="shared" si="12"/>
        <v/>
      </c>
      <c r="BA94" s="538" t="str">
        <f t="shared" si="24"/>
        <v xml:space="preserve">  </v>
      </c>
      <c r="BB94" s="138" t="str">
        <f>IF(AZ94&gt;3,"",IF(E94='Classement TROPHEE'!$T$1,"",IF(AZ94=1,1,IF(AND(AZ94=2,BB93=""),1,IF(AND(AZ94=3,BB93="",BB92=""),1,"")))))</f>
        <v/>
      </c>
      <c r="BC94" s="138" t="str">
        <f t="shared" si="21"/>
        <v/>
      </c>
      <c r="BD94" s="138" t="str">
        <f t="shared" si="22"/>
        <v/>
      </c>
      <c r="BE94" s="138" t="str">
        <f t="shared" si="23"/>
        <v/>
      </c>
      <c r="BF94" s="347" t="str">
        <f>IF(COUNTIFS('Remise des Trophées'!$F$5:$F$204,'Classement-Individuel'!B94&amp;" "&amp;'Classement-Individuel'!C94&amp;" "&amp;'Classement-Individuel'!D94,'Remise des Trophées'!$I$5:$I$204,1)=0,"",COUNTIFS('Remise des Trophées'!$F$5:$F$204,'Classement-Individuel'!B94&amp;" "&amp;'Classement-Individuel'!C94&amp;" "&amp;'Classement-Individuel'!D94,'Remise des Trophées'!$I$5:$I$204,1))</f>
        <v/>
      </c>
      <c r="BG94" s="537" t="str">
        <f>IF(BF94=2,IF(COUNTIFS(BA$7:BA93,BA94,BF$7:BF93,2,BG$7:BG93,1)=1,"",IF(BB94="","",$BG$5)),IF(BB94="","",$BG$5))</f>
        <v/>
      </c>
      <c r="BH94" s="539" t="str">
        <f t="shared" si="25"/>
        <v/>
      </c>
      <c r="BI94" s="539" t="str">
        <f t="shared" si="26"/>
        <v/>
      </c>
      <c r="BJ94" s="139" t="str">
        <f t="shared" si="27"/>
        <v/>
      </c>
      <c r="BK94" s="537" t="str">
        <f t="shared" si="28"/>
        <v/>
      </c>
      <c r="BL94" s="539" t="str">
        <f t="shared" si="29"/>
        <v/>
      </c>
      <c r="BM94" s="539" t="str">
        <f t="shared" si="30"/>
        <v/>
      </c>
      <c r="BN94" s="139" t="str">
        <f t="shared" si="31"/>
        <v/>
      </c>
    </row>
    <row r="95" spans="1:66" s="347" customFormat="1" x14ac:dyDescent="0.25">
      <c r="A95" s="374"/>
      <c r="B95" s="375"/>
      <c r="C95" s="375"/>
      <c r="D95" s="375"/>
      <c r="E95" s="375"/>
      <c r="F95" s="376"/>
      <c r="G95" s="374"/>
      <c r="H95" s="375"/>
      <c r="I95" s="375"/>
      <c r="J95" s="375"/>
      <c r="K95" s="375"/>
      <c r="L95" s="376"/>
      <c r="M95" s="569"/>
      <c r="N95" s="374"/>
      <c r="O95" s="375"/>
      <c r="P95" s="375"/>
      <c r="Q95" s="375"/>
      <c r="R95" s="376"/>
      <c r="S95" s="374"/>
      <c r="T95" s="375"/>
      <c r="U95" s="375"/>
      <c r="V95" s="375"/>
      <c r="W95" s="376"/>
      <c r="X95" s="566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568"/>
      <c r="AN95" s="374"/>
      <c r="AO95" s="376"/>
      <c r="AP95" s="374"/>
      <c r="AQ95" s="375"/>
      <c r="AR95" s="375"/>
      <c r="AS95" s="375"/>
      <c r="AT95" s="376"/>
      <c r="AU95" s="566"/>
      <c r="AV95" s="375"/>
      <c r="AW95" s="375"/>
      <c r="AX95" s="375"/>
      <c r="AY95" s="376"/>
      <c r="AZ95" s="413" t="str">
        <f t="shared" si="12"/>
        <v/>
      </c>
      <c r="BA95" s="538" t="str">
        <f t="shared" si="24"/>
        <v xml:space="preserve">  </v>
      </c>
      <c r="BB95" s="138" t="str">
        <f>IF(AZ95&gt;3,"",IF(E95='Classement TROPHEE'!$T$1,"",IF(AZ95=1,1,IF(AND(AZ95=2,BB94=""),1,IF(AND(AZ95=3,BB94="",BB93=""),1,"")))))</f>
        <v/>
      </c>
      <c r="BC95" s="138" t="str">
        <f t="shared" si="21"/>
        <v/>
      </c>
      <c r="BD95" s="138" t="str">
        <f t="shared" si="22"/>
        <v/>
      </c>
      <c r="BE95" s="138" t="str">
        <f t="shared" si="23"/>
        <v/>
      </c>
      <c r="BF95" s="347" t="str">
        <f>IF(COUNTIFS('Remise des Trophées'!$F$5:$F$204,'Classement-Individuel'!B95&amp;" "&amp;'Classement-Individuel'!C95&amp;" "&amp;'Classement-Individuel'!D95,'Remise des Trophées'!$I$5:$I$204,1)=0,"",COUNTIFS('Remise des Trophées'!$F$5:$F$204,'Classement-Individuel'!B95&amp;" "&amp;'Classement-Individuel'!C95&amp;" "&amp;'Classement-Individuel'!D95,'Remise des Trophées'!$I$5:$I$204,1))</f>
        <v/>
      </c>
      <c r="BG95" s="537" t="str">
        <f>IF(BF95=2,IF(COUNTIFS(BA$7:BA94,BA95,BF$7:BF94,2,BG$7:BG94,1)=1,"",IF(BB95="","",$BG$5)),IF(BB95="","",$BG$5))</f>
        <v/>
      </c>
      <c r="BH95" s="539" t="str">
        <f t="shared" si="25"/>
        <v/>
      </c>
      <c r="BI95" s="539" t="str">
        <f t="shared" si="26"/>
        <v/>
      </c>
      <c r="BJ95" s="139" t="str">
        <f t="shared" si="27"/>
        <v/>
      </c>
      <c r="BK95" s="537" t="str">
        <f t="shared" si="28"/>
        <v/>
      </c>
      <c r="BL95" s="539" t="str">
        <f t="shared" si="29"/>
        <v/>
      </c>
      <c r="BM95" s="539" t="str">
        <f t="shared" si="30"/>
        <v/>
      </c>
      <c r="BN95" s="139" t="str">
        <f t="shared" si="31"/>
        <v/>
      </c>
    </row>
    <row r="96" spans="1:66" s="347" customFormat="1" x14ac:dyDescent="0.25">
      <c r="A96" s="374"/>
      <c r="B96" s="375"/>
      <c r="C96" s="375"/>
      <c r="D96" s="375"/>
      <c r="E96" s="375"/>
      <c r="F96" s="376"/>
      <c r="G96" s="374"/>
      <c r="H96" s="375"/>
      <c r="I96" s="375"/>
      <c r="J96" s="375"/>
      <c r="K96" s="375"/>
      <c r="L96" s="376"/>
      <c r="M96" s="569"/>
      <c r="N96" s="374"/>
      <c r="O96" s="375"/>
      <c r="P96" s="375"/>
      <c r="Q96" s="375"/>
      <c r="R96" s="376"/>
      <c r="S96" s="374"/>
      <c r="T96" s="375"/>
      <c r="U96" s="375"/>
      <c r="V96" s="375"/>
      <c r="W96" s="376"/>
      <c r="X96" s="566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568"/>
      <c r="AN96" s="374"/>
      <c r="AO96" s="376"/>
      <c r="AP96" s="374"/>
      <c r="AQ96" s="375"/>
      <c r="AR96" s="375"/>
      <c r="AS96" s="375"/>
      <c r="AT96" s="376"/>
      <c r="AU96" s="566"/>
      <c r="AV96" s="375"/>
      <c r="AW96" s="375"/>
      <c r="AX96" s="375"/>
      <c r="AY96" s="376"/>
      <c r="AZ96" s="413" t="str">
        <f t="shared" si="12"/>
        <v/>
      </c>
      <c r="BA96" s="538" t="str">
        <f t="shared" si="24"/>
        <v xml:space="preserve">  </v>
      </c>
      <c r="BB96" s="138" t="str">
        <f>IF(AZ96&gt;3,"",IF(E96='Classement TROPHEE'!$T$1,"",IF(AZ96=1,1,IF(AND(AZ96=2,BB95=""),1,IF(AND(AZ96=3,BB95="",BB94=""),1,"")))))</f>
        <v/>
      </c>
      <c r="BC96" s="138" t="str">
        <f t="shared" si="21"/>
        <v/>
      </c>
      <c r="BD96" s="138" t="str">
        <f t="shared" si="22"/>
        <v/>
      </c>
      <c r="BE96" s="138" t="str">
        <f t="shared" si="23"/>
        <v/>
      </c>
      <c r="BF96" s="347" t="str">
        <f>IF(COUNTIFS('Remise des Trophées'!$F$5:$F$204,'Classement-Individuel'!B96&amp;" "&amp;'Classement-Individuel'!C96&amp;" "&amp;'Classement-Individuel'!D96,'Remise des Trophées'!$I$5:$I$204,1)=0,"",COUNTIFS('Remise des Trophées'!$F$5:$F$204,'Classement-Individuel'!B96&amp;" "&amp;'Classement-Individuel'!C96&amp;" "&amp;'Classement-Individuel'!D96,'Remise des Trophées'!$I$5:$I$204,1))</f>
        <v/>
      </c>
      <c r="BG96" s="537" t="str">
        <f>IF(BF96=2,IF(COUNTIFS(BA$7:BA95,BA96,BF$7:BF95,2,BG$7:BG95,1)=1,"",IF(BB96="","",$BG$5)),IF(BB96="","",$BG$5))</f>
        <v/>
      </c>
      <c r="BH96" s="539" t="str">
        <f t="shared" si="25"/>
        <v/>
      </c>
      <c r="BI96" s="539" t="str">
        <f t="shared" si="26"/>
        <v/>
      </c>
      <c r="BJ96" s="139" t="str">
        <f t="shared" si="27"/>
        <v/>
      </c>
      <c r="BK96" s="537" t="str">
        <f t="shared" si="28"/>
        <v/>
      </c>
      <c r="BL96" s="539" t="str">
        <f t="shared" si="29"/>
        <v/>
      </c>
      <c r="BM96" s="539" t="str">
        <f t="shared" si="30"/>
        <v/>
      </c>
      <c r="BN96" s="139" t="str">
        <f t="shared" si="31"/>
        <v/>
      </c>
    </row>
    <row r="97" spans="1:66" s="347" customFormat="1" x14ac:dyDescent="0.25">
      <c r="A97" s="374"/>
      <c r="B97" s="375"/>
      <c r="C97" s="375"/>
      <c r="D97" s="375"/>
      <c r="E97" s="375"/>
      <c r="F97" s="376"/>
      <c r="G97" s="374"/>
      <c r="H97" s="375"/>
      <c r="I97" s="375"/>
      <c r="J97" s="375"/>
      <c r="K97" s="375"/>
      <c r="L97" s="376"/>
      <c r="M97" s="569"/>
      <c r="N97" s="374"/>
      <c r="O97" s="375"/>
      <c r="P97" s="375"/>
      <c r="Q97" s="375"/>
      <c r="R97" s="376"/>
      <c r="S97" s="374"/>
      <c r="T97" s="375"/>
      <c r="U97" s="375"/>
      <c r="V97" s="375"/>
      <c r="W97" s="376"/>
      <c r="X97" s="566"/>
      <c r="Y97" s="375"/>
      <c r="Z97" s="375"/>
      <c r="AA97" s="375"/>
      <c r="AB97" s="375"/>
      <c r="AC97" s="375"/>
      <c r="AD97" s="375"/>
      <c r="AE97" s="375"/>
      <c r="AF97" s="375"/>
      <c r="AG97" s="375"/>
      <c r="AH97" s="375"/>
      <c r="AI97" s="375"/>
      <c r="AJ97" s="375"/>
      <c r="AK97" s="375"/>
      <c r="AL97" s="375"/>
      <c r="AM97" s="568"/>
      <c r="AN97" s="374"/>
      <c r="AO97" s="376"/>
      <c r="AP97" s="374"/>
      <c r="AQ97" s="375"/>
      <c r="AR97" s="375"/>
      <c r="AS97" s="375"/>
      <c r="AT97" s="376"/>
      <c r="AU97" s="566"/>
      <c r="AV97" s="375"/>
      <c r="AW97" s="375"/>
      <c r="AX97" s="375"/>
      <c r="AY97" s="376"/>
      <c r="AZ97" s="413" t="str">
        <f t="shared" si="12"/>
        <v/>
      </c>
      <c r="BA97" s="538" t="str">
        <f t="shared" si="24"/>
        <v xml:space="preserve">  </v>
      </c>
      <c r="BB97" s="138" t="str">
        <f>IF(AZ97&gt;3,"",IF(E97='Classement TROPHEE'!$T$1,"",IF(AZ97=1,1,IF(AND(AZ97=2,BB96=""),1,IF(AND(AZ97=3,BB96="",BB95=""),1,"")))))</f>
        <v/>
      </c>
      <c r="BC97" s="138" t="str">
        <f t="shared" si="21"/>
        <v/>
      </c>
      <c r="BD97" s="138" t="str">
        <f t="shared" si="22"/>
        <v/>
      </c>
      <c r="BE97" s="138" t="str">
        <f t="shared" si="23"/>
        <v/>
      </c>
      <c r="BF97" s="347" t="str">
        <f>IF(COUNTIFS('Remise des Trophées'!$F$5:$F$204,'Classement-Individuel'!B97&amp;" "&amp;'Classement-Individuel'!C97&amp;" "&amp;'Classement-Individuel'!D97,'Remise des Trophées'!$I$5:$I$204,1)=0,"",COUNTIFS('Remise des Trophées'!$F$5:$F$204,'Classement-Individuel'!B97&amp;" "&amp;'Classement-Individuel'!C97&amp;" "&amp;'Classement-Individuel'!D97,'Remise des Trophées'!$I$5:$I$204,1))</f>
        <v/>
      </c>
      <c r="BG97" s="537" t="str">
        <f>IF(BF97=2,IF(COUNTIFS(BA$7:BA96,BA97,BF$7:BF96,2,BG$7:BG96,1)=1,"",IF(BB97="","",$BG$5)),IF(BB97="","",$BG$5))</f>
        <v/>
      </c>
      <c r="BH97" s="539" t="str">
        <f t="shared" si="25"/>
        <v/>
      </c>
      <c r="BI97" s="539" t="str">
        <f t="shared" si="26"/>
        <v/>
      </c>
      <c r="BJ97" s="139" t="str">
        <f t="shared" si="27"/>
        <v/>
      </c>
      <c r="BK97" s="537" t="str">
        <f t="shared" si="28"/>
        <v/>
      </c>
      <c r="BL97" s="539" t="str">
        <f t="shared" si="29"/>
        <v/>
      </c>
      <c r="BM97" s="539" t="str">
        <f t="shared" si="30"/>
        <v/>
      </c>
      <c r="BN97" s="139" t="str">
        <f t="shared" si="31"/>
        <v/>
      </c>
    </row>
    <row r="98" spans="1:66" s="347" customFormat="1" x14ac:dyDescent="0.25">
      <c r="A98" s="374"/>
      <c r="B98" s="375"/>
      <c r="C98" s="375"/>
      <c r="D98" s="375"/>
      <c r="E98" s="375"/>
      <c r="F98" s="376"/>
      <c r="G98" s="374"/>
      <c r="H98" s="375"/>
      <c r="I98" s="375"/>
      <c r="J98" s="375"/>
      <c r="K98" s="375"/>
      <c r="L98" s="376"/>
      <c r="M98" s="569"/>
      <c r="N98" s="374"/>
      <c r="O98" s="375"/>
      <c r="P98" s="375"/>
      <c r="Q98" s="375"/>
      <c r="R98" s="376"/>
      <c r="S98" s="374"/>
      <c r="T98" s="375"/>
      <c r="U98" s="375"/>
      <c r="V98" s="375"/>
      <c r="W98" s="376"/>
      <c r="X98" s="566"/>
      <c r="Y98" s="375"/>
      <c r="Z98" s="375"/>
      <c r="AA98" s="375"/>
      <c r="AB98" s="375"/>
      <c r="AC98" s="375"/>
      <c r="AD98" s="375"/>
      <c r="AE98" s="375"/>
      <c r="AF98" s="375"/>
      <c r="AG98" s="375"/>
      <c r="AH98" s="375"/>
      <c r="AI98" s="375"/>
      <c r="AJ98" s="375"/>
      <c r="AK98" s="375"/>
      <c r="AL98" s="375"/>
      <c r="AM98" s="568"/>
      <c r="AN98" s="374"/>
      <c r="AO98" s="376"/>
      <c r="AP98" s="374"/>
      <c r="AQ98" s="375"/>
      <c r="AR98" s="375"/>
      <c r="AS98" s="375"/>
      <c r="AT98" s="376"/>
      <c r="AU98" s="566"/>
      <c r="AV98" s="375"/>
      <c r="AW98" s="375"/>
      <c r="AX98" s="375"/>
      <c r="AY98" s="376"/>
      <c r="AZ98" s="413" t="str">
        <f t="shared" si="12"/>
        <v/>
      </c>
      <c r="BA98" s="538" t="str">
        <f t="shared" si="24"/>
        <v xml:space="preserve">  </v>
      </c>
      <c r="BB98" s="138" t="str">
        <f>IF(AZ98&gt;3,"",IF(E98='Classement TROPHEE'!$T$1,"",IF(AZ98=1,1,IF(AND(AZ98=2,BB97=""),1,IF(AND(AZ98=3,BB97="",BB96=""),1,"")))))</f>
        <v/>
      </c>
      <c r="BC98" s="138" t="str">
        <f t="shared" si="21"/>
        <v/>
      </c>
      <c r="BD98" s="138" t="str">
        <f t="shared" si="22"/>
        <v/>
      </c>
      <c r="BE98" s="138" t="str">
        <f t="shared" si="23"/>
        <v/>
      </c>
      <c r="BF98" s="347" t="str">
        <f>IF(COUNTIFS('Remise des Trophées'!$F$5:$F$204,'Classement-Individuel'!B98&amp;" "&amp;'Classement-Individuel'!C98&amp;" "&amp;'Classement-Individuel'!D98,'Remise des Trophées'!$I$5:$I$204,1)=0,"",COUNTIFS('Remise des Trophées'!$F$5:$F$204,'Classement-Individuel'!B98&amp;" "&amp;'Classement-Individuel'!C98&amp;" "&amp;'Classement-Individuel'!D98,'Remise des Trophées'!$I$5:$I$204,1))</f>
        <v/>
      </c>
      <c r="BG98" s="537" t="str">
        <f>IF(BF98=2,IF(COUNTIFS(BA$7:BA97,BA98,BF$7:BF97,2,BG$7:BG97,1)=1,"",IF(BB98="","",$BG$5)),IF(BB98="","",$BG$5))</f>
        <v/>
      </c>
      <c r="BH98" s="539" t="str">
        <f t="shared" si="25"/>
        <v/>
      </c>
      <c r="BI98" s="539" t="str">
        <f t="shared" si="26"/>
        <v/>
      </c>
      <c r="BJ98" s="139" t="str">
        <f t="shared" si="27"/>
        <v/>
      </c>
      <c r="BK98" s="537" t="str">
        <f t="shared" si="28"/>
        <v/>
      </c>
      <c r="BL98" s="539" t="str">
        <f t="shared" si="29"/>
        <v/>
      </c>
      <c r="BM98" s="539" t="str">
        <f t="shared" si="30"/>
        <v/>
      </c>
      <c r="BN98" s="139" t="str">
        <f t="shared" si="31"/>
        <v/>
      </c>
    </row>
    <row r="99" spans="1:66" s="347" customFormat="1" x14ac:dyDescent="0.25">
      <c r="A99" s="374"/>
      <c r="B99" s="375"/>
      <c r="C99" s="375"/>
      <c r="D99" s="375"/>
      <c r="E99" s="375"/>
      <c r="F99" s="376"/>
      <c r="G99" s="374"/>
      <c r="H99" s="375"/>
      <c r="I99" s="375"/>
      <c r="J99" s="375"/>
      <c r="K99" s="375"/>
      <c r="L99" s="376"/>
      <c r="M99" s="569"/>
      <c r="N99" s="374"/>
      <c r="O99" s="375"/>
      <c r="P99" s="375"/>
      <c r="Q99" s="375"/>
      <c r="R99" s="376"/>
      <c r="S99" s="374"/>
      <c r="T99" s="375"/>
      <c r="U99" s="375"/>
      <c r="V99" s="375"/>
      <c r="W99" s="376"/>
      <c r="X99" s="566"/>
      <c r="Y99" s="375"/>
      <c r="Z99" s="375"/>
      <c r="AA99" s="375"/>
      <c r="AB99" s="375"/>
      <c r="AC99" s="375"/>
      <c r="AD99" s="375"/>
      <c r="AE99" s="375"/>
      <c r="AF99" s="375"/>
      <c r="AG99" s="375"/>
      <c r="AH99" s="375"/>
      <c r="AI99" s="375"/>
      <c r="AJ99" s="375"/>
      <c r="AK99" s="375"/>
      <c r="AL99" s="375"/>
      <c r="AM99" s="568"/>
      <c r="AN99" s="374"/>
      <c r="AO99" s="376"/>
      <c r="AP99" s="374"/>
      <c r="AQ99" s="375"/>
      <c r="AR99" s="375"/>
      <c r="AS99" s="375"/>
      <c r="AT99" s="376"/>
      <c r="AU99" s="566"/>
      <c r="AV99" s="375"/>
      <c r="AW99" s="375"/>
      <c r="AX99" s="375"/>
      <c r="AY99" s="376"/>
      <c r="AZ99" s="413" t="str">
        <f t="shared" si="12"/>
        <v/>
      </c>
      <c r="BA99" s="538" t="str">
        <f t="shared" si="24"/>
        <v xml:space="preserve">  </v>
      </c>
      <c r="BB99" s="138" t="str">
        <f>IF(AZ99&gt;3,"",IF(E99='Classement TROPHEE'!$T$1,"",IF(AZ99=1,1,IF(AND(AZ99=2,BB98=""),1,IF(AND(AZ99=3,BB98="",BB97=""),1,"")))))</f>
        <v/>
      </c>
      <c r="BC99" s="138" t="str">
        <f t="shared" si="21"/>
        <v/>
      </c>
      <c r="BD99" s="138" t="str">
        <f t="shared" si="22"/>
        <v/>
      </c>
      <c r="BE99" s="138" t="str">
        <f t="shared" si="23"/>
        <v/>
      </c>
      <c r="BF99" s="347" t="str">
        <f>IF(COUNTIFS('Remise des Trophées'!$F$5:$F$204,'Classement-Individuel'!B99&amp;" "&amp;'Classement-Individuel'!C99&amp;" "&amp;'Classement-Individuel'!D99,'Remise des Trophées'!$I$5:$I$204,1)=0,"",COUNTIFS('Remise des Trophées'!$F$5:$F$204,'Classement-Individuel'!B99&amp;" "&amp;'Classement-Individuel'!C99&amp;" "&amp;'Classement-Individuel'!D99,'Remise des Trophées'!$I$5:$I$204,1))</f>
        <v/>
      </c>
      <c r="BG99" s="537" t="str">
        <f>IF(BF99=2,IF(COUNTIFS(BA$7:BA98,BA99,BF$7:BF98,2,BG$7:BG98,1)=1,"",IF(BB99="","",$BG$5)),IF(BB99="","",$BG$5))</f>
        <v/>
      </c>
      <c r="BH99" s="539" t="str">
        <f t="shared" si="25"/>
        <v/>
      </c>
      <c r="BI99" s="539" t="str">
        <f t="shared" si="26"/>
        <v/>
      </c>
      <c r="BJ99" s="139" t="str">
        <f t="shared" si="27"/>
        <v/>
      </c>
      <c r="BK99" s="537" t="str">
        <f t="shared" si="28"/>
        <v/>
      </c>
      <c r="BL99" s="539" t="str">
        <f t="shared" si="29"/>
        <v/>
      </c>
      <c r="BM99" s="539" t="str">
        <f t="shared" si="30"/>
        <v/>
      </c>
      <c r="BN99" s="139" t="str">
        <f t="shared" si="31"/>
        <v/>
      </c>
    </row>
    <row r="100" spans="1:66" s="347" customFormat="1" x14ac:dyDescent="0.25">
      <c r="A100" s="374"/>
      <c r="B100" s="375"/>
      <c r="C100" s="375"/>
      <c r="D100" s="375"/>
      <c r="E100" s="375"/>
      <c r="F100" s="376"/>
      <c r="G100" s="374"/>
      <c r="H100" s="375"/>
      <c r="I100" s="375"/>
      <c r="J100" s="375"/>
      <c r="K100" s="375"/>
      <c r="L100" s="376"/>
      <c r="M100" s="569"/>
      <c r="N100" s="374"/>
      <c r="O100" s="375"/>
      <c r="P100" s="375"/>
      <c r="Q100" s="375"/>
      <c r="R100" s="376"/>
      <c r="S100" s="374"/>
      <c r="T100" s="375"/>
      <c r="U100" s="375"/>
      <c r="V100" s="375"/>
      <c r="W100" s="376"/>
      <c r="X100" s="566"/>
      <c r="Y100" s="375"/>
      <c r="Z100" s="375"/>
      <c r="AA100" s="375"/>
      <c r="AB100" s="375"/>
      <c r="AC100" s="375"/>
      <c r="AD100" s="375"/>
      <c r="AE100" s="375"/>
      <c r="AF100" s="375"/>
      <c r="AG100" s="375"/>
      <c r="AH100" s="375"/>
      <c r="AI100" s="375"/>
      <c r="AJ100" s="375"/>
      <c r="AK100" s="375"/>
      <c r="AL100" s="375"/>
      <c r="AM100" s="568"/>
      <c r="AN100" s="374"/>
      <c r="AO100" s="376"/>
      <c r="AP100" s="374"/>
      <c r="AQ100" s="375"/>
      <c r="AR100" s="375"/>
      <c r="AS100" s="375"/>
      <c r="AT100" s="376"/>
      <c r="AU100" s="566"/>
      <c r="AV100" s="375"/>
      <c r="AW100" s="375"/>
      <c r="AX100" s="375"/>
      <c r="AY100" s="376"/>
      <c r="AZ100" s="413" t="str">
        <f t="shared" si="12"/>
        <v/>
      </c>
      <c r="BA100" s="538" t="str">
        <f t="shared" si="24"/>
        <v xml:space="preserve">  </v>
      </c>
      <c r="BB100" s="138" t="str">
        <f>IF(AZ100&gt;3,"",IF(E100='Classement TROPHEE'!$T$1,"",IF(AZ100=1,1,IF(AND(AZ100=2,BB99=""),1,IF(AND(AZ100=3,BB99="",BB98=""),1,"")))))</f>
        <v/>
      </c>
      <c r="BC100" s="138" t="str">
        <f t="shared" si="21"/>
        <v/>
      </c>
      <c r="BD100" s="138" t="str">
        <f t="shared" si="22"/>
        <v/>
      </c>
      <c r="BE100" s="138" t="str">
        <f t="shared" si="23"/>
        <v/>
      </c>
      <c r="BF100" s="347" t="str">
        <f>IF(COUNTIFS('Remise des Trophées'!$F$5:$F$204,'Classement-Individuel'!B100&amp;" "&amp;'Classement-Individuel'!C100&amp;" "&amp;'Classement-Individuel'!D100,'Remise des Trophées'!$I$5:$I$204,1)=0,"",COUNTIFS('Remise des Trophées'!$F$5:$F$204,'Classement-Individuel'!B100&amp;" "&amp;'Classement-Individuel'!C100&amp;" "&amp;'Classement-Individuel'!D100,'Remise des Trophées'!$I$5:$I$204,1))</f>
        <v/>
      </c>
      <c r="BG100" s="537" t="str">
        <f>IF(BF100=2,IF(COUNTIFS(BA$7:BA99,BA100,BF$7:BF99,2,BG$7:BG99,1)=1,"",IF(BB100="","",$BG$5)),IF(BB100="","",$BG$5))</f>
        <v/>
      </c>
      <c r="BH100" s="539" t="str">
        <f t="shared" si="25"/>
        <v/>
      </c>
      <c r="BI100" s="539" t="str">
        <f t="shared" si="26"/>
        <v/>
      </c>
      <c r="BJ100" s="139" t="str">
        <f t="shared" si="27"/>
        <v/>
      </c>
      <c r="BK100" s="537" t="str">
        <f t="shared" si="28"/>
        <v/>
      </c>
      <c r="BL100" s="539" t="str">
        <f t="shared" si="29"/>
        <v/>
      </c>
      <c r="BM100" s="539" t="str">
        <f t="shared" si="30"/>
        <v/>
      </c>
      <c r="BN100" s="139" t="str">
        <f t="shared" si="31"/>
        <v/>
      </c>
    </row>
    <row r="101" spans="1:66" s="347" customFormat="1" x14ac:dyDescent="0.25">
      <c r="A101" s="374"/>
      <c r="B101" s="375"/>
      <c r="C101" s="375"/>
      <c r="D101" s="375"/>
      <c r="E101" s="375"/>
      <c r="F101" s="376"/>
      <c r="G101" s="374"/>
      <c r="H101" s="375"/>
      <c r="I101" s="375"/>
      <c r="J101" s="375"/>
      <c r="K101" s="375"/>
      <c r="L101" s="376"/>
      <c r="M101" s="569"/>
      <c r="N101" s="374"/>
      <c r="O101" s="375"/>
      <c r="P101" s="375"/>
      <c r="Q101" s="375"/>
      <c r="R101" s="376"/>
      <c r="S101" s="374"/>
      <c r="T101" s="375"/>
      <c r="U101" s="375"/>
      <c r="V101" s="375"/>
      <c r="W101" s="376"/>
      <c r="X101" s="566"/>
      <c r="Y101" s="375"/>
      <c r="Z101" s="375"/>
      <c r="AA101" s="375"/>
      <c r="AB101" s="375"/>
      <c r="AC101" s="375"/>
      <c r="AD101" s="375"/>
      <c r="AE101" s="375"/>
      <c r="AF101" s="375"/>
      <c r="AG101" s="375"/>
      <c r="AH101" s="375"/>
      <c r="AI101" s="375"/>
      <c r="AJ101" s="375"/>
      <c r="AK101" s="375"/>
      <c r="AL101" s="375"/>
      <c r="AM101" s="568"/>
      <c r="AN101" s="374"/>
      <c r="AO101" s="376"/>
      <c r="AP101" s="374"/>
      <c r="AQ101" s="375"/>
      <c r="AR101" s="375"/>
      <c r="AS101" s="375"/>
      <c r="AT101" s="376"/>
      <c r="AU101" s="566"/>
      <c r="AV101" s="375"/>
      <c r="AW101" s="375"/>
      <c r="AX101" s="375"/>
      <c r="AY101" s="376"/>
      <c r="AZ101" s="413" t="str">
        <f t="shared" si="12"/>
        <v/>
      </c>
      <c r="BA101" s="538" t="str">
        <f t="shared" si="24"/>
        <v xml:space="preserve">  </v>
      </c>
      <c r="BB101" s="138" t="str">
        <f>IF(AZ101&gt;3,"",IF(E101='Classement TROPHEE'!$T$1,"",IF(AZ101=1,1,IF(AND(AZ101=2,BB100=""),1,IF(AND(AZ101=3,BB100="",BB99=""),1,"")))))</f>
        <v/>
      </c>
      <c r="BC101" s="138" t="str">
        <f t="shared" si="21"/>
        <v/>
      </c>
      <c r="BD101" s="138" t="str">
        <f t="shared" si="22"/>
        <v/>
      </c>
      <c r="BE101" s="138" t="str">
        <f t="shared" si="23"/>
        <v/>
      </c>
      <c r="BF101" s="347" t="str">
        <f>IF(COUNTIFS('Remise des Trophées'!$F$5:$F$204,'Classement-Individuel'!B101&amp;" "&amp;'Classement-Individuel'!C101&amp;" "&amp;'Classement-Individuel'!D101,'Remise des Trophées'!$I$5:$I$204,1)=0,"",COUNTIFS('Remise des Trophées'!$F$5:$F$204,'Classement-Individuel'!B101&amp;" "&amp;'Classement-Individuel'!C101&amp;" "&amp;'Classement-Individuel'!D101,'Remise des Trophées'!$I$5:$I$204,1))</f>
        <v/>
      </c>
      <c r="BG101" s="537" t="str">
        <f>IF(BF101=2,IF(COUNTIFS(BA$7:BA100,BA101,BF$7:BF100,2,BG$7:BG100,1)=1,"",IF(BB101="","",$BG$5)),IF(BB101="","",$BG$5))</f>
        <v/>
      </c>
      <c r="BH101" s="539" t="str">
        <f t="shared" si="25"/>
        <v/>
      </c>
      <c r="BI101" s="539" t="str">
        <f t="shared" si="26"/>
        <v/>
      </c>
      <c r="BJ101" s="139" t="str">
        <f t="shared" si="27"/>
        <v/>
      </c>
      <c r="BK101" s="537" t="str">
        <f t="shared" si="28"/>
        <v/>
      </c>
      <c r="BL101" s="539" t="str">
        <f t="shared" si="29"/>
        <v/>
      </c>
      <c r="BM101" s="539" t="str">
        <f t="shared" si="30"/>
        <v/>
      </c>
      <c r="BN101" s="139" t="str">
        <f t="shared" si="31"/>
        <v/>
      </c>
    </row>
    <row r="102" spans="1:66" s="347" customFormat="1" x14ac:dyDescent="0.25">
      <c r="A102" s="374"/>
      <c r="B102" s="375"/>
      <c r="C102" s="375"/>
      <c r="D102" s="375"/>
      <c r="E102" s="375"/>
      <c r="F102" s="376"/>
      <c r="G102" s="374"/>
      <c r="H102" s="375"/>
      <c r="I102" s="375"/>
      <c r="J102" s="375"/>
      <c r="K102" s="375"/>
      <c r="L102" s="376"/>
      <c r="M102" s="569"/>
      <c r="N102" s="374"/>
      <c r="O102" s="375"/>
      <c r="P102" s="375"/>
      <c r="Q102" s="375"/>
      <c r="R102" s="376"/>
      <c r="S102" s="374"/>
      <c r="T102" s="375"/>
      <c r="U102" s="375"/>
      <c r="V102" s="375"/>
      <c r="W102" s="376"/>
      <c r="X102" s="566"/>
      <c r="Y102" s="375"/>
      <c r="Z102" s="375"/>
      <c r="AA102" s="375"/>
      <c r="AB102" s="375"/>
      <c r="AC102" s="375"/>
      <c r="AD102" s="375"/>
      <c r="AE102" s="375"/>
      <c r="AF102" s="375"/>
      <c r="AG102" s="375"/>
      <c r="AH102" s="375"/>
      <c r="AI102" s="375"/>
      <c r="AJ102" s="375"/>
      <c r="AK102" s="375"/>
      <c r="AL102" s="375"/>
      <c r="AM102" s="568"/>
      <c r="AN102" s="374"/>
      <c r="AO102" s="376"/>
      <c r="AP102" s="374"/>
      <c r="AQ102" s="375"/>
      <c r="AR102" s="375"/>
      <c r="AS102" s="375"/>
      <c r="AT102" s="376"/>
      <c r="AU102" s="566"/>
      <c r="AV102" s="375"/>
      <c r="AW102" s="375"/>
      <c r="AX102" s="375"/>
      <c r="AY102" s="376"/>
      <c r="AZ102" s="413" t="str">
        <f t="shared" si="12"/>
        <v/>
      </c>
      <c r="BA102" s="538" t="str">
        <f t="shared" si="24"/>
        <v xml:space="preserve">  </v>
      </c>
      <c r="BB102" s="138" t="str">
        <f>IF(AZ102&gt;3,"",IF(E102='Classement TROPHEE'!$T$1,"",IF(AZ102=1,1,IF(AND(AZ102=2,BB101=""),1,IF(AND(AZ102=3,BB101="",BB100=""),1,"")))))</f>
        <v/>
      </c>
      <c r="BC102" s="138" t="str">
        <f t="shared" si="21"/>
        <v/>
      </c>
      <c r="BD102" s="138" t="str">
        <f t="shared" si="22"/>
        <v/>
      </c>
      <c r="BE102" s="138" t="str">
        <f t="shared" si="23"/>
        <v/>
      </c>
      <c r="BF102" s="347" t="str">
        <f>IF(COUNTIFS('Remise des Trophées'!$F$5:$F$204,'Classement-Individuel'!B102&amp;" "&amp;'Classement-Individuel'!C102&amp;" "&amp;'Classement-Individuel'!D102,'Remise des Trophées'!$I$5:$I$204,1)=0,"",COUNTIFS('Remise des Trophées'!$F$5:$F$204,'Classement-Individuel'!B102&amp;" "&amp;'Classement-Individuel'!C102&amp;" "&amp;'Classement-Individuel'!D102,'Remise des Trophées'!$I$5:$I$204,1))</f>
        <v/>
      </c>
      <c r="BG102" s="537" t="str">
        <f>IF(BF102=2,IF(COUNTIFS(BA$7:BA101,BA102,BF$7:BF101,2,BG$7:BG101,1)=1,"",IF(BB102="","",$BG$5)),IF(BB102="","",$BG$5))</f>
        <v/>
      </c>
      <c r="BH102" s="539" t="str">
        <f t="shared" si="25"/>
        <v/>
      </c>
      <c r="BI102" s="539" t="str">
        <f t="shared" si="26"/>
        <v/>
      </c>
      <c r="BJ102" s="139" t="str">
        <f t="shared" si="27"/>
        <v/>
      </c>
      <c r="BK102" s="537" t="str">
        <f t="shared" si="28"/>
        <v/>
      </c>
      <c r="BL102" s="539" t="str">
        <f t="shared" si="29"/>
        <v/>
      </c>
      <c r="BM102" s="539" t="str">
        <f t="shared" si="30"/>
        <v/>
      </c>
      <c r="BN102" s="139" t="str">
        <f t="shared" si="31"/>
        <v/>
      </c>
    </row>
    <row r="103" spans="1:66" s="347" customFormat="1" x14ac:dyDescent="0.25">
      <c r="A103" s="374"/>
      <c r="B103" s="375"/>
      <c r="C103" s="375"/>
      <c r="D103" s="375"/>
      <c r="E103" s="375"/>
      <c r="F103" s="376"/>
      <c r="G103" s="374"/>
      <c r="H103" s="375"/>
      <c r="I103" s="375"/>
      <c r="J103" s="375"/>
      <c r="K103" s="375"/>
      <c r="L103" s="376"/>
      <c r="M103" s="569"/>
      <c r="N103" s="374"/>
      <c r="O103" s="375"/>
      <c r="P103" s="375"/>
      <c r="Q103" s="375"/>
      <c r="R103" s="376"/>
      <c r="S103" s="374"/>
      <c r="T103" s="375"/>
      <c r="U103" s="375"/>
      <c r="V103" s="375"/>
      <c r="W103" s="376"/>
      <c r="X103" s="566"/>
      <c r="Y103" s="375"/>
      <c r="Z103" s="375"/>
      <c r="AA103" s="375"/>
      <c r="AB103" s="375"/>
      <c r="AC103" s="375"/>
      <c r="AD103" s="375"/>
      <c r="AE103" s="375"/>
      <c r="AF103" s="375"/>
      <c r="AG103" s="375"/>
      <c r="AH103" s="375"/>
      <c r="AI103" s="375"/>
      <c r="AJ103" s="375"/>
      <c r="AK103" s="375"/>
      <c r="AL103" s="375"/>
      <c r="AM103" s="568"/>
      <c r="AN103" s="374"/>
      <c r="AO103" s="376"/>
      <c r="AP103" s="374"/>
      <c r="AQ103" s="375"/>
      <c r="AR103" s="375"/>
      <c r="AS103" s="375"/>
      <c r="AT103" s="376"/>
      <c r="AU103" s="566"/>
      <c r="AV103" s="375"/>
      <c r="AW103" s="375"/>
      <c r="AX103" s="375"/>
      <c r="AY103" s="376"/>
      <c r="AZ103" s="413" t="str">
        <f t="shared" si="12"/>
        <v/>
      </c>
      <c r="BA103" s="538" t="str">
        <f t="shared" si="24"/>
        <v xml:space="preserve">  </v>
      </c>
      <c r="BB103" s="138" t="str">
        <f>IF(AZ103&gt;3,"",IF(E103='Classement TROPHEE'!$T$1,"",IF(AZ103=1,1,IF(AND(AZ103=2,BB102=""),1,IF(AND(AZ103=3,BB102="",BB101=""),1,"")))))</f>
        <v/>
      </c>
      <c r="BC103" s="138" t="str">
        <f t="shared" si="21"/>
        <v/>
      </c>
      <c r="BD103" s="138" t="str">
        <f t="shared" si="22"/>
        <v/>
      </c>
      <c r="BE103" s="138" t="str">
        <f t="shared" si="23"/>
        <v/>
      </c>
      <c r="BF103" s="347" t="str">
        <f>IF(COUNTIFS('Remise des Trophées'!$F$5:$F$204,'Classement-Individuel'!B103&amp;" "&amp;'Classement-Individuel'!C103&amp;" "&amp;'Classement-Individuel'!D103,'Remise des Trophées'!$I$5:$I$204,1)=0,"",COUNTIFS('Remise des Trophées'!$F$5:$F$204,'Classement-Individuel'!B103&amp;" "&amp;'Classement-Individuel'!C103&amp;" "&amp;'Classement-Individuel'!D103,'Remise des Trophées'!$I$5:$I$204,1))</f>
        <v/>
      </c>
      <c r="BG103" s="537" t="str">
        <f>IF(BF103=2,IF(COUNTIFS(BA$7:BA102,BA103,BF$7:BF102,2,BG$7:BG102,1)=1,"",IF(BB103="","",$BG$5)),IF(BB103="","",$BG$5))</f>
        <v/>
      </c>
      <c r="BH103" s="539" t="str">
        <f t="shared" si="25"/>
        <v/>
      </c>
      <c r="BI103" s="539" t="str">
        <f t="shared" si="26"/>
        <v/>
      </c>
      <c r="BJ103" s="139" t="str">
        <f t="shared" si="27"/>
        <v/>
      </c>
      <c r="BK103" s="537" t="str">
        <f t="shared" si="28"/>
        <v/>
      </c>
      <c r="BL103" s="539" t="str">
        <f t="shared" si="29"/>
        <v/>
      </c>
      <c r="BM103" s="539" t="str">
        <f t="shared" si="30"/>
        <v/>
      </c>
      <c r="BN103" s="139" t="str">
        <f t="shared" si="31"/>
        <v/>
      </c>
    </row>
    <row r="104" spans="1:66" s="347" customFormat="1" x14ac:dyDescent="0.25">
      <c r="A104" s="374"/>
      <c r="B104" s="375"/>
      <c r="C104" s="375"/>
      <c r="D104" s="375"/>
      <c r="E104" s="375"/>
      <c r="F104" s="376"/>
      <c r="G104" s="374"/>
      <c r="H104" s="375"/>
      <c r="I104" s="375"/>
      <c r="J104" s="375"/>
      <c r="K104" s="375"/>
      <c r="L104" s="376"/>
      <c r="M104" s="569"/>
      <c r="N104" s="374"/>
      <c r="O104" s="375"/>
      <c r="P104" s="375"/>
      <c r="Q104" s="375"/>
      <c r="R104" s="376"/>
      <c r="S104" s="374"/>
      <c r="T104" s="375"/>
      <c r="U104" s="375"/>
      <c r="V104" s="375"/>
      <c r="W104" s="376"/>
      <c r="X104" s="566"/>
      <c r="Y104" s="375"/>
      <c r="Z104" s="375"/>
      <c r="AA104" s="375"/>
      <c r="AB104" s="375"/>
      <c r="AC104" s="375"/>
      <c r="AD104" s="375"/>
      <c r="AE104" s="375"/>
      <c r="AF104" s="375"/>
      <c r="AG104" s="375"/>
      <c r="AH104" s="375"/>
      <c r="AI104" s="375"/>
      <c r="AJ104" s="375"/>
      <c r="AK104" s="375"/>
      <c r="AL104" s="375"/>
      <c r="AM104" s="568"/>
      <c r="AN104" s="374"/>
      <c r="AO104" s="376"/>
      <c r="AP104" s="374"/>
      <c r="AQ104" s="375"/>
      <c r="AR104" s="375"/>
      <c r="AS104" s="375"/>
      <c r="AT104" s="376"/>
      <c r="AU104" s="566"/>
      <c r="AV104" s="375"/>
      <c r="AW104" s="375"/>
      <c r="AX104" s="375"/>
      <c r="AY104" s="376"/>
      <c r="AZ104" s="413" t="str">
        <f t="shared" si="12"/>
        <v/>
      </c>
      <c r="BA104" s="538" t="str">
        <f t="shared" si="24"/>
        <v xml:space="preserve">  </v>
      </c>
      <c r="BB104" s="138" t="str">
        <f>IF(AZ104&gt;3,"",IF(E104='Classement TROPHEE'!$T$1,"",IF(AZ104=1,1,IF(AND(AZ104=2,BB103=""),1,IF(AND(AZ104=3,BB103="",BB102=""),1,"")))))</f>
        <v/>
      </c>
      <c r="BC104" s="138" t="str">
        <f t="shared" si="21"/>
        <v/>
      </c>
      <c r="BD104" s="138" t="str">
        <f t="shared" si="22"/>
        <v/>
      </c>
      <c r="BE104" s="138" t="str">
        <f t="shared" si="23"/>
        <v/>
      </c>
      <c r="BF104" s="347" t="str">
        <f>IF(COUNTIFS('Remise des Trophées'!$F$5:$F$204,'Classement-Individuel'!B104&amp;" "&amp;'Classement-Individuel'!C104&amp;" "&amp;'Classement-Individuel'!D104,'Remise des Trophées'!$I$5:$I$204,1)=0,"",COUNTIFS('Remise des Trophées'!$F$5:$F$204,'Classement-Individuel'!B104&amp;" "&amp;'Classement-Individuel'!C104&amp;" "&amp;'Classement-Individuel'!D104,'Remise des Trophées'!$I$5:$I$204,1))</f>
        <v/>
      </c>
      <c r="BG104" s="537" t="str">
        <f>IF(BF104=2,IF(COUNTIFS(BA$7:BA103,BA104,BF$7:BF103,2,BG$7:BG103,1)=1,"",IF(BB104="","",$BG$5)),IF(BB104="","",$BG$5))</f>
        <v/>
      </c>
      <c r="BH104" s="539" t="str">
        <f t="shared" si="25"/>
        <v/>
      </c>
      <c r="BI104" s="539" t="str">
        <f t="shared" si="26"/>
        <v/>
      </c>
      <c r="BJ104" s="139" t="str">
        <f t="shared" si="27"/>
        <v/>
      </c>
      <c r="BK104" s="537" t="str">
        <f t="shared" si="28"/>
        <v/>
      </c>
      <c r="BL104" s="539" t="str">
        <f t="shared" si="29"/>
        <v/>
      </c>
      <c r="BM104" s="539" t="str">
        <f t="shared" si="30"/>
        <v/>
      </c>
      <c r="BN104" s="139" t="str">
        <f t="shared" si="31"/>
        <v/>
      </c>
    </row>
    <row r="105" spans="1:66" s="347" customFormat="1" x14ac:dyDescent="0.25">
      <c r="A105" s="374"/>
      <c r="B105" s="375"/>
      <c r="C105" s="375"/>
      <c r="D105" s="375"/>
      <c r="E105" s="375"/>
      <c r="F105" s="376"/>
      <c r="G105" s="374"/>
      <c r="H105" s="375"/>
      <c r="I105" s="375"/>
      <c r="J105" s="375"/>
      <c r="K105" s="375"/>
      <c r="L105" s="376"/>
      <c r="M105" s="569"/>
      <c r="N105" s="374"/>
      <c r="O105" s="375"/>
      <c r="P105" s="375"/>
      <c r="Q105" s="375"/>
      <c r="R105" s="376"/>
      <c r="S105" s="374"/>
      <c r="T105" s="375"/>
      <c r="U105" s="375"/>
      <c r="V105" s="375"/>
      <c r="W105" s="376"/>
      <c r="X105" s="566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568"/>
      <c r="AN105" s="374"/>
      <c r="AO105" s="376"/>
      <c r="AP105" s="374"/>
      <c r="AQ105" s="375"/>
      <c r="AR105" s="375"/>
      <c r="AS105" s="375"/>
      <c r="AT105" s="376"/>
      <c r="AU105" s="566"/>
      <c r="AV105" s="375"/>
      <c r="AW105" s="375"/>
      <c r="AX105" s="375"/>
      <c r="AY105" s="376"/>
      <c r="AZ105" s="413" t="str">
        <f t="shared" si="12"/>
        <v/>
      </c>
      <c r="BA105" s="538" t="str">
        <f t="shared" si="24"/>
        <v xml:space="preserve">  </v>
      </c>
      <c r="BB105" s="138" t="str">
        <f>IF(AZ105&gt;3,"",IF(E105='Classement TROPHEE'!$T$1,"",IF(AZ105=1,1,IF(AND(AZ105=2,BB104=""),1,IF(AND(AZ105=3,BB104="",BB103=""),1,"")))))</f>
        <v/>
      </c>
      <c r="BC105" s="138" t="str">
        <f t="shared" si="21"/>
        <v/>
      </c>
      <c r="BD105" s="138" t="str">
        <f t="shared" si="22"/>
        <v/>
      </c>
      <c r="BE105" s="138" t="str">
        <f t="shared" si="23"/>
        <v/>
      </c>
      <c r="BF105" s="347" t="str">
        <f>IF(COUNTIFS('Remise des Trophées'!$F$5:$F$204,'Classement-Individuel'!B105&amp;" "&amp;'Classement-Individuel'!C105&amp;" "&amp;'Classement-Individuel'!D105,'Remise des Trophées'!$I$5:$I$204,1)=0,"",COUNTIFS('Remise des Trophées'!$F$5:$F$204,'Classement-Individuel'!B105&amp;" "&amp;'Classement-Individuel'!C105&amp;" "&amp;'Classement-Individuel'!D105,'Remise des Trophées'!$I$5:$I$204,1))</f>
        <v/>
      </c>
      <c r="BG105" s="537" t="str">
        <f>IF(BF105=2,IF(COUNTIFS(BA$7:BA104,BA105,BF$7:BF104,2,BG$7:BG104,1)=1,"",IF(BB105="","",$BG$5)),IF(BB105="","",$BG$5))</f>
        <v/>
      </c>
      <c r="BH105" s="539" t="str">
        <f t="shared" si="25"/>
        <v/>
      </c>
      <c r="BI105" s="539" t="str">
        <f t="shared" si="26"/>
        <v/>
      </c>
      <c r="BJ105" s="139" t="str">
        <f t="shared" si="27"/>
        <v/>
      </c>
      <c r="BK105" s="537" t="str">
        <f t="shared" si="28"/>
        <v/>
      </c>
      <c r="BL105" s="539" t="str">
        <f t="shared" si="29"/>
        <v/>
      </c>
      <c r="BM105" s="539" t="str">
        <f t="shared" si="30"/>
        <v/>
      </c>
      <c r="BN105" s="139" t="str">
        <f t="shared" si="31"/>
        <v/>
      </c>
    </row>
    <row r="106" spans="1:66" s="347" customFormat="1" x14ac:dyDescent="0.25">
      <c r="A106" s="374"/>
      <c r="B106" s="375"/>
      <c r="C106" s="375"/>
      <c r="D106" s="375"/>
      <c r="E106" s="375"/>
      <c r="F106" s="376"/>
      <c r="G106" s="374"/>
      <c r="H106" s="375"/>
      <c r="I106" s="375"/>
      <c r="J106" s="375"/>
      <c r="K106" s="375"/>
      <c r="L106" s="376"/>
      <c r="M106" s="569"/>
      <c r="N106" s="374"/>
      <c r="O106" s="375"/>
      <c r="P106" s="375"/>
      <c r="Q106" s="375"/>
      <c r="R106" s="376"/>
      <c r="S106" s="374"/>
      <c r="T106" s="375"/>
      <c r="U106" s="375"/>
      <c r="V106" s="375"/>
      <c r="W106" s="376"/>
      <c r="X106" s="566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568"/>
      <c r="AN106" s="374"/>
      <c r="AO106" s="376"/>
      <c r="AP106" s="374"/>
      <c r="AQ106" s="375"/>
      <c r="AR106" s="375"/>
      <c r="AS106" s="375"/>
      <c r="AT106" s="376"/>
      <c r="AU106" s="566"/>
      <c r="AV106" s="375"/>
      <c r="AW106" s="375"/>
      <c r="AX106" s="375"/>
      <c r="AY106" s="376"/>
      <c r="AZ106" s="413" t="str">
        <f t="shared" si="12"/>
        <v/>
      </c>
      <c r="BA106" s="538" t="str">
        <f t="shared" si="24"/>
        <v xml:space="preserve">  </v>
      </c>
      <c r="BB106" s="138" t="str">
        <f>IF(AZ106&gt;3,"",IF(E106='Classement TROPHEE'!$T$1,"",IF(AZ106=1,1,IF(AND(AZ106=2,BB105=""),1,IF(AND(AZ106=3,BB105="",BB104=""),1,"")))))</f>
        <v/>
      </c>
      <c r="BC106" s="138" t="str">
        <f t="shared" si="21"/>
        <v/>
      </c>
      <c r="BD106" s="138" t="str">
        <f t="shared" si="22"/>
        <v/>
      </c>
      <c r="BE106" s="138" t="str">
        <f t="shared" si="23"/>
        <v/>
      </c>
      <c r="BF106" s="347" t="str">
        <f>IF(COUNTIFS('Remise des Trophées'!$F$5:$F$204,'Classement-Individuel'!B106&amp;" "&amp;'Classement-Individuel'!C106&amp;" "&amp;'Classement-Individuel'!D106,'Remise des Trophées'!$I$5:$I$204,1)=0,"",COUNTIFS('Remise des Trophées'!$F$5:$F$204,'Classement-Individuel'!B106&amp;" "&amp;'Classement-Individuel'!C106&amp;" "&amp;'Classement-Individuel'!D106,'Remise des Trophées'!$I$5:$I$204,1))</f>
        <v/>
      </c>
      <c r="BG106" s="537" t="str">
        <f>IF(BF106=2,IF(COUNTIFS(BA$7:BA105,BA106,BF$7:BF105,2,BG$7:BG105,1)=1,"",IF(BB106="","",$BG$5)),IF(BB106="","",$BG$5))</f>
        <v/>
      </c>
      <c r="BH106" s="539" t="str">
        <f t="shared" si="25"/>
        <v/>
      </c>
      <c r="BI106" s="539" t="str">
        <f t="shared" si="26"/>
        <v/>
      </c>
      <c r="BJ106" s="139" t="str">
        <f t="shared" si="27"/>
        <v/>
      </c>
      <c r="BK106" s="537" t="str">
        <f t="shared" si="28"/>
        <v/>
      </c>
      <c r="BL106" s="539" t="str">
        <f t="shared" si="29"/>
        <v/>
      </c>
      <c r="BM106" s="539" t="str">
        <f t="shared" si="30"/>
        <v/>
      </c>
      <c r="BN106" s="139" t="str">
        <f t="shared" si="31"/>
        <v/>
      </c>
    </row>
    <row r="107" spans="1:66" s="347" customFormat="1" x14ac:dyDescent="0.25">
      <c r="A107" s="374"/>
      <c r="B107" s="375"/>
      <c r="C107" s="375"/>
      <c r="D107" s="375"/>
      <c r="E107" s="375"/>
      <c r="F107" s="376"/>
      <c r="G107" s="374"/>
      <c r="H107" s="375"/>
      <c r="I107" s="375"/>
      <c r="J107" s="375"/>
      <c r="K107" s="375"/>
      <c r="L107" s="376"/>
      <c r="M107" s="569"/>
      <c r="N107" s="374"/>
      <c r="O107" s="375"/>
      <c r="P107" s="375"/>
      <c r="Q107" s="375"/>
      <c r="R107" s="376"/>
      <c r="S107" s="374"/>
      <c r="T107" s="375"/>
      <c r="U107" s="375"/>
      <c r="V107" s="375"/>
      <c r="W107" s="376"/>
      <c r="X107" s="566"/>
      <c r="Y107" s="375"/>
      <c r="Z107" s="375"/>
      <c r="AA107" s="375"/>
      <c r="AB107" s="375"/>
      <c r="AC107" s="375"/>
      <c r="AD107" s="375"/>
      <c r="AE107" s="375"/>
      <c r="AF107" s="375"/>
      <c r="AG107" s="375"/>
      <c r="AH107" s="375"/>
      <c r="AI107" s="375"/>
      <c r="AJ107" s="375"/>
      <c r="AK107" s="375"/>
      <c r="AL107" s="375"/>
      <c r="AM107" s="568"/>
      <c r="AN107" s="374"/>
      <c r="AO107" s="376"/>
      <c r="AP107" s="374"/>
      <c r="AQ107" s="375"/>
      <c r="AR107" s="375"/>
      <c r="AS107" s="375"/>
      <c r="AT107" s="376"/>
      <c r="AU107" s="566"/>
      <c r="AV107" s="375"/>
      <c r="AW107" s="375"/>
      <c r="AX107" s="375"/>
      <c r="AY107" s="376"/>
      <c r="AZ107" s="413" t="str">
        <f t="shared" si="12"/>
        <v/>
      </c>
      <c r="BA107" s="538" t="str">
        <f t="shared" si="24"/>
        <v xml:space="preserve">  </v>
      </c>
      <c r="BB107" s="138" t="str">
        <f>IF(AZ107&gt;3,"",IF(E107='Classement TROPHEE'!$T$1,"",IF(AZ107=1,1,IF(AND(AZ107=2,BB106=""),1,IF(AND(AZ107=3,BB106="",BB105=""),1,"")))))</f>
        <v/>
      </c>
      <c r="BC107" s="138" t="str">
        <f t="shared" si="21"/>
        <v/>
      </c>
      <c r="BD107" s="138" t="str">
        <f t="shared" si="22"/>
        <v/>
      </c>
      <c r="BE107" s="138" t="str">
        <f t="shared" si="23"/>
        <v/>
      </c>
      <c r="BF107" s="347" t="str">
        <f>IF(COUNTIFS('Remise des Trophées'!$F$5:$F$204,'Classement-Individuel'!B107&amp;" "&amp;'Classement-Individuel'!C107&amp;" "&amp;'Classement-Individuel'!D107,'Remise des Trophées'!$I$5:$I$204,1)=0,"",COUNTIFS('Remise des Trophées'!$F$5:$F$204,'Classement-Individuel'!B107&amp;" "&amp;'Classement-Individuel'!C107&amp;" "&amp;'Classement-Individuel'!D107,'Remise des Trophées'!$I$5:$I$204,1))</f>
        <v/>
      </c>
      <c r="BG107" s="537" t="str">
        <f>IF(BF107=2,IF(COUNTIFS(BA$7:BA106,BA107,BF$7:BF106,2,BG$7:BG106,1)=1,"",IF(BB107="","",$BG$5)),IF(BB107="","",$BG$5))</f>
        <v/>
      </c>
      <c r="BH107" s="539" t="str">
        <f t="shared" si="25"/>
        <v/>
      </c>
      <c r="BI107" s="539" t="str">
        <f t="shared" si="26"/>
        <v/>
      </c>
      <c r="BJ107" s="139" t="str">
        <f t="shared" si="27"/>
        <v/>
      </c>
      <c r="BK107" s="537" t="str">
        <f t="shared" si="28"/>
        <v/>
      </c>
      <c r="BL107" s="539" t="str">
        <f t="shared" si="29"/>
        <v/>
      </c>
      <c r="BM107" s="539" t="str">
        <f t="shared" si="30"/>
        <v/>
      </c>
      <c r="BN107" s="139" t="str">
        <f t="shared" si="31"/>
        <v/>
      </c>
    </row>
    <row r="108" spans="1:66" s="347" customFormat="1" x14ac:dyDescent="0.25">
      <c r="A108" s="374"/>
      <c r="B108" s="375"/>
      <c r="C108" s="375"/>
      <c r="D108" s="375"/>
      <c r="E108" s="375"/>
      <c r="F108" s="376"/>
      <c r="G108" s="374"/>
      <c r="H108" s="375"/>
      <c r="I108" s="375"/>
      <c r="J108" s="375"/>
      <c r="K108" s="375"/>
      <c r="L108" s="376"/>
      <c r="M108" s="569"/>
      <c r="N108" s="374"/>
      <c r="O108" s="375"/>
      <c r="P108" s="375"/>
      <c r="Q108" s="375"/>
      <c r="R108" s="376"/>
      <c r="S108" s="374"/>
      <c r="T108" s="375"/>
      <c r="U108" s="375"/>
      <c r="V108" s="375"/>
      <c r="W108" s="376"/>
      <c r="X108" s="566"/>
      <c r="Y108" s="375"/>
      <c r="Z108" s="375"/>
      <c r="AA108" s="375"/>
      <c r="AB108" s="375"/>
      <c r="AC108" s="375"/>
      <c r="AD108" s="375"/>
      <c r="AE108" s="375"/>
      <c r="AF108" s="375"/>
      <c r="AG108" s="375"/>
      <c r="AH108" s="375"/>
      <c r="AI108" s="375"/>
      <c r="AJ108" s="375"/>
      <c r="AK108" s="375"/>
      <c r="AL108" s="375"/>
      <c r="AM108" s="568"/>
      <c r="AN108" s="374"/>
      <c r="AO108" s="376"/>
      <c r="AP108" s="374"/>
      <c r="AQ108" s="375"/>
      <c r="AR108" s="375"/>
      <c r="AS108" s="375"/>
      <c r="AT108" s="376"/>
      <c r="AU108" s="566"/>
      <c r="AV108" s="375"/>
      <c r="AW108" s="375"/>
      <c r="AX108" s="375"/>
      <c r="AY108" s="376"/>
      <c r="AZ108" s="413" t="str">
        <f t="shared" si="12"/>
        <v/>
      </c>
      <c r="BA108" s="538" t="str">
        <f t="shared" si="24"/>
        <v xml:space="preserve">  </v>
      </c>
      <c r="BB108" s="138" t="str">
        <f>IF(AZ108&gt;3,"",IF(E108='Classement TROPHEE'!$T$1,"",IF(AZ108=1,1,IF(AND(AZ108=2,BB107=""),1,IF(AND(AZ108=3,BB107="",BB106=""),1,"")))))</f>
        <v/>
      </c>
      <c r="BC108" s="138" t="str">
        <f t="shared" si="21"/>
        <v/>
      </c>
      <c r="BD108" s="138" t="str">
        <f t="shared" si="22"/>
        <v/>
      </c>
      <c r="BE108" s="138" t="str">
        <f t="shared" si="23"/>
        <v/>
      </c>
      <c r="BF108" s="347" t="str">
        <f>IF(COUNTIFS('Remise des Trophées'!$F$5:$F$204,'Classement-Individuel'!B108&amp;" "&amp;'Classement-Individuel'!C108&amp;" "&amp;'Classement-Individuel'!D108,'Remise des Trophées'!$I$5:$I$204,1)=0,"",COUNTIFS('Remise des Trophées'!$F$5:$F$204,'Classement-Individuel'!B108&amp;" "&amp;'Classement-Individuel'!C108&amp;" "&amp;'Classement-Individuel'!D108,'Remise des Trophées'!$I$5:$I$204,1))</f>
        <v/>
      </c>
      <c r="BG108" s="537" t="str">
        <f>IF(BF108=2,IF(COUNTIFS(BA$7:BA107,BA108,BF$7:BF107,2,BG$7:BG107,1)=1,"",IF(BB108="","",$BG$5)),IF(BB108="","",$BG$5))</f>
        <v/>
      </c>
      <c r="BH108" s="539" t="str">
        <f t="shared" si="25"/>
        <v/>
      </c>
      <c r="BI108" s="539" t="str">
        <f t="shared" si="26"/>
        <v/>
      </c>
      <c r="BJ108" s="139" t="str">
        <f t="shared" si="27"/>
        <v/>
      </c>
      <c r="BK108" s="537" t="str">
        <f t="shared" si="28"/>
        <v/>
      </c>
      <c r="BL108" s="539" t="str">
        <f t="shared" si="29"/>
        <v/>
      </c>
      <c r="BM108" s="539" t="str">
        <f t="shared" si="30"/>
        <v/>
      </c>
      <c r="BN108" s="139" t="str">
        <f t="shared" si="31"/>
        <v/>
      </c>
    </row>
    <row r="109" spans="1:66" s="347" customFormat="1" x14ac:dyDescent="0.25">
      <c r="A109" s="374"/>
      <c r="B109" s="375"/>
      <c r="C109" s="375"/>
      <c r="D109" s="375"/>
      <c r="E109" s="375"/>
      <c r="F109" s="376"/>
      <c r="G109" s="374"/>
      <c r="H109" s="375"/>
      <c r="I109" s="375"/>
      <c r="J109" s="375"/>
      <c r="K109" s="375"/>
      <c r="L109" s="376"/>
      <c r="M109" s="569"/>
      <c r="N109" s="374"/>
      <c r="O109" s="375"/>
      <c r="P109" s="375"/>
      <c r="Q109" s="375"/>
      <c r="R109" s="376"/>
      <c r="S109" s="374"/>
      <c r="T109" s="375"/>
      <c r="U109" s="375"/>
      <c r="V109" s="375"/>
      <c r="W109" s="376"/>
      <c r="X109" s="566"/>
      <c r="Y109" s="375"/>
      <c r="Z109" s="375"/>
      <c r="AA109" s="375"/>
      <c r="AB109" s="375"/>
      <c r="AC109" s="375"/>
      <c r="AD109" s="375"/>
      <c r="AE109" s="375"/>
      <c r="AF109" s="375"/>
      <c r="AG109" s="375"/>
      <c r="AH109" s="375"/>
      <c r="AI109" s="375"/>
      <c r="AJ109" s="375"/>
      <c r="AK109" s="375"/>
      <c r="AL109" s="375"/>
      <c r="AM109" s="568"/>
      <c r="AN109" s="374"/>
      <c r="AO109" s="376"/>
      <c r="AP109" s="374"/>
      <c r="AQ109" s="375"/>
      <c r="AR109" s="375"/>
      <c r="AS109" s="375"/>
      <c r="AT109" s="376"/>
      <c r="AU109" s="566"/>
      <c r="AV109" s="375"/>
      <c r="AW109" s="375"/>
      <c r="AX109" s="375"/>
      <c r="AY109" s="376"/>
      <c r="AZ109" s="413" t="str">
        <f t="shared" si="12"/>
        <v/>
      </c>
      <c r="BA109" s="538" t="str">
        <f t="shared" si="24"/>
        <v xml:space="preserve">  </v>
      </c>
      <c r="BB109" s="138" t="str">
        <f>IF(AZ109&gt;3,"",IF(E109='Classement TROPHEE'!$T$1,"",IF(AZ109=1,1,IF(AND(AZ109=2,BB108=""),1,IF(AND(AZ109=3,BB108="",BB107=""),1,"")))))</f>
        <v/>
      </c>
      <c r="BC109" s="138" t="str">
        <f t="shared" si="21"/>
        <v/>
      </c>
      <c r="BD109" s="138" t="str">
        <f t="shared" si="22"/>
        <v/>
      </c>
      <c r="BE109" s="138" t="str">
        <f t="shared" si="23"/>
        <v/>
      </c>
      <c r="BF109" s="347" t="str">
        <f>IF(COUNTIFS('Remise des Trophées'!$F$5:$F$204,'Classement-Individuel'!B109&amp;" "&amp;'Classement-Individuel'!C109&amp;" "&amp;'Classement-Individuel'!D109,'Remise des Trophées'!$I$5:$I$204,1)=0,"",COUNTIFS('Remise des Trophées'!$F$5:$F$204,'Classement-Individuel'!B109&amp;" "&amp;'Classement-Individuel'!C109&amp;" "&amp;'Classement-Individuel'!D109,'Remise des Trophées'!$I$5:$I$204,1))</f>
        <v/>
      </c>
      <c r="BG109" s="537" t="str">
        <f>IF(BF109=2,IF(COUNTIFS(BA$7:BA108,BA109,BF$7:BF108,2,BG$7:BG108,1)=1,"",IF(BB109="","",$BG$5)),IF(BB109="","",$BG$5))</f>
        <v/>
      </c>
      <c r="BH109" s="539" t="str">
        <f t="shared" si="25"/>
        <v/>
      </c>
      <c r="BI109" s="539" t="str">
        <f t="shared" si="26"/>
        <v/>
      </c>
      <c r="BJ109" s="139" t="str">
        <f t="shared" si="27"/>
        <v/>
      </c>
      <c r="BK109" s="537" t="str">
        <f t="shared" si="28"/>
        <v/>
      </c>
      <c r="BL109" s="539" t="str">
        <f t="shared" si="29"/>
        <v/>
      </c>
      <c r="BM109" s="539" t="str">
        <f t="shared" si="30"/>
        <v/>
      </c>
      <c r="BN109" s="139" t="str">
        <f t="shared" si="31"/>
        <v/>
      </c>
    </row>
    <row r="110" spans="1:66" s="347" customFormat="1" x14ac:dyDescent="0.25">
      <c r="A110" s="374"/>
      <c r="B110" s="375"/>
      <c r="C110" s="375"/>
      <c r="D110" s="375"/>
      <c r="E110" s="375"/>
      <c r="F110" s="376"/>
      <c r="G110" s="374"/>
      <c r="H110" s="375"/>
      <c r="I110" s="375"/>
      <c r="J110" s="375"/>
      <c r="K110" s="375"/>
      <c r="L110" s="376"/>
      <c r="M110" s="569"/>
      <c r="N110" s="374"/>
      <c r="O110" s="375"/>
      <c r="P110" s="375"/>
      <c r="Q110" s="375"/>
      <c r="R110" s="376"/>
      <c r="S110" s="374"/>
      <c r="T110" s="375"/>
      <c r="U110" s="375"/>
      <c r="V110" s="375"/>
      <c r="W110" s="376"/>
      <c r="X110" s="566"/>
      <c r="Y110" s="375"/>
      <c r="Z110" s="375"/>
      <c r="AA110" s="375"/>
      <c r="AB110" s="375"/>
      <c r="AC110" s="375"/>
      <c r="AD110" s="375"/>
      <c r="AE110" s="375"/>
      <c r="AF110" s="375"/>
      <c r="AG110" s="375"/>
      <c r="AH110" s="375"/>
      <c r="AI110" s="375"/>
      <c r="AJ110" s="375"/>
      <c r="AK110" s="375"/>
      <c r="AL110" s="375"/>
      <c r="AM110" s="568"/>
      <c r="AN110" s="374"/>
      <c r="AO110" s="376"/>
      <c r="AP110" s="374"/>
      <c r="AQ110" s="375"/>
      <c r="AR110" s="375"/>
      <c r="AS110" s="375"/>
      <c r="AT110" s="376"/>
      <c r="AU110" s="566"/>
      <c r="AV110" s="375"/>
      <c r="AW110" s="375"/>
      <c r="AX110" s="375"/>
      <c r="AY110" s="376"/>
      <c r="AZ110" s="413" t="str">
        <f t="shared" si="12"/>
        <v/>
      </c>
      <c r="BA110" s="538" t="str">
        <f t="shared" si="24"/>
        <v xml:space="preserve">  </v>
      </c>
      <c r="BB110" s="138" t="str">
        <f>IF(AZ110&gt;3,"",IF(E110='Classement TROPHEE'!$T$1,"",IF(AZ110=1,1,IF(AND(AZ110=2,BB109=""),1,IF(AND(AZ110=3,BB109="",BB108=""),1,"")))))</f>
        <v/>
      </c>
      <c r="BC110" s="138" t="str">
        <f t="shared" si="21"/>
        <v/>
      </c>
      <c r="BD110" s="138" t="str">
        <f t="shared" si="22"/>
        <v/>
      </c>
      <c r="BE110" s="138" t="str">
        <f t="shared" si="23"/>
        <v/>
      </c>
      <c r="BF110" s="347" t="str">
        <f>IF(COUNTIFS('Remise des Trophées'!$F$5:$F$204,'Classement-Individuel'!B110&amp;" "&amp;'Classement-Individuel'!C110&amp;" "&amp;'Classement-Individuel'!D110,'Remise des Trophées'!$I$5:$I$204,1)=0,"",COUNTIFS('Remise des Trophées'!$F$5:$F$204,'Classement-Individuel'!B110&amp;" "&amp;'Classement-Individuel'!C110&amp;" "&amp;'Classement-Individuel'!D110,'Remise des Trophées'!$I$5:$I$204,1))</f>
        <v/>
      </c>
      <c r="BG110" s="537" t="str">
        <f>IF(BF110=2,IF(COUNTIFS(BA$7:BA109,BA110,BF$7:BF109,2,BG$7:BG109,1)=1,"",IF(BB110="","",$BG$5)),IF(BB110="","",$BG$5))</f>
        <v/>
      </c>
      <c r="BH110" s="539" t="str">
        <f t="shared" si="25"/>
        <v/>
      </c>
      <c r="BI110" s="539" t="str">
        <f t="shared" si="26"/>
        <v/>
      </c>
      <c r="BJ110" s="139" t="str">
        <f t="shared" si="27"/>
        <v/>
      </c>
      <c r="BK110" s="537" t="str">
        <f t="shared" si="28"/>
        <v/>
      </c>
      <c r="BL110" s="539" t="str">
        <f t="shared" si="29"/>
        <v/>
      </c>
      <c r="BM110" s="539" t="str">
        <f t="shared" si="30"/>
        <v/>
      </c>
      <c r="BN110" s="139" t="str">
        <f t="shared" si="31"/>
        <v/>
      </c>
    </row>
    <row r="111" spans="1:66" s="347" customFormat="1" x14ac:dyDescent="0.25">
      <c r="A111" s="374"/>
      <c r="B111" s="375"/>
      <c r="C111" s="375"/>
      <c r="D111" s="375"/>
      <c r="E111" s="375"/>
      <c r="F111" s="376"/>
      <c r="G111" s="374"/>
      <c r="H111" s="375"/>
      <c r="I111" s="375"/>
      <c r="J111" s="375"/>
      <c r="K111" s="375"/>
      <c r="L111" s="376"/>
      <c r="M111" s="569"/>
      <c r="N111" s="374"/>
      <c r="O111" s="375"/>
      <c r="P111" s="375"/>
      <c r="Q111" s="375"/>
      <c r="R111" s="376"/>
      <c r="S111" s="374"/>
      <c r="T111" s="375"/>
      <c r="U111" s="375"/>
      <c r="V111" s="375"/>
      <c r="W111" s="376"/>
      <c r="X111" s="566"/>
      <c r="Y111" s="375"/>
      <c r="Z111" s="375"/>
      <c r="AA111" s="375"/>
      <c r="AB111" s="375"/>
      <c r="AC111" s="375"/>
      <c r="AD111" s="375"/>
      <c r="AE111" s="375"/>
      <c r="AF111" s="375"/>
      <c r="AG111" s="375"/>
      <c r="AH111" s="375"/>
      <c r="AI111" s="375"/>
      <c r="AJ111" s="375"/>
      <c r="AK111" s="375"/>
      <c r="AL111" s="375"/>
      <c r="AM111" s="568"/>
      <c r="AN111" s="374"/>
      <c r="AO111" s="376"/>
      <c r="AP111" s="374"/>
      <c r="AQ111" s="375"/>
      <c r="AR111" s="375"/>
      <c r="AS111" s="375"/>
      <c r="AT111" s="376"/>
      <c r="AU111" s="566"/>
      <c r="AV111" s="375"/>
      <c r="AW111" s="375"/>
      <c r="AX111" s="375"/>
      <c r="AY111" s="376"/>
      <c r="AZ111" s="413" t="str">
        <f t="shared" si="12"/>
        <v/>
      </c>
      <c r="BA111" s="538" t="str">
        <f t="shared" si="24"/>
        <v xml:space="preserve">  </v>
      </c>
      <c r="BB111" s="138" t="str">
        <f>IF(AZ111&gt;3,"",IF(E111='Classement TROPHEE'!$T$1,"",IF(AZ111=1,1,IF(AND(AZ111=2,BB110=""),1,IF(AND(AZ111=3,BB110="",BB109=""),1,"")))))</f>
        <v/>
      </c>
      <c r="BC111" s="138" t="str">
        <f t="shared" si="21"/>
        <v/>
      </c>
      <c r="BD111" s="138" t="str">
        <f t="shared" si="22"/>
        <v/>
      </c>
      <c r="BE111" s="138" t="str">
        <f t="shared" si="23"/>
        <v/>
      </c>
      <c r="BF111" s="347" t="str">
        <f>IF(COUNTIFS('Remise des Trophées'!$F$5:$F$204,'Classement-Individuel'!B111&amp;" "&amp;'Classement-Individuel'!C111&amp;" "&amp;'Classement-Individuel'!D111,'Remise des Trophées'!$I$5:$I$204,1)=0,"",COUNTIFS('Remise des Trophées'!$F$5:$F$204,'Classement-Individuel'!B111&amp;" "&amp;'Classement-Individuel'!C111&amp;" "&amp;'Classement-Individuel'!D111,'Remise des Trophées'!$I$5:$I$204,1))</f>
        <v/>
      </c>
      <c r="BG111" s="537" t="str">
        <f>IF(BF111=2,IF(COUNTIFS(BA$7:BA110,BA111,BF$7:BF110,2,BG$7:BG110,1)=1,"",IF(BB111="","",$BG$5)),IF(BB111="","",$BG$5))</f>
        <v/>
      </c>
      <c r="BH111" s="539" t="str">
        <f t="shared" si="25"/>
        <v/>
      </c>
      <c r="BI111" s="539" t="str">
        <f t="shared" si="26"/>
        <v/>
      </c>
      <c r="BJ111" s="139" t="str">
        <f t="shared" si="27"/>
        <v/>
      </c>
      <c r="BK111" s="537" t="str">
        <f t="shared" si="28"/>
        <v/>
      </c>
      <c r="BL111" s="539" t="str">
        <f t="shared" si="29"/>
        <v/>
      </c>
      <c r="BM111" s="539" t="str">
        <f t="shared" si="30"/>
        <v/>
      </c>
      <c r="BN111" s="139" t="str">
        <f t="shared" si="31"/>
        <v/>
      </c>
    </row>
    <row r="112" spans="1:66" s="347" customFormat="1" x14ac:dyDescent="0.25">
      <c r="A112" s="374"/>
      <c r="B112" s="375"/>
      <c r="C112" s="375"/>
      <c r="D112" s="375"/>
      <c r="E112" s="375"/>
      <c r="F112" s="376"/>
      <c r="G112" s="374"/>
      <c r="H112" s="375"/>
      <c r="I112" s="375"/>
      <c r="J112" s="375"/>
      <c r="K112" s="375"/>
      <c r="L112" s="376"/>
      <c r="M112" s="569"/>
      <c r="N112" s="374"/>
      <c r="O112" s="375"/>
      <c r="P112" s="375"/>
      <c r="Q112" s="375"/>
      <c r="R112" s="376"/>
      <c r="S112" s="374"/>
      <c r="T112" s="375"/>
      <c r="U112" s="375"/>
      <c r="V112" s="375"/>
      <c r="W112" s="376"/>
      <c r="X112" s="566"/>
      <c r="Y112" s="375"/>
      <c r="Z112" s="375"/>
      <c r="AA112" s="375"/>
      <c r="AB112" s="375"/>
      <c r="AC112" s="375"/>
      <c r="AD112" s="375"/>
      <c r="AE112" s="375"/>
      <c r="AF112" s="375"/>
      <c r="AG112" s="375"/>
      <c r="AH112" s="375"/>
      <c r="AI112" s="375"/>
      <c r="AJ112" s="375"/>
      <c r="AK112" s="375"/>
      <c r="AL112" s="375"/>
      <c r="AM112" s="568"/>
      <c r="AN112" s="374"/>
      <c r="AO112" s="376"/>
      <c r="AP112" s="374"/>
      <c r="AQ112" s="375"/>
      <c r="AR112" s="375"/>
      <c r="AS112" s="375"/>
      <c r="AT112" s="376"/>
      <c r="AU112" s="566"/>
      <c r="AV112" s="375"/>
      <c r="AW112" s="375"/>
      <c r="AX112" s="375"/>
      <c r="AY112" s="376"/>
      <c r="AZ112" s="413" t="str">
        <f t="shared" si="12"/>
        <v/>
      </c>
      <c r="BA112" s="538" t="str">
        <f t="shared" si="24"/>
        <v xml:space="preserve">  </v>
      </c>
      <c r="BB112" s="138" t="str">
        <f>IF(AZ112&gt;3,"",IF(E112='Classement TROPHEE'!$T$1,"",IF(AZ112=1,1,IF(AND(AZ112=2,BB111=""),1,IF(AND(AZ112=3,BB111="",BB110=""),1,"")))))</f>
        <v/>
      </c>
      <c r="BC112" s="138" t="str">
        <f t="shared" si="21"/>
        <v/>
      </c>
      <c r="BD112" s="138" t="str">
        <f t="shared" si="22"/>
        <v/>
      </c>
      <c r="BE112" s="138" t="str">
        <f t="shared" si="23"/>
        <v/>
      </c>
      <c r="BF112" s="347" t="str">
        <f>IF(COUNTIFS('Remise des Trophées'!$F$5:$F$204,'Classement-Individuel'!B112&amp;" "&amp;'Classement-Individuel'!C112&amp;" "&amp;'Classement-Individuel'!D112,'Remise des Trophées'!$I$5:$I$204,1)=0,"",COUNTIFS('Remise des Trophées'!$F$5:$F$204,'Classement-Individuel'!B112&amp;" "&amp;'Classement-Individuel'!C112&amp;" "&amp;'Classement-Individuel'!D112,'Remise des Trophées'!$I$5:$I$204,1))</f>
        <v/>
      </c>
      <c r="BG112" s="537" t="str">
        <f>IF(BF112=2,IF(COUNTIFS(BA$7:BA111,BA112,BF$7:BF111,2,BG$7:BG111,1)=1,"",IF(BB112="","",$BG$5)),IF(BB112="","",$BG$5))</f>
        <v/>
      </c>
      <c r="BH112" s="539" t="str">
        <f t="shared" si="25"/>
        <v/>
      </c>
      <c r="BI112" s="539" t="str">
        <f t="shared" si="26"/>
        <v/>
      </c>
      <c r="BJ112" s="139" t="str">
        <f t="shared" si="27"/>
        <v/>
      </c>
      <c r="BK112" s="537" t="str">
        <f t="shared" si="28"/>
        <v/>
      </c>
      <c r="BL112" s="539" t="str">
        <f t="shared" si="29"/>
        <v/>
      </c>
      <c r="BM112" s="539" t="str">
        <f t="shared" si="30"/>
        <v/>
      </c>
      <c r="BN112" s="139" t="str">
        <f t="shared" si="31"/>
        <v/>
      </c>
    </row>
    <row r="113" spans="1:66" s="347" customFormat="1" x14ac:dyDescent="0.25">
      <c r="A113" s="374"/>
      <c r="B113" s="375"/>
      <c r="C113" s="375"/>
      <c r="D113" s="375"/>
      <c r="E113" s="375"/>
      <c r="F113" s="376"/>
      <c r="G113" s="374"/>
      <c r="H113" s="375"/>
      <c r="I113" s="375"/>
      <c r="J113" s="375"/>
      <c r="K113" s="375"/>
      <c r="L113" s="376"/>
      <c r="M113" s="569"/>
      <c r="N113" s="374"/>
      <c r="O113" s="375"/>
      <c r="P113" s="375"/>
      <c r="Q113" s="375"/>
      <c r="R113" s="376"/>
      <c r="S113" s="374"/>
      <c r="T113" s="375"/>
      <c r="U113" s="375"/>
      <c r="V113" s="375"/>
      <c r="W113" s="376"/>
      <c r="X113" s="566"/>
      <c r="Y113" s="375"/>
      <c r="Z113" s="375"/>
      <c r="AA113" s="375"/>
      <c r="AB113" s="375"/>
      <c r="AC113" s="375"/>
      <c r="AD113" s="375"/>
      <c r="AE113" s="375"/>
      <c r="AF113" s="375"/>
      <c r="AG113" s="375"/>
      <c r="AH113" s="375"/>
      <c r="AI113" s="375"/>
      <c r="AJ113" s="375"/>
      <c r="AK113" s="375"/>
      <c r="AL113" s="375"/>
      <c r="AM113" s="568"/>
      <c r="AN113" s="374"/>
      <c r="AO113" s="376"/>
      <c r="AP113" s="374"/>
      <c r="AQ113" s="375"/>
      <c r="AR113" s="375"/>
      <c r="AS113" s="375"/>
      <c r="AT113" s="376"/>
      <c r="AU113" s="566"/>
      <c r="AV113" s="375"/>
      <c r="AW113" s="375"/>
      <c r="AX113" s="375"/>
      <c r="AY113" s="376"/>
      <c r="AZ113" s="413" t="str">
        <f t="shared" si="12"/>
        <v/>
      </c>
      <c r="BA113" s="538" t="str">
        <f t="shared" si="24"/>
        <v xml:space="preserve">  </v>
      </c>
      <c r="BB113" s="138" t="str">
        <f>IF(AZ113&gt;3,"",IF(E113='Classement TROPHEE'!$T$1,"",IF(AZ113=1,1,IF(AND(AZ113=2,BB112=""),1,IF(AND(AZ113=3,BB112="",BB111=""),1,"")))))</f>
        <v/>
      </c>
      <c r="BC113" s="138" t="str">
        <f t="shared" si="21"/>
        <v/>
      </c>
      <c r="BD113" s="138" t="str">
        <f t="shared" si="22"/>
        <v/>
      </c>
      <c r="BE113" s="138" t="str">
        <f t="shared" si="23"/>
        <v/>
      </c>
      <c r="BF113" s="347" t="str">
        <f>IF(COUNTIFS('Remise des Trophées'!$F$5:$F$204,'Classement-Individuel'!B113&amp;" "&amp;'Classement-Individuel'!C113&amp;" "&amp;'Classement-Individuel'!D113,'Remise des Trophées'!$I$5:$I$204,1)=0,"",COUNTIFS('Remise des Trophées'!$F$5:$F$204,'Classement-Individuel'!B113&amp;" "&amp;'Classement-Individuel'!C113&amp;" "&amp;'Classement-Individuel'!D113,'Remise des Trophées'!$I$5:$I$204,1))</f>
        <v/>
      </c>
      <c r="BG113" s="537" t="str">
        <f>IF(BF113=2,IF(COUNTIFS(BA$7:BA112,BA113,BF$7:BF112,2,BG$7:BG112,1)=1,"",IF(BB113="","",$BG$5)),IF(BB113="","",$BG$5))</f>
        <v/>
      </c>
      <c r="BH113" s="539" t="str">
        <f t="shared" si="25"/>
        <v/>
      </c>
      <c r="BI113" s="539" t="str">
        <f t="shared" si="26"/>
        <v/>
      </c>
      <c r="BJ113" s="139" t="str">
        <f t="shared" si="27"/>
        <v/>
      </c>
      <c r="BK113" s="537" t="str">
        <f t="shared" si="28"/>
        <v/>
      </c>
      <c r="BL113" s="539" t="str">
        <f t="shared" si="29"/>
        <v/>
      </c>
      <c r="BM113" s="539" t="str">
        <f t="shared" si="30"/>
        <v/>
      </c>
      <c r="BN113" s="139" t="str">
        <f t="shared" si="31"/>
        <v/>
      </c>
    </row>
    <row r="114" spans="1:66" s="347" customFormat="1" x14ac:dyDescent="0.25">
      <c r="A114" s="374"/>
      <c r="B114" s="375"/>
      <c r="C114" s="375"/>
      <c r="D114" s="375"/>
      <c r="E114" s="375"/>
      <c r="F114" s="376"/>
      <c r="G114" s="374"/>
      <c r="H114" s="375"/>
      <c r="I114" s="375"/>
      <c r="J114" s="375"/>
      <c r="K114" s="375"/>
      <c r="L114" s="376"/>
      <c r="M114" s="569"/>
      <c r="N114" s="374"/>
      <c r="O114" s="375"/>
      <c r="P114" s="375"/>
      <c r="Q114" s="375"/>
      <c r="R114" s="376"/>
      <c r="S114" s="374"/>
      <c r="T114" s="375"/>
      <c r="U114" s="375"/>
      <c r="V114" s="375"/>
      <c r="W114" s="376"/>
      <c r="X114" s="566"/>
      <c r="Y114" s="375"/>
      <c r="Z114" s="375"/>
      <c r="AA114" s="375"/>
      <c r="AB114" s="375"/>
      <c r="AC114" s="375"/>
      <c r="AD114" s="375"/>
      <c r="AE114" s="375"/>
      <c r="AF114" s="375"/>
      <c r="AG114" s="375"/>
      <c r="AH114" s="375"/>
      <c r="AI114" s="375"/>
      <c r="AJ114" s="375"/>
      <c r="AK114" s="375"/>
      <c r="AL114" s="375"/>
      <c r="AM114" s="568"/>
      <c r="AN114" s="374"/>
      <c r="AO114" s="376"/>
      <c r="AP114" s="374"/>
      <c r="AQ114" s="375"/>
      <c r="AR114" s="375"/>
      <c r="AS114" s="375"/>
      <c r="AT114" s="376"/>
      <c r="AU114" s="566"/>
      <c r="AV114" s="375"/>
      <c r="AW114" s="375"/>
      <c r="AX114" s="375"/>
      <c r="AY114" s="376"/>
      <c r="AZ114" s="413" t="str">
        <f t="shared" si="12"/>
        <v/>
      </c>
      <c r="BA114" s="538" t="str">
        <f t="shared" si="24"/>
        <v xml:space="preserve">  </v>
      </c>
      <c r="BB114" s="138" t="str">
        <f>IF(AZ114&gt;3,"",IF(E114='Classement TROPHEE'!$T$1,"",IF(AZ114=1,1,IF(AND(AZ114=2,BB113=""),1,IF(AND(AZ114=3,BB113="",BB112=""),1,"")))))</f>
        <v/>
      </c>
      <c r="BC114" s="138" t="str">
        <f t="shared" si="21"/>
        <v/>
      </c>
      <c r="BD114" s="138" t="str">
        <f t="shared" si="22"/>
        <v/>
      </c>
      <c r="BE114" s="138" t="str">
        <f t="shared" si="23"/>
        <v/>
      </c>
      <c r="BF114" s="347" t="str">
        <f>IF(COUNTIFS('Remise des Trophées'!$F$5:$F$204,'Classement-Individuel'!B114&amp;" "&amp;'Classement-Individuel'!C114&amp;" "&amp;'Classement-Individuel'!D114,'Remise des Trophées'!$I$5:$I$204,1)=0,"",COUNTIFS('Remise des Trophées'!$F$5:$F$204,'Classement-Individuel'!B114&amp;" "&amp;'Classement-Individuel'!C114&amp;" "&amp;'Classement-Individuel'!D114,'Remise des Trophées'!$I$5:$I$204,1))</f>
        <v/>
      </c>
      <c r="BG114" s="537" t="str">
        <f>IF(BF114=2,IF(COUNTIFS(BA$7:BA113,BA114,BF$7:BF113,2,BG$7:BG113,1)=1,"",IF(BB114="","",$BG$5)),IF(BB114="","",$BG$5))</f>
        <v/>
      </c>
      <c r="BH114" s="539" t="str">
        <f t="shared" si="25"/>
        <v/>
      </c>
      <c r="BI114" s="539" t="str">
        <f t="shared" si="26"/>
        <v/>
      </c>
      <c r="BJ114" s="139" t="str">
        <f t="shared" si="27"/>
        <v/>
      </c>
      <c r="BK114" s="537" t="str">
        <f t="shared" si="28"/>
        <v/>
      </c>
      <c r="BL114" s="539" t="str">
        <f t="shared" si="29"/>
        <v/>
      </c>
      <c r="BM114" s="539" t="str">
        <f t="shared" si="30"/>
        <v/>
      </c>
      <c r="BN114" s="139" t="str">
        <f t="shared" si="31"/>
        <v/>
      </c>
    </row>
    <row r="115" spans="1:66" s="347" customFormat="1" x14ac:dyDescent="0.25">
      <c r="A115" s="374"/>
      <c r="B115" s="375"/>
      <c r="C115" s="375"/>
      <c r="D115" s="375"/>
      <c r="E115" s="375"/>
      <c r="F115" s="376"/>
      <c r="G115" s="374"/>
      <c r="H115" s="375"/>
      <c r="I115" s="375"/>
      <c r="J115" s="375"/>
      <c r="K115" s="375"/>
      <c r="L115" s="376"/>
      <c r="M115" s="569"/>
      <c r="N115" s="374"/>
      <c r="O115" s="375"/>
      <c r="P115" s="375"/>
      <c r="Q115" s="375"/>
      <c r="R115" s="376"/>
      <c r="S115" s="374"/>
      <c r="T115" s="375"/>
      <c r="U115" s="375"/>
      <c r="V115" s="375"/>
      <c r="W115" s="376"/>
      <c r="X115" s="566"/>
      <c r="Y115" s="375"/>
      <c r="Z115" s="375"/>
      <c r="AA115" s="375"/>
      <c r="AB115" s="375"/>
      <c r="AC115" s="375"/>
      <c r="AD115" s="375"/>
      <c r="AE115" s="375"/>
      <c r="AF115" s="375"/>
      <c r="AG115" s="375"/>
      <c r="AH115" s="375"/>
      <c r="AI115" s="375"/>
      <c r="AJ115" s="375"/>
      <c r="AK115" s="375"/>
      <c r="AL115" s="375"/>
      <c r="AM115" s="568"/>
      <c r="AN115" s="374"/>
      <c r="AO115" s="376"/>
      <c r="AP115" s="374"/>
      <c r="AQ115" s="375"/>
      <c r="AR115" s="375"/>
      <c r="AS115" s="375"/>
      <c r="AT115" s="376"/>
      <c r="AU115" s="566"/>
      <c r="AV115" s="375"/>
      <c r="AW115" s="375"/>
      <c r="AX115" s="375"/>
      <c r="AY115" s="376"/>
      <c r="AZ115" s="413" t="str">
        <f t="shared" si="12"/>
        <v/>
      </c>
      <c r="BA115" s="538" t="str">
        <f t="shared" si="24"/>
        <v xml:space="preserve">  </v>
      </c>
      <c r="BB115" s="138" t="str">
        <f>IF(AZ115&gt;3,"",IF(E115='Classement TROPHEE'!$T$1,"",IF(AZ115=1,1,IF(AND(AZ115=2,BB114=""),1,IF(AND(AZ115=3,BB114="",BB113=""),1,"")))))</f>
        <v/>
      </c>
      <c r="BC115" s="138" t="str">
        <f t="shared" si="21"/>
        <v/>
      </c>
      <c r="BD115" s="138" t="str">
        <f t="shared" si="22"/>
        <v/>
      </c>
      <c r="BE115" s="138" t="str">
        <f t="shared" si="23"/>
        <v/>
      </c>
      <c r="BF115" s="347" t="str">
        <f>IF(COUNTIFS('Remise des Trophées'!$F$5:$F$204,'Classement-Individuel'!B115&amp;" "&amp;'Classement-Individuel'!C115&amp;" "&amp;'Classement-Individuel'!D115,'Remise des Trophées'!$I$5:$I$204,1)=0,"",COUNTIFS('Remise des Trophées'!$F$5:$F$204,'Classement-Individuel'!B115&amp;" "&amp;'Classement-Individuel'!C115&amp;" "&amp;'Classement-Individuel'!D115,'Remise des Trophées'!$I$5:$I$204,1))</f>
        <v/>
      </c>
      <c r="BG115" s="537" t="str">
        <f>IF(BF115=2,IF(COUNTIFS(BA$7:BA114,BA115,BF$7:BF114,2,BG$7:BG114,1)=1,"",IF(BB115="","",$BG$5)),IF(BB115="","",$BG$5))</f>
        <v/>
      </c>
      <c r="BH115" s="539" t="str">
        <f t="shared" si="25"/>
        <v/>
      </c>
      <c r="BI115" s="539" t="str">
        <f t="shared" si="26"/>
        <v/>
      </c>
      <c r="BJ115" s="139" t="str">
        <f t="shared" si="27"/>
        <v/>
      </c>
      <c r="BK115" s="537" t="str">
        <f t="shared" si="28"/>
        <v/>
      </c>
      <c r="BL115" s="539" t="str">
        <f t="shared" si="29"/>
        <v/>
      </c>
      <c r="BM115" s="539" t="str">
        <f t="shared" si="30"/>
        <v/>
      </c>
      <c r="BN115" s="139" t="str">
        <f t="shared" si="31"/>
        <v/>
      </c>
    </row>
    <row r="116" spans="1:66" s="347" customFormat="1" x14ac:dyDescent="0.25">
      <c r="A116" s="374"/>
      <c r="B116" s="375"/>
      <c r="C116" s="375"/>
      <c r="D116" s="375"/>
      <c r="E116" s="375"/>
      <c r="F116" s="376"/>
      <c r="G116" s="374"/>
      <c r="H116" s="375"/>
      <c r="I116" s="375"/>
      <c r="J116" s="375"/>
      <c r="K116" s="375"/>
      <c r="L116" s="376"/>
      <c r="M116" s="569"/>
      <c r="N116" s="374"/>
      <c r="O116" s="375"/>
      <c r="P116" s="375"/>
      <c r="Q116" s="375"/>
      <c r="R116" s="376"/>
      <c r="S116" s="374"/>
      <c r="T116" s="375"/>
      <c r="U116" s="375"/>
      <c r="V116" s="375"/>
      <c r="W116" s="376"/>
      <c r="X116" s="566"/>
      <c r="Y116" s="375"/>
      <c r="Z116" s="375"/>
      <c r="AA116" s="375"/>
      <c r="AB116" s="375"/>
      <c r="AC116" s="375"/>
      <c r="AD116" s="375"/>
      <c r="AE116" s="375"/>
      <c r="AF116" s="375"/>
      <c r="AG116" s="375"/>
      <c r="AH116" s="375"/>
      <c r="AI116" s="375"/>
      <c r="AJ116" s="375"/>
      <c r="AK116" s="375"/>
      <c r="AL116" s="375"/>
      <c r="AM116" s="568"/>
      <c r="AN116" s="374"/>
      <c r="AO116" s="376"/>
      <c r="AP116" s="374"/>
      <c r="AQ116" s="375"/>
      <c r="AR116" s="375"/>
      <c r="AS116" s="375"/>
      <c r="AT116" s="376"/>
      <c r="AU116" s="566"/>
      <c r="AV116" s="375"/>
      <c r="AW116" s="375"/>
      <c r="AX116" s="375"/>
      <c r="AY116" s="376"/>
      <c r="AZ116" s="413" t="str">
        <f t="shared" si="12"/>
        <v/>
      </c>
      <c r="BA116" s="538" t="str">
        <f t="shared" si="24"/>
        <v xml:space="preserve">  </v>
      </c>
      <c r="BB116" s="138" t="str">
        <f>IF(AZ116&gt;3,"",IF(E116='Classement TROPHEE'!$T$1,"",IF(AZ116=1,1,IF(AND(AZ116=2,BB115=""),1,IF(AND(AZ116=3,BB115="",BB114=""),1,"")))))</f>
        <v/>
      </c>
      <c r="BC116" s="138" t="str">
        <f t="shared" si="21"/>
        <v/>
      </c>
      <c r="BD116" s="138" t="str">
        <f t="shared" si="22"/>
        <v/>
      </c>
      <c r="BE116" s="138" t="str">
        <f t="shared" si="23"/>
        <v/>
      </c>
      <c r="BF116" s="347" t="str">
        <f>IF(COUNTIFS('Remise des Trophées'!$F$5:$F$204,'Classement-Individuel'!B116&amp;" "&amp;'Classement-Individuel'!C116&amp;" "&amp;'Classement-Individuel'!D116,'Remise des Trophées'!$I$5:$I$204,1)=0,"",COUNTIFS('Remise des Trophées'!$F$5:$F$204,'Classement-Individuel'!B116&amp;" "&amp;'Classement-Individuel'!C116&amp;" "&amp;'Classement-Individuel'!D116,'Remise des Trophées'!$I$5:$I$204,1))</f>
        <v/>
      </c>
      <c r="BG116" s="537" t="str">
        <f>IF(BF116=2,IF(COUNTIFS(BA$7:BA115,BA116,BF$7:BF115,2,BG$7:BG115,1)=1,"",IF(BB116="","",$BG$5)),IF(BB116="","",$BG$5))</f>
        <v/>
      </c>
      <c r="BH116" s="539" t="str">
        <f t="shared" si="25"/>
        <v/>
      </c>
      <c r="BI116" s="539" t="str">
        <f t="shared" si="26"/>
        <v/>
      </c>
      <c r="BJ116" s="139" t="str">
        <f t="shared" si="27"/>
        <v/>
      </c>
      <c r="BK116" s="537" t="str">
        <f t="shared" si="28"/>
        <v/>
      </c>
      <c r="BL116" s="539" t="str">
        <f t="shared" si="29"/>
        <v/>
      </c>
      <c r="BM116" s="539" t="str">
        <f t="shared" si="30"/>
        <v/>
      </c>
      <c r="BN116" s="139" t="str">
        <f t="shared" si="31"/>
        <v/>
      </c>
    </row>
    <row r="117" spans="1:66" s="347" customFormat="1" x14ac:dyDescent="0.25">
      <c r="A117" s="374"/>
      <c r="B117" s="375"/>
      <c r="C117" s="375"/>
      <c r="D117" s="375"/>
      <c r="E117" s="375"/>
      <c r="F117" s="376"/>
      <c r="G117" s="374"/>
      <c r="H117" s="375"/>
      <c r="I117" s="375"/>
      <c r="J117" s="375"/>
      <c r="K117" s="375"/>
      <c r="L117" s="376"/>
      <c r="M117" s="569"/>
      <c r="N117" s="374"/>
      <c r="O117" s="375"/>
      <c r="P117" s="375"/>
      <c r="Q117" s="375"/>
      <c r="R117" s="376"/>
      <c r="S117" s="374"/>
      <c r="T117" s="375"/>
      <c r="U117" s="375"/>
      <c r="V117" s="375"/>
      <c r="W117" s="376"/>
      <c r="X117" s="566"/>
      <c r="Y117" s="375"/>
      <c r="Z117" s="375"/>
      <c r="AA117" s="375"/>
      <c r="AB117" s="375"/>
      <c r="AC117" s="375"/>
      <c r="AD117" s="375"/>
      <c r="AE117" s="375"/>
      <c r="AF117" s="375"/>
      <c r="AG117" s="375"/>
      <c r="AH117" s="375"/>
      <c r="AI117" s="375"/>
      <c r="AJ117" s="375"/>
      <c r="AK117" s="375"/>
      <c r="AL117" s="375"/>
      <c r="AM117" s="568"/>
      <c r="AN117" s="374"/>
      <c r="AO117" s="376"/>
      <c r="AP117" s="374"/>
      <c r="AQ117" s="375"/>
      <c r="AR117" s="375"/>
      <c r="AS117" s="375"/>
      <c r="AT117" s="376"/>
      <c r="AU117" s="566"/>
      <c r="AV117" s="375"/>
      <c r="AW117" s="375"/>
      <c r="AX117" s="375"/>
      <c r="AY117" s="376"/>
      <c r="AZ117" s="413" t="str">
        <f t="shared" si="12"/>
        <v/>
      </c>
      <c r="BA117" s="538" t="str">
        <f t="shared" si="24"/>
        <v xml:space="preserve">  </v>
      </c>
      <c r="BB117" s="138" t="str">
        <f>IF(AZ117&gt;3,"",IF(E117='Classement TROPHEE'!$T$1,"",IF(AZ117=1,1,IF(AND(AZ117=2,BB116=""),1,IF(AND(AZ117=3,BB116="",BB115=""),1,"")))))</f>
        <v/>
      </c>
      <c r="BC117" s="138" t="str">
        <f t="shared" si="21"/>
        <v/>
      </c>
      <c r="BD117" s="138" t="str">
        <f t="shared" si="22"/>
        <v/>
      </c>
      <c r="BE117" s="138" t="str">
        <f t="shared" si="23"/>
        <v/>
      </c>
      <c r="BF117" s="347" t="str">
        <f>IF(COUNTIFS('Remise des Trophées'!$F$5:$F$204,'Classement-Individuel'!B117&amp;" "&amp;'Classement-Individuel'!C117&amp;" "&amp;'Classement-Individuel'!D117,'Remise des Trophées'!$I$5:$I$204,1)=0,"",COUNTIFS('Remise des Trophées'!$F$5:$F$204,'Classement-Individuel'!B117&amp;" "&amp;'Classement-Individuel'!C117&amp;" "&amp;'Classement-Individuel'!D117,'Remise des Trophées'!$I$5:$I$204,1))</f>
        <v/>
      </c>
      <c r="BG117" s="537" t="str">
        <f>IF(BF117=2,IF(COUNTIFS(BA$7:BA116,BA117,BF$7:BF116,2,BG$7:BG116,1)=1,"",IF(BB117="","",$BG$5)),IF(BB117="","",$BG$5))</f>
        <v/>
      </c>
      <c r="BH117" s="539" t="str">
        <f t="shared" si="25"/>
        <v/>
      </c>
      <c r="BI117" s="539" t="str">
        <f t="shared" si="26"/>
        <v/>
      </c>
      <c r="BJ117" s="139" t="str">
        <f t="shared" si="27"/>
        <v/>
      </c>
      <c r="BK117" s="537" t="str">
        <f t="shared" si="28"/>
        <v/>
      </c>
      <c r="BL117" s="539" t="str">
        <f t="shared" si="29"/>
        <v/>
      </c>
      <c r="BM117" s="539" t="str">
        <f t="shared" si="30"/>
        <v/>
      </c>
      <c r="BN117" s="139" t="str">
        <f t="shared" si="31"/>
        <v/>
      </c>
    </row>
    <row r="118" spans="1:66" s="347" customFormat="1" x14ac:dyDescent="0.25">
      <c r="A118" s="374"/>
      <c r="B118" s="375"/>
      <c r="C118" s="375"/>
      <c r="D118" s="375"/>
      <c r="E118" s="375"/>
      <c r="F118" s="376"/>
      <c r="G118" s="374"/>
      <c r="H118" s="375"/>
      <c r="I118" s="375"/>
      <c r="J118" s="375"/>
      <c r="K118" s="375"/>
      <c r="L118" s="376"/>
      <c r="M118" s="569"/>
      <c r="N118" s="374"/>
      <c r="O118" s="375"/>
      <c r="P118" s="375"/>
      <c r="Q118" s="375"/>
      <c r="R118" s="376"/>
      <c r="S118" s="374"/>
      <c r="T118" s="375"/>
      <c r="U118" s="375"/>
      <c r="V118" s="375"/>
      <c r="W118" s="376"/>
      <c r="X118" s="566"/>
      <c r="Y118" s="375"/>
      <c r="Z118" s="375"/>
      <c r="AA118" s="375"/>
      <c r="AB118" s="375"/>
      <c r="AC118" s="375"/>
      <c r="AD118" s="375"/>
      <c r="AE118" s="375"/>
      <c r="AF118" s="375"/>
      <c r="AG118" s="375"/>
      <c r="AH118" s="375"/>
      <c r="AI118" s="375"/>
      <c r="AJ118" s="375"/>
      <c r="AK118" s="375"/>
      <c r="AL118" s="375"/>
      <c r="AM118" s="568"/>
      <c r="AN118" s="374"/>
      <c r="AO118" s="376"/>
      <c r="AP118" s="374"/>
      <c r="AQ118" s="375"/>
      <c r="AR118" s="375"/>
      <c r="AS118" s="375"/>
      <c r="AT118" s="376"/>
      <c r="AU118" s="566"/>
      <c r="AV118" s="375"/>
      <c r="AW118" s="375"/>
      <c r="AX118" s="375"/>
      <c r="AY118" s="376"/>
      <c r="AZ118" s="413" t="str">
        <f t="shared" si="12"/>
        <v/>
      </c>
      <c r="BA118" s="538" t="str">
        <f t="shared" si="24"/>
        <v xml:space="preserve">  </v>
      </c>
      <c r="BB118" s="138" t="str">
        <f>IF(AZ118&gt;3,"",IF(E118='Classement TROPHEE'!$T$1,"",IF(AZ118=1,1,IF(AND(AZ118=2,BB117=""),1,IF(AND(AZ118=3,BB117="",BB116=""),1,"")))))</f>
        <v/>
      </c>
      <c r="BC118" s="138" t="str">
        <f t="shared" si="21"/>
        <v/>
      </c>
      <c r="BD118" s="138" t="str">
        <f t="shared" si="22"/>
        <v/>
      </c>
      <c r="BE118" s="138" t="str">
        <f t="shared" si="23"/>
        <v/>
      </c>
      <c r="BF118" s="347" t="str">
        <f>IF(COUNTIFS('Remise des Trophées'!$F$5:$F$204,'Classement-Individuel'!B118&amp;" "&amp;'Classement-Individuel'!C118&amp;" "&amp;'Classement-Individuel'!D118,'Remise des Trophées'!$I$5:$I$204,1)=0,"",COUNTIFS('Remise des Trophées'!$F$5:$F$204,'Classement-Individuel'!B118&amp;" "&amp;'Classement-Individuel'!C118&amp;" "&amp;'Classement-Individuel'!D118,'Remise des Trophées'!$I$5:$I$204,1))</f>
        <v/>
      </c>
      <c r="BG118" s="537" t="str">
        <f>IF(BF118=2,IF(COUNTIFS(BA$7:BA117,BA118,BF$7:BF117,2,BG$7:BG117,1)=1,"",IF(BB118="","",$BG$5)),IF(BB118="","",$BG$5))</f>
        <v/>
      </c>
      <c r="BH118" s="539" t="str">
        <f t="shared" si="25"/>
        <v/>
      </c>
      <c r="BI118" s="539" t="str">
        <f t="shared" si="26"/>
        <v/>
      </c>
      <c r="BJ118" s="139" t="str">
        <f t="shared" si="27"/>
        <v/>
      </c>
      <c r="BK118" s="537" t="str">
        <f t="shared" si="28"/>
        <v/>
      </c>
      <c r="BL118" s="539" t="str">
        <f t="shared" si="29"/>
        <v/>
      </c>
      <c r="BM118" s="539" t="str">
        <f t="shared" si="30"/>
        <v/>
      </c>
      <c r="BN118" s="139" t="str">
        <f t="shared" si="31"/>
        <v/>
      </c>
    </row>
    <row r="119" spans="1:66" s="347" customFormat="1" x14ac:dyDescent="0.25">
      <c r="A119" s="374"/>
      <c r="B119" s="375"/>
      <c r="C119" s="375"/>
      <c r="D119" s="375"/>
      <c r="E119" s="375"/>
      <c r="F119" s="376"/>
      <c r="G119" s="374"/>
      <c r="H119" s="375"/>
      <c r="I119" s="375"/>
      <c r="J119" s="375"/>
      <c r="K119" s="375"/>
      <c r="L119" s="376"/>
      <c r="M119" s="569"/>
      <c r="N119" s="374"/>
      <c r="O119" s="375"/>
      <c r="P119" s="375"/>
      <c r="Q119" s="375"/>
      <c r="R119" s="376"/>
      <c r="S119" s="374"/>
      <c r="T119" s="375"/>
      <c r="U119" s="375"/>
      <c r="V119" s="375"/>
      <c r="W119" s="376"/>
      <c r="X119" s="566"/>
      <c r="Y119" s="375"/>
      <c r="Z119" s="375"/>
      <c r="AA119" s="375"/>
      <c r="AB119" s="375"/>
      <c r="AC119" s="375"/>
      <c r="AD119" s="375"/>
      <c r="AE119" s="375"/>
      <c r="AF119" s="375"/>
      <c r="AG119" s="375"/>
      <c r="AH119" s="375"/>
      <c r="AI119" s="375"/>
      <c r="AJ119" s="375"/>
      <c r="AK119" s="375"/>
      <c r="AL119" s="375"/>
      <c r="AM119" s="568"/>
      <c r="AN119" s="374"/>
      <c r="AO119" s="376"/>
      <c r="AP119" s="374"/>
      <c r="AQ119" s="375"/>
      <c r="AR119" s="375"/>
      <c r="AS119" s="375"/>
      <c r="AT119" s="376"/>
      <c r="AU119" s="566"/>
      <c r="AV119" s="375"/>
      <c r="AW119" s="375"/>
      <c r="AX119" s="375"/>
      <c r="AY119" s="376"/>
      <c r="AZ119" s="413" t="str">
        <f t="shared" si="12"/>
        <v/>
      </c>
      <c r="BA119" s="538" t="str">
        <f t="shared" si="24"/>
        <v xml:space="preserve">  </v>
      </c>
      <c r="BB119" s="138" t="str">
        <f>IF(AZ119&gt;3,"",IF(E119='Classement TROPHEE'!$T$1,"",IF(AZ119=1,1,IF(AND(AZ119=2,BB118=""),1,IF(AND(AZ119=3,BB118="",BB117=""),1,"")))))</f>
        <v/>
      </c>
      <c r="BC119" s="138" t="str">
        <f t="shared" si="21"/>
        <v/>
      </c>
      <c r="BD119" s="138" t="str">
        <f t="shared" si="22"/>
        <v/>
      </c>
      <c r="BE119" s="138" t="str">
        <f t="shared" si="23"/>
        <v/>
      </c>
      <c r="BF119" s="347" t="str">
        <f>IF(COUNTIFS('Remise des Trophées'!$F$5:$F$204,'Classement-Individuel'!B119&amp;" "&amp;'Classement-Individuel'!C119&amp;" "&amp;'Classement-Individuel'!D119,'Remise des Trophées'!$I$5:$I$204,1)=0,"",COUNTIFS('Remise des Trophées'!$F$5:$F$204,'Classement-Individuel'!B119&amp;" "&amp;'Classement-Individuel'!C119&amp;" "&amp;'Classement-Individuel'!D119,'Remise des Trophées'!$I$5:$I$204,1))</f>
        <v/>
      </c>
      <c r="BG119" s="537" t="str">
        <f>IF(BF119=2,IF(COUNTIFS(BA$7:BA118,BA119,BF$7:BF118,2,BG$7:BG118,1)=1,"",IF(BB119="","",$BG$5)),IF(BB119="","",$BG$5))</f>
        <v/>
      </c>
      <c r="BH119" s="539" t="str">
        <f t="shared" si="25"/>
        <v/>
      </c>
      <c r="BI119" s="539" t="str">
        <f t="shared" si="26"/>
        <v/>
      </c>
      <c r="BJ119" s="139" t="str">
        <f t="shared" si="27"/>
        <v/>
      </c>
      <c r="BK119" s="537" t="str">
        <f t="shared" si="28"/>
        <v/>
      </c>
      <c r="BL119" s="539" t="str">
        <f t="shared" si="29"/>
        <v/>
      </c>
      <c r="BM119" s="539" t="str">
        <f t="shared" si="30"/>
        <v/>
      </c>
      <c r="BN119" s="139" t="str">
        <f t="shared" si="31"/>
        <v/>
      </c>
    </row>
    <row r="120" spans="1:66" s="347" customFormat="1" x14ac:dyDescent="0.25">
      <c r="A120" s="374"/>
      <c r="B120" s="375"/>
      <c r="C120" s="375"/>
      <c r="D120" s="375"/>
      <c r="E120" s="375"/>
      <c r="F120" s="376"/>
      <c r="G120" s="374"/>
      <c r="H120" s="375"/>
      <c r="I120" s="375"/>
      <c r="J120" s="375"/>
      <c r="K120" s="375"/>
      <c r="L120" s="376"/>
      <c r="M120" s="569"/>
      <c r="N120" s="374"/>
      <c r="O120" s="375"/>
      <c r="P120" s="375"/>
      <c r="Q120" s="375"/>
      <c r="R120" s="376"/>
      <c r="S120" s="374"/>
      <c r="T120" s="375"/>
      <c r="U120" s="375"/>
      <c r="V120" s="375"/>
      <c r="W120" s="376"/>
      <c r="X120" s="566"/>
      <c r="Y120" s="375"/>
      <c r="Z120" s="375"/>
      <c r="AA120" s="375"/>
      <c r="AB120" s="375"/>
      <c r="AC120" s="375"/>
      <c r="AD120" s="375"/>
      <c r="AE120" s="375"/>
      <c r="AF120" s="375"/>
      <c r="AG120" s="375"/>
      <c r="AH120" s="375"/>
      <c r="AI120" s="375"/>
      <c r="AJ120" s="375"/>
      <c r="AK120" s="375"/>
      <c r="AL120" s="375"/>
      <c r="AM120" s="568"/>
      <c r="AN120" s="374"/>
      <c r="AO120" s="376"/>
      <c r="AP120" s="374"/>
      <c r="AQ120" s="375"/>
      <c r="AR120" s="375"/>
      <c r="AS120" s="375"/>
      <c r="AT120" s="376"/>
      <c r="AU120" s="566"/>
      <c r="AV120" s="375"/>
      <c r="AW120" s="375"/>
      <c r="AX120" s="375"/>
      <c r="AY120" s="376"/>
      <c r="AZ120" s="413" t="str">
        <f t="shared" si="12"/>
        <v/>
      </c>
      <c r="BA120" s="538" t="str">
        <f t="shared" si="24"/>
        <v xml:space="preserve">  </v>
      </c>
      <c r="BB120" s="138" t="str">
        <f>IF(AZ120&gt;3,"",IF(E120='Classement TROPHEE'!$T$1,"",IF(AZ120=1,1,IF(AND(AZ120=2,BB119=""),1,IF(AND(AZ120=3,BB119="",BB118=""),1,"")))))</f>
        <v/>
      </c>
      <c r="BC120" s="138" t="str">
        <f t="shared" si="21"/>
        <v/>
      </c>
      <c r="BD120" s="138" t="str">
        <f t="shared" si="22"/>
        <v/>
      </c>
      <c r="BE120" s="138" t="str">
        <f t="shared" si="23"/>
        <v/>
      </c>
      <c r="BF120" s="347" t="str">
        <f>IF(COUNTIFS('Remise des Trophées'!$F$5:$F$204,'Classement-Individuel'!B120&amp;" "&amp;'Classement-Individuel'!C120&amp;" "&amp;'Classement-Individuel'!D120,'Remise des Trophées'!$I$5:$I$204,1)=0,"",COUNTIFS('Remise des Trophées'!$F$5:$F$204,'Classement-Individuel'!B120&amp;" "&amp;'Classement-Individuel'!C120&amp;" "&amp;'Classement-Individuel'!D120,'Remise des Trophées'!$I$5:$I$204,1))</f>
        <v/>
      </c>
      <c r="BG120" s="537" t="str">
        <f>IF(BF120=2,IF(COUNTIFS(BA$7:BA119,BA120,BF$7:BF119,2,BG$7:BG119,1)=1,"",IF(BB120="","",$BG$5)),IF(BB120="","",$BG$5))</f>
        <v/>
      </c>
      <c r="BH120" s="539" t="str">
        <f t="shared" si="25"/>
        <v/>
      </c>
      <c r="BI120" s="539" t="str">
        <f t="shared" si="26"/>
        <v/>
      </c>
      <c r="BJ120" s="139" t="str">
        <f t="shared" si="27"/>
        <v/>
      </c>
      <c r="BK120" s="537" t="str">
        <f t="shared" si="28"/>
        <v/>
      </c>
      <c r="BL120" s="539" t="str">
        <f t="shared" si="29"/>
        <v/>
      </c>
      <c r="BM120" s="539" t="str">
        <f t="shared" si="30"/>
        <v/>
      </c>
      <c r="BN120" s="139" t="str">
        <f t="shared" si="31"/>
        <v/>
      </c>
    </row>
    <row r="121" spans="1:66" s="347" customFormat="1" x14ac:dyDescent="0.25">
      <c r="A121" s="374"/>
      <c r="B121" s="375"/>
      <c r="C121" s="375"/>
      <c r="D121" s="375"/>
      <c r="E121" s="375"/>
      <c r="F121" s="376"/>
      <c r="G121" s="374"/>
      <c r="H121" s="375"/>
      <c r="I121" s="375"/>
      <c r="J121" s="375"/>
      <c r="K121" s="375"/>
      <c r="L121" s="376"/>
      <c r="M121" s="569"/>
      <c r="N121" s="374"/>
      <c r="O121" s="375"/>
      <c r="P121" s="375"/>
      <c r="Q121" s="375"/>
      <c r="R121" s="376"/>
      <c r="S121" s="374"/>
      <c r="T121" s="375"/>
      <c r="U121" s="375"/>
      <c r="V121" s="375"/>
      <c r="W121" s="376"/>
      <c r="X121" s="566"/>
      <c r="Y121" s="375"/>
      <c r="Z121" s="375"/>
      <c r="AA121" s="375"/>
      <c r="AB121" s="375"/>
      <c r="AC121" s="375"/>
      <c r="AD121" s="375"/>
      <c r="AE121" s="375"/>
      <c r="AF121" s="375"/>
      <c r="AG121" s="375"/>
      <c r="AH121" s="375"/>
      <c r="AI121" s="375"/>
      <c r="AJ121" s="375"/>
      <c r="AK121" s="375"/>
      <c r="AL121" s="375"/>
      <c r="AM121" s="568"/>
      <c r="AN121" s="374"/>
      <c r="AO121" s="376"/>
      <c r="AP121" s="374"/>
      <c r="AQ121" s="375"/>
      <c r="AR121" s="375"/>
      <c r="AS121" s="375"/>
      <c r="AT121" s="376"/>
      <c r="AU121" s="566"/>
      <c r="AV121" s="375"/>
      <c r="AW121" s="375"/>
      <c r="AX121" s="375"/>
      <c r="AY121" s="376"/>
      <c r="AZ121" s="413" t="str">
        <f t="shared" si="12"/>
        <v/>
      </c>
      <c r="BA121" s="538" t="str">
        <f t="shared" si="24"/>
        <v xml:space="preserve">  </v>
      </c>
      <c r="BB121" s="138" t="str">
        <f>IF(AZ121&gt;3,"",IF(E121='Classement TROPHEE'!$T$1,"",IF(AZ121=1,1,IF(AND(AZ121=2,BB120=""),1,IF(AND(AZ121=3,BB120="",BB119=""),1,"")))))</f>
        <v/>
      </c>
      <c r="BC121" s="138" t="str">
        <f t="shared" si="21"/>
        <v/>
      </c>
      <c r="BD121" s="138" t="str">
        <f t="shared" si="22"/>
        <v/>
      </c>
      <c r="BE121" s="138" t="str">
        <f t="shared" si="23"/>
        <v/>
      </c>
      <c r="BF121" s="347" t="str">
        <f>IF(COUNTIFS('Remise des Trophées'!$F$5:$F$204,'Classement-Individuel'!B121&amp;" "&amp;'Classement-Individuel'!C121&amp;" "&amp;'Classement-Individuel'!D121,'Remise des Trophées'!$I$5:$I$204,1)=0,"",COUNTIFS('Remise des Trophées'!$F$5:$F$204,'Classement-Individuel'!B121&amp;" "&amp;'Classement-Individuel'!C121&amp;" "&amp;'Classement-Individuel'!D121,'Remise des Trophées'!$I$5:$I$204,1))</f>
        <v/>
      </c>
      <c r="BG121" s="537" t="str">
        <f>IF(BF121=2,IF(COUNTIFS(BA$7:BA120,BA121,BF$7:BF120,2,BG$7:BG120,1)=1,"",IF(BB121="","",$BG$5)),IF(BB121="","",$BG$5))</f>
        <v/>
      </c>
      <c r="BH121" s="539" t="str">
        <f t="shared" si="25"/>
        <v/>
      </c>
      <c r="BI121" s="539" t="str">
        <f t="shared" si="26"/>
        <v/>
      </c>
      <c r="BJ121" s="139" t="str">
        <f t="shared" si="27"/>
        <v/>
      </c>
      <c r="BK121" s="537" t="str">
        <f t="shared" si="28"/>
        <v/>
      </c>
      <c r="BL121" s="539" t="str">
        <f t="shared" si="29"/>
        <v/>
      </c>
      <c r="BM121" s="539" t="str">
        <f t="shared" si="30"/>
        <v/>
      </c>
      <c r="BN121" s="139" t="str">
        <f t="shared" si="31"/>
        <v/>
      </c>
    </row>
    <row r="122" spans="1:66" s="347" customFormat="1" x14ac:dyDescent="0.25">
      <c r="A122" s="374"/>
      <c r="B122" s="375"/>
      <c r="C122" s="375"/>
      <c r="D122" s="375"/>
      <c r="E122" s="375"/>
      <c r="F122" s="376"/>
      <c r="G122" s="374"/>
      <c r="H122" s="375"/>
      <c r="I122" s="375"/>
      <c r="J122" s="375"/>
      <c r="K122" s="375"/>
      <c r="L122" s="376"/>
      <c r="M122" s="569"/>
      <c r="N122" s="374"/>
      <c r="O122" s="375"/>
      <c r="P122" s="375"/>
      <c r="Q122" s="375"/>
      <c r="R122" s="376"/>
      <c r="S122" s="374"/>
      <c r="T122" s="375"/>
      <c r="U122" s="375"/>
      <c r="V122" s="375"/>
      <c r="W122" s="376"/>
      <c r="X122" s="566"/>
      <c r="Y122" s="375"/>
      <c r="Z122" s="375"/>
      <c r="AA122" s="375"/>
      <c r="AB122" s="375"/>
      <c r="AC122" s="375"/>
      <c r="AD122" s="375"/>
      <c r="AE122" s="375"/>
      <c r="AF122" s="375"/>
      <c r="AG122" s="375"/>
      <c r="AH122" s="375"/>
      <c r="AI122" s="375"/>
      <c r="AJ122" s="375"/>
      <c r="AK122" s="375"/>
      <c r="AL122" s="375"/>
      <c r="AM122" s="568"/>
      <c r="AN122" s="374"/>
      <c r="AO122" s="376"/>
      <c r="AP122" s="374"/>
      <c r="AQ122" s="375"/>
      <c r="AR122" s="375"/>
      <c r="AS122" s="375"/>
      <c r="AT122" s="376"/>
      <c r="AU122" s="566"/>
      <c r="AV122" s="375"/>
      <c r="AW122" s="375"/>
      <c r="AX122" s="375"/>
      <c r="AY122" s="376"/>
      <c r="AZ122" s="413" t="str">
        <f t="shared" si="12"/>
        <v/>
      </c>
      <c r="BA122" s="538" t="str">
        <f t="shared" si="24"/>
        <v xml:space="preserve">  </v>
      </c>
      <c r="BB122" s="138" t="str">
        <f>IF(AZ122&gt;3,"",IF(E122='Classement TROPHEE'!$T$1,"",IF(AZ122=1,1,IF(AND(AZ122=2,BB121=""),1,IF(AND(AZ122=3,BB121="",BB120=""),1,"")))))</f>
        <v/>
      </c>
      <c r="BC122" s="138" t="str">
        <f t="shared" si="21"/>
        <v/>
      </c>
      <c r="BD122" s="138" t="str">
        <f t="shared" si="22"/>
        <v/>
      </c>
      <c r="BE122" s="138" t="str">
        <f t="shared" si="23"/>
        <v/>
      </c>
      <c r="BF122" s="347" t="str">
        <f>IF(COUNTIFS('Remise des Trophées'!$F$5:$F$204,'Classement-Individuel'!B122&amp;" "&amp;'Classement-Individuel'!C122&amp;" "&amp;'Classement-Individuel'!D122,'Remise des Trophées'!$I$5:$I$204,1)=0,"",COUNTIFS('Remise des Trophées'!$F$5:$F$204,'Classement-Individuel'!B122&amp;" "&amp;'Classement-Individuel'!C122&amp;" "&amp;'Classement-Individuel'!D122,'Remise des Trophées'!$I$5:$I$204,1))</f>
        <v/>
      </c>
      <c r="BG122" s="537" t="str">
        <f>IF(BF122=2,IF(COUNTIFS(BA$7:BA121,BA122,BF$7:BF121,2,BG$7:BG121,1)=1,"",IF(BB122="","",$BG$5)),IF(BB122="","",$BG$5))</f>
        <v/>
      </c>
      <c r="BH122" s="539" t="str">
        <f t="shared" si="25"/>
        <v/>
      </c>
      <c r="BI122" s="539" t="str">
        <f t="shared" si="26"/>
        <v/>
      </c>
      <c r="BJ122" s="139" t="str">
        <f t="shared" si="27"/>
        <v/>
      </c>
      <c r="BK122" s="537" t="str">
        <f t="shared" si="28"/>
        <v/>
      </c>
      <c r="BL122" s="539" t="str">
        <f t="shared" si="29"/>
        <v/>
      </c>
      <c r="BM122" s="539" t="str">
        <f t="shared" si="30"/>
        <v/>
      </c>
      <c r="BN122" s="139" t="str">
        <f t="shared" si="31"/>
        <v/>
      </c>
    </row>
    <row r="123" spans="1:66" s="347" customFormat="1" x14ac:dyDescent="0.25">
      <c r="A123" s="374"/>
      <c r="B123" s="375"/>
      <c r="C123" s="375"/>
      <c r="D123" s="375"/>
      <c r="E123" s="375"/>
      <c r="F123" s="376"/>
      <c r="G123" s="374"/>
      <c r="H123" s="375"/>
      <c r="I123" s="375"/>
      <c r="J123" s="375"/>
      <c r="K123" s="375"/>
      <c r="L123" s="376"/>
      <c r="M123" s="569"/>
      <c r="N123" s="374"/>
      <c r="O123" s="375"/>
      <c r="P123" s="375"/>
      <c r="Q123" s="375"/>
      <c r="R123" s="376"/>
      <c r="S123" s="374"/>
      <c r="T123" s="375"/>
      <c r="U123" s="375"/>
      <c r="V123" s="375"/>
      <c r="W123" s="376"/>
      <c r="X123" s="566"/>
      <c r="Y123" s="375"/>
      <c r="Z123" s="375"/>
      <c r="AA123" s="375"/>
      <c r="AB123" s="375"/>
      <c r="AC123" s="375"/>
      <c r="AD123" s="375"/>
      <c r="AE123" s="375"/>
      <c r="AF123" s="375"/>
      <c r="AG123" s="375"/>
      <c r="AH123" s="375"/>
      <c r="AI123" s="375"/>
      <c r="AJ123" s="375"/>
      <c r="AK123" s="375"/>
      <c r="AL123" s="375"/>
      <c r="AM123" s="568"/>
      <c r="AN123" s="374"/>
      <c r="AO123" s="376"/>
      <c r="AP123" s="374"/>
      <c r="AQ123" s="375"/>
      <c r="AR123" s="375"/>
      <c r="AS123" s="375"/>
      <c r="AT123" s="376"/>
      <c r="AU123" s="566"/>
      <c r="AV123" s="375"/>
      <c r="AW123" s="375"/>
      <c r="AX123" s="375"/>
      <c r="AY123" s="376"/>
      <c r="AZ123" s="413" t="str">
        <f t="shared" si="12"/>
        <v/>
      </c>
      <c r="BA123" s="538" t="str">
        <f t="shared" si="24"/>
        <v xml:space="preserve">  </v>
      </c>
      <c r="BB123" s="138" t="str">
        <f>IF(AZ123&gt;3,"",IF(E123='Classement TROPHEE'!$T$1,"",IF(AZ123=1,1,IF(AND(AZ123=2,BB122=""),1,IF(AND(AZ123=3,BB122="",BB121=""),1,"")))))</f>
        <v/>
      </c>
      <c r="BC123" s="138" t="str">
        <f t="shared" si="21"/>
        <v/>
      </c>
      <c r="BD123" s="138" t="str">
        <f t="shared" si="22"/>
        <v/>
      </c>
      <c r="BE123" s="138" t="str">
        <f t="shared" si="23"/>
        <v/>
      </c>
      <c r="BF123" s="347" t="str">
        <f>IF(COUNTIFS('Remise des Trophées'!$F$5:$F$204,'Classement-Individuel'!B123&amp;" "&amp;'Classement-Individuel'!C123&amp;" "&amp;'Classement-Individuel'!D123,'Remise des Trophées'!$I$5:$I$204,1)=0,"",COUNTIFS('Remise des Trophées'!$F$5:$F$204,'Classement-Individuel'!B123&amp;" "&amp;'Classement-Individuel'!C123&amp;" "&amp;'Classement-Individuel'!D123,'Remise des Trophées'!$I$5:$I$204,1))</f>
        <v/>
      </c>
      <c r="BG123" s="537" t="str">
        <f>IF(BF123=2,IF(COUNTIFS(BA$7:BA122,BA123,BF$7:BF122,2,BG$7:BG122,1)=1,"",IF(BB123="","",$BG$5)),IF(BB123="","",$BG$5))</f>
        <v/>
      </c>
      <c r="BH123" s="539" t="str">
        <f t="shared" si="25"/>
        <v/>
      </c>
      <c r="BI123" s="539" t="str">
        <f t="shared" si="26"/>
        <v/>
      </c>
      <c r="BJ123" s="139" t="str">
        <f t="shared" si="27"/>
        <v/>
      </c>
      <c r="BK123" s="537" t="str">
        <f t="shared" si="28"/>
        <v/>
      </c>
      <c r="BL123" s="539" t="str">
        <f t="shared" si="29"/>
        <v/>
      </c>
      <c r="BM123" s="539" t="str">
        <f t="shared" si="30"/>
        <v/>
      </c>
      <c r="BN123" s="139" t="str">
        <f t="shared" si="31"/>
        <v/>
      </c>
    </row>
    <row r="124" spans="1:66" s="347" customFormat="1" x14ac:dyDescent="0.25">
      <c r="A124" s="374"/>
      <c r="B124" s="375"/>
      <c r="C124" s="375"/>
      <c r="D124" s="375"/>
      <c r="E124" s="375"/>
      <c r="F124" s="376"/>
      <c r="G124" s="374"/>
      <c r="H124" s="375"/>
      <c r="I124" s="375"/>
      <c r="J124" s="375"/>
      <c r="K124" s="375"/>
      <c r="L124" s="376"/>
      <c r="M124" s="569"/>
      <c r="N124" s="374"/>
      <c r="O124" s="375"/>
      <c r="P124" s="375"/>
      <c r="Q124" s="375"/>
      <c r="R124" s="376"/>
      <c r="S124" s="374"/>
      <c r="T124" s="375"/>
      <c r="U124" s="375"/>
      <c r="V124" s="375"/>
      <c r="W124" s="376"/>
      <c r="X124" s="566"/>
      <c r="Y124" s="375"/>
      <c r="Z124" s="375"/>
      <c r="AA124" s="375"/>
      <c r="AB124" s="375"/>
      <c r="AC124" s="375"/>
      <c r="AD124" s="375"/>
      <c r="AE124" s="375"/>
      <c r="AF124" s="375"/>
      <c r="AG124" s="375"/>
      <c r="AH124" s="375"/>
      <c r="AI124" s="375"/>
      <c r="AJ124" s="375"/>
      <c r="AK124" s="375"/>
      <c r="AL124" s="375"/>
      <c r="AM124" s="568"/>
      <c r="AN124" s="374"/>
      <c r="AO124" s="376"/>
      <c r="AP124" s="374"/>
      <c r="AQ124" s="375"/>
      <c r="AR124" s="375"/>
      <c r="AS124" s="375"/>
      <c r="AT124" s="376"/>
      <c r="AU124" s="566"/>
      <c r="AV124" s="375"/>
      <c r="AW124" s="375"/>
      <c r="AX124" s="375"/>
      <c r="AY124" s="376"/>
      <c r="AZ124" s="413" t="str">
        <f t="shared" si="12"/>
        <v/>
      </c>
      <c r="BA124" s="538" t="str">
        <f t="shared" si="24"/>
        <v xml:space="preserve">  </v>
      </c>
      <c r="BB124" s="138" t="str">
        <f>IF(AZ124&gt;3,"",IF(E124='Classement TROPHEE'!$T$1,"",IF(AZ124=1,1,IF(AND(AZ124=2,BB123=""),1,IF(AND(AZ124=3,BB123="",BB122=""),1,"")))))</f>
        <v/>
      </c>
      <c r="BC124" s="138" t="str">
        <f t="shared" si="21"/>
        <v/>
      </c>
      <c r="BD124" s="138" t="str">
        <f t="shared" si="22"/>
        <v/>
      </c>
      <c r="BE124" s="138" t="str">
        <f t="shared" si="23"/>
        <v/>
      </c>
      <c r="BF124" s="347" t="str">
        <f>IF(COUNTIFS('Remise des Trophées'!$F$5:$F$204,'Classement-Individuel'!B124&amp;" "&amp;'Classement-Individuel'!C124&amp;" "&amp;'Classement-Individuel'!D124,'Remise des Trophées'!$I$5:$I$204,1)=0,"",COUNTIFS('Remise des Trophées'!$F$5:$F$204,'Classement-Individuel'!B124&amp;" "&amp;'Classement-Individuel'!C124&amp;" "&amp;'Classement-Individuel'!D124,'Remise des Trophées'!$I$5:$I$204,1))</f>
        <v/>
      </c>
      <c r="BG124" s="537" t="str">
        <f>IF(BF124=2,IF(COUNTIFS(BA$7:BA123,BA124,BF$7:BF123,2,BG$7:BG123,1)=1,"",IF(BB124="","",$BG$5)),IF(BB124="","",$BG$5))</f>
        <v/>
      </c>
      <c r="BH124" s="539" t="str">
        <f t="shared" si="25"/>
        <v/>
      </c>
      <c r="BI124" s="539" t="str">
        <f t="shared" si="26"/>
        <v/>
      </c>
      <c r="BJ124" s="139" t="str">
        <f t="shared" si="27"/>
        <v/>
      </c>
      <c r="BK124" s="537" t="str">
        <f t="shared" si="28"/>
        <v/>
      </c>
      <c r="BL124" s="539" t="str">
        <f t="shared" si="29"/>
        <v/>
      </c>
      <c r="BM124" s="539" t="str">
        <f t="shared" si="30"/>
        <v/>
      </c>
      <c r="BN124" s="139" t="str">
        <f t="shared" si="31"/>
        <v/>
      </c>
    </row>
    <row r="125" spans="1:66" s="347" customFormat="1" x14ac:dyDescent="0.25">
      <c r="A125" s="374"/>
      <c r="B125" s="375"/>
      <c r="C125" s="375"/>
      <c r="D125" s="375"/>
      <c r="E125" s="375"/>
      <c r="F125" s="376"/>
      <c r="G125" s="374"/>
      <c r="H125" s="375"/>
      <c r="I125" s="375"/>
      <c r="J125" s="375"/>
      <c r="K125" s="375"/>
      <c r="L125" s="376"/>
      <c r="M125" s="569"/>
      <c r="N125" s="374"/>
      <c r="O125" s="375"/>
      <c r="P125" s="375"/>
      <c r="Q125" s="375"/>
      <c r="R125" s="376"/>
      <c r="S125" s="374"/>
      <c r="T125" s="375"/>
      <c r="U125" s="375"/>
      <c r="V125" s="375"/>
      <c r="W125" s="376"/>
      <c r="X125" s="566"/>
      <c r="Y125" s="375"/>
      <c r="Z125" s="375"/>
      <c r="AA125" s="375"/>
      <c r="AB125" s="375"/>
      <c r="AC125" s="375"/>
      <c r="AD125" s="375"/>
      <c r="AE125" s="375"/>
      <c r="AF125" s="375"/>
      <c r="AG125" s="375"/>
      <c r="AH125" s="375"/>
      <c r="AI125" s="375"/>
      <c r="AJ125" s="375"/>
      <c r="AK125" s="375"/>
      <c r="AL125" s="375"/>
      <c r="AM125" s="568"/>
      <c r="AN125" s="374"/>
      <c r="AO125" s="376"/>
      <c r="AP125" s="374"/>
      <c r="AQ125" s="375"/>
      <c r="AR125" s="375"/>
      <c r="AS125" s="375"/>
      <c r="AT125" s="376"/>
      <c r="AU125" s="566"/>
      <c r="AV125" s="375"/>
      <c r="AW125" s="375"/>
      <c r="AX125" s="375"/>
      <c r="AY125" s="376"/>
      <c r="AZ125" s="413" t="str">
        <f t="shared" si="12"/>
        <v/>
      </c>
      <c r="BA125" s="538" t="str">
        <f t="shared" si="24"/>
        <v xml:space="preserve">  </v>
      </c>
      <c r="BB125" s="138" t="str">
        <f>IF(AZ125&gt;3,"",IF(E125='Classement TROPHEE'!$T$1,"",IF(AZ125=1,1,IF(AND(AZ125=2,BB124=""),1,IF(AND(AZ125=3,BB124="",BB123=""),1,"")))))</f>
        <v/>
      </c>
      <c r="BC125" s="138" t="str">
        <f t="shared" si="21"/>
        <v/>
      </c>
      <c r="BD125" s="138" t="str">
        <f t="shared" si="22"/>
        <v/>
      </c>
      <c r="BE125" s="138" t="str">
        <f t="shared" si="23"/>
        <v/>
      </c>
      <c r="BF125" s="347" t="str">
        <f>IF(COUNTIFS('Remise des Trophées'!$F$5:$F$204,'Classement-Individuel'!B125&amp;" "&amp;'Classement-Individuel'!C125&amp;" "&amp;'Classement-Individuel'!D125,'Remise des Trophées'!$I$5:$I$204,1)=0,"",COUNTIFS('Remise des Trophées'!$F$5:$F$204,'Classement-Individuel'!B125&amp;" "&amp;'Classement-Individuel'!C125&amp;" "&amp;'Classement-Individuel'!D125,'Remise des Trophées'!$I$5:$I$204,1))</f>
        <v/>
      </c>
      <c r="BG125" s="537" t="str">
        <f>IF(BF125=2,IF(COUNTIFS(BA$7:BA124,BA125,BF$7:BF124,2,BG$7:BG124,1)=1,"",IF(BB125="","",$BG$5)),IF(BB125="","",$BG$5))</f>
        <v/>
      </c>
      <c r="BH125" s="539" t="str">
        <f t="shared" si="25"/>
        <v/>
      </c>
      <c r="BI125" s="539" t="str">
        <f t="shared" si="26"/>
        <v/>
      </c>
      <c r="BJ125" s="139" t="str">
        <f t="shared" si="27"/>
        <v/>
      </c>
      <c r="BK125" s="537" t="str">
        <f t="shared" si="28"/>
        <v/>
      </c>
      <c r="BL125" s="539" t="str">
        <f t="shared" si="29"/>
        <v/>
      </c>
      <c r="BM125" s="539" t="str">
        <f t="shared" si="30"/>
        <v/>
      </c>
      <c r="BN125" s="139" t="str">
        <f t="shared" si="31"/>
        <v/>
      </c>
    </row>
    <row r="126" spans="1:66" s="347" customFormat="1" x14ac:dyDescent="0.25">
      <c r="A126" s="374"/>
      <c r="B126" s="375"/>
      <c r="C126" s="375"/>
      <c r="D126" s="375"/>
      <c r="E126" s="375"/>
      <c r="F126" s="376"/>
      <c r="G126" s="374"/>
      <c r="H126" s="375"/>
      <c r="I126" s="375"/>
      <c r="J126" s="375"/>
      <c r="K126" s="375"/>
      <c r="L126" s="376"/>
      <c r="M126" s="569"/>
      <c r="N126" s="374"/>
      <c r="O126" s="375"/>
      <c r="P126" s="375"/>
      <c r="Q126" s="375"/>
      <c r="R126" s="376"/>
      <c r="S126" s="374"/>
      <c r="T126" s="375"/>
      <c r="U126" s="375"/>
      <c r="V126" s="375"/>
      <c r="W126" s="376"/>
      <c r="X126" s="566"/>
      <c r="Y126" s="375"/>
      <c r="Z126" s="375"/>
      <c r="AA126" s="375"/>
      <c r="AB126" s="375"/>
      <c r="AC126" s="375"/>
      <c r="AD126" s="375"/>
      <c r="AE126" s="375"/>
      <c r="AF126" s="375"/>
      <c r="AG126" s="375"/>
      <c r="AH126" s="375"/>
      <c r="AI126" s="375"/>
      <c r="AJ126" s="375"/>
      <c r="AK126" s="375"/>
      <c r="AL126" s="375"/>
      <c r="AM126" s="568"/>
      <c r="AN126" s="374"/>
      <c r="AO126" s="376"/>
      <c r="AP126" s="374"/>
      <c r="AQ126" s="375"/>
      <c r="AR126" s="375"/>
      <c r="AS126" s="375"/>
      <c r="AT126" s="376"/>
      <c r="AU126" s="566"/>
      <c r="AV126" s="375"/>
      <c r="AW126" s="375"/>
      <c r="AX126" s="375"/>
      <c r="AY126" s="376"/>
      <c r="AZ126" s="413" t="str">
        <f t="shared" si="12"/>
        <v/>
      </c>
      <c r="BA126" s="538" t="str">
        <f t="shared" si="24"/>
        <v xml:space="preserve">  </v>
      </c>
      <c r="BB126" s="138" t="str">
        <f>IF(AZ126&gt;3,"",IF(E126='Classement TROPHEE'!$T$1,"",IF(AZ126=1,1,IF(AND(AZ126=2,BB125=""),1,IF(AND(AZ126=3,BB125="",BB124=""),1,"")))))</f>
        <v/>
      </c>
      <c r="BC126" s="138" t="str">
        <f t="shared" si="21"/>
        <v/>
      </c>
      <c r="BD126" s="138" t="str">
        <f t="shared" si="22"/>
        <v/>
      </c>
      <c r="BE126" s="138" t="str">
        <f t="shared" si="23"/>
        <v/>
      </c>
      <c r="BF126" s="347" t="str">
        <f>IF(COUNTIFS('Remise des Trophées'!$F$5:$F$204,'Classement-Individuel'!B126&amp;" "&amp;'Classement-Individuel'!C126&amp;" "&amp;'Classement-Individuel'!D126,'Remise des Trophées'!$I$5:$I$204,1)=0,"",COUNTIFS('Remise des Trophées'!$F$5:$F$204,'Classement-Individuel'!B126&amp;" "&amp;'Classement-Individuel'!C126&amp;" "&amp;'Classement-Individuel'!D126,'Remise des Trophées'!$I$5:$I$204,1))</f>
        <v/>
      </c>
      <c r="BG126" s="537" t="str">
        <f>IF(BF126=2,IF(COUNTIFS(BA$7:BA125,BA126,BF$7:BF125,2,BG$7:BG125,1)=1,"",IF(BB126="","",$BG$5)),IF(BB126="","",$BG$5))</f>
        <v/>
      </c>
      <c r="BH126" s="539" t="str">
        <f t="shared" si="25"/>
        <v/>
      </c>
      <c r="BI126" s="539" t="str">
        <f t="shared" si="26"/>
        <v/>
      </c>
      <c r="BJ126" s="139" t="str">
        <f t="shared" si="27"/>
        <v/>
      </c>
      <c r="BK126" s="537" t="str">
        <f t="shared" si="28"/>
        <v/>
      </c>
      <c r="BL126" s="539" t="str">
        <f t="shared" si="29"/>
        <v/>
      </c>
      <c r="BM126" s="539" t="str">
        <f t="shared" si="30"/>
        <v/>
      </c>
      <c r="BN126" s="139" t="str">
        <f t="shared" si="31"/>
        <v/>
      </c>
    </row>
    <row r="127" spans="1:66" s="347" customFormat="1" x14ac:dyDescent="0.25">
      <c r="A127" s="374"/>
      <c r="B127" s="375"/>
      <c r="C127" s="375"/>
      <c r="D127" s="375"/>
      <c r="E127" s="375"/>
      <c r="F127" s="376"/>
      <c r="G127" s="374"/>
      <c r="H127" s="375"/>
      <c r="I127" s="375"/>
      <c r="J127" s="375"/>
      <c r="K127" s="375"/>
      <c r="L127" s="376"/>
      <c r="M127" s="569"/>
      <c r="N127" s="374"/>
      <c r="O127" s="375"/>
      <c r="P127" s="375"/>
      <c r="Q127" s="375"/>
      <c r="R127" s="376"/>
      <c r="S127" s="374"/>
      <c r="T127" s="375"/>
      <c r="U127" s="375"/>
      <c r="V127" s="375"/>
      <c r="W127" s="376"/>
      <c r="X127" s="566"/>
      <c r="Y127" s="375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  <c r="AL127" s="375"/>
      <c r="AM127" s="568"/>
      <c r="AN127" s="374"/>
      <c r="AO127" s="376"/>
      <c r="AP127" s="374"/>
      <c r="AQ127" s="375"/>
      <c r="AR127" s="375"/>
      <c r="AS127" s="375"/>
      <c r="AT127" s="376"/>
      <c r="AU127" s="566"/>
      <c r="AV127" s="375"/>
      <c r="AW127" s="375"/>
      <c r="AX127" s="375"/>
      <c r="AY127" s="376"/>
      <c r="AZ127" s="413" t="str">
        <f t="shared" si="12"/>
        <v/>
      </c>
      <c r="BA127" s="538" t="str">
        <f t="shared" si="24"/>
        <v xml:space="preserve">  </v>
      </c>
      <c r="BB127" s="138" t="str">
        <f>IF(AZ127&gt;3,"",IF(E127='Classement TROPHEE'!$T$1,"",IF(AZ127=1,1,IF(AND(AZ127=2,BB126=""),1,IF(AND(AZ127=3,BB126="",BB125=""),1,"")))))</f>
        <v/>
      </c>
      <c r="BC127" s="138" t="str">
        <f t="shared" si="21"/>
        <v/>
      </c>
      <c r="BD127" s="138" t="str">
        <f t="shared" si="22"/>
        <v/>
      </c>
      <c r="BE127" s="138" t="str">
        <f t="shared" si="23"/>
        <v/>
      </c>
      <c r="BF127" s="347" t="str">
        <f>IF(COUNTIFS('Remise des Trophées'!$F$5:$F$204,'Classement-Individuel'!B127&amp;" "&amp;'Classement-Individuel'!C127&amp;" "&amp;'Classement-Individuel'!D127,'Remise des Trophées'!$I$5:$I$204,1)=0,"",COUNTIFS('Remise des Trophées'!$F$5:$F$204,'Classement-Individuel'!B127&amp;" "&amp;'Classement-Individuel'!C127&amp;" "&amp;'Classement-Individuel'!D127,'Remise des Trophées'!$I$5:$I$204,1))</f>
        <v/>
      </c>
      <c r="BG127" s="537" t="str">
        <f>IF(BF127=2,IF(COUNTIFS(BA$7:BA126,BA127,BF$7:BF126,2,BG$7:BG126,1)=1,"",IF(BB127="","",$BG$5)),IF(BB127="","",$BG$5))</f>
        <v/>
      </c>
      <c r="BH127" s="539" t="str">
        <f t="shared" si="25"/>
        <v/>
      </c>
      <c r="BI127" s="539" t="str">
        <f t="shared" si="26"/>
        <v/>
      </c>
      <c r="BJ127" s="139" t="str">
        <f t="shared" si="27"/>
        <v/>
      </c>
      <c r="BK127" s="537" t="str">
        <f t="shared" si="28"/>
        <v/>
      </c>
      <c r="BL127" s="539" t="str">
        <f t="shared" si="29"/>
        <v/>
      </c>
      <c r="BM127" s="539" t="str">
        <f t="shared" si="30"/>
        <v/>
      </c>
      <c r="BN127" s="139" t="str">
        <f t="shared" si="31"/>
        <v/>
      </c>
    </row>
    <row r="128" spans="1:66" s="347" customFormat="1" x14ac:dyDescent="0.25">
      <c r="A128" s="374"/>
      <c r="B128" s="375"/>
      <c r="C128" s="375"/>
      <c r="D128" s="375"/>
      <c r="E128" s="375"/>
      <c r="F128" s="376"/>
      <c r="G128" s="374"/>
      <c r="H128" s="375"/>
      <c r="I128" s="375"/>
      <c r="J128" s="375"/>
      <c r="K128" s="375"/>
      <c r="L128" s="376"/>
      <c r="M128" s="569"/>
      <c r="N128" s="374"/>
      <c r="O128" s="375"/>
      <c r="P128" s="375"/>
      <c r="Q128" s="375"/>
      <c r="R128" s="376"/>
      <c r="S128" s="374"/>
      <c r="T128" s="375"/>
      <c r="U128" s="375"/>
      <c r="V128" s="375"/>
      <c r="W128" s="376"/>
      <c r="X128" s="566"/>
      <c r="Y128" s="375"/>
      <c r="Z128" s="375"/>
      <c r="AA128" s="375"/>
      <c r="AB128" s="375"/>
      <c r="AC128" s="375"/>
      <c r="AD128" s="375"/>
      <c r="AE128" s="375"/>
      <c r="AF128" s="375"/>
      <c r="AG128" s="375"/>
      <c r="AH128" s="375"/>
      <c r="AI128" s="375"/>
      <c r="AJ128" s="375"/>
      <c r="AK128" s="375"/>
      <c r="AL128" s="375"/>
      <c r="AM128" s="568"/>
      <c r="AN128" s="374"/>
      <c r="AO128" s="376"/>
      <c r="AP128" s="374"/>
      <c r="AQ128" s="375"/>
      <c r="AR128" s="375"/>
      <c r="AS128" s="375"/>
      <c r="AT128" s="376"/>
      <c r="AU128" s="566"/>
      <c r="AV128" s="375"/>
      <c r="AW128" s="375"/>
      <c r="AX128" s="375"/>
      <c r="AY128" s="376"/>
      <c r="AZ128" s="413" t="str">
        <f t="shared" si="12"/>
        <v/>
      </c>
      <c r="BA128" s="538" t="str">
        <f t="shared" si="24"/>
        <v xml:space="preserve">  </v>
      </c>
      <c r="BB128" s="138" t="str">
        <f>IF(AZ128&gt;3,"",IF(E128='Classement TROPHEE'!$T$1,"",IF(AZ128=1,1,IF(AND(AZ128=2,BB127=""),1,IF(AND(AZ128=3,BB127="",BB126=""),1,"")))))</f>
        <v/>
      </c>
      <c r="BC128" s="138" t="str">
        <f t="shared" si="21"/>
        <v/>
      </c>
      <c r="BD128" s="138" t="str">
        <f t="shared" si="22"/>
        <v/>
      </c>
      <c r="BE128" s="138" t="str">
        <f t="shared" si="23"/>
        <v/>
      </c>
      <c r="BF128" s="347" t="str">
        <f>IF(COUNTIFS('Remise des Trophées'!$F$5:$F$204,'Classement-Individuel'!B128&amp;" "&amp;'Classement-Individuel'!C128&amp;" "&amp;'Classement-Individuel'!D128,'Remise des Trophées'!$I$5:$I$204,1)=0,"",COUNTIFS('Remise des Trophées'!$F$5:$F$204,'Classement-Individuel'!B128&amp;" "&amp;'Classement-Individuel'!C128&amp;" "&amp;'Classement-Individuel'!D128,'Remise des Trophées'!$I$5:$I$204,1))</f>
        <v/>
      </c>
      <c r="BG128" s="537" t="str">
        <f>IF(BF128=2,IF(COUNTIFS(BA$7:BA127,BA128,BF$7:BF127,2,BG$7:BG127,1)=1,"",IF(BB128="","",$BG$5)),IF(BB128="","",$BG$5))</f>
        <v/>
      </c>
      <c r="BH128" s="539" t="str">
        <f t="shared" si="25"/>
        <v/>
      </c>
      <c r="BI128" s="539" t="str">
        <f t="shared" si="26"/>
        <v/>
      </c>
      <c r="BJ128" s="139" t="str">
        <f t="shared" si="27"/>
        <v/>
      </c>
      <c r="BK128" s="537" t="str">
        <f t="shared" si="28"/>
        <v/>
      </c>
      <c r="BL128" s="539" t="str">
        <f t="shared" si="29"/>
        <v/>
      </c>
      <c r="BM128" s="539" t="str">
        <f t="shared" si="30"/>
        <v/>
      </c>
      <c r="BN128" s="139" t="str">
        <f t="shared" si="31"/>
        <v/>
      </c>
    </row>
    <row r="129" spans="1:66" s="347" customFormat="1" x14ac:dyDescent="0.25">
      <c r="A129" s="374"/>
      <c r="B129" s="375"/>
      <c r="C129" s="375"/>
      <c r="D129" s="375"/>
      <c r="E129" s="375"/>
      <c r="F129" s="376"/>
      <c r="G129" s="374"/>
      <c r="H129" s="375"/>
      <c r="I129" s="375"/>
      <c r="J129" s="375"/>
      <c r="K129" s="375"/>
      <c r="L129" s="376"/>
      <c r="M129" s="569"/>
      <c r="N129" s="374"/>
      <c r="O129" s="375"/>
      <c r="P129" s="375"/>
      <c r="Q129" s="375"/>
      <c r="R129" s="376"/>
      <c r="S129" s="374"/>
      <c r="T129" s="375"/>
      <c r="U129" s="375"/>
      <c r="V129" s="375"/>
      <c r="W129" s="376"/>
      <c r="X129" s="566"/>
      <c r="Y129" s="375"/>
      <c r="Z129" s="375"/>
      <c r="AA129" s="375"/>
      <c r="AB129" s="375"/>
      <c r="AC129" s="375"/>
      <c r="AD129" s="375"/>
      <c r="AE129" s="375"/>
      <c r="AF129" s="375"/>
      <c r="AG129" s="375"/>
      <c r="AH129" s="375"/>
      <c r="AI129" s="375"/>
      <c r="AJ129" s="375"/>
      <c r="AK129" s="375"/>
      <c r="AL129" s="375"/>
      <c r="AM129" s="568"/>
      <c r="AN129" s="374"/>
      <c r="AO129" s="376"/>
      <c r="AP129" s="374"/>
      <c r="AQ129" s="375"/>
      <c r="AR129" s="375"/>
      <c r="AS129" s="375"/>
      <c r="AT129" s="376"/>
      <c r="AU129" s="566"/>
      <c r="AV129" s="375"/>
      <c r="AW129" s="375"/>
      <c r="AX129" s="375"/>
      <c r="AY129" s="376"/>
      <c r="AZ129" s="413" t="str">
        <f t="shared" si="12"/>
        <v/>
      </c>
      <c r="BA129" s="538" t="str">
        <f t="shared" si="24"/>
        <v xml:space="preserve">  </v>
      </c>
      <c r="BB129" s="138" t="str">
        <f>IF(AZ129&gt;3,"",IF(E129='Classement TROPHEE'!$T$1,"",IF(AZ129=1,1,IF(AND(AZ129=2,BB128=""),1,IF(AND(AZ129=3,BB128="",BB127=""),1,"")))))</f>
        <v/>
      </c>
      <c r="BC129" s="138" t="str">
        <f t="shared" si="21"/>
        <v/>
      </c>
      <c r="BD129" s="138" t="str">
        <f t="shared" si="22"/>
        <v/>
      </c>
      <c r="BE129" s="138" t="str">
        <f t="shared" si="23"/>
        <v/>
      </c>
      <c r="BF129" s="347" t="str">
        <f>IF(COUNTIFS('Remise des Trophées'!$F$5:$F$204,'Classement-Individuel'!B129&amp;" "&amp;'Classement-Individuel'!C129&amp;" "&amp;'Classement-Individuel'!D129,'Remise des Trophées'!$I$5:$I$204,1)=0,"",COUNTIFS('Remise des Trophées'!$F$5:$F$204,'Classement-Individuel'!B129&amp;" "&amp;'Classement-Individuel'!C129&amp;" "&amp;'Classement-Individuel'!D129,'Remise des Trophées'!$I$5:$I$204,1))</f>
        <v/>
      </c>
      <c r="BG129" s="537" t="str">
        <f>IF(BF129=2,IF(COUNTIFS(BA$7:BA128,BA129,BF$7:BF128,2,BG$7:BG128,1)=1,"",IF(BB129="","",$BG$5)),IF(BB129="","",$BG$5))</f>
        <v/>
      </c>
      <c r="BH129" s="539" t="str">
        <f t="shared" si="25"/>
        <v/>
      </c>
      <c r="BI129" s="539" t="str">
        <f t="shared" si="26"/>
        <v/>
      </c>
      <c r="BJ129" s="139" t="str">
        <f t="shared" si="27"/>
        <v/>
      </c>
      <c r="BK129" s="537" t="str">
        <f t="shared" si="28"/>
        <v/>
      </c>
      <c r="BL129" s="539" t="str">
        <f t="shared" si="29"/>
        <v/>
      </c>
      <c r="BM129" s="539" t="str">
        <f t="shared" si="30"/>
        <v/>
      </c>
      <c r="BN129" s="139" t="str">
        <f t="shared" si="31"/>
        <v/>
      </c>
    </row>
    <row r="130" spans="1:66" s="347" customFormat="1" x14ac:dyDescent="0.25">
      <c r="A130" s="374"/>
      <c r="B130" s="375"/>
      <c r="C130" s="375"/>
      <c r="D130" s="375"/>
      <c r="E130" s="375"/>
      <c r="F130" s="376"/>
      <c r="G130" s="374"/>
      <c r="H130" s="375"/>
      <c r="I130" s="375"/>
      <c r="J130" s="375"/>
      <c r="K130" s="375"/>
      <c r="L130" s="376"/>
      <c r="M130" s="569"/>
      <c r="N130" s="374"/>
      <c r="O130" s="375"/>
      <c r="P130" s="375"/>
      <c r="Q130" s="375"/>
      <c r="R130" s="376"/>
      <c r="S130" s="374"/>
      <c r="T130" s="375"/>
      <c r="U130" s="375"/>
      <c r="V130" s="375"/>
      <c r="W130" s="376"/>
      <c r="X130" s="566"/>
      <c r="Y130" s="375"/>
      <c r="Z130" s="375"/>
      <c r="AA130" s="375"/>
      <c r="AB130" s="375"/>
      <c r="AC130" s="375"/>
      <c r="AD130" s="375"/>
      <c r="AE130" s="375"/>
      <c r="AF130" s="375"/>
      <c r="AG130" s="375"/>
      <c r="AH130" s="375"/>
      <c r="AI130" s="375"/>
      <c r="AJ130" s="375"/>
      <c r="AK130" s="375"/>
      <c r="AL130" s="375"/>
      <c r="AM130" s="568"/>
      <c r="AN130" s="374"/>
      <c r="AO130" s="376"/>
      <c r="AP130" s="374"/>
      <c r="AQ130" s="375"/>
      <c r="AR130" s="375"/>
      <c r="AS130" s="375"/>
      <c r="AT130" s="376"/>
      <c r="AU130" s="566"/>
      <c r="AV130" s="375"/>
      <c r="AW130" s="375"/>
      <c r="AX130" s="375"/>
      <c r="AY130" s="376"/>
      <c r="AZ130" s="413" t="str">
        <f t="shared" si="12"/>
        <v/>
      </c>
      <c r="BA130" s="538" t="str">
        <f t="shared" si="24"/>
        <v xml:space="preserve">  </v>
      </c>
      <c r="BB130" s="138" t="str">
        <f>IF(AZ130&gt;3,"",IF(E130='Classement TROPHEE'!$T$1,"",IF(AZ130=1,1,IF(AND(AZ130=2,BB129=""),1,IF(AND(AZ130=3,BB129="",BB128=""),1,"")))))</f>
        <v/>
      </c>
      <c r="BC130" s="138" t="str">
        <f t="shared" si="21"/>
        <v/>
      </c>
      <c r="BD130" s="138" t="str">
        <f t="shared" si="22"/>
        <v/>
      </c>
      <c r="BE130" s="138" t="str">
        <f t="shared" si="23"/>
        <v/>
      </c>
      <c r="BF130" s="347" t="str">
        <f>IF(COUNTIFS('Remise des Trophées'!$F$5:$F$204,'Classement-Individuel'!B130&amp;" "&amp;'Classement-Individuel'!C130&amp;" "&amp;'Classement-Individuel'!D130,'Remise des Trophées'!$I$5:$I$204,1)=0,"",COUNTIFS('Remise des Trophées'!$F$5:$F$204,'Classement-Individuel'!B130&amp;" "&amp;'Classement-Individuel'!C130&amp;" "&amp;'Classement-Individuel'!D130,'Remise des Trophées'!$I$5:$I$204,1))</f>
        <v/>
      </c>
      <c r="BG130" s="537" t="str">
        <f>IF(BF130=2,IF(COUNTIFS(BA$7:BA129,BA130,BF$7:BF129,2,BG$7:BG129,1)=1,"",IF(BB130="","",$BG$5)),IF(BB130="","",$BG$5))</f>
        <v/>
      </c>
      <c r="BH130" s="539" t="str">
        <f t="shared" si="25"/>
        <v/>
      </c>
      <c r="BI130" s="539" t="str">
        <f t="shared" si="26"/>
        <v/>
      </c>
      <c r="BJ130" s="139" t="str">
        <f t="shared" si="27"/>
        <v/>
      </c>
      <c r="BK130" s="537" t="str">
        <f t="shared" si="28"/>
        <v/>
      </c>
      <c r="BL130" s="539" t="str">
        <f t="shared" si="29"/>
        <v/>
      </c>
      <c r="BM130" s="539" t="str">
        <f t="shared" si="30"/>
        <v/>
      </c>
      <c r="BN130" s="139" t="str">
        <f t="shared" si="31"/>
        <v/>
      </c>
    </row>
    <row r="131" spans="1:66" s="347" customFormat="1" x14ac:dyDescent="0.25">
      <c r="A131" s="374"/>
      <c r="B131" s="375"/>
      <c r="C131" s="375"/>
      <c r="D131" s="375"/>
      <c r="E131" s="375"/>
      <c r="F131" s="376"/>
      <c r="G131" s="374"/>
      <c r="H131" s="375"/>
      <c r="I131" s="375"/>
      <c r="J131" s="375"/>
      <c r="K131" s="375"/>
      <c r="L131" s="376"/>
      <c r="M131" s="569"/>
      <c r="N131" s="374"/>
      <c r="O131" s="375"/>
      <c r="P131" s="375"/>
      <c r="Q131" s="375"/>
      <c r="R131" s="376"/>
      <c r="S131" s="374"/>
      <c r="T131" s="375"/>
      <c r="U131" s="375"/>
      <c r="V131" s="375"/>
      <c r="W131" s="376"/>
      <c r="X131" s="566"/>
      <c r="Y131" s="375"/>
      <c r="Z131" s="375"/>
      <c r="AA131" s="375"/>
      <c r="AB131" s="375"/>
      <c r="AC131" s="375"/>
      <c r="AD131" s="375"/>
      <c r="AE131" s="375"/>
      <c r="AF131" s="375"/>
      <c r="AG131" s="375"/>
      <c r="AH131" s="375"/>
      <c r="AI131" s="375"/>
      <c r="AJ131" s="375"/>
      <c r="AK131" s="375"/>
      <c r="AL131" s="375"/>
      <c r="AM131" s="568"/>
      <c r="AN131" s="374"/>
      <c r="AO131" s="376"/>
      <c r="AP131" s="374"/>
      <c r="AQ131" s="375"/>
      <c r="AR131" s="375"/>
      <c r="AS131" s="375"/>
      <c r="AT131" s="376"/>
      <c r="AU131" s="566"/>
      <c r="AV131" s="375"/>
      <c r="AW131" s="375"/>
      <c r="AX131" s="375"/>
      <c r="AY131" s="376"/>
      <c r="AZ131" s="413" t="str">
        <f t="shared" si="12"/>
        <v/>
      </c>
      <c r="BA131" s="538" t="str">
        <f t="shared" si="24"/>
        <v xml:space="preserve">  </v>
      </c>
      <c r="BB131" s="138" t="str">
        <f>IF(AZ131&gt;3,"",IF(E131='Classement TROPHEE'!$T$1,"",IF(AZ131=1,1,IF(AND(AZ131=2,BB130=""),1,IF(AND(AZ131=3,BB130="",BB129=""),1,"")))))</f>
        <v/>
      </c>
      <c r="BC131" s="138" t="str">
        <f t="shared" si="21"/>
        <v/>
      </c>
      <c r="BD131" s="138" t="str">
        <f t="shared" si="22"/>
        <v/>
      </c>
      <c r="BE131" s="138" t="str">
        <f t="shared" si="23"/>
        <v/>
      </c>
      <c r="BF131" s="347" t="str">
        <f>IF(COUNTIFS('Remise des Trophées'!$F$5:$F$204,'Classement-Individuel'!B131&amp;" "&amp;'Classement-Individuel'!C131&amp;" "&amp;'Classement-Individuel'!D131,'Remise des Trophées'!$I$5:$I$204,1)=0,"",COUNTIFS('Remise des Trophées'!$F$5:$F$204,'Classement-Individuel'!B131&amp;" "&amp;'Classement-Individuel'!C131&amp;" "&amp;'Classement-Individuel'!D131,'Remise des Trophées'!$I$5:$I$204,1))</f>
        <v/>
      </c>
      <c r="BG131" s="537" t="str">
        <f>IF(BF131=2,IF(COUNTIFS(BA$7:BA130,BA131,BF$7:BF130,2,BG$7:BG130,1)=1,"",IF(BB131="","",$BG$5)),IF(BB131="","",$BG$5))</f>
        <v/>
      </c>
      <c r="BH131" s="539" t="str">
        <f t="shared" si="25"/>
        <v/>
      </c>
      <c r="BI131" s="539" t="str">
        <f t="shared" si="26"/>
        <v/>
      </c>
      <c r="BJ131" s="139" t="str">
        <f t="shared" si="27"/>
        <v/>
      </c>
      <c r="BK131" s="537" t="str">
        <f t="shared" si="28"/>
        <v/>
      </c>
      <c r="BL131" s="539" t="str">
        <f t="shared" si="29"/>
        <v/>
      </c>
      <c r="BM131" s="539" t="str">
        <f t="shared" si="30"/>
        <v/>
      </c>
      <c r="BN131" s="139" t="str">
        <f t="shared" si="31"/>
        <v/>
      </c>
    </row>
    <row r="132" spans="1:66" s="347" customFormat="1" x14ac:dyDescent="0.25">
      <c r="A132" s="374"/>
      <c r="B132" s="375"/>
      <c r="C132" s="375"/>
      <c r="D132" s="375"/>
      <c r="E132" s="375"/>
      <c r="F132" s="376"/>
      <c r="G132" s="374"/>
      <c r="H132" s="375"/>
      <c r="I132" s="375"/>
      <c r="J132" s="375"/>
      <c r="K132" s="375"/>
      <c r="L132" s="376"/>
      <c r="M132" s="569"/>
      <c r="N132" s="374"/>
      <c r="O132" s="375"/>
      <c r="P132" s="375"/>
      <c r="Q132" s="375"/>
      <c r="R132" s="376"/>
      <c r="S132" s="374"/>
      <c r="T132" s="375"/>
      <c r="U132" s="375"/>
      <c r="V132" s="375"/>
      <c r="W132" s="376"/>
      <c r="X132" s="566"/>
      <c r="Y132" s="375"/>
      <c r="Z132" s="375"/>
      <c r="AA132" s="375"/>
      <c r="AB132" s="375"/>
      <c r="AC132" s="375"/>
      <c r="AD132" s="375"/>
      <c r="AE132" s="375"/>
      <c r="AF132" s="375"/>
      <c r="AG132" s="375"/>
      <c r="AH132" s="375"/>
      <c r="AI132" s="375"/>
      <c r="AJ132" s="375"/>
      <c r="AK132" s="375"/>
      <c r="AL132" s="375"/>
      <c r="AM132" s="568"/>
      <c r="AN132" s="374"/>
      <c r="AO132" s="376"/>
      <c r="AP132" s="374"/>
      <c r="AQ132" s="375"/>
      <c r="AR132" s="375"/>
      <c r="AS132" s="375"/>
      <c r="AT132" s="376"/>
      <c r="AU132" s="566"/>
      <c r="AV132" s="375"/>
      <c r="AW132" s="375"/>
      <c r="AX132" s="375"/>
      <c r="AY132" s="376"/>
      <c r="AZ132" s="413" t="str">
        <f t="shared" si="12"/>
        <v/>
      </c>
      <c r="BA132" s="538" t="str">
        <f t="shared" si="24"/>
        <v xml:space="preserve">  </v>
      </c>
      <c r="BB132" s="138" t="str">
        <f>IF(AZ132&gt;3,"",IF(E132='Classement TROPHEE'!$T$1,"",IF(AZ132=1,1,IF(AND(AZ132=2,BB131=""),1,IF(AND(AZ132=3,BB131="",BB130=""),1,"")))))</f>
        <v/>
      </c>
      <c r="BC132" s="138" t="str">
        <f t="shared" si="21"/>
        <v/>
      </c>
      <c r="BD132" s="138" t="str">
        <f t="shared" si="22"/>
        <v/>
      </c>
      <c r="BE132" s="138" t="str">
        <f t="shared" si="23"/>
        <v/>
      </c>
      <c r="BF132" s="347" t="str">
        <f>IF(COUNTIFS('Remise des Trophées'!$F$5:$F$204,'Classement-Individuel'!B132&amp;" "&amp;'Classement-Individuel'!C132&amp;" "&amp;'Classement-Individuel'!D132,'Remise des Trophées'!$I$5:$I$204,1)=0,"",COUNTIFS('Remise des Trophées'!$F$5:$F$204,'Classement-Individuel'!B132&amp;" "&amp;'Classement-Individuel'!C132&amp;" "&amp;'Classement-Individuel'!D132,'Remise des Trophées'!$I$5:$I$204,1))</f>
        <v/>
      </c>
      <c r="BG132" s="537" t="str">
        <f>IF(BF132=2,IF(COUNTIFS(BA$7:BA131,BA132,BF$7:BF131,2,BG$7:BG131,1)=1,"",IF(BB132="","",$BG$5)),IF(BB132="","",$BG$5))</f>
        <v/>
      </c>
      <c r="BH132" s="539" t="str">
        <f t="shared" si="25"/>
        <v/>
      </c>
      <c r="BI132" s="539" t="str">
        <f t="shared" si="26"/>
        <v/>
      </c>
      <c r="BJ132" s="139" t="str">
        <f t="shared" si="27"/>
        <v/>
      </c>
      <c r="BK132" s="537" t="str">
        <f t="shared" si="28"/>
        <v/>
      </c>
      <c r="BL132" s="539" t="str">
        <f t="shared" si="29"/>
        <v/>
      </c>
      <c r="BM132" s="539" t="str">
        <f t="shared" si="30"/>
        <v/>
      </c>
      <c r="BN132" s="139" t="str">
        <f t="shared" si="31"/>
        <v/>
      </c>
    </row>
    <row r="133" spans="1:66" s="347" customFormat="1" x14ac:dyDescent="0.25">
      <c r="A133" s="374"/>
      <c r="B133" s="375"/>
      <c r="C133" s="375"/>
      <c r="D133" s="375"/>
      <c r="E133" s="375"/>
      <c r="F133" s="376"/>
      <c r="G133" s="374"/>
      <c r="H133" s="375"/>
      <c r="I133" s="375"/>
      <c r="J133" s="375"/>
      <c r="K133" s="375"/>
      <c r="L133" s="376"/>
      <c r="M133" s="569"/>
      <c r="N133" s="374"/>
      <c r="O133" s="375"/>
      <c r="P133" s="375"/>
      <c r="Q133" s="375"/>
      <c r="R133" s="376"/>
      <c r="S133" s="374"/>
      <c r="T133" s="375"/>
      <c r="U133" s="375"/>
      <c r="V133" s="375"/>
      <c r="W133" s="376"/>
      <c r="X133" s="566"/>
      <c r="Y133" s="375"/>
      <c r="Z133" s="375"/>
      <c r="AA133" s="375"/>
      <c r="AB133" s="375"/>
      <c r="AC133" s="375"/>
      <c r="AD133" s="375"/>
      <c r="AE133" s="375"/>
      <c r="AF133" s="375"/>
      <c r="AG133" s="375"/>
      <c r="AH133" s="375"/>
      <c r="AI133" s="375"/>
      <c r="AJ133" s="375"/>
      <c r="AK133" s="375"/>
      <c r="AL133" s="375"/>
      <c r="AM133" s="568"/>
      <c r="AN133" s="374"/>
      <c r="AO133" s="376"/>
      <c r="AP133" s="374"/>
      <c r="AQ133" s="375"/>
      <c r="AR133" s="375"/>
      <c r="AS133" s="375"/>
      <c r="AT133" s="376"/>
      <c r="AU133" s="566"/>
      <c r="AV133" s="375"/>
      <c r="AW133" s="375"/>
      <c r="AX133" s="375"/>
      <c r="AY133" s="376"/>
      <c r="AZ133" s="413" t="str">
        <f t="shared" si="12"/>
        <v/>
      </c>
      <c r="BA133" s="538" t="str">
        <f t="shared" si="24"/>
        <v xml:space="preserve">  </v>
      </c>
      <c r="BB133" s="138" t="str">
        <f>IF(AZ133&gt;3,"",IF(E133='Classement TROPHEE'!$T$1,"",IF(AZ133=1,1,IF(AND(AZ133=2,BB132=""),1,IF(AND(AZ133=3,BB132="",BB131=""),1,"")))))</f>
        <v/>
      </c>
      <c r="BC133" s="138" t="str">
        <f t="shared" si="21"/>
        <v/>
      </c>
      <c r="BD133" s="138" t="str">
        <f t="shared" si="22"/>
        <v/>
      </c>
      <c r="BE133" s="138" t="str">
        <f t="shared" si="23"/>
        <v/>
      </c>
      <c r="BF133" s="347" t="str">
        <f>IF(COUNTIFS('Remise des Trophées'!$F$5:$F$204,'Classement-Individuel'!B133&amp;" "&amp;'Classement-Individuel'!C133&amp;" "&amp;'Classement-Individuel'!D133,'Remise des Trophées'!$I$5:$I$204,1)=0,"",COUNTIFS('Remise des Trophées'!$F$5:$F$204,'Classement-Individuel'!B133&amp;" "&amp;'Classement-Individuel'!C133&amp;" "&amp;'Classement-Individuel'!D133,'Remise des Trophées'!$I$5:$I$204,1))</f>
        <v/>
      </c>
      <c r="BG133" s="537" t="str">
        <f>IF(BF133=2,IF(COUNTIFS(BA$7:BA132,BA133,BF$7:BF132,2,BG$7:BG132,1)=1,"",IF(BB133="","",$BG$5)),IF(BB133="","",$BG$5))</f>
        <v/>
      </c>
      <c r="BH133" s="539" t="str">
        <f t="shared" si="25"/>
        <v/>
      </c>
      <c r="BI133" s="539" t="str">
        <f t="shared" si="26"/>
        <v/>
      </c>
      <c r="BJ133" s="139" t="str">
        <f t="shared" si="27"/>
        <v/>
      </c>
      <c r="BK133" s="537" t="str">
        <f t="shared" si="28"/>
        <v/>
      </c>
      <c r="BL133" s="539" t="str">
        <f t="shared" si="29"/>
        <v/>
      </c>
      <c r="BM133" s="539" t="str">
        <f t="shared" si="30"/>
        <v/>
      </c>
      <c r="BN133" s="139" t="str">
        <f t="shared" si="31"/>
        <v/>
      </c>
    </row>
    <row r="134" spans="1:66" s="347" customFormat="1" x14ac:dyDescent="0.25">
      <c r="A134" s="374"/>
      <c r="B134" s="375"/>
      <c r="C134" s="375"/>
      <c r="D134" s="375"/>
      <c r="E134" s="375"/>
      <c r="F134" s="376"/>
      <c r="G134" s="374"/>
      <c r="H134" s="375"/>
      <c r="I134" s="375"/>
      <c r="J134" s="375"/>
      <c r="K134" s="375"/>
      <c r="L134" s="376"/>
      <c r="M134" s="569"/>
      <c r="N134" s="374"/>
      <c r="O134" s="375"/>
      <c r="P134" s="375"/>
      <c r="Q134" s="375"/>
      <c r="R134" s="376"/>
      <c r="S134" s="374"/>
      <c r="T134" s="375"/>
      <c r="U134" s="375"/>
      <c r="V134" s="375"/>
      <c r="W134" s="376"/>
      <c r="X134" s="566"/>
      <c r="Y134" s="375"/>
      <c r="Z134" s="375"/>
      <c r="AA134" s="375"/>
      <c r="AB134" s="375"/>
      <c r="AC134" s="375"/>
      <c r="AD134" s="375"/>
      <c r="AE134" s="375"/>
      <c r="AF134" s="375"/>
      <c r="AG134" s="375"/>
      <c r="AH134" s="375"/>
      <c r="AI134" s="375"/>
      <c r="AJ134" s="375"/>
      <c r="AK134" s="375"/>
      <c r="AL134" s="375"/>
      <c r="AM134" s="568"/>
      <c r="AN134" s="374"/>
      <c r="AO134" s="376"/>
      <c r="AP134" s="374"/>
      <c r="AQ134" s="375"/>
      <c r="AR134" s="375"/>
      <c r="AS134" s="375"/>
      <c r="AT134" s="376"/>
      <c r="AU134" s="566"/>
      <c r="AV134" s="375"/>
      <c r="AW134" s="375"/>
      <c r="AX134" s="375"/>
      <c r="AY134" s="376"/>
      <c r="AZ134" s="413" t="str">
        <f t="shared" si="12"/>
        <v/>
      </c>
      <c r="BA134" s="538" t="str">
        <f t="shared" si="24"/>
        <v xml:space="preserve">  </v>
      </c>
      <c r="BB134" s="138" t="str">
        <f>IF(AZ134&gt;3,"",IF(E134='Classement TROPHEE'!$T$1,"",IF(AZ134=1,1,IF(AND(AZ134=2,BB133=""),1,IF(AND(AZ134=3,BB133="",BB132=""),1,"")))))</f>
        <v/>
      </c>
      <c r="BC134" s="138" t="str">
        <f t="shared" si="21"/>
        <v/>
      </c>
      <c r="BD134" s="138" t="str">
        <f t="shared" si="22"/>
        <v/>
      </c>
      <c r="BE134" s="138" t="str">
        <f t="shared" si="23"/>
        <v/>
      </c>
      <c r="BF134" s="347" t="str">
        <f>IF(COUNTIFS('Remise des Trophées'!$F$5:$F$204,'Classement-Individuel'!B134&amp;" "&amp;'Classement-Individuel'!C134&amp;" "&amp;'Classement-Individuel'!D134,'Remise des Trophées'!$I$5:$I$204,1)=0,"",COUNTIFS('Remise des Trophées'!$F$5:$F$204,'Classement-Individuel'!B134&amp;" "&amp;'Classement-Individuel'!C134&amp;" "&amp;'Classement-Individuel'!D134,'Remise des Trophées'!$I$5:$I$204,1))</f>
        <v/>
      </c>
      <c r="BG134" s="537" t="str">
        <f>IF(BF134=2,IF(COUNTIFS(BA$7:BA133,BA134,BF$7:BF133,2,BG$7:BG133,1)=1,"",IF(BB134="","",$BG$5)),IF(BB134="","",$BG$5))</f>
        <v/>
      </c>
      <c r="BH134" s="539" t="str">
        <f t="shared" si="25"/>
        <v/>
      </c>
      <c r="BI134" s="539" t="str">
        <f t="shared" si="26"/>
        <v/>
      </c>
      <c r="BJ134" s="139" t="str">
        <f t="shared" si="27"/>
        <v/>
      </c>
      <c r="BK134" s="537" t="str">
        <f t="shared" si="28"/>
        <v/>
      </c>
      <c r="BL134" s="539" t="str">
        <f t="shared" si="29"/>
        <v/>
      </c>
      <c r="BM134" s="539" t="str">
        <f t="shared" si="30"/>
        <v/>
      </c>
      <c r="BN134" s="139" t="str">
        <f t="shared" si="31"/>
        <v/>
      </c>
    </row>
    <row r="135" spans="1:66" s="347" customFormat="1" x14ac:dyDescent="0.25">
      <c r="A135" s="374"/>
      <c r="B135" s="375"/>
      <c r="C135" s="375"/>
      <c r="D135" s="375"/>
      <c r="E135" s="375"/>
      <c r="F135" s="376"/>
      <c r="G135" s="374"/>
      <c r="H135" s="375"/>
      <c r="I135" s="375"/>
      <c r="J135" s="375"/>
      <c r="K135" s="375"/>
      <c r="L135" s="376"/>
      <c r="M135" s="569"/>
      <c r="N135" s="374"/>
      <c r="O135" s="375"/>
      <c r="P135" s="375"/>
      <c r="Q135" s="375"/>
      <c r="R135" s="376"/>
      <c r="S135" s="374"/>
      <c r="T135" s="375"/>
      <c r="U135" s="375"/>
      <c r="V135" s="375"/>
      <c r="W135" s="376"/>
      <c r="X135" s="566"/>
      <c r="Y135" s="375"/>
      <c r="Z135" s="375"/>
      <c r="AA135" s="375"/>
      <c r="AB135" s="375"/>
      <c r="AC135" s="375"/>
      <c r="AD135" s="375"/>
      <c r="AE135" s="375"/>
      <c r="AF135" s="375"/>
      <c r="AG135" s="375"/>
      <c r="AH135" s="375"/>
      <c r="AI135" s="375"/>
      <c r="AJ135" s="375"/>
      <c r="AK135" s="375"/>
      <c r="AL135" s="375"/>
      <c r="AM135" s="568"/>
      <c r="AN135" s="374"/>
      <c r="AO135" s="376"/>
      <c r="AP135" s="374"/>
      <c r="AQ135" s="375"/>
      <c r="AR135" s="375"/>
      <c r="AS135" s="375"/>
      <c r="AT135" s="376"/>
      <c r="AU135" s="566"/>
      <c r="AV135" s="375"/>
      <c r="AW135" s="375"/>
      <c r="AX135" s="375"/>
      <c r="AY135" s="376"/>
      <c r="AZ135" s="413" t="str">
        <f t="shared" si="12"/>
        <v/>
      </c>
      <c r="BA135" s="538" t="str">
        <f t="shared" si="24"/>
        <v xml:space="preserve">  </v>
      </c>
      <c r="BB135" s="138" t="str">
        <f>IF(AZ135&gt;3,"",IF(E135='Classement TROPHEE'!$T$1,"",IF(AZ135=1,1,IF(AND(AZ135=2,BB134=""),1,IF(AND(AZ135=3,BB134="",BB133=""),1,"")))))</f>
        <v/>
      </c>
      <c r="BC135" s="138" t="str">
        <f t="shared" ref="BC135:BC198" si="32">IF(AND($AZ135=1,$BB135&lt;&gt;1),1,"")</f>
        <v/>
      </c>
      <c r="BD135" s="138" t="str">
        <f t="shared" ref="BD135:BD198" si="33">IF(AND($AZ135=2,$BB135&lt;&gt;1),1,"")</f>
        <v/>
      </c>
      <c r="BE135" s="138" t="str">
        <f t="shared" ref="BE135:BE198" si="34">IF(AND($AZ135=3,$BB135&lt;&gt;1),1,"")</f>
        <v/>
      </c>
      <c r="BF135" s="347" t="str">
        <f>IF(COUNTIFS('Remise des Trophées'!$F$5:$F$204,'Classement-Individuel'!B135&amp;" "&amp;'Classement-Individuel'!C135&amp;" "&amp;'Classement-Individuel'!D135,'Remise des Trophées'!$I$5:$I$204,1)=0,"",COUNTIFS('Remise des Trophées'!$F$5:$F$204,'Classement-Individuel'!B135&amp;" "&amp;'Classement-Individuel'!C135&amp;" "&amp;'Classement-Individuel'!D135,'Remise des Trophées'!$I$5:$I$204,1))</f>
        <v/>
      </c>
      <c r="BG135" s="537" t="str">
        <f>IF(BF135=2,IF(COUNTIFS(BA$7:BA134,BA135,BF$7:BF134,2,BG$7:BG134,1)=1,"",IF(BB135="","",$BG$5)),IF(BB135="","",$BG$5))</f>
        <v/>
      </c>
      <c r="BH135" s="539" t="str">
        <f t="shared" si="25"/>
        <v/>
      </c>
      <c r="BI135" s="539" t="str">
        <f t="shared" si="26"/>
        <v/>
      </c>
      <c r="BJ135" s="139" t="str">
        <f t="shared" si="27"/>
        <v/>
      </c>
      <c r="BK135" s="537" t="str">
        <f t="shared" si="28"/>
        <v/>
      </c>
      <c r="BL135" s="539" t="str">
        <f t="shared" si="29"/>
        <v/>
      </c>
      <c r="BM135" s="539" t="str">
        <f t="shared" si="30"/>
        <v/>
      </c>
      <c r="BN135" s="139" t="str">
        <f t="shared" si="31"/>
        <v/>
      </c>
    </row>
    <row r="136" spans="1:66" s="347" customFormat="1" x14ac:dyDescent="0.25">
      <c r="A136" s="374"/>
      <c r="B136" s="375"/>
      <c r="C136" s="375"/>
      <c r="D136" s="375"/>
      <c r="E136" s="375"/>
      <c r="F136" s="376"/>
      <c r="G136" s="374"/>
      <c r="H136" s="375"/>
      <c r="I136" s="375"/>
      <c r="J136" s="375"/>
      <c r="K136" s="375"/>
      <c r="L136" s="376"/>
      <c r="M136" s="569"/>
      <c r="N136" s="374"/>
      <c r="O136" s="375"/>
      <c r="P136" s="375"/>
      <c r="Q136" s="375"/>
      <c r="R136" s="376"/>
      <c r="S136" s="374"/>
      <c r="T136" s="375"/>
      <c r="U136" s="375"/>
      <c r="V136" s="375"/>
      <c r="W136" s="376"/>
      <c r="X136" s="566"/>
      <c r="Y136" s="375"/>
      <c r="Z136" s="375"/>
      <c r="AA136" s="375"/>
      <c r="AB136" s="375"/>
      <c r="AC136" s="375"/>
      <c r="AD136" s="375"/>
      <c r="AE136" s="375"/>
      <c r="AF136" s="375"/>
      <c r="AG136" s="375"/>
      <c r="AH136" s="375"/>
      <c r="AI136" s="375"/>
      <c r="AJ136" s="375"/>
      <c r="AK136" s="375"/>
      <c r="AL136" s="375"/>
      <c r="AM136" s="568"/>
      <c r="AN136" s="374"/>
      <c r="AO136" s="376"/>
      <c r="AP136" s="374"/>
      <c r="AQ136" s="375"/>
      <c r="AR136" s="375"/>
      <c r="AS136" s="375"/>
      <c r="AT136" s="376"/>
      <c r="AU136" s="566"/>
      <c r="AV136" s="375"/>
      <c r="AW136" s="375"/>
      <c r="AX136" s="375"/>
      <c r="AY136" s="376"/>
      <c r="AZ136" s="413" t="str">
        <f t="shared" si="12"/>
        <v/>
      </c>
      <c r="BA136" s="538" t="str">
        <f t="shared" ref="BA136:BA199" si="35">B136&amp;" "&amp;C136&amp;" "&amp;D136</f>
        <v xml:space="preserve">  </v>
      </c>
      <c r="BB136" s="138" t="str">
        <f>IF(AZ136&gt;3,"",IF(E136='Classement TROPHEE'!$T$1,"",IF(AZ136=1,1,IF(AND(AZ136=2,BB135=""),1,IF(AND(AZ136=3,BB135="",BB134=""),1,"")))))</f>
        <v/>
      </c>
      <c r="BC136" s="138" t="str">
        <f t="shared" si="32"/>
        <v/>
      </c>
      <c r="BD136" s="138" t="str">
        <f t="shared" si="33"/>
        <v/>
      </c>
      <c r="BE136" s="138" t="str">
        <f t="shared" si="34"/>
        <v/>
      </c>
      <c r="BF136" s="347" t="str">
        <f>IF(COUNTIFS('Remise des Trophées'!$F$5:$F$204,'Classement-Individuel'!B136&amp;" "&amp;'Classement-Individuel'!C136&amp;" "&amp;'Classement-Individuel'!D136,'Remise des Trophées'!$I$5:$I$204,1)=0,"",COUNTIFS('Remise des Trophées'!$F$5:$F$204,'Classement-Individuel'!B136&amp;" "&amp;'Classement-Individuel'!C136&amp;" "&amp;'Classement-Individuel'!D136,'Remise des Trophées'!$I$5:$I$204,1))</f>
        <v/>
      </c>
      <c r="BG136" s="537" t="str">
        <f>IF(BF136=2,IF(COUNTIFS(BA$7:BA135,BA136,BF$7:BF135,2,BG$7:BG135,1)=1,"",IF(BB136="","",$BG$5)),IF(BB136="","",$BG$5))</f>
        <v/>
      </c>
      <c r="BH136" s="539" t="str">
        <f t="shared" ref="BH136:BH199" si="36">IF(AND($AZ136=1,$BG136&lt;&gt;$BG$5),$BH$5,"")</f>
        <v/>
      </c>
      <c r="BI136" s="539" t="str">
        <f t="shared" ref="BI136:BI199" si="37">IF(AND($AZ136=2,$BG136&lt;&gt;$BG$5),$BI$5,"")</f>
        <v/>
      </c>
      <c r="BJ136" s="139" t="str">
        <f t="shared" ref="BJ136:BJ199" si="38">IF(AND($AZ136=3,BG136&lt;&gt;$BG$5,$BH136&lt;&gt;$BG$5),$BJ$5,"")</f>
        <v/>
      </c>
      <c r="BK136" s="537" t="str">
        <f t="shared" ref="BK136:BK199" si="39">IF(BG136="","",$BK$5)</f>
        <v/>
      </c>
      <c r="BL136" s="539" t="str">
        <f t="shared" ref="BL136:BL199" si="40">IF(BH136="","",$BL$5)</f>
        <v/>
      </c>
      <c r="BM136" s="539" t="str">
        <f t="shared" ref="BM136:BM199" si="41">IF(BI136="","",$BM$5)</f>
        <v/>
      </c>
      <c r="BN136" s="139" t="str">
        <f t="shared" ref="BN136:BN199" si="42">IF(BJ136="","",$BN$5)</f>
        <v/>
      </c>
    </row>
    <row r="137" spans="1:66" s="347" customFormat="1" x14ac:dyDescent="0.25">
      <c r="A137" s="374"/>
      <c r="B137" s="375"/>
      <c r="C137" s="375"/>
      <c r="D137" s="375"/>
      <c r="E137" s="375"/>
      <c r="F137" s="376"/>
      <c r="G137" s="374"/>
      <c r="H137" s="375"/>
      <c r="I137" s="375"/>
      <c r="J137" s="375"/>
      <c r="K137" s="375"/>
      <c r="L137" s="376"/>
      <c r="M137" s="569"/>
      <c r="N137" s="374"/>
      <c r="O137" s="375"/>
      <c r="P137" s="375"/>
      <c r="Q137" s="375"/>
      <c r="R137" s="376"/>
      <c r="S137" s="374"/>
      <c r="T137" s="375"/>
      <c r="U137" s="375"/>
      <c r="V137" s="375"/>
      <c r="W137" s="376"/>
      <c r="X137" s="566"/>
      <c r="Y137" s="375"/>
      <c r="Z137" s="375"/>
      <c r="AA137" s="375"/>
      <c r="AB137" s="375"/>
      <c r="AC137" s="375"/>
      <c r="AD137" s="375"/>
      <c r="AE137" s="375"/>
      <c r="AF137" s="375"/>
      <c r="AG137" s="375"/>
      <c r="AH137" s="375"/>
      <c r="AI137" s="375"/>
      <c r="AJ137" s="375"/>
      <c r="AK137" s="375"/>
      <c r="AL137" s="375"/>
      <c r="AM137" s="568"/>
      <c r="AN137" s="374"/>
      <c r="AO137" s="376"/>
      <c r="AP137" s="374"/>
      <c r="AQ137" s="375"/>
      <c r="AR137" s="375"/>
      <c r="AS137" s="375"/>
      <c r="AT137" s="376"/>
      <c r="AU137" s="566"/>
      <c r="AV137" s="375"/>
      <c r="AW137" s="375"/>
      <c r="AX137" s="375"/>
      <c r="AY137" s="376"/>
      <c r="AZ137" s="413" t="str">
        <f t="shared" si="12"/>
        <v/>
      </c>
      <c r="BA137" s="538" t="str">
        <f t="shared" si="35"/>
        <v xml:space="preserve">  </v>
      </c>
      <c r="BB137" s="138" t="str">
        <f>IF(AZ137&gt;3,"",IF(E137='Classement TROPHEE'!$T$1,"",IF(AZ137=1,1,IF(AND(AZ137=2,BB136=""),1,IF(AND(AZ137=3,BB136="",BB135=""),1,"")))))</f>
        <v/>
      </c>
      <c r="BC137" s="138" t="str">
        <f t="shared" si="32"/>
        <v/>
      </c>
      <c r="BD137" s="138" t="str">
        <f t="shared" si="33"/>
        <v/>
      </c>
      <c r="BE137" s="138" t="str">
        <f t="shared" si="34"/>
        <v/>
      </c>
      <c r="BF137" s="347" t="str">
        <f>IF(COUNTIFS('Remise des Trophées'!$F$5:$F$204,'Classement-Individuel'!B137&amp;" "&amp;'Classement-Individuel'!C137&amp;" "&amp;'Classement-Individuel'!D137,'Remise des Trophées'!$I$5:$I$204,1)=0,"",COUNTIFS('Remise des Trophées'!$F$5:$F$204,'Classement-Individuel'!B137&amp;" "&amp;'Classement-Individuel'!C137&amp;" "&amp;'Classement-Individuel'!D137,'Remise des Trophées'!$I$5:$I$204,1))</f>
        <v/>
      </c>
      <c r="BG137" s="537" t="str">
        <f>IF(BF137=2,IF(COUNTIFS(BA$7:BA136,BA137,BF$7:BF136,2,BG$7:BG136,1)=1,"",IF(BB137="","",$BG$5)),IF(BB137="","",$BG$5))</f>
        <v/>
      </c>
      <c r="BH137" s="539" t="str">
        <f t="shared" si="36"/>
        <v/>
      </c>
      <c r="BI137" s="539" t="str">
        <f t="shared" si="37"/>
        <v/>
      </c>
      <c r="BJ137" s="139" t="str">
        <f t="shared" si="38"/>
        <v/>
      </c>
      <c r="BK137" s="537" t="str">
        <f t="shared" si="39"/>
        <v/>
      </c>
      <c r="BL137" s="539" t="str">
        <f t="shared" si="40"/>
        <v/>
      </c>
      <c r="BM137" s="539" t="str">
        <f t="shared" si="41"/>
        <v/>
      </c>
      <c r="BN137" s="139" t="str">
        <f t="shared" si="42"/>
        <v/>
      </c>
    </row>
    <row r="138" spans="1:66" s="347" customFormat="1" x14ac:dyDescent="0.25">
      <c r="A138" s="374"/>
      <c r="B138" s="375"/>
      <c r="C138" s="375"/>
      <c r="D138" s="375"/>
      <c r="E138" s="375"/>
      <c r="F138" s="376"/>
      <c r="G138" s="374"/>
      <c r="H138" s="375"/>
      <c r="I138" s="375"/>
      <c r="J138" s="375"/>
      <c r="K138" s="375"/>
      <c r="L138" s="376"/>
      <c r="M138" s="569"/>
      <c r="N138" s="374"/>
      <c r="O138" s="375"/>
      <c r="P138" s="375"/>
      <c r="Q138" s="375"/>
      <c r="R138" s="376"/>
      <c r="S138" s="374"/>
      <c r="T138" s="375"/>
      <c r="U138" s="375"/>
      <c r="V138" s="375"/>
      <c r="W138" s="376"/>
      <c r="X138" s="566"/>
      <c r="Y138" s="375"/>
      <c r="Z138" s="375"/>
      <c r="AA138" s="375"/>
      <c r="AB138" s="375"/>
      <c r="AC138" s="375"/>
      <c r="AD138" s="375"/>
      <c r="AE138" s="375"/>
      <c r="AF138" s="375"/>
      <c r="AG138" s="375"/>
      <c r="AH138" s="375"/>
      <c r="AI138" s="375"/>
      <c r="AJ138" s="375"/>
      <c r="AK138" s="375"/>
      <c r="AL138" s="375"/>
      <c r="AM138" s="568"/>
      <c r="AN138" s="374"/>
      <c r="AO138" s="376"/>
      <c r="AP138" s="374"/>
      <c r="AQ138" s="375"/>
      <c r="AR138" s="375"/>
      <c r="AS138" s="375"/>
      <c r="AT138" s="376"/>
      <c r="AU138" s="566"/>
      <c r="AV138" s="375"/>
      <c r="AW138" s="375"/>
      <c r="AX138" s="375"/>
      <c r="AY138" s="376"/>
      <c r="AZ138" s="413" t="str">
        <f t="shared" si="12"/>
        <v/>
      </c>
      <c r="BA138" s="538" t="str">
        <f t="shared" si="35"/>
        <v xml:space="preserve">  </v>
      </c>
      <c r="BB138" s="138" t="str">
        <f>IF(AZ138&gt;3,"",IF(E138='Classement TROPHEE'!$T$1,"",IF(AZ138=1,1,IF(AND(AZ138=2,BB137=""),1,IF(AND(AZ138=3,BB137="",BB136=""),1,"")))))</f>
        <v/>
      </c>
      <c r="BC138" s="138" t="str">
        <f t="shared" si="32"/>
        <v/>
      </c>
      <c r="BD138" s="138" t="str">
        <f t="shared" si="33"/>
        <v/>
      </c>
      <c r="BE138" s="138" t="str">
        <f t="shared" si="34"/>
        <v/>
      </c>
      <c r="BF138" s="347" t="str">
        <f>IF(COUNTIFS('Remise des Trophées'!$F$5:$F$204,'Classement-Individuel'!B138&amp;" "&amp;'Classement-Individuel'!C138&amp;" "&amp;'Classement-Individuel'!D138,'Remise des Trophées'!$I$5:$I$204,1)=0,"",COUNTIFS('Remise des Trophées'!$F$5:$F$204,'Classement-Individuel'!B138&amp;" "&amp;'Classement-Individuel'!C138&amp;" "&amp;'Classement-Individuel'!D138,'Remise des Trophées'!$I$5:$I$204,1))</f>
        <v/>
      </c>
      <c r="BG138" s="537" t="str">
        <f>IF(BF138=2,IF(COUNTIFS(BA$7:BA137,BA138,BF$7:BF137,2,BG$7:BG137,1)=1,"",IF(BB138="","",$BG$5)),IF(BB138="","",$BG$5))</f>
        <v/>
      </c>
      <c r="BH138" s="539" t="str">
        <f t="shared" si="36"/>
        <v/>
      </c>
      <c r="BI138" s="539" t="str">
        <f t="shared" si="37"/>
        <v/>
      </c>
      <c r="BJ138" s="139" t="str">
        <f t="shared" si="38"/>
        <v/>
      </c>
      <c r="BK138" s="537" t="str">
        <f t="shared" si="39"/>
        <v/>
      </c>
      <c r="BL138" s="539" t="str">
        <f t="shared" si="40"/>
        <v/>
      </c>
      <c r="BM138" s="539" t="str">
        <f t="shared" si="41"/>
        <v/>
      </c>
      <c r="BN138" s="139" t="str">
        <f t="shared" si="42"/>
        <v/>
      </c>
    </row>
    <row r="139" spans="1:66" s="347" customFormat="1" x14ac:dyDescent="0.25">
      <c r="A139" s="374"/>
      <c r="B139" s="375"/>
      <c r="C139" s="375"/>
      <c r="D139" s="375"/>
      <c r="E139" s="375"/>
      <c r="F139" s="376"/>
      <c r="G139" s="374"/>
      <c r="H139" s="375"/>
      <c r="I139" s="375"/>
      <c r="J139" s="375"/>
      <c r="K139" s="375"/>
      <c r="L139" s="376"/>
      <c r="M139" s="569"/>
      <c r="N139" s="374"/>
      <c r="O139" s="375"/>
      <c r="P139" s="375"/>
      <c r="Q139" s="375"/>
      <c r="R139" s="376"/>
      <c r="S139" s="374"/>
      <c r="T139" s="375"/>
      <c r="U139" s="375"/>
      <c r="V139" s="375"/>
      <c r="W139" s="376"/>
      <c r="X139" s="566"/>
      <c r="Y139" s="375"/>
      <c r="Z139" s="375"/>
      <c r="AA139" s="375"/>
      <c r="AB139" s="375"/>
      <c r="AC139" s="375"/>
      <c r="AD139" s="375"/>
      <c r="AE139" s="375"/>
      <c r="AF139" s="375"/>
      <c r="AG139" s="375"/>
      <c r="AH139" s="375"/>
      <c r="AI139" s="375"/>
      <c r="AJ139" s="375"/>
      <c r="AK139" s="375"/>
      <c r="AL139" s="375"/>
      <c r="AM139" s="568"/>
      <c r="AN139" s="374"/>
      <c r="AO139" s="376"/>
      <c r="AP139" s="374"/>
      <c r="AQ139" s="375"/>
      <c r="AR139" s="375"/>
      <c r="AS139" s="375"/>
      <c r="AT139" s="376"/>
      <c r="AU139" s="566"/>
      <c r="AV139" s="375"/>
      <c r="AW139" s="375"/>
      <c r="AX139" s="375"/>
      <c r="AY139" s="376"/>
      <c r="AZ139" s="413" t="str">
        <f t="shared" si="12"/>
        <v/>
      </c>
      <c r="BA139" s="538" t="str">
        <f t="shared" si="35"/>
        <v xml:space="preserve">  </v>
      </c>
      <c r="BB139" s="138" t="str">
        <f>IF(AZ139&gt;3,"",IF(E139='Classement TROPHEE'!$T$1,"",IF(AZ139=1,1,IF(AND(AZ139=2,BB138=""),1,IF(AND(AZ139=3,BB138="",BB137=""),1,"")))))</f>
        <v/>
      </c>
      <c r="BC139" s="138" t="str">
        <f t="shared" si="32"/>
        <v/>
      </c>
      <c r="BD139" s="138" t="str">
        <f t="shared" si="33"/>
        <v/>
      </c>
      <c r="BE139" s="138" t="str">
        <f t="shared" si="34"/>
        <v/>
      </c>
      <c r="BF139" s="347" t="str">
        <f>IF(COUNTIFS('Remise des Trophées'!$F$5:$F$204,'Classement-Individuel'!B139&amp;" "&amp;'Classement-Individuel'!C139&amp;" "&amp;'Classement-Individuel'!D139,'Remise des Trophées'!$I$5:$I$204,1)=0,"",COUNTIFS('Remise des Trophées'!$F$5:$F$204,'Classement-Individuel'!B139&amp;" "&amp;'Classement-Individuel'!C139&amp;" "&amp;'Classement-Individuel'!D139,'Remise des Trophées'!$I$5:$I$204,1))</f>
        <v/>
      </c>
      <c r="BG139" s="537" t="str">
        <f>IF(BF139=2,IF(COUNTIFS(BA$7:BA138,BA139,BF$7:BF138,2,BG$7:BG138,1)=1,"",IF(BB139="","",$BG$5)),IF(BB139="","",$BG$5))</f>
        <v/>
      </c>
      <c r="BH139" s="539" t="str">
        <f t="shared" si="36"/>
        <v/>
      </c>
      <c r="BI139" s="539" t="str">
        <f t="shared" si="37"/>
        <v/>
      </c>
      <c r="BJ139" s="139" t="str">
        <f t="shared" si="38"/>
        <v/>
      </c>
      <c r="BK139" s="537" t="str">
        <f t="shared" si="39"/>
        <v/>
      </c>
      <c r="BL139" s="539" t="str">
        <f t="shared" si="40"/>
        <v/>
      </c>
      <c r="BM139" s="539" t="str">
        <f t="shared" si="41"/>
        <v/>
      </c>
      <c r="BN139" s="139" t="str">
        <f t="shared" si="42"/>
        <v/>
      </c>
    </row>
    <row r="140" spans="1:66" s="347" customFormat="1" x14ac:dyDescent="0.25">
      <c r="A140" s="374"/>
      <c r="B140" s="375"/>
      <c r="C140" s="375"/>
      <c r="D140" s="375"/>
      <c r="E140" s="375"/>
      <c r="F140" s="376"/>
      <c r="G140" s="374"/>
      <c r="H140" s="375"/>
      <c r="I140" s="375"/>
      <c r="J140" s="375"/>
      <c r="K140" s="375"/>
      <c r="L140" s="376"/>
      <c r="M140" s="569"/>
      <c r="N140" s="374"/>
      <c r="O140" s="375"/>
      <c r="P140" s="375"/>
      <c r="Q140" s="375"/>
      <c r="R140" s="376"/>
      <c r="S140" s="374"/>
      <c r="T140" s="375"/>
      <c r="U140" s="375"/>
      <c r="V140" s="375"/>
      <c r="W140" s="376"/>
      <c r="X140" s="566"/>
      <c r="Y140" s="375"/>
      <c r="Z140" s="375"/>
      <c r="AA140" s="375"/>
      <c r="AB140" s="375"/>
      <c r="AC140" s="375"/>
      <c r="AD140" s="375"/>
      <c r="AE140" s="375"/>
      <c r="AF140" s="375"/>
      <c r="AG140" s="375"/>
      <c r="AH140" s="375"/>
      <c r="AI140" s="375"/>
      <c r="AJ140" s="375"/>
      <c r="AK140" s="375"/>
      <c r="AL140" s="375"/>
      <c r="AM140" s="568"/>
      <c r="AN140" s="374"/>
      <c r="AO140" s="376"/>
      <c r="AP140" s="374"/>
      <c r="AQ140" s="375"/>
      <c r="AR140" s="375"/>
      <c r="AS140" s="375"/>
      <c r="AT140" s="376"/>
      <c r="AU140" s="566"/>
      <c r="AV140" s="375"/>
      <c r="AW140" s="375"/>
      <c r="AX140" s="375"/>
      <c r="AY140" s="376"/>
      <c r="AZ140" s="413" t="str">
        <f t="shared" si="12"/>
        <v/>
      </c>
      <c r="BA140" s="538" t="str">
        <f t="shared" si="35"/>
        <v xml:space="preserve">  </v>
      </c>
      <c r="BB140" s="138" t="str">
        <f>IF(AZ140&gt;3,"",IF(E140='Classement TROPHEE'!$T$1,"",IF(AZ140=1,1,IF(AND(AZ140=2,BB139=""),1,IF(AND(AZ140=3,BB139="",BB138=""),1,"")))))</f>
        <v/>
      </c>
      <c r="BC140" s="138" t="str">
        <f t="shared" si="32"/>
        <v/>
      </c>
      <c r="BD140" s="138" t="str">
        <f t="shared" si="33"/>
        <v/>
      </c>
      <c r="BE140" s="138" t="str">
        <f t="shared" si="34"/>
        <v/>
      </c>
      <c r="BF140" s="347" t="str">
        <f>IF(COUNTIFS('Remise des Trophées'!$F$5:$F$204,'Classement-Individuel'!B140&amp;" "&amp;'Classement-Individuel'!C140&amp;" "&amp;'Classement-Individuel'!D140,'Remise des Trophées'!$I$5:$I$204,1)=0,"",COUNTIFS('Remise des Trophées'!$F$5:$F$204,'Classement-Individuel'!B140&amp;" "&amp;'Classement-Individuel'!C140&amp;" "&amp;'Classement-Individuel'!D140,'Remise des Trophées'!$I$5:$I$204,1))</f>
        <v/>
      </c>
      <c r="BG140" s="537" t="str">
        <f>IF(BF140=2,IF(COUNTIFS(BA$7:BA139,BA140,BF$7:BF139,2,BG$7:BG139,1)=1,"",IF(BB140="","",$BG$5)),IF(BB140="","",$BG$5))</f>
        <v/>
      </c>
      <c r="BH140" s="539" t="str">
        <f t="shared" si="36"/>
        <v/>
      </c>
      <c r="BI140" s="539" t="str">
        <f t="shared" si="37"/>
        <v/>
      </c>
      <c r="BJ140" s="139" t="str">
        <f t="shared" si="38"/>
        <v/>
      </c>
      <c r="BK140" s="537" t="str">
        <f t="shared" si="39"/>
        <v/>
      </c>
      <c r="BL140" s="539" t="str">
        <f t="shared" si="40"/>
        <v/>
      </c>
      <c r="BM140" s="539" t="str">
        <f t="shared" si="41"/>
        <v/>
      </c>
      <c r="BN140" s="139" t="str">
        <f t="shared" si="42"/>
        <v/>
      </c>
    </row>
    <row r="141" spans="1:66" s="347" customFormat="1" x14ac:dyDescent="0.25">
      <c r="A141" s="374"/>
      <c r="B141" s="375"/>
      <c r="C141" s="375"/>
      <c r="D141" s="375"/>
      <c r="E141" s="375"/>
      <c r="F141" s="376"/>
      <c r="G141" s="374"/>
      <c r="H141" s="375"/>
      <c r="I141" s="375"/>
      <c r="J141" s="375"/>
      <c r="K141" s="375"/>
      <c r="L141" s="376"/>
      <c r="M141" s="569"/>
      <c r="N141" s="374"/>
      <c r="O141" s="375"/>
      <c r="P141" s="375"/>
      <c r="Q141" s="375"/>
      <c r="R141" s="376"/>
      <c r="S141" s="374"/>
      <c r="T141" s="375"/>
      <c r="U141" s="375"/>
      <c r="V141" s="375"/>
      <c r="W141" s="376"/>
      <c r="X141" s="566"/>
      <c r="Y141" s="375"/>
      <c r="Z141" s="375"/>
      <c r="AA141" s="375"/>
      <c r="AB141" s="375"/>
      <c r="AC141" s="375"/>
      <c r="AD141" s="375"/>
      <c r="AE141" s="375"/>
      <c r="AF141" s="375"/>
      <c r="AG141" s="375"/>
      <c r="AH141" s="375"/>
      <c r="AI141" s="375"/>
      <c r="AJ141" s="375"/>
      <c r="AK141" s="375"/>
      <c r="AL141" s="375"/>
      <c r="AM141" s="568"/>
      <c r="AN141" s="374"/>
      <c r="AO141" s="376"/>
      <c r="AP141" s="374"/>
      <c r="AQ141" s="375"/>
      <c r="AR141" s="375"/>
      <c r="AS141" s="375"/>
      <c r="AT141" s="376"/>
      <c r="AU141" s="566"/>
      <c r="AV141" s="375"/>
      <c r="AW141" s="375"/>
      <c r="AX141" s="375"/>
      <c r="AY141" s="376"/>
      <c r="AZ141" s="413" t="str">
        <f t="shared" si="12"/>
        <v/>
      </c>
      <c r="BA141" s="538" t="str">
        <f t="shared" si="35"/>
        <v xml:space="preserve">  </v>
      </c>
      <c r="BB141" s="138" t="str">
        <f>IF(AZ141&gt;3,"",IF(E141='Classement TROPHEE'!$T$1,"",IF(AZ141=1,1,IF(AND(AZ141=2,BB140=""),1,IF(AND(AZ141=3,BB140="",BB139=""),1,"")))))</f>
        <v/>
      </c>
      <c r="BC141" s="138" t="str">
        <f t="shared" si="32"/>
        <v/>
      </c>
      <c r="BD141" s="138" t="str">
        <f t="shared" si="33"/>
        <v/>
      </c>
      <c r="BE141" s="138" t="str">
        <f t="shared" si="34"/>
        <v/>
      </c>
      <c r="BF141" s="347" t="str">
        <f>IF(COUNTIFS('Remise des Trophées'!$F$5:$F$204,'Classement-Individuel'!B141&amp;" "&amp;'Classement-Individuel'!C141&amp;" "&amp;'Classement-Individuel'!D141,'Remise des Trophées'!$I$5:$I$204,1)=0,"",COUNTIFS('Remise des Trophées'!$F$5:$F$204,'Classement-Individuel'!B141&amp;" "&amp;'Classement-Individuel'!C141&amp;" "&amp;'Classement-Individuel'!D141,'Remise des Trophées'!$I$5:$I$204,1))</f>
        <v/>
      </c>
      <c r="BG141" s="537" t="str">
        <f>IF(BF141=2,IF(COUNTIFS(BA$7:BA140,BA141,BF$7:BF140,2,BG$7:BG140,1)=1,"",IF(BB141="","",$BG$5)),IF(BB141="","",$BG$5))</f>
        <v/>
      </c>
      <c r="BH141" s="539" t="str">
        <f t="shared" si="36"/>
        <v/>
      </c>
      <c r="BI141" s="539" t="str">
        <f t="shared" si="37"/>
        <v/>
      </c>
      <c r="BJ141" s="139" t="str">
        <f t="shared" si="38"/>
        <v/>
      </c>
      <c r="BK141" s="537" t="str">
        <f t="shared" si="39"/>
        <v/>
      </c>
      <c r="BL141" s="539" t="str">
        <f t="shared" si="40"/>
        <v/>
      </c>
      <c r="BM141" s="539" t="str">
        <f t="shared" si="41"/>
        <v/>
      </c>
      <c r="BN141" s="139" t="str">
        <f t="shared" si="42"/>
        <v/>
      </c>
    </row>
    <row r="142" spans="1:66" s="347" customFormat="1" x14ac:dyDescent="0.25">
      <c r="A142" s="374"/>
      <c r="B142" s="375"/>
      <c r="C142" s="375"/>
      <c r="D142" s="375"/>
      <c r="E142" s="375"/>
      <c r="F142" s="376"/>
      <c r="G142" s="374"/>
      <c r="H142" s="375"/>
      <c r="I142" s="375"/>
      <c r="J142" s="375"/>
      <c r="K142" s="375"/>
      <c r="L142" s="376"/>
      <c r="M142" s="569"/>
      <c r="N142" s="374"/>
      <c r="O142" s="375"/>
      <c r="P142" s="375"/>
      <c r="Q142" s="375"/>
      <c r="R142" s="376"/>
      <c r="S142" s="374"/>
      <c r="T142" s="375"/>
      <c r="U142" s="375"/>
      <c r="V142" s="375"/>
      <c r="W142" s="376"/>
      <c r="X142" s="566"/>
      <c r="Y142" s="375"/>
      <c r="Z142" s="375"/>
      <c r="AA142" s="375"/>
      <c r="AB142" s="375"/>
      <c r="AC142" s="375"/>
      <c r="AD142" s="375"/>
      <c r="AE142" s="375"/>
      <c r="AF142" s="375"/>
      <c r="AG142" s="375"/>
      <c r="AH142" s="375"/>
      <c r="AI142" s="375"/>
      <c r="AJ142" s="375"/>
      <c r="AK142" s="375"/>
      <c r="AL142" s="375"/>
      <c r="AM142" s="568"/>
      <c r="AN142" s="374"/>
      <c r="AO142" s="376"/>
      <c r="AP142" s="374"/>
      <c r="AQ142" s="375"/>
      <c r="AR142" s="375"/>
      <c r="AS142" s="375"/>
      <c r="AT142" s="376"/>
      <c r="AU142" s="566"/>
      <c r="AV142" s="375"/>
      <c r="AW142" s="375"/>
      <c r="AX142" s="375"/>
      <c r="AY142" s="376"/>
      <c r="AZ142" s="413" t="str">
        <f t="shared" si="12"/>
        <v/>
      </c>
      <c r="BA142" s="538" t="str">
        <f t="shared" si="35"/>
        <v xml:space="preserve">  </v>
      </c>
      <c r="BB142" s="138" t="str">
        <f>IF(AZ142&gt;3,"",IF(E142='Classement TROPHEE'!$T$1,"",IF(AZ142=1,1,IF(AND(AZ142=2,BB141=""),1,IF(AND(AZ142=3,BB141="",BB140=""),1,"")))))</f>
        <v/>
      </c>
      <c r="BC142" s="138" t="str">
        <f t="shared" si="32"/>
        <v/>
      </c>
      <c r="BD142" s="138" t="str">
        <f t="shared" si="33"/>
        <v/>
      </c>
      <c r="BE142" s="138" t="str">
        <f t="shared" si="34"/>
        <v/>
      </c>
      <c r="BF142" s="347" t="str">
        <f>IF(COUNTIFS('Remise des Trophées'!$F$5:$F$204,'Classement-Individuel'!B142&amp;" "&amp;'Classement-Individuel'!C142&amp;" "&amp;'Classement-Individuel'!D142,'Remise des Trophées'!$I$5:$I$204,1)=0,"",COUNTIFS('Remise des Trophées'!$F$5:$F$204,'Classement-Individuel'!B142&amp;" "&amp;'Classement-Individuel'!C142&amp;" "&amp;'Classement-Individuel'!D142,'Remise des Trophées'!$I$5:$I$204,1))</f>
        <v/>
      </c>
      <c r="BG142" s="537" t="str">
        <f>IF(BF142=2,IF(COUNTIFS(BA$7:BA141,BA142,BF$7:BF141,2,BG$7:BG141,1)=1,"",IF(BB142="","",$BG$5)),IF(BB142="","",$BG$5))</f>
        <v/>
      </c>
      <c r="BH142" s="539" t="str">
        <f t="shared" si="36"/>
        <v/>
      </c>
      <c r="BI142" s="539" t="str">
        <f t="shared" si="37"/>
        <v/>
      </c>
      <c r="BJ142" s="139" t="str">
        <f t="shared" si="38"/>
        <v/>
      </c>
      <c r="BK142" s="537" t="str">
        <f t="shared" si="39"/>
        <v/>
      </c>
      <c r="BL142" s="539" t="str">
        <f t="shared" si="40"/>
        <v/>
      </c>
      <c r="BM142" s="539" t="str">
        <f t="shared" si="41"/>
        <v/>
      </c>
      <c r="BN142" s="139" t="str">
        <f t="shared" si="42"/>
        <v/>
      </c>
    </row>
    <row r="143" spans="1:66" s="347" customFormat="1" x14ac:dyDescent="0.25">
      <c r="A143" s="374"/>
      <c r="B143" s="375"/>
      <c r="C143" s="375"/>
      <c r="D143" s="375"/>
      <c r="E143" s="375"/>
      <c r="F143" s="376"/>
      <c r="G143" s="374"/>
      <c r="H143" s="375"/>
      <c r="I143" s="375"/>
      <c r="J143" s="375"/>
      <c r="K143" s="375"/>
      <c r="L143" s="376"/>
      <c r="M143" s="569"/>
      <c r="N143" s="374"/>
      <c r="O143" s="375"/>
      <c r="P143" s="375"/>
      <c r="Q143" s="375"/>
      <c r="R143" s="376"/>
      <c r="S143" s="374"/>
      <c r="T143" s="375"/>
      <c r="U143" s="375"/>
      <c r="V143" s="375"/>
      <c r="W143" s="376"/>
      <c r="X143" s="566"/>
      <c r="Y143" s="375"/>
      <c r="Z143" s="375"/>
      <c r="AA143" s="375"/>
      <c r="AB143" s="375"/>
      <c r="AC143" s="375"/>
      <c r="AD143" s="375"/>
      <c r="AE143" s="375"/>
      <c r="AF143" s="375"/>
      <c r="AG143" s="375"/>
      <c r="AH143" s="375"/>
      <c r="AI143" s="375"/>
      <c r="AJ143" s="375"/>
      <c r="AK143" s="375"/>
      <c r="AL143" s="375"/>
      <c r="AM143" s="568"/>
      <c r="AN143" s="374"/>
      <c r="AO143" s="376"/>
      <c r="AP143" s="374"/>
      <c r="AQ143" s="375"/>
      <c r="AR143" s="375"/>
      <c r="AS143" s="375"/>
      <c r="AT143" s="376"/>
      <c r="AU143" s="566"/>
      <c r="AV143" s="375"/>
      <c r="AW143" s="375"/>
      <c r="AX143" s="375"/>
      <c r="AY143" s="376"/>
      <c r="AZ143" s="413" t="str">
        <f t="shared" si="12"/>
        <v/>
      </c>
      <c r="BA143" s="538" t="str">
        <f t="shared" si="35"/>
        <v xml:space="preserve">  </v>
      </c>
      <c r="BB143" s="138" t="str">
        <f>IF(AZ143&gt;3,"",IF(E143='Classement TROPHEE'!$T$1,"",IF(AZ143=1,1,IF(AND(AZ143=2,BB142=""),1,IF(AND(AZ143=3,BB142="",BB141=""),1,"")))))</f>
        <v/>
      </c>
      <c r="BC143" s="138" t="str">
        <f t="shared" si="32"/>
        <v/>
      </c>
      <c r="BD143" s="138" t="str">
        <f t="shared" si="33"/>
        <v/>
      </c>
      <c r="BE143" s="138" t="str">
        <f t="shared" si="34"/>
        <v/>
      </c>
      <c r="BF143" s="347" t="str">
        <f>IF(COUNTIFS('Remise des Trophées'!$F$5:$F$204,'Classement-Individuel'!B143&amp;" "&amp;'Classement-Individuel'!C143&amp;" "&amp;'Classement-Individuel'!D143,'Remise des Trophées'!$I$5:$I$204,1)=0,"",COUNTIFS('Remise des Trophées'!$F$5:$F$204,'Classement-Individuel'!B143&amp;" "&amp;'Classement-Individuel'!C143&amp;" "&amp;'Classement-Individuel'!D143,'Remise des Trophées'!$I$5:$I$204,1))</f>
        <v/>
      </c>
      <c r="BG143" s="537" t="str">
        <f>IF(BF143=2,IF(COUNTIFS(BA$7:BA142,BA143,BF$7:BF142,2,BG$7:BG142,1)=1,"",IF(BB143="","",$BG$5)),IF(BB143="","",$BG$5))</f>
        <v/>
      </c>
      <c r="BH143" s="539" t="str">
        <f t="shared" si="36"/>
        <v/>
      </c>
      <c r="BI143" s="539" t="str">
        <f t="shared" si="37"/>
        <v/>
      </c>
      <c r="BJ143" s="139" t="str">
        <f t="shared" si="38"/>
        <v/>
      </c>
      <c r="BK143" s="537" t="str">
        <f t="shared" si="39"/>
        <v/>
      </c>
      <c r="BL143" s="539" t="str">
        <f t="shared" si="40"/>
        <v/>
      </c>
      <c r="BM143" s="539" t="str">
        <f t="shared" si="41"/>
        <v/>
      </c>
      <c r="BN143" s="139" t="str">
        <f t="shared" si="42"/>
        <v/>
      </c>
    </row>
    <row r="144" spans="1:66" s="347" customFormat="1" x14ac:dyDescent="0.25">
      <c r="A144" s="374"/>
      <c r="B144" s="375"/>
      <c r="C144" s="375"/>
      <c r="D144" s="375"/>
      <c r="E144" s="375"/>
      <c r="F144" s="376"/>
      <c r="G144" s="374"/>
      <c r="H144" s="375"/>
      <c r="I144" s="375"/>
      <c r="J144" s="375"/>
      <c r="K144" s="375"/>
      <c r="L144" s="376"/>
      <c r="M144" s="569"/>
      <c r="N144" s="374"/>
      <c r="O144" s="375"/>
      <c r="P144" s="375"/>
      <c r="Q144" s="375"/>
      <c r="R144" s="376"/>
      <c r="S144" s="374"/>
      <c r="T144" s="375"/>
      <c r="U144" s="375"/>
      <c r="V144" s="375"/>
      <c r="W144" s="376"/>
      <c r="X144" s="566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568"/>
      <c r="AN144" s="374"/>
      <c r="AO144" s="376"/>
      <c r="AP144" s="374"/>
      <c r="AQ144" s="375"/>
      <c r="AR144" s="375"/>
      <c r="AS144" s="375"/>
      <c r="AT144" s="376"/>
      <c r="AU144" s="566"/>
      <c r="AV144" s="375"/>
      <c r="AW144" s="375"/>
      <c r="AX144" s="375"/>
      <c r="AY144" s="376"/>
      <c r="AZ144" s="413" t="str">
        <f t="shared" si="12"/>
        <v/>
      </c>
      <c r="BA144" s="538" t="str">
        <f t="shared" si="35"/>
        <v xml:space="preserve">  </v>
      </c>
      <c r="BB144" s="138" t="str">
        <f>IF(AZ144&gt;3,"",IF(E144='Classement TROPHEE'!$T$1,"",IF(AZ144=1,1,IF(AND(AZ144=2,BB143=""),1,IF(AND(AZ144=3,BB143="",BB142=""),1,"")))))</f>
        <v/>
      </c>
      <c r="BC144" s="138" t="str">
        <f t="shared" si="32"/>
        <v/>
      </c>
      <c r="BD144" s="138" t="str">
        <f t="shared" si="33"/>
        <v/>
      </c>
      <c r="BE144" s="138" t="str">
        <f t="shared" si="34"/>
        <v/>
      </c>
      <c r="BF144" s="347" t="str">
        <f>IF(COUNTIFS('Remise des Trophées'!$F$5:$F$204,'Classement-Individuel'!B144&amp;" "&amp;'Classement-Individuel'!C144&amp;" "&amp;'Classement-Individuel'!D144,'Remise des Trophées'!$I$5:$I$204,1)=0,"",COUNTIFS('Remise des Trophées'!$F$5:$F$204,'Classement-Individuel'!B144&amp;" "&amp;'Classement-Individuel'!C144&amp;" "&amp;'Classement-Individuel'!D144,'Remise des Trophées'!$I$5:$I$204,1))</f>
        <v/>
      </c>
      <c r="BG144" s="537" t="str">
        <f>IF(BF144=2,IF(COUNTIFS(BA$7:BA143,BA144,BF$7:BF143,2,BG$7:BG143,1)=1,"",IF(BB144="","",$BG$5)),IF(BB144="","",$BG$5))</f>
        <v/>
      </c>
      <c r="BH144" s="539" t="str">
        <f t="shared" si="36"/>
        <v/>
      </c>
      <c r="BI144" s="539" t="str">
        <f t="shared" si="37"/>
        <v/>
      </c>
      <c r="BJ144" s="139" t="str">
        <f t="shared" si="38"/>
        <v/>
      </c>
      <c r="BK144" s="537" t="str">
        <f t="shared" si="39"/>
        <v/>
      </c>
      <c r="BL144" s="539" t="str">
        <f t="shared" si="40"/>
        <v/>
      </c>
      <c r="BM144" s="539" t="str">
        <f t="shared" si="41"/>
        <v/>
      </c>
      <c r="BN144" s="139" t="str">
        <f t="shared" si="42"/>
        <v/>
      </c>
    </row>
    <row r="145" spans="1:66" s="347" customFormat="1" x14ac:dyDescent="0.25">
      <c r="A145" s="374"/>
      <c r="B145" s="375"/>
      <c r="C145" s="375"/>
      <c r="D145" s="375"/>
      <c r="E145" s="375"/>
      <c r="F145" s="376"/>
      <c r="G145" s="374"/>
      <c r="H145" s="375"/>
      <c r="I145" s="375"/>
      <c r="J145" s="375"/>
      <c r="K145" s="375"/>
      <c r="L145" s="376"/>
      <c r="M145" s="569"/>
      <c r="N145" s="374"/>
      <c r="O145" s="375"/>
      <c r="P145" s="375"/>
      <c r="Q145" s="375"/>
      <c r="R145" s="376"/>
      <c r="S145" s="374"/>
      <c r="T145" s="375"/>
      <c r="U145" s="375"/>
      <c r="V145" s="375"/>
      <c r="W145" s="376"/>
      <c r="X145" s="566"/>
      <c r="Y145" s="375"/>
      <c r="Z145" s="375"/>
      <c r="AA145" s="375"/>
      <c r="AB145" s="375"/>
      <c r="AC145" s="375"/>
      <c r="AD145" s="375"/>
      <c r="AE145" s="375"/>
      <c r="AF145" s="375"/>
      <c r="AG145" s="375"/>
      <c r="AH145" s="375"/>
      <c r="AI145" s="375"/>
      <c r="AJ145" s="375"/>
      <c r="AK145" s="375"/>
      <c r="AL145" s="375"/>
      <c r="AM145" s="568"/>
      <c r="AN145" s="374"/>
      <c r="AO145" s="376"/>
      <c r="AP145" s="374"/>
      <c r="AQ145" s="375"/>
      <c r="AR145" s="375"/>
      <c r="AS145" s="375"/>
      <c r="AT145" s="376"/>
      <c r="AU145" s="566"/>
      <c r="AV145" s="375"/>
      <c r="AW145" s="375"/>
      <c r="AX145" s="375"/>
      <c r="AY145" s="376"/>
      <c r="AZ145" s="413" t="str">
        <f t="shared" si="12"/>
        <v/>
      </c>
      <c r="BA145" s="538" t="str">
        <f t="shared" si="35"/>
        <v xml:space="preserve">  </v>
      </c>
      <c r="BB145" s="138" t="str">
        <f>IF(AZ145&gt;3,"",IF(E145='Classement TROPHEE'!$T$1,"",IF(AZ145=1,1,IF(AND(AZ145=2,BB144=""),1,IF(AND(AZ145=3,BB144="",BB143=""),1,"")))))</f>
        <v/>
      </c>
      <c r="BC145" s="138" t="str">
        <f t="shared" si="32"/>
        <v/>
      </c>
      <c r="BD145" s="138" t="str">
        <f t="shared" si="33"/>
        <v/>
      </c>
      <c r="BE145" s="138" t="str">
        <f t="shared" si="34"/>
        <v/>
      </c>
      <c r="BF145" s="347" t="str">
        <f>IF(COUNTIFS('Remise des Trophées'!$F$5:$F$204,'Classement-Individuel'!B145&amp;" "&amp;'Classement-Individuel'!C145&amp;" "&amp;'Classement-Individuel'!D145,'Remise des Trophées'!$I$5:$I$204,1)=0,"",COUNTIFS('Remise des Trophées'!$F$5:$F$204,'Classement-Individuel'!B145&amp;" "&amp;'Classement-Individuel'!C145&amp;" "&amp;'Classement-Individuel'!D145,'Remise des Trophées'!$I$5:$I$204,1))</f>
        <v/>
      </c>
      <c r="BG145" s="537" t="str">
        <f>IF(BF145=2,IF(COUNTIFS(BA$7:BA144,BA145,BF$7:BF144,2,BG$7:BG144,1)=1,"",IF(BB145="","",$BG$5)),IF(BB145="","",$BG$5))</f>
        <v/>
      </c>
      <c r="BH145" s="539" t="str">
        <f t="shared" si="36"/>
        <v/>
      </c>
      <c r="BI145" s="539" t="str">
        <f t="shared" si="37"/>
        <v/>
      </c>
      <c r="BJ145" s="139" t="str">
        <f t="shared" si="38"/>
        <v/>
      </c>
      <c r="BK145" s="537" t="str">
        <f t="shared" si="39"/>
        <v/>
      </c>
      <c r="BL145" s="539" t="str">
        <f t="shared" si="40"/>
        <v/>
      </c>
      <c r="BM145" s="539" t="str">
        <f t="shared" si="41"/>
        <v/>
      </c>
      <c r="BN145" s="139" t="str">
        <f t="shared" si="42"/>
        <v/>
      </c>
    </row>
    <row r="146" spans="1:66" s="347" customFormat="1" x14ac:dyDescent="0.25">
      <c r="A146" s="374"/>
      <c r="B146" s="375"/>
      <c r="C146" s="375"/>
      <c r="D146" s="375"/>
      <c r="E146" s="375"/>
      <c r="F146" s="376"/>
      <c r="G146" s="374"/>
      <c r="H146" s="375"/>
      <c r="I146" s="375"/>
      <c r="J146" s="375"/>
      <c r="K146" s="375"/>
      <c r="L146" s="376"/>
      <c r="M146" s="569"/>
      <c r="N146" s="374"/>
      <c r="O146" s="375"/>
      <c r="P146" s="375"/>
      <c r="Q146" s="375"/>
      <c r="R146" s="376"/>
      <c r="S146" s="374"/>
      <c r="T146" s="375"/>
      <c r="U146" s="375"/>
      <c r="V146" s="375"/>
      <c r="W146" s="376"/>
      <c r="X146" s="566"/>
      <c r="Y146" s="375"/>
      <c r="Z146" s="375"/>
      <c r="AA146" s="375"/>
      <c r="AB146" s="375"/>
      <c r="AC146" s="375"/>
      <c r="AD146" s="375"/>
      <c r="AE146" s="375"/>
      <c r="AF146" s="375"/>
      <c r="AG146" s="375"/>
      <c r="AH146" s="375"/>
      <c r="AI146" s="375"/>
      <c r="AJ146" s="375"/>
      <c r="AK146" s="375"/>
      <c r="AL146" s="375"/>
      <c r="AM146" s="568"/>
      <c r="AN146" s="374"/>
      <c r="AO146" s="376"/>
      <c r="AP146" s="374"/>
      <c r="AQ146" s="375"/>
      <c r="AR146" s="375"/>
      <c r="AS146" s="375"/>
      <c r="AT146" s="376"/>
      <c r="AU146" s="566"/>
      <c r="AV146" s="375"/>
      <c r="AW146" s="375"/>
      <c r="AX146" s="375"/>
      <c r="AY146" s="376"/>
      <c r="AZ146" s="413" t="str">
        <f t="shared" si="12"/>
        <v/>
      </c>
      <c r="BA146" s="538" t="str">
        <f t="shared" si="35"/>
        <v xml:space="preserve">  </v>
      </c>
      <c r="BB146" s="138" t="str">
        <f>IF(AZ146&gt;3,"",IF(E146='Classement TROPHEE'!$T$1,"",IF(AZ146=1,1,IF(AND(AZ146=2,BB145=""),1,IF(AND(AZ146=3,BB145="",BB144=""),1,"")))))</f>
        <v/>
      </c>
      <c r="BC146" s="138" t="str">
        <f t="shared" si="32"/>
        <v/>
      </c>
      <c r="BD146" s="138" t="str">
        <f t="shared" si="33"/>
        <v/>
      </c>
      <c r="BE146" s="138" t="str">
        <f t="shared" si="34"/>
        <v/>
      </c>
      <c r="BF146" s="347" t="str">
        <f>IF(COUNTIFS('Remise des Trophées'!$F$5:$F$204,'Classement-Individuel'!B146&amp;" "&amp;'Classement-Individuel'!C146&amp;" "&amp;'Classement-Individuel'!D146,'Remise des Trophées'!$I$5:$I$204,1)=0,"",COUNTIFS('Remise des Trophées'!$F$5:$F$204,'Classement-Individuel'!B146&amp;" "&amp;'Classement-Individuel'!C146&amp;" "&amp;'Classement-Individuel'!D146,'Remise des Trophées'!$I$5:$I$204,1))</f>
        <v/>
      </c>
      <c r="BG146" s="537" t="str">
        <f>IF(BF146=2,IF(COUNTIFS(BA$7:BA145,BA146,BF$7:BF145,2,BG$7:BG145,1)=1,"",IF(BB146="","",$BG$5)),IF(BB146="","",$BG$5))</f>
        <v/>
      </c>
      <c r="BH146" s="539" t="str">
        <f t="shared" si="36"/>
        <v/>
      </c>
      <c r="BI146" s="539" t="str">
        <f t="shared" si="37"/>
        <v/>
      </c>
      <c r="BJ146" s="139" t="str">
        <f t="shared" si="38"/>
        <v/>
      </c>
      <c r="BK146" s="537" t="str">
        <f t="shared" si="39"/>
        <v/>
      </c>
      <c r="BL146" s="539" t="str">
        <f t="shared" si="40"/>
        <v/>
      </c>
      <c r="BM146" s="539" t="str">
        <f t="shared" si="41"/>
        <v/>
      </c>
      <c r="BN146" s="139" t="str">
        <f t="shared" si="42"/>
        <v/>
      </c>
    </row>
    <row r="147" spans="1:66" s="347" customFormat="1" x14ac:dyDescent="0.25">
      <c r="A147" s="374"/>
      <c r="B147" s="375"/>
      <c r="C147" s="375"/>
      <c r="D147" s="375"/>
      <c r="E147" s="375"/>
      <c r="F147" s="376"/>
      <c r="G147" s="374"/>
      <c r="H147" s="375"/>
      <c r="I147" s="375"/>
      <c r="J147" s="375"/>
      <c r="K147" s="375"/>
      <c r="L147" s="376"/>
      <c r="M147" s="569"/>
      <c r="N147" s="374"/>
      <c r="O147" s="375"/>
      <c r="P147" s="375"/>
      <c r="Q147" s="375"/>
      <c r="R147" s="376"/>
      <c r="S147" s="374"/>
      <c r="T147" s="375"/>
      <c r="U147" s="375"/>
      <c r="V147" s="375"/>
      <c r="W147" s="376"/>
      <c r="X147" s="566"/>
      <c r="Y147" s="375"/>
      <c r="Z147" s="375"/>
      <c r="AA147" s="375"/>
      <c r="AB147" s="375"/>
      <c r="AC147" s="375"/>
      <c r="AD147" s="375"/>
      <c r="AE147" s="375"/>
      <c r="AF147" s="375"/>
      <c r="AG147" s="375"/>
      <c r="AH147" s="375"/>
      <c r="AI147" s="375"/>
      <c r="AJ147" s="375"/>
      <c r="AK147" s="375"/>
      <c r="AL147" s="375"/>
      <c r="AM147" s="568"/>
      <c r="AN147" s="374"/>
      <c r="AO147" s="376"/>
      <c r="AP147" s="374"/>
      <c r="AQ147" s="375"/>
      <c r="AR147" s="375"/>
      <c r="AS147" s="375"/>
      <c r="AT147" s="376"/>
      <c r="AU147" s="566"/>
      <c r="AV147" s="375"/>
      <c r="AW147" s="375"/>
      <c r="AX147" s="375"/>
      <c r="AY147" s="376"/>
      <c r="AZ147" s="413" t="str">
        <f t="shared" si="12"/>
        <v/>
      </c>
      <c r="BA147" s="538" t="str">
        <f t="shared" si="35"/>
        <v xml:space="preserve">  </v>
      </c>
      <c r="BB147" s="138" t="str">
        <f>IF(AZ147&gt;3,"",IF(E147='Classement TROPHEE'!$T$1,"",IF(AZ147=1,1,IF(AND(AZ147=2,BB146=""),1,IF(AND(AZ147=3,BB146="",BB145=""),1,"")))))</f>
        <v/>
      </c>
      <c r="BC147" s="138" t="str">
        <f t="shared" si="32"/>
        <v/>
      </c>
      <c r="BD147" s="138" t="str">
        <f t="shared" si="33"/>
        <v/>
      </c>
      <c r="BE147" s="138" t="str">
        <f t="shared" si="34"/>
        <v/>
      </c>
      <c r="BF147" s="347" t="str">
        <f>IF(COUNTIFS('Remise des Trophées'!$F$5:$F$204,'Classement-Individuel'!B147&amp;" "&amp;'Classement-Individuel'!C147&amp;" "&amp;'Classement-Individuel'!D147,'Remise des Trophées'!$I$5:$I$204,1)=0,"",COUNTIFS('Remise des Trophées'!$F$5:$F$204,'Classement-Individuel'!B147&amp;" "&amp;'Classement-Individuel'!C147&amp;" "&amp;'Classement-Individuel'!D147,'Remise des Trophées'!$I$5:$I$204,1))</f>
        <v/>
      </c>
      <c r="BG147" s="537" t="str">
        <f>IF(BF147=2,IF(COUNTIFS(BA$7:BA146,BA147,BF$7:BF146,2,BG$7:BG146,1)=1,"",IF(BB147="","",$BG$5)),IF(BB147="","",$BG$5))</f>
        <v/>
      </c>
      <c r="BH147" s="539" t="str">
        <f t="shared" si="36"/>
        <v/>
      </c>
      <c r="BI147" s="539" t="str">
        <f t="shared" si="37"/>
        <v/>
      </c>
      <c r="BJ147" s="139" t="str">
        <f t="shared" si="38"/>
        <v/>
      </c>
      <c r="BK147" s="537" t="str">
        <f t="shared" si="39"/>
        <v/>
      </c>
      <c r="BL147" s="539" t="str">
        <f t="shared" si="40"/>
        <v/>
      </c>
      <c r="BM147" s="539" t="str">
        <f t="shared" si="41"/>
        <v/>
      </c>
      <c r="BN147" s="139" t="str">
        <f t="shared" si="42"/>
        <v/>
      </c>
    </row>
    <row r="148" spans="1:66" s="347" customFormat="1" x14ac:dyDescent="0.25">
      <c r="A148" s="374"/>
      <c r="B148" s="375"/>
      <c r="C148" s="375"/>
      <c r="D148" s="375"/>
      <c r="E148" s="375"/>
      <c r="F148" s="376"/>
      <c r="G148" s="374"/>
      <c r="H148" s="375"/>
      <c r="I148" s="375"/>
      <c r="J148" s="375"/>
      <c r="K148" s="375"/>
      <c r="L148" s="376"/>
      <c r="M148" s="569"/>
      <c r="N148" s="374"/>
      <c r="O148" s="375"/>
      <c r="P148" s="375"/>
      <c r="Q148" s="375"/>
      <c r="R148" s="376"/>
      <c r="S148" s="374"/>
      <c r="T148" s="375"/>
      <c r="U148" s="375"/>
      <c r="V148" s="375"/>
      <c r="W148" s="376"/>
      <c r="X148" s="566"/>
      <c r="Y148" s="375"/>
      <c r="Z148" s="375"/>
      <c r="AA148" s="375"/>
      <c r="AB148" s="375"/>
      <c r="AC148" s="375"/>
      <c r="AD148" s="375"/>
      <c r="AE148" s="375"/>
      <c r="AF148" s="375"/>
      <c r="AG148" s="375"/>
      <c r="AH148" s="375"/>
      <c r="AI148" s="375"/>
      <c r="AJ148" s="375"/>
      <c r="AK148" s="375"/>
      <c r="AL148" s="375"/>
      <c r="AM148" s="568"/>
      <c r="AN148" s="374"/>
      <c r="AO148" s="376"/>
      <c r="AP148" s="374"/>
      <c r="AQ148" s="375"/>
      <c r="AR148" s="375"/>
      <c r="AS148" s="375"/>
      <c r="AT148" s="376"/>
      <c r="AU148" s="566"/>
      <c r="AV148" s="375"/>
      <c r="AW148" s="375"/>
      <c r="AX148" s="375"/>
      <c r="AY148" s="376"/>
      <c r="AZ148" s="413" t="str">
        <f t="shared" si="12"/>
        <v/>
      </c>
      <c r="BA148" s="538" t="str">
        <f t="shared" si="35"/>
        <v xml:space="preserve">  </v>
      </c>
      <c r="BB148" s="138" t="str">
        <f>IF(AZ148&gt;3,"",IF(E148='Classement TROPHEE'!$T$1,"",IF(AZ148=1,1,IF(AND(AZ148=2,BB147=""),1,IF(AND(AZ148=3,BB147="",BB146=""),1,"")))))</f>
        <v/>
      </c>
      <c r="BC148" s="138" t="str">
        <f t="shared" si="32"/>
        <v/>
      </c>
      <c r="BD148" s="138" t="str">
        <f t="shared" si="33"/>
        <v/>
      </c>
      <c r="BE148" s="138" t="str">
        <f t="shared" si="34"/>
        <v/>
      </c>
      <c r="BF148" s="347" t="str">
        <f>IF(COUNTIFS('Remise des Trophées'!$F$5:$F$204,'Classement-Individuel'!B148&amp;" "&amp;'Classement-Individuel'!C148&amp;" "&amp;'Classement-Individuel'!D148,'Remise des Trophées'!$I$5:$I$204,1)=0,"",COUNTIFS('Remise des Trophées'!$F$5:$F$204,'Classement-Individuel'!B148&amp;" "&amp;'Classement-Individuel'!C148&amp;" "&amp;'Classement-Individuel'!D148,'Remise des Trophées'!$I$5:$I$204,1))</f>
        <v/>
      </c>
      <c r="BG148" s="537" t="str">
        <f>IF(BF148=2,IF(COUNTIFS(BA$7:BA147,BA148,BF$7:BF147,2,BG$7:BG147,1)=1,"",IF(BB148="","",$BG$5)),IF(BB148="","",$BG$5))</f>
        <v/>
      </c>
      <c r="BH148" s="539" t="str">
        <f t="shared" si="36"/>
        <v/>
      </c>
      <c r="BI148" s="539" t="str">
        <f t="shared" si="37"/>
        <v/>
      </c>
      <c r="BJ148" s="139" t="str">
        <f t="shared" si="38"/>
        <v/>
      </c>
      <c r="BK148" s="537" t="str">
        <f t="shared" si="39"/>
        <v/>
      </c>
      <c r="BL148" s="539" t="str">
        <f t="shared" si="40"/>
        <v/>
      </c>
      <c r="BM148" s="539" t="str">
        <f t="shared" si="41"/>
        <v/>
      </c>
      <c r="BN148" s="139" t="str">
        <f t="shared" si="42"/>
        <v/>
      </c>
    </row>
    <row r="149" spans="1:66" s="347" customFormat="1" x14ac:dyDescent="0.25">
      <c r="A149" s="374"/>
      <c r="B149" s="375"/>
      <c r="C149" s="375"/>
      <c r="D149" s="375"/>
      <c r="E149" s="375"/>
      <c r="F149" s="376"/>
      <c r="G149" s="374"/>
      <c r="H149" s="375"/>
      <c r="I149" s="375"/>
      <c r="J149" s="375"/>
      <c r="K149" s="375"/>
      <c r="L149" s="376"/>
      <c r="M149" s="569"/>
      <c r="N149" s="374"/>
      <c r="O149" s="375"/>
      <c r="P149" s="375"/>
      <c r="Q149" s="375"/>
      <c r="R149" s="376"/>
      <c r="S149" s="374"/>
      <c r="T149" s="375"/>
      <c r="U149" s="375"/>
      <c r="V149" s="375"/>
      <c r="W149" s="376"/>
      <c r="X149" s="566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568"/>
      <c r="AN149" s="374"/>
      <c r="AO149" s="376"/>
      <c r="AP149" s="374"/>
      <c r="AQ149" s="375"/>
      <c r="AR149" s="375"/>
      <c r="AS149" s="375"/>
      <c r="AT149" s="376"/>
      <c r="AU149" s="566"/>
      <c r="AV149" s="375"/>
      <c r="AW149" s="375"/>
      <c r="AX149" s="375"/>
      <c r="AY149" s="376"/>
      <c r="AZ149" s="413" t="str">
        <f t="shared" si="12"/>
        <v/>
      </c>
      <c r="BA149" s="538" t="str">
        <f t="shared" si="35"/>
        <v xml:space="preserve">  </v>
      </c>
      <c r="BB149" s="138" t="str">
        <f>IF(AZ149&gt;3,"",IF(E149='Classement TROPHEE'!$T$1,"",IF(AZ149=1,1,IF(AND(AZ149=2,BB148=""),1,IF(AND(AZ149=3,BB148="",BB147=""),1,"")))))</f>
        <v/>
      </c>
      <c r="BC149" s="138" t="str">
        <f t="shared" si="32"/>
        <v/>
      </c>
      <c r="BD149" s="138" t="str">
        <f t="shared" si="33"/>
        <v/>
      </c>
      <c r="BE149" s="138" t="str">
        <f t="shared" si="34"/>
        <v/>
      </c>
      <c r="BF149" s="347" t="str">
        <f>IF(COUNTIFS('Remise des Trophées'!$F$5:$F$204,'Classement-Individuel'!B149&amp;" "&amp;'Classement-Individuel'!C149&amp;" "&amp;'Classement-Individuel'!D149,'Remise des Trophées'!$I$5:$I$204,1)=0,"",COUNTIFS('Remise des Trophées'!$F$5:$F$204,'Classement-Individuel'!B149&amp;" "&amp;'Classement-Individuel'!C149&amp;" "&amp;'Classement-Individuel'!D149,'Remise des Trophées'!$I$5:$I$204,1))</f>
        <v/>
      </c>
      <c r="BG149" s="537" t="str">
        <f>IF(BF149=2,IF(COUNTIFS(BA$7:BA148,BA149,BF$7:BF148,2,BG$7:BG148,1)=1,"",IF(BB149="","",$BG$5)),IF(BB149="","",$BG$5))</f>
        <v/>
      </c>
      <c r="BH149" s="539" t="str">
        <f t="shared" si="36"/>
        <v/>
      </c>
      <c r="BI149" s="539" t="str">
        <f t="shared" si="37"/>
        <v/>
      </c>
      <c r="BJ149" s="139" t="str">
        <f t="shared" si="38"/>
        <v/>
      </c>
      <c r="BK149" s="537" t="str">
        <f t="shared" si="39"/>
        <v/>
      </c>
      <c r="BL149" s="539" t="str">
        <f t="shared" si="40"/>
        <v/>
      </c>
      <c r="BM149" s="539" t="str">
        <f t="shared" si="41"/>
        <v/>
      </c>
      <c r="BN149" s="139" t="str">
        <f t="shared" si="42"/>
        <v/>
      </c>
    </row>
    <row r="150" spans="1:66" s="347" customFormat="1" x14ac:dyDescent="0.25">
      <c r="A150" s="374"/>
      <c r="B150" s="375"/>
      <c r="C150" s="375"/>
      <c r="D150" s="375"/>
      <c r="E150" s="375"/>
      <c r="F150" s="376"/>
      <c r="G150" s="374"/>
      <c r="H150" s="375"/>
      <c r="I150" s="375"/>
      <c r="J150" s="375"/>
      <c r="K150" s="375"/>
      <c r="L150" s="376"/>
      <c r="M150" s="569"/>
      <c r="N150" s="374"/>
      <c r="O150" s="375"/>
      <c r="P150" s="375"/>
      <c r="Q150" s="375"/>
      <c r="R150" s="376"/>
      <c r="S150" s="374"/>
      <c r="T150" s="375"/>
      <c r="U150" s="375"/>
      <c r="V150" s="375"/>
      <c r="W150" s="376"/>
      <c r="X150" s="566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568"/>
      <c r="AN150" s="374"/>
      <c r="AO150" s="376"/>
      <c r="AP150" s="374"/>
      <c r="AQ150" s="375"/>
      <c r="AR150" s="375"/>
      <c r="AS150" s="375"/>
      <c r="AT150" s="376"/>
      <c r="AU150" s="566"/>
      <c r="AV150" s="375"/>
      <c r="AW150" s="375"/>
      <c r="AX150" s="375"/>
      <c r="AY150" s="376"/>
      <c r="AZ150" s="413" t="str">
        <f t="shared" si="12"/>
        <v/>
      </c>
      <c r="BA150" s="538" t="str">
        <f t="shared" si="35"/>
        <v xml:space="preserve">  </v>
      </c>
      <c r="BB150" s="138" t="str">
        <f>IF(AZ150&gt;3,"",IF(E150='Classement TROPHEE'!$T$1,"",IF(AZ150=1,1,IF(AND(AZ150=2,BB149=""),1,IF(AND(AZ150=3,BB149="",BB148=""),1,"")))))</f>
        <v/>
      </c>
      <c r="BC150" s="138" t="str">
        <f t="shared" si="32"/>
        <v/>
      </c>
      <c r="BD150" s="138" t="str">
        <f t="shared" si="33"/>
        <v/>
      </c>
      <c r="BE150" s="138" t="str">
        <f t="shared" si="34"/>
        <v/>
      </c>
      <c r="BF150" s="347" t="str">
        <f>IF(COUNTIFS('Remise des Trophées'!$F$5:$F$204,'Classement-Individuel'!B150&amp;" "&amp;'Classement-Individuel'!C150&amp;" "&amp;'Classement-Individuel'!D150,'Remise des Trophées'!$I$5:$I$204,1)=0,"",COUNTIFS('Remise des Trophées'!$F$5:$F$204,'Classement-Individuel'!B150&amp;" "&amp;'Classement-Individuel'!C150&amp;" "&amp;'Classement-Individuel'!D150,'Remise des Trophées'!$I$5:$I$204,1))</f>
        <v/>
      </c>
      <c r="BG150" s="537" t="str">
        <f>IF(BF150=2,IF(COUNTIFS(BA$7:BA149,BA150,BF$7:BF149,2,BG$7:BG149,1)=1,"",IF(BB150="","",$BG$5)),IF(BB150="","",$BG$5))</f>
        <v/>
      </c>
      <c r="BH150" s="539" t="str">
        <f t="shared" si="36"/>
        <v/>
      </c>
      <c r="BI150" s="539" t="str">
        <f t="shared" si="37"/>
        <v/>
      </c>
      <c r="BJ150" s="139" t="str">
        <f t="shared" si="38"/>
        <v/>
      </c>
      <c r="BK150" s="537" t="str">
        <f t="shared" si="39"/>
        <v/>
      </c>
      <c r="BL150" s="539" t="str">
        <f t="shared" si="40"/>
        <v/>
      </c>
      <c r="BM150" s="539" t="str">
        <f t="shared" si="41"/>
        <v/>
      </c>
      <c r="BN150" s="139" t="str">
        <f t="shared" si="42"/>
        <v/>
      </c>
    </row>
    <row r="151" spans="1:66" s="347" customFormat="1" x14ac:dyDescent="0.25">
      <c r="A151" s="374"/>
      <c r="B151" s="375"/>
      <c r="C151" s="375"/>
      <c r="D151" s="375"/>
      <c r="E151" s="375"/>
      <c r="F151" s="376"/>
      <c r="G151" s="374"/>
      <c r="H151" s="375"/>
      <c r="I151" s="375"/>
      <c r="J151" s="375"/>
      <c r="K151" s="375"/>
      <c r="L151" s="376"/>
      <c r="M151" s="569"/>
      <c r="N151" s="374"/>
      <c r="O151" s="375"/>
      <c r="P151" s="375"/>
      <c r="Q151" s="375"/>
      <c r="R151" s="376"/>
      <c r="S151" s="374"/>
      <c r="T151" s="375"/>
      <c r="U151" s="375"/>
      <c r="V151" s="375"/>
      <c r="W151" s="376"/>
      <c r="X151" s="566"/>
      <c r="Y151" s="375"/>
      <c r="Z151" s="375"/>
      <c r="AA151" s="375"/>
      <c r="AB151" s="375"/>
      <c r="AC151" s="375"/>
      <c r="AD151" s="375"/>
      <c r="AE151" s="375"/>
      <c r="AF151" s="375"/>
      <c r="AG151" s="375"/>
      <c r="AH151" s="375"/>
      <c r="AI151" s="375"/>
      <c r="AJ151" s="375"/>
      <c r="AK151" s="375"/>
      <c r="AL151" s="375"/>
      <c r="AM151" s="568"/>
      <c r="AN151" s="374"/>
      <c r="AO151" s="376"/>
      <c r="AP151" s="374"/>
      <c r="AQ151" s="375"/>
      <c r="AR151" s="375"/>
      <c r="AS151" s="375"/>
      <c r="AT151" s="376"/>
      <c r="AU151" s="566"/>
      <c r="AV151" s="375"/>
      <c r="AW151" s="375"/>
      <c r="AX151" s="375"/>
      <c r="AY151" s="376"/>
      <c r="AZ151" s="413" t="str">
        <f t="shared" si="12"/>
        <v/>
      </c>
      <c r="BA151" s="538" t="str">
        <f t="shared" si="35"/>
        <v xml:space="preserve">  </v>
      </c>
      <c r="BB151" s="138" t="str">
        <f>IF(AZ151&gt;3,"",IF(E151='Classement TROPHEE'!$T$1,"",IF(AZ151=1,1,IF(AND(AZ151=2,BB150=""),1,IF(AND(AZ151=3,BB150="",BB149=""),1,"")))))</f>
        <v/>
      </c>
      <c r="BC151" s="138" t="str">
        <f t="shared" si="32"/>
        <v/>
      </c>
      <c r="BD151" s="138" t="str">
        <f t="shared" si="33"/>
        <v/>
      </c>
      <c r="BE151" s="138" t="str">
        <f t="shared" si="34"/>
        <v/>
      </c>
      <c r="BF151" s="347" t="str">
        <f>IF(COUNTIFS('Remise des Trophées'!$F$5:$F$204,'Classement-Individuel'!B151&amp;" "&amp;'Classement-Individuel'!C151&amp;" "&amp;'Classement-Individuel'!D151,'Remise des Trophées'!$I$5:$I$204,1)=0,"",COUNTIFS('Remise des Trophées'!$F$5:$F$204,'Classement-Individuel'!B151&amp;" "&amp;'Classement-Individuel'!C151&amp;" "&amp;'Classement-Individuel'!D151,'Remise des Trophées'!$I$5:$I$204,1))</f>
        <v/>
      </c>
      <c r="BG151" s="537" t="str">
        <f>IF(BF151=2,IF(COUNTIFS(BA$7:BA150,BA151,BF$7:BF150,2,BG$7:BG150,1)=1,"",IF(BB151="","",$BG$5)),IF(BB151="","",$BG$5))</f>
        <v/>
      </c>
      <c r="BH151" s="539" t="str">
        <f t="shared" si="36"/>
        <v/>
      </c>
      <c r="BI151" s="539" t="str">
        <f t="shared" si="37"/>
        <v/>
      </c>
      <c r="BJ151" s="139" t="str">
        <f t="shared" si="38"/>
        <v/>
      </c>
      <c r="BK151" s="537" t="str">
        <f t="shared" si="39"/>
        <v/>
      </c>
      <c r="BL151" s="539" t="str">
        <f t="shared" si="40"/>
        <v/>
      </c>
      <c r="BM151" s="539" t="str">
        <f t="shared" si="41"/>
        <v/>
      </c>
      <c r="BN151" s="139" t="str">
        <f t="shared" si="42"/>
        <v/>
      </c>
    </row>
    <row r="152" spans="1:66" s="347" customFormat="1" x14ac:dyDescent="0.25">
      <c r="A152" s="374"/>
      <c r="B152" s="375"/>
      <c r="C152" s="375"/>
      <c r="D152" s="375"/>
      <c r="E152" s="375"/>
      <c r="F152" s="376"/>
      <c r="G152" s="374"/>
      <c r="H152" s="375"/>
      <c r="I152" s="375"/>
      <c r="J152" s="375"/>
      <c r="K152" s="375"/>
      <c r="L152" s="376"/>
      <c r="M152" s="569"/>
      <c r="N152" s="374"/>
      <c r="O152" s="375"/>
      <c r="P152" s="375"/>
      <c r="Q152" s="375"/>
      <c r="R152" s="376"/>
      <c r="S152" s="374"/>
      <c r="T152" s="375"/>
      <c r="U152" s="375"/>
      <c r="V152" s="375"/>
      <c r="W152" s="376"/>
      <c r="X152" s="566"/>
      <c r="Y152" s="375"/>
      <c r="Z152" s="375"/>
      <c r="AA152" s="375"/>
      <c r="AB152" s="375"/>
      <c r="AC152" s="375"/>
      <c r="AD152" s="375"/>
      <c r="AE152" s="375"/>
      <c r="AF152" s="375"/>
      <c r="AG152" s="375"/>
      <c r="AH152" s="375"/>
      <c r="AI152" s="375"/>
      <c r="AJ152" s="375"/>
      <c r="AK152" s="375"/>
      <c r="AL152" s="375"/>
      <c r="AM152" s="568"/>
      <c r="AN152" s="374"/>
      <c r="AO152" s="376"/>
      <c r="AP152" s="374"/>
      <c r="AQ152" s="375"/>
      <c r="AR152" s="375"/>
      <c r="AS152" s="375"/>
      <c r="AT152" s="376"/>
      <c r="AU152" s="566"/>
      <c r="AV152" s="375"/>
      <c r="AW152" s="375"/>
      <c r="AX152" s="375"/>
      <c r="AY152" s="376"/>
      <c r="AZ152" s="413" t="str">
        <f t="shared" si="12"/>
        <v/>
      </c>
      <c r="BA152" s="538" t="str">
        <f t="shared" si="35"/>
        <v xml:space="preserve">  </v>
      </c>
      <c r="BB152" s="138" t="str">
        <f>IF(AZ152&gt;3,"",IF(E152='Classement TROPHEE'!$T$1,"",IF(AZ152=1,1,IF(AND(AZ152=2,BB151=""),1,IF(AND(AZ152=3,BB151="",BB150=""),1,"")))))</f>
        <v/>
      </c>
      <c r="BC152" s="138" t="str">
        <f t="shared" si="32"/>
        <v/>
      </c>
      <c r="BD152" s="138" t="str">
        <f t="shared" si="33"/>
        <v/>
      </c>
      <c r="BE152" s="138" t="str">
        <f t="shared" si="34"/>
        <v/>
      </c>
      <c r="BF152" s="347" t="str">
        <f>IF(COUNTIFS('Remise des Trophées'!$F$5:$F$204,'Classement-Individuel'!B152&amp;" "&amp;'Classement-Individuel'!C152&amp;" "&amp;'Classement-Individuel'!D152,'Remise des Trophées'!$I$5:$I$204,1)=0,"",COUNTIFS('Remise des Trophées'!$F$5:$F$204,'Classement-Individuel'!B152&amp;" "&amp;'Classement-Individuel'!C152&amp;" "&amp;'Classement-Individuel'!D152,'Remise des Trophées'!$I$5:$I$204,1))</f>
        <v/>
      </c>
      <c r="BG152" s="537" t="str">
        <f>IF(BF152=2,IF(COUNTIFS(BA$7:BA151,BA152,BF$7:BF151,2,BG$7:BG151,1)=1,"",IF(BB152="","",$BG$5)),IF(BB152="","",$BG$5))</f>
        <v/>
      </c>
      <c r="BH152" s="539" t="str">
        <f t="shared" si="36"/>
        <v/>
      </c>
      <c r="BI152" s="539" t="str">
        <f t="shared" si="37"/>
        <v/>
      </c>
      <c r="BJ152" s="139" t="str">
        <f t="shared" si="38"/>
        <v/>
      </c>
      <c r="BK152" s="537" t="str">
        <f t="shared" si="39"/>
        <v/>
      </c>
      <c r="BL152" s="539" t="str">
        <f t="shared" si="40"/>
        <v/>
      </c>
      <c r="BM152" s="539" t="str">
        <f t="shared" si="41"/>
        <v/>
      </c>
      <c r="BN152" s="139" t="str">
        <f t="shared" si="42"/>
        <v/>
      </c>
    </row>
    <row r="153" spans="1:66" s="347" customFormat="1" x14ac:dyDescent="0.25">
      <c r="A153" s="374"/>
      <c r="B153" s="375"/>
      <c r="C153" s="375"/>
      <c r="D153" s="375"/>
      <c r="E153" s="375"/>
      <c r="F153" s="376"/>
      <c r="G153" s="374"/>
      <c r="H153" s="375"/>
      <c r="I153" s="375"/>
      <c r="J153" s="375"/>
      <c r="K153" s="375"/>
      <c r="L153" s="376"/>
      <c r="M153" s="569"/>
      <c r="N153" s="374"/>
      <c r="O153" s="375"/>
      <c r="P153" s="375"/>
      <c r="Q153" s="375"/>
      <c r="R153" s="376"/>
      <c r="S153" s="374"/>
      <c r="T153" s="375"/>
      <c r="U153" s="375"/>
      <c r="V153" s="375"/>
      <c r="W153" s="376"/>
      <c r="X153" s="566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568"/>
      <c r="AN153" s="374"/>
      <c r="AO153" s="376"/>
      <c r="AP153" s="374"/>
      <c r="AQ153" s="375"/>
      <c r="AR153" s="375"/>
      <c r="AS153" s="375"/>
      <c r="AT153" s="376"/>
      <c r="AU153" s="566"/>
      <c r="AV153" s="375"/>
      <c r="AW153" s="375"/>
      <c r="AX153" s="375"/>
      <c r="AY153" s="376"/>
      <c r="AZ153" s="413" t="str">
        <f t="shared" si="12"/>
        <v/>
      </c>
      <c r="BA153" s="538" t="str">
        <f t="shared" si="35"/>
        <v xml:space="preserve">  </v>
      </c>
      <c r="BB153" s="138" t="str">
        <f>IF(AZ153&gt;3,"",IF(E153='Classement TROPHEE'!$T$1,"",IF(AZ153=1,1,IF(AND(AZ153=2,BB152=""),1,IF(AND(AZ153=3,BB152="",BB151=""),1,"")))))</f>
        <v/>
      </c>
      <c r="BC153" s="138" t="str">
        <f t="shared" si="32"/>
        <v/>
      </c>
      <c r="BD153" s="138" t="str">
        <f t="shared" si="33"/>
        <v/>
      </c>
      <c r="BE153" s="138" t="str">
        <f t="shared" si="34"/>
        <v/>
      </c>
      <c r="BF153" s="347" t="str">
        <f>IF(COUNTIFS('Remise des Trophées'!$F$5:$F$204,'Classement-Individuel'!B153&amp;" "&amp;'Classement-Individuel'!C153&amp;" "&amp;'Classement-Individuel'!D153,'Remise des Trophées'!$I$5:$I$204,1)=0,"",COUNTIFS('Remise des Trophées'!$F$5:$F$204,'Classement-Individuel'!B153&amp;" "&amp;'Classement-Individuel'!C153&amp;" "&amp;'Classement-Individuel'!D153,'Remise des Trophées'!$I$5:$I$204,1))</f>
        <v/>
      </c>
      <c r="BG153" s="537" t="str">
        <f>IF(BF153=2,IF(COUNTIFS(BA$7:BA152,BA153,BF$7:BF152,2,BG$7:BG152,1)=1,"",IF(BB153="","",$BG$5)),IF(BB153="","",$BG$5))</f>
        <v/>
      </c>
      <c r="BH153" s="539" t="str">
        <f t="shared" si="36"/>
        <v/>
      </c>
      <c r="BI153" s="539" t="str">
        <f t="shared" si="37"/>
        <v/>
      </c>
      <c r="BJ153" s="139" t="str">
        <f t="shared" si="38"/>
        <v/>
      </c>
      <c r="BK153" s="537" t="str">
        <f t="shared" si="39"/>
        <v/>
      </c>
      <c r="BL153" s="539" t="str">
        <f t="shared" si="40"/>
        <v/>
      </c>
      <c r="BM153" s="539" t="str">
        <f t="shared" si="41"/>
        <v/>
      </c>
      <c r="BN153" s="139" t="str">
        <f t="shared" si="42"/>
        <v/>
      </c>
    </row>
    <row r="154" spans="1:66" s="347" customFormat="1" x14ac:dyDescent="0.25">
      <c r="A154" s="374"/>
      <c r="B154" s="375"/>
      <c r="C154" s="375"/>
      <c r="D154" s="375"/>
      <c r="E154" s="375"/>
      <c r="F154" s="376"/>
      <c r="G154" s="374"/>
      <c r="H154" s="375"/>
      <c r="I154" s="375"/>
      <c r="J154" s="375"/>
      <c r="K154" s="375"/>
      <c r="L154" s="376"/>
      <c r="M154" s="569"/>
      <c r="N154" s="374"/>
      <c r="O154" s="375"/>
      <c r="P154" s="375"/>
      <c r="Q154" s="375"/>
      <c r="R154" s="376"/>
      <c r="S154" s="374"/>
      <c r="T154" s="375"/>
      <c r="U154" s="375"/>
      <c r="V154" s="375"/>
      <c r="W154" s="376"/>
      <c r="X154" s="566"/>
      <c r="Y154" s="375"/>
      <c r="Z154" s="375"/>
      <c r="AA154" s="375"/>
      <c r="AB154" s="375"/>
      <c r="AC154" s="375"/>
      <c r="AD154" s="375"/>
      <c r="AE154" s="375"/>
      <c r="AF154" s="375"/>
      <c r="AG154" s="375"/>
      <c r="AH154" s="375"/>
      <c r="AI154" s="375"/>
      <c r="AJ154" s="375"/>
      <c r="AK154" s="375"/>
      <c r="AL154" s="375"/>
      <c r="AM154" s="568"/>
      <c r="AN154" s="374"/>
      <c r="AO154" s="376"/>
      <c r="AP154" s="374"/>
      <c r="AQ154" s="375"/>
      <c r="AR154" s="375"/>
      <c r="AS154" s="375"/>
      <c r="AT154" s="376"/>
      <c r="AU154" s="566"/>
      <c r="AV154" s="375"/>
      <c r="AW154" s="375"/>
      <c r="AX154" s="375"/>
      <c r="AY154" s="376"/>
      <c r="AZ154" s="413" t="str">
        <f t="shared" si="12"/>
        <v/>
      </c>
      <c r="BA154" s="538" t="str">
        <f t="shared" si="35"/>
        <v xml:space="preserve">  </v>
      </c>
      <c r="BB154" s="138" t="str">
        <f>IF(AZ154&gt;3,"",IF(E154='Classement TROPHEE'!$T$1,"",IF(AZ154=1,1,IF(AND(AZ154=2,BB153=""),1,IF(AND(AZ154=3,BB153="",BB152=""),1,"")))))</f>
        <v/>
      </c>
      <c r="BC154" s="138" t="str">
        <f t="shared" si="32"/>
        <v/>
      </c>
      <c r="BD154" s="138" t="str">
        <f t="shared" si="33"/>
        <v/>
      </c>
      <c r="BE154" s="138" t="str">
        <f t="shared" si="34"/>
        <v/>
      </c>
      <c r="BF154" s="347" t="str">
        <f>IF(COUNTIFS('Remise des Trophées'!$F$5:$F$204,'Classement-Individuel'!B154&amp;" "&amp;'Classement-Individuel'!C154&amp;" "&amp;'Classement-Individuel'!D154,'Remise des Trophées'!$I$5:$I$204,1)=0,"",COUNTIFS('Remise des Trophées'!$F$5:$F$204,'Classement-Individuel'!B154&amp;" "&amp;'Classement-Individuel'!C154&amp;" "&amp;'Classement-Individuel'!D154,'Remise des Trophées'!$I$5:$I$204,1))</f>
        <v/>
      </c>
      <c r="BG154" s="537" t="str">
        <f>IF(BF154=2,IF(COUNTIFS(BA$7:BA153,BA154,BF$7:BF153,2,BG$7:BG153,1)=1,"",IF(BB154="","",$BG$5)),IF(BB154="","",$BG$5))</f>
        <v/>
      </c>
      <c r="BH154" s="539" t="str">
        <f t="shared" si="36"/>
        <v/>
      </c>
      <c r="BI154" s="539" t="str">
        <f t="shared" si="37"/>
        <v/>
      </c>
      <c r="BJ154" s="139" t="str">
        <f t="shared" si="38"/>
        <v/>
      </c>
      <c r="BK154" s="537" t="str">
        <f t="shared" si="39"/>
        <v/>
      </c>
      <c r="BL154" s="539" t="str">
        <f t="shared" si="40"/>
        <v/>
      </c>
      <c r="BM154" s="539" t="str">
        <f t="shared" si="41"/>
        <v/>
      </c>
      <c r="BN154" s="139" t="str">
        <f t="shared" si="42"/>
        <v/>
      </c>
    </row>
    <row r="155" spans="1:66" s="347" customFormat="1" x14ac:dyDescent="0.25">
      <c r="A155" s="374"/>
      <c r="B155" s="375"/>
      <c r="C155" s="375"/>
      <c r="D155" s="375"/>
      <c r="E155" s="375"/>
      <c r="F155" s="376"/>
      <c r="G155" s="374"/>
      <c r="H155" s="375"/>
      <c r="I155" s="375"/>
      <c r="J155" s="375"/>
      <c r="K155" s="375"/>
      <c r="L155" s="376"/>
      <c r="M155" s="569"/>
      <c r="N155" s="374"/>
      <c r="O155" s="375"/>
      <c r="P155" s="375"/>
      <c r="Q155" s="375"/>
      <c r="R155" s="376"/>
      <c r="S155" s="374"/>
      <c r="T155" s="375"/>
      <c r="U155" s="375"/>
      <c r="V155" s="375"/>
      <c r="W155" s="376"/>
      <c r="X155" s="566"/>
      <c r="Y155" s="375"/>
      <c r="Z155" s="375"/>
      <c r="AA155" s="375"/>
      <c r="AB155" s="375"/>
      <c r="AC155" s="375"/>
      <c r="AD155" s="375"/>
      <c r="AE155" s="375"/>
      <c r="AF155" s="375"/>
      <c r="AG155" s="375"/>
      <c r="AH155" s="375"/>
      <c r="AI155" s="375"/>
      <c r="AJ155" s="375"/>
      <c r="AK155" s="375"/>
      <c r="AL155" s="375"/>
      <c r="AM155" s="568"/>
      <c r="AN155" s="374"/>
      <c r="AO155" s="376"/>
      <c r="AP155" s="374"/>
      <c r="AQ155" s="375"/>
      <c r="AR155" s="375"/>
      <c r="AS155" s="375"/>
      <c r="AT155" s="376"/>
      <c r="AU155" s="566"/>
      <c r="AV155" s="375"/>
      <c r="AW155" s="375"/>
      <c r="AX155" s="375"/>
      <c r="AY155" s="376"/>
      <c r="AZ155" s="413" t="str">
        <f t="shared" si="12"/>
        <v/>
      </c>
      <c r="BA155" s="538" t="str">
        <f t="shared" si="35"/>
        <v xml:space="preserve">  </v>
      </c>
      <c r="BB155" s="138" t="str">
        <f>IF(AZ155&gt;3,"",IF(E155='Classement TROPHEE'!$T$1,"",IF(AZ155=1,1,IF(AND(AZ155=2,BB154=""),1,IF(AND(AZ155=3,BB154="",BB153=""),1,"")))))</f>
        <v/>
      </c>
      <c r="BC155" s="138" t="str">
        <f t="shared" si="32"/>
        <v/>
      </c>
      <c r="BD155" s="138" t="str">
        <f t="shared" si="33"/>
        <v/>
      </c>
      <c r="BE155" s="138" t="str">
        <f t="shared" si="34"/>
        <v/>
      </c>
      <c r="BF155" s="347" t="str">
        <f>IF(COUNTIFS('Remise des Trophées'!$F$5:$F$204,'Classement-Individuel'!B155&amp;" "&amp;'Classement-Individuel'!C155&amp;" "&amp;'Classement-Individuel'!D155,'Remise des Trophées'!$I$5:$I$204,1)=0,"",COUNTIFS('Remise des Trophées'!$F$5:$F$204,'Classement-Individuel'!B155&amp;" "&amp;'Classement-Individuel'!C155&amp;" "&amp;'Classement-Individuel'!D155,'Remise des Trophées'!$I$5:$I$204,1))</f>
        <v/>
      </c>
      <c r="BG155" s="537" t="str">
        <f>IF(BF155=2,IF(COUNTIFS(BA$7:BA154,BA155,BF$7:BF154,2,BG$7:BG154,1)=1,"",IF(BB155="","",$BG$5)),IF(BB155="","",$BG$5))</f>
        <v/>
      </c>
      <c r="BH155" s="539" t="str">
        <f t="shared" si="36"/>
        <v/>
      </c>
      <c r="BI155" s="539" t="str">
        <f t="shared" si="37"/>
        <v/>
      </c>
      <c r="BJ155" s="139" t="str">
        <f t="shared" si="38"/>
        <v/>
      </c>
      <c r="BK155" s="537" t="str">
        <f t="shared" si="39"/>
        <v/>
      </c>
      <c r="BL155" s="539" t="str">
        <f t="shared" si="40"/>
        <v/>
      </c>
      <c r="BM155" s="539" t="str">
        <f t="shared" si="41"/>
        <v/>
      </c>
      <c r="BN155" s="139" t="str">
        <f t="shared" si="42"/>
        <v/>
      </c>
    </row>
    <row r="156" spans="1:66" s="347" customFormat="1" x14ac:dyDescent="0.25">
      <c r="A156" s="374"/>
      <c r="B156" s="375"/>
      <c r="C156" s="375"/>
      <c r="D156" s="375"/>
      <c r="E156" s="375"/>
      <c r="F156" s="376"/>
      <c r="G156" s="374"/>
      <c r="H156" s="375"/>
      <c r="I156" s="375"/>
      <c r="J156" s="375"/>
      <c r="K156" s="375"/>
      <c r="L156" s="376"/>
      <c r="M156" s="569"/>
      <c r="N156" s="374"/>
      <c r="O156" s="375"/>
      <c r="P156" s="375"/>
      <c r="Q156" s="375"/>
      <c r="R156" s="376"/>
      <c r="S156" s="374"/>
      <c r="T156" s="375"/>
      <c r="U156" s="375"/>
      <c r="V156" s="375"/>
      <c r="W156" s="376"/>
      <c r="X156" s="566"/>
      <c r="Y156" s="375"/>
      <c r="Z156" s="375"/>
      <c r="AA156" s="375"/>
      <c r="AB156" s="375"/>
      <c r="AC156" s="375"/>
      <c r="AD156" s="375"/>
      <c r="AE156" s="375"/>
      <c r="AF156" s="375"/>
      <c r="AG156" s="375"/>
      <c r="AH156" s="375"/>
      <c r="AI156" s="375"/>
      <c r="AJ156" s="375"/>
      <c r="AK156" s="375"/>
      <c r="AL156" s="375"/>
      <c r="AM156" s="568"/>
      <c r="AN156" s="374"/>
      <c r="AO156" s="376"/>
      <c r="AP156" s="374"/>
      <c r="AQ156" s="375"/>
      <c r="AR156" s="375"/>
      <c r="AS156" s="375"/>
      <c r="AT156" s="376"/>
      <c r="AU156" s="566"/>
      <c r="AV156" s="375"/>
      <c r="AW156" s="375"/>
      <c r="AX156" s="375"/>
      <c r="AY156" s="376"/>
      <c r="AZ156" s="413" t="str">
        <f t="shared" si="12"/>
        <v/>
      </c>
      <c r="BA156" s="538" t="str">
        <f t="shared" si="35"/>
        <v xml:space="preserve">  </v>
      </c>
      <c r="BB156" s="138" t="str">
        <f>IF(AZ156&gt;3,"",IF(E156='Classement TROPHEE'!$T$1,"",IF(AZ156=1,1,IF(AND(AZ156=2,BB155=""),1,IF(AND(AZ156=3,BB155="",BB154=""),1,"")))))</f>
        <v/>
      </c>
      <c r="BC156" s="138" t="str">
        <f t="shared" si="32"/>
        <v/>
      </c>
      <c r="BD156" s="138" t="str">
        <f t="shared" si="33"/>
        <v/>
      </c>
      <c r="BE156" s="138" t="str">
        <f t="shared" si="34"/>
        <v/>
      </c>
      <c r="BF156" s="347" t="str">
        <f>IF(COUNTIFS('Remise des Trophées'!$F$5:$F$204,'Classement-Individuel'!B156&amp;" "&amp;'Classement-Individuel'!C156&amp;" "&amp;'Classement-Individuel'!D156,'Remise des Trophées'!$I$5:$I$204,1)=0,"",COUNTIFS('Remise des Trophées'!$F$5:$F$204,'Classement-Individuel'!B156&amp;" "&amp;'Classement-Individuel'!C156&amp;" "&amp;'Classement-Individuel'!D156,'Remise des Trophées'!$I$5:$I$204,1))</f>
        <v/>
      </c>
      <c r="BG156" s="537" t="str">
        <f>IF(BF156=2,IF(COUNTIFS(BA$7:BA155,BA156,BF$7:BF155,2,BG$7:BG155,1)=1,"",IF(BB156="","",$BG$5)),IF(BB156="","",$BG$5))</f>
        <v/>
      </c>
      <c r="BH156" s="539" t="str">
        <f t="shared" si="36"/>
        <v/>
      </c>
      <c r="BI156" s="539" t="str">
        <f t="shared" si="37"/>
        <v/>
      </c>
      <c r="BJ156" s="139" t="str">
        <f t="shared" si="38"/>
        <v/>
      </c>
      <c r="BK156" s="537" t="str">
        <f t="shared" si="39"/>
        <v/>
      </c>
      <c r="BL156" s="539" t="str">
        <f t="shared" si="40"/>
        <v/>
      </c>
      <c r="BM156" s="539" t="str">
        <f t="shared" si="41"/>
        <v/>
      </c>
      <c r="BN156" s="139" t="str">
        <f t="shared" si="42"/>
        <v/>
      </c>
    </row>
    <row r="157" spans="1:66" s="347" customFormat="1" x14ac:dyDescent="0.25">
      <c r="A157" s="374"/>
      <c r="B157" s="375"/>
      <c r="C157" s="375"/>
      <c r="D157" s="375"/>
      <c r="E157" s="375"/>
      <c r="F157" s="376"/>
      <c r="G157" s="374"/>
      <c r="H157" s="375"/>
      <c r="I157" s="375"/>
      <c r="J157" s="375"/>
      <c r="K157" s="375"/>
      <c r="L157" s="376"/>
      <c r="M157" s="569"/>
      <c r="N157" s="374"/>
      <c r="O157" s="375"/>
      <c r="P157" s="375"/>
      <c r="Q157" s="375"/>
      <c r="R157" s="376"/>
      <c r="S157" s="374"/>
      <c r="T157" s="375"/>
      <c r="U157" s="375"/>
      <c r="V157" s="375"/>
      <c r="W157" s="376"/>
      <c r="X157" s="566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568"/>
      <c r="AN157" s="374"/>
      <c r="AO157" s="376"/>
      <c r="AP157" s="374"/>
      <c r="AQ157" s="375"/>
      <c r="AR157" s="375"/>
      <c r="AS157" s="375"/>
      <c r="AT157" s="376"/>
      <c r="AU157" s="566"/>
      <c r="AV157" s="375"/>
      <c r="AW157" s="375"/>
      <c r="AX157" s="375"/>
      <c r="AY157" s="376"/>
      <c r="AZ157" s="413" t="str">
        <f t="shared" si="12"/>
        <v/>
      </c>
      <c r="BA157" s="538" t="str">
        <f t="shared" si="35"/>
        <v xml:space="preserve">  </v>
      </c>
      <c r="BB157" s="138" t="str">
        <f>IF(AZ157&gt;3,"",IF(E157='Classement TROPHEE'!$T$1,"",IF(AZ157=1,1,IF(AND(AZ157=2,BB156=""),1,IF(AND(AZ157=3,BB156="",BB155=""),1,"")))))</f>
        <v/>
      </c>
      <c r="BC157" s="138" t="str">
        <f t="shared" si="32"/>
        <v/>
      </c>
      <c r="BD157" s="138" t="str">
        <f t="shared" si="33"/>
        <v/>
      </c>
      <c r="BE157" s="138" t="str">
        <f t="shared" si="34"/>
        <v/>
      </c>
      <c r="BF157" s="347" t="str">
        <f>IF(COUNTIFS('Remise des Trophées'!$F$5:$F$204,'Classement-Individuel'!B157&amp;" "&amp;'Classement-Individuel'!C157&amp;" "&amp;'Classement-Individuel'!D157,'Remise des Trophées'!$I$5:$I$204,1)=0,"",COUNTIFS('Remise des Trophées'!$F$5:$F$204,'Classement-Individuel'!B157&amp;" "&amp;'Classement-Individuel'!C157&amp;" "&amp;'Classement-Individuel'!D157,'Remise des Trophées'!$I$5:$I$204,1))</f>
        <v/>
      </c>
      <c r="BG157" s="537" t="str">
        <f>IF(BF157=2,IF(COUNTIFS(BA$7:BA156,BA157,BF$7:BF156,2,BG$7:BG156,1)=1,"",IF(BB157="","",$BG$5)),IF(BB157="","",$BG$5))</f>
        <v/>
      </c>
      <c r="BH157" s="539" t="str">
        <f t="shared" si="36"/>
        <v/>
      </c>
      <c r="BI157" s="539" t="str">
        <f t="shared" si="37"/>
        <v/>
      </c>
      <c r="BJ157" s="139" t="str">
        <f t="shared" si="38"/>
        <v/>
      </c>
      <c r="BK157" s="537" t="str">
        <f t="shared" si="39"/>
        <v/>
      </c>
      <c r="BL157" s="539" t="str">
        <f t="shared" si="40"/>
        <v/>
      </c>
      <c r="BM157" s="539" t="str">
        <f t="shared" si="41"/>
        <v/>
      </c>
      <c r="BN157" s="139" t="str">
        <f t="shared" si="42"/>
        <v/>
      </c>
    </row>
    <row r="158" spans="1:66" s="347" customFormat="1" x14ac:dyDescent="0.25">
      <c r="A158" s="374"/>
      <c r="B158" s="375"/>
      <c r="C158" s="375"/>
      <c r="D158" s="375"/>
      <c r="E158" s="375"/>
      <c r="F158" s="376"/>
      <c r="G158" s="374"/>
      <c r="H158" s="375"/>
      <c r="I158" s="375"/>
      <c r="J158" s="375"/>
      <c r="K158" s="375"/>
      <c r="L158" s="376"/>
      <c r="M158" s="569"/>
      <c r="N158" s="374"/>
      <c r="O158" s="375"/>
      <c r="P158" s="375"/>
      <c r="Q158" s="375"/>
      <c r="R158" s="376"/>
      <c r="S158" s="374"/>
      <c r="T158" s="375"/>
      <c r="U158" s="375"/>
      <c r="V158" s="375"/>
      <c r="W158" s="376"/>
      <c r="X158" s="566"/>
      <c r="Y158" s="375"/>
      <c r="Z158" s="375"/>
      <c r="AA158" s="375"/>
      <c r="AB158" s="375"/>
      <c r="AC158" s="375"/>
      <c r="AD158" s="375"/>
      <c r="AE158" s="375"/>
      <c r="AF158" s="375"/>
      <c r="AG158" s="375"/>
      <c r="AH158" s="375"/>
      <c r="AI158" s="375"/>
      <c r="AJ158" s="375"/>
      <c r="AK158" s="375"/>
      <c r="AL158" s="375"/>
      <c r="AM158" s="568"/>
      <c r="AN158" s="374"/>
      <c r="AO158" s="376"/>
      <c r="AP158" s="374"/>
      <c r="AQ158" s="375"/>
      <c r="AR158" s="375"/>
      <c r="AS158" s="375"/>
      <c r="AT158" s="376"/>
      <c r="AU158" s="566"/>
      <c r="AV158" s="375"/>
      <c r="AW158" s="375"/>
      <c r="AX158" s="375"/>
      <c r="AY158" s="376"/>
      <c r="AZ158" s="413" t="str">
        <f t="shared" si="12"/>
        <v/>
      </c>
      <c r="BA158" s="538" t="str">
        <f t="shared" si="35"/>
        <v xml:space="preserve">  </v>
      </c>
      <c r="BB158" s="138" t="str">
        <f>IF(AZ158&gt;3,"",IF(E158='Classement TROPHEE'!$T$1,"",IF(AZ158=1,1,IF(AND(AZ158=2,BB157=""),1,IF(AND(AZ158=3,BB157="",BB156=""),1,"")))))</f>
        <v/>
      </c>
      <c r="BC158" s="138" t="str">
        <f t="shared" si="32"/>
        <v/>
      </c>
      <c r="BD158" s="138" t="str">
        <f t="shared" si="33"/>
        <v/>
      </c>
      <c r="BE158" s="138" t="str">
        <f t="shared" si="34"/>
        <v/>
      </c>
      <c r="BF158" s="347" t="str">
        <f>IF(COUNTIFS('Remise des Trophées'!$F$5:$F$204,'Classement-Individuel'!B158&amp;" "&amp;'Classement-Individuel'!C158&amp;" "&amp;'Classement-Individuel'!D158,'Remise des Trophées'!$I$5:$I$204,1)=0,"",COUNTIFS('Remise des Trophées'!$F$5:$F$204,'Classement-Individuel'!B158&amp;" "&amp;'Classement-Individuel'!C158&amp;" "&amp;'Classement-Individuel'!D158,'Remise des Trophées'!$I$5:$I$204,1))</f>
        <v/>
      </c>
      <c r="BG158" s="537" t="str">
        <f>IF(BF158=2,IF(COUNTIFS(BA$7:BA157,BA158,BF$7:BF157,2,BG$7:BG157,1)=1,"",IF(BB158="","",$BG$5)),IF(BB158="","",$BG$5))</f>
        <v/>
      </c>
      <c r="BH158" s="539" t="str">
        <f t="shared" si="36"/>
        <v/>
      </c>
      <c r="BI158" s="539" t="str">
        <f t="shared" si="37"/>
        <v/>
      </c>
      <c r="BJ158" s="139" t="str">
        <f t="shared" si="38"/>
        <v/>
      </c>
      <c r="BK158" s="537" t="str">
        <f t="shared" si="39"/>
        <v/>
      </c>
      <c r="BL158" s="539" t="str">
        <f t="shared" si="40"/>
        <v/>
      </c>
      <c r="BM158" s="539" t="str">
        <f t="shared" si="41"/>
        <v/>
      </c>
      <c r="BN158" s="139" t="str">
        <f t="shared" si="42"/>
        <v/>
      </c>
    </row>
    <row r="159" spans="1:66" s="347" customFormat="1" x14ac:dyDescent="0.25">
      <c r="A159" s="374"/>
      <c r="B159" s="375"/>
      <c r="C159" s="375"/>
      <c r="D159" s="375"/>
      <c r="E159" s="375"/>
      <c r="F159" s="376"/>
      <c r="G159" s="374"/>
      <c r="H159" s="375"/>
      <c r="I159" s="375"/>
      <c r="J159" s="375"/>
      <c r="K159" s="375"/>
      <c r="L159" s="376"/>
      <c r="M159" s="569"/>
      <c r="N159" s="374"/>
      <c r="O159" s="375"/>
      <c r="P159" s="375"/>
      <c r="Q159" s="375"/>
      <c r="R159" s="376"/>
      <c r="S159" s="374"/>
      <c r="T159" s="375"/>
      <c r="U159" s="375"/>
      <c r="V159" s="375"/>
      <c r="W159" s="376"/>
      <c r="X159" s="566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568"/>
      <c r="AN159" s="374"/>
      <c r="AO159" s="376"/>
      <c r="AP159" s="374"/>
      <c r="AQ159" s="375"/>
      <c r="AR159" s="375"/>
      <c r="AS159" s="375"/>
      <c r="AT159" s="376"/>
      <c r="AU159" s="566"/>
      <c r="AV159" s="375"/>
      <c r="AW159" s="375"/>
      <c r="AX159" s="375"/>
      <c r="AY159" s="376"/>
      <c r="AZ159" s="413" t="str">
        <f t="shared" si="12"/>
        <v/>
      </c>
      <c r="BA159" s="538" t="str">
        <f t="shared" si="35"/>
        <v xml:space="preserve">  </v>
      </c>
      <c r="BB159" s="138" t="str">
        <f>IF(AZ159&gt;3,"",IF(E159='Classement TROPHEE'!$T$1,"",IF(AZ159=1,1,IF(AND(AZ159=2,BB158=""),1,IF(AND(AZ159=3,BB158="",BB157=""),1,"")))))</f>
        <v/>
      </c>
      <c r="BC159" s="138" t="str">
        <f t="shared" si="32"/>
        <v/>
      </c>
      <c r="BD159" s="138" t="str">
        <f t="shared" si="33"/>
        <v/>
      </c>
      <c r="BE159" s="138" t="str">
        <f t="shared" si="34"/>
        <v/>
      </c>
      <c r="BF159" s="347" t="str">
        <f>IF(COUNTIFS('Remise des Trophées'!$F$5:$F$204,'Classement-Individuel'!B159&amp;" "&amp;'Classement-Individuel'!C159&amp;" "&amp;'Classement-Individuel'!D159,'Remise des Trophées'!$I$5:$I$204,1)=0,"",COUNTIFS('Remise des Trophées'!$F$5:$F$204,'Classement-Individuel'!B159&amp;" "&amp;'Classement-Individuel'!C159&amp;" "&amp;'Classement-Individuel'!D159,'Remise des Trophées'!$I$5:$I$204,1))</f>
        <v/>
      </c>
      <c r="BG159" s="537" t="str">
        <f>IF(BF159=2,IF(COUNTIFS(BA$7:BA158,BA159,BF$7:BF158,2,BG$7:BG158,1)=1,"",IF(BB159="","",$BG$5)),IF(BB159="","",$BG$5))</f>
        <v/>
      </c>
      <c r="BH159" s="539" t="str">
        <f t="shared" si="36"/>
        <v/>
      </c>
      <c r="BI159" s="539" t="str">
        <f t="shared" si="37"/>
        <v/>
      </c>
      <c r="BJ159" s="139" t="str">
        <f t="shared" si="38"/>
        <v/>
      </c>
      <c r="BK159" s="537" t="str">
        <f t="shared" si="39"/>
        <v/>
      </c>
      <c r="BL159" s="539" t="str">
        <f t="shared" si="40"/>
        <v/>
      </c>
      <c r="BM159" s="539" t="str">
        <f t="shared" si="41"/>
        <v/>
      </c>
      <c r="BN159" s="139" t="str">
        <f t="shared" si="42"/>
        <v/>
      </c>
    </row>
    <row r="160" spans="1:66" s="347" customFormat="1" x14ac:dyDescent="0.25">
      <c r="A160" s="374"/>
      <c r="B160" s="375"/>
      <c r="C160" s="375"/>
      <c r="D160" s="375"/>
      <c r="E160" s="375"/>
      <c r="F160" s="376"/>
      <c r="G160" s="374"/>
      <c r="H160" s="375"/>
      <c r="I160" s="375"/>
      <c r="J160" s="375"/>
      <c r="K160" s="375"/>
      <c r="L160" s="376"/>
      <c r="M160" s="569"/>
      <c r="N160" s="374"/>
      <c r="O160" s="375"/>
      <c r="P160" s="375"/>
      <c r="Q160" s="375"/>
      <c r="R160" s="376"/>
      <c r="S160" s="374"/>
      <c r="T160" s="375"/>
      <c r="U160" s="375"/>
      <c r="V160" s="375"/>
      <c r="W160" s="376"/>
      <c r="X160" s="566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568"/>
      <c r="AN160" s="374"/>
      <c r="AO160" s="376"/>
      <c r="AP160" s="374"/>
      <c r="AQ160" s="375"/>
      <c r="AR160" s="375"/>
      <c r="AS160" s="375"/>
      <c r="AT160" s="376"/>
      <c r="AU160" s="566"/>
      <c r="AV160" s="375"/>
      <c r="AW160" s="375"/>
      <c r="AX160" s="375"/>
      <c r="AY160" s="376"/>
      <c r="AZ160" s="413" t="str">
        <f t="shared" si="12"/>
        <v/>
      </c>
      <c r="BA160" s="538" t="str">
        <f t="shared" si="35"/>
        <v xml:space="preserve">  </v>
      </c>
      <c r="BB160" s="138" t="str">
        <f>IF(AZ160&gt;3,"",IF(E160='Classement TROPHEE'!$T$1,"",IF(AZ160=1,1,IF(AND(AZ160=2,BB159=""),1,IF(AND(AZ160=3,BB159="",BB158=""),1,"")))))</f>
        <v/>
      </c>
      <c r="BC160" s="138" t="str">
        <f t="shared" si="32"/>
        <v/>
      </c>
      <c r="BD160" s="138" t="str">
        <f t="shared" si="33"/>
        <v/>
      </c>
      <c r="BE160" s="138" t="str">
        <f t="shared" si="34"/>
        <v/>
      </c>
      <c r="BF160" s="347" t="str">
        <f>IF(COUNTIFS('Remise des Trophées'!$F$5:$F$204,'Classement-Individuel'!B160&amp;" "&amp;'Classement-Individuel'!C160&amp;" "&amp;'Classement-Individuel'!D160,'Remise des Trophées'!$I$5:$I$204,1)=0,"",COUNTIFS('Remise des Trophées'!$F$5:$F$204,'Classement-Individuel'!B160&amp;" "&amp;'Classement-Individuel'!C160&amp;" "&amp;'Classement-Individuel'!D160,'Remise des Trophées'!$I$5:$I$204,1))</f>
        <v/>
      </c>
      <c r="BG160" s="537" t="str">
        <f>IF(BF160=2,IF(COUNTIFS(BA$7:BA159,BA160,BF$7:BF159,2,BG$7:BG159,1)=1,"",IF(BB160="","",$BG$5)),IF(BB160="","",$BG$5))</f>
        <v/>
      </c>
      <c r="BH160" s="539" t="str">
        <f t="shared" si="36"/>
        <v/>
      </c>
      <c r="BI160" s="539" t="str">
        <f t="shared" si="37"/>
        <v/>
      </c>
      <c r="BJ160" s="139" t="str">
        <f t="shared" si="38"/>
        <v/>
      </c>
      <c r="BK160" s="537" t="str">
        <f t="shared" si="39"/>
        <v/>
      </c>
      <c r="BL160" s="539" t="str">
        <f t="shared" si="40"/>
        <v/>
      </c>
      <c r="BM160" s="539" t="str">
        <f t="shared" si="41"/>
        <v/>
      </c>
      <c r="BN160" s="139" t="str">
        <f t="shared" si="42"/>
        <v/>
      </c>
    </row>
    <row r="161" spans="1:66" s="347" customFormat="1" x14ac:dyDescent="0.25">
      <c r="A161" s="374"/>
      <c r="B161" s="375"/>
      <c r="C161" s="375"/>
      <c r="D161" s="375"/>
      <c r="E161" s="375"/>
      <c r="F161" s="376"/>
      <c r="G161" s="374"/>
      <c r="H161" s="375"/>
      <c r="I161" s="375"/>
      <c r="J161" s="375"/>
      <c r="K161" s="375"/>
      <c r="L161" s="376"/>
      <c r="M161" s="569"/>
      <c r="N161" s="374"/>
      <c r="O161" s="375"/>
      <c r="P161" s="375"/>
      <c r="Q161" s="375"/>
      <c r="R161" s="376"/>
      <c r="S161" s="374"/>
      <c r="T161" s="375"/>
      <c r="U161" s="375"/>
      <c r="V161" s="375"/>
      <c r="W161" s="376"/>
      <c r="X161" s="566"/>
      <c r="Y161" s="375"/>
      <c r="Z161" s="375"/>
      <c r="AA161" s="375"/>
      <c r="AB161" s="375"/>
      <c r="AC161" s="375"/>
      <c r="AD161" s="375"/>
      <c r="AE161" s="375"/>
      <c r="AF161" s="375"/>
      <c r="AG161" s="375"/>
      <c r="AH161" s="375"/>
      <c r="AI161" s="375"/>
      <c r="AJ161" s="375"/>
      <c r="AK161" s="375"/>
      <c r="AL161" s="375"/>
      <c r="AM161" s="568"/>
      <c r="AN161" s="374"/>
      <c r="AO161" s="376"/>
      <c r="AP161" s="374"/>
      <c r="AQ161" s="375"/>
      <c r="AR161" s="375"/>
      <c r="AS161" s="375"/>
      <c r="AT161" s="376"/>
      <c r="AU161" s="566"/>
      <c r="AV161" s="375"/>
      <c r="AW161" s="375"/>
      <c r="AX161" s="375"/>
      <c r="AY161" s="376"/>
      <c r="AZ161" s="413" t="str">
        <f t="shared" si="12"/>
        <v/>
      </c>
      <c r="BA161" s="538" t="str">
        <f t="shared" si="35"/>
        <v xml:space="preserve">  </v>
      </c>
      <c r="BB161" s="138" t="str">
        <f>IF(AZ161&gt;3,"",IF(E161='Classement TROPHEE'!$T$1,"",IF(AZ161=1,1,IF(AND(AZ161=2,BB160=""),1,IF(AND(AZ161=3,BB160="",BB159=""),1,"")))))</f>
        <v/>
      </c>
      <c r="BC161" s="138" t="str">
        <f t="shared" si="32"/>
        <v/>
      </c>
      <c r="BD161" s="138" t="str">
        <f t="shared" si="33"/>
        <v/>
      </c>
      <c r="BE161" s="138" t="str">
        <f t="shared" si="34"/>
        <v/>
      </c>
      <c r="BF161" s="347" t="str">
        <f>IF(COUNTIFS('Remise des Trophées'!$F$5:$F$204,'Classement-Individuel'!B161&amp;" "&amp;'Classement-Individuel'!C161&amp;" "&amp;'Classement-Individuel'!D161,'Remise des Trophées'!$I$5:$I$204,1)=0,"",COUNTIFS('Remise des Trophées'!$F$5:$F$204,'Classement-Individuel'!B161&amp;" "&amp;'Classement-Individuel'!C161&amp;" "&amp;'Classement-Individuel'!D161,'Remise des Trophées'!$I$5:$I$204,1))</f>
        <v/>
      </c>
      <c r="BG161" s="537" t="str">
        <f>IF(BF161=2,IF(COUNTIFS(BA$7:BA160,BA161,BF$7:BF160,2,BG$7:BG160,1)=1,"",IF(BB161="","",$BG$5)),IF(BB161="","",$BG$5))</f>
        <v/>
      </c>
      <c r="BH161" s="539" t="str">
        <f t="shared" si="36"/>
        <v/>
      </c>
      <c r="BI161" s="539" t="str">
        <f t="shared" si="37"/>
        <v/>
      </c>
      <c r="BJ161" s="139" t="str">
        <f t="shared" si="38"/>
        <v/>
      </c>
      <c r="BK161" s="537" t="str">
        <f t="shared" si="39"/>
        <v/>
      </c>
      <c r="BL161" s="539" t="str">
        <f t="shared" si="40"/>
        <v/>
      </c>
      <c r="BM161" s="539" t="str">
        <f t="shared" si="41"/>
        <v/>
      </c>
      <c r="BN161" s="139" t="str">
        <f t="shared" si="42"/>
        <v/>
      </c>
    </row>
    <row r="162" spans="1:66" s="347" customFormat="1" x14ac:dyDescent="0.25">
      <c r="A162" s="374"/>
      <c r="B162" s="375"/>
      <c r="C162" s="375"/>
      <c r="D162" s="375"/>
      <c r="E162" s="375"/>
      <c r="F162" s="376"/>
      <c r="G162" s="374"/>
      <c r="H162" s="375"/>
      <c r="I162" s="375"/>
      <c r="J162" s="375"/>
      <c r="K162" s="375"/>
      <c r="L162" s="376"/>
      <c r="M162" s="569"/>
      <c r="N162" s="374"/>
      <c r="O162" s="375"/>
      <c r="P162" s="375"/>
      <c r="Q162" s="375"/>
      <c r="R162" s="376"/>
      <c r="S162" s="374"/>
      <c r="T162" s="375"/>
      <c r="U162" s="375"/>
      <c r="V162" s="375"/>
      <c r="W162" s="376"/>
      <c r="X162" s="566"/>
      <c r="Y162" s="375"/>
      <c r="Z162" s="375"/>
      <c r="AA162" s="375"/>
      <c r="AB162" s="375"/>
      <c r="AC162" s="375"/>
      <c r="AD162" s="375"/>
      <c r="AE162" s="375"/>
      <c r="AF162" s="375"/>
      <c r="AG162" s="375"/>
      <c r="AH162" s="375"/>
      <c r="AI162" s="375"/>
      <c r="AJ162" s="375"/>
      <c r="AK162" s="375"/>
      <c r="AL162" s="375"/>
      <c r="AM162" s="568"/>
      <c r="AN162" s="374"/>
      <c r="AO162" s="376"/>
      <c r="AP162" s="374"/>
      <c r="AQ162" s="375"/>
      <c r="AR162" s="375"/>
      <c r="AS162" s="375"/>
      <c r="AT162" s="376"/>
      <c r="AU162" s="566"/>
      <c r="AV162" s="375"/>
      <c r="AW162" s="375"/>
      <c r="AX162" s="375"/>
      <c r="AY162" s="376"/>
      <c r="AZ162" s="413" t="str">
        <f t="shared" si="12"/>
        <v/>
      </c>
      <c r="BA162" s="538" t="str">
        <f t="shared" si="35"/>
        <v xml:space="preserve">  </v>
      </c>
      <c r="BB162" s="138" t="str">
        <f>IF(AZ162&gt;3,"",IF(E162='Classement TROPHEE'!$T$1,"",IF(AZ162=1,1,IF(AND(AZ162=2,BB161=""),1,IF(AND(AZ162=3,BB161="",BB160=""),1,"")))))</f>
        <v/>
      </c>
      <c r="BC162" s="138" t="str">
        <f t="shared" si="32"/>
        <v/>
      </c>
      <c r="BD162" s="138" t="str">
        <f t="shared" si="33"/>
        <v/>
      </c>
      <c r="BE162" s="138" t="str">
        <f t="shared" si="34"/>
        <v/>
      </c>
      <c r="BF162" s="347" t="str">
        <f>IF(COUNTIFS('Remise des Trophées'!$F$5:$F$204,'Classement-Individuel'!B162&amp;" "&amp;'Classement-Individuel'!C162&amp;" "&amp;'Classement-Individuel'!D162,'Remise des Trophées'!$I$5:$I$204,1)=0,"",COUNTIFS('Remise des Trophées'!$F$5:$F$204,'Classement-Individuel'!B162&amp;" "&amp;'Classement-Individuel'!C162&amp;" "&amp;'Classement-Individuel'!D162,'Remise des Trophées'!$I$5:$I$204,1))</f>
        <v/>
      </c>
      <c r="BG162" s="537" t="str">
        <f>IF(BF162=2,IF(COUNTIFS(BA$7:BA161,BA162,BF$7:BF161,2,BG$7:BG161,1)=1,"",IF(BB162="","",$BG$5)),IF(BB162="","",$BG$5))</f>
        <v/>
      </c>
      <c r="BH162" s="539" t="str">
        <f t="shared" si="36"/>
        <v/>
      </c>
      <c r="BI162" s="539" t="str">
        <f t="shared" si="37"/>
        <v/>
      </c>
      <c r="BJ162" s="139" t="str">
        <f t="shared" si="38"/>
        <v/>
      </c>
      <c r="BK162" s="537" t="str">
        <f t="shared" si="39"/>
        <v/>
      </c>
      <c r="BL162" s="539" t="str">
        <f t="shared" si="40"/>
        <v/>
      </c>
      <c r="BM162" s="539" t="str">
        <f t="shared" si="41"/>
        <v/>
      </c>
      <c r="BN162" s="139" t="str">
        <f t="shared" si="42"/>
        <v/>
      </c>
    </row>
    <row r="163" spans="1:66" s="347" customFormat="1" x14ac:dyDescent="0.25">
      <c r="A163" s="374"/>
      <c r="B163" s="375"/>
      <c r="C163" s="375"/>
      <c r="D163" s="375"/>
      <c r="E163" s="375"/>
      <c r="F163" s="376"/>
      <c r="G163" s="374"/>
      <c r="H163" s="375"/>
      <c r="I163" s="375"/>
      <c r="J163" s="375"/>
      <c r="K163" s="375"/>
      <c r="L163" s="376"/>
      <c r="M163" s="569"/>
      <c r="N163" s="374"/>
      <c r="O163" s="375"/>
      <c r="P163" s="375"/>
      <c r="Q163" s="375"/>
      <c r="R163" s="376"/>
      <c r="S163" s="374"/>
      <c r="T163" s="375"/>
      <c r="U163" s="375"/>
      <c r="V163" s="375"/>
      <c r="W163" s="376"/>
      <c r="X163" s="566"/>
      <c r="Y163" s="375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568"/>
      <c r="AN163" s="374"/>
      <c r="AO163" s="376"/>
      <c r="AP163" s="374"/>
      <c r="AQ163" s="375"/>
      <c r="AR163" s="375"/>
      <c r="AS163" s="375"/>
      <c r="AT163" s="376"/>
      <c r="AU163" s="566"/>
      <c r="AV163" s="375"/>
      <c r="AW163" s="375"/>
      <c r="AX163" s="375"/>
      <c r="AY163" s="376"/>
      <c r="AZ163" s="413" t="str">
        <f t="shared" si="12"/>
        <v/>
      </c>
      <c r="BA163" s="538" t="str">
        <f t="shared" si="35"/>
        <v xml:space="preserve">  </v>
      </c>
      <c r="BB163" s="138" t="str">
        <f>IF(AZ163&gt;3,"",IF(E163='Classement TROPHEE'!$T$1,"",IF(AZ163=1,1,IF(AND(AZ163=2,BB162=""),1,IF(AND(AZ163=3,BB162="",BB161=""),1,"")))))</f>
        <v/>
      </c>
      <c r="BC163" s="138" t="str">
        <f t="shared" si="32"/>
        <v/>
      </c>
      <c r="BD163" s="138" t="str">
        <f t="shared" si="33"/>
        <v/>
      </c>
      <c r="BE163" s="138" t="str">
        <f t="shared" si="34"/>
        <v/>
      </c>
      <c r="BF163" s="347" t="str">
        <f>IF(COUNTIFS('Remise des Trophées'!$F$5:$F$204,'Classement-Individuel'!B163&amp;" "&amp;'Classement-Individuel'!C163&amp;" "&amp;'Classement-Individuel'!D163,'Remise des Trophées'!$I$5:$I$204,1)=0,"",COUNTIFS('Remise des Trophées'!$F$5:$F$204,'Classement-Individuel'!B163&amp;" "&amp;'Classement-Individuel'!C163&amp;" "&amp;'Classement-Individuel'!D163,'Remise des Trophées'!$I$5:$I$204,1))</f>
        <v/>
      </c>
      <c r="BG163" s="537" t="str">
        <f>IF(BF163=2,IF(COUNTIFS(BA$7:BA162,BA163,BF$7:BF162,2,BG$7:BG162,1)=1,"",IF(BB163="","",$BG$5)),IF(BB163="","",$BG$5))</f>
        <v/>
      </c>
      <c r="BH163" s="539" t="str">
        <f t="shared" si="36"/>
        <v/>
      </c>
      <c r="BI163" s="539" t="str">
        <f t="shared" si="37"/>
        <v/>
      </c>
      <c r="BJ163" s="139" t="str">
        <f t="shared" si="38"/>
        <v/>
      </c>
      <c r="BK163" s="537" t="str">
        <f t="shared" si="39"/>
        <v/>
      </c>
      <c r="BL163" s="539" t="str">
        <f t="shared" si="40"/>
        <v/>
      </c>
      <c r="BM163" s="539" t="str">
        <f t="shared" si="41"/>
        <v/>
      </c>
      <c r="BN163" s="139" t="str">
        <f t="shared" si="42"/>
        <v/>
      </c>
    </row>
    <row r="164" spans="1:66" s="347" customFormat="1" x14ac:dyDescent="0.25">
      <c r="A164" s="374"/>
      <c r="B164" s="375"/>
      <c r="C164" s="375"/>
      <c r="D164" s="375"/>
      <c r="E164" s="375"/>
      <c r="F164" s="376"/>
      <c r="G164" s="374"/>
      <c r="H164" s="375"/>
      <c r="I164" s="375"/>
      <c r="J164" s="375"/>
      <c r="K164" s="375"/>
      <c r="L164" s="376"/>
      <c r="M164" s="569"/>
      <c r="N164" s="374"/>
      <c r="O164" s="375"/>
      <c r="P164" s="375"/>
      <c r="Q164" s="375"/>
      <c r="R164" s="376"/>
      <c r="S164" s="374"/>
      <c r="T164" s="375"/>
      <c r="U164" s="375"/>
      <c r="V164" s="375"/>
      <c r="W164" s="376"/>
      <c r="X164" s="566"/>
      <c r="Y164" s="375"/>
      <c r="Z164" s="375"/>
      <c r="AA164" s="375"/>
      <c r="AB164" s="375"/>
      <c r="AC164" s="375"/>
      <c r="AD164" s="375"/>
      <c r="AE164" s="375"/>
      <c r="AF164" s="375"/>
      <c r="AG164" s="375"/>
      <c r="AH164" s="375"/>
      <c r="AI164" s="375"/>
      <c r="AJ164" s="375"/>
      <c r="AK164" s="375"/>
      <c r="AL164" s="375"/>
      <c r="AM164" s="568"/>
      <c r="AN164" s="374"/>
      <c r="AO164" s="376"/>
      <c r="AP164" s="374"/>
      <c r="AQ164" s="375"/>
      <c r="AR164" s="375"/>
      <c r="AS164" s="375"/>
      <c r="AT164" s="376"/>
      <c r="AU164" s="566"/>
      <c r="AV164" s="375"/>
      <c r="AW164" s="375"/>
      <c r="AX164" s="375"/>
      <c r="AY164" s="376"/>
      <c r="AZ164" s="413" t="str">
        <f t="shared" si="12"/>
        <v/>
      </c>
      <c r="BA164" s="538" t="str">
        <f t="shared" si="35"/>
        <v xml:space="preserve">  </v>
      </c>
      <c r="BB164" s="138" t="str">
        <f>IF(AZ164&gt;3,"",IF(E164='Classement TROPHEE'!$T$1,"",IF(AZ164=1,1,IF(AND(AZ164=2,BB163=""),1,IF(AND(AZ164=3,BB163="",BB162=""),1,"")))))</f>
        <v/>
      </c>
      <c r="BC164" s="138" t="str">
        <f t="shared" si="32"/>
        <v/>
      </c>
      <c r="BD164" s="138" t="str">
        <f t="shared" si="33"/>
        <v/>
      </c>
      <c r="BE164" s="138" t="str">
        <f t="shared" si="34"/>
        <v/>
      </c>
      <c r="BF164" s="347" t="str">
        <f>IF(COUNTIFS('Remise des Trophées'!$F$5:$F$204,'Classement-Individuel'!B164&amp;" "&amp;'Classement-Individuel'!C164&amp;" "&amp;'Classement-Individuel'!D164,'Remise des Trophées'!$I$5:$I$204,1)=0,"",COUNTIFS('Remise des Trophées'!$F$5:$F$204,'Classement-Individuel'!B164&amp;" "&amp;'Classement-Individuel'!C164&amp;" "&amp;'Classement-Individuel'!D164,'Remise des Trophées'!$I$5:$I$204,1))</f>
        <v/>
      </c>
      <c r="BG164" s="537" t="str">
        <f>IF(BF164=2,IF(COUNTIFS(BA$7:BA163,BA164,BF$7:BF163,2,BG$7:BG163,1)=1,"",IF(BB164="","",$BG$5)),IF(BB164="","",$BG$5))</f>
        <v/>
      </c>
      <c r="BH164" s="539" t="str">
        <f t="shared" si="36"/>
        <v/>
      </c>
      <c r="BI164" s="539" t="str">
        <f t="shared" si="37"/>
        <v/>
      </c>
      <c r="BJ164" s="139" t="str">
        <f t="shared" si="38"/>
        <v/>
      </c>
      <c r="BK164" s="537" t="str">
        <f t="shared" si="39"/>
        <v/>
      </c>
      <c r="BL164" s="539" t="str">
        <f t="shared" si="40"/>
        <v/>
      </c>
      <c r="BM164" s="539" t="str">
        <f t="shared" si="41"/>
        <v/>
      </c>
      <c r="BN164" s="139" t="str">
        <f t="shared" si="42"/>
        <v/>
      </c>
    </row>
    <row r="165" spans="1:66" s="347" customFormat="1" x14ac:dyDescent="0.25">
      <c r="A165" s="374"/>
      <c r="B165" s="375"/>
      <c r="C165" s="375"/>
      <c r="D165" s="375"/>
      <c r="E165" s="375"/>
      <c r="F165" s="376"/>
      <c r="G165" s="374"/>
      <c r="H165" s="375"/>
      <c r="I165" s="375"/>
      <c r="J165" s="375"/>
      <c r="K165" s="375"/>
      <c r="L165" s="376"/>
      <c r="M165" s="569"/>
      <c r="N165" s="374"/>
      <c r="O165" s="375"/>
      <c r="P165" s="375"/>
      <c r="Q165" s="375"/>
      <c r="R165" s="376"/>
      <c r="S165" s="374"/>
      <c r="T165" s="375"/>
      <c r="U165" s="375"/>
      <c r="V165" s="375"/>
      <c r="W165" s="376"/>
      <c r="X165" s="566"/>
      <c r="Y165" s="375"/>
      <c r="Z165" s="375"/>
      <c r="AA165" s="375"/>
      <c r="AB165" s="375"/>
      <c r="AC165" s="375"/>
      <c r="AD165" s="375"/>
      <c r="AE165" s="375"/>
      <c r="AF165" s="375"/>
      <c r="AG165" s="375"/>
      <c r="AH165" s="375"/>
      <c r="AI165" s="375"/>
      <c r="AJ165" s="375"/>
      <c r="AK165" s="375"/>
      <c r="AL165" s="375"/>
      <c r="AM165" s="568"/>
      <c r="AN165" s="374"/>
      <c r="AO165" s="376"/>
      <c r="AP165" s="374"/>
      <c r="AQ165" s="375"/>
      <c r="AR165" s="375"/>
      <c r="AS165" s="375"/>
      <c r="AT165" s="376"/>
      <c r="AU165" s="566"/>
      <c r="AV165" s="375"/>
      <c r="AW165" s="375"/>
      <c r="AX165" s="375"/>
      <c r="AY165" s="376"/>
      <c r="AZ165" s="413" t="str">
        <f t="shared" si="12"/>
        <v/>
      </c>
      <c r="BA165" s="538" t="str">
        <f t="shared" si="35"/>
        <v xml:space="preserve">  </v>
      </c>
      <c r="BB165" s="138" t="str">
        <f>IF(AZ165&gt;3,"",IF(E165='Classement TROPHEE'!$T$1,"",IF(AZ165=1,1,IF(AND(AZ165=2,BB164=""),1,IF(AND(AZ165=3,BB164="",BB163=""),1,"")))))</f>
        <v/>
      </c>
      <c r="BC165" s="138" t="str">
        <f t="shared" si="32"/>
        <v/>
      </c>
      <c r="BD165" s="138" t="str">
        <f t="shared" si="33"/>
        <v/>
      </c>
      <c r="BE165" s="138" t="str">
        <f t="shared" si="34"/>
        <v/>
      </c>
      <c r="BF165" s="347" t="str">
        <f>IF(COUNTIFS('Remise des Trophées'!$F$5:$F$204,'Classement-Individuel'!B165&amp;" "&amp;'Classement-Individuel'!C165&amp;" "&amp;'Classement-Individuel'!D165,'Remise des Trophées'!$I$5:$I$204,1)=0,"",COUNTIFS('Remise des Trophées'!$F$5:$F$204,'Classement-Individuel'!B165&amp;" "&amp;'Classement-Individuel'!C165&amp;" "&amp;'Classement-Individuel'!D165,'Remise des Trophées'!$I$5:$I$204,1))</f>
        <v/>
      </c>
      <c r="BG165" s="537" t="str">
        <f>IF(BF165=2,IF(COUNTIFS(BA$7:BA164,BA165,BF$7:BF164,2,BG$7:BG164,1)=1,"",IF(BB165="","",$BG$5)),IF(BB165="","",$BG$5))</f>
        <v/>
      </c>
      <c r="BH165" s="539" t="str">
        <f t="shared" si="36"/>
        <v/>
      </c>
      <c r="BI165" s="539" t="str">
        <f t="shared" si="37"/>
        <v/>
      </c>
      <c r="BJ165" s="139" t="str">
        <f t="shared" si="38"/>
        <v/>
      </c>
      <c r="BK165" s="537" t="str">
        <f t="shared" si="39"/>
        <v/>
      </c>
      <c r="BL165" s="539" t="str">
        <f t="shared" si="40"/>
        <v/>
      </c>
      <c r="BM165" s="539" t="str">
        <f t="shared" si="41"/>
        <v/>
      </c>
      <c r="BN165" s="139" t="str">
        <f t="shared" si="42"/>
        <v/>
      </c>
    </row>
    <row r="166" spans="1:66" s="347" customFormat="1" x14ac:dyDescent="0.25">
      <c r="A166" s="374"/>
      <c r="B166" s="375"/>
      <c r="C166" s="375"/>
      <c r="D166" s="375"/>
      <c r="E166" s="375"/>
      <c r="F166" s="376"/>
      <c r="G166" s="374"/>
      <c r="H166" s="375"/>
      <c r="I166" s="375"/>
      <c r="J166" s="375"/>
      <c r="K166" s="375"/>
      <c r="L166" s="376"/>
      <c r="M166" s="569"/>
      <c r="N166" s="374"/>
      <c r="O166" s="375"/>
      <c r="P166" s="375"/>
      <c r="Q166" s="375"/>
      <c r="R166" s="376"/>
      <c r="S166" s="374"/>
      <c r="T166" s="375"/>
      <c r="U166" s="375"/>
      <c r="V166" s="375"/>
      <c r="W166" s="376"/>
      <c r="X166" s="566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568"/>
      <c r="AN166" s="374"/>
      <c r="AO166" s="376"/>
      <c r="AP166" s="374"/>
      <c r="AQ166" s="375"/>
      <c r="AR166" s="375"/>
      <c r="AS166" s="375"/>
      <c r="AT166" s="376"/>
      <c r="AU166" s="566"/>
      <c r="AV166" s="375"/>
      <c r="AW166" s="375"/>
      <c r="AX166" s="375"/>
      <c r="AY166" s="376"/>
      <c r="AZ166" s="413" t="str">
        <f t="shared" si="12"/>
        <v/>
      </c>
      <c r="BA166" s="538" t="str">
        <f t="shared" si="35"/>
        <v xml:space="preserve">  </v>
      </c>
      <c r="BB166" s="138" t="str">
        <f>IF(AZ166&gt;3,"",IF(E166='Classement TROPHEE'!$T$1,"",IF(AZ166=1,1,IF(AND(AZ166=2,BB165=""),1,IF(AND(AZ166=3,BB165="",BB164=""),1,"")))))</f>
        <v/>
      </c>
      <c r="BC166" s="138" t="str">
        <f t="shared" si="32"/>
        <v/>
      </c>
      <c r="BD166" s="138" t="str">
        <f t="shared" si="33"/>
        <v/>
      </c>
      <c r="BE166" s="138" t="str">
        <f t="shared" si="34"/>
        <v/>
      </c>
      <c r="BF166" s="347" t="str">
        <f>IF(COUNTIFS('Remise des Trophées'!$F$5:$F$204,'Classement-Individuel'!B166&amp;" "&amp;'Classement-Individuel'!C166&amp;" "&amp;'Classement-Individuel'!D166,'Remise des Trophées'!$I$5:$I$204,1)=0,"",COUNTIFS('Remise des Trophées'!$F$5:$F$204,'Classement-Individuel'!B166&amp;" "&amp;'Classement-Individuel'!C166&amp;" "&amp;'Classement-Individuel'!D166,'Remise des Trophées'!$I$5:$I$204,1))</f>
        <v/>
      </c>
      <c r="BG166" s="537" t="str">
        <f>IF(BF166=2,IF(COUNTIFS(BA$7:BA165,BA166,BF$7:BF165,2,BG$7:BG165,1)=1,"",IF(BB166="","",$BG$5)),IF(BB166="","",$BG$5))</f>
        <v/>
      </c>
      <c r="BH166" s="539" t="str">
        <f t="shared" si="36"/>
        <v/>
      </c>
      <c r="BI166" s="539" t="str">
        <f t="shared" si="37"/>
        <v/>
      </c>
      <c r="BJ166" s="139" t="str">
        <f t="shared" si="38"/>
        <v/>
      </c>
      <c r="BK166" s="537" t="str">
        <f t="shared" si="39"/>
        <v/>
      </c>
      <c r="BL166" s="539" t="str">
        <f t="shared" si="40"/>
        <v/>
      </c>
      <c r="BM166" s="539" t="str">
        <f t="shared" si="41"/>
        <v/>
      </c>
      <c r="BN166" s="139" t="str">
        <f t="shared" si="42"/>
        <v/>
      </c>
    </row>
    <row r="167" spans="1:66" s="347" customFormat="1" x14ac:dyDescent="0.25">
      <c r="A167" s="374"/>
      <c r="B167" s="375"/>
      <c r="C167" s="375"/>
      <c r="D167" s="375"/>
      <c r="E167" s="375"/>
      <c r="F167" s="376"/>
      <c r="G167" s="374"/>
      <c r="H167" s="375"/>
      <c r="I167" s="375"/>
      <c r="J167" s="375"/>
      <c r="K167" s="375"/>
      <c r="L167" s="376"/>
      <c r="M167" s="569"/>
      <c r="N167" s="374"/>
      <c r="O167" s="375"/>
      <c r="P167" s="375"/>
      <c r="Q167" s="375"/>
      <c r="R167" s="376"/>
      <c r="S167" s="374"/>
      <c r="T167" s="375"/>
      <c r="U167" s="375"/>
      <c r="V167" s="375"/>
      <c r="W167" s="376"/>
      <c r="X167" s="566"/>
      <c r="Y167" s="375"/>
      <c r="Z167" s="375"/>
      <c r="AA167" s="375"/>
      <c r="AB167" s="375"/>
      <c r="AC167" s="375"/>
      <c r="AD167" s="375"/>
      <c r="AE167" s="375"/>
      <c r="AF167" s="375"/>
      <c r="AG167" s="375"/>
      <c r="AH167" s="375"/>
      <c r="AI167" s="375"/>
      <c r="AJ167" s="375"/>
      <c r="AK167" s="375"/>
      <c r="AL167" s="375"/>
      <c r="AM167" s="568"/>
      <c r="AN167" s="374"/>
      <c r="AO167" s="376"/>
      <c r="AP167" s="374"/>
      <c r="AQ167" s="375"/>
      <c r="AR167" s="375"/>
      <c r="AS167" s="375"/>
      <c r="AT167" s="376"/>
      <c r="AU167" s="566"/>
      <c r="AV167" s="375"/>
      <c r="AW167" s="375"/>
      <c r="AX167" s="375"/>
      <c r="AY167" s="376"/>
      <c r="AZ167" s="413" t="str">
        <f t="shared" si="12"/>
        <v/>
      </c>
      <c r="BA167" s="538" t="str">
        <f t="shared" si="35"/>
        <v xml:space="preserve">  </v>
      </c>
      <c r="BB167" s="138" t="str">
        <f>IF(AZ167&gt;3,"",IF(E167='Classement TROPHEE'!$T$1,"",IF(AZ167=1,1,IF(AND(AZ167=2,BB166=""),1,IF(AND(AZ167=3,BB166="",BB165=""),1,"")))))</f>
        <v/>
      </c>
      <c r="BC167" s="138" t="str">
        <f t="shared" si="32"/>
        <v/>
      </c>
      <c r="BD167" s="138" t="str">
        <f t="shared" si="33"/>
        <v/>
      </c>
      <c r="BE167" s="138" t="str">
        <f t="shared" si="34"/>
        <v/>
      </c>
      <c r="BF167" s="347" t="str">
        <f>IF(COUNTIFS('Remise des Trophées'!$F$5:$F$204,'Classement-Individuel'!B167&amp;" "&amp;'Classement-Individuel'!C167&amp;" "&amp;'Classement-Individuel'!D167,'Remise des Trophées'!$I$5:$I$204,1)=0,"",COUNTIFS('Remise des Trophées'!$F$5:$F$204,'Classement-Individuel'!B167&amp;" "&amp;'Classement-Individuel'!C167&amp;" "&amp;'Classement-Individuel'!D167,'Remise des Trophées'!$I$5:$I$204,1))</f>
        <v/>
      </c>
      <c r="BG167" s="537" t="str">
        <f>IF(BF167=2,IF(COUNTIFS(BA$7:BA166,BA167,BF$7:BF166,2,BG$7:BG166,1)=1,"",IF(BB167="","",$BG$5)),IF(BB167="","",$BG$5))</f>
        <v/>
      </c>
      <c r="BH167" s="539" t="str">
        <f t="shared" si="36"/>
        <v/>
      </c>
      <c r="BI167" s="539" t="str">
        <f t="shared" si="37"/>
        <v/>
      </c>
      <c r="BJ167" s="139" t="str">
        <f t="shared" si="38"/>
        <v/>
      </c>
      <c r="BK167" s="537" t="str">
        <f t="shared" si="39"/>
        <v/>
      </c>
      <c r="BL167" s="539" t="str">
        <f t="shared" si="40"/>
        <v/>
      </c>
      <c r="BM167" s="539" t="str">
        <f t="shared" si="41"/>
        <v/>
      </c>
      <c r="BN167" s="139" t="str">
        <f t="shared" si="42"/>
        <v/>
      </c>
    </row>
    <row r="168" spans="1:66" s="347" customFormat="1" x14ac:dyDescent="0.25">
      <c r="A168" s="374"/>
      <c r="B168" s="375"/>
      <c r="C168" s="375"/>
      <c r="D168" s="375"/>
      <c r="E168" s="375"/>
      <c r="F168" s="376"/>
      <c r="G168" s="374"/>
      <c r="H168" s="375"/>
      <c r="I168" s="375"/>
      <c r="J168" s="375"/>
      <c r="K168" s="375"/>
      <c r="L168" s="376"/>
      <c r="M168" s="569"/>
      <c r="N168" s="374"/>
      <c r="O168" s="375"/>
      <c r="P168" s="375"/>
      <c r="Q168" s="375"/>
      <c r="R168" s="376"/>
      <c r="S168" s="374"/>
      <c r="T168" s="375"/>
      <c r="U168" s="375"/>
      <c r="V168" s="375"/>
      <c r="W168" s="376"/>
      <c r="X168" s="566"/>
      <c r="Y168" s="375"/>
      <c r="Z168" s="375"/>
      <c r="AA168" s="375"/>
      <c r="AB168" s="375"/>
      <c r="AC168" s="375"/>
      <c r="AD168" s="375"/>
      <c r="AE168" s="375"/>
      <c r="AF168" s="375"/>
      <c r="AG168" s="375"/>
      <c r="AH168" s="375"/>
      <c r="AI168" s="375"/>
      <c r="AJ168" s="375"/>
      <c r="AK168" s="375"/>
      <c r="AL168" s="375"/>
      <c r="AM168" s="568"/>
      <c r="AN168" s="374"/>
      <c r="AO168" s="376"/>
      <c r="AP168" s="374"/>
      <c r="AQ168" s="375"/>
      <c r="AR168" s="375"/>
      <c r="AS168" s="375"/>
      <c r="AT168" s="376"/>
      <c r="AU168" s="566"/>
      <c r="AV168" s="375"/>
      <c r="AW168" s="375"/>
      <c r="AX168" s="375"/>
      <c r="AY168" s="376"/>
      <c r="AZ168" s="413" t="str">
        <f t="shared" si="12"/>
        <v/>
      </c>
      <c r="BA168" s="538" t="str">
        <f t="shared" si="35"/>
        <v xml:space="preserve">  </v>
      </c>
      <c r="BB168" s="138" t="str">
        <f>IF(AZ168&gt;3,"",IF(E168='Classement TROPHEE'!$T$1,"",IF(AZ168=1,1,IF(AND(AZ168=2,BB167=""),1,IF(AND(AZ168=3,BB167="",BB166=""),1,"")))))</f>
        <v/>
      </c>
      <c r="BC168" s="138" t="str">
        <f t="shared" si="32"/>
        <v/>
      </c>
      <c r="BD168" s="138" t="str">
        <f t="shared" si="33"/>
        <v/>
      </c>
      <c r="BE168" s="138" t="str">
        <f t="shared" si="34"/>
        <v/>
      </c>
      <c r="BF168" s="347" t="str">
        <f>IF(COUNTIFS('Remise des Trophées'!$F$5:$F$204,'Classement-Individuel'!B168&amp;" "&amp;'Classement-Individuel'!C168&amp;" "&amp;'Classement-Individuel'!D168,'Remise des Trophées'!$I$5:$I$204,1)=0,"",COUNTIFS('Remise des Trophées'!$F$5:$F$204,'Classement-Individuel'!B168&amp;" "&amp;'Classement-Individuel'!C168&amp;" "&amp;'Classement-Individuel'!D168,'Remise des Trophées'!$I$5:$I$204,1))</f>
        <v/>
      </c>
      <c r="BG168" s="537" t="str">
        <f>IF(BF168=2,IF(COUNTIFS(BA$7:BA167,BA168,BF$7:BF167,2,BG$7:BG167,1)=1,"",IF(BB168="","",$BG$5)),IF(BB168="","",$BG$5))</f>
        <v/>
      </c>
      <c r="BH168" s="539" t="str">
        <f t="shared" si="36"/>
        <v/>
      </c>
      <c r="BI168" s="539" t="str">
        <f t="shared" si="37"/>
        <v/>
      </c>
      <c r="BJ168" s="139" t="str">
        <f t="shared" si="38"/>
        <v/>
      </c>
      <c r="BK168" s="537" t="str">
        <f t="shared" si="39"/>
        <v/>
      </c>
      <c r="BL168" s="539" t="str">
        <f t="shared" si="40"/>
        <v/>
      </c>
      <c r="BM168" s="539" t="str">
        <f t="shared" si="41"/>
        <v/>
      </c>
      <c r="BN168" s="139" t="str">
        <f t="shared" si="42"/>
        <v/>
      </c>
    </row>
    <row r="169" spans="1:66" s="347" customFormat="1" x14ac:dyDescent="0.25">
      <c r="A169" s="374"/>
      <c r="B169" s="375"/>
      <c r="C169" s="375"/>
      <c r="D169" s="375"/>
      <c r="E169" s="375"/>
      <c r="F169" s="376"/>
      <c r="G169" s="374"/>
      <c r="H169" s="375"/>
      <c r="I169" s="375"/>
      <c r="J169" s="375"/>
      <c r="K169" s="375"/>
      <c r="L169" s="376"/>
      <c r="M169" s="569"/>
      <c r="N169" s="374"/>
      <c r="O169" s="375"/>
      <c r="P169" s="375"/>
      <c r="Q169" s="375"/>
      <c r="R169" s="376"/>
      <c r="S169" s="374"/>
      <c r="T169" s="375"/>
      <c r="U169" s="375"/>
      <c r="V169" s="375"/>
      <c r="W169" s="376"/>
      <c r="X169" s="566"/>
      <c r="Y169" s="375"/>
      <c r="Z169" s="375"/>
      <c r="AA169" s="375"/>
      <c r="AB169" s="375"/>
      <c r="AC169" s="375"/>
      <c r="AD169" s="375"/>
      <c r="AE169" s="375"/>
      <c r="AF169" s="375"/>
      <c r="AG169" s="375"/>
      <c r="AH169" s="375"/>
      <c r="AI169" s="375"/>
      <c r="AJ169" s="375"/>
      <c r="AK169" s="375"/>
      <c r="AL169" s="375"/>
      <c r="AM169" s="568"/>
      <c r="AN169" s="374"/>
      <c r="AO169" s="376"/>
      <c r="AP169" s="374"/>
      <c r="AQ169" s="375"/>
      <c r="AR169" s="375"/>
      <c r="AS169" s="375"/>
      <c r="AT169" s="376"/>
      <c r="AU169" s="566"/>
      <c r="AV169" s="375"/>
      <c r="AW169" s="375"/>
      <c r="AX169" s="375"/>
      <c r="AY169" s="376"/>
      <c r="AZ169" s="413" t="str">
        <f t="shared" si="12"/>
        <v/>
      </c>
      <c r="BA169" s="538" t="str">
        <f t="shared" si="35"/>
        <v xml:space="preserve">  </v>
      </c>
      <c r="BB169" s="138" t="str">
        <f>IF(AZ169&gt;3,"",IF(E169='Classement TROPHEE'!$T$1,"",IF(AZ169=1,1,IF(AND(AZ169=2,BB168=""),1,IF(AND(AZ169=3,BB168="",BB167=""),1,"")))))</f>
        <v/>
      </c>
      <c r="BC169" s="138" t="str">
        <f t="shared" si="32"/>
        <v/>
      </c>
      <c r="BD169" s="138" t="str">
        <f t="shared" si="33"/>
        <v/>
      </c>
      <c r="BE169" s="138" t="str">
        <f t="shared" si="34"/>
        <v/>
      </c>
      <c r="BF169" s="347" t="str">
        <f>IF(COUNTIFS('Remise des Trophées'!$F$5:$F$204,'Classement-Individuel'!B169&amp;" "&amp;'Classement-Individuel'!C169&amp;" "&amp;'Classement-Individuel'!D169,'Remise des Trophées'!$I$5:$I$204,1)=0,"",COUNTIFS('Remise des Trophées'!$F$5:$F$204,'Classement-Individuel'!B169&amp;" "&amp;'Classement-Individuel'!C169&amp;" "&amp;'Classement-Individuel'!D169,'Remise des Trophées'!$I$5:$I$204,1))</f>
        <v/>
      </c>
      <c r="BG169" s="537" t="str">
        <f>IF(BF169=2,IF(COUNTIFS(BA$7:BA168,BA169,BF$7:BF168,2,BG$7:BG168,1)=1,"",IF(BB169="","",$BG$5)),IF(BB169="","",$BG$5))</f>
        <v/>
      </c>
      <c r="BH169" s="539" t="str">
        <f t="shared" si="36"/>
        <v/>
      </c>
      <c r="BI169" s="539" t="str">
        <f t="shared" si="37"/>
        <v/>
      </c>
      <c r="BJ169" s="139" t="str">
        <f t="shared" si="38"/>
        <v/>
      </c>
      <c r="BK169" s="537" t="str">
        <f t="shared" si="39"/>
        <v/>
      </c>
      <c r="BL169" s="539" t="str">
        <f t="shared" si="40"/>
        <v/>
      </c>
      <c r="BM169" s="539" t="str">
        <f t="shared" si="41"/>
        <v/>
      </c>
      <c r="BN169" s="139" t="str">
        <f t="shared" si="42"/>
        <v/>
      </c>
    </row>
    <row r="170" spans="1:66" s="347" customFormat="1" x14ac:dyDescent="0.25">
      <c r="A170" s="374"/>
      <c r="B170" s="375"/>
      <c r="C170" s="375"/>
      <c r="D170" s="375"/>
      <c r="E170" s="375"/>
      <c r="F170" s="376"/>
      <c r="G170" s="374"/>
      <c r="H170" s="375"/>
      <c r="I170" s="375"/>
      <c r="J170" s="375"/>
      <c r="K170" s="375"/>
      <c r="L170" s="376"/>
      <c r="M170" s="569"/>
      <c r="N170" s="374"/>
      <c r="O170" s="375"/>
      <c r="P170" s="375"/>
      <c r="Q170" s="375"/>
      <c r="R170" s="376"/>
      <c r="S170" s="374"/>
      <c r="T170" s="375"/>
      <c r="U170" s="375"/>
      <c r="V170" s="375"/>
      <c r="W170" s="376"/>
      <c r="X170" s="566"/>
      <c r="Y170" s="375"/>
      <c r="Z170" s="375"/>
      <c r="AA170" s="375"/>
      <c r="AB170" s="375"/>
      <c r="AC170" s="375"/>
      <c r="AD170" s="375"/>
      <c r="AE170" s="375"/>
      <c r="AF170" s="375"/>
      <c r="AG170" s="375"/>
      <c r="AH170" s="375"/>
      <c r="AI170" s="375"/>
      <c r="AJ170" s="375"/>
      <c r="AK170" s="375"/>
      <c r="AL170" s="375"/>
      <c r="AM170" s="568"/>
      <c r="AN170" s="374"/>
      <c r="AO170" s="376"/>
      <c r="AP170" s="374"/>
      <c r="AQ170" s="375"/>
      <c r="AR170" s="375"/>
      <c r="AS170" s="375"/>
      <c r="AT170" s="376"/>
      <c r="AU170" s="566"/>
      <c r="AV170" s="375"/>
      <c r="AW170" s="375"/>
      <c r="AX170" s="375"/>
      <c r="AY170" s="376"/>
      <c r="AZ170" s="413" t="str">
        <f t="shared" si="12"/>
        <v/>
      </c>
      <c r="BA170" s="538" t="str">
        <f t="shared" si="35"/>
        <v xml:space="preserve">  </v>
      </c>
      <c r="BB170" s="138" t="str">
        <f>IF(AZ170&gt;3,"",IF(E170='Classement TROPHEE'!$T$1,"",IF(AZ170=1,1,IF(AND(AZ170=2,BB169=""),1,IF(AND(AZ170=3,BB169="",BB168=""),1,"")))))</f>
        <v/>
      </c>
      <c r="BC170" s="138" t="str">
        <f t="shared" si="32"/>
        <v/>
      </c>
      <c r="BD170" s="138" t="str">
        <f t="shared" si="33"/>
        <v/>
      </c>
      <c r="BE170" s="138" t="str">
        <f t="shared" si="34"/>
        <v/>
      </c>
      <c r="BF170" s="347" t="str">
        <f>IF(COUNTIFS('Remise des Trophées'!$F$5:$F$204,'Classement-Individuel'!B170&amp;" "&amp;'Classement-Individuel'!C170&amp;" "&amp;'Classement-Individuel'!D170,'Remise des Trophées'!$I$5:$I$204,1)=0,"",COUNTIFS('Remise des Trophées'!$F$5:$F$204,'Classement-Individuel'!B170&amp;" "&amp;'Classement-Individuel'!C170&amp;" "&amp;'Classement-Individuel'!D170,'Remise des Trophées'!$I$5:$I$204,1))</f>
        <v/>
      </c>
      <c r="BG170" s="537" t="str">
        <f>IF(BF170=2,IF(COUNTIFS(BA$7:BA169,BA170,BF$7:BF169,2,BG$7:BG169,1)=1,"",IF(BB170="","",$BG$5)),IF(BB170="","",$BG$5))</f>
        <v/>
      </c>
      <c r="BH170" s="539" t="str">
        <f t="shared" si="36"/>
        <v/>
      </c>
      <c r="BI170" s="539" t="str">
        <f t="shared" si="37"/>
        <v/>
      </c>
      <c r="BJ170" s="139" t="str">
        <f t="shared" si="38"/>
        <v/>
      </c>
      <c r="BK170" s="537" t="str">
        <f t="shared" si="39"/>
        <v/>
      </c>
      <c r="BL170" s="539" t="str">
        <f t="shared" si="40"/>
        <v/>
      </c>
      <c r="BM170" s="539" t="str">
        <f t="shared" si="41"/>
        <v/>
      </c>
      <c r="BN170" s="139" t="str">
        <f t="shared" si="42"/>
        <v/>
      </c>
    </row>
    <row r="171" spans="1:66" s="347" customFormat="1" x14ac:dyDescent="0.25">
      <c r="A171" s="374"/>
      <c r="B171" s="375"/>
      <c r="C171" s="375"/>
      <c r="D171" s="375"/>
      <c r="E171" s="375"/>
      <c r="F171" s="376"/>
      <c r="G171" s="374"/>
      <c r="H171" s="375"/>
      <c r="I171" s="375"/>
      <c r="J171" s="375"/>
      <c r="K171" s="375"/>
      <c r="L171" s="376"/>
      <c r="M171" s="569"/>
      <c r="N171" s="374"/>
      <c r="O171" s="375"/>
      <c r="P171" s="375"/>
      <c r="Q171" s="375"/>
      <c r="R171" s="376"/>
      <c r="S171" s="374"/>
      <c r="T171" s="375"/>
      <c r="U171" s="375"/>
      <c r="V171" s="375"/>
      <c r="W171" s="376"/>
      <c r="X171" s="566"/>
      <c r="Y171" s="375"/>
      <c r="Z171" s="375"/>
      <c r="AA171" s="375"/>
      <c r="AB171" s="375"/>
      <c r="AC171" s="375"/>
      <c r="AD171" s="375"/>
      <c r="AE171" s="375"/>
      <c r="AF171" s="375"/>
      <c r="AG171" s="375"/>
      <c r="AH171" s="375"/>
      <c r="AI171" s="375"/>
      <c r="AJ171" s="375"/>
      <c r="AK171" s="375"/>
      <c r="AL171" s="375"/>
      <c r="AM171" s="568"/>
      <c r="AN171" s="374"/>
      <c r="AO171" s="376"/>
      <c r="AP171" s="374"/>
      <c r="AQ171" s="375"/>
      <c r="AR171" s="375"/>
      <c r="AS171" s="375"/>
      <c r="AT171" s="376"/>
      <c r="AU171" s="566"/>
      <c r="AV171" s="375"/>
      <c r="AW171" s="375"/>
      <c r="AX171" s="375"/>
      <c r="AY171" s="376"/>
      <c r="AZ171" s="413" t="str">
        <f t="shared" si="12"/>
        <v/>
      </c>
      <c r="BA171" s="538" t="str">
        <f t="shared" si="35"/>
        <v xml:space="preserve">  </v>
      </c>
      <c r="BB171" s="138" t="str">
        <f>IF(AZ171&gt;3,"",IF(E171='Classement TROPHEE'!$T$1,"",IF(AZ171=1,1,IF(AND(AZ171=2,BB170=""),1,IF(AND(AZ171=3,BB170="",BB169=""),1,"")))))</f>
        <v/>
      </c>
      <c r="BC171" s="138" t="str">
        <f t="shared" si="32"/>
        <v/>
      </c>
      <c r="BD171" s="138" t="str">
        <f t="shared" si="33"/>
        <v/>
      </c>
      <c r="BE171" s="138" t="str">
        <f t="shared" si="34"/>
        <v/>
      </c>
      <c r="BF171" s="347" t="str">
        <f>IF(COUNTIFS('Remise des Trophées'!$F$5:$F$204,'Classement-Individuel'!B171&amp;" "&amp;'Classement-Individuel'!C171&amp;" "&amp;'Classement-Individuel'!D171,'Remise des Trophées'!$I$5:$I$204,1)=0,"",COUNTIFS('Remise des Trophées'!$F$5:$F$204,'Classement-Individuel'!B171&amp;" "&amp;'Classement-Individuel'!C171&amp;" "&amp;'Classement-Individuel'!D171,'Remise des Trophées'!$I$5:$I$204,1))</f>
        <v/>
      </c>
      <c r="BG171" s="537" t="str">
        <f>IF(BF171=2,IF(COUNTIFS(BA$7:BA170,BA171,BF$7:BF170,2,BG$7:BG170,1)=1,"",IF(BB171="","",$BG$5)),IF(BB171="","",$BG$5))</f>
        <v/>
      </c>
      <c r="BH171" s="539" t="str">
        <f t="shared" si="36"/>
        <v/>
      </c>
      <c r="BI171" s="539" t="str">
        <f t="shared" si="37"/>
        <v/>
      </c>
      <c r="BJ171" s="139" t="str">
        <f t="shared" si="38"/>
        <v/>
      </c>
      <c r="BK171" s="537" t="str">
        <f t="shared" si="39"/>
        <v/>
      </c>
      <c r="BL171" s="539" t="str">
        <f t="shared" si="40"/>
        <v/>
      </c>
      <c r="BM171" s="539" t="str">
        <f t="shared" si="41"/>
        <v/>
      </c>
      <c r="BN171" s="139" t="str">
        <f t="shared" si="42"/>
        <v/>
      </c>
    </row>
    <row r="172" spans="1:66" s="347" customFormat="1" x14ac:dyDescent="0.25">
      <c r="A172" s="374"/>
      <c r="B172" s="375"/>
      <c r="C172" s="375"/>
      <c r="D172" s="375"/>
      <c r="E172" s="375"/>
      <c r="F172" s="376"/>
      <c r="G172" s="374"/>
      <c r="H172" s="375"/>
      <c r="I172" s="375"/>
      <c r="J172" s="375"/>
      <c r="K172" s="375"/>
      <c r="L172" s="376"/>
      <c r="M172" s="569"/>
      <c r="N172" s="374"/>
      <c r="O172" s="375"/>
      <c r="P172" s="375"/>
      <c r="Q172" s="375"/>
      <c r="R172" s="376"/>
      <c r="S172" s="374"/>
      <c r="T172" s="375"/>
      <c r="U172" s="375"/>
      <c r="V172" s="375"/>
      <c r="W172" s="376"/>
      <c r="X172" s="566"/>
      <c r="Y172" s="375"/>
      <c r="Z172" s="375"/>
      <c r="AA172" s="375"/>
      <c r="AB172" s="375"/>
      <c r="AC172" s="375"/>
      <c r="AD172" s="375"/>
      <c r="AE172" s="375"/>
      <c r="AF172" s="375"/>
      <c r="AG172" s="375"/>
      <c r="AH172" s="375"/>
      <c r="AI172" s="375"/>
      <c r="AJ172" s="375"/>
      <c r="AK172" s="375"/>
      <c r="AL172" s="375"/>
      <c r="AM172" s="568"/>
      <c r="AN172" s="374"/>
      <c r="AO172" s="376"/>
      <c r="AP172" s="374"/>
      <c r="AQ172" s="375"/>
      <c r="AR172" s="375"/>
      <c r="AS172" s="375"/>
      <c r="AT172" s="376"/>
      <c r="AU172" s="566"/>
      <c r="AV172" s="375"/>
      <c r="AW172" s="375"/>
      <c r="AX172" s="375"/>
      <c r="AY172" s="376"/>
      <c r="AZ172" s="413" t="str">
        <f t="shared" si="12"/>
        <v/>
      </c>
      <c r="BA172" s="538" t="str">
        <f t="shared" si="35"/>
        <v xml:space="preserve">  </v>
      </c>
      <c r="BB172" s="138" t="str">
        <f>IF(AZ172&gt;3,"",IF(E172='Classement TROPHEE'!$T$1,"",IF(AZ172=1,1,IF(AND(AZ172=2,BB171=""),1,IF(AND(AZ172=3,BB171="",BB170=""),1,"")))))</f>
        <v/>
      </c>
      <c r="BC172" s="138" t="str">
        <f t="shared" si="32"/>
        <v/>
      </c>
      <c r="BD172" s="138" t="str">
        <f t="shared" si="33"/>
        <v/>
      </c>
      <c r="BE172" s="138" t="str">
        <f t="shared" si="34"/>
        <v/>
      </c>
      <c r="BF172" s="347" t="str">
        <f>IF(COUNTIFS('Remise des Trophées'!$F$5:$F$204,'Classement-Individuel'!B172&amp;" "&amp;'Classement-Individuel'!C172&amp;" "&amp;'Classement-Individuel'!D172,'Remise des Trophées'!$I$5:$I$204,1)=0,"",COUNTIFS('Remise des Trophées'!$F$5:$F$204,'Classement-Individuel'!B172&amp;" "&amp;'Classement-Individuel'!C172&amp;" "&amp;'Classement-Individuel'!D172,'Remise des Trophées'!$I$5:$I$204,1))</f>
        <v/>
      </c>
      <c r="BG172" s="537" t="str">
        <f>IF(BF172=2,IF(COUNTIFS(BA$7:BA171,BA172,BF$7:BF171,2,BG$7:BG171,1)=1,"",IF(BB172="","",$BG$5)),IF(BB172="","",$BG$5))</f>
        <v/>
      </c>
      <c r="BH172" s="539" t="str">
        <f t="shared" si="36"/>
        <v/>
      </c>
      <c r="BI172" s="539" t="str">
        <f t="shared" si="37"/>
        <v/>
      </c>
      <c r="BJ172" s="139" t="str">
        <f t="shared" si="38"/>
        <v/>
      </c>
      <c r="BK172" s="537" t="str">
        <f t="shared" si="39"/>
        <v/>
      </c>
      <c r="BL172" s="539" t="str">
        <f t="shared" si="40"/>
        <v/>
      </c>
      <c r="BM172" s="539" t="str">
        <f t="shared" si="41"/>
        <v/>
      </c>
      <c r="BN172" s="139" t="str">
        <f t="shared" si="42"/>
        <v/>
      </c>
    </row>
    <row r="173" spans="1:66" s="347" customFormat="1" x14ac:dyDescent="0.25">
      <c r="A173" s="374"/>
      <c r="B173" s="375"/>
      <c r="C173" s="375"/>
      <c r="D173" s="375"/>
      <c r="E173" s="375"/>
      <c r="F173" s="376"/>
      <c r="G173" s="374"/>
      <c r="H173" s="375"/>
      <c r="I173" s="375"/>
      <c r="J173" s="375"/>
      <c r="K173" s="375"/>
      <c r="L173" s="376"/>
      <c r="M173" s="569"/>
      <c r="N173" s="374"/>
      <c r="O173" s="375"/>
      <c r="P173" s="375"/>
      <c r="Q173" s="375"/>
      <c r="R173" s="376"/>
      <c r="S173" s="374"/>
      <c r="T173" s="375"/>
      <c r="U173" s="375"/>
      <c r="V173" s="375"/>
      <c r="W173" s="376"/>
      <c r="X173" s="566"/>
      <c r="Y173" s="375"/>
      <c r="Z173" s="375"/>
      <c r="AA173" s="375"/>
      <c r="AB173" s="375"/>
      <c r="AC173" s="375"/>
      <c r="AD173" s="375"/>
      <c r="AE173" s="375"/>
      <c r="AF173" s="375"/>
      <c r="AG173" s="375"/>
      <c r="AH173" s="375"/>
      <c r="AI173" s="375"/>
      <c r="AJ173" s="375"/>
      <c r="AK173" s="375"/>
      <c r="AL173" s="375"/>
      <c r="AM173" s="568"/>
      <c r="AN173" s="374"/>
      <c r="AO173" s="376"/>
      <c r="AP173" s="374"/>
      <c r="AQ173" s="375"/>
      <c r="AR173" s="375"/>
      <c r="AS173" s="375"/>
      <c r="AT173" s="376"/>
      <c r="AU173" s="566"/>
      <c r="AV173" s="375"/>
      <c r="AW173" s="375"/>
      <c r="AX173" s="375"/>
      <c r="AY173" s="376"/>
      <c r="AZ173" s="413" t="str">
        <f t="shared" si="12"/>
        <v/>
      </c>
      <c r="BA173" s="538" t="str">
        <f t="shared" si="35"/>
        <v xml:space="preserve">  </v>
      </c>
      <c r="BB173" s="138" t="str">
        <f>IF(AZ173&gt;3,"",IF(E173='Classement TROPHEE'!$T$1,"",IF(AZ173=1,1,IF(AND(AZ173=2,BB172=""),1,IF(AND(AZ173=3,BB172="",BB171=""),1,"")))))</f>
        <v/>
      </c>
      <c r="BC173" s="138" t="str">
        <f t="shared" si="32"/>
        <v/>
      </c>
      <c r="BD173" s="138" t="str">
        <f t="shared" si="33"/>
        <v/>
      </c>
      <c r="BE173" s="138" t="str">
        <f t="shared" si="34"/>
        <v/>
      </c>
      <c r="BF173" s="347" t="str">
        <f>IF(COUNTIFS('Remise des Trophées'!$F$5:$F$204,'Classement-Individuel'!B173&amp;" "&amp;'Classement-Individuel'!C173&amp;" "&amp;'Classement-Individuel'!D173,'Remise des Trophées'!$I$5:$I$204,1)=0,"",COUNTIFS('Remise des Trophées'!$F$5:$F$204,'Classement-Individuel'!B173&amp;" "&amp;'Classement-Individuel'!C173&amp;" "&amp;'Classement-Individuel'!D173,'Remise des Trophées'!$I$5:$I$204,1))</f>
        <v/>
      </c>
      <c r="BG173" s="537" t="str">
        <f>IF(BF173=2,IF(COUNTIFS(BA$7:BA172,BA173,BF$7:BF172,2,BG$7:BG172,1)=1,"",IF(BB173="","",$BG$5)),IF(BB173="","",$BG$5))</f>
        <v/>
      </c>
      <c r="BH173" s="539" t="str">
        <f t="shared" si="36"/>
        <v/>
      </c>
      <c r="BI173" s="539" t="str">
        <f t="shared" si="37"/>
        <v/>
      </c>
      <c r="BJ173" s="139" t="str">
        <f t="shared" si="38"/>
        <v/>
      </c>
      <c r="BK173" s="537" t="str">
        <f t="shared" si="39"/>
        <v/>
      </c>
      <c r="BL173" s="539" t="str">
        <f t="shared" si="40"/>
        <v/>
      </c>
      <c r="BM173" s="539" t="str">
        <f t="shared" si="41"/>
        <v/>
      </c>
      <c r="BN173" s="139" t="str">
        <f t="shared" si="42"/>
        <v/>
      </c>
    </row>
    <row r="174" spans="1:66" s="347" customFormat="1" x14ac:dyDescent="0.25">
      <c r="A174" s="374"/>
      <c r="B174" s="375"/>
      <c r="C174" s="375"/>
      <c r="D174" s="375"/>
      <c r="E174" s="375"/>
      <c r="F174" s="376"/>
      <c r="G174" s="374"/>
      <c r="H174" s="375"/>
      <c r="I174" s="375"/>
      <c r="J174" s="375"/>
      <c r="K174" s="375"/>
      <c r="L174" s="376"/>
      <c r="M174" s="569"/>
      <c r="N174" s="374"/>
      <c r="O174" s="375"/>
      <c r="P174" s="375"/>
      <c r="Q174" s="375"/>
      <c r="R174" s="376"/>
      <c r="S174" s="374"/>
      <c r="T174" s="375"/>
      <c r="U174" s="375"/>
      <c r="V174" s="375"/>
      <c r="W174" s="376"/>
      <c r="X174" s="566"/>
      <c r="Y174" s="375"/>
      <c r="Z174" s="375"/>
      <c r="AA174" s="375"/>
      <c r="AB174" s="375"/>
      <c r="AC174" s="375"/>
      <c r="AD174" s="375"/>
      <c r="AE174" s="375"/>
      <c r="AF174" s="375"/>
      <c r="AG174" s="375"/>
      <c r="AH174" s="375"/>
      <c r="AI174" s="375"/>
      <c r="AJ174" s="375"/>
      <c r="AK174" s="375"/>
      <c r="AL174" s="375"/>
      <c r="AM174" s="568"/>
      <c r="AN174" s="374"/>
      <c r="AO174" s="376"/>
      <c r="AP174" s="374"/>
      <c r="AQ174" s="375"/>
      <c r="AR174" s="375"/>
      <c r="AS174" s="375"/>
      <c r="AT174" s="376"/>
      <c r="AU174" s="566"/>
      <c r="AV174" s="375"/>
      <c r="AW174" s="375"/>
      <c r="AX174" s="375"/>
      <c r="AY174" s="376"/>
      <c r="AZ174" s="413" t="str">
        <f t="shared" si="12"/>
        <v/>
      </c>
      <c r="BA174" s="538" t="str">
        <f t="shared" si="35"/>
        <v xml:space="preserve">  </v>
      </c>
      <c r="BB174" s="138" t="str">
        <f>IF(AZ174&gt;3,"",IF(E174='Classement TROPHEE'!$T$1,"",IF(AZ174=1,1,IF(AND(AZ174=2,BB173=""),1,IF(AND(AZ174=3,BB173="",BB172=""),1,"")))))</f>
        <v/>
      </c>
      <c r="BC174" s="138" t="str">
        <f t="shared" si="32"/>
        <v/>
      </c>
      <c r="BD174" s="138" t="str">
        <f t="shared" si="33"/>
        <v/>
      </c>
      <c r="BE174" s="138" t="str">
        <f t="shared" si="34"/>
        <v/>
      </c>
      <c r="BF174" s="347" t="str">
        <f>IF(COUNTIFS('Remise des Trophées'!$F$5:$F$204,'Classement-Individuel'!B174&amp;" "&amp;'Classement-Individuel'!C174&amp;" "&amp;'Classement-Individuel'!D174,'Remise des Trophées'!$I$5:$I$204,1)=0,"",COUNTIFS('Remise des Trophées'!$F$5:$F$204,'Classement-Individuel'!B174&amp;" "&amp;'Classement-Individuel'!C174&amp;" "&amp;'Classement-Individuel'!D174,'Remise des Trophées'!$I$5:$I$204,1))</f>
        <v/>
      </c>
      <c r="BG174" s="537" t="str">
        <f>IF(BF174=2,IF(COUNTIFS(BA$7:BA173,BA174,BF$7:BF173,2,BG$7:BG173,1)=1,"",IF(BB174="","",$BG$5)),IF(BB174="","",$BG$5))</f>
        <v/>
      </c>
      <c r="BH174" s="539" t="str">
        <f t="shared" si="36"/>
        <v/>
      </c>
      <c r="BI174" s="539" t="str">
        <f t="shared" si="37"/>
        <v/>
      </c>
      <c r="BJ174" s="139" t="str">
        <f t="shared" si="38"/>
        <v/>
      </c>
      <c r="BK174" s="537" t="str">
        <f t="shared" si="39"/>
        <v/>
      </c>
      <c r="BL174" s="539" t="str">
        <f t="shared" si="40"/>
        <v/>
      </c>
      <c r="BM174" s="539" t="str">
        <f t="shared" si="41"/>
        <v/>
      </c>
      <c r="BN174" s="139" t="str">
        <f t="shared" si="42"/>
        <v/>
      </c>
    </row>
    <row r="175" spans="1:66" s="347" customFormat="1" x14ac:dyDescent="0.25">
      <c r="A175" s="374"/>
      <c r="B175" s="375"/>
      <c r="C175" s="375"/>
      <c r="D175" s="375"/>
      <c r="E175" s="375"/>
      <c r="F175" s="376"/>
      <c r="G175" s="374"/>
      <c r="H175" s="375"/>
      <c r="I175" s="375"/>
      <c r="J175" s="375"/>
      <c r="K175" s="375"/>
      <c r="L175" s="376"/>
      <c r="M175" s="569"/>
      <c r="N175" s="374"/>
      <c r="O175" s="375"/>
      <c r="P175" s="375"/>
      <c r="Q175" s="375"/>
      <c r="R175" s="376"/>
      <c r="S175" s="374"/>
      <c r="T175" s="375"/>
      <c r="U175" s="375"/>
      <c r="V175" s="375"/>
      <c r="W175" s="376"/>
      <c r="X175" s="566"/>
      <c r="Y175" s="375"/>
      <c r="Z175" s="375"/>
      <c r="AA175" s="375"/>
      <c r="AB175" s="375"/>
      <c r="AC175" s="375"/>
      <c r="AD175" s="375"/>
      <c r="AE175" s="375"/>
      <c r="AF175" s="375"/>
      <c r="AG175" s="375"/>
      <c r="AH175" s="375"/>
      <c r="AI175" s="375"/>
      <c r="AJ175" s="375"/>
      <c r="AK175" s="375"/>
      <c r="AL175" s="375"/>
      <c r="AM175" s="568"/>
      <c r="AN175" s="374"/>
      <c r="AO175" s="376"/>
      <c r="AP175" s="374"/>
      <c r="AQ175" s="375"/>
      <c r="AR175" s="375"/>
      <c r="AS175" s="375"/>
      <c r="AT175" s="376"/>
      <c r="AU175" s="566"/>
      <c r="AV175" s="375"/>
      <c r="AW175" s="375"/>
      <c r="AX175" s="375"/>
      <c r="AY175" s="376"/>
      <c r="AZ175" s="413" t="str">
        <f t="shared" si="12"/>
        <v/>
      </c>
      <c r="BA175" s="538" t="str">
        <f t="shared" si="35"/>
        <v xml:space="preserve">  </v>
      </c>
      <c r="BB175" s="138" t="str">
        <f>IF(AZ175&gt;3,"",IF(E175='Classement TROPHEE'!$T$1,"",IF(AZ175=1,1,IF(AND(AZ175=2,BB174=""),1,IF(AND(AZ175=3,BB174="",BB173=""),1,"")))))</f>
        <v/>
      </c>
      <c r="BC175" s="138" t="str">
        <f t="shared" si="32"/>
        <v/>
      </c>
      <c r="BD175" s="138" t="str">
        <f t="shared" si="33"/>
        <v/>
      </c>
      <c r="BE175" s="138" t="str">
        <f t="shared" si="34"/>
        <v/>
      </c>
      <c r="BF175" s="347" t="str">
        <f>IF(COUNTIFS('Remise des Trophées'!$F$5:$F$204,'Classement-Individuel'!B175&amp;" "&amp;'Classement-Individuel'!C175&amp;" "&amp;'Classement-Individuel'!D175,'Remise des Trophées'!$I$5:$I$204,1)=0,"",COUNTIFS('Remise des Trophées'!$F$5:$F$204,'Classement-Individuel'!B175&amp;" "&amp;'Classement-Individuel'!C175&amp;" "&amp;'Classement-Individuel'!D175,'Remise des Trophées'!$I$5:$I$204,1))</f>
        <v/>
      </c>
      <c r="BG175" s="537" t="str">
        <f>IF(BF175=2,IF(COUNTIFS(BA$7:BA174,BA175,BF$7:BF174,2,BG$7:BG174,1)=1,"",IF(BB175="","",$BG$5)),IF(BB175="","",$BG$5))</f>
        <v/>
      </c>
      <c r="BH175" s="539" t="str">
        <f t="shared" si="36"/>
        <v/>
      </c>
      <c r="BI175" s="539" t="str">
        <f t="shared" si="37"/>
        <v/>
      </c>
      <c r="BJ175" s="139" t="str">
        <f t="shared" si="38"/>
        <v/>
      </c>
      <c r="BK175" s="537" t="str">
        <f t="shared" si="39"/>
        <v/>
      </c>
      <c r="BL175" s="539" t="str">
        <f t="shared" si="40"/>
        <v/>
      </c>
      <c r="BM175" s="539" t="str">
        <f t="shared" si="41"/>
        <v/>
      </c>
      <c r="BN175" s="139" t="str">
        <f t="shared" si="42"/>
        <v/>
      </c>
    </row>
    <row r="176" spans="1:66" s="347" customFormat="1" x14ac:dyDescent="0.25">
      <c r="A176" s="374"/>
      <c r="B176" s="375"/>
      <c r="C176" s="375"/>
      <c r="D176" s="375"/>
      <c r="E176" s="375"/>
      <c r="F176" s="376"/>
      <c r="G176" s="374"/>
      <c r="H176" s="375"/>
      <c r="I176" s="375"/>
      <c r="J176" s="375"/>
      <c r="K176" s="375"/>
      <c r="L176" s="376"/>
      <c r="M176" s="569"/>
      <c r="N176" s="374"/>
      <c r="O176" s="375"/>
      <c r="P176" s="375"/>
      <c r="Q176" s="375"/>
      <c r="R176" s="376"/>
      <c r="S176" s="374"/>
      <c r="T176" s="375"/>
      <c r="U176" s="375"/>
      <c r="V176" s="375"/>
      <c r="W176" s="376"/>
      <c r="X176" s="566"/>
      <c r="Y176" s="375"/>
      <c r="Z176" s="375"/>
      <c r="AA176" s="375"/>
      <c r="AB176" s="375"/>
      <c r="AC176" s="375"/>
      <c r="AD176" s="375"/>
      <c r="AE176" s="375"/>
      <c r="AF176" s="375"/>
      <c r="AG176" s="375"/>
      <c r="AH176" s="375"/>
      <c r="AI176" s="375"/>
      <c r="AJ176" s="375"/>
      <c r="AK176" s="375"/>
      <c r="AL176" s="375"/>
      <c r="AM176" s="568"/>
      <c r="AN176" s="374"/>
      <c r="AO176" s="376"/>
      <c r="AP176" s="374"/>
      <c r="AQ176" s="375"/>
      <c r="AR176" s="375"/>
      <c r="AS176" s="375"/>
      <c r="AT176" s="376"/>
      <c r="AU176" s="566"/>
      <c r="AV176" s="375"/>
      <c r="AW176" s="375"/>
      <c r="AX176" s="375"/>
      <c r="AY176" s="376"/>
      <c r="AZ176" s="413" t="str">
        <f t="shared" si="12"/>
        <v/>
      </c>
      <c r="BA176" s="538" t="str">
        <f t="shared" si="35"/>
        <v xml:space="preserve">  </v>
      </c>
      <c r="BB176" s="138" t="str">
        <f>IF(AZ176&gt;3,"",IF(E176='Classement TROPHEE'!$T$1,"",IF(AZ176=1,1,IF(AND(AZ176=2,BB175=""),1,IF(AND(AZ176=3,BB175="",BB174=""),1,"")))))</f>
        <v/>
      </c>
      <c r="BC176" s="138" t="str">
        <f t="shared" si="32"/>
        <v/>
      </c>
      <c r="BD176" s="138" t="str">
        <f t="shared" si="33"/>
        <v/>
      </c>
      <c r="BE176" s="138" t="str">
        <f t="shared" si="34"/>
        <v/>
      </c>
      <c r="BF176" s="347" t="str">
        <f>IF(COUNTIFS('Remise des Trophées'!$F$5:$F$204,'Classement-Individuel'!B176&amp;" "&amp;'Classement-Individuel'!C176&amp;" "&amp;'Classement-Individuel'!D176,'Remise des Trophées'!$I$5:$I$204,1)=0,"",COUNTIFS('Remise des Trophées'!$F$5:$F$204,'Classement-Individuel'!B176&amp;" "&amp;'Classement-Individuel'!C176&amp;" "&amp;'Classement-Individuel'!D176,'Remise des Trophées'!$I$5:$I$204,1))</f>
        <v/>
      </c>
      <c r="BG176" s="537" t="str">
        <f>IF(BF176=2,IF(COUNTIFS(BA$7:BA175,BA176,BF$7:BF175,2,BG$7:BG175,1)=1,"",IF(BB176="","",$BG$5)),IF(BB176="","",$BG$5))</f>
        <v/>
      </c>
      <c r="BH176" s="539" t="str">
        <f t="shared" si="36"/>
        <v/>
      </c>
      <c r="BI176" s="539" t="str">
        <f t="shared" si="37"/>
        <v/>
      </c>
      <c r="BJ176" s="139" t="str">
        <f t="shared" si="38"/>
        <v/>
      </c>
      <c r="BK176" s="537" t="str">
        <f t="shared" si="39"/>
        <v/>
      </c>
      <c r="BL176" s="539" t="str">
        <f t="shared" si="40"/>
        <v/>
      </c>
      <c r="BM176" s="539" t="str">
        <f t="shared" si="41"/>
        <v/>
      </c>
      <c r="BN176" s="139" t="str">
        <f t="shared" si="42"/>
        <v/>
      </c>
    </row>
    <row r="177" spans="1:66" s="347" customFormat="1" x14ac:dyDescent="0.25">
      <c r="A177" s="374"/>
      <c r="B177" s="375"/>
      <c r="C177" s="375"/>
      <c r="D177" s="375"/>
      <c r="E177" s="375"/>
      <c r="F177" s="376"/>
      <c r="G177" s="374"/>
      <c r="H177" s="375"/>
      <c r="I177" s="375"/>
      <c r="J177" s="375"/>
      <c r="K177" s="375"/>
      <c r="L177" s="376"/>
      <c r="M177" s="569"/>
      <c r="N177" s="374"/>
      <c r="O177" s="375"/>
      <c r="P177" s="375"/>
      <c r="Q177" s="375"/>
      <c r="R177" s="376"/>
      <c r="S177" s="374"/>
      <c r="T177" s="375"/>
      <c r="U177" s="375"/>
      <c r="V177" s="375"/>
      <c r="W177" s="376"/>
      <c r="X177" s="566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568"/>
      <c r="AN177" s="374"/>
      <c r="AO177" s="376"/>
      <c r="AP177" s="374"/>
      <c r="AQ177" s="375"/>
      <c r="AR177" s="375"/>
      <c r="AS177" s="375"/>
      <c r="AT177" s="376"/>
      <c r="AU177" s="566"/>
      <c r="AV177" s="375"/>
      <c r="AW177" s="375"/>
      <c r="AX177" s="375"/>
      <c r="AY177" s="376"/>
      <c r="AZ177" s="413" t="str">
        <f t="shared" si="12"/>
        <v/>
      </c>
      <c r="BA177" s="538" t="str">
        <f t="shared" si="35"/>
        <v xml:space="preserve">  </v>
      </c>
      <c r="BB177" s="138" t="str">
        <f>IF(AZ177&gt;3,"",IF(E177='Classement TROPHEE'!$T$1,"",IF(AZ177=1,1,IF(AND(AZ177=2,BB176=""),1,IF(AND(AZ177=3,BB176="",BB175=""),1,"")))))</f>
        <v/>
      </c>
      <c r="BC177" s="138" t="str">
        <f t="shared" si="32"/>
        <v/>
      </c>
      <c r="BD177" s="138" t="str">
        <f t="shared" si="33"/>
        <v/>
      </c>
      <c r="BE177" s="138" t="str">
        <f t="shared" si="34"/>
        <v/>
      </c>
      <c r="BF177" s="347" t="str">
        <f>IF(COUNTIFS('Remise des Trophées'!$F$5:$F$204,'Classement-Individuel'!B177&amp;" "&amp;'Classement-Individuel'!C177&amp;" "&amp;'Classement-Individuel'!D177,'Remise des Trophées'!$I$5:$I$204,1)=0,"",COUNTIFS('Remise des Trophées'!$F$5:$F$204,'Classement-Individuel'!B177&amp;" "&amp;'Classement-Individuel'!C177&amp;" "&amp;'Classement-Individuel'!D177,'Remise des Trophées'!$I$5:$I$204,1))</f>
        <v/>
      </c>
      <c r="BG177" s="537" t="str">
        <f>IF(BF177=2,IF(COUNTIFS(BA$7:BA176,BA177,BF$7:BF176,2,BG$7:BG176,1)=1,"",IF(BB177="","",$BG$5)),IF(BB177="","",$BG$5))</f>
        <v/>
      </c>
      <c r="BH177" s="539" t="str">
        <f t="shared" si="36"/>
        <v/>
      </c>
      <c r="BI177" s="539" t="str">
        <f t="shared" si="37"/>
        <v/>
      </c>
      <c r="BJ177" s="139" t="str">
        <f t="shared" si="38"/>
        <v/>
      </c>
      <c r="BK177" s="537" t="str">
        <f t="shared" si="39"/>
        <v/>
      </c>
      <c r="BL177" s="539" t="str">
        <f t="shared" si="40"/>
        <v/>
      </c>
      <c r="BM177" s="539" t="str">
        <f t="shared" si="41"/>
        <v/>
      </c>
      <c r="BN177" s="139" t="str">
        <f t="shared" si="42"/>
        <v/>
      </c>
    </row>
    <row r="178" spans="1:66" s="347" customFormat="1" x14ac:dyDescent="0.25">
      <c r="A178" s="374"/>
      <c r="B178" s="375"/>
      <c r="C178" s="375"/>
      <c r="D178" s="375"/>
      <c r="E178" s="375"/>
      <c r="F178" s="376"/>
      <c r="G178" s="374"/>
      <c r="H178" s="375"/>
      <c r="I178" s="375"/>
      <c r="J178" s="375"/>
      <c r="K178" s="375"/>
      <c r="L178" s="376"/>
      <c r="M178" s="569"/>
      <c r="N178" s="374"/>
      <c r="O178" s="375"/>
      <c r="P178" s="375"/>
      <c r="Q178" s="375"/>
      <c r="R178" s="376"/>
      <c r="S178" s="374"/>
      <c r="T178" s="375"/>
      <c r="U178" s="375"/>
      <c r="V178" s="375"/>
      <c r="W178" s="376"/>
      <c r="X178" s="566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568"/>
      <c r="AN178" s="374"/>
      <c r="AO178" s="376"/>
      <c r="AP178" s="374"/>
      <c r="AQ178" s="375"/>
      <c r="AR178" s="375"/>
      <c r="AS178" s="375"/>
      <c r="AT178" s="376"/>
      <c r="AU178" s="566"/>
      <c r="AV178" s="375"/>
      <c r="AW178" s="375"/>
      <c r="AX178" s="375"/>
      <c r="AY178" s="376"/>
      <c r="AZ178" s="413" t="str">
        <f t="shared" si="12"/>
        <v/>
      </c>
      <c r="BA178" s="538" t="str">
        <f t="shared" si="35"/>
        <v xml:space="preserve">  </v>
      </c>
      <c r="BB178" s="138" t="str">
        <f>IF(AZ178&gt;3,"",IF(E178='Classement TROPHEE'!$T$1,"",IF(AZ178=1,1,IF(AND(AZ178=2,BB177=""),1,IF(AND(AZ178=3,BB177="",BB176=""),1,"")))))</f>
        <v/>
      </c>
      <c r="BC178" s="138" t="str">
        <f t="shared" si="32"/>
        <v/>
      </c>
      <c r="BD178" s="138" t="str">
        <f t="shared" si="33"/>
        <v/>
      </c>
      <c r="BE178" s="138" t="str">
        <f t="shared" si="34"/>
        <v/>
      </c>
      <c r="BF178" s="347" t="str">
        <f>IF(COUNTIFS('Remise des Trophées'!$F$5:$F$204,'Classement-Individuel'!B178&amp;" "&amp;'Classement-Individuel'!C178&amp;" "&amp;'Classement-Individuel'!D178,'Remise des Trophées'!$I$5:$I$204,1)=0,"",COUNTIFS('Remise des Trophées'!$F$5:$F$204,'Classement-Individuel'!B178&amp;" "&amp;'Classement-Individuel'!C178&amp;" "&amp;'Classement-Individuel'!D178,'Remise des Trophées'!$I$5:$I$204,1))</f>
        <v/>
      </c>
      <c r="BG178" s="537" t="str">
        <f>IF(BF178=2,IF(COUNTIFS(BA$7:BA177,BA178,BF$7:BF177,2,BG$7:BG177,1)=1,"",IF(BB178="","",$BG$5)),IF(BB178="","",$BG$5))</f>
        <v/>
      </c>
      <c r="BH178" s="539" t="str">
        <f t="shared" si="36"/>
        <v/>
      </c>
      <c r="BI178" s="539" t="str">
        <f t="shared" si="37"/>
        <v/>
      </c>
      <c r="BJ178" s="139" t="str">
        <f t="shared" si="38"/>
        <v/>
      </c>
      <c r="BK178" s="537" t="str">
        <f t="shared" si="39"/>
        <v/>
      </c>
      <c r="BL178" s="539" t="str">
        <f t="shared" si="40"/>
        <v/>
      </c>
      <c r="BM178" s="539" t="str">
        <f t="shared" si="41"/>
        <v/>
      </c>
      <c r="BN178" s="139" t="str">
        <f t="shared" si="42"/>
        <v/>
      </c>
    </row>
    <row r="179" spans="1:66" s="347" customFormat="1" x14ac:dyDescent="0.25">
      <c r="A179" s="374"/>
      <c r="B179" s="375"/>
      <c r="C179" s="375"/>
      <c r="D179" s="375"/>
      <c r="E179" s="375"/>
      <c r="F179" s="376"/>
      <c r="G179" s="374"/>
      <c r="H179" s="375"/>
      <c r="I179" s="375"/>
      <c r="J179" s="375"/>
      <c r="K179" s="375"/>
      <c r="L179" s="376"/>
      <c r="M179" s="569"/>
      <c r="N179" s="374"/>
      <c r="O179" s="375"/>
      <c r="P179" s="375"/>
      <c r="Q179" s="375"/>
      <c r="R179" s="376"/>
      <c r="S179" s="374"/>
      <c r="T179" s="375"/>
      <c r="U179" s="375"/>
      <c r="V179" s="375"/>
      <c r="W179" s="376"/>
      <c r="X179" s="566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568"/>
      <c r="AN179" s="374"/>
      <c r="AO179" s="376"/>
      <c r="AP179" s="374"/>
      <c r="AQ179" s="375"/>
      <c r="AR179" s="375"/>
      <c r="AS179" s="375"/>
      <c r="AT179" s="376"/>
      <c r="AU179" s="566"/>
      <c r="AV179" s="375"/>
      <c r="AW179" s="375"/>
      <c r="AX179" s="375"/>
      <c r="AY179" s="376"/>
      <c r="AZ179" s="413" t="str">
        <f t="shared" si="12"/>
        <v/>
      </c>
      <c r="BA179" s="538" t="str">
        <f t="shared" si="35"/>
        <v xml:space="preserve">  </v>
      </c>
      <c r="BB179" s="138" t="str">
        <f>IF(AZ179&gt;3,"",IF(E179='Classement TROPHEE'!$T$1,"",IF(AZ179=1,1,IF(AND(AZ179=2,BB178=""),1,IF(AND(AZ179=3,BB178="",BB177=""),1,"")))))</f>
        <v/>
      </c>
      <c r="BC179" s="138" t="str">
        <f t="shared" si="32"/>
        <v/>
      </c>
      <c r="BD179" s="138" t="str">
        <f t="shared" si="33"/>
        <v/>
      </c>
      <c r="BE179" s="138" t="str">
        <f t="shared" si="34"/>
        <v/>
      </c>
      <c r="BF179" s="347" t="str">
        <f>IF(COUNTIFS('Remise des Trophées'!$F$5:$F$204,'Classement-Individuel'!B179&amp;" "&amp;'Classement-Individuel'!C179&amp;" "&amp;'Classement-Individuel'!D179,'Remise des Trophées'!$I$5:$I$204,1)=0,"",COUNTIFS('Remise des Trophées'!$F$5:$F$204,'Classement-Individuel'!B179&amp;" "&amp;'Classement-Individuel'!C179&amp;" "&amp;'Classement-Individuel'!D179,'Remise des Trophées'!$I$5:$I$204,1))</f>
        <v/>
      </c>
      <c r="BG179" s="537" t="str">
        <f>IF(BF179=2,IF(COUNTIFS(BA$7:BA178,BA179,BF$7:BF178,2,BG$7:BG178,1)=1,"",IF(BB179="","",$BG$5)),IF(BB179="","",$BG$5))</f>
        <v/>
      </c>
      <c r="BH179" s="539" t="str">
        <f t="shared" si="36"/>
        <v/>
      </c>
      <c r="BI179" s="539" t="str">
        <f t="shared" si="37"/>
        <v/>
      </c>
      <c r="BJ179" s="139" t="str">
        <f t="shared" si="38"/>
        <v/>
      </c>
      <c r="BK179" s="537" t="str">
        <f t="shared" si="39"/>
        <v/>
      </c>
      <c r="BL179" s="539" t="str">
        <f t="shared" si="40"/>
        <v/>
      </c>
      <c r="BM179" s="539" t="str">
        <f t="shared" si="41"/>
        <v/>
      </c>
      <c r="BN179" s="139" t="str">
        <f t="shared" si="42"/>
        <v/>
      </c>
    </row>
    <row r="180" spans="1:66" s="347" customFormat="1" x14ac:dyDescent="0.25">
      <c r="A180" s="374"/>
      <c r="B180" s="375"/>
      <c r="C180" s="375"/>
      <c r="D180" s="375"/>
      <c r="E180" s="375"/>
      <c r="F180" s="376"/>
      <c r="G180" s="374"/>
      <c r="H180" s="375"/>
      <c r="I180" s="375"/>
      <c r="J180" s="375"/>
      <c r="K180" s="375"/>
      <c r="L180" s="376"/>
      <c r="M180" s="569"/>
      <c r="N180" s="374"/>
      <c r="O180" s="375"/>
      <c r="P180" s="375"/>
      <c r="Q180" s="375"/>
      <c r="R180" s="376"/>
      <c r="S180" s="374"/>
      <c r="T180" s="375"/>
      <c r="U180" s="375"/>
      <c r="V180" s="375"/>
      <c r="W180" s="376"/>
      <c r="X180" s="566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/>
      <c r="AI180" s="375"/>
      <c r="AJ180" s="375"/>
      <c r="AK180" s="375"/>
      <c r="AL180" s="375"/>
      <c r="AM180" s="568"/>
      <c r="AN180" s="374"/>
      <c r="AO180" s="376"/>
      <c r="AP180" s="374"/>
      <c r="AQ180" s="375"/>
      <c r="AR180" s="375"/>
      <c r="AS180" s="375"/>
      <c r="AT180" s="376"/>
      <c r="AU180" s="566"/>
      <c r="AV180" s="375"/>
      <c r="AW180" s="375"/>
      <c r="AX180" s="375"/>
      <c r="AY180" s="376"/>
      <c r="AZ180" s="413" t="str">
        <f t="shared" si="12"/>
        <v/>
      </c>
      <c r="BA180" s="538" t="str">
        <f t="shared" si="35"/>
        <v xml:space="preserve">  </v>
      </c>
      <c r="BB180" s="138" t="str">
        <f>IF(AZ180&gt;3,"",IF(E180='Classement TROPHEE'!$T$1,"",IF(AZ180=1,1,IF(AND(AZ180=2,BB179=""),1,IF(AND(AZ180=3,BB179="",BB178=""),1,"")))))</f>
        <v/>
      </c>
      <c r="BC180" s="138" t="str">
        <f t="shared" si="32"/>
        <v/>
      </c>
      <c r="BD180" s="138" t="str">
        <f t="shared" si="33"/>
        <v/>
      </c>
      <c r="BE180" s="138" t="str">
        <f t="shared" si="34"/>
        <v/>
      </c>
      <c r="BF180" s="347" t="str">
        <f>IF(COUNTIFS('Remise des Trophées'!$F$5:$F$204,'Classement-Individuel'!B180&amp;" "&amp;'Classement-Individuel'!C180&amp;" "&amp;'Classement-Individuel'!D180,'Remise des Trophées'!$I$5:$I$204,1)=0,"",COUNTIFS('Remise des Trophées'!$F$5:$F$204,'Classement-Individuel'!B180&amp;" "&amp;'Classement-Individuel'!C180&amp;" "&amp;'Classement-Individuel'!D180,'Remise des Trophées'!$I$5:$I$204,1))</f>
        <v/>
      </c>
      <c r="BG180" s="537" t="str">
        <f>IF(BF180=2,IF(COUNTIFS(BA$7:BA179,BA180,BF$7:BF179,2,BG$7:BG179,1)=1,"",IF(BB180="","",$BG$5)),IF(BB180="","",$BG$5))</f>
        <v/>
      </c>
      <c r="BH180" s="539" t="str">
        <f t="shared" si="36"/>
        <v/>
      </c>
      <c r="BI180" s="539" t="str">
        <f t="shared" si="37"/>
        <v/>
      </c>
      <c r="BJ180" s="139" t="str">
        <f t="shared" si="38"/>
        <v/>
      </c>
      <c r="BK180" s="537" t="str">
        <f t="shared" si="39"/>
        <v/>
      </c>
      <c r="BL180" s="539" t="str">
        <f t="shared" si="40"/>
        <v/>
      </c>
      <c r="BM180" s="539" t="str">
        <f t="shared" si="41"/>
        <v/>
      </c>
      <c r="BN180" s="139" t="str">
        <f t="shared" si="42"/>
        <v/>
      </c>
    </row>
    <row r="181" spans="1:66" s="347" customFormat="1" x14ac:dyDescent="0.25">
      <c r="A181" s="374"/>
      <c r="B181" s="375"/>
      <c r="C181" s="375"/>
      <c r="D181" s="375"/>
      <c r="E181" s="375"/>
      <c r="F181" s="376"/>
      <c r="G181" s="374"/>
      <c r="H181" s="375"/>
      <c r="I181" s="375"/>
      <c r="J181" s="375"/>
      <c r="K181" s="375"/>
      <c r="L181" s="376"/>
      <c r="M181" s="569"/>
      <c r="N181" s="374"/>
      <c r="O181" s="375"/>
      <c r="P181" s="375"/>
      <c r="Q181" s="375"/>
      <c r="R181" s="376"/>
      <c r="S181" s="374"/>
      <c r="T181" s="375"/>
      <c r="U181" s="375"/>
      <c r="V181" s="375"/>
      <c r="W181" s="376"/>
      <c r="X181" s="566"/>
      <c r="Y181" s="375"/>
      <c r="Z181" s="375"/>
      <c r="AA181" s="375"/>
      <c r="AB181" s="375"/>
      <c r="AC181" s="375"/>
      <c r="AD181" s="375"/>
      <c r="AE181" s="375"/>
      <c r="AF181" s="375"/>
      <c r="AG181" s="375"/>
      <c r="AH181" s="375"/>
      <c r="AI181" s="375"/>
      <c r="AJ181" s="375"/>
      <c r="AK181" s="375"/>
      <c r="AL181" s="375"/>
      <c r="AM181" s="568"/>
      <c r="AN181" s="374"/>
      <c r="AO181" s="376"/>
      <c r="AP181" s="374"/>
      <c r="AQ181" s="375"/>
      <c r="AR181" s="375"/>
      <c r="AS181" s="375"/>
      <c r="AT181" s="376"/>
      <c r="AU181" s="566"/>
      <c r="AV181" s="375"/>
      <c r="AW181" s="375"/>
      <c r="AX181" s="375"/>
      <c r="AY181" s="376"/>
      <c r="AZ181" s="413" t="str">
        <f t="shared" si="12"/>
        <v/>
      </c>
      <c r="BA181" s="538" t="str">
        <f t="shared" si="35"/>
        <v xml:space="preserve">  </v>
      </c>
      <c r="BB181" s="138" t="str">
        <f>IF(AZ181&gt;3,"",IF(E181='Classement TROPHEE'!$T$1,"",IF(AZ181=1,1,IF(AND(AZ181=2,BB180=""),1,IF(AND(AZ181=3,BB180="",BB179=""),1,"")))))</f>
        <v/>
      </c>
      <c r="BC181" s="138" t="str">
        <f t="shared" si="32"/>
        <v/>
      </c>
      <c r="BD181" s="138" t="str">
        <f t="shared" si="33"/>
        <v/>
      </c>
      <c r="BE181" s="138" t="str">
        <f t="shared" si="34"/>
        <v/>
      </c>
      <c r="BF181" s="347" t="str">
        <f>IF(COUNTIFS('Remise des Trophées'!$F$5:$F$204,'Classement-Individuel'!B181&amp;" "&amp;'Classement-Individuel'!C181&amp;" "&amp;'Classement-Individuel'!D181,'Remise des Trophées'!$I$5:$I$204,1)=0,"",COUNTIFS('Remise des Trophées'!$F$5:$F$204,'Classement-Individuel'!B181&amp;" "&amp;'Classement-Individuel'!C181&amp;" "&amp;'Classement-Individuel'!D181,'Remise des Trophées'!$I$5:$I$204,1))</f>
        <v/>
      </c>
      <c r="BG181" s="537" t="str">
        <f>IF(BF181=2,IF(COUNTIFS(BA$7:BA180,BA181,BF$7:BF180,2,BG$7:BG180,1)=1,"",IF(BB181="","",$BG$5)),IF(BB181="","",$BG$5))</f>
        <v/>
      </c>
      <c r="BH181" s="539" t="str">
        <f t="shared" si="36"/>
        <v/>
      </c>
      <c r="BI181" s="539" t="str">
        <f t="shared" si="37"/>
        <v/>
      </c>
      <c r="BJ181" s="139" t="str">
        <f t="shared" si="38"/>
        <v/>
      </c>
      <c r="BK181" s="537" t="str">
        <f t="shared" si="39"/>
        <v/>
      </c>
      <c r="BL181" s="539" t="str">
        <f t="shared" si="40"/>
        <v/>
      </c>
      <c r="BM181" s="539" t="str">
        <f t="shared" si="41"/>
        <v/>
      </c>
      <c r="BN181" s="139" t="str">
        <f t="shared" si="42"/>
        <v/>
      </c>
    </row>
    <row r="182" spans="1:66" s="347" customFormat="1" x14ac:dyDescent="0.25">
      <c r="A182" s="374"/>
      <c r="B182" s="375"/>
      <c r="C182" s="375"/>
      <c r="D182" s="375"/>
      <c r="E182" s="375"/>
      <c r="F182" s="376"/>
      <c r="G182" s="374"/>
      <c r="H182" s="375"/>
      <c r="I182" s="375"/>
      <c r="J182" s="375"/>
      <c r="K182" s="375"/>
      <c r="L182" s="376"/>
      <c r="M182" s="569"/>
      <c r="N182" s="374"/>
      <c r="O182" s="375"/>
      <c r="P182" s="375"/>
      <c r="Q182" s="375"/>
      <c r="R182" s="376"/>
      <c r="S182" s="374"/>
      <c r="T182" s="375"/>
      <c r="U182" s="375"/>
      <c r="V182" s="375"/>
      <c r="W182" s="376"/>
      <c r="X182" s="566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568"/>
      <c r="AN182" s="374"/>
      <c r="AO182" s="376"/>
      <c r="AP182" s="374"/>
      <c r="AQ182" s="375"/>
      <c r="AR182" s="375"/>
      <c r="AS182" s="375"/>
      <c r="AT182" s="376"/>
      <c r="AU182" s="566"/>
      <c r="AV182" s="375"/>
      <c r="AW182" s="375"/>
      <c r="AX182" s="375"/>
      <c r="AY182" s="376"/>
      <c r="AZ182" s="413" t="str">
        <f t="shared" si="12"/>
        <v/>
      </c>
      <c r="BA182" s="538" t="str">
        <f t="shared" si="35"/>
        <v xml:space="preserve">  </v>
      </c>
      <c r="BB182" s="138" t="str">
        <f>IF(AZ182&gt;3,"",IF(E182='Classement TROPHEE'!$T$1,"",IF(AZ182=1,1,IF(AND(AZ182=2,BB181=""),1,IF(AND(AZ182=3,BB181="",BB180=""),1,"")))))</f>
        <v/>
      </c>
      <c r="BC182" s="138" t="str">
        <f t="shared" si="32"/>
        <v/>
      </c>
      <c r="BD182" s="138" t="str">
        <f t="shared" si="33"/>
        <v/>
      </c>
      <c r="BE182" s="138" t="str">
        <f t="shared" si="34"/>
        <v/>
      </c>
      <c r="BF182" s="347" t="str">
        <f>IF(COUNTIFS('Remise des Trophées'!$F$5:$F$204,'Classement-Individuel'!B182&amp;" "&amp;'Classement-Individuel'!C182&amp;" "&amp;'Classement-Individuel'!D182,'Remise des Trophées'!$I$5:$I$204,1)=0,"",COUNTIFS('Remise des Trophées'!$F$5:$F$204,'Classement-Individuel'!B182&amp;" "&amp;'Classement-Individuel'!C182&amp;" "&amp;'Classement-Individuel'!D182,'Remise des Trophées'!$I$5:$I$204,1))</f>
        <v/>
      </c>
      <c r="BG182" s="537" t="str">
        <f>IF(BF182=2,IF(COUNTIFS(BA$7:BA181,BA182,BF$7:BF181,2,BG$7:BG181,1)=1,"",IF(BB182="","",$BG$5)),IF(BB182="","",$BG$5))</f>
        <v/>
      </c>
      <c r="BH182" s="539" t="str">
        <f t="shared" si="36"/>
        <v/>
      </c>
      <c r="BI182" s="539" t="str">
        <f t="shared" si="37"/>
        <v/>
      </c>
      <c r="BJ182" s="139" t="str">
        <f t="shared" si="38"/>
        <v/>
      </c>
      <c r="BK182" s="537" t="str">
        <f t="shared" si="39"/>
        <v/>
      </c>
      <c r="BL182" s="539" t="str">
        <f t="shared" si="40"/>
        <v/>
      </c>
      <c r="BM182" s="539" t="str">
        <f t="shared" si="41"/>
        <v/>
      </c>
      <c r="BN182" s="139" t="str">
        <f t="shared" si="42"/>
        <v/>
      </c>
    </row>
    <row r="183" spans="1:66" s="347" customFormat="1" x14ac:dyDescent="0.25">
      <c r="A183" s="374"/>
      <c r="B183" s="375"/>
      <c r="C183" s="375"/>
      <c r="D183" s="375"/>
      <c r="E183" s="375"/>
      <c r="F183" s="376"/>
      <c r="G183" s="374"/>
      <c r="H183" s="375"/>
      <c r="I183" s="375"/>
      <c r="J183" s="375"/>
      <c r="K183" s="375"/>
      <c r="L183" s="376"/>
      <c r="M183" s="569"/>
      <c r="N183" s="374"/>
      <c r="O183" s="375"/>
      <c r="P183" s="375"/>
      <c r="Q183" s="375"/>
      <c r="R183" s="376"/>
      <c r="S183" s="374"/>
      <c r="T183" s="375"/>
      <c r="U183" s="375"/>
      <c r="V183" s="375"/>
      <c r="W183" s="376"/>
      <c r="X183" s="566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568"/>
      <c r="AN183" s="374"/>
      <c r="AO183" s="376"/>
      <c r="AP183" s="374"/>
      <c r="AQ183" s="375"/>
      <c r="AR183" s="375"/>
      <c r="AS183" s="375"/>
      <c r="AT183" s="376"/>
      <c r="AU183" s="566"/>
      <c r="AV183" s="375"/>
      <c r="AW183" s="375"/>
      <c r="AX183" s="375"/>
      <c r="AY183" s="376"/>
      <c r="AZ183" s="413" t="str">
        <f t="shared" si="12"/>
        <v/>
      </c>
      <c r="BA183" s="538" t="str">
        <f t="shared" si="35"/>
        <v xml:space="preserve">  </v>
      </c>
      <c r="BB183" s="138" t="str">
        <f>IF(AZ183&gt;3,"",IF(E183='Classement TROPHEE'!$T$1,"",IF(AZ183=1,1,IF(AND(AZ183=2,BB182=""),1,IF(AND(AZ183=3,BB182="",BB181=""),1,"")))))</f>
        <v/>
      </c>
      <c r="BC183" s="138" t="str">
        <f t="shared" si="32"/>
        <v/>
      </c>
      <c r="BD183" s="138" t="str">
        <f t="shared" si="33"/>
        <v/>
      </c>
      <c r="BE183" s="138" t="str">
        <f t="shared" si="34"/>
        <v/>
      </c>
      <c r="BF183" s="347" t="str">
        <f>IF(COUNTIFS('Remise des Trophées'!$F$5:$F$204,'Classement-Individuel'!B183&amp;" "&amp;'Classement-Individuel'!C183&amp;" "&amp;'Classement-Individuel'!D183,'Remise des Trophées'!$I$5:$I$204,1)=0,"",COUNTIFS('Remise des Trophées'!$F$5:$F$204,'Classement-Individuel'!B183&amp;" "&amp;'Classement-Individuel'!C183&amp;" "&amp;'Classement-Individuel'!D183,'Remise des Trophées'!$I$5:$I$204,1))</f>
        <v/>
      </c>
      <c r="BG183" s="537" t="str">
        <f>IF(BF183=2,IF(COUNTIFS(BA$7:BA182,BA183,BF$7:BF182,2,BG$7:BG182,1)=1,"",IF(BB183="","",$BG$5)),IF(BB183="","",$BG$5))</f>
        <v/>
      </c>
      <c r="BH183" s="539" t="str">
        <f t="shared" si="36"/>
        <v/>
      </c>
      <c r="BI183" s="539" t="str">
        <f t="shared" si="37"/>
        <v/>
      </c>
      <c r="BJ183" s="139" t="str">
        <f t="shared" si="38"/>
        <v/>
      </c>
      <c r="BK183" s="537" t="str">
        <f t="shared" si="39"/>
        <v/>
      </c>
      <c r="BL183" s="539" t="str">
        <f t="shared" si="40"/>
        <v/>
      </c>
      <c r="BM183" s="539" t="str">
        <f t="shared" si="41"/>
        <v/>
      </c>
      <c r="BN183" s="139" t="str">
        <f t="shared" si="42"/>
        <v/>
      </c>
    </row>
    <row r="184" spans="1:66" s="347" customFormat="1" x14ac:dyDescent="0.25">
      <c r="A184" s="374"/>
      <c r="B184" s="375"/>
      <c r="C184" s="375"/>
      <c r="D184" s="375"/>
      <c r="E184" s="375"/>
      <c r="F184" s="376"/>
      <c r="G184" s="374"/>
      <c r="H184" s="375"/>
      <c r="I184" s="375"/>
      <c r="J184" s="375"/>
      <c r="K184" s="375"/>
      <c r="L184" s="376"/>
      <c r="M184" s="569"/>
      <c r="N184" s="374"/>
      <c r="O184" s="375"/>
      <c r="P184" s="375"/>
      <c r="Q184" s="375"/>
      <c r="R184" s="376"/>
      <c r="S184" s="374"/>
      <c r="T184" s="375"/>
      <c r="U184" s="375"/>
      <c r="V184" s="375"/>
      <c r="W184" s="376"/>
      <c r="X184" s="566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568"/>
      <c r="AN184" s="374"/>
      <c r="AO184" s="376"/>
      <c r="AP184" s="374"/>
      <c r="AQ184" s="375"/>
      <c r="AR184" s="375"/>
      <c r="AS184" s="375"/>
      <c r="AT184" s="376"/>
      <c r="AU184" s="566"/>
      <c r="AV184" s="375"/>
      <c r="AW184" s="375"/>
      <c r="AX184" s="375"/>
      <c r="AY184" s="376"/>
      <c r="AZ184" s="413" t="str">
        <f t="shared" si="12"/>
        <v/>
      </c>
      <c r="BA184" s="538" t="str">
        <f t="shared" si="35"/>
        <v xml:space="preserve">  </v>
      </c>
      <c r="BB184" s="138" t="str">
        <f>IF(AZ184&gt;3,"",IF(E184='Classement TROPHEE'!$T$1,"",IF(AZ184=1,1,IF(AND(AZ184=2,BB183=""),1,IF(AND(AZ184=3,BB183="",BB182=""),1,"")))))</f>
        <v/>
      </c>
      <c r="BC184" s="138" t="str">
        <f t="shared" si="32"/>
        <v/>
      </c>
      <c r="BD184" s="138" t="str">
        <f t="shared" si="33"/>
        <v/>
      </c>
      <c r="BE184" s="138" t="str">
        <f t="shared" si="34"/>
        <v/>
      </c>
      <c r="BF184" s="347" t="str">
        <f>IF(COUNTIFS('Remise des Trophées'!$F$5:$F$204,'Classement-Individuel'!B184&amp;" "&amp;'Classement-Individuel'!C184&amp;" "&amp;'Classement-Individuel'!D184,'Remise des Trophées'!$I$5:$I$204,1)=0,"",COUNTIFS('Remise des Trophées'!$F$5:$F$204,'Classement-Individuel'!B184&amp;" "&amp;'Classement-Individuel'!C184&amp;" "&amp;'Classement-Individuel'!D184,'Remise des Trophées'!$I$5:$I$204,1))</f>
        <v/>
      </c>
      <c r="BG184" s="537" t="str">
        <f>IF(BF184=2,IF(COUNTIFS(BA$7:BA183,BA184,BF$7:BF183,2,BG$7:BG183,1)=1,"",IF(BB184="","",$BG$5)),IF(BB184="","",$BG$5))</f>
        <v/>
      </c>
      <c r="BH184" s="539" t="str">
        <f t="shared" si="36"/>
        <v/>
      </c>
      <c r="BI184" s="539" t="str">
        <f t="shared" si="37"/>
        <v/>
      </c>
      <c r="BJ184" s="139" t="str">
        <f t="shared" si="38"/>
        <v/>
      </c>
      <c r="BK184" s="537" t="str">
        <f t="shared" si="39"/>
        <v/>
      </c>
      <c r="BL184" s="539" t="str">
        <f t="shared" si="40"/>
        <v/>
      </c>
      <c r="BM184" s="539" t="str">
        <f t="shared" si="41"/>
        <v/>
      </c>
      <c r="BN184" s="139" t="str">
        <f t="shared" si="42"/>
        <v/>
      </c>
    </row>
    <row r="185" spans="1:66" s="347" customFormat="1" x14ac:dyDescent="0.25">
      <c r="A185" s="374"/>
      <c r="B185" s="375"/>
      <c r="C185" s="375"/>
      <c r="D185" s="375"/>
      <c r="E185" s="375"/>
      <c r="F185" s="376"/>
      <c r="G185" s="374"/>
      <c r="H185" s="375"/>
      <c r="I185" s="375"/>
      <c r="J185" s="375"/>
      <c r="K185" s="375"/>
      <c r="L185" s="376"/>
      <c r="M185" s="569"/>
      <c r="N185" s="374"/>
      <c r="O185" s="375"/>
      <c r="P185" s="375"/>
      <c r="Q185" s="375"/>
      <c r="R185" s="376"/>
      <c r="S185" s="374"/>
      <c r="T185" s="375"/>
      <c r="U185" s="375"/>
      <c r="V185" s="375"/>
      <c r="W185" s="376"/>
      <c r="X185" s="566"/>
      <c r="Y185" s="375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568"/>
      <c r="AN185" s="374"/>
      <c r="AO185" s="376"/>
      <c r="AP185" s="374"/>
      <c r="AQ185" s="375"/>
      <c r="AR185" s="375"/>
      <c r="AS185" s="375"/>
      <c r="AT185" s="376"/>
      <c r="AU185" s="566"/>
      <c r="AV185" s="375"/>
      <c r="AW185" s="375"/>
      <c r="AX185" s="375"/>
      <c r="AY185" s="376"/>
      <c r="AZ185" s="413" t="str">
        <f t="shared" si="12"/>
        <v/>
      </c>
      <c r="BA185" s="538" t="str">
        <f t="shared" si="35"/>
        <v xml:space="preserve">  </v>
      </c>
      <c r="BB185" s="138" t="str">
        <f>IF(AZ185&gt;3,"",IF(E185='Classement TROPHEE'!$T$1,"",IF(AZ185=1,1,IF(AND(AZ185=2,BB184=""),1,IF(AND(AZ185=3,BB184="",BB183=""),1,"")))))</f>
        <v/>
      </c>
      <c r="BC185" s="138" t="str">
        <f t="shared" si="32"/>
        <v/>
      </c>
      <c r="BD185" s="138" t="str">
        <f t="shared" si="33"/>
        <v/>
      </c>
      <c r="BE185" s="138" t="str">
        <f t="shared" si="34"/>
        <v/>
      </c>
      <c r="BF185" s="347" t="str">
        <f>IF(COUNTIFS('Remise des Trophées'!$F$5:$F$204,'Classement-Individuel'!B185&amp;" "&amp;'Classement-Individuel'!C185&amp;" "&amp;'Classement-Individuel'!D185,'Remise des Trophées'!$I$5:$I$204,1)=0,"",COUNTIFS('Remise des Trophées'!$F$5:$F$204,'Classement-Individuel'!B185&amp;" "&amp;'Classement-Individuel'!C185&amp;" "&amp;'Classement-Individuel'!D185,'Remise des Trophées'!$I$5:$I$204,1))</f>
        <v/>
      </c>
      <c r="BG185" s="537" t="str">
        <f>IF(BF185=2,IF(COUNTIFS(BA$7:BA184,BA185,BF$7:BF184,2,BG$7:BG184,1)=1,"",IF(BB185="","",$BG$5)),IF(BB185="","",$BG$5))</f>
        <v/>
      </c>
      <c r="BH185" s="539" t="str">
        <f t="shared" si="36"/>
        <v/>
      </c>
      <c r="BI185" s="539" t="str">
        <f t="shared" si="37"/>
        <v/>
      </c>
      <c r="BJ185" s="139" t="str">
        <f t="shared" si="38"/>
        <v/>
      </c>
      <c r="BK185" s="537" t="str">
        <f t="shared" si="39"/>
        <v/>
      </c>
      <c r="BL185" s="539" t="str">
        <f t="shared" si="40"/>
        <v/>
      </c>
      <c r="BM185" s="539" t="str">
        <f t="shared" si="41"/>
        <v/>
      </c>
      <c r="BN185" s="139" t="str">
        <f t="shared" si="42"/>
        <v/>
      </c>
    </row>
    <row r="186" spans="1:66" s="347" customFormat="1" x14ac:dyDescent="0.25">
      <c r="A186" s="374"/>
      <c r="B186" s="375"/>
      <c r="C186" s="375"/>
      <c r="D186" s="375"/>
      <c r="E186" s="375"/>
      <c r="F186" s="376"/>
      <c r="G186" s="374"/>
      <c r="H186" s="375"/>
      <c r="I186" s="375"/>
      <c r="J186" s="375"/>
      <c r="K186" s="375"/>
      <c r="L186" s="376"/>
      <c r="M186" s="569"/>
      <c r="N186" s="374"/>
      <c r="O186" s="375"/>
      <c r="P186" s="375"/>
      <c r="Q186" s="375"/>
      <c r="R186" s="376"/>
      <c r="S186" s="374"/>
      <c r="T186" s="375"/>
      <c r="U186" s="375"/>
      <c r="V186" s="375"/>
      <c r="W186" s="376"/>
      <c r="X186" s="566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568"/>
      <c r="AN186" s="374"/>
      <c r="AO186" s="376"/>
      <c r="AP186" s="374"/>
      <c r="AQ186" s="375"/>
      <c r="AR186" s="375"/>
      <c r="AS186" s="375"/>
      <c r="AT186" s="376"/>
      <c r="AU186" s="566"/>
      <c r="AV186" s="375"/>
      <c r="AW186" s="375"/>
      <c r="AX186" s="375"/>
      <c r="AY186" s="376"/>
      <c r="AZ186" s="413" t="str">
        <f t="shared" si="12"/>
        <v/>
      </c>
      <c r="BA186" s="538" t="str">
        <f t="shared" si="35"/>
        <v xml:space="preserve">  </v>
      </c>
      <c r="BB186" s="138" t="str">
        <f>IF(AZ186&gt;3,"",IF(E186='Classement TROPHEE'!$T$1,"",IF(AZ186=1,1,IF(AND(AZ186=2,BB185=""),1,IF(AND(AZ186=3,BB185="",BB184=""),1,"")))))</f>
        <v/>
      </c>
      <c r="BC186" s="138" t="str">
        <f t="shared" si="32"/>
        <v/>
      </c>
      <c r="BD186" s="138" t="str">
        <f t="shared" si="33"/>
        <v/>
      </c>
      <c r="BE186" s="138" t="str">
        <f t="shared" si="34"/>
        <v/>
      </c>
      <c r="BF186" s="347" t="str">
        <f>IF(COUNTIFS('Remise des Trophées'!$F$5:$F$204,'Classement-Individuel'!B186&amp;" "&amp;'Classement-Individuel'!C186&amp;" "&amp;'Classement-Individuel'!D186,'Remise des Trophées'!$I$5:$I$204,1)=0,"",COUNTIFS('Remise des Trophées'!$F$5:$F$204,'Classement-Individuel'!B186&amp;" "&amp;'Classement-Individuel'!C186&amp;" "&amp;'Classement-Individuel'!D186,'Remise des Trophées'!$I$5:$I$204,1))</f>
        <v/>
      </c>
      <c r="BG186" s="537" t="str">
        <f>IF(BF186=2,IF(COUNTIFS(BA$7:BA185,BA186,BF$7:BF185,2,BG$7:BG185,1)=1,"",IF(BB186="","",$BG$5)),IF(BB186="","",$BG$5))</f>
        <v/>
      </c>
      <c r="BH186" s="539" t="str">
        <f t="shared" si="36"/>
        <v/>
      </c>
      <c r="BI186" s="539" t="str">
        <f t="shared" si="37"/>
        <v/>
      </c>
      <c r="BJ186" s="139" t="str">
        <f t="shared" si="38"/>
        <v/>
      </c>
      <c r="BK186" s="537" t="str">
        <f t="shared" si="39"/>
        <v/>
      </c>
      <c r="BL186" s="539" t="str">
        <f t="shared" si="40"/>
        <v/>
      </c>
      <c r="BM186" s="539" t="str">
        <f t="shared" si="41"/>
        <v/>
      </c>
      <c r="BN186" s="139" t="str">
        <f t="shared" si="42"/>
        <v/>
      </c>
    </row>
    <row r="187" spans="1:66" s="347" customFormat="1" x14ac:dyDescent="0.25">
      <c r="A187" s="374"/>
      <c r="B187" s="375"/>
      <c r="C187" s="375"/>
      <c r="D187" s="375"/>
      <c r="E187" s="375"/>
      <c r="F187" s="376"/>
      <c r="G187" s="374"/>
      <c r="H187" s="375"/>
      <c r="I187" s="375"/>
      <c r="J187" s="375"/>
      <c r="K187" s="375"/>
      <c r="L187" s="376"/>
      <c r="M187" s="569"/>
      <c r="N187" s="374"/>
      <c r="O187" s="375"/>
      <c r="P187" s="375"/>
      <c r="Q187" s="375"/>
      <c r="R187" s="376"/>
      <c r="S187" s="374"/>
      <c r="T187" s="375"/>
      <c r="U187" s="375"/>
      <c r="V187" s="375"/>
      <c r="W187" s="376"/>
      <c r="X187" s="566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568"/>
      <c r="AN187" s="374"/>
      <c r="AO187" s="376"/>
      <c r="AP187" s="374"/>
      <c r="AQ187" s="375"/>
      <c r="AR187" s="375"/>
      <c r="AS187" s="375"/>
      <c r="AT187" s="376"/>
      <c r="AU187" s="566"/>
      <c r="AV187" s="375"/>
      <c r="AW187" s="375"/>
      <c r="AX187" s="375"/>
      <c r="AY187" s="376"/>
      <c r="AZ187" s="413" t="str">
        <f t="shared" si="12"/>
        <v/>
      </c>
      <c r="BA187" s="538" t="str">
        <f t="shared" si="35"/>
        <v xml:space="preserve">  </v>
      </c>
      <c r="BB187" s="138" t="str">
        <f>IF(AZ187&gt;3,"",IF(E187='Classement TROPHEE'!$T$1,"",IF(AZ187=1,1,IF(AND(AZ187=2,BB186=""),1,IF(AND(AZ187=3,BB186="",BB185=""),1,"")))))</f>
        <v/>
      </c>
      <c r="BC187" s="138" t="str">
        <f t="shared" si="32"/>
        <v/>
      </c>
      <c r="BD187" s="138" t="str">
        <f t="shared" si="33"/>
        <v/>
      </c>
      <c r="BE187" s="138" t="str">
        <f t="shared" si="34"/>
        <v/>
      </c>
      <c r="BF187" s="347" t="str">
        <f>IF(COUNTIFS('Remise des Trophées'!$F$5:$F$204,'Classement-Individuel'!B187&amp;" "&amp;'Classement-Individuel'!C187&amp;" "&amp;'Classement-Individuel'!D187,'Remise des Trophées'!$I$5:$I$204,1)=0,"",COUNTIFS('Remise des Trophées'!$F$5:$F$204,'Classement-Individuel'!B187&amp;" "&amp;'Classement-Individuel'!C187&amp;" "&amp;'Classement-Individuel'!D187,'Remise des Trophées'!$I$5:$I$204,1))</f>
        <v/>
      </c>
      <c r="BG187" s="537" t="str">
        <f>IF(BF187=2,IF(COUNTIFS(BA$7:BA186,BA187,BF$7:BF186,2,BG$7:BG186,1)=1,"",IF(BB187="","",$BG$5)),IF(BB187="","",$BG$5))</f>
        <v/>
      </c>
      <c r="BH187" s="539" t="str">
        <f t="shared" si="36"/>
        <v/>
      </c>
      <c r="BI187" s="539" t="str">
        <f t="shared" si="37"/>
        <v/>
      </c>
      <c r="BJ187" s="139" t="str">
        <f t="shared" si="38"/>
        <v/>
      </c>
      <c r="BK187" s="537" t="str">
        <f t="shared" si="39"/>
        <v/>
      </c>
      <c r="BL187" s="539" t="str">
        <f t="shared" si="40"/>
        <v/>
      </c>
      <c r="BM187" s="539" t="str">
        <f t="shared" si="41"/>
        <v/>
      </c>
      <c r="BN187" s="139" t="str">
        <f t="shared" si="42"/>
        <v/>
      </c>
    </row>
    <row r="188" spans="1:66" s="347" customFormat="1" x14ac:dyDescent="0.25">
      <c r="A188" s="374"/>
      <c r="B188" s="375"/>
      <c r="C188" s="375"/>
      <c r="D188" s="375"/>
      <c r="E188" s="375"/>
      <c r="F188" s="376"/>
      <c r="G188" s="374"/>
      <c r="H188" s="375"/>
      <c r="I188" s="375"/>
      <c r="J188" s="375"/>
      <c r="K188" s="375"/>
      <c r="L188" s="376"/>
      <c r="M188" s="569"/>
      <c r="N188" s="374"/>
      <c r="O188" s="375"/>
      <c r="P188" s="375"/>
      <c r="Q188" s="375"/>
      <c r="R188" s="376"/>
      <c r="S188" s="374"/>
      <c r="T188" s="375"/>
      <c r="U188" s="375"/>
      <c r="V188" s="375"/>
      <c r="W188" s="376"/>
      <c r="X188" s="566"/>
      <c r="Y188" s="375"/>
      <c r="Z188" s="375"/>
      <c r="AA188" s="375"/>
      <c r="AB188" s="375"/>
      <c r="AC188" s="375"/>
      <c r="AD188" s="375"/>
      <c r="AE188" s="375"/>
      <c r="AF188" s="375"/>
      <c r="AG188" s="375"/>
      <c r="AH188" s="375"/>
      <c r="AI188" s="375"/>
      <c r="AJ188" s="375"/>
      <c r="AK188" s="375"/>
      <c r="AL188" s="375"/>
      <c r="AM188" s="568"/>
      <c r="AN188" s="374"/>
      <c r="AO188" s="376"/>
      <c r="AP188" s="374"/>
      <c r="AQ188" s="375"/>
      <c r="AR188" s="375"/>
      <c r="AS188" s="375"/>
      <c r="AT188" s="376"/>
      <c r="AU188" s="566"/>
      <c r="AV188" s="375"/>
      <c r="AW188" s="375"/>
      <c r="AX188" s="375"/>
      <c r="AY188" s="376"/>
      <c r="AZ188" s="413" t="str">
        <f t="shared" si="12"/>
        <v/>
      </c>
      <c r="BA188" s="538" t="str">
        <f t="shared" si="35"/>
        <v xml:space="preserve">  </v>
      </c>
      <c r="BB188" s="138" t="str">
        <f>IF(AZ188&gt;3,"",IF(E188='Classement TROPHEE'!$T$1,"",IF(AZ188=1,1,IF(AND(AZ188=2,BB187=""),1,IF(AND(AZ188=3,BB187="",BB186=""),1,"")))))</f>
        <v/>
      </c>
      <c r="BC188" s="138" t="str">
        <f t="shared" si="32"/>
        <v/>
      </c>
      <c r="BD188" s="138" t="str">
        <f t="shared" si="33"/>
        <v/>
      </c>
      <c r="BE188" s="138" t="str">
        <f t="shared" si="34"/>
        <v/>
      </c>
      <c r="BF188" s="347" t="str">
        <f>IF(COUNTIFS('Remise des Trophées'!$F$5:$F$204,'Classement-Individuel'!B188&amp;" "&amp;'Classement-Individuel'!C188&amp;" "&amp;'Classement-Individuel'!D188,'Remise des Trophées'!$I$5:$I$204,1)=0,"",COUNTIFS('Remise des Trophées'!$F$5:$F$204,'Classement-Individuel'!B188&amp;" "&amp;'Classement-Individuel'!C188&amp;" "&amp;'Classement-Individuel'!D188,'Remise des Trophées'!$I$5:$I$204,1))</f>
        <v/>
      </c>
      <c r="BG188" s="537" t="str">
        <f>IF(BF188=2,IF(COUNTIFS(BA$7:BA187,BA188,BF$7:BF187,2,BG$7:BG187,1)=1,"",IF(BB188="","",$BG$5)),IF(BB188="","",$BG$5))</f>
        <v/>
      </c>
      <c r="BH188" s="539" t="str">
        <f t="shared" si="36"/>
        <v/>
      </c>
      <c r="BI188" s="539" t="str">
        <f t="shared" si="37"/>
        <v/>
      </c>
      <c r="BJ188" s="139" t="str">
        <f t="shared" si="38"/>
        <v/>
      </c>
      <c r="BK188" s="537" t="str">
        <f t="shared" si="39"/>
        <v/>
      </c>
      <c r="BL188" s="539" t="str">
        <f t="shared" si="40"/>
        <v/>
      </c>
      <c r="BM188" s="539" t="str">
        <f t="shared" si="41"/>
        <v/>
      </c>
      <c r="BN188" s="139" t="str">
        <f t="shared" si="42"/>
        <v/>
      </c>
    </row>
    <row r="189" spans="1:66" s="347" customFormat="1" x14ac:dyDescent="0.25">
      <c r="A189" s="374"/>
      <c r="B189" s="375"/>
      <c r="C189" s="375"/>
      <c r="D189" s="375"/>
      <c r="E189" s="375"/>
      <c r="F189" s="376"/>
      <c r="G189" s="374"/>
      <c r="H189" s="375"/>
      <c r="I189" s="375"/>
      <c r="J189" s="375"/>
      <c r="K189" s="375"/>
      <c r="L189" s="376"/>
      <c r="M189" s="569"/>
      <c r="N189" s="374"/>
      <c r="O189" s="375"/>
      <c r="P189" s="375"/>
      <c r="Q189" s="375"/>
      <c r="R189" s="376"/>
      <c r="S189" s="374"/>
      <c r="T189" s="375"/>
      <c r="U189" s="375"/>
      <c r="V189" s="375"/>
      <c r="W189" s="376"/>
      <c r="X189" s="566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568"/>
      <c r="AN189" s="374"/>
      <c r="AO189" s="376"/>
      <c r="AP189" s="374"/>
      <c r="AQ189" s="375"/>
      <c r="AR189" s="375"/>
      <c r="AS189" s="375"/>
      <c r="AT189" s="376"/>
      <c r="AU189" s="566"/>
      <c r="AV189" s="375"/>
      <c r="AW189" s="375"/>
      <c r="AX189" s="375"/>
      <c r="AY189" s="376"/>
      <c r="AZ189" s="413" t="str">
        <f t="shared" si="12"/>
        <v/>
      </c>
      <c r="BA189" s="538" t="str">
        <f t="shared" si="35"/>
        <v xml:space="preserve">  </v>
      </c>
      <c r="BB189" s="138" t="str">
        <f>IF(AZ189&gt;3,"",IF(E189='Classement TROPHEE'!$T$1,"",IF(AZ189=1,1,IF(AND(AZ189=2,BB188=""),1,IF(AND(AZ189=3,BB188="",BB187=""),1,"")))))</f>
        <v/>
      </c>
      <c r="BC189" s="138" t="str">
        <f t="shared" si="32"/>
        <v/>
      </c>
      <c r="BD189" s="138" t="str">
        <f t="shared" si="33"/>
        <v/>
      </c>
      <c r="BE189" s="138" t="str">
        <f t="shared" si="34"/>
        <v/>
      </c>
      <c r="BF189" s="347" t="str">
        <f>IF(COUNTIFS('Remise des Trophées'!$F$5:$F$204,'Classement-Individuel'!B189&amp;" "&amp;'Classement-Individuel'!C189&amp;" "&amp;'Classement-Individuel'!D189,'Remise des Trophées'!$I$5:$I$204,1)=0,"",COUNTIFS('Remise des Trophées'!$F$5:$F$204,'Classement-Individuel'!B189&amp;" "&amp;'Classement-Individuel'!C189&amp;" "&amp;'Classement-Individuel'!D189,'Remise des Trophées'!$I$5:$I$204,1))</f>
        <v/>
      </c>
      <c r="BG189" s="537" t="str">
        <f>IF(BF189=2,IF(COUNTIFS(BA$7:BA188,BA189,BF$7:BF188,2,BG$7:BG188,1)=1,"",IF(BB189="","",$BG$5)),IF(BB189="","",$BG$5))</f>
        <v/>
      </c>
      <c r="BH189" s="539" t="str">
        <f t="shared" si="36"/>
        <v/>
      </c>
      <c r="BI189" s="539" t="str">
        <f t="shared" si="37"/>
        <v/>
      </c>
      <c r="BJ189" s="139" t="str">
        <f t="shared" si="38"/>
        <v/>
      </c>
      <c r="BK189" s="537" t="str">
        <f t="shared" si="39"/>
        <v/>
      </c>
      <c r="BL189" s="539" t="str">
        <f t="shared" si="40"/>
        <v/>
      </c>
      <c r="BM189" s="539" t="str">
        <f t="shared" si="41"/>
        <v/>
      </c>
      <c r="BN189" s="139" t="str">
        <f t="shared" si="42"/>
        <v/>
      </c>
    </row>
    <row r="190" spans="1:66" s="347" customFormat="1" x14ac:dyDescent="0.25">
      <c r="A190" s="374"/>
      <c r="B190" s="375"/>
      <c r="C190" s="375"/>
      <c r="D190" s="375"/>
      <c r="E190" s="375"/>
      <c r="F190" s="376"/>
      <c r="G190" s="374"/>
      <c r="H190" s="375"/>
      <c r="I190" s="375"/>
      <c r="J190" s="375"/>
      <c r="K190" s="375"/>
      <c r="L190" s="376"/>
      <c r="M190" s="569"/>
      <c r="N190" s="374"/>
      <c r="O190" s="375"/>
      <c r="P190" s="375"/>
      <c r="Q190" s="375"/>
      <c r="R190" s="376"/>
      <c r="S190" s="374"/>
      <c r="T190" s="375"/>
      <c r="U190" s="375"/>
      <c r="V190" s="375"/>
      <c r="W190" s="376"/>
      <c r="X190" s="566"/>
      <c r="Y190" s="375"/>
      <c r="Z190" s="375"/>
      <c r="AA190" s="375"/>
      <c r="AB190" s="375"/>
      <c r="AC190" s="375"/>
      <c r="AD190" s="375"/>
      <c r="AE190" s="375"/>
      <c r="AF190" s="375"/>
      <c r="AG190" s="375"/>
      <c r="AH190" s="375"/>
      <c r="AI190" s="375"/>
      <c r="AJ190" s="375"/>
      <c r="AK190" s="375"/>
      <c r="AL190" s="375"/>
      <c r="AM190" s="568"/>
      <c r="AN190" s="374"/>
      <c r="AO190" s="376"/>
      <c r="AP190" s="374"/>
      <c r="AQ190" s="375"/>
      <c r="AR190" s="375"/>
      <c r="AS190" s="375"/>
      <c r="AT190" s="376"/>
      <c r="AU190" s="566"/>
      <c r="AV190" s="375"/>
      <c r="AW190" s="375"/>
      <c r="AX190" s="375"/>
      <c r="AY190" s="376"/>
      <c r="AZ190" s="413" t="str">
        <f t="shared" si="12"/>
        <v/>
      </c>
      <c r="BA190" s="538" t="str">
        <f t="shared" si="35"/>
        <v xml:space="preserve">  </v>
      </c>
      <c r="BB190" s="138" t="str">
        <f>IF(AZ190&gt;3,"",IF(E190='Classement TROPHEE'!$T$1,"",IF(AZ190=1,1,IF(AND(AZ190=2,BB189=""),1,IF(AND(AZ190=3,BB189="",BB188=""),1,"")))))</f>
        <v/>
      </c>
      <c r="BC190" s="138" t="str">
        <f t="shared" si="32"/>
        <v/>
      </c>
      <c r="BD190" s="138" t="str">
        <f t="shared" si="33"/>
        <v/>
      </c>
      <c r="BE190" s="138" t="str">
        <f t="shared" si="34"/>
        <v/>
      </c>
      <c r="BF190" s="347" t="str">
        <f>IF(COUNTIFS('Remise des Trophées'!$F$5:$F$204,'Classement-Individuel'!B190&amp;" "&amp;'Classement-Individuel'!C190&amp;" "&amp;'Classement-Individuel'!D190,'Remise des Trophées'!$I$5:$I$204,1)=0,"",COUNTIFS('Remise des Trophées'!$F$5:$F$204,'Classement-Individuel'!B190&amp;" "&amp;'Classement-Individuel'!C190&amp;" "&amp;'Classement-Individuel'!D190,'Remise des Trophées'!$I$5:$I$204,1))</f>
        <v/>
      </c>
      <c r="BG190" s="537" t="str">
        <f>IF(BF190=2,IF(COUNTIFS(BA$7:BA189,BA190,BF$7:BF189,2,BG$7:BG189,1)=1,"",IF(BB190="","",$BG$5)),IF(BB190="","",$BG$5))</f>
        <v/>
      </c>
      <c r="BH190" s="539" t="str">
        <f t="shared" si="36"/>
        <v/>
      </c>
      <c r="BI190" s="539" t="str">
        <f t="shared" si="37"/>
        <v/>
      </c>
      <c r="BJ190" s="139" t="str">
        <f t="shared" si="38"/>
        <v/>
      </c>
      <c r="BK190" s="537" t="str">
        <f t="shared" si="39"/>
        <v/>
      </c>
      <c r="BL190" s="539" t="str">
        <f t="shared" si="40"/>
        <v/>
      </c>
      <c r="BM190" s="539" t="str">
        <f t="shared" si="41"/>
        <v/>
      </c>
      <c r="BN190" s="139" t="str">
        <f t="shared" si="42"/>
        <v/>
      </c>
    </row>
    <row r="191" spans="1:66" s="347" customFormat="1" x14ac:dyDescent="0.25">
      <c r="A191" s="374"/>
      <c r="B191" s="375"/>
      <c r="C191" s="375"/>
      <c r="D191" s="375"/>
      <c r="E191" s="375"/>
      <c r="F191" s="376"/>
      <c r="G191" s="374"/>
      <c r="H191" s="375"/>
      <c r="I191" s="375"/>
      <c r="J191" s="375"/>
      <c r="K191" s="375"/>
      <c r="L191" s="376"/>
      <c r="M191" s="569"/>
      <c r="N191" s="374"/>
      <c r="O191" s="375"/>
      <c r="P191" s="375"/>
      <c r="Q191" s="375"/>
      <c r="R191" s="376"/>
      <c r="S191" s="374"/>
      <c r="T191" s="375"/>
      <c r="U191" s="375"/>
      <c r="V191" s="375"/>
      <c r="W191" s="376"/>
      <c r="X191" s="566"/>
      <c r="Y191" s="375"/>
      <c r="Z191" s="375"/>
      <c r="AA191" s="375"/>
      <c r="AB191" s="375"/>
      <c r="AC191" s="375"/>
      <c r="AD191" s="375"/>
      <c r="AE191" s="375"/>
      <c r="AF191" s="375"/>
      <c r="AG191" s="375"/>
      <c r="AH191" s="375"/>
      <c r="AI191" s="375"/>
      <c r="AJ191" s="375"/>
      <c r="AK191" s="375"/>
      <c r="AL191" s="375"/>
      <c r="AM191" s="568"/>
      <c r="AN191" s="374"/>
      <c r="AO191" s="376"/>
      <c r="AP191" s="374"/>
      <c r="AQ191" s="375"/>
      <c r="AR191" s="375"/>
      <c r="AS191" s="375"/>
      <c r="AT191" s="376"/>
      <c r="AU191" s="566"/>
      <c r="AV191" s="375"/>
      <c r="AW191" s="375"/>
      <c r="AX191" s="375"/>
      <c r="AY191" s="376"/>
      <c r="AZ191" s="413" t="str">
        <f t="shared" si="12"/>
        <v/>
      </c>
      <c r="BA191" s="538" t="str">
        <f t="shared" si="35"/>
        <v xml:space="preserve">  </v>
      </c>
      <c r="BB191" s="138" t="str">
        <f>IF(AZ191&gt;3,"",IF(E191='Classement TROPHEE'!$T$1,"",IF(AZ191=1,1,IF(AND(AZ191=2,BB190=""),1,IF(AND(AZ191=3,BB190="",BB189=""),1,"")))))</f>
        <v/>
      </c>
      <c r="BC191" s="138" t="str">
        <f t="shared" si="32"/>
        <v/>
      </c>
      <c r="BD191" s="138" t="str">
        <f t="shared" si="33"/>
        <v/>
      </c>
      <c r="BE191" s="138" t="str">
        <f t="shared" si="34"/>
        <v/>
      </c>
      <c r="BF191" s="347" t="str">
        <f>IF(COUNTIFS('Remise des Trophées'!$F$5:$F$204,'Classement-Individuel'!B191&amp;" "&amp;'Classement-Individuel'!C191&amp;" "&amp;'Classement-Individuel'!D191,'Remise des Trophées'!$I$5:$I$204,1)=0,"",COUNTIFS('Remise des Trophées'!$F$5:$F$204,'Classement-Individuel'!B191&amp;" "&amp;'Classement-Individuel'!C191&amp;" "&amp;'Classement-Individuel'!D191,'Remise des Trophées'!$I$5:$I$204,1))</f>
        <v/>
      </c>
      <c r="BG191" s="537" t="str">
        <f>IF(BF191=2,IF(COUNTIFS(BA$7:BA190,BA191,BF$7:BF190,2,BG$7:BG190,1)=1,"",IF(BB191="","",$BG$5)),IF(BB191="","",$BG$5))</f>
        <v/>
      </c>
      <c r="BH191" s="539" t="str">
        <f t="shared" si="36"/>
        <v/>
      </c>
      <c r="BI191" s="539" t="str">
        <f t="shared" si="37"/>
        <v/>
      </c>
      <c r="BJ191" s="139" t="str">
        <f t="shared" si="38"/>
        <v/>
      </c>
      <c r="BK191" s="537" t="str">
        <f t="shared" si="39"/>
        <v/>
      </c>
      <c r="BL191" s="539" t="str">
        <f t="shared" si="40"/>
        <v/>
      </c>
      <c r="BM191" s="539" t="str">
        <f t="shared" si="41"/>
        <v/>
      </c>
      <c r="BN191" s="139" t="str">
        <f t="shared" si="42"/>
        <v/>
      </c>
    </row>
    <row r="192" spans="1:66" s="347" customFormat="1" x14ac:dyDescent="0.25">
      <c r="A192" s="374"/>
      <c r="B192" s="375"/>
      <c r="C192" s="375"/>
      <c r="D192" s="375"/>
      <c r="E192" s="375"/>
      <c r="F192" s="376"/>
      <c r="G192" s="374"/>
      <c r="H192" s="375"/>
      <c r="I192" s="375"/>
      <c r="J192" s="375"/>
      <c r="K192" s="375"/>
      <c r="L192" s="376"/>
      <c r="M192" s="569"/>
      <c r="N192" s="374"/>
      <c r="O192" s="375"/>
      <c r="P192" s="375"/>
      <c r="Q192" s="375"/>
      <c r="R192" s="376"/>
      <c r="S192" s="374"/>
      <c r="T192" s="375"/>
      <c r="U192" s="375"/>
      <c r="V192" s="375"/>
      <c r="W192" s="376"/>
      <c r="X192" s="566"/>
      <c r="Y192" s="375"/>
      <c r="Z192" s="375"/>
      <c r="AA192" s="375"/>
      <c r="AB192" s="375"/>
      <c r="AC192" s="375"/>
      <c r="AD192" s="375"/>
      <c r="AE192" s="375"/>
      <c r="AF192" s="375"/>
      <c r="AG192" s="375"/>
      <c r="AH192" s="375"/>
      <c r="AI192" s="375"/>
      <c r="AJ192" s="375"/>
      <c r="AK192" s="375"/>
      <c r="AL192" s="375"/>
      <c r="AM192" s="568"/>
      <c r="AN192" s="374"/>
      <c r="AO192" s="376"/>
      <c r="AP192" s="374"/>
      <c r="AQ192" s="375"/>
      <c r="AR192" s="375"/>
      <c r="AS192" s="375"/>
      <c r="AT192" s="376"/>
      <c r="AU192" s="566"/>
      <c r="AV192" s="375"/>
      <c r="AW192" s="375"/>
      <c r="AX192" s="375"/>
      <c r="AY192" s="376"/>
      <c r="AZ192" s="413" t="str">
        <f t="shared" si="12"/>
        <v/>
      </c>
      <c r="BA192" s="538" t="str">
        <f t="shared" si="35"/>
        <v xml:space="preserve">  </v>
      </c>
      <c r="BB192" s="138" t="str">
        <f>IF(AZ192&gt;3,"",IF(E192='Classement TROPHEE'!$T$1,"",IF(AZ192=1,1,IF(AND(AZ192=2,BB191=""),1,IF(AND(AZ192=3,BB191="",BB190=""),1,"")))))</f>
        <v/>
      </c>
      <c r="BC192" s="138" t="str">
        <f t="shared" si="32"/>
        <v/>
      </c>
      <c r="BD192" s="138" t="str">
        <f t="shared" si="33"/>
        <v/>
      </c>
      <c r="BE192" s="138" t="str">
        <f t="shared" si="34"/>
        <v/>
      </c>
      <c r="BF192" s="347" t="str">
        <f>IF(COUNTIFS('Remise des Trophées'!$F$5:$F$204,'Classement-Individuel'!B192&amp;" "&amp;'Classement-Individuel'!C192&amp;" "&amp;'Classement-Individuel'!D192,'Remise des Trophées'!$I$5:$I$204,1)=0,"",COUNTIFS('Remise des Trophées'!$F$5:$F$204,'Classement-Individuel'!B192&amp;" "&amp;'Classement-Individuel'!C192&amp;" "&amp;'Classement-Individuel'!D192,'Remise des Trophées'!$I$5:$I$204,1))</f>
        <v/>
      </c>
      <c r="BG192" s="537" t="str">
        <f>IF(BF192=2,IF(COUNTIFS(BA$7:BA191,BA192,BF$7:BF191,2,BG$7:BG191,1)=1,"",IF(BB192="","",$BG$5)),IF(BB192="","",$BG$5))</f>
        <v/>
      </c>
      <c r="BH192" s="539" t="str">
        <f t="shared" si="36"/>
        <v/>
      </c>
      <c r="BI192" s="539" t="str">
        <f t="shared" si="37"/>
        <v/>
      </c>
      <c r="BJ192" s="139" t="str">
        <f t="shared" si="38"/>
        <v/>
      </c>
      <c r="BK192" s="537" t="str">
        <f t="shared" si="39"/>
        <v/>
      </c>
      <c r="BL192" s="539" t="str">
        <f t="shared" si="40"/>
        <v/>
      </c>
      <c r="BM192" s="539" t="str">
        <f t="shared" si="41"/>
        <v/>
      </c>
      <c r="BN192" s="139" t="str">
        <f t="shared" si="42"/>
        <v/>
      </c>
    </row>
    <row r="193" spans="1:66" s="347" customFormat="1" x14ac:dyDescent="0.25">
      <c r="A193" s="374"/>
      <c r="B193" s="375"/>
      <c r="C193" s="375"/>
      <c r="D193" s="375"/>
      <c r="E193" s="375"/>
      <c r="F193" s="376"/>
      <c r="G193" s="374"/>
      <c r="H193" s="375"/>
      <c r="I193" s="375"/>
      <c r="J193" s="375"/>
      <c r="K193" s="375"/>
      <c r="L193" s="376"/>
      <c r="M193" s="569"/>
      <c r="N193" s="374"/>
      <c r="O193" s="375"/>
      <c r="P193" s="375"/>
      <c r="Q193" s="375"/>
      <c r="R193" s="376"/>
      <c r="S193" s="374"/>
      <c r="T193" s="375"/>
      <c r="U193" s="375"/>
      <c r="V193" s="375"/>
      <c r="W193" s="376"/>
      <c r="X193" s="566"/>
      <c r="Y193" s="375"/>
      <c r="Z193" s="375"/>
      <c r="AA193" s="375"/>
      <c r="AB193" s="375"/>
      <c r="AC193" s="375"/>
      <c r="AD193" s="375"/>
      <c r="AE193" s="375"/>
      <c r="AF193" s="375"/>
      <c r="AG193" s="375"/>
      <c r="AH193" s="375"/>
      <c r="AI193" s="375"/>
      <c r="AJ193" s="375"/>
      <c r="AK193" s="375"/>
      <c r="AL193" s="375"/>
      <c r="AM193" s="568"/>
      <c r="AN193" s="374"/>
      <c r="AO193" s="376"/>
      <c r="AP193" s="374"/>
      <c r="AQ193" s="375"/>
      <c r="AR193" s="375"/>
      <c r="AS193" s="375"/>
      <c r="AT193" s="376"/>
      <c r="AU193" s="566"/>
      <c r="AV193" s="375"/>
      <c r="AW193" s="375"/>
      <c r="AX193" s="375"/>
      <c r="AY193" s="376"/>
      <c r="AZ193" s="413" t="str">
        <f t="shared" si="12"/>
        <v/>
      </c>
      <c r="BA193" s="538" t="str">
        <f t="shared" si="35"/>
        <v xml:space="preserve">  </v>
      </c>
      <c r="BB193" s="138" t="str">
        <f>IF(AZ193&gt;3,"",IF(E193='Classement TROPHEE'!$T$1,"",IF(AZ193=1,1,IF(AND(AZ193=2,BB192=""),1,IF(AND(AZ193=3,BB192="",BB191=""),1,"")))))</f>
        <v/>
      </c>
      <c r="BC193" s="138" t="str">
        <f t="shared" si="32"/>
        <v/>
      </c>
      <c r="BD193" s="138" t="str">
        <f t="shared" si="33"/>
        <v/>
      </c>
      <c r="BE193" s="138" t="str">
        <f t="shared" si="34"/>
        <v/>
      </c>
      <c r="BF193" s="347" t="str">
        <f>IF(COUNTIFS('Remise des Trophées'!$F$5:$F$204,'Classement-Individuel'!B193&amp;" "&amp;'Classement-Individuel'!C193&amp;" "&amp;'Classement-Individuel'!D193,'Remise des Trophées'!$I$5:$I$204,1)=0,"",COUNTIFS('Remise des Trophées'!$F$5:$F$204,'Classement-Individuel'!B193&amp;" "&amp;'Classement-Individuel'!C193&amp;" "&amp;'Classement-Individuel'!D193,'Remise des Trophées'!$I$5:$I$204,1))</f>
        <v/>
      </c>
      <c r="BG193" s="537" t="str">
        <f>IF(BF193=2,IF(COUNTIFS(BA$7:BA192,BA193,BF$7:BF192,2,BG$7:BG192,1)=1,"",IF(BB193="","",$BG$5)),IF(BB193="","",$BG$5))</f>
        <v/>
      </c>
      <c r="BH193" s="539" t="str">
        <f t="shared" si="36"/>
        <v/>
      </c>
      <c r="BI193" s="539" t="str">
        <f t="shared" si="37"/>
        <v/>
      </c>
      <c r="BJ193" s="139" t="str">
        <f t="shared" si="38"/>
        <v/>
      </c>
      <c r="BK193" s="537" t="str">
        <f t="shared" si="39"/>
        <v/>
      </c>
      <c r="BL193" s="539" t="str">
        <f t="shared" si="40"/>
        <v/>
      </c>
      <c r="BM193" s="539" t="str">
        <f t="shared" si="41"/>
        <v/>
      </c>
      <c r="BN193" s="139" t="str">
        <f t="shared" si="42"/>
        <v/>
      </c>
    </row>
    <row r="194" spans="1:66" s="347" customFormat="1" x14ac:dyDescent="0.25">
      <c r="A194" s="374"/>
      <c r="B194" s="375"/>
      <c r="C194" s="375"/>
      <c r="D194" s="375"/>
      <c r="E194" s="375"/>
      <c r="F194" s="376"/>
      <c r="G194" s="374"/>
      <c r="H194" s="375"/>
      <c r="I194" s="375"/>
      <c r="J194" s="375"/>
      <c r="K194" s="375"/>
      <c r="L194" s="376"/>
      <c r="M194" s="569"/>
      <c r="N194" s="374"/>
      <c r="O194" s="375"/>
      <c r="P194" s="375"/>
      <c r="Q194" s="375"/>
      <c r="R194" s="376"/>
      <c r="S194" s="374"/>
      <c r="T194" s="375"/>
      <c r="U194" s="375"/>
      <c r="V194" s="375"/>
      <c r="W194" s="376"/>
      <c r="X194" s="566"/>
      <c r="Y194" s="375"/>
      <c r="Z194" s="375"/>
      <c r="AA194" s="375"/>
      <c r="AB194" s="375"/>
      <c r="AC194" s="375"/>
      <c r="AD194" s="375"/>
      <c r="AE194" s="375"/>
      <c r="AF194" s="375"/>
      <c r="AG194" s="375"/>
      <c r="AH194" s="375"/>
      <c r="AI194" s="375"/>
      <c r="AJ194" s="375"/>
      <c r="AK194" s="375"/>
      <c r="AL194" s="375"/>
      <c r="AM194" s="568"/>
      <c r="AN194" s="374"/>
      <c r="AO194" s="376"/>
      <c r="AP194" s="374"/>
      <c r="AQ194" s="375"/>
      <c r="AR194" s="375"/>
      <c r="AS194" s="375"/>
      <c r="AT194" s="376"/>
      <c r="AU194" s="566"/>
      <c r="AV194" s="375"/>
      <c r="AW194" s="375"/>
      <c r="AX194" s="375"/>
      <c r="AY194" s="376"/>
      <c r="AZ194" s="413" t="str">
        <f t="shared" si="12"/>
        <v/>
      </c>
      <c r="BA194" s="538" t="str">
        <f t="shared" si="35"/>
        <v xml:space="preserve">  </v>
      </c>
      <c r="BB194" s="138" t="str">
        <f>IF(AZ194&gt;3,"",IF(E194='Classement TROPHEE'!$T$1,"",IF(AZ194=1,1,IF(AND(AZ194=2,BB193=""),1,IF(AND(AZ194=3,BB193="",BB192=""),1,"")))))</f>
        <v/>
      </c>
      <c r="BC194" s="138" t="str">
        <f t="shared" si="32"/>
        <v/>
      </c>
      <c r="BD194" s="138" t="str">
        <f t="shared" si="33"/>
        <v/>
      </c>
      <c r="BE194" s="138" t="str">
        <f t="shared" si="34"/>
        <v/>
      </c>
      <c r="BF194" s="347" t="str">
        <f>IF(COUNTIFS('Remise des Trophées'!$F$5:$F$204,'Classement-Individuel'!B194&amp;" "&amp;'Classement-Individuel'!C194&amp;" "&amp;'Classement-Individuel'!D194,'Remise des Trophées'!$I$5:$I$204,1)=0,"",COUNTIFS('Remise des Trophées'!$F$5:$F$204,'Classement-Individuel'!B194&amp;" "&amp;'Classement-Individuel'!C194&amp;" "&amp;'Classement-Individuel'!D194,'Remise des Trophées'!$I$5:$I$204,1))</f>
        <v/>
      </c>
      <c r="BG194" s="537" t="str">
        <f>IF(BF194=2,IF(COUNTIFS(BA$7:BA193,BA194,BF$7:BF193,2,BG$7:BG193,1)=1,"",IF(BB194="","",$BG$5)),IF(BB194="","",$BG$5))</f>
        <v/>
      </c>
      <c r="BH194" s="539" t="str">
        <f t="shared" si="36"/>
        <v/>
      </c>
      <c r="BI194" s="539" t="str">
        <f t="shared" si="37"/>
        <v/>
      </c>
      <c r="BJ194" s="139" t="str">
        <f t="shared" si="38"/>
        <v/>
      </c>
      <c r="BK194" s="537" t="str">
        <f t="shared" si="39"/>
        <v/>
      </c>
      <c r="BL194" s="539" t="str">
        <f t="shared" si="40"/>
        <v/>
      </c>
      <c r="BM194" s="539" t="str">
        <f t="shared" si="41"/>
        <v/>
      </c>
      <c r="BN194" s="139" t="str">
        <f t="shared" si="42"/>
        <v/>
      </c>
    </row>
    <row r="195" spans="1:66" s="347" customFormat="1" x14ac:dyDescent="0.25">
      <c r="A195" s="374"/>
      <c r="B195" s="375"/>
      <c r="C195" s="375"/>
      <c r="D195" s="375"/>
      <c r="E195" s="375"/>
      <c r="F195" s="376"/>
      <c r="G195" s="374"/>
      <c r="H195" s="375"/>
      <c r="I195" s="375"/>
      <c r="J195" s="375"/>
      <c r="K195" s="375"/>
      <c r="L195" s="376"/>
      <c r="M195" s="569"/>
      <c r="N195" s="374"/>
      <c r="O195" s="375"/>
      <c r="P195" s="375"/>
      <c r="Q195" s="375"/>
      <c r="R195" s="376"/>
      <c r="S195" s="374"/>
      <c r="T195" s="375"/>
      <c r="U195" s="375"/>
      <c r="V195" s="375"/>
      <c r="W195" s="376"/>
      <c r="X195" s="566"/>
      <c r="Y195" s="375"/>
      <c r="Z195" s="375"/>
      <c r="AA195" s="375"/>
      <c r="AB195" s="375"/>
      <c r="AC195" s="375"/>
      <c r="AD195" s="375"/>
      <c r="AE195" s="375"/>
      <c r="AF195" s="375"/>
      <c r="AG195" s="375"/>
      <c r="AH195" s="375"/>
      <c r="AI195" s="375"/>
      <c r="AJ195" s="375"/>
      <c r="AK195" s="375"/>
      <c r="AL195" s="375"/>
      <c r="AM195" s="568"/>
      <c r="AN195" s="374"/>
      <c r="AO195" s="376"/>
      <c r="AP195" s="374"/>
      <c r="AQ195" s="375"/>
      <c r="AR195" s="375"/>
      <c r="AS195" s="375"/>
      <c r="AT195" s="376"/>
      <c r="AU195" s="566"/>
      <c r="AV195" s="375"/>
      <c r="AW195" s="375"/>
      <c r="AX195" s="375"/>
      <c r="AY195" s="376"/>
      <c r="AZ195" s="413" t="str">
        <f t="shared" si="12"/>
        <v/>
      </c>
      <c r="BA195" s="538" t="str">
        <f t="shared" si="35"/>
        <v xml:space="preserve">  </v>
      </c>
      <c r="BB195" s="138" t="str">
        <f>IF(AZ195&gt;3,"",IF(E195='Classement TROPHEE'!$T$1,"",IF(AZ195=1,1,IF(AND(AZ195=2,BB194=""),1,IF(AND(AZ195=3,BB194="",BB193=""),1,"")))))</f>
        <v/>
      </c>
      <c r="BC195" s="138" t="str">
        <f t="shared" si="32"/>
        <v/>
      </c>
      <c r="BD195" s="138" t="str">
        <f t="shared" si="33"/>
        <v/>
      </c>
      <c r="BE195" s="138" t="str">
        <f t="shared" si="34"/>
        <v/>
      </c>
      <c r="BF195" s="347" t="str">
        <f>IF(COUNTIFS('Remise des Trophées'!$F$5:$F$204,'Classement-Individuel'!B195&amp;" "&amp;'Classement-Individuel'!C195&amp;" "&amp;'Classement-Individuel'!D195,'Remise des Trophées'!$I$5:$I$204,1)=0,"",COUNTIFS('Remise des Trophées'!$F$5:$F$204,'Classement-Individuel'!B195&amp;" "&amp;'Classement-Individuel'!C195&amp;" "&amp;'Classement-Individuel'!D195,'Remise des Trophées'!$I$5:$I$204,1))</f>
        <v/>
      </c>
      <c r="BG195" s="537" t="str">
        <f>IF(BF195=2,IF(COUNTIFS(BA$7:BA194,BA195,BF$7:BF194,2,BG$7:BG194,1)=1,"",IF(BB195="","",$BG$5)),IF(BB195="","",$BG$5))</f>
        <v/>
      </c>
      <c r="BH195" s="539" t="str">
        <f t="shared" si="36"/>
        <v/>
      </c>
      <c r="BI195" s="539" t="str">
        <f t="shared" si="37"/>
        <v/>
      </c>
      <c r="BJ195" s="139" t="str">
        <f t="shared" si="38"/>
        <v/>
      </c>
      <c r="BK195" s="537" t="str">
        <f t="shared" si="39"/>
        <v/>
      </c>
      <c r="BL195" s="539" t="str">
        <f t="shared" si="40"/>
        <v/>
      </c>
      <c r="BM195" s="539" t="str">
        <f t="shared" si="41"/>
        <v/>
      </c>
      <c r="BN195" s="139" t="str">
        <f t="shared" si="42"/>
        <v/>
      </c>
    </row>
    <row r="196" spans="1:66" s="347" customFormat="1" x14ac:dyDescent="0.25">
      <c r="A196" s="374"/>
      <c r="B196" s="375"/>
      <c r="C196" s="375"/>
      <c r="D196" s="375"/>
      <c r="E196" s="375"/>
      <c r="F196" s="376"/>
      <c r="G196" s="374"/>
      <c r="H196" s="375"/>
      <c r="I196" s="375"/>
      <c r="J196" s="375"/>
      <c r="K196" s="375"/>
      <c r="L196" s="376"/>
      <c r="M196" s="569"/>
      <c r="N196" s="374"/>
      <c r="O196" s="375"/>
      <c r="P196" s="375"/>
      <c r="Q196" s="375"/>
      <c r="R196" s="376"/>
      <c r="S196" s="374"/>
      <c r="T196" s="375"/>
      <c r="U196" s="375"/>
      <c r="V196" s="375"/>
      <c r="W196" s="376"/>
      <c r="X196" s="566"/>
      <c r="Y196" s="375"/>
      <c r="Z196" s="375"/>
      <c r="AA196" s="375"/>
      <c r="AB196" s="375"/>
      <c r="AC196" s="375"/>
      <c r="AD196" s="375"/>
      <c r="AE196" s="375"/>
      <c r="AF196" s="375"/>
      <c r="AG196" s="375"/>
      <c r="AH196" s="375"/>
      <c r="AI196" s="375"/>
      <c r="AJ196" s="375"/>
      <c r="AK196" s="375"/>
      <c r="AL196" s="375"/>
      <c r="AM196" s="568"/>
      <c r="AN196" s="374"/>
      <c r="AO196" s="376"/>
      <c r="AP196" s="374"/>
      <c r="AQ196" s="375"/>
      <c r="AR196" s="375"/>
      <c r="AS196" s="375"/>
      <c r="AT196" s="376"/>
      <c r="AU196" s="566"/>
      <c r="AV196" s="375"/>
      <c r="AW196" s="375"/>
      <c r="AX196" s="375"/>
      <c r="AY196" s="376"/>
      <c r="AZ196" s="413" t="str">
        <f t="shared" si="12"/>
        <v/>
      </c>
      <c r="BA196" s="538" t="str">
        <f t="shared" si="35"/>
        <v xml:space="preserve">  </v>
      </c>
      <c r="BB196" s="138" t="str">
        <f>IF(AZ196&gt;3,"",IF(E196='Classement TROPHEE'!$T$1,"",IF(AZ196=1,1,IF(AND(AZ196=2,BB195=""),1,IF(AND(AZ196=3,BB195="",BB194=""),1,"")))))</f>
        <v/>
      </c>
      <c r="BC196" s="138" t="str">
        <f t="shared" si="32"/>
        <v/>
      </c>
      <c r="BD196" s="138" t="str">
        <f t="shared" si="33"/>
        <v/>
      </c>
      <c r="BE196" s="138" t="str">
        <f t="shared" si="34"/>
        <v/>
      </c>
      <c r="BF196" s="347" t="str">
        <f>IF(COUNTIFS('Remise des Trophées'!$F$5:$F$204,'Classement-Individuel'!B196&amp;" "&amp;'Classement-Individuel'!C196&amp;" "&amp;'Classement-Individuel'!D196,'Remise des Trophées'!$I$5:$I$204,1)=0,"",COUNTIFS('Remise des Trophées'!$F$5:$F$204,'Classement-Individuel'!B196&amp;" "&amp;'Classement-Individuel'!C196&amp;" "&amp;'Classement-Individuel'!D196,'Remise des Trophées'!$I$5:$I$204,1))</f>
        <v/>
      </c>
      <c r="BG196" s="537" t="str">
        <f>IF(BF196=2,IF(COUNTIFS(BA$7:BA195,BA196,BF$7:BF195,2,BG$7:BG195,1)=1,"",IF(BB196="","",$BG$5)),IF(BB196="","",$BG$5))</f>
        <v/>
      </c>
      <c r="BH196" s="539" t="str">
        <f t="shared" si="36"/>
        <v/>
      </c>
      <c r="BI196" s="539" t="str">
        <f t="shared" si="37"/>
        <v/>
      </c>
      <c r="BJ196" s="139" t="str">
        <f t="shared" si="38"/>
        <v/>
      </c>
      <c r="BK196" s="537" t="str">
        <f t="shared" si="39"/>
        <v/>
      </c>
      <c r="BL196" s="539" t="str">
        <f t="shared" si="40"/>
        <v/>
      </c>
      <c r="BM196" s="539" t="str">
        <f t="shared" si="41"/>
        <v/>
      </c>
      <c r="BN196" s="139" t="str">
        <f t="shared" si="42"/>
        <v/>
      </c>
    </row>
    <row r="197" spans="1:66" s="347" customFormat="1" x14ac:dyDescent="0.25">
      <c r="A197" s="374"/>
      <c r="B197" s="375"/>
      <c r="C197" s="375"/>
      <c r="D197" s="375"/>
      <c r="E197" s="375"/>
      <c r="F197" s="376"/>
      <c r="G197" s="374"/>
      <c r="H197" s="375"/>
      <c r="I197" s="375"/>
      <c r="J197" s="375"/>
      <c r="K197" s="375"/>
      <c r="L197" s="376"/>
      <c r="M197" s="569"/>
      <c r="N197" s="374"/>
      <c r="O197" s="375"/>
      <c r="P197" s="375"/>
      <c r="Q197" s="375"/>
      <c r="R197" s="376"/>
      <c r="S197" s="374"/>
      <c r="T197" s="375"/>
      <c r="U197" s="375"/>
      <c r="V197" s="375"/>
      <c r="W197" s="376"/>
      <c r="X197" s="566"/>
      <c r="Y197" s="375"/>
      <c r="Z197" s="375"/>
      <c r="AA197" s="375"/>
      <c r="AB197" s="375"/>
      <c r="AC197" s="375"/>
      <c r="AD197" s="375"/>
      <c r="AE197" s="375"/>
      <c r="AF197" s="375"/>
      <c r="AG197" s="375"/>
      <c r="AH197" s="375"/>
      <c r="AI197" s="375"/>
      <c r="AJ197" s="375"/>
      <c r="AK197" s="375"/>
      <c r="AL197" s="375"/>
      <c r="AM197" s="568"/>
      <c r="AN197" s="374"/>
      <c r="AO197" s="376"/>
      <c r="AP197" s="374"/>
      <c r="AQ197" s="375"/>
      <c r="AR197" s="375"/>
      <c r="AS197" s="375"/>
      <c r="AT197" s="376"/>
      <c r="AU197" s="566"/>
      <c r="AV197" s="375"/>
      <c r="AW197" s="375"/>
      <c r="AX197" s="375"/>
      <c r="AY197" s="376"/>
      <c r="AZ197" s="413" t="str">
        <f t="shared" si="12"/>
        <v/>
      </c>
      <c r="BA197" s="538" t="str">
        <f t="shared" si="35"/>
        <v xml:space="preserve">  </v>
      </c>
      <c r="BB197" s="138" t="str">
        <f>IF(AZ197&gt;3,"",IF(E197='Classement TROPHEE'!$T$1,"",IF(AZ197=1,1,IF(AND(AZ197=2,BB196=""),1,IF(AND(AZ197=3,BB196="",BB195=""),1,"")))))</f>
        <v/>
      </c>
      <c r="BC197" s="138" t="str">
        <f t="shared" si="32"/>
        <v/>
      </c>
      <c r="BD197" s="138" t="str">
        <f t="shared" si="33"/>
        <v/>
      </c>
      <c r="BE197" s="138" t="str">
        <f t="shared" si="34"/>
        <v/>
      </c>
      <c r="BF197" s="347" t="str">
        <f>IF(COUNTIFS('Remise des Trophées'!$F$5:$F$204,'Classement-Individuel'!B197&amp;" "&amp;'Classement-Individuel'!C197&amp;" "&amp;'Classement-Individuel'!D197,'Remise des Trophées'!$I$5:$I$204,1)=0,"",COUNTIFS('Remise des Trophées'!$F$5:$F$204,'Classement-Individuel'!B197&amp;" "&amp;'Classement-Individuel'!C197&amp;" "&amp;'Classement-Individuel'!D197,'Remise des Trophées'!$I$5:$I$204,1))</f>
        <v/>
      </c>
      <c r="BG197" s="537" t="str">
        <f>IF(BF197=2,IF(COUNTIFS(BA$7:BA196,BA197,BF$7:BF196,2,BG$7:BG196,1)=1,"",IF(BB197="","",$BG$5)),IF(BB197="","",$BG$5))</f>
        <v/>
      </c>
      <c r="BH197" s="539" t="str">
        <f t="shared" si="36"/>
        <v/>
      </c>
      <c r="BI197" s="539" t="str">
        <f t="shared" si="37"/>
        <v/>
      </c>
      <c r="BJ197" s="139" t="str">
        <f t="shared" si="38"/>
        <v/>
      </c>
      <c r="BK197" s="537" t="str">
        <f t="shared" si="39"/>
        <v/>
      </c>
      <c r="BL197" s="539" t="str">
        <f t="shared" si="40"/>
        <v/>
      </c>
      <c r="BM197" s="539" t="str">
        <f t="shared" si="41"/>
        <v/>
      </c>
      <c r="BN197" s="139" t="str">
        <f t="shared" si="42"/>
        <v/>
      </c>
    </row>
    <row r="198" spans="1:66" s="347" customFormat="1" x14ac:dyDescent="0.25">
      <c r="A198" s="374"/>
      <c r="B198" s="375"/>
      <c r="C198" s="375"/>
      <c r="D198" s="375"/>
      <c r="E198" s="375"/>
      <c r="F198" s="376"/>
      <c r="G198" s="374"/>
      <c r="H198" s="375"/>
      <c r="I198" s="375"/>
      <c r="J198" s="375"/>
      <c r="K198" s="375"/>
      <c r="L198" s="376"/>
      <c r="M198" s="569"/>
      <c r="N198" s="374"/>
      <c r="O198" s="375"/>
      <c r="P198" s="375"/>
      <c r="Q198" s="375"/>
      <c r="R198" s="376"/>
      <c r="S198" s="374"/>
      <c r="T198" s="375"/>
      <c r="U198" s="375"/>
      <c r="V198" s="375"/>
      <c r="W198" s="376"/>
      <c r="X198" s="566"/>
      <c r="Y198" s="375"/>
      <c r="Z198" s="375"/>
      <c r="AA198" s="375"/>
      <c r="AB198" s="375"/>
      <c r="AC198" s="375"/>
      <c r="AD198" s="375"/>
      <c r="AE198" s="375"/>
      <c r="AF198" s="375"/>
      <c r="AG198" s="375"/>
      <c r="AH198" s="375"/>
      <c r="AI198" s="375"/>
      <c r="AJ198" s="375"/>
      <c r="AK198" s="375"/>
      <c r="AL198" s="375"/>
      <c r="AM198" s="568"/>
      <c r="AN198" s="374"/>
      <c r="AO198" s="376"/>
      <c r="AP198" s="374"/>
      <c r="AQ198" s="375"/>
      <c r="AR198" s="375"/>
      <c r="AS198" s="375"/>
      <c r="AT198" s="376"/>
      <c r="AU198" s="566"/>
      <c r="AV198" s="375"/>
      <c r="AW198" s="375"/>
      <c r="AX198" s="375"/>
      <c r="AY198" s="376"/>
      <c r="AZ198" s="413" t="str">
        <f t="shared" si="12"/>
        <v/>
      </c>
      <c r="BA198" s="538" t="str">
        <f t="shared" si="35"/>
        <v xml:space="preserve">  </v>
      </c>
      <c r="BB198" s="138" t="str">
        <f>IF(AZ198&gt;3,"",IF(E198='Classement TROPHEE'!$T$1,"",IF(AZ198=1,1,IF(AND(AZ198=2,BB197=""),1,IF(AND(AZ198=3,BB197="",BB196=""),1,"")))))</f>
        <v/>
      </c>
      <c r="BC198" s="138" t="str">
        <f t="shared" si="32"/>
        <v/>
      </c>
      <c r="BD198" s="138" t="str">
        <f t="shared" si="33"/>
        <v/>
      </c>
      <c r="BE198" s="138" t="str">
        <f t="shared" si="34"/>
        <v/>
      </c>
      <c r="BF198" s="347" t="str">
        <f>IF(COUNTIFS('Remise des Trophées'!$F$5:$F$204,'Classement-Individuel'!B198&amp;" "&amp;'Classement-Individuel'!C198&amp;" "&amp;'Classement-Individuel'!D198,'Remise des Trophées'!$I$5:$I$204,1)=0,"",COUNTIFS('Remise des Trophées'!$F$5:$F$204,'Classement-Individuel'!B198&amp;" "&amp;'Classement-Individuel'!C198&amp;" "&amp;'Classement-Individuel'!D198,'Remise des Trophées'!$I$5:$I$204,1))</f>
        <v/>
      </c>
      <c r="BG198" s="537" t="str">
        <f>IF(BF198=2,IF(COUNTIFS(BA$7:BA197,BA198,BF$7:BF197,2,BG$7:BG197,1)=1,"",IF(BB198="","",$BG$5)),IF(BB198="","",$BG$5))</f>
        <v/>
      </c>
      <c r="BH198" s="539" t="str">
        <f t="shared" si="36"/>
        <v/>
      </c>
      <c r="BI198" s="539" t="str">
        <f t="shared" si="37"/>
        <v/>
      </c>
      <c r="BJ198" s="139" t="str">
        <f t="shared" si="38"/>
        <v/>
      </c>
      <c r="BK198" s="537" t="str">
        <f t="shared" si="39"/>
        <v/>
      </c>
      <c r="BL198" s="539" t="str">
        <f t="shared" si="40"/>
        <v/>
      </c>
      <c r="BM198" s="539" t="str">
        <f t="shared" si="41"/>
        <v/>
      </c>
      <c r="BN198" s="139" t="str">
        <f t="shared" si="42"/>
        <v/>
      </c>
    </row>
    <row r="199" spans="1:66" s="347" customFormat="1" x14ac:dyDescent="0.25">
      <c r="A199" s="374"/>
      <c r="B199" s="375"/>
      <c r="C199" s="375"/>
      <c r="D199" s="375"/>
      <c r="E199" s="375"/>
      <c r="F199" s="376"/>
      <c r="G199" s="374"/>
      <c r="H199" s="375"/>
      <c r="I199" s="375"/>
      <c r="J199" s="375"/>
      <c r="K199" s="375"/>
      <c r="L199" s="376"/>
      <c r="M199" s="569"/>
      <c r="N199" s="374"/>
      <c r="O199" s="375"/>
      <c r="P199" s="375"/>
      <c r="Q199" s="375"/>
      <c r="R199" s="376"/>
      <c r="S199" s="374"/>
      <c r="T199" s="375"/>
      <c r="U199" s="375"/>
      <c r="V199" s="375"/>
      <c r="W199" s="376"/>
      <c r="X199" s="566"/>
      <c r="Y199" s="375"/>
      <c r="Z199" s="375"/>
      <c r="AA199" s="375"/>
      <c r="AB199" s="375"/>
      <c r="AC199" s="375"/>
      <c r="AD199" s="375"/>
      <c r="AE199" s="375"/>
      <c r="AF199" s="375"/>
      <c r="AG199" s="375"/>
      <c r="AH199" s="375"/>
      <c r="AI199" s="375"/>
      <c r="AJ199" s="375"/>
      <c r="AK199" s="375"/>
      <c r="AL199" s="375"/>
      <c r="AM199" s="568"/>
      <c r="AN199" s="374"/>
      <c r="AO199" s="376"/>
      <c r="AP199" s="374"/>
      <c r="AQ199" s="375"/>
      <c r="AR199" s="375"/>
      <c r="AS199" s="375"/>
      <c r="AT199" s="376"/>
      <c r="AU199" s="566"/>
      <c r="AV199" s="375"/>
      <c r="AW199" s="375"/>
      <c r="AX199" s="375"/>
      <c r="AY199" s="376"/>
      <c r="AZ199" s="413" t="str">
        <f t="shared" si="12"/>
        <v/>
      </c>
      <c r="BA199" s="538" t="str">
        <f t="shared" si="35"/>
        <v xml:space="preserve">  </v>
      </c>
      <c r="BB199" s="138" t="str">
        <f>IF(AZ199&gt;3,"",IF(E199='Classement TROPHEE'!$T$1,"",IF(AZ199=1,1,IF(AND(AZ199=2,BB198=""),1,IF(AND(AZ199=3,BB198="",BB197=""),1,"")))))</f>
        <v/>
      </c>
      <c r="BC199" s="138" t="str">
        <f t="shared" ref="BC199:BC206" si="43">IF(AND($AZ199=1,$BB199&lt;&gt;1),1,"")</f>
        <v/>
      </c>
      <c r="BD199" s="138" t="str">
        <f t="shared" ref="BD199:BD206" si="44">IF(AND($AZ199=2,$BB199&lt;&gt;1),1,"")</f>
        <v/>
      </c>
      <c r="BE199" s="138" t="str">
        <f t="shared" ref="BE199:BE206" si="45">IF(AND($AZ199=3,$BB199&lt;&gt;1),1,"")</f>
        <v/>
      </c>
      <c r="BF199" s="347" t="str">
        <f>IF(COUNTIFS('Remise des Trophées'!$F$5:$F$204,'Classement-Individuel'!B199&amp;" "&amp;'Classement-Individuel'!C199&amp;" "&amp;'Classement-Individuel'!D199,'Remise des Trophées'!$I$5:$I$204,1)=0,"",COUNTIFS('Remise des Trophées'!$F$5:$F$204,'Classement-Individuel'!B199&amp;" "&amp;'Classement-Individuel'!C199&amp;" "&amp;'Classement-Individuel'!D199,'Remise des Trophées'!$I$5:$I$204,1))</f>
        <v/>
      </c>
      <c r="BG199" s="537" t="str">
        <f>IF(BF199=2,IF(COUNTIFS(BA$7:BA198,BA199,BF$7:BF198,2,BG$7:BG198,1)=1,"",IF(BB199="","",$BG$5)),IF(BB199="","",$BG$5))</f>
        <v/>
      </c>
      <c r="BH199" s="539" t="str">
        <f t="shared" si="36"/>
        <v/>
      </c>
      <c r="BI199" s="539" t="str">
        <f t="shared" si="37"/>
        <v/>
      </c>
      <c r="BJ199" s="139" t="str">
        <f t="shared" si="38"/>
        <v/>
      </c>
      <c r="BK199" s="537" t="str">
        <f t="shared" si="39"/>
        <v/>
      </c>
      <c r="BL199" s="539" t="str">
        <f t="shared" si="40"/>
        <v/>
      </c>
      <c r="BM199" s="539" t="str">
        <f t="shared" si="41"/>
        <v/>
      </c>
      <c r="BN199" s="139" t="str">
        <f t="shared" si="42"/>
        <v/>
      </c>
    </row>
    <row r="200" spans="1:66" s="347" customFormat="1" x14ac:dyDescent="0.25">
      <c r="A200" s="374"/>
      <c r="B200" s="375"/>
      <c r="C200" s="375"/>
      <c r="D200" s="375"/>
      <c r="E200" s="375"/>
      <c r="F200" s="376"/>
      <c r="G200" s="374"/>
      <c r="H200" s="375"/>
      <c r="I200" s="375"/>
      <c r="J200" s="375"/>
      <c r="K200" s="375"/>
      <c r="L200" s="376"/>
      <c r="M200" s="569"/>
      <c r="N200" s="374"/>
      <c r="O200" s="375"/>
      <c r="P200" s="375"/>
      <c r="Q200" s="375"/>
      <c r="R200" s="376"/>
      <c r="S200" s="374"/>
      <c r="T200" s="375"/>
      <c r="U200" s="375"/>
      <c r="V200" s="375"/>
      <c r="W200" s="376"/>
      <c r="X200" s="566"/>
      <c r="Y200" s="375"/>
      <c r="Z200" s="375"/>
      <c r="AA200" s="375"/>
      <c r="AB200" s="375"/>
      <c r="AC200" s="375"/>
      <c r="AD200" s="375"/>
      <c r="AE200" s="375"/>
      <c r="AF200" s="375"/>
      <c r="AG200" s="375"/>
      <c r="AH200" s="375"/>
      <c r="AI200" s="375"/>
      <c r="AJ200" s="375"/>
      <c r="AK200" s="375"/>
      <c r="AL200" s="375"/>
      <c r="AM200" s="568"/>
      <c r="AN200" s="374"/>
      <c r="AO200" s="376"/>
      <c r="AP200" s="374"/>
      <c r="AQ200" s="375"/>
      <c r="AR200" s="375"/>
      <c r="AS200" s="375"/>
      <c r="AT200" s="376"/>
      <c r="AU200" s="566"/>
      <c r="AV200" s="375"/>
      <c r="AW200" s="375"/>
      <c r="AX200" s="375"/>
      <c r="AY200" s="376"/>
      <c r="AZ200" s="413" t="str">
        <f t="shared" si="12"/>
        <v/>
      </c>
      <c r="BA200" s="538" t="str">
        <f t="shared" ref="BA200:BA206" si="46">B200&amp;" "&amp;C200&amp;" "&amp;D200</f>
        <v xml:space="preserve">  </v>
      </c>
      <c r="BB200" s="138" t="str">
        <f>IF(AZ200&gt;3,"",IF(E200='Classement TROPHEE'!$T$1,"",IF(AZ200=1,1,IF(AND(AZ200=2,BB199=""),1,IF(AND(AZ200=3,BB199="",BB198=""),1,"")))))</f>
        <v/>
      </c>
      <c r="BC200" s="138" t="str">
        <f t="shared" si="43"/>
        <v/>
      </c>
      <c r="BD200" s="138" t="str">
        <f t="shared" si="44"/>
        <v/>
      </c>
      <c r="BE200" s="138" t="str">
        <f t="shared" si="45"/>
        <v/>
      </c>
      <c r="BF200" s="347" t="str">
        <f>IF(COUNTIFS('Remise des Trophées'!$F$5:$F$204,'Classement-Individuel'!B200&amp;" "&amp;'Classement-Individuel'!C200&amp;" "&amp;'Classement-Individuel'!D200,'Remise des Trophées'!$I$5:$I$204,1)=0,"",COUNTIFS('Remise des Trophées'!$F$5:$F$204,'Classement-Individuel'!B200&amp;" "&amp;'Classement-Individuel'!C200&amp;" "&amp;'Classement-Individuel'!D200,'Remise des Trophées'!$I$5:$I$204,1))</f>
        <v/>
      </c>
      <c r="BG200" s="537" t="str">
        <f>IF(BF200=2,IF(COUNTIFS(BA$7:BA199,BA200,BF$7:BF199,2,BG$7:BG199,1)=1,"",IF(BB200="","",$BG$5)),IF(BB200="","",$BG$5))</f>
        <v/>
      </c>
      <c r="BH200" s="539" t="str">
        <f t="shared" ref="BH200:BH206" si="47">IF(AND($AZ200=1,$BG200&lt;&gt;$BG$5),$BH$5,"")</f>
        <v/>
      </c>
      <c r="BI200" s="539" t="str">
        <f t="shared" ref="BI200:BI206" si="48">IF(AND($AZ200=2,$BG200&lt;&gt;$BG$5),$BI$5,"")</f>
        <v/>
      </c>
      <c r="BJ200" s="139" t="str">
        <f t="shared" ref="BJ200:BJ206" si="49">IF(AND($AZ200=3,BG200&lt;&gt;$BG$5,$BH200&lt;&gt;$BG$5),$BJ$5,"")</f>
        <v/>
      </c>
      <c r="BK200" s="537" t="str">
        <f t="shared" ref="BK200:BK206" si="50">IF(BG200="","",$BK$5)</f>
        <v/>
      </c>
      <c r="BL200" s="539" t="str">
        <f t="shared" ref="BL200:BL206" si="51">IF(BH200="","",$BL$5)</f>
        <v/>
      </c>
      <c r="BM200" s="539" t="str">
        <f t="shared" ref="BM200:BM206" si="52">IF(BI200="","",$BM$5)</f>
        <v/>
      </c>
      <c r="BN200" s="139" t="str">
        <f t="shared" ref="BN200:BN206" si="53">IF(BJ200="","",$BN$5)</f>
        <v/>
      </c>
    </row>
    <row r="201" spans="1:66" s="347" customFormat="1" x14ac:dyDescent="0.25">
      <c r="A201" s="374"/>
      <c r="B201" s="375"/>
      <c r="C201" s="375"/>
      <c r="D201" s="375"/>
      <c r="E201" s="375"/>
      <c r="F201" s="376"/>
      <c r="G201" s="374"/>
      <c r="H201" s="375"/>
      <c r="I201" s="375"/>
      <c r="J201" s="375"/>
      <c r="K201" s="375"/>
      <c r="L201" s="376"/>
      <c r="M201" s="569"/>
      <c r="N201" s="374"/>
      <c r="O201" s="375"/>
      <c r="P201" s="375"/>
      <c r="Q201" s="375"/>
      <c r="R201" s="376"/>
      <c r="S201" s="374"/>
      <c r="T201" s="375"/>
      <c r="U201" s="375"/>
      <c r="V201" s="375"/>
      <c r="W201" s="376"/>
      <c r="X201" s="566"/>
      <c r="Y201" s="375"/>
      <c r="Z201" s="375"/>
      <c r="AA201" s="375"/>
      <c r="AB201" s="375"/>
      <c r="AC201" s="375"/>
      <c r="AD201" s="375"/>
      <c r="AE201" s="375"/>
      <c r="AF201" s="375"/>
      <c r="AG201" s="375"/>
      <c r="AH201" s="375"/>
      <c r="AI201" s="375"/>
      <c r="AJ201" s="375"/>
      <c r="AK201" s="375"/>
      <c r="AL201" s="375"/>
      <c r="AM201" s="568"/>
      <c r="AN201" s="374"/>
      <c r="AO201" s="376"/>
      <c r="AP201" s="374"/>
      <c r="AQ201" s="375"/>
      <c r="AR201" s="375"/>
      <c r="AS201" s="375"/>
      <c r="AT201" s="376"/>
      <c r="AU201" s="566"/>
      <c r="AV201" s="375"/>
      <c r="AW201" s="375"/>
      <c r="AX201" s="375"/>
      <c r="AY201" s="376"/>
      <c r="AZ201" s="413" t="str">
        <f t="shared" si="12"/>
        <v/>
      </c>
      <c r="BA201" s="538" t="str">
        <f t="shared" si="46"/>
        <v xml:space="preserve">  </v>
      </c>
      <c r="BB201" s="138" t="str">
        <f>IF(AZ201&gt;3,"",IF(E201='Classement TROPHEE'!$T$1,"",IF(AZ201=1,1,IF(AND(AZ201=2,BB200=""),1,IF(AND(AZ201=3,BB200="",BB199=""),1,"")))))</f>
        <v/>
      </c>
      <c r="BC201" s="138" t="str">
        <f t="shared" si="43"/>
        <v/>
      </c>
      <c r="BD201" s="138" t="str">
        <f t="shared" si="44"/>
        <v/>
      </c>
      <c r="BE201" s="138" t="str">
        <f t="shared" si="45"/>
        <v/>
      </c>
      <c r="BF201" s="347" t="str">
        <f>IF(COUNTIFS('Remise des Trophées'!$F$5:$F$204,'Classement-Individuel'!B201&amp;" "&amp;'Classement-Individuel'!C201&amp;" "&amp;'Classement-Individuel'!D201,'Remise des Trophées'!$I$5:$I$204,1)=0,"",COUNTIFS('Remise des Trophées'!$F$5:$F$204,'Classement-Individuel'!B201&amp;" "&amp;'Classement-Individuel'!C201&amp;" "&amp;'Classement-Individuel'!D201,'Remise des Trophées'!$I$5:$I$204,1))</f>
        <v/>
      </c>
      <c r="BG201" s="537" t="str">
        <f>IF(BF201=2,IF(COUNTIFS(BA$7:BA200,BA201,BF$7:BF200,2,BG$7:BG200,1)=1,"",IF(BB201="","",$BG$5)),IF(BB201="","",$BG$5))</f>
        <v/>
      </c>
      <c r="BH201" s="539" t="str">
        <f t="shared" si="47"/>
        <v/>
      </c>
      <c r="BI201" s="539" t="str">
        <f t="shared" si="48"/>
        <v/>
      </c>
      <c r="BJ201" s="139" t="str">
        <f t="shared" si="49"/>
        <v/>
      </c>
      <c r="BK201" s="537" t="str">
        <f t="shared" si="50"/>
        <v/>
      </c>
      <c r="BL201" s="539" t="str">
        <f t="shared" si="51"/>
        <v/>
      </c>
      <c r="BM201" s="539" t="str">
        <f t="shared" si="52"/>
        <v/>
      </c>
      <c r="BN201" s="139" t="str">
        <f t="shared" si="53"/>
        <v/>
      </c>
    </row>
    <row r="202" spans="1:66" s="347" customFormat="1" x14ac:dyDescent="0.25">
      <c r="A202" s="374"/>
      <c r="B202" s="375"/>
      <c r="C202" s="375"/>
      <c r="D202" s="375"/>
      <c r="E202" s="375"/>
      <c r="F202" s="376"/>
      <c r="G202" s="374"/>
      <c r="H202" s="375"/>
      <c r="I202" s="375"/>
      <c r="J202" s="375"/>
      <c r="K202" s="375"/>
      <c r="L202" s="376"/>
      <c r="M202" s="569"/>
      <c r="N202" s="374"/>
      <c r="O202" s="375"/>
      <c r="P202" s="375"/>
      <c r="Q202" s="375"/>
      <c r="R202" s="376"/>
      <c r="S202" s="374"/>
      <c r="T202" s="375"/>
      <c r="U202" s="375"/>
      <c r="V202" s="375"/>
      <c r="W202" s="376"/>
      <c r="X202" s="566"/>
      <c r="Y202" s="375"/>
      <c r="Z202" s="375"/>
      <c r="AA202" s="375"/>
      <c r="AB202" s="375"/>
      <c r="AC202" s="375"/>
      <c r="AD202" s="375"/>
      <c r="AE202" s="375"/>
      <c r="AF202" s="375"/>
      <c r="AG202" s="375"/>
      <c r="AH202" s="375"/>
      <c r="AI202" s="375"/>
      <c r="AJ202" s="375"/>
      <c r="AK202" s="375"/>
      <c r="AL202" s="375"/>
      <c r="AM202" s="568"/>
      <c r="AN202" s="374"/>
      <c r="AO202" s="376"/>
      <c r="AP202" s="374"/>
      <c r="AQ202" s="375"/>
      <c r="AR202" s="375"/>
      <c r="AS202" s="375"/>
      <c r="AT202" s="376"/>
      <c r="AU202" s="566"/>
      <c r="AV202" s="375"/>
      <c r="AW202" s="375"/>
      <c r="AX202" s="375"/>
      <c r="AY202" s="376"/>
      <c r="AZ202" s="413" t="str">
        <f t="shared" si="12"/>
        <v/>
      </c>
      <c r="BA202" s="538" t="str">
        <f t="shared" si="46"/>
        <v xml:space="preserve">  </v>
      </c>
      <c r="BB202" s="138" t="str">
        <f>IF(AZ202&gt;3,"",IF(E202='Classement TROPHEE'!$T$1,"",IF(AZ202=1,1,IF(AND(AZ202=2,BB201=""),1,IF(AND(AZ202=3,BB201="",BB200=""),1,"")))))</f>
        <v/>
      </c>
      <c r="BC202" s="138" t="str">
        <f t="shared" si="43"/>
        <v/>
      </c>
      <c r="BD202" s="138" t="str">
        <f t="shared" si="44"/>
        <v/>
      </c>
      <c r="BE202" s="138" t="str">
        <f t="shared" si="45"/>
        <v/>
      </c>
      <c r="BF202" s="347" t="str">
        <f>IF(COUNTIFS('Remise des Trophées'!$F$5:$F$204,'Classement-Individuel'!B202&amp;" "&amp;'Classement-Individuel'!C202&amp;" "&amp;'Classement-Individuel'!D202,'Remise des Trophées'!$I$5:$I$204,1)=0,"",COUNTIFS('Remise des Trophées'!$F$5:$F$204,'Classement-Individuel'!B202&amp;" "&amp;'Classement-Individuel'!C202&amp;" "&amp;'Classement-Individuel'!D202,'Remise des Trophées'!$I$5:$I$204,1))</f>
        <v/>
      </c>
      <c r="BG202" s="537" t="str">
        <f>IF(BF202=2,IF(COUNTIFS(BA$7:BA201,BA202,BF$7:BF201,2,BG$7:BG201,1)=1,"",IF(BB202="","",$BG$5)),IF(BB202="","",$BG$5))</f>
        <v/>
      </c>
      <c r="BH202" s="539" t="str">
        <f t="shared" si="47"/>
        <v/>
      </c>
      <c r="BI202" s="539" t="str">
        <f t="shared" si="48"/>
        <v/>
      </c>
      <c r="BJ202" s="139" t="str">
        <f t="shared" si="49"/>
        <v/>
      </c>
      <c r="BK202" s="537" t="str">
        <f t="shared" si="50"/>
        <v/>
      </c>
      <c r="BL202" s="539" t="str">
        <f t="shared" si="51"/>
        <v/>
      </c>
      <c r="BM202" s="539" t="str">
        <f t="shared" si="52"/>
        <v/>
      </c>
      <c r="BN202" s="139" t="str">
        <f t="shared" si="53"/>
        <v/>
      </c>
    </row>
    <row r="203" spans="1:66" s="347" customFormat="1" x14ac:dyDescent="0.25">
      <c r="A203" s="374"/>
      <c r="B203" s="375"/>
      <c r="C203" s="375"/>
      <c r="D203" s="375"/>
      <c r="E203" s="375"/>
      <c r="F203" s="376"/>
      <c r="G203" s="374"/>
      <c r="H203" s="375"/>
      <c r="I203" s="375"/>
      <c r="J203" s="375"/>
      <c r="K203" s="375"/>
      <c r="L203" s="376"/>
      <c r="M203" s="569"/>
      <c r="N203" s="374"/>
      <c r="O203" s="375"/>
      <c r="P203" s="375"/>
      <c r="Q203" s="375"/>
      <c r="R203" s="376"/>
      <c r="S203" s="374"/>
      <c r="T203" s="375"/>
      <c r="U203" s="375"/>
      <c r="V203" s="375"/>
      <c r="W203" s="376"/>
      <c r="X203" s="566"/>
      <c r="Y203" s="375"/>
      <c r="Z203" s="375"/>
      <c r="AA203" s="375"/>
      <c r="AB203" s="375"/>
      <c r="AC203" s="375"/>
      <c r="AD203" s="375"/>
      <c r="AE203" s="375"/>
      <c r="AF203" s="375"/>
      <c r="AG203" s="375"/>
      <c r="AH203" s="375"/>
      <c r="AI203" s="375"/>
      <c r="AJ203" s="375"/>
      <c r="AK203" s="375"/>
      <c r="AL203" s="375"/>
      <c r="AM203" s="568"/>
      <c r="AN203" s="374"/>
      <c r="AO203" s="376"/>
      <c r="AP203" s="374"/>
      <c r="AQ203" s="375"/>
      <c r="AR203" s="375"/>
      <c r="AS203" s="375"/>
      <c r="AT203" s="376"/>
      <c r="AU203" s="566"/>
      <c r="AV203" s="375"/>
      <c r="AW203" s="375"/>
      <c r="AX203" s="375"/>
      <c r="AY203" s="376"/>
      <c r="AZ203" s="413" t="str">
        <f t="shared" si="12"/>
        <v/>
      </c>
      <c r="BA203" s="538" t="str">
        <f t="shared" si="46"/>
        <v xml:space="preserve">  </v>
      </c>
      <c r="BB203" s="138" t="str">
        <f>IF(AZ203&gt;3,"",IF(E203='Classement TROPHEE'!$T$1,"",IF(AZ203=1,1,IF(AND(AZ203=2,BB202=""),1,IF(AND(AZ203=3,BB202="",BB201=""),1,"")))))</f>
        <v/>
      </c>
      <c r="BC203" s="138" t="str">
        <f t="shared" si="43"/>
        <v/>
      </c>
      <c r="BD203" s="138" t="str">
        <f t="shared" si="44"/>
        <v/>
      </c>
      <c r="BE203" s="138" t="str">
        <f t="shared" si="45"/>
        <v/>
      </c>
      <c r="BF203" s="347" t="str">
        <f>IF(COUNTIFS('Remise des Trophées'!$F$5:$F$204,'Classement-Individuel'!B203&amp;" "&amp;'Classement-Individuel'!C203&amp;" "&amp;'Classement-Individuel'!D203,'Remise des Trophées'!$I$5:$I$204,1)=0,"",COUNTIFS('Remise des Trophées'!$F$5:$F$204,'Classement-Individuel'!B203&amp;" "&amp;'Classement-Individuel'!C203&amp;" "&amp;'Classement-Individuel'!D203,'Remise des Trophées'!$I$5:$I$204,1))</f>
        <v/>
      </c>
      <c r="BG203" s="537" t="str">
        <f>IF(BF203=2,IF(COUNTIFS(BA$7:BA202,BA203,BF$7:BF202,2,BG$7:BG202,1)=1,"",IF(BB203="","",$BG$5)),IF(BB203="","",$BG$5))</f>
        <v/>
      </c>
      <c r="BH203" s="539" t="str">
        <f t="shared" si="47"/>
        <v/>
      </c>
      <c r="BI203" s="539" t="str">
        <f t="shared" si="48"/>
        <v/>
      </c>
      <c r="BJ203" s="139" t="str">
        <f t="shared" si="49"/>
        <v/>
      </c>
      <c r="BK203" s="537" t="str">
        <f t="shared" si="50"/>
        <v/>
      </c>
      <c r="BL203" s="539" t="str">
        <f t="shared" si="51"/>
        <v/>
      </c>
      <c r="BM203" s="539" t="str">
        <f t="shared" si="52"/>
        <v/>
      </c>
      <c r="BN203" s="139" t="str">
        <f t="shared" si="53"/>
        <v/>
      </c>
    </row>
    <row r="204" spans="1:66" s="347" customFormat="1" x14ac:dyDescent="0.25">
      <c r="A204" s="374"/>
      <c r="B204" s="375"/>
      <c r="C204" s="375"/>
      <c r="D204" s="375"/>
      <c r="E204" s="375"/>
      <c r="F204" s="376"/>
      <c r="G204" s="374"/>
      <c r="H204" s="375"/>
      <c r="I204" s="375"/>
      <c r="J204" s="375"/>
      <c r="K204" s="375"/>
      <c r="L204" s="376"/>
      <c r="M204" s="569"/>
      <c r="N204" s="374"/>
      <c r="O204" s="375"/>
      <c r="P204" s="375"/>
      <c r="Q204" s="375"/>
      <c r="R204" s="376"/>
      <c r="S204" s="374"/>
      <c r="T204" s="375"/>
      <c r="U204" s="375"/>
      <c r="V204" s="375"/>
      <c r="W204" s="376"/>
      <c r="X204" s="566"/>
      <c r="Y204" s="375"/>
      <c r="Z204" s="375"/>
      <c r="AA204" s="375"/>
      <c r="AB204" s="375"/>
      <c r="AC204" s="375"/>
      <c r="AD204" s="375"/>
      <c r="AE204" s="375"/>
      <c r="AF204" s="375"/>
      <c r="AG204" s="375"/>
      <c r="AH204" s="375"/>
      <c r="AI204" s="375"/>
      <c r="AJ204" s="375"/>
      <c r="AK204" s="375"/>
      <c r="AL204" s="375"/>
      <c r="AM204" s="568"/>
      <c r="AN204" s="374"/>
      <c r="AO204" s="376"/>
      <c r="AP204" s="374"/>
      <c r="AQ204" s="375"/>
      <c r="AR204" s="375"/>
      <c r="AS204" s="375"/>
      <c r="AT204" s="376"/>
      <c r="AU204" s="566"/>
      <c r="AV204" s="375"/>
      <c r="AW204" s="375"/>
      <c r="AX204" s="375"/>
      <c r="AY204" s="376"/>
      <c r="AZ204" s="413" t="str">
        <f t="shared" si="12"/>
        <v/>
      </c>
      <c r="BA204" s="538" t="str">
        <f t="shared" si="46"/>
        <v xml:space="preserve">  </v>
      </c>
      <c r="BB204" s="138" t="str">
        <f>IF(AZ204&gt;3,"",IF(E204='Classement TROPHEE'!$T$1,"",IF(AZ204=1,1,IF(AND(AZ204=2,BB203=""),1,IF(AND(AZ204=3,BB203="",BB202=""),1,"")))))</f>
        <v/>
      </c>
      <c r="BC204" s="138" t="str">
        <f t="shared" si="43"/>
        <v/>
      </c>
      <c r="BD204" s="138" t="str">
        <f t="shared" si="44"/>
        <v/>
      </c>
      <c r="BE204" s="138" t="str">
        <f t="shared" si="45"/>
        <v/>
      </c>
      <c r="BF204" s="347" t="str">
        <f>IF(COUNTIFS('Remise des Trophées'!$F$5:$F$204,'Classement-Individuel'!B204&amp;" "&amp;'Classement-Individuel'!C204&amp;" "&amp;'Classement-Individuel'!D204,'Remise des Trophées'!$I$5:$I$204,1)=0,"",COUNTIFS('Remise des Trophées'!$F$5:$F$204,'Classement-Individuel'!B204&amp;" "&amp;'Classement-Individuel'!C204&amp;" "&amp;'Classement-Individuel'!D204,'Remise des Trophées'!$I$5:$I$204,1))</f>
        <v/>
      </c>
      <c r="BG204" s="537" t="str">
        <f>IF(BF204=2,IF(COUNTIFS(BA$7:BA203,BA204,BF$7:BF203,2,BG$7:BG203,1)=1,"",IF(BB204="","",$BG$5)),IF(BB204="","",$BG$5))</f>
        <v/>
      </c>
      <c r="BH204" s="539" t="str">
        <f t="shared" si="47"/>
        <v/>
      </c>
      <c r="BI204" s="539" t="str">
        <f t="shared" si="48"/>
        <v/>
      </c>
      <c r="BJ204" s="139" t="str">
        <f t="shared" si="49"/>
        <v/>
      </c>
      <c r="BK204" s="537" t="str">
        <f t="shared" si="50"/>
        <v/>
      </c>
      <c r="BL204" s="539" t="str">
        <f t="shared" si="51"/>
        <v/>
      </c>
      <c r="BM204" s="539" t="str">
        <f t="shared" si="52"/>
        <v/>
      </c>
      <c r="BN204" s="139" t="str">
        <f t="shared" si="53"/>
        <v/>
      </c>
    </row>
    <row r="205" spans="1:66" s="347" customFormat="1" x14ac:dyDescent="0.25">
      <c r="A205" s="374"/>
      <c r="B205" s="375"/>
      <c r="C205" s="375"/>
      <c r="D205" s="375"/>
      <c r="E205" s="375"/>
      <c r="F205" s="376"/>
      <c r="G205" s="374"/>
      <c r="H205" s="375"/>
      <c r="I205" s="375"/>
      <c r="J205" s="375"/>
      <c r="K205" s="375"/>
      <c r="L205" s="376"/>
      <c r="M205" s="569"/>
      <c r="N205" s="374"/>
      <c r="O205" s="375"/>
      <c r="P205" s="375"/>
      <c r="Q205" s="375"/>
      <c r="R205" s="376"/>
      <c r="S205" s="374"/>
      <c r="T205" s="375"/>
      <c r="U205" s="375"/>
      <c r="V205" s="375"/>
      <c r="W205" s="376"/>
      <c r="X205" s="566"/>
      <c r="Y205" s="375"/>
      <c r="Z205" s="375"/>
      <c r="AA205" s="375"/>
      <c r="AB205" s="375"/>
      <c r="AC205" s="375"/>
      <c r="AD205" s="375"/>
      <c r="AE205" s="375"/>
      <c r="AF205" s="375"/>
      <c r="AG205" s="375"/>
      <c r="AH205" s="375"/>
      <c r="AI205" s="375"/>
      <c r="AJ205" s="375"/>
      <c r="AK205" s="375"/>
      <c r="AL205" s="375"/>
      <c r="AM205" s="568"/>
      <c r="AN205" s="374"/>
      <c r="AO205" s="376"/>
      <c r="AP205" s="374"/>
      <c r="AQ205" s="375"/>
      <c r="AR205" s="375"/>
      <c r="AS205" s="375"/>
      <c r="AT205" s="376"/>
      <c r="AU205" s="566"/>
      <c r="AV205" s="375"/>
      <c r="AW205" s="375"/>
      <c r="AX205" s="375"/>
      <c r="AY205" s="376"/>
      <c r="AZ205" s="413" t="str">
        <f t="shared" si="12"/>
        <v/>
      </c>
      <c r="BA205" s="538" t="str">
        <f t="shared" si="46"/>
        <v xml:space="preserve">  </v>
      </c>
      <c r="BB205" s="138" t="str">
        <f>IF(AZ205&gt;3,"",IF(E205='Classement TROPHEE'!$T$1,"",IF(AZ205=1,1,IF(AND(AZ205=2,BB204=""),1,IF(AND(AZ205=3,BB204="",BB203=""),1,"")))))</f>
        <v/>
      </c>
      <c r="BC205" s="138" t="str">
        <f t="shared" si="43"/>
        <v/>
      </c>
      <c r="BD205" s="138" t="str">
        <f t="shared" si="44"/>
        <v/>
      </c>
      <c r="BE205" s="138" t="str">
        <f t="shared" si="45"/>
        <v/>
      </c>
      <c r="BF205" s="347" t="str">
        <f>IF(COUNTIFS('Remise des Trophées'!$F$5:$F$204,'Classement-Individuel'!B205&amp;" "&amp;'Classement-Individuel'!C205&amp;" "&amp;'Classement-Individuel'!D205,'Remise des Trophées'!$I$5:$I$204,1)=0,"",COUNTIFS('Remise des Trophées'!$F$5:$F$204,'Classement-Individuel'!B205&amp;" "&amp;'Classement-Individuel'!C205&amp;" "&amp;'Classement-Individuel'!D205,'Remise des Trophées'!$I$5:$I$204,1))</f>
        <v/>
      </c>
      <c r="BG205" s="537" t="str">
        <f>IF(BF205=2,IF(COUNTIFS(BA$7:BA204,BA205,BF$7:BF204,2,BG$7:BG204,1)=1,"",IF(BB205="","",$BG$5)),IF(BB205="","",$BG$5))</f>
        <v/>
      </c>
      <c r="BH205" s="539" t="str">
        <f t="shared" si="47"/>
        <v/>
      </c>
      <c r="BI205" s="539" t="str">
        <f t="shared" si="48"/>
        <v/>
      </c>
      <c r="BJ205" s="139" t="str">
        <f t="shared" si="49"/>
        <v/>
      </c>
      <c r="BK205" s="537" t="str">
        <f t="shared" si="50"/>
        <v/>
      </c>
      <c r="BL205" s="539" t="str">
        <f t="shared" si="51"/>
        <v/>
      </c>
      <c r="BM205" s="539" t="str">
        <f t="shared" si="52"/>
        <v/>
      </c>
      <c r="BN205" s="139" t="str">
        <f t="shared" si="53"/>
        <v/>
      </c>
    </row>
    <row r="206" spans="1:66" s="347" customFormat="1" ht="15.75" thickBot="1" x14ac:dyDescent="0.3">
      <c r="A206" s="348"/>
      <c r="B206" s="349"/>
      <c r="C206" s="349"/>
      <c r="D206" s="349"/>
      <c r="E206" s="349"/>
      <c r="F206" s="350"/>
      <c r="G206" s="348"/>
      <c r="H206" s="349"/>
      <c r="I206" s="349"/>
      <c r="J206" s="349"/>
      <c r="K206" s="349"/>
      <c r="L206" s="350"/>
      <c r="M206" s="363"/>
      <c r="N206" s="348"/>
      <c r="O206" s="349"/>
      <c r="P206" s="349"/>
      <c r="Q206" s="349"/>
      <c r="R206" s="350"/>
      <c r="S206" s="348"/>
      <c r="T206" s="349"/>
      <c r="U206" s="349"/>
      <c r="V206" s="349"/>
      <c r="W206" s="350"/>
      <c r="X206" s="567"/>
      <c r="Y206" s="349"/>
      <c r="Z206" s="349"/>
      <c r="AA206" s="349"/>
      <c r="AB206" s="349"/>
      <c r="AC206" s="349"/>
      <c r="AD206" s="349"/>
      <c r="AE206" s="349"/>
      <c r="AF206" s="349"/>
      <c r="AG206" s="349"/>
      <c r="AH206" s="349"/>
      <c r="AI206" s="349"/>
      <c r="AJ206" s="349"/>
      <c r="AK206" s="349"/>
      <c r="AL206" s="349"/>
      <c r="AM206" s="358"/>
      <c r="AN206" s="348"/>
      <c r="AO206" s="350"/>
      <c r="AP206" s="348"/>
      <c r="AQ206" s="349"/>
      <c r="AR206" s="349"/>
      <c r="AS206" s="349"/>
      <c r="AT206" s="350"/>
      <c r="AU206" s="567"/>
      <c r="AV206" s="349"/>
      <c r="AW206" s="349"/>
      <c r="AX206" s="349"/>
      <c r="AY206" s="350"/>
      <c r="AZ206" s="144" t="str">
        <f t="shared" ref="AZ206" si="54">IF(A206="","",IF(D206=D205,AZ205+1,1))</f>
        <v/>
      </c>
      <c r="BA206" s="538" t="str">
        <f t="shared" si="46"/>
        <v xml:space="preserve">  </v>
      </c>
      <c r="BB206" s="138" t="str">
        <f>IF(AZ206&gt;3,"",IF(E206='Classement TROPHEE'!$T$1,"",IF(AZ206=1,1,IF(AND(AZ206=2,BB205=""),1,IF(AND(AZ206=3,BB205="",BB204=""),1,"")))))</f>
        <v/>
      </c>
      <c r="BC206" s="138" t="str">
        <f t="shared" si="43"/>
        <v/>
      </c>
      <c r="BD206" s="138" t="str">
        <f t="shared" si="44"/>
        <v/>
      </c>
      <c r="BE206" s="138" t="str">
        <f t="shared" si="45"/>
        <v/>
      </c>
      <c r="BF206" s="347" t="str">
        <f>IF(COUNTIFS('Remise des Trophées'!$F$5:$F$204,'Classement-Individuel'!B206&amp;" "&amp;'Classement-Individuel'!C206&amp;" "&amp;'Classement-Individuel'!D206,'Remise des Trophées'!$I$5:$I$204,1)=0,"",COUNTIFS('Remise des Trophées'!$F$5:$F$204,'Classement-Individuel'!B206&amp;" "&amp;'Classement-Individuel'!C206&amp;" "&amp;'Classement-Individuel'!D206,'Remise des Trophées'!$I$5:$I$204,1))</f>
        <v/>
      </c>
      <c r="BG206" s="552" t="str">
        <f>IF(BF206=2,IF(COUNTIFS(BA$7:BA205,BA206,BF$7:BF205,2,BG$7:BG205,1)=1,"",IF(BB206="","",$BG$5)),IF(BB206="","",$BG$5))</f>
        <v/>
      </c>
      <c r="BH206" s="163" t="str">
        <f t="shared" si="47"/>
        <v/>
      </c>
      <c r="BI206" s="163" t="str">
        <f t="shared" si="48"/>
        <v/>
      </c>
      <c r="BJ206" s="143" t="str">
        <f t="shared" si="49"/>
        <v/>
      </c>
      <c r="BK206" s="552" t="str">
        <f t="shared" si="50"/>
        <v/>
      </c>
      <c r="BL206" s="163" t="str">
        <f t="shared" si="51"/>
        <v/>
      </c>
      <c r="BM206" s="163" t="str">
        <f t="shared" si="52"/>
        <v/>
      </c>
      <c r="BN206" s="143" t="str">
        <f t="shared" si="53"/>
        <v/>
      </c>
    </row>
  </sheetData>
  <sheetProtection algorithmName="SHA-512" hashValue="hbJyQz0406XzaSZUUiU1G6vgi2ClzsjsV8B+ijw/W7WFt+JAFq8zSIugkUrCCcYHhswXs8bWTO34wRuz/0A5mA==" saltValue="r0RQcWPUzsVDdHGZTlVgbw==" spinCount="100000" sheet="1" objects="1" scenarios="1" autoFilter="0"/>
  <autoFilter ref="A6:AY6"/>
  <sortState ref="A7:AY206">
    <sortCondition ref="G7:G206"/>
    <sortCondition ref="D7:D206"/>
    <sortCondition ref="AN7:AN206"/>
    <sortCondition ref="AO7:AO206"/>
    <sortCondition descending="1" ref="AT7:AT206"/>
    <sortCondition descending="1" ref="R7:R206"/>
  </sortState>
  <mergeCells count="11">
    <mergeCell ref="BC4:BE4"/>
    <mergeCell ref="BH4:BJ4"/>
    <mergeCell ref="BL4:BN4"/>
    <mergeCell ref="A1:AY1"/>
    <mergeCell ref="N5:R5"/>
    <mergeCell ref="S5:W5"/>
    <mergeCell ref="X5:AE5"/>
    <mergeCell ref="AF5:AM5"/>
    <mergeCell ref="AP5:AT5"/>
    <mergeCell ref="AU5:AY5"/>
    <mergeCell ref="A4:AZ4"/>
  </mergeCells>
  <conditionalFormatting sqref="AZ7:BA206">
    <cfRule type="cellIs" dxfId="14" priority="9" operator="equal">
      <formula>3</formula>
    </cfRule>
    <cfRule type="cellIs" dxfId="13" priority="10" operator="equal">
      <formula>2</formula>
    </cfRule>
    <cfRule type="cellIs" dxfId="12" priority="11" operator="equal">
      <formula>1</formula>
    </cfRule>
  </conditionalFormatting>
  <conditionalFormatting sqref="D7:D206">
    <cfRule type="cellIs" dxfId="11" priority="7" operator="equal">
      <formula>"Homme"</formula>
    </cfRule>
    <cfRule type="cellIs" dxfId="10" priority="8" operator="equal">
      <formula>"Femme"</formula>
    </cfRule>
  </conditionalFormatting>
  <conditionalFormatting sqref="BK7:BK206">
    <cfRule type="cellIs" dxfId="9" priority="4" operator="notEqual">
      <formula>""</formula>
    </cfRule>
  </conditionalFormatting>
  <conditionalFormatting sqref="BL7:BL206">
    <cfRule type="cellIs" dxfId="8" priority="3" operator="notEqual">
      <formula>""</formula>
    </cfRule>
  </conditionalFormatting>
  <conditionalFormatting sqref="BM7:BM206">
    <cfRule type="cellIs" dxfId="7" priority="2" operator="notEqual">
      <formula>""</formula>
    </cfRule>
  </conditionalFormatting>
  <conditionalFormatting sqref="BN7:BN206">
    <cfRule type="cellIs" dxfId="6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9FB5D73C-C37A-47D6-901C-9F3963C7BED1}">
            <xm:f>$E7='Classement TROPHEE'!$T$1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E7:E206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2" tint="-0.249977111117893"/>
  </sheetPr>
  <dimension ref="A1:BC206"/>
  <sheetViews>
    <sheetView workbookViewId="0">
      <pane xSplit="7" ySplit="6" topLeftCell="BD7" activePane="bottomRight" state="frozen"/>
      <selection activeCell="A4" sqref="A4"/>
      <selection pane="topRight" activeCell="H4" sqref="H4"/>
      <selection pane="bottomLeft" activeCell="A7" sqref="A7"/>
      <selection pane="bottomRight" activeCell="F6" sqref="F6"/>
    </sheetView>
  </sheetViews>
  <sheetFormatPr baseColWidth="10" defaultRowHeight="15" x14ac:dyDescent="0.25"/>
  <cols>
    <col min="1" max="1" width="25.7109375" hidden="1" customWidth="1"/>
    <col min="2" max="3" width="16.7109375" customWidth="1"/>
    <col min="4" max="4" width="8" bestFit="1" customWidth="1"/>
    <col min="5" max="5" width="16.7109375" customWidth="1"/>
    <col min="6" max="6" width="19.7109375" bestFit="1" customWidth="1"/>
    <col min="7" max="7" width="10.7109375" customWidth="1"/>
    <col min="8" max="12" width="8.7109375" hidden="1" customWidth="1"/>
    <col min="13" max="13" width="30.7109375" hidden="1" customWidth="1"/>
    <col min="14" max="17" width="5.7109375" customWidth="1"/>
    <col min="18" max="18" width="10.7109375" hidden="1" customWidth="1"/>
    <col min="19" max="22" width="5.7109375" customWidth="1"/>
    <col min="23" max="23" width="10.7109375" hidden="1" customWidth="1"/>
    <col min="24" max="39" width="16.7109375" hidden="1" customWidth="1"/>
    <col min="40" max="41" width="16.7109375" customWidth="1"/>
    <col min="42" max="45" width="5.7109375" hidden="1" customWidth="1"/>
    <col min="46" max="46" width="10.7109375" hidden="1" customWidth="1"/>
    <col min="47" max="50" width="5.7109375" customWidth="1"/>
    <col min="51" max="51" width="10.7109375" hidden="1" customWidth="1"/>
    <col min="52" max="53" width="10.7109375" customWidth="1"/>
  </cols>
  <sheetData>
    <row r="1" spans="1:55" ht="21.75" hidden="1" thickBot="1" x14ac:dyDescent="0.4">
      <c r="A1" s="1218" t="s">
        <v>218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1219"/>
      <c r="M1" s="1219"/>
      <c r="N1" s="1219"/>
      <c r="O1" s="1219"/>
      <c r="P1" s="1219"/>
      <c r="Q1" s="1219"/>
      <c r="R1" s="1219"/>
      <c r="S1" s="1219"/>
      <c r="T1" s="1219"/>
      <c r="U1" s="1219"/>
      <c r="V1" s="1219"/>
      <c r="W1" s="1219"/>
      <c r="X1" s="1219"/>
      <c r="Y1" s="1219"/>
      <c r="Z1" s="1219"/>
      <c r="AA1" s="1219"/>
      <c r="AB1" s="1219"/>
      <c r="AC1" s="1219"/>
      <c r="AD1" s="1219"/>
      <c r="AE1" s="1219"/>
      <c r="AF1" s="1219"/>
      <c r="AG1" s="1219"/>
      <c r="AH1" s="1219"/>
      <c r="AI1" s="1219"/>
      <c r="AJ1" s="1219"/>
      <c r="AK1" s="1219"/>
      <c r="AL1" s="1219"/>
      <c r="AM1" s="1219"/>
      <c r="AN1" s="1219"/>
      <c r="AO1" s="1219"/>
      <c r="AP1" s="1219"/>
      <c r="AQ1" s="1219"/>
      <c r="AR1" s="1219"/>
      <c r="AS1" s="1219"/>
      <c r="AT1" s="1219"/>
      <c r="AU1" s="1219"/>
      <c r="AV1" s="1219"/>
      <c r="AW1" s="1219"/>
      <c r="AX1" s="1219"/>
      <c r="AY1" s="1220"/>
      <c r="AZ1" s="392"/>
      <c r="BA1" s="392"/>
    </row>
    <row r="2" spans="1:55" s="347" customFormat="1" ht="15.75" hidden="1" thickBot="1" x14ac:dyDescent="0.3">
      <c r="A2" s="344" t="s">
        <v>189</v>
      </c>
      <c r="B2" s="345" t="s">
        <v>1</v>
      </c>
      <c r="C2" s="345" t="s">
        <v>2</v>
      </c>
      <c r="D2" s="345" t="s">
        <v>3</v>
      </c>
      <c r="E2" s="345" t="s">
        <v>11</v>
      </c>
      <c r="F2" s="346" t="s">
        <v>190</v>
      </c>
      <c r="G2" s="344" t="s">
        <v>4</v>
      </c>
      <c r="H2" s="345" t="s">
        <v>26</v>
      </c>
      <c r="I2" s="345" t="s">
        <v>30</v>
      </c>
      <c r="J2" s="345" t="s">
        <v>216</v>
      </c>
      <c r="K2" s="345" t="s">
        <v>33</v>
      </c>
      <c r="L2" s="346" t="s">
        <v>51</v>
      </c>
      <c r="M2" s="362" t="s">
        <v>217</v>
      </c>
      <c r="N2" s="344" t="s">
        <v>203</v>
      </c>
      <c r="O2" s="345" t="s">
        <v>204</v>
      </c>
      <c r="P2" s="345" t="s">
        <v>205</v>
      </c>
      <c r="Q2" s="345" t="s">
        <v>206</v>
      </c>
      <c r="R2" s="346" t="s">
        <v>214</v>
      </c>
      <c r="S2" s="344" t="s">
        <v>207</v>
      </c>
      <c r="T2" s="345" t="s">
        <v>208</v>
      </c>
      <c r="U2" s="345" t="s">
        <v>209</v>
      </c>
      <c r="V2" s="345" t="s">
        <v>210</v>
      </c>
      <c r="W2" s="346" t="s">
        <v>215</v>
      </c>
      <c r="X2" s="355" t="s">
        <v>146</v>
      </c>
      <c r="Y2" s="345" t="s">
        <v>147</v>
      </c>
      <c r="Z2" s="345" t="s">
        <v>148</v>
      </c>
      <c r="AA2" s="345" t="s">
        <v>149</v>
      </c>
      <c r="AB2" s="345" t="s">
        <v>150</v>
      </c>
      <c r="AC2" s="345" t="s">
        <v>151</v>
      </c>
      <c r="AD2" s="345" t="s">
        <v>152</v>
      </c>
      <c r="AE2" s="345" t="s">
        <v>168</v>
      </c>
      <c r="AF2" s="345" t="s">
        <v>133</v>
      </c>
      <c r="AG2" s="345" t="s">
        <v>134</v>
      </c>
      <c r="AH2" s="345" t="s">
        <v>135</v>
      </c>
      <c r="AI2" s="345" t="s">
        <v>136</v>
      </c>
      <c r="AJ2" s="345" t="s">
        <v>137</v>
      </c>
      <c r="AK2" s="345" t="s">
        <v>138</v>
      </c>
      <c r="AL2" s="345" t="s">
        <v>180</v>
      </c>
      <c r="AM2" s="357" t="s">
        <v>169</v>
      </c>
      <c r="AN2" s="344" t="s">
        <v>185</v>
      </c>
      <c r="AO2" s="346" t="s">
        <v>186</v>
      </c>
      <c r="AP2" s="344" t="s">
        <v>194</v>
      </c>
      <c r="AQ2" s="345" t="s">
        <v>193</v>
      </c>
      <c r="AR2" s="345" t="s">
        <v>195</v>
      </c>
      <c r="AS2" s="345" t="s">
        <v>196</v>
      </c>
      <c r="AT2" s="346" t="s">
        <v>212</v>
      </c>
      <c r="AU2" s="355" t="s">
        <v>197</v>
      </c>
      <c r="AV2" s="345" t="s">
        <v>198</v>
      </c>
      <c r="AW2" s="345" t="s">
        <v>199</v>
      </c>
      <c r="AX2" s="345" t="s">
        <v>200</v>
      </c>
      <c r="AY2" s="346" t="s">
        <v>211</v>
      </c>
      <c r="AZ2" s="371"/>
      <c r="BA2" s="371"/>
    </row>
    <row r="3" spans="1:55" s="347" customFormat="1" ht="15.75" hidden="1" thickBot="1" x14ac:dyDescent="0.3">
      <c r="A3" s="385"/>
      <c r="B3" s="386"/>
      <c r="C3" s="386"/>
      <c r="D3" s="386"/>
      <c r="E3" s="386"/>
      <c r="F3" s="387"/>
      <c r="G3" s="391"/>
      <c r="H3" s="386"/>
      <c r="I3" s="386"/>
      <c r="J3" s="386"/>
      <c r="K3" s="386"/>
      <c r="L3" s="387"/>
      <c r="M3" s="388"/>
      <c r="N3" s="385"/>
      <c r="O3" s="386"/>
      <c r="P3" s="386"/>
      <c r="Q3" s="386"/>
      <c r="R3" s="387"/>
      <c r="S3" s="385"/>
      <c r="T3" s="386"/>
      <c r="U3" s="386"/>
      <c r="V3" s="386"/>
      <c r="W3" s="387"/>
      <c r="X3" s="389"/>
      <c r="Y3" s="386"/>
      <c r="Z3" s="386"/>
      <c r="AA3" s="386"/>
      <c r="AB3" s="386"/>
      <c r="AC3" s="386"/>
      <c r="AD3" s="386"/>
      <c r="AE3" s="386"/>
      <c r="AF3" s="386"/>
      <c r="AG3" s="386"/>
      <c r="AH3" s="386"/>
      <c r="AI3" s="386"/>
      <c r="AJ3" s="386"/>
      <c r="AK3" s="386"/>
      <c r="AL3" s="386"/>
      <c r="AM3" s="390"/>
      <c r="AN3" s="385"/>
      <c r="AO3" s="387"/>
      <c r="AP3" s="385"/>
      <c r="AQ3" s="386"/>
      <c r="AR3" s="386"/>
      <c r="AS3" s="386"/>
      <c r="AT3" s="387"/>
      <c r="AU3" s="389"/>
      <c r="AV3" s="386"/>
      <c r="AW3" s="386"/>
      <c r="AX3" s="386"/>
      <c r="AY3" s="387"/>
      <c r="AZ3" s="371"/>
      <c r="BA3" s="371"/>
    </row>
    <row r="4" spans="1:55" s="347" customFormat="1" ht="30.75" customHeight="1" thickBot="1" x14ac:dyDescent="0.3">
      <c r="A4" s="1226" t="s">
        <v>220</v>
      </c>
      <c r="B4" s="1227"/>
      <c r="C4" s="1227"/>
      <c r="D4" s="1227"/>
      <c r="E4" s="1227"/>
      <c r="F4" s="1227"/>
      <c r="G4" s="1227"/>
      <c r="H4" s="1227"/>
      <c r="I4" s="1227"/>
      <c r="J4" s="1227"/>
      <c r="K4" s="1227"/>
      <c r="L4" s="1227"/>
      <c r="M4" s="1227"/>
      <c r="N4" s="1227"/>
      <c r="O4" s="1227"/>
      <c r="P4" s="1227"/>
      <c r="Q4" s="1227"/>
      <c r="R4" s="1227"/>
      <c r="S4" s="1227"/>
      <c r="T4" s="1227"/>
      <c r="U4" s="1227"/>
      <c r="V4" s="1227"/>
      <c r="W4" s="1227"/>
      <c r="X4" s="1227"/>
      <c r="Y4" s="1227"/>
      <c r="Z4" s="1227"/>
      <c r="AA4" s="1227"/>
      <c r="AB4" s="1227"/>
      <c r="AC4" s="1227"/>
      <c r="AD4" s="1227"/>
      <c r="AE4" s="1227"/>
      <c r="AF4" s="1227"/>
      <c r="AG4" s="1227"/>
      <c r="AH4" s="1227"/>
      <c r="AI4" s="1227"/>
      <c r="AJ4" s="1227"/>
      <c r="AK4" s="1227"/>
      <c r="AL4" s="1227"/>
      <c r="AM4" s="1227"/>
      <c r="AN4" s="1227"/>
      <c r="AO4" s="1227"/>
      <c r="AP4" s="1227"/>
      <c r="AQ4" s="1227"/>
      <c r="AR4" s="1227"/>
      <c r="AS4" s="1227"/>
      <c r="AT4" s="1227"/>
      <c r="AU4" s="1227"/>
      <c r="AV4" s="1227"/>
      <c r="AW4" s="1227"/>
      <c r="AX4" s="1227"/>
      <c r="AY4" s="1227"/>
      <c r="AZ4" s="1229"/>
      <c r="BA4" s="1229"/>
      <c r="BB4" s="1230"/>
    </row>
    <row r="5" spans="1:55" s="354" customFormat="1" ht="45.75" customHeight="1" x14ac:dyDescent="0.25">
      <c r="A5" s="401" t="s">
        <v>189</v>
      </c>
      <c r="B5" s="402" t="s">
        <v>1</v>
      </c>
      <c r="C5" s="402" t="s">
        <v>2</v>
      </c>
      <c r="D5" s="402" t="s">
        <v>3</v>
      </c>
      <c r="E5" s="402" t="s">
        <v>11</v>
      </c>
      <c r="F5" s="403" t="s">
        <v>190</v>
      </c>
      <c r="G5" s="401" t="s">
        <v>4</v>
      </c>
      <c r="H5" s="571" t="s">
        <v>26</v>
      </c>
      <c r="I5" s="571" t="s">
        <v>30</v>
      </c>
      <c r="J5" s="571" t="s">
        <v>216</v>
      </c>
      <c r="K5" s="571" t="s">
        <v>33</v>
      </c>
      <c r="L5" s="403" t="s">
        <v>51</v>
      </c>
      <c r="M5" s="570" t="s">
        <v>217</v>
      </c>
      <c r="N5" s="1221" t="s">
        <v>201</v>
      </c>
      <c r="O5" s="1222"/>
      <c r="P5" s="1222"/>
      <c r="Q5" s="1222"/>
      <c r="R5" s="1223"/>
      <c r="S5" s="1221" t="s">
        <v>202</v>
      </c>
      <c r="T5" s="1222"/>
      <c r="U5" s="1222"/>
      <c r="V5" s="1222"/>
      <c r="W5" s="1223"/>
      <c r="X5" s="1222" t="str">
        <f>'Résultats(Saisie)'!B16</f>
        <v>Disqualification</v>
      </c>
      <c r="Y5" s="1222"/>
      <c r="Z5" s="1222"/>
      <c r="AA5" s="1222"/>
      <c r="AB5" s="1222"/>
      <c r="AC5" s="1222"/>
      <c r="AD5" s="1222"/>
      <c r="AE5" s="1224"/>
      <c r="AF5" s="1225" t="s">
        <v>132</v>
      </c>
      <c r="AG5" s="1222"/>
      <c r="AH5" s="1222"/>
      <c r="AI5" s="1222"/>
      <c r="AJ5" s="1222"/>
      <c r="AK5" s="1222"/>
      <c r="AL5" s="1222"/>
      <c r="AM5" s="1222"/>
      <c r="AN5" s="401" t="s">
        <v>185</v>
      </c>
      <c r="AO5" s="403" t="s">
        <v>186</v>
      </c>
      <c r="AP5" s="1221" t="s">
        <v>191</v>
      </c>
      <c r="AQ5" s="1222"/>
      <c r="AR5" s="1222"/>
      <c r="AS5" s="1222"/>
      <c r="AT5" s="1223"/>
      <c r="AU5" s="1222" t="s">
        <v>192</v>
      </c>
      <c r="AV5" s="1222"/>
      <c r="AW5" s="1222"/>
      <c r="AX5" s="1222"/>
      <c r="AY5" s="1223"/>
      <c r="AZ5" s="404" t="s">
        <v>223</v>
      </c>
      <c r="BA5" s="405" t="s">
        <v>224</v>
      </c>
      <c r="BB5" s="406" t="s">
        <v>221</v>
      </c>
    </row>
    <row r="6" spans="1:55" s="393" customFormat="1" ht="15.75" thickBot="1" x14ac:dyDescent="0.3">
      <c r="A6" s="395" t="str">
        <f t="shared" ref="A6:M6" si="0">A5</f>
        <v>Nom&amp;Prénom&amp;Sexe</v>
      </c>
      <c r="B6" s="396" t="str">
        <f t="shared" si="0"/>
        <v>Nom</v>
      </c>
      <c r="C6" s="396" t="str">
        <f t="shared" si="0"/>
        <v>Prénom</v>
      </c>
      <c r="D6" s="396" t="str">
        <f t="shared" si="0"/>
        <v>Sexe</v>
      </c>
      <c r="E6" s="396" t="str">
        <f t="shared" si="0"/>
        <v>Equipe</v>
      </c>
      <c r="F6" s="397" t="str">
        <f t="shared" si="0"/>
        <v>Classement/Trophée</v>
      </c>
      <c r="G6" s="395" t="str">
        <f t="shared" si="0"/>
        <v>Epreuve</v>
      </c>
      <c r="H6" s="396" t="str">
        <f t="shared" si="0"/>
        <v>Statique</v>
      </c>
      <c r="I6" s="396" t="str">
        <f t="shared" si="0"/>
        <v>DWF</v>
      </c>
      <c r="J6" s="396" t="str">
        <f t="shared" si="0"/>
        <v>Speed100</v>
      </c>
      <c r="K6" s="396" t="str">
        <f t="shared" si="0"/>
        <v>DNF</v>
      </c>
      <c r="L6" s="397" t="str">
        <f t="shared" si="0"/>
        <v>16x50</v>
      </c>
      <c r="M6" s="398" t="str">
        <f t="shared" si="0"/>
        <v>Participation</v>
      </c>
      <c r="N6" s="395" t="s">
        <v>203</v>
      </c>
      <c r="O6" s="396" t="s">
        <v>204</v>
      </c>
      <c r="P6" s="396" t="s">
        <v>205</v>
      </c>
      <c r="Q6" s="396" t="s">
        <v>206</v>
      </c>
      <c r="R6" s="397" t="s">
        <v>214</v>
      </c>
      <c r="S6" s="395" t="s">
        <v>207</v>
      </c>
      <c r="T6" s="396" t="s">
        <v>208</v>
      </c>
      <c r="U6" s="396" t="s">
        <v>209</v>
      </c>
      <c r="V6" s="396" t="s">
        <v>210</v>
      </c>
      <c r="W6" s="397" t="s">
        <v>215</v>
      </c>
      <c r="X6" s="399" t="s">
        <v>146</v>
      </c>
      <c r="Y6" s="396" t="s">
        <v>147</v>
      </c>
      <c r="Z6" s="396" t="s">
        <v>148</v>
      </c>
      <c r="AA6" s="396" t="s">
        <v>149</v>
      </c>
      <c r="AB6" s="396" t="s">
        <v>150</v>
      </c>
      <c r="AC6" s="396" t="s">
        <v>151</v>
      </c>
      <c r="AD6" s="396" t="s">
        <v>152</v>
      </c>
      <c r="AE6" s="396" t="s">
        <v>168</v>
      </c>
      <c r="AF6" s="396" t="s">
        <v>133</v>
      </c>
      <c r="AG6" s="396" t="s">
        <v>134</v>
      </c>
      <c r="AH6" s="396" t="s">
        <v>135</v>
      </c>
      <c r="AI6" s="396" t="s">
        <v>136</v>
      </c>
      <c r="AJ6" s="396" t="s">
        <v>137</v>
      </c>
      <c r="AK6" s="396" t="s">
        <v>138</v>
      </c>
      <c r="AL6" s="396" t="s">
        <v>180</v>
      </c>
      <c r="AM6" s="400" t="s">
        <v>169</v>
      </c>
      <c r="AN6" s="395" t="s">
        <v>185</v>
      </c>
      <c r="AO6" s="397" t="s">
        <v>186</v>
      </c>
      <c r="AP6" s="395" t="s">
        <v>194</v>
      </c>
      <c r="AQ6" s="396" t="s">
        <v>193</v>
      </c>
      <c r="AR6" s="396" t="s">
        <v>195</v>
      </c>
      <c r="AS6" s="396" t="s">
        <v>196</v>
      </c>
      <c r="AT6" s="397" t="s">
        <v>212</v>
      </c>
      <c r="AU6" s="399" t="s">
        <v>197</v>
      </c>
      <c r="AV6" s="396" t="s">
        <v>198</v>
      </c>
      <c r="AW6" s="396" t="s">
        <v>199</v>
      </c>
      <c r="AX6" s="396" t="s">
        <v>200</v>
      </c>
      <c r="AY6" s="397" t="s">
        <v>211</v>
      </c>
      <c r="AZ6" s="411" t="str">
        <f>AZ5</f>
        <v>Places  / Epreuve</v>
      </c>
      <c r="BA6" s="407" t="str">
        <f>BA5</f>
        <v>Places / Sexe (sur l'épreuve)</v>
      </c>
      <c r="BB6" s="408" t="str">
        <f>BB5</f>
        <v>Nombre de Point</v>
      </c>
      <c r="BC6" s="393" t="s">
        <v>225</v>
      </c>
    </row>
    <row r="7" spans="1:55" s="347" customFormat="1" x14ac:dyDescent="0.25">
      <c r="A7" s="344"/>
      <c r="B7" s="345"/>
      <c r="C7" s="345"/>
      <c r="D7" s="345"/>
      <c r="E7" s="345"/>
      <c r="F7" s="346"/>
      <c r="G7" s="344"/>
      <c r="H7" s="345"/>
      <c r="I7" s="345"/>
      <c r="J7" s="345"/>
      <c r="K7" s="345"/>
      <c r="L7" s="346"/>
      <c r="M7" s="362"/>
      <c r="N7" s="344"/>
      <c r="O7" s="345"/>
      <c r="P7" s="345"/>
      <c r="Q7" s="345"/>
      <c r="R7" s="346"/>
      <c r="S7" s="344"/>
      <c r="T7" s="345"/>
      <c r="U7" s="345"/>
      <c r="V7" s="345"/>
      <c r="W7" s="346"/>
      <c r="X7" s="355"/>
      <c r="Y7" s="345"/>
      <c r="Z7" s="345"/>
      <c r="AA7" s="345"/>
      <c r="AB7" s="345"/>
      <c r="AC7" s="345"/>
      <c r="AD7" s="345"/>
      <c r="AE7" s="345"/>
      <c r="AF7" s="345"/>
      <c r="AG7" s="345"/>
      <c r="AH7" s="345"/>
      <c r="AI7" s="345"/>
      <c r="AJ7" s="345"/>
      <c r="AK7" s="345"/>
      <c r="AL7" s="345"/>
      <c r="AM7" s="357"/>
      <c r="AN7" s="344"/>
      <c r="AO7" s="346"/>
      <c r="AP7" s="344"/>
      <c r="AQ7" s="345"/>
      <c r="AR7" s="345"/>
      <c r="AS7" s="345"/>
      <c r="AT7" s="346"/>
      <c r="AU7" s="355"/>
      <c r="AV7" s="345"/>
      <c r="AW7" s="345"/>
      <c r="AX7" s="345"/>
      <c r="AY7" s="346"/>
      <c r="AZ7" s="367" t="str">
        <f>IF(A7="","",IF(F7&lt;&gt;'Paramètres SERIES'!$K$12,"",COUNTIF($G$7:$G$206,G7)))</f>
        <v/>
      </c>
      <c r="BA7" s="343" t="str">
        <f>IF(A7="","",COUNTIFS($G$7:$G$206,G7,$D$7:$D$206,D7))</f>
        <v/>
      </c>
      <c r="BB7" s="394" t="str">
        <f>IF(A7="","",IF(AY7="",BA7,IF(D7=D6,BB6+1,1)))</f>
        <v/>
      </c>
    </row>
    <row r="8" spans="1:55" s="347" customFormat="1" x14ac:dyDescent="0.25">
      <c r="A8" s="374"/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  <c r="AR8" s="375"/>
      <c r="AS8" s="375"/>
      <c r="AT8" s="375"/>
      <c r="AU8" s="375"/>
      <c r="AV8" s="375"/>
      <c r="AW8" s="375"/>
      <c r="AX8" s="375"/>
      <c r="AY8" s="376"/>
      <c r="AZ8" s="367" t="str">
        <f>IF(A8="","",IF(F8&lt;&gt;'Paramètres SERIES'!$K$12,"",COUNTIF($G$7:$G$206,G8)))</f>
        <v/>
      </c>
      <c r="BA8" s="343" t="str">
        <f t="shared" ref="BA8:BA71" si="1">IF(A8="","",COUNTIFS($G$7:$G$206,G8,$D$7:$D$206,D8))</f>
        <v/>
      </c>
      <c r="BB8" s="394" t="str">
        <f t="shared" ref="BB8:BB71" si="2">IF(A8="","",IF(AY8="",BA8,IF(D8=D7,BB7+1,1)))</f>
        <v/>
      </c>
    </row>
    <row r="9" spans="1:55" s="347" customFormat="1" x14ac:dyDescent="0.25">
      <c r="A9" s="374"/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  <c r="AR9" s="375"/>
      <c r="AS9" s="375"/>
      <c r="AT9" s="375"/>
      <c r="AU9" s="375"/>
      <c r="AV9" s="375"/>
      <c r="AW9" s="375"/>
      <c r="AX9" s="375"/>
      <c r="AY9" s="376"/>
      <c r="AZ9" s="367" t="str">
        <f>IF(A9="","",IF(F9&lt;&gt;'Paramètres SERIES'!$K$12,"",COUNTIF($G$7:$G$206,G9)))</f>
        <v/>
      </c>
      <c r="BA9" s="343" t="str">
        <f t="shared" si="1"/>
        <v/>
      </c>
      <c r="BB9" s="394" t="str">
        <f t="shared" si="2"/>
        <v/>
      </c>
    </row>
    <row r="10" spans="1:55" s="347" customFormat="1" x14ac:dyDescent="0.25">
      <c r="A10" s="374"/>
      <c r="B10" s="375"/>
      <c r="C10" s="375"/>
      <c r="D10" s="375"/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6"/>
      <c r="AZ10" s="367" t="str">
        <f>IF(A10="","",IF(F10&lt;&gt;'Paramètres SERIES'!$K$12,"",COUNTIF($G$7:$G$206,G10)))</f>
        <v/>
      </c>
      <c r="BA10" s="343" t="str">
        <f t="shared" si="1"/>
        <v/>
      </c>
      <c r="BB10" s="394" t="str">
        <f t="shared" si="2"/>
        <v/>
      </c>
    </row>
    <row r="11" spans="1:55" s="347" customFormat="1" x14ac:dyDescent="0.25">
      <c r="A11" s="374"/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375"/>
      <c r="S11" s="375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6"/>
      <c r="AZ11" s="367" t="str">
        <f>IF(A11="","",IF(F11&lt;&gt;'Paramètres SERIES'!$K$12,"",COUNTIF($G$7:$G$206,G11)))</f>
        <v/>
      </c>
      <c r="BA11" s="343" t="str">
        <f t="shared" si="1"/>
        <v/>
      </c>
      <c r="BB11" s="394" t="str">
        <f t="shared" si="2"/>
        <v/>
      </c>
    </row>
    <row r="12" spans="1:55" s="347" customFormat="1" x14ac:dyDescent="0.25">
      <c r="A12" s="374"/>
      <c r="B12" s="375"/>
      <c r="C12" s="375"/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5"/>
      <c r="V12" s="375"/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5"/>
      <c r="AH12" s="375"/>
      <c r="AI12" s="375"/>
      <c r="AJ12" s="375"/>
      <c r="AK12" s="375"/>
      <c r="AL12" s="375"/>
      <c r="AM12" s="375"/>
      <c r="AN12" s="375"/>
      <c r="AO12" s="375"/>
      <c r="AP12" s="375"/>
      <c r="AQ12" s="375"/>
      <c r="AR12" s="375"/>
      <c r="AS12" s="375"/>
      <c r="AT12" s="375"/>
      <c r="AU12" s="375"/>
      <c r="AV12" s="375"/>
      <c r="AW12" s="375"/>
      <c r="AX12" s="375"/>
      <c r="AY12" s="376"/>
      <c r="AZ12" s="367" t="str">
        <f>IF(A12="","",IF(F12&lt;&gt;'Paramètres SERIES'!$K$12,"",COUNTIF($G$7:$G$206,G12)))</f>
        <v/>
      </c>
      <c r="BA12" s="343" t="str">
        <f t="shared" si="1"/>
        <v/>
      </c>
      <c r="BB12" s="394" t="str">
        <f t="shared" si="2"/>
        <v/>
      </c>
    </row>
    <row r="13" spans="1:55" s="347" customFormat="1" x14ac:dyDescent="0.25">
      <c r="A13" s="374"/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  <c r="AH13" s="375"/>
      <c r="AI13" s="375"/>
      <c r="AJ13" s="375"/>
      <c r="AK13" s="375"/>
      <c r="AL13" s="375"/>
      <c r="AM13" s="375"/>
      <c r="AN13" s="375"/>
      <c r="AO13" s="375"/>
      <c r="AP13" s="375"/>
      <c r="AQ13" s="375"/>
      <c r="AR13" s="375"/>
      <c r="AS13" s="375"/>
      <c r="AT13" s="375"/>
      <c r="AU13" s="375"/>
      <c r="AV13" s="375"/>
      <c r="AW13" s="375"/>
      <c r="AX13" s="375"/>
      <c r="AY13" s="376"/>
      <c r="AZ13" s="367" t="str">
        <f>IF(A13="","",IF(F13&lt;&gt;'Paramètres SERIES'!$K$12,"",COUNTIF($G$7:$G$206,G13)))</f>
        <v/>
      </c>
      <c r="BA13" s="343" t="str">
        <f t="shared" si="1"/>
        <v/>
      </c>
      <c r="BB13" s="394" t="str">
        <f t="shared" si="2"/>
        <v/>
      </c>
    </row>
    <row r="14" spans="1:55" s="347" customFormat="1" x14ac:dyDescent="0.25">
      <c r="A14" s="374"/>
      <c r="B14" s="375"/>
      <c r="C14" s="375"/>
      <c r="D14" s="375"/>
      <c r="E14" s="375"/>
      <c r="F14" s="375"/>
      <c r="G14" s="375"/>
      <c r="H14" s="375"/>
      <c r="I14" s="375"/>
      <c r="J14" s="375"/>
      <c r="K14" s="375"/>
      <c r="L14" s="375"/>
      <c r="M14" s="375"/>
      <c r="N14" s="375"/>
      <c r="O14" s="375"/>
      <c r="P14" s="375"/>
      <c r="Q14" s="375"/>
      <c r="R14" s="375"/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5"/>
      <c r="AK14" s="375"/>
      <c r="AL14" s="375"/>
      <c r="AM14" s="375"/>
      <c r="AN14" s="375"/>
      <c r="AO14" s="375"/>
      <c r="AP14" s="375"/>
      <c r="AQ14" s="375"/>
      <c r="AR14" s="375"/>
      <c r="AS14" s="375"/>
      <c r="AT14" s="375"/>
      <c r="AU14" s="375"/>
      <c r="AV14" s="375"/>
      <c r="AW14" s="375"/>
      <c r="AX14" s="375"/>
      <c r="AY14" s="376"/>
      <c r="AZ14" s="367" t="str">
        <f>IF(A14="","",IF(F14&lt;&gt;'Paramètres SERIES'!$K$12,"",COUNTIF($G$7:$G$206,G14)))</f>
        <v/>
      </c>
      <c r="BA14" s="343" t="str">
        <f t="shared" si="1"/>
        <v/>
      </c>
      <c r="BB14" s="394" t="str">
        <f t="shared" si="2"/>
        <v/>
      </c>
    </row>
    <row r="15" spans="1:55" s="347" customFormat="1" x14ac:dyDescent="0.25">
      <c r="A15" s="374"/>
      <c r="B15" s="375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375"/>
      <c r="AR15" s="375"/>
      <c r="AS15" s="375"/>
      <c r="AT15" s="375"/>
      <c r="AU15" s="375"/>
      <c r="AV15" s="375"/>
      <c r="AW15" s="375"/>
      <c r="AX15" s="375"/>
      <c r="AY15" s="376"/>
      <c r="AZ15" s="367" t="str">
        <f>IF(A15="","",IF(F15&lt;&gt;'Paramètres SERIES'!$K$12,"",COUNTIF($G$7:$G$206,G15)))</f>
        <v/>
      </c>
      <c r="BA15" s="343" t="str">
        <f t="shared" si="1"/>
        <v/>
      </c>
      <c r="BB15" s="394" t="str">
        <f t="shared" si="2"/>
        <v/>
      </c>
    </row>
    <row r="16" spans="1:55" s="347" customFormat="1" x14ac:dyDescent="0.25">
      <c r="A16" s="374"/>
      <c r="B16" s="375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6"/>
      <c r="AZ16" s="367" t="str">
        <f>IF(A16="","",IF(F16&lt;&gt;'Paramètres SERIES'!$K$12,"",COUNTIF($G$7:$G$206,G16)))</f>
        <v/>
      </c>
      <c r="BA16" s="343" t="str">
        <f t="shared" si="1"/>
        <v/>
      </c>
      <c r="BB16" s="394" t="str">
        <f t="shared" si="2"/>
        <v/>
      </c>
    </row>
    <row r="17" spans="1:54" s="347" customFormat="1" x14ac:dyDescent="0.25">
      <c r="A17" s="374"/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75"/>
      <c r="Q17" s="375"/>
      <c r="R17" s="375"/>
      <c r="S17" s="375"/>
      <c r="T17" s="375"/>
      <c r="U17" s="375"/>
      <c r="V17" s="375"/>
      <c r="W17" s="375"/>
      <c r="X17" s="375"/>
      <c r="Y17" s="375"/>
      <c r="Z17" s="375"/>
      <c r="AA17" s="375"/>
      <c r="AB17" s="375"/>
      <c r="AC17" s="375"/>
      <c r="AD17" s="375"/>
      <c r="AE17" s="375"/>
      <c r="AF17" s="375"/>
      <c r="AG17" s="375"/>
      <c r="AH17" s="375"/>
      <c r="AI17" s="375"/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375"/>
      <c r="AV17" s="375"/>
      <c r="AW17" s="375"/>
      <c r="AX17" s="375"/>
      <c r="AY17" s="376"/>
      <c r="AZ17" s="367" t="str">
        <f>IF(A17="","",IF(F17&lt;&gt;'Paramètres SERIES'!$K$12,"",COUNTIF($G$7:$G$206,G17)))</f>
        <v/>
      </c>
      <c r="BA17" s="343" t="str">
        <f t="shared" si="1"/>
        <v/>
      </c>
      <c r="BB17" s="394" t="str">
        <f t="shared" si="2"/>
        <v/>
      </c>
    </row>
    <row r="18" spans="1:54" s="347" customFormat="1" x14ac:dyDescent="0.25">
      <c r="A18" s="374"/>
      <c r="B18" s="375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Z18" s="375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375"/>
      <c r="AV18" s="375"/>
      <c r="AW18" s="375"/>
      <c r="AX18" s="375"/>
      <c r="AY18" s="376"/>
      <c r="AZ18" s="367" t="str">
        <f>IF(A18="","",IF(F18&lt;&gt;'Paramètres SERIES'!$K$12,"",COUNTIF($G$7:$G$206,G18)))</f>
        <v/>
      </c>
      <c r="BA18" s="343" t="str">
        <f t="shared" si="1"/>
        <v/>
      </c>
      <c r="BB18" s="394" t="str">
        <f t="shared" si="2"/>
        <v/>
      </c>
    </row>
    <row r="19" spans="1:54" s="347" customFormat="1" x14ac:dyDescent="0.25">
      <c r="A19" s="374"/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Z19" s="375"/>
      <c r="AA19" s="375"/>
      <c r="AB19" s="375"/>
      <c r="AC19" s="375"/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375"/>
      <c r="AV19" s="375"/>
      <c r="AW19" s="375"/>
      <c r="AX19" s="375"/>
      <c r="AY19" s="376"/>
      <c r="AZ19" s="367" t="str">
        <f>IF(A19="","",IF(F19&lt;&gt;'Paramètres SERIES'!$K$12,"",COUNTIF($G$7:$G$206,G19)))</f>
        <v/>
      </c>
      <c r="BA19" s="343" t="str">
        <f t="shared" si="1"/>
        <v/>
      </c>
      <c r="BB19" s="394" t="str">
        <f t="shared" si="2"/>
        <v/>
      </c>
    </row>
    <row r="20" spans="1:54" s="347" customFormat="1" x14ac:dyDescent="0.25">
      <c r="A20" s="374"/>
      <c r="B20" s="375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Z20" s="375"/>
      <c r="AA20" s="375"/>
      <c r="AB20" s="375"/>
      <c r="AC20" s="375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375"/>
      <c r="AV20" s="375"/>
      <c r="AW20" s="375"/>
      <c r="AX20" s="375"/>
      <c r="AY20" s="376"/>
      <c r="AZ20" s="367" t="str">
        <f>IF(A20="","",IF(F20&lt;&gt;'Paramètres SERIES'!$K$12,"",COUNTIF($G$7:$G$206,G20)))</f>
        <v/>
      </c>
      <c r="BA20" s="343" t="str">
        <f t="shared" si="1"/>
        <v/>
      </c>
      <c r="BB20" s="394" t="str">
        <f t="shared" si="2"/>
        <v/>
      </c>
    </row>
    <row r="21" spans="1:54" s="347" customFormat="1" x14ac:dyDescent="0.25">
      <c r="A21" s="374"/>
      <c r="B21" s="375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375"/>
      <c r="AV21" s="375"/>
      <c r="AW21" s="375"/>
      <c r="AX21" s="375"/>
      <c r="AY21" s="376"/>
      <c r="AZ21" s="367" t="str">
        <f>IF(A21="","",IF(F21&lt;&gt;'Paramètres SERIES'!$K$12,"",COUNTIF($G$7:$G$206,G21)))</f>
        <v/>
      </c>
      <c r="BA21" s="343" t="str">
        <f t="shared" si="1"/>
        <v/>
      </c>
      <c r="BB21" s="394" t="str">
        <f t="shared" si="2"/>
        <v/>
      </c>
    </row>
    <row r="22" spans="1:54" s="347" customFormat="1" x14ac:dyDescent="0.25">
      <c r="A22" s="374"/>
      <c r="B22" s="375"/>
      <c r="C22" s="375"/>
      <c r="D22" s="375"/>
      <c r="E22" s="375"/>
      <c r="F22" s="375"/>
      <c r="G22" s="375"/>
      <c r="H22" s="375"/>
      <c r="I22" s="375"/>
      <c r="J22" s="375"/>
      <c r="K22" s="375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Z22" s="375"/>
      <c r="AA22" s="375"/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375"/>
      <c r="AV22" s="375"/>
      <c r="AW22" s="375"/>
      <c r="AX22" s="375"/>
      <c r="AY22" s="376"/>
      <c r="AZ22" s="367" t="str">
        <f>IF(A22="","",IF(F22&lt;&gt;'Paramètres SERIES'!$K$12,"",COUNTIF($G$7:$G$206,G22)))</f>
        <v/>
      </c>
      <c r="BA22" s="343" t="str">
        <f t="shared" si="1"/>
        <v/>
      </c>
      <c r="BB22" s="394" t="str">
        <f t="shared" si="2"/>
        <v/>
      </c>
    </row>
    <row r="23" spans="1:54" s="347" customFormat="1" x14ac:dyDescent="0.25">
      <c r="A23" s="374"/>
      <c r="B23" s="375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Z23" s="375"/>
      <c r="AA23" s="375"/>
      <c r="AB23" s="375"/>
      <c r="AC23" s="375"/>
      <c r="AD23" s="375"/>
      <c r="AE23" s="375"/>
      <c r="AF23" s="375"/>
      <c r="AG23" s="375"/>
      <c r="AH23" s="375"/>
      <c r="AI23" s="375"/>
      <c r="AJ23" s="375"/>
      <c r="AK23" s="375"/>
      <c r="AL23" s="375"/>
      <c r="AM23" s="375"/>
      <c r="AN23" s="375"/>
      <c r="AO23" s="375"/>
      <c r="AP23" s="375"/>
      <c r="AQ23" s="375"/>
      <c r="AR23" s="375"/>
      <c r="AS23" s="375"/>
      <c r="AT23" s="375"/>
      <c r="AU23" s="375"/>
      <c r="AV23" s="375"/>
      <c r="AW23" s="375"/>
      <c r="AX23" s="375"/>
      <c r="AY23" s="376"/>
      <c r="AZ23" s="367" t="str">
        <f>IF(A23="","",IF(F23&lt;&gt;'Paramètres SERIES'!$K$12,"",COUNTIF($G$7:$G$206,G23)))</f>
        <v/>
      </c>
      <c r="BA23" s="343" t="str">
        <f t="shared" si="1"/>
        <v/>
      </c>
      <c r="BB23" s="394" t="str">
        <f t="shared" si="2"/>
        <v/>
      </c>
    </row>
    <row r="24" spans="1:54" s="347" customFormat="1" x14ac:dyDescent="0.25">
      <c r="A24" s="374"/>
      <c r="B24" s="375"/>
      <c r="C24" s="375"/>
      <c r="D24" s="375"/>
      <c r="E24" s="375"/>
      <c r="F24" s="375"/>
      <c r="G24" s="375"/>
      <c r="H24" s="375"/>
      <c r="I24" s="375"/>
      <c r="J24" s="375"/>
      <c r="K24" s="375"/>
      <c r="L24" s="375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/>
      <c r="AE24" s="375"/>
      <c r="AF24" s="375"/>
      <c r="AG24" s="375"/>
      <c r="AH24" s="375"/>
      <c r="AI24" s="375"/>
      <c r="AJ24" s="375"/>
      <c r="AK24" s="375"/>
      <c r="AL24" s="375"/>
      <c r="AM24" s="375"/>
      <c r="AN24" s="375"/>
      <c r="AO24" s="375"/>
      <c r="AP24" s="375"/>
      <c r="AQ24" s="375"/>
      <c r="AR24" s="375"/>
      <c r="AS24" s="375"/>
      <c r="AT24" s="375"/>
      <c r="AU24" s="375"/>
      <c r="AV24" s="375"/>
      <c r="AW24" s="375"/>
      <c r="AX24" s="375"/>
      <c r="AY24" s="376"/>
      <c r="AZ24" s="367" t="str">
        <f>IF(A24="","",IF(F24&lt;&gt;'Paramètres SERIES'!$K$12,"",COUNTIF($G$7:$G$206,G24)))</f>
        <v/>
      </c>
      <c r="BA24" s="343" t="str">
        <f t="shared" si="1"/>
        <v/>
      </c>
      <c r="BB24" s="394" t="str">
        <f t="shared" si="2"/>
        <v/>
      </c>
    </row>
    <row r="25" spans="1:54" s="347" customFormat="1" x14ac:dyDescent="0.25">
      <c r="A25" s="374"/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5"/>
      <c r="AK25" s="375"/>
      <c r="AL25" s="375"/>
      <c r="AM25" s="375"/>
      <c r="AN25" s="375"/>
      <c r="AO25" s="375"/>
      <c r="AP25" s="375"/>
      <c r="AQ25" s="375"/>
      <c r="AR25" s="375"/>
      <c r="AS25" s="375"/>
      <c r="AT25" s="375"/>
      <c r="AU25" s="375"/>
      <c r="AV25" s="375"/>
      <c r="AW25" s="375"/>
      <c r="AX25" s="375"/>
      <c r="AY25" s="376"/>
      <c r="AZ25" s="367" t="str">
        <f>IF(A25="","",IF(F25&lt;&gt;'Paramètres SERIES'!$K$12,"",COUNTIF($G$7:$G$206,G25)))</f>
        <v/>
      </c>
      <c r="BA25" s="343" t="str">
        <f t="shared" si="1"/>
        <v/>
      </c>
      <c r="BB25" s="394" t="str">
        <f t="shared" si="2"/>
        <v/>
      </c>
    </row>
    <row r="26" spans="1:54" s="347" customFormat="1" x14ac:dyDescent="0.25">
      <c r="A26" s="374"/>
      <c r="B26" s="375"/>
      <c r="C26" s="375"/>
      <c r="D26" s="375"/>
      <c r="E26" s="375"/>
      <c r="F26" s="375"/>
      <c r="G26" s="375"/>
      <c r="H26" s="375"/>
      <c r="I26" s="375"/>
      <c r="J26" s="375"/>
      <c r="K26" s="375"/>
      <c r="L26" s="375"/>
      <c r="M26" s="375"/>
      <c r="N26" s="375"/>
      <c r="O26" s="375"/>
      <c r="P26" s="375"/>
      <c r="Q26" s="375"/>
      <c r="R26" s="375"/>
      <c r="S26" s="375"/>
      <c r="T26" s="375"/>
      <c r="U26" s="375"/>
      <c r="V26" s="375"/>
      <c r="W26" s="375"/>
      <c r="X26" s="375"/>
      <c r="Y26" s="375"/>
      <c r="Z26" s="375"/>
      <c r="AA26" s="375"/>
      <c r="AB26" s="375"/>
      <c r="AC26" s="375"/>
      <c r="AD26" s="375"/>
      <c r="AE26" s="375"/>
      <c r="AF26" s="375"/>
      <c r="AG26" s="375"/>
      <c r="AH26" s="375"/>
      <c r="AI26" s="375"/>
      <c r="AJ26" s="375"/>
      <c r="AK26" s="375"/>
      <c r="AL26" s="375"/>
      <c r="AM26" s="375"/>
      <c r="AN26" s="375"/>
      <c r="AO26" s="375"/>
      <c r="AP26" s="375"/>
      <c r="AQ26" s="375"/>
      <c r="AR26" s="375"/>
      <c r="AS26" s="375"/>
      <c r="AT26" s="375"/>
      <c r="AU26" s="375"/>
      <c r="AV26" s="375"/>
      <c r="AW26" s="375"/>
      <c r="AX26" s="375"/>
      <c r="AY26" s="376"/>
      <c r="AZ26" s="367" t="str">
        <f>IF(A26="","",IF(F26&lt;&gt;'Paramètres SERIES'!$K$12,"",COUNTIF($G$7:$G$206,G26)))</f>
        <v/>
      </c>
      <c r="BA26" s="343" t="str">
        <f t="shared" si="1"/>
        <v/>
      </c>
      <c r="BB26" s="394" t="str">
        <f t="shared" si="2"/>
        <v/>
      </c>
    </row>
    <row r="27" spans="1:54" s="347" customFormat="1" x14ac:dyDescent="0.25">
      <c r="A27" s="374"/>
      <c r="B27" s="375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5"/>
      <c r="N27" s="375"/>
      <c r="O27" s="375"/>
      <c r="P27" s="375"/>
      <c r="Q27" s="375"/>
      <c r="R27" s="375"/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E27" s="375"/>
      <c r="AF27" s="375"/>
      <c r="AG27" s="375"/>
      <c r="AH27" s="375"/>
      <c r="AI27" s="375"/>
      <c r="AJ27" s="375"/>
      <c r="AK27" s="375"/>
      <c r="AL27" s="375"/>
      <c r="AM27" s="375"/>
      <c r="AN27" s="375"/>
      <c r="AO27" s="375"/>
      <c r="AP27" s="375"/>
      <c r="AQ27" s="375"/>
      <c r="AR27" s="375"/>
      <c r="AS27" s="375"/>
      <c r="AT27" s="375"/>
      <c r="AU27" s="375"/>
      <c r="AV27" s="375"/>
      <c r="AW27" s="375"/>
      <c r="AX27" s="375"/>
      <c r="AY27" s="376"/>
      <c r="AZ27" s="367" t="str">
        <f>IF(A27="","",IF(F27&lt;&gt;'Paramètres SERIES'!$K$12,"",COUNTIF($G$7:$G$206,G27)))</f>
        <v/>
      </c>
      <c r="BA27" s="343" t="str">
        <f t="shared" si="1"/>
        <v/>
      </c>
      <c r="BB27" s="394" t="str">
        <f t="shared" si="2"/>
        <v/>
      </c>
    </row>
    <row r="28" spans="1:54" s="347" customFormat="1" x14ac:dyDescent="0.25">
      <c r="A28" s="374"/>
      <c r="B28" s="375"/>
      <c r="C28" s="375"/>
      <c r="D28" s="375"/>
      <c r="E28" s="375"/>
      <c r="F28" s="375"/>
      <c r="G28" s="375"/>
      <c r="H28" s="375"/>
      <c r="I28" s="375"/>
      <c r="J28" s="375"/>
      <c r="K28" s="375"/>
      <c r="L28" s="375"/>
      <c r="M28" s="375"/>
      <c r="N28" s="375"/>
      <c r="O28" s="375"/>
      <c r="P28" s="375"/>
      <c r="Q28" s="375"/>
      <c r="R28" s="375"/>
      <c r="S28" s="375"/>
      <c r="T28" s="375"/>
      <c r="U28" s="375"/>
      <c r="V28" s="375"/>
      <c r="W28" s="375"/>
      <c r="X28" s="375"/>
      <c r="Y28" s="375"/>
      <c r="Z28" s="375"/>
      <c r="AA28" s="375"/>
      <c r="AB28" s="375"/>
      <c r="AC28" s="375"/>
      <c r="AD28" s="375"/>
      <c r="AE28" s="375"/>
      <c r="AF28" s="375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375"/>
      <c r="AT28" s="375"/>
      <c r="AU28" s="375"/>
      <c r="AV28" s="375"/>
      <c r="AW28" s="375"/>
      <c r="AX28" s="375"/>
      <c r="AY28" s="376"/>
      <c r="AZ28" s="367" t="str">
        <f>IF(A28="","",IF(F28&lt;&gt;'Paramètres SERIES'!$K$12,"",COUNTIF($G$7:$G$206,G28)))</f>
        <v/>
      </c>
      <c r="BA28" s="343" t="str">
        <f t="shared" si="1"/>
        <v/>
      </c>
      <c r="BB28" s="394" t="str">
        <f t="shared" si="2"/>
        <v/>
      </c>
    </row>
    <row r="29" spans="1:54" s="347" customFormat="1" x14ac:dyDescent="0.25">
      <c r="A29" s="374"/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5"/>
      <c r="V29" s="375"/>
      <c r="W29" s="375"/>
      <c r="X29" s="375"/>
      <c r="Y29" s="375"/>
      <c r="Z29" s="375"/>
      <c r="AA29" s="375"/>
      <c r="AB29" s="375"/>
      <c r="AC29" s="375"/>
      <c r="AD29" s="375"/>
      <c r="AE29" s="375"/>
      <c r="AF29" s="375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375"/>
      <c r="AS29" s="375"/>
      <c r="AT29" s="375"/>
      <c r="AU29" s="375"/>
      <c r="AV29" s="375"/>
      <c r="AW29" s="375"/>
      <c r="AX29" s="375"/>
      <c r="AY29" s="376"/>
      <c r="AZ29" s="367" t="str">
        <f>IF(A29="","",IF(F29&lt;&gt;'Paramètres SERIES'!$K$12,"",COUNTIF($G$7:$G$206,G29)))</f>
        <v/>
      </c>
      <c r="BA29" s="343" t="str">
        <f t="shared" si="1"/>
        <v/>
      </c>
      <c r="BB29" s="394" t="str">
        <f t="shared" si="2"/>
        <v/>
      </c>
    </row>
    <row r="30" spans="1:54" s="347" customFormat="1" x14ac:dyDescent="0.25">
      <c r="A30" s="374"/>
      <c r="B30" s="375"/>
      <c r="C30" s="375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5"/>
      <c r="R30" s="375"/>
      <c r="S30" s="375"/>
      <c r="T30" s="375"/>
      <c r="U30" s="375"/>
      <c r="V30" s="375"/>
      <c r="W30" s="375"/>
      <c r="X30" s="375"/>
      <c r="Y30" s="375"/>
      <c r="Z30" s="375"/>
      <c r="AA30" s="375"/>
      <c r="AB30" s="375"/>
      <c r="AC30" s="375"/>
      <c r="AD30" s="375"/>
      <c r="AE30" s="375"/>
      <c r="AF30" s="375"/>
      <c r="AG30" s="375"/>
      <c r="AH30" s="375"/>
      <c r="AI30" s="375"/>
      <c r="AJ30" s="375"/>
      <c r="AK30" s="375"/>
      <c r="AL30" s="375"/>
      <c r="AM30" s="375"/>
      <c r="AN30" s="375"/>
      <c r="AO30" s="375"/>
      <c r="AP30" s="375"/>
      <c r="AQ30" s="375"/>
      <c r="AR30" s="375"/>
      <c r="AS30" s="375"/>
      <c r="AT30" s="375"/>
      <c r="AU30" s="375"/>
      <c r="AV30" s="375"/>
      <c r="AW30" s="375"/>
      <c r="AX30" s="375"/>
      <c r="AY30" s="376"/>
      <c r="AZ30" s="367" t="str">
        <f>IF(A30="","",IF(F30&lt;&gt;'Paramètres SERIES'!$K$12,"",COUNTIF($G$7:$G$206,G30)))</f>
        <v/>
      </c>
      <c r="BA30" s="343" t="str">
        <f t="shared" si="1"/>
        <v/>
      </c>
      <c r="BB30" s="394" t="str">
        <f t="shared" si="2"/>
        <v/>
      </c>
    </row>
    <row r="31" spans="1:54" s="347" customFormat="1" x14ac:dyDescent="0.25">
      <c r="A31" s="374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  <c r="O31" s="375"/>
      <c r="P31" s="375"/>
      <c r="Q31" s="375"/>
      <c r="R31" s="375"/>
      <c r="S31" s="375"/>
      <c r="T31" s="375"/>
      <c r="U31" s="375"/>
      <c r="V31" s="375"/>
      <c r="W31" s="375"/>
      <c r="X31" s="375"/>
      <c r="Y31" s="375"/>
      <c r="Z31" s="375"/>
      <c r="AA31" s="375"/>
      <c r="AB31" s="375"/>
      <c r="AC31" s="375"/>
      <c r="AD31" s="375"/>
      <c r="AE31" s="375"/>
      <c r="AF31" s="375"/>
      <c r="AG31" s="375"/>
      <c r="AH31" s="375"/>
      <c r="AI31" s="375"/>
      <c r="AJ31" s="375"/>
      <c r="AK31" s="375"/>
      <c r="AL31" s="375"/>
      <c r="AM31" s="375"/>
      <c r="AN31" s="375"/>
      <c r="AO31" s="375"/>
      <c r="AP31" s="375"/>
      <c r="AQ31" s="375"/>
      <c r="AR31" s="375"/>
      <c r="AS31" s="375"/>
      <c r="AT31" s="375"/>
      <c r="AU31" s="375"/>
      <c r="AV31" s="375"/>
      <c r="AW31" s="375"/>
      <c r="AX31" s="375"/>
      <c r="AY31" s="376"/>
      <c r="AZ31" s="367" t="str">
        <f>IF(A31="","",IF(F31&lt;&gt;'Paramètres SERIES'!$K$12,"",COUNTIF($G$7:$G$206,G31)))</f>
        <v/>
      </c>
      <c r="BA31" s="343" t="str">
        <f t="shared" si="1"/>
        <v/>
      </c>
      <c r="BB31" s="394" t="str">
        <f t="shared" si="2"/>
        <v/>
      </c>
    </row>
    <row r="32" spans="1:54" s="347" customFormat="1" x14ac:dyDescent="0.25">
      <c r="A32" s="374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375"/>
      <c r="W32" s="375"/>
      <c r="X32" s="375"/>
      <c r="Y32" s="375"/>
      <c r="Z32" s="375"/>
      <c r="AA32" s="375"/>
      <c r="AB32" s="375"/>
      <c r="AC32" s="375"/>
      <c r="AD32" s="375"/>
      <c r="AE32" s="375"/>
      <c r="AF32" s="375"/>
      <c r="AG32" s="375"/>
      <c r="AH32" s="375"/>
      <c r="AI32" s="375"/>
      <c r="AJ32" s="375"/>
      <c r="AK32" s="375"/>
      <c r="AL32" s="375"/>
      <c r="AM32" s="375"/>
      <c r="AN32" s="375"/>
      <c r="AO32" s="375"/>
      <c r="AP32" s="375"/>
      <c r="AQ32" s="375"/>
      <c r="AR32" s="375"/>
      <c r="AS32" s="375"/>
      <c r="AT32" s="375"/>
      <c r="AU32" s="375"/>
      <c r="AV32" s="375"/>
      <c r="AW32" s="375"/>
      <c r="AX32" s="375"/>
      <c r="AY32" s="376"/>
      <c r="AZ32" s="367" t="str">
        <f>IF(A32="","",IF(F32&lt;&gt;'Paramètres SERIES'!$K$12,"",COUNTIF($G$7:$G$206,G32)))</f>
        <v/>
      </c>
      <c r="BA32" s="343" t="str">
        <f t="shared" si="1"/>
        <v/>
      </c>
      <c r="BB32" s="394" t="str">
        <f t="shared" si="2"/>
        <v/>
      </c>
    </row>
    <row r="33" spans="1:54" s="347" customFormat="1" x14ac:dyDescent="0.25">
      <c r="A33" s="374"/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5"/>
      <c r="X33" s="375"/>
      <c r="Y33" s="375"/>
      <c r="Z33" s="375"/>
      <c r="AA33" s="375"/>
      <c r="AB33" s="375"/>
      <c r="AC33" s="375"/>
      <c r="AD33" s="375"/>
      <c r="AE33" s="375"/>
      <c r="AF33" s="375"/>
      <c r="AG33" s="375"/>
      <c r="AH33" s="375"/>
      <c r="AI33" s="375"/>
      <c r="AJ33" s="375"/>
      <c r="AK33" s="375"/>
      <c r="AL33" s="375"/>
      <c r="AM33" s="375"/>
      <c r="AN33" s="375"/>
      <c r="AO33" s="375"/>
      <c r="AP33" s="375"/>
      <c r="AQ33" s="375"/>
      <c r="AR33" s="375"/>
      <c r="AS33" s="375"/>
      <c r="AT33" s="375"/>
      <c r="AU33" s="375"/>
      <c r="AV33" s="375"/>
      <c r="AW33" s="375"/>
      <c r="AX33" s="375"/>
      <c r="AY33" s="376"/>
      <c r="AZ33" s="367" t="str">
        <f>IF(A33="","",IF(F33&lt;&gt;'Paramètres SERIES'!$K$12,"",COUNTIF($G$7:$G$206,G33)))</f>
        <v/>
      </c>
      <c r="BA33" s="343" t="str">
        <f t="shared" si="1"/>
        <v/>
      </c>
      <c r="BB33" s="394" t="str">
        <f t="shared" si="2"/>
        <v/>
      </c>
    </row>
    <row r="34" spans="1:54" s="347" customFormat="1" x14ac:dyDescent="0.25">
      <c r="A34" s="374"/>
      <c r="B34" s="375"/>
      <c r="C34" s="375"/>
      <c r="D34" s="375"/>
      <c r="E34" s="375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/>
      <c r="AG34" s="375"/>
      <c r="AH34" s="375"/>
      <c r="AI34" s="375"/>
      <c r="AJ34" s="375"/>
      <c r="AK34" s="375"/>
      <c r="AL34" s="375"/>
      <c r="AM34" s="375"/>
      <c r="AN34" s="375"/>
      <c r="AO34" s="375"/>
      <c r="AP34" s="375"/>
      <c r="AQ34" s="375"/>
      <c r="AR34" s="375"/>
      <c r="AS34" s="375"/>
      <c r="AT34" s="375"/>
      <c r="AU34" s="375"/>
      <c r="AV34" s="375"/>
      <c r="AW34" s="375"/>
      <c r="AX34" s="375"/>
      <c r="AY34" s="376"/>
      <c r="AZ34" s="367" t="str">
        <f>IF(A34="","",IF(F34&lt;&gt;'Paramètres SERIES'!$K$12,"",COUNTIF($G$7:$G$206,G34)))</f>
        <v/>
      </c>
      <c r="BA34" s="343" t="str">
        <f t="shared" si="1"/>
        <v/>
      </c>
      <c r="BB34" s="394" t="str">
        <f t="shared" si="2"/>
        <v/>
      </c>
    </row>
    <row r="35" spans="1:54" s="347" customFormat="1" x14ac:dyDescent="0.25">
      <c r="A35" s="374"/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375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375"/>
      <c r="AF35" s="375"/>
      <c r="AG35" s="375"/>
      <c r="AH35" s="375"/>
      <c r="AI35" s="375"/>
      <c r="AJ35" s="375"/>
      <c r="AK35" s="375"/>
      <c r="AL35" s="375"/>
      <c r="AM35" s="375"/>
      <c r="AN35" s="375"/>
      <c r="AO35" s="375"/>
      <c r="AP35" s="375"/>
      <c r="AQ35" s="375"/>
      <c r="AR35" s="375"/>
      <c r="AS35" s="375"/>
      <c r="AT35" s="375"/>
      <c r="AU35" s="375"/>
      <c r="AV35" s="375"/>
      <c r="AW35" s="375"/>
      <c r="AX35" s="375"/>
      <c r="AY35" s="376"/>
      <c r="AZ35" s="367" t="str">
        <f>IF(A35="","",IF(F35&lt;&gt;'Paramètres SERIES'!$K$12,"",COUNTIF($G$7:$G$206,G35)))</f>
        <v/>
      </c>
      <c r="BA35" s="343" t="str">
        <f t="shared" si="1"/>
        <v/>
      </c>
      <c r="BB35" s="394" t="str">
        <f t="shared" si="2"/>
        <v/>
      </c>
    </row>
    <row r="36" spans="1:54" s="347" customFormat="1" x14ac:dyDescent="0.25">
      <c r="A36" s="374"/>
      <c r="B36" s="375"/>
      <c r="C36" s="375"/>
      <c r="D36" s="375"/>
      <c r="E36" s="375"/>
      <c r="F36" s="375"/>
      <c r="G36" s="375"/>
      <c r="H36" s="375"/>
      <c r="I36" s="375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375"/>
      <c r="AF36" s="375"/>
      <c r="AG36" s="375"/>
      <c r="AH36" s="375"/>
      <c r="AI36" s="375"/>
      <c r="AJ36" s="375"/>
      <c r="AK36" s="375"/>
      <c r="AL36" s="375"/>
      <c r="AM36" s="375"/>
      <c r="AN36" s="375"/>
      <c r="AO36" s="375"/>
      <c r="AP36" s="375"/>
      <c r="AQ36" s="375"/>
      <c r="AR36" s="375"/>
      <c r="AS36" s="375"/>
      <c r="AT36" s="375"/>
      <c r="AU36" s="375"/>
      <c r="AV36" s="375"/>
      <c r="AW36" s="375"/>
      <c r="AX36" s="375"/>
      <c r="AY36" s="376"/>
      <c r="AZ36" s="367" t="str">
        <f>IF(A36="","",IF(F36&lt;&gt;'Paramètres SERIES'!$K$12,"",COUNTIF($G$7:$G$206,G36)))</f>
        <v/>
      </c>
      <c r="BA36" s="343" t="str">
        <f t="shared" si="1"/>
        <v/>
      </c>
      <c r="BB36" s="394" t="str">
        <f t="shared" si="2"/>
        <v/>
      </c>
    </row>
    <row r="37" spans="1:54" s="347" customFormat="1" x14ac:dyDescent="0.25">
      <c r="A37" s="374"/>
      <c r="B37" s="375"/>
      <c r="C37" s="375"/>
      <c r="D37" s="375"/>
      <c r="E37" s="375"/>
      <c r="F37" s="375"/>
      <c r="G37" s="375"/>
      <c r="H37" s="375"/>
      <c r="I37" s="375"/>
      <c r="J37" s="375"/>
      <c r="K37" s="375"/>
      <c r="L37" s="375"/>
      <c r="M37" s="375"/>
      <c r="N37" s="375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375"/>
      <c r="Z37" s="375"/>
      <c r="AA37" s="375"/>
      <c r="AB37" s="375"/>
      <c r="AC37" s="375"/>
      <c r="AD37" s="375"/>
      <c r="AE37" s="375"/>
      <c r="AF37" s="375"/>
      <c r="AG37" s="375"/>
      <c r="AH37" s="375"/>
      <c r="AI37" s="375"/>
      <c r="AJ37" s="375"/>
      <c r="AK37" s="375"/>
      <c r="AL37" s="375"/>
      <c r="AM37" s="375"/>
      <c r="AN37" s="375"/>
      <c r="AO37" s="375"/>
      <c r="AP37" s="375"/>
      <c r="AQ37" s="375"/>
      <c r="AR37" s="375"/>
      <c r="AS37" s="375"/>
      <c r="AT37" s="375"/>
      <c r="AU37" s="375"/>
      <c r="AV37" s="375"/>
      <c r="AW37" s="375"/>
      <c r="AX37" s="375"/>
      <c r="AY37" s="376"/>
      <c r="AZ37" s="367" t="str">
        <f>IF(A37="","",IF(F37&lt;&gt;'Paramètres SERIES'!$K$12,"",COUNTIF($G$7:$G$206,G37)))</f>
        <v/>
      </c>
      <c r="BA37" s="343" t="str">
        <f t="shared" si="1"/>
        <v/>
      </c>
      <c r="BB37" s="394" t="str">
        <f t="shared" si="2"/>
        <v/>
      </c>
    </row>
    <row r="38" spans="1:54" s="347" customFormat="1" x14ac:dyDescent="0.25">
      <c r="A38" s="374"/>
      <c r="B38" s="375"/>
      <c r="C38" s="375"/>
      <c r="D38" s="375"/>
      <c r="E38" s="375"/>
      <c r="F38" s="375"/>
      <c r="G38" s="375"/>
      <c r="H38" s="375"/>
      <c r="I38" s="375"/>
      <c r="J38" s="375"/>
      <c r="K38" s="375"/>
      <c r="L38" s="375"/>
      <c r="M38" s="375"/>
      <c r="N38" s="375"/>
      <c r="O38" s="375"/>
      <c r="P38" s="375"/>
      <c r="Q38" s="375"/>
      <c r="R38" s="375"/>
      <c r="S38" s="375"/>
      <c r="T38" s="375"/>
      <c r="U38" s="375"/>
      <c r="V38" s="375"/>
      <c r="W38" s="375"/>
      <c r="X38" s="375"/>
      <c r="Y38" s="375"/>
      <c r="Z38" s="375"/>
      <c r="AA38" s="375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375"/>
      <c r="AT38" s="375"/>
      <c r="AU38" s="375"/>
      <c r="AV38" s="375"/>
      <c r="AW38" s="375"/>
      <c r="AX38" s="375"/>
      <c r="AY38" s="376"/>
      <c r="AZ38" s="367" t="str">
        <f>IF(A38="","",IF(F38&lt;&gt;'Paramètres SERIES'!$K$12,"",COUNTIF($G$7:$G$206,G38)))</f>
        <v/>
      </c>
      <c r="BA38" s="343" t="str">
        <f t="shared" si="1"/>
        <v/>
      </c>
      <c r="BB38" s="394" t="str">
        <f t="shared" si="2"/>
        <v/>
      </c>
    </row>
    <row r="39" spans="1:54" s="347" customFormat="1" x14ac:dyDescent="0.25">
      <c r="A39" s="374"/>
      <c r="B39" s="375"/>
      <c r="C39" s="375"/>
      <c r="D39" s="375"/>
      <c r="E39" s="375"/>
      <c r="F39" s="375"/>
      <c r="G39" s="375"/>
      <c r="H39" s="375"/>
      <c r="I39" s="375"/>
      <c r="J39" s="375"/>
      <c r="K39" s="375"/>
      <c r="L39" s="375"/>
      <c r="M39" s="375"/>
      <c r="N39" s="375"/>
      <c r="O39" s="375"/>
      <c r="P39" s="375"/>
      <c r="Q39" s="375"/>
      <c r="R39" s="375"/>
      <c r="S39" s="375"/>
      <c r="T39" s="375"/>
      <c r="U39" s="375"/>
      <c r="V39" s="375"/>
      <c r="W39" s="375"/>
      <c r="X39" s="375"/>
      <c r="Y39" s="375"/>
      <c r="Z39" s="375"/>
      <c r="AA39" s="375"/>
      <c r="AB39" s="375"/>
      <c r="AC39" s="375"/>
      <c r="AD39" s="375"/>
      <c r="AE39" s="375"/>
      <c r="AF39" s="375"/>
      <c r="AG39" s="375"/>
      <c r="AH39" s="375"/>
      <c r="AI39" s="375"/>
      <c r="AJ39" s="375"/>
      <c r="AK39" s="375"/>
      <c r="AL39" s="375"/>
      <c r="AM39" s="375"/>
      <c r="AN39" s="375"/>
      <c r="AO39" s="375"/>
      <c r="AP39" s="375"/>
      <c r="AQ39" s="375"/>
      <c r="AR39" s="375"/>
      <c r="AS39" s="375"/>
      <c r="AT39" s="375"/>
      <c r="AU39" s="375"/>
      <c r="AV39" s="375"/>
      <c r="AW39" s="375"/>
      <c r="AX39" s="375"/>
      <c r="AY39" s="376"/>
      <c r="AZ39" s="367" t="str">
        <f>IF(A39="","",IF(F39&lt;&gt;'Paramètres SERIES'!$K$12,"",COUNTIF($G$7:$G$206,G39)))</f>
        <v/>
      </c>
      <c r="BA39" s="343" t="str">
        <f t="shared" si="1"/>
        <v/>
      </c>
      <c r="BB39" s="394" t="str">
        <f t="shared" si="2"/>
        <v/>
      </c>
    </row>
    <row r="40" spans="1:54" s="347" customFormat="1" x14ac:dyDescent="0.25">
      <c r="A40" s="374"/>
      <c r="B40" s="375"/>
      <c r="C40" s="375"/>
      <c r="D40" s="375"/>
      <c r="E40" s="375"/>
      <c r="F40" s="375"/>
      <c r="G40" s="375"/>
      <c r="H40" s="375"/>
      <c r="I40" s="375"/>
      <c r="J40" s="375"/>
      <c r="K40" s="375"/>
      <c r="L40" s="375"/>
      <c r="M40" s="375"/>
      <c r="N40" s="375"/>
      <c r="O40" s="375"/>
      <c r="P40" s="375"/>
      <c r="Q40" s="375"/>
      <c r="R40" s="375"/>
      <c r="S40" s="375"/>
      <c r="T40" s="375"/>
      <c r="U40" s="375"/>
      <c r="V40" s="375"/>
      <c r="W40" s="375"/>
      <c r="X40" s="375"/>
      <c r="Y40" s="375"/>
      <c r="Z40" s="375"/>
      <c r="AA40" s="375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375"/>
      <c r="AT40" s="375"/>
      <c r="AU40" s="375"/>
      <c r="AV40" s="375"/>
      <c r="AW40" s="375"/>
      <c r="AX40" s="375"/>
      <c r="AY40" s="376"/>
      <c r="AZ40" s="367" t="str">
        <f>IF(A40="","",IF(F40&lt;&gt;'Paramètres SERIES'!$K$12,"",COUNTIF($G$7:$G$206,G40)))</f>
        <v/>
      </c>
      <c r="BA40" s="343" t="str">
        <f t="shared" si="1"/>
        <v/>
      </c>
      <c r="BB40" s="394" t="str">
        <f t="shared" si="2"/>
        <v/>
      </c>
    </row>
    <row r="41" spans="1:54" s="347" customFormat="1" x14ac:dyDescent="0.25">
      <c r="A41" s="374"/>
      <c r="B41" s="375"/>
      <c r="C41" s="375"/>
      <c r="D41" s="375"/>
      <c r="E41" s="375"/>
      <c r="F41" s="376"/>
      <c r="G41" s="374"/>
      <c r="H41" s="375"/>
      <c r="I41" s="375"/>
      <c r="J41" s="375"/>
      <c r="K41" s="375"/>
      <c r="L41" s="376"/>
      <c r="M41" s="569"/>
      <c r="N41" s="374"/>
      <c r="O41" s="375"/>
      <c r="P41" s="375"/>
      <c r="Q41" s="375"/>
      <c r="R41" s="376"/>
      <c r="S41" s="374"/>
      <c r="T41" s="375"/>
      <c r="U41" s="375"/>
      <c r="V41" s="375"/>
      <c r="W41" s="376"/>
      <c r="X41" s="566"/>
      <c r="Y41" s="375"/>
      <c r="Z41" s="375"/>
      <c r="AA41" s="375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568"/>
      <c r="AN41" s="374"/>
      <c r="AO41" s="376"/>
      <c r="AP41" s="374"/>
      <c r="AQ41" s="375"/>
      <c r="AR41" s="375"/>
      <c r="AS41" s="375"/>
      <c r="AT41" s="376"/>
      <c r="AU41" s="566"/>
      <c r="AV41" s="375"/>
      <c r="AW41" s="375"/>
      <c r="AX41" s="375"/>
      <c r="AY41" s="376"/>
      <c r="AZ41" s="367" t="str">
        <f>IF(A41="","",IF(F41&lt;&gt;'Paramètres SERIES'!$K$12,"",COUNTIF($G$7:$G$206,G41)))</f>
        <v/>
      </c>
      <c r="BA41" s="343" t="str">
        <f t="shared" si="1"/>
        <v/>
      </c>
      <c r="BB41" s="394" t="str">
        <f t="shared" si="2"/>
        <v/>
      </c>
    </row>
    <row r="42" spans="1:54" s="347" customFormat="1" x14ac:dyDescent="0.25">
      <c r="A42" s="374"/>
      <c r="B42" s="375"/>
      <c r="C42" s="375"/>
      <c r="D42" s="375"/>
      <c r="E42" s="375"/>
      <c r="F42" s="376"/>
      <c r="G42" s="374"/>
      <c r="H42" s="375"/>
      <c r="I42" s="375"/>
      <c r="J42" s="375"/>
      <c r="K42" s="375"/>
      <c r="L42" s="376"/>
      <c r="M42" s="569"/>
      <c r="N42" s="374"/>
      <c r="O42" s="375"/>
      <c r="P42" s="375"/>
      <c r="Q42" s="375"/>
      <c r="R42" s="376"/>
      <c r="S42" s="374"/>
      <c r="T42" s="375"/>
      <c r="U42" s="375"/>
      <c r="V42" s="375"/>
      <c r="W42" s="376"/>
      <c r="X42" s="566"/>
      <c r="Y42" s="375"/>
      <c r="Z42" s="375"/>
      <c r="AA42" s="375"/>
      <c r="AB42" s="375"/>
      <c r="AC42" s="375"/>
      <c r="AD42" s="375"/>
      <c r="AE42" s="375"/>
      <c r="AF42" s="375"/>
      <c r="AG42" s="375"/>
      <c r="AH42" s="375"/>
      <c r="AI42" s="375"/>
      <c r="AJ42" s="375"/>
      <c r="AK42" s="375"/>
      <c r="AL42" s="375"/>
      <c r="AM42" s="568"/>
      <c r="AN42" s="374"/>
      <c r="AO42" s="376"/>
      <c r="AP42" s="374"/>
      <c r="AQ42" s="375"/>
      <c r="AR42" s="375"/>
      <c r="AS42" s="375"/>
      <c r="AT42" s="376"/>
      <c r="AU42" s="566"/>
      <c r="AV42" s="375"/>
      <c r="AW42" s="375"/>
      <c r="AX42" s="375"/>
      <c r="AY42" s="376"/>
      <c r="AZ42" s="367" t="str">
        <f>IF(A42="","",IF(F42&lt;&gt;'Paramètres SERIES'!$K$12,"",COUNTIF($G$7:$G$206,G42)))</f>
        <v/>
      </c>
      <c r="BA42" s="343" t="str">
        <f t="shared" si="1"/>
        <v/>
      </c>
      <c r="BB42" s="394" t="str">
        <f t="shared" si="2"/>
        <v/>
      </c>
    </row>
    <row r="43" spans="1:54" s="347" customFormat="1" x14ac:dyDescent="0.25">
      <c r="A43" s="374"/>
      <c r="B43" s="375"/>
      <c r="C43" s="375"/>
      <c r="D43" s="375"/>
      <c r="E43" s="375"/>
      <c r="F43" s="376"/>
      <c r="G43" s="374"/>
      <c r="H43" s="375"/>
      <c r="I43" s="375"/>
      <c r="J43" s="375"/>
      <c r="K43" s="375"/>
      <c r="L43" s="376"/>
      <c r="M43" s="569"/>
      <c r="N43" s="374"/>
      <c r="O43" s="375"/>
      <c r="P43" s="375"/>
      <c r="Q43" s="375"/>
      <c r="R43" s="376"/>
      <c r="S43" s="374"/>
      <c r="T43" s="375"/>
      <c r="U43" s="375"/>
      <c r="V43" s="375"/>
      <c r="W43" s="376"/>
      <c r="X43" s="566"/>
      <c r="Y43" s="375"/>
      <c r="Z43" s="375"/>
      <c r="AA43" s="375"/>
      <c r="AB43" s="375"/>
      <c r="AC43" s="375"/>
      <c r="AD43" s="375"/>
      <c r="AE43" s="375"/>
      <c r="AF43" s="375"/>
      <c r="AG43" s="375"/>
      <c r="AH43" s="375"/>
      <c r="AI43" s="375"/>
      <c r="AJ43" s="375"/>
      <c r="AK43" s="375"/>
      <c r="AL43" s="375"/>
      <c r="AM43" s="568"/>
      <c r="AN43" s="374"/>
      <c r="AO43" s="376"/>
      <c r="AP43" s="374"/>
      <c r="AQ43" s="375"/>
      <c r="AR43" s="375"/>
      <c r="AS43" s="375"/>
      <c r="AT43" s="376"/>
      <c r="AU43" s="566"/>
      <c r="AV43" s="375"/>
      <c r="AW43" s="375"/>
      <c r="AX43" s="375"/>
      <c r="AY43" s="376"/>
      <c r="AZ43" s="367" t="str">
        <f>IF(A43="","",IF(F43&lt;&gt;'Paramètres SERIES'!$K$12,"",COUNTIF($G$7:$G$206,G43)))</f>
        <v/>
      </c>
      <c r="BA43" s="343" t="str">
        <f t="shared" si="1"/>
        <v/>
      </c>
      <c r="BB43" s="394" t="str">
        <f t="shared" si="2"/>
        <v/>
      </c>
    </row>
    <row r="44" spans="1:54" s="347" customFormat="1" x14ac:dyDescent="0.25">
      <c r="A44" s="374"/>
      <c r="B44" s="375"/>
      <c r="C44" s="375"/>
      <c r="D44" s="375"/>
      <c r="E44" s="375"/>
      <c r="F44" s="376"/>
      <c r="G44" s="374"/>
      <c r="H44" s="375"/>
      <c r="I44" s="375"/>
      <c r="J44" s="375"/>
      <c r="K44" s="375"/>
      <c r="L44" s="376"/>
      <c r="M44" s="569"/>
      <c r="N44" s="374"/>
      <c r="O44" s="375"/>
      <c r="P44" s="375"/>
      <c r="Q44" s="375"/>
      <c r="R44" s="376"/>
      <c r="S44" s="374"/>
      <c r="T44" s="375"/>
      <c r="U44" s="375"/>
      <c r="V44" s="375"/>
      <c r="W44" s="376"/>
      <c r="X44" s="566"/>
      <c r="Y44" s="375"/>
      <c r="Z44" s="375"/>
      <c r="AA44" s="375"/>
      <c r="AB44" s="375"/>
      <c r="AC44" s="375"/>
      <c r="AD44" s="375"/>
      <c r="AE44" s="375"/>
      <c r="AF44" s="375"/>
      <c r="AG44" s="375"/>
      <c r="AH44" s="375"/>
      <c r="AI44" s="375"/>
      <c r="AJ44" s="375"/>
      <c r="AK44" s="375"/>
      <c r="AL44" s="375"/>
      <c r="AM44" s="568"/>
      <c r="AN44" s="374"/>
      <c r="AO44" s="376"/>
      <c r="AP44" s="374"/>
      <c r="AQ44" s="375"/>
      <c r="AR44" s="375"/>
      <c r="AS44" s="375"/>
      <c r="AT44" s="376"/>
      <c r="AU44" s="566"/>
      <c r="AV44" s="375"/>
      <c r="AW44" s="375"/>
      <c r="AX44" s="375"/>
      <c r="AY44" s="376"/>
      <c r="AZ44" s="367" t="str">
        <f>IF(A44="","",IF(F44&lt;&gt;'Paramètres SERIES'!$K$12,"",COUNTIF($G$7:$G$206,G44)))</f>
        <v/>
      </c>
      <c r="BA44" s="343" t="str">
        <f t="shared" si="1"/>
        <v/>
      </c>
      <c r="BB44" s="394" t="str">
        <f t="shared" si="2"/>
        <v/>
      </c>
    </row>
    <row r="45" spans="1:54" s="347" customFormat="1" x14ac:dyDescent="0.25">
      <c r="A45" s="374"/>
      <c r="B45" s="375"/>
      <c r="C45" s="375"/>
      <c r="D45" s="375"/>
      <c r="E45" s="375"/>
      <c r="F45" s="376"/>
      <c r="G45" s="374"/>
      <c r="H45" s="375"/>
      <c r="I45" s="375"/>
      <c r="J45" s="375"/>
      <c r="K45" s="375"/>
      <c r="L45" s="376"/>
      <c r="M45" s="569"/>
      <c r="N45" s="374"/>
      <c r="O45" s="375"/>
      <c r="P45" s="375"/>
      <c r="Q45" s="375"/>
      <c r="R45" s="376"/>
      <c r="S45" s="374"/>
      <c r="T45" s="375"/>
      <c r="U45" s="375"/>
      <c r="V45" s="375"/>
      <c r="W45" s="376"/>
      <c r="X45" s="566"/>
      <c r="Y45" s="375"/>
      <c r="Z45" s="375"/>
      <c r="AA45" s="375"/>
      <c r="AB45" s="375"/>
      <c r="AC45" s="375"/>
      <c r="AD45" s="375"/>
      <c r="AE45" s="375"/>
      <c r="AF45" s="375"/>
      <c r="AG45" s="375"/>
      <c r="AH45" s="375"/>
      <c r="AI45" s="375"/>
      <c r="AJ45" s="375"/>
      <c r="AK45" s="375"/>
      <c r="AL45" s="375"/>
      <c r="AM45" s="568"/>
      <c r="AN45" s="374"/>
      <c r="AO45" s="376"/>
      <c r="AP45" s="374"/>
      <c r="AQ45" s="375"/>
      <c r="AR45" s="375"/>
      <c r="AS45" s="375"/>
      <c r="AT45" s="376"/>
      <c r="AU45" s="566"/>
      <c r="AV45" s="375"/>
      <c r="AW45" s="375"/>
      <c r="AX45" s="375"/>
      <c r="AY45" s="376"/>
      <c r="AZ45" s="367" t="str">
        <f>IF(A45="","",IF(F45&lt;&gt;'Paramètres SERIES'!$K$12,"",COUNTIF($G$7:$G$206,G45)))</f>
        <v/>
      </c>
      <c r="BA45" s="343" t="str">
        <f t="shared" si="1"/>
        <v/>
      </c>
      <c r="BB45" s="394" t="str">
        <f t="shared" si="2"/>
        <v/>
      </c>
    </row>
    <row r="46" spans="1:54" s="347" customFormat="1" x14ac:dyDescent="0.25">
      <c r="A46" s="374"/>
      <c r="B46" s="375"/>
      <c r="C46" s="375"/>
      <c r="D46" s="375"/>
      <c r="E46" s="375"/>
      <c r="F46" s="376"/>
      <c r="G46" s="374"/>
      <c r="H46" s="375"/>
      <c r="I46" s="375"/>
      <c r="J46" s="375"/>
      <c r="K46" s="375"/>
      <c r="L46" s="376"/>
      <c r="M46" s="569"/>
      <c r="N46" s="374"/>
      <c r="O46" s="375"/>
      <c r="P46" s="375"/>
      <c r="Q46" s="375"/>
      <c r="R46" s="376"/>
      <c r="S46" s="374"/>
      <c r="T46" s="375"/>
      <c r="U46" s="375"/>
      <c r="V46" s="375"/>
      <c r="W46" s="376"/>
      <c r="X46" s="566"/>
      <c r="Y46" s="375"/>
      <c r="Z46" s="375"/>
      <c r="AA46" s="375"/>
      <c r="AB46" s="375"/>
      <c r="AC46" s="375"/>
      <c r="AD46" s="375"/>
      <c r="AE46" s="375"/>
      <c r="AF46" s="375"/>
      <c r="AG46" s="375"/>
      <c r="AH46" s="375"/>
      <c r="AI46" s="375"/>
      <c r="AJ46" s="375"/>
      <c r="AK46" s="375"/>
      <c r="AL46" s="375"/>
      <c r="AM46" s="568"/>
      <c r="AN46" s="374"/>
      <c r="AO46" s="376"/>
      <c r="AP46" s="374"/>
      <c r="AQ46" s="375"/>
      <c r="AR46" s="375"/>
      <c r="AS46" s="375"/>
      <c r="AT46" s="376"/>
      <c r="AU46" s="566"/>
      <c r="AV46" s="375"/>
      <c r="AW46" s="375"/>
      <c r="AX46" s="375"/>
      <c r="AY46" s="376"/>
      <c r="AZ46" s="367" t="str">
        <f>IF(A46="","",IF(F46&lt;&gt;'Paramètres SERIES'!$K$12,"",COUNTIF($G$7:$G$206,G46)))</f>
        <v/>
      </c>
      <c r="BA46" s="343" t="str">
        <f t="shared" si="1"/>
        <v/>
      </c>
      <c r="BB46" s="394" t="str">
        <f t="shared" si="2"/>
        <v/>
      </c>
    </row>
    <row r="47" spans="1:54" s="347" customFormat="1" x14ac:dyDescent="0.25">
      <c r="A47" s="374"/>
      <c r="B47" s="375"/>
      <c r="C47" s="375"/>
      <c r="D47" s="375"/>
      <c r="E47" s="375"/>
      <c r="F47" s="376"/>
      <c r="G47" s="374"/>
      <c r="H47" s="375"/>
      <c r="I47" s="375"/>
      <c r="J47" s="375"/>
      <c r="K47" s="375"/>
      <c r="L47" s="376"/>
      <c r="M47" s="569"/>
      <c r="N47" s="374"/>
      <c r="O47" s="375"/>
      <c r="P47" s="375"/>
      <c r="Q47" s="375"/>
      <c r="R47" s="376"/>
      <c r="S47" s="374"/>
      <c r="T47" s="375"/>
      <c r="U47" s="375"/>
      <c r="V47" s="375"/>
      <c r="W47" s="376"/>
      <c r="X47" s="566"/>
      <c r="Y47" s="375"/>
      <c r="Z47" s="375"/>
      <c r="AA47" s="375"/>
      <c r="AB47" s="375"/>
      <c r="AC47" s="375"/>
      <c r="AD47" s="375"/>
      <c r="AE47" s="375"/>
      <c r="AF47" s="375"/>
      <c r="AG47" s="375"/>
      <c r="AH47" s="375"/>
      <c r="AI47" s="375"/>
      <c r="AJ47" s="375"/>
      <c r="AK47" s="375"/>
      <c r="AL47" s="375"/>
      <c r="AM47" s="568"/>
      <c r="AN47" s="374"/>
      <c r="AO47" s="376"/>
      <c r="AP47" s="374"/>
      <c r="AQ47" s="375"/>
      <c r="AR47" s="375"/>
      <c r="AS47" s="375"/>
      <c r="AT47" s="376"/>
      <c r="AU47" s="566"/>
      <c r="AV47" s="375"/>
      <c r="AW47" s="375"/>
      <c r="AX47" s="375"/>
      <c r="AY47" s="376"/>
      <c r="AZ47" s="367" t="str">
        <f>IF(A47="","",IF(F47&lt;&gt;'Paramètres SERIES'!$K$12,"",COUNTIF($G$7:$G$206,G47)))</f>
        <v/>
      </c>
      <c r="BA47" s="343" t="str">
        <f t="shared" si="1"/>
        <v/>
      </c>
      <c r="BB47" s="394" t="str">
        <f t="shared" si="2"/>
        <v/>
      </c>
    </row>
    <row r="48" spans="1:54" s="347" customFormat="1" x14ac:dyDescent="0.25">
      <c r="A48" s="374"/>
      <c r="B48" s="375"/>
      <c r="C48" s="375"/>
      <c r="D48" s="375"/>
      <c r="E48" s="375"/>
      <c r="F48" s="376"/>
      <c r="G48" s="374"/>
      <c r="H48" s="375"/>
      <c r="I48" s="375"/>
      <c r="J48" s="375"/>
      <c r="K48" s="375"/>
      <c r="L48" s="376"/>
      <c r="M48" s="569"/>
      <c r="N48" s="374"/>
      <c r="O48" s="375"/>
      <c r="P48" s="375"/>
      <c r="Q48" s="375"/>
      <c r="R48" s="376"/>
      <c r="S48" s="374"/>
      <c r="T48" s="375"/>
      <c r="U48" s="375"/>
      <c r="V48" s="375"/>
      <c r="W48" s="376"/>
      <c r="X48" s="566"/>
      <c r="Y48" s="375"/>
      <c r="Z48" s="375"/>
      <c r="AA48" s="375"/>
      <c r="AB48" s="375"/>
      <c r="AC48" s="375"/>
      <c r="AD48" s="375"/>
      <c r="AE48" s="375"/>
      <c r="AF48" s="375"/>
      <c r="AG48" s="375"/>
      <c r="AH48" s="375"/>
      <c r="AI48" s="375"/>
      <c r="AJ48" s="375"/>
      <c r="AK48" s="375"/>
      <c r="AL48" s="375"/>
      <c r="AM48" s="568"/>
      <c r="AN48" s="374"/>
      <c r="AO48" s="376"/>
      <c r="AP48" s="374"/>
      <c r="AQ48" s="375"/>
      <c r="AR48" s="375"/>
      <c r="AS48" s="375"/>
      <c r="AT48" s="376"/>
      <c r="AU48" s="566"/>
      <c r="AV48" s="375"/>
      <c r="AW48" s="375"/>
      <c r="AX48" s="375"/>
      <c r="AY48" s="376"/>
      <c r="AZ48" s="367" t="str">
        <f>IF(A48="","",IF(F48&lt;&gt;'Paramètres SERIES'!$K$12,"",COUNTIF($G$7:$G$206,G48)))</f>
        <v/>
      </c>
      <c r="BA48" s="343" t="str">
        <f t="shared" si="1"/>
        <v/>
      </c>
      <c r="BB48" s="394" t="str">
        <f t="shared" si="2"/>
        <v/>
      </c>
    </row>
    <row r="49" spans="1:54" s="347" customFormat="1" x14ac:dyDescent="0.25">
      <c r="A49" s="374"/>
      <c r="B49" s="375"/>
      <c r="C49" s="375"/>
      <c r="D49" s="375"/>
      <c r="E49" s="375"/>
      <c r="F49" s="376"/>
      <c r="G49" s="374"/>
      <c r="H49" s="375"/>
      <c r="I49" s="375"/>
      <c r="J49" s="375"/>
      <c r="K49" s="375"/>
      <c r="L49" s="376"/>
      <c r="M49" s="569"/>
      <c r="N49" s="374"/>
      <c r="O49" s="375"/>
      <c r="P49" s="375"/>
      <c r="Q49" s="375"/>
      <c r="R49" s="376"/>
      <c r="S49" s="374"/>
      <c r="T49" s="375"/>
      <c r="U49" s="375"/>
      <c r="V49" s="375"/>
      <c r="W49" s="376"/>
      <c r="X49" s="566"/>
      <c r="Y49" s="375"/>
      <c r="Z49" s="375"/>
      <c r="AA49" s="375"/>
      <c r="AB49" s="375"/>
      <c r="AC49" s="375"/>
      <c r="AD49" s="375"/>
      <c r="AE49" s="375"/>
      <c r="AF49" s="375"/>
      <c r="AG49" s="375"/>
      <c r="AH49" s="375"/>
      <c r="AI49" s="375"/>
      <c r="AJ49" s="375"/>
      <c r="AK49" s="375"/>
      <c r="AL49" s="375"/>
      <c r="AM49" s="568"/>
      <c r="AN49" s="374"/>
      <c r="AO49" s="376"/>
      <c r="AP49" s="374"/>
      <c r="AQ49" s="375"/>
      <c r="AR49" s="375"/>
      <c r="AS49" s="375"/>
      <c r="AT49" s="376"/>
      <c r="AU49" s="566"/>
      <c r="AV49" s="375"/>
      <c r="AW49" s="375"/>
      <c r="AX49" s="375"/>
      <c r="AY49" s="376"/>
      <c r="AZ49" s="367" t="str">
        <f>IF(A49="","",IF(F49&lt;&gt;'Paramètres SERIES'!$K$12,"",COUNTIF($G$7:$G$206,G49)))</f>
        <v/>
      </c>
      <c r="BA49" s="343" t="str">
        <f t="shared" si="1"/>
        <v/>
      </c>
      <c r="BB49" s="394" t="str">
        <f t="shared" si="2"/>
        <v/>
      </c>
    </row>
    <row r="50" spans="1:54" s="347" customFormat="1" x14ac:dyDescent="0.25">
      <c r="A50" s="374"/>
      <c r="B50" s="375"/>
      <c r="C50" s="375"/>
      <c r="D50" s="375"/>
      <c r="E50" s="375"/>
      <c r="F50" s="376"/>
      <c r="G50" s="374"/>
      <c r="H50" s="375"/>
      <c r="I50" s="375"/>
      <c r="J50" s="375"/>
      <c r="K50" s="375"/>
      <c r="L50" s="376"/>
      <c r="M50" s="569"/>
      <c r="N50" s="374"/>
      <c r="O50" s="375"/>
      <c r="P50" s="375"/>
      <c r="Q50" s="375"/>
      <c r="R50" s="376"/>
      <c r="S50" s="374"/>
      <c r="T50" s="375"/>
      <c r="U50" s="375"/>
      <c r="V50" s="375"/>
      <c r="W50" s="376"/>
      <c r="X50" s="566"/>
      <c r="Y50" s="375"/>
      <c r="Z50" s="375"/>
      <c r="AA50" s="375"/>
      <c r="AB50" s="375"/>
      <c r="AC50" s="375"/>
      <c r="AD50" s="375"/>
      <c r="AE50" s="375"/>
      <c r="AF50" s="375"/>
      <c r="AG50" s="375"/>
      <c r="AH50" s="375"/>
      <c r="AI50" s="375"/>
      <c r="AJ50" s="375"/>
      <c r="AK50" s="375"/>
      <c r="AL50" s="375"/>
      <c r="AM50" s="568"/>
      <c r="AN50" s="374"/>
      <c r="AO50" s="376"/>
      <c r="AP50" s="374"/>
      <c r="AQ50" s="375"/>
      <c r="AR50" s="375"/>
      <c r="AS50" s="375"/>
      <c r="AT50" s="376"/>
      <c r="AU50" s="566"/>
      <c r="AV50" s="375"/>
      <c r="AW50" s="375"/>
      <c r="AX50" s="375"/>
      <c r="AY50" s="376"/>
      <c r="AZ50" s="367" t="str">
        <f>IF(A50="","",IF(F50&lt;&gt;'Paramètres SERIES'!$K$12,"",COUNTIF($G$7:$G$206,G50)))</f>
        <v/>
      </c>
      <c r="BA50" s="343" t="str">
        <f t="shared" si="1"/>
        <v/>
      </c>
      <c r="BB50" s="394" t="str">
        <f t="shared" si="2"/>
        <v/>
      </c>
    </row>
    <row r="51" spans="1:54" s="347" customFormat="1" x14ac:dyDescent="0.25">
      <c r="A51" s="374"/>
      <c r="B51" s="375"/>
      <c r="C51" s="375"/>
      <c r="D51" s="375"/>
      <c r="E51" s="375"/>
      <c r="F51" s="376"/>
      <c r="G51" s="374"/>
      <c r="H51" s="375"/>
      <c r="I51" s="375"/>
      <c r="J51" s="375"/>
      <c r="K51" s="375"/>
      <c r="L51" s="376"/>
      <c r="M51" s="569"/>
      <c r="N51" s="374"/>
      <c r="O51" s="375"/>
      <c r="P51" s="375"/>
      <c r="Q51" s="375"/>
      <c r="R51" s="376"/>
      <c r="S51" s="374"/>
      <c r="T51" s="375"/>
      <c r="U51" s="375"/>
      <c r="V51" s="375"/>
      <c r="W51" s="376"/>
      <c r="X51" s="566"/>
      <c r="Y51" s="375"/>
      <c r="Z51" s="375"/>
      <c r="AA51" s="375"/>
      <c r="AB51" s="375"/>
      <c r="AC51" s="375"/>
      <c r="AD51" s="375"/>
      <c r="AE51" s="375"/>
      <c r="AF51" s="375"/>
      <c r="AG51" s="375"/>
      <c r="AH51" s="375"/>
      <c r="AI51" s="375"/>
      <c r="AJ51" s="375"/>
      <c r="AK51" s="375"/>
      <c r="AL51" s="375"/>
      <c r="AM51" s="568"/>
      <c r="AN51" s="374"/>
      <c r="AO51" s="376"/>
      <c r="AP51" s="374"/>
      <c r="AQ51" s="375"/>
      <c r="AR51" s="375"/>
      <c r="AS51" s="375"/>
      <c r="AT51" s="376"/>
      <c r="AU51" s="566"/>
      <c r="AV51" s="375"/>
      <c r="AW51" s="375"/>
      <c r="AX51" s="375"/>
      <c r="AY51" s="376"/>
      <c r="AZ51" s="367" t="str">
        <f>IF(A51="","",IF(F51&lt;&gt;'Paramètres SERIES'!$K$12,"",COUNTIF($G$7:$G$206,G51)))</f>
        <v/>
      </c>
      <c r="BA51" s="343" t="str">
        <f t="shared" si="1"/>
        <v/>
      </c>
      <c r="BB51" s="394" t="str">
        <f t="shared" si="2"/>
        <v/>
      </c>
    </row>
    <row r="52" spans="1:54" s="347" customFormat="1" x14ac:dyDescent="0.25">
      <c r="A52" s="374"/>
      <c r="B52" s="375"/>
      <c r="C52" s="375"/>
      <c r="D52" s="375"/>
      <c r="E52" s="375"/>
      <c r="F52" s="376"/>
      <c r="G52" s="374"/>
      <c r="H52" s="375"/>
      <c r="I52" s="375"/>
      <c r="J52" s="375"/>
      <c r="K52" s="375"/>
      <c r="L52" s="376"/>
      <c r="M52" s="569"/>
      <c r="N52" s="374"/>
      <c r="O52" s="375"/>
      <c r="P52" s="375"/>
      <c r="Q52" s="375"/>
      <c r="R52" s="376"/>
      <c r="S52" s="374"/>
      <c r="T52" s="375"/>
      <c r="U52" s="375"/>
      <c r="V52" s="375"/>
      <c r="W52" s="376"/>
      <c r="X52" s="566"/>
      <c r="Y52" s="375"/>
      <c r="Z52" s="375"/>
      <c r="AA52" s="375"/>
      <c r="AB52" s="375"/>
      <c r="AC52" s="375"/>
      <c r="AD52" s="375"/>
      <c r="AE52" s="375"/>
      <c r="AF52" s="375"/>
      <c r="AG52" s="375"/>
      <c r="AH52" s="375"/>
      <c r="AI52" s="375"/>
      <c r="AJ52" s="375"/>
      <c r="AK52" s="375"/>
      <c r="AL52" s="375"/>
      <c r="AM52" s="568"/>
      <c r="AN52" s="374"/>
      <c r="AO52" s="376"/>
      <c r="AP52" s="374"/>
      <c r="AQ52" s="375"/>
      <c r="AR52" s="375"/>
      <c r="AS52" s="375"/>
      <c r="AT52" s="376"/>
      <c r="AU52" s="566"/>
      <c r="AV52" s="375"/>
      <c r="AW52" s="375"/>
      <c r="AX52" s="375"/>
      <c r="AY52" s="376"/>
      <c r="AZ52" s="367" t="str">
        <f>IF(A52="","",IF(F52&lt;&gt;'Paramètres SERIES'!$K$12,"",COUNTIF($G$7:$G$206,G52)))</f>
        <v/>
      </c>
      <c r="BA52" s="343" t="str">
        <f t="shared" si="1"/>
        <v/>
      </c>
      <c r="BB52" s="394" t="str">
        <f t="shared" si="2"/>
        <v/>
      </c>
    </row>
    <row r="53" spans="1:54" s="347" customFormat="1" x14ac:dyDescent="0.25">
      <c r="A53" s="374"/>
      <c r="B53" s="375"/>
      <c r="C53" s="375"/>
      <c r="D53" s="375"/>
      <c r="E53" s="375"/>
      <c r="F53" s="376"/>
      <c r="G53" s="374"/>
      <c r="H53" s="375"/>
      <c r="I53" s="375"/>
      <c r="J53" s="375"/>
      <c r="K53" s="375"/>
      <c r="L53" s="376"/>
      <c r="M53" s="569"/>
      <c r="N53" s="374"/>
      <c r="O53" s="375"/>
      <c r="P53" s="375"/>
      <c r="Q53" s="375"/>
      <c r="R53" s="376"/>
      <c r="S53" s="374"/>
      <c r="T53" s="375"/>
      <c r="U53" s="375"/>
      <c r="V53" s="375"/>
      <c r="W53" s="376"/>
      <c r="X53" s="566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  <c r="AK53" s="375"/>
      <c r="AL53" s="375"/>
      <c r="AM53" s="568"/>
      <c r="AN53" s="374"/>
      <c r="AO53" s="376"/>
      <c r="AP53" s="374"/>
      <c r="AQ53" s="375"/>
      <c r="AR53" s="375"/>
      <c r="AS53" s="375"/>
      <c r="AT53" s="376"/>
      <c r="AU53" s="566"/>
      <c r="AV53" s="375"/>
      <c r="AW53" s="375"/>
      <c r="AX53" s="375"/>
      <c r="AY53" s="376"/>
      <c r="AZ53" s="367" t="str">
        <f>IF(A53="","",IF(F53&lt;&gt;'Paramètres SERIES'!$K$12,"",COUNTIF($G$7:$G$206,G53)))</f>
        <v/>
      </c>
      <c r="BA53" s="343" t="str">
        <f t="shared" si="1"/>
        <v/>
      </c>
      <c r="BB53" s="394" t="str">
        <f t="shared" si="2"/>
        <v/>
      </c>
    </row>
    <row r="54" spans="1:54" s="347" customFormat="1" x14ac:dyDescent="0.25">
      <c r="A54" s="374"/>
      <c r="B54" s="375"/>
      <c r="C54" s="375"/>
      <c r="D54" s="375"/>
      <c r="E54" s="375"/>
      <c r="F54" s="376"/>
      <c r="G54" s="374"/>
      <c r="H54" s="375"/>
      <c r="I54" s="375"/>
      <c r="J54" s="375"/>
      <c r="K54" s="375"/>
      <c r="L54" s="376"/>
      <c r="M54" s="569"/>
      <c r="N54" s="374"/>
      <c r="O54" s="375"/>
      <c r="P54" s="375"/>
      <c r="Q54" s="375"/>
      <c r="R54" s="376"/>
      <c r="S54" s="374"/>
      <c r="T54" s="375"/>
      <c r="U54" s="375"/>
      <c r="V54" s="375"/>
      <c r="W54" s="376"/>
      <c r="X54" s="566"/>
      <c r="Y54" s="375"/>
      <c r="Z54" s="375"/>
      <c r="AA54" s="375"/>
      <c r="AB54" s="375"/>
      <c r="AC54" s="375"/>
      <c r="AD54" s="375"/>
      <c r="AE54" s="375"/>
      <c r="AF54" s="375"/>
      <c r="AG54" s="375"/>
      <c r="AH54" s="375"/>
      <c r="AI54" s="375"/>
      <c r="AJ54" s="375"/>
      <c r="AK54" s="375"/>
      <c r="AL54" s="375"/>
      <c r="AM54" s="568"/>
      <c r="AN54" s="374"/>
      <c r="AO54" s="376"/>
      <c r="AP54" s="374"/>
      <c r="AQ54" s="375"/>
      <c r="AR54" s="375"/>
      <c r="AS54" s="375"/>
      <c r="AT54" s="376"/>
      <c r="AU54" s="566"/>
      <c r="AV54" s="375"/>
      <c r="AW54" s="375"/>
      <c r="AX54" s="375"/>
      <c r="AY54" s="376"/>
      <c r="AZ54" s="367" t="str">
        <f>IF(A54="","",IF(F54&lt;&gt;'Paramètres SERIES'!$K$12,"",COUNTIF($G$7:$G$206,G54)))</f>
        <v/>
      </c>
      <c r="BA54" s="343" t="str">
        <f t="shared" si="1"/>
        <v/>
      </c>
      <c r="BB54" s="394" t="str">
        <f t="shared" si="2"/>
        <v/>
      </c>
    </row>
    <row r="55" spans="1:54" s="347" customFormat="1" x14ac:dyDescent="0.25">
      <c r="A55" s="374"/>
      <c r="B55" s="375"/>
      <c r="C55" s="375"/>
      <c r="D55" s="375"/>
      <c r="E55" s="375"/>
      <c r="F55" s="376"/>
      <c r="G55" s="374"/>
      <c r="H55" s="375"/>
      <c r="I55" s="375"/>
      <c r="J55" s="375"/>
      <c r="K55" s="375"/>
      <c r="L55" s="376"/>
      <c r="M55" s="569"/>
      <c r="N55" s="374"/>
      <c r="O55" s="375"/>
      <c r="P55" s="375"/>
      <c r="Q55" s="375"/>
      <c r="R55" s="376"/>
      <c r="S55" s="374"/>
      <c r="T55" s="375"/>
      <c r="U55" s="375"/>
      <c r="V55" s="375"/>
      <c r="W55" s="376"/>
      <c r="X55" s="566"/>
      <c r="Y55" s="375"/>
      <c r="Z55" s="375"/>
      <c r="AA55" s="375"/>
      <c r="AB55" s="375"/>
      <c r="AC55" s="375"/>
      <c r="AD55" s="375"/>
      <c r="AE55" s="375"/>
      <c r="AF55" s="375"/>
      <c r="AG55" s="375"/>
      <c r="AH55" s="375"/>
      <c r="AI55" s="375"/>
      <c r="AJ55" s="375"/>
      <c r="AK55" s="375"/>
      <c r="AL55" s="375"/>
      <c r="AM55" s="568"/>
      <c r="AN55" s="374"/>
      <c r="AO55" s="376"/>
      <c r="AP55" s="374"/>
      <c r="AQ55" s="375"/>
      <c r="AR55" s="375"/>
      <c r="AS55" s="375"/>
      <c r="AT55" s="376"/>
      <c r="AU55" s="566"/>
      <c r="AV55" s="375"/>
      <c r="AW55" s="375"/>
      <c r="AX55" s="375"/>
      <c r="AY55" s="376"/>
      <c r="AZ55" s="367" t="str">
        <f>IF(A55="","",IF(F55&lt;&gt;'Paramètres SERIES'!$K$12,"",COUNTIF($G$7:$G$206,G55)))</f>
        <v/>
      </c>
      <c r="BA55" s="343" t="str">
        <f t="shared" si="1"/>
        <v/>
      </c>
      <c r="BB55" s="394" t="str">
        <f t="shared" si="2"/>
        <v/>
      </c>
    </row>
    <row r="56" spans="1:54" s="347" customFormat="1" x14ac:dyDescent="0.25">
      <c r="A56" s="374"/>
      <c r="B56" s="375"/>
      <c r="C56" s="375"/>
      <c r="D56" s="375"/>
      <c r="E56" s="375"/>
      <c r="F56" s="376"/>
      <c r="G56" s="374"/>
      <c r="H56" s="375"/>
      <c r="I56" s="375"/>
      <c r="J56" s="375"/>
      <c r="K56" s="375"/>
      <c r="L56" s="376"/>
      <c r="M56" s="569"/>
      <c r="N56" s="374"/>
      <c r="O56" s="375"/>
      <c r="P56" s="375"/>
      <c r="Q56" s="375"/>
      <c r="R56" s="376"/>
      <c r="S56" s="374"/>
      <c r="T56" s="375"/>
      <c r="U56" s="375"/>
      <c r="V56" s="375"/>
      <c r="W56" s="376"/>
      <c r="X56" s="566"/>
      <c r="Y56" s="375"/>
      <c r="Z56" s="375"/>
      <c r="AA56" s="375"/>
      <c r="AB56" s="375"/>
      <c r="AC56" s="375"/>
      <c r="AD56" s="375"/>
      <c r="AE56" s="375"/>
      <c r="AF56" s="375"/>
      <c r="AG56" s="375"/>
      <c r="AH56" s="375"/>
      <c r="AI56" s="375"/>
      <c r="AJ56" s="375"/>
      <c r="AK56" s="375"/>
      <c r="AL56" s="375"/>
      <c r="AM56" s="568"/>
      <c r="AN56" s="374"/>
      <c r="AO56" s="376"/>
      <c r="AP56" s="374"/>
      <c r="AQ56" s="375"/>
      <c r="AR56" s="375"/>
      <c r="AS56" s="375"/>
      <c r="AT56" s="376"/>
      <c r="AU56" s="566"/>
      <c r="AV56" s="375"/>
      <c r="AW56" s="375"/>
      <c r="AX56" s="375"/>
      <c r="AY56" s="376"/>
      <c r="AZ56" s="367" t="str">
        <f>IF(A56="","",IF(F56&lt;&gt;'Paramètres SERIES'!$K$12,"",COUNTIF($G$7:$G$206,G56)))</f>
        <v/>
      </c>
      <c r="BA56" s="343" t="str">
        <f t="shared" si="1"/>
        <v/>
      </c>
      <c r="BB56" s="394" t="str">
        <f t="shared" si="2"/>
        <v/>
      </c>
    </row>
    <row r="57" spans="1:54" s="347" customFormat="1" x14ac:dyDescent="0.25">
      <c r="A57" s="374"/>
      <c r="B57" s="375"/>
      <c r="C57" s="375"/>
      <c r="D57" s="375"/>
      <c r="E57" s="375"/>
      <c r="F57" s="376"/>
      <c r="G57" s="374"/>
      <c r="H57" s="375"/>
      <c r="I57" s="375"/>
      <c r="J57" s="375"/>
      <c r="K57" s="375"/>
      <c r="L57" s="376"/>
      <c r="M57" s="569"/>
      <c r="N57" s="374"/>
      <c r="O57" s="375"/>
      <c r="P57" s="375"/>
      <c r="Q57" s="375"/>
      <c r="R57" s="376"/>
      <c r="S57" s="374"/>
      <c r="T57" s="375"/>
      <c r="U57" s="375"/>
      <c r="V57" s="375"/>
      <c r="W57" s="376"/>
      <c r="X57" s="566"/>
      <c r="Y57" s="375"/>
      <c r="Z57" s="375"/>
      <c r="AA57" s="375"/>
      <c r="AB57" s="375"/>
      <c r="AC57" s="375"/>
      <c r="AD57" s="375"/>
      <c r="AE57" s="375"/>
      <c r="AF57" s="375"/>
      <c r="AG57" s="375"/>
      <c r="AH57" s="375"/>
      <c r="AI57" s="375"/>
      <c r="AJ57" s="375"/>
      <c r="AK57" s="375"/>
      <c r="AL57" s="375"/>
      <c r="AM57" s="568"/>
      <c r="AN57" s="374"/>
      <c r="AO57" s="376"/>
      <c r="AP57" s="374"/>
      <c r="AQ57" s="375"/>
      <c r="AR57" s="375"/>
      <c r="AS57" s="375"/>
      <c r="AT57" s="376"/>
      <c r="AU57" s="566"/>
      <c r="AV57" s="375"/>
      <c r="AW57" s="375"/>
      <c r="AX57" s="375"/>
      <c r="AY57" s="376"/>
      <c r="AZ57" s="367" t="str">
        <f>IF(A57="","",IF(F57&lt;&gt;'Paramètres SERIES'!$K$12,"",COUNTIF($G$7:$G$206,G57)))</f>
        <v/>
      </c>
      <c r="BA57" s="343" t="str">
        <f t="shared" si="1"/>
        <v/>
      </c>
      <c r="BB57" s="394" t="str">
        <f t="shared" si="2"/>
        <v/>
      </c>
    </row>
    <row r="58" spans="1:54" s="347" customFormat="1" x14ac:dyDescent="0.25">
      <c r="A58" s="374"/>
      <c r="B58" s="375"/>
      <c r="C58" s="375"/>
      <c r="D58" s="375"/>
      <c r="E58" s="375"/>
      <c r="F58" s="376"/>
      <c r="G58" s="374"/>
      <c r="H58" s="375"/>
      <c r="I58" s="375"/>
      <c r="J58" s="375"/>
      <c r="K58" s="375"/>
      <c r="L58" s="376"/>
      <c r="M58" s="569"/>
      <c r="N58" s="374"/>
      <c r="O58" s="375"/>
      <c r="P58" s="375"/>
      <c r="Q58" s="375"/>
      <c r="R58" s="376"/>
      <c r="S58" s="374"/>
      <c r="T58" s="375"/>
      <c r="U58" s="375"/>
      <c r="V58" s="375"/>
      <c r="W58" s="376"/>
      <c r="X58" s="566"/>
      <c r="Y58" s="375"/>
      <c r="Z58" s="375"/>
      <c r="AA58" s="375"/>
      <c r="AB58" s="375"/>
      <c r="AC58" s="375"/>
      <c r="AD58" s="375"/>
      <c r="AE58" s="375"/>
      <c r="AF58" s="375"/>
      <c r="AG58" s="375"/>
      <c r="AH58" s="375"/>
      <c r="AI58" s="375"/>
      <c r="AJ58" s="375"/>
      <c r="AK58" s="375"/>
      <c r="AL58" s="375"/>
      <c r="AM58" s="568"/>
      <c r="AN58" s="374"/>
      <c r="AO58" s="376"/>
      <c r="AP58" s="374"/>
      <c r="AQ58" s="375"/>
      <c r="AR58" s="375"/>
      <c r="AS58" s="375"/>
      <c r="AT58" s="376"/>
      <c r="AU58" s="566"/>
      <c r="AV58" s="375"/>
      <c r="AW58" s="375"/>
      <c r="AX58" s="375"/>
      <c r="AY58" s="376"/>
      <c r="AZ58" s="367" t="str">
        <f>IF(A58="","",IF(F58&lt;&gt;'Paramètres SERIES'!$K$12,"",COUNTIF($G$7:$G$206,G58)))</f>
        <v/>
      </c>
      <c r="BA58" s="343" t="str">
        <f t="shared" si="1"/>
        <v/>
      </c>
      <c r="BB58" s="394" t="str">
        <f t="shared" si="2"/>
        <v/>
      </c>
    </row>
    <row r="59" spans="1:54" s="347" customFormat="1" x14ac:dyDescent="0.25">
      <c r="A59" s="374"/>
      <c r="B59" s="375"/>
      <c r="C59" s="375"/>
      <c r="D59" s="375"/>
      <c r="E59" s="375"/>
      <c r="F59" s="376"/>
      <c r="G59" s="374"/>
      <c r="H59" s="375"/>
      <c r="I59" s="375"/>
      <c r="J59" s="375"/>
      <c r="K59" s="375"/>
      <c r="L59" s="376"/>
      <c r="M59" s="569"/>
      <c r="N59" s="374"/>
      <c r="O59" s="375"/>
      <c r="P59" s="375"/>
      <c r="Q59" s="375"/>
      <c r="R59" s="376"/>
      <c r="S59" s="374"/>
      <c r="T59" s="375"/>
      <c r="U59" s="375"/>
      <c r="V59" s="375"/>
      <c r="W59" s="376"/>
      <c r="X59" s="566"/>
      <c r="Y59" s="375"/>
      <c r="Z59" s="375"/>
      <c r="AA59" s="375"/>
      <c r="AB59" s="375"/>
      <c r="AC59" s="375"/>
      <c r="AD59" s="375"/>
      <c r="AE59" s="375"/>
      <c r="AF59" s="375"/>
      <c r="AG59" s="375"/>
      <c r="AH59" s="375"/>
      <c r="AI59" s="375"/>
      <c r="AJ59" s="375"/>
      <c r="AK59" s="375"/>
      <c r="AL59" s="375"/>
      <c r="AM59" s="568"/>
      <c r="AN59" s="374"/>
      <c r="AO59" s="376"/>
      <c r="AP59" s="374"/>
      <c r="AQ59" s="375"/>
      <c r="AR59" s="375"/>
      <c r="AS59" s="375"/>
      <c r="AT59" s="376"/>
      <c r="AU59" s="566"/>
      <c r="AV59" s="375"/>
      <c r="AW59" s="375"/>
      <c r="AX59" s="375"/>
      <c r="AY59" s="376"/>
      <c r="AZ59" s="367" t="str">
        <f>IF(A59="","",IF(F59&lt;&gt;'Paramètres SERIES'!$K$12,"",COUNTIF($G$7:$G$206,G59)))</f>
        <v/>
      </c>
      <c r="BA59" s="343" t="str">
        <f t="shared" si="1"/>
        <v/>
      </c>
      <c r="BB59" s="394" t="str">
        <f t="shared" si="2"/>
        <v/>
      </c>
    </row>
    <row r="60" spans="1:54" s="347" customFormat="1" x14ac:dyDescent="0.25">
      <c r="A60" s="374"/>
      <c r="B60" s="375"/>
      <c r="C60" s="375"/>
      <c r="D60" s="375"/>
      <c r="E60" s="375"/>
      <c r="F60" s="376"/>
      <c r="G60" s="374"/>
      <c r="H60" s="375"/>
      <c r="I60" s="375"/>
      <c r="J60" s="375"/>
      <c r="K60" s="375"/>
      <c r="L60" s="376"/>
      <c r="M60" s="569"/>
      <c r="N60" s="374"/>
      <c r="O60" s="375"/>
      <c r="P60" s="375"/>
      <c r="Q60" s="375"/>
      <c r="R60" s="376"/>
      <c r="S60" s="374"/>
      <c r="T60" s="375"/>
      <c r="U60" s="375"/>
      <c r="V60" s="375"/>
      <c r="W60" s="376"/>
      <c r="X60" s="566"/>
      <c r="Y60" s="375"/>
      <c r="Z60" s="375"/>
      <c r="AA60" s="375"/>
      <c r="AB60" s="375"/>
      <c r="AC60" s="375"/>
      <c r="AD60" s="375"/>
      <c r="AE60" s="375"/>
      <c r="AF60" s="375"/>
      <c r="AG60" s="375"/>
      <c r="AH60" s="375"/>
      <c r="AI60" s="375"/>
      <c r="AJ60" s="375"/>
      <c r="AK60" s="375"/>
      <c r="AL60" s="375"/>
      <c r="AM60" s="568"/>
      <c r="AN60" s="374"/>
      <c r="AO60" s="376"/>
      <c r="AP60" s="374"/>
      <c r="AQ60" s="375"/>
      <c r="AR60" s="375"/>
      <c r="AS60" s="375"/>
      <c r="AT60" s="376"/>
      <c r="AU60" s="566"/>
      <c r="AV60" s="375"/>
      <c r="AW60" s="375"/>
      <c r="AX60" s="375"/>
      <c r="AY60" s="376"/>
      <c r="AZ60" s="367" t="str">
        <f>IF(A60="","",IF(F60&lt;&gt;'Paramètres SERIES'!$K$12,"",COUNTIF($G$7:$G$206,G60)))</f>
        <v/>
      </c>
      <c r="BA60" s="343" t="str">
        <f t="shared" si="1"/>
        <v/>
      </c>
      <c r="BB60" s="394" t="str">
        <f t="shared" si="2"/>
        <v/>
      </c>
    </row>
    <row r="61" spans="1:54" s="347" customFormat="1" x14ac:dyDescent="0.25">
      <c r="A61" s="374"/>
      <c r="B61" s="375"/>
      <c r="C61" s="375"/>
      <c r="D61" s="375"/>
      <c r="E61" s="375"/>
      <c r="F61" s="376"/>
      <c r="G61" s="374"/>
      <c r="H61" s="375"/>
      <c r="I61" s="375"/>
      <c r="J61" s="375"/>
      <c r="K61" s="375"/>
      <c r="L61" s="376"/>
      <c r="M61" s="569"/>
      <c r="N61" s="374"/>
      <c r="O61" s="375"/>
      <c r="P61" s="375"/>
      <c r="Q61" s="375"/>
      <c r="R61" s="376"/>
      <c r="S61" s="374"/>
      <c r="T61" s="375"/>
      <c r="U61" s="375"/>
      <c r="V61" s="375"/>
      <c r="W61" s="376"/>
      <c r="X61" s="566"/>
      <c r="Y61" s="375"/>
      <c r="Z61" s="375"/>
      <c r="AA61" s="375"/>
      <c r="AB61" s="375"/>
      <c r="AC61" s="375"/>
      <c r="AD61" s="375"/>
      <c r="AE61" s="375"/>
      <c r="AF61" s="375"/>
      <c r="AG61" s="375"/>
      <c r="AH61" s="375"/>
      <c r="AI61" s="375"/>
      <c r="AJ61" s="375"/>
      <c r="AK61" s="375"/>
      <c r="AL61" s="375"/>
      <c r="AM61" s="568"/>
      <c r="AN61" s="374"/>
      <c r="AO61" s="376"/>
      <c r="AP61" s="374"/>
      <c r="AQ61" s="375"/>
      <c r="AR61" s="375"/>
      <c r="AS61" s="375"/>
      <c r="AT61" s="376"/>
      <c r="AU61" s="566"/>
      <c r="AV61" s="375"/>
      <c r="AW61" s="375"/>
      <c r="AX61" s="375"/>
      <c r="AY61" s="376"/>
      <c r="AZ61" s="367" t="str">
        <f>IF(A61="","",IF(F61&lt;&gt;'Paramètres SERIES'!$K$12,"",COUNTIF($G$7:$G$206,G61)))</f>
        <v/>
      </c>
      <c r="BA61" s="343" t="str">
        <f t="shared" si="1"/>
        <v/>
      </c>
      <c r="BB61" s="394" t="str">
        <f t="shared" si="2"/>
        <v/>
      </c>
    </row>
    <row r="62" spans="1:54" s="347" customFormat="1" x14ac:dyDescent="0.25">
      <c r="A62" s="374"/>
      <c r="B62" s="375"/>
      <c r="C62" s="375"/>
      <c r="D62" s="375"/>
      <c r="E62" s="375"/>
      <c r="F62" s="376"/>
      <c r="G62" s="374"/>
      <c r="H62" s="375"/>
      <c r="I62" s="375"/>
      <c r="J62" s="375"/>
      <c r="K62" s="375"/>
      <c r="L62" s="376"/>
      <c r="M62" s="569"/>
      <c r="N62" s="374"/>
      <c r="O62" s="375"/>
      <c r="P62" s="375"/>
      <c r="Q62" s="375"/>
      <c r="R62" s="376"/>
      <c r="S62" s="374"/>
      <c r="T62" s="375"/>
      <c r="U62" s="375"/>
      <c r="V62" s="375"/>
      <c r="W62" s="376"/>
      <c r="X62" s="566"/>
      <c r="Y62" s="375"/>
      <c r="Z62" s="375"/>
      <c r="AA62" s="375"/>
      <c r="AB62" s="375"/>
      <c r="AC62" s="375"/>
      <c r="AD62" s="375"/>
      <c r="AE62" s="375"/>
      <c r="AF62" s="375"/>
      <c r="AG62" s="375"/>
      <c r="AH62" s="375"/>
      <c r="AI62" s="375"/>
      <c r="AJ62" s="375"/>
      <c r="AK62" s="375"/>
      <c r="AL62" s="375"/>
      <c r="AM62" s="568"/>
      <c r="AN62" s="374"/>
      <c r="AO62" s="376"/>
      <c r="AP62" s="374"/>
      <c r="AQ62" s="375"/>
      <c r="AR62" s="375"/>
      <c r="AS62" s="375"/>
      <c r="AT62" s="376"/>
      <c r="AU62" s="566"/>
      <c r="AV62" s="375"/>
      <c r="AW62" s="375"/>
      <c r="AX62" s="375"/>
      <c r="AY62" s="376"/>
      <c r="AZ62" s="367" t="str">
        <f>IF(A62="","",IF(F62&lt;&gt;'Paramètres SERIES'!$K$12,"",COUNTIF($G$7:$G$206,G62)))</f>
        <v/>
      </c>
      <c r="BA62" s="343" t="str">
        <f t="shared" si="1"/>
        <v/>
      </c>
      <c r="BB62" s="394" t="str">
        <f t="shared" si="2"/>
        <v/>
      </c>
    </row>
    <row r="63" spans="1:54" s="347" customFormat="1" x14ac:dyDescent="0.25">
      <c r="A63" s="374"/>
      <c r="B63" s="375"/>
      <c r="C63" s="375"/>
      <c r="D63" s="375"/>
      <c r="E63" s="375"/>
      <c r="F63" s="376"/>
      <c r="G63" s="374"/>
      <c r="H63" s="375"/>
      <c r="I63" s="375"/>
      <c r="J63" s="375"/>
      <c r="K63" s="375"/>
      <c r="L63" s="376"/>
      <c r="M63" s="569"/>
      <c r="N63" s="374"/>
      <c r="O63" s="375"/>
      <c r="P63" s="375"/>
      <c r="Q63" s="375"/>
      <c r="R63" s="376"/>
      <c r="S63" s="374"/>
      <c r="T63" s="375"/>
      <c r="U63" s="375"/>
      <c r="V63" s="375"/>
      <c r="W63" s="376"/>
      <c r="X63" s="566"/>
      <c r="Y63" s="375"/>
      <c r="Z63" s="375"/>
      <c r="AA63" s="375"/>
      <c r="AB63" s="375"/>
      <c r="AC63" s="375"/>
      <c r="AD63" s="375"/>
      <c r="AE63" s="375"/>
      <c r="AF63" s="375"/>
      <c r="AG63" s="375"/>
      <c r="AH63" s="375"/>
      <c r="AI63" s="375"/>
      <c r="AJ63" s="375"/>
      <c r="AK63" s="375"/>
      <c r="AL63" s="375"/>
      <c r="AM63" s="568"/>
      <c r="AN63" s="374"/>
      <c r="AO63" s="376"/>
      <c r="AP63" s="374"/>
      <c r="AQ63" s="375"/>
      <c r="AR63" s="375"/>
      <c r="AS63" s="375"/>
      <c r="AT63" s="376"/>
      <c r="AU63" s="566"/>
      <c r="AV63" s="375"/>
      <c r="AW63" s="375"/>
      <c r="AX63" s="375"/>
      <c r="AY63" s="376"/>
      <c r="AZ63" s="367" t="str">
        <f>IF(A63="","",IF(F63&lt;&gt;'Paramètres SERIES'!$K$12,"",COUNTIF($G$7:$G$206,G63)))</f>
        <v/>
      </c>
      <c r="BA63" s="343" t="str">
        <f t="shared" si="1"/>
        <v/>
      </c>
      <c r="BB63" s="394" t="str">
        <f t="shared" si="2"/>
        <v/>
      </c>
    </row>
    <row r="64" spans="1:54" s="347" customFormat="1" x14ac:dyDescent="0.25">
      <c r="A64" s="374"/>
      <c r="B64" s="375"/>
      <c r="C64" s="375"/>
      <c r="D64" s="375"/>
      <c r="E64" s="375"/>
      <c r="F64" s="376"/>
      <c r="G64" s="374"/>
      <c r="H64" s="375"/>
      <c r="I64" s="375"/>
      <c r="J64" s="375"/>
      <c r="K64" s="375"/>
      <c r="L64" s="376"/>
      <c r="M64" s="569"/>
      <c r="N64" s="374"/>
      <c r="O64" s="375"/>
      <c r="P64" s="375"/>
      <c r="Q64" s="375"/>
      <c r="R64" s="376"/>
      <c r="S64" s="374"/>
      <c r="T64" s="375"/>
      <c r="U64" s="375"/>
      <c r="V64" s="375"/>
      <c r="W64" s="376"/>
      <c r="X64" s="566"/>
      <c r="Y64" s="375"/>
      <c r="Z64" s="375"/>
      <c r="AA64" s="375"/>
      <c r="AB64" s="375"/>
      <c r="AC64" s="375"/>
      <c r="AD64" s="375"/>
      <c r="AE64" s="375"/>
      <c r="AF64" s="375"/>
      <c r="AG64" s="375"/>
      <c r="AH64" s="375"/>
      <c r="AI64" s="375"/>
      <c r="AJ64" s="375"/>
      <c r="AK64" s="375"/>
      <c r="AL64" s="375"/>
      <c r="AM64" s="568"/>
      <c r="AN64" s="374"/>
      <c r="AO64" s="376"/>
      <c r="AP64" s="374"/>
      <c r="AQ64" s="375"/>
      <c r="AR64" s="375"/>
      <c r="AS64" s="375"/>
      <c r="AT64" s="376"/>
      <c r="AU64" s="566"/>
      <c r="AV64" s="375"/>
      <c r="AW64" s="375"/>
      <c r="AX64" s="375"/>
      <c r="AY64" s="376"/>
      <c r="AZ64" s="367" t="str">
        <f>IF(A64="","",IF(F64&lt;&gt;'Paramètres SERIES'!$K$12,"",COUNTIF($G$7:$G$206,G64)))</f>
        <v/>
      </c>
      <c r="BA64" s="343" t="str">
        <f t="shared" si="1"/>
        <v/>
      </c>
      <c r="BB64" s="394" t="str">
        <f t="shared" si="2"/>
        <v/>
      </c>
    </row>
    <row r="65" spans="1:54" s="347" customFormat="1" x14ac:dyDescent="0.25">
      <c r="A65" s="374"/>
      <c r="B65" s="375"/>
      <c r="C65" s="375"/>
      <c r="D65" s="375"/>
      <c r="E65" s="375"/>
      <c r="F65" s="376"/>
      <c r="G65" s="374"/>
      <c r="H65" s="375"/>
      <c r="I65" s="375"/>
      <c r="J65" s="375"/>
      <c r="K65" s="375"/>
      <c r="L65" s="376"/>
      <c r="M65" s="569"/>
      <c r="N65" s="374"/>
      <c r="O65" s="375"/>
      <c r="P65" s="375"/>
      <c r="Q65" s="375"/>
      <c r="R65" s="376"/>
      <c r="S65" s="374"/>
      <c r="T65" s="375"/>
      <c r="U65" s="375"/>
      <c r="V65" s="375"/>
      <c r="W65" s="376"/>
      <c r="X65" s="566"/>
      <c r="Y65" s="375"/>
      <c r="Z65" s="375"/>
      <c r="AA65" s="375"/>
      <c r="AB65" s="375"/>
      <c r="AC65" s="375"/>
      <c r="AD65" s="375"/>
      <c r="AE65" s="375"/>
      <c r="AF65" s="375"/>
      <c r="AG65" s="375"/>
      <c r="AH65" s="375"/>
      <c r="AI65" s="375"/>
      <c r="AJ65" s="375"/>
      <c r="AK65" s="375"/>
      <c r="AL65" s="375"/>
      <c r="AM65" s="568"/>
      <c r="AN65" s="374"/>
      <c r="AO65" s="376"/>
      <c r="AP65" s="374"/>
      <c r="AQ65" s="375"/>
      <c r="AR65" s="375"/>
      <c r="AS65" s="375"/>
      <c r="AT65" s="376"/>
      <c r="AU65" s="566"/>
      <c r="AV65" s="375"/>
      <c r="AW65" s="375"/>
      <c r="AX65" s="375"/>
      <c r="AY65" s="376"/>
      <c r="AZ65" s="367" t="str">
        <f>IF(A65="","",IF(F65&lt;&gt;'Paramètres SERIES'!$K$12,"",COUNTIF($G$7:$G$206,G65)))</f>
        <v/>
      </c>
      <c r="BA65" s="343" t="str">
        <f t="shared" si="1"/>
        <v/>
      </c>
      <c r="BB65" s="394" t="str">
        <f t="shared" si="2"/>
        <v/>
      </c>
    </row>
    <row r="66" spans="1:54" s="347" customFormat="1" x14ac:dyDescent="0.25">
      <c r="A66" s="374"/>
      <c r="B66" s="375"/>
      <c r="C66" s="375"/>
      <c r="D66" s="375"/>
      <c r="E66" s="375"/>
      <c r="F66" s="376"/>
      <c r="G66" s="374"/>
      <c r="H66" s="375"/>
      <c r="I66" s="375"/>
      <c r="J66" s="375"/>
      <c r="K66" s="375"/>
      <c r="L66" s="376"/>
      <c r="M66" s="569"/>
      <c r="N66" s="374"/>
      <c r="O66" s="375"/>
      <c r="P66" s="375"/>
      <c r="Q66" s="375"/>
      <c r="R66" s="376"/>
      <c r="S66" s="374"/>
      <c r="T66" s="375"/>
      <c r="U66" s="375"/>
      <c r="V66" s="375"/>
      <c r="W66" s="376"/>
      <c r="X66" s="566"/>
      <c r="Y66" s="375"/>
      <c r="Z66" s="375"/>
      <c r="AA66" s="375"/>
      <c r="AB66" s="375"/>
      <c r="AC66" s="375"/>
      <c r="AD66" s="375"/>
      <c r="AE66" s="375"/>
      <c r="AF66" s="375"/>
      <c r="AG66" s="375"/>
      <c r="AH66" s="375"/>
      <c r="AI66" s="375"/>
      <c r="AJ66" s="375"/>
      <c r="AK66" s="375"/>
      <c r="AL66" s="375"/>
      <c r="AM66" s="568"/>
      <c r="AN66" s="374"/>
      <c r="AO66" s="376"/>
      <c r="AP66" s="374"/>
      <c r="AQ66" s="375"/>
      <c r="AR66" s="375"/>
      <c r="AS66" s="375"/>
      <c r="AT66" s="376"/>
      <c r="AU66" s="566"/>
      <c r="AV66" s="375"/>
      <c r="AW66" s="375"/>
      <c r="AX66" s="375"/>
      <c r="AY66" s="376"/>
      <c r="AZ66" s="367" t="str">
        <f>IF(A66="","",IF(F66&lt;&gt;'Paramètres SERIES'!$K$12,"",COUNTIF($G$7:$G$206,G66)))</f>
        <v/>
      </c>
      <c r="BA66" s="343" t="str">
        <f t="shared" si="1"/>
        <v/>
      </c>
      <c r="BB66" s="394" t="str">
        <f t="shared" si="2"/>
        <v/>
      </c>
    </row>
    <row r="67" spans="1:54" s="347" customFormat="1" x14ac:dyDescent="0.25">
      <c r="A67" s="374"/>
      <c r="B67" s="375"/>
      <c r="C67" s="375"/>
      <c r="D67" s="375"/>
      <c r="E67" s="375"/>
      <c r="F67" s="376"/>
      <c r="G67" s="374"/>
      <c r="H67" s="375"/>
      <c r="I67" s="375"/>
      <c r="J67" s="375"/>
      <c r="K67" s="375"/>
      <c r="L67" s="376"/>
      <c r="M67" s="569"/>
      <c r="N67" s="374"/>
      <c r="O67" s="375"/>
      <c r="P67" s="375"/>
      <c r="Q67" s="375"/>
      <c r="R67" s="376"/>
      <c r="S67" s="374"/>
      <c r="T67" s="375"/>
      <c r="U67" s="375"/>
      <c r="V67" s="375"/>
      <c r="W67" s="376"/>
      <c r="X67" s="566"/>
      <c r="Y67" s="375"/>
      <c r="Z67" s="375"/>
      <c r="AA67" s="375"/>
      <c r="AB67" s="375"/>
      <c r="AC67" s="375"/>
      <c r="AD67" s="375"/>
      <c r="AE67" s="375"/>
      <c r="AF67" s="375"/>
      <c r="AG67" s="375"/>
      <c r="AH67" s="375"/>
      <c r="AI67" s="375"/>
      <c r="AJ67" s="375"/>
      <c r="AK67" s="375"/>
      <c r="AL67" s="375"/>
      <c r="AM67" s="568"/>
      <c r="AN67" s="374"/>
      <c r="AO67" s="376"/>
      <c r="AP67" s="374"/>
      <c r="AQ67" s="375"/>
      <c r="AR67" s="375"/>
      <c r="AS67" s="375"/>
      <c r="AT67" s="376"/>
      <c r="AU67" s="566"/>
      <c r="AV67" s="375"/>
      <c r="AW67" s="375"/>
      <c r="AX67" s="375"/>
      <c r="AY67" s="376"/>
      <c r="AZ67" s="367" t="str">
        <f>IF(A67="","",IF(F67&lt;&gt;'Paramètres SERIES'!$K$12,"",COUNTIF($G$7:$G$206,G67)))</f>
        <v/>
      </c>
      <c r="BA67" s="343" t="str">
        <f t="shared" si="1"/>
        <v/>
      </c>
      <c r="BB67" s="394" t="str">
        <f t="shared" si="2"/>
        <v/>
      </c>
    </row>
    <row r="68" spans="1:54" s="347" customFormat="1" x14ac:dyDescent="0.25">
      <c r="A68" s="374"/>
      <c r="B68" s="375"/>
      <c r="C68" s="375"/>
      <c r="D68" s="375"/>
      <c r="E68" s="375"/>
      <c r="F68" s="376"/>
      <c r="G68" s="374"/>
      <c r="H68" s="375"/>
      <c r="I68" s="375"/>
      <c r="J68" s="375"/>
      <c r="K68" s="375"/>
      <c r="L68" s="376"/>
      <c r="M68" s="569"/>
      <c r="N68" s="374"/>
      <c r="O68" s="375"/>
      <c r="P68" s="375"/>
      <c r="Q68" s="375"/>
      <c r="R68" s="376"/>
      <c r="S68" s="374"/>
      <c r="T68" s="375"/>
      <c r="U68" s="375"/>
      <c r="V68" s="375"/>
      <c r="W68" s="376"/>
      <c r="X68" s="566"/>
      <c r="Y68" s="375"/>
      <c r="Z68" s="375"/>
      <c r="AA68" s="375"/>
      <c r="AB68" s="375"/>
      <c r="AC68" s="375"/>
      <c r="AD68" s="375"/>
      <c r="AE68" s="375"/>
      <c r="AF68" s="375"/>
      <c r="AG68" s="375"/>
      <c r="AH68" s="375"/>
      <c r="AI68" s="375"/>
      <c r="AJ68" s="375"/>
      <c r="AK68" s="375"/>
      <c r="AL68" s="375"/>
      <c r="AM68" s="568"/>
      <c r="AN68" s="374"/>
      <c r="AO68" s="376"/>
      <c r="AP68" s="374"/>
      <c r="AQ68" s="375"/>
      <c r="AR68" s="375"/>
      <c r="AS68" s="375"/>
      <c r="AT68" s="376"/>
      <c r="AU68" s="566"/>
      <c r="AV68" s="375"/>
      <c r="AW68" s="375"/>
      <c r="AX68" s="375"/>
      <c r="AY68" s="376"/>
      <c r="AZ68" s="367" t="str">
        <f>IF(A68="","",IF(F68&lt;&gt;'Paramètres SERIES'!$K$12,"",COUNTIF($G$7:$G$206,G68)))</f>
        <v/>
      </c>
      <c r="BA68" s="343" t="str">
        <f t="shared" si="1"/>
        <v/>
      </c>
      <c r="BB68" s="394" t="str">
        <f t="shared" si="2"/>
        <v/>
      </c>
    </row>
    <row r="69" spans="1:54" s="347" customFormat="1" x14ac:dyDescent="0.25">
      <c r="A69" s="374"/>
      <c r="B69" s="375"/>
      <c r="C69" s="375"/>
      <c r="D69" s="375"/>
      <c r="E69" s="375"/>
      <c r="F69" s="376"/>
      <c r="G69" s="374"/>
      <c r="H69" s="375"/>
      <c r="I69" s="375"/>
      <c r="J69" s="375"/>
      <c r="K69" s="375"/>
      <c r="L69" s="376"/>
      <c r="M69" s="569"/>
      <c r="N69" s="374"/>
      <c r="O69" s="375"/>
      <c r="P69" s="375"/>
      <c r="Q69" s="375"/>
      <c r="R69" s="376"/>
      <c r="S69" s="374"/>
      <c r="T69" s="375"/>
      <c r="U69" s="375"/>
      <c r="V69" s="375"/>
      <c r="W69" s="376"/>
      <c r="X69" s="566"/>
      <c r="Y69" s="375"/>
      <c r="Z69" s="375"/>
      <c r="AA69" s="375"/>
      <c r="AB69" s="375"/>
      <c r="AC69" s="375"/>
      <c r="AD69" s="375"/>
      <c r="AE69" s="375"/>
      <c r="AF69" s="375"/>
      <c r="AG69" s="375"/>
      <c r="AH69" s="375"/>
      <c r="AI69" s="375"/>
      <c r="AJ69" s="375"/>
      <c r="AK69" s="375"/>
      <c r="AL69" s="375"/>
      <c r="AM69" s="568"/>
      <c r="AN69" s="374"/>
      <c r="AO69" s="376"/>
      <c r="AP69" s="374"/>
      <c r="AQ69" s="375"/>
      <c r="AR69" s="375"/>
      <c r="AS69" s="375"/>
      <c r="AT69" s="376"/>
      <c r="AU69" s="566"/>
      <c r="AV69" s="375"/>
      <c r="AW69" s="375"/>
      <c r="AX69" s="375"/>
      <c r="AY69" s="376"/>
      <c r="AZ69" s="367" t="str">
        <f>IF(A69="","",IF(F69&lt;&gt;'Paramètres SERIES'!$K$12,"",COUNTIF($G$7:$G$206,G69)))</f>
        <v/>
      </c>
      <c r="BA69" s="343" t="str">
        <f t="shared" si="1"/>
        <v/>
      </c>
      <c r="BB69" s="394" t="str">
        <f t="shared" si="2"/>
        <v/>
      </c>
    </row>
    <row r="70" spans="1:54" s="347" customFormat="1" x14ac:dyDescent="0.25">
      <c r="A70" s="374"/>
      <c r="B70" s="375"/>
      <c r="C70" s="375"/>
      <c r="D70" s="375"/>
      <c r="E70" s="375"/>
      <c r="F70" s="376"/>
      <c r="G70" s="374"/>
      <c r="H70" s="375"/>
      <c r="I70" s="375"/>
      <c r="J70" s="375"/>
      <c r="K70" s="375"/>
      <c r="L70" s="376"/>
      <c r="M70" s="569"/>
      <c r="N70" s="374"/>
      <c r="O70" s="375"/>
      <c r="P70" s="375"/>
      <c r="Q70" s="375"/>
      <c r="R70" s="376"/>
      <c r="S70" s="374"/>
      <c r="T70" s="375"/>
      <c r="U70" s="375"/>
      <c r="V70" s="375"/>
      <c r="W70" s="376"/>
      <c r="X70" s="566"/>
      <c r="Y70" s="375"/>
      <c r="Z70" s="375"/>
      <c r="AA70" s="375"/>
      <c r="AB70" s="375"/>
      <c r="AC70" s="375"/>
      <c r="AD70" s="375"/>
      <c r="AE70" s="375"/>
      <c r="AF70" s="375"/>
      <c r="AG70" s="375"/>
      <c r="AH70" s="375"/>
      <c r="AI70" s="375"/>
      <c r="AJ70" s="375"/>
      <c r="AK70" s="375"/>
      <c r="AL70" s="375"/>
      <c r="AM70" s="568"/>
      <c r="AN70" s="374"/>
      <c r="AO70" s="376"/>
      <c r="AP70" s="374"/>
      <c r="AQ70" s="375"/>
      <c r="AR70" s="375"/>
      <c r="AS70" s="375"/>
      <c r="AT70" s="376"/>
      <c r="AU70" s="566"/>
      <c r="AV70" s="375"/>
      <c r="AW70" s="375"/>
      <c r="AX70" s="375"/>
      <c r="AY70" s="376"/>
      <c r="AZ70" s="367" t="str">
        <f>IF(A70="","",IF(F70&lt;&gt;'Paramètres SERIES'!$K$12,"",COUNTIF($G$7:$G$206,G70)))</f>
        <v/>
      </c>
      <c r="BA70" s="343" t="str">
        <f t="shared" si="1"/>
        <v/>
      </c>
      <c r="BB70" s="394" t="str">
        <f t="shared" si="2"/>
        <v/>
      </c>
    </row>
    <row r="71" spans="1:54" s="347" customFormat="1" x14ac:dyDescent="0.25">
      <c r="A71" s="374"/>
      <c r="B71" s="375"/>
      <c r="C71" s="375"/>
      <c r="D71" s="375"/>
      <c r="E71" s="375"/>
      <c r="F71" s="376"/>
      <c r="G71" s="374"/>
      <c r="H71" s="375"/>
      <c r="I71" s="375"/>
      <c r="J71" s="375"/>
      <c r="K71" s="375"/>
      <c r="L71" s="376"/>
      <c r="M71" s="569"/>
      <c r="N71" s="374"/>
      <c r="O71" s="375"/>
      <c r="P71" s="375"/>
      <c r="Q71" s="375"/>
      <c r="R71" s="376"/>
      <c r="S71" s="374"/>
      <c r="T71" s="375"/>
      <c r="U71" s="375"/>
      <c r="V71" s="375"/>
      <c r="W71" s="376"/>
      <c r="X71" s="566"/>
      <c r="Y71" s="375"/>
      <c r="Z71" s="375"/>
      <c r="AA71" s="375"/>
      <c r="AB71" s="375"/>
      <c r="AC71" s="375"/>
      <c r="AD71" s="375"/>
      <c r="AE71" s="375"/>
      <c r="AF71" s="375"/>
      <c r="AG71" s="375"/>
      <c r="AH71" s="375"/>
      <c r="AI71" s="375"/>
      <c r="AJ71" s="375"/>
      <c r="AK71" s="375"/>
      <c r="AL71" s="375"/>
      <c r="AM71" s="568"/>
      <c r="AN71" s="374"/>
      <c r="AO71" s="376"/>
      <c r="AP71" s="374"/>
      <c r="AQ71" s="375"/>
      <c r="AR71" s="375"/>
      <c r="AS71" s="375"/>
      <c r="AT71" s="376"/>
      <c r="AU71" s="566"/>
      <c r="AV71" s="375"/>
      <c r="AW71" s="375"/>
      <c r="AX71" s="375"/>
      <c r="AY71" s="376"/>
      <c r="AZ71" s="367" t="str">
        <f>IF(A71="","",IF(F71&lt;&gt;'Paramètres SERIES'!$K$12,"",COUNTIF($G$7:$G$206,G71)))</f>
        <v/>
      </c>
      <c r="BA71" s="343" t="str">
        <f t="shared" si="1"/>
        <v/>
      </c>
      <c r="BB71" s="394" t="str">
        <f t="shared" si="2"/>
        <v/>
      </c>
    </row>
    <row r="72" spans="1:54" s="347" customFormat="1" x14ac:dyDescent="0.25">
      <c r="A72" s="374"/>
      <c r="B72" s="375"/>
      <c r="C72" s="375"/>
      <c r="D72" s="375"/>
      <c r="E72" s="375"/>
      <c r="F72" s="376"/>
      <c r="G72" s="374"/>
      <c r="H72" s="375"/>
      <c r="I72" s="375"/>
      <c r="J72" s="375"/>
      <c r="K72" s="375"/>
      <c r="L72" s="376"/>
      <c r="M72" s="569"/>
      <c r="N72" s="374"/>
      <c r="O72" s="375"/>
      <c r="P72" s="375"/>
      <c r="Q72" s="375"/>
      <c r="R72" s="376"/>
      <c r="S72" s="374"/>
      <c r="T72" s="375"/>
      <c r="U72" s="375"/>
      <c r="V72" s="375"/>
      <c r="W72" s="376"/>
      <c r="X72" s="566"/>
      <c r="Y72" s="375"/>
      <c r="Z72" s="375"/>
      <c r="AA72" s="375"/>
      <c r="AB72" s="375"/>
      <c r="AC72" s="375"/>
      <c r="AD72" s="375"/>
      <c r="AE72" s="375"/>
      <c r="AF72" s="375"/>
      <c r="AG72" s="375"/>
      <c r="AH72" s="375"/>
      <c r="AI72" s="375"/>
      <c r="AJ72" s="375"/>
      <c r="AK72" s="375"/>
      <c r="AL72" s="375"/>
      <c r="AM72" s="568"/>
      <c r="AN72" s="374"/>
      <c r="AO72" s="376"/>
      <c r="AP72" s="374"/>
      <c r="AQ72" s="375"/>
      <c r="AR72" s="375"/>
      <c r="AS72" s="375"/>
      <c r="AT72" s="376"/>
      <c r="AU72" s="566"/>
      <c r="AV72" s="375"/>
      <c r="AW72" s="375"/>
      <c r="AX72" s="375"/>
      <c r="AY72" s="376"/>
      <c r="AZ72" s="367" t="str">
        <f>IF(A72="","",IF(F72&lt;&gt;'Paramètres SERIES'!$K$12,"",COUNTIF($G$7:$G$206,G72)))</f>
        <v/>
      </c>
      <c r="BA72" s="343" t="str">
        <f t="shared" ref="BA72:BA135" si="3">IF(A72="","",COUNTIFS($G$7:$G$206,G72,$D$7:$D$206,D72))</f>
        <v/>
      </c>
      <c r="BB72" s="394" t="str">
        <f t="shared" ref="BB72:BB135" si="4">IF(A72="","",IF(AY72="",BA72,IF(D72=D71,BB71+1,1)))</f>
        <v/>
      </c>
    </row>
    <row r="73" spans="1:54" s="347" customFormat="1" x14ac:dyDescent="0.25">
      <c r="A73" s="374"/>
      <c r="B73" s="375"/>
      <c r="C73" s="375"/>
      <c r="D73" s="375"/>
      <c r="E73" s="375"/>
      <c r="F73" s="376"/>
      <c r="G73" s="374"/>
      <c r="H73" s="375"/>
      <c r="I73" s="375"/>
      <c r="J73" s="375"/>
      <c r="K73" s="375"/>
      <c r="L73" s="376"/>
      <c r="M73" s="569"/>
      <c r="N73" s="374"/>
      <c r="O73" s="375"/>
      <c r="P73" s="375"/>
      <c r="Q73" s="375"/>
      <c r="R73" s="376"/>
      <c r="S73" s="374"/>
      <c r="T73" s="375"/>
      <c r="U73" s="375"/>
      <c r="V73" s="375"/>
      <c r="W73" s="376"/>
      <c r="X73" s="566"/>
      <c r="Y73" s="375"/>
      <c r="Z73" s="375"/>
      <c r="AA73" s="375"/>
      <c r="AB73" s="375"/>
      <c r="AC73" s="375"/>
      <c r="AD73" s="375"/>
      <c r="AE73" s="375"/>
      <c r="AF73" s="375"/>
      <c r="AG73" s="375"/>
      <c r="AH73" s="375"/>
      <c r="AI73" s="375"/>
      <c r="AJ73" s="375"/>
      <c r="AK73" s="375"/>
      <c r="AL73" s="375"/>
      <c r="AM73" s="568"/>
      <c r="AN73" s="374"/>
      <c r="AO73" s="376"/>
      <c r="AP73" s="374"/>
      <c r="AQ73" s="375"/>
      <c r="AR73" s="375"/>
      <c r="AS73" s="375"/>
      <c r="AT73" s="376"/>
      <c r="AU73" s="566"/>
      <c r="AV73" s="375"/>
      <c r="AW73" s="375"/>
      <c r="AX73" s="375"/>
      <c r="AY73" s="376"/>
      <c r="AZ73" s="367" t="str">
        <f>IF(A73="","",IF(F73&lt;&gt;'Paramètres SERIES'!$K$12,"",COUNTIF($G$7:$G$206,G73)))</f>
        <v/>
      </c>
      <c r="BA73" s="343" t="str">
        <f t="shared" si="3"/>
        <v/>
      </c>
      <c r="BB73" s="394" t="str">
        <f t="shared" si="4"/>
        <v/>
      </c>
    </row>
    <row r="74" spans="1:54" s="347" customFormat="1" x14ac:dyDescent="0.25">
      <c r="A74" s="374"/>
      <c r="B74" s="375"/>
      <c r="C74" s="375"/>
      <c r="D74" s="375"/>
      <c r="E74" s="375"/>
      <c r="F74" s="376"/>
      <c r="G74" s="374"/>
      <c r="H74" s="375"/>
      <c r="I74" s="375"/>
      <c r="J74" s="375"/>
      <c r="K74" s="375"/>
      <c r="L74" s="376"/>
      <c r="M74" s="569"/>
      <c r="N74" s="374"/>
      <c r="O74" s="375"/>
      <c r="P74" s="375"/>
      <c r="Q74" s="375"/>
      <c r="R74" s="376"/>
      <c r="S74" s="374"/>
      <c r="T74" s="375"/>
      <c r="U74" s="375"/>
      <c r="V74" s="375"/>
      <c r="W74" s="376"/>
      <c r="X74" s="566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  <c r="AI74" s="375"/>
      <c r="AJ74" s="375"/>
      <c r="AK74" s="375"/>
      <c r="AL74" s="375"/>
      <c r="AM74" s="568"/>
      <c r="AN74" s="374"/>
      <c r="AO74" s="376"/>
      <c r="AP74" s="374"/>
      <c r="AQ74" s="375"/>
      <c r="AR74" s="375"/>
      <c r="AS74" s="375"/>
      <c r="AT74" s="376"/>
      <c r="AU74" s="566"/>
      <c r="AV74" s="375"/>
      <c r="AW74" s="375"/>
      <c r="AX74" s="375"/>
      <c r="AY74" s="376"/>
      <c r="AZ74" s="367" t="str">
        <f>IF(A74="","",IF(F74&lt;&gt;'Paramètres SERIES'!$K$12,"",COUNTIF($G$7:$G$206,G74)))</f>
        <v/>
      </c>
      <c r="BA74" s="343" t="str">
        <f t="shared" si="3"/>
        <v/>
      </c>
      <c r="BB74" s="394" t="str">
        <f t="shared" si="4"/>
        <v/>
      </c>
    </row>
    <row r="75" spans="1:54" s="347" customFormat="1" x14ac:dyDescent="0.25">
      <c r="A75" s="374"/>
      <c r="B75" s="375"/>
      <c r="C75" s="375"/>
      <c r="D75" s="375"/>
      <c r="E75" s="375"/>
      <c r="F75" s="376"/>
      <c r="G75" s="374"/>
      <c r="H75" s="375"/>
      <c r="I75" s="375"/>
      <c r="J75" s="375"/>
      <c r="K75" s="375"/>
      <c r="L75" s="376"/>
      <c r="M75" s="569"/>
      <c r="N75" s="374"/>
      <c r="O75" s="375"/>
      <c r="P75" s="375"/>
      <c r="Q75" s="375"/>
      <c r="R75" s="376"/>
      <c r="S75" s="374"/>
      <c r="T75" s="375"/>
      <c r="U75" s="375"/>
      <c r="V75" s="375"/>
      <c r="W75" s="376"/>
      <c r="X75" s="566"/>
      <c r="Y75" s="375"/>
      <c r="Z75" s="375"/>
      <c r="AA75" s="375"/>
      <c r="AB75" s="375"/>
      <c r="AC75" s="375"/>
      <c r="AD75" s="375"/>
      <c r="AE75" s="375"/>
      <c r="AF75" s="375"/>
      <c r="AG75" s="375"/>
      <c r="AH75" s="375"/>
      <c r="AI75" s="375"/>
      <c r="AJ75" s="375"/>
      <c r="AK75" s="375"/>
      <c r="AL75" s="375"/>
      <c r="AM75" s="568"/>
      <c r="AN75" s="374"/>
      <c r="AO75" s="376"/>
      <c r="AP75" s="374"/>
      <c r="AQ75" s="375"/>
      <c r="AR75" s="375"/>
      <c r="AS75" s="375"/>
      <c r="AT75" s="376"/>
      <c r="AU75" s="566"/>
      <c r="AV75" s="375"/>
      <c r="AW75" s="375"/>
      <c r="AX75" s="375"/>
      <c r="AY75" s="376"/>
      <c r="AZ75" s="367" t="str">
        <f>IF(A75="","",IF(F75&lt;&gt;'Paramètres SERIES'!$K$12,"",COUNTIF($G$7:$G$206,G75)))</f>
        <v/>
      </c>
      <c r="BA75" s="343" t="str">
        <f t="shared" si="3"/>
        <v/>
      </c>
      <c r="BB75" s="394" t="str">
        <f t="shared" si="4"/>
        <v/>
      </c>
    </row>
    <row r="76" spans="1:54" s="347" customFormat="1" x14ac:dyDescent="0.25">
      <c r="A76" s="374"/>
      <c r="B76" s="375"/>
      <c r="C76" s="375"/>
      <c r="D76" s="375"/>
      <c r="E76" s="375"/>
      <c r="F76" s="376"/>
      <c r="G76" s="374"/>
      <c r="H76" s="375"/>
      <c r="I76" s="375"/>
      <c r="J76" s="375"/>
      <c r="K76" s="375"/>
      <c r="L76" s="376"/>
      <c r="M76" s="569"/>
      <c r="N76" s="374"/>
      <c r="O76" s="375"/>
      <c r="P76" s="375"/>
      <c r="Q76" s="375"/>
      <c r="R76" s="376"/>
      <c r="S76" s="374"/>
      <c r="T76" s="375"/>
      <c r="U76" s="375"/>
      <c r="V76" s="375"/>
      <c r="W76" s="376"/>
      <c r="X76" s="566"/>
      <c r="Y76" s="375"/>
      <c r="Z76" s="375"/>
      <c r="AA76" s="375"/>
      <c r="AB76" s="375"/>
      <c r="AC76" s="375"/>
      <c r="AD76" s="375"/>
      <c r="AE76" s="375"/>
      <c r="AF76" s="375"/>
      <c r="AG76" s="375"/>
      <c r="AH76" s="375"/>
      <c r="AI76" s="375"/>
      <c r="AJ76" s="375"/>
      <c r="AK76" s="375"/>
      <c r="AL76" s="375"/>
      <c r="AM76" s="568"/>
      <c r="AN76" s="374"/>
      <c r="AO76" s="376"/>
      <c r="AP76" s="374"/>
      <c r="AQ76" s="375"/>
      <c r="AR76" s="375"/>
      <c r="AS76" s="375"/>
      <c r="AT76" s="376"/>
      <c r="AU76" s="566"/>
      <c r="AV76" s="375"/>
      <c r="AW76" s="375"/>
      <c r="AX76" s="375"/>
      <c r="AY76" s="376"/>
      <c r="AZ76" s="367" t="str">
        <f>IF(A76="","",IF(F76&lt;&gt;'Paramètres SERIES'!$K$12,"",COUNTIF($G$7:$G$206,G76)))</f>
        <v/>
      </c>
      <c r="BA76" s="343" t="str">
        <f t="shared" si="3"/>
        <v/>
      </c>
      <c r="BB76" s="394" t="str">
        <f t="shared" si="4"/>
        <v/>
      </c>
    </row>
    <row r="77" spans="1:54" s="347" customFormat="1" x14ac:dyDescent="0.25">
      <c r="A77" s="374"/>
      <c r="B77" s="375"/>
      <c r="C77" s="375"/>
      <c r="D77" s="375"/>
      <c r="E77" s="375"/>
      <c r="F77" s="376"/>
      <c r="G77" s="374"/>
      <c r="H77" s="375"/>
      <c r="I77" s="375"/>
      <c r="J77" s="375"/>
      <c r="K77" s="375"/>
      <c r="L77" s="376"/>
      <c r="M77" s="569"/>
      <c r="N77" s="374"/>
      <c r="O77" s="375"/>
      <c r="P77" s="375"/>
      <c r="Q77" s="375"/>
      <c r="R77" s="376"/>
      <c r="S77" s="374"/>
      <c r="T77" s="375"/>
      <c r="U77" s="375"/>
      <c r="V77" s="375"/>
      <c r="W77" s="376"/>
      <c r="X77" s="566"/>
      <c r="Y77" s="375"/>
      <c r="Z77" s="375"/>
      <c r="AA77" s="375"/>
      <c r="AB77" s="375"/>
      <c r="AC77" s="375"/>
      <c r="AD77" s="375"/>
      <c r="AE77" s="375"/>
      <c r="AF77" s="375"/>
      <c r="AG77" s="375"/>
      <c r="AH77" s="375"/>
      <c r="AI77" s="375"/>
      <c r="AJ77" s="375"/>
      <c r="AK77" s="375"/>
      <c r="AL77" s="375"/>
      <c r="AM77" s="568"/>
      <c r="AN77" s="374"/>
      <c r="AO77" s="376"/>
      <c r="AP77" s="374"/>
      <c r="AQ77" s="375"/>
      <c r="AR77" s="375"/>
      <c r="AS77" s="375"/>
      <c r="AT77" s="376"/>
      <c r="AU77" s="566"/>
      <c r="AV77" s="375"/>
      <c r="AW77" s="375"/>
      <c r="AX77" s="375"/>
      <c r="AY77" s="376"/>
      <c r="AZ77" s="367" t="str">
        <f>IF(A77="","",IF(F77&lt;&gt;'Paramètres SERIES'!$K$12,"",COUNTIF($G$7:$G$206,G77)))</f>
        <v/>
      </c>
      <c r="BA77" s="343" t="str">
        <f t="shared" si="3"/>
        <v/>
      </c>
      <c r="BB77" s="394" t="str">
        <f t="shared" si="4"/>
        <v/>
      </c>
    </row>
    <row r="78" spans="1:54" s="347" customFormat="1" x14ac:dyDescent="0.25">
      <c r="A78" s="374"/>
      <c r="B78" s="375"/>
      <c r="C78" s="375"/>
      <c r="D78" s="375"/>
      <c r="E78" s="375"/>
      <c r="F78" s="376"/>
      <c r="G78" s="374"/>
      <c r="H78" s="375"/>
      <c r="I78" s="375"/>
      <c r="J78" s="375"/>
      <c r="K78" s="375"/>
      <c r="L78" s="376"/>
      <c r="M78" s="569"/>
      <c r="N78" s="374"/>
      <c r="O78" s="375"/>
      <c r="P78" s="375"/>
      <c r="Q78" s="375"/>
      <c r="R78" s="376"/>
      <c r="S78" s="374"/>
      <c r="T78" s="375"/>
      <c r="U78" s="375"/>
      <c r="V78" s="375"/>
      <c r="W78" s="376"/>
      <c r="X78" s="566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568"/>
      <c r="AN78" s="374"/>
      <c r="AO78" s="376"/>
      <c r="AP78" s="374"/>
      <c r="AQ78" s="375"/>
      <c r="AR78" s="375"/>
      <c r="AS78" s="375"/>
      <c r="AT78" s="376"/>
      <c r="AU78" s="566"/>
      <c r="AV78" s="375"/>
      <c r="AW78" s="375"/>
      <c r="AX78" s="375"/>
      <c r="AY78" s="376"/>
      <c r="AZ78" s="367" t="str">
        <f>IF(A78="","",IF(F78&lt;&gt;'Paramètres SERIES'!$K$12,"",COUNTIF($G$7:$G$206,G78)))</f>
        <v/>
      </c>
      <c r="BA78" s="343" t="str">
        <f t="shared" si="3"/>
        <v/>
      </c>
      <c r="BB78" s="394" t="str">
        <f t="shared" si="4"/>
        <v/>
      </c>
    </row>
    <row r="79" spans="1:54" s="347" customFormat="1" x14ac:dyDescent="0.25">
      <c r="A79" s="374"/>
      <c r="B79" s="375"/>
      <c r="C79" s="375"/>
      <c r="D79" s="375"/>
      <c r="E79" s="375"/>
      <c r="F79" s="376"/>
      <c r="G79" s="374"/>
      <c r="H79" s="375"/>
      <c r="I79" s="375"/>
      <c r="J79" s="375"/>
      <c r="K79" s="375"/>
      <c r="L79" s="376"/>
      <c r="M79" s="569"/>
      <c r="N79" s="374"/>
      <c r="O79" s="375"/>
      <c r="P79" s="375"/>
      <c r="Q79" s="375"/>
      <c r="R79" s="376"/>
      <c r="S79" s="374"/>
      <c r="T79" s="375"/>
      <c r="U79" s="375"/>
      <c r="V79" s="375"/>
      <c r="W79" s="376"/>
      <c r="X79" s="566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568"/>
      <c r="AN79" s="374"/>
      <c r="AO79" s="376"/>
      <c r="AP79" s="374"/>
      <c r="AQ79" s="375"/>
      <c r="AR79" s="375"/>
      <c r="AS79" s="375"/>
      <c r="AT79" s="376"/>
      <c r="AU79" s="566"/>
      <c r="AV79" s="375"/>
      <c r="AW79" s="375"/>
      <c r="AX79" s="375"/>
      <c r="AY79" s="376"/>
      <c r="AZ79" s="367" t="str">
        <f>IF(A79="","",IF(F79&lt;&gt;'Paramètres SERIES'!$K$12,"",COUNTIF($G$7:$G$206,G79)))</f>
        <v/>
      </c>
      <c r="BA79" s="343" t="str">
        <f t="shared" si="3"/>
        <v/>
      </c>
      <c r="BB79" s="394" t="str">
        <f t="shared" si="4"/>
        <v/>
      </c>
    </row>
    <row r="80" spans="1:54" s="347" customFormat="1" x14ac:dyDescent="0.25">
      <c r="A80" s="374"/>
      <c r="B80" s="375"/>
      <c r="C80" s="375"/>
      <c r="D80" s="375"/>
      <c r="E80" s="375"/>
      <c r="F80" s="376"/>
      <c r="G80" s="374"/>
      <c r="H80" s="375"/>
      <c r="I80" s="375"/>
      <c r="J80" s="375"/>
      <c r="K80" s="375"/>
      <c r="L80" s="376"/>
      <c r="M80" s="569"/>
      <c r="N80" s="374"/>
      <c r="O80" s="375"/>
      <c r="P80" s="375"/>
      <c r="Q80" s="375"/>
      <c r="R80" s="376"/>
      <c r="S80" s="374"/>
      <c r="T80" s="375"/>
      <c r="U80" s="375"/>
      <c r="V80" s="375"/>
      <c r="W80" s="376"/>
      <c r="X80" s="566"/>
      <c r="Y80" s="375"/>
      <c r="Z80" s="375"/>
      <c r="AA80" s="375"/>
      <c r="AB80" s="375"/>
      <c r="AC80" s="375"/>
      <c r="AD80" s="375"/>
      <c r="AE80" s="375"/>
      <c r="AF80" s="375"/>
      <c r="AG80" s="375"/>
      <c r="AH80" s="375"/>
      <c r="AI80" s="375"/>
      <c r="AJ80" s="375"/>
      <c r="AK80" s="375"/>
      <c r="AL80" s="375"/>
      <c r="AM80" s="568"/>
      <c r="AN80" s="374"/>
      <c r="AO80" s="376"/>
      <c r="AP80" s="374"/>
      <c r="AQ80" s="375"/>
      <c r="AR80" s="375"/>
      <c r="AS80" s="375"/>
      <c r="AT80" s="376"/>
      <c r="AU80" s="566"/>
      <c r="AV80" s="375"/>
      <c r="AW80" s="375"/>
      <c r="AX80" s="375"/>
      <c r="AY80" s="376"/>
      <c r="AZ80" s="367" t="str">
        <f>IF(A80="","",IF(F80&lt;&gt;'Paramètres SERIES'!$K$12,"",COUNTIF($G$7:$G$206,G80)))</f>
        <v/>
      </c>
      <c r="BA80" s="343" t="str">
        <f t="shared" si="3"/>
        <v/>
      </c>
      <c r="BB80" s="394" t="str">
        <f t="shared" si="4"/>
        <v/>
      </c>
    </row>
    <row r="81" spans="1:54" s="347" customFormat="1" x14ac:dyDescent="0.25">
      <c r="A81" s="374"/>
      <c r="B81" s="375"/>
      <c r="C81" s="375"/>
      <c r="D81" s="375"/>
      <c r="E81" s="375"/>
      <c r="F81" s="376"/>
      <c r="G81" s="374"/>
      <c r="H81" s="375"/>
      <c r="I81" s="375"/>
      <c r="J81" s="375"/>
      <c r="K81" s="375"/>
      <c r="L81" s="376"/>
      <c r="M81" s="569"/>
      <c r="N81" s="374"/>
      <c r="O81" s="375"/>
      <c r="P81" s="375"/>
      <c r="Q81" s="375"/>
      <c r="R81" s="376"/>
      <c r="S81" s="374"/>
      <c r="T81" s="375"/>
      <c r="U81" s="375"/>
      <c r="V81" s="375"/>
      <c r="W81" s="376"/>
      <c r="X81" s="566"/>
      <c r="Y81" s="375"/>
      <c r="Z81" s="375"/>
      <c r="AA81" s="375"/>
      <c r="AB81" s="375"/>
      <c r="AC81" s="375"/>
      <c r="AD81" s="375"/>
      <c r="AE81" s="375"/>
      <c r="AF81" s="375"/>
      <c r="AG81" s="375"/>
      <c r="AH81" s="375"/>
      <c r="AI81" s="375"/>
      <c r="AJ81" s="375"/>
      <c r="AK81" s="375"/>
      <c r="AL81" s="375"/>
      <c r="AM81" s="568"/>
      <c r="AN81" s="374"/>
      <c r="AO81" s="376"/>
      <c r="AP81" s="374"/>
      <c r="AQ81" s="375"/>
      <c r="AR81" s="375"/>
      <c r="AS81" s="375"/>
      <c r="AT81" s="376"/>
      <c r="AU81" s="566"/>
      <c r="AV81" s="375"/>
      <c r="AW81" s="375"/>
      <c r="AX81" s="375"/>
      <c r="AY81" s="376"/>
      <c r="AZ81" s="367" t="str">
        <f>IF(A81="","",IF(F81&lt;&gt;'Paramètres SERIES'!$K$12,"",COUNTIF($G$7:$G$206,G81)))</f>
        <v/>
      </c>
      <c r="BA81" s="343" t="str">
        <f t="shared" si="3"/>
        <v/>
      </c>
      <c r="BB81" s="394" t="str">
        <f t="shared" si="4"/>
        <v/>
      </c>
    </row>
    <row r="82" spans="1:54" s="347" customFormat="1" x14ac:dyDescent="0.25">
      <c r="A82" s="374"/>
      <c r="B82" s="375"/>
      <c r="C82" s="375"/>
      <c r="D82" s="375"/>
      <c r="E82" s="375"/>
      <c r="F82" s="376"/>
      <c r="G82" s="374"/>
      <c r="H82" s="375"/>
      <c r="I82" s="375"/>
      <c r="J82" s="375"/>
      <c r="K82" s="375"/>
      <c r="L82" s="376"/>
      <c r="M82" s="569"/>
      <c r="N82" s="374"/>
      <c r="O82" s="375"/>
      <c r="P82" s="375"/>
      <c r="Q82" s="375"/>
      <c r="R82" s="376"/>
      <c r="S82" s="374"/>
      <c r="T82" s="375"/>
      <c r="U82" s="375"/>
      <c r="V82" s="375"/>
      <c r="W82" s="376"/>
      <c r="X82" s="566"/>
      <c r="Y82" s="375"/>
      <c r="Z82" s="375"/>
      <c r="AA82" s="375"/>
      <c r="AB82" s="375"/>
      <c r="AC82" s="375"/>
      <c r="AD82" s="375"/>
      <c r="AE82" s="375"/>
      <c r="AF82" s="375"/>
      <c r="AG82" s="375"/>
      <c r="AH82" s="375"/>
      <c r="AI82" s="375"/>
      <c r="AJ82" s="375"/>
      <c r="AK82" s="375"/>
      <c r="AL82" s="375"/>
      <c r="AM82" s="568"/>
      <c r="AN82" s="374"/>
      <c r="AO82" s="376"/>
      <c r="AP82" s="374"/>
      <c r="AQ82" s="375"/>
      <c r="AR82" s="375"/>
      <c r="AS82" s="375"/>
      <c r="AT82" s="376"/>
      <c r="AU82" s="566"/>
      <c r="AV82" s="375"/>
      <c r="AW82" s="375"/>
      <c r="AX82" s="375"/>
      <c r="AY82" s="376"/>
      <c r="AZ82" s="367" t="str">
        <f>IF(A82="","",IF(F82&lt;&gt;'Paramètres SERIES'!$K$12,"",COUNTIF($G$7:$G$206,G82)))</f>
        <v/>
      </c>
      <c r="BA82" s="343" t="str">
        <f t="shared" si="3"/>
        <v/>
      </c>
      <c r="BB82" s="394" t="str">
        <f t="shared" si="4"/>
        <v/>
      </c>
    </row>
    <row r="83" spans="1:54" s="347" customFormat="1" x14ac:dyDescent="0.25">
      <c r="A83" s="374"/>
      <c r="B83" s="375"/>
      <c r="C83" s="375"/>
      <c r="D83" s="375"/>
      <c r="E83" s="375"/>
      <c r="F83" s="376"/>
      <c r="G83" s="374"/>
      <c r="H83" s="375"/>
      <c r="I83" s="375"/>
      <c r="J83" s="375"/>
      <c r="K83" s="375"/>
      <c r="L83" s="376"/>
      <c r="M83" s="569"/>
      <c r="N83" s="374"/>
      <c r="O83" s="375"/>
      <c r="P83" s="375"/>
      <c r="Q83" s="375"/>
      <c r="R83" s="376"/>
      <c r="S83" s="374"/>
      <c r="T83" s="375"/>
      <c r="U83" s="375"/>
      <c r="V83" s="375"/>
      <c r="W83" s="376"/>
      <c r="X83" s="566"/>
      <c r="Y83" s="375"/>
      <c r="Z83" s="375"/>
      <c r="AA83" s="375"/>
      <c r="AB83" s="375"/>
      <c r="AC83" s="375"/>
      <c r="AD83" s="375"/>
      <c r="AE83" s="375"/>
      <c r="AF83" s="375"/>
      <c r="AG83" s="375"/>
      <c r="AH83" s="375"/>
      <c r="AI83" s="375"/>
      <c r="AJ83" s="375"/>
      <c r="AK83" s="375"/>
      <c r="AL83" s="375"/>
      <c r="AM83" s="568"/>
      <c r="AN83" s="374"/>
      <c r="AO83" s="376"/>
      <c r="AP83" s="374"/>
      <c r="AQ83" s="375"/>
      <c r="AR83" s="375"/>
      <c r="AS83" s="375"/>
      <c r="AT83" s="376"/>
      <c r="AU83" s="566"/>
      <c r="AV83" s="375"/>
      <c r="AW83" s="375"/>
      <c r="AX83" s="375"/>
      <c r="AY83" s="376"/>
      <c r="AZ83" s="367" t="str">
        <f>IF(A83="","",IF(F83&lt;&gt;'Paramètres SERIES'!$K$12,"",COUNTIF($G$7:$G$206,G83)))</f>
        <v/>
      </c>
      <c r="BA83" s="343" t="str">
        <f t="shared" si="3"/>
        <v/>
      </c>
      <c r="BB83" s="394" t="str">
        <f t="shared" si="4"/>
        <v/>
      </c>
    </row>
    <row r="84" spans="1:54" s="347" customFormat="1" x14ac:dyDescent="0.25">
      <c r="A84" s="374"/>
      <c r="B84" s="375"/>
      <c r="C84" s="375"/>
      <c r="D84" s="375"/>
      <c r="E84" s="375"/>
      <c r="F84" s="376"/>
      <c r="G84" s="374"/>
      <c r="H84" s="375"/>
      <c r="I84" s="375"/>
      <c r="J84" s="375"/>
      <c r="K84" s="375"/>
      <c r="L84" s="376"/>
      <c r="M84" s="569"/>
      <c r="N84" s="374"/>
      <c r="O84" s="375"/>
      <c r="P84" s="375"/>
      <c r="Q84" s="375"/>
      <c r="R84" s="376"/>
      <c r="S84" s="374"/>
      <c r="T84" s="375"/>
      <c r="U84" s="375"/>
      <c r="V84" s="375"/>
      <c r="W84" s="376"/>
      <c r="X84" s="566"/>
      <c r="Y84" s="375"/>
      <c r="Z84" s="375"/>
      <c r="AA84" s="375"/>
      <c r="AB84" s="375"/>
      <c r="AC84" s="375"/>
      <c r="AD84" s="375"/>
      <c r="AE84" s="375"/>
      <c r="AF84" s="375"/>
      <c r="AG84" s="375"/>
      <c r="AH84" s="375"/>
      <c r="AI84" s="375"/>
      <c r="AJ84" s="375"/>
      <c r="AK84" s="375"/>
      <c r="AL84" s="375"/>
      <c r="AM84" s="568"/>
      <c r="AN84" s="374"/>
      <c r="AO84" s="376"/>
      <c r="AP84" s="374"/>
      <c r="AQ84" s="375"/>
      <c r="AR84" s="375"/>
      <c r="AS84" s="375"/>
      <c r="AT84" s="376"/>
      <c r="AU84" s="566"/>
      <c r="AV84" s="375"/>
      <c r="AW84" s="375"/>
      <c r="AX84" s="375"/>
      <c r="AY84" s="376"/>
      <c r="AZ84" s="367" t="str">
        <f>IF(A84="","",IF(F84&lt;&gt;'Paramètres SERIES'!$K$12,"",COUNTIF($G$7:$G$206,G84)))</f>
        <v/>
      </c>
      <c r="BA84" s="343" t="str">
        <f t="shared" si="3"/>
        <v/>
      </c>
      <c r="BB84" s="394" t="str">
        <f t="shared" si="4"/>
        <v/>
      </c>
    </row>
    <row r="85" spans="1:54" s="347" customFormat="1" x14ac:dyDescent="0.25">
      <c r="A85" s="374"/>
      <c r="B85" s="375"/>
      <c r="C85" s="375"/>
      <c r="D85" s="375"/>
      <c r="E85" s="375"/>
      <c r="F85" s="376"/>
      <c r="G85" s="374"/>
      <c r="H85" s="375"/>
      <c r="I85" s="375"/>
      <c r="J85" s="375"/>
      <c r="K85" s="375"/>
      <c r="L85" s="376"/>
      <c r="M85" s="569"/>
      <c r="N85" s="374"/>
      <c r="O85" s="375"/>
      <c r="P85" s="375"/>
      <c r="Q85" s="375"/>
      <c r="R85" s="376"/>
      <c r="S85" s="374"/>
      <c r="T85" s="375"/>
      <c r="U85" s="375"/>
      <c r="V85" s="375"/>
      <c r="W85" s="376"/>
      <c r="X85" s="566"/>
      <c r="Y85" s="375"/>
      <c r="Z85" s="375"/>
      <c r="AA85" s="375"/>
      <c r="AB85" s="375"/>
      <c r="AC85" s="375"/>
      <c r="AD85" s="375"/>
      <c r="AE85" s="375"/>
      <c r="AF85" s="375"/>
      <c r="AG85" s="375"/>
      <c r="AH85" s="375"/>
      <c r="AI85" s="375"/>
      <c r="AJ85" s="375"/>
      <c r="AK85" s="375"/>
      <c r="AL85" s="375"/>
      <c r="AM85" s="568"/>
      <c r="AN85" s="374"/>
      <c r="AO85" s="376"/>
      <c r="AP85" s="374"/>
      <c r="AQ85" s="375"/>
      <c r="AR85" s="375"/>
      <c r="AS85" s="375"/>
      <c r="AT85" s="376"/>
      <c r="AU85" s="566"/>
      <c r="AV85" s="375"/>
      <c r="AW85" s="375"/>
      <c r="AX85" s="375"/>
      <c r="AY85" s="376"/>
      <c r="AZ85" s="367" t="str">
        <f>IF(A85="","",IF(F85&lt;&gt;'Paramètres SERIES'!$K$12,"",COUNTIF($G$7:$G$206,G85)))</f>
        <v/>
      </c>
      <c r="BA85" s="343" t="str">
        <f t="shared" si="3"/>
        <v/>
      </c>
      <c r="BB85" s="394" t="str">
        <f t="shared" si="4"/>
        <v/>
      </c>
    </row>
    <row r="86" spans="1:54" s="347" customFormat="1" x14ac:dyDescent="0.25">
      <c r="A86" s="374"/>
      <c r="B86" s="375"/>
      <c r="C86" s="375"/>
      <c r="D86" s="375"/>
      <c r="E86" s="375"/>
      <c r="F86" s="376"/>
      <c r="G86" s="374"/>
      <c r="H86" s="375"/>
      <c r="I86" s="375"/>
      <c r="J86" s="375"/>
      <c r="K86" s="375"/>
      <c r="L86" s="376"/>
      <c r="M86" s="569"/>
      <c r="N86" s="374"/>
      <c r="O86" s="375"/>
      <c r="P86" s="375"/>
      <c r="Q86" s="375"/>
      <c r="R86" s="376"/>
      <c r="S86" s="374"/>
      <c r="T86" s="375"/>
      <c r="U86" s="375"/>
      <c r="V86" s="375"/>
      <c r="W86" s="376"/>
      <c r="X86" s="566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568"/>
      <c r="AN86" s="374"/>
      <c r="AO86" s="376"/>
      <c r="AP86" s="374"/>
      <c r="AQ86" s="375"/>
      <c r="AR86" s="375"/>
      <c r="AS86" s="375"/>
      <c r="AT86" s="376"/>
      <c r="AU86" s="566"/>
      <c r="AV86" s="375"/>
      <c r="AW86" s="375"/>
      <c r="AX86" s="375"/>
      <c r="AY86" s="376"/>
      <c r="AZ86" s="367" t="str">
        <f>IF(A86="","",IF(F86&lt;&gt;'Paramètres SERIES'!$K$12,"",COUNTIF($G$7:$G$206,G86)))</f>
        <v/>
      </c>
      <c r="BA86" s="343" t="str">
        <f t="shared" si="3"/>
        <v/>
      </c>
      <c r="BB86" s="394" t="str">
        <f t="shared" si="4"/>
        <v/>
      </c>
    </row>
    <row r="87" spans="1:54" s="347" customFormat="1" x14ac:dyDescent="0.25">
      <c r="A87" s="374"/>
      <c r="B87" s="375"/>
      <c r="C87" s="375"/>
      <c r="D87" s="375"/>
      <c r="E87" s="375"/>
      <c r="F87" s="376"/>
      <c r="G87" s="374"/>
      <c r="H87" s="375"/>
      <c r="I87" s="375"/>
      <c r="J87" s="375"/>
      <c r="K87" s="375"/>
      <c r="L87" s="376"/>
      <c r="M87" s="569"/>
      <c r="N87" s="374"/>
      <c r="O87" s="375"/>
      <c r="P87" s="375"/>
      <c r="Q87" s="375"/>
      <c r="R87" s="376"/>
      <c r="S87" s="374"/>
      <c r="T87" s="375"/>
      <c r="U87" s="375"/>
      <c r="V87" s="375"/>
      <c r="W87" s="376"/>
      <c r="X87" s="566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568"/>
      <c r="AN87" s="374"/>
      <c r="AO87" s="376"/>
      <c r="AP87" s="374"/>
      <c r="AQ87" s="375"/>
      <c r="AR87" s="375"/>
      <c r="AS87" s="375"/>
      <c r="AT87" s="376"/>
      <c r="AU87" s="566"/>
      <c r="AV87" s="375"/>
      <c r="AW87" s="375"/>
      <c r="AX87" s="375"/>
      <c r="AY87" s="376"/>
      <c r="AZ87" s="367" t="str">
        <f>IF(A87="","",IF(F87&lt;&gt;'Paramètres SERIES'!$K$12,"",COUNTIF($G$7:$G$206,G87)))</f>
        <v/>
      </c>
      <c r="BA87" s="343" t="str">
        <f t="shared" si="3"/>
        <v/>
      </c>
      <c r="BB87" s="394" t="str">
        <f t="shared" si="4"/>
        <v/>
      </c>
    </row>
    <row r="88" spans="1:54" s="347" customFormat="1" x14ac:dyDescent="0.25">
      <c r="A88" s="374"/>
      <c r="B88" s="375"/>
      <c r="C88" s="375"/>
      <c r="D88" s="375"/>
      <c r="E88" s="375"/>
      <c r="F88" s="376"/>
      <c r="G88" s="374"/>
      <c r="H88" s="375"/>
      <c r="I88" s="375"/>
      <c r="J88" s="375"/>
      <c r="K88" s="375"/>
      <c r="L88" s="376"/>
      <c r="M88" s="569"/>
      <c r="N88" s="374"/>
      <c r="O88" s="375"/>
      <c r="P88" s="375"/>
      <c r="Q88" s="375"/>
      <c r="R88" s="376"/>
      <c r="S88" s="374"/>
      <c r="T88" s="375"/>
      <c r="U88" s="375"/>
      <c r="V88" s="375"/>
      <c r="W88" s="376"/>
      <c r="X88" s="566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  <c r="AK88" s="375"/>
      <c r="AL88" s="375"/>
      <c r="AM88" s="568"/>
      <c r="AN88" s="374"/>
      <c r="AO88" s="376"/>
      <c r="AP88" s="374"/>
      <c r="AQ88" s="375"/>
      <c r="AR88" s="375"/>
      <c r="AS88" s="375"/>
      <c r="AT88" s="376"/>
      <c r="AU88" s="566"/>
      <c r="AV88" s="375"/>
      <c r="AW88" s="375"/>
      <c r="AX88" s="375"/>
      <c r="AY88" s="376"/>
      <c r="AZ88" s="367" t="str">
        <f>IF(A88="","",IF(F88&lt;&gt;'Paramètres SERIES'!$K$12,"",COUNTIF($G$7:$G$206,G88)))</f>
        <v/>
      </c>
      <c r="BA88" s="343" t="str">
        <f t="shared" si="3"/>
        <v/>
      </c>
      <c r="BB88" s="394" t="str">
        <f t="shared" si="4"/>
        <v/>
      </c>
    </row>
    <row r="89" spans="1:54" s="347" customFormat="1" x14ac:dyDescent="0.25">
      <c r="A89" s="374"/>
      <c r="B89" s="375"/>
      <c r="C89" s="375"/>
      <c r="D89" s="375"/>
      <c r="E89" s="375"/>
      <c r="F89" s="376"/>
      <c r="G89" s="374"/>
      <c r="H89" s="375"/>
      <c r="I89" s="375"/>
      <c r="J89" s="375"/>
      <c r="K89" s="375"/>
      <c r="L89" s="376"/>
      <c r="M89" s="569"/>
      <c r="N89" s="374"/>
      <c r="O89" s="375"/>
      <c r="P89" s="375"/>
      <c r="Q89" s="375"/>
      <c r="R89" s="376"/>
      <c r="S89" s="374"/>
      <c r="T89" s="375"/>
      <c r="U89" s="375"/>
      <c r="V89" s="375"/>
      <c r="W89" s="376"/>
      <c r="X89" s="566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  <c r="AK89" s="375"/>
      <c r="AL89" s="375"/>
      <c r="AM89" s="568"/>
      <c r="AN89" s="374"/>
      <c r="AO89" s="376"/>
      <c r="AP89" s="374"/>
      <c r="AQ89" s="375"/>
      <c r="AR89" s="375"/>
      <c r="AS89" s="375"/>
      <c r="AT89" s="376"/>
      <c r="AU89" s="566"/>
      <c r="AV89" s="375"/>
      <c r="AW89" s="375"/>
      <c r="AX89" s="375"/>
      <c r="AY89" s="376"/>
      <c r="AZ89" s="367" t="str">
        <f>IF(A89="","",IF(F89&lt;&gt;'Paramètres SERIES'!$K$12,"",COUNTIF($G$7:$G$206,G89)))</f>
        <v/>
      </c>
      <c r="BA89" s="343" t="str">
        <f t="shared" si="3"/>
        <v/>
      </c>
      <c r="BB89" s="394" t="str">
        <f t="shared" si="4"/>
        <v/>
      </c>
    </row>
    <row r="90" spans="1:54" s="347" customFormat="1" x14ac:dyDescent="0.25">
      <c r="A90" s="374"/>
      <c r="B90" s="375"/>
      <c r="C90" s="375"/>
      <c r="D90" s="375"/>
      <c r="E90" s="375"/>
      <c r="F90" s="376"/>
      <c r="G90" s="374"/>
      <c r="H90" s="375"/>
      <c r="I90" s="375"/>
      <c r="J90" s="375"/>
      <c r="K90" s="375"/>
      <c r="L90" s="376"/>
      <c r="M90" s="569"/>
      <c r="N90" s="374"/>
      <c r="O90" s="375"/>
      <c r="P90" s="375"/>
      <c r="Q90" s="375"/>
      <c r="R90" s="376"/>
      <c r="S90" s="374"/>
      <c r="T90" s="375"/>
      <c r="U90" s="375"/>
      <c r="V90" s="375"/>
      <c r="W90" s="376"/>
      <c r="X90" s="566"/>
      <c r="Y90" s="375"/>
      <c r="Z90" s="375"/>
      <c r="AA90" s="375"/>
      <c r="AB90" s="375"/>
      <c r="AC90" s="375"/>
      <c r="AD90" s="375"/>
      <c r="AE90" s="375"/>
      <c r="AF90" s="375"/>
      <c r="AG90" s="375"/>
      <c r="AH90" s="375"/>
      <c r="AI90" s="375"/>
      <c r="AJ90" s="375"/>
      <c r="AK90" s="375"/>
      <c r="AL90" s="375"/>
      <c r="AM90" s="568"/>
      <c r="AN90" s="374"/>
      <c r="AO90" s="376"/>
      <c r="AP90" s="374"/>
      <c r="AQ90" s="375"/>
      <c r="AR90" s="375"/>
      <c r="AS90" s="375"/>
      <c r="AT90" s="376"/>
      <c r="AU90" s="566"/>
      <c r="AV90" s="375"/>
      <c r="AW90" s="375"/>
      <c r="AX90" s="375"/>
      <c r="AY90" s="376"/>
      <c r="AZ90" s="367" t="str">
        <f>IF(A90="","",IF(F90&lt;&gt;'Paramètres SERIES'!$K$12,"",COUNTIF($G$7:$G$206,G90)))</f>
        <v/>
      </c>
      <c r="BA90" s="343" t="str">
        <f t="shared" si="3"/>
        <v/>
      </c>
      <c r="BB90" s="394" t="str">
        <f t="shared" si="4"/>
        <v/>
      </c>
    </row>
    <row r="91" spans="1:54" s="347" customFormat="1" x14ac:dyDescent="0.25">
      <c r="A91" s="374"/>
      <c r="B91" s="375"/>
      <c r="C91" s="375"/>
      <c r="D91" s="375"/>
      <c r="E91" s="375"/>
      <c r="F91" s="376"/>
      <c r="G91" s="374"/>
      <c r="H91" s="375"/>
      <c r="I91" s="375"/>
      <c r="J91" s="375"/>
      <c r="K91" s="375"/>
      <c r="L91" s="376"/>
      <c r="M91" s="569"/>
      <c r="N91" s="374"/>
      <c r="O91" s="375"/>
      <c r="P91" s="375"/>
      <c r="Q91" s="375"/>
      <c r="R91" s="376"/>
      <c r="S91" s="374"/>
      <c r="T91" s="375"/>
      <c r="U91" s="375"/>
      <c r="V91" s="375"/>
      <c r="W91" s="376"/>
      <c r="X91" s="566"/>
      <c r="Y91" s="375"/>
      <c r="Z91" s="375"/>
      <c r="AA91" s="375"/>
      <c r="AB91" s="375"/>
      <c r="AC91" s="375"/>
      <c r="AD91" s="375"/>
      <c r="AE91" s="375"/>
      <c r="AF91" s="375"/>
      <c r="AG91" s="375"/>
      <c r="AH91" s="375"/>
      <c r="AI91" s="375"/>
      <c r="AJ91" s="375"/>
      <c r="AK91" s="375"/>
      <c r="AL91" s="375"/>
      <c r="AM91" s="568"/>
      <c r="AN91" s="374"/>
      <c r="AO91" s="376"/>
      <c r="AP91" s="374"/>
      <c r="AQ91" s="375"/>
      <c r="AR91" s="375"/>
      <c r="AS91" s="375"/>
      <c r="AT91" s="376"/>
      <c r="AU91" s="566"/>
      <c r="AV91" s="375"/>
      <c r="AW91" s="375"/>
      <c r="AX91" s="375"/>
      <c r="AY91" s="376"/>
      <c r="AZ91" s="367" t="str">
        <f>IF(A91="","",IF(F91&lt;&gt;'Paramètres SERIES'!$K$12,"",COUNTIF($G$7:$G$206,G91)))</f>
        <v/>
      </c>
      <c r="BA91" s="343" t="str">
        <f t="shared" si="3"/>
        <v/>
      </c>
      <c r="BB91" s="394" t="str">
        <f t="shared" si="4"/>
        <v/>
      </c>
    </row>
    <row r="92" spans="1:54" s="347" customFormat="1" x14ac:dyDescent="0.25">
      <c r="A92" s="374"/>
      <c r="B92" s="375"/>
      <c r="C92" s="375"/>
      <c r="D92" s="375"/>
      <c r="E92" s="375"/>
      <c r="F92" s="376"/>
      <c r="G92" s="374"/>
      <c r="H92" s="375"/>
      <c r="I92" s="375"/>
      <c r="J92" s="375"/>
      <c r="K92" s="375"/>
      <c r="L92" s="376"/>
      <c r="M92" s="569"/>
      <c r="N92" s="374"/>
      <c r="O92" s="375"/>
      <c r="P92" s="375"/>
      <c r="Q92" s="375"/>
      <c r="R92" s="376"/>
      <c r="S92" s="374"/>
      <c r="T92" s="375"/>
      <c r="U92" s="375"/>
      <c r="V92" s="375"/>
      <c r="W92" s="376"/>
      <c r="X92" s="566"/>
      <c r="Y92" s="375"/>
      <c r="Z92" s="375"/>
      <c r="AA92" s="375"/>
      <c r="AB92" s="375"/>
      <c r="AC92" s="375"/>
      <c r="AD92" s="375"/>
      <c r="AE92" s="375"/>
      <c r="AF92" s="375"/>
      <c r="AG92" s="375"/>
      <c r="AH92" s="375"/>
      <c r="AI92" s="375"/>
      <c r="AJ92" s="375"/>
      <c r="AK92" s="375"/>
      <c r="AL92" s="375"/>
      <c r="AM92" s="568"/>
      <c r="AN92" s="374"/>
      <c r="AO92" s="376"/>
      <c r="AP92" s="374"/>
      <c r="AQ92" s="375"/>
      <c r="AR92" s="375"/>
      <c r="AS92" s="375"/>
      <c r="AT92" s="376"/>
      <c r="AU92" s="566"/>
      <c r="AV92" s="375"/>
      <c r="AW92" s="375"/>
      <c r="AX92" s="375"/>
      <c r="AY92" s="376"/>
      <c r="AZ92" s="367" t="str">
        <f>IF(A92="","",IF(F92&lt;&gt;'Paramètres SERIES'!$K$12,"",COUNTIF($G$7:$G$206,G92)))</f>
        <v/>
      </c>
      <c r="BA92" s="343" t="str">
        <f t="shared" si="3"/>
        <v/>
      </c>
      <c r="BB92" s="394" t="str">
        <f t="shared" si="4"/>
        <v/>
      </c>
    </row>
    <row r="93" spans="1:54" s="347" customFormat="1" x14ac:dyDescent="0.25">
      <c r="A93" s="374"/>
      <c r="B93" s="375"/>
      <c r="C93" s="375"/>
      <c r="D93" s="375"/>
      <c r="E93" s="375"/>
      <c r="F93" s="376"/>
      <c r="G93" s="374"/>
      <c r="H93" s="375"/>
      <c r="I93" s="375"/>
      <c r="J93" s="375"/>
      <c r="K93" s="375"/>
      <c r="L93" s="376"/>
      <c r="M93" s="569"/>
      <c r="N93" s="374"/>
      <c r="O93" s="375"/>
      <c r="P93" s="375"/>
      <c r="Q93" s="375"/>
      <c r="R93" s="376"/>
      <c r="S93" s="374"/>
      <c r="T93" s="375"/>
      <c r="U93" s="375"/>
      <c r="V93" s="375"/>
      <c r="W93" s="376"/>
      <c r="X93" s="566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568"/>
      <c r="AN93" s="374"/>
      <c r="AO93" s="376"/>
      <c r="AP93" s="374"/>
      <c r="AQ93" s="375"/>
      <c r="AR93" s="375"/>
      <c r="AS93" s="375"/>
      <c r="AT93" s="376"/>
      <c r="AU93" s="566"/>
      <c r="AV93" s="375"/>
      <c r="AW93" s="375"/>
      <c r="AX93" s="375"/>
      <c r="AY93" s="376"/>
      <c r="AZ93" s="367" t="str">
        <f>IF(A93="","",IF(F93&lt;&gt;'Paramètres SERIES'!$K$12,"",COUNTIF($G$7:$G$206,G93)))</f>
        <v/>
      </c>
      <c r="BA93" s="343" t="str">
        <f t="shared" si="3"/>
        <v/>
      </c>
      <c r="BB93" s="394" t="str">
        <f t="shared" si="4"/>
        <v/>
      </c>
    </row>
    <row r="94" spans="1:54" s="347" customFormat="1" x14ac:dyDescent="0.25">
      <c r="A94" s="374"/>
      <c r="B94" s="375"/>
      <c r="C94" s="375"/>
      <c r="D94" s="375"/>
      <c r="E94" s="375"/>
      <c r="F94" s="376"/>
      <c r="G94" s="374"/>
      <c r="H94" s="375"/>
      <c r="I94" s="375"/>
      <c r="J94" s="375"/>
      <c r="K94" s="375"/>
      <c r="L94" s="376"/>
      <c r="M94" s="569"/>
      <c r="N94" s="374"/>
      <c r="O94" s="375"/>
      <c r="P94" s="375"/>
      <c r="Q94" s="375"/>
      <c r="R94" s="376"/>
      <c r="S94" s="374"/>
      <c r="T94" s="375"/>
      <c r="U94" s="375"/>
      <c r="V94" s="375"/>
      <c r="W94" s="376"/>
      <c r="X94" s="566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568"/>
      <c r="AN94" s="374"/>
      <c r="AO94" s="376"/>
      <c r="AP94" s="374"/>
      <c r="AQ94" s="375"/>
      <c r="AR94" s="375"/>
      <c r="AS94" s="375"/>
      <c r="AT94" s="376"/>
      <c r="AU94" s="566"/>
      <c r="AV94" s="375"/>
      <c r="AW94" s="375"/>
      <c r="AX94" s="375"/>
      <c r="AY94" s="376"/>
      <c r="AZ94" s="367" t="str">
        <f>IF(A94="","",IF(F94&lt;&gt;'Paramètres SERIES'!$K$12,"",COUNTIF($G$7:$G$206,G94)))</f>
        <v/>
      </c>
      <c r="BA94" s="343" t="str">
        <f t="shared" si="3"/>
        <v/>
      </c>
      <c r="BB94" s="394" t="str">
        <f t="shared" si="4"/>
        <v/>
      </c>
    </row>
    <row r="95" spans="1:54" s="347" customFormat="1" x14ac:dyDescent="0.25">
      <c r="A95" s="374"/>
      <c r="B95" s="375"/>
      <c r="C95" s="375"/>
      <c r="D95" s="375"/>
      <c r="E95" s="375"/>
      <c r="F95" s="376"/>
      <c r="G95" s="374"/>
      <c r="H95" s="375"/>
      <c r="I95" s="375"/>
      <c r="J95" s="375"/>
      <c r="K95" s="375"/>
      <c r="L95" s="376"/>
      <c r="M95" s="569"/>
      <c r="N95" s="374"/>
      <c r="O95" s="375"/>
      <c r="P95" s="375"/>
      <c r="Q95" s="375"/>
      <c r="R95" s="376"/>
      <c r="S95" s="374"/>
      <c r="T95" s="375"/>
      <c r="U95" s="375"/>
      <c r="V95" s="375"/>
      <c r="W95" s="376"/>
      <c r="X95" s="566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568"/>
      <c r="AN95" s="374"/>
      <c r="AO95" s="376"/>
      <c r="AP95" s="374"/>
      <c r="AQ95" s="375"/>
      <c r="AR95" s="375"/>
      <c r="AS95" s="375"/>
      <c r="AT95" s="376"/>
      <c r="AU95" s="566"/>
      <c r="AV95" s="375"/>
      <c r="AW95" s="375"/>
      <c r="AX95" s="375"/>
      <c r="AY95" s="376"/>
      <c r="AZ95" s="367" t="str">
        <f>IF(A95="","",IF(F95&lt;&gt;'Paramètres SERIES'!$K$12,"",COUNTIF($G$7:$G$206,G95)))</f>
        <v/>
      </c>
      <c r="BA95" s="343" t="str">
        <f t="shared" si="3"/>
        <v/>
      </c>
      <c r="BB95" s="394" t="str">
        <f t="shared" si="4"/>
        <v/>
      </c>
    </row>
    <row r="96" spans="1:54" s="347" customFormat="1" x14ac:dyDescent="0.25">
      <c r="A96" s="374"/>
      <c r="B96" s="375"/>
      <c r="C96" s="375"/>
      <c r="D96" s="375"/>
      <c r="E96" s="375"/>
      <c r="F96" s="376"/>
      <c r="G96" s="374"/>
      <c r="H96" s="375"/>
      <c r="I96" s="375"/>
      <c r="J96" s="375"/>
      <c r="K96" s="375"/>
      <c r="L96" s="376"/>
      <c r="M96" s="569"/>
      <c r="N96" s="374"/>
      <c r="O96" s="375"/>
      <c r="P96" s="375"/>
      <c r="Q96" s="375"/>
      <c r="R96" s="376"/>
      <c r="S96" s="374"/>
      <c r="T96" s="375"/>
      <c r="U96" s="375"/>
      <c r="V96" s="375"/>
      <c r="W96" s="376"/>
      <c r="X96" s="566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568"/>
      <c r="AN96" s="374"/>
      <c r="AO96" s="376"/>
      <c r="AP96" s="374"/>
      <c r="AQ96" s="375"/>
      <c r="AR96" s="375"/>
      <c r="AS96" s="375"/>
      <c r="AT96" s="376"/>
      <c r="AU96" s="566"/>
      <c r="AV96" s="375"/>
      <c r="AW96" s="375"/>
      <c r="AX96" s="375"/>
      <c r="AY96" s="376"/>
      <c r="AZ96" s="367" t="str">
        <f>IF(A96="","",IF(F96&lt;&gt;'Paramètres SERIES'!$K$12,"",COUNTIF($G$7:$G$206,G96)))</f>
        <v/>
      </c>
      <c r="BA96" s="343" t="str">
        <f t="shared" si="3"/>
        <v/>
      </c>
      <c r="BB96" s="394" t="str">
        <f t="shared" si="4"/>
        <v/>
      </c>
    </row>
    <row r="97" spans="1:54" s="347" customFormat="1" x14ac:dyDescent="0.25">
      <c r="A97" s="374"/>
      <c r="B97" s="375"/>
      <c r="C97" s="375"/>
      <c r="D97" s="375"/>
      <c r="E97" s="375"/>
      <c r="F97" s="376"/>
      <c r="G97" s="374"/>
      <c r="H97" s="375"/>
      <c r="I97" s="375"/>
      <c r="J97" s="375"/>
      <c r="K97" s="375"/>
      <c r="L97" s="376"/>
      <c r="M97" s="569"/>
      <c r="N97" s="374"/>
      <c r="O97" s="375"/>
      <c r="P97" s="375"/>
      <c r="Q97" s="375"/>
      <c r="R97" s="376"/>
      <c r="S97" s="374"/>
      <c r="T97" s="375"/>
      <c r="U97" s="375"/>
      <c r="V97" s="375"/>
      <c r="W97" s="376"/>
      <c r="X97" s="566"/>
      <c r="Y97" s="375"/>
      <c r="Z97" s="375"/>
      <c r="AA97" s="375"/>
      <c r="AB97" s="375"/>
      <c r="AC97" s="375"/>
      <c r="AD97" s="375"/>
      <c r="AE97" s="375"/>
      <c r="AF97" s="375"/>
      <c r="AG97" s="375"/>
      <c r="AH97" s="375"/>
      <c r="AI97" s="375"/>
      <c r="AJ97" s="375"/>
      <c r="AK97" s="375"/>
      <c r="AL97" s="375"/>
      <c r="AM97" s="568"/>
      <c r="AN97" s="374"/>
      <c r="AO97" s="376"/>
      <c r="AP97" s="374"/>
      <c r="AQ97" s="375"/>
      <c r="AR97" s="375"/>
      <c r="AS97" s="375"/>
      <c r="AT97" s="376"/>
      <c r="AU97" s="566"/>
      <c r="AV97" s="375"/>
      <c r="AW97" s="375"/>
      <c r="AX97" s="375"/>
      <c r="AY97" s="376"/>
      <c r="AZ97" s="367" t="str">
        <f>IF(A97="","",IF(F97&lt;&gt;'Paramètres SERIES'!$K$12,"",COUNTIF($G$7:$G$206,G97)))</f>
        <v/>
      </c>
      <c r="BA97" s="343" t="str">
        <f t="shared" si="3"/>
        <v/>
      </c>
      <c r="BB97" s="394" t="str">
        <f t="shared" si="4"/>
        <v/>
      </c>
    </row>
    <row r="98" spans="1:54" s="347" customFormat="1" x14ac:dyDescent="0.25">
      <c r="A98" s="374"/>
      <c r="B98" s="375"/>
      <c r="C98" s="375"/>
      <c r="D98" s="375"/>
      <c r="E98" s="375"/>
      <c r="F98" s="376"/>
      <c r="G98" s="374"/>
      <c r="H98" s="375"/>
      <c r="I98" s="375"/>
      <c r="J98" s="375"/>
      <c r="K98" s="375"/>
      <c r="L98" s="376"/>
      <c r="M98" s="569"/>
      <c r="N98" s="374"/>
      <c r="O98" s="375"/>
      <c r="P98" s="375"/>
      <c r="Q98" s="375"/>
      <c r="R98" s="376"/>
      <c r="S98" s="374"/>
      <c r="T98" s="375"/>
      <c r="U98" s="375"/>
      <c r="V98" s="375"/>
      <c r="W98" s="376"/>
      <c r="X98" s="566"/>
      <c r="Y98" s="375"/>
      <c r="Z98" s="375"/>
      <c r="AA98" s="375"/>
      <c r="AB98" s="375"/>
      <c r="AC98" s="375"/>
      <c r="AD98" s="375"/>
      <c r="AE98" s="375"/>
      <c r="AF98" s="375"/>
      <c r="AG98" s="375"/>
      <c r="AH98" s="375"/>
      <c r="AI98" s="375"/>
      <c r="AJ98" s="375"/>
      <c r="AK98" s="375"/>
      <c r="AL98" s="375"/>
      <c r="AM98" s="568"/>
      <c r="AN98" s="374"/>
      <c r="AO98" s="376"/>
      <c r="AP98" s="374"/>
      <c r="AQ98" s="375"/>
      <c r="AR98" s="375"/>
      <c r="AS98" s="375"/>
      <c r="AT98" s="376"/>
      <c r="AU98" s="566"/>
      <c r="AV98" s="375"/>
      <c r="AW98" s="375"/>
      <c r="AX98" s="375"/>
      <c r="AY98" s="376"/>
      <c r="AZ98" s="367" t="str">
        <f>IF(A98="","",IF(F98&lt;&gt;'Paramètres SERIES'!$K$12,"",COUNTIF($G$7:$G$206,G98)))</f>
        <v/>
      </c>
      <c r="BA98" s="343" t="str">
        <f t="shared" si="3"/>
        <v/>
      </c>
      <c r="BB98" s="394" t="str">
        <f t="shared" si="4"/>
        <v/>
      </c>
    </row>
    <row r="99" spans="1:54" s="347" customFormat="1" x14ac:dyDescent="0.25">
      <c r="A99" s="374"/>
      <c r="B99" s="375"/>
      <c r="C99" s="375"/>
      <c r="D99" s="375"/>
      <c r="E99" s="375"/>
      <c r="F99" s="376"/>
      <c r="G99" s="374"/>
      <c r="H99" s="375"/>
      <c r="I99" s="375"/>
      <c r="J99" s="375"/>
      <c r="K99" s="375"/>
      <c r="L99" s="376"/>
      <c r="M99" s="569"/>
      <c r="N99" s="374"/>
      <c r="O99" s="375"/>
      <c r="P99" s="375"/>
      <c r="Q99" s="375"/>
      <c r="R99" s="376"/>
      <c r="S99" s="374"/>
      <c r="T99" s="375"/>
      <c r="U99" s="375"/>
      <c r="V99" s="375"/>
      <c r="W99" s="376"/>
      <c r="X99" s="566"/>
      <c r="Y99" s="375"/>
      <c r="Z99" s="375"/>
      <c r="AA99" s="375"/>
      <c r="AB99" s="375"/>
      <c r="AC99" s="375"/>
      <c r="AD99" s="375"/>
      <c r="AE99" s="375"/>
      <c r="AF99" s="375"/>
      <c r="AG99" s="375"/>
      <c r="AH99" s="375"/>
      <c r="AI99" s="375"/>
      <c r="AJ99" s="375"/>
      <c r="AK99" s="375"/>
      <c r="AL99" s="375"/>
      <c r="AM99" s="568"/>
      <c r="AN99" s="374"/>
      <c r="AO99" s="376"/>
      <c r="AP99" s="374"/>
      <c r="AQ99" s="375"/>
      <c r="AR99" s="375"/>
      <c r="AS99" s="375"/>
      <c r="AT99" s="376"/>
      <c r="AU99" s="566"/>
      <c r="AV99" s="375"/>
      <c r="AW99" s="375"/>
      <c r="AX99" s="375"/>
      <c r="AY99" s="376"/>
      <c r="AZ99" s="367" t="str">
        <f>IF(A99="","",IF(F99&lt;&gt;'Paramètres SERIES'!$K$12,"",COUNTIF($G$7:$G$206,G99)))</f>
        <v/>
      </c>
      <c r="BA99" s="343" t="str">
        <f t="shared" si="3"/>
        <v/>
      </c>
      <c r="BB99" s="394" t="str">
        <f t="shared" si="4"/>
        <v/>
      </c>
    </row>
    <row r="100" spans="1:54" s="347" customFormat="1" x14ac:dyDescent="0.25">
      <c r="A100" s="374"/>
      <c r="B100" s="375"/>
      <c r="C100" s="375"/>
      <c r="D100" s="375"/>
      <c r="E100" s="375"/>
      <c r="F100" s="376"/>
      <c r="G100" s="374"/>
      <c r="H100" s="375"/>
      <c r="I100" s="375"/>
      <c r="J100" s="375"/>
      <c r="K100" s="375"/>
      <c r="L100" s="376"/>
      <c r="M100" s="569"/>
      <c r="N100" s="374"/>
      <c r="O100" s="375"/>
      <c r="P100" s="375"/>
      <c r="Q100" s="375"/>
      <c r="R100" s="376"/>
      <c r="S100" s="374"/>
      <c r="T100" s="375"/>
      <c r="U100" s="375"/>
      <c r="V100" s="375"/>
      <c r="W100" s="376"/>
      <c r="X100" s="566"/>
      <c r="Y100" s="375"/>
      <c r="Z100" s="375"/>
      <c r="AA100" s="375"/>
      <c r="AB100" s="375"/>
      <c r="AC100" s="375"/>
      <c r="AD100" s="375"/>
      <c r="AE100" s="375"/>
      <c r="AF100" s="375"/>
      <c r="AG100" s="375"/>
      <c r="AH100" s="375"/>
      <c r="AI100" s="375"/>
      <c r="AJ100" s="375"/>
      <c r="AK100" s="375"/>
      <c r="AL100" s="375"/>
      <c r="AM100" s="568"/>
      <c r="AN100" s="374"/>
      <c r="AO100" s="376"/>
      <c r="AP100" s="374"/>
      <c r="AQ100" s="375"/>
      <c r="AR100" s="375"/>
      <c r="AS100" s="375"/>
      <c r="AT100" s="376"/>
      <c r="AU100" s="566"/>
      <c r="AV100" s="375"/>
      <c r="AW100" s="375"/>
      <c r="AX100" s="375"/>
      <c r="AY100" s="376"/>
      <c r="AZ100" s="367" t="str">
        <f>IF(A100="","",IF(F100&lt;&gt;'Paramètres SERIES'!$K$12,"",COUNTIF($G$7:$G$206,G100)))</f>
        <v/>
      </c>
      <c r="BA100" s="343" t="str">
        <f t="shared" si="3"/>
        <v/>
      </c>
      <c r="BB100" s="394" t="str">
        <f t="shared" si="4"/>
        <v/>
      </c>
    </row>
    <row r="101" spans="1:54" s="347" customFormat="1" x14ac:dyDescent="0.25">
      <c r="A101" s="374"/>
      <c r="B101" s="375"/>
      <c r="C101" s="375"/>
      <c r="D101" s="375"/>
      <c r="E101" s="375"/>
      <c r="F101" s="376"/>
      <c r="G101" s="374"/>
      <c r="H101" s="375"/>
      <c r="I101" s="375"/>
      <c r="J101" s="375"/>
      <c r="K101" s="375"/>
      <c r="L101" s="376"/>
      <c r="M101" s="569"/>
      <c r="N101" s="374"/>
      <c r="O101" s="375"/>
      <c r="P101" s="375"/>
      <c r="Q101" s="375"/>
      <c r="R101" s="376"/>
      <c r="S101" s="374"/>
      <c r="T101" s="375"/>
      <c r="U101" s="375"/>
      <c r="V101" s="375"/>
      <c r="W101" s="376"/>
      <c r="X101" s="566"/>
      <c r="Y101" s="375"/>
      <c r="Z101" s="375"/>
      <c r="AA101" s="375"/>
      <c r="AB101" s="375"/>
      <c r="AC101" s="375"/>
      <c r="AD101" s="375"/>
      <c r="AE101" s="375"/>
      <c r="AF101" s="375"/>
      <c r="AG101" s="375"/>
      <c r="AH101" s="375"/>
      <c r="AI101" s="375"/>
      <c r="AJ101" s="375"/>
      <c r="AK101" s="375"/>
      <c r="AL101" s="375"/>
      <c r="AM101" s="568"/>
      <c r="AN101" s="374"/>
      <c r="AO101" s="376"/>
      <c r="AP101" s="374"/>
      <c r="AQ101" s="375"/>
      <c r="AR101" s="375"/>
      <c r="AS101" s="375"/>
      <c r="AT101" s="376"/>
      <c r="AU101" s="566"/>
      <c r="AV101" s="375"/>
      <c r="AW101" s="375"/>
      <c r="AX101" s="375"/>
      <c r="AY101" s="376"/>
      <c r="AZ101" s="367" t="str">
        <f>IF(A101="","",IF(F101&lt;&gt;'Paramètres SERIES'!$K$12,"",COUNTIF($G$7:$G$206,G101)))</f>
        <v/>
      </c>
      <c r="BA101" s="343" t="str">
        <f t="shared" si="3"/>
        <v/>
      </c>
      <c r="BB101" s="394" t="str">
        <f t="shared" si="4"/>
        <v/>
      </c>
    </row>
    <row r="102" spans="1:54" s="347" customFormat="1" x14ac:dyDescent="0.25">
      <c r="A102" s="374"/>
      <c r="B102" s="375"/>
      <c r="C102" s="375"/>
      <c r="D102" s="375"/>
      <c r="E102" s="375"/>
      <c r="F102" s="376"/>
      <c r="G102" s="374"/>
      <c r="H102" s="375"/>
      <c r="I102" s="375"/>
      <c r="J102" s="375"/>
      <c r="K102" s="375"/>
      <c r="L102" s="376"/>
      <c r="M102" s="569"/>
      <c r="N102" s="374"/>
      <c r="O102" s="375"/>
      <c r="P102" s="375"/>
      <c r="Q102" s="375"/>
      <c r="R102" s="376"/>
      <c r="S102" s="374"/>
      <c r="T102" s="375"/>
      <c r="U102" s="375"/>
      <c r="V102" s="375"/>
      <c r="W102" s="376"/>
      <c r="X102" s="566"/>
      <c r="Y102" s="375"/>
      <c r="Z102" s="375"/>
      <c r="AA102" s="375"/>
      <c r="AB102" s="375"/>
      <c r="AC102" s="375"/>
      <c r="AD102" s="375"/>
      <c r="AE102" s="375"/>
      <c r="AF102" s="375"/>
      <c r="AG102" s="375"/>
      <c r="AH102" s="375"/>
      <c r="AI102" s="375"/>
      <c r="AJ102" s="375"/>
      <c r="AK102" s="375"/>
      <c r="AL102" s="375"/>
      <c r="AM102" s="568"/>
      <c r="AN102" s="374"/>
      <c r="AO102" s="376"/>
      <c r="AP102" s="374"/>
      <c r="AQ102" s="375"/>
      <c r="AR102" s="375"/>
      <c r="AS102" s="375"/>
      <c r="AT102" s="376"/>
      <c r="AU102" s="566"/>
      <c r="AV102" s="375"/>
      <c r="AW102" s="375"/>
      <c r="AX102" s="375"/>
      <c r="AY102" s="376"/>
      <c r="AZ102" s="367" t="str">
        <f>IF(A102="","",IF(F102&lt;&gt;'Paramètres SERIES'!$K$12,"",COUNTIF($G$7:$G$206,G102)))</f>
        <v/>
      </c>
      <c r="BA102" s="343" t="str">
        <f t="shared" si="3"/>
        <v/>
      </c>
      <c r="BB102" s="394" t="str">
        <f t="shared" si="4"/>
        <v/>
      </c>
    </row>
    <row r="103" spans="1:54" s="347" customFormat="1" x14ac:dyDescent="0.25">
      <c r="A103" s="374"/>
      <c r="B103" s="375"/>
      <c r="C103" s="375"/>
      <c r="D103" s="375"/>
      <c r="E103" s="375"/>
      <c r="F103" s="376"/>
      <c r="G103" s="374"/>
      <c r="H103" s="375"/>
      <c r="I103" s="375"/>
      <c r="J103" s="375"/>
      <c r="K103" s="375"/>
      <c r="L103" s="376"/>
      <c r="M103" s="569"/>
      <c r="N103" s="374"/>
      <c r="O103" s="375"/>
      <c r="P103" s="375"/>
      <c r="Q103" s="375"/>
      <c r="R103" s="376"/>
      <c r="S103" s="374"/>
      <c r="T103" s="375"/>
      <c r="U103" s="375"/>
      <c r="V103" s="375"/>
      <c r="W103" s="376"/>
      <c r="X103" s="566"/>
      <c r="Y103" s="375"/>
      <c r="Z103" s="375"/>
      <c r="AA103" s="375"/>
      <c r="AB103" s="375"/>
      <c r="AC103" s="375"/>
      <c r="AD103" s="375"/>
      <c r="AE103" s="375"/>
      <c r="AF103" s="375"/>
      <c r="AG103" s="375"/>
      <c r="AH103" s="375"/>
      <c r="AI103" s="375"/>
      <c r="AJ103" s="375"/>
      <c r="AK103" s="375"/>
      <c r="AL103" s="375"/>
      <c r="AM103" s="568"/>
      <c r="AN103" s="374"/>
      <c r="AO103" s="376"/>
      <c r="AP103" s="374"/>
      <c r="AQ103" s="375"/>
      <c r="AR103" s="375"/>
      <c r="AS103" s="375"/>
      <c r="AT103" s="376"/>
      <c r="AU103" s="566"/>
      <c r="AV103" s="375"/>
      <c r="AW103" s="375"/>
      <c r="AX103" s="375"/>
      <c r="AY103" s="376"/>
      <c r="AZ103" s="367" t="str">
        <f>IF(A103="","",IF(F103&lt;&gt;'Paramètres SERIES'!$K$12,"",COUNTIF($G$7:$G$206,G103)))</f>
        <v/>
      </c>
      <c r="BA103" s="343" t="str">
        <f t="shared" si="3"/>
        <v/>
      </c>
      <c r="BB103" s="394" t="str">
        <f t="shared" si="4"/>
        <v/>
      </c>
    </row>
    <row r="104" spans="1:54" s="347" customFormat="1" x14ac:dyDescent="0.25">
      <c r="A104" s="374"/>
      <c r="B104" s="375"/>
      <c r="C104" s="375"/>
      <c r="D104" s="375"/>
      <c r="E104" s="375"/>
      <c r="F104" s="376"/>
      <c r="G104" s="374"/>
      <c r="H104" s="375"/>
      <c r="I104" s="375"/>
      <c r="J104" s="375"/>
      <c r="K104" s="375"/>
      <c r="L104" s="376"/>
      <c r="M104" s="569"/>
      <c r="N104" s="374"/>
      <c r="O104" s="375"/>
      <c r="P104" s="375"/>
      <c r="Q104" s="375"/>
      <c r="R104" s="376"/>
      <c r="S104" s="374"/>
      <c r="T104" s="375"/>
      <c r="U104" s="375"/>
      <c r="V104" s="375"/>
      <c r="W104" s="376"/>
      <c r="X104" s="566"/>
      <c r="Y104" s="375"/>
      <c r="Z104" s="375"/>
      <c r="AA104" s="375"/>
      <c r="AB104" s="375"/>
      <c r="AC104" s="375"/>
      <c r="AD104" s="375"/>
      <c r="AE104" s="375"/>
      <c r="AF104" s="375"/>
      <c r="AG104" s="375"/>
      <c r="AH104" s="375"/>
      <c r="AI104" s="375"/>
      <c r="AJ104" s="375"/>
      <c r="AK104" s="375"/>
      <c r="AL104" s="375"/>
      <c r="AM104" s="568"/>
      <c r="AN104" s="374"/>
      <c r="AO104" s="376"/>
      <c r="AP104" s="374"/>
      <c r="AQ104" s="375"/>
      <c r="AR104" s="375"/>
      <c r="AS104" s="375"/>
      <c r="AT104" s="376"/>
      <c r="AU104" s="566"/>
      <c r="AV104" s="375"/>
      <c r="AW104" s="375"/>
      <c r="AX104" s="375"/>
      <c r="AY104" s="376"/>
      <c r="AZ104" s="367" t="str">
        <f>IF(A104="","",IF(F104&lt;&gt;'Paramètres SERIES'!$K$12,"",COUNTIF($G$7:$G$206,G104)))</f>
        <v/>
      </c>
      <c r="BA104" s="343" t="str">
        <f t="shared" si="3"/>
        <v/>
      </c>
      <c r="BB104" s="394" t="str">
        <f t="shared" si="4"/>
        <v/>
      </c>
    </row>
    <row r="105" spans="1:54" s="347" customFormat="1" x14ac:dyDescent="0.25">
      <c r="A105" s="374"/>
      <c r="B105" s="375"/>
      <c r="C105" s="375"/>
      <c r="D105" s="375"/>
      <c r="E105" s="375"/>
      <c r="F105" s="376"/>
      <c r="G105" s="374"/>
      <c r="H105" s="375"/>
      <c r="I105" s="375"/>
      <c r="J105" s="375"/>
      <c r="K105" s="375"/>
      <c r="L105" s="376"/>
      <c r="M105" s="569"/>
      <c r="N105" s="374"/>
      <c r="O105" s="375"/>
      <c r="P105" s="375"/>
      <c r="Q105" s="375"/>
      <c r="R105" s="376"/>
      <c r="S105" s="374"/>
      <c r="T105" s="375"/>
      <c r="U105" s="375"/>
      <c r="V105" s="375"/>
      <c r="W105" s="376"/>
      <c r="X105" s="566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568"/>
      <c r="AN105" s="374"/>
      <c r="AO105" s="376"/>
      <c r="AP105" s="374"/>
      <c r="AQ105" s="375"/>
      <c r="AR105" s="375"/>
      <c r="AS105" s="375"/>
      <c r="AT105" s="376"/>
      <c r="AU105" s="566"/>
      <c r="AV105" s="375"/>
      <c r="AW105" s="375"/>
      <c r="AX105" s="375"/>
      <c r="AY105" s="376"/>
      <c r="AZ105" s="367" t="str">
        <f>IF(A105="","",IF(F105&lt;&gt;'Paramètres SERIES'!$K$12,"",COUNTIF($G$7:$G$206,G105)))</f>
        <v/>
      </c>
      <c r="BA105" s="343" t="str">
        <f t="shared" si="3"/>
        <v/>
      </c>
      <c r="BB105" s="394" t="str">
        <f t="shared" si="4"/>
        <v/>
      </c>
    </row>
    <row r="106" spans="1:54" s="347" customFormat="1" x14ac:dyDescent="0.25">
      <c r="A106" s="374"/>
      <c r="B106" s="375"/>
      <c r="C106" s="375"/>
      <c r="D106" s="375"/>
      <c r="E106" s="375"/>
      <c r="F106" s="376"/>
      <c r="G106" s="374"/>
      <c r="H106" s="375"/>
      <c r="I106" s="375"/>
      <c r="J106" s="375"/>
      <c r="K106" s="375"/>
      <c r="L106" s="376"/>
      <c r="M106" s="569"/>
      <c r="N106" s="374"/>
      <c r="O106" s="375"/>
      <c r="P106" s="375"/>
      <c r="Q106" s="375"/>
      <c r="R106" s="376"/>
      <c r="S106" s="374"/>
      <c r="T106" s="375"/>
      <c r="U106" s="375"/>
      <c r="V106" s="375"/>
      <c r="W106" s="376"/>
      <c r="X106" s="566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568"/>
      <c r="AN106" s="374"/>
      <c r="AO106" s="376"/>
      <c r="AP106" s="374"/>
      <c r="AQ106" s="375"/>
      <c r="AR106" s="375"/>
      <c r="AS106" s="375"/>
      <c r="AT106" s="376"/>
      <c r="AU106" s="566"/>
      <c r="AV106" s="375"/>
      <c r="AW106" s="375"/>
      <c r="AX106" s="375"/>
      <c r="AY106" s="376"/>
      <c r="AZ106" s="367" t="str">
        <f>IF(A106="","",IF(F106&lt;&gt;'Paramètres SERIES'!$K$12,"",COUNTIF($G$7:$G$206,G106)))</f>
        <v/>
      </c>
      <c r="BA106" s="343" t="str">
        <f t="shared" si="3"/>
        <v/>
      </c>
      <c r="BB106" s="394" t="str">
        <f t="shared" si="4"/>
        <v/>
      </c>
    </row>
    <row r="107" spans="1:54" s="347" customFormat="1" x14ac:dyDescent="0.25">
      <c r="A107" s="374"/>
      <c r="B107" s="375"/>
      <c r="C107" s="375"/>
      <c r="D107" s="375"/>
      <c r="E107" s="375"/>
      <c r="F107" s="376"/>
      <c r="G107" s="374"/>
      <c r="H107" s="375"/>
      <c r="I107" s="375"/>
      <c r="J107" s="375"/>
      <c r="K107" s="375"/>
      <c r="L107" s="376"/>
      <c r="M107" s="569"/>
      <c r="N107" s="374"/>
      <c r="O107" s="375"/>
      <c r="P107" s="375"/>
      <c r="Q107" s="375"/>
      <c r="R107" s="376"/>
      <c r="S107" s="374"/>
      <c r="T107" s="375"/>
      <c r="U107" s="375"/>
      <c r="V107" s="375"/>
      <c r="W107" s="376"/>
      <c r="X107" s="566"/>
      <c r="Y107" s="375"/>
      <c r="Z107" s="375"/>
      <c r="AA107" s="375"/>
      <c r="AB107" s="375"/>
      <c r="AC107" s="375"/>
      <c r="AD107" s="375"/>
      <c r="AE107" s="375"/>
      <c r="AF107" s="375"/>
      <c r="AG107" s="375"/>
      <c r="AH107" s="375"/>
      <c r="AI107" s="375"/>
      <c r="AJ107" s="375"/>
      <c r="AK107" s="375"/>
      <c r="AL107" s="375"/>
      <c r="AM107" s="568"/>
      <c r="AN107" s="374"/>
      <c r="AO107" s="376"/>
      <c r="AP107" s="374"/>
      <c r="AQ107" s="375"/>
      <c r="AR107" s="375"/>
      <c r="AS107" s="375"/>
      <c r="AT107" s="376"/>
      <c r="AU107" s="566"/>
      <c r="AV107" s="375"/>
      <c r="AW107" s="375"/>
      <c r="AX107" s="375"/>
      <c r="AY107" s="376"/>
      <c r="AZ107" s="367" t="str">
        <f>IF(A107="","",IF(F107&lt;&gt;'Paramètres SERIES'!$K$12,"",COUNTIF($G$7:$G$206,G107)))</f>
        <v/>
      </c>
      <c r="BA107" s="343" t="str">
        <f t="shared" si="3"/>
        <v/>
      </c>
      <c r="BB107" s="394" t="str">
        <f t="shared" si="4"/>
        <v/>
      </c>
    </row>
    <row r="108" spans="1:54" s="347" customFormat="1" x14ac:dyDescent="0.25">
      <c r="A108" s="374"/>
      <c r="B108" s="375"/>
      <c r="C108" s="375"/>
      <c r="D108" s="375"/>
      <c r="E108" s="375"/>
      <c r="F108" s="376"/>
      <c r="G108" s="374"/>
      <c r="H108" s="375"/>
      <c r="I108" s="375"/>
      <c r="J108" s="375"/>
      <c r="K108" s="375"/>
      <c r="L108" s="376"/>
      <c r="M108" s="569"/>
      <c r="N108" s="374"/>
      <c r="O108" s="375"/>
      <c r="P108" s="375"/>
      <c r="Q108" s="375"/>
      <c r="R108" s="376"/>
      <c r="S108" s="374"/>
      <c r="T108" s="375"/>
      <c r="U108" s="375"/>
      <c r="V108" s="375"/>
      <c r="W108" s="376"/>
      <c r="X108" s="566"/>
      <c r="Y108" s="375"/>
      <c r="Z108" s="375"/>
      <c r="AA108" s="375"/>
      <c r="AB108" s="375"/>
      <c r="AC108" s="375"/>
      <c r="AD108" s="375"/>
      <c r="AE108" s="375"/>
      <c r="AF108" s="375"/>
      <c r="AG108" s="375"/>
      <c r="AH108" s="375"/>
      <c r="AI108" s="375"/>
      <c r="AJ108" s="375"/>
      <c r="AK108" s="375"/>
      <c r="AL108" s="375"/>
      <c r="AM108" s="568"/>
      <c r="AN108" s="374"/>
      <c r="AO108" s="376"/>
      <c r="AP108" s="374"/>
      <c r="AQ108" s="375"/>
      <c r="AR108" s="375"/>
      <c r="AS108" s="375"/>
      <c r="AT108" s="376"/>
      <c r="AU108" s="566"/>
      <c r="AV108" s="375"/>
      <c r="AW108" s="375"/>
      <c r="AX108" s="375"/>
      <c r="AY108" s="376"/>
      <c r="AZ108" s="367" t="str">
        <f>IF(A108="","",IF(F108&lt;&gt;'Paramètres SERIES'!$K$12,"",COUNTIF($G$7:$G$206,G108)))</f>
        <v/>
      </c>
      <c r="BA108" s="343" t="str">
        <f t="shared" si="3"/>
        <v/>
      </c>
      <c r="BB108" s="394" t="str">
        <f t="shared" si="4"/>
        <v/>
      </c>
    </row>
    <row r="109" spans="1:54" s="347" customFormat="1" x14ac:dyDescent="0.25">
      <c r="A109" s="374"/>
      <c r="B109" s="375"/>
      <c r="C109" s="375"/>
      <c r="D109" s="375"/>
      <c r="E109" s="375"/>
      <c r="F109" s="376"/>
      <c r="G109" s="374"/>
      <c r="H109" s="375"/>
      <c r="I109" s="375"/>
      <c r="J109" s="375"/>
      <c r="K109" s="375"/>
      <c r="L109" s="376"/>
      <c r="M109" s="569"/>
      <c r="N109" s="374"/>
      <c r="O109" s="375"/>
      <c r="P109" s="375"/>
      <c r="Q109" s="375"/>
      <c r="R109" s="376"/>
      <c r="S109" s="374"/>
      <c r="T109" s="375"/>
      <c r="U109" s="375"/>
      <c r="V109" s="375"/>
      <c r="W109" s="376"/>
      <c r="X109" s="566"/>
      <c r="Y109" s="375"/>
      <c r="Z109" s="375"/>
      <c r="AA109" s="375"/>
      <c r="AB109" s="375"/>
      <c r="AC109" s="375"/>
      <c r="AD109" s="375"/>
      <c r="AE109" s="375"/>
      <c r="AF109" s="375"/>
      <c r="AG109" s="375"/>
      <c r="AH109" s="375"/>
      <c r="AI109" s="375"/>
      <c r="AJ109" s="375"/>
      <c r="AK109" s="375"/>
      <c r="AL109" s="375"/>
      <c r="AM109" s="568"/>
      <c r="AN109" s="374"/>
      <c r="AO109" s="376"/>
      <c r="AP109" s="374"/>
      <c r="AQ109" s="375"/>
      <c r="AR109" s="375"/>
      <c r="AS109" s="375"/>
      <c r="AT109" s="376"/>
      <c r="AU109" s="566"/>
      <c r="AV109" s="375"/>
      <c r="AW109" s="375"/>
      <c r="AX109" s="375"/>
      <c r="AY109" s="376"/>
      <c r="AZ109" s="367" t="str">
        <f>IF(A109="","",IF(F109&lt;&gt;'Paramètres SERIES'!$K$12,"",COUNTIF($G$7:$G$206,G109)))</f>
        <v/>
      </c>
      <c r="BA109" s="343" t="str">
        <f t="shared" si="3"/>
        <v/>
      </c>
      <c r="BB109" s="394" t="str">
        <f t="shared" si="4"/>
        <v/>
      </c>
    </row>
    <row r="110" spans="1:54" s="347" customFormat="1" x14ac:dyDescent="0.25">
      <c r="A110" s="374"/>
      <c r="B110" s="375"/>
      <c r="C110" s="375"/>
      <c r="D110" s="375"/>
      <c r="E110" s="375"/>
      <c r="F110" s="376"/>
      <c r="G110" s="374"/>
      <c r="H110" s="375"/>
      <c r="I110" s="375"/>
      <c r="J110" s="375"/>
      <c r="K110" s="375"/>
      <c r="L110" s="376"/>
      <c r="M110" s="569"/>
      <c r="N110" s="374"/>
      <c r="O110" s="375"/>
      <c r="P110" s="375"/>
      <c r="Q110" s="375"/>
      <c r="R110" s="376"/>
      <c r="S110" s="374"/>
      <c r="T110" s="375"/>
      <c r="U110" s="375"/>
      <c r="V110" s="375"/>
      <c r="W110" s="376"/>
      <c r="X110" s="566"/>
      <c r="Y110" s="375"/>
      <c r="Z110" s="375"/>
      <c r="AA110" s="375"/>
      <c r="AB110" s="375"/>
      <c r="AC110" s="375"/>
      <c r="AD110" s="375"/>
      <c r="AE110" s="375"/>
      <c r="AF110" s="375"/>
      <c r="AG110" s="375"/>
      <c r="AH110" s="375"/>
      <c r="AI110" s="375"/>
      <c r="AJ110" s="375"/>
      <c r="AK110" s="375"/>
      <c r="AL110" s="375"/>
      <c r="AM110" s="568"/>
      <c r="AN110" s="374"/>
      <c r="AO110" s="376"/>
      <c r="AP110" s="374"/>
      <c r="AQ110" s="375"/>
      <c r="AR110" s="375"/>
      <c r="AS110" s="375"/>
      <c r="AT110" s="376"/>
      <c r="AU110" s="566"/>
      <c r="AV110" s="375"/>
      <c r="AW110" s="375"/>
      <c r="AX110" s="375"/>
      <c r="AY110" s="376"/>
      <c r="AZ110" s="367" t="str">
        <f>IF(A110="","",IF(F110&lt;&gt;'Paramètres SERIES'!$K$12,"",COUNTIF($G$7:$G$206,G110)))</f>
        <v/>
      </c>
      <c r="BA110" s="343" t="str">
        <f t="shared" si="3"/>
        <v/>
      </c>
      <c r="BB110" s="394" t="str">
        <f t="shared" si="4"/>
        <v/>
      </c>
    </row>
    <row r="111" spans="1:54" s="347" customFormat="1" x14ac:dyDescent="0.25">
      <c r="A111" s="374"/>
      <c r="B111" s="375"/>
      <c r="C111" s="375"/>
      <c r="D111" s="375"/>
      <c r="E111" s="375"/>
      <c r="F111" s="376"/>
      <c r="G111" s="374"/>
      <c r="H111" s="375"/>
      <c r="I111" s="375"/>
      <c r="J111" s="375"/>
      <c r="K111" s="375"/>
      <c r="L111" s="376"/>
      <c r="M111" s="569"/>
      <c r="N111" s="374"/>
      <c r="O111" s="375"/>
      <c r="P111" s="375"/>
      <c r="Q111" s="375"/>
      <c r="R111" s="376"/>
      <c r="S111" s="374"/>
      <c r="T111" s="375"/>
      <c r="U111" s="375"/>
      <c r="V111" s="375"/>
      <c r="W111" s="376"/>
      <c r="X111" s="566"/>
      <c r="Y111" s="375"/>
      <c r="Z111" s="375"/>
      <c r="AA111" s="375"/>
      <c r="AB111" s="375"/>
      <c r="AC111" s="375"/>
      <c r="AD111" s="375"/>
      <c r="AE111" s="375"/>
      <c r="AF111" s="375"/>
      <c r="AG111" s="375"/>
      <c r="AH111" s="375"/>
      <c r="AI111" s="375"/>
      <c r="AJ111" s="375"/>
      <c r="AK111" s="375"/>
      <c r="AL111" s="375"/>
      <c r="AM111" s="568"/>
      <c r="AN111" s="374"/>
      <c r="AO111" s="376"/>
      <c r="AP111" s="374"/>
      <c r="AQ111" s="375"/>
      <c r="AR111" s="375"/>
      <c r="AS111" s="375"/>
      <c r="AT111" s="376"/>
      <c r="AU111" s="566"/>
      <c r="AV111" s="375"/>
      <c r="AW111" s="375"/>
      <c r="AX111" s="375"/>
      <c r="AY111" s="376"/>
      <c r="AZ111" s="367" t="str">
        <f>IF(A111="","",IF(F111&lt;&gt;'Paramètres SERIES'!$K$12,"",COUNTIF($G$7:$G$206,G111)))</f>
        <v/>
      </c>
      <c r="BA111" s="343" t="str">
        <f t="shared" si="3"/>
        <v/>
      </c>
      <c r="BB111" s="394" t="str">
        <f t="shared" si="4"/>
        <v/>
      </c>
    </row>
    <row r="112" spans="1:54" s="347" customFormat="1" x14ac:dyDescent="0.25">
      <c r="A112" s="374"/>
      <c r="B112" s="375"/>
      <c r="C112" s="375"/>
      <c r="D112" s="375"/>
      <c r="E112" s="375"/>
      <c r="F112" s="376"/>
      <c r="G112" s="374"/>
      <c r="H112" s="375"/>
      <c r="I112" s="375"/>
      <c r="J112" s="375"/>
      <c r="K112" s="375"/>
      <c r="L112" s="376"/>
      <c r="M112" s="569"/>
      <c r="N112" s="374"/>
      <c r="O112" s="375"/>
      <c r="P112" s="375"/>
      <c r="Q112" s="375"/>
      <c r="R112" s="376"/>
      <c r="S112" s="374"/>
      <c r="T112" s="375"/>
      <c r="U112" s="375"/>
      <c r="V112" s="375"/>
      <c r="W112" s="376"/>
      <c r="X112" s="566"/>
      <c r="Y112" s="375"/>
      <c r="Z112" s="375"/>
      <c r="AA112" s="375"/>
      <c r="AB112" s="375"/>
      <c r="AC112" s="375"/>
      <c r="AD112" s="375"/>
      <c r="AE112" s="375"/>
      <c r="AF112" s="375"/>
      <c r="AG112" s="375"/>
      <c r="AH112" s="375"/>
      <c r="AI112" s="375"/>
      <c r="AJ112" s="375"/>
      <c r="AK112" s="375"/>
      <c r="AL112" s="375"/>
      <c r="AM112" s="568"/>
      <c r="AN112" s="374"/>
      <c r="AO112" s="376"/>
      <c r="AP112" s="374"/>
      <c r="AQ112" s="375"/>
      <c r="AR112" s="375"/>
      <c r="AS112" s="375"/>
      <c r="AT112" s="376"/>
      <c r="AU112" s="566"/>
      <c r="AV112" s="375"/>
      <c r="AW112" s="375"/>
      <c r="AX112" s="375"/>
      <c r="AY112" s="376"/>
      <c r="AZ112" s="367" t="str">
        <f>IF(A112="","",IF(F112&lt;&gt;'Paramètres SERIES'!$K$12,"",COUNTIF($G$7:$G$206,G112)))</f>
        <v/>
      </c>
      <c r="BA112" s="343" t="str">
        <f t="shared" si="3"/>
        <v/>
      </c>
      <c r="BB112" s="394" t="str">
        <f t="shared" si="4"/>
        <v/>
      </c>
    </row>
    <row r="113" spans="1:54" s="347" customFormat="1" x14ac:dyDescent="0.25">
      <c r="A113" s="374"/>
      <c r="B113" s="375"/>
      <c r="C113" s="375"/>
      <c r="D113" s="375"/>
      <c r="E113" s="375"/>
      <c r="F113" s="376"/>
      <c r="G113" s="374"/>
      <c r="H113" s="375"/>
      <c r="I113" s="375"/>
      <c r="J113" s="375"/>
      <c r="K113" s="375"/>
      <c r="L113" s="376"/>
      <c r="M113" s="569"/>
      <c r="N113" s="374"/>
      <c r="O113" s="375"/>
      <c r="P113" s="375"/>
      <c r="Q113" s="375"/>
      <c r="R113" s="376"/>
      <c r="S113" s="374"/>
      <c r="T113" s="375"/>
      <c r="U113" s="375"/>
      <c r="V113" s="375"/>
      <c r="W113" s="376"/>
      <c r="X113" s="566"/>
      <c r="Y113" s="375"/>
      <c r="Z113" s="375"/>
      <c r="AA113" s="375"/>
      <c r="AB113" s="375"/>
      <c r="AC113" s="375"/>
      <c r="AD113" s="375"/>
      <c r="AE113" s="375"/>
      <c r="AF113" s="375"/>
      <c r="AG113" s="375"/>
      <c r="AH113" s="375"/>
      <c r="AI113" s="375"/>
      <c r="AJ113" s="375"/>
      <c r="AK113" s="375"/>
      <c r="AL113" s="375"/>
      <c r="AM113" s="568"/>
      <c r="AN113" s="374"/>
      <c r="AO113" s="376"/>
      <c r="AP113" s="374"/>
      <c r="AQ113" s="375"/>
      <c r="AR113" s="375"/>
      <c r="AS113" s="375"/>
      <c r="AT113" s="376"/>
      <c r="AU113" s="566"/>
      <c r="AV113" s="375"/>
      <c r="AW113" s="375"/>
      <c r="AX113" s="375"/>
      <c r="AY113" s="376"/>
      <c r="AZ113" s="367" t="str">
        <f>IF(A113="","",IF(F113&lt;&gt;'Paramètres SERIES'!$K$12,"",COUNTIF($G$7:$G$206,G113)))</f>
        <v/>
      </c>
      <c r="BA113" s="343" t="str">
        <f t="shared" si="3"/>
        <v/>
      </c>
      <c r="BB113" s="394" t="str">
        <f t="shared" si="4"/>
        <v/>
      </c>
    </row>
    <row r="114" spans="1:54" s="347" customFormat="1" x14ac:dyDescent="0.25">
      <c r="A114" s="374"/>
      <c r="B114" s="375"/>
      <c r="C114" s="375"/>
      <c r="D114" s="375"/>
      <c r="E114" s="375"/>
      <c r="F114" s="376"/>
      <c r="G114" s="374"/>
      <c r="H114" s="375"/>
      <c r="I114" s="375"/>
      <c r="J114" s="375"/>
      <c r="K114" s="375"/>
      <c r="L114" s="376"/>
      <c r="M114" s="569"/>
      <c r="N114" s="374"/>
      <c r="O114" s="375"/>
      <c r="P114" s="375"/>
      <c r="Q114" s="375"/>
      <c r="R114" s="376"/>
      <c r="S114" s="374"/>
      <c r="T114" s="375"/>
      <c r="U114" s="375"/>
      <c r="V114" s="375"/>
      <c r="W114" s="376"/>
      <c r="X114" s="566"/>
      <c r="Y114" s="375"/>
      <c r="Z114" s="375"/>
      <c r="AA114" s="375"/>
      <c r="AB114" s="375"/>
      <c r="AC114" s="375"/>
      <c r="AD114" s="375"/>
      <c r="AE114" s="375"/>
      <c r="AF114" s="375"/>
      <c r="AG114" s="375"/>
      <c r="AH114" s="375"/>
      <c r="AI114" s="375"/>
      <c r="AJ114" s="375"/>
      <c r="AK114" s="375"/>
      <c r="AL114" s="375"/>
      <c r="AM114" s="568"/>
      <c r="AN114" s="374"/>
      <c r="AO114" s="376"/>
      <c r="AP114" s="374"/>
      <c r="AQ114" s="375"/>
      <c r="AR114" s="375"/>
      <c r="AS114" s="375"/>
      <c r="AT114" s="376"/>
      <c r="AU114" s="566"/>
      <c r="AV114" s="375"/>
      <c r="AW114" s="375"/>
      <c r="AX114" s="375"/>
      <c r="AY114" s="376"/>
      <c r="AZ114" s="367" t="str">
        <f>IF(A114="","",IF(F114&lt;&gt;'Paramètres SERIES'!$K$12,"",COUNTIF($G$7:$G$206,G114)))</f>
        <v/>
      </c>
      <c r="BA114" s="343" t="str">
        <f t="shared" si="3"/>
        <v/>
      </c>
      <c r="BB114" s="394" t="str">
        <f t="shared" si="4"/>
        <v/>
      </c>
    </row>
    <row r="115" spans="1:54" s="347" customFormat="1" x14ac:dyDescent="0.25">
      <c r="A115" s="374"/>
      <c r="B115" s="375"/>
      <c r="C115" s="375"/>
      <c r="D115" s="375"/>
      <c r="E115" s="375"/>
      <c r="F115" s="376"/>
      <c r="G115" s="374"/>
      <c r="H115" s="375"/>
      <c r="I115" s="375"/>
      <c r="J115" s="375"/>
      <c r="K115" s="375"/>
      <c r="L115" s="376"/>
      <c r="M115" s="569"/>
      <c r="N115" s="374"/>
      <c r="O115" s="375"/>
      <c r="P115" s="375"/>
      <c r="Q115" s="375"/>
      <c r="R115" s="376"/>
      <c r="S115" s="374"/>
      <c r="T115" s="375"/>
      <c r="U115" s="375"/>
      <c r="V115" s="375"/>
      <c r="W115" s="376"/>
      <c r="X115" s="566"/>
      <c r="Y115" s="375"/>
      <c r="Z115" s="375"/>
      <c r="AA115" s="375"/>
      <c r="AB115" s="375"/>
      <c r="AC115" s="375"/>
      <c r="AD115" s="375"/>
      <c r="AE115" s="375"/>
      <c r="AF115" s="375"/>
      <c r="AG115" s="375"/>
      <c r="AH115" s="375"/>
      <c r="AI115" s="375"/>
      <c r="AJ115" s="375"/>
      <c r="AK115" s="375"/>
      <c r="AL115" s="375"/>
      <c r="AM115" s="568"/>
      <c r="AN115" s="374"/>
      <c r="AO115" s="376"/>
      <c r="AP115" s="374"/>
      <c r="AQ115" s="375"/>
      <c r="AR115" s="375"/>
      <c r="AS115" s="375"/>
      <c r="AT115" s="376"/>
      <c r="AU115" s="566"/>
      <c r="AV115" s="375"/>
      <c r="AW115" s="375"/>
      <c r="AX115" s="375"/>
      <c r="AY115" s="376"/>
      <c r="AZ115" s="367" t="str">
        <f>IF(A115="","",IF(F115&lt;&gt;'Paramètres SERIES'!$K$12,"",COUNTIF($G$7:$G$206,G115)))</f>
        <v/>
      </c>
      <c r="BA115" s="343" t="str">
        <f t="shared" si="3"/>
        <v/>
      </c>
      <c r="BB115" s="394" t="str">
        <f t="shared" si="4"/>
        <v/>
      </c>
    </row>
    <row r="116" spans="1:54" s="347" customFormat="1" x14ac:dyDescent="0.25">
      <c r="A116" s="374"/>
      <c r="B116" s="375"/>
      <c r="C116" s="375"/>
      <c r="D116" s="375"/>
      <c r="E116" s="375"/>
      <c r="F116" s="376"/>
      <c r="G116" s="374"/>
      <c r="H116" s="375"/>
      <c r="I116" s="375"/>
      <c r="J116" s="375"/>
      <c r="K116" s="375"/>
      <c r="L116" s="376"/>
      <c r="M116" s="569"/>
      <c r="N116" s="374"/>
      <c r="O116" s="375"/>
      <c r="P116" s="375"/>
      <c r="Q116" s="375"/>
      <c r="R116" s="376"/>
      <c r="S116" s="374"/>
      <c r="T116" s="375"/>
      <c r="U116" s="375"/>
      <c r="V116" s="375"/>
      <c r="W116" s="376"/>
      <c r="X116" s="566"/>
      <c r="Y116" s="375"/>
      <c r="Z116" s="375"/>
      <c r="AA116" s="375"/>
      <c r="AB116" s="375"/>
      <c r="AC116" s="375"/>
      <c r="AD116" s="375"/>
      <c r="AE116" s="375"/>
      <c r="AF116" s="375"/>
      <c r="AG116" s="375"/>
      <c r="AH116" s="375"/>
      <c r="AI116" s="375"/>
      <c r="AJ116" s="375"/>
      <c r="AK116" s="375"/>
      <c r="AL116" s="375"/>
      <c r="AM116" s="568"/>
      <c r="AN116" s="374"/>
      <c r="AO116" s="376"/>
      <c r="AP116" s="374"/>
      <c r="AQ116" s="375"/>
      <c r="AR116" s="375"/>
      <c r="AS116" s="375"/>
      <c r="AT116" s="376"/>
      <c r="AU116" s="566"/>
      <c r="AV116" s="375"/>
      <c r="AW116" s="375"/>
      <c r="AX116" s="375"/>
      <c r="AY116" s="376"/>
      <c r="AZ116" s="367" t="str">
        <f>IF(A116="","",IF(F116&lt;&gt;'Paramètres SERIES'!$K$12,"",COUNTIF($G$7:$G$206,G116)))</f>
        <v/>
      </c>
      <c r="BA116" s="343" t="str">
        <f t="shared" si="3"/>
        <v/>
      </c>
      <c r="BB116" s="394" t="str">
        <f t="shared" si="4"/>
        <v/>
      </c>
    </row>
    <row r="117" spans="1:54" s="347" customFormat="1" x14ac:dyDescent="0.25">
      <c r="A117" s="374"/>
      <c r="B117" s="375"/>
      <c r="C117" s="375"/>
      <c r="D117" s="375"/>
      <c r="E117" s="375"/>
      <c r="F117" s="376"/>
      <c r="G117" s="374"/>
      <c r="H117" s="375"/>
      <c r="I117" s="375"/>
      <c r="J117" s="375"/>
      <c r="K117" s="375"/>
      <c r="L117" s="376"/>
      <c r="M117" s="569"/>
      <c r="N117" s="374"/>
      <c r="O117" s="375"/>
      <c r="P117" s="375"/>
      <c r="Q117" s="375"/>
      <c r="R117" s="376"/>
      <c r="S117" s="374"/>
      <c r="T117" s="375"/>
      <c r="U117" s="375"/>
      <c r="V117" s="375"/>
      <c r="W117" s="376"/>
      <c r="X117" s="566"/>
      <c r="Y117" s="375"/>
      <c r="Z117" s="375"/>
      <c r="AA117" s="375"/>
      <c r="AB117" s="375"/>
      <c r="AC117" s="375"/>
      <c r="AD117" s="375"/>
      <c r="AE117" s="375"/>
      <c r="AF117" s="375"/>
      <c r="AG117" s="375"/>
      <c r="AH117" s="375"/>
      <c r="AI117" s="375"/>
      <c r="AJ117" s="375"/>
      <c r="AK117" s="375"/>
      <c r="AL117" s="375"/>
      <c r="AM117" s="568"/>
      <c r="AN117" s="374"/>
      <c r="AO117" s="376"/>
      <c r="AP117" s="374"/>
      <c r="AQ117" s="375"/>
      <c r="AR117" s="375"/>
      <c r="AS117" s="375"/>
      <c r="AT117" s="376"/>
      <c r="AU117" s="566"/>
      <c r="AV117" s="375"/>
      <c r="AW117" s="375"/>
      <c r="AX117" s="375"/>
      <c r="AY117" s="376"/>
      <c r="AZ117" s="367" t="str">
        <f>IF(A117="","",IF(F117&lt;&gt;'Paramètres SERIES'!$K$12,"",COUNTIF($G$7:$G$206,G117)))</f>
        <v/>
      </c>
      <c r="BA117" s="343" t="str">
        <f t="shared" si="3"/>
        <v/>
      </c>
      <c r="BB117" s="394" t="str">
        <f t="shared" si="4"/>
        <v/>
      </c>
    </row>
    <row r="118" spans="1:54" s="347" customFormat="1" x14ac:dyDescent="0.25">
      <c r="A118" s="374"/>
      <c r="B118" s="375"/>
      <c r="C118" s="375"/>
      <c r="D118" s="375"/>
      <c r="E118" s="375"/>
      <c r="F118" s="376"/>
      <c r="G118" s="374"/>
      <c r="H118" s="375"/>
      <c r="I118" s="375"/>
      <c r="J118" s="375"/>
      <c r="K118" s="375"/>
      <c r="L118" s="376"/>
      <c r="M118" s="569"/>
      <c r="N118" s="374"/>
      <c r="O118" s="375"/>
      <c r="P118" s="375"/>
      <c r="Q118" s="375"/>
      <c r="R118" s="376"/>
      <c r="S118" s="374"/>
      <c r="T118" s="375"/>
      <c r="U118" s="375"/>
      <c r="V118" s="375"/>
      <c r="W118" s="376"/>
      <c r="X118" s="566"/>
      <c r="Y118" s="375"/>
      <c r="Z118" s="375"/>
      <c r="AA118" s="375"/>
      <c r="AB118" s="375"/>
      <c r="AC118" s="375"/>
      <c r="AD118" s="375"/>
      <c r="AE118" s="375"/>
      <c r="AF118" s="375"/>
      <c r="AG118" s="375"/>
      <c r="AH118" s="375"/>
      <c r="AI118" s="375"/>
      <c r="AJ118" s="375"/>
      <c r="AK118" s="375"/>
      <c r="AL118" s="375"/>
      <c r="AM118" s="568"/>
      <c r="AN118" s="374"/>
      <c r="AO118" s="376"/>
      <c r="AP118" s="374"/>
      <c r="AQ118" s="375"/>
      <c r="AR118" s="375"/>
      <c r="AS118" s="375"/>
      <c r="AT118" s="376"/>
      <c r="AU118" s="566"/>
      <c r="AV118" s="375"/>
      <c r="AW118" s="375"/>
      <c r="AX118" s="375"/>
      <c r="AY118" s="376"/>
      <c r="AZ118" s="367" t="str">
        <f>IF(A118="","",IF(F118&lt;&gt;'Paramètres SERIES'!$K$12,"",COUNTIF($G$7:$G$206,G118)))</f>
        <v/>
      </c>
      <c r="BA118" s="343" t="str">
        <f t="shared" si="3"/>
        <v/>
      </c>
      <c r="BB118" s="394" t="str">
        <f t="shared" si="4"/>
        <v/>
      </c>
    </row>
    <row r="119" spans="1:54" s="347" customFormat="1" x14ac:dyDescent="0.25">
      <c r="A119" s="374"/>
      <c r="B119" s="375"/>
      <c r="C119" s="375"/>
      <c r="D119" s="375"/>
      <c r="E119" s="375"/>
      <c r="F119" s="376"/>
      <c r="G119" s="374"/>
      <c r="H119" s="375"/>
      <c r="I119" s="375"/>
      <c r="J119" s="375"/>
      <c r="K119" s="375"/>
      <c r="L119" s="376"/>
      <c r="M119" s="569"/>
      <c r="N119" s="374"/>
      <c r="O119" s="375"/>
      <c r="P119" s="375"/>
      <c r="Q119" s="375"/>
      <c r="R119" s="376"/>
      <c r="S119" s="374"/>
      <c r="T119" s="375"/>
      <c r="U119" s="375"/>
      <c r="V119" s="375"/>
      <c r="W119" s="376"/>
      <c r="X119" s="566"/>
      <c r="Y119" s="375"/>
      <c r="Z119" s="375"/>
      <c r="AA119" s="375"/>
      <c r="AB119" s="375"/>
      <c r="AC119" s="375"/>
      <c r="AD119" s="375"/>
      <c r="AE119" s="375"/>
      <c r="AF119" s="375"/>
      <c r="AG119" s="375"/>
      <c r="AH119" s="375"/>
      <c r="AI119" s="375"/>
      <c r="AJ119" s="375"/>
      <c r="AK119" s="375"/>
      <c r="AL119" s="375"/>
      <c r="AM119" s="568"/>
      <c r="AN119" s="374"/>
      <c r="AO119" s="376"/>
      <c r="AP119" s="374"/>
      <c r="AQ119" s="375"/>
      <c r="AR119" s="375"/>
      <c r="AS119" s="375"/>
      <c r="AT119" s="376"/>
      <c r="AU119" s="566"/>
      <c r="AV119" s="375"/>
      <c r="AW119" s="375"/>
      <c r="AX119" s="375"/>
      <c r="AY119" s="376"/>
      <c r="AZ119" s="367" t="str">
        <f>IF(A119="","",IF(F119&lt;&gt;'Paramètres SERIES'!$K$12,"",COUNTIF($G$7:$G$206,G119)))</f>
        <v/>
      </c>
      <c r="BA119" s="343" t="str">
        <f t="shared" si="3"/>
        <v/>
      </c>
      <c r="BB119" s="394" t="str">
        <f t="shared" si="4"/>
        <v/>
      </c>
    </row>
    <row r="120" spans="1:54" s="347" customFormat="1" x14ac:dyDescent="0.25">
      <c r="A120" s="374"/>
      <c r="B120" s="375"/>
      <c r="C120" s="375"/>
      <c r="D120" s="375"/>
      <c r="E120" s="375"/>
      <c r="F120" s="376"/>
      <c r="G120" s="374"/>
      <c r="H120" s="375"/>
      <c r="I120" s="375"/>
      <c r="J120" s="375"/>
      <c r="K120" s="375"/>
      <c r="L120" s="376"/>
      <c r="M120" s="569"/>
      <c r="N120" s="374"/>
      <c r="O120" s="375"/>
      <c r="P120" s="375"/>
      <c r="Q120" s="375"/>
      <c r="R120" s="376"/>
      <c r="S120" s="374"/>
      <c r="T120" s="375"/>
      <c r="U120" s="375"/>
      <c r="V120" s="375"/>
      <c r="W120" s="376"/>
      <c r="X120" s="566"/>
      <c r="Y120" s="375"/>
      <c r="Z120" s="375"/>
      <c r="AA120" s="375"/>
      <c r="AB120" s="375"/>
      <c r="AC120" s="375"/>
      <c r="AD120" s="375"/>
      <c r="AE120" s="375"/>
      <c r="AF120" s="375"/>
      <c r="AG120" s="375"/>
      <c r="AH120" s="375"/>
      <c r="AI120" s="375"/>
      <c r="AJ120" s="375"/>
      <c r="AK120" s="375"/>
      <c r="AL120" s="375"/>
      <c r="AM120" s="568"/>
      <c r="AN120" s="374"/>
      <c r="AO120" s="376"/>
      <c r="AP120" s="374"/>
      <c r="AQ120" s="375"/>
      <c r="AR120" s="375"/>
      <c r="AS120" s="375"/>
      <c r="AT120" s="376"/>
      <c r="AU120" s="566"/>
      <c r="AV120" s="375"/>
      <c r="AW120" s="375"/>
      <c r="AX120" s="375"/>
      <c r="AY120" s="376"/>
      <c r="AZ120" s="367" t="str">
        <f>IF(A120="","",IF(F120&lt;&gt;'Paramètres SERIES'!$K$12,"",COUNTIF($G$7:$G$206,G120)))</f>
        <v/>
      </c>
      <c r="BA120" s="343" t="str">
        <f t="shared" si="3"/>
        <v/>
      </c>
      <c r="BB120" s="394" t="str">
        <f t="shared" si="4"/>
        <v/>
      </c>
    </row>
    <row r="121" spans="1:54" s="347" customFormat="1" x14ac:dyDescent="0.25">
      <c r="A121" s="374"/>
      <c r="B121" s="375"/>
      <c r="C121" s="375"/>
      <c r="D121" s="375"/>
      <c r="E121" s="375"/>
      <c r="F121" s="376"/>
      <c r="G121" s="374"/>
      <c r="H121" s="375"/>
      <c r="I121" s="375"/>
      <c r="J121" s="375"/>
      <c r="K121" s="375"/>
      <c r="L121" s="376"/>
      <c r="M121" s="569"/>
      <c r="N121" s="374"/>
      <c r="O121" s="375"/>
      <c r="P121" s="375"/>
      <c r="Q121" s="375"/>
      <c r="R121" s="376"/>
      <c r="S121" s="374"/>
      <c r="T121" s="375"/>
      <c r="U121" s="375"/>
      <c r="V121" s="375"/>
      <c r="W121" s="376"/>
      <c r="X121" s="566"/>
      <c r="Y121" s="375"/>
      <c r="Z121" s="375"/>
      <c r="AA121" s="375"/>
      <c r="AB121" s="375"/>
      <c r="AC121" s="375"/>
      <c r="AD121" s="375"/>
      <c r="AE121" s="375"/>
      <c r="AF121" s="375"/>
      <c r="AG121" s="375"/>
      <c r="AH121" s="375"/>
      <c r="AI121" s="375"/>
      <c r="AJ121" s="375"/>
      <c r="AK121" s="375"/>
      <c r="AL121" s="375"/>
      <c r="AM121" s="568"/>
      <c r="AN121" s="374"/>
      <c r="AO121" s="376"/>
      <c r="AP121" s="374"/>
      <c r="AQ121" s="375"/>
      <c r="AR121" s="375"/>
      <c r="AS121" s="375"/>
      <c r="AT121" s="376"/>
      <c r="AU121" s="566"/>
      <c r="AV121" s="375"/>
      <c r="AW121" s="375"/>
      <c r="AX121" s="375"/>
      <c r="AY121" s="376"/>
      <c r="AZ121" s="367" t="str">
        <f>IF(A121="","",IF(F121&lt;&gt;'Paramètres SERIES'!$K$12,"",COUNTIF($G$7:$G$206,G121)))</f>
        <v/>
      </c>
      <c r="BA121" s="343" t="str">
        <f t="shared" si="3"/>
        <v/>
      </c>
      <c r="BB121" s="394" t="str">
        <f t="shared" si="4"/>
        <v/>
      </c>
    </row>
    <row r="122" spans="1:54" s="347" customFormat="1" x14ac:dyDescent="0.25">
      <c r="A122" s="374"/>
      <c r="B122" s="375"/>
      <c r="C122" s="375"/>
      <c r="D122" s="375"/>
      <c r="E122" s="375"/>
      <c r="F122" s="376"/>
      <c r="G122" s="374"/>
      <c r="H122" s="375"/>
      <c r="I122" s="375"/>
      <c r="J122" s="375"/>
      <c r="K122" s="375"/>
      <c r="L122" s="376"/>
      <c r="M122" s="569"/>
      <c r="N122" s="374"/>
      <c r="O122" s="375"/>
      <c r="P122" s="375"/>
      <c r="Q122" s="375"/>
      <c r="R122" s="376"/>
      <c r="S122" s="374"/>
      <c r="T122" s="375"/>
      <c r="U122" s="375"/>
      <c r="V122" s="375"/>
      <c r="W122" s="376"/>
      <c r="X122" s="566"/>
      <c r="Y122" s="375"/>
      <c r="Z122" s="375"/>
      <c r="AA122" s="375"/>
      <c r="AB122" s="375"/>
      <c r="AC122" s="375"/>
      <c r="AD122" s="375"/>
      <c r="AE122" s="375"/>
      <c r="AF122" s="375"/>
      <c r="AG122" s="375"/>
      <c r="AH122" s="375"/>
      <c r="AI122" s="375"/>
      <c r="AJ122" s="375"/>
      <c r="AK122" s="375"/>
      <c r="AL122" s="375"/>
      <c r="AM122" s="568"/>
      <c r="AN122" s="374"/>
      <c r="AO122" s="376"/>
      <c r="AP122" s="374"/>
      <c r="AQ122" s="375"/>
      <c r="AR122" s="375"/>
      <c r="AS122" s="375"/>
      <c r="AT122" s="376"/>
      <c r="AU122" s="566"/>
      <c r="AV122" s="375"/>
      <c r="AW122" s="375"/>
      <c r="AX122" s="375"/>
      <c r="AY122" s="376"/>
      <c r="AZ122" s="367" t="str">
        <f>IF(A122="","",IF(F122&lt;&gt;'Paramètres SERIES'!$K$12,"",COUNTIF($G$7:$G$206,G122)))</f>
        <v/>
      </c>
      <c r="BA122" s="343" t="str">
        <f t="shared" si="3"/>
        <v/>
      </c>
      <c r="BB122" s="394" t="str">
        <f t="shared" si="4"/>
        <v/>
      </c>
    </row>
    <row r="123" spans="1:54" s="347" customFormat="1" x14ac:dyDescent="0.25">
      <c r="A123" s="374"/>
      <c r="B123" s="375"/>
      <c r="C123" s="375"/>
      <c r="D123" s="375"/>
      <c r="E123" s="375"/>
      <c r="F123" s="376"/>
      <c r="G123" s="374"/>
      <c r="H123" s="375"/>
      <c r="I123" s="375"/>
      <c r="J123" s="375"/>
      <c r="K123" s="375"/>
      <c r="L123" s="376"/>
      <c r="M123" s="569"/>
      <c r="N123" s="374"/>
      <c r="O123" s="375"/>
      <c r="P123" s="375"/>
      <c r="Q123" s="375"/>
      <c r="R123" s="376"/>
      <c r="S123" s="374"/>
      <c r="T123" s="375"/>
      <c r="U123" s="375"/>
      <c r="V123" s="375"/>
      <c r="W123" s="376"/>
      <c r="X123" s="566"/>
      <c r="Y123" s="375"/>
      <c r="Z123" s="375"/>
      <c r="AA123" s="375"/>
      <c r="AB123" s="375"/>
      <c r="AC123" s="375"/>
      <c r="AD123" s="375"/>
      <c r="AE123" s="375"/>
      <c r="AF123" s="375"/>
      <c r="AG123" s="375"/>
      <c r="AH123" s="375"/>
      <c r="AI123" s="375"/>
      <c r="AJ123" s="375"/>
      <c r="AK123" s="375"/>
      <c r="AL123" s="375"/>
      <c r="AM123" s="568"/>
      <c r="AN123" s="374"/>
      <c r="AO123" s="376"/>
      <c r="AP123" s="374"/>
      <c r="AQ123" s="375"/>
      <c r="AR123" s="375"/>
      <c r="AS123" s="375"/>
      <c r="AT123" s="376"/>
      <c r="AU123" s="566"/>
      <c r="AV123" s="375"/>
      <c r="AW123" s="375"/>
      <c r="AX123" s="375"/>
      <c r="AY123" s="376"/>
      <c r="AZ123" s="367" t="str">
        <f>IF(A123="","",IF(F123&lt;&gt;'Paramètres SERIES'!$K$12,"",COUNTIF($G$7:$G$206,G123)))</f>
        <v/>
      </c>
      <c r="BA123" s="343" t="str">
        <f t="shared" si="3"/>
        <v/>
      </c>
      <c r="BB123" s="394" t="str">
        <f t="shared" si="4"/>
        <v/>
      </c>
    </row>
    <row r="124" spans="1:54" s="347" customFormat="1" x14ac:dyDescent="0.25">
      <c r="A124" s="374"/>
      <c r="B124" s="375"/>
      <c r="C124" s="375"/>
      <c r="D124" s="375"/>
      <c r="E124" s="375"/>
      <c r="F124" s="376"/>
      <c r="G124" s="374"/>
      <c r="H124" s="375"/>
      <c r="I124" s="375"/>
      <c r="J124" s="375"/>
      <c r="K124" s="375"/>
      <c r="L124" s="376"/>
      <c r="M124" s="569"/>
      <c r="N124" s="374"/>
      <c r="O124" s="375"/>
      <c r="P124" s="375"/>
      <c r="Q124" s="375"/>
      <c r="R124" s="376"/>
      <c r="S124" s="374"/>
      <c r="T124" s="375"/>
      <c r="U124" s="375"/>
      <c r="V124" s="375"/>
      <c r="W124" s="376"/>
      <c r="X124" s="566"/>
      <c r="Y124" s="375"/>
      <c r="Z124" s="375"/>
      <c r="AA124" s="375"/>
      <c r="AB124" s="375"/>
      <c r="AC124" s="375"/>
      <c r="AD124" s="375"/>
      <c r="AE124" s="375"/>
      <c r="AF124" s="375"/>
      <c r="AG124" s="375"/>
      <c r="AH124" s="375"/>
      <c r="AI124" s="375"/>
      <c r="AJ124" s="375"/>
      <c r="AK124" s="375"/>
      <c r="AL124" s="375"/>
      <c r="AM124" s="568"/>
      <c r="AN124" s="374"/>
      <c r="AO124" s="376"/>
      <c r="AP124" s="374"/>
      <c r="AQ124" s="375"/>
      <c r="AR124" s="375"/>
      <c r="AS124" s="375"/>
      <c r="AT124" s="376"/>
      <c r="AU124" s="566"/>
      <c r="AV124" s="375"/>
      <c r="AW124" s="375"/>
      <c r="AX124" s="375"/>
      <c r="AY124" s="376"/>
      <c r="AZ124" s="367" t="str">
        <f>IF(A124="","",IF(F124&lt;&gt;'Paramètres SERIES'!$K$12,"",COUNTIF($G$7:$G$206,G124)))</f>
        <v/>
      </c>
      <c r="BA124" s="343" t="str">
        <f t="shared" si="3"/>
        <v/>
      </c>
      <c r="BB124" s="394" t="str">
        <f t="shared" si="4"/>
        <v/>
      </c>
    </row>
    <row r="125" spans="1:54" s="347" customFormat="1" x14ac:dyDescent="0.25">
      <c r="A125" s="374"/>
      <c r="B125" s="375"/>
      <c r="C125" s="375"/>
      <c r="D125" s="375"/>
      <c r="E125" s="375"/>
      <c r="F125" s="376"/>
      <c r="G125" s="374"/>
      <c r="H125" s="375"/>
      <c r="I125" s="375"/>
      <c r="J125" s="375"/>
      <c r="K125" s="375"/>
      <c r="L125" s="376"/>
      <c r="M125" s="569"/>
      <c r="N125" s="374"/>
      <c r="O125" s="375"/>
      <c r="P125" s="375"/>
      <c r="Q125" s="375"/>
      <c r="R125" s="376"/>
      <c r="S125" s="374"/>
      <c r="T125" s="375"/>
      <c r="U125" s="375"/>
      <c r="V125" s="375"/>
      <c r="W125" s="376"/>
      <c r="X125" s="566"/>
      <c r="Y125" s="375"/>
      <c r="Z125" s="375"/>
      <c r="AA125" s="375"/>
      <c r="AB125" s="375"/>
      <c r="AC125" s="375"/>
      <c r="AD125" s="375"/>
      <c r="AE125" s="375"/>
      <c r="AF125" s="375"/>
      <c r="AG125" s="375"/>
      <c r="AH125" s="375"/>
      <c r="AI125" s="375"/>
      <c r="AJ125" s="375"/>
      <c r="AK125" s="375"/>
      <c r="AL125" s="375"/>
      <c r="AM125" s="568"/>
      <c r="AN125" s="374"/>
      <c r="AO125" s="376"/>
      <c r="AP125" s="374"/>
      <c r="AQ125" s="375"/>
      <c r="AR125" s="375"/>
      <c r="AS125" s="375"/>
      <c r="AT125" s="376"/>
      <c r="AU125" s="566"/>
      <c r="AV125" s="375"/>
      <c r="AW125" s="375"/>
      <c r="AX125" s="375"/>
      <c r="AY125" s="376"/>
      <c r="AZ125" s="367" t="str">
        <f>IF(A125="","",IF(F125&lt;&gt;'Paramètres SERIES'!$K$12,"",COUNTIF($G$7:$G$206,G125)))</f>
        <v/>
      </c>
      <c r="BA125" s="343" t="str">
        <f t="shared" si="3"/>
        <v/>
      </c>
      <c r="BB125" s="394" t="str">
        <f t="shared" si="4"/>
        <v/>
      </c>
    </row>
    <row r="126" spans="1:54" s="347" customFormat="1" x14ac:dyDescent="0.25">
      <c r="A126" s="374"/>
      <c r="B126" s="375"/>
      <c r="C126" s="375"/>
      <c r="D126" s="375"/>
      <c r="E126" s="375"/>
      <c r="F126" s="376"/>
      <c r="G126" s="374"/>
      <c r="H126" s="375"/>
      <c r="I126" s="375"/>
      <c r="J126" s="375"/>
      <c r="K126" s="375"/>
      <c r="L126" s="376"/>
      <c r="M126" s="569"/>
      <c r="N126" s="374"/>
      <c r="O126" s="375"/>
      <c r="P126" s="375"/>
      <c r="Q126" s="375"/>
      <c r="R126" s="376"/>
      <c r="S126" s="374"/>
      <c r="T126" s="375"/>
      <c r="U126" s="375"/>
      <c r="V126" s="375"/>
      <c r="W126" s="376"/>
      <c r="X126" s="566"/>
      <c r="Y126" s="375"/>
      <c r="Z126" s="375"/>
      <c r="AA126" s="375"/>
      <c r="AB126" s="375"/>
      <c r="AC126" s="375"/>
      <c r="AD126" s="375"/>
      <c r="AE126" s="375"/>
      <c r="AF126" s="375"/>
      <c r="AG126" s="375"/>
      <c r="AH126" s="375"/>
      <c r="AI126" s="375"/>
      <c r="AJ126" s="375"/>
      <c r="AK126" s="375"/>
      <c r="AL126" s="375"/>
      <c r="AM126" s="568"/>
      <c r="AN126" s="374"/>
      <c r="AO126" s="376"/>
      <c r="AP126" s="374"/>
      <c r="AQ126" s="375"/>
      <c r="AR126" s="375"/>
      <c r="AS126" s="375"/>
      <c r="AT126" s="376"/>
      <c r="AU126" s="566"/>
      <c r="AV126" s="375"/>
      <c r="AW126" s="375"/>
      <c r="AX126" s="375"/>
      <c r="AY126" s="376"/>
      <c r="AZ126" s="367" t="str">
        <f>IF(A126="","",IF(F126&lt;&gt;'Paramètres SERIES'!$K$12,"",COUNTIF($G$7:$G$206,G126)))</f>
        <v/>
      </c>
      <c r="BA126" s="343" t="str">
        <f t="shared" si="3"/>
        <v/>
      </c>
      <c r="BB126" s="394" t="str">
        <f t="shared" si="4"/>
        <v/>
      </c>
    </row>
    <row r="127" spans="1:54" s="347" customFormat="1" x14ac:dyDescent="0.25">
      <c r="A127" s="374"/>
      <c r="B127" s="375"/>
      <c r="C127" s="375"/>
      <c r="D127" s="375"/>
      <c r="E127" s="375"/>
      <c r="F127" s="376"/>
      <c r="G127" s="374"/>
      <c r="H127" s="375"/>
      <c r="I127" s="375"/>
      <c r="J127" s="375"/>
      <c r="K127" s="375"/>
      <c r="L127" s="376"/>
      <c r="M127" s="569"/>
      <c r="N127" s="374"/>
      <c r="O127" s="375"/>
      <c r="P127" s="375"/>
      <c r="Q127" s="375"/>
      <c r="R127" s="376"/>
      <c r="S127" s="374"/>
      <c r="T127" s="375"/>
      <c r="U127" s="375"/>
      <c r="V127" s="375"/>
      <c r="W127" s="376"/>
      <c r="X127" s="566"/>
      <c r="Y127" s="375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  <c r="AL127" s="375"/>
      <c r="AM127" s="568"/>
      <c r="AN127" s="374"/>
      <c r="AO127" s="376"/>
      <c r="AP127" s="374"/>
      <c r="AQ127" s="375"/>
      <c r="AR127" s="375"/>
      <c r="AS127" s="375"/>
      <c r="AT127" s="376"/>
      <c r="AU127" s="566"/>
      <c r="AV127" s="375"/>
      <c r="AW127" s="375"/>
      <c r="AX127" s="375"/>
      <c r="AY127" s="376"/>
      <c r="AZ127" s="367" t="str">
        <f>IF(A127="","",IF(F127&lt;&gt;'Paramètres SERIES'!$K$12,"",COUNTIF($G$7:$G$206,G127)))</f>
        <v/>
      </c>
      <c r="BA127" s="343" t="str">
        <f t="shared" si="3"/>
        <v/>
      </c>
      <c r="BB127" s="394" t="str">
        <f t="shared" si="4"/>
        <v/>
      </c>
    </row>
    <row r="128" spans="1:54" s="347" customFormat="1" x14ac:dyDescent="0.25">
      <c r="A128" s="374"/>
      <c r="B128" s="375"/>
      <c r="C128" s="375"/>
      <c r="D128" s="375"/>
      <c r="E128" s="375"/>
      <c r="F128" s="376"/>
      <c r="G128" s="374"/>
      <c r="H128" s="375"/>
      <c r="I128" s="375"/>
      <c r="J128" s="375"/>
      <c r="K128" s="375"/>
      <c r="L128" s="376"/>
      <c r="M128" s="569"/>
      <c r="N128" s="374"/>
      <c r="O128" s="375"/>
      <c r="P128" s="375"/>
      <c r="Q128" s="375"/>
      <c r="R128" s="376"/>
      <c r="S128" s="374"/>
      <c r="T128" s="375"/>
      <c r="U128" s="375"/>
      <c r="V128" s="375"/>
      <c r="W128" s="376"/>
      <c r="X128" s="566"/>
      <c r="Y128" s="375"/>
      <c r="Z128" s="375"/>
      <c r="AA128" s="375"/>
      <c r="AB128" s="375"/>
      <c r="AC128" s="375"/>
      <c r="AD128" s="375"/>
      <c r="AE128" s="375"/>
      <c r="AF128" s="375"/>
      <c r="AG128" s="375"/>
      <c r="AH128" s="375"/>
      <c r="AI128" s="375"/>
      <c r="AJ128" s="375"/>
      <c r="AK128" s="375"/>
      <c r="AL128" s="375"/>
      <c r="AM128" s="568"/>
      <c r="AN128" s="374"/>
      <c r="AO128" s="376"/>
      <c r="AP128" s="374"/>
      <c r="AQ128" s="375"/>
      <c r="AR128" s="375"/>
      <c r="AS128" s="375"/>
      <c r="AT128" s="376"/>
      <c r="AU128" s="566"/>
      <c r="AV128" s="375"/>
      <c r="AW128" s="375"/>
      <c r="AX128" s="375"/>
      <c r="AY128" s="376"/>
      <c r="AZ128" s="367" t="str">
        <f>IF(A128="","",IF(F128&lt;&gt;'Paramètres SERIES'!$K$12,"",COUNTIF($G$7:$G$206,G128)))</f>
        <v/>
      </c>
      <c r="BA128" s="343" t="str">
        <f t="shared" si="3"/>
        <v/>
      </c>
      <c r="BB128" s="394" t="str">
        <f t="shared" si="4"/>
        <v/>
      </c>
    </row>
    <row r="129" spans="1:54" s="347" customFormat="1" x14ac:dyDescent="0.25">
      <c r="A129" s="374"/>
      <c r="B129" s="375"/>
      <c r="C129" s="375"/>
      <c r="D129" s="375"/>
      <c r="E129" s="375"/>
      <c r="F129" s="376"/>
      <c r="G129" s="374"/>
      <c r="H129" s="375"/>
      <c r="I129" s="375"/>
      <c r="J129" s="375"/>
      <c r="K129" s="375"/>
      <c r="L129" s="376"/>
      <c r="M129" s="569"/>
      <c r="N129" s="374"/>
      <c r="O129" s="375"/>
      <c r="P129" s="375"/>
      <c r="Q129" s="375"/>
      <c r="R129" s="376"/>
      <c r="S129" s="374"/>
      <c r="T129" s="375"/>
      <c r="U129" s="375"/>
      <c r="V129" s="375"/>
      <c r="W129" s="376"/>
      <c r="X129" s="566"/>
      <c r="Y129" s="375"/>
      <c r="Z129" s="375"/>
      <c r="AA129" s="375"/>
      <c r="AB129" s="375"/>
      <c r="AC129" s="375"/>
      <c r="AD129" s="375"/>
      <c r="AE129" s="375"/>
      <c r="AF129" s="375"/>
      <c r="AG129" s="375"/>
      <c r="AH129" s="375"/>
      <c r="AI129" s="375"/>
      <c r="AJ129" s="375"/>
      <c r="AK129" s="375"/>
      <c r="AL129" s="375"/>
      <c r="AM129" s="568"/>
      <c r="AN129" s="374"/>
      <c r="AO129" s="376"/>
      <c r="AP129" s="374"/>
      <c r="AQ129" s="375"/>
      <c r="AR129" s="375"/>
      <c r="AS129" s="375"/>
      <c r="AT129" s="376"/>
      <c r="AU129" s="566"/>
      <c r="AV129" s="375"/>
      <c r="AW129" s="375"/>
      <c r="AX129" s="375"/>
      <c r="AY129" s="376"/>
      <c r="AZ129" s="367" t="str">
        <f>IF(A129="","",IF(F129&lt;&gt;'Paramètres SERIES'!$K$12,"",COUNTIF($G$7:$G$206,G129)))</f>
        <v/>
      </c>
      <c r="BA129" s="343" t="str">
        <f t="shared" si="3"/>
        <v/>
      </c>
      <c r="BB129" s="394" t="str">
        <f t="shared" si="4"/>
        <v/>
      </c>
    </row>
    <row r="130" spans="1:54" s="347" customFormat="1" x14ac:dyDescent="0.25">
      <c r="A130" s="374"/>
      <c r="B130" s="375"/>
      <c r="C130" s="375"/>
      <c r="D130" s="375"/>
      <c r="E130" s="375"/>
      <c r="F130" s="376"/>
      <c r="G130" s="374"/>
      <c r="H130" s="375"/>
      <c r="I130" s="375"/>
      <c r="J130" s="375"/>
      <c r="K130" s="375"/>
      <c r="L130" s="376"/>
      <c r="M130" s="569"/>
      <c r="N130" s="374"/>
      <c r="O130" s="375"/>
      <c r="P130" s="375"/>
      <c r="Q130" s="375"/>
      <c r="R130" s="376"/>
      <c r="S130" s="374"/>
      <c r="T130" s="375"/>
      <c r="U130" s="375"/>
      <c r="V130" s="375"/>
      <c r="W130" s="376"/>
      <c r="X130" s="566"/>
      <c r="Y130" s="375"/>
      <c r="Z130" s="375"/>
      <c r="AA130" s="375"/>
      <c r="AB130" s="375"/>
      <c r="AC130" s="375"/>
      <c r="AD130" s="375"/>
      <c r="AE130" s="375"/>
      <c r="AF130" s="375"/>
      <c r="AG130" s="375"/>
      <c r="AH130" s="375"/>
      <c r="AI130" s="375"/>
      <c r="AJ130" s="375"/>
      <c r="AK130" s="375"/>
      <c r="AL130" s="375"/>
      <c r="AM130" s="568"/>
      <c r="AN130" s="374"/>
      <c r="AO130" s="376"/>
      <c r="AP130" s="374"/>
      <c r="AQ130" s="375"/>
      <c r="AR130" s="375"/>
      <c r="AS130" s="375"/>
      <c r="AT130" s="376"/>
      <c r="AU130" s="566"/>
      <c r="AV130" s="375"/>
      <c r="AW130" s="375"/>
      <c r="AX130" s="375"/>
      <c r="AY130" s="376"/>
      <c r="AZ130" s="367" t="str">
        <f>IF(A130="","",IF(F130&lt;&gt;'Paramètres SERIES'!$K$12,"",COUNTIF($G$7:$G$206,G130)))</f>
        <v/>
      </c>
      <c r="BA130" s="343" t="str">
        <f t="shared" si="3"/>
        <v/>
      </c>
      <c r="BB130" s="394" t="str">
        <f t="shared" si="4"/>
        <v/>
      </c>
    </row>
    <row r="131" spans="1:54" s="347" customFormat="1" x14ac:dyDescent="0.25">
      <c r="A131" s="374"/>
      <c r="B131" s="375"/>
      <c r="C131" s="375"/>
      <c r="D131" s="375"/>
      <c r="E131" s="375"/>
      <c r="F131" s="376"/>
      <c r="G131" s="374"/>
      <c r="H131" s="375"/>
      <c r="I131" s="375"/>
      <c r="J131" s="375"/>
      <c r="K131" s="375"/>
      <c r="L131" s="376"/>
      <c r="M131" s="569"/>
      <c r="N131" s="374"/>
      <c r="O131" s="375"/>
      <c r="P131" s="375"/>
      <c r="Q131" s="375"/>
      <c r="R131" s="376"/>
      <c r="S131" s="374"/>
      <c r="T131" s="375"/>
      <c r="U131" s="375"/>
      <c r="V131" s="375"/>
      <c r="W131" s="376"/>
      <c r="X131" s="566"/>
      <c r="Y131" s="375"/>
      <c r="Z131" s="375"/>
      <c r="AA131" s="375"/>
      <c r="AB131" s="375"/>
      <c r="AC131" s="375"/>
      <c r="AD131" s="375"/>
      <c r="AE131" s="375"/>
      <c r="AF131" s="375"/>
      <c r="AG131" s="375"/>
      <c r="AH131" s="375"/>
      <c r="AI131" s="375"/>
      <c r="AJ131" s="375"/>
      <c r="AK131" s="375"/>
      <c r="AL131" s="375"/>
      <c r="AM131" s="568"/>
      <c r="AN131" s="374"/>
      <c r="AO131" s="376"/>
      <c r="AP131" s="374"/>
      <c r="AQ131" s="375"/>
      <c r="AR131" s="375"/>
      <c r="AS131" s="375"/>
      <c r="AT131" s="376"/>
      <c r="AU131" s="566"/>
      <c r="AV131" s="375"/>
      <c r="AW131" s="375"/>
      <c r="AX131" s="375"/>
      <c r="AY131" s="376"/>
      <c r="AZ131" s="367" t="str">
        <f>IF(A131="","",IF(F131&lt;&gt;'Paramètres SERIES'!$K$12,"",COUNTIF($G$7:$G$206,G131)))</f>
        <v/>
      </c>
      <c r="BA131" s="343" t="str">
        <f t="shared" si="3"/>
        <v/>
      </c>
      <c r="BB131" s="394" t="str">
        <f t="shared" si="4"/>
        <v/>
      </c>
    </row>
    <row r="132" spans="1:54" s="347" customFormat="1" x14ac:dyDescent="0.25">
      <c r="A132" s="374"/>
      <c r="B132" s="375"/>
      <c r="C132" s="375"/>
      <c r="D132" s="375"/>
      <c r="E132" s="375"/>
      <c r="F132" s="376"/>
      <c r="G132" s="374"/>
      <c r="H132" s="375"/>
      <c r="I132" s="375"/>
      <c r="J132" s="375"/>
      <c r="K132" s="375"/>
      <c r="L132" s="376"/>
      <c r="M132" s="569"/>
      <c r="N132" s="374"/>
      <c r="O132" s="375"/>
      <c r="P132" s="375"/>
      <c r="Q132" s="375"/>
      <c r="R132" s="376"/>
      <c r="S132" s="374"/>
      <c r="T132" s="375"/>
      <c r="U132" s="375"/>
      <c r="V132" s="375"/>
      <c r="W132" s="376"/>
      <c r="X132" s="566"/>
      <c r="Y132" s="375"/>
      <c r="Z132" s="375"/>
      <c r="AA132" s="375"/>
      <c r="AB132" s="375"/>
      <c r="AC132" s="375"/>
      <c r="AD132" s="375"/>
      <c r="AE132" s="375"/>
      <c r="AF132" s="375"/>
      <c r="AG132" s="375"/>
      <c r="AH132" s="375"/>
      <c r="AI132" s="375"/>
      <c r="AJ132" s="375"/>
      <c r="AK132" s="375"/>
      <c r="AL132" s="375"/>
      <c r="AM132" s="568"/>
      <c r="AN132" s="374"/>
      <c r="AO132" s="376"/>
      <c r="AP132" s="374"/>
      <c r="AQ132" s="375"/>
      <c r="AR132" s="375"/>
      <c r="AS132" s="375"/>
      <c r="AT132" s="376"/>
      <c r="AU132" s="566"/>
      <c r="AV132" s="375"/>
      <c r="AW132" s="375"/>
      <c r="AX132" s="375"/>
      <c r="AY132" s="376"/>
      <c r="AZ132" s="367" t="str">
        <f>IF(A132="","",IF(F132&lt;&gt;'Paramètres SERIES'!$K$12,"",COUNTIF($G$7:$G$206,G132)))</f>
        <v/>
      </c>
      <c r="BA132" s="343" t="str">
        <f t="shared" si="3"/>
        <v/>
      </c>
      <c r="BB132" s="394" t="str">
        <f t="shared" si="4"/>
        <v/>
      </c>
    </row>
    <row r="133" spans="1:54" s="347" customFormat="1" x14ac:dyDescent="0.25">
      <c r="A133" s="374"/>
      <c r="B133" s="375"/>
      <c r="C133" s="375"/>
      <c r="D133" s="375"/>
      <c r="E133" s="375"/>
      <c r="F133" s="376"/>
      <c r="G133" s="374"/>
      <c r="H133" s="375"/>
      <c r="I133" s="375"/>
      <c r="J133" s="375"/>
      <c r="K133" s="375"/>
      <c r="L133" s="376"/>
      <c r="M133" s="569"/>
      <c r="N133" s="374"/>
      <c r="O133" s="375"/>
      <c r="P133" s="375"/>
      <c r="Q133" s="375"/>
      <c r="R133" s="376"/>
      <c r="S133" s="374"/>
      <c r="T133" s="375"/>
      <c r="U133" s="375"/>
      <c r="V133" s="375"/>
      <c r="W133" s="376"/>
      <c r="X133" s="566"/>
      <c r="Y133" s="375"/>
      <c r="Z133" s="375"/>
      <c r="AA133" s="375"/>
      <c r="AB133" s="375"/>
      <c r="AC133" s="375"/>
      <c r="AD133" s="375"/>
      <c r="AE133" s="375"/>
      <c r="AF133" s="375"/>
      <c r="AG133" s="375"/>
      <c r="AH133" s="375"/>
      <c r="AI133" s="375"/>
      <c r="AJ133" s="375"/>
      <c r="AK133" s="375"/>
      <c r="AL133" s="375"/>
      <c r="AM133" s="568"/>
      <c r="AN133" s="374"/>
      <c r="AO133" s="376"/>
      <c r="AP133" s="374"/>
      <c r="AQ133" s="375"/>
      <c r="AR133" s="375"/>
      <c r="AS133" s="375"/>
      <c r="AT133" s="376"/>
      <c r="AU133" s="566"/>
      <c r="AV133" s="375"/>
      <c r="AW133" s="375"/>
      <c r="AX133" s="375"/>
      <c r="AY133" s="376"/>
      <c r="AZ133" s="367" t="str">
        <f>IF(A133="","",IF(F133&lt;&gt;'Paramètres SERIES'!$K$12,"",COUNTIF($G$7:$G$206,G133)))</f>
        <v/>
      </c>
      <c r="BA133" s="343" t="str">
        <f t="shared" si="3"/>
        <v/>
      </c>
      <c r="BB133" s="394" t="str">
        <f t="shared" si="4"/>
        <v/>
      </c>
    </row>
    <row r="134" spans="1:54" s="347" customFormat="1" x14ac:dyDescent="0.25">
      <c r="A134" s="374"/>
      <c r="B134" s="375"/>
      <c r="C134" s="375"/>
      <c r="D134" s="375"/>
      <c r="E134" s="375"/>
      <c r="F134" s="376"/>
      <c r="G134" s="374"/>
      <c r="H134" s="375"/>
      <c r="I134" s="375"/>
      <c r="J134" s="375"/>
      <c r="K134" s="375"/>
      <c r="L134" s="376"/>
      <c r="M134" s="569"/>
      <c r="N134" s="374"/>
      <c r="O134" s="375"/>
      <c r="P134" s="375"/>
      <c r="Q134" s="375"/>
      <c r="R134" s="376"/>
      <c r="S134" s="374"/>
      <c r="T134" s="375"/>
      <c r="U134" s="375"/>
      <c r="V134" s="375"/>
      <c r="W134" s="376"/>
      <c r="X134" s="566"/>
      <c r="Y134" s="375"/>
      <c r="Z134" s="375"/>
      <c r="AA134" s="375"/>
      <c r="AB134" s="375"/>
      <c r="AC134" s="375"/>
      <c r="AD134" s="375"/>
      <c r="AE134" s="375"/>
      <c r="AF134" s="375"/>
      <c r="AG134" s="375"/>
      <c r="AH134" s="375"/>
      <c r="AI134" s="375"/>
      <c r="AJ134" s="375"/>
      <c r="AK134" s="375"/>
      <c r="AL134" s="375"/>
      <c r="AM134" s="568"/>
      <c r="AN134" s="374"/>
      <c r="AO134" s="376"/>
      <c r="AP134" s="374"/>
      <c r="AQ134" s="375"/>
      <c r="AR134" s="375"/>
      <c r="AS134" s="375"/>
      <c r="AT134" s="376"/>
      <c r="AU134" s="566"/>
      <c r="AV134" s="375"/>
      <c r="AW134" s="375"/>
      <c r="AX134" s="375"/>
      <c r="AY134" s="376"/>
      <c r="AZ134" s="367" t="str">
        <f>IF(A134="","",IF(F134&lt;&gt;'Paramètres SERIES'!$K$12,"",COUNTIF($G$7:$G$206,G134)))</f>
        <v/>
      </c>
      <c r="BA134" s="343" t="str">
        <f t="shared" si="3"/>
        <v/>
      </c>
      <c r="BB134" s="394" t="str">
        <f t="shared" si="4"/>
        <v/>
      </c>
    </row>
    <row r="135" spans="1:54" s="347" customFormat="1" x14ac:dyDescent="0.25">
      <c r="A135" s="374"/>
      <c r="B135" s="375"/>
      <c r="C135" s="375"/>
      <c r="D135" s="375"/>
      <c r="E135" s="375"/>
      <c r="F135" s="376"/>
      <c r="G135" s="374"/>
      <c r="H135" s="375"/>
      <c r="I135" s="375"/>
      <c r="J135" s="375"/>
      <c r="K135" s="375"/>
      <c r="L135" s="376"/>
      <c r="M135" s="569"/>
      <c r="N135" s="374"/>
      <c r="O135" s="375"/>
      <c r="P135" s="375"/>
      <c r="Q135" s="375"/>
      <c r="R135" s="376"/>
      <c r="S135" s="374"/>
      <c r="T135" s="375"/>
      <c r="U135" s="375"/>
      <c r="V135" s="375"/>
      <c r="W135" s="376"/>
      <c r="X135" s="566"/>
      <c r="Y135" s="375"/>
      <c r="Z135" s="375"/>
      <c r="AA135" s="375"/>
      <c r="AB135" s="375"/>
      <c r="AC135" s="375"/>
      <c r="AD135" s="375"/>
      <c r="AE135" s="375"/>
      <c r="AF135" s="375"/>
      <c r="AG135" s="375"/>
      <c r="AH135" s="375"/>
      <c r="AI135" s="375"/>
      <c r="AJ135" s="375"/>
      <c r="AK135" s="375"/>
      <c r="AL135" s="375"/>
      <c r="AM135" s="568"/>
      <c r="AN135" s="374"/>
      <c r="AO135" s="376"/>
      <c r="AP135" s="374"/>
      <c r="AQ135" s="375"/>
      <c r="AR135" s="375"/>
      <c r="AS135" s="375"/>
      <c r="AT135" s="376"/>
      <c r="AU135" s="566"/>
      <c r="AV135" s="375"/>
      <c r="AW135" s="375"/>
      <c r="AX135" s="375"/>
      <c r="AY135" s="376"/>
      <c r="AZ135" s="367" t="str">
        <f>IF(A135="","",IF(F135&lt;&gt;'Paramètres SERIES'!$K$12,"",COUNTIF($G$7:$G$206,G135)))</f>
        <v/>
      </c>
      <c r="BA135" s="343" t="str">
        <f t="shared" si="3"/>
        <v/>
      </c>
      <c r="BB135" s="394" t="str">
        <f t="shared" si="4"/>
        <v/>
      </c>
    </row>
    <row r="136" spans="1:54" s="347" customFormat="1" x14ac:dyDescent="0.25">
      <c r="A136" s="374"/>
      <c r="B136" s="375"/>
      <c r="C136" s="375"/>
      <c r="D136" s="375"/>
      <c r="E136" s="375"/>
      <c r="F136" s="376"/>
      <c r="G136" s="374"/>
      <c r="H136" s="375"/>
      <c r="I136" s="375"/>
      <c r="J136" s="375"/>
      <c r="K136" s="375"/>
      <c r="L136" s="376"/>
      <c r="M136" s="569"/>
      <c r="N136" s="374"/>
      <c r="O136" s="375"/>
      <c r="P136" s="375"/>
      <c r="Q136" s="375"/>
      <c r="R136" s="376"/>
      <c r="S136" s="374"/>
      <c r="T136" s="375"/>
      <c r="U136" s="375"/>
      <c r="V136" s="375"/>
      <c r="W136" s="376"/>
      <c r="X136" s="566"/>
      <c r="Y136" s="375"/>
      <c r="Z136" s="375"/>
      <c r="AA136" s="375"/>
      <c r="AB136" s="375"/>
      <c r="AC136" s="375"/>
      <c r="AD136" s="375"/>
      <c r="AE136" s="375"/>
      <c r="AF136" s="375"/>
      <c r="AG136" s="375"/>
      <c r="AH136" s="375"/>
      <c r="AI136" s="375"/>
      <c r="AJ136" s="375"/>
      <c r="AK136" s="375"/>
      <c r="AL136" s="375"/>
      <c r="AM136" s="568"/>
      <c r="AN136" s="374"/>
      <c r="AO136" s="376"/>
      <c r="AP136" s="374"/>
      <c r="AQ136" s="375"/>
      <c r="AR136" s="375"/>
      <c r="AS136" s="375"/>
      <c r="AT136" s="376"/>
      <c r="AU136" s="566"/>
      <c r="AV136" s="375"/>
      <c r="AW136" s="375"/>
      <c r="AX136" s="375"/>
      <c r="AY136" s="376"/>
      <c r="AZ136" s="367" t="str">
        <f>IF(A136="","",IF(F136&lt;&gt;'Paramètres SERIES'!$K$12,"",COUNTIF($G$7:$G$206,G136)))</f>
        <v/>
      </c>
      <c r="BA136" s="343" t="str">
        <f t="shared" ref="BA136:BA199" si="5">IF(A136="","",COUNTIFS($G$7:$G$206,G136,$D$7:$D$206,D136))</f>
        <v/>
      </c>
      <c r="BB136" s="394" t="str">
        <f t="shared" ref="BB136:BB199" si="6">IF(A136="","",IF(AY136="",BA136,IF(D136=D135,BB135+1,1)))</f>
        <v/>
      </c>
    </row>
    <row r="137" spans="1:54" s="347" customFormat="1" x14ac:dyDescent="0.25">
      <c r="A137" s="374"/>
      <c r="B137" s="375"/>
      <c r="C137" s="375"/>
      <c r="D137" s="375"/>
      <c r="E137" s="375"/>
      <c r="F137" s="376"/>
      <c r="G137" s="374"/>
      <c r="H137" s="375"/>
      <c r="I137" s="375"/>
      <c r="J137" s="375"/>
      <c r="K137" s="375"/>
      <c r="L137" s="376"/>
      <c r="M137" s="569"/>
      <c r="N137" s="374"/>
      <c r="O137" s="375"/>
      <c r="P137" s="375"/>
      <c r="Q137" s="375"/>
      <c r="R137" s="376"/>
      <c r="S137" s="374"/>
      <c r="T137" s="375"/>
      <c r="U137" s="375"/>
      <c r="V137" s="375"/>
      <c r="W137" s="376"/>
      <c r="X137" s="566"/>
      <c r="Y137" s="375"/>
      <c r="Z137" s="375"/>
      <c r="AA137" s="375"/>
      <c r="AB137" s="375"/>
      <c r="AC137" s="375"/>
      <c r="AD137" s="375"/>
      <c r="AE137" s="375"/>
      <c r="AF137" s="375"/>
      <c r="AG137" s="375"/>
      <c r="AH137" s="375"/>
      <c r="AI137" s="375"/>
      <c r="AJ137" s="375"/>
      <c r="AK137" s="375"/>
      <c r="AL137" s="375"/>
      <c r="AM137" s="568"/>
      <c r="AN137" s="374"/>
      <c r="AO137" s="376"/>
      <c r="AP137" s="374"/>
      <c r="AQ137" s="375"/>
      <c r="AR137" s="375"/>
      <c r="AS137" s="375"/>
      <c r="AT137" s="376"/>
      <c r="AU137" s="566"/>
      <c r="AV137" s="375"/>
      <c r="AW137" s="375"/>
      <c r="AX137" s="375"/>
      <c r="AY137" s="376"/>
      <c r="AZ137" s="367" t="str">
        <f>IF(A137="","",IF(F137&lt;&gt;'Paramètres SERIES'!$K$12,"",COUNTIF($G$7:$G$206,G137)))</f>
        <v/>
      </c>
      <c r="BA137" s="343" t="str">
        <f t="shared" si="5"/>
        <v/>
      </c>
      <c r="BB137" s="394" t="str">
        <f t="shared" si="6"/>
        <v/>
      </c>
    </row>
    <row r="138" spans="1:54" s="347" customFormat="1" x14ac:dyDescent="0.25">
      <c r="A138" s="374"/>
      <c r="B138" s="375"/>
      <c r="C138" s="375"/>
      <c r="D138" s="375"/>
      <c r="E138" s="375"/>
      <c r="F138" s="376"/>
      <c r="G138" s="374"/>
      <c r="H138" s="375"/>
      <c r="I138" s="375"/>
      <c r="J138" s="375"/>
      <c r="K138" s="375"/>
      <c r="L138" s="376"/>
      <c r="M138" s="569"/>
      <c r="N138" s="374"/>
      <c r="O138" s="375"/>
      <c r="P138" s="375"/>
      <c r="Q138" s="375"/>
      <c r="R138" s="376"/>
      <c r="S138" s="374"/>
      <c r="T138" s="375"/>
      <c r="U138" s="375"/>
      <c r="V138" s="375"/>
      <c r="W138" s="376"/>
      <c r="X138" s="566"/>
      <c r="Y138" s="375"/>
      <c r="Z138" s="375"/>
      <c r="AA138" s="375"/>
      <c r="AB138" s="375"/>
      <c r="AC138" s="375"/>
      <c r="AD138" s="375"/>
      <c r="AE138" s="375"/>
      <c r="AF138" s="375"/>
      <c r="AG138" s="375"/>
      <c r="AH138" s="375"/>
      <c r="AI138" s="375"/>
      <c r="AJ138" s="375"/>
      <c r="AK138" s="375"/>
      <c r="AL138" s="375"/>
      <c r="AM138" s="568"/>
      <c r="AN138" s="374"/>
      <c r="AO138" s="376"/>
      <c r="AP138" s="374"/>
      <c r="AQ138" s="375"/>
      <c r="AR138" s="375"/>
      <c r="AS138" s="375"/>
      <c r="AT138" s="376"/>
      <c r="AU138" s="566"/>
      <c r="AV138" s="375"/>
      <c r="AW138" s="375"/>
      <c r="AX138" s="375"/>
      <c r="AY138" s="376"/>
      <c r="AZ138" s="367" t="str">
        <f>IF(A138="","",IF(F138&lt;&gt;'Paramètres SERIES'!$K$12,"",COUNTIF($G$7:$G$206,G138)))</f>
        <v/>
      </c>
      <c r="BA138" s="343" t="str">
        <f t="shared" si="5"/>
        <v/>
      </c>
      <c r="BB138" s="394" t="str">
        <f t="shared" si="6"/>
        <v/>
      </c>
    </row>
    <row r="139" spans="1:54" s="347" customFormat="1" x14ac:dyDescent="0.25">
      <c r="A139" s="374"/>
      <c r="B139" s="375"/>
      <c r="C139" s="375"/>
      <c r="D139" s="375"/>
      <c r="E139" s="375"/>
      <c r="F139" s="376"/>
      <c r="G139" s="374"/>
      <c r="H139" s="375"/>
      <c r="I139" s="375"/>
      <c r="J139" s="375"/>
      <c r="K139" s="375"/>
      <c r="L139" s="376"/>
      <c r="M139" s="569"/>
      <c r="N139" s="374"/>
      <c r="O139" s="375"/>
      <c r="P139" s="375"/>
      <c r="Q139" s="375"/>
      <c r="R139" s="376"/>
      <c r="S139" s="374"/>
      <c r="T139" s="375"/>
      <c r="U139" s="375"/>
      <c r="V139" s="375"/>
      <c r="W139" s="376"/>
      <c r="X139" s="566"/>
      <c r="Y139" s="375"/>
      <c r="Z139" s="375"/>
      <c r="AA139" s="375"/>
      <c r="AB139" s="375"/>
      <c r="AC139" s="375"/>
      <c r="AD139" s="375"/>
      <c r="AE139" s="375"/>
      <c r="AF139" s="375"/>
      <c r="AG139" s="375"/>
      <c r="AH139" s="375"/>
      <c r="AI139" s="375"/>
      <c r="AJ139" s="375"/>
      <c r="AK139" s="375"/>
      <c r="AL139" s="375"/>
      <c r="AM139" s="568"/>
      <c r="AN139" s="374"/>
      <c r="AO139" s="376"/>
      <c r="AP139" s="374"/>
      <c r="AQ139" s="375"/>
      <c r="AR139" s="375"/>
      <c r="AS139" s="375"/>
      <c r="AT139" s="376"/>
      <c r="AU139" s="566"/>
      <c r="AV139" s="375"/>
      <c r="AW139" s="375"/>
      <c r="AX139" s="375"/>
      <c r="AY139" s="376"/>
      <c r="AZ139" s="367" t="str">
        <f>IF(A139="","",IF(F139&lt;&gt;'Paramètres SERIES'!$K$12,"",COUNTIF($G$7:$G$206,G139)))</f>
        <v/>
      </c>
      <c r="BA139" s="343" t="str">
        <f t="shared" si="5"/>
        <v/>
      </c>
      <c r="BB139" s="394" t="str">
        <f t="shared" si="6"/>
        <v/>
      </c>
    </row>
    <row r="140" spans="1:54" s="347" customFormat="1" x14ac:dyDescent="0.25">
      <c r="A140" s="374"/>
      <c r="B140" s="375"/>
      <c r="C140" s="375"/>
      <c r="D140" s="375"/>
      <c r="E140" s="375"/>
      <c r="F140" s="376"/>
      <c r="G140" s="374"/>
      <c r="H140" s="375"/>
      <c r="I140" s="375"/>
      <c r="J140" s="375"/>
      <c r="K140" s="375"/>
      <c r="L140" s="376"/>
      <c r="M140" s="569"/>
      <c r="N140" s="374"/>
      <c r="O140" s="375"/>
      <c r="P140" s="375"/>
      <c r="Q140" s="375"/>
      <c r="R140" s="376"/>
      <c r="S140" s="374"/>
      <c r="T140" s="375"/>
      <c r="U140" s="375"/>
      <c r="V140" s="375"/>
      <c r="W140" s="376"/>
      <c r="X140" s="566"/>
      <c r="Y140" s="375"/>
      <c r="Z140" s="375"/>
      <c r="AA140" s="375"/>
      <c r="AB140" s="375"/>
      <c r="AC140" s="375"/>
      <c r="AD140" s="375"/>
      <c r="AE140" s="375"/>
      <c r="AF140" s="375"/>
      <c r="AG140" s="375"/>
      <c r="AH140" s="375"/>
      <c r="AI140" s="375"/>
      <c r="AJ140" s="375"/>
      <c r="AK140" s="375"/>
      <c r="AL140" s="375"/>
      <c r="AM140" s="568"/>
      <c r="AN140" s="374"/>
      <c r="AO140" s="376"/>
      <c r="AP140" s="374"/>
      <c r="AQ140" s="375"/>
      <c r="AR140" s="375"/>
      <c r="AS140" s="375"/>
      <c r="AT140" s="376"/>
      <c r="AU140" s="566"/>
      <c r="AV140" s="375"/>
      <c r="AW140" s="375"/>
      <c r="AX140" s="375"/>
      <c r="AY140" s="376"/>
      <c r="AZ140" s="367" t="str">
        <f>IF(A140="","",IF(F140&lt;&gt;'Paramètres SERIES'!$K$12,"",COUNTIF($G$7:$G$206,G140)))</f>
        <v/>
      </c>
      <c r="BA140" s="343" t="str">
        <f t="shared" si="5"/>
        <v/>
      </c>
      <c r="BB140" s="394" t="str">
        <f t="shared" si="6"/>
        <v/>
      </c>
    </row>
    <row r="141" spans="1:54" s="347" customFormat="1" x14ac:dyDescent="0.25">
      <c r="A141" s="374"/>
      <c r="B141" s="375"/>
      <c r="C141" s="375"/>
      <c r="D141" s="375"/>
      <c r="E141" s="375"/>
      <c r="F141" s="376"/>
      <c r="G141" s="374"/>
      <c r="H141" s="375"/>
      <c r="I141" s="375"/>
      <c r="J141" s="375"/>
      <c r="K141" s="375"/>
      <c r="L141" s="376"/>
      <c r="M141" s="569"/>
      <c r="N141" s="374"/>
      <c r="O141" s="375"/>
      <c r="P141" s="375"/>
      <c r="Q141" s="375"/>
      <c r="R141" s="376"/>
      <c r="S141" s="374"/>
      <c r="T141" s="375"/>
      <c r="U141" s="375"/>
      <c r="V141" s="375"/>
      <c r="W141" s="376"/>
      <c r="X141" s="566"/>
      <c r="Y141" s="375"/>
      <c r="Z141" s="375"/>
      <c r="AA141" s="375"/>
      <c r="AB141" s="375"/>
      <c r="AC141" s="375"/>
      <c r="AD141" s="375"/>
      <c r="AE141" s="375"/>
      <c r="AF141" s="375"/>
      <c r="AG141" s="375"/>
      <c r="AH141" s="375"/>
      <c r="AI141" s="375"/>
      <c r="AJ141" s="375"/>
      <c r="AK141" s="375"/>
      <c r="AL141" s="375"/>
      <c r="AM141" s="568"/>
      <c r="AN141" s="374"/>
      <c r="AO141" s="376"/>
      <c r="AP141" s="374"/>
      <c r="AQ141" s="375"/>
      <c r="AR141" s="375"/>
      <c r="AS141" s="375"/>
      <c r="AT141" s="376"/>
      <c r="AU141" s="566"/>
      <c r="AV141" s="375"/>
      <c r="AW141" s="375"/>
      <c r="AX141" s="375"/>
      <c r="AY141" s="376"/>
      <c r="AZ141" s="367" t="str">
        <f>IF(A141="","",IF(F141&lt;&gt;'Paramètres SERIES'!$K$12,"",COUNTIF($G$7:$G$206,G141)))</f>
        <v/>
      </c>
      <c r="BA141" s="343" t="str">
        <f t="shared" si="5"/>
        <v/>
      </c>
      <c r="BB141" s="394" t="str">
        <f t="shared" si="6"/>
        <v/>
      </c>
    </row>
    <row r="142" spans="1:54" s="347" customFormat="1" x14ac:dyDescent="0.25">
      <c r="A142" s="374"/>
      <c r="B142" s="375"/>
      <c r="C142" s="375"/>
      <c r="D142" s="375"/>
      <c r="E142" s="375"/>
      <c r="F142" s="376"/>
      <c r="G142" s="374"/>
      <c r="H142" s="375"/>
      <c r="I142" s="375"/>
      <c r="J142" s="375"/>
      <c r="K142" s="375"/>
      <c r="L142" s="376"/>
      <c r="M142" s="569"/>
      <c r="N142" s="374"/>
      <c r="O142" s="375"/>
      <c r="P142" s="375"/>
      <c r="Q142" s="375"/>
      <c r="R142" s="376"/>
      <c r="S142" s="374"/>
      <c r="T142" s="375"/>
      <c r="U142" s="375"/>
      <c r="V142" s="375"/>
      <c r="W142" s="376"/>
      <c r="X142" s="566"/>
      <c r="Y142" s="375"/>
      <c r="Z142" s="375"/>
      <c r="AA142" s="375"/>
      <c r="AB142" s="375"/>
      <c r="AC142" s="375"/>
      <c r="AD142" s="375"/>
      <c r="AE142" s="375"/>
      <c r="AF142" s="375"/>
      <c r="AG142" s="375"/>
      <c r="AH142" s="375"/>
      <c r="AI142" s="375"/>
      <c r="AJ142" s="375"/>
      <c r="AK142" s="375"/>
      <c r="AL142" s="375"/>
      <c r="AM142" s="568"/>
      <c r="AN142" s="374"/>
      <c r="AO142" s="376"/>
      <c r="AP142" s="374"/>
      <c r="AQ142" s="375"/>
      <c r="AR142" s="375"/>
      <c r="AS142" s="375"/>
      <c r="AT142" s="376"/>
      <c r="AU142" s="566"/>
      <c r="AV142" s="375"/>
      <c r="AW142" s="375"/>
      <c r="AX142" s="375"/>
      <c r="AY142" s="376"/>
      <c r="AZ142" s="367" t="str">
        <f>IF(A142="","",IF(F142&lt;&gt;'Paramètres SERIES'!$K$12,"",COUNTIF($G$7:$G$206,G142)))</f>
        <v/>
      </c>
      <c r="BA142" s="343" t="str">
        <f t="shared" si="5"/>
        <v/>
      </c>
      <c r="BB142" s="394" t="str">
        <f t="shared" si="6"/>
        <v/>
      </c>
    </row>
    <row r="143" spans="1:54" s="347" customFormat="1" x14ac:dyDescent="0.25">
      <c r="A143" s="374"/>
      <c r="B143" s="375"/>
      <c r="C143" s="375"/>
      <c r="D143" s="375"/>
      <c r="E143" s="375"/>
      <c r="F143" s="376"/>
      <c r="G143" s="374"/>
      <c r="H143" s="375"/>
      <c r="I143" s="375"/>
      <c r="J143" s="375"/>
      <c r="K143" s="375"/>
      <c r="L143" s="376"/>
      <c r="M143" s="569"/>
      <c r="N143" s="374"/>
      <c r="O143" s="375"/>
      <c r="P143" s="375"/>
      <c r="Q143" s="375"/>
      <c r="R143" s="376"/>
      <c r="S143" s="374"/>
      <c r="T143" s="375"/>
      <c r="U143" s="375"/>
      <c r="V143" s="375"/>
      <c r="W143" s="376"/>
      <c r="X143" s="566"/>
      <c r="Y143" s="375"/>
      <c r="Z143" s="375"/>
      <c r="AA143" s="375"/>
      <c r="AB143" s="375"/>
      <c r="AC143" s="375"/>
      <c r="AD143" s="375"/>
      <c r="AE143" s="375"/>
      <c r="AF143" s="375"/>
      <c r="AG143" s="375"/>
      <c r="AH143" s="375"/>
      <c r="AI143" s="375"/>
      <c r="AJ143" s="375"/>
      <c r="AK143" s="375"/>
      <c r="AL143" s="375"/>
      <c r="AM143" s="568"/>
      <c r="AN143" s="374"/>
      <c r="AO143" s="376"/>
      <c r="AP143" s="374"/>
      <c r="AQ143" s="375"/>
      <c r="AR143" s="375"/>
      <c r="AS143" s="375"/>
      <c r="AT143" s="376"/>
      <c r="AU143" s="566"/>
      <c r="AV143" s="375"/>
      <c r="AW143" s="375"/>
      <c r="AX143" s="375"/>
      <c r="AY143" s="376"/>
      <c r="AZ143" s="367" t="str">
        <f>IF(A143="","",IF(F143&lt;&gt;'Paramètres SERIES'!$K$12,"",COUNTIF($G$7:$G$206,G143)))</f>
        <v/>
      </c>
      <c r="BA143" s="343" t="str">
        <f t="shared" si="5"/>
        <v/>
      </c>
      <c r="BB143" s="394" t="str">
        <f t="shared" si="6"/>
        <v/>
      </c>
    </row>
    <row r="144" spans="1:54" s="347" customFormat="1" x14ac:dyDescent="0.25">
      <c r="A144" s="374"/>
      <c r="B144" s="375"/>
      <c r="C144" s="375"/>
      <c r="D144" s="375"/>
      <c r="E144" s="375"/>
      <c r="F144" s="376"/>
      <c r="G144" s="374"/>
      <c r="H144" s="375"/>
      <c r="I144" s="375"/>
      <c r="J144" s="375"/>
      <c r="K144" s="375"/>
      <c r="L144" s="376"/>
      <c r="M144" s="569"/>
      <c r="N144" s="374"/>
      <c r="O144" s="375"/>
      <c r="P144" s="375"/>
      <c r="Q144" s="375"/>
      <c r="R144" s="376"/>
      <c r="S144" s="374"/>
      <c r="T144" s="375"/>
      <c r="U144" s="375"/>
      <c r="V144" s="375"/>
      <c r="W144" s="376"/>
      <c r="X144" s="566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568"/>
      <c r="AN144" s="374"/>
      <c r="AO144" s="376"/>
      <c r="AP144" s="374"/>
      <c r="AQ144" s="375"/>
      <c r="AR144" s="375"/>
      <c r="AS144" s="375"/>
      <c r="AT144" s="376"/>
      <c r="AU144" s="566"/>
      <c r="AV144" s="375"/>
      <c r="AW144" s="375"/>
      <c r="AX144" s="375"/>
      <c r="AY144" s="376"/>
      <c r="AZ144" s="367" t="str">
        <f>IF(A144="","",IF(F144&lt;&gt;'Paramètres SERIES'!$K$12,"",COUNTIF($G$7:$G$206,G144)))</f>
        <v/>
      </c>
      <c r="BA144" s="343" t="str">
        <f t="shared" si="5"/>
        <v/>
      </c>
      <c r="BB144" s="394" t="str">
        <f t="shared" si="6"/>
        <v/>
      </c>
    </row>
    <row r="145" spans="1:54" s="347" customFormat="1" x14ac:dyDescent="0.25">
      <c r="A145" s="374"/>
      <c r="B145" s="375"/>
      <c r="C145" s="375"/>
      <c r="D145" s="375"/>
      <c r="E145" s="375"/>
      <c r="F145" s="376"/>
      <c r="G145" s="374"/>
      <c r="H145" s="375"/>
      <c r="I145" s="375"/>
      <c r="J145" s="375"/>
      <c r="K145" s="375"/>
      <c r="L145" s="376"/>
      <c r="M145" s="569"/>
      <c r="N145" s="374"/>
      <c r="O145" s="375"/>
      <c r="P145" s="375"/>
      <c r="Q145" s="375"/>
      <c r="R145" s="376"/>
      <c r="S145" s="374"/>
      <c r="T145" s="375"/>
      <c r="U145" s="375"/>
      <c r="V145" s="375"/>
      <c r="W145" s="376"/>
      <c r="X145" s="566"/>
      <c r="Y145" s="375"/>
      <c r="Z145" s="375"/>
      <c r="AA145" s="375"/>
      <c r="AB145" s="375"/>
      <c r="AC145" s="375"/>
      <c r="AD145" s="375"/>
      <c r="AE145" s="375"/>
      <c r="AF145" s="375"/>
      <c r="AG145" s="375"/>
      <c r="AH145" s="375"/>
      <c r="AI145" s="375"/>
      <c r="AJ145" s="375"/>
      <c r="AK145" s="375"/>
      <c r="AL145" s="375"/>
      <c r="AM145" s="568"/>
      <c r="AN145" s="374"/>
      <c r="AO145" s="376"/>
      <c r="AP145" s="374"/>
      <c r="AQ145" s="375"/>
      <c r="AR145" s="375"/>
      <c r="AS145" s="375"/>
      <c r="AT145" s="376"/>
      <c r="AU145" s="566"/>
      <c r="AV145" s="375"/>
      <c r="AW145" s="375"/>
      <c r="AX145" s="375"/>
      <c r="AY145" s="376"/>
      <c r="AZ145" s="367" t="str">
        <f>IF(A145="","",IF(F145&lt;&gt;'Paramètres SERIES'!$K$12,"",COUNTIF($G$7:$G$206,G145)))</f>
        <v/>
      </c>
      <c r="BA145" s="343" t="str">
        <f t="shared" si="5"/>
        <v/>
      </c>
      <c r="BB145" s="394" t="str">
        <f t="shared" si="6"/>
        <v/>
      </c>
    </row>
    <row r="146" spans="1:54" s="347" customFormat="1" x14ac:dyDescent="0.25">
      <c r="A146" s="374"/>
      <c r="B146" s="375"/>
      <c r="C146" s="375"/>
      <c r="D146" s="375"/>
      <c r="E146" s="375"/>
      <c r="F146" s="376"/>
      <c r="G146" s="374"/>
      <c r="H146" s="375"/>
      <c r="I146" s="375"/>
      <c r="J146" s="375"/>
      <c r="K146" s="375"/>
      <c r="L146" s="376"/>
      <c r="M146" s="569"/>
      <c r="N146" s="374"/>
      <c r="O146" s="375"/>
      <c r="P146" s="375"/>
      <c r="Q146" s="375"/>
      <c r="R146" s="376"/>
      <c r="S146" s="374"/>
      <c r="T146" s="375"/>
      <c r="U146" s="375"/>
      <c r="V146" s="375"/>
      <c r="W146" s="376"/>
      <c r="X146" s="566"/>
      <c r="Y146" s="375"/>
      <c r="Z146" s="375"/>
      <c r="AA146" s="375"/>
      <c r="AB146" s="375"/>
      <c r="AC146" s="375"/>
      <c r="AD146" s="375"/>
      <c r="AE146" s="375"/>
      <c r="AF146" s="375"/>
      <c r="AG146" s="375"/>
      <c r="AH146" s="375"/>
      <c r="AI146" s="375"/>
      <c r="AJ146" s="375"/>
      <c r="AK146" s="375"/>
      <c r="AL146" s="375"/>
      <c r="AM146" s="568"/>
      <c r="AN146" s="374"/>
      <c r="AO146" s="376"/>
      <c r="AP146" s="374"/>
      <c r="AQ146" s="375"/>
      <c r="AR146" s="375"/>
      <c r="AS146" s="375"/>
      <c r="AT146" s="376"/>
      <c r="AU146" s="566"/>
      <c r="AV146" s="375"/>
      <c r="AW146" s="375"/>
      <c r="AX146" s="375"/>
      <c r="AY146" s="376"/>
      <c r="AZ146" s="367" t="str">
        <f>IF(A146="","",IF(F146&lt;&gt;'Paramètres SERIES'!$K$12,"",COUNTIF($G$7:$G$206,G146)))</f>
        <v/>
      </c>
      <c r="BA146" s="343" t="str">
        <f t="shared" si="5"/>
        <v/>
      </c>
      <c r="BB146" s="394" t="str">
        <f t="shared" si="6"/>
        <v/>
      </c>
    </row>
    <row r="147" spans="1:54" s="347" customFormat="1" x14ac:dyDescent="0.25">
      <c r="A147" s="374"/>
      <c r="B147" s="375"/>
      <c r="C147" s="375"/>
      <c r="D147" s="375"/>
      <c r="E147" s="375"/>
      <c r="F147" s="376"/>
      <c r="G147" s="374"/>
      <c r="H147" s="375"/>
      <c r="I147" s="375"/>
      <c r="J147" s="375"/>
      <c r="K147" s="375"/>
      <c r="L147" s="376"/>
      <c r="M147" s="569"/>
      <c r="N147" s="374"/>
      <c r="O147" s="375"/>
      <c r="P147" s="375"/>
      <c r="Q147" s="375"/>
      <c r="R147" s="376"/>
      <c r="S147" s="374"/>
      <c r="T147" s="375"/>
      <c r="U147" s="375"/>
      <c r="V147" s="375"/>
      <c r="W147" s="376"/>
      <c r="X147" s="566"/>
      <c r="Y147" s="375"/>
      <c r="Z147" s="375"/>
      <c r="AA147" s="375"/>
      <c r="AB147" s="375"/>
      <c r="AC147" s="375"/>
      <c r="AD147" s="375"/>
      <c r="AE147" s="375"/>
      <c r="AF147" s="375"/>
      <c r="AG147" s="375"/>
      <c r="AH147" s="375"/>
      <c r="AI147" s="375"/>
      <c r="AJ147" s="375"/>
      <c r="AK147" s="375"/>
      <c r="AL147" s="375"/>
      <c r="AM147" s="568"/>
      <c r="AN147" s="374"/>
      <c r="AO147" s="376"/>
      <c r="AP147" s="374"/>
      <c r="AQ147" s="375"/>
      <c r="AR147" s="375"/>
      <c r="AS147" s="375"/>
      <c r="AT147" s="376"/>
      <c r="AU147" s="566"/>
      <c r="AV147" s="375"/>
      <c r="AW147" s="375"/>
      <c r="AX147" s="375"/>
      <c r="AY147" s="376"/>
      <c r="AZ147" s="367" t="str">
        <f>IF(A147="","",IF(F147&lt;&gt;'Paramètres SERIES'!$K$12,"",COUNTIF($G$7:$G$206,G147)))</f>
        <v/>
      </c>
      <c r="BA147" s="343" t="str">
        <f t="shared" si="5"/>
        <v/>
      </c>
      <c r="BB147" s="394" t="str">
        <f t="shared" si="6"/>
        <v/>
      </c>
    </row>
    <row r="148" spans="1:54" s="347" customFormat="1" x14ac:dyDescent="0.25">
      <c r="A148" s="374"/>
      <c r="B148" s="375"/>
      <c r="C148" s="375"/>
      <c r="D148" s="375"/>
      <c r="E148" s="375"/>
      <c r="F148" s="376"/>
      <c r="G148" s="374"/>
      <c r="H148" s="375"/>
      <c r="I148" s="375"/>
      <c r="J148" s="375"/>
      <c r="K148" s="375"/>
      <c r="L148" s="376"/>
      <c r="M148" s="569"/>
      <c r="N148" s="374"/>
      <c r="O148" s="375"/>
      <c r="P148" s="375"/>
      <c r="Q148" s="375"/>
      <c r="R148" s="376"/>
      <c r="S148" s="374"/>
      <c r="T148" s="375"/>
      <c r="U148" s="375"/>
      <c r="V148" s="375"/>
      <c r="W148" s="376"/>
      <c r="X148" s="566"/>
      <c r="Y148" s="375"/>
      <c r="Z148" s="375"/>
      <c r="AA148" s="375"/>
      <c r="AB148" s="375"/>
      <c r="AC148" s="375"/>
      <c r="AD148" s="375"/>
      <c r="AE148" s="375"/>
      <c r="AF148" s="375"/>
      <c r="AG148" s="375"/>
      <c r="AH148" s="375"/>
      <c r="AI148" s="375"/>
      <c r="AJ148" s="375"/>
      <c r="AK148" s="375"/>
      <c r="AL148" s="375"/>
      <c r="AM148" s="568"/>
      <c r="AN148" s="374"/>
      <c r="AO148" s="376"/>
      <c r="AP148" s="374"/>
      <c r="AQ148" s="375"/>
      <c r="AR148" s="375"/>
      <c r="AS148" s="375"/>
      <c r="AT148" s="376"/>
      <c r="AU148" s="566"/>
      <c r="AV148" s="375"/>
      <c r="AW148" s="375"/>
      <c r="AX148" s="375"/>
      <c r="AY148" s="376"/>
      <c r="AZ148" s="367" t="str">
        <f>IF(A148="","",IF(F148&lt;&gt;'Paramètres SERIES'!$K$12,"",COUNTIF($G$7:$G$206,G148)))</f>
        <v/>
      </c>
      <c r="BA148" s="343" t="str">
        <f t="shared" si="5"/>
        <v/>
      </c>
      <c r="BB148" s="394" t="str">
        <f t="shared" si="6"/>
        <v/>
      </c>
    </row>
    <row r="149" spans="1:54" s="347" customFormat="1" x14ac:dyDescent="0.25">
      <c r="A149" s="374"/>
      <c r="B149" s="375"/>
      <c r="C149" s="375"/>
      <c r="D149" s="375"/>
      <c r="E149" s="375"/>
      <c r="F149" s="376"/>
      <c r="G149" s="374"/>
      <c r="H149" s="375"/>
      <c r="I149" s="375"/>
      <c r="J149" s="375"/>
      <c r="K149" s="375"/>
      <c r="L149" s="376"/>
      <c r="M149" s="569"/>
      <c r="N149" s="374"/>
      <c r="O149" s="375"/>
      <c r="P149" s="375"/>
      <c r="Q149" s="375"/>
      <c r="R149" s="376"/>
      <c r="S149" s="374"/>
      <c r="T149" s="375"/>
      <c r="U149" s="375"/>
      <c r="V149" s="375"/>
      <c r="W149" s="376"/>
      <c r="X149" s="566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568"/>
      <c r="AN149" s="374"/>
      <c r="AO149" s="376"/>
      <c r="AP149" s="374"/>
      <c r="AQ149" s="375"/>
      <c r="AR149" s="375"/>
      <c r="AS149" s="375"/>
      <c r="AT149" s="376"/>
      <c r="AU149" s="566"/>
      <c r="AV149" s="375"/>
      <c r="AW149" s="375"/>
      <c r="AX149" s="375"/>
      <c r="AY149" s="376"/>
      <c r="AZ149" s="367" t="str">
        <f>IF(A149="","",IF(F149&lt;&gt;'Paramètres SERIES'!$K$12,"",COUNTIF($G$7:$G$206,G149)))</f>
        <v/>
      </c>
      <c r="BA149" s="343" t="str">
        <f t="shared" si="5"/>
        <v/>
      </c>
      <c r="BB149" s="394" t="str">
        <f t="shared" si="6"/>
        <v/>
      </c>
    </row>
    <row r="150" spans="1:54" s="347" customFormat="1" x14ac:dyDescent="0.25">
      <c r="A150" s="374"/>
      <c r="B150" s="375"/>
      <c r="C150" s="375"/>
      <c r="D150" s="375"/>
      <c r="E150" s="375"/>
      <c r="F150" s="376"/>
      <c r="G150" s="374"/>
      <c r="H150" s="375"/>
      <c r="I150" s="375"/>
      <c r="J150" s="375"/>
      <c r="K150" s="375"/>
      <c r="L150" s="376"/>
      <c r="M150" s="569"/>
      <c r="N150" s="374"/>
      <c r="O150" s="375"/>
      <c r="P150" s="375"/>
      <c r="Q150" s="375"/>
      <c r="R150" s="376"/>
      <c r="S150" s="374"/>
      <c r="T150" s="375"/>
      <c r="U150" s="375"/>
      <c r="V150" s="375"/>
      <c r="W150" s="376"/>
      <c r="X150" s="566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568"/>
      <c r="AN150" s="374"/>
      <c r="AO150" s="376"/>
      <c r="AP150" s="374"/>
      <c r="AQ150" s="375"/>
      <c r="AR150" s="375"/>
      <c r="AS150" s="375"/>
      <c r="AT150" s="376"/>
      <c r="AU150" s="566"/>
      <c r="AV150" s="375"/>
      <c r="AW150" s="375"/>
      <c r="AX150" s="375"/>
      <c r="AY150" s="376"/>
      <c r="AZ150" s="367" t="str">
        <f>IF(A150="","",IF(F150&lt;&gt;'Paramètres SERIES'!$K$12,"",COUNTIF($G$7:$G$206,G150)))</f>
        <v/>
      </c>
      <c r="BA150" s="343" t="str">
        <f t="shared" si="5"/>
        <v/>
      </c>
      <c r="BB150" s="394" t="str">
        <f t="shared" si="6"/>
        <v/>
      </c>
    </row>
    <row r="151" spans="1:54" s="347" customFormat="1" x14ac:dyDescent="0.25">
      <c r="A151" s="374"/>
      <c r="B151" s="375"/>
      <c r="C151" s="375"/>
      <c r="D151" s="375"/>
      <c r="E151" s="375"/>
      <c r="F151" s="376"/>
      <c r="G151" s="374"/>
      <c r="H151" s="375"/>
      <c r="I151" s="375"/>
      <c r="J151" s="375"/>
      <c r="K151" s="375"/>
      <c r="L151" s="376"/>
      <c r="M151" s="569"/>
      <c r="N151" s="374"/>
      <c r="O151" s="375"/>
      <c r="P151" s="375"/>
      <c r="Q151" s="375"/>
      <c r="R151" s="376"/>
      <c r="S151" s="374"/>
      <c r="T151" s="375"/>
      <c r="U151" s="375"/>
      <c r="V151" s="375"/>
      <c r="W151" s="376"/>
      <c r="X151" s="566"/>
      <c r="Y151" s="375"/>
      <c r="Z151" s="375"/>
      <c r="AA151" s="375"/>
      <c r="AB151" s="375"/>
      <c r="AC151" s="375"/>
      <c r="AD151" s="375"/>
      <c r="AE151" s="375"/>
      <c r="AF151" s="375"/>
      <c r="AG151" s="375"/>
      <c r="AH151" s="375"/>
      <c r="AI151" s="375"/>
      <c r="AJ151" s="375"/>
      <c r="AK151" s="375"/>
      <c r="AL151" s="375"/>
      <c r="AM151" s="568"/>
      <c r="AN151" s="374"/>
      <c r="AO151" s="376"/>
      <c r="AP151" s="374"/>
      <c r="AQ151" s="375"/>
      <c r="AR151" s="375"/>
      <c r="AS151" s="375"/>
      <c r="AT151" s="376"/>
      <c r="AU151" s="566"/>
      <c r="AV151" s="375"/>
      <c r="AW151" s="375"/>
      <c r="AX151" s="375"/>
      <c r="AY151" s="376"/>
      <c r="AZ151" s="367" t="str">
        <f>IF(A151="","",IF(F151&lt;&gt;'Paramètres SERIES'!$K$12,"",COUNTIF($G$7:$G$206,G151)))</f>
        <v/>
      </c>
      <c r="BA151" s="343" t="str">
        <f t="shared" si="5"/>
        <v/>
      </c>
      <c r="BB151" s="394" t="str">
        <f t="shared" si="6"/>
        <v/>
      </c>
    </row>
    <row r="152" spans="1:54" s="347" customFormat="1" x14ac:dyDescent="0.25">
      <c r="A152" s="374"/>
      <c r="B152" s="375"/>
      <c r="C152" s="375"/>
      <c r="D152" s="375"/>
      <c r="E152" s="375"/>
      <c r="F152" s="376"/>
      <c r="G152" s="374"/>
      <c r="H152" s="375"/>
      <c r="I152" s="375"/>
      <c r="J152" s="375"/>
      <c r="K152" s="375"/>
      <c r="L152" s="376"/>
      <c r="M152" s="569"/>
      <c r="N152" s="374"/>
      <c r="O152" s="375"/>
      <c r="P152" s="375"/>
      <c r="Q152" s="375"/>
      <c r="R152" s="376"/>
      <c r="S152" s="374"/>
      <c r="T152" s="375"/>
      <c r="U152" s="375"/>
      <c r="V152" s="375"/>
      <c r="W152" s="376"/>
      <c r="X152" s="566"/>
      <c r="Y152" s="375"/>
      <c r="Z152" s="375"/>
      <c r="AA152" s="375"/>
      <c r="AB152" s="375"/>
      <c r="AC152" s="375"/>
      <c r="AD152" s="375"/>
      <c r="AE152" s="375"/>
      <c r="AF152" s="375"/>
      <c r="AG152" s="375"/>
      <c r="AH152" s="375"/>
      <c r="AI152" s="375"/>
      <c r="AJ152" s="375"/>
      <c r="AK152" s="375"/>
      <c r="AL152" s="375"/>
      <c r="AM152" s="568"/>
      <c r="AN152" s="374"/>
      <c r="AO152" s="376"/>
      <c r="AP152" s="374"/>
      <c r="AQ152" s="375"/>
      <c r="AR152" s="375"/>
      <c r="AS152" s="375"/>
      <c r="AT152" s="376"/>
      <c r="AU152" s="566"/>
      <c r="AV152" s="375"/>
      <c r="AW152" s="375"/>
      <c r="AX152" s="375"/>
      <c r="AY152" s="376"/>
      <c r="AZ152" s="367" t="str">
        <f>IF(A152="","",IF(F152&lt;&gt;'Paramètres SERIES'!$K$12,"",COUNTIF($G$7:$G$206,G152)))</f>
        <v/>
      </c>
      <c r="BA152" s="343" t="str">
        <f t="shared" si="5"/>
        <v/>
      </c>
      <c r="BB152" s="394" t="str">
        <f t="shared" si="6"/>
        <v/>
      </c>
    </row>
    <row r="153" spans="1:54" s="347" customFormat="1" x14ac:dyDescent="0.25">
      <c r="A153" s="374"/>
      <c r="B153" s="375"/>
      <c r="C153" s="375"/>
      <c r="D153" s="375"/>
      <c r="E153" s="375"/>
      <c r="F153" s="376"/>
      <c r="G153" s="374"/>
      <c r="H153" s="375"/>
      <c r="I153" s="375"/>
      <c r="J153" s="375"/>
      <c r="K153" s="375"/>
      <c r="L153" s="376"/>
      <c r="M153" s="569"/>
      <c r="N153" s="374"/>
      <c r="O153" s="375"/>
      <c r="P153" s="375"/>
      <c r="Q153" s="375"/>
      <c r="R153" s="376"/>
      <c r="S153" s="374"/>
      <c r="T153" s="375"/>
      <c r="U153" s="375"/>
      <c r="V153" s="375"/>
      <c r="W153" s="376"/>
      <c r="X153" s="566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568"/>
      <c r="AN153" s="374"/>
      <c r="AO153" s="376"/>
      <c r="AP153" s="374"/>
      <c r="AQ153" s="375"/>
      <c r="AR153" s="375"/>
      <c r="AS153" s="375"/>
      <c r="AT153" s="376"/>
      <c r="AU153" s="566"/>
      <c r="AV153" s="375"/>
      <c r="AW153" s="375"/>
      <c r="AX153" s="375"/>
      <c r="AY153" s="376"/>
      <c r="AZ153" s="367" t="str">
        <f>IF(A153="","",IF(F153&lt;&gt;'Paramètres SERIES'!$K$12,"",COUNTIF($G$7:$G$206,G153)))</f>
        <v/>
      </c>
      <c r="BA153" s="343" t="str">
        <f t="shared" si="5"/>
        <v/>
      </c>
      <c r="BB153" s="394" t="str">
        <f t="shared" si="6"/>
        <v/>
      </c>
    </row>
    <row r="154" spans="1:54" s="347" customFormat="1" x14ac:dyDescent="0.25">
      <c r="A154" s="374"/>
      <c r="B154" s="375"/>
      <c r="C154" s="375"/>
      <c r="D154" s="375"/>
      <c r="E154" s="375"/>
      <c r="F154" s="376"/>
      <c r="G154" s="374"/>
      <c r="H154" s="375"/>
      <c r="I154" s="375"/>
      <c r="J154" s="375"/>
      <c r="K154" s="375"/>
      <c r="L154" s="376"/>
      <c r="M154" s="569"/>
      <c r="N154" s="374"/>
      <c r="O154" s="375"/>
      <c r="P154" s="375"/>
      <c r="Q154" s="375"/>
      <c r="R154" s="376"/>
      <c r="S154" s="374"/>
      <c r="T154" s="375"/>
      <c r="U154" s="375"/>
      <c r="V154" s="375"/>
      <c r="W154" s="376"/>
      <c r="X154" s="566"/>
      <c r="Y154" s="375"/>
      <c r="Z154" s="375"/>
      <c r="AA154" s="375"/>
      <c r="AB154" s="375"/>
      <c r="AC154" s="375"/>
      <c r="AD154" s="375"/>
      <c r="AE154" s="375"/>
      <c r="AF154" s="375"/>
      <c r="AG154" s="375"/>
      <c r="AH154" s="375"/>
      <c r="AI154" s="375"/>
      <c r="AJ154" s="375"/>
      <c r="AK154" s="375"/>
      <c r="AL154" s="375"/>
      <c r="AM154" s="568"/>
      <c r="AN154" s="374"/>
      <c r="AO154" s="376"/>
      <c r="AP154" s="374"/>
      <c r="AQ154" s="375"/>
      <c r="AR154" s="375"/>
      <c r="AS154" s="375"/>
      <c r="AT154" s="376"/>
      <c r="AU154" s="566"/>
      <c r="AV154" s="375"/>
      <c r="AW154" s="375"/>
      <c r="AX154" s="375"/>
      <c r="AY154" s="376"/>
      <c r="AZ154" s="367" t="str">
        <f>IF(A154="","",IF(F154&lt;&gt;'Paramètres SERIES'!$K$12,"",COUNTIF($G$7:$G$206,G154)))</f>
        <v/>
      </c>
      <c r="BA154" s="343" t="str">
        <f t="shared" si="5"/>
        <v/>
      </c>
      <c r="BB154" s="394" t="str">
        <f t="shared" si="6"/>
        <v/>
      </c>
    </row>
    <row r="155" spans="1:54" s="347" customFormat="1" x14ac:dyDescent="0.25">
      <c r="A155" s="374"/>
      <c r="B155" s="375"/>
      <c r="C155" s="375"/>
      <c r="D155" s="375"/>
      <c r="E155" s="375"/>
      <c r="F155" s="376"/>
      <c r="G155" s="374"/>
      <c r="H155" s="375"/>
      <c r="I155" s="375"/>
      <c r="J155" s="375"/>
      <c r="K155" s="375"/>
      <c r="L155" s="376"/>
      <c r="M155" s="569"/>
      <c r="N155" s="374"/>
      <c r="O155" s="375"/>
      <c r="P155" s="375"/>
      <c r="Q155" s="375"/>
      <c r="R155" s="376"/>
      <c r="S155" s="374"/>
      <c r="T155" s="375"/>
      <c r="U155" s="375"/>
      <c r="V155" s="375"/>
      <c r="W155" s="376"/>
      <c r="X155" s="566"/>
      <c r="Y155" s="375"/>
      <c r="Z155" s="375"/>
      <c r="AA155" s="375"/>
      <c r="AB155" s="375"/>
      <c r="AC155" s="375"/>
      <c r="AD155" s="375"/>
      <c r="AE155" s="375"/>
      <c r="AF155" s="375"/>
      <c r="AG155" s="375"/>
      <c r="AH155" s="375"/>
      <c r="AI155" s="375"/>
      <c r="AJ155" s="375"/>
      <c r="AK155" s="375"/>
      <c r="AL155" s="375"/>
      <c r="AM155" s="568"/>
      <c r="AN155" s="374"/>
      <c r="AO155" s="376"/>
      <c r="AP155" s="374"/>
      <c r="AQ155" s="375"/>
      <c r="AR155" s="375"/>
      <c r="AS155" s="375"/>
      <c r="AT155" s="376"/>
      <c r="AU155" s="566"/>
      <c r="AV155" s="375"/>
      <c r="AW155" s="375"/>
      <c r="AX155" s="375"/>
      <c r="AY155" s="376"/>
      <c r="AZ155" s="367" t="str">
        <f>IF(A155="","",IF(F155&lt;&gt;'Paramètres SERIES'!$K$12,"",COUNTIF($G$7:$G$206,G155)))</f>
        <v/>
      </c>
      <c r="BA155" s="343" t="str">
        <f t="shared" si="5"/>
        <v/>
      </c>
      <c r="BB155" s="394" t="str">
        <f t="shared" si="6"/>
        <v/>
      </c>
    </row>
    <row r="156" spans="1:54" s="347" customFormat="1" x14ac:dyDescent="0.25">
      <c r="A156" s="374"/>
      <c r="B156" s="375"/>
      <c r="C156" s="375"/>
      <c r="D156" s="375"/>
      <c r="E156" s="375"/>
      <c r="F156" s="376"/>
      <c r="G156" s="374"/>
      <c r="H156" s="375"/>
      <c r="I156" s="375"/>
      <c r="J156" s="375"/>
      <c r="K156" s="375"/>
      <c r="L156" s="376"/>
      <c r="M156" s="569"/>
      <c r="N156" s="374"/>
      <c r="O156" s="375"/>
      <c r="P156" s="375"/>
      <c r="Q156" s="375"/>
      <c r="R156" s="376"/>
      <c r="S156" s="374"/>
      <c r="T156" s="375"/>
      <c r="U156" s="375"/>
      <c r="V156" s="375"/>
      <c r="W156" s="376"/>
      <c r="X156" s="566"/>
      <c r="Y156" s="375"/>
      <c r="Z156" s="375"/>
      <c r="AA156" s="375"/>
      <c r="AB156" s="375"/>
      <c r="AC156" s="375"/>
      <c r="AD156" s="375"/>
      <c r="AE156" s="375"/>
      <c r="AF156" s="375"/>
      <c r="AG156" s="375"/>
      <c r="AH156" s="375"/>
      <c r="AI156" s="375"/>
      <c r="AJ156" s="375"/>
      <c r="AK156" s="375"/>
      <c r="AL156" s="375"/>
      <c r="AM156" s="568"/>
      <c r="AN156" s="374"/>
      <c r="AO156" s="376"/>
      <c r="AP156" s="374"/>
      <c r="AQ156" s="375"/>
      <c r="AR156" s="375"/>
      <c r="AS156" s="375"/>
      <c r="AT156" s="376"/>
      <c r="AU156" s="566"/>
      <c r="AV156" s="375"/>
      <c r="AW156" s="375"/>
      <c r="AX156" s="375"/>
      <c r="AY156" s="376"/>
      <c r="AZ156" s="367" t="str">
        <f>IF(A156="","",IF(F156&lt;&gt;'Paramètres SERIES'!$K$12,"",COUNTIF($G$7:$G$206,G156)))</f>
        <v/>
      </c>
      <c r="BA156" s="343" t="str">
        <f t="shared" si="5"/>
        <v/>
      </c>
      <c r="BB156" s="394" t="str">
        <f t="shared" si="6"/>
        <v/>
      </c>
    </row>
    <row r="157" spans="1:54" s="347" customFormat="1" x14ac:dyDescent="0.25">
      <c r="A157" s="374"/>
      <c r="B157" s="375"/>
      <c r="C157" s="375"/>
      <c r="D157" s="375"/>
      <c r="E157" s="375"/>
      <c r="F157" s="376"/>
      <c r="G157" s="374"/>
      <c r="H157" s="375"/>
      <c r="I157" s="375"/>
      <c r="J157" s="375"/>
      <c r="K157" s="375"/>
      <c r="L157" s="376"/>
      <c r="M157" s="569"/>
      <c r="N157" s="374"/>
      <c r="O157" s="375"/>
      <c r="P157" s="375"/>
      <c r="Q157" s="375"/>
      <c r="R157" s="376"/>
      <c r="S157" s="374"/>
      <c r="T157" s="375"/>
      <c r="U157" s="375"/>
      <c r="V157" s="375"/>
      <c r="W157" s="376"/>
      <c r="X157" s="566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568"/>
      <c r="AN157" s="374"/>
      <c r="AO157" s="376"/>
      <c r="AP157" s="374"/>
      <c r="AQ157" s="375"/>
      <c r="AR157" s="375"/>
      <c r="AS157" s="375"/>
      <c r="AT157" s="376"/>
      <c r="AU157" s="566"/>
      <c r="AV157" s="375"/>
      <c r="AW157" s="375"/>
      <c r="AX157" s="375"/>
      <c r="AY157" s="376"/>
      <c r="AZ157" s="367" t="str">
        <f>IF(A157="","",IF(F157&lt;&gt;'Paramètres SERIES'!$K$12,"",COUNTIF($G$7:$G$206,G157)))</f>
        <v/>
      </c>
      <c r="BA157" s="343" t="str">
        <f t="shared" si="5"/>
        <v/>
      </c>
      <c r="BB157" s="394" t="str">
        <f t="shared" si="6"/>
        <v/>
      </c>
    </row>
    <row r="158" spans="1:54" s="347" customFormat="1" x14ac:dyDescent="0.25">
      <c r="A158" s="374"/>
      <c r="B158" s="375"/>
      <c r="C158" s="375"/>
      <c r="D158" s="375"/>
      <c r="E158" s="375"/>
      <c r="F158" s="376"/>
      <c r="G158" s="374"/>
      <c r="H158" s="375"/>
      <c r="I158" s="375"/>
      <c r="J158" s="375"/>
      <c r="K158" s="375"/>
      <c r="L158" s="376"/>
      <c r="M158" s="569"/>
      <c r="N158" s="374"/>
      <c r="O158" s="375"/>
      <c r="P158" s="375"/>
      <c r="Q158" s="375"/>
      <c r="R158" s="376"/>
      <c r="S158" s="374"/>
      <c r="T158" s="375"/>
      <c r="U158" s="375"/>
      <c r="V158" s="375"/>
      <c r="W158" s="376"/>
      <c r="X158" s="566"/>
      <c r="Y158" s="375"/>
      <c r="Z158" s="375"/>
      <c r="AA158" s="375"/>
      <c r="AB158" s="375"/>
      <c r="AC158" s="375"/>
      <c r="AD158" s="375"/>
      <c r="AE158" s="375"/>
      <c r="AF158" s="375"/>
      <c r="AG158" s="375"/>
      <c r="AH158" s="375"/>
      <c r="AI158" s="375"/>
      <c r="AJ158" s="375"/>
      <c r="AK158" s="375"/>
      <c r="AL158" s="375"/>
      <c r="AM158" s="568"/>
      <c r="AN158" s="374"/>
      <c r="AO158" s="376"/>
      <c r="AP158" s="374"/>
      <c r="AQ158" s="375"/>
      <c r="AR158" s="375"/>
      <c r="AS158" s="375"/>
      <c r="AT158" s="376"/>
      <c r="AU158" s="566"/>
      <c r="AV158" s="375"/>
      <c r="AW158" s="375"/>
      <c r="AX158" s="375"/>
      <c r="AY158" s="376"/>
      <c r="AZ158" s="367" t="str">
        <f>IF(A158="","",IF(F158&lt;&gt;'Paramètres SERIES'!$K$12,"",COUNTIF($G$7:$G$206,G158)))</f>
        <v/>
      </c>
      <c r="BA158" s="343" t="str">
        <f t="shared" si="5"/>
        <v/>
      </c>
      <c r="BB158" s="394" t="str">
        <f t="shared" si="6"/>
        <v/>
      </c>
    </row>
    <row r="159" spans="1:54" s="347" customFormat="1" x14ac:dyDescent="0.25">
      <c r="A159" s="374"/>
      <c r="B159" s="375"/>
      <c r="C159" s="375"/>
      <c r="D159" s="375"/>
      <c r="E159" s="375"/>
      <c r="F159" s="376"/>
      <c r="G159" s="374"/>
      <c r="H159" s="375"/>
      <c r="I159" s="375"/>
      <c r="J159" s="375"/>
      <c r="K159" s="375"/>
      <c r="L159" s="376"/>
      <c r="M159" s="569"/>
      <c r="N159" s="374"/>
      <c r="O159" s="375"/>
      <c r="P159" s="375"/>
      <c r="Q159" s="375"/>
      <c r="R159" s="376"/>
      <c r="S159" s="374"/>
      <c r="T159" s="375"/>
      <c r="U159" s="375"/>
      <c r="V159" s="375"/>
      <c r="W159" s="376"/>
      <c r="X159" s="566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568"/>
      <c r="AN159" s="374"/>
      <c r="AO159" s="376"/>
      <c r="AP159" s="374"/>
      <c r="AQ159" s="375"/>
      <c r="AR159" s="375"/>
      <c r="AS159" s="375"/>
      <c r="AT159" s="376"/>
      <c r="AU159" s="566"/>
      <c r="AV159" s="375"/>
      <c r="AW159" s="375"/>
      <c r="AX159" s="375"/>
      <c r="AY159" s="376"/>
      <c r="AZ159" s="367" t="str">
        <f>IF(A159="","",IF(F159&lt;&gt;'Paramètres SERIES'!$K$12,"",COUNTIF($G$7:$G$206,G159)))</f>
        <v/>
      </c>
      <c r="BA159" s="343" t="str">
        <f t="shared" si="5"/>
        <v/>
      </c>
      <c r="BB159" s="394" t="str">
        <f t="shared" si="6"/>
        <v/>
      </c>
    </row>
    <row r="160" spans="1:54" s="347" customFormat="1" x14ac:dyDescent="0.25">
      <c r="A160" s="374"/>
      <c r="B160" s="375"/>
      <c r="C160" s="375"/>
      <c r="D160" s="375"/>
      <c r="E160" s="375"/>
      <c r="F160" s="376"/>
      <c r="G160" s="374"/>
      <c r="H160" s="375"/>
      <c r="I160" s="375"/>
      <c r="J160" s="375"/>
      <c r="K160" s="375"/>
      <c r="L160" s="376"/>
      <c r="M160" s="569"/>
      <c r="N160" s="374"/>
      <c r="O160" s="375"/>
      <c r="P160" s="375"/>
      <c r="Q160" s="375"/>
      <c r="R160" s="376"/>
      <c r="S160" s="374"/>
      <c r="T160" s="375"/>
      <c r="U160" s="375"/>
      <c r="V160" s="375"/>
      <c r="W160" s="376"/>
      <c r="X160" s="566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568"/>
      <c r="AN160" s="374"/>
      <c r="AO160" s="376"/>
      <c r="AP160" s="374"/>
      <c r="AQ160" s="375"/>
      <c r="AR160" s="375"/>
      <c r="AS160" s="375"/>
      <c r="AT160" s="376"/>
      <c r="AU160" s="566"/>
      <c r="AV160" s="375"/>
      <c r="AW160" s="375"/>
      <c r="AX160" s="375"/>
      <c r="AY160" s="376"/>
      <c r="AZ160" s="367" t="str">
        <f>IF(A160="","",IF(F160&lt;&gt;'Paramètres SERIES'!$K$12,"",COUNTIF($G$7:$G$206,G160)))</f>
        <v/>
      </c>
      <c r="BA160" s="343" t="str">
        <f t="shared" si="5"/>
        <v/>
      </c>
      <c r="BB160" s="394" t="str">
        <f t="shared" si="6"/>
        <v/>
      </c>
    </row>
    <row r="161" spans="1:54" s="347" customFormat="1" x14ac:dyDescent="0.25">
      <c r="A161" s="374"/>
      <c r="B161" s="375"/>
      <c r="C161" s="375"/>
      <c r="D161" s="375"/>
      <c r="E161" s="375"/>
      <c r="F161" s="376"/>
      <c r="G161" s="374"/>
      <c r="H161" s="375"/>
      <c r="I161" s="375"/>
      <c r="J161" s="375"/>
      <c r="K161" s="375"/>
      <c r="L161" s="376"/>
      <c r="M161" s="569"/>
      <c r="N161" s="374"/>
      <c r="O161" s="375"/>
      <c r="P161" s="375"/>
      <c r="Q161" s="375"/>
      <c r="R161" s="376"/>
      <c r="S161" s="374"/>
      <c r="T161" s="375"/>
      <c r="U161" s="375"/>
      <c r="V161" s="375"/>
      <c r="W161" s="376"/>
      <c r="X161" s="566"/>
      <c r="Y161" s="375"/>
      <c r="Z161" s="375"/>
      <c r="AA161" s="375"/>
      <c r="AB161" s="375"/>
      <c r="AC161" s="375"/>
      <c r="AD161" s="375"/>
      <c r="AE161" s="375"/>
      <c r="AF161" s="375"/>
      <c r="AG161" s="375"/>
      <c r="AH161" s="375"/>
      <c r="AI161" s="375"/>
      <c r="AJ161" s="375"/>
      <c r="AK161" s="375"/>
      <c r="AL161" s="375"/>
      <c r="AM161" s="568"/>
      <c r="AN161" s="374"/>
      <c r="AO161" s="376"/>
      <c r="AP161" s="374"/>
      <c r="AQ161" s="375"/>
      <c r="AR161" s="375"/>
      <c r="AS161" s="375"/>
      <c r="AT161" s="376"/>
      <c r="AU161" s="566"/>
      <c r="AV161" s="375"/>
      <c r="AW161" s="375"/>
      <c r="AX161" s="375"/>
      <c r="AY161" s="376"/>
      <c r="AZ161" s="367" t="str">
        <f>IF(A161="","",IF(F161&lt;&gt;'Paramètres SERIES'!$K$12,"",COUNTIF($G$7:$G$206,G161)))</f>
        <v/>
      </c>
      <c r="BA161" s="343" t="str">
        <f t="shared" si="5"/>
        <v/>
      </c>
      <c r="BB161" s="394" t="str">
        <f t="shared" si="6"/>
        <v/>
      </c>
    </row>
    <row r="162" spans="1:54" s="347" customFormat="1" x14ac:dyDescent="0.25">
      <c r="A162" s="374"/>
      <c r="B162" s="375"/>
      <c r="C162" s="375"/>
      <c r="D162" s="375"/>
      <c r="E162" s="375"/>
      <c r="F162" s="376"/>
      <c r="G162" s="374"/>
      <c r="H162" s="375"/>
      <c r="I162" s="375"/>
      <c r="J162" s="375"/>
      <c r="K162" s="375"/>
      <c r="L162" s="376"/>
      <c r="M162" s="569"/>
      <c r="N162" s="374"/>
      <c r="O162" s="375"/>
      <c r="P162" s="375"/>
      <c r="Q162" s="375"/>
      <c r="R162" s="376"/>
      <c r="S162" s="374"/>
      <c r="T162" s="375"/>
      <c r="U162" s="375"/>
      <c r="V162" s="375"/>
      <c r="W162" s="376"/>
      <c r="X162" s="566"/>
      <c r="Y162" s="375"/>
      <c r="Z162" s="375"/>
      <c r="AA162" s="375"/>
      <c r="AB162" s="375"/>
      <c r="AC162" s="375"/>
      <c r="AD162" s="375"/>
      <c r="AE162" s="375"/>
      <c r="AF162" s="375"/>
      <c r="AG162" s="375"/>
      <c r="AH162" s="375"/>
      <c r="AI162" s="375"/>
      <c r="AJ162" s="375"/>
      <c r="AK162" s="375"/>
      <c r="AL162" s="375"/>
      <c r="AM162" s="568"/>
      <c r="AN162" s="374"/>
      <c r="AO162" s="376"/>
      <c r="AP162" s="374"/>
      <c r="AQ162" s="375"/>
      <c r="AR162" s="375"/>
      <c r="AS162" s="375"/>
      <c r="AT162" s="376"/>
      <c r="AU162" s="566"/>
      <c r="AV162" s="375"/>
      <c r="AW162" s="375"/>
      <c r="AX162" s="375"/>
      <c r="AY162" s="376"/>
      <c r="AZ162" s="367" t="str">
        <f>IF(A162="","",IF(F162&lt;&gt;'Paramètres SERIES'!$K$12,"",COUNTIF($G$7:$G$206,G162)))</f>
        <v/>
      </c>
      <c r="BA162" s="343" t="str">
        <f t="shared" si="5"/>
        <v/>
      </c>
      <c r="BB162" s="394" t="str">
        <f t="shared" si="6"/>
        <v/>
      </c>
    </row>
    <row r="163" spans="1:54" s="347" customFormat="1" x14ac:dyDescent="0.25">
      <c r="A163" s="374"/>
      <c r="B163" s="375"/>
      <c r="C163" s="375"/>
      <c r="D163" s="375"/>
      <c r="E163" s="375"/>
      <c r="F163" s="376"/>
      <c r="G163" s="374"/>
      <c r="H163" s="375"/>
      <c r="I163" s="375"/>
      <c r="J163" s="375"/>
      <c r="K163" s="375"/>
      <c r="L163" s="376"/>
      <c r="M163" s="569"/>
      <c r="N163" s="374"/>
      <c r="O163" s="375"/>
      <c r="P163" s="375"/>
      <c r="Q163" s="375"/>
      <c r="R163" s="376"/>
      <c r="S163" s="374"/>
      <c r="T163" s="375"/>
      <c r="U163" s="375"/>
      <c r="V163" s="375"/>
      <c r="W163" s="376"/>
      <c r="X163" s="566"/>
      <c r="Y163" s="375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568"/>
      <c r="AN163" s="374"/>
      <c r="AO163" s="376"/>
      <c r="AP163" s="374"/>
      <c r="AQ163" s="375"/>
      <c r="AR163" s="375"/>
      <c r="AS163" s="375"/>
      <c r="AT163" s="376"/>
      <c r="AU163" s="566"/>
      <c r="AV163" s="375"/>
      <c r="AW163" s="375"/>
      <c r="AX163" s="375"/>
      <c r="AY163" s="376"/>
      <c r="AZ163" s="367" t="str">
        <f>IF(A163="","",IF(F163&lt;&gt;'Paramètres SERIES'!$K$12,"",COUNTIF($G$7:$G$206,G163)))</f>
        <v/>
      </c>
      <c r="BA163" s="343" t="str">
        <f t="shared" si="5"/>
        <v/>
      </c>
      <c r="BB163" s="394" t="str">
        <f t="shared" si="6"/>
        <v/>
      </c>
    </row>
    <row r="164" spans="1:54" s="347" customFormat="1" x14ac:dyDescent="0.25">
      <c r="A164" s="374"/>
      <c r="B164" s="375"/>
      <c r="C164" s="375"/>
      <c r="D164" s="375"/>
      <c r="E164" s="375"/>
      <c r="F164" s="376"/>
      <c r="G164" s="374"/>
      <c r="H164" s="375"/>
      <c r="I164" s="375"/>
      <c r="J164" s="375"/>
      <c r="K164" s="375"/>
      <c r="L164" s="376"/>
      <c r="M164" s="569"/>
      <c r="N164" s="374"/>
      <c r="O164" s="375"/>
      <c r="P164" s="375"/>
      <c r="Q164" s="375"/>
      <c r="R164" s="376"/>
      <c r="S164" s="374"/>
      <c r="T164" s="375"/>
      <c r="U164" s="375"/>
      <c r="V164" s="375"/>
      <c r="W164" s="376"/>
      <c r="X164" s="566"/>
      <c r="Y164" s="375"/>
      <c r="Z164" s="375"/>
      <c r="AA164" s="375"/>
      <c r="AB164" s="375"/>
      <c r="AC164" s="375"/>
      <c r="AD164" s="375"/>
      <c r="AE164" s="375"/>
      <c r="AF164" s="375"/>
      <c r="AG164" s="375"/>
      <c r="AH164" s="375"/>
      <c r="AI164" s="375"/>
      <c r="AJ164" s="375"/>
      <c r="AK164" s="375"/>
      <c r="AL164" s="375"/>
      <c r="AM164" s="568"/>
      <c r="AN164" s="374"/>
      <c r="AO164" s="376"/>
      <c r="AP164" s="374"/>
      <c r="AQ164" s="375"/>
      <c r="AR164" s="375"/>
      <c r="AS164" s="375"/>
      <c r="AT164" s="376"/>
      <c r="AU164" s="566"/>
      <c r="AV164" s="375"/>
      <c r="AW164" s="375"/>
      <c r="AX164" s="375"/>
      <c r="AY164" s="376"/>
      <c r="AZ164" s="367" t="str">
        <f>IF(A164="","",IF(F164&lt;&gt;'Paramètres SERIES'!$K$12,"",COUNTIF($G$7:$G$206,G164)))</f>
        <v/>
      </c>
      <c r="BA164" s="343" t="str">
        <f t="shared" si="5"/>
        <v/>
      </c>
      <c r="BB164" s="394" t="str">
        <f t="shared" si="6"/>
        <v/>
      </c>
    </row>
    <row r="165" spans="1:54" s="347" customFormat="1" x14ac:dyDescent="0.25">
      <c r="A165" s="374"/>
      <c r="B165" s="375"/>
      <c r="C165" s="375"/>
      <c r="D165" s="375"/>
      <c r="E165" s="375"/>
      <c r="F165" s="376"/>
      <c r="G165" s="374"/>
      <c r="H165" s="375"/>
      <c r="I165" s="375"/>
      <c r="J165" s="375"/>
      <c r="K165" s="375"/>
      <c r="L165" s="376"/>
      <c r="M165" s="569"/>
      <c r="N165" s="374"/>
      <c r="O165" s="375"/>
      <c r="P165" s="375"/>
      <c r="Q165" s="375"/>
      <c r="R165" s="376"/>
      <c r="S165" s="374"/>
      <c r="T165" s="375"/>
      <c r="U165" s="375"/>
      <c r="V165" s="375"/>
      <c r="W165" s="376"/>
      <c r="X165" s="566"/>
      <c r="Y165" s="375"/>
      <c r="Z165" s="375"/>
      <c r="AA165" s="375"/>
      <c r="AB165" s="375"/>
      <c r="AC165" s="375"/>
      <c r="AD165" s="375"/>
      <c r="AE165" s="375"/>
      <c r="AF165" s="375"/>
      <c r="AG165" s="375"/>
      <c r="AH165" s="375"/>
      <c r="AI165" s="375"/>
      <c r="AJ165" s="375"/>
      <c r="AK165" s="375"/>
      <c r="AL165" s="375"/>
      <c r="AM165" s="568"/>
      <c r="AN165" s="374"/>
      <c r="AO165" s="376"/>
      <c r="AP165" s="374"/>
      <c r="AQ165" s="375"/>
      <c r="AR165" s="375"/>
      <c r="AS165" s="375"/>
      <c r="AT165" s="376"/>
      <c r="AU165" s="566"/>
      <c r="AV165" s="375"/>
      <c r="AW165" s="375"/>
      <c r="AX165" s="375"/>
      <c r="AY165" s="376"/>
      <c r="AZ165" s="367" t="str">
        <f>IF(A165="","",IF(F165&lt;&gt;'Paramètres SERIES'!$K$12,"",COUNTIF($G$7:$G$206,G165)))</f>
        <v/>
      </c>
      <c r="BA165" s="343" t="str">
        <f t="shared" si="5"/>
        <v/>
      </c>
      <c r="BB165" s="394" t="str">
        <f t="shared" si="6"/>
        <v/>
      </c>
    </row>
    <row r="166" spans="1:54" s="347" customFormat="1" x14ac:dyDescent="0.25">
      <c r="A166" s="374"/>
      <c r="B166" s="375"/>
      <c r="C166" s="375"/>
      <c r="D166" s="375"/>
      <c r="E166" s="375"/>
      <c r="F166" s="376"/>
      <c r="G166" s="374"/>
      <c r="H166" s="375"/>
      <c r="I166" s="375"/>
      <c r="J166" s="375"/>
      <c r="K166" s="375"/>
      <c r="L166" s="376"/>
      <c r="M166" s="569"/>
      <c r="N166" s="374"/>
      <c r="O166" s="375"/>
      <c r="P166" s="375"/>
      <c r="Q166" s="375"/>
      <c r="R166" s="376"/>
      <c r="S166" s="374"/>
      <c r="T166" s="375"/>
      <c r="U166" s="375"/>
      <c r="V166" s="375"/>
      <c r="W166" s="376"/>
      <c r="X166" s="566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568"/>
      <c r="AN166" s="374"/>
      <c r="AO166" s="376"/>
      <c r="AP166" s="374"/>
      <c r="AQ166" s="375"/>
      <c r="AR166" s="375"/>
      <c r="AS166" s="375"/>
      <c r="AT166" s="376"/>
      <c r="AU166" s="566"/>
      <c r="AV166" s="375"/>
      <c r="AW166" s="375"/>
      <c r="AX166" s="375"/>
      <c r="AY166" s="376"/>
      <c r="AZ166" s="367" t="str">
        <f>IF(A166="","",IF(F166&lt;&gt;'Paramètres SERIES'!$K$12,"",COUNTIF($G$7:$G$206,G166)))</f>
        <v/>
      </c>
      <c r="BA166" s="343" t="str">
        <f t="shared" si="5"/>
        <v/>
      </c>
      <c r="BB166" s="394" t="str">
        <f t="shared" si="6"/>
        <v/>
      </c>
    </row>
    <row r="167" spans="1:54" s="347" customFormat="1" x14ac:dyDescent="0.25">
      <c r="A167" s="374"/>
      <c r="B167" s="375"/>
      <c r="C167" s="375"/>
      <c r="D167" s="375"/>
      <c r="E167" s="375"/>
      <c r="F167" s="376"/>
      <c r="G167" s="374"/>
      <c r="H167" s="375"/>
      <c r="I167" s="375"/>
      <c r="J167" s="375"/>
      <c r="K167" s="375"/>
      <c r="L167" s="376"/>
      <c r="M167" s="569"/>
      <c r="N167" s="374"/>
      <c r="O167" s="375"/>
      <c r="P167" s="375"/>
      <c r="Q167" s="375"/>
      <c r="R167" s="376"/>
      <c r="S167" s="374"/>
      <c r="T167" s="375"/>
      <c r="U167" s="375"/>
      <c r="V167" s="375"/>
      <c r="W167" s="376"/>
      <c r="X167" s="566"/>
      <c r="Y167" s="375"/>
      <c r="Z167" s="375"/>
      <c r="AA167" s="375"/>
      <c r="AB167" s="375"/>
      <c r="AC167" s="375"/>
      <c r="AD167" s="375"/>
      <c r="AE167" s="375"/>
      <c r="AF167" s="375"/>
      <c r="AG167" s="375"/>
      <c r="AH167" s="375"/>
      <c r="AI167" s="375"/>
      <c r="AJ167" s="375"/>
      <c r="AK167" s="375"/>
      <c r="AL167" s="375"/>
      <c r="AM167" s="568"/>
      <c r="AN167" s="374"/>
      <c r="AO167" s="376"/>
      <c r="AP167" s="374"/>
      <c r="AQ167" s="375"/>
      <c r="AR167" s="375"/>
      <c r="AS167" s="375"/>
      <c r="AT167" s="376"/>
      <c r="AU167" s="566"/>
      <c r="AV167" s="375"/>
      <c r="AW167" s="375"/>
      <c r="AX167" s="375"/>
      <c r="AY167" s="376"/>
      <c r="AZ167" s="367" t="str">
        <f>IF(A167="","",IF(F167&lt;&gt;'Paramètres SERIES'!$K$12,"",COUNTIF($G$7:$G$206,G167)))</f>
        <v/>
      </c>
      <c r="BA167" s="343" t="str">
        <f t="shared" si="5"/>
        <v/>
      </c>
      <c r="BB167" s="394" t="str">
        <f t="shared" si="6"/>
        <v/>
      </c>
    </row>
    <row r="168" spans="1:54" s="347" customFormat="1" x14ac:dyDescent="0.25">
      <c r="A168" s="374"/>
      <c r="B168" s="375"/>
      <c r="C168" s="375"/>
      <c r="D168" s="375"/>
      <c r="E168" s="375"/>
      <c r="F168" s="376"/>
      <c r="G168" s="374"/>
      <c r="H168" s="375"/>
      <c r="I168" s="375"/>
      <c r="J168" s="375"/>
      <c r="K168" s="375"/>
      <c r="L168" s="376"/>
      <c r="M168" s="569"/>
      <c r="N168" s="374"/>
      <c r="O168" s="375"/>
      <c r="P168" s="375"/>
      <c r="Q168" s="375"/>
      <c r="R168" s="376"/>
      <c r="S168" s="374"/>
      <c r="T168" s="375"/>
      <c r="U168" s="375"/>
      <c r="V168" s="375"/>
      <c r="W168" s="376"/>
      <c r="X168" s="566"/>
      <c r="Y168" s="375"/>
      <c r="Z168" s="375"/>
      <c r="AA168" s="375"/>
      <c r="AB168" s="375"/>
      <c r="AC168" s="375"/>
      <c r="AD168" s="375"/>
      <c r="AE168" s="375"/>
      <c r="AF168" s="375"/>
      <c r="AG168" s="375"/>
      <c r="AH168" s="375"/>
      <c r="AI168" s="375"/>
      <c r="AJ168" s="375"/>
      <c r="AK168" s="375"/>
      <c r="AL168" s="375"/>
      <c r="AM168" s="568"/>
      <c r="AN168" s="374"/>
      <c r="AO168" s="376"/>
      <c r="AP168" s="374"/>
      <c r="AQ168" s="375"/>
      <c r="AR168" s="375"/>
      <c r="AS168" s="375"/>
      <c r="AT168" s="376"/>
      <c r="AU168" s="566"/>
      <c r="AV168" s="375"/>
      <c r="AW168" s="375"/>
      <c r="AX168" s="375"/>
      <c r="AY168" s="376"/>
      <c r="AZ168" s="367" t="str">
        <f>IF(A168="","",IF(F168&lt;&gt;'Paramètres SERIES'!$K$12,"",COUNTIF($G$7:$G$206,G168)))</f>
        <v/>
      </c>
      <c r="BA168" s="343" t="str">
        <f t="shared" si="5"/>
        <v/>
      </c>
      <c r="BB168" s="394" t="str">
        <f t="shared" si="6"/>
        <v/>
      </c>
    </row>
    <row r="169" spans="1:54" s="347" customFormat="1" x14ac:dyDescent="0.25">
      <c r="A169" s="374"/>
      <c r="B169" s="375"/>
      <c r="C169" s="375"/>
      <c r="D169" s="375"/>
      <c r="E169" s="375"/>
      <c r="F169" s="376"/>
      <c r="G169" s="374"/>
      <c r="H169" s="375"/>
      <c r="I169" s="375"/>
      <c r="J169" s="375"/>
      <c r="K169" s="375"/>
      <c r="L169" s="376"/>
      <c r="M169" s="569"/>
      <c r="N169" s="374"/>
      <c r="O169" s="375"/>
      <c r="P169" s="375"/>
      <c r="Q169" s="375"/>
      <c r="R169" s="376"/>
      <c r="S169" s="374"/>
      <c r="T169" s="375"/>
      <c r="U169" s="375"/>
      <c r="V169" s="375"/>
      <c r="W169" s="376"/>
      <c r="X169" s="566"/>
      <c r="Y169" s="375"/>
      <c r="Z169" s="375"/>
      <c r="AA169" s="375"/>
      <c r="AB169" s="375"/>
      <c r="AC169" s="375"/>
      <c r="AD169" s="375"/>
      <c r="AE169" s="375"/>
      <c r="AF169" s="375"/>
      <c r="AG169" s="375"/>
      <c r="AH169" s="375"/>
      <c r="AI169" s="375"/>
      <c r="AJ169" s="375"/>
      <c r="AK169" s="375"/>
      <c r="AL169" s="375"/>
      <c r="AM169" s="568"/>
      <c r="AN169" s="374"/>
      <c r="AO169" s="376"/>
      <c r="AP169" s="374"/>
      <c r="AQ169" s="375"/>
      <c r="AR169" s="375"/>
      <c r="AS169" s="375"/>
      <c r="AT169" s="376"/>
      <c r="AU169" s="566"/>
      <c r="AV169" s="375"/>
      <c r="AW169" s="375"/>
      <c r="AX169" s="375"/>
      <c r="AY169" s="376"/>
      <c r="AZ169" s="367" t="str">
        <f>IF(A169="","",IF(F169&lt;&gt;'Paramètres SERIES'!$K$12,"",COUNTIF($G$7:$G$206,G169)))</f>
        <v/>
      </c>
      <c r="BA169" s="343" t="str">
        <f t="shared" si="5"/>
        <v/>
      </c>
      <c r="BB169" s="394" t="str">
        <f t="shared" si="6"/>
        <v/>
      </c>
    </row>
    <row r="170" spans="1:54" s="347" customFormat="1" x14ac:dyDescent="0.25">
      <c r="A170" s="374"/>
      <c r="B170" s="375"/>
      <c r="C170" s="375"/>
      <c r="D170" s="375"/>
      <c r="E170" s="375"/>
      <c r="F170" s="376"/>
      <c r="G170" s="374"/>
      <c r="H170" s="375"/>
      <c r="I170" s="375"/>
      <c r="J170" s="375"/>
      <c r="K170" s="375"/>
      <c r="L170" s="376"/>
      <c r="M170" s="569"/>
      <c r="N170" s="374"/>
      <c r="O170" s="375"/>
      <c r="P170" s="375"/>
      <c r="Q170" s="375"/>
      <c r="R170" s="376"/>
      <c r="S170" s="374"/>
      <c r="T170" s="375"/>
      <c r="U170" s="375"/>
      <c r="V170" s="375"/>
      <c r="W170" s="376"/>
      <c r="X170" s="566"/>
      <c r="Y170" s="375"/>
      <c r="Z170" s="375"/>
      <c r="AA170" s="375"/>
      <c r="AB170" s="375"/>
      <c r="AC170" s="375"/>
      <c r="AD170" s="375"/>
      <c r="AE170" s="375"/>
      <c r="AF170" s="375"/>
      <c r="AG170" s="375"/>
      <c r="AH170" s="375"/>
      <c r="AI170" s="375"/>
      <c r="AJ170" s="375"/>
      <c r="AK170" s="375"/>
      <c r="AL170" s="375"/>
      <c r="AM170" s="568"/>
      <c r="AN170" s="374"/>
      <c r="AO170" s="376"/>
      <c r="AP170" s="374"/>
      <c r="AQ170" s="375"/>
      <c r="AR170" s="375"/>
      <c r="AS170" s="375"/>
      <c r="AT170" s="376"/>
      <c r="AU170" s="566"/>
      <c r="AV170" s="375"/>
      <c r="AW170" s="375"/>
      <c r="AX170" s="375"/>
      <c r="AY170" s="376"/>
      <c r="AZ170" s="367" t="str">
        <f>IF(A170="","",IF(F170&lt;&gt;'Paramètres SERIES'!$K$12,"",COUNTIF($G$7:$G$206,G170)))</f>
        <v/>
      </c>
      <c r="BA170" s="343" t="str">
        <f t="shared" si="5"/>
        <v/>
      </c>
      <c r="BB170" s="394" t="str">
        <f t="shared" si="6"/>
        <v/>
      </c>
    </row>
    <row r="171" spans="1:54" s="347" customFormat="1" x14ac:dyDescent="0.25">
      <c r="A171" s="374"/>
      <c r="B171" s="375"/>
      <c r="C171" s="375"/>
      <c r="D171" s="375"/>
      <c r="E171" s="375"/>
      <c r="F171" s="376"/>
      <c r="G171" s="374"/>
      <c r="H171" s="375"/>
      <c r="I171" s="375"/>
      <c r="J171" s="375"/>
      <c r="K171" s="375"/>
      <c r="L171" s="376"/>
      <c r="M171" s="569"/>
      <c r="N171" s="374"/>
      <c r="O171" s="375"/>
      <c r="P171" s="375"/>
      <c r="Q171" s="375"/>
      <c r="R171" s="376"/>
      <c r="S171" s="374"/>
      <c r="T171" s="375"/>
      <c r="U171" s="375"/>
      <c r="V171" s="375"/>
      <c r="W171" s="376"/>
      <c r="X171" s="566"/>
      <c r="Y171" s="375"/>
      <c r="Z171" s="375"/>
      <c r="AA171" s="375"/>
      <c r="AB171" s="375"/>
      <c r="AC171" s="375"/>
      <c r="AD171" s="375"/>
      <c r="AE171" s="375"/>
      <c r="AF171" s="375"/>
      <c r="AG171" s="375"/>
      <c r="AH171" s="375"/>
      <c r="AI171" s="375"/>
      <c r="AJ171" s="375"/>
      <c r="AK171" s="375"/>
      <c r="AL171" s="375"/>
      <c r="AM171" s="568"/>
      <c r="AN171" s="374"/>
      <c r="AO171" s="376"/>
      <c r="AP171" s="374"/>
      <c r="AQ171" s="375"/>
      <c r="AR171" s="375"/>
      <c r="AS171" s="375"/>
      <c r="AT171" s="376"/>
      <c r="AU171" s="566"/>
      <c r="AV171" s="375"/>
      <c r="AW171" s="375"/>
      <c r="AX171" s="375"/>
      <c r="AY171" s="376"/>
      <c r="AZ171" s="367" t="str">
        <f>IF(A171="","",IF(F171&lt;&gt;'Paramètres SERIES'!$K$12,"",COUNTIF($G$7:$G$206,G171)))</f>
        <v/>
      </c>
      <c r="BA171" s="343" t="str">
        <f t="shared" si="5"/>
        <v/>
      </c>
      <c r="BB171" s="394" t="str">
        <f t="shared" si="6"/>
        <v/>
      </c>
    </row>
    <row r="172" spans="1:54" s="347" customFormat="1" x14ac:dyDescent="0.25">
      <c r="A172" s="374"/>
      <c r="B172" s="375"/>
      <c r="C172" s="375"/>
      <c r="D172" s="375"/>
      <c r="E172" s="375"/>
      <c r="F172" s="376"/>
      <c r="G172" s="374"/>
      <c r="H172" s="375"/>
      <c r="I172" s="375"/>
      <c r="J172" s="375"/>
      <c r="K172" s="375"/>
      <c r="L172" s="376"/>
      <c r="M172" s="569"/>
      <c r="N172" s="374"/>
      <c r="O172" s="375"/>
      <c r="P172" s="375"/>
      <c r="Q172" s="375"/>
      <c r="R172" s="376"/>
      <c r="S172" s="374"/>
      <c r="T172" s="375"/>
      <c r="U172" s="375"/>
      <c r="V172" s="375"/>
      <c r="W172" s="376"/>
      <c r="X172" s="566"/>
      <c r="Y172" s="375"/>
      <c r="Z172" s="375"/>
      <c r="AA172" s="375"/>
      <c r="AB172" s="375"/>
      <c r="AC172" s="375"/>
      <c r="AD172" s="375"/>
      <c r="AE172" s="375"/>
      <c r="AF172" s="375"/>
      <c r="AG172" s="375"/>
      <c r="AH172" s="375"/>
      <c r="AI172" s="375"/>
      <c r="AJ172" s="375"/>
      <c r="AK172" s="375"/>
      <c r="AL172" s="375"/>
      <c r="AM172" s="568"/>
      <c r="AN172" s="374"/>
      <c r="AO172" s="376"/>
      <c r="AP172" s="374"/>
      <c r="AQ172" s="375"/>
      <c r="AR172" s="375"/>
      <c r="AS172" s="375"/>
      <c r="AT172" s="376"/>
      <c r="AU172" s="566"/>
      <c r="AV172" s="375"/>
      <c r="AW172" s="375"/>
      <c r="AX172" s="375"/>
      <c r="AY172" s="376"/>
      <c r="AZ172" s="367" t="str">
        <f>IF(A172="","",IF(F172&lt;&gt;'Paramètres SERIES'!$K$12,"",COUNTIF($G$7:$G$206,G172)))</f>
        <v/>
      </c>
      <c r="BA172" s="343" t="str">
        <f t="shared" si="5"/>
        <v/>
      </c>
      <c r="BB172" s="394" t="str">
        <f t="shared" si="6"/>
        <v/>
      </c>
    </row>
    <row r="173" spans="1:54" s="347" customFormat="1" x14ac:dyDescent="0.25">
      <c r="A173" s="374"/>
      <c r="B173" s="375"/>
      <c r="C173" s="375"/>
      <c r="D173" s="375"/>
      <c r="E173" s="375"/>
      <c r="F173" s="376"/>
      <c r="G173" s="374"/>
      <c r="H173" s="375"/>
      <c r="I173" s="375"/>
      <c r="J173" s="375"/>
      <c r="K173" s="375"/>
      <c r="L173" s="376"/>
      <c r="M173" s="569"/>
      <c r="N173" s="374"/>
      <c r="O173" s="375"/>
      <c r="P173" s="375"/>
      <c r="Q173" s="375"/>
      <c r="R173" s="376"/>
      <c r="S173" s="374"/>
      <c r="T173" s="375"/>
      <c r="U173" s="375"/>
      <c r="V173" s="375"/>
      <c r="W173" s="376"/>
      <c r="X173" s="566"/>
      <c r="Y173" s="375"/>
      <c r="Z173" s="375"/>
      <c r="AA173" s="375"/>
      <c r="AB173" s="375"/>
      <c r="AC173" s="375"/>
      <c r="AD173" s="375"/>
      <c r="AE173" s="375"/>
      <c r="AF173" s="375"/>
      <c r="AG173" s="375"/>
      <c r="AH173" s="375"/>
      <c r="AI173" s="375"/>
      <c r="AJ173" s="375"/>
      <c r="AK173" s="375"/>
      <c r="AL173" s="375"/>
      <c r="AM173" s="568"/>
      <c r="AN173" s="374"/>
      <c r="AO173" s="376"/>
      <c r="AP173" s="374"/>
      <c r="AQ173" s="375"/>
      <c r="AR173" s="375"/>
      <c r="AS173" s="375"/>
      <c r="AT173" s="376"/>
      <c r="AU173" s="566"/>
      <c r="AV173" s="375"/>
      <c r="AW173" s="375"/>
      <c r="AX173" s="375"/>
      <c r="AY173" s="376"/>
      <c r="AZ173" s="367" t="str">
        <f>IF(A173="","",IF(F173&lt;&gt;'Paramètres SERIES'!$K$12,"",COUNTIF($G$7:$G$206,G173)))</f>
        <v/>
      </c>
      <c r="BA173" s="343" t="str">
        <f t="shared" si="5"/>
        <v/>
      </c>
      <c r="BB173" s="394" t="str">
        <f t="shared" si="6"/>
        <v/>
      </c>
    </row>
    <row r="174" spans="1:54" s="347" customFormat="1" x14ac:dyDescent="0.25">
      <c r="A174" s="374"/>
      <c r="B174" s="375"/>
      <c r="C174" s="375"/>
      <c r="D174" s="375"/>
      <c r="E174" s="375"/>
      <c r="F174" s="376"/>
      <c r="G174" s="374"/>
      <c r="H174" s="375"/>
      <c r="I174" s="375"/>
      <c r="J174" s="375"/>
      <c r="K174" s="375"/>
      <c r="L174" s="376"/>
      <c r="M174" s="569"/>
      <c r="N174" s="374"/>
      <c r="O174" s="375"/>
      <c r="P174" s="375"/>
      <c r="Q174" s="375"/>
      <c r="R174" s="376"/>
      <c r="S174" s="374"/>
      <c r="T174" s="375"/>
      <c r="U174" s="375"/>
      <c r="V174" s="375"/>
      <c r="W174" s="376"/>
      <c r="X174" s="566"/>
      <c r="Y174" s="375"/>
      <c r="Z174" s="375"/>
      <c r="AA174" s="375"/>
      <c r="AB174" s="375"/>
      <c r="AC174" s="375"/>
      <c r="AD174" s="375"/>
      <c r="AE174" s="375"/>
      <c r="AF174" s="375"/>
      <c r="AG174" s="375"/>
      <c r="AH174" s="375"/>
      <c r="AI174" s="375"/>
      <c r="AJ174" s="375"/>
      <c r="AK174" s="375"/>
      <c r="AL174" s="375"/>
      <c r="AM174" s="568"/>
      <c r="AN174" s="374"/>
      <c r="AO174" s="376"/>
      <c r="AP174" s="374"/>
      <c r="AQ174" s="375"/>
      <c r="AR174" s="375"/>
      <c r="AS174" s="375"/>
      <c r="AT174" s="376"/>
      <c r="AU174" s="566"/>
      <c r="AV174" s="375"/>
      <c r="AW174" s="375"/>
      <c r="AX174" s="375"/>
      <c r="AY174" s="376"/>
      <c r="AZ174" s="367" t="str">
        <f>IF(A174="","",IF(F174&lt;&gt;'Paramètres SERIES'!$K$12,"",COUNTIF($G$7:$G$206,G174)))</f>
        <v/>
      </c>
      <c r="BA174" s="343" t="str">
        <f t="shared" si="5"/>
        <v/>
      </c>
      <c r="BB174" s="394" t="str">
        <f t="shared" si="6"/>
        <v/>
      </c>
    </row>
    <row r="175" spans="1:54" s="347" customFormat="1" x14ac:dyDescent="0.25">
      <c r="A175" s="374"/>
      <c r="B175" s="375"/>
      <c r="C175" s="375"/>
      <c r="D175" s="375"/>
      <c r="E175" s="375"/>
      <c r="F175" s="376"/>
      <c r="G175" s="374"/>
      <c r="H175" s="375"/>
      <c r="I175" s="375"/>
      <c r="J175" s="375"/>
      <c r="K175" s="375"/>
      <c r="L175" s="376"/>
      <c r="M175" s="569"/>
      <c r="N175" s="374"/>
      <c r="O175" s="375"/>
      <c r="P175" s="375"/>
      <c r="Q175" s="375"/>
      <c r="R175" s="376"/>
      <c r="S175" s="374"/>
      <c r="T175" s="375"/>
      <c r="U175" s="375"/>
      <c r="V175" s="375"/>
      <c r="W175" s="376"/>
      <c r="X175" s="566"/>
      <c r="Y175" s="375"/>
      <c r="Z175" s="375"/>
      <c r="AA175" s="375"/>
      <c r="AB175" s="375"/>
      <c r="AC175" s="375"/>
      <c r="AD175" s="375"/>
      <c r="AE175" s="375"/>
      <c r="AF175" s="375"/>
      <c r="AG175" s="375"/>
      <c r="AH175" s="375"/>
      <c r="AI175" s="375"/>
      <c r="AJ175" s="375"/>
      <c r="AK175" s="375"/>
      <c r="AL175" s="375"/>
      <c r="AM175" s="568"/>
      <c r="AN175" s="374"/>
      <c r="AO175" s="376"/>
      <c r="AP175" s="374"/>
      <c r="AQ175" s="375"/>
      <c r="AR175" s="375"/>
      <c r="AS175" s="375"/>
      <c r="AT175" s="376"/>
      <c r="AU175" s="566"/>
      <c r="AV175" s="375"/>
      <c r="AW175" s="375"/>
      <c r="AX175" s="375"/>
      <c r="AY175" s="376"/>
      <c r="AZ175" s="367" t="str">
        <f>IF(A175="","",IF(F175&lt;&gt;'Paramètres SERIES'!$K$12,"",COUNTIF($G$7:$G$206,G175)))</f>
        <v/>
      </c>
      <c r="BA175" s="343" t="str">
        <f t="shared" si="5"/>
        <v/>
      </c>
      <c r="BB175" s="394" t="str">
        <f t="shared" si="6"/>
        <v/>
      </c>
    </row>
    <row r="176" spans="1:54" s="347" customFormat="1" x14ac:dyDescent="0.25">
      <c r="A176" s="374"/>
      <c r="B176" s="375"/>
      <c r="C176" s="375"/>
      <c r="D176" s="375"/>
      <c r="E176" s="375"/>
      <c r="F176" s="376"/>
      <c r="G176" s="374"/>
      <c r="H176" s="375"/>
      <c r="I176" s="375"/>
      <c r="J176" s="375"/>
      <c r="K176" s="375"/>
      <c r="L176" s="376"/>
      <c r="M176" s="569"/>
      <c r="N176" s="374"/>
      <c r="O176" s="375"/>
      <c r="P176" s="375"/>
      <c r="Q176" s="375"/>
      <c r="R176" s="376"/>
      <c r="S176" s="374"/>
      <c r="T176" s="375"/>
      <c r="U176" s="375"/>
      <c r="V176" s="375"/>
      <c r="W176" s="376"/>
      <c r="X176" s="566"/>
      <c r="Y176" s="375"/>
      <c r="Z176" s="375"/>
      <c r="AA176" s="375"/>
      <c r="AB176" s="375"/>
      <c r="AC176" s="375"/>
      <c r="AD176" s="375"/>
      <c r="AE176" s="375"/>
      <c r="AF176" s="375"/>
      <c r="AG176" s="375"/>
      <c r="AH176" s="375"/>
      <c r="AI176" s="375"/>
      <c r="AJ176" s="375"/>
      <c r="AK176" s="375"/>
      <c r="AL176" s="375"/>
      <c r="AM176" s="568"/>
      <c r="AN176" s="374"/>
      <c r="AO176" s="376"/>
      <c r="AP176" s="374"/>
      <c r="AQ176" s="375"/>
      <c r="AR176" s="375"/>
      <c r="AS176" s="375"/>
      <c r="AT176" s="376"/>
      <c r="AU176" s="566"/>
      <c r="AV176" s="375"/>
      <c r="AW176" s="375"/>
      <c r="AX176" s="375"/>
      <c r="AY176" s="376"/>
      <c r="AZ176" s="367" t="str">
        <f>IF(A176="","",IF(F176&lt;&gt;'Paramètres SERIES'!$K$12,"",COUNTIF($G$7:$G$206,G176)))</f>
        <v/>
      </c>
      <c r="BA176" s="343" t="str">
        <f t="shared" si="5"/>
        <v/>
      </c>
      <c r="BB176" s="394" t="str">
        <f t="shared" si="6"/>
        <v/>
      </c>
    </row>
    <row r="177" spans="1:54" s="347" customFormat="1" x14ac:dyDescent="0.25">
      <c r="A177" s="374"/>
      <c r="B177" s="375"/>
      <c r="C177" s="375"/>
      <c r="D177" s="375"/>
      <c r="E177" s="375"/>
      <c r="F177" s="376"/>
      <c r="G177" s="374"/>
      <c r="H177" s="375"/>
      <c r="I177" s="375"/>
      <c r="J177" s="375"/>
      <c r="K177" s="375"/>
      <c r="L177" s="376"/>
      <c r="M177" s="569"/>
      <c r="N177" s="374"/>
      <c r="O177" s="375"/>
      <c r="P177" s="375"/>
      <c r="Q177" s="375"/>
      <c r="R177" s="376"/>
      <c r="S177" s="374"/>
      <c r="T177" s="375"/>
      <c r="U177" s="375"/>
      <c r="V177" s="375"/>
      <c r="W177" s="376"/>
      <c r="X177" s="566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568"/>
      <c r="AN177" s="374"/>
      <c r="AO177" s="376"/>
      <c r="AP177" s="374"/>
      <c r="AQ177" s="375"/>
      <c r="AR177" s="375"/>
      <c r="AS177" s="375"/>
      <c r="AT177" s="376"/>
      <c r="AU177" s="566"/>
      <c r="AV177" s="375"/>
      <c r="AW177" s="375"/>
      <c r="AX177" s="375"/>
      <c r="AY177" s="376"/>
      <c r="AZ177" s="367" t="str">
        <f>IF(A177="","",IF(F177&lt;&gt;'Paramètres SERIES'!$K$12,"",COUNTIF($G$7:$G$206,G177)))</f>
        <v/>
      </c>
      <c r="BA177" s="343" t="str">
        <f t="shared" si="5"/>
        <v/>
      </c>
      <c r="BB177" s="394" t="str">
        <f t="shared" si="6"/>
        <v/>
      </c>
    </row>
    <row r="178" spans="1:54" s="347" customFormat="1" x14ac:dyDescent="0.25">
      <c r="A178" s="374"/>
      <c r="B178" s="375"/>
      <c r="C178" s="375"/>
      <c r="D178" s="375"/>
      <c r="E178" s="375"/>
      <c r="F178" s="376"/>
      <c r="G178" s="374"/>
      <c r="H178" s="375"/>
      <c r="I178" s="375"/>
      <c r="J178" s="375"/>
      <c r="K178" s="375"/>
      <c r="L178" s="376"/>
      <c r="M178" s="569"/>
      <c r="N178" s="374"/>
      <c r="O178" s="375"/>
      <c r="P178" s="375"/>
      <c r="Q178" s="375"/>
      <c r="R178" s="376"/>
      <c r="S178" s="374"/>
      <c r="T178" s="375"/>
      <c r="U178" s="375"/>
      <c r="V178" s="375"/>
      <c r="W178" s="376"/>
      <c r="X178" s="566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568"/>
      <c r="AN178" s="374"/>
      <c r="AO178" s="376"/>
      <c r="AP178" s="374"/>
      <c r="AQ178" s="375"/>
      <c r="AR178" s="375"/>
      <c r="AS178" s="375"/>
      <c r="AT178" s="376"/>
      <c r="AU178" s="566"/>
      <c r="AV178" s="375"/>
      <c r="AW178" s="375"/>
      <c r="AX178" s="375"/>
      <c r="AY178" s="376"/>
      <c r="AZ178" s="367" t="str">
        <f>IF(A178="","",IF(F178&lt;&gt;'Paramètres SERIES'!$K$12,"",COUNTIF($G$7:$G$206,G178)))</f>
        <v/>
      </c>
      <c r="BA178" s="343" t="str">
        <f t="shared" si="5"/>
        <v/>
      </c>
      <c r="BB178" s="394" t="str">
        <f t="shared" si="6"/>
        <v/>
      </c>
    </row>
    <row r="179" spans="1:54" s="347" customFormat="1" x14ac:dyDescent="0.25">
      <c r="A179" s="374"/>
      <c r="B179" s="375"/>
      <c r="C179" s="375"/>
      <c r="D179" s="375"/>
      <c r="E179" s="375"/>
      <c r="F179" s="376"/>
      <c r="G179" s="374"/>
      <c r="H179" s="375"/>
      <c r="I179" s="375"/>
      <c r="J179" s="375"/>
      <c r="K179" s="375"/>
      <c r="L179" s="376"/>
      <c r="M179" s="569"/>
      <c r="N179" s="374"/>
      <c r="O179" s="375"/>
      <c r="P179" s="375"/>
      <c r="Q179" s="375"/>
      <c r="R179" s="376"/>
      <c r="S179" s="374"/>
      <c r="T179" s="375"/>
      <c r="U179" s="375"/>
      <c r="V179" s="375"/>
      <c r="W179" s="376"/>
      <c r="X179" s="566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568"/>
      <c r="AN179" s="374"/>
      <c r="AO179" s="376"/>
      <c r="AP179" s="374"/>
      <c r="AQ179" s="375"/>
      <c r="AR179" s="375"/>
      <c r="AS179" s="375"/>
      <c r="AT179" s="376"/>
      <c r="AU179" s="566"/>
      <c r="AV179" s="375"/>
      <c r="AW179" s="375"/>
      <c r="AX179" s="375"/>
      <c r="AY179" s="376"/>
      <c r="AZ179" s="367" t="str">
        <f>IF(A179="","",IF(F179&lt;&gt;'Paramètres SERIES'!$K$12,"",COUNTIF($G$7:$G$206,G179)))</f>
        <v/>
      </c>
      <c r="BA179" s="343" t="str">
        <f t="shared" si="5"/>
        <v/>
      </c>
      <c r="BB179" s="394" t="str">
        <f t="shared" si="6"/>
        <v/>
      </c>
    </row>
    <row r="180" spans="1:54" s="347" customFormat="1" x14ac:dyDescent="0.25">
      <c r="A180" s="374"/>
      <c r="B180" s="375"/>
      <c r="C180" s="375"/>
      <c r="D180" s="375"/>
      <c r="E180" s="375"/>
      <c r="F180" s="376"/>
      <c r="G180" s="374"/>
      <c r="H180" s="375"/>
      <c r="I180" s="375"/>
      <c r="J180" s="375"/>
      <c r="K180" s="375"/>
      <c r="L180" s="376"/>
      <c r="M180" s="569"/>
      <c r="N180" s="374"/>
      <c r="O180" s="375"/>
      <c r="P180" s="375"/>
      <c r="Q180" s="375"/>
      <c r="R180" s="376"/>
      <c r="S180" s="374"/>
      <c r="T180" s="375"/>
      <c r="U180" s="375"/>
      <c r="V180" s="375"/>
      <c r="W180" s="376"/>
      <c r="X180" s="566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/>
      <c r="AI180" s="375"/>
      <c r="AJ180" s="375"/>
      <c r="AK180" s="375"/>
      <c r="AL180" s="375"/>
      <c r="AM180" s="568"/>
      <c r="AN180" s="374"/>
      <c r="AO180" s="376"/>
      <c r="AP180" s="374"/>
      <c r="AQ180" s="375"/>
      <c r="AR180" s="375"/>
      <c r="AS180" s="375"/>
      <c r="AT180" s="376"/>
      <c r="AU180" s="566"/>
      <c r="AV180" s="375"/>
      <c r="AW180" s="375"/>
      <c r="AX180" s="375"/>
      <c r="AY180" s="376"/>
      <c r="AZ180" s="367" t="str">
        <f>IF(A180="","",IF(F180&lt;&gt;'Paramètres SERIES'!$K$12,"",COUNTIF($G$7:$G$206,G180)))</f>
        <v/>
      </c>
      <c r="BA180" s="343" t="str">
        <f t="shared" si="5"/>
        <v/>
      </c>
      <c r="BB180" s="394" t="str">
        <f t="shared" si="6"/>
        <v/>
      </c>
    </row>
    <row r="181" spans="1:54" s="347" customFormat="1" x14ac:dyDescent="0.25">
      <c r="A181" s="374"/>
      <c r="B181" s="375"/>
      <c r="C181" s="375"/>
      <c r="D181" s="375"/>
      <c r="E181" s="375"/>
      <c r="F181" s="376"/>
      <c r="G181" s="374"/>
      <c r="H181" s="375"/>
      <c r="I181" s="375"/>
      <c r="J181" s="375"/>
      <c r="K181" s="375"/>
      <c r="L181" s="376"/>
      <c r="M181" s="569"/>
      <c r="N181" s="374"/>
      <c r="O181" s="375"/>
      <c r="P181" s="375"/>
      <c r="Q181" s="375"/>
      <c r="R181" s="376"/>
      <c r="S181" s="374"/>
      <c r="T181" s="375"/>
      <c r="U181" s="375"/>
      <c r="V181" s="375"/>
      <c r="W181" s="376"/>
      <c r="X181" s="566"/>
      <c r="Y181" s="375"/>
      <c r="Z181" s="375"/>
      <c r="AA181" s="375"/>
      <c r="AB181" s="375"/>
      <c r="AC181" s="375"/>
      <c r="AD181" s="375"/>
      <c r="AE181" s="375"/>
      <c r="AF181" s="375"/>
      <c r="AG181" s="375"/>
      <c r="AH181" s="375"/>
      <c r="AI181" s="375"/>
      <c r="AJ181" s="375"/>
      <c r="AK181" s="375"/>
      <c r="AL181" s="375"/>
      <c r="AM181" s="568"/>
      <c r="AN181" s="374"/>
      <c r="AO181" s="376"/>
      <c r="AP181" s="374"/>
      <c r="AQ181" s="375"/>
      <c r="AR181" s="375"/>
      <c r="AS181" s="375"/>
      <c r="AT181" s="376"/>
      <c r="AU181" s="566"/>
      <c r="AV181" s="375"/>
      <c r="AW181" s="375"/>
      <c r="AX181" s="375"/>
      <c r="AY181" s="376"/>
      <c r="AZ181" s="367" t="str">
        <f>IF(A181="","",IF(F181&lt;&gt;'Paramètres SERIES'!$K$12,"",COUNTIF($G$7:$G$206,G181)))</f>
        <v/>
      </c>
      <c r="BA181" s="343" t="str">
        <f t="shared" si="5"/>
        <v/>
      </c>
      <c r="BB181" s="394" t="str">
        <f t="shared" si="6"/>
        <v/>
      </c>
    </row>
    <row r="182" spans="1:54" s="347" customFormat="1" x14ac:dyDescent="0.25">
      <c r="A182" s="374"/>
      <c r="B182" s="375"/>
      <c r="C182" s="375"/>
      <c r="D182" s="375"/>
      <c r="E182" s="375"/>
      <c r="F182" s="376"/>
      <c r="G182" s="374"/>
      <c r="H182" s="375"/>
      <c r="I182" s="375"/>
      <c r="J182" s="375"/>
      <c r="K182" s="375"/>
      <c r="L182" s="376"/>
      <c r="M182" s="569"/>
      <c r="N182" s="374"/>
      <c r="O182" s="375"/>
      <c r="P182" s="375"/>
      <c r="Q182" s="375"/>
      <c r="R182" s="376"/>
      <c r="S182" s="374"/>
      <c r="T182" s="375"/>
      <c r="U182" s="375"/>
      <c r="V182" s="375"/>
      <c r="W182" s="376"/>
      <c r="X182" s="566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568"/>
      <c r="AN182" s="374"/>
      <c r="AO182" s="376"/>
      <c r="AP182" s="374"/>
      <c r="AQ182" s="375"/>
      <c r="AR182" s="375"/>
      <c r="AS182" s="375"/>
      <c r="AT182" s="376"/>
      <c r="AU182" s="566"/>
      <c r="AV182" s="375"/>
      <c r="AW182" s="375"/>
      <c r="AX182" s="375"/>
      <c r="AY182" s="376"/>
      <c r="AZ182" s="367" t="str">
        <f>IF(A182="","",IF(F182&lt;&gt;'Paramètres SERIES'!$K$12,"",COUNTIF($G$7:$G$206,G182)))</f>
        <v/>
      </c>
      <c r="BA182" s="343" t="str">
        <f t="shared" si="5"/>
        <v/>
      </c>
      <c r="BB182" s="394" t="str">
        <f t="shared" si="6"/>
        <v/>
      </c>
    </row>
    <row r="183" spans="1:54" s="347" customFormat="1" x14ac:dyDescent="0.25">
      <c r="A183" s="374"/>
      <c r="B183" s="375"/>
      <c r="C183" s="375"/>
      <c r="D183" s="375"/>
      <c r="E183" s="375"/>
      <c r="F183" s="376"/>
      <c r="G183" s="374"/>
      <c r="H183" s="375"/>
      <c r="I183" s="375"/>
      <c r="J183" s="375"/>
      <c r="K183" s="375"/>
      <c r="L183" s="376"/>
      <c r="M183" s="569"/>
      <c r="N183" s="374"/>
      <c r="O183" s="375"/>
      <c r="P183" s="375"/>
      <c r="Q183" s="375"/>
      <c r="R183" s="376"/>
      <c r="S183" s="374"/>
      <c r="T183" s="375"/>
      <c r="U183" s="375"/>
      <c r="V183" s="375"/>
      <c r="W183" s="376"/>
      <c r="X183" s="566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568"/>
      <c r="AN183" s="374"/>
      <c r="AO183" s="376"/>
      <c r="AP183" s="374"/>
      <c r="AQ183" s="375"/>
      <c r="AR183" s="375"/>
      <c r="AS183" s="375"/>
      <c r="AT183" s="376"/>
      <c r="AU183" s="566"/>
      <c r="AV183" s="375"/>
      <c r="AW183" s="375"/>
      <c r="AX183" s="375"/>
      <c r="AY183" s="376"/>
      <c r="AZ183" s="367" t="str">
        <f>IF(A183="","",IF(F183&lt;&gt;'Paramètres SERIES'!$K$12,"",COUNTIF($G$7:$G$206,G183)))</f>
        <v/>
      </c>
      <c r="BA183" s="343" t="str">
        <f t="shared" si="5"/>
        <v/>
      </c>
      <c r="BB183" s="394" t="str">
        <f t="shared" si="6"/>
        <v/>
      </c>
    </row>
    <row r="184" spans="1:54" s="347" customFormat="1" x14ac:dyDescent="0.25">
      <c r="A184" s="374"/>
      <c r="B184" s="375"/>
      <c r="C184" s="375"/>
      <c r="D184" s="375"/>
      <c r="E184" s="375"/>
      <c r="F184" s="376"/>
      <c r="G184" s="374"/>
      <c r="H184" s="375"/>
      <c r="I184" s="375"/>
      <c r="J184" s="375"/>
      <c r="K184" s="375"/>
      <c r="L184" s="376"/>
      <c r="M184" s="569"/>
      <c r="N184" s="374"/>
      <c r="O184" s="375"/>
      <c r="P184" s="375"/>
      <c r="Q184" s="375"/>
      <c r="R184" s="376"/>
      <c r="S184" s="374"/>
      <c r="T184" s="375"/>
      <c r="U184" s="375"/>
      <c r="V184" s="375"/>
      <c r="W184" s="376"/>
      <c r="X184" s="566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568"/>
      <c r="AN184" s="374"/>
      <c r="AO184" s="376"/>
      <c r="AP184" s="374"/>
      <c r="AQ184" s="375"/>
      <c r="AR184" s="375"/>
      <c r="AS184" s="375"/>
      <c r="AT184" s="376"/>
      <c r="AU184" s="566"/>
      <c r="AV184" s="375"/>
      <c r="AW184" s="375"/>
      <c r="AX184" s="375"/>
      <c r="AY184" s="376"/>
      <c r="AZ184" s="367" t="str">
        <f>IF(A184="","",IF(F184&lt;&gt;'Paramètres SERIES'!$K$12,"",COUNTIF($G$7:$G$206,G184)))</f>
        <v/>
      </c>
      <c r="BA184" s="343" t="str">
        <f t="shared" si="5"/>
        <v/>
      </c>
      <c r="BB184" s="394" t="str">
        <f t="shared" si="6"/>
        <v/>
      </c>
    </row>
    <row r="185" spans="1:54" s="347" customFormat="1" x14ac:dyDescent="0.25">
      <c r="A185" s="374"/>
      <c r="B185" s="375"/>
      <c r="C185" s="375"/>
      <c r="D185" s="375"/>
      <c r="E185" s="375"/>
      <c r="F185" s="376"/>
      <c r="G185" s="374"/>
      <c r="H185" s="375"/>
      <c r="I185" s="375"/>
      <c r="J185" s="375"/>
      <c r="K185" s="375"/>
      <c r="L185" s="376"/>
      <c r="M185" s="569"/>
      <c r="N185" s="374"/>
      <c r="O185" s="375"/>
      <c r="P185" s="375"/>
      <c r="Q185" s="375"/>
      <c r="R185" s="376"/>
      <c r="S185" s="374"/>
      <c r="T185" s="375"/>
      <c r="U185" s="375"/>
      <c r="V185" s="375"/>
      <c r="W185" s="376"/>
      <c r="X185" s="566"/>
      <c r="Y185" s="375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568"/>
      <c r="AN185" s="374"/>
      <c r="AO185" s="376"/>
      <c r="AP185" s="374"/>
      <c r="AQ185" s="375"/>
      <c r="AR185" s="375"/>
      <c r="AS185" s="375"/>
      <c r="AT185" s="376"/>
      <c r="AU185" s="566"/>
      <c r="AV185" s="375"/>
      <c r="AW185" s="375"/>
      <c r="AX185" s="375"/>
      <c r="AY185" s="376"/>
      <c r="AZ185" s="367" t="str">
        <f>IF(A185="","",IF(F185&lt;&gt;'Paramètres SERIES'!$K$12,"",COUNTIF($G$7:$G$206,G185)))</f>
        <v/>
      </c>
      <c r="BA185" s="343" t="str">
        <f t="shared" si="5"/>
        <v/>
      </c>
      <c r="BB185" s="394" t="str">
        <f t="shared" si="6"/>
        <v/>
      </c>
    </row>
    <row r="186" spans="1:54" s="347" customFormat="1" x14ac:dyDescent="0.25">
      <c r="A186" s="374"/>
      <c r="B186" s="375"/>
      <c r="C186" s="375"/>
      <c r="D186" s="375"/>
      <c r="E186" s="375"/>
      <c r="F186" s="376"/>
      <c r="G186" s="374"/>
      <c r="H186" s="375"/>
      <c r="I186" s="375"/>
      <c r="J186" s="375"/>
      <c r="K186" s="375"/>
      <c r="L186" s="376"/>
      <c r="M186" s="569"/>
      <c r="N186" s="374"/>
      <c r="O186" s="375"/>
      <c r="P186" s="375"/>
      <c r="Q186" s="375"/>
      <c r="R186" s="376"/>
      <c r="S186" s="374"/>
      <c r="T186" s="375"/>
      <c r="U186" s="375"/>
      <c r="V186" s="375"/>
      <c r="W186" s="376"/>
      <c r="X186" s="566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568"/>
      <c r="AN186" s="374"/>
      <c r="AO186" s="376"/>
      <c r="AP186" s="374"/>
      <c r="AQ186" s="375"/>
      <c r="AR186" s="375"/>
      <c r="AS186" s="375"/>
      <c r="AT186" s="376"/>
      <c r="AU186" s="566"/>
      <c r="AV186" s="375"/>
      <c r="AW186" s="375"/>
      <c r="AX186" s="375"/>
      <c r="AY186" s="376"/>
      <c r="AZ186" s="367" t="str">
        <f>IF(A186="","",IF(F186&lt;&gt;'Paramètres SERIES'!$K$12,"",COUNTIF($G$7:$G$206,G186)))</f>
        <v/>
      </c>
      <c r="BA186" s="343" t="str">
        <f t="shared" si="5"/>
        <v/>
      </c>
      <c r="BB186" s="394" t="str">
        <f t="shared" si="6"/>
        <v/>
      </c>
    </row>
    <row r="187" spans="1:54" s="347" customFormat="1" x14ac:dyDescent="0.25">
      <c r="A187" s="374"/>
      <c r="B187" s="375"/>
      <c r="C187" s="375"/>
      <c r="D187" s="375"/>
      <c r="E187" s="375"/>
      <c r="F187" s="376"/>
      <c r="G187" s="374"/>
      <c r="H187" s="375"/>
      <c r="I187" s="375"/>
      <c r="J187" s="375"/>
      <c r="K187" s="375"/>
      <c r="L187" s="376"/>
      <c r="M187" s="569"/>
      <c r="N187" s="374"/>
      <c r="O187" s="375"/>
      <c r="P187" s="375"/>
      <c r="Q187" s="375"/>
      <c r="R187" s="376"/>
      <c r="S187" s="374"/>
      <c r="T187" s="375"/>
      <c r="U187" s="375"/>
      <c r="V187" s="375"/>
      <c r="W187" s="376"/>
      <c r="X187" s="566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568"/>
      <c r="AN187" s="374"/>
      <c r="AO187" s="376"/>
      <c r="AP187" s="374"/>
      <c r="AQ187" s="375"/>
      <c r="AR187" s="375"/>
      <c r="AS187" s="375"/>
      <c r="AT187" s="376"/>
      <c r="AU187" s="566"/>
      <c r="AV187" s="375"/>
      <c r="AW187" s="375"/>
      <c r="AX187" s="375"/>
      <c r="AY187" s="376"/>
      <c r="AZ187" s="367" t="str">
        <f>IF(A187="","",IF(F187&lt;&gt;'Paramètres SERIES'!$K$12,"",COUNTIF($G$7:$G$206,G187)))</f>
        <v/>
      </c>
      <c r="BA187" s="343" t="str">
        <f t="shared" si="5"/>
        <v/>
      </c>
      <c r="BB187" s="394" t="str">
        <f t="shared" si="6"/>
        <v/>
      </c>
    </row>
    <row r="188" spans="1:54" s="347" customFormat="1" x14ac:dyDescent="0.25">
      <c r="A188" s="374"/>
      <c r="B188" s="375"/>
      <c r="C188" s="375"/>
      <c r="D188" s="375"/>
      <c r="E188" s="375"/>
      <c r="F188" s="376"/>
      <c r="G188" s="374"/>
      <c r="H188" s="375"/>
      <c r="I188" s="375"/>
      <c r="J188" s="375"/>
      <c r="K188" s="375"/>
      <c r="L188" s="376"/>
      <c r="M188" s="569"/>
      <c r="N188" s="374"/>
      <c r="O188" s="375"/>
      <c r="P188" s="375"/>
      <c r="Q188" s="375"/>
      <c r="R188" s="376"/>
      <c r="S188" s="374"/>
      <c r="T188" s="375"/>
      <c r="U188" s="375"/>
      <c r="V188" s="375"/>
      <c r="W188" s="376"/>
      <c r="X188" s="566"/>
      <c r="Y188" s="375"/>
      <c r="Z188" s="375"/>
      <c r="AA188" s="375"/>
      <c r="AB188" s="375"/>
      <c r="AC188" s="375"/>
      <c r="AD188" s="375"/>
      <c r="AE188" s="375"/>
      <c r="AF188" s="375"/>
      <c r="AG188" s="375"/>
      <c r="AH188" s="375"/>
      <c r="AI188" s="375"/>
      <c r="AJ188" s="375"/>
      <c r="AK188" s="375"/>
      <c r="AL188" s="375"/>
      <c r="AM188" s="568"/>
      <c r="AN188" s="374"/>
      <c r="AO188" s="376"/>
      <c r="AP188" s="374"/>
      <c r="AQ188" s="375"/>
      <c r="AR188" s="375"/>
      <c r="AS188" s="375"/>
      <c r="AT188" s="376"/>
      <c r="AU188" s="566"/>
      <c r="AV188" s="375"/>
      <c r="AW188" s="375"/>
      <c r="AX188" s="375"/>
      <c r="AY188" s="376"/>
      <c r="AZ188" s="367" t="str">
        <f>IF(A188="","",IF(F188&lt;&gt;'Paramètres SERIES'!$K$12,"",COUNTIF($G$7:$G$206,G188)))</f>
        <v/>
      </c>
      <c r="BA188" s="343" t="str">
        <f t="shared" si="5"/>
        <v/>
      </c>
      <c r="BB188" s="394" t="str">
        <f t="shared" si="6"/>
        <v/>
      </c>
    </row>
    <row r="189" spans="1:54" s="347" customFormat="1" x14ac:dyDescent="0.25">
      <c r="A189" s="374"/>
      <c r="B189" s="375"/>
      <c r="C189" s="375"/>
      <c r="D189" s="375"/>
      <c r="E189" s="375"/>
      <c r="F189" s="376"/>
      <c r="G189" s="374"/>
      <c r="H189" s="375"/>
      <c r="I189" s="375"/>
      <c r="J189" s="375"/>
      <c r="K189" s="375"/>
      <c r="L189" s="376"/>
      <c r="M189" s="569"/>
      <c r="N189" s="374"/>
      <c r="O189" s="375"/>
      <c r="P189" s="375"/>
      <c r="Q189" s="375"/>
      <c r="R189" s="376"/>
      <c r="S189" s="374"/>
      <c r="T189" s="375"/>
      <c r="U189" s="375"/>
      <c r="V189" s="375"/>
      <c r="W189" s="376"/>
      <c r="X189" s="566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568"/>
      <c r="AN189" s="374"/>
      <c r="AO189" s="376"/>
      <c r="AP189" s="374"/>
      <c r="AQ189" s="375"/>
      <c r="AR189" s="375"/>
      <c r="AS189" s="375"/>
      <c r="AT189" s="376"/>
      <c r="AU189" s="566"/>
      <c r="AV189" s="375"/>
      <c r="AW189" s="375"/>
      <c r="AX189" s="375"/>
      <c r="AY189" s="376"/>
      <c r="AZ189" s="367" t="str">
        <f>IF(A189="","",IF(F189&lt;&gt;'Paramètres SERIES'!$K$12,"",COUNTIF($G$7:$G$206,G189)))</f>
        <v/>
      </c>
      <c r="BA189" s="343" t="str">
        <f t="shared" si="5"/>
        <v/>
      </c>
      <c r="BB189" s="394" t="str">
        <f t="shared" si="6"/>
        <v/>
      </c>
    </row>
    <row r="190" spans="1:54" s="347" customFormat="1" x14ac:dyDescent="0.25">
      <c r="A190" s="374"/>
      <c r="B190" s="375"/>
      <c r="C190" s="375"/>
      <c r="D190" s="375"/>
      <c r="E190" s="375"/>
      <c r="F190" s="376"/>
      <c r="G190" s="374"/>
      <c r="H190" s="375"/>
      <c r="I190" s="375"/>
      <c r="J190" s="375"/>
      <c r="K190" s="375"/>
      <c r="L190" s="376"/>
      <c r="M190" s="569"/>
      <c r="N190" s="374"/>
      <c r="O190" s="375"/>
      <c r="P190" s="375"/>
      <c r="Q190" s="375"/>
      <c r="R190" s="376"/>
      <c r="S190" s="374"/>
      <c r="T190" s="375"/>
      <c r="U190" s="375"/>
      <c r="V190" s="375"/>
      <c r="W190" s="376"/>
      <c r="X190" s="566"/>
      <c r="Y190" s="375"/>
      <c r="Z190" s="375"/>
      <c r="AA190" s="375"/>
      <c r="AB190" s="375"/>
      <c r="AC190" s="375"/>
      <c r="AD190" s="375"/>
      <c r="AE190" s="375"/>
      <c r="AF190" s="375"/>
      <c r="AG190" s="375"/>
      <c r="AH190" s="375"/>
      <c r="AI190" s="375"/>
      <c r="AJ190" s="375"/>
      <c r="AK190" s="375"/>
      <c r="AL190" s="375"/>
      <c r="AM190" s="568"/>
      <c r="AN190" s="374"/>
      <c r="AO190" s="376"/>
      <c r="AP190" s="374"/>
      <c r="AQ190" s="375"/>
      <c r="AR190" s="375"/>
      <c r="AS190" s="375"/>
      <c r="AT190" s="376"/>
      <c r="AU190" s="566"/>
      <c r="AV190" s="375"/>
      <c r="AW190" s="375"/>
      <c r="AX190" s="375"/>
      <c r="AY190" s="376"/>
      <c r="AZ190" s="367" t="str">
        <f>IF(A190="","",IF(F190&lt;&gt;'Paramètres SERIES'!$K$12,"",COUNTIF($G$7:$G$206,G190)))</f>
        <v/>
      </c>
      <c r="BA190" s="343" t="str">
        <f t="shared" si="5"/>
        <v/>
      </c>
      <c r="BB190" s="394" t="str">
        <f t="shared" si="6"/>
        <v/>
      </c>
    </row>
    <row r="191" spans="1:54" s="347" customFormat="1" x14ac:dyDescent="0.25">
      <c r="A191" s="374"/>
      <c r="B191" s="375"/>
      <c r="C191" s="375"/>
      <c r="D191" s="375"/>
      <c r="E191" s="375"/>
      <c r="F191" s="376"/>
      <c r="G191" s="374"/>
      <c r="H191" s="375"/>
      <c r="I191" s="375"/>
      <c r="J191" s="375"/>
      <c r="K191" s="375"/>
      <c r="L191" s="376"/>
      <c r="M191" s="569"/>
      <c r="N191" s="374"/>
      <c r="O191" s="375"/>
      <c r="P191" s="375"/>
      <c r="Q191" s="375"/>
      <c r="R191" s="376"/>
      <c r="S191" s="374"/>
      <c r="T191" s="375"/>
      <c r="U191" s="375"/>
      <c r="V191" s="375"/>
      <c r="W191" s="376"/>
      <c r="X191" s="566"/>
      <c r="Y191" s="375"/>
      <c r="Z191" s="375"/>
      <c r="AA191" s="375"/>
      <c r="AB191" s="375"/>
      <c r="AC191" s="375"/>
      <c r="AD191" s="375"/>
      <c r="AE191" s="375"/>
      <c r="AF191" s="375"/>
      <c r="AG191" s="375"/>
      <c r="AH191" s="375"/>
      <c r="AI191" s="375"/>
      <c r="AJ191" s="375"/>
      <c r="AK191" s="375"/>
      <c r="AL191" s="375"/>
      <c r="AM191" s="568"/>
      <c r="AN191" s="374"/>
      <c r="AO191" s="376"/>
      <c r="AP191" s="374"/>
      <c r="AQ191" s="375"/>
      <c r="AR191" s="375"/>
      <c r="AS191" s="375"/>
      <c r="AT191" s="376"/>
      <c r="AU191" s="566"/>
      <c r="AV191" s="375"/>
      <c r="AW191" s="375"/>
      <c r="AX191" s="375"/>
      <c r="AY191" s="376"/>
      <c r="AZ191" s="367" t="str">
        <f>IF(A191="","",IF(F191&lt;&gt;'Paramètres SERIES'!$K$12,"",COUNTIF($G$7:$G$206,G191)))</f>
        <v/>
      </c>
      <c r="BA191" s="343" t="str">
        <f t="shared" si="5"/>
        <v/>
      </c>
      <c r="BB191" s="394" t="str">
        <f t="shared" si="6"/>
        <v/>
      </c>
    </row>
    <row r="192" spans="1:54" s="347" customFormat="1" x14ac:dyDescent="0.25">
      <c r="A192" s="374"/>
      <c r="B192" s="375"/>
      <c r="C192" s="375"/>
      <c r="D192" s="375"/>
      <c r="E192" s="375"/>
      <c r="F192" s="376"/>
      <c r="G192" s="374"/>
      <c r="H192" s="375"/>
      <c r="I192" s="375"/>
      <c r="J192" s="375"/>
      <c r="K192" s="375"/>
      <c r="L192" s="376"/>
      <c r="M192" s="569"/>
      <c r="N192" s="374"/>
      <c r="O192" s="375"/>
      <c r="P192" s="375"/>
      <c r="Q192" s="375"/>
      <c r="R192" s="376"/>
      <c r="S192" s="374"/>
      <c r="T192" s="375"/>
      <c r="U192" s="375"/>
      <c r="V192" s="375"/>
      <c r="W192" s="376"/>
      <c r="X192" s="566"/>
      <c r="Y192" s="375"/>
      <c r="Z192" s="375"/>
      <c r="AA192" s="375"/>
      <c r="AB192" s="375"/>
      <c r="AC192" s="375"/>
      <c r="AD192" s="375"/>
      <c r="AE192" s="375"/>
      <c r="AF192" s="375"/>
      <c r="AG192" s="375"/>
      <c r="AH192" s="375"/>
      <c r="AI192" s="375"/>
      <c r="AJ192" s="375"/>
      <c r="AK192" s="375"/>
      <c r="AL192" s="375"/>
      <c r="AM192" s="568"/>
      <c r="AN192" s="374"/>
      <c r="AO192" s="376"/>
      <c r="AP192" s="374"/>
      <c r="AQ192" s="375"/>
      <c r="AR192" s="375"/>
      <c r="AS192" s="375"/>
      <c r="AT192" s="376"/>
      <c r="AU192" s="566"/>
      <c r="AV192" s="375"/>
      <c r="AW192" s="375"/>
      <c r="AX192" s="375"/>
      <c r="AY192" s="376"/>
      <c r="AZ192" s="367" t="str">
        <f>IF(A192="","",IF(F192&lt;&gt;'Paramètres SERIES'!$K$12,"",COUNTIF($G$7:$G$206,G192)))</f>
        <v/>
      </c>
      <c r="BA192" s="343" t="str">
        <f t="shared" si="5"/>
        <v/>
      </c>
      <c r="BB192" s="394" t="str">
        <f t="shared" si="6"/>
        <v/>
      </c>
    </row>
    <row r="193" spans="1:54" s="347" customFormat="1" x14ac:dyDescent="0.25">
      <c r="A193" s="374"/>
      <c r="B193" s="375"/>
      <c r="C193" s="375"/>
      <c r="D193" s="375"/>
      <c r="E193" s="375"/>
      <c r="F193" s="376"/>
      <c r="G193" s="374"/>
      <c r="H193" s="375"/>
      <c r="I193" s="375"/>
      <c r="J193" s="375"/>
      <c r="K193" s="375"/>
      <c r="L193" s="376"/>
      <c r="M193" s="569"/>
      <c r="N193" s="374"/>
      <c r="O193" s="375"/>
      <c r="P193" s="375"/>
      <c r="Q193" s="375"/>
      <c r="R193" s="376"/>
      <c r="S193" s="374"/>
      <c r="T193" s="375"/>
      <c r="U193" s="375"/>
      <c r="V193" s="375"/>
      <c r="W193" s="376"/>
      <c r="X193" s="566"/>
      <c r="Y193" s="375"/>
      <c r="Z193" s="375"/>
      <c r="AA193" s="375"/>
      <c r="AB193" s="375"/>
      <c r="AC193" s="375"/>
      <c r="AD193" s="375"/>
      <c r="AE193" s="375"/>
      <c r="AF193" s="375"/>
      <c r="AG193" s="375"/>
      <c r="AH193" s="375"/>
      <c r="AI193" s="375"/>
      <c r="AJ193" s="375"/>
      <c r="AK193" s="375"/>
      <c r="AL193" s="375"/>
      <c r="AM193" s="568"/>
      <c r="AN193" s="374"/>
      <c r="AO193" s="376"/>
      <c r="AP193" s="374"/>
      <c r="AQ193" s="375"/>
      <c r="AR193" s="375"/>
      <c r="AS193" s="375"/>
      <c r="AT193" s="376"/>
      <c r="AU193" s="566"/>
      <c r="AV193" s="375"/>
      <c r="AW193" s="375"/>
      <c r="AX193" s="375"/>
      <c r="AY193" s="376"/>
      <c r="AZ193" s="367" t="str">
        <f>IF(A193="","",IF(F193&lt;&gt;'Paramètres SERIES'!$K$12,"",COUNTIF($G$7:$G$206,G193)))</f>
        <v/>
      </c>
      <c r="BA193" s="343" t="str">
        <f t="shared" si="5"/>
        <v/>
      </c>
      <c r="BB193" s="394" t="str">
        <f t="shared" si="6"/>
        <v/>
      </c>
    </row>
    <row r="194" spans="1:54" s="347" customFormat="1" x14ac:dyDescent="0.25">
      <c r="A194" s="374"/>
      <c r="B194" s="375"/>
      <c r="C194" s="375"/>
      <c r="D194" s="375"/>
      <c r="E194" s="375"/>
      <c r="F194" s="376"/>
      <c r="G194" s="374"/>
      <c r="H194" s="375"/>
      <c r="I194" s="375"/>
      <c r="J194" s="375"/>
      <c r="K194" s="375"/>
      <c r="L194" s="376"/>
      <c r="M194" s="569"/>
      <c r="N194" s="374"/>
      <c r="O194" s="375"/>
      <c r="P194" s="375"/>
      <c r="Q194" s="375"/>
      <c r="R194" s="376"/>
      <c r="S194" s="374"/>
      <c r="T194" s="375"/>
      <c r="U194" s="375"/>
      <c r="V194" s="375"/>
      <c r="W194" s="376"/>
      <c r="X194" s="566"/>
      <c r="Y194" s="375"/>
      <c r="Z194" s="375"/>
      <c r="AA194" s="375"/>
      <c r="AB194" s="375"/>
      <c r="AC194" s="375"/>
      <c r="AD194" s="375"/>
      <c r="AE194" s="375"/>
      <c r="AF194" s="375"/>
      <c r="AG194" s="375"/>
      <c r="AH194" s="375"/>
      <c r="AI194" s="375"/>
      <c r="AJ194" s="375"/>
      <c r="AK194" s="375"/>
      <c r="AL194" s="375"/>
      <c r="AM194" s="568"/>
      <c r="AN194" s="374"/>
      <c r="AO194" s="376"/>
      <c r="AP194" s="374"/>
      <c r="AQ194" s="375"/>
      <c r="AR194" s="375"/>
      <c r="AS194" s="375"/>
      <c r="AT194" s="376"/>
      <c r="AU194" s="566"/>
      <c r="AV194" s="375"/>
      <c r="AW194" s="375"/>
      <c r="AX194" s="375"/>
      <c r="AY194" s="376"/>
      <c r="AZ194" s="367" t="str">
        <f>IF(A194="","",IF(F194&lt;&gt;'Paramètres SERIES'!$K$12,"",COUNTIF($G$7:$G$206,G194)))</f>
        <v/>
      </c>
      <c r="BA194" s="343" t="str">
        <f t="shared" si="5"/>
        <v/>
      </c>
      <c r="BB194" s="394" t="str">
        <f t="shared" si="6"/>
        <v/>
      </c>
    </row>
    <row r="195" spans="1:54" s="347" customFormat="1" x14ac:dyDescent="0.25">
      <c r="A195" s="374"/>
      <c r="B195" s="375"/>
      <c r="C195" s="375"/>
      <c r="D195" s="375"/>
      <c r="E195" s="375"/>
      <c r="F195" s="376"/>
      <c r="G195" s="374"/>
      <c r="H195" s="375"/>
      <c r="I195" s="375"/>
      <c r="J195" s="375"/>
      <c r="K195" s="375"/>
      <c r="L195" s="376"/>
      <c r="M195" s="569"/>
      <c r="N195" s="374"/>
      <c r="O195" s="375"/>
      <c r="P195" s="375"/>
      <c r="Q195" s="375"/>
      <c r="R195" s="376"/>
      <c r="S195" s="374"/>
      <c r="T195" s="375"/>
      <c r="U195" s="375"/>
      <c r="V195" s="375"/>
      <c r="W195" s="376"/>
      <c r="X195" s="566"/>
      <c r="Y195" s="375"/>
      <c r="Z195" s="375"/>
      <c r="AA195" s="375"/>
      <c r="AB195" s="375"/>
      <c r="AC195" s="375"/>
      <c r="AD195" s="375"/>
      <c r="AE195" s="375"/>
      <c r="AF195" s="375"/>
      <c r="AG195" s="375"/>
      <c r="AH195" s="375"/>
      <c r="AI195" s="375"/>
      <c r="AJ195" s="375"/>
      <c r="AK195" s="375"/>
      <c r="AL195" s="375"/>
      <c r="AM195" s="568"/>
      <c r="AN195" s="374"/>
      <c r="AO195" s="376"/>
      <c r="AP195" s="374"/>
      <c r="AQ195" s="375"/>
      <c r="AR195" s="375"/>
      <c r="AS195" s="375"/>
      <c r="AT195" s="376"/>
      <c r="AU195" s="566"/>
      <c r="AV195" s="375"/>
      <c r="AW195" s="375"/>
      <c r="AX195" s="375"/>
      <c r="AY195" s="376"/>
      <c r="AZ195" s="367" t="str">
        <f>IF(A195="","",IF(F195&lt;&gt;'Paramètres SERIES'!$K$12,"",COUNTIF($G$7:$G$206,G195)))</f>
        <v/>
      </c>
      <c r="BA195" s="343" t="str">
        <f t="shared" si="5"/>
        <v/>
      </c>
      <c r="BB195" s="394" t="str">
        <f t="shared" si="6"/>
        <v/>
      </c>
    </row>
    <row r="196" spans="1:54" s="347" customFormat="1" x14ac:dyDescent="0.25">
      <c r="A196" s="374"/>
      <c r="B196" s="375"/>
      <c r="C196" s="375"/>
      <c r="D196" s="375"/>
      <c r="E196" s="375"/>
      <c r="F196" s="376"/>
      <c r="G196" s="374"/>
      <c r="H196" s="375"/>
      <c r="I196" s="375"/>
      <c r="J196" s="375"/>
      <c r="K196" s="375"/>
      <c r="L196" s="376"/>
      <c r="M196" s="569"/>
      <c r="N196" s="374"/>
      <c r="O196" s="375"/>
      <c r="P196" s="375"/>
      <c r="Q196" s="375"/>
      <c r="R196" s="376"/>
      <c r="S196" s="374"/>
      <c r="T196" s="375"/>
      <c r="U196" s="375"/>
      <c r="V196" s="375"/>
      <c r="W196" s="376"/>
      <c r="X196" s="566"/>
      <c r="Y196" s="375"/>
      <c r="Z196" s="375"/>
      <c r="AA196" s="375"/>
      <c r="AB196" s="375"/>
      <c r="AC196" s="375"/>
      <c r="AD196" s="375"/>
      <c r="AE196" s="375"/>
      <c r="AF196" s="375"/>
      <c r="AG196" s="375"/>
      <c r="AH196" s="375"/>
      <c r="AI196" s="375"/>
      <c r="AJ196" s="375"/>
      <c r="AK196" s="375"/>
      <c r="AL196" s="375"/>
      <c r="AM196" s="568"/>
      <c r="AN196" s="374"/>
      <c r="AO196" s="376"/>
      <c r="AP196" s="374"/>
      <c r="AQ196" s="375"/>
      <c r="AR196" s="375"/>
      <c r="AS196" s="375"/>
      <c r="AT196" s="376"/>
      <c r="AU196" s="566"/>
      <c r="AV196" s="375"/>
      <c r="AW196" s="375"/>
      <c r="AX196" s="375"/>
      <c r="AY196" s="376"/>
      <c r="AZ196" s="367" t="str">
        <f>IF(A196="","",IF(F196&lt;&gt;'Paramètres SERIES'!$K$12,"",COUNTIF($G$7:$G$206,G196)))</f>
        <v/>
      </c>
      <c r="BA196" s="343" t="str">
        <f t="shared" si="5"/>
        <v/>
      </c>
      <c r="BB196" s="394" t="str">
        <f t="shared" si="6"/>
        <v/>
      </c>
    </row>
    <row r="197" spans="1:54" s="347" customFormat="1" x14ac:dyDescent="0.25">
      <c r="A197" s="374"/>
      <c r="B197" s="375"/>
      <c r="C197" s="375"/>
      <c r="D197" s="375"/>
      <c r="E197" s="375"/>
      <c r="F197" s="376"/>
      <c r="G197" s="374"/>
      <c r="H197" s="375"/>
      <c r="I197" s="375"/>
      <c r="J197" s="375"/>
      <c r="K197" s="375"/>
      <c r="L197" s="376"/>
      <c r="M197" s="569"/>
      <c r="N197" s="374"/>
      <c r="O197" s="375"/>
      <c r="P197" s="375"/>
      <c r="Q197" s="375"/>
      <c r="R197" s="376"/>
      <c r="S197" s="374"/>
      <c r="T197" s="375"/>
      <c r="U197" s="375"/>
      <c r="V197" s="375"/>
      <c r="W197" s="376"/>
      <c r="X197" s="566"/>
      <c r="Y197" s="375"/>
      <c r="Z197" s="375"/>
      <c r="AA197" s="375"/>
      <c r="AB197" s="375"/>
      <c r="AC197" s="375"/>
      <c r="AD197" s="375"/>
      <c r="AE197" s="375"/>
      <c r="AF197" s="375"/>
      <c r="AG197" s="375"/>
      <c r="AH197" s="375"/>
      <c r="AI197" s="375"/>
      <c r="AJ197" s="375"/>
      <c r="AK197" s="375"/>
      <c r="AL197" s="375"/>
      <c r="AM197" s="568"/>
      <c r="AN197" s="374"/>
      <c r="AO197" s="376"/>
      <c r="AP197" s="374"/>
      <c r="AQ197" s="375"/>
      <c r="AR197" s="375"/>
      <c r="AS197" s="375"/>
      <c r="AT197" s="376"/>
      <c r="AU197" s="566"/>
      <c r="AV197" s="375"/>
      <c r="AW197" s="375"/>
      <c r="AX197" s="375"/>
      <c r="AY197" s="376"/>
      <c r="AZ197" s="367" t="str">
        <f>IF(A197="","",IF(F197&lt;&gt;'Paramètres SERIES'!$K$12,"",COUNTIF($G$7:$G$206,G197)))</f>
        <v/>
      </c>
      <c r="BA197" s="343" t="str">
        <f t="shared" si="5"/>
        <v/>
      </c>
      <c r="BB197" s="394" t="str">
        <f t="shared" si="6"/>
        <v/>
      </c>
    </row>
    <row r="198" spans="1:54" s="347" customFormat="1" x14ac:dyDescent="0.25">
      <c r="A198" s="374"/>
      <c r="B198" s="375"/>
      <c r="C198" s="375"/>
      <c r="D198" s="375"/>
      <c r="E198" s="375"/>
      <c r="F198" s="376"/>
      <c r="G198" s="374"/>
      <c r="H198" s="375"/>
      <c r="I198" s="375"/>
      <c r="J198" s="375"/>
      <c r="K198" s="375"/>
      <c r="L198" s="376"/>
      <c r="M198" s="569"/>
      <c r="N198" s="374"/>
      <c r="O198" s="375"/>
      <c r="P198" s="375"/>
      <c r="Q198" s="375"/>
      <c r="R198" s="376"/>
      <c r="S198" s="374"/>
      <c r="T198" s="375"/>
      <c r="U198" s="375"/>
      <c r="V198" s="375"/>
      <c r="W198" s="376"/>
      <c r="X198" s="566"/>
      <c r="Y198" s="375"/>
      <c r="Z198" s="375"/>
      <c r="AA198" s="375"/>
      <c r="AB198" s="375"/>
      <c r="AC198" s="375"/>
      <c r="AD198" s="375"/>
      <c r="AE198" s="375"/>
      <c r="AF198" s="375"/>
      <c r="AG198" s="375"/>
      <c r="AH198" s="375"/>
      <c r="AI198" s="375"/>
      <c r="AJ198" s="375"/>
      <c r="AK198" s="375"/>
      <c r="AL198" s="375"/>
      <c r="AM198" s="568"/>
      <c r="AN198" s="374"/>
      <c r="AO198" s="376"/>
      <c r="AP198" s="374"/>
      <c r="AQ198" s="375"/>
      <c r="AR198" s="375"/>
      <c r="AS198" s="375"/>
      <c r="AT198" s="376"/>
      <c r="AU198" s="566"/>
      <c r="AV198" s="375"/>
      <c r="AW198" s="375"/>
      <c r="AX198" s="375"/>
      <c r="AY198" s="376"/>
      <c r="AZ198" s="367" t="str">
        <f>IF(A198="","",IF(F198&lt;&gt;'Paramètres SERIES'!$K$12,"",COUNTIF($G$7:$G$206,G198)))</f>
        <v/>
      </c>
      <c r="BA198" s="343" t="str">
        <f t="shared" si="5"/>
        <v/>
      </c>
      <c r="BB198" s="394" t="str">
        <f t="shared" si="6"/>
        <v/>
      </c>
    </row>
    <row r="199" spans="1:54" s="347" customFormat="1" x14ac:dyDescent="0.25">
      <c r="A199" s="374"/>
      <c r="B199" s="375"/>
      <c r="C199" s="375"/>
      <c r="D199" s="375"/>
      <c r="E199" s="375"/>
      <c r="F199" s="376"/>
      <c r="G199" s="374"/>
      <c r="H199" s="375"/>
      <c r="I199" s="375"/>
      <c r="J199" s="375"/>
      <c r="K199" s="375"/>
      <c r="L199" s="376"/>
      <c r="M199" s="569"/>
      <c r="N199" s="374"/>
      <c r="O199" s="375"/>
      <c r="P199" s="375"/>
      <c r="Q199" s="375"/>
      <c r="R199" s="376"/>
      <c r="S199" s="374"/>
      <c r="T199" s="375"/>
      <c r="U199" s="375"/>
      <c r="V199" s="375"/>
      <c r="W199" s="376"/>
      <c r="X199" s="566"/>
      <c r="Y199" s="375"/>
      <c r="Z199" s="375"/>
      <c r="AA199" s="375"/>
      <c r="AB199" s="375"/>
      <c r="AC199" s="375"/>
      <c r="AD199" s="375"/>
      <c r="AE199" s="375"/>
      <c r="AF199" s="375"/>
      <c r="AG199" s="375"/>
      <c r="AH199" s="375"/>
      <c r="AI199" s="375"/>
      <c r="AJ199" s="375"/>
      <c r="AK199" s="375"/>
      <c r="AL199" s="375"/>
      <c r="AM199" s="568"/>
      <c r="AN199" s="374"/>
      <c r="AO199" s="376"/>
      <c r="AP199" s="374"/>
      <c r="AQ199" s="375"/>
      <c r="AR199" s="375"/>
      <c r="AS199" s="375"/>
      <c r="AT199" s="376"/>
      <c r="AU199" s="566"/>
      <c r="AV199" s="375"/>
      <c r="AW199" s="375"/>
      <c r="AX199" s="375"/>
      <c r="AY199" s="376"/>
      <c r="AZ199" s="367" t="str">
        <f>IF(A199="","",IF(F199&lt;&gt;'Paramètres SERIES'!$K$12,"",COUNTIF($G$7:$G$206,G199)))</f>
        <v/>
      </c>
      <c r="BA199" s="343" t="str">
        <f t="shared" si="5"/>
        <v/>
      </c>
      <c r="BB199" s="394" t="str">
        <f t="shared" si="6"/>
        <v/>
      </c>
    </row>
    <row r="200" spans="1:54" s="347" customFormat="1" x14ac:dyDescent="0.25">
      <c r="A200" s="374"/>
      <c r="B200" s="375"/>
      <c r="C200" s="375"/>
      <c r="D200" s="375"/>
      <c r="E200" s="375"/>
      <c r="F200" s="376"/>
      <c r="G200" s="374"/>
      <c r="H200" s="375"/>
      <c r="I200" s="375"/>
      <c r="J200" s="375"/>
      <c r="K200" s="375"/>
      <c r="L200" s="376"/>
      <c r="M200" s="569"/>
      <c r="N200" s="374"/>
      <c r="O200" s="375"/>
      <c r="P200" s="375"/>
      <c r="Q200" s="375"/>
      <c r="R200" s="376"/>
      <c r="S200" s="374"/>
      <c r="T200" s="375"/>
      <c r="U200" s="375"/>
      <c r="V200" s="375"/>
      <c r="W200" s="376"/>
      <c r="X200" s="566"/>
      <c r="Y200" s="375"/>
      <c r="Z200" s="375"/>
      <c r="AA200" s="375"/>
      <c r="AB200" s="375"/>
      <c r="AC200" s="375"/>
      <c r="AD200" s="375"/>
      <c r="AE200" s="375"/>
      <c r="AF200" s="375"/>
      <c r="AG200" s="375"/>
      <c r="AH200" s="375"/>
      <c r="AI200" s="375"/>
      <c r="AJ200" s="375"/>
      <c r="AK200" s="375"/>
      <c r="AL200" s="375"/>
      <c r="AM200" s="568"/>
      <c r="AN200" s="374"/>
      <c r="AO200" s="376"/>
      <c r="AP200" s="374"/>
      <c r="AQ200" s="375"/>
      <c r="AR200" s="375"/>
      <c r="AS200" s="375"/>
      <c r="AT200" s="376"/>
      <c r="AU200" s="566"/>
      <c r="AV200" s="375"/>
      <c r="AW200" s="375"/>
      <c r="AX200" s="375"/>
      <c r="AY200" s="376"/>
      <c r="AZ200" s="367" t="str">
        <f>IF(A200="","",IF(F200&lt;&gt;'Paramètres SERIES'!$K$12,"",COUNTIF($G$7:$G$206,G200)))</f>
        <v/>
      </c>
      <c r="BA200" s="343" t="str">
        <f t="shared" ref="BA200:BA206" si="7">IF(A200="","",COUNTIFS($G$7:$G$206,G200,$D$7:$D$206,D200))</f>
        <v/>
      </c>
      <c r="BB200" s="394" t="str">
        <f t="shared" ref="BB200:BB206" si="8">IF(A200="","",IF(AY200="",BA200,IF(D200=D199,BB199+1,1)))</f>
        <v/>
      </c>
    </row>
    <row r="201" spans="1:54" s="347" customFormat="1" x14ac:dyDescent="0.25">
      <c r="A201" s="374"/>
      <c r="B201" s="375"/>
      <c r="C201" s="375"/>
      <c r="D201" s="375"/>
      <c r="E201" s="375"/>
      <c r="F201" s="376"/>
      <c r="G201" s="374"/>
      <c r="H201" s="375"/>
      <c r="I201" s="375"/>
      <c r="J201" s="375"/>
      <c r="K201" s="375"/>
      <c r="L201" s="376"/>
      <c r="M201" s="569"/>
      <c r="N201" s="374"/>
      <c r="O201" s="375"/>
      <c r="P201" s="375"/>
      <c r="Q201" s="375"/>
      <c r="R201" s="376"/>
      <c r="S201" s="374"/>
      <c r="T201" s="375"/>
      <c r="U201" s="375"/>
      <c r="V201" s="375"/>
      <c r="W201" s="376"/>
      <c r="X201" s="566"/>
      <c r="Y201" s="375"/>
      <c r="Z201" s="375"/>
      <c r="AA201" s="375"/>
      <c r="AB201" s="375"/>
      <c r="AC201" s="375"/>
      <c r="AD201" s="375"/>
      <c r="AE201" s="375"/>
      <c r="AF201" s="375"/>
      <c r="AG201" s="375"/>
      <c r="AH201" s="375"/>
      <c r="AI201" s="375"/>
      <c r="AJ201" s="375"/>
      <c r="AK201" s="375"/>
      <c r="AL201" s="375"/>
      <c r="AM201" s="568"/>
      <c r="AN201" s="374"/>
      <c r="AO201" s="376"/>
      <c r="AP201" s="374"/>
      <c r="AQ201" s="375"/>
      <c r="AR201" s="375"/>
      <c r="AS201" s="375"/>
      <c r="AT201" s="376"/>
      <c r="AU201" s="566"/>
      <c r="AV201" s="375"/>
      <c r="AW201" s="375"/>
      <c r="AX201" s="375"/>
      <c r="AY201" s="376"/>
      <c r="AZ201" s="367" t="str">
        <f>IF(A201="","",IF(F201&lt;&gt;'Paramètres SERIES'!$K$12,"",COUNTIF($G$7:$G$206,G201)))</f>
        <v/>
      </c>
      <c r="BA201" s="343" t="str">
        <f t="shared" si="7"/>
        <v/>
      </c>
      <c r="BB201" s="394" t="str">
        <f t="shared" si="8"/>
        <v/>
      </c>
    </row>
    <row r="202" spans="1:54" s="347" customFormat="1" x14ac:dyDescent="0.25">
      <c r="A202" s="374"/>
      <c r="B202" s="375"/>
      <c r="C202" s="375"/>
      <c r="D202" s="375"/>
      <c r="E202" s="375"/>
      <c r="F202" s="376"/>
      <c r="G202" s="374"/>
      <c r="H202" s="375"/>
      <c r="I202" s="375"/>
      <c r="J202" s="375"/>
      <c r="K202" s="375"/>
      <c r="L202" s="376"/>
      <c r="M202" s="569"/>
      <c r="N202" s="374"/>
      <c r="O202" s="375"/>
      <c r="P202" s="375"/>
      <c r="Q202" s="375"/>
      <c r="R202" s="376"/>
      <c r="S202" s="374"/>
      <c r="T202" s="375"/>
      <c r="U202" s="375"/>
      <c r="V202" s="375"/>
      <c r="W202" s="376"/>
      <c r="X202" s="566"/>
      <c r="Y202" s="375"/>
      <c r="Z202" s="375"/>
      <c r="AA202" s="375"/>
      <c r="AB202" s="375"/>
      <c r="AC202" s="375"/>
      <c r="AD202" s="375"/>
      <c r="AE202" s="375"/>
      <c r="AF202" s="375"/>
      <c r="AG202" s="375"/>
      <c r="AH202" s="375"/>
      <c r="AI202" s="375"/>
      <c r="AJ202" s="375"/>
      <c r="AK202" s="375"/>
      <c r="AL202" s="375"/>
      <c r="AM202" s="568"/>
      <c r="AN202" s="374"/>
      <c r="AO202" s="376"/>
      <c r="AP202" s="374"/>
      <c r="AQ202" s="375"/>
      <c r="AR202" s="375"/>
      <c r="AS202" s="375"/>
      <c r="AT202" s="376"/>
      <c r="AU202" s="566"/>
      <c r="AV202" s="375"/>
      <c r="AW202" s="375"/>
      <c r="AX202" s="375"/>
      <c r="AY202" s="376"/>
      <c r="AZ202" s="367" t="str">
        <f>IF(A202="","",IF(F202&lt;&gt;'Paramètres SERIES'!$K$12,"",COUNTIF($G$7:$G$206,G202)))</f>
        <v/>
      </c>
      <c r="BA202" s="343" t="str">
        <f t="shared" si="7"/>
        <v/>
      </c>
      <c r="BB202" s="394" t="str">
        <f t="shared" si="8"/>
        <v/>
      </c>
    </row>
    <row r="203" spans="1:54" s="347" customFormat="1" x14ac:dyDescent="0.25">
      <c r="A203" s="374"/>
      <c r="B203" s="375"/>
      <c r="C203" s="375"/>
      <c r="D203" s="375"/>
      <c r="E203" s="375"/>
      <c r="F203" s="376"/>
      <c r="G203" s="374"/>
      <c r="H203" s="375"/>
      <c r="I203" s="375"/>
      <c r="J203" s="375"/>
      <c r="K203" s="375"/>
      <c r="L203" s="376"/>
      <c r="M203" s="569"/>
      <c r="N203" s="374"/>
      <c r="O203" s="375"/>
      <c r="P203" s="375"/>
      <c r="Q203" s="375"/>
      <c r="R203" s="376"/>
      <c r="S203" s="374"/>
      <c r="T203" s="375"/>
      <c r="U203" s="375"/>
      <c r="V203" s="375"/>
      <c r="W203" s="376"/>
      <c r="X203" s="566"/>
      <c r="Y203" s="375"/>
      <c r="Z203" s="375"/>
      <c r="AA203" s="375"/>
      <c r="AB203" s="375"/>
      <c r="AC203" s="375"/>
      <c r="AD203" s="375"/>
      <c r="AE203" s="375"/>
      <c r="AF203" s="375"/>
      <c r="AG203" s="375"/>
      <c r="AH203" s="375"/>
      <c r="AI203" s="375"/>
      <c r="AJ203" s="375"/>
      <c r="AK203" s="375"/>
      <c r="AL203" s="375"/>
      <c r="AM203" s="568"/>
      <c r="AN203" s="374"/>
      <c r="AO203" s="376"/>
      <c r="AP203" s="374"/>
      <c r="AQ203" s="375"/>
      <c r="AR203" s="375"/>
      <c r="AS203" s="375"/>
      <c r="AT203" s="376"/>
      <c r="AU203" s="566"/>
      <c r="AV203" s="375"/>
      <c r="AW203" s="375"/>
      <c r="AX203" s="375"/>
      <c r="AY203" s="376"/>
      <c r="AZ203" s="367" t="str">
        <f>IF(A203="","",IF(F203&lt;&gt;'Paramètres SERIES'!$K$12,"",COUNTIF($G$7:$G$206,G203)))</f>
        <v/>
      </c>
      <c r="BA203" s="343" t="str">
        <f t="shared" si="7"/>
        <v/>
      </c>
      <c r="BB203" s="394" t="str">
        <f t="shared" si="8"/>
        <v/>
      </c>
    </row>
    <row r="204" spans="1:54" s="347" customFormat="1" x14ac:dyDescent="0.25">
      <c r="A204" s="374"/>
      <c r="B204" s="375"/>
      <c r="C204" s="375"/>
      <c r="D204" s="375"/>
      <c r="E204" s="375"/>
      <c r="F204" s="376"/>
      <c r="G204" s="374"/>
      <c r="H204" s="375"/>
      <c r="I204" s="375"/>
      <c r="J204" s="375"/>
      <c r="K204" s="375"/>
      <c r="L204" s="376"/>
      <c r="M204" s="569"/>
      <c r="N204" s="374"/>
      <c r="O204" s="375"/>
      <c r="P204" s="375"/>
      <c r="Q204" s="375"/>
      <c r="R204" s="376"/>
      <c r="S204" s="374"/>
      <c r="T204" s="375"/>
      <c r="U204" s="375"/>
      <c r="V204" s="375"/>
      <c r="W204" s="376"/>
      <c r="X204" s="566"/>
      <c r="Y204" s="375"/>
      <c r="Z204" s="375"/>
      <c r="AA204" s="375"/>
      <c r="AB204" s="375"/>
      <c r="AC204" s="375"/>
      <c r="AD204" s="375"/>
      <c r="AE204" s="375"/>
      <c r="AF204" s="375"/>
      <c r="AG204" s="375"/>
      <c r="AH204" s="375"/>
      <c r="AI204" s="375"/>
      <c r="AJ204" s="375"/>
      <c r="AK204" s="375"/>
      <c r="AL204" s="375"/>
      <c r="AM204" s="568"/>
      <c r="AN204" s="374"/>
      <c r="AO204" s="376"/>
      <c r="AP204" s="374"/>
      <c r="AQ204" s="375"/>
      <c r="AR204" s="375"/>
      <c r="AS204" s="375"/>
      <c r="AT204" s="376"/>
      <c r="AU204" s="566"/>
      <c r="AV204" s="375"/>
      <c r="AW204" s="375"/>
      <c r="AX204" s="375"/>
      <c r="AY204" s="376"/>
      <c r="AZ204" s="367" t="str">
        <f>IF(A204="","",IF(F204&lt;&gt;'Paramètres SERIES'!$K$12,"",COUNTIF($G$7:$G$206,G204)))</f>
        <v/>
      </c>
      <c r="BA204" s="343" t="str">
        <f t="shared" si="7"/>
        <v/>
      </c>
      <c r="BB204" s="394" t="str">
        <f t="shared" si="8"/>
        <v/>
      </c>
    </row>
    <row r="205" spans="1:54" s="347" customFormat="1" x14ac:dyDescent="0.25">
      <c r="A205" s="374"/>
      <c r="B205" s="375"/>
      <c r="C205" s="375"/>
      <c r="D205" s="375"/>
      <c r="E205" s="375"/>
      <c r="F205" s="376"/>
      <c r="G205" s="374"/>
      <c r="H205" s="375"/>
      <c r="I205" s="375"/>
      <c r="J205" s="375"/>
      <c r="K205" s="375"/>
      <c r="L205" s="376"/>
      <c r="M205" s="569"/>
      <c r="N205" s="374"/>
      <c r="O205" s="375"/>
      <c r="P205" s="375"/>
      <c r="Q205" s="375"/>
      <c r="R205" s="376"/>
      <c r="S205" s="374"/>
      <c r="T205" s="375"/>
      <c r="U205" s="375"/>
      <c r="V205" s="375"/>
      <c r="W205" s="376"/>
      <c r="X205" s="566"/>
      <c r="Y205" s="375"/>
      <c r="Z205" s="375"/>
      <c r="AA205" s="375"/>
      <c r="AB205" s="375"/>
      <c r="AC205" s="375"/>
      <c r="AD205" s="375"/>
      <c r="AE205" s="375"/>
      <c r="AF205" s="375"/>
      <c r="AG205" s="375"/>
      <c r="AH205" s="375"/>
      <c r="AI205" s="375"/>
      <c r="AJ205" s="375"/>
      <c r="AK205" s="375"/>
      <c r="AL205" s="375"/>
      <c r="AM205" s="568"/>
      <c r="AN205" s="374"/>
      <c r="AO205" s="376"/>
      <c r="AP205" s="374"/>
      <c r="AQ205" s="375"/>
      <c r="AR205" s="375"/>
      <c r="AS205" s="375"/>
      <c r="AT205" s="376"/>
      <c r="AU205" s="566"/>
      <c r="AV205" s="375"/>
      <c r="AW205" s="375"/>
      <c r="AX205" s="375"/>
      <c r="AY205" s="376"/>
      <c r="AZ205" s="367" t="str">
        <f>IF(A205="","",IF(F205&lt;&gt;'Paramètres SERIES'!$K$12,"",COUNTIF($G$7:$G$206,G205)))</f>
        <v/>
      </c>
      <c r="BA205" s="343" t="str">
        <f t="shared" si="7"/>
        <v/>
      </c>
      <c r="BB205" s="394" t="str">
        <f t="shared" si="8"/>
        <v/>
      </c>
    </row>
    <row r="206" spans="1:54" s="347" customFormat="1" ht="15.75" thickBot="1" x14ac:dyDescent="0.3">
      <c r="A206" s="348"/>
      <c r="B206" s="349"/>
      <c r="C206" s="349"/>
      <c r="D206" s="349"/>
      <c r="E206" s="349"/>
      <c r="F206" s="350"/>
      <c r="G206" s="348"/>
      <c r="H206" s="349"/>
      <c r="I206" s="349"/>
      <c r="J206" s="349"/>
      <c r="K206" s="349"/>
      <c r="L206" s="350"/>
      <c r="M206" s="363"/>
      <c r="N206" s="348"/>
      <c r="O206" s="349"/>
      <c r="P206" s="349"/>
      <c r="Q206" s="349"/>
      <c r="R206" s="350"/>
      <c r="S206" s="348"/>
      <c r="T206" s="349"/>
      <c r="U206" s="349"/>
      <c r="V206" s="349"/>
      <c r="W206" s="350"/>
      <c r="X206" s="567"/>
      <c r="Y206" s="349"/>
      <c r="Z206" s="349"/>
      <c r="AA206" s="349"/>
      <c r="AB206" s="349"/>
      <c r="AC206" s="349"/>
      <c r="AD206" s="349"/>
      <c r="AE206" s="349"/>
      <c r="AF206" s="349"/>
      <c r="AG206" s="349"/>
      <c r="AH206" s="349"/>
      <c r="AI206" s="349"/>
      <c r="AJ206" s="349"/>
      <c r="AK206" s="349"/>
      <c r="AL206" s="349"/>
      <c r="AM206" s="358"/>
      <c r="AN206" s="348"/>
      <c r="AO206" s="350"/>
      <c r="AP206" s="348"/>
      <c r="AQ206" s="349"/>
      <c r="AR206" s="349"/>
      <c r="AS206" s="349"/>
      <c r="AT206" s="350"/>
      <c r="AU206" s="567"/>
      <c r="AV206" s="349"/>
      <c r="AW206" s="349"/>
      <c r="AX206" s="349"/>
      <c r="AY206" s="350"/>
      <c r="AZ206" s="384" t="str">
        <f>IF(A206="","",IF(F206&lt;&gt;'Paramètres SERIES'!$K$12,"",COUNTIF($G$7:$G$206,G206)))</f>
        <v/>
      </c>
      <c r="BA206" s="383" t="str">
        <f t="shared" si="7"/>
        <v/>
      </c>
      <c r="BB206" s="415" t="str">
        <f t="shared" si="8"/>
        <v/>
      </c>
    </row>
  </sheetData>
  <sheetProtection algorithmName="SHA-512" hashValue="ZLPf3UtXi4370yZnfAXPJe8DSJtf53PIrysdO07sxfJaz1w40UNoOctE2SMnJ5YYFb7amLDvUSdTDunQ9/l82g==" saltValue="LvL6o0PhiTjhGaf//UWtlA==" spinCount="100000" sheet="1" objects="1" scenarios="1" autoFilter="0"/>
  <autoFilter ref="A6:BB6"/>
  <sortState ref="A7:AY206">
    <sortCondition ref="F7:F206"/>
    <sortCondition ref="G7:G206"/>
    <sortCondition ref="D7:D206"/>
    <sortCondition ref="AN7:AN206"/>
    <sortCondition ref="AO7:AO206"/>
    <sortCondition descending="1" ref="AY7:AY206"/>
    <sortCondition descending="1" ref="AT7:AT206"/>
    <sortCondition descending="1" ref="R7:R206"/>
  </sortState>
  <mergeCells count="9">
    <mergeCell ref="AZ4:BB4"/>
    <mergeCell ref="A1:AY1"/>
    <mergeCell ref="N5:R5"/>
    <mergeCell ref="S5:W5"/>
    <mergeCell ref="X5:AE5"/>
    <mergeCell ref="AF5:AM5"/>
    <mergeCell ref="AP5:AT5"/>
    <mergeCell ref="AU5:AY5"/>
    <mergeCell ref="A4:AY4"/>
  </mergeCells>
  <conditionalFormatting sqref="D7:D206">
    <cfRule type="cellIs" dxfId="4" priority="1" operator="equal">
      <formula>"Homme"</formula>
    </cfRule>
    <cfRule type="cellIs" dxfId="3" priority="2" operator="equal">
      <formula>"Femme"</formula>
    </cfRule>
  </conditionalFormatting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filterMode="1">
    <tabColor theme="2" tint="-0.249977111117893"/>
  </sheetPr>
  <dimension ref="A1:T207"/>
  <sheetViews>
    <sheetView topLeftCell="A5" workbookViewId="0">
      <selection activeCell="V123" sqref="V123"/>
    </sheetView>
  </sheetViews>
  <sheetFormatPr baseColWidth="10" defaultRowHeight="15" x14ac:dyDescent="0.25"/>
  <cols>
    <col min="1" max="1" width="28.7109375" customWidth="1"/>
    <col min="2" max="3" width="11.42578125" hidden="1" customWidth="1"/>
    <col min="4" max="4" width="12.140625" hidden="1" customWidth="1"/>
    <col min="5" max="6" width="11.42578125" hidden="1" customWidth="1"/>
    <col min="7" max="7" width="18.42578125" hidden="1" customWidth="1"/>
    <col min="8" max="15" width="5.7109375" hidden="1" customWidth="1"/>
    <col min="16" max="17" width="11.42578125" hidden="1" customWidth="1"/>
    <col min="18" max="19" width="12.7109375" customWidth="1"/>
    <col min="20" max="20" width="0" hidden="1" customWidth="1"/>
  </cols>
  <sheetData>
    <row r="1" spans="1:20" ht="56.25" customHeight="1" thickBot="1" x14ac:dyDescent="0.3">
      <c r="A1" s="1231" t="s">
        <v>226</v>
      </c>
      <c r="B1" s="1232"/>
      <c r="C1" s="1232"/>
      <c r="D1" s="1232"/>
      <c r="E1" s="1232"/>
      <c r="F1" s="1232"/>
      <c r="G1" s="1232"/>
      <c r="H1" s="1232"/>
      <c r="I1" s="1232"/>
      <c r="J1" s="1232"/>
      <c r="K1" s="1232"/>
      <c r="L1" s="1232"/>
      <c r="M1" s="1232"/>
      <c r="N1" s="1232"/>
      <c r="O1" s="1232"/>
      <c r="P1" s="1232"/>
      <c r="Q1" s="1232"/>
      <c r="R1" s="1233"/>
      <c r="S1" s="1234"/>
      <c r="T1" t="str">
        <f>VLOOKUP(1,S6:T207,2,FALSE)</f>
        <v>Apneaman, Praha, Czech Republic</v>
      </c>
    </row>
    <row r="2" spans="1:20" ht="15.75" x14ac:dyDescent="0.25">
      <c r="A2" s="1235" t="s">
        <v>9</v>
      </c>
      <c r="B2" s="1098" t="s">
        <v>0</v>
      </c>
      <c r="C2" s="1099"/>
      <c r="D2" s="1100"/>
      <c r="E2" s="1237" t="s">
        <v>4</v>
      </c>
      <c r="F2" s="1098" t="s">
        <v>232</v>
      </c>
      <c r="G2" s="1100"/>
      <c r="H2" s="1110" t="s">
        <v>57</v>
      </c>
      <c r="I2" s="1099"/>
      <c r="J2" s="1099"/>
      <c r="K2" s="1099"/>
      <c r="L2" s="1099"/>
      <c r="M2" s="1099"/>
      <c r="N2" s="1099"/>
      <c r="O2" s="1115"/>
      <c r="P2" s="1098" t="s">
        <v>229</v>
      </c>
      <c r="Q2" s="1099"/>
      <c r="R2" s="1115"/>
      <c r="S2" s="1100"/>
    </row>
    <row r="3" spans="1:20" x14ac:dyDescent="0.25">
      <c r="A3" s="1236"/>
      <c r="B3" s="119" t="s">
        <v>1</v>
      </c>
      <c r="C3" s="110" t="s">
        <v>2</v>
      </c>
      <c r="D3" s="112" t="s">
        <v>3</v>
      </c>
      <c r="E3" s="1238"/>
      <c r="F3" s="119" t="s">
        <v>233</v>
      </c>
      <c r="G3" s="112" t="s">
        <v>234</v>
      </c>
      <c r="H3" s="913" t="s">
        <v>230</v>
      </c>
      <c r="I3" s="914"/>
      <c r="J3" s="914"/>
      <c r="K3" s="915"/>
      <c r="L3" s="1239" t="s">
        <v>231</v>
      </c>
      <c r="M3" s="1239"/>
      <c r="N3" s="1239"/>
      <c r="O3" s="1240"/>
      <c r="P3" s="119" t="s">
        <v>227</v>
      </c>
      <c r="Q3" s="110" t="s">
        <v>228</v>
      </c>
      <c r="R3" s="421" t="s">
        <v>245</v>
      </c>
      <c r="S3" s="139" t="s">
        <v>244</v>
      </c>
    </row>
    <row r="4" spans="1:20" hidden="1" x14ac:dyDescent="0.25">
      <c r="A4" s="254"/>
      <c r="B4" s="119"/>
      <c r="C4" s="110"/>
      <c r="D4" s="112"/>
      <c r="E4" s="168"/>
      <c r="F4" s="119"/>
      <c r="G4" s="112"/>
      <c r="H4" s="276">
        <v>30</v>
      </c>
      <c r="I4" s="110">
        <v>31</v>
      </c>
      <c r="J4" s="110">
        <v>32</v>
      </c>
      <c r="K4" s="110">
        <v>33</v>
      </c>
      <c r="L4" s="110">
        <v>35</v>
      </c>
      <c r="M4" s="110">
        <v>36</v>
      </c>
      <c r="N4" s="110">
        <v>37</v>
      </c>
      <c r="O4" s="247">
        <v>38</v>
      </c>
      <c r="P4" s="119">
        <v>42</v>
      </c>
      <c r="Q4" s="110"/>
      <c r="R4" s="247"/>
      <c r="S4" s="112"/>
    </row>
    <row r="5" spans="1:20" ht="15.75" thickBot="1" x14ac:dyDescent="0.3">
      <c r="A5" s="425" t="s">
        <v>11</v>
      </c>
      <c r="B5" s="418" t="s">
        <v>1</v>
      </c>
      <c r="C5" s="419" t="s">
        <v>2</v>
      </c>
      <c r="D5" s="420" t="s">
        <v>3</v>
      </c>
      <c r="E5" s="428" t="s">
        <v>4</v>
      </c>
      <c r="F5" s="418" t="s">
        <v>217</v>
      </c>
      <c r="G5" s="420"/>
      <c r="H5" s="427" t="s">
        <v>235</v>
      </c>
      <c r="I5" s="419" t="s">
        <v>236</v>
      </c>
      <c r="J5" s="419" t="s">
        <v>238</v>
      </c>
      <c r="K5" s="419" t="s">
        <v>237</v>
      </c>
      <c r="L5" s="419" t="s">
        <v>239</v>
      </c>
      <c r="M5" s="419" t="s">
        <v>240</v>
      </c>
      <c r="N5" s="419" t="s">
        <v>241</v>
      </c>
      <c r="O5" s="423" t="s">
        <v>242</v>
      </c>
      <c r="P5" s="418" t="s">
        <v>243</v>
      </c>
      <c r="Q5" s="419" t="s">
        <v>228</v>
      </c>
      <c r="R5" s="423"/>
      <c r="S5" s="420"/>
    </row>
    <row r="6" spans="1:20" hidden="1" x14ac:dyDescent="0.25">
      <c r="A6" s="426" t="str">
        <f>IF('Recensement des Equipes'!$A97="","",'Recensement des Equipes'!$A97)</f>
        <v/>
      </c>
      <c r="B6" s="426" t="str">
        <f>IF('Recensement des Equipes'!$C$187="","",'Recensement des Equipes'!$C$187)</f>
        <v/>
      </c>
      <c r="C6" s="416" t="str">
        <f>IF('Recensement des Equipes'!$D$187="","",'Recensement des Equipes'!$D$187)</f>
        <v/>
      </c>
      <c r="D6" s="429" t="str">
        <f>IF('Recensement des Equipes'!$E$187="","",'Recensement des Equipes'!$E$187)</f>
        <v/>
      </c>
      <c r="E6" s="426" t="str">
        <f>IF('Recensement des Equipes'!$G$187="","",'Recensement des Equipes'!$G$187)</f>
        <v/>
      </c>
      <c r="F6" s="417" t="str">
        <f t="shared" ref="F6:F69" si="0">IF(A6="","",E6&amp;"-"&amp;B6&amp;" "&amp;C6&amp;" "&amp;D6)</f>
        <v/>
      </c>
      <c r="G6" s="279" t="str">
        <f>IF(A6="","",VLOOKUP(A6,Equipes!$A$5:$J$26,10,FALSE))</f>
        <v/>
      </c>
      <c r="H6" s="283" t="str">
        <f>IF(ISNA(VLOOKUP($F6,'Classement-Equipe'!$M$7:$BB$206,H$4,FALSE))=FALSE,VLOOKUP($F6,'Classement-Equipe'!$M$7:$BB$206,H$4,FALSE),"")</f>
        <v/>
      </c>
      <c r="I6" s="278" t="str">
        <f>IF(ISNA(VLOOKUP($F6,'Classement-Equipe'!$M$7:$BB$206,I$4,FALSE))=FALSE,VLOOKUP($F6,'Classement-Equipe'!$M$7:$BB$206,I$4,FALSE),"")</f>
        <v/>
      </c>
      <c r="J6" s="278" t="str">
        <f>IF(ISNA(VLOOKUP($F6,'Classement-Equipe'!$M$7:$BB$206,J$4,FALSE))=FALSE,VLOOKUP($F6,'Classement-Equipe'!$M$7:$BB$206,J$4,FALSE),"")</f>
        <v/>
      </c>
      <c r="K6" s="278" t="str">
        <f>IF(ISNA(VLOOKUP($F6,'Classement-Equipe'!$M$7:$BB$206,K$4,FALSE))=FALSE,VLOOKUP($F6,'Classement-Equipe'!$M$7:$BB$206,K$4,FALSE),"")</f>
        <v/>
      </c>
      <c r="L6" s="278" t="str">
        <f>IF(ISNA(VLOOKUP($F6,'Classement-Equipe'!$M$7:$BB$206,L$4,FALSE))=FALSE,VLOOKUP($F6,'Classement-Equipe'!$M$7:$BB$206,L$4,FALSE),"")</f>
        <v/>
      </c>
      <c r="M6" s="278" t="str">
        <f>IF(ISNA(VLOOKUP($F6,'Classement-Equipe'!$M$7:$BB$206,M$4,FALSE))=FALSE,VLOOKUP($F6,'Classement-Equipe'!$M$7:$BB$206,M$4,FALSE),"")</f>
        <v/>
      </c>
      <c r="N6" s="278" t="str">
        <f>IF(ISNA(VLOOKUP($F6,'Classement-Equipe'!$M$7:$BB$206,N$4,FALSE))=FALSE,VLOOKUP($F6,'Classement-Equipe'!$M$7:$BB$206,N$4,FALSE),"")</f>
        <v/>
      </c>
      <c r="O6" s="424" t="str">
        <f>IF(ISNA(VLOOKUP($F6,'Classement-Equipe'!$M$7:$BB$206,O$4,FALSE))=FALSE,VLOOKUP($F6,'Classement-Equipe'!$M$7:$BB$206,O$4,FALSE),"")</f>
        <v/>
      </c>
      <c r="P6" s="417" t="str">
        <f>IF(ISNA(VLOOKUP($F6,'Classement-Equipe'!$M$7:$BB$206,P$4,FALSE))=FALSE,VLOOKUP($F6,'Classement-Equipe'!$M$7:$BB$206,P$4,FALSE),"")</f>
        <v/>
      </c>
      <c r="Q6" s="416" t="str">
        <f>IF(A6="","",IF(G6='Paramètres SERIES'!$K$12,SUMIF($A$6:$A$207,A6,$P$6:$P$207),""))</f>
        <v/>
      </c>
      <c r="R6" s="416" t="str">
        <f t="shared" ref="R6:R69" si="1">IF(A6=A5,"",Q6)</f>
        <v/>
      </c>
      <c r="S6" s="112">
        <f t="shared" ref="S6:S69" si="2">IF(R6="",S5,1+S5)</f>
        <v>0</v>
      </c>
      <c r="T6" t="str">
        <f>IF(A6="","",A6)</f>
        <v/>
      </c>
    </row>
    <row r="7" spans="1:20" hidden="1" x14ac:dyDescent="0.25">
      <c r="A7" s="426" t="str">
        <f>IF('Recensement des Equipes'!$A98="","",'Recensement des Equipes'!$A98)</f>
        <v/>
      </c>
      <c r="B7" s="119" t="str">
        <f>IF('Recensement des Equipes'!$C$188="","",'Recensement des Equipes'!$C$188)</f>
        <v/>
      </c>
      <c r="C7" s="110" t="str">
        <f>IF('Recensement des Equipes'!$D$188="","",'Recensement des Equipes'!$D$188)</f>
        <v/>
      </c>
      <c r="D7" s="112" t="str">
        <f>IF('Recensement des Equipes'!$E$188="","",'Recensement des Equipes'!$E$188)</f>
        <v/>
      </c>
      <c r="E7" s="168" t="str">
        <f>IF('Recensement des Equipes'!$G$188="","",'Recensement des Equipes'!$G$188)</f>
        <v/>
      </c>
      <c r="F7" s="119" t="str">
        <f t="shared" si="0"/>
        <v/>
      </c>
      <c r="G7" s="112" t="str">
        <f>IF(A7="","",VLOOKUP(A7,Equipes!$A$5:$J$26,10,FALSE))</f>
        <v/>
      </c>
      <c r="H7" s="276" t="str">
        <f>IF(ISNA(VLOOKUP($F7,'Classement-Equipe'!$M$7:$BB$206,H$4,FALSE))=FALSE,VLOOKUP($F7,'Classement-Equipe'!$M$7:$BB$206,H$4,FALSE),"")</f>
        <v/>
      </c>
      <c r="I7" s="110" t="str">
        <f>IF(ISNA(VLOOKUP($F7,'Classement-Equipe'!$M$7:$BB$206,I$4,FALSE))=FALSE,VLOOKUP($F7,'Classement-Equipe'!$M$7:$BB$206,I$4,FALSE),"")</f>
        <v/>
      </c>
      <c r="J7" s="110" t="str">
        <f>IF(ISNA(VLOOKUP($F7,'Classement-Equipe'!$M$7:$BB$206,J$4,FALSE))=FALSE,VLOOKUP($F7,'Classement-Equipe'!$M$7:$BB$206,J$4,FALSE),"")</f>
        <v/>
      </c>
      <c r="K7" s="110" t="str">
        <f>IF(ISNA(VLOOKUP($F7,'Classement-Equipe'!$M$7:$BB$206,K$4,FALSE))=FALSE,VLOOKUP($F7,'Classement-Equipe'!$M$7:$BB$206,K$4,FALSE),"")</f>
        <v/>
      </c>
      <c r="L7" s="110" t="str">
        <f>IF(ISNA(VLOOKUP($F7,'Classement-Equipe'!$M$7:$BB$206,L$4,FALSE))=FALSE,VLOOKUP($F7,'Classement-Equipe'!$M$7:$BB$206,L$4,FALSE),"")</f>
        <v/>
      </c>
      <c r="M7" s="110" t="str">
        <f>IF(ISNA(VLOOKUP($F7,'Classement-Equipe'!$M$7:$BB$206,M$4,FALSE))=FALSE,VLOOKUP($F7,'Classement-Equipe'!$M$7:$BB$206,M$4,FALSE),"")</f>
        <v/>
      </c>
      <c r="N7" s="110" t="str">
        <f>IF(ISNA(VLOOKUP($F7,'Classement-Equipe'!$M$7:$BB$206,N$4,FALSE))=FALSE,VLOOKUP($F7,'Classement-Equipe'!$M$7:$BB$206,N$4,FALSE),"")</f>
        <v/>
      </c>
      <c r="O7" s="247" t="str">
        <f>IF(ISNA(VLOOKUP($F7,'Classement-Equipe'!$M$7:$BB$206,O$4,FALSE))=FALSE,VLOOKUP($F7,'Classement-Equipe'!$M$7:$BB$206,O$4,FALSE),"")</f>
        <v/>
      </c>
      <c r="P7" s="119" t="str">
        <f>IF(ISNA(VLOOKUP($F7,'Classement-Equipe'!$M$7:$BB$206,P$4,FALSE))=FALSE,VLOOKUP($F7,'Classement-Equipe'!$M$7:$BB$206,P$4,FALSE),"")</f>
        <v/>
      </c>
      <c r="Q7" s="278" t="str">
        <f>IF(A7="","",IF(G7='Paramètres SERIES'!$K$12,SUMIF($A$6:$A$207,A7,$P$6:$P$207),""))</f>
        <v/>
      </c>
      <c r="R7" s="278" t="str">
        <f t="shared" si="1"/>
        <v/>
      </c>
      <c r="S7" s="112">
        <f t="shared" si="2"/>
        <v>0</v>
      </c>
      <c r="T7" t="str">
        <f t="shared" ref="T7:T70" si="3">IF(A7="","",A7)</f>
        <v/>
      </c>
    </row>
    <row r="8" spans="1:20" hidden="1" x14ac:dyDescent="0.25">
      <c r="A8" s="426" t="str">
        <f>IF('Recensement des Equipes'!$A99="","",'Recensement des Equipes'!$A99)</f>
        <v/>
      </c>
      <c r="B8" s="119" t="str">
        <f>IF('Recensement des Equipes'!$C$189="","",'Recensement des Equipes'!$C$189)</f>
        <v/>
      </c>
      <c r="C8" s="110" t="str">
        <f>IF('Recensement des Equipes'!$D$189="","",'Recensement des Equipes'!$D$189)</f>
        <v/>
      </c>
      <c r="D8" s="112" t="str">
        <f>IF('Recensement des Equipes'!$E$189="","",'Recensement des Equipes'!$E$189)</f>
        <v/>
      </c>
      <c r="E8" s="168" t="str">
        <f>IF('Recensement des Equipes'!$G$189="","",'Recensement des Equipes'!$G$189)</f>
        <v/>
      </c>
      <c r="F8" s="119" t="str">
        <f t="shared" si="0"/>
        <v/>
      </c>
      <c r="G8" s="112" t="str">
        <f>IF(A8="","",VLOOKUP(A8,Equipes!$A$5:$J$26,10,FALSE))</f>
        <v/>
      </c>
      <c r="H8" s="276" t="str">
        <f>IF(ISNA(VLOOKUP($F8,'Classement-Equipe'!$M$7:$BB$206,H$4,FALSE))=FALSE,VLOOKUP($F8,'Classement-Equipe'!$M$7:$BB$206,H$4,FALSE),"")</f>
        <v/>
      </c>
      <c r="I8" s="110" t="str">
        <f>IF(ISNA(VLOOKUP($F8,'Classement-Equipe'!$M$7:$BB$206,I$4,FALSE))=FALSE,VLOOKUP($F8,'Classement-Equipe'!$M$7:$BB$206,I$4,FALSE),"")</f>
        <v/>
      </c>
      <c r="J8" s="110" t="str">
        <f>IF(ISNA(VLOOKUP($F8,'Classement-Equipe'!$M$7:$BB$206,J$4,FALSE))=FALSE,VLOOKUP($F8,'Classement-Equipe'!$M$7:$BB$206,J$4,FALSE),"")</f>
        <v/>
      </c>
      <c r="K8" s="110" t="str">
        <f>IF(ISNA(VLOOKUP($F8,'Classement-Equipe'!$M$7:$BB$206,K$4,FALSE))=FALSE,VLOOKUP($F8,'Classement-Equipe'!$M$7:$BB$206,K$4,FALSE),"")</f>
        <v/>
      </c>
      <c r="L8" s="110" t="str">
        <f>IF(ISNA(VLOOKUP($F8,'Classement-Equipe'!$M$7:$BB$206,L$4,FALSE))=FALSE,VLOOKUP($F8,'Classement-Equipe'!$M$7:$BB$206,L$4,FALSE),"")</f>
        <v/>
      </c>
      <c r="M8" s="110" t="str">
        <f>IF(ISNA(VLOOKUP($F8,'Classement-Equipe'!$M$7:$BB$206,M$4,FALSE))=FALSE,VLOOKUP($F8,'Classement-Equipe'!$M$7:$BB$206,M$4,FALSE),"")</f>
        <v/>
      </c>
      <c r="N8" s="110" t="str">
        <f>IF(ISNA(VLOOKUP($F8,'Classement-Equipe'!$M$7:$BB$206,N$4,FALSE))=FALSE,VLOOKUP($F8,'Classement-Equipe'!$M$7:$BB$206,N$4,FALSE),"")</f>
        <v/>
      </c>
      <c r="O8" s="247" t="str">
        <f>IF(ISNA(VLOOKUP($F8,'Classement-Equipe'!$M$7:$BB$206,O$4,FALSE))=FALSE,VLOOKUP($F8,'Classement-Equipe'!$M$7:$BB$206,O$4,FALSE),"")</f>
        <v/>
      </c>
      <c r="P8" s="119" t="str">
        <f>IF(ISNA(VLOOKUP($F8,'Classement-Equipe'!$M$7:$BB$206,P$4,FALSE))=FALSE,VLOOKUP($F8,'Classement-Equipe'!$M$7:$BB$206,P$4,FALSE),"")</f>
        <v/>
      </c>
      <c r="Q8" s="278" t="str">
        <f>IF(A8="","",IF(G8='Paramètres SERIES'!$K$12,SUMIF($A$6:$A$207,A8,$P$6:$P$207),""))</f>
        <v/>
      </c>
      <c r="R8" s="110" t="str">
        <f t="shared" si="1"/>
        <v/>
      </c>
      <c r="S8" s="112">
        <f t="shared" si="2"/>
        <v>0</v>
      </c>
      <c r="T8" t="str">
        <f t="shared" si="3"/>
        <v/>
      </c>
    </row>
    <row r="9" spans="1:20" hidden="1" x14ac:dyDescent="0.25">
      <c r="A9" s="426" t="str">
        <f>IF('Recensement des Equipes'!$A100="","",'Recensement des Equipes'!$A100)</f>
        <v/>
      </c>
      <c r="B9" s="119" t="str">
        <f>IF('Recensement des Equipes'!$C$190="","",'Recensement des Equipes'!$C$190)</f>
        <v/>
      </c>
      <c r="C9" s="110" t="str">
        <f>IF('Recensement des Equipes'!$D$190="","",'Recensement des Equipes'!$D$190)</f>
        <v/>
      </c>
      <c r="D9" s="112" t="str">
        <f>IF('Recensement des Equipes'!$E$190="","",'Recensement des Equipes'!$E$190)</f>
        <v/>
      </c>
      <c r="E9" s="168" t="str">
        <f>IF('Recensement des Equipes'!$G$190="","",'Recensement des Equipes'!$G$190)</f>
        <v/>
      </c>
      <c r="F9" s="119" t="str">
        <f t="shared" si="0"/>
        <v/>
      </c>
      <c r="G9" s="112" t="str">
        <f>IF(A9="","",VLOOKUP(A9,Equipes!$A$5:$J$26,10,FALSE))</f>
        <v/>
      </c>
      <c r="H9" s="276" t="str">
        <f>IF(ISNA(VLOOKUP($F9,'Classement-Equipe'!$M$7:$BB$206,H$4,FALSE))=FALSE,VLOOKUP($F9,'Classement-Equipe'!$M$7:$BB$206,H$4,FALSE),"")</f>
        <v/>
      </c>
      <c r="I9" s="110" t="str">
        <f>IF(ISNA(VLOOKUP($F9,'Classement-Equipe'!$M$7:$BB$206,I$4,FALSE))=FALSE,VLOOKUP($F9,'Classement-Equipe'!$M$7:$BB$206,I$4,FALSE),"")</f>
        <v/>
      </c>
      <c r="J9" s="110" t="str">
        <f>IF(ISNA(VLOOKUP($F9,'Classement-Equipe'!$M$7:$BB$206,J$4,FALSE))=FALSE,VLOOKUP($F9,'Classement-Equipe'!$M$7:$BB$206,J$4,FALSE),"")</f>
        <v/>
      </c>
      <c r="K9" s="110" t="str">
        <f>IF(ISNA(VLOOKUP($F9,'Classement-Equipe'!$M$7:$BB$206,K$4,FALSE))=FALSE,VLOOKUP($F9,'Classement-Equipe'!$M$7:$BB$206,K$4,FALSE),"")</f>
        <v/>
      </c>
      <c r="L9" s="110" t="str">
        <f>IF(ISNA(VLOOKUP($F9,'Classement-Equipe'!$M$7:$BB$206,L$4,FALSE))=FALSE,VLOOKUP($F9,'Classement-Equipe'!$M$7:$BB$206,L$4,FALSE),"")</f>
        <v/>
      </c>
      <c r="M9" s="110" t="str">
        <f>IF(ISNA(VLOOKUP($F9,'Classement-Equipe'!$M$7:$BB$206,M$4,FALSE))=FALSE,VLOOKUP($F9,'Classement-Equipe'!$M$7:$BB$206,M$4,FALSE),"")</f>
        <v/>
      </c>
      <c r="N9" s="110" t="str">
        <f>IF(ISNA(VLOOKUP($F9,'Classement-Equipe'!$M$7:$BB$206,N$4,FALSE))=FALSE,VLOOKUP($F9,'Classement-Equipe'!$M$7:$BB$206,N$4,FALSE),"")</f>
        <v/>
      </c>
      <c r="O9" s="247" t="str">
        <f>IF(ISNA(VLOOKUP($F9,'Classement-Equipe'!$M$7:$BB$206,O$4,FALSE))=FALSE,VLOOKUP($F9,'Classement-Equipe'!$M$7:$BB$206,O$4,FALSE),"")</f>
        <v/>
      </c>
      <c r="P9" s="119" t="str">
        <f>IF(ISNA(VLOOKUP($F9,'Classement-Equipe'!$M$7:$BB$206,P$4,FALSE))=FALSE,VLOOKUP($F9,'Classement-Equipe'!$M$7:$BB$206,P$4,FALSE),"")</f>
        <v/>
      </c>
      <c r="Q9" s="278" t="str">
        <f>IF(A9="","",IF(G9='Paramètres SERIES'!$K$12,SUMIF($A$6:$A$207,A9,$P$6:$P$207),""))</f>
        <v/>
      </c>
      <c r="R9" s="110" t="str">
        <f t="shared" si="1"/>
        <v/>
      </c>
      <c r="S9" s="112">
        <f t="shared" si="2"/>
        <v>0</v>
      </c>
      <c r="T9" t="str">
        <f t="shared" si="3"/>
        <v/>
      </c>
    </row>
    <row r="10" spans="1:20" hidden="1" x14ac:dyDescent="0.25">
      <c r="A10" s="426" t="str">
        <f>IF('Recensement des Equipes'!$A101="","",'Recensement des Equipes'!$A101)</f>
        <v/>
      </c>
      <c r="B10" s="119" t="str">
        <f>IF('Recensement des Equipes'!$C$191="","",'Recensement des Equipes'!$C$191)</f>
        <v/>
      </c>
      <c r="C10" s="110" t="str">
        <f>IF('Recensement des Equipes'!$D$191="","",'Recensement des Equipes'!$D$191)</f>
        <v/>
      </c>
      <c r="D10" s="112" t="str">
        <f>IF('Recensement des Equipes'!$E$191="","",'Recensement des Equipes'!$E$191)</f>
        <v/>
      </c>
      <c r="E10" s="168" t="str">
        <f>IF('Recensement des Equipes'!$G$191="","",'Recensement des Equipes'!$G$191)</f>
        <v/>
      </c>
      <c r="F10" s="119" t="str">
        <f t="shared" si="0"/>
        <v/>
      </c>
      <c r="G10" s="112" t="str">
        <f>IF(A10="","",VLOOKUP(A10,Equipes!$A$5:$J$26,10,FALSE))</f>
        <v/>
      </c>
      <c r="H10" s="276" t="str">
        <f>IF(ISNA(VLOOKUP($F10,'Classement-Equipe'!$M$7:$BB$206,H$4,FALSE))=FALSE,VLOOKUP($F10,'Classement-Equipe'!$M$7:$BB$206,H$4,FALSE),"")</f>
        <v/>
      </c>
      <c r="I10" s="110" t="str">
        <f>IF(ISNA(VLOOKUP($F10,'Classement-Equipe'!$M$7:$BB$206,I$4,FALSE))=FALSE,VLOOKUP($F10,'Classement-Equipe'!$M$7:$BB$206,I$4,FALSE),"")</f>
        <v/>
      </c>
      <c r="J10" s="110" t="str">
        <f>IF(ISNA(VLOOKUP($F10,'Classement-Equipe'!$M$7:$BB$206,J$4,FALSE))=FALSE,VLOOKUP($F10,'Classement-Equipe'!$M$7:$BB$206,J$4,FALSE),"")</f>
        <v/>
      </c>
      <c r="K10" s="110" t="str">
        <f>IF(ISNA(VLOOKUP($F10,'Classement-Equipe'!$M$7:$BB$206,K$4,FALSE))=FALSE,VLOOKUP($F10,'Classement-Equipe'!$M$7:$BB$206,K$4,FALSE),"")</f>
        <v/>
      </c>
      <c r="L10" s="110" t="str">
        <f>IF(ISNA(VLOOKUP($F10,'Classement-Equipe'!$M$7:$BB$206,L$4,FALSE))=FALSE,VLOOKUP($F10,'Classement-Equipe'!$M$7:$BB$206,L$4,FALSE),"")</f>
        <v/>
      </c>
      <c r="M10" s="110" t="str">
        <f>IF(ISNA(VLOOKUP($F10,'Classement-Equipe'!$M$7:$BB$206,M$4,FALSE))=FALSE,VLOOKUP($F10,'Classement-Equipe'!$M$7:$BB$206,M$4,FALSE),"")</f>
        <v/>
      </c>
      <c r="N10" s="110" t="str">
        <f>IF(ISNA(VLOOKUP($F10,'Classement-Equipe'!$M$7:$BB$206,N$4,FALSE))=FALSE,VLOOKUP($F10,'Classement-Equipe'!$M$7:$BB$206,N$4,FALSE),"")</f>
        <v/>
      </c>
      <c r="O10" s="247" t="str">
        <f>IF(ISNA(VLOOKUP($F10,'Classement-Equipe'!$M$7:$BB$206,O$4,FALSE))=FALSE,VLOOKUP($F10,'Classement-Equipe'!$M$7:$BB$206,O$4,FALSE),"")</f>
        <v/>
      </c>
      <c r="P10" s="119" t="str">
        <f>IF(ISNA(VLOOKUP($F10,'Classement-Equipe'!$M$7:$BB$206,P$4,FALSE))=FALSE,VLOOKUP($F10,'Classement-Equipe'!$M$7:$BB$206,P$4,FALSE),"")</f>
        <v/>
      </c>
      <c r="Q10" s="278" t="str">
        <f>IF(A10="","",IF(G10='Paramètres SERIES'!$K$12,SUMIF($A$6:$A$207,A10,$P$6:$P$207),""))</f>
        <v/>
      </c>
      <c r="R10" s="110" t="str">
        <f t="shared" si="1"/>
        <v/>
      </c>
      <c r="S10" s="112">
        <f t="shared" si="2"/>
        <v>0</v>
      </c>
      <c r="T10" t="str">
        <f t="shared" si="3"/>
        <v/>
      </c>
    </row>
    <row r="11" spans="1:20" hidden="1" x14ac:dyDescent="0.25">
      <c r="A11" s="426" t="str">
        <f>IF('Recensement des Equipes'!$A102="","",'Recensement des Equipes'!$A102)</f>
        <v/>
      </c>
      <c r="B11" s="119" t="str">
        <f>IF('Recensement des Equipes'!$C$192="","",'Recensement des Equipes'!$C$192)</f>
        <v/>
      </c>
      <c r="C11" s="110" t="str">
        <f>IF('Recensement des Equipes'!$D$192="","",'Recensement des Equipes'!$D$192)</f>
        <v/>
      </c>
      <c r="D11" s="112" t="str">
        <f>IF('Recensement des Equipes'!$E$192="","",'Recensement des Equipes'!$E$192)</f>
        <v/>
      </c>
      <c r="E11" s="168" t="str">
        <f>IF('Recensement des Equipes'!$G$192="","",'Recensement des Equipes'!$G$192)</f>
        <v/>
      </c>
      <c r="F11" s="119" t="str">
        <f t="shared" si="0"/>
        <v/>
      </c>
      <c r="G11" s="112" t="str">
        <f>IF(A11="","",VLOOKUP(A11,Equipes!$A$5:$J$26,10,FALSE))</f>
        <v/>
      </c>
      <c r="H11" s="276" t="str">
        <f>IF(ISNA(VLOOKUP($F11,'Classement-Equipe'!$M$7:$BB$206,H$4,FALSE))=FALSE,VLOOKUP($F11,'Classement-Equipe'!$M$7:$BB$206,H$4,FALSE),"")</f>
        <v/>
      </c>
      <c r="I11" s="110" t="str">
        <f>IF(ISNA(VLOOKUP($F11,'Classement-Equipe'!$M$7:$BB$206,I$4,FALSE))=FALSE,VLOOKUP($F11,'Classement-Equipe'!$M$7:$BB$206,I$4,FALSE),"")</f>
        <v/>
      </c>
      <c r="J11" s="110" t="str">
        <f>IF(ISNA(VLOOKUP($F11,'Classement-Equipe'!$M$7:$BB$206,J$4,FALSE))=FALSE,VLOOKUP($F11,'Classement-Equipe'!$M$7:$BB$206,J$4,FALSE),"")</f>
        <v/>
      </c>
      <c r="K11" s="110" t="str">
        <f>IF(ISNA(VLOOKUP($F11,'Classement-Equipe'!$M$7:$BB$206,K$4,FALSE))=FALSE,VLOOKUP($F11,'Classement-Equipe'!$M$7:$BB$206,K$4,FALSE),"")</f>
        <v/>
      </c>
      <c r="L11" s="110" t="str">
        <f>IF(ISNA(VLOOKUP($F11,'Classement-Equipe'!$M$7:$BB$206,L$4,FALSE))=FALSE,VLOOKUP($F11,'Classement-Equipe'!$M$7:$BB$206,L$4,FALSE),"")</f>
        <v/>
      </c>
      <c r="M11" s="110" t="str">
        <f>IF(ISNA(VLOOKUP($F11,'Classement-Equipe'!$M$7:$BB$206,M$4,FALSE))=FALSE,VLOOKUP($F11,'Classement-Equipe'!$M$7:$BB$206,M$4,FALSE),"")</f>
        <v/>
      </c>
      <c r="N11" s="110" t="str">
        <f>IF(ISNA(VLOOKUP($F11,'Classement-Equipe'!$M$7:$BB$206,N$4,FALSE))=FALSE,VLOOKUP($F11,'Classement-Equipe'!$M$7:$BB$206,N$4,FALSE),"")</f>
        <v/>
      </c>
      <c r="O11" s="247" t="str">
        <f>IF(ISNA(VLOOKUP($F11,'Classement-Equipe'!$M$7:$BB$206,O$4,FALSE))=FALSE,VLOOKUP($F11,'Classement-Equipe'!$M$7:$BB$206,O$4,FALSE),"")</f>
        <v/>
      </c>
      <c r="P11" s="119" t="str">
        <f>IF(ISNA(VLOOKUP($F11,'Classement-Equipe'!$M$7:$BB$206,P$4,FALSE))=FALSE,VLOOKUP($F11,'Classement-Equipe'!$M$7:$BB$206,P$4,FALSE),"")</f>
        <v/>
      </c>
      <c r="Q11" s="278" t="str">
        <f>IF(A11="","",IF(G11='Paramètres SERIES'!$K$12,SUMIF($A$6:$A$207,A11,$P$6:$P$207),""))</f>
        <v/>
      </c>
      <c r="R11" s="110" t="str">
        <f t="shared" si="1"/>
        <v/>
      </c>
      <c r="S11" s="112">
        <f t="shared" si="2"/>
        <v>0</v>
      </c>
      <c r="T11" t="str">
        <f t="shared" si="3"/>
        <v/>
      </c>
    </row>
    <row r="12" spans="1:20" hidden="1" x14ac:dyDescent="0.25">
      <c r="A12" s="426" t="str">
        <f>IF('Recensement des Equipes'!$A103="","",'Recensement des Equipes'!$A103)</f>
        <v/>
      </c>
      <c r="B12" s="119" t="str">
        <f>IF('Recensement des Equipes'!$C$193="","",'Recensement des Equipes'!$C$193)</f>
        <v/>
      </c>
      <c r="C12" s="110" t="str">
        <f>IF('Recensement des Equipes'!$D$193="","",'Recensement des Equipes'!$D$193)</f>
        <v/>
      </c>
      <c r="D12" s="112" t="str">
        <f>IF('Recensement des Equipes'!$E$193="","",'Recensement des Equipes'!$E$193)</f>
        <v/>
      </c>
      <c r="E12" s="168" t="str">
        <f>IF('Recensement des Equipes'!$G$193="","",'Recensement des Equipes'!$G$193)</f>
        <v/>
      </c>
      <c r="F12" s="119" t="str">
        <f t="shared" si="0"/>
        <v/>
      </c>
      <c r="G12" s="112" t="str">
        <f>IF(A12="","",VLOOKUP(A12,Equipes!$A$5:$J$26,10,FALSE))</f>
        <v/>
      </c>
      <c r="H12" s="276" t="str">
        <f>IF(ISNA(VLOOKUP($F12,'Classement-Equipe'!$M$7:$BB$206,H$4,FALSE))=FALSE,VLOOKUP($F12,'Classement-Equipe'!$M$7:$BB$206,H$4,FALSE),"")</f>
        <v/>
      </c>
      <c r="I12" s="110" t="str">
        <f>IF(ISNA(VLOOKUP($F12,'Classement-Equipe'!$M$7:$BB$206,I$4,FALSE))=FALSE,VLOOKUP($F12,'Classement-Equipe'!$M$7:$BB$206,I$4,FALSE),"")</f>
        <v/>
      </c>
      <c r="J12" s="110" t="str">
        <f>IF(ISNA(VLOOKUP($F12,'Classement-Equipe'!$M$7:$BB$206,J$4,FALSE))=FALSE,VLOOKUP($F12,'Classement-Equipe'!$M$7:$BB$206,J$4,FALSE),"")</f>
        <v/>
      </c>
      <c r="K12" s="110" t="str">
        <f>IF(ISNA(VLOOKUP($F12,'Classement-Equipe'!$M$7:$BB$206,K$4,FALSE))=FALSE,VLOOKUP($F12,'Classement-Equipe'!$M$7:$BB$206,K$4,FALSE),"")</f>
        <v/>
      </c>
      <c r="L12" s="110" t="str">
        <f>IF(ISNA(VLOOKUP($F12,'Classement-Equipe'!$M$7:$BB$206,L$4,FALSE))=FALSE,VLOOKUP($F12,'Classement-Equipe'!$M$7:$BB$206,L$4,FALSE),"")</f>
        <v/>
      </c>
      <c r="M12" s="110" t="str">
        <f>IF(ISNA(VLOOKUP($F12,'Classement-Equipe'!$M$7:$BB$206,M$4,FALSE))=FALSE,VLOOKUP($F12,'Classement-Equipe'!$M$7:$BB$206,M$4,FALSE),"")</f>
        <v/>
      </c>
      <c r="N12" s="110" t="str">
        <f>IF(ISNA(VLOOKUP($F12,'Classement-Equipe'!$M$7:$BB$206,N$4,FALSE))=FALSE,VLOOKUP($F12,'Classement-Equipe'!$M$7:$BB$206,N$4,FALSE),"")</f>
        <v/>
      </c>
      <c r="O12" s="247" t="str">
        <f>IF(ISNA(VLOOKUP($F12,'Classement-Equipe'!$M$7:$BB$206,O$4,FALSE))=FALSE,VLOOKUP($F12,'Classement-Equipe'!$M$7:$BB$206,O$4,FALSE),"")</f>
        <v/>
      </c>
      <c r="P12" s="119" t="str">
        <f>IF(ISNA(VLOOKUP($F12,'Classement-Equipe'!$M$7:$BB$206,P$4,FALSE))=FALSE,VLOOKUP($F12,'Classement-Equipe'!$M$7:$BB$206,P$4,FALSE),"")</f>
        <v/>
      </c>
      <c r="Q12" s="278" t="str">
        <f>IF(A12="","",IF(G12='Paramètres SERIES'!$K$12,SUMIF($A$6:$A$207,A12,$P$6:$P$207),""))</f>
        <v/>
      </c>
      <c r="R12" s="110" t="str">
        <f t="shared" si="1"/>
        <v/>
      </c>
      <c r="S12" s="112">
        <f t="shared" si="2"/>
        <v>0</v>
      </c>
      <c r="T12" t="str">
        <f t="shared" si="3"/>
        <v/>
      </c>
    </row>
    <row r="13" spans="1:20" hidden="1" x14ac:dyDescent="0.25">
      <c r="A13" s="426" t="str">
        <f>IF('Recensement des Equipes'!$A104="","",'Recensement des Equipes'!$A104)</f>
        <v/>
      </c>
      <c r="B13" s="119" t="str">
        <f>IF('Recensement des Equipes'!$C$194="","",'Recensement des Equipes'!$C$194)</f>
        <v/>
      </c>
      <c r="C13" s="110" t="str">
        <f>IF('Recensement des Equipes'!$D$194="","",'Recensement des Equipes'!$D$194)</f>
        <v/>
      </c>
      <c r="D13" s="112" t="str">
        <f>IF('Recensement des Equipes'!$E$194="","",'Recensement des Equipes'!$E$194)</f>
        <v/>
      </c>
      <c r="E13" s="168" t="str">
        <f>IF('Recensement des Equipes'!$G$194="","",'Recensement des Equipes'!$G$194)</f>
        <v/>
      </c>
      <c r="F13" s="119" t="str">
        <f t="shared" si="0"/>
        <v/>
      </c>
      <c r="G13" s="112" t="str">
        <f>IF(A13="","",VLOOKUP(A13,Equipes!$A$5:$J$26,10,FALSE))</f>
        <v/>
      </c>
      <c r="H13" s="276" t="str">
        <f>IF(ISNA(VLOOKUP($F13,'Classement-Equipe'!$M$7:$BB$206,H$4,FALSE))=FALSE,VLOOKUP($F13,'Classement-Equipe'!$M$7:$BB$206,H$4,FALSE),"")</f>
        <v/>
      </c>
      <c r="I13" s="110" t="str">
        <f>IF(ISNA(VLOOKUP($F13,'Classement-Equipe'!$M$7:$BB$206,I$4,FALSE))=FALSE,VLOOKUP($F13,'Classement-Equipe'!$M$7:$BB$206,I$4,FALSE),"")</f>
        <v/>
      </c>
      <c r="J13" s="110" t="str">
        <f>IF(ISNA(VLOOKUP($F13,'Classement-Equipe'!$M$7:$BB$206,J$4,FALSE))=FALSE,VLOOKUP($F13,'Classement-Equipe'!$M$7:$BB$206,J$4,FALSE),"")</f>
        <v/>
      </c>
      <c r="K13" s="110" t="str">
        <f>IF(ISNA(VLOOKUP($F13,'Classement-Equipe'!$M$7:$BB$206,K$4,FALSE))=FALSE,VLOOKUP($F13,'Classement-Equipe'!$M$7:$BB$206,K$4,FALSE),"")</f>
        <v/>
      </c>
      <c r="L13" s="110" t="str">
        <f>IF(ISNA(VLOOKUP($F13,'Classement-Equipe'!$M$7:$BB$206,L$4,FALSE))=FALSE,VLOOKUP($F13,'Classement-Equipe'!$M$7:$BB$206,L$4,FALSE),"")</f>
        <v/>
      </c>
      <c r="M13" s="110" t="str">
        <f>IF(ISNA(VLOOKUP($F13,'Classement-Equipe'!$M$7:$BB$206,M$4,FALSE))=FALSE,VLOOKUP($F13,'Classement-Equipe'!$M$7:$BB$206,M$4,FALSE),"")</f>
        <v/>
      </c>
      <c r="N13" s="110" t="str">
        <f>IF(ISNA(VLOOKUP($F13,'Classement-Equipe'!$M$7:$BB$206,N$4,FALSE))=FALSE,VLOOKUP($F13,'Classement-Equipe'!$M$7:$BB$206,N$4,FALSE),"")</f>
        <v/>
      </c>
      <c r="O13" s="247" t="str">
        <f>IF(ISNA(VLOOKUP($F13,'Classement-Equipe'!$M$7:$BB$206,O$4,FALSE))=FALSE,VLOOKUP($F13,'Classement-Equipe'!$M$7:$BB$206,O$4,FALSE),"")</f>
        <v/>
      </c>
      <c r="P13" s="119" t="str">
        <f>IF(ISNA(VLOOKUP($F13,'Classement-Equipe'!$M$7:$BB$206,P$4,FALSE))=FALSE,VLOOKUP($F13,'Classement-Equipe'!$M$7:$BB$206,P$4,FALSE),"")</f>
        <v/>
      </c>
      <c r="Q13" s="278" t="str">
        <f>IF(A13="","",IF(G13='Paramètres SERIES'!$K$12,SUMIF($A$6:$A$207,A13,$P$6:$P$207),""))</f>
        <v/>
      </c>
      <c r="R13" s="110" t="str">
        <f t="shared" si="1"/>
        <v/>
      </c>
      <c r="S13" s="112">
        <f t="shared" si="2"/>
        <v>0</v>
      </c>
      <c r="T13" t="str">
        <f t="shared" si="3"/>
        <v/>
      </c>
    </row>
    <row r="14" spans="1:20" hidden="1" x14ac:dyDescent="0.25">
      <c r="A14" s="426" t="str">
        <f>IF('Recensement des Equipes'!$A105="","",'Recensement des Equipes'!$A105)</f>
        <v/>
      </c>
      <c r="B14" s="119" t="str">
        <f>IF('Recensement des Equipes'!$C$195="","",'Recensement des Equipes'!$C$195)</f>
        <v/>
      </c>
      <c r="C14" s="110" t="str">
        <f>IF('Recensement des Equipes'!$D$195="","",'Recensement des Equipes'!$D$195)</f>
        <v/>
      </c>
      <c r="D14" s="112" t="str">
        <f>IF('Recensement des Equipes'!$E$195="","",'Recensement des Equipes'!$E$195)</f>
        <v/>
      </c>
      <c r="E14" s="168" t="str">
        <f>IF('Recensement des Equipes'!$G$195="","",'Recensement des Equipes'!$G$195)</f>
        <v/>
      </c>
      <c r="F14" s="119" t="str">
        <f t="shared" si="0"/>
        <v/>
      </c>
      <c r="G14" s="112" t="str">
        <f>IF(A14="","",VLOOKUP(A14,Equipes!$A$5:$J$26,10,FALSE))</f>
        <v/>
      </c>
      <c r="H14" s="276" t="str">
        <f>IF(ISNA(VLOOKUP($F14,'Classement-Equipe'!$M$7:$BB$206,H$4,FALSE))=FALSE,VLOOKUP($F14,'Classement-Equipe'!$M$7:$BB$206,H$4,FALSE),"")</f>
        <v/>
      </c>
      <c r="I14" s="110" t="str">
        <f>IF(ISNA(VLOOKUP($F14,'Classement-Equipe'!$M$7:$BB$206,I$4,FALSE))=FALSE,VLOOKUP($F14,'Classement-Equipe'!$M$7:$BB$206,I$4,FALSE),"")</f>
        <v/>
      </c>
      <c r="J14" s="110" t="str">
        <f>IF(ISNA(VLOOKUP($F14,'Classement-Equipe'!$M$7:$BB$206,J$4,FALSE))=FALSE,VLOOKUP($F14,'Classement-Equipe'!$M$7:$BB$206,J$4,FALSE),"")</f>
        <v/>
      </c>
      <c r="K14" s="110" t="str">
        <f>IF(ISNA(VLOOKUP($F14,'Classement-Equipe'!$M$7:$BB$206,K$4,FALSE))=FALSE,VLOOKUP($F14,'Classement-Equipe'!$M$7:$BB$206,K$4,FALSE),"")</f>
        <v/>
      </c>
      <c r="L14" s="110" t="str">
        <f>IF(ISNA(VLOOKUP($F14,'Classement-Equipe'!$M$7:$BB$206,L$4,FALSE))=FALSE,VLOOKUP($F14,'Classement-Equipe'!$M$7:$BB$206,L$4,FALSE),"")</f>
        <v/>
      </c>
      <c r="M14" s="110" t="str">
        <f>IF(ISNA(VLOOKUP($F14,'Classement-Equipe'!$M$7:$BB$206,M$4,FALSE))=FALSE,VLOOKUP($F14,'Classement-Equipe'!$M$7:$BB$206,M$4,FALSE),"")</f>
        <v/>
      </c>
      <c r="N14" s="110" t="str">
        <f>IF(ISNA(VLOOKUP($F14,'Classement-Equipe'!$M$7:$BB$206,N$4,FALSE))=FALSE,VLOOKUP($F14,'Classement-Equipe'!$M$7:$BB$206,N$4,FALSE),"")</f>
        <v/>
      </c>
      <c r="O14" s="247" t="str">
        <f>IF(ISNA(VLOOKUP($F14,'Classement-Equipe'!$M$7:$BB$206,O$4,FALSE))=FALSE,VLOOKUP($F14,'Classement-Equipe'!$M$7:$BB$206,O$4,FALSE),"")</f>
        <v/>
      </c>
      <c r="P14" s="119" t="str">
        <f>IF(ISNA(VLOOKUP($F14,'Classement-Equipe'!$M$7:$BB$206,P$4,FALSE))=FALSE,VLOOKUP($F14,'Classement-Equipe'!$M$7:$BB$206,P$4,FALSE),"")</f>
        <v/>
      </c>
      <c r="Q14" s="278" t="str">
        <f>IF(A14="","",IF(G14='Paramètres SERIES'!$K$12,SUMIF($A$6:$A$207,A14,$P$6:$P$207),""))</f>
        <v/>
      </c>
      <c r="R14" s="110" t="str">
        <f t="shared" si="1"/>
        <v/>
      </c>
      <c r="S14" s="112">
        <f t="shared" si="2"/>
        <v>0</v>
      </c>
      <c r="T14" t="str">
        <f t="shared" si="3"/>
        <v/>
      </c>
    </row>
    <row r="15" spans="1:20" hidden="1" x14ac:dyDescent="0.25">
      <c r="A15" s="426" t="str">
        <f>IF('Recensement des Equipes'!$A106="","",'Recensement des Equipes'!$A106)</f>
        <v/>
      </c>
      <c r="B15" s="119" t="str">
        <f>IF('Recensement des Equipes'!$C$196="","",'Recensement des Equipes'!$C$196)</f>
        <v/>
      </c>
      <c r="C15" s="110" t="str">
        <f>IF('Recensement des Equipes'!$D$196="","",'Recensement des Equipes'!$D$196)</f>
        <v/>
      </c>
      <c r="D15" s="112" t="str">
        <f>IF('Recensement des Equipes'!$E$196="","",'Recensement des Equipes'!$E$196)</f>
        <v/>
      </c>
      <c r="E15" s="168" t="str">
        <f>IF('Recensement des Equipes'!$G$196="","",'Recensement des Equipes'!$G$196)</f>
        <v/>
      </c>
      <c r="F15" s="119" t="str">
        <f t="shared" si="0"/>
        <v/>
      </c>
      <c r="G15" s="112" t="str">
        <f>IF(A15="","",VLOOKUP(A15,Equipes!$A$5:$J$26,10,FALSE))</f>
        <v/>
      </c>
      <c r="H15" s="276" t="str">
        <f>IF(ISNA(VLOOKUP($F15,'Classement-Equipe'!$M$7:$BB$206,H$4,FALSE))=FALSE,VLOOKUP($F15,'Classement-Equipe'!$M$7:$BB$206,H$4,FALSE),"")</f>
        <v/>
      </c>
      <c r="I15" s="110" t="str">
        <f>IF(ISNA(VLOOKUP($F15,'Classement-Equipe'!$M$7:$BB$206,I$4,FALSE))=FALSE,VLOOKUP($F15,'Classement-Equipe'!$M$7:$BB$206,I$4,FALSE),"")</f>
        <v/>
      </c>
      <c r="J15" s="110" t="str">
        <f>IF(ISNA(VLOOKUP($F15,'Classement-Equipe'!$M$7:$BB$206,J$4,FALSE))=FALSE,VLOOKUP($F15,'Classement-Equipe'!$M$7:$BB$206,J$4,FALSE),"")</f>
        <v/>
      </c>
      <c r="K15" s="110" t="str">
        <f>IF(ISNA(VLOOKUP($F15,'Classement-Equipe'!$M$7:$BB$206,K$4,FALSE))=FALSE,VLOOKUP($F15,'Classement-Equipe'!$M$7:$BB$206,K$4,FALSE),"")</f>
        <v/>
      </c>
      <c r="L15" s="110" t="str">
        <f>IF(ISNA(VLOOKUP($F15,'Classement-Equipe'!$M$7:$BB$206,L$4,FALSE))=FALSE,VLOOKUP($F15,'Classement-Equipe'!$M$7:$BB$206,L$4,FALSE),"")</f>
        <v/>
      </c>
      <c r="M15" s="110" t="str">
        <f>IF(ISNA(VLOOKUP($F15,'Classement-Equipe'!$M$7:$BB$206,M$4,FALSE))=FALSE,VLOOKUP($F15,'Classement-Equipe'!$M$7:$BB$206,M$4,FALSE),"")</f>
        <v/>
      </c>
      <c r="N15" s="110" t="str">
        <f>IF(ISNA(VLOOKUP($F15,'Classement-Equipe'!$M$7:$BB$206,N$4,FALSE))=FALSE,VLOOKUP($F15,'Classement-Equipe'!$M$7:$BB$206,N$4,FALSE),"")</f>
        <v/>
      </c>
      <c r="O15" s="247" t="str">
        <f>IF(ISNA(VLOOKUP($F15,'Classement-Equipe'!$M$7:$BB$206,O$4,FALSE))=FALSE,VLOOKUP($F15,'Classement-Equipe'!$M$7:$BB$206,O$4,FALSE),"")</f>
        <v/>
      </c>
      <c r="P15" s="119" t="str">
        <f>IF(ISNA(VLOOKUP($F15,'Classement-Equipe'!$M$7:$BB$206,P$4,FALSE))=FALSE,VLOOKUP($F15,'Classement-Equipe'!$M$7:$BB$206,P$4,FALSE),"")</f>
        <v/>
      </c>
      <c r="Q15" s="278" t="str">
        <f>IF(A15="","",IF(G15='Paramètres SERIES'!$K$12,SUMIF($A$6:$A$207,A15,$P$6:$P$207),""))</f>
        <v/>
      </c>
      <c r="R15" s="110" t="str">
        <f t="shared" si="1"/>
        <v/>
      </c>
      <c r="S15" s="112">
        <f t="shared" si="2"/>
        <v>0</v>
      </c>
      <c r="T15" t="str">
        <f t="shared" si="3"/>
        <v/>
      </c>
    </row>
    <row r="16" spans="1:20" hidden="1" x14ac:dyDescent="0.25">
      <c r="A16" s="426" t="str">
        <f>IF('Recensement des Equipes'!$A107="","",'Recensement des Equipes'!$A107)</f>
        <v/>
      </c>
      <c r="B16" s="119" t="str">
        <f>IF('Recensement des Equipes'!$C$197="","",'Recensement des Equipes'!$C$197)</f>
        <v/>
      </c>
      <c r="C16" s="110" t="str">
        <f>IF('Recensement des Equipes'!$D$197="","",'Recensement des Equipes'!$D$197)</f>
        <v/>
      </c>
      <c r="D16" s="112" t="str">
        <f>IF('Recensement des Equipes'!$E$197="","",'Recensement des Equipes'!$E$197)</f>
        <v/>
      </c>
      <c r="E16" s="168" t="str">
        <f>IF('Recensement des Equipes'!$G$197="","",'Recensement des Equipes'!$G$197)</f>
        <v/>
      </c>
      <c r="F16" s="119" t="str">
        <f t="shared" si="0"/>
        <v/>
      </c>
      <c r="G16" s="112" t="str">
        <f>IF(A16="","",VLOOKUP(A16,Equipes!$A$5:$J$26,10,FALSE))</f>
        <v/>
      </c>
      <c r="H16" s="276" t="str">
        <f>IF(ISNA(VLOOKUP($F16,'Classement-Equipe'!$M$7:$BB$206,H$4,FALSE))=FALSE,VLOOKUP($F16,'Classement-Equipe'!$M$7:$BB$206,H$4,FALSE),"")</f>
        <v/>
      </c>
      <c r="I16" s="110" t="str">
        <f>IF(ISNA(VLOOKUP($F16,'Classement-Equipe'!$M$7:$BB$206,I$4,FALSE))=FALSE,VLOOKUP($F16,'Classement-Equipe'!$M$7:$BB$206,I$4,FALSE),"")</f>
        <v/>
      </c>
      <c r="J16" s="110" t="str">
        <f>IF(ISNA(VLOOKUP($F16,'Classement-Equipe'!$M$7:$BB$206,J$4,FALSE))=FALSE,VLOOKUP($F16,'Classement-Equipe'!$M$7:$BB$206,J$4,FALSE),"")</f>
        <v/>
      </c>
      <c r="K16" s="110" t="str">
        <f>IF(ISNA(VLOOKUP($F16,'Classement-Equipe'!$M$7:$BB$206,K$4,FALSE))=FALSE,VLOOKUP($F16,'Classement-Equipe'!$M$7:$BB$206,K$4,FALSE),"")</f>
        <v/>
      </c>
      <c r="L16" s="110" t="str">
        <f>IF(ISNA(VLOOKUP($F16,'Classement-Equipe'!$M$7:$BB$206,L$4,FALSE))=FALSE,VLOOKUP($F16,'Classement-Equipe'!$M$7:$BB$206,L$4,FALSE),"")</f>
        <v/>
      </c>
      <c r="M16" s="110" t="str">
        <f>IF(ISNA(VLOOKUP($F16,'Classement-Equipe'!$M$7:$BB$206,M$4,FALSE))=FALSE,VLOOKUP($F16,'Classement-Equipe'!$M$7:$BB$206,M$4,FALSE),"")</f>
        <v/>
      </c>
      <c r="N16" s="110" t="str">
        <f>IF(ISNA(VLOOKUP($F16,'Classement-Equipe'!$M$7:$BB$206,N$4,FALSE))=FALSE,VLOOKUP($F16,'Classement-Equipe'!$M$7:$BB$206,N$4,FALSE),"")</f>
        <v/>
      </c>
      <c r="O16" s="247" t="str">
        <f>IF(ISNA(VLOOKUP($F16,'Classement-Equipe'!$M$7:$BB$206,O$4,FALSE))=FALSE,VLOOKUP($F16,'Classement-Equipe'!$M$7:$BB$206,O$4,FALSE),"")</f>
        <v/>
      </c>
      <c r="P16" s="119" t="str">
        <f>IF(ISNA(VLOOKUP($F16,'Classement-Equipe'!$M$7:$BB$206,P$4,FALSE))=FALSE,VLOOKUP($F16,'Classement-Equipe'!$M$7:$BB$206,P$4,FALSE),"")</f>
        <v/>
      </c>
      <c r="Q16" s="278" t="str">
        <f>IF(A16="","",IF(G16='Paramètres SERIES'!$K$12,SUMIF($A$6:$A$207,A16,$P$6:$P$207),""))</f>
        <v/>
      </c>
      <c r="R16" s="110" t="str">
        <f t="shared" si="1"/>
        <v/>
      </c>
      <c r="S16" s="112">
        <f t="shared" si="2"/>
        <v>0</v>
      </c>
      <c r="T16" t="str">
        <f t="shared" si="3"/>
        <v/>
      </c>
    </row>
    <row r="17" spans="1:20" hidden="1" x14ac:dyDescent="0.25">
      <c r="A17" s="426" t="str">
        <f>IF('Recensement des Equipes'!$A108="","",'Recensement des Equipes'!$A108)</f>
        <v/>
      </c>
      <c r="B17" s="119" t="str">
        <f>IF('Recensement des Equipes'!$C$198="","",'Recensement des Equipes'!$C$198)</f>
        <v/>
      </c>
      <c r="C17" s="110" t="str">
        <f>IF('Recensement des Equipes'!$D$198="","",'Recensement des Equipes'!$D$198)</f>
        <v/>
      </c>
      <c r="D17" s="112" t="str">
        <f>IF('Recensement des Equipes'!$E$198="","",'Recensement des Equipes'!$E$198)</f>
        <v/>
      </c>
      <c r="E17" s="168" t="str">
        <f>IF('Recensement des Equipes'!$G$198="","",'Recensement des Equipes'!$G$198)</f>
        <v/>
      </c>
      <c r="F17" s="119" t="str">
        <f t="shared" si="0"/>
        <v/>
      </c>
      <c r="G17" s="112" t="str">
        <f>IF(A17="","",VLOOKUP(A17,Equipes!$A$5:$J$26,10,FALSE))</f>
        <v/>
      </c>
      <c r="H17" s="276" t="str">
        <f>IF(ISNA(VLOOKUP($F17,'Classement-Equipe'!$M$7:$BB$206,H$4,FALSE))=FALSE,VLOOKUP($F17,'Classement-Equipe'!$M$7:$BB$206,H$4,FALSE),"")</f>
        <v/>
      </c>
      <c r="I17" s="110" t="str">
        <f>IF(ISNA(VLOOKUP($F17,'Classement-Equipe'!$M$7:$BB$206,I$4,FALSE))=FALSE,VLOOKUP($F17,'Classement-Equipe'!$M$7:$BB$206,I$4,FALSE),"")</f>
        <v/>
      </c>
      <c r="J17" s="110" t="str">
        <f>IF(ISNA(VLOOKUP($F17,'Classement-Equipe'!$M$7:$BB$206,J$4,FALSE))=FALSE,VLOOKUP($F17,'Classement-Equipe'!$M$7:$BB$206,J$4,FALSE),"")</f>
        <v/>
      </c>
      <c r="K17" s="110" t="str">
        <f>IF(ISNA(VLOOKUP($F17,'Classement-Equipe'!$M$7:$BB$206,K$4,FALSE))=FALSE,VLOOKUP($F17,'Classement-Equipe'!$M$7:$BB$206,K$4,FALSE),"")</f>
        <v/>
      </c>
      <c r="L17" s="110" t="str">
        <f>IF(ISNA(VLOOKUP($F17,'Classement-Equipe'!$M$7:$BB$206,L$4,FALSE))=FALSE,VLOOKUP($F17,'Classement-Equipe'!$M$7:$BB$206,L$4,FALSE),"")</f>
        <v/>
      </c>
      <c r="M17" s="110" t="str">
        <f>IF(ISNA(VLOOKUP($F17,'Classement-Equipe'!$M$7:$BB$206,M$4,FALSE))=FALSE,VLOOKUP($F17,'Classement-Equipe'!$M$7:$BB$206,M$4,FALSE),"")</f>
        <v/>
      </c>
      <c r="N17" s="110" t="str">
        <f>IF(ISNA(VLOOKUP($F17,'Classement-Equipe'!$M$7:$BB$206,N$4,FALSE))=FALSE,VLOOKUP($F17,'Classement-Equipe'!$M$7:$BB$206,N$4,FALSE),"")</f>
        <v/>
      </c>
      <c r="O17" s="247" t="str">
        <f>IF(ISNA(VLOOKUP($F17,'Classement-Equipe'!$M$7:$BB$206,O$4,FALSE))=FALSE,VLOOKUP($F17,'Classement-Equipe'!$M$7:$BB$206,O$4,FALSE),"")</f>
        <v/>
      </c>
      <c r="P17" s="119" t="str">
        <f>IF(ISNA(VLOOKUP($F17,'Classement-Equipe'!$M$7:$BB$206,P$4,FALSE))=FALSE,VLOOKUP($F17,'Classement-Equipe'!$M$7:$BB$206,P$4,FALSE),"")</f>
        <v/>
      </c>
      <c r="Q17" s="278" t="str">
        <f>IF(A17="","",IF(G17='Paramètres SERIES'!$K$12,SUMIF($A$6:$A$207,A17,$P$6:$P$207),""))</f>
        <v/>
      </c>
      <c r="R17" s="110" t="str">
        <f t="shared" si="1"/>
        <v/>
      </c>
      <c r="S17" s="112">
        <f t="shared" si="2"/>
        <v>0</v>
      </c>
      <c r="T17" t="str">
        <f t="shared" si="3"/>
        <v/>
      </c>
    </row>
    <row r="18" spans="1:20" hidden="1" x14ac:dyDescent="0.25">
      <c r="A18" s="426" t="str">
        <f>IF('Recensement des Equipes'!$A109="","",'Recensement des Equipes'!$A109)</f>
        <v/>
      </c>
      <c r="B18" s="119" t="str">
        <f>IF('Recensement des Equipes'!$C$199="","",'Recensement des Equipes'!$C$199)</f>
        <v/>
      </c>
      <c r="C18" s="110" t="str">
        <f>IF('Recensement des Equipes'!$D$199="","",'Recensement des Equipes'!$D$199)</f>
        <v/>
      </c>
      <c r="D18" s="112" t="str">
        <f>IF('Recensement des Equipes'!$E$199="","",'Recensement des Equipes'!$E$199)</f>
        <v/>
      </c>
      <c r="E18" s="168" t="str">
        <f>IF('Recensement des Equipes'!$G$199="","",'Recensement des Equipes'!$G$199)</f>
        <v/>
      </c>
      <c r="F18" s="119" t="str">
        <f t="shared" si="0"/>
        <v/>
      </c>
      <c r="G18" s="112" t="str">
        <f>IF(A18="","",VLOOKUP(A18,Equipes!$A$5:$J$26,10,FALSE))</f>
        <v/>
      </c>
      <c r="H18" s="276" t="str">
        <f>IF(ISNA(VLOOKUP($F18,'Classement-Equipe'!$M$7:$BB$206,H$4,FALSE))=FALSE,VLOOKUP($F18,'Classement-Equipe'!$M$7:$BB$206,H$4,FALSE),"")</f>
        <v/>
      </c>
      <c r="I18" s="110" t="str">
        <f>IF(ISNA(VLOOKUP($F18,'Classement-Equipe'!$M$7:$BB$206,I$4,FALSE))=FALSE,VLOOKUP($F18,'Classement-Equipe'!$M$7:$BB$206,I$4,FALSE),"")</f>
        <v/>
      </c>
      <c r="J18" s="110" t="str">
        <f>IF(ISNA(VLOOKUP($F18,'Classement-Equipe'!$M$7:$BB$206,J$4,FALSE))=FALSE,VLOOKUP($F18,'Classement-Equipe'!$M$7:$BB$206,J$4,FALSE),"")</f>
        <v/>
      </c>
      <c r="K18" s="110" t="str">
        <f>IF(ISNA(VLOOKUP($F18,'Classement-Equipe'!$M$7:$BB$206,K$4,FALSE))=FALSE,VLOOKUP($F18,'Classement-Equipe'!$M$7:$BB$206,K$4,FALSE),"")</f>
        <v/>
      </c>
      <c r="L18" s="110" t="str">
        <f>IF(ISNA(VLOOKUP($F18,'Classement-Equipe'!$M$7:$BB$206,L$4,FALSE))=FALSE,VLOOKUP($F18,'Classement-Equipe'!$M$7:$BB$206,L$4,FALSE),"")</f>
        <v/>
      </c>
      <c r="M18" s="110" t="str">
        <f>IF(ISNA(VLOOKUP($F18,'Classement-Equipe'!$M$7:$BB$206,M$4,FALSE))=FALSE,VLOOKUP($F18,'Classement-Equipe'!$M$7:$BB$206,M$4,FALSE),"")</f>
        <v/>
      </c>
      <c r="N18" s="110" t="str">
        <f>IF(ISNA(VLOOKUP($F18,'Classement-Equipe'!$M$7:$BB$206,N$4,FALSE))=FALSE,VLOOKUP($F18,'Classement-Equipe'!$M$7:$BB$206,N$4,FALSE),"")</f>
        <v/>
      </c>
      <c r="O18" s="247" t="str">
        <f>IF(ISNA(VLOOKUP($F18,'Classement-Equipe'!$M$7:$BB$206,O$4,FALSE))=FALSE,VLOOKUP($F18,'Classement-Equipe'!$M$7:$BB$206,O$4,FALSE),"")</f>
        <v/>
      </c>
      <c r="P18" s="119" t="str">
        <f>IF(ISNA(VLOOKUP($F18,'Classement-Equipe'!$M$7:$BB$206,P$4,FALSE))=FALSE,VLOOKUP($F18,'Classement-Equipe'!$M$7:$BB$206,P$4,FALSE),"")</f>
        <v/>
      </c>
      <c r="Q18" s="278" t="str">
        <f>IF(A18="","",IF(G18='Paramètres SERIES'!$K$12,SUMIF($A$6:$A$207,A18,$P$6:$P$207),""))</f>
        <v/>
      </c>
      <c r="R18" s="110" t="str">
        <f t="shared" si="1"/>
        <v/>
      </c>
      <c r="S18" s="112">
        <f t="shared" si="2"/>
        <v>0</v>
      </c>
      <c r="T18" t="str">
        <f t="shared" si="3"/>
        <v/>
      </c>
    </row>
    <row r="19" spans="1:20" hidden="1" x14ac:dyDescent="0.25">
      <c r="A19" s="426" t="str">
        <f>IF('Recensement des Equipes'!$A110="","",'Recensement des Equipes'!$A110)</f>
        <v/>
      </c>
      <c r="B19" s="119" t="str">
        <f>IF('Recensement des Equipes'!$C$200="","",'Recensement des Equipes'!$C$200)</f>
        <v/>
      </c>
      <c r="C19" s="110" t="str">
        <f>IF('Recensement des Equipes'!$D$200="","",'Recensement des Equipes'!$D$200)</f>
        <v/>
      </c>
      <c r="D19" s="112" t="str">
        <f>IF('Recensement des Equipes'!$E$200="","",'Recensement des Equipes'!$E$200)</f>
        <v/>
      </c>
      <c r="E19" s="168" t="str">
        <f>IF('Recensement des Equipes'!$G$200="","",'Recensement des Equipes'!$G$200)</f>
        <v/>
      </c>
      <c r="F19" s="119" t="str">
        <f t="shared" si="0"/>
        <v/>
      </c>
      <c r="G19" s="112" t="str">
        <f>IF(A19="","",VLOOKUP(A19,Equipes!$A$5:$J$26,10,FALSE))</f>
        <v/>
      </c>
      <c r="H19" s="276" t="str">
        <f>IF(ISNA(VLOOKUP($F19,'Classement-Equipe'!$M$7:$BB$206,H$4,FALSE))=FALSE,VLOOKUP($F19,'Classement-Equipe'!$M$7:$BB$206,H$4,FALSE),"")</f>
        <v/>
      </c>
      <c r="I19" s="110" t="str">
        <f>IF(ISNA(VLOOKUP($F19,'Classement-Equipe'!$M$7:$BB$206,I$4,FALSE))=FALSE,VLOOKUP($F19,'Classement-Equipe'!$M$7:$BB$206,I$4,FALSE),"")</f>
        <v/>
      </c>
      <c r="J19" s="110" t="str">
        <f>IF(ISNA(VLOOKUP($F19,'Classement-Equipe'!$M$7:$BB$206,J$4,FALSE))=FALSE,VLOOKUP($F19,'Classement-Equipe'!$M$7:$BB$206,J$4,FALSE),"")</f>
        <v/>
      </c>
      <c r="K19" s="110" t="str">
        <f>IF(ISNA(VLOOKUP($F19,'Classement-Equipe'!$M$7:$BB$206,K$4,FALSE))=FALSE,VLOOKUP($F19,'Classement-Equipe'!$M$7:$BB$206,K$4,FALSE),"")</f>
        <v/>
      </c>
      <c r="L19" s="110" t="str">
        <f>IF(ISNA(VLOOKUP($F19,'Classement-Equipe'!$M$7:$BB$206,L$4,FALSE))=FALSE,VLOOKUP($F19,'Classement-Equipe'!$M$7:$BB$206,L$4,FALSE),"")</f>
        <v/>
      </c>
      <c r="M19" s="110" t="str">
        <f>IF(ISNA(VLOOKUP($F19,'Classement-Equipe'!$M$7:$BB$206,M$4,FALSE))=FALSE,VLOOKUP($F19,'Classement-Equipe'!$M$7:$BB$206,M$4,FALSE),"")</f>
        <v/>
      </c>
      <c r="N19" s="110" t="str">
        <f>IF(ISNA(VLOOKUP($F19,'Classement-Equipe'!$M$7:$BB$206,N$4,FALSE))=FALSE,VLOOKUP($F19,'Classement-Equipe'!$M$7:$BB$206,N$4,FALSE),"")</f>
        <v/>
      </c>
      <c r="O19" s="247" t="str">
        <f>IF(ISNA(VLOOKUP($F19,'Classement-Equipe'!$M$7:$BB$206,O$4,FALSE))=FALSE,VLOOKUP($F19,'Classement-Equipe'!$M$7:$BB$206,O$4,FALSE),"")</f>
        <v/>
      </c>
      <c r="P19" s="119" t="str">
        <f>IF(ISNA(VLOOKUP($F19,'Classement-Equipe'!$M$7:$BB$206,P$4,FALSE))=FALSE,VLOOKUP($F19,'Classement-Equipe'!$M$7:$BB$206,P$4,FALSE),"")</f>
        <v/>
      </c>
      <c r="Q19" s="278" t="str">
        <f>IF(A19="","",IF(G19='Paramètres SERIES'!$K$12,SUMIF($A$6:$A$207,A19,$P$6:$P$207),""))</f>
        <v/>
      </c>
      <c r="R19" s="110" t="str">
        <f t="shared" si="1"/>
        <v/>
      </c>
      <c r="S19" s="112">
        <f t="shared" si="2"/>
        <v>0</v>
      </c>
      <c r="T19" t="str">
        <f t="shared" si="3"/>
        <v/>
      </c>
    </row>
    <row r="20" spans="1:20" hidden="1" x14ac:dyDescent="0.25">
      <c r="A20" s="426" t="str">
        <f>IF('Recensement des Equipes'!$A111="","",'Recensement des Equipes'!$A111)</f>
        <v/>
      </c>
      <c r="B20" s="119" t="str">
        <f>IF('Recensement des Equipes'!$C$201="","",'Recensement des Equipes'!$C$201)</f>
        <v/>
      </c>
      <c r="C20" s="110" t="str">
        <f>IF('Recensement des Equipes'!$D$201="","",'Recensement des Equipes'!$D$201)</f>
        <v/>
      </c>
      <c r="D20" s="112" t="str">
        <f>IF('Recensement des Equipes'!$E$201="","",'Recensement des Equipes'!$E$201)</f>
        <v/>
      </c>
      <c r="E20" s="168" t="str">
        <f>IF('Recensement des Equipes'!$G$201="","",'Recensement des Equipes'!$G$201)</f>
        <v/>
      </c>
      <c r="F20" s="119" t="str">
        <f t="shared" si="0"/>
        <v/>
      </c>
      <c r="G20" s="112" t="str">
        <f>IF(A20="","",VLOOKUP(A20,Equipes!$A$5:$J$26,10,FALSE))</f>
        <v/>
      </c>
      <c r="H20" s="276" t="str">
        <f>IF(ISNA(VLOOKUP($F20,'Classement-Equipe'!$M$7:$BB$206,H$4,FALSE))=FALSE,VLOOKUP($F20,'Classement-Equipe'!$M$7:$BB$206,H$4,FALSE),"")</f>
        <v/>
      </c>
      <c r="I20" s="110" t="str">
        <f>IF(ISNA(VLOOKUP($F20,'Classement-Equipe'!$M$7:$BB$206,I$4,FALSE))=FALSE,VLOOKUP($F20,'Classement-Equipe'!$M$7:$BB$206,I$4,FALSE),"")</f>
        <v/>
      </c>
      <c r="J20" s="110" t="str">
        <f>IF(ISNA(VLOOKUP($F20,'Classement-Equipe'!$M$7:$BB$206,J$4,FALSE))=FALSE,VLOOKUP($F20,'Classement-Equipe'!$M$7:$BB$206,J$4,FALSE),"")</f>
        <v/>
      </c>
      <c r="K20" s="110" t="str">
        <f>IF(ISNA(VLOOKUP($F20,'Classement-Equipe'!$M$7:$BB$206,K$4,FALSE))=FALSE,VLOOKUP($F20,'Classement-Equipe'!$M$7:$BB$206,K$4,FALSE),"")</f>
        <v/>
      </c>
      <c r="L20" s="110" t="str">
        <f>IF(ISNA(VLOOKUP($F20,'Classement-Equipe'!$M$7:$BB$206,L$4,FALSE))=FALSE,VLOOKUP($F20,'Classement-Equipe'!$M$7:$BB$206,L$4,FALSE),"")</f>
        <v/>
      </c>
      <c r="M20" s="110" t="str">
        <f>IF(ISNA(VLOOKUP($F20,'Classement-Equipe'!$M$7:$BB$206,M$4,FALSE))=FALSE,VLOOKUP($F20,'Classement-Equipe'!$M$7:$BB$206,M$4,FALSE),"")</f>
        <v/>
      </c>
      <c r="N20" s="110" t="str">
        <f>IF(ISNA(VLOOKUP($F20,'Classement-Equipe'!$M$7:$BB$206,N$4,FALSE))=FALSE,VLOOKUP($F20,'Classement-Equipe'!$M$7:$BB$206,N$4,FALSE),"")</f>
        <v/>
      </c>
      <c r="O20" s="247" t="str">
        <f>IF(ISNA(VLOOKUP($F20,'Classement-Equipe'!$M$7:$BB$206,O$4,FALSE))=FALSE,VLOOKUP($F20,'Classement-Equipe'!$M$7:$BB$206,O$4,FALSE),"")</f>
        <v/>
      </c>
      <c r="P20" s="119" t="str">
        <f>IF(ISNA(VLOOKUP($F20,'Classement-Equipe'!$M$7:$BB$206,P$4,FALSE))=FALSE,VLOOKUP($F20,'Classement-Equipe'!$M$7:$BB$206,P$4,FALSE),"")</f>
        <v/>
      </c>
      <c r="Q20" s="278" t="str">
        <f>IF(A20="","",IF(G20='Paramètres SERIES'!$K$12,SUMIF($A$6:$A$207,A20,$P$6:$P$207),""))</f>
        <v/>
      </c>
      <c r="R20" s="110" t="str">
        <f t="shared" si="1"/>
        <v/>
      </c>
      <c r="S20" s="112">
        <f t="shared" si="2"/>
        <v>0</v>
      </c>
      <c r="T20" t="str">
        <f t="shared" si="3"/>
        <v/>
      </c>
    </row>
    <row r="21" spans="1:20" hidden="1" x14ac:dyDescent="0.25">
      <c r="A21" s="426" t="str">
        <f>IF('Recensement des Equipes'!$A112="","",'Recensement des Equipes'!$A112)</f>
        <v/>
      </c>
      <c r="B21" s="119" t="str">
        <f>IF('Recensement des Equipes'!$C$202="","",'Recensement des Equipes'!$C$202)</f>
        <v/>
      </c>
      <c r="C21" s="110" t="str">
        <f>IF('Recensement des Equipes'!$D$202="","",'Recensement des Equipes'!$D$202)</f>
        <v/>
      </c>
      <c r="D21" s="112" t="str">
        <f>IF('Recensement des Equipes'!$E$202="","",'Recensement des Equipes'!$E$202)</f>
        <v/>
      </c>
      <c r="E21" s="168" t="str">
        <f>IF('Recensement des Equipes'!$G$202="","",'Recensement des Equipes'!$G$202)</f>
        <v/>
      </c>
      <c r="F21" s="119" t="str">
        <f t="shared" si="0"/>
        <v/>
      </c>
      <c r="G21" s="112" t="str">
        <f>IF(A21="","",VLOOKUP(A21,Equipes!$A$5:$J$26,10,FALSE))</f>
        <v/>
      </c>
      <c r="H21" s="276" t="str">
        <f>IF(ISNA(VLOOKUP($F21,'Classement-Equipe'!$M$7:$BB$206,H$4,FALSE))=FALSE,VLOOKUP($F21,'Classement-Equipe'!$M$7:$BB$206,H$4,FALSE),"")</f>
        <v/>
      </c>
      <c r="I21" s="110" t="str">
        <f>IF(ISNA(VLOOKUP($F21,'Classement-Equipe'!$M$7:$BB$206,I$4,FALSE))=FALSE,VLOOKUP($F21,'Classement-Equipe'!$M$7:$BB$206,I$4,FALSE),"")</f>
        <v/>
      </c>
      <c r="J21" s="110" t="str">
        <f>IF(ISNA(VLOOKUP($F21,'Classement-Equipe'!$M$7:$BB$206,J$4,FALSE))=FALSE,VLOOKUP($F21,'Classement-Equipe'!$M$7:$BB$206,J$4,FALSE),"")</f>
        <v/>
      </c>
      <c r="K21" s="110" t="str">
        <f>IF(ISNA(VLOOKUP($F21,'Classement-Equipe'!$M$7:$BB$206,K$4,FALSE))=FALSE,VLOOKUP($F21,'Classement-Equipe'!$M$7:$BB$206,K$4,FALSE),"")</f>
        <v/>
      </c>
      <c r="L21" s="110" t="str">
        <f>IF(ISNA(VLOOKUP($F21,'Classement-Equipe'!$M$7:$BB$206,L$4,FALSE))=FALSE,VLOOKUP($F21,'Classement-Equipe'!$M$7:$BB$206,L$4,FALSE),"")</f>
        <v/>
      </c>
      <c r="M21" s="110" t="str">
        <f>IF(ISNA(VLOOKUP($F21,'Classement-Equipe'!$M$7:$BB$206,M$4,FALSE))=FALSE,VLOOKUP($F21,'Classement-Equipe'!$M$7:$BB$206,M$4,FALSE),"")</f>
        <v/>
      </c>
      <c r="N21" s="110" t="str">
        <f>IF(ISNA(VLOOKUP($F21,'Classement-Equipe'!$M$7:$BB$206,N$4,FALSE))=FALSE,VLOOKUP($F21,'Classement-Equipe'!$M$7:$BB$206,N$4,FALSE),"")</f>
        <v/>
      </c>
      <c r="O21" s="247" t="str">
        <f>IF(ISNA(VLOOKUP($F21,'Classement-Equipe'!$M$7:$BB$206,O$4,FALSE))=FALSE,VLOOKUP($F21,'Classement-Equipe'!$M$7:$BB$206,O$4,FALSE),"")</f>
        <v/>
      </c>
      <c r="P21" s="119" t="str">
        <f>IF(ISNA(VLOOKUP($F21,'Classement-Equipe'!$M$7:$BB$206,P$4,FALSE))=FALSE,VLOOKUP($F21,'Classement-Equipe'!$M$7:$BB$206,P$4,FALSE),"")</f>
        <v/>
      </c>
      <c r="Q21" s="278" t="str">
        <f>IF(A21="","",IF(G21='Paramètres SERIES'!$K$12,SUMIF($A$6:$A$207,A21,$P$6:$P$207),""))</f>
        <v/>
      </c>
      <c r="R21" s="110" t="str">
        <f t="shared" si="1"/>
        <v/>
      </c>
      <c r="S21" s="112">
        <f t="shared" si="2"/>
        <v>0</v>
      </c>
      <c r="T21" t="str">
        <f t="shared" si="3"/>
        <v/>
      </c>
    </row>
    <row r="22" spans="1:20" hidden="1" x14ac:dyDescent="0.25">
      <c r="A22" s="426" t="str">
        <f>IF('Recensement des Equipes'!$A113="","",'Recensement des Equipes'!$A113)</f>
        <v/>
      </c>
      <c r="B22" s="119" t="str">
        <f>IF('Recensement des Equipes'!$C$203="","",'Recensement des Equipes'!$C$203)</f>
        <v/>
      </c>
      <c r="C22" s="110" t="str">
        <f>IF('Recensement des Equipes'!$D$203="","",'Recensement des Equipes'!$D$203)</f>
        <v/>
      </c>
      <c r="D22" s="112" t="str">
        <f>IF('Recensement des Equipes'!$E$203="","",'Recensement des Equipes'!$E$203)</f>
        <v/>
      </c>
      <c r="E22" s="168" t="str">
        <f>IF('Recensement des Equipes'!$G$203="","",'Recensement des Equipes'!$G$203)</f>
        <v/>
      </c>
      <c r="F22" s="119" t="str">
        <f t="shared" si="0"/>
        <v/>
      </c>
      <c r="G22" s="112" t="str">
        <f>IF(A22="","",VLOOKUP(A22,Equipes!$A$5:$J$26,10,FALSE))</f>
        <v/>
      </c>
      <c r="H22" s="276" t="str">
        <f>IF(ISNA(VLOOKUP($F22,'Classement-Equipe'!$M$7:$BB$206,H$4,FALSE))=FALSE,VLOOKUP($F22,'Classement-Equipe'!$M$7:$BB$206,H$4,FALSE),"")</f>
        <v/>
      </c>
      <c r="I22" s="110" t="str">
        <f>IF(ISNA(VLOOKUP($F22,'Classement-Equipe'!$M$7:$BB$206,I$4,FALSE))=FALSE,VLOOKUP($F22,'Classement-Equipe'!$M$7:$BB$206,I$4,FALSE),"")</f>
        <v/>
      </c>
      <c r="J22" s="110" t="str">
        <f>IF(ISNA(VLOOKUP($F22,'Classement-Equipe'!$M$7:$BB$206,J$4,FALSE))=FALSE,VLOOKUP($F22,'Classement-Equipe'!$M$7:$BB$206,J$4,FALSE),"")</f>
        <v/>
      </c>
      <c r="K22" s="110" t="str">
        <f>IF(ISNA(VLOOKUP($F22,'Classement-Equipe'!$M$7:$BB$206,K$4,FALSE))=FALSE,VLOOKUP($F22,'Classement-Equipe'!$M$7:$BB$206,K$4,FALSE),"")</f>
        <v/>
      </c>
      <c r="L22" s="110" t="str">
        <f>IF(ISNA(VLOOKUP($F22,'Classement-Equipe'!$M$7:$BB$206,L$4,FALSE))=FALSE,VLOOKUP($F22,'Classement-Equipe'!$M$7:$BB$206,L$4,FALSE),"")</f>
        <v/>
      </c>
      <c r="M22" s="110" t="str">
        <f>IF(ISNA(VLOOKUP($F22,'Classement-Equipe'!$M$7:$BB$206,M$4,FALSE))=FALSE,VLOOKUP($F22,'Classement-Equipe'!$M$7:$BB$206,M$4,FALSE),"")</f>
        <v/>
      </c>
      <c r="N22" s="110" t="str">
        <f>IF(ISNA(VLOOKUP($F22,'Classement-Equipe'!$M$7:$BB$206,N$4,FALSE))=FALSE,VLOOKUP($F22,'Classement-Equipe'!$M$7:$BB$206,N$4,FALSE),"")</f>
        <v/>
      </c>
      <c r="O22" s="247" t="str">
        <f>IF(ISNA(VLOOKUP($F22,'Classement-Equipe'!$M$7:$BB$206,O$4,FALSE))=FALSE,VLOOKUP($F22,'Classement-Equipe'!$M$7:$BB$206,O$4,FALSE),"")</f>
        <v/>
      </c>
      <c r="P22" s="119" t="str">
        <f>IF(ISNA(VLOOKUP($F22,'Classement-Equipe'!$M$7:$BB$206,P$4,FALSE))=FALSE,VLOOKUP($F22,'Classement-Equipe'!$M$7:$BB$206,P$4,FALSE),"")</f>
        <v/>
      </c>
      <c r="Q22" s="278" t="str">
        <f>IF(A22="","",IF(G22='Paramètres SERIES'!$K$12,SUMIF($A$6:$A$207,A22,$P$6:$P$207),""))</f>
        <v/>
      </c>
      <c r="R22" s="110" t="str">
        <f t="shared" si="1"/>
        <v/>
      </c>
      <c r="S22" s="112">
        <f t="shared" si="2"/>
        <v>0</v>
      </c>
      <c r="T22" t="str">
        <f t="shared" si="3"/>
        <v/>
      </c>
    </row>
    <row r="23" spans="1:20" hidden="1" x14ac:dyDescent="0.25">
      <c r="A23" s="426" t="str">
        <f>IF('Recensement des Equipes'!$A114="","",'Recensement des Equipes'!$A114)</f>
        <v/>
      </c>
      <c r="B23" s="119" t="str">
        <f>IF('Recensement des Equipes'!$C$204="","",'Recensement des Equipes'!$C$204)</f>
        <v/>
      </c>
      <c r="C23" s="110" t="str">
        <f>IF('Recensement des Equipes'!$D$204="","",'Recensement des Equipes'!$D$204)</f>
        <v/>
      </c>
      <c r="D23" s="112" t="str">
        <f>IF('Recensement des Equipes'!$E$204="","",'Recensement des Equipes'!$E$204)</f>
        <v/>
      </c>
      <c r="E23" s="168" t="str">
        <f>IF('Recensement des Equipes'!$G$204="","",'Recensement des Equipes'!$G$204)</f>
        <v/>
      </c>
      <c r="F23" s="119" t="str">
        <f t="shared" si="0"/>
        <v/>
      </c>
      <c r="G23" s="112" t="str">
        <f>IF(A23="","",VLOOKUP(A23,Equipes!$A$5:$J$26,10,FALSE))</f>
        <v/>
      </c>
      <c r="H23" s="276" t="str">
        <f>IF(ISNA(VLOOKUP($F23,'Classement-Equipe'!$M$7:$BB$206,H$4,FALSE))=FALSE,VLOOKUP($F23,'Classement-Equipe'!$M$7:$BB$206,H$4,FALSE),"")</f>
        <v/>
      </c>
      <c r="I23" s="110" t="str">
        <f>IF(ISNA(VLOOKUP($F23,'Classement-Equipe'!$M$7:$BB$206,I$4,FALSE))=FALSE,VLOOKUP($F23,'Classement-Equipe'!$M$7:$BB$206,I$4,FALSE),"")</f>
        <v/>
      </c>
      <c r="J23" s="110" t="str">
        <f>IF(ISNA(VLOOKUP($F23,'Classement-Equipe'!$M$7:$BB$206,J$4,FALSE))=FALSE,VLOOKUP($F23,'Classement-Equipe'!$M$7:$BB$206,J$4,FALSE),"")</f>
        <v/>
      </c>
      <c r="K23" s="110" t="str">
        <f>IF(ISNA(VLOOKUP($F23,'Classement-Equipe'!$M$7:$BB$206,K$4,FALSE))=FALSE,VLOOKUP($F23,'Classement-Equipe'!$M$7:$BB$206,K$4,FALSE),"")</f>
        <v/>
      </c>
      <c r="L23" s="110" t="str">
        <f>IF(ISNA(VLOOKUP($F23,'Classement-Equipe'!$M$7:$BB$206,L$4,FALSE))=FALSE,VLOOKUP($F23,'Classement-Equipe'!$M$7:$BB$206,L$4,FALSE),"")</f>
        <v/>
      </c>
      <c r="M23" s="110" t="str">
        <f>IF(ISNA(VLOOKUP($F23,'Classement-Equipe'!$M$7:$BB$206,M$4,FALSE))=FALSE,VLOOKUP($F23,'Classement-Equipe'!$M$7:$BB$206,M$4,FALSE),"")</f>
        <v/>
      </c>
      <c r="N23" s="110" t="str">
        <f>IF(ISNA(VLOOKUP($F23,'Classement-Equipe'!$M$7:$BB$206,N$4,FALSE))=FALSE,VLOOKUP($F23,'Classement-Equipe'!$M$7:$BB$206,N$4,FALSE),"")</f>
        <v/>
      </c>
      <c r="O23" s="247" t="str">
        <f>IF(ISNA(VLOOKUP($F23,'Classement-Equipe'!$M$7:$BB$206,O$4,FALSE))=FALSE,VLOOKUP($F23,'Classement-Equipe'!$M$7:$BB$206,O$4,FALSE),"")</f>
        <v/>
      </c>
      <c r="P23" s="119" t="str">
        <f>IF(ISNA(VLOOKUP($F23,'Classement-Equipe'!$M$7:$BB$206,P$4,FALSE))=FALSE,VLOOKUP($F23,'Classement-Equipe'!$M$7:$BB$206,P$4,FALSE),"")</f>
        <v/>
      </c>
      <c r="Q23" s="278" t="str">
        <f>IF(A23="","",IF(G23='Paramètres SERIES'!$K$12,SUMIF($A$6:$A$207,A23,$P$6:$P$207),""))</f>
        <v/>
      </c>
      <c r="R23" s="110" t="str">
        <f t="shared" si="1"/>
        <v/>
      </c>
      <c r="S23" s="112">
        <f t="shared" si="2"/>
        <v>0</v>
      </c>
      <c r="T23" t="str">
        <f t="shared" si="3"/>
        <v/>
      </c>
    </row>
    <row r="24" spans="1:20" hidden="1" x14ac:dyDescent="0.25">
      <c r="A24" s="426" t="str">
        <f>IF('Recensement des Equipes'!$A115="","",'Recensement des Equipes'!$A115)</f>
        <v/>
      </c>
      <c r="B24" s="119" t="str">
        <f>IF('Recensement des Equipes'!$C$205="","",'Recensement des Equipes'!$C$205)</f>
        <v/>
      </c>
      <c r="C24" s="110" t="str">
        <f>IF('Recensement des Equipes'!$D$205="","",'Recensement des Equipes'!$D$205)</f>
        <v/>
      </c>
      <c r="D24" s="112" t="str">
        <f>IF('Recensement des Equipes'!$E$205="","",'Recensement des Equipes'!$E$205)</f>
        <v/>
      </c>
      <c r="E24" s="168" t="str">
        <f>IF('Recensement des Equipes'!$G$205="","",'Recensement des Equipes'!$G$205)</f>
        <v/>
      </c>
      <c r="F24" s="119" t="str">
        <f t="shared" si="0"/>
        <v/>
      </c>
      <c r="G24" s="112" t="str">
        <f>IF(A24="","",VLOOKUP(A24,Equipes!$A$5:$J$26,10,FALSE))</f>
        <v/>
      </c>
      <c r="H24" s="276" t="str">
        <f>IF(ISNA(VLOOKUP($F24,'Classement-Equipe'!$M$7:$BB$206,H$4,FALSE))=FALSE,VLOOKUP($F24,'Classement-Equipe'!$M$7:$BB$206,H$4,FALSE),"")</f>
        <v/>
      </c>
      <c r="I24" s="110" t="str">
        <f>IF(ISNA(VLOOKUP($F24,'Classement-Equipe'!$M$7:$BB$206,I$4,FALSE))=FALSE,VLOOKUP($F24,'Classement-Equipe'!$M$7:$BB$206,I$4,FALSE),"")</f>
        <v/>
      </c>
      <c r="J24" s="110" t="str">
        <f>IF(ISNA(VLOOKUP($F24,'Classement-Equipe'!$M$7:$BB$206,J$4,FALSE))=FALSE,VLOOKUP($F24,'Classement-Equipe'!$M$7:$BB$206,J$4,FALSE),"")</f>
        <v/>
      </c>
      <c r="K24" s="110" t="str">
        <f>IF(ISNA(VLOOKUP($F24,'Classement-Equipe'!$M$7:$BB$206,K$4,FALSE))=FALSE,VLOOKUP($F24,'Classement-Equipe'!$M$7:$BB$206,K$4,FALSE),"")</f>
        <v/>
      </c>
      <c r="L24" s="110" t="str">
        <f>IF(ISNA(VLOOKUP($F24,'Classement-Equipe'!$M$7:$BB$206,L$4,FALSE))=FALSE,VLOOKUP($F24,'Classement-Equipe'!$M$7:$BB$206,L$4,FALSE),"")</f>
        <v/>
      </c>
      <c r="M24" s="110" t="str">
        <f>IF(ISNA(VLOOKUP($F24,'Classement-Equipe'!$M$7:$BB$206,M$4,FALSE))=FALSE,VLOOKUP($F24,'Classement-Equipe'!$M$7:$BB$206,M$4,FALSE),"")</f>
        <v/>
      </c>
      <c r="N24" s="110" t="str">
        <f>IF(ISNA(VLOOKUP($F24,'Classement-Equipe'!$M$7:$BB$206,N$4,FALSE))=FALSE,VLOOKUP($F24,'Classement-Equipe'!$M$7:$BB$206,N$4,FALSE),"")</f>
        <v/>
      </c>
      <c r="O24" s="247" t="str">
        <f>IF(ISNA(VLOOKUP($F24,'Classement-Equipe'!$M$7:$BB$206,O$4,FALSE))=FALSE,VLOOKUP($F24,'Classement-Equipe'!$M$7:$BB$206,O$4,FALSE),"")</f>
        <v/>
      </c>
      <c r="P24" s="119" t="str">
        <f>IF(ISNA(VLOOKUP($F24,'Classement-Equipe'!$M$7:$BB$206,P$4,FALSE))=FALSE,VLOOKUP($F24,'Classement-Equipe'!$M$7:$BB$206,P$4,FALSE),"")</f>
        <v/>
      </c>
      <c r="Q24" s="278" t="str">
        <f>IF(A24="","",IF(G24='Paramètres SERIES'!$K$12,SUMIF($A$6:$A$207,A24,$P$6:$P$207),""))</f>
        <v/>
      </c>
      <c r="R24" s="110" t="str">
        <f t="shared" si="1"/>
        <v/>
      </c>
      <c r="S24" s="112">
        <f t="shared" si="2"/>
        <v>0</v>
      </c>
      <c r="T24" t="str">
        <f t="shared" si="3"/>
        <v/>
      </c>
    </row>
    <row r="25" spans="1:20" hidden="1" x14ac:dyDescent="0.25">
      <c r="A25" s="426" t="str">
        <f>IF('Recensement des Equipes'!$A116="","",'Recensement des Equipes'!$A116)</f>
        <v/>
      </c>
      <c r="B25" s="119" t="str">
        <f>IF('Recensement des Equipes'!$C$206="","",'Recensement des Equipes'!$C$206)</f>
        <v/>
      </c>
      <c r="C25" s="110" t="str">
        <f>IF('Recensement des Equipes'!$D$206="","",'Recensement des Equipes'!$D$206)</f>
        <v/>
      </c>
      <c r="D25" s="112" t="str">
        <f>IF('Recensement des Equipes'!$E$206="","",'Recensement des Equipes'!$E$206)</f>
        <v/>
      </c>
      <c r="E25" s="168" t="str">
        <f>IF('Recensement des Equipes'!$G$206="","",'Recensement des Equipes'!$G$206)</f>
        <v/>
      </c>
      <c r="F25" s="119" t="str">
        <f t="shared" si="0"/>
        <v/>
      </c>
      <c r="G25" s="112" t="str">
        <f>IF(A25="","",VLOOKUP(A25,Equipes!$A$5:$J$26,10,FALSE))</f>
        <v/>
      </c>
      <c r="H25" s="276" t="str">
        <f>IF(ISNA(VLOOKUP($F25,'Classement-Equipe'!$M$7:$BB$206,H$4,FALSE))=FALSE,VLOOKUP($F25,'Classement-Equipe'!$M$7:$BB$206,H$4,FALSE),"")</f>
        <v/>
      </c>
      <c r="I25" s="110" t="str">
        <f>IF(ISNA(VLOOKUP($F25,'Classement-Equipe'!$M$7:$BB$206,I$4,FALSE))=FALSE,VLOOKUP($F25,'Classement-Equipe'!$M$7:$BB$206,I$4,FALSE),"")</f>
        <v/>
      </c>
      <c r="J25" s="110" t="str">
        <f>IF(ISNA(VLOOKUP($F25,'Classement-Equipe'!$M$7:$BB$206,J$4,FALSE))=FALSE,VLOOKUP($F25,'Classement-Equipe'!$M$7:$BB$206,J$4,FALSE),"")</f>
        <v/>
      </c>
      <c r="K25" s="110" t="str">
        <f>IF(ISNA(VLOOKUP($F25,'Classement-Equipe'!$M$7:$BB$206,K$4,FALSE))=FALSE,VLOOKUP($F25,'Classement-Equipe'!$M$7:$BB$206,K$4,FALSE),"")</f>
        <v/>
      </c>
      <c r="L25" s="110" t="str">
        <f>IF(ISNA(VLOOKUP($F25,'Classement-Equipe'!$M$7:$BB$206,L$4,FALSE))=FALSE,VLOOKUP($F25,'Classement-Equipe'!$M$7:$BB$206,L$4,FALSE),"")</f>
        <v/>
      </c>
      <c r="M25" s="110" t="str">
        <f>IF(ISNA(VLOOKUP($F25,'Classement-Equipe'!$M$7:$BB$206,M$4,FALSE))=FALSE,VLOOKUP($F25,'Classement-Equipe'!$M$7:$BB$206,M$4,FALSE),"")</f>
        <v/>
      </c>
      <c r="N25" s="110" t="str">
        <f>IF(ISNA(VLOOKUP($F25,'Classement-Equipe'!$M$7:$BB$206,N$4,FALSE))=FALSE,VLOOKUP($F25,'Classement-Equipe'!$M$7:$BB$206,N$4,FALSE),"")</f>
        <v/>
      </c>
      <c r="O25" s="247" t="str">
        <f>IF(ISNA(VLOOKUP($F25,'Classement-Equipe'!$M$7:$BB$206,O$4,FALSE))=FALSE,VLOOKUP($F25,'Classement-Equipe'!$M$7:$BB$206,O$4,FALSE),"")</f>
        <v/>
      </c>
      <c r="P25" s="119" t="str">
        <f>IF(ISNA(VLOOKUP($F25,'Classement-Equipe'!$M$7:$BB$206,P$4,FALSE))=FALSE,VLOOKUP($F25,'Classement-Equipe'!$M$7:$BB$206,P$4,FALSE),"")</f>
        <v/>
      </c>
      <c r="Q25" s="278" t="str">
        <f>IF(A25="","",IF(G25='Paramètres SERIES'!$K$12,SUMIF($A$6:$A$207,A25,$P$6:$P$207),""))</f>
        <v/>
      </c>
      <c r="R25" s="110" t="str">
        <f t="shared" si="1"/>
        <v/>
      </c>
      <c r="S25" s="112">
        <f t="shared" si="2"/>
        <v>0</v>
      </c>
      <c r="T25" t="str">
        <f t="shared" si="3"/>
        <v/>
      </c>
    </row>
    <row r="26" spans="1:20" hidden="1" x14ac:dyDescent="0.25">
      <c r="A26" s="426" t="str">
        <f>IF('Recensement des Equipes'!$A117="","",'Recensement des Equipes'!$A117)</f>
        <v/>
      </c>
      <c r="B26" s="119" t="str">
        <f>IF('Recensement des Equipes'!$C$207="","",'Recensement des Equipes'!$C$207)</f>
        <v/>
      </c>
      <c r="C26" s="110" t="str">
        <f>IF('Recensement des Equipes'!$D$207="","",'Recensement des Equipes'!$D$207)</f>
        <v/>
      </c>
      <c r="D26" s="112" t="str">
        <f>IF('Recensement des Equipes'!$E$207="","",'Recensement des Equipes'!$E$207)</f>
        <v/>
      </c>
      <c r="E26" s="168" t="str">
        <f>IF('Recensement des Equipes'!$G$207="","",'Recensement des Equipes'!$G$207)</f>
        <v/>
      </c>
      <c r="F26" s="119" t="str">
        <f t="shared" si="0"/>
        <v/>
      </c>
      <c r="G26" s="112" t="str">
        <f>IF(A26="","",VLOOKUP(A26,Equipes!$A$5:$J$26,10,FALSE))</f>
        <v/>
      </c>
      <c r="H26" s="276" t="str">
        <f>IF(ISNA(VLOOKUP($F26,'Classement-Equipe'!$M$7:$BB$206,H$4,FALSE))=FALSE,VLOOKUP($F26,'Classement-Equipe'!$M$7:$BB$206,H$4,FALSE),"")</f>
        <v/>
      </c>
      <c r="I26" s="110" t="str">
        <f>IF(ISNA(VLOOKUP($F26,'Classement-Equipe'!$M$7:$BB$206,I$4,FALSE))=FALSE,VLOOKUP($F26,'Classement-Equipe'!$M$7:$BB$206,I$4,FALSE),"")</f>
        <v/>
      </c>
      <c r="J26" s="110" t="str">
        <f>IF(ISNA(VLOOKUP($F26,'Classement-Equipe'!$M$7:$BB$206,J$4,FALSE))=FALSE,VLOOKUP($F26,'Classement-Equipe'!$M$7:$BB$206,J$4,FALSE),"")</f>
        <v/>
      </c>
      <c r="K26" s="110" t="str">
        <f>IF(ISNA(VLOOKUP($F26,'Classement-Equipe'!$M$7:$BB$206,K$4,FALSE))=FALSE,VLOOKUP($F26,'Classement-Equipe'!$M$7:$BB$206,K$4,FALSE),"")</f>
        <v/>
      </c>
      <c r="L26" s="110" t="str">
        <f>IF(ISNA(VLOOKUP($F26,'Classement-Equipe'!$M$7:$BB$206,L$4,FALSE))=FALSE,VLOOKUP($F26,'Classement-Equipe'!$M$7:$BB$206,L$4,FALSE),"")</f>
        <v/>
      </c>
      <c r="M26" s="110" t="str">
        <f>IF(ISNA(VLOOKUP($F26,'Classement-Equipe'!$M$7:$BB$206,M$4,FALSE))=FALSE,VLOOKUP($F26,'Classement-Equipe'!$M$7:$BB$206,M$4,FALSE),"")</f>
        <v/>
      </c>
      <c r="N26" s="110" t="str">
        <f>IF(ISNA(VLOOKUP($F26,'Classement-Equipe'!$M$7:$BB$206,N$4,FALSE))=FALSE,VLOOKUP($F26,'Classement-Equipe'!$M$7:$BB$206,N$4,FALSE),"")</f>
        <v/>
      </c>
      <c r="O26" s="247" t="str">
        <f>IF(ISNA(VLOOKUP($F26,'Classement-Equipe'!$M$7:$BB$206,O$4,FALSE))=FALSE,VLOOKUP($F26,'Classement-Equipe'!$M$7:$BB$206,O$4,FALSE),"")</f>
        <v/>
      </c>
      <c r="P26" s="119" t="str">
        <f>IF(ISNA(VLOOKUP($F26,'Classement-Equipe'!$M$7:$BB$206,P$4,FALSE))=FALSE,VLOOKUP($F26,'Classement-Equipe'!$M$7:$BB$206,P$4,FALSE),"")</f>
        <v/>
      </c>
      <c r="Q26" s="278" t="str">
        <f>IF(A26="","",IF(G26='Paramètres SERIES'!$K$12,SUMIF($A$6:$A$207,A26,$P$6:$P$207),""))</f>
        <v/>
      </c>
      <c r="R26" s="110" t="str">
        <f t="shared" si="1"/>
        <v/>
      </c>
      <c r="S26" s="112">
        <f t="shared" si="2"/>
        <v>0</v>
      </c>
      <c r="T26" t="str">
        <f t="shared" si="3"/>
        <v/>
      </c>
    </row>
    <row r="27" spans="1:20" hidden="1" x14ac:dyDescent="0.25">
      <c r="A27" s="426" t="str">
        <f>IF('Recensement des Equipes'!$A118="","",'Recensement des Equipes'!$A118)</f>
        <v/>
      </c>
      <c r="B27" s="119" t="str">
        <f>IF('Recensement des Equipes'!$C$208="","",'Recensement des Equipes'!$C$208)</f>
        <v/>
      </c>
      <c r="C27" s="110" t="str">
        <f>IF('Recensement des Equipes'!$D$208="","",'Recensement des Equipes'!$D$208)</f>
        <v/>
      </c>
      <c r="D27" s="112" t="str">
        <f>IF('Recensement des Equipes'!$E$208="","",'Recensement des Equipes'!$E$208)</f>
        <v/>
      </c>
      <c r="E27" s="168" t="str">
        <f>IF('Recensement des Equipes'!$G$208="","",'Recensement des Equipes'!$G$208)</f>
        <v/>
      </c>
      <c r="F27" s="119" t="str">
        <f t="shared" si="0"/>
        <v/>
      </c>
      <c r="G27" s="112" t="str">
        <f>IF(A27="","",VLOOKUP(A27,Equipes!$A$5:$J$26,10,FALSE))</f>
        <v/>
      </c>
      <c r="H27" s="276" t="str">
        <f>IF(ISNA(VLOOKUP($F27,'Classement-Equipe'!$M$7:$BB$206,H$4,FALSE))=FALSE,VLOOKUP($F27,'Classement-Equipe'!$M$7:$BB$206,H$4,FALSE),"")</f>
        <v/>
      </c>
      <c r="I27" s="110" t="str">
        <f>IF(ISNA(VLOOKUP($F27,'Classement-Equipe'!$M$7:$BB$206,I$4,FALSE))=FALSE,VLOOKUP($F27,'Classement-Equipe'!$M$7:$BB$206,I$4,FALSE),"")</f>
        <v/>
      </c>
      <c r="J27" s="110" t="str">
        <f>IF(ISNA(VLOOKUP($F27,'Classement-Equipe'!$M$7:$BB$206,J$4,FALSE))=FALSE,VLOOKUP($F27,'Classement-Equipe'!$M$7:$BB$206,J$4,FALSE),"")</f>
        <v/>
      </c>
      <c r="K27" s="110" t="str">
        <f>IF(ISNA(VLOOKUP($F27,'Classement-Equipe'!$M$7:$BB$206,K$4,FALSE))=FALSE,VLOOKUP($F27,'Classement-Equipe'!$M$7:$BB$206,K$4,FALSE),"")</f>
        <v/>
      </c>
      <c r="L27" s="110" t="str">
        <f>IF(ISNA(VLOOKUP($F27,'Classement-Equipe'!$M$7:$BB$206,L$4,FALSE))=FALSE,VLOOKUP($F27,'Classement-Equipe'!$M$7:$BB$206,L$4,FALSE),"")</f>
        <v/>
      </c>
      <c r="M27" s="110" t="str">
        <f>IF(ISNA(VLOOKUP($F27,'Classement-Equipe'!$M$7:$BB$206,M$4,FALSE))=FALSE,VLOOKUP($F27,'Classement-Equipe'!$M$7:$BB$206,M$4,FALSE),"")</f>
        <v/>
      </c>
      <c r="N27" s="110" t="str">
        <f>IF(ISNA(VLOOKUP($F27,'Classement-Equipe'!$M$7:$BB$206,N$4,FALSE))=FALSE,VLOOKUP($F27,'Classement-Equipe'!$M$7:$BB$206,N$4,FALSE),"")</f>
        <v/>
      </c>
      <c r="O27" s="247" t="str">
        <f>IF(ISNA(VLOOKUP($F27,'Classement-Equipe'!$M$7:$BB$206,O$4,FALSE))=FALSE,VLOOKUP($F27,'Classement-Equipe'!$M$7:$BB$206,O$4,FALSE),"")</f>
        <v/>
      </c>
      <c r="P27" s="119" t="str">
        <f>IF(ISNA(VLOOKUP($F27,'Classement-Equipe'!$M$7:$BB$206,P$4,FALSE))=FALSE,VLOOKUP($F27,'Classement-Equipe'!$M$7:$BB$206,P$4,FALSE),"")</f>
        <v/>
      </c>
      <c r="Q27" s="278" t="str">
        <f>IF(A27="","",IF(G27='Paramètres SERIES'!$K$12,SUMIF($A$6:$A$207,A27,$P$6:$P$207),""))</f>
        <v/>
      </c>
      <c r="R27" s="110" t="str">
        <f t="shared" si="1"/>
        <v/>
      </c>
      <c r="S27" s="112">
        <f t="shared" si="2"/>
        <v>0</v>
      </c>
      <c r="T27" t="str">
        <f t="shared" si="3"/>
        <v/>
      </c>
    </row>
    <row r="28" spans="1:20" hidden="1" x14ac:dyDescent="0.25">
      <c r="A28" s="426" t="str">
        <f>IF('Recensement des Equipes'!$A119="","",'Recensement des Equipes'!$A119)</f>
        <v/>
      </c>
      <c r="B28" s="119" t="str">
        <f>IF('Recensement des Equipes'!$C$209="","",'Recensement des Equipes'!$C$209)</f>
        <v/>
      </c>
      <c r="C28" s="110" t="str">
        <f>IF('Recensement des Equipes'!$D$209="","",'Recensement des Equipes'!$D$209)</f>
        <v/>
      </c>
      <c r="D28" s="112" t="str">
        <f>IF('Recensement des Equipes'!$E$209="","",'Recensement des Equipes'!$E$209)</f>
        <v/>
      </c>
      <c r="E28" s="168" t="str">
        <f>IF('Recensement des Equipes'!$G$209="","",'Recensement des Equipes'!$G$209)</f>
        <v/>
      </c>
      <c r="F28" s="119" t="str">
        <f t="shared" si="0"/>
        <v/>
      </c>
      <c r="G28" s="112" t="str">
        <f>IF(A28="","",VLOOKUP(A28,Equipes!$A$5:$J$26,10,FALSE))</f>
        <v/>
      </c>
      <c r="H28" s="276" t="str">
        <f>IF(ISNA(VLOOKUP($F28,'Classement-Equipe'!$M$7:$BB$206,H$4,FALSE))=FALSE,VLOOKUP($F28,'Classement-Equipe'!$M$7:$BB$206,H$4,FALSE),"")</f>
        <v/>
      </c>
      <c r="I28" s="110" t="str">
        <f>IF(ISNA(VLOOKUP($F28,'Classement-Equipe'!$M$7:$BB$206,I$4,FALSE))=FALSE,VLOOKUP($F28,'Classement-Equipe'!$M$7:$BB$206,I$4,FALSE),"")</f>
        <v/>
      </c>
      <c r="J28" s="110" t="str">
        <f>IF(ISNA(VLOOKUP($F28,'Classement-Equipe'!$M$7:$BB$206,J$4,FALSE))=FALSE,VLOOKUP($F28,'Classement-Equipe'!$M$7:$BB$206,J$4,FALSE),"")</f>
        <v/>
      </c>
      <c r="K28" s="110" t="str">
        <f>IF(ISNA(VLOOKUP($F28,'Classement-Equipe'!$M$7:$BB$206,K$4,FALSE))=FALSE,VLOOKUP($F28,'Classement-Equipe'!$M$7:$BB$206,K$4,FALSE),"")</f>
        <v/>
      </c>
      <c r="L28" s="110" t="str">
        <f>IF(ISNA(VLOOKUP($F28,'Classement-Equipe'!$M$7:$BB$206,L$4,FALSE))=FALSE,VLOOKUP($F28,'Classement-Equipe'!$M$7:$BB$206,L$4,FALSE),"")</f>
        <v/>
      </c>
      <c r="M28" s="110" t="str">
        <f>IF(ISNA(VLOOKUP($F28,'Classement-Equipe'!$M$7:$BB$206,M$4,FALSE))=FALSE,VLOOKUP($F28,'Classement-Equipe'!$M$7:$BB$206,M$4,FALSE),"")</f>
        <v/>
      </c>
      <c r="N28" s="110" t="str">
        <f>IF(ISNA(VLOOKUP($F28,'Classement-Equipe'!$M$7:$BB$206,N$4,FALSE))=FALSE,VLOOKUP($F28,'Classement-Equipe'!$M$7:$BB$206,N$4,FALSE),"")</f>
        <v/>
      </c>
      <c r="O28" s="247" t="str">
        <f>IF(ISNA(VLOOKUP($F28,'Classement-Equipe'!$M$7:$BB$206,O$4,FALSE))=FALSE,VLOOKUP($F28,'Classement-Equipe'!$M$7:$BB$206,O$4,FALSE),"")</f>
        <v/>
      </c>
      <c r="P28" s="119" t="str">
        <f>IF(ISNA(VLOOKUP($F28,'Classement-Equipe'!$M$7:$BB$206,P$4,FALSE))=FALSE,VLOOKUP($F28,'Classement-Equipe'!$M$7:$BB$206,P$4,FALSE),"")</f>
        <v/>
      </c>
      <c r="Q28" s="278" t="str">
        <f>IF(A28="","",IF(G28='Paramètres SERIES'!$K$12,SUMIF($A$6:$A$207,A28,$P$6:$P$207),""))</f>
        <v/>
      </c>
      <c r="R28" s="110" t="str">
        <f t="shared" si="1"/>
        <v/>
      </c>
      <c r="S28" s="112">
        <f t="shared" si="2"/>
        <v>0</v>
      </c>
      <c r="T28" t="str">
        <f t="shared" si="3"/>
        <v/>
      </c>
    </row>
    <row r="29" spans="1:20" hidden="1" x14ac:dyDescent="0.25">
      <c r="A29" s="426" t="str">
        <f>IF('Recensement des Equipes'!$A120="","",'Recensement des Equipes'!$A120)</f>
        <v/>
      </c>
      <c r="B29" s="119" t="str">
        <f>IF('Recensement des Equipes'!$C$210="","",'Recensement des Equipes'!$C$210)</f>
        <v/>
      </c>
      <c r="C29" s="110" t="str">
        <f>IF('Recensement des Equipes'!$D$210="","",'Recensement des Equipes'!$D$210)</f>
        <v/>
      </c>
      <c r="D29" s="112" t="str">
        <f>IF('Recensement des Equipes'!$E$210="","",'Recensement des Equipes'!$E$210)</f>
        <v/>
      </c>
      <c r="E29" s="168" t="str">
        <f>IF('Recensement des Equipes'!$G$210="","",'Recensement des Equipes'!$G$210)</f>
        <v/>
      </c>
      <c r="F29" s="119" t="str">
        <f t="shared" si="0"/>
        <v/>
      </c>
      <c r="G29" s="112" t="str">
        <f>IF(A29="","",VLOOKUP(A29,Equipes!$A$5:$J$26,10,FALSE))</f>
        <v/>
      </c>
      <c r="H29" s="276" t="str">
        <f>IF(ISNA(VLOOKUP($F29,'Classement-Equipe'!$M$7:$BB$206,H$4,FALSE))=FALSE,VLOOKUP($F29,'Classement-Equipe'!$M$7:$BB$206,H$4,FALSE),"")</f>
        <v/>
      </c>
      <c r="I29" s="110" t="str">
        <f>IF(ISNA(VLOOKUP($F29,'Classement-Equipe'!$M$7:$BB$206,I$4,FALSE))=FALSE,VLOOKUP($F29,'Classement-Equipe'!$M$7:$BB$206,I$4,FALSE),"")</f>
        <v/>
      </c>
      <c r="J29" s="110" t="str">
        <f>IF(ISNA(VLOOKUP($F29,'Classement-Equipe'!$M$7:$BB$206,J$4,FALSE))=FALSE,VLOOKUP($F29,'Classement-Equipe'!$M$7:$BB$206,J$4,FALSE),"")</f>
        <v/>
      </c>
      <c r="K29" s="110" t="str">
        <f>IF(ISNA(VLOOKUP($F29,'Classement-Equipe'!$M$7:$BB$206,K$4,FALSE))=FALSE,VLOOKUP($F29,'Classement-Equipe'!$M$7:$BB$206,K$4,FALSE),"")</f>
        <v/>
      </c>
      <c r="L29" s="110" t="str">
        <f>IF(ISNA(VLOOKUP($F29,'Classement-Equipe'!$M$7:$BB$206,L$4,FALSE))=FALSE,VLOOKUP($F29,'Classement-Equipe'!$M$7:$BB$206,L$4,FALSE),"")</f>
        <v/>
      </c>
      <c r="M29" s="110" t="str">
        <f>IF(ISNA(VLOOKUP($F29,'Classement-Equipe'!$M$7:$BB$206,M$4,FALSE))=FALSE,VLOOKUP($F29,'Classement-Equipe'!$M$7:$BB$206,M$4,FALSE),"")</f>
        <v/>
      </c>
      <c r="N29" s="110" t="str">
        <f>IF(ISNA(VLOOKUP($F29,'Classement-Equipe'!$M$7:$BB$206,N$4,FALSE))=FALSE,VLOOKUP($F29,'Classement-Equipe'!$M$7:$BB$206,N$4,FALSE),"")</f>
        <v/>
      </c>
      <c r="O29" s="247" t="str">
        <f>IF(ISNA(VLOOKUP($F29,'Classement-Equipe'!$M$7:$BB$206,O$4,FALSE))=FALSE,VLOOKUP($F29,'Classement-Equipe'!$M$7:$BB$206,O$4,FALSE),"")</f>
        <v/>
      </c>
      <c r="P29" s="119" t="str">
        <f>IF(ISNA(VLOOKUP($F29,'Classement-Equipe'!$M$7:$BB$206,P$4,FALSE))=FALSE,VLOOKUP($F29,'Classement-Equipe'!$M$7:$BB$206,P$4,FALSE),"")</f>
        <v/>
      </c>
      <c r="Q29" s="278" t="str">
        <f>IF(A29="","",IF(G29='Paramètres SERIES'!$K$12,SUMIF($A$6:$A$207,A29,$P$6:$P$207),""))</f>
        <v/>
      </c>
      <c r="R29" s="110" t="str">
        <f t="shared" si="1"/>
        <v/>
      </c>
      <c r="S29" s="112">
        <f t="shared" si="2"/>
        <v>0</v>
      </c>
      <c r="T29" t="str">
        <f t="shared" si="3"/>
        <v/>
      </c>
    </row>
    <row r="30" spans="1:20" hidden="1" x14ac:dyDescent="0.25">
      <c r="A30" s="426" t="str">
        <f>IF('Recensement des Equipes'!$A121="","",'Recensement des Equipes'!$A121)</f>
        <v/>
      </c>
      <c r="B30" s="119" t="str">
        <f>IF('Recensement des Equipes'!$C$211="","",'Recensement des Equipes'!$C$211)</f>
        <v/>
      </c>
      <c r="C30" s="110" t="str">
        <f>IF('Recensement des Equipes'!$D$211="","",'Recensement des Equipes'!$D$211)</f>
        <v/>
      </c>
      <c r="D30" s="112" t="str">
        <f>IF('Recensement des Equipes'!$E$211="","",'Recensement des Equipes'!$E$211)</f>
        <v/>
      </c>
      <c r="E30" s="168" t="str">
        <f>IF('Recensement des Equipes'!$G$211="","",'Recensement des Equipes'!$G$211)</f>
        <v/>
      </c>
      <c r="F30" s="119" t="str">
        <f t="shared" si="0"/>
        <v/>
      </c>
      <c r="G30" s="112" t="str">
        <f>IF(A30="","",VLOOKUP(A30,Equipes!$A$5:$J$26,10,FALSE))</f>
        <v/>
      </c>
      <c r="H30" s="276" t="str">
        <f>IF(ISNA(VLOOKUP($F30,'Classement-Equipe'!$M$7:$BB$206,H$4,FALSE))=FALSE,VLOOKUP($F30,'Classement-Equipe'!$M$7:$BB$206,H$4,FALSE),"")</f>
        <v/>
      </c>
      <c r="I30" s="110" t="str">
        <f>IF(ISNA(VLOOKUP($F30,'Classement-Equipe'!$M$7:$BB$206,I$4,FALSE))=FALSE,VLOOKUP($F30,'Classement-Equipe'!$M$7:$BB$206,I$4,FALSE),"")</f>
        <v/>
      </c>
      <c r="J30" s="110" t="str">
        <f>IF(ISNA(VLOOKUP($F30,'Classement-Equipe'!$M$7:$BB$206,J$4,FALSE))=FALSE,VLOOKUP($F30,'Classement-Equipe'!$M$7:$BB$206,J$4,FALSE),"")</f>
        <v/>
      </c>
      <c r="K30" s="110" t="str">
        <f>IF(ISNA(VLOOKUP($F30,'Classement-Equipe'!$M$7:$BB$206,K$4,FALSE))=FALSE,VLOOKUP($F30,'Classement-Equipe'!$M$7:$BB$206,K$4,FALSE),"")</f>
        <v/>
      </c>
      <c r="L30" s="110" t="str">
        <f>IF(ISNA(VLOOKUP($F30,'Classement-Equipe'!$M$7:$BB$206,L$4,FALSE))=FALSE,VLOOKUP($F30,'Classement-Equipe'!$M$7:$BB$206,L$4,FALSE),"")</f>
        <v/>
      </c>
      <c r="M30" s="110" t="str">
        <f>IF(ISNA(VLOOKUP($F30,'Classement-Equipe'!$M$7:$BB$206,M$4,FALSE))=FALSE,VLOOKUP($F30,'Classement-Equipe'!$M$7:$BB$206,M$4,FALSE),"")</f>
        <v/>
      </c>
      <c r="N30" s="110" t="str">
        <f>IF(ISNA(VLOOKUP($F30,'Classement-Equipe'!$M$7:$BB$206,N$4,FALSE))=FALSE,VLOOKUP($F30,'Classement-Equipe'!$M$7:$BB$206,N$4,FALSE),"")</f>
        <v/>
      </c>
      <c r="O30" s="247" t="str">
        <f>IF(ISNA(VLOOKUP($F30,'Classement-Equipe'!$M$7:$BB$206,O$4,FALSE))=FALSE,VLOOKUP($F30,'Classement-Equipe'!$M$7:$BB$206,O$4,FALSE),"")</f>
        <v/>
      </c>
      <c r="P30" s="119" t="str">
        <f>IF(ISNA(VLOOKUP($F30,'Classement-Equipe'!$M$7:$BB$206,P$4,FALSE))=FALSE,VLOOKUP($F30,'Classement-Equipe'!$M$7:$BB$206,P$4,FALSE),"")</f>
        <v/>
      </c>
      <c r="Q30" s="278" t="str">
        <f>IF(A30="","",IF(G30='Paramètres SERIES'!$K$12,SUMIF($A$6:$A$207,A30,$P$6:$P$207),""))</f>
        <v/>
      </c>
      <c r="R30" s="110" t="str">
        <f t="shared" si="1"/>
        <v/>
      </c>
      <c r="S30" s="112">
        <f t="shared" si="2"/>
        <v>0</v>
      </c>
      <c r="T30" t="str">
        <f t="shared" si="3"/>
        <v/>
      </c>
    </row>
    <row r="31" spans="1:20" hidden="1" x14ac:dyDescent="0.25">
      <c r="A31" s="426" t="str">
        <f>IF('Recensement des Equipes'!$A122="","",'Recensement des Equipes'!$A122)</f>
        <v/>
      </c>
      <c r="B31" s="119" t="str">
        <f>IF('Recensement des Equipes'!$C$212="","",'Recensement des Equipes'!$C$212)</f>
        <v/>
      </c>
      <c r="C31" s="110" t="str">
        <f>IF('Recensement des Equipes'!$D$212="","",'Recensement des Equipes'!$D$212)</f>
        <v/>
      </c>
      <c r="D31" s="112" t="str">
        <f>IF('Recensement des Equipes'!$E$212="","",'Recensement des Equipes'!$E$212)</f>
        <v/>
      </c>
      <c r="E31" s="168" t="str">
        <f>IF('Recensement des Equipes'!$G$212="","",'Recensement des Equipes'!$G$212)</f>
        <v/>
      </c>
      <c r="F31" s="119" t="str">
        <f t="shared" si="0"/>
        <v/>
      </c>
      <c r="G31" s="112" t="str">
        <f>IF(A31="","",VLOOKUP(A31,Equipes!$A$5:$J$26,10,FALSE))</f>
        <v/>
      </c>
      <c r="H31" s="276" t="str">
        <f>IF(ISNA(VLOOKUP($F31,'Classement-Equipe'!$M$7:$BB$206,H$4,FALSE))=FALSE,VLOOKUP($F31,'Classement-Equipe'!$M$7:$BB$206,H$4,FALSE),"")</f>
        <v/>
      </c>
      <c r="I31" s="110" t="str">
        <f>IF(ISNA(VLOOKUP($F31,'Classement-Equipe'!$M$7:$BB$206,I$4,FALSE))=FALSE,VLOOKUP($F31,'Classement-Equipe'!$M$7:$BB$206,I$4,FALSE),"")</f>
        <v/>
      </c>
      <c r="J31" s="110" t="str">
        <f>IF(ISNA(VLOOKUP($F31,'Classement-Equipe'!$M$7:$BB$206,J$4,FALSE))=FALSE,VLOOKUP($F31,'Classement-Equipe'!$M$7:$BB$206,J$4,FALSE),"")</f>
        <v/>
      </c>
      <c r="K31" s="110" t="str">
        <f>IF(ISNA(VLOOKUP($F31,'Classement-Equipe'!$M$7:$BB$206,K$4,FALSE))=FALSE,VLOOKUP($F31,'Classement-Equipe'!$M$7:$BB$206,K$4,FALSE),"")</f>
        <v/>
      </c>
      <c r="L31" s="110" t="str">
        <f>IF(ISNA(VLOOKUP($F31,'Classement-Equipe'!$M$7:$BB$206,L$4,FALSE))=FALSE,VLOOKUP($F31,'Classement-Equipe'!$M$7:$BB$206,L$4,FALSE),"")</f>
        <v/>
      </c>
      <c r="M31" s="110" t="str">
        <f>IF(ISNA(VLOOKUP($F31,'Classement-Equipe'!$M$7:$BB$206,M$4,FALSE))=FALSE,VLOOKUP($F31,'Classement-Equipe'!$M$7:$BB$206,M$4,FALSE),"")</f>
        <v/>
      </c>
      <c r="N31" s="110" t="str">
        <f>IF(ISNA(VLOOKUP($F31,'Classement-Equipe'!$M$7:$BB$206,N$4,FALSE))=FALSE,VLOOKUP($F31,'Classement-Equipe'!$M$7:$BB$206,N$4,FALSE),"")</f>
        <v/>
      </c>
      <c r="O31" s="247" t="str">
        <f>IF(ISNA(VLOOKUP($F31,'Classement-Equipe'!$M$7:$BB$206,O$4,FALSE))=FALSE,VLOOKUP($F31,'Classement-Equipe'!$M$7:$BB$206,O$4,FALSE),"")</f>
        <v/>
      </c>
      <c r="P31" s="119" t="str">
        <f>IF(ISNA(VLOOKUP($F31,'Classement-Equipe'!$M$7:$BB$206,P$4,FALSE))=FALSE,VLOOKUP($F31,'Classement-Equipe'!$M$7:$BB$206,P$4,FALSE),"")</f>
        <v/>
      </c>
      <c r="Q31" s="278" t="str">
        <f>IF(A31="","",IF(G31='Paramètres SERIES'!$K$12,SUMIF($A$6:$A$207,A31,$P$6:$P$207),""))</f>
        <v/>
      </c>
      <c r="R31" s="110" t="str">
        <f t="shared" si="1"/>
        <v/>
      </c>
      <c r="S31" s="112">
        <f t="shared" si="2"/>
        <v>0</v>
      </c>
      <c r="T31" t="str">
        <f t="shared" si="3"/>
        <v/>
      </c>
    </row>
    <row r="32" spans="1:20" hidden="1" x14ac:dyDescent="0.25">
      <c r="A32" s="426" t="str">
        <f>IF('Recensement des Equipes'!$A123="","",'Recensement des Equipes'!$A123)</f>
        <v/>
      </c>
      <c r="B32" s="119" t="str">
        <f>IF('Recensement des Equipes'!$C$213="","",'Recensement des Equipes'!$C$213)</f>
        <v/>
      </c>
      <c r="C32" s="110" t="str">
        <f>IF('Recensement des Equipes'!$D$213="","",'Recensement des Equipes'!$D$213)</f>
        <v/>
      </c>
      <c r="D32" s="112" t="str">
        <f>IF('Recensement des Equipes'!$E$213="","",'Recensement des Equipes'!$E$213)</f>
        <v/>
      </c>
      <c r="E32" s="168" t="str">
        <f>IF('Recensement des Equipes'!$G$213="","",'Recensement des Equipes'!$G$213)</f>
        <v/>
      </c>
      <c r="F32" s="119" t="str">
        <f t="shared" si="0"/>
        <v/>
      </c>
      <c r="G32" s="112" t="str">
        <f>IF(A32="","",VLOOKUP(A32,Equipes!$A$5:$J$26,10,FALSE))</f>
        <v/>
      </c>
      <c r="H32" s="276" t="str">
        <f>IF(ISNA(VLOOKUP($F32,'Classement-Equipe'!$M$7:$BB$206,H$4,FALSE))=FALSE,VLOOKUP($F32,'Classement-Equipe'!$M$7:$BB$206,H$4,FALSE),"")</f>
        <v/>
      </c>
      <c r="I32" s="110" t="str">
        <f>IF(ISNA(VLOOKUP($F32,'Classement-Equipe'!$M$7:$BB$206,I$4,FALSE))=FALSE,VLOOKUP($F32,'Classement-Equipe'!$M$7:$BB$206,I$4,FALSE),"")</f>
        <v/>
      </c>
      <c r="J32" s="110" t="str">
        <f>IF(ISNA(VLOOKUP($F32,'Classement-Equipe'!$M$7:$BB$206,J$4,FALSE))=FALSE,VLOOKUP($F32,'Classement-Equipe'!$M$7:$BB$206,J$4,FALSE),"")</f>
        <v/>
      </c>
      <c r="K32" s="110" t="str">
        <f>IF(ISNA(VLOOKUP($F32,'Classement-Equipe'!$M$7:$BB$206,K$4,FALSE))=FALSE,VLOOKUP($F32,'Classement-Equipe'!$M$7:$BB$206,K$4,FALSE),"")</f>
        <v/>
      </c>
      <c r="L32" s="110" t="str">
        <f>IF(ISNA(VLOOKUP($F32,'Classement-Equipe'!$M$7:$BB$206,L$4,FALSE))=FALSE,VLOOKUP($F32,'Classement-Equipe'!$M$7:$BB$206,L$4,FALSE),"")</f>
        <v/>
      </c>
      <c r="M32" s="110" t="str">
        <f>IF(ISNA(VLOOKUP($F32,'Classement-Equipe'!$M$7:$BB$206,M$4,FALSE))=FALSE,VLOOKUP($F32,'Classement-Equipe'!$M$7:$BB$206,M$4,FALSE),"")</f>
        <v/>
      </c>
      <c r="N32" s="110" t="str">
        <f>IF(ISNA(VLOOKUP($F32,'Classement-Equipe'!$M$7:$BB$206,N$4,FALSE))=FALSE,VLOOKUP($F32,'Classement-Equipe'!$M$7:$BB$206,N$4,FALSE),"")</f>
        <v/>
      </c>
      <c r="O32" s="247" t="str">
        <f>IF(ISNA(VLOOKUP($F32,'Classement-Equipe'!$M$7:$BB$206,O$4,FALSE))=FALSE,VLOOKUP($F32,'Classement-Equipe'!$M$7:$BB$206,O$4,FALSE),"")</f>
        <v/>
      </c>
      <c r="P32" s="119" t="str">
        <f>IF(ISNA(VLOOKUP($F32,'Classement-Equipe'!$M$7:$BB$206,P$4,FALSE))=FALSE,VLOOKUP($F32,'Classement-Equipe'!$M$7:$BB$206,P$4,FALSE),"")</f>
        <v/>
      </c>
      <c r="Q32" s="278" t="str">
        <f>IF(A32="","",IF(G32='Paramètres SERIES'!$K$12,SUMIF($A$6:$A$207,A32,$P$6:$P$207),""))</f>
        <v/>
      </c>
      <c r="R32" s="110" t="str">
        <f t="shared" si="1"/>
        <v/>
      </c>
      <c r="S32" s="112">
        <f t="shared" si="2"/>
        <v>0</v>
      </c>
      <c r="T32" t="str">
        <f t="shared" si="3"/>
        <v/>
      </c>
    </row>
    <row r="33" spans="1:20" hidden="1" x14ac:dyDescent="0.25">
      <c r="A33" s="426" t="str">
        <f>IF('Recensement des Equipes'!$A124="","",'Recensement des Equipes'!$A124)</f>
        <v/>
      </c>
      <c r="B33" s="119" t="str">
        <f>IF('Recensement des Equipes'!$C$214="","",'Recensement des Equipes'!$C$214)</f>
        <v/>
      </c>
      <c r="C33" s="110" t="str">
        <f>IF('Recensement des Equipes'!$D$214="","",'Recensement des Equipes'!$D$214)</f>
        <v/>
      </c>
      <c r="D33" s="112" t="str">
        <f>IF('Recensement des Equipes'!$E$214="","",'Recensement des Equipes'!$E$214)</f>
        <v/>
      </c>
      <c r="E33" s="168" t="str">
        <f>IF('Recensement des Equipes'!$G$214="","",'Recensement des Equipes'!$G$214)</f>
        <v/>
      </c>
      <c r="F33" s="119" t="str">
        <f t="shared" si="0"/>
        <v/>
      </c>
      <c r="G33" s="112" t="str">
        <f>IF(A33="","",VLOOKUP(A33,Equipes!$A$5:$J$26,10,FALSE))</f>
        <v/>
      </c>
      <c r="H33" s="276" t="str">
        <f>IF(ISNA(VLOOKUP($F33,'Classement-Equipe'!$M$7:$BB$206,H$4,FALSE))=FALSE,VLOOKUP($F33,'Classement-Equipe'!$M$7:$BB$206,H$4,FALSE),"")</f>
        <v/>
      </c>
      <c r="I33" s="110" t="str">
        <f>IF(ISNA(VLOOKUP($F33,'Classement-Equipe'!$M$7:$BB$206,I$4,FALSE))=FALSE,VLOOKUP($F33,'Classement-Equipe'!$M$7:$BB$206,I$4,FALSE),"")</f>
        <v/>
      </c>
      <c r="J33" s="110" t="str">
        <f>IF(ISNA(VLOOKUP($F33,'Classement-Equipe'!$M$7:$BB$206,J$4,FALSE))=FALSE,VLOOKUP($F33,'Classement-Equipe'!$M$7:$BB$206,J$4,FALSE),"")</f>
        <v/>
      </c>
      <c r="K33" s="110" t="str">
        <f>IF(ISNA(VLOOKUP($F33,'Classement-Equipe'!$M$7:$BB$206,K$4,FALSE))=FALSE,VLOOKUP($F33,'Classement-Equipe'!$M$7:$BB$206,K$4,FALSE),"")</f>
        <v/>
      </c>
      <c r="L33" s="110" t="str">
        <f>IF(ISNA(VLOOKUP($F33,'Classement-Equipe'!$M$7:$BB$206,L$4,FALSE))=FALSE,VLOOKUP($F33,'Classement-Equipe'!$M$7:$BB$206,L$4,FALSE),"")</f>
        <v/>
      </c>
      <c r="M33" s="110" t="str">
        <f>IF(ISNA(VLOOKUP($F33,'Classement-Equipe'!$M$7:$BB$206,M$4,FALSE))=FALSE,VLOOKUP($F33,'Classement-Equipe'!$M$7:$BB$206,M$4,FALSE),"")</f>
        <v/>
      </c>
      <c r="N33" s="110" t="str">
        <f>IF(ISNA(VLOOKUP($F33,'Classement-Equipe'!$M$7:$BB$206,N$4,FALSE))=FALSE,VLOOKUP($F33,'Classement-Equipe'!$M$7:$BB$206,N$4,FALSE),"")</f>
        <v/>
      </c>
      <c r="O33" s="247" t="str">
        <f>IF(ISNA(VLOOKUP($F33,'Classement-Equipe'!$M$7:$BB$206,O$4,FALSE))=FALSE,VLOOKUP($F33,'Classement-Equipe'!$M$7:$BB$206,O$4,FALSE),"")</f>
        <v/>
      </c>
      <c r="P33" s="119" t="str">
        <f>IF(ISNA(VLOOKUP($F33,'Classement-Equipe'!$M$7:$BB$206,P$4,FALSE))=FALSE,VLOOKUP($F33,'Classement-Equipe'!$M$7:$BB$206,P$4,FALSE),"")</f>
        <v/>
      </c>
      <c r="Q33" s="278" t="str">
        <f>IF(A33="","",IF(G33='Paramètres SERIES'!$K$12,SUMIF($A$6:$A$207,A33,$P$6:$P$207),""))</f>
        <v/>
      </c>
      <c r="R33" s="110" t="str">
        <f t="shared" si="1"/>
        <v/>
      </c>
      <c r="S33" s="112">
        <f t="shared" si="2"/>
        <v>0</v>
      </c>
      <c r="T33" t="str">
        <f t="shared" si="3"/>
        <v/>
      </c>
    </row>
    <row r="34" spans="1:20" hidden="1" x14ac:dyDescent="0.25">
      <c r="A34" s="426" t="str">
        <f>IF('Recensement des Equipes'!$A125="","",'Recensement des Equipes'!$A125)</f>
        <v/>
      </c>
      <c r="B34" s="119" t="str">
        <f>IF('Recensement des Equipes'!$C$215="","",'Recensement des Equipes'!$C$215)</f>
        <v/>
      </c>
      <c r="C34" s="110" t="str">
        <f>IF('Recensement des Equipes'!$D$215="","",'Recensement des Equipes'!$D$215)</f>
        <v/>
      </c>
      <c r="D34" s="112" t="str">
        <f>IF('Recensement des Equipes'!$E$215="","",'Recensement des Equipes'!$E$215)</f>
        <v/>
      </c>
      <c r="E34" s="168" t="str">
        <f>IF('Recensement des Equipes'!$G$215="","",'Recensement des Equipes'!$G$215)</f>
        <v/>
      </c>
      <c r="F34" s="119" t="str">
        <f t="shared" si="0"/>
        <v/>
      </c>
      <c r="G34" s="112" t="str">
        <f>IF(A34="","",VLOOKUP(A34,Equipes!$A$5:$J$26,10,FALSE))</f>
        <v/>
      </c>
      <c r="H34" s="276" t="str">
        <f>IF(ISNA(VLOOKUP($F34,'Classement-Equipe'!$M$7:$BB$206,H$4,FALSE))=FALSE,VLOOKUP($F34,'Classement-Equipe'!$M$7:$BB$206,H$4,FALSE),"")</f>
        <v/>
      </c>
      <c r="I34" s="110" t="str">
        <f>IF(ISNA(VLOOKUP($F34,'Classement-Equipe'!$M$7:$BB$206,I$4,FALSE))=FALSE,VLOOKUP($F34,'Classement-Equipe'!$M$7:$BB$206,I$4,FALSE),"")</f>
        <v/>
      </c>
      <c r="J34" s="110" t="str">
        <f>IF(ISNA(VLOOKUP($F34,'Classement-Equipe'!$M$7:$BB$206,J$4,FALSE))=FALSE,VLOOKUP($F34,'Classement-Equipe'!$M$7:$BB$206,J$4,FALSE),"")</f>
        <v/>
      </c>
      <c r="K34" s="110" t="str">
        <f>IF(ISNA(VLOOKUP($F34,'Classement-Equipe'!$M$7:$BB$206,K$4,FALSE))=FALSE,VLOOKUP($F34,'Classement-Equipe'!$M$7:$BB$206,K$4,FALSE),"")</f>
        <v/>
      </c>
      <c r="L34" s="110" t="str">
        <f>IF(ISNA(VLOOKUP($F34,'Classement-Equipe'!$M$7:$BB$206,L$4,FALSE))=FALSE,VLOOKUP($F34,'Classement-Equipe'!$M$7:$BB$206,L$4,FALSE),"")</f>
        <v/>
      </c>
      <c r="M34" s="110" t="str">
        <f>IF(ISNA(VLOOKUP($F34,'Classement-Equipe'!$M$7:$BB$206,M$4,FALSE))=FALSE,VLOOKUP($F34,'Classement-Equipe'!$M$7:$BB$206,M$4,FALSE),"")</f>
        <v/>
      </c>
      <c r="N34" s="110" t="str">
        <f>IF(ISNA(VLOOKUP($F34,'Classement-Equipe'!$M$7:$BB$206,N$4,FALSE))=FALSE,VLOOKUP($F34,'Classement-Equipe'!$M$7:$BB$206,N$4,FALSE),"")</f>
        <v/>
      </c>
      <c r="O34" s="247" t="str">
        <f>IF(ISNA(VLOOKUP($F34,'Classement-Equipe'!$M$7:$BB$206,O$4,FALSE))=FALSE,VLOOKUP($F34,'Classement-Equipe'!$M$7:$BB$206,O$4,FALSE),"")</f>
        <v/>
      </c>
      <c r="P34" s="119" t="str">
        <f>IF(ISNA(VLOOKUP($F34,'Classement-Equipe'!$M$7:$BB$206,P$4,FALSE))=FALSE,VLOOKUP($F34,'Classement-Equipe'!$M$7:$BB$206,P$4,FALSE),"")</f>
        <v/>
      </c>
      <c r="Q34" s="278" t="str">
        <f>IF(A34="","",IF(G34='Paramètres SERIES'!$K$12,SUMIF($A$6:$A$207,A34,$P$6:$P$207),""))</f>
        <v/>
      </c>
      <c r="R34" s="110" t="str">
        <f t="shared" si="1"/>
        <v/>
      </c>
      <c r="S34" s="112">
        <f t="shared" si="2"/>
        <v>0</v>
      </c>
      <c r="T34" t="str">
        <f t="shared" si="3"/>
        <v/>
      </c>
    </row>
    <row r="35" spans="1:20" hidden="1" x14ac:dyDescent="0.25">
      <c r="A35" s="426" t="str">
        <f>IF('Recensement des Equipes'!$A126="","",'Recensement des Equipes'!$A126)</f>
        <v/>
      </c>
      <c r="B35" s="119" t="str">
        <f>IF('Recensement des Equipes'!$C$216="","",'Recensement des Equipes'!$C$216)</f>
        <v/>
      </c>
      <c r="C35" s="110" t="str">
        <f>IF('Recensement des Equipes'!$D$216="","",'Recensement des Equipes'!$D$216)</f>
        <v/>
      </c>
      <c r="D35" s="112" t="str">
        <f>IF('Recensement des Equipes'!$E$216="","",'Recensement des Equipes'!$E$216)</f>
        <v/>
      </c>
      <c r="E35" s="168" t="str">
        <f>IF('Recensement des Equipes'!$G$216="","",'Recensement des Equipes'!$G$216)</f>
        <v/>
      </c>
      <c r="F35" s="119" t="str">
        <f t="shared" si="0"/>
        <v/>
      </c>
      <c r="G35" s="112" t="str">
        <f>IF(A35="","",VLOOKUP(A35,Equipes!$A$5:$J$26,10,FALSE))</f>
        <v/>
      </c>
      <c r="H35" s="276" t="str">
        <f>IF(ISNA(VLOOKUP($F35,'Classement-Equipe'!$M$7:$BB$206,H$4,FALSE))=FALSE,VLOOKUP($F35,'Classement-Equipe'!$M$7:$BB$206,H$4,FALSE),"")</f>
        <v/>
      </c>
      <c r="I35" s="110" t="str">
        <f>IF(ISNA(VLOOKUP($F35,'Classement-Equipe'!$M$7:$BB$206,I$4,FALSE))=FALSE,VLOOKUP($F35,'Classement-Equipe'!$M$7:$BB$206,I$4,FALSE),"")</f>
        <v/>
      </c>
      <c r="J35" s="110" t="str">
        <f>IF(ISNA(VLOOKUP($F35,'Classement-Equipe'!$M$7:$BB$206,J$4,FALSE))=FALSE,VLOOKUP($F35,'Classement-Equipe'!$M$7:$BB$206,J$4,FALSE),"")</f>
        <v/>
      </c>
      <c r="K35" s="110" t="str">
        <f>IF(ISNA(VLOOKUP($F35,'Classement-Equipe'!$M$7:$BB$206,K$4,FALSE))=FALSE,VLOOKUP($F35,'Classement-Equipe'!$M$7:$BB$206,K$4,FALSE),"")</f>
        <v/>
      </c>
      <c r="L35" s="110" t="str">
        <f>IF(ISNA(VLOOKUP($F35,'Classement-Equipe'!$M$7:$BB$206,L$4,FALSE))=FALSE,VLOOKUP($F35,'Classement-Equipe'!$M$7:$BB$206,L$4,FALSE),"")</f>
        <v/>
      </c>
      <c r="M35" s="110" t="str">
        <f>IF(ISNA(VLOOKUP($F35,'Classement-Equipe'!$M$7:$BB$206,M$4,FALSE))=FALSE,VLOOKUP($F35,'Classement-Equipe'!$M$7:$BB$206,M$4,FALSE),"")</f>
        <v/>
      </c>
      <c r="N35" s="110" t="str">
        <f>IF(ISNA(VLOOKUP($F35,'Classement-Equipe'!$M$7:$BB$206,N$4,FALSE))=FALSE,VLOOKUP($F35,'Classement-Equipe'!$M$7:$BB$206,N$4,FALSE),"")</f>
        <v/>
      </c>
      <c r="O35" s="247" t="str">
        <f>IF(ISNA(VLOOKUP($F35,'Classement-Equipe'!$M$7:$BB$206,O$4,FALSE))=FALSE,VLOOKUP($F35,'Classement-Equipe'!$M$7:$BB$206,O$4,FALSE),"")</f>
        <v/>
      </c>
      <c r="P35" s="119" t="str">
        <f>IF(ISNA(VLOOKUP($F35,'Classement-Equipe'!$M$7:$BB$206,P$4,FALSE))=FALSE,VLOOKUP($F35,'Classement-Equipe'!$M$7:$BB$206,P$4,FALSE),"")</f>
        <v/>
      </c>
      <c r="Q35" s="278" t="str">
        <f>IF(A35="","",IF(G35='Paramètres SERIES'!$K$12,SUMIF($A$6:$A$207,A35,$P$6:$P$207),""))</f>
        <v/>
      </c>
      <c r="R35" s="110" t="str">
        <f t="shared" si="1"/>
        <v/>
      </c>
      <c r="S35" s="112">
        <f t="shared" si="2"/>
        <v>0</v>
      </c>
      <c r="T35" t="str">
        <f t="shared" si="3"/>
        <v/>
      </c>
    </row>
    <row r="36" spans="1:20" hidden="1" x14ac:dyDescent="0.25">
      <c r="A36" s="426" t="str">
        <f>IF('Recensement des Equipes'!$A127="","",'Recensement des Equipes'!$A127)</f>
        <v/>
      </c>
      <c r="B36" s="119" t="str">
        <f>IF('Recensement des Equipes'!$C$217="","",'Recensement des Equipes'!$C$217)</f>
        <v/>
      </c>
      <c r="C36" s="110" t="str">
        <f>IF('Recensement des Equipes'!$D$217="","",'Recensement des Equipes'!$D$217)</f>
        <v/>
      </c>
      <c r="D36" s="112" t="str">
        <f>IF('Recensement des Equipes'!$E$217="","",'Recensement des Equipes'!$E$217)</f>
        <v/>
      </c>
      <c r="E36" s="168" t="str">
        <f>IF('Recensement des Equipes'!$G$217="","",'Recensement des Equipes'!$G$217)</f>
        <v/>
      </c>
      <c r="F36" s="119" t="str">
        <f t="shared" si="0"/>
        <v/>
      </c>
      <c r="G36" s="112" t="str">
        <f>IF(A36="","",VLOOKUP(A36,Equipes!$A$5:$J$26,10,FALSE))</f>
        <v/>
      </c>
      <c r="H36" s="276" t="str">
        <f>IF(ISNA(VLOOKUP($F36,'Classement-Equipe'!$M$7:$BB$206,H$4,FALSE))=FALSE,VLOOKUP($F36,'Classement-Equipe'!$M$7:$BB$206,H$4,FALSE),"")</f>
        <v/>
      </c>
      <c r="I36" s="110" t="str">
        <f>IF(ISNA(VLOOKUP($F36,'Classement-Equipe'!$M$7:$BB$206,I$4,FALSE))=FALSE,VLOOKUP($F36,'Classement-Equipe'!$M$7:$BB$206,I$4,FALSE),"")</f>
        <v/>
      </c>
      <c r="J36" s="110" t="str">
        <f>IF(ISNA(VLOOKUP($F36,'Classement-Equipe'!$M$7:$BB$206,J$4,FALSE))=FALSE,VLOOKUP($F36,'Classement-Equipe'!$M$7:$BB$206,J$4,FALSE),"")</f>
        <v/>
      </c>
      <c r="K36" s="110" t="str">
        <f>IF(ISNA(VLOOKUP($F36,'Classement-Equipe'!$M$7:$BB$206,K$4,FALSE))=FALSE,VLOOKUP($F36,'Classement-Equipe'!$M$7:$BB$206,K$4,FALSE),"")</f>
        <v/>
      </c>
      <c r="L36" s="110" t="str">
        <f>IF(ISNA(VLOOKUP($F36,'Classement-Equipe'!$M$7:$BB$206,L$4,FALSE))=FALSE,VLOOKUP($F36,'Classement-Equipe'!$M$7:$BB$206,L$4,FALSE),"")</f>
        <v/>
      </c>
      <c r="M36" s="110" t="str">
        <f>IF(ISNA(VLOOKUP($F36,'Classement-Equipe'!$M$7:$BB$206,M$4,FALSE))=FALSE,VLOOKUP($F36,'Classement-Equipe'!$M$7:$BB$206,M$4,FALSE),"")</f>
        <v/>
      </c>
      <c r="N36" s="110" t="str">
        <f>IF(ISNA(VLOOKUP($F36,'Classement-Equipe'!$M$7:$BB$206,N$4,FALSE))=FALSE,VLOOKUP($F36,'Classement-Equipe'!$M$7:$BB$206,N$4,FALSE),"")</f>
        <v/>
      </c>
      <c r="O36" s="247" t="str">
        <f>IF(ISNA(VLOOKUP($F36,'Classement-Equipe'!$M$7:$BB$206,O$4,FALSE))=FALSE,VLOOKUP($F36,'Classement-Equipe'!$M$7:$BB$206,O$4,FALSE),"")</f>
        <v/>
      </c>
      <c r="P36" s="119" t="str">
        <f>IF(ISNA(VLOOKUP($F36,'Classement-Equipe'!$M$7:$BB$206,P$4,FALSE))=FALSE,VLOOKUP($F36,'Classement-Equipe'!$M$7:$BB$206,P$4,FALSE),"")</f>
        <v/>
      </c>
      <c r="Q36" s="278" t="str">
        <f>IF(A36="","",IF(G36='Paramètres SERIES'!$K$12,SUMIF($A$6:$A$207,A36,$P$6:$P$207),""))</f>
        <v/>
      </c>
      <c r="R36" s="110" t="str">
        <f t="shared" si="1"/>
        <v/>
      </c>
      <c r="S36" s="112">
        <f t="shared" si="2"/>
        <v>0</v>
      </c>
      <c r="T36" t="str">
        <f t="shared" si="3"/>
        <v/>
      </c>
    </row>
    <row r="37" spans="1:20" hidden="1" x14ac:dyDescent="0.25">
      <c r="A37" s="426" t="str">
        <f>IF('Recensement des Equipes'!$A128="","",'Recensement des Equipes'!$A128)</f>
        <v/>
      </c>
      <c r="B37" s="119" t="str">
        <f>IF('Recensement des Equipes'!$C$218="","",'Recensement des Equipes'!$C$218)</f>
        <v/>
      </c>
      <c r="C37" s="110" t="str">
        <f>IF('Recensement des Equipes'!$D$218="","",'Recensement des Equipes'!$D$218)</f>
        <v/>
      </c>
      <c r="D37" s="112" t="str">
        <f>IF('Recensement des Equipes'!$E$218="","",'Recensement des Equipes'!$E$218)</f>
        <v/>
      </c>
      <c r="E37" s="168" t="str">
        <f>IF('Recensement des Equipes'!$G$218="","",'Recensement des Equipes'!$G$218)</f>
        <v/>
      </c>
      <c r="F37" s="119" t="str">
        <f t="shared" si="0"/>
        <v/>
      </c>
      <c r="G37" s="112" t="str">
        <f>IF(A37="","",VLOOKUP(A37,Equipes!$A$5:$J$26,10,FALSE))</f>
        <v/>
      </c>
      <c r="H37" s="276" t="str">
        <f>IF(ISNA(VLOOKUP($F37,'Classement-Equipe'!$M$7:$BB$206,H$4,FALSE))=FALSE,VLOOKUP($F37,'Classement-Equipe'!$M$7:$BB$206,H$4,FALSE),"")</f>
        <v/>
      </c>
      <c r="I37" s="110" t="str">
        <f>IF(ISNA(VLOOKUP($F37,'Classement-Equipe'!$M$7:$BB$206,I$4,FALSE))=FALSE,VLOOKUP($F37,'Classement-Equipe'!$M$7:$BB$206,I$4,FALSE),"")</f>
        <v/>
      </c>
      <c r="J37" s="110" t="str">
        <f>IF(ISNA(VLOOKUP($F37,'Classement-Equipe'!$M$7:$BB$206,J$4,FALSE))=FALSE,VLOOKUP($F37,'Classement-Equipe'!$M$7:$BB$206,J$4,FALSE),"")</f>
        <v/>
      </c>
      <c r="K37" s="110" t="str">
        <f>IF(ISNA(VLOOKUP($F37,'Classement-Equipe'!$M$7:$BB$206,K$4,FALSE))=FALSE,VLOOKUP($F37,'Classement-Equipe'!$M$7:$BB$206,K$4,FALSE),"")</f>
        <v/>
      </c>
      <c r="L37" s="110" t="str">
        <f>IF(ISNA(VLOOKUP($F37,'Classement-Equipe'!$M$7:$BB$206,L$4,FALSE))=FALSE,VLOOKUP($F37,'Classement-Equipe'!$M$7:$BB$206,L$4,FALSE),"")</f>
        <v/>
      </c>
      <c r="M37" s="110" t="str">
        <f>IF(ISNA(VLOOKUP($F37,'Classement-Equipe'!$M$7:$BB$206,M$4,FALSE))=FALSE,VLOOKUP($F37,'Classement-Equipe'!$M$7:$BB$206,M$4,FALSE),"")</f>
        <v/>
      </c>
      <c r="N37" s="110" t="str">
        <f>IF(ISNA(VLOOKUP($F37,'Classement-Equipe'!$M$7:$BB$206,N$4,FALSE))=FALSE,VLOOKUP($F37,'Classement-Equipe'!$M$7:$BB$206,N$4,FALSE),"")</f>
        <v/>
      </c>
      <c r="O37" s="247" t="str">
        <f>IF(ISNA(VLOOKUP($F37,'Classement-Equipe'!$M$7:$BB$206,O$4,FALSE))=FALSE,VLOOKUP($F37,'Classement-Equipe'!$M$7:$BB$206,O$4,FALSE),"")</f>
        <v/>
      </c>
      <c r="P37" s="119" t="str">
        <f>IF(ISNA(VLOOKUP($F37,'Classement-Equipe'!$M$7:$BB$206,P$4,FALSE))=FALSE,VLOOKUP($F37,'Classement-Equipe'!$M$7:$BB$206,P$4,FALSE),"")</f>
        <v/>
      </c>
      <c r="Q37" s="278" t="str">
        <f>IF(A37="","",IF(G37='Paramètres SERIES'!$K$12,SUMIF($A$6:$A$207,A37,$P$6:$P$207),""))</f>
        <v/>
      </c>
      <c r="R37" s="110" t="str">
        <f t="shared" si="1"/>
        <v/>
      </c>
      <c r="S37" s="112">
        <f t="shared" si="2"/>
        <v>0</v>
      </c>
      <c r="T37" t="str">
        <f t="shared" si="3"/>
        <v/>
      </c>
    </row>
    <row r="38" spans="1:20" hidden="1" x14ac:dyDescent="0.25">
      <c r="A38" s="426" t="str">
        <f>IF('Recensement des Equipes'!$A129="","",'Recensement des Equipes'!$A129)</f>
        <v/>
      </c>
      <c r="B38" s="119" t="str">
        <f>IF('Recensement des Equipes'!$C$219="","",'Recensement des Equipes'!$C$219)</f>
        <v/>
      </c>
      <c r="C38" s="110" t="str">
        <f>IF('Recensement des Equipes'!$D$219="","",'Recensement des Equipes'!$D$219)</f>
        <v/>
      </c>
      <c r="D38" s="112" t="str">
        <f>IF('Recensement des Equipes'!$E$219="","",'Recensement des Equipes'!$E$219)</f>
        <v/>
      </c>
      <c r="E38" s="168" t="str">
        <f>IF('Recensement des Equipes'!$G$219="","",'Recensement des Equipes'!$G$219)</f>
        <v/>
      </c>
      <c r="F38" s="119" t="str">
        <f t="shared" si="0"/>
        <v/>
      </c>
      <c r="G38" s="112" t="str">
        <f>IF(A38="","",VLOOKUP(A38,Equipes!$A$5:$J$26,10,FALSE))</f>
        <v/>
      </c>
      <c r="H38" s="276" t="str">
        <f>IF(ISNA(VLOOKUP($F38,'Classement-Equipe'!$M$7:$BB$206,H$4,FALSE))=FALSE,VLOOKUP($F38,'Classement-Equipe'!$M$7:$BB$206,H$4,FALSE),"")</f>
        <v/>
      </c>
      <c r="I38" s="110" t="str">
        <f>IF(ISNA(VLOOKUP($F38,'Classement-Equipe'!$M$7:$BB$206,I$4,FALSE))=FALSE,VLOOKUP($F38,'Classement-Equipe'!$M$7:$BB$206,I$4,FALSE),"")</f>
        <v/>
      </c>
      <c r="J38" s="110" t="str">
        <f>IF(ISNA(VLOOKUP($F38,'Classement-Equipe'!$M$7:$BB$206,J$4,FALSE))=FALSE,VLOOKUP($F38,'Classement-Equipe'!$M$7:$BB$206,J$4,FALSE),"")</f>
        <v/>
      </c>
      <c r="K38" s="110" t="str">
        <f>IF(ISNA(VLOOKUP($F38,'Classement-Equipe'!$M$7:$BB$206,K$4,FALSE))=FALSE,VLOOKUP($F38,'Classement-Equipe'!$M$7:$BB$206,K$4,FALSE),"")</f>
        <v/>
      </c>
      <c r="L38" s="110" t="str">
        <f>IF(ISNA(VLOOKUP($F38,'Classement-Equipe'!$M$7:$BB$206,L$4,FALSE))=FALSE,VLOOKUP($F38,'Classement-Equipe'!$M$7:$BB$206,L$4,FALSE),"")</f>
        <v/>
      </c>
      <c r="M38" s="110" t="str">
        <f>IF(ISNA(VLOOKUP($F38,'Classement-Equipe'!$M$7:$BB$206,M$4,FALSE))=FALSE,VLOOKUP($F38,'Classement-Equipe'!$M$7:$BB$206,M$4,FALSE),"")</f>
        <v/>
      </c>
      <c r="N38" s="110" t="str">
        <f>IF(ISNA(VLOOKUP($F38,'Classement-Equipe'!$M$7:$BB$206,N$4,FALSE))=FALSE,VLOOKUP($F38,'Classement-Equipe'!$M$7:$BB$206,N$4,FALSE),"")</f>
        <v/>
      </c>
      <c r="O38" s="247" t="str">
        <f>IF(ISNA(VLOOKUP($F38,'Classement-Equipe'!$M$7:$BB$206,O$4,FALSE))=FALSE,VLOOKUP($F38,'Classement-Equipe'!$M$7:$BB$206,O$4,FALSE),"")</f>
        <v/>
      </c>
      <c r="P38" s="119" t="str">
        <f>IF(ISNA(VLOOKUP($F38,'Classement-Equipe'!$M$7:$BB$206,P$4,FALSE))=FALSE,VLOOKUP($F38,'Classement-Equipe'!$M$7:$BB$206,P$4,FALSE),"")</f>
        <v/>
      </c>
      <c r="Q38" s="278" t="str">
        <f>IF(A38="","",IF(G38='Paramètres SERIES'!$K$12,SUMIF($A$6:$A$207,A38,$P$6:$P$207),""))</f>
        <v/>
      </c>
      <c r="R38" s="110" t="str">
        <f t="shared" si="1"/>
        <v/>
      </c>
      <c r="S38" s="112">
        <f t="shared" si="2"/>
        <v>0</v>
      </c>
      <c r="T38" t="str">
        <f t="shared" si="3"/>
        <v/>
      </c>
    </row>
    <row r="39" spans="1:20" hidden="1" x14ac:dyDescent="0.25">
      <c r="A39" s="426" t="str">
        <f>IF('Recensement des Equipes'!$A130="","",'Recensement des Equipes'!$A130)</f>
        <v/>
      </c>
      <c r="B39" s="119" t="str">
        <f>IF('Recensement des Equipes'!$C$220="","",'Recensement des Equipes'!$C$220)</f>
        <v/>
      </c>
      <c r="C39" s="110" t="str">
        <f>IF('Recensement des Equipes'!$D$220="","",'Recensement des Equipes'!$D$220)</f>
        <v/>
      </c>
      <c r="D39" s="112" t="str">
        <f>IF('Recensement des Equipes'!$E$220="","",'Recensement des Equipes'!$E$220)</f>
        <v/>
      </c>
      <c r="E39" s="168" t="str">
        <f>IF('Recensement des Equipes'!$G$220="","",'Recensement des Equipes'!$G$220)</f>
        <v/>
      </c>
      <c r="F39" s="119" t="str">
        <f t="shared" si="0"/>
        <v/>
      </c>
      <c r="G39" s="112" t="str">
        <f>IF(A39="","",VLOOKUP(A39,Equipes!$A$5:$J$26,10,FALSE))</f>
        <v/>
      </c>
      <c r="H39" s="276" t="str">
        <f>IF(ISNA(VLOOKUP($F39,'Classement-Equipe'!$M$7:$BB$206,H$4,FALSE))=FALSE,VLOOKUP($F39,'Classement-Equipe'!$M$7:$BB$206,H$4,FALSE),"")</f>
        <v/>
      </c>
      <c r="I39" s="110" t="str">
        <f>IF(ISNA(VLOOKUP($F39,'Classement-Equipe'!$M$7:$BB$206,I$4,FALSE))=FALSE,VLOOKUP($F39,'Classement-Equipe'!$M$7:$BB$206,I$4,FALSE),"")</f>
        <v/>
      </c>
      <c r="J39" s="110" t="str">
        <f>IF(ISNA(VLOOKUP($F39,'Classement-Equipe'!$M$7:$BB$206,J$4,FALSE))=FALSE,VLOOKUP($F39,'Classement-Equipe'!$M$7:$BB$206,J$4,FALSE),"")</f>
        <v/>
      </c>
      <c r="K39" s="110" t="str">
        <f>IF(ISNA(VLOOKUP($F39,'Classement-Equipe'!$M$7:$BB$206,K$4,FALSE))=FALSE,VLOOKUP($F39,'Classement-Equipe'!$M$7:$BB$206,K$4,FALSE),"")</f>
        <v/>
      </c>
      <c r="L39" s="110" t="str">
        <f>IF(ISNA(VLOOKUP($F39,'Classement-Equipe'!$M$7:$BB$206,L$4,FALSE))=FALSE,VLOOKUP($F39,'Classement-Equipe'!$M$7:$BB$206,L$4,FALSE),"")</f>
        <v/>
      </c>
      <c r="M39" s="110" t="str">
        <f>IF(ISNA(VLOOKUP($F39,'Classement-Equipe'!$M$7:$BB$206,M$4,FALSE))=FALSE,VLOOKUP($F39,'Classement-Equipe'!$M$7:$BB$206,M$4,FALSE),"")</f>
        <v/>
      </c>
      <c r="N39" s="110" t="str">
        <f>IF(ISNA(VLOOKUP($F39,'Classement-Equipe'!$M$7:$BB$206,N$4,FALSE))=FALSE,VLOOKUP($F39,'Classement-Equipe'!$M$7:$BB$206,N$4,FALSE),"")</f>
        <v/>
      </c>
      <c r="O39" s="247" t="str">
        <f>IF(ISNA(VLOOKUP($F39,'Classement-Equipe'!$M$7:$BB$206,O$4,FALSE))=FALSE,VLOOKUP($F39,'Classement-Equipe'!$M$7:$BB$206,O$4,FALSE),"")</f>
        <v/>
      </c>
      <c r="P39" s="119" t="str">
        <f>IF(ISNA(VLOOKUP($F39,'Classement-Equipe'!$M$7:$BB$206,P$4,FALSE))=FALSE,VLOOKUP($F39,'Classement-Equipe'!$M$7:$BB$206,P$4,FALSE),"")</f>
        <v/>
      </c>
      <c r="Q39" s="278" t="str">
        <f>IF(A39="","",IF(G39='Paramètres SERIES'!$K$12,SUMIF($A$6:$A$207,A39,$P$6:$P$207),""))</f>
        <v/>
      </c>
      <c r="R39" s="110" t="str">
        <f t="shared" si="1"/>
        <v/>
      </c>
      <c r="S39" s="112">
        <f t="shared" si="2"/>
        <v>0</v>
      </c>
      <c r="T39" t="str">
        <f t="shared" si="3"/>
        <v/>
      </c>
    </row>
    <row r="40" spans="1:20" hidden="1" x14ac:dyDescent="0.25">
      <c r="A40" s="426" t="str">
        <f>IF('Recensement des Equipes'!$A131="","",'Recensement des Equipes'!$A131)</f>
        <v/>
      </c>
      <c r="B40" s="119" t="str">
        <f>IF('Recensement des Equipes'!$C$221="","",'Recensement des Equipes'!$C$221)</f>
        <v/>
      </c>
      <c r="C40" s="110" t="str">
        <f>IF('Recensement des Equipes'!$D$221="","",'Recensement des Equipes'!$D$221)</f>
        <v/>
      </c>
      <c r="D40" s="112" t="str">
        <f>IF('Recensement des Equipes'!$E$221="","",'Recensement des Equipes'!$E$221)</f>
        <v/>
      </c>
      <c r="E40" s="168" t="str">
        <f>IF('Recensement des Equipes'!$G$221="","",'Recensement des Equipes'!$G$221)</f>
        <v/>
      </c>
      <c r="F40" s="119" t="str">
        <f t="shared" si="0"/>
        <v/>
      </c>
      <c r="G40" s="112" t="str">
        <f>IF(A40="","",VLOOKUP(A40,Equipes!$A$5:$J$26,10,FALSE))</f>
        <v/>
      </c>
      <c r="H40" s="276" t="str">
        <f>IF(ISNA(VLOOKUP($F40,'Classement-Equipe'!$M$7:$BB$206,H$4,FALSE))=FALSE,VLOOKUP($F40,'Classement-Equipe'!$M$7:$BB$206,H$4,FALSE),"")</f>
        <v/>
      </c>
      <c r="I40" s="110" t="str">
        <f>IF(ISNA(VLOOKUP($F40,'Classement-Equipe'!$M$7:$BB$206,I$4,FALSE))=FALSE,VLOOKUP($F40,'Classement-Equipe'!$M$7:$BB$206,I$4,FALSE),"")</f>
        <v/>
      </c>
      <c r="J40" s="110" t="str">
        <f>IF(ISNA(VLOOKUP($F40,'Classement-Equipe'!$M$7:$BB$206,J$4,FALSE))=FALSE,VLOOKUP($F40,'Classement-Equipe'!$M$7:$BB$206,J$4,FALSE),"")</f>
        <v/>
      </c>
      <c r="K40" s="110" t="str">
        <f>IF(ISNA(VLOOKUP($F40,'Classement-Equipe'!$M$7:$BB$206,K$4,FALSE))=FALSE,VLOOKUP($F40,'Classement-Equipe'!$M$7:$BB$206,K$4,FALSE),"")</f>
        <v/>
      </c>
      <c r="L40" s="110" t="str">
        <f>IF(ISNA(VLOOKUP($F40,'Classement-Equipe'!$M$7:$BB$206,L$4,FALSE))=FALSE,VLOOKUP($F40,'Classement-Equipe'!$M$7:$BB$206,L$4,FALSE),"")</f>
        <v/>
      </c>
      <c r="M40" s="110" t="str">
        <f>IF(ISNA(VLOOKUP($F40,'Classement-Equipe'!$M$7:$BB$206,M$4,FALSE))=FALSE,VLOOKUP($F40,'Classement-Equipe'!$M$7:$BB$206,M$4,FALSE),"")</f>
        <v/>
      </c>
      <c r="N40" s="110" t="str">
        <f>IF(ISNA(VLOOKUP($F40,'Classement-Equipe'!$M$7:$BB$206,N$4,FALSE))=FALSE,VLOOKUP($F40,'Classement-Equipe'!$M$7:$BB$206,N$4,FALSE),"")</f>
        <v/>
      </c>
      <c r="O40" s="247" t="str">
        <f>IF(ISNA(VLOOKUP($F40,'Classement-Equipe'!$M$7:$BB$206,O$4,FALSE))=FALSE,VLOOKUP($F40,'Classement-Equipe'!$M$7:$BB$206,O$4,FALSE),"")</f>
        <v/>
      </c>
      <c r="P40" s="119" t="str">
        <f>IF(ISNA(VLOOKUP($F40,'Classement-Equipe'!$M$7:$BB$206,P$4,FALSE))=FALSE,VLOOKUP($F40,'Classement-Equipe'!$M$7:$BB$206,P$4,FALSE),"")</f>
        <v/>
      </c>
      <c r="Q40" s="278" t="str">
        <f>IF(A40="","",IF(G40='Paramètres SERIES'!$K$12,SUMIF($A$6:$A$207,A40,$P$6:$P$207),""))</f>
        <v/>
      </c>
      <c r="R40" s="110" t="str">
        <f t="shared" si="1"/>
        <v/>
      </c>
      <c r="S40" s="112">
        <f t="shared" si="2"/>
        <v>0</v>
      </c>
      <c r="T40" t="str">
        <f t="shared" si="3"/>
        <v/>
      </c>
    </row>
    <row r="41" spans="1:20" hidden="1" x14ac:dyDescent="0.25">
      <c r="A41" s="426" t="str">
        <f>IF('Recensement des Equipes'!$A132="","",'Recensement des Equipes'!$A132)</f>
        <v/>
      </c>
      <c r="B41" s="119" t="str">
        <f>IF('Recensement des Equipes'!$C$222="","",'Recensement des Equipes'!$C$222)</f>
        <v/>
      </c>
      <c r="C41" s="110" t="str">
        <f>IF('Recensement des Equipes'!$D$222="","",'Recensement des Equipes'!$D$222)</f>
        <v/>
      </c>
      <c r="D41" s="112" t="str">
        <f>IF('Recensement des Equipes'!$E$222="","",'Recensement des Equipes'!$E$222)</f>
        <v/>
      </c>
      <c r="E41" s="168" t="str">
        <f>IF('Recensement des Equipes'!$G$222="","",'Recensement des Equipes'!$G$222)</f>
        <v/>
      </c>
      <c r="F41" s="119" t="str">
        <f t="shared" si="0"/>
        <v/>
      </c>
      <c r="G41" s="112" t="str">
        <f>IF(A41="","",VLOOKUP(A41,Equipes!$A$5:$J$26,10,FALSE))</f>
        <v/>
      </c>
      <c r="H41" s="276" t="str">
        <f>IF(ISNA(VLOOKUP($F41,'Classement-Equipe'!$M$7:$BB$206,H$4,FALSE))=FALSE,VLOOKUP($F41,'Classement-Equipe'!$M$7:$BB$206,H$4,FALSE),"")</f>
        <v/>
      </c>
      <c r="I41" s="110" t="str">
        <f>IF(ISNA(VLOOKUP($F41,'Classement-Equipe'!$M$7:$BB$206,I$4,FALSE))=FALSE,VLOOKUP($F41,'Classement-Equipe'!$M$7:$BB$206,I$4,FALSE),"")</f>
        <v/>
      </c>
      <c r="J41" s="110" t="str">
        <f>IF(ISNA(VLOOKUP($F41,'Classement-Equipe'!$M$7:$BB$206,J$4,FALSE))=FALSE,VLOOKUP($F41,'Classement-Equipe'!$M$7:$BB$206,J$4,FALSE),"")</f>
        <v/>
      </c>
      <c r="K41" s="110" t="str">
        <f>IF(ISNA(VLOOKUP($F41,'Classement-Equipe'!$M$7:$BB$206,K$4,FALSE))=FALSE,VLOOKUP($F41,'Classement-Equipe'!$M$7:$BB$206,K$4,FALSE),"")</f>
        <v/>
      </c>
      <c r="L41" s="110" t="str">
        <f>IF(ISNA(VLOOKUP($F41,'Classement-Equipe'!$M$7:$BB$206,L$4,FALSE))=FALSE,VLOOKUP($F41,'Classement-Equipe'!$M$7:$BB$206,L$4,FALSE),"")</f>
        <v/>
      </c>
      <c r="M41" s="110" t="str">
        <f>IF(ISNA(VLOOKUP($F41,'Classement-Equipe'!$M$7:$BB$206,M$4,FALSE))=FALSE,VLOOKUP($F41,'Classement-Equipe'!$M$7:$BB$206,M$4,FALSE),"")</f>
        <v/>
      </c>
      <c r="N41" s="110" t="str">
        <f>IF(ISNA(VLOOKUP($F41,'Classement-Equipe'!$M$7:$BB$206,N$4,FALSE))=FALSE,VLOOKUP($F41,'Classement-Equipe'!$M$7:$BB$206,N$4,FALSE),"")</f>
        <v/>
      </c>
      <c r="O41" s="247" t="str">
        <f>IF(ISNA(VLOOKUP($F41,'Classement-Equipe'!$M$7:$BB$206,O$4,FALSE))=FALSE,VLOOKUP($F41,'Classement-Equipe'!$M$7:$BB$206,O$4,FALSE),"")</f>
        <v/>
      </c>
      <c r="P41" s="119" t="str">
        <f>IF(ISNA(VLOOKUP($F41,'Classement-Equipe'!$M$7:$BB$206,P$4,FALSE))=FALSE,VLOOKUP($F41,'Classement-Equipe'!$M$7:$BB$206,P$4,FALSE),"")</f>
        <v/>
      </c>
      <c r="Q41" s="278" t="str">
        <f>IF(A41="","",IF(G41='Paramètres SERIES'!$K$12,SUMIF($A$6:$A$207,A41,$P$6:$P$207),""))</f>
        <v/>
      </c>
      <c r="R41" s="110" t="str">
        <f t="shared" si="1"/>
        <v/>
      </c>
      <c r="S41" s="112">
        <f t="shared" si="2"/>
        <v>0</v>
      </c>
      <c r="T41" t="str">
        <f t="shared" si="3"/>
        <v/>
      </c>
    </row>
    <row r="42" spans="1:20" hidden="1" x14ac:dyDescent="0.25">
      <c r="A42" s="426" t="str">
        <f>IF('Recensement des Equipes'!$A133="","",'Recensement des Equipes'!$A133)</f>
        <v/>
      </c>
      <c r="B42" s="119" t="str">
        <f>IF('Recensement des Equipes'!$C$223="","",'Recensement des Equipes'!$C$223)</f>
        <v/>
      </c>
      <c r="C42" s="110" t="str">
        <f>IF('Recensement des Equipes'!$D$223="","",'Recensement des Equipes'!$D$223)</f>
        <v/>
      </c>
      <c r="D42" s="112" t="str">
        <f>IF('Recensement des Equipes'!$E$223="","",'Recensement des Equipes'!$E$223)</f>
        <v/>
      </c>
      <c r="E42" s="168" t="str">
        <f>IF('Recensement des Equipes'!$G$223="","",'Recensement des Equipes'!$G$223)</f>
        <v/>
      </c>
      <c r="F42" s="119" t="str">
        <f t="shared" si="0"/>
        <v/>
      </c>
      <c r="G42" s="112" t="str">
        <f>IF(A42="","",VLOOKUP(A42,Equipes!$A$5:$J$26,10,FALSE))</f>
        <v/>
      </c>
      <c r="H42" s="276" t="str">
        <f>IF(ISNA(VLOOKUP($F42,'Classement-Equipe'!$M$7:$BB$206,H$4,FALSE))=FALSE,VLOOKUP($F42,'Classement-Equipe'!$M$7:$BB$206,H$4,FALSE),"")</f>
        <v/>
      </c>
      <c r="I42" s="110" t="str">
        <f>IF(ISNA(VLOOKUP($F42,'Classement-Equipe'!$M$7:$BB$206,I$4,FALSE))=FALSE,VLOOKUP($F42,'Classement-Equipe'!$M$7:$BB$206,I$4,FALSE),"")</f>
        <v/>
      </c>
      <c r="J42" s="110" t="str">
        <f>IF(ISNA(VLOOKUP($F42,'Classement-Equipe'!$M$7:$BB$206,J$4,FALSE))=FALSE,VLOOKUP($F42,'Classement-Equipe'!$M$7:$BB$206,J$4,FALSE),"")</f>
        <v/>
      </c>
      <c r="K42" s="110" t="str">
        <f>IF(ISNA(VLOOKUP($F42,'Classement-Equipe'!$M$7:$BB$206,K$4,FALSE))=FALSE,VLOOKUP($F42,'Classement-Equipe'!$M$7:$BB$206,K$4,FALSE),"")</f>
        <v/>
      </c>
      <c r="L42" s="110" t="str">
        <f>IF(ISNA(VLOOKUP($F42,'Classement-Equipe'!$M$7:$BB$206,L$4,FALSE))=FALSE,VLOOKUP($F42,'Classement-Equipe'!$M$7:$BB$206,L$4,FALSE),"")</f>
        <v/>
      </c>
      <c r="M42" s="110" t="str">
        <f>IF(ISNA(VLOOKUP($F42,'Classement-Equipe'!$M$7:$BB$206,M$4,FALSE))=FALSE,VLOOKUP($F42,'Classement-Equipe'!$M$7:$BB$206,M$4,FALSE),"")</f>
        <v/>
      </c>
      <c r="N42" s="110" t="str">
        <f>IF(ISNA(VLOOKUP($F42,'Classement-Equipe'!$M$7:$BB$206,N$4,FALSE))=FALSE,VLOOKUP($F42,'Classement-Equipe'!$M$7:$BB$206,N$4,FALSE),"")</f>
        <v/>
      </c>
      <c r="O42" s="247" t="str">
        <f>IF(ISNA(VLOOKUP($F42,'Classement-Equipe'!$M$7:$BB$206,O$4,FALSE))=FALSE,VLOOKUP($F42,'Classement-Equipe'!$M$7:$BB$206,O$4,FALSE),"")</f>
        <v/>
      </c>
      <c r="P42" s="119" t="str">
        <f>IF(ISNA(VLOOKUP($F42,'Classement-Equipe'!$M$7:$BB$206,P$4,FALSE))=FALSE,VLOOKUP($F42,'Classement-Equipe'!$M$7:$BB$206,P$4,FALSE),"")</f>
        <v/>
      </c>
      <c r="Q42" s="278" t="str">
        <f>IF(A42="","",IF(G42='Paramètres SERIES'!$K$12,SUMIF($A$6:$A$207,A42,$P$6:$P$207),""))</f>
        <v/>
      </c>
      <c r="R42" s="110" t="str">
        <f t="shared" si="1"/>
        <v/>
      </c>
      <c r="S42" s="112">
        <f t="shared" si="2"/>
        <v>0</v>
      </c>
      <c r="T42" t="str">
        <f t="shared" si="3"/>
        <v/>
      </c>
    </row>
    <row r="43" spans="1:20" hidden="1" x14ac:dyDescent="0.25">
      <c r="A43" s="426" t="str">
        <f>IF('Recensement des Equipes'!$A134="","",'Recensement des Equipes'!$A134)</f>
        <v/>
      </c>
      <c r="B43" s="119" t="str">
        <f>IF('Recensement des Equipes'!$C$224="","",'Recensement des Equipes'!$C$224)</f>
        <v/>
      </c>
      <c r="C43" s="110" t="str">
        <f>IF('Recensement des Equipes'!$D$224="","",'Recensement des Equipes'!$D$224)</f>
        <v/>
      </c>
      <c r="D43" s="112" t="str">
        <f>IF('Recensement des Equipes'!$E$224="","",'Recensement des Equipes'!$E$224)</f>
        <v/>
      </c>
      <c r="E43" s="168" t="str">
        <f>IF('Recensement des Equipes'!$G$224="","",'Recensement des Equipes'!$G$224)</f>
        <v/>
      </c>
      <c r="F43" s="119" t="str">
        <f t="shared" si="0"/>
        <v/>
      </c>
      <c r="G43" s="112" t="str">
        <f>IF(A43="","",VLOOKUP(A43,Equipes!$A$5:$J$26,10,FALSE))</f>
        <v/>
      </c>
      <c r="H43" s="276" t="str">
        <f>IF(ISNA(VLOOKUP($F43,'Classement-Equipe'!$M$7:$BB$206,H$4,FALSE))=FALSE,VLOOKUP($F43,'Classement-Equipe'!$M$7:$BB$206,H$4,FALSE),"")</f>
        <v/>
      </c>
      <c r="I43" s="110" t="str">
        <f>IF(ISNA(VLOOKUP($F43,'Classement-Equipe'!$M$7:$BB$206,I$4,FALSE))=FALSE,VLOOKUP($F43,'Classement-Equipe'!$M$7:$BB$206,I$4,FALSE),"")</f>
        <v/>
      </c>
      <c r="J43" s="110" t="str">
        <f>IF(ISNA(VLOOKUP($F43,'Classement-Equipe'!$M$7:$BB$206,J$4,FALSE))=FALSE,VLOOKUP($F43,'Classement-Equipe'!$M$7:$BB$206,J$4,FALSE),"")</f>
        <v/>
      </c>
      <c r="K43" s="110" t="str">
        <f>IF(ISNA(VLOOKUP($F43,'Classement-Equipe'!$M$7:$BB$206,K$4,FALSE))=FALSE,VLOOKUP($F43,'Classement-Equipe'!$M$7:$BB$206,K$4,FALSE),"")</f>
        <v/>
      </c>
      <c r="L43" s="110" t="str">
        <f>IF(ISNA(VLOOKUP($F43,'Classement-Equipe'!$M$7:$BB$206,L$4,FALSE))=FALSE,VLOOKUP($F43,'Classement-Equipe'!$M$7:$BB$206,L$4,FALSE),"")</f>
        <v/>
      </c>
      <c r="M43" s="110" t="str">
        <f>IF(ISNA(VLOOKUP($F43,'Classement-Equipe'!$M$7:$BB$206,M$4,FALSE))=FALSE,VLOOKUP($F43,'Classement-Equipe'!$M$7:$BB$206,M$4,FALSE),"")</f>
        <v/>
      </c>
      <c r="N43" s="110" t="str">
        <f>IF(ISNA(VLOOKUP($F43,'Classement-Equipe'!$M$7:$BB$206,N$4,FALSE))=FALSE,VLOOKUP($F43,'Classement-Equipe'!$M$7:$BB$206,N$4,FALSE),"")</f>
        <v/>
      </c>
      <c r="O43" s="247" t="str">
        <f>IF(ISNA(VLOOKUP($F43,'Classement-Equipe'!$M$7:$BB$206,O$4,FALSE))=FALSE,VLOOKUP($F43,'Classement-Equipe'!$M$7:$BB$206,O$4,FALSE),"")</f>
        <v/>
      </c>
      <c r="P43" s="119" t="str">
        <f>IF(ISNA(VLOOKUP($F43,'Classement-Equipe'!$M$7:$BB$206,P$4,FALSE))=FALSE,VLOOKUP($F43,'Classement-Equipe'!$M$7:$BB$206,P$4,FALSE),"")</f>
        <v/>
      </c>
      <c r="Q43" s="278" t="str">
        <f>IF(A43="","",IF(G43='Paramètres SERIES'!$K$12,SUMIF($A$6:$A$207,A43,$P$6:$P$207),""))</f>
        <v/>
      </c>
      <c r="R43" s="110" t="str">
        <f t="shared" si="1"/>
        <v/>
      </c>
      <c r="S43" s="112">
        <f t="shared" si="2"/>
        <v>0</v>
      </c>
      <c r="T43" t="str">
        <f t="shared" si="3"/>
        <v/>
      </c>
    </row>
    <row r="44" spans="1:20" hidden="1" x14ac:dyDescent="0.25">
      <c r="A44" s="426" t="str">
        <f>IF('Recensement des Equipes'!$A135="","",'Recensement des Equipes'!$A135)</f>
        <v/>
      </c>
      <c r="B44" s="119" t="str">
        <f>IF('Recensement des Equipes'!$C$225="","",'Recensement des Equipes'!$C$225)</f>
        <v/>
      </c>
      <c r="C44" s="110" t="str">
        <f>IF('Recensement des Equipes'!$D$225="","",'Recensement des Equipes'!$D$225)</f>
        <v/>
      </c>
      <c r="D44" s="112" t="str">
        <f>IF('Recensement des Equipes'!$E$225="","",'Recensement des Equipes'!$E$225)</f>
        <v/>
      </c>
      <c r="E44" s="168" t="str">
        <f>IF('Recensement des Equipes'!$G$225="","",'Recensement des Equipes'!$G$225)</f>
        <v/>
      </c>
      <c r="F44" s="119" t="str">
        <f t="shared" si="0"/>
        <v/>
      </c>
      <c r="G44" s="112" t="str">
        <f>IF(A44="","",VLOOKUP(A44,Equipes!$A$5:$J$26,10,FALSE))</f>
        <v/>
      </c>
      <c r="H44" s="276" t="str">
        <f>IF(ISNA(VLOOKUP($F44,'Classement-Equipe'!$M$7:$BB$206,H$4,FALSE))=FALSE,VLOOKUP($F44,'Classement-Equipe'!$M$7:$BB$206,H$4,FALSE),"")</f>
        <v/>
      </c>
      <c r="I44" s="110" t="str">
        <f>IF(ISNA(VLOOKUP($F44,'Classement-Equipe'!$M$7:$BB$206,I$4,FALSE))=FALSE,VLOOKUP($F44,'Classement-Equipe'!$M$7:$BB$206,I$4,FALSE),"")</f>
        <v/>
      </c>
      <c r="J44" s="110" t="str">
        <f>IF(ISNA(VLOOKUP($F44,'Classement-Equipe'!$M$7:$BB$206,J$4,FALSE))=FALSE,VLOOKUP($F44,'Classement-Equipe'!$M$7:$BB$206,J$4,FALSE),"")</f>
        <v/>
      </c>
      <c r="K44" s="110" t="str">
        <f>IF(ISNA(VLOOKUP($F44,'Classement-Equipe'!$M$7:$BB$206,K$4,FALSE))=FALSE,VLOOKUP($F44,'Classement-Equipe'!$M$7:$BB$206,K$4,FALSE),"")</f>
        <v/>
      </c>
      <c r="L44" s="110" t="str">
        <f>IF(ISNA(VLOOKUP($F44,'Classement-Equipe'!$M$7:$BB$206,L$4,FALSE))=FALSE,VLOOKUP($F44,'Classement-Equipe'!$M$7:$BB$206,L$4,FALSE),"")</f>
        <v/>
      </c>
      <c r="M44" s="110" t="str">
        <f>IF(ISNA(VLOOKUP($F44,'Classement-Equipe'!$M$7:$BB$206,M$4,FALSE))=FALSE,VLOOKUP($F44,'Classement-Equipe'!$M$7:$BB$206,M$4,FALSE),"")</f>
        <v/>
      </c>
      <c r="N44" s="110" t="str">
        <f>IF(ISNA(VLOOKUP($F44,'Classement-Equipe'!$M$7:$BB$206,N$4,FALSE))=FALSE,VLOOKUP($F44,'Classement-Equipe'!$M$7:$BB$206,N$4,FALSE),"")</f>
        <v/>
      </c>
      <c r="O44" s="247" t="str">
        <f>IF(ISNA(VLOOKUP($F44,'Classement-Equipe'!$M$7:$BB$206,O$4,FALSE))=FALSE,VLOOKUP($F44,'Classement-Equipe'!$M$7:$BB$206,O$4,FALSE),"")</f>
        <v/>
      </c>
      <c r="P44" s="119" t="str">
        <f>IF(ISNA(VLOOKUP($F44,'Classement-Equipe'!$M$7:$BB$206,P$4,FALSE))=FALSE,VLOOKUP($F44,'Classement-Equipe'!$M$7:$BB$206,P$4,FALSE),"")</f>
        <v/>
      </c>
      <c r="Q44" s="278" t="str">
        <f>IF(A44="","",IF(G44='Paramètres SERIES'!$K$12,SUMIF($A$6:$A$207,A44,$P$6:$P$207),""))</f>
        <v/>
      </c>
      <c r="R44" s="110" t="str">
        <f t="shared" si="1"/>
        <v/>
      </c>
      <c r="S44" s="112">
        <f t="shared" si="2"/>
        <v>0</v>
      </c>
      <c r="T44" t="str">
        <f t="shared" si="3"/>
        <v/>
      </c>
    </row>
    <row r="45" spans="1:20" hidden="1" x14ac:dyDescent="0.25">
      <c r="A45" s="426" t="str">
        <f>IF('Recensement des Equipes'!$A136="","",'Recensement des Equipes'!$A136)</f>
        <v/>
      </c>
      <c r="B45" s="119" t="str">
        <f>IF('Recensement des Equipes'!$C$226="","",'Recensement des Equipes'!$C$226)</f>
        <v/>
      </c>
      <c r="C45" s="110" t="str">
        <f>IF('Recensement des Equipes'!$D$226="","",'Recensement des Equipes'!$D$226)</f>
        <v/>
      </c>
      <c r="D45" s="112" t="str">
        <f>IF('Recensement des Equipes'!$E$226="","",'Recensement des Equipes'!$E$226)</f>
        <v/>
      </c>
      <c r="E45" s="168" t="str">
        <f>IF('Recensement des Equipes'!$G$226="","",'Recensement des Equipes'!$G$226)</f>
        <v/>
      </c>
      <c r="F45" s="119" t="str">
        <f t="shared" si="0"/>
        <v/>
      </c>
      <c r="G45" s="112" t="str">
        <f>IF(A45="","",VLOOKUP(A45,Equipes!$A$5:$J$26,10,FALSE))</f>
        <v/>
      </c>
      <c r="H45" s="276" t="str">
        <f>IF(ISNA(VLOOKUP($F45,'Classement-Equipe'!$M$7:$BB$206,H$4,FALSE))=FALSE,VLOOKUP($F45,'Classement-Equipe'!$M$7:$BB$206,H$4,FALSE),"")</f>
        <v/>
      </c>
      <c r="I45" s="110" t="str">
        <f>IF(ISNA(VLOOKUP($F45,'Classement-Equipe'!$M$7:$BB$206,I$4,FALSE))=FALSE,VLOOKUP($F45,'Classement-Equipe'!$M$7:$BB$206,I$4,FALSE),"")</f>
        <v/>
      </c>
      <c r="J45" s="110" t="str">
        <f>IF(ISNA(VLOOKUP($F45,'Classement-Equipe'!$M$7:$BB$206,J$4,FALSE))=FALSE,VLOOKUP($F45,'Classement-Equipe'!$M$7:$BB$206,J$4,FALSE),"")</f>
        <v/>
      </c>
      <c r="K45" s="110" t="str">
        <f>IF(ISNA(VLOOKUP($F45,'Classement-Equipe'!$M$7:$BB$206,K$4,FALSE))=FALSE,VLOOKUP($F45,'Classement-Equipe'!$M$7:$BB$206,K$4,FALSE),"")</f>
        <v/>
      </c>
      <c r="L45" s="110" t="str">
        <f>IF(ISNA(VLOOKUP($F45,'Classement-Equipe'!$M$7:$BB$206,L$4,FALSE))=FALSE,VLOOKUP($F45,'Classement-Equipe'!$M$7:$BB$206,L$4,FALSE),"")</f>
        <v/>
      </c>
      <c r="M45" s="110" t="str">
        <f>IF(ISNA(VLOOKUP($F45,'Classement-Equipe'!$M$7:$BB$206,M$4,FALSE))=FALSE,VLOOKUP($F45,'Classement-Equipe'!$M$7:$BB$206,M$4,FALSE),"")</f>
        <v/>
      </c>
      <c r="N45" s="110" t="str">
        <f>IF(ISNA(VLOOKUP($F45,'Classement-Equipe'!$M$7:$BB$206,N$4,FALSE))=FALSE,VLOOKUP($F45,'Classement-Equipe'!$M$7:$BB$206,N$4,FALSE),"")</f>
        <v/>
      </c>
      <c r="O45" s="247" t="str">
        <f>IF(ISNA(VLOOKUP($F45,'Classement-Equipe'!$M$7:$BB$206,O$4,FALSE))=FALSE,VLOOKUP($F45,'Classement-Equipe'!$M$7:$BB$206,O$4,FALSE),"")</f>
        <v/>
      </c>
      <c r="P45" s="119" t="str">
        <f>IF(ISNA(VLOOKUP($F45,'Classement-Equipe'!$M$7:$BB$206,P$4,FALSE))=FALSE,VLOOKUP($F45,'Classement-Equipe'!$M$7:$BB$206,P$4,FALSE),"")</f>
        <v/>
      </c>
      <c r="Q45" s="278" t="str">
        <f>IF(A45="","",IF(G45='Paramètres SERIES'!$K$12,SUMIF($A$6:$A$207,A45,$P$6:$P$207),""))</f>
        <v/>
      </c>
      <c r="R45" s="110" t="str">
        <f t="shared" si="1"/>
        <v/>
      </c>
      <c r="S45" s="112">
        <f t="shared" si="2"/>
        <v>0</v>
      </c>
      <c r="T45" t="str">
        <f t="shared" si="3"/>
        <v/>
      </c>
    </row>
    <row r="46" spans="1:20" hidden="1" x14ac:dyDescent="0.25">
      <c r="A46" s="426" t="str">
        <f>IF('Recensement des Equipes'!$A137="","",'Recensement des Equipes'!$A137)</f>
        <v/>
      </c>
      <c r="B46" s="119" t="str">
        <f>IF('Recensement des Equipes'!$C$227="","",'Recensement des Equipes'!$C$227)</f>
        <v/>
      </c>
      <c r="C46" s="110" t="str">
        <f>IF('Recensement des Equipes'!$D$227="","",'Recensement des Equipes'!$D$227)</f>
        <v/>
      </c>
      <c r="D46" s="112" t="str">
        <f>IF('Recensement des Equipes'!$E$227="","",'Recensement des Equipes'!$E$227)</f>
        <v/>
      </c>
      <c r="E46" s="168" t="str">
        <f>IF('Recensement des Equipes'!$G$227="","",'Recensement des Equipes'!$G$227)</f>
        <v/>
      </c>
      <c r="F46" s="119" t="str">
        <f t="shared" si="0"/>
        <v/>
      </c>
      <c r="G46" s="112" t="str">
        <f>IF(A46="","",VLOOKUP(A46,Equipes!$A$5:$J$26,10,FALSE))</f>
        <v/>
      </c>
      <c r="H46" s="276" t="str">
        <f>IF(ISNA(VLOOKUP($F46,'Classement-Equipe'!$M$7:$BB$206,H$4,FALSE))=FALSE,VLOOKUP($F46,'Classement-Equipe'!$M$7:$BB$206,H$4,FALSE),"")</f>
        <v/>
      </c>
      <c r="I46" s="110" t="str">
        <f>IF(ISNA(VLOOKUP($F46,'Classement-Equipe'!$M$7:$BB$206,I$4,FALSE))=FALSE,VLOOKUP($F46,'Classement-Equipe'!$M$7:$BB$206,I$4,FALSE),"")</f>
        <v/>
      </c>
      <c r="J46" s="110" t="str">
        <f>IF(ISNA(VLOOKUP($F46,'Classement-Equipe'!$M$7:$BB$206,J$4,FALSE))=FALSE,VLOOKUP($F46,'Classement-Equipe'!$M$7:$BB$206,J$4,FALSE),"")</f>
        <v/>
      </c>
      <c r="K46" s="110" t="str">
        <f>IF(ISNA(VLOOKUP($F46,'Classement-Equipe'!$M$7:$BB$206,K$4,FALSE))=FALSE,VLOOKUP($F46,'Classement-Equipe'!$M$7:$BB$206,K$4,FALSE),"")</f>
        <v/>
      </c>
      <c r="L46" s="110" t="str">
        <f>IF(ISNA(VLOOKUP($F46,'Classement-Equipe'!$M$7:$BB$206,L$4,FALSE))=FALSE,VLOOKUP($F46,'Classement-Equipe'!$M$7:$BB$206,L$4,FALSE),"")</f>
        <v/>
      </c>
      <c r="M46" s="110" t="str">
        <f>IF(ISNA(VLOOKUP($F46,'Classement-Equipe'!$M$7:$BB$206,M$4,FALSE))=FALSE,VLOOKUP($F46,'Classement-Equipe'!$M$7:$BB$206,M$4,FALSE),"")</f>
        <v/>
      </c>
      <c r="N46" s="110" t="str">
        <f>IF(ISNA(VLOOKUP($F46,'Classement-Equipe'!$M$7:$BB$206,N$4,FALSE))=FALSE,VLOOKUP($F46,'Classement-Equipe'!$M$7:$BB$206,N$4,FALSE),"")</f>
        <v/>
      </c>
      <c r="O46" s="247" t="str">
        <f>IF(ISNA(VLOOKUP($F46,'Classement-Equipe'!$M$7:$BB$206,O$4,FALSE))=FALSE,VLOOKUP($F46,'Classement-Equipe'!$M$7:$BB$206,O$4,FALSE),"")</f>
        <v/>
      </c>
      <c r="P46" s="119" t="str">
        <f>IF(ISNA(VLOOKUP($F46,'Classement-Equipe'!$M$7:$BB$206,P$4,FALSE))=FALSE,VLOOKUP($F46,'Classement-Equipe'!$M$7:$BB$206,P$4,FALSE),"")</f>
        <v/>
      </c>
      <c r="Q46" s="278" t="str">
        <f>IF(A46="","",IF(G46='Paramètres SERIES'!$K$12,SUMIF($A$6:$A$207,A46,$P$6:$P$207),""))</f>
        <v/>
      </c>
      <c r="R46" s="110" t="str">
        <f t="shared" si="1"/>
        <v/>
      </c>
      <c r="S46" s="112">
        <f t="shared" si="2"/>
        <v>0</v>
      </c>
      <c r="T46" t="str">
        <f t="shared" si="3"/>
        <v/>
      </c>
    </row>
    <row r="47" spans="1:20" hidden="1" x14ac:dyDescent="0.25">
      <c r="A47" s="426" t="str">
        <f>IF('Recensement des Equipes'!$A138="","",'Recensement des Equipes'!$A138)</f>
        <v/>
      </c>
      <c r="B47" s="119" t="str">
        <f>IF('Recensement des Equipes'!$C$228="","",'Recensement des Equipes'!$C$228)</f>
        <v/>
      </c>
      <c r="C47" s="110" t="str">
        <f>IF('Recensement des Equipes'!$D$228="","",'Recensement des Equipes'!$D$228)</f>
        <v/>
      </c>
      <c r="D47" s="112" t="str">
        <f>IF('Recensement des Equipes'!$E$228="","",'Recensement des Equipes'!$E$228)</f>
        <v/>
      </c>
      <c r="E47" s="168" t="str">
        <f>IF('Recensement des Equipes'!$G$228="","",'Recensement des Equipes'!$G$228)</f>
        <v/>
      </c>
      <c r="F47" s="119" t="str">
        <f t="shared" si="0"/>
        <v/>
      </c>
      <c r="G47" s="112" t="str">
        <f>IF(A47="","",VLOOKUP(A47,Equipes!$A$5:$J$26,10,FALSE))</f>
        <v/>
      </c>
      <c r="H47" s="276" t="str">
        <f>IF(ISNA(VLOOKUP($F47,'Classement-Equipe'!$M$7:$BB$206,H$4,FALSE))=FALSE,VLOOKUP($F47,'Classement-Equipe'!$M$7:$BB$206,H$4,FALSE),"")</f>
        <v/>
      </c>
      <c r="I47" s="110" t="str">
        <f>IF(ISNA(VLOOKUP($F47,'Classement-Equipe'!$M$7:$BB$206,I$4,FALSE))=FALSE,VLOOKUP($F47,'Classement-Equipe'!$M$7:$BB$206,I$4,FALSE),"")</f>
        <v/>
      </c>
      <c r="J47" s="110" t="str">
        <f>IF(ISNA(VLOOKUP($F47,'Classement-Equipe'!$M$7:$BB$206,J$4,FALSE))=FALSE,VLOOKUP($F47,'Classement-Equipe'!$M$7:$BB$206,J$4,FALSE),"")</f>
        <v/>
      </c>
      <c r="K47" s="110" t="str">
        <f>IF(ISNA(VLOOKUP($F47,'Classement-Equipe'!$M$7:$BB$206,K$4,FALSE))=FALSE,VLOOKUP($F47,'Classement-Equipe'!$M$7:$BB$206,K$4,FALSE),"")</f>
        <v/>
      </c>
      <c r="L47" s="110" t="str">
        <f>IF(ISNA(VLOOKUP($F47,'Classement-Equipe'!$M$7:$BB$206,L$4,FALSE))=FALSE,VLOOKUP($F47,'Classement-Equipe'!$M$7:$BB$206,L$4,FALSE),"")</f>
        <v/>
      </c>
      <c r="M47" s="110" t="str">
        <f>IF(ISNA(VLOOKUP($F47,'Classement-Equipe'!$M$7:$BB$206,M$4,FALSE))=FALSE,VLOOKUP($F47,'Classement-Equipe'!$M$7:$BB$206,M$4,FALSE),"")</f>
        <v/>
      </c>
      <c r="N47" s="110" t="str">
        <f>IF(ISNA(VLOOKUP($F47,'Classement-Equipe'!$M$7:$BB$206,N$4,FALSE))=FALSE,VLOOKUP($F47,'Classement-Equipe'!$M$7:$BB$206,N$4,FALSE),"")</f>
        <v/>
      </c>
      <c r="O47" s="247" t="str">
        <f>IF(ISNA(VLOOKUP($F47,'Classement-Equipe'!$M$7:$BB$206,O$4,FALSE))=FALSE,VLOOKUP($F47,'Classement-Equipe'!$M$7:$BB$206,O$4,FALSE),"")</f>
        <v/>
      </c>
      <c r="P47" s="119" t="str">
        <f>IF(ISNA(VLOOKUP($F47,'Classement-Equipe'!$M$7:$BB$206,P$4,FALSE))=FALSE,VLOOKUP($F47,'Classement-Equipe'!$M$7:$BB$206,P$4,FALSE),"")</f>
        <v/>
      </c>
      <c r="Q47" s="278" t="str">
        <f>IF(A47="","",IF(G47='Paramètres SERIES'!$K$12,SUMIF($A$6:$A$207,A47,$P$6:$P$207),""))</f>
        <v/>
      </c>
      <c r="R47" s="110" t="str">
        <f t="shared" si="1"/>
        <v/>
      </c>
      <c r="S47" s="112">
        <f t="shared" si="2"/>
        <v>0</v>
      </c>
      <c r="T47" t="str">
        <f t="shared" si="3"/>
        <v/>
      </c>
    </row>
    <row r="48" spans="1:20" hidden="1" x14ac:dyDescent="0.25">
      <c r="A48" s="426" t="str">
        <f>IF('Recensement des Equipes'!$A139="","",'Recensement des Equipes'!$A139)</f>
        <v/>
      </c>
      <c r="B48" s="119" t="e">
        <f>IF('Recensement des Equipes'!#REF!="","",'Recensement des Equipes'!#REF!)</f>
        <v>#REF!</v>
      </c>
      <c r="C48" s="110" t="e">
        <f>IF('Recensement des Equipes'!#REF!="","",'Recensement des Equipes'!#REF!)</f>
        <v>#REF!</v>
      </c>
      <c r="D48" s="112" t="e">
        <f>IF('Recensement des Equipes'!#REF!="","",'Recensement des Equipes'!#REF!)</f>
        <v>#REF!</v>
      </c>
      <c r="E48" s="168" t="e">
        <f>IF('Recensement des Equipes'!#REF!="","",'Recensement des Equipes'!#REF!)</f>
        <v>#REF!</v>
      </c>
      <c r="F48" s="119" t="str">
        <f t="shared" si="0"/>
        <v/>
      </c>
      <c r="G48" s="112" t="str">
        <f>IF(A48="","",VLOOKUP(A48,Equipes!$A$5:$J$26,10,FALSE))</f>
        <v/>
      </c>
      <c r="H48" s="276" t="str">
        <f>IF(ISNA(VLOOKUP($F48,'Classement-Equipe'!$M$7:$BB$206,H$4,FALSE))=FALSE,VLOOKUP($F48,'Classement-Equipe'!$M$7:$BB$206,H$4,FALSE),"")</f>
        <v/>
      </c>
      <c r="I48" s="110" t="str">
        <f>IF(ISNA(VLOOKUP($F48,'Classement-Equipe'!$M$7:$BB$206,I$4,FALSE))=FALSE,VLOOKUP($F48,'Classement-Equipe'!$M$7:$BB$206,I$4,FALSE),"")</f>
        <v/>
      </c>
      <c r="J48" s="110" t="str">
        <f>IF(ISNA(VLOOKUP($F48,'Classement-Equipe'!$M$7:$BB$206,J$4,FALSE))=FALSE,VLOOKUP($F48,'Classement-Equipe'!$M$7:$BB$206,J$4,FALSE),"")</f>
        <v/>
      </c>
      <c r="K48" s="110" t="str">
        <f>IF(ISNA(VLOOKUP($F48,'Classement-Equipe'!$M$7:$BB$206,K$4,FALSE))=FALSE,VLOOKUP($F48,'Classement-Equipe'!$M$7:$BB$206,K$4,FALSE),"")</f>
        <v/>
      </c>
      <c r="L48" s="110" t="str">
        <f>IF(ISNA(VLOOKUP($F48,'Classement-Equipe'!$M$7:$BB$206,L$4,FALSE))=FALSE,VLOOKUP($F48,'Classement-Equipe'!$M$7:$BB$206,L$4,FALSE),"")</f>
        <v/>
      </c>
      <c r="M48" s="110" t="str">
        <f>IF(ISNA(VLOOKUP($F48,'Classement-Equipe'!$M$7:$BB$206,M$4,FALSE))=FALSE,VLOOKUP($F48,'Classement-Equipe'!$M$7:$BB$206,M$4,FALSE),"")</f>
        <v/>
      </c>
      <c r="N48" s="110" t="str">
        <f>IF(ISNA(VLOOKUP($F48,'Classement-Equipe'!$M$7:$BB$206,N$4,FALSE))=FALSE,VLOOKUP($F48,'Classement-Equipe'!$M$7:$BB$206,N$4,FALSE),"")</f>
        <v/>
      </c>
      <c r="O48" s="247" t="str">
        <f>IF(ISNA(VLOOKUP($F48,'Classement-Equipe'!$M$7:$BB$206,O$4,FALSE))=FALSE,VLOOKUP($F48,'Classement-Equipe'!$M$7:$BB$206,O$4,FALSE),"")</f>
        <v/>
      </c>
      <c r="P48" s="119" t="str">
        <f>IF(ISNA(VLOOKUP($F48,'Classement-Equipe'!$M$7:$BB$206,P$4,FALSE))=FALSE,VLOOKUP($F48,'Classement-Equipe'!$M$7:$BB$206,P$4,FALSE),"")</f>
        <v/>
      </c>
      <c r="Q48" s="278" t="str">
        <f>IF(A48="","",IF(G48='Paramètres SERIES'!$K$12,SUMIF($A$6:$A$207,A48,$P$6:$P$207),""))</f>
        <v/>
      </c>
      <c r="R48" s="110" t="str">
        <f t="shared" si="1"/>
        <v/>
      </c>
      <c r="S48" s="112">
        <f t="shared" si="2"/>
        <v>0</v>
      </c>
      <c r="T48" t="str">
        <f t="shared" si="3"/>
        <v/>
      </c>
    </row>
    <row r="49" spans="1:20" hidden="1" x14ac:dyDescent="0.25">
      <c r="A49" s="426" t="str">
        <f>IF('Recensement des Equipes'!$A140="","",'Recensement des Equipes'!$A140)</f>
        <v/>
      </c>
      <c r="B49" s="119" t="e">
        <f>IF('Recensement des Equipes'!#REF!="","",'Recensement des Equipes'!#REF!)</f>
        <v>#REF!</v>
      </c>
      <c r="C49" s="110" t="e">
        <f>IF('Recensement des Equipes'!#REF!="","",'Recensement des Equipes'!#REF!)</f>
        <v>#REF!</v>
      </c>
      <c r="D49" s="112" t="e">
        <f>IF('Recensement des Equipes'!#REF!="","",'Recensement des Equipes'!#REF!)</f>
        <v>#REF!</v>
      </c>
      <c r="E49" s="168" t="e">
        <f>IF('Recensement des Equipes'!#REF!="","",'Recensement des Equipes'!#REF!)</f>
        <v>#REF!</v>
      </c>
      <c r="F49" s="119" t="str">
        <f t="shared" si="0"/>
        <v/>
      </c>
      <c r="G49" s="112" t="str">
        <f>IF(A49="","",VLOOKUP(A49,Equipes!$A$5:$J$26,10,FALSE))</f>
        <v/>
      </c>
      <c r="H49" s="276" t="str">
        <f>IF(ISNA(VLOOKUP($F49,'Classement-Equipe'!$M$7:$BB$206,H$4,FALSE))=FALSE,VLOOKUP($F49,'Classement-Equipe'!$M$7:$BB$206,H$4,FALSE),"")</f>
        <v/>
      </c>
      <c r="I49" s="110" t="str">
        <f>IF(ISNA(VLOOKUP($F49,'Classement-Equipe'!$M$7:$BB$206,I$4,FALSE))=FALSE,VLOOKUP($F49,'Classement-Equipe'!$M$7:$BB$206,I$4,FALSE),"")</f>
        <v/>
      </c>
      <c r="J49" s="110" t="str">
        <f>IF(ISNA(VLOOKUP($F49,'Classement-Equipe'!$M$7:$BB$206,J$4,FALSE))=FALSE,VLOOKUP($F49,'Classement-Equipe'!$M$7:$BB$206,J$4,FALSE),"")</f>
        <v/>
      </c>
      <c r="K49" s="110" t="str">
        <f>IF(ISNA(VLOOKUP($F49,'Classement-Equipe'!$M$7:$BB$206,K$4,FALSE))=FALSE,VLOOKUP($F49,'Classement-Equipe'!$M$7:$BB$206,K$4,FALSE),"")</f>
        <v/>
      </c>
      <c r="L49" s="110" t="str">
        <f>IF(ISNA(VLOOKUP($F49,'Classement-Equipe'!$M$7:$BB$206,L$4,FALSE))=FALSE,VLOOKUP($F49,'Classement-Equipe'!$M$7:$BB$206,L$4,FALSE),"")</f>
        <v/>
      </c>
      <c r="M49" s="110" t="str">
        <f>IF(ISNA(VLOOKUP($F49,'Classement-Equipe'!$M$7:$BB$206,M$4,FALSE))=FALSE,VLOOKUP($F49,'Classement-Equipe'!$M$7:$BB$206,M$4,FALSE),"")</f>
        <v/>
      </c>
      <c r="N49" s="110" t="str">
        <f>IF(ISNA(VLOOKUP($F49,'Classement-Equipe'!$M$7:$BB$206,N$4,FALSE))=FALSE,VLOOKUP($F49,'Classement-Equipe'!$M$7:$BB$206,N$4,FALSE),"")</f>
        <v/>
      </c>
      <c r="O49" s="247" t="str">
        <f>IF(ISNA(VLOOKUP($F49,'Classement-Equipe'!$M$7:$BB$206,O$4,FALSE))=FALSE,VLOOKUP($F49,'Classement-Equipe'!$M$7:$BB$206,O$4,FALSE),"")</f>
        <v/>
      </c>
      <c r="P49" s="119" t="str">
        <f>IF(ISNA(VLOOKUP($F49,'Classement-Equipe'!$M$7:$BB$206,P$4,FALSE))=FALSE,VLOOKUP($F49,'Classement-Equipe'!$M$7:$BB$206,P$4,FALSE),"")</f>
        <v/>
      </c>
      <c r="Q49" s="278" t="str">
        <f>IF(A49="","",IF(G49='Paramètres SERIES'!$K$12,SUMIF($A$6:$A$207,A49,$P$6:$P$207),""))</f>
        <v/>
      </c>
      <c r="R49" s="110" t="str">
        <f t="shared" si="1"/>
        <v/>
      </c>
      <c r="S49" s="112">
        <f t="shared" si="2"/>
        <v>0</v>
      </c>
      <c r="T49" t="str">
        <f t="shared" si="3"/>
        <v/>
      </c>
    </row>
    <row r="50" spans="1:20" hidden="1" x14ac:dyDescent="0.25">
      <c r="A50" s="426" t="str">
        <f>IF('Recensement des Equipes'!$A141="","",'Recensement des Equipes'!$A141)</f>
        <v/>
      </c>
      <c r="B50" s="119" t="e">
        <f>IF('Recensement des Equipes'!#REF!="","",'Recensement des Equipes'!#REF!)</f>
        <v>#REF!</v>
      </c>
      <c r="C50" s="110" t="e">
        <f>IF('Recensement des Equipes'!#REF!="","",'Recensement des Equipes'!#REF!)</f>
        <v>#REF!</v>
      </c>
      <c r="D50" s="112" t="e">
        <f>IF('Recensement des Equipes'!#REF!="","",'Recensement des Equipes'!#REF!)</f>
        <v>#REF!</v>
      </c>
      <c r="E50" s="168" t="e">
        <f>IF('Recensement des Equipes'!#REF!="","",'Recensement des Equipes'!#REF!)</f>
        <v>#REF!</v>
      </c>
      <c r="F50" s="119" t="str">
        <f t="shared" si="0"/>
        <v/>
      </c>
      <c r="G50" s="112" t="str">
        <f>IF(A50="","",VLOOKUP(A50,Equipes!$A$5:$J$26,10,FALSE))</f>
        <v/>
      </c>
      <c r="H50" s="276" t="str">
        <f>IF(ISNA(VLOOKUP($F50,'Classement-Equipe'!$M$7:$BB$206,H$4,FALSE))=FALSE,VLOOKUP($F50,'Classement-Equipe'!$M$7:$BB$206,H$4,FALSE),"")</f>
        <v/>
      </c>
      <c r="I50" s="110" t="str">
        <f>IF(ISNA(VLOOKUP($F50,'Classement-Equipe'!$M$7:$BB$206,I$4,FALSE))=FALSE,VLOOKUP($F50,'Classement-Equipe'!$M$7:$BB$206,I$4,FALSE),"")</f>
        <v/>
      </c>
      <c r="J50" s="110" t="str">
        <f>IF(ISNA(VLOOKUP($F50,'Classement-Equipe'!$M$7:$BB$206,J$4,FALSE))=FALSE,VLOOKUP($F50,'Classement-Equipe'!$M$7:$BB$206,J$4,FALSE),"")</f>
        <v/>
      </c>
      <c r="K50" s="110" t="str">
        <f>IF(ISNA(VLOOKUP($F50,'Classement-Equipe'!$M$7:$BB$206,K$4,FALSE))=FALSE,VLOOKUP($F50,'Classement-Equipe'!$M$7:$BB$206,K$4,FALSE),"")</f>
        <v/>
      </c>
      <c r="L50" s="110" t="str">
        <f>IF(ISNA(VLOOKUP($F50,'Classement-Equipe'!$M$7:$BB$206,L$4,FALSE))=FALSE,VLOOKUP($F50,'Classement-Equipe'!$M$7:$BB$206,L$4,FALSE),"")</f>
        <v/>
      </c>
      <c r="M50" s="110" t="str">
        <f>IF(ISNA(VLOOKUP($F50,'Classement-Equipe'!$M$7:$BB$206,M$4,FALSE))=FALSE,VLOOKUP($F50,'Classement-Equipe'!$M$7:$BB$206,M$4,FALSE),"")</f>
        <v/>
      </c>
      <c r="N50" s="110" t="str">
        <f>IF(ISNA(VLOOKUP($F50,'Classement-Equipe'!$M$7:$BB$206,N$4,FALSE))=FALSE,VLOOKUP($F50,'Classement-Equipe'!$M$7:$BB$206,N$4,FALSE),"")</f>
        <v/>
      </c>
      <c r="O50" s="247" t="str">
        <f>IF(ISNA(VLOOKUP($F50,'Classement-Equipe'!$M$7:$BB$206,O$4,FALSE))=FALSE,VLOOKUP($F50,'Classement-Equipe'!$M$7:$BB$206,O$4,FALSE),"")</f>
        <v/>
      </c>
      <c r="P50" s="119" t="str">
        <f>IF(ISNA(VLOOKUP($F50,'Classement-Equipe'!$M$7:$BB$206,P$4,FALSE))=FALSE,VLOOKUP($F50,'Classement-Equipe'!$M$7:$BB$206,P$4,FALSE),"")</f>
        <v/>
      </c>
      <c r="Q50" s="278" t="str">
        <f>IF(A50="","",IF(G50='Paramètres SERIES'!$K$12,SUMIF($A$6:$A$207,A50,$P$6:$P$207),""))</f>
        <v/>
      </c>
      <c r="R50" s="110" t="str">
        <f t="shared" si="1"/>
        <v/>
      </c>
      <c r="S50" s="112">
        <f t="shared" si="2"/>
        <v>0</v>
      </c>
      <c r="T50" t="str">
        <f t="shared" si="3"/>
        <v/>
      </c>
    </row>
    <row r="51" spans="1:20" hidden="1" x14ac:dyDescent="0.25">
      <c r="A51" s="426" t="str">
        <f>IF('Recensement des Equipes'!$A142="","",'Recensement des Equipes'!$A142)</f>
        <v/>
      </c>
      <c r="B51" s="119" t="e">
        <f>IF('Recensement des Equipes'!#REF!="","",'Recensement des Equipes'!#REF!)</f>
        <v>#REF!</v>
      </c>
      <c r="C51" s="110" t="e">
        <f>IF('Recensement des Equipes'!#REF!="","",'Recensement des Equipes'!#REF!)</f>
        <v>#REF!</v>
      </c>
      <c r="D51" s="112" t="e">
        <f>IF('Recensement des Equipes'!#REF!="","",'Recensement des Equipes'!#REF!)</f>
        <v>#REF!</v>
      </c>
      <c r="E51" s="168" t="e">
        <f>IF('Recensement des Equipes'!#REF!="","",'Recensement des Equipes'!#REF!)</f>
        <v>#REF!</v>
      </c>
      <c r="F51" s="119" t="str">
        <f t="shared" si="0"/>
        <v/>
      </c>
      <c r="G51" s="112" t="str">
        <f>IF(A51="","",VLOOKUP(A51,Equipes!$A$5:$J$26,10,FALSE))</f>
        <v/>
      </c>
      <c r="H51" s="276" t="str">
        <f>IF(ISNA(VLOOKUP($F51,'Classement-Equipe'!$M$7:$BB$206,H$4,FALSE))=FALSE,VLOOKUP($F51,'Classement-Equipe'!$M$7:$BB$206,H$4,FALSE),"")</f>
        <v/>
      </c>
      <c r="I51" s="110" t="str">
        <f>IF(ISNA(VLOOKUP($F51,'Classement-Equipe'!$M$7:$BB$206,I$4,FALSE))=FALSE,VLOOKUP($F51,'Classement-Equipe'!$M$7:$BB$206,I$4,FALSE),"")</f>
        <v/>
      </c>
      <c r="J51" s="110" t="str">
        <f>IF(ISNA(VLOOKUP($F51,'Classement-Equipe'!$M$7:$BB$206,J$4,FALSE))=FALSE,VLOOKUP($F51,'Classement-Equipe'!$M$7:$BB$206,J$4,FALSE),"")</f>
        <v/>
      </c>
      <c r="K51" s="110" t="str">
        <f>IF(ISNA(VLOOKUP($F51,'Classement-Equipe'!$M$7:$BB$206,K$4,FALSE))=FALSE,VLOOKUP($F51,'Classement-Equipe'!$M$7:$BB$206,K$4,FALSE),"")</f>
        <v/>
      </c>
      <c r="L51" s="110" t="str">
        <f>IF(ISNA(VLOOKUP($F51,'Classement-Equipe'!$M$7:$BB$206,L$4,FALSE))=FALSE,VLOOKUP($F51,'Classement-Equipe'!$M$7:$BB$206,L$4,FALSE),"")</f>
        <v/>
      </c>
      <c r="M51" s="110" t="str">
        <f>IF(ISNA(VLOOKUP($F51,'Classement-Equipe'!$M$7:$BB$206,M$4,FALSE))=FALSE,VLOOKUP($F51,'Classement-Equipe'!$M$7:$BB$206,M$4,FALSE),"")</f>
        <v/>
      </c>
      <c r="N51" s="110" t="str">
        <f>IF(ISNA(VLOOKUP($F51,'Classement-Equipe'!$M$7:$BB$206,N$4,FALSE))=FALSE,VLOOKUP($F51,'Classement-Equipe'!$M$7:$BB$206,N$4,FALSE),"")</f>
        <v/>
      </c>
      <c r="O51" s="247" t="str">
        <f>IF(ISNA(VLOOKUP($F51,'Classement-Equipe'!$M$7:$BB$206,O$4,FALSE))=FALSE,VLOOKUP($F51,'Classement-Equipe'!$M$7:$BB$206,O$4,FALSE),"")</f>
        <v/>
      </c>
      <c r="P51" s="119" t="str">
        <f>IF(ISNA(VLOOKUP($F51,'Classement-Equipe'!$M$7:$BB$206,P$4,FALSE))=FALSE,VLOOKUP($F51,'Classement-Equipe'!$M$7:$BB$206,P$4,FALSE),"")</f>
        <v/>
      </c>
      <c r="Q51" s="278" t="str">
        <f>IF(A51="","",IF(G51='Paramètres SERIES'!$K$12,SUMIF($A$6:$A$207,A51,$P$6:$P$207),""))</f>
        <v/>
      </c>
      <c r="R51" s="110" t="str">
        <f t="shared" si="1"/>
        <v/>
      </c>
      <c r="S51" s="112">
        <f t="shared" si="2"/>
        <v>0</v>
      </c>
      <c r="T51" t="str">
        <f t="shared" si="3"/>
        <v/>
      </c>
    </row>
    <row r="52" spans="1:20" hidden="1" x14ac:dyDescent="0.25">
      <c r="A52" s="426" t="str">
        <f>IF('Recensement des Equipes'!$A143="","",'Recensement des Equipes'!$A143)</f>
        <v/>
      </c>
      <c r="B52" s="119" t="e">
        <f>IF('Recensement des Equipes'!#REF!="","",'Recensement des Equipes'!#REF!)</f>
        <v>#REF!</v>
      </c>
      <c r="C52" s="110" t="e">
        <f>IF('Recensement des Equipes'!#REF!="","",'Recensement des Equipes'!#REF!)</f>
        <v>#REF!</v>
      </c>
      <c r="D52" s="112" t="e">
        <f>IF('Recensement des Equipes'!#REF!="","",'Recensement des Equipes'!#REF!)</f>
        <v>#REF!</v>
      </c>
      <c r="E52" s="168" t="e">
        <f>IF('Recensement des Equipes'!#REF!="","",'Recensement des Equipes'!#REF!)</f>
        <v>#REF!</v>
      </c>
      <c r="F52" s="119" t="str">
        <f t="shared" si="0"/>
        <v/>
      </c>
      <c r="G52" s="112" t="str">
        <f>IF(A52="","",VLOOKUP(A52,Equipes!$A$5:$J$26,10,FALSE))</f>
        <v/>
      </c>
      <c r="H52" s="276" t="str">
        <f>IF(ISNA(VLOOKUP($F52,'Classement-Equipe'!$M$7:$BB$206,H$4,FALSE))=FALSE,VLOOKUP($F52,'Classement-Equipe'!$M$7:$BB$206,H$4,FALSE),"")</f>
        <v/>
      </c>
      <c r="I52" s="110" t="str">
        <f>IF(ISNA(VLOOKUP($F52,'Classement-Equipe'!$M$7:$BB$206,I$4,FALSE))=FALSE,VLOOKUP($F52,'Classement-Equipe'!$M$7:$BB$206,I$4,FALSE),"")</f>
        <v/>
      </c>
      <c r="J52" s="110" t="str">
        <f>IF(ISNA(VLOOKUP($F52,'Classement-Equipe'!$M$7:$BB$206,J$4,FALSE))=FALSE,VLOOKUP($F52,'Classement-Equipe'!$M$7:$BB$206,J$4,FALSE),"")</f>
        <v/>
      </c>
      <c r="K52" s="110" t="str">
        <f>IF(ISNA(VLOOKUP($F52,'Classement-Equipe'!$M$7:$BB$206,K$4,FALSE))=FALSE,VLOOKUP($F52,'Classement-Equipe'!$M$7:$BB$206,K$4,FALSE),"")</f>
        <v/>
      </c>
      <c r="L52" s="110" t="str">
        <f>IF(ISNA(VLOOKUP($F52,'Classement-Equipe'!$M$7:$BB$206,L$4,FALSE))=FALSE,VLOOKUP($F52,'Classement-Equipe'!$M$7:$BB$206,L$4,FALSE),"")</f>
        <v/>
      </c>
      <c r="M52" s="110" t="str">
        <f>IF(ISNA(VLOOKUP($F52,'Classement-Equipe'!$M$7:$BB$206,M$4,FALSE))=FALSE,VLOOKUP($F52,'Classement-Equipe'!$M$7:$BB$206,M$4,FALSE),"")</f>
        <v/>
      </c>
      <c r="N52" s="110" t="str">
        <f>IF(ISNA(VLOOKUP($F52,'Classement-Equipe'!$M$7:$BB$206,N$4,FALSE))=FALSE,VLOOKUP($F52,'Classement-Equipe'!$M$7:$BB$206,N$4,FALSE),"")</f>
        <v/>
      </c>
      <c r="O52" s="247" t="str">
        <f>IF(ISNA(VLOOKUP($F52,'Classement-Equipe'!$M$7:$BB$206,O$4,FALSE))=FALSE,VLOOKUP($F52,'Classement-Equipe'!$M$7:$BB$206,O$4,FALSE),"")</f>
        <v/>
      </c>
      <c r="P52" s="119" t="str">
        <f>IF(ISNA(VLOOKUP($F52,'Classement-Equipe'!$M$7:$BB$206,P$4,FALSE))=FALSE,VLOOKUP($F52,'Classement-Equipe'!$M$7:$BB$206,P$4,FALSE),"")</f>
        <v/>
      </c>
      <c r="Q52" s="278" t="str">
        <f>IF(A52="","",IF(G52='Paramètres SERIES'!$K$12,SUMIF($A$6:$A$207,A52,$P$6:$P$207),""))</f>
        <v/>
      </c>
      <c r="R52" s="110" t="str">
        <f t="shared" si="1"/>
        <v/>
      </c>
      <c r="S52" s="112">
        <f t="shared" si="2"/>
        <v>0</v>
      </c>
      <c r="T52" t="str">
        <f t="shared" si="3"/>
        <v/>
      </c>
    </row>
    <row r="53" spans="1:20" hidden="1" x14ac:dyDescent="0.25">
      <c r="A53" s="426" t="str">
        <f>IF('Recensement des Equipes'!$A144="","",'Recensement des Equipes'!$A144)</f>
        <v/>
      </c>
      <c r="B53" s="119" t="e">
        <f>IF('Recensement des Equipes'!#REF!="","",'Recensement des Equipes'!#REF!)</f>
        <v>#REF!</v>
      </c>
      <c r="C53" s="110" t="e">
        <f>IF('Recensement des Equipes'!#REF!="","",'Recensement des Equipes'!#REF!)</f>
        <v>#REF!</v>
      </c>
      <c r="D53" s="112" t="e">
        <f>IF('Recensement des Equipes'!#REF!="","",'Recensement des Equipes'!#REF!)</f>
        <v>#REF!</v>
      </c>
      <c r="E53" s="168" t="e">
        <f>IF('Recensement des Equipes'!#REF!="","",'Recensement des Equipes'!#REF!)</f>
        <v>#REF!</v>
      </c>
      <c r="F53" s="119" t="str">
        <f t="shared" si="0"/>
        <v/>
      </c>
      <c r="G53" s="112" t="str">
        <f>IF(A53="","",VLOOKUP(A53,Equipes!$A$5:$J$26,10,FALSE))</f>
        <v/>
      </c>
      <c r="H53" s="276" t="str">
        <f>IF(ISNA(VLOOKUP($F53,'Classement-Equipe'!$M$7:$BB$206,H$4,FALSE))=FALSE,VLOOKUP($F53,'Classement-Equipe'!$M$7:$BB$206,H$4,FALSE),"")</f>
        <v/>
      </c>
      <c r="I53" s="110" t="str">
        <f>IF(ISNA(VLOOKUP($F53,'Classement-Equipe'!$M$7:$BB$206,I$4,FALSE))=FALSE,VLOOKUP($F53,'Classement-Equipe'!$M$7:$BB$206,I$4,FALSE),"")</f>
        <v/>
      </c>
      <c r="J53" s="110" t="str">
        <f>IF(ISNA(VLOOKUP($F53,'Classement-Equipe'!$M$7:$BB$206,J$4,FALSE))=FALSE,VLOOKUP($F53,'Classement-Equipe'!$M$7:$BB$206,J$4,FALSE),"")</f>
        <v/>
      </c>
      <c r="K53" s="110" t="str">
        <f>IF(ISNA(VLOOKUP($F53,'Classement-Equipe'!$M$7:$BB$206,K$4,FALSE))=FALSE,VLOOKUP($F53,'Classement-Equipe'!$M$7:$BB$206,K$4,FALSE),"")</f>
        <v/>
      </c>
      <c r="L53" s="110" t="str">
        <f>IF(ISNA(VLOOKUP($F53,'Classement-Equipe'!$M$7:$BB$206,L$4,FALSE))=FALSE,VLOOKUP($F53,'Classement-Equipe'!$M$7:$BB$206,L$4,FALSE),"")</f>
        <v/>
      </c>
      <c r="M53" s="110" t="str">
        <f>IF(ISNA(VLOOKUP($F53,'Classement-Equipe'!$M$7:$BB$206,M$4,FALSE))=FALSE,VLOOKUP($F53,'Classement-Equipe'!$M$7:$BB$206,M$4,FALSE),"")</f>
        <v/>
      </c>
      <c r="N53" s="110" t="str">
        <f>IF(ISNA(VLOOKUP($F53,'Classement-Equipe'!$M$7:$BB$206,N$4,FALSE))=FALSE,VLOOKUP($F53,'Classement-Equipe'!$M$7:$BB$206,N$4,FALSE),"")</f>
        <v/>
      </c>
      <c r="O53" s="247" t="str">
        <f>IF(ISNA(VLOOKUP($F53,'Classement-Equipe'!$M$7:$BB$206,O$4,FALSE))=FALSE,VLOOKUP($F53,'Classement-Equipe'!$M$7:$BB$206,O$4,FALSE),"")</f>
        <v/>
      </c>
      <c r="P53" s="119" t="str">
        <f>IF(ISNA(VLOOKUP($F53,'Classement-Equipe'!$M$7:$BB$206,P$4,FALSE))=FALSE,VLOOKUP($F53,'Classement-Equipe'!$M$7:$BB$206,P$4,FALSE),"")</f>
        <v/>
      </c>
      <c r="Q53" s="278" t="str">
        <f>IF(A53="","",IF(G53='Paramètres SERIES'!$K$12,SUMIF($A$6:$A$207,A53,$P$6:$P$207),""))</f>
        <v/>
      </c>
      <c r="R53" s="110" t="str">
        <f t="shared" si="1"/>
        <v/>
      </c>
      <c r="S53" s="112">
        <f t="shared" si="2"/>
        <v>0</v>
      </c>
      <c r="T53" t="str">
        <f t="shared" si="3"/>
        <v/>
      </c>
    </row>
    <row r="54" spans="1:20" hidden="1" x14ac:dyDescent="0.25">
      <c r="A54" s="426" t="str">
        <f>IF('Recensement des Equipes'!$A145="","",'Recensement des Equipes'!$A145)</f>
        <v/>
      </c>
      <c r="B54" s="119" t="e">
        <f>IF('Recensement des Equipes'!#REF!="","",'Recensement des Equipes'!#REF!)</f>
        <v>#REF!</v>
      </c>
      <c r="C54" s="110" t="e">
        <f>IF('Recensement des Equipes'!#REF!="","",'Recensement des Equipes'!#REF!)</f>
        <v>#REF!</v>
      </c>
      <c r="D54" s="112" t="e">
        <f>IF('Recensement des Equipes'!#REF!="","",'Recensement des Equipes'!#REF!)</f>
        <v>#REF!</v>
      </c>
      <c r="E54" s="168" t="e">
        <f>IF('Recensement des Equipes'!#REF!="","",'Recensement des Equipes'!#REF!)</f>
        <v>#REF!</v>
      </c>
      <c r="F54" s="119" t="str">
        <f t="shared" si="0"/>
        <v/>
      </c>
      <c r="G54" s="112" t="str">
        <f>IF(A54="","",VLOOKUP(A54,Equipes!$A$5:$J$26,10,FALSE))</f>
        <v/>
      </c>
      <c r="H54" s="276" t="str">
        <f>IF(ISNA(VLOOKUP($F54,'Classement-Equipe'!$M$7:$BB$206,H$4,FALSE))=FALSE,VLOOKUP($F54,'Classement-Equipe'!$M$7:$BB$206,H$4,FALSE),"")</f>
        <v/>
      </c>
      <c r="I54" s="110" t="str">
        <f>IF(ISNA(VLOOKUP($F54,'Classement-Equipe'!$M$7:$BB$206,I$4,FALSE))=FALSE,VLOOKUP($F54,'Classement-Equipe'!$M$7:$BB$206,I$4,FALSE),"")</f>
        <v/>
      </c>
      <c r="J54" s="110" t="str">
        <f>IF(ISNA(VLOOKUP($F54,'Classement-Equipe'!$M$7:$BB$206,J$4,FALSE))=FALSE,VLOOKUP($F54,'Classement-Equipe'!$M$7:$BB$206,J$4,FALSE),"")</f>
        <v/>
      </c>
      <c r="K54" s="110" t="str">
        <f>IF(ISNA(VLOOKUP($F54,'Classement-Equipe'!$M$7:$BB$206,K$4,FALSE))=FALSE,VLOOKUP($F54,'Classement-Equipe'!$M$7:$BB$206,K$4,FALSE),"")</f>
        <v/>
      </c>
      <c r="L54" s="110" t="str">
        <f>IF(ISNA(VLOOKUP($F54,'Classement-Equipe'!$M$7:$BB$206,L$4,FALSE))=FALSE,VLOOKUP($F54,'Classement-Equipe'!$M$7:$BB$206,L$4,FALSE),"")</f>
        <v/>
      </c>
      <c r="M54" s="110" t="str">
        <f>IF(ISNA(VLOOKUP($F54,'Classement-Equipe'!$M$7:$BB$206,M$4,FALSE))=FALSE,VLOOKUP($F54,'Classement-Equipe'!$M$7:$BB$206,M$4,FALSE),"")</f>
        <v/>
      </c>
      <c r="N54" s="110" t="str">
        <f>IF(ISNA(VLOOKUP($F54,'Classement-Equipe'!$M$7:$BB$206,N$4,FALSE))=FALSE,VLOOKUP($F54,'Classement-Equipe'!$M$7:$BB$206,N$4,FALSE),"")</f>
        <v/>
      </c>
      <c r="O54" s="247" t="str">
        <f>IF(ISNA(VLOOKUP($F54,'Classement-Equipe'!$M$7:$BB$206,O$4,FALSE))=FALSE,VLOOKUP($F54,'Classement-Equipe'!$M$7:$BB$206,O$4,FALSE),"")</f>
        <v/>
      </c>
      <c r="P54" s="119" t="str">
        <f>IF(ISNA(VLOOKUP($F54,'Classement-Equipe'!$M$7:$BB$206,P$4,FALSE))=FALSE,VLOOKUP($F54,'Classement-Equipe'!$M$7:$BB$206,P$4,FALSE),"")</f>
        <v/>
      </c>
      <c r="Q54" s="278" t="str">
        <f>IF(A54="","",IF(G54='Paramètres SERIES'!$K$12,SUMIF($A$6:$A$207,A54,$P$6:$P$207),""))</f>
        <v/>
      </c>
      <c r="R54" s="110" t="str">
        <f t="shared" si="1"/>
        <v/>
      </c>
      <c r="S54" s="112">
        <f t="shared" si="2"/>
        <v>0</v>
      </c>
      <c r="T54" t="str">
        <f t="shared" si="3"/>
        <v/>
      </c>
    </row>
    <row r="55" spans="1:20" hidden="1" x14ac:dyDescent="0.25">
      <c r="A55" s="426" t="str">
        <f>IF('Recensement des Equipes'!$A146="","",'Recensement des Equipes'!$A146)</f>
        <v/>
      </c>
      <c r="B55" s="119" t="e">
        <f>IF('Recensement des Equipes'!#REF!="","",'Recensement des Equipes'!#REF!)</f>
        <v>#REF!</v>
      </c>
      <c r="C55" s="110" t="e">
        <f>IF('Recensement des Equipes'!#REF!="","",'Recensement des Equipes'!#REF!)</f>
        <v>#REF!</v>
      </c>
      <c r="D55" s="112" t="e">
        <f>IF('Recensement des Equipes'!#REF!="","",'Recensement des Equipes'!#REF!)</f>
        <v>#REF!</v>
      </c>
      <c r="E55" s="168" t="e">
        <f>IF('Recensement des Equipes'!#REF!="","",'Recensement des Equipes'!#REF!)</f>
        <v>#REF!</v>
      </c>
      <c r="F55" s="119" t="str">
        <f t="shared" si="0"/>
        <v/>
      </c>
      <c r="G55" s="112" t="str">
        <f>IF(A55="","",VLOOKUP(A55,Equipes!$A$5:$J$26,10,FALSE))</f>
        <v/>
      </c>
      <c r="H55" s="276" t="str">
        <f>IF(ISNA(VLOOKUP($F55,'Classement-Equipe'!$M$7:$BB$206,H$4,FALSE))=FALSE,VLOOKUP($F55,'Classement-Equipe'!$M$7:$BB$206,H$4,FALSE),"")</f>
        <v/>
      </c>
      <c r="I55" s="110" t="str">
        <f>IF(ISNA(VLOOKUP($F55,'Classement-Equipe'!$M$7:$BB$206,I$4,FALSE))=FALSE,VLOOKUP($F55,'Classement-Equipe'!$M$7:$BB$206,I$4,FALSE),"")</f>
        <v/>
      </c>
      <c r="J55" s="110" t="str">
        <f>IF(ISNA(VLOOKUP($F55,'Classement-Equipe'!$M$7:$BB$206,J$4,FALSE))=FALSE,VLOOKUP($F55,'Classement-Equipe'!$M$7:$BB$206,J$4,FALSE),"")</f>
        <v/>
      </c>
      <c r="K55" s="110" t="str">
        <f>IF(ISNA(VLOOKUP($F55,'Classement-Equipe'!$M$7:$BB$206,K$4,FALSE))=FALSE,VLOOKUP($F55,'Classement-Equipe'!$M$7:$BB$206,K$4,FALSE),"")</f>
        <v/>
      </c>
      <c r="L55" s="110" t="str">
        <f>IF(ISNA(VLOOKUP($F55,'Classement-Equipe'!$M$7:$BB$206,L$4,FALSE))=FALSE,VLOOKUP($F55,'Classement-Equipe'!$M$7:$BB$206,L$4,FALSE),"")</f>
        <v/>
      </c>
      <c r="M55" s="110" t="str">
        <f>IF(ISNA(VLOOKUP($F55,'Classement-Equipe'!$M$7:$BB$206,M$4,FALSE))=FALSE,VLOOKUP($F55,'Classement-Equipe'!$M$7:$BB$206,M$4,FALSE),"")</f>
        <v/>
      </c>
      <c r="N55" s="110" t="str">
        <f>IF(ISNA(VLOOKUP($F55,'Classement-Equipe'!$M$7:$BB$206,N$4,FALSE))=FALSE,VLOOKUP($F55,'Classement-Equipe'!$M$7:$BB$206,N$4,FALSE),"")</f>
        <v/>
      </c>
      <c r="O55" s="247" t="str">
        <f>IF(ISNA(VLOOKUP($F55,'Classement-Equipe'!$M$7:$BB$206,O$4,FALSE))=FALSE,VLOOKUP($F55,'Classement-Equipe'!$M$7:$BB$206,O$4,FALSE),"")</f>
        <v/>
      </c>
      <c r="P55" s="119" t="str">
        <f>IF(ISNA(VLOOKUP($F55,'Classement-Equipe'!$M$7:$BB$206,P$4,FALSE))=FALSE,VLOOKUP($F55,'Classement-Equipe'!$M$7:$BB$206,P$4,FALSE),"")</f>
        <v/>
      </c>
      <c r="Q55" s="278" t="str">
        <f>IF(A55="","",IF(G55='Paramètres SERIES'!$K$12,SUMIF($A$6:$A$207,A55,$P$6:$P$207),""))</f>
        <v/>
      </c>
      <c r="R55" s="110" t="str">
        <f t="shared" si="1"/>
        <v/>
      </c>
      <c r="S55" s="112">
        <f t="shared" si="2"/>
        <v>0</v>
      </c>
      <c r="T55" t="str">
        <f t="shared" si="3"/>
        <v/>
      </c>
    </row>
    <row r="56" spans="1:20" hidden="1" x14ac:dyDescent="0.25">
      <c r="A56" s="426" t="str">
        <f>IF('Recensement des Equipes'!$A147="","",'Recensement des Equipes'!$A147)</f>
        <v/>
      </c>
      <c r="B56" s="119" t="e">
        <f>IF('Recensement des Equipes'!#REF!="","",'Recensement des Equipes'!#REF!)</f>
        <v>#REF!</v>
      </c>
      <c r="C56" s="110" t="e">
        <f>IF('Recensement des Equipes'!#REF!="","",'Recensement des Equipes'!#REF!)</f>
        <v>#REF!</v>
      </c>
      <c r="D56" s="112" t="e">
        <f>IF('Recensement des Equipes'!#REF!="","",'Recensement des Equipes'!#REF!)</f>
        <v>#REF!</v>
      </c>
      <c r="E56" s="168" t="e">
        <f>IF('Recensement des Equipes'!#REF!="","",'Recensement des Equipes'!#REF!)</f>
        <v>#REF!</v>
      </c>
      <c r="F56" s="119" t="str">
        <f t="shared" si="0"/>
        <v/>
      </c>
      <c r="G56" s="112" t="str">
        <f>IF(A56="","",VLOOKUP(A56,Equipes!$A$5:$J$26,10,FALSE))</f>
        <v/>
      </c>
      <c r="H56" s="276" t="str">
        <f>IF(ISNA(VLOOKUP($F56,'Classement-Equipe'!$M$7:$BB$206,H$4,FALSE))=FALSE,VLOOKUP($F56,'Classement-Equipe'!$M$7:$BB$206,H$4,FALSE),"")</f>
        <v/>
      </c>
      <c r="I56" s="110" t="str">
        <f>IF(ISNA(VLOOKUP($F56,'Classement-Equipe'!$M$7:$BB$206,I$4,FALSE))=FALSE,VLOOKUP($F56,'Classement-Equipe'!$M$7:$BB$206,I$4,FALSE),"")</f>
        <v/>
      </c>
      <c r="J56" s="110" t="str">
        <f>IF(ISNA(VLOOKUP($F56,'Classement-Equipe'!$M$7:$BB$206,J$4,FALSE))=FALSE,VLOOKUP($F56,'Classement-Equipe'!$M$7:$BB$206,J$4,FALSE),"")</f>
        <v/>
      </c>
      <c r="K56" s="110" t="str">
        <f>IF(ISNA(VLOOKUP($F56,'Classement-Equipe'!$M$7:$BB$206,K$4,FALSE))=FALSE,VLOOKUP($F56,'Classement-Equipe'!$M$7:$BB$206,K$4,FALSE),"")</f>
        <v/>
      </c>
      <c r="L56" s="110" t="str">
        <f>IF(ISNA(VLOOKUP($F56,'Classement-Equipe'!$M$7:$BB$206,L$4,FALSE))=FALSE,VLOOKUP($F56,'Classement-Equipe'!$M$7:$BB$206,L$4,FALSE),"")</f>
        <v/>
      </c>
      <c r="M56" s="110" t="str">
        <f>IF(ISNA(VLOOKUP($F56,'Classement-Equipe'!$M$7:$BB$206,M$4,FALSE))=FALSE,VLOOKUP($F56,'Classement-Equipe'!$M$7:$BB$206,M$4,FALSE),"")</f>
        <v/>
      </c>
      <c r="N56" s="110" t="str">
        <f>IF(ISNA(VLOOKUP($F56,'Classement-Equipe'!$M$7:$BB$206,N$4,FALSE))=FALSE,VLOOKUP($F56,'Classement-Equipe'!$M$7:$BB$206,N$4,FALSE),"")</f>
        <v/>
      </c>
      <c r="O56" s="247" t="str">
        <f>IF(ISNA(VLOOKUP($F56,'Classement-Equipe'!$M$7:$BB$206,O$4,FALSE))=FALSE,VLOOKUP($F56,'Classement-Equipe'!$M$7:$BB$206,O$4,FALSE),"")</f>
        <v/>
      </c>
      <c r="P56" s="119" t="str">
        <f>IF(ISNA(VLOOKUP($F56,'Classement-Equipe'!$M$7:$BB$206,P$4,FALSE))=FALSE,VLOOKUP($F56,'Classement-Equipe'!$M$7:$BB$206,P$4,FALSE),"")</f>
        <v/>
      </c>
      <c r="Q56" s="278" t="str">
        <f>IF(A56="","",IF(G56='Paramètres SERIES'!$K$12,SUMIF($A$6:$A$207,A56,$P$6:$P$207),""))</f>
        <v/>
      </c>
      <c r="R56" s="110" t="str">
        <f t="shared" si="1"/>
        <v/>
      </c>
      <c r="S56" s="112">
        <f t="shared" si="2"/>
        <v>0</v>
      </c>
      <c r="T56" t="str">
        <f t="shared" si="3"/>
        <v/>
      </c>
    </row>
    <row r="57" spans="1:20" hidden="1" x14ac:dyDescent="0.25">
      <c r="A57" s="426" t="str">
        <f>IF('Recensement des Equipes'!$A148="","",'Recensement des Equipes'!$A148)</f>
        <v/>
      </c>
      <c r="B57" s="119" t="e">
        <f>IF('Recensement des Equipes'!#REF!="","",'Recensement des Equipes'!#REF!)</f>
        <v>#REF!</v>
      </c>
      <c r="C57" s="110" t="e">
        <f>IF('Recensement des Equipes'!#REF!="","",'Recensement des Equipes'!#REF!)</f>
        <v>#REF!</v>
      </c>
      <c r="D57" s="112" t="e">
        <f>IF('Recensement des Equipes'!#REF!="","",'Recensement des Equipes'!#REF!)</f>
        <v>#REF!</v>
      </c>
      <c r="E57" s="168" t="e">
        <f>IF('Recensement des Equipes'!#REF!="","",'Recensement des Equipes'!#REF!)</f>
        <v>#REF!</v>
      </c>
      <c r="F57" s="119" t="str">
        <f t="shared" si="0"/>
        <v/>
      </c>
      <c r="G57" s="112" t="str">
        <f>IF(A57="","",VLOOKUP(A57,Equipes!$A$5:$J$26,10,FALSE))</f>
        <v/>
      </c>
      <c r="H57" s="276" t="str">
        <f>IF(ISNA(VLOOKUP($F57,'Classement-Equipe'!$M$7:$BB$206,H$4,FALSE))=FALSE,VLOOKUP($F57,'Classement-Equipe'!$M$7:$BB$206,H$4,FALSE),"")</f>
        <v/>
      </c>
      <c r="I57" s="110" t="str">
        <f>IF(ISNA(VLOOKUP($F57,'Classement-Equipe'!$M$7:$BB$206,I$4,FALSE))=FALSE,VLOOKUP($F57,'Classement-Equipe'!$M$7:$BB$206,I$4,FALSE),"")</f>
        <v/>
      </c>
      <c r="J57" s="110" t="str">
        <f>IF(ISNA(VLOOKUP($F57,'Classement-Equipe'!$M$7:$BB$206,J$4,FALSE))=FALSE,VLOOKUP($F57,'Classement-Equipe'!$M$7:$BB$206,J$4,FALSE),"")</f>
        <v/>
      </c>
      <c r="K57" s="110" t="str">
        <f>IF(ISNA(VLOOKUP($F57,'Classement-Equipe'!$M$7:$BB$206,K$4,FALSE))=FALSE,VLOOKUP($F57,'Classement-Equipe'!$M$7:$BB$206,K$4,FALSE),"")</f>
        <v/>
      </c>
      <c r="L57" s="110" t="str">
        <f>IF(ISNA(VLOOKUP($F57,'Classement-Equipe'!$M$7:$BB$206,L$4,FALSE))=FALSE,VLOOKUP($F57,'Classement-Equipe'!$M$7:$BB$206,L$4,FALSE),"")</f>
        <v/>
      </c>
      <c r="M57" s="110" t="str">
        <f>IF(ISNA(VLOOKUP($F57,'Classement-Equipe'!$M$7:$BB$206,M$4,FALSE))=FALSE,VLOOKUP($F57,'Classement-Equipe'!$M$7:$BB$206,M$4,FALSE),"")</f>
        <v/>
      </c>
      <c r="N57" s="110" t="str">
        <f>IF(ISNA(VLOOKUP($F57,'Classement-Equipe'!$M$7:$BB$206,N$4,FALSE))=FALSE,VLOOKUP($F57,'Classement-Equipe'!$M$7:$BB$206,N$4,FALSE),"")</f>
        <v/>
      </c>
      <c r="O57" s="247" t="str">
        <f>IF(ISNA(VLOOKUP($F57,'Classement-Equipe'!$M$7:$BB$206,O$4,FALSE))=FALSE,VLOOKUP($F57,'Classement-Equipe'!$M$7:$BB$206,O$4,FALSE),"")</f>
        <v/>
      </c>
      <c r="P57" s="119" t="str">
        <f>IF(ISNA(VLOOKUP($F57,'Classement-Equipe'!$M$7:$BB$206,P$4,FALSE))=FALSE,VLOOKUP($F57,'Classement-Equipe'!$M$7:$BB$206,P$4,FALSE),"")</f>
        <v/>
      </c>
      <c r="Q57" s="278" t="str">
        <f>IF(A57="","",IF(G57='Paramètres SERIES'!$K$12,SUMIF($A$6:$A$207,A57,$P$6:$P$207),""))</f>
        <v/>
      </c>
      <c r="R57" s="110" t="str">
        <f t="shared" si="1"/>
        <v/>
      </c>
      <c r="S57" s="112">
        <f t="shared" si="2"/>
        <v>0</v>
      </c>
      <c r="T57" t="str">
        <f t="shared" si="3"/>
        <v/>
      </c>
    </row>
    <row r="58" spans="1:20" hidden="1" x14ac:dyDescent="0.25">
      <c r="A58" s="426" t="str">
        <f>IF('Recensement des Equipes'!$A149="","",'Recensement des Equipes'!$A149)</f>
        <v/>
      </c>
      <c r="B58" s="119" t="e">
        <f>IF('Recensement des Equipes'!#REF!="","",'Recensement des Equipes'!#REF!)</f>
        <v>#REF!</v>
      </c>
      <c r="C58" s="110" t="e">
        <f>IF('Recensement des Equipes'!#REF!="","",'Recensement des Equipes'!#REF!)</f>
        <v>#REF!</v>
      </c>
      <c r="D58" s="112" t="e">
        <f>IF('Recensement des Equipes'!#REF!="","",'Recensement des Equipes'!#REF!)</f>
        <v>#REF!</v>
      </c>
      <c r="E58" s="168" t="e">
        <f>IF('Recensement des Equipes'!#REF!="","",'Recensement des Equipes'!#REF!)</f>
        <v>#REF!</v>
      </c>
      <c r="F58" s="119" t="str">
        <f t="shared" si="0"/>
        <v/>
      </c>
      <c r="G58" s="112" t="str">
        <f>IF(A58="","",VLOOKUP(A58,Equipes!$A$5:$J$26,10,FALSE))</f>
        <v/>
      </c>
      <c r="H58" s="276" t="str">
        <f>IF(ISNA(VLOOKUP($F58,'Classement-Equipe'!$M$7:$BB$206,H$4,FALSE))=FALSE,VLOOKUP($F58,'Classement-Equipe'!$M$7:$BB$206,H$4,FALSE),"")</f>
        <v/>
      </c>
      <c r="I58" s="110" t="str">
        <f>IF(ISNA(VLOOKUP($F58,'Classement-Equipe'!$M$7:$BB$206,I$4,FALSE))=FALSE,VLOOKUP($F58,'Classement-Equipe'!$M$7:$BB$206,I$4,FALSE),"")</f>
        <v/>
      </c>
      <c r="J58" s="110" t="str">
        <f>IF(ISNA(VLOOKUP($F58,'Classement-Equipe'!$M$7:$BB$206,J$4,FALSE))=FALSE,VLOOKUP($F58,'Classement-Equipe'!$M$7:$BB$206,J$4,FALSE),"")</f>
        <v/>
      </c>
      <c r="K58" s="110" t="str">
        <f>IF(ISNA(VLOOKUP($F58,'Classement-Equipe'!$M$7:$BB$206,K$4,FALSE))=FALSE,VLOOKUP($F58,'Classement-Equipe'!$M$7:$BB$206,K$4,FALSE),"")</f>
        <v/>
      </c>
      <c r="L58" s="110" t="str">
        <f>IF(ISNA(VLOOKUP($F58,'Classement-Equipe'!$M$7:$BB$206,L$4,FALSE))=FALSE,VLOOKUP($F58,'Classement-Equipe'!$M$7:$BB$206,L$4,FALSE),"")</f>
        <v/>
      </c>
      <c r="M58" s="110" t="str">
        <f>IF(ISNA(VLOOKUP($F58,'Classement-Equipe'!$M$7:$BB$206,M$4,FALSE))=FALSE,VLOOKUP($F58,'Classement-Equipe'!$M$7:$BB$206,M$4,FALSE),"")</f>
        <v/>
      </c>
      <c r="N58" s="110" t="str">
        <f>IF(ISNA(VLOOKUP($F58,'Classement-Equipe'!$M$7:$BB$206,N$4,FALSE))=FALSE,VLOOKUP($F58,'Classement-Equipe'!$M$7:$BB$206,N$4,FALSE),"")</f>
        <v/>
      </c>
      <c r="O58" s="247" t="str">
        <f>IF(ISNA(VLOOKUP($F58,'Classement-Equipe'!$M$7:$BB$206,O$4,FALSE))=FALSE,VLOOKUP($F58,'Classement-Equipe'!$M$7:$BB$206,O$4,FALSE),"")</f>
        <v/>
      </c>
      <c r="P58" s="119" t="str">
        <f>IF(ISNA(VLOOKUP($F58,'Classement-Equipe'!$M$7:$BB$206,P$4,FALSE))=FALSE,VLOOKUP($F58,'Classement-Equipe'!$M$7:$BB$206,P$4,FALSE),"")</f>
        <v/>
      </c>
      <c r="Q58" s="278" t="str">
        <f>IF(A58="","",IF(G58='Paramètres SERIES'!$K$12,SUMIF($A$6:$A$207,A58,$P$6:$P$207),""))</f>
        <v/>
      </c>
      <c r="R58" s="110" t="str">
        <f t="shared" si="1"/>
        <v/>
      </c>
      <c r="S58" s="112">
        <f t="shared" si="2"/>
        <v>0</v>
      </c>
      <c r="T58" t="str">
        <f t="shared" si="3"/>
        <v/>
      </c>
    </row>
    <row r="59" spans="1:20" hidden="1" x14ac:dyDescent="0.25">
      <c r="A59" s="426" t="str">
        <f>IF('Recensement des Equipes'!$A150="","",'Recensement des Equipes'!$A150)</f>
        <v/>
      </c>
      <c r="B59" s="119" t="e">
        <f>IF('Recensement des Equipes'!#REF!="","",'Recensement des Equipes'!#REF!)</f>
        <v>#REF!</v>
      </c>
      <c r="C59" s="110" t="e">
        <f>IF('Recensement des Equipes'!#REF!="","",'Recensement des Equipes'!#REF!)</f>
        <v>#REF!</v>
      </c>
      <c r="D59" s="112" t="e">
        <f>IF('Recensement des Equipes'!#REF!="","",'Recensement des Equipes'!#REF!)</f>
        <v>#REF!</v>
      </c>
      <c r="E59" s="168" t="e">
        <f>IF('Recensement des Equipes'!#REF!="","",'Recensement des Equipes'!#REF!)</f>
        <v>#REF!</v>
      </c>
      <c r="F59" s="119" t="str">
        <f t="shared" si="0"/>
        <v/>
      </c>
      <c r="G59" s="112" t="str">
        <f>IF(A59="","",VLOOKUP(A59,Equipes!$A$5:$J$26,10,FALSE))</f>
        <v/>
      </c>
      <c r="H59" s="276" t="str">
        <f>IF(ISNA(VLOOKUP($F59,'Classement-Equipe'!$M$7:$BB$206,H$4,FALSE))=FALSE,VLOOKUP($F59,'Classement-Equipe'!$M$7:$BB$206,H$4,FALSE),"")</f>
        <v/>
      </c>
      <c r="I59" s="110" t="str">
        <f>IF(ISNA(VLOOKUP($F59,'Classement-Equipe'!$M$7:$BB$206,I$4,FALSE))=FALSE,VLOOKUP($F59,'Classement-Equipe'!$M$7:$BB$206,I$4,FALSE),"")</f>
        <v/>
      </c>
      <c r="J59" s="110" t="str">
        <f>IF(ISNA(VLOOKUP($F59,'Classement-Equipe'!$M$7:$BB$206,J$4,FALSE))=FALSE,VLOOKUP($F59,'Classement-Equipe'!$M$7:$BB$206,J$4,FALSE),"")</f>
        <v/>
      </c>
      <c r="K59" s="110" t="str">
        <f>IF(ISNA(VLOOKUP($F59,'Classement-Equipe'!$M$7:$BB$206,K$4,FALSE))=FALSE,VLOOKUP($F59,'Classement-Equipe'!$M$7:$BB$206,K$4,FALSE),"")</f>
        <v/>
      </c>
      <c r="L59" s="110" t="str">
        <f>IF(ISNA(VLOOKUP($F59,'Classement-Equipe'!$M$7:$BB$206,L$4,FALSE))=FALSE,VLOOKUP($F59,'Classement-Equipe'!$M$7:$BB$206,L$4,FALSE),"")</f>
        <v/>
      </c>
      <c r="M59" s="110" t="str">
        <f>IF(ISNA(VLOOKUP($F59,'Classement-Equipe'!$M$7:$BB$206,M$4,FALSE))=FALSE,VLOOKUP($F59,'Classement-Equipe'!$M$7:$BB$206,M$4,FALSE),"")</f>
        <v/>
      </c>
      <c r="N59" s="110" t="str">
        <f>IF(ISNA(VLOOKUP($F59,'Classement-Equipe'!$M$7:$BB$206,N$4,FALSE))=FALSE,VLOOKUP($F59,'Classement-Equipe'!$M$7:$BB$206,N$4,FALSE),"")</f>
        <v/>
      </c>
      <c r="O59" s="247" t="str">
        <f>IF(ISNA(VLOOKUP($F59,'Classement-Equipe'!$M$7:$BB$206,O$4,FALSE))=FALSE,VLOOKUP($F59,'Classement-Equipe'!$M$7:$BB$206,O$4,FALSE),"")</f>
        <v/>
      </c>
      <c r="P59" s="119" t="str">
        <f>IF(ISNA(VLOOKUP($F59,'Classement-Equipe'!$M$7:$BB$206,P$4,FALSE))=FALSE,VLOOKUP($F59,'Classement-Equipe'!$M$7:$BB$206,P$4,FALSE),"")</f>
        <v/>
      </c>
      <c r="Q59" s="278" t="str">
        <f>IF(A59="","",IF(G59='Paramètres SERIES'!$K$12,SUMIF($A$6:$A$207,A59,$P$6:$P$207),""))</f>
        <v/>
      </c>
      <c r="R59" s="110" t="str">
        <f t="shared" si="1"/>
        <v/>
      </c>
      <c r="S59" s="112">
        <f t="shared" si="2"/>
        <v>0</v>
      </c>
      <c r="T59" t="str">
        <f t="shared" si="3"/>
        <v/>
      </c>
    </row>
    <row r="60" spans="1:20" hidden="1" x14ac:dyDescent="0.25">
      <c r="A60" s="426" t="str">
        <f>IF('Recensement des Equipes'!$A151="","",'Recensement des Equipes'!$A151)</f>
        <v/>
      </c>
      <c r="B60" s="119" t="e">
        <f>IF('Recensement des Equipes'!#REF!="","",'Recensement des Equipes'!#REF!)</f>
        <v>#REF!</v>
      </c>
      <c r="C60" s="110" t="e">
        <f>IF('Recensement des Equipes'!#REF!="","",'Recensement des Equipes'!#REF!)</f>
        <v>#REF!</v>
      </c>
      <c r="D60" s="112" t="e">
        <f>IF('Recensement des Equipes'!#REF!="","",'Recensement des Equipes'!#REF!)</f>
        <v>#REF!</v>
      </c>
      <c r="E60" s="168" t="e">
        <f>IF('Recensement des Equipes'!#REF!="","",'Recensement des Equipes'!#REF!)</f>
        <v>#REF!</v>
      </c>
      <c r="F60" s="119" t="str">
        <f t="shared" si="0"/>
        <v/>
      </c>
      <c r="G60" s="112" t="str">
        <f>IF(A60="","",VLOOKUP(A60,Equipes!$A$5:$J$26,10,FALSE))</f>
        <v/>
      </c>
      <c r="H60" s="276" t="str">
        <f>IF(ISNA(VLOOKUP($F60,'Classement-Equipe'!$M$7:$BB$206,H$4,FALSE))=FALSE,VLOOKUP($F60,'Classement-Equipe'!$M$7:$BB$206,H$4,FALSE),"")</f>
        <v/>
      </c>
      <c r="I60" s="110" t="str">
        <f>IF(ISNA(VLOOKUP($F60,'Classement-Equipe'!$M$7:$BB$206,I$4,FALSE))=FALSE,VLOOKUP($F60,'Classement-Equipe'!$M$7:$BB$206,I$4,FALSE),"")</f>
        <v/>
      </c>
      <c r="J60" s="110" t="str">
        <f>IF(ISNA(VLOOKUP($F60,'Classement-Equipe'!$M$7:$BB$206,J$4,FALSE))=FALSE,VLOOKUP($F60,'Classement-Equipe'!$M$7:$BB$206,J$4,FALSE),"")</f>
        <v/>
      </c>
      <c r="K60" s="110" t="str">
        <f>IF(ISNA(VLOOKUP($F60,'Classement-Equipe'!$M$7:$BB$206,K$4,FALSE))=FALSE,VLOOKUP($F60,'Classement-Equipe'!$M$7:$BB$206,K$4,FALSE),"")</f>
        <v/>
      </c>
      <c r="L60" s="110" t="str">
        <f>IF(ISNA(VLOOKUP($F60,'Classement-Equipe'!$M$7:$BB$206,L$4,FALSE))=FALSE,VLOOKUP($F60,'Classement-Equipe'!$M$7:$BB$206,L$4,FALSE),"")</f>
        <v/>
      </c>
      <c r="M60" s="110" t="str">
        <f>IF(ISNA(VLOOKUP($F60,'Classement-Equipe'!$M$7:$BB$206,M$4,FALSE))=FALSE,VLOOKUP($F60,'Classement-Equipe'!$M$7:$BB$206,M$4,FALSE),"")</f>
        <v/>
      </c>
      <c r="N60" s="110" t="str">
        <f>IF(ISNA(VLOOKUP($F60,'Classement-Equipe'!$M$7:$BB$206,N$4,FALSE))=FALSE,VLOOKUP($F60,'Classement-Equipe'!$M$7:$BB$206,N$4,FALSE),"")</f>
        <v/>
      </c>
      <c r="O60" s="247" t="str">
        <f>IF(ISNA(VLOOKUP($F60,'Classement-Equipe'!$M$7:$BB$206,O$4,FALSE))=FALSE,VLOOKUP($F60,'Classement-Equipe'!$M$7:$BB$206,O$4,FALSE),"")</f>
        <v/>
      </c>
      <c r="P60" s="119" t="str">
        <f>IF(ISNA(VLOOKUP($F60,'Classement-Equipe'!$M$7:$BB$206,P$4,FALSE))=FALSE,VLOOKUP($F60,'Classement-Equipe'!$M$7:$BB$206,P$4,FALSE),"")</f>
        <v/>
      </c>
      <c r="Q60" s="278" t="str">
        <f>IF(A60="","",IF(G60='Paramètres SERIES'!$K$12,SUMIF($A$6:$A$207,A60,$P$6:$P$207),""))</f>
        <v/>
      </c>
      <c r="R60" s="110" t="str">
        <f t="shared" si="1"/>
        <v/>
      </c>
      <c r="S60" s="112">
        <f t="shared" si="2"/>
        <v>0</v>
      </c>
      <c r="T60" t="str">
        <f t="shared" si="3"/>
        <v/>
      </c>
    </row>
    <row r="61" spans="1:20" hidden="1" x14ac:dyDescent="0.25">
      <c r="A61" s="426" t="str">
        <f>IF('Recensement des Equipes'!$A152="","",'Recensement des Equipes'!$A152)</f>
        <v/>
      </c>
      <c r="B61" s="119" t="e">
        <f>IF('Recensement des Equipes'!#REF!="","",'Recensement des Equipes'!#REF!)</f>
        <v>#REF!</v>
      </c>
      <c r="C61" s="110" t="e">
        <f>IF('Recensement des Equipes'!#REF!="","",'Recensement des Equipes'!#REF!)</f>
        <v>#REF!</v>
      </c>
      <c r="D61" s="112" t="e">
        <f>IF('Recensement des Equipes'!#REF!="","",'Recensement des Equipes'!#REF!)</f>
        <v>#REF!</v>
      </c>
      <c r="E61" s="168" t="e">
        <f>IF('Recensement des Equipes'!#REF!="","",'Recensement des Equipes'!#REF!)</f>
        <v>#REF!</v>
      </c>
      <c r="F61" s="119" t="str">
        <f t="shared" si="0"/>
        <v/>
      </c>
      <c r="G61" s="112" t="str">
        <f>IF(A61="","",VLOOKUP(A61,Equipes!$A$5:$J$26,10,FALSE))</f>
        <v/>
      </c>
      <c r="H61" s="276" t="str">
        <f>IF(ISNA(VLOOKUP($F61,'Classement-Equipe'!$M$7:$BB$206,H$4,FALSE))=FALSE,VLOOKUP($F61,'Classement-Equipe'!$M$7:$BB$206,H$4,FALSE),"")</f>
        <v/>
      </c>
      <c r="I61" s="110" t="str">
        <f>IF(ISNA(VLOOKUP($F61,'Classement-Equipe'!$M$7:$BB$206,I$4,FALSE))=FALSE,VLOOKUP($F61,'Classement-Equipe'!$M$7:$BB$206,I$4,FALSE),"")</f>
        <v/>
      </c>
      <c r="J61" s="110" t="str">
        <f>IF(ISNA(VLOOKUP($F61,'Classement-Equipe'!$M$7:$BB$206,J$4,FALSE))=FALSE,VLOOKUP($F61,'Classement-Equipe'!$M$7:$BB$206,J$4,FALSE),"")</f>
        <v/>
      </c>
      <c r="K61" s="110" t="str">
        <f>IF(ISNA(VLOOKUP($F61,'Classement-Equipe'!$M$7:$BB$206,K$4,FALSE))=FALSE,VLOOKUP($F61,'Classement-Equipe'!$M$7:$BB$206,K$4,FALSE),"")</f>
        <v/>
      </c>
      <c r="L61" s="110" t="str">
        <f>IF(ISNA(VLOOKUP($F61,'Classement-Equipe'!$M$7:$BB$206,L$4,FALSE))=FALSE,VLOOKUP($F61,'Classement-Equipe'!$M$7:$BB$206,L$4,FALSE),"")</f>
        <v/>
      </c>
      <c r="M61" s="110" t="str">
        <f>IF(ISNA(VLOOKUP($F61,'Classement-Equipe'!$M$7:$BB$206,M$4,FALSE))=FALSE,VLOOKUP($F61,'Classement-Equipe'!$M$7:$BB$206,M$4,FALSE),"")</f>
        <v/>
      </c>
      <c r="N61" s="110" t="str">
        <f>IF(ISNA(VLOOKUP($F61,'Classement-Equipe'!$M$7:$BB$206,N$4,FALSE))=FALSE,VLOOKUP($F61,'Classement-Equipe'!$M$7:$BB$206,N$4,FALSE),"")</f>
        <v/>
      </c>
      <c r="O61" s="247" t="str">
        <f>IF(ISNA(VLOOKUP($F61,'Classement-Equipe'!$M$7:$BB$206,O$4,FALSE))=FALSE,VLOOKUP($F61,'Classement-Equipe'!$M$7:$BB$206,O$4,FALSE),"")</f>
        <v/>
      </c>
      <c r="P61" s="119" t="str">
        <f>IF(ISNA(VLOOKUP($F61,'Classement-Equipe'!$M$7:$BB$206,P$4,FALSE))=FALSE,VLOOKUP($F61,'Classement-Equipe'!$M$7:$BB$206,P$4,FALSE),"")</f>
        <v/>
      </c>
      <c r="Q61" s="278" t="str">
        <f>IF(A61="","",IF(G61='Paramètres SERIES'!$K$12,SUMIF($A$6:$A$207,A61,$P$6:$P$207),""))</f>
        <v/>
      </c>
      <c r="R61" s="110" t="str">
        <f t="shared" si="1"/>
        <v/>
      </c>
      <c r="S61" s="112">
        <f t="shared" si="2"/>
        <v>0</v>
      </c>
      <c r="T61" t="str">
        <f t="shared" si="3"/>
        <v/>
      </c>
    </row>
    <row r="62" spans="1:20" hidden="1" x14ac:dyDescent="0.25">
      <c r="A62" s="426" t="str">
        <f>IF('Recensement des Equipes'!$A153="","",'Recensement des Equipes'!$A153)</f>
        <v/>
      </c>
      <c r="B62" s="119" t="e">
        <f>IF('Recensement des Equipes'!#REF!="","",'Recensement des Equipes'!#REF!)</f>
        <v>#REF!</v>
      </c>
      <c r="C62" s="110" t="e">
        <f>IF('Recensement des Equipes'!#REF!="","",'Recensement des Equipes'!#REF!)</f>
        <v>#REF!</v>
      </c>
      <c r="D62" s="112" t="e">
        <f>IF('Recensement des Equipes'!#REF!="","",'Recensement des Equipes'!#REF!)</f>
        <v>#REF!</v>
      </c>
      <c r="E62" s="168" t="e">
        <f>IF('Recensement des Equipes'!#REF!="","",'Recensement des Equipes'!#REF!)</f>
        <v>#REF!</v>
      </c>
      <c r="F62" s="119" t="str">
        <f t="shared" si="0"/>
        <v/>
      </c>
      <c r="G62" s="112" t="str">
        <f>IF(A62="","",VLOOKUP(A62,Equipes!$A$5:$J$26,10,FALSE))</f>
        <v/>
      </c>
      <c r="H62" s="276" t="str">
        <f>IF(ISNA(VLOOKUP($F62,'Classement-Equipe'!$M$7:$BB$206,H$4,FALSE))=FALSE,VLOOKUP($F62,'Classement-Equipe'!$M$7:$BB$206,H$4,FALSE),"")</f>
        <v/>
      </c>
      <c r="I62" s="110" t="str">
        <f>IF(ISNA(VLOOKUP($F62,'Classement-Equipe'!$M$7:$BB$206,I$4,FALSE))=FALSE,VLOOKUP($F62,'Classement-Equipe'!$M$7:$BB$206,I$4,FALSE),"")</f>
        <v/>
      </c>
      <c r="J62" s="110" t="str">
        <f>IF(ISNA(VLOOKUP($F62,'Classement-Equipe'!$M$7:$BB$206,J$4,FALSE))=FALSE,VLOOKUP($F62,'Classement-Equipe'!$M$7:$BB$206,J$4,FALSE),"")</f>
        <v/>
      </c>
      <c r="K62" s="110" t="str">
        <f>IF(ISNA(VLOOKUP($F62,'Classement-Equipe'!$M$7:$BB$206,K$4,FALSE))=FALSE,VLOOKUP($F62,'Classement-Equipe'!$M$7:$BB$206,K$4,FALSE),"")</f>
        <v/>
      </c>
      <c r="L62" s="110" t="str">
        <f>IF(ISNA(VLOOKUP($F62,'Classement-Equipe'!$M$7:$BB$206,L$4,FALSE))=FALSE,VLOOKUP($F62,'Classement-Equipe'!$M$7:$BB$206,L$4,FALSE),"")</f>
        <v/>
      </c>
      <c r="M62" s="110" t="str">
        <f>IF(ISNA(VLOOKUP($F62,'Classement-Equipe'!$M$7:$BB$206,M$4,FALSE))=FALSE,VLOOKUP($F62,'Classement-Equipe'!$M$7:$BB$206,M$4,FALSE),"")</f>
        <v/>
      </c>
      <c r="N62" s="110" t="str">
        <f>IF(ISNA(VLOOKUP($F62,'Classement-Equipe'!$M$7:$BB$206,N$4,FALSE))=FALSE,VLOOKUP($F62,'Classement-Equipe'!$M$7:$BB$206,N$4,FALSE),"")</f>
        <v/>
      </c>
      <c r="O62" s="247" t="str">
        <f>IF(ISNA(VLOOKUP($F62,'Classement-Equipe'!$M$7:$BB$206,O$4,FALSE))=FALSE,VLOOKUP($F62,'Classement-Equipe'!$M$7:$BB$206,O$4,FALSE),"")</f>
        <v/>
      </c>
      <c r="P62" s="119" t="str">
        <f>IF(ISNA(VLOOKUP($F62,'Classement-Equipe'!$M$7:$BB$206,P$4,FALSE))=FALSE,VLOOKUP($F62,'Classement-Equipe'!$M$7:$BB$206,P$4,FALSE),"")</f>
        <v/>
      </c>
      <c r="Q62" s="278" t="str">
        <f>IF(A62="","",IF(G62='Paramètres SERIES'!$K$12,SUMIF($A$6:$A$207,A62,$P$6:$P$207),""))</f>
        <v/>
      </c>
      <c r="R62" s="110" t="str">
        <f t="shared" si="1"/>
        <v/>
      </c>
      <c r="S62" s="112">
        <f t="shared" si="2"/>
        <v>0</v>
      </c>
      <c r="T62" t="str">
        <f t="shared" si="3"/>
        <v/>
      </c>
    </row>
    <row r="63" spans="1:20" hidden="1" x14ac:dyDescent="0.25">
      <c r="A63" s="426" t="str">
        <f>IF('Recensement des Equipes'!$A154="","",'Recensement des Equipes'!$A154)</f>
        <v/>
      </c>
      <c r="B63" s="119" t="e">
        <f>IF('Recensement des Equipes'!#REF!="","",'Recensement des Equipes'!#REF!)</f>
        <v>#REF!</v>
      </c>
      <c r="C63" s="110" t="e">
        <f>IF('Recensement des Equipes'!#REF!="","",'Recensement des Equipes'!#REF!)</f>
        <v>#REF!</v>
      </c>
      <c r="D63" s="112" t="e">
        <f>IF('Recensement des Equipes'!#REF!="","",'Recensement des Equipes'!#REF!)</f>
        <v>#REF!</v>
      </c>
      <c r="E63" s="168" t="e">
        <f>IF('Recensement des Equipes'!#REF!="","",'Recensement des Equipes'!#REF!)</f>
        <v>#REF!</v>
      </c>
      <c r="F63" s="119" t="str">
        <f t="shared" si="0"/>
        <v/>
      </c>
      <c r="G63" s="112" t="str">
        <f>IF(A63="","",VLOOKUP(A63,Equipes!$A$5:$J$26,10,FALSE))</f>
        <v/>
      </c>
      <c r="H63" s="276" t="str">
        <f>IF(ISNA(VLOOKUP($F63,'Classement-Equipe'!$M$7:$BB$206,H$4,FALSE))=FALSE,VLOOKUP($F63,'Classement-Equipe'!$M$7:$BB$206,H$4,FALSE),"")</f>
        <v/>
      </c>
      <c r="I63" s="110" t="str">
        <f>IF(ISNA(VLOOKUP($F63,'Classement-Equipe'!$M$7:$BB$206,I$4,FALSE))=FALSE,VLOOKUP($F63,'Classement-Equipe'!$M$7:$BB$206,I$4,FALSE),"")</f>
        <v/>
      </c>
      <c r="J63" s="110" t="str">
        <f>IF(ISNA(VLOOKUP($F63,'Classement-Equipe'!$M$7:$BB$206,J$4,FALSE))=FALSE,VLOOKUP($F63,'Classement-Equipe'!$M$7:$BB$206,J$4,FALSE),"")</f>
        <v/>
      </c>
      <c r="K63" s="110" t="str">
        <f>IF(ISNA(VLOOKUP($F63,'Classement-Equipe'!$M$7:$BB$206,K$4,FALSE))=FALSE,VLOOKUP($F63,'Classement-Equipe'!$M$7:$BB$206,K$4,FALSE),"")</f>
        <v/>
      </c>
      <c r="L63" s="110" t="str">
        <f>IF(ISNA(VLOOKUP($F63,'Classement-Equipe'!$M$7:$BB$206,L$4,FALSE))=FALSE,VLOOKUP($F63,'Classement-Equipe'!$M$7:$BB$206,L$4,FALSE),"")</f>
        <v/>
      </c>
      <c r="M63" s="110" t="str">
        <f>IF(ISNA(VLOOKUP($F63,'Classement-Equipe'!$M$7:$BB$206,M$4,FALSE))=FALSE,VLOOKUP($F63,'Classement-Equipe'!$M$7:$BB$206,M$4,FALSE),"")</f>
        <v/>
      </c>
      <c r="N63" s="110" t="str">
        <f>IF(ISNA(VLOOKUP($F63,'Classement-Equipe'!$M$7:$BB$206,N$4,FALSE))=FALSE,VLOOKUP($F63,'Classement-Equipe'!$M$7:$BB$206,N$4,FALSE),"")</f>
        <v/>
      </c>
      <c r="O63" s="247" t="str">
        <f>IF(ISNA(VLOOKUP($F63,'Classement-Equipe'!$M$7:$BB$206,O$4,FALSE))=FALSE,VLOOKUP($F63,'Classement-Equipe'!$M$7:$BB$206,O$4,FALSE),"")</f>
        <v/>
      </c>
      <c r="P63" s="119" t="str">
        <f>IF(ISNA(VLOOKUP($F63,'Classement-Equipe'!$M$7:$BB$206,P$4,FALSE))=FALSE,VLOOKUP($F63,'Classement-Equipe'!$M$7:$BB$206,P$4,FALSE),"")</f>
        <v/>
      </c>
      <c r="Q63" s="278" t="str">
        <f>IF(A63="","",IF(G63='Paramètres SERIES'!$K$12,SUMIF($A$6:$A$207,A63,$P$6:$P$207),""))</f>
        <v/>
      </c>
      <c r="R63" s="110" t="str">
        <f t="shared" si="1"/>
        <v/>
      </c>
      <c r="S63" s="112">
        <f t="shared" si="2"/>
        <v>0</v>
      </c>
      <c r="T63" t="str">
        <f t="shared" si="3"/>
        <v/>
      </c>
    </row>
    <row r="64" spans="1:20" hidden="1" x14ac:dyDescent="0.25">
      <c r="A64" s="426" t="str">
        <f>IF('Recensement des Equipes'!$A155="","",'Recensement des Equipes'!$A155)</f>
        <v/>
      </c>
      <c r="B64" s="119" t="e">
        <f>IF('Recensement des Equipes'!#REF!="","",'Recensement des Equipes'!#REF!)</f>
        <v>#REF!</v>
      </c>
      <c r="C64" s="110" t="e">
        <f>IF('Recensement des Equipes'!#REF!="","",'Recensement des Equipes'!#REF!)</f>
        <v>#REF!</v>
      </c>
      <c r="D64" s="112" t="e">
        <f>IF('Recensement des Equipes'!#REF!="","",'Recensement des Equipes'!#REF!)</f>
        <v>#REF!</v>
      </c>
      <c r="E64" s="168" t="e">
        <f>IF('Recensement des Equipes'!#REF!="","",'Recensement des Equipes'!#REF!)</f>
        <v>#REF!</v>
      </c>
      <c r="F64" s="119" t="str">
        <f t="shared" si="0"/>
        <v/>
      </c>
      <c r="G64" s="112" t="str">
        <f>IF(A64="","",VLOOKUP(A64,Equipes!$A$5:$J$26,10,FALSE))</f>
        <v/>
      </c>
      <c r="H64" s="276" t="str">
        <f>IF(ISNA(VLOOKUP($F64,'Classement-Equipe'!$M$7:$BB$206,H$4,FALSE))=FALSE,VLOOKUP($F64,'Classement-Equipe'!$M$7:$BB$206,H$4,FALSE),"")</f>
        <v/>
      </c>
      <c r="I64" s="110" t="str">
        <f>IF(ISNA(VLOOKUP($F64,'Classement-Equipe'!$M$7:$BB$206,I$4,FALSE))=FALSE,VLOOKUP($F64,'Classement-Equipe'!$M$7:$BB$206,I$4,FALSE),"")</f>
        <v/>
      </c>
      <c r="J64" s="110" t="str">
        <f>IF(ISNA(VLOOKUP($F64,'Classement-Equipe'!$M$7:$BB$206,J$4,FALSE))=FALSE,VLOOKUP($F64,'Classement-Equipe'!$M$7:$BB$206,J$4,FALSE),"")</f>
        <v/>
      </c>
      <c r="K64" s="110" t="str">
        <f>IF(ISNA(VLOOKUP($F64,'Classement-Equipe'!$M$7:$BB$206,K$4,FALSE))=FALSE,VLOOKUP($F64,'Classement-Equipe'!$M$7:$BB$206,K$4,FALSE),"")</f>
        <v/>
      </c>
      <c r="L64" s="110" t="str">
        <f>IF(ISNA(VLOOKUP($F64,'Classement-Equipe'!$M$7:$BB$206,L$4,FALSE))=FALSE,VLOOKUP($F64,'Classement-Equipe'!$M$7:$BB$206,L$4,FALSE),"")</f>
        <v/>
      </c>
      <c r="M64" s="110" t="str">
        <f>IF(ISNA(VLOOKUP($F64,'Classement-Equipe'!$M$7:$BB$206,M$4,FALSE))=FALSE,VLOOKUP($F64,'Classement-Equipe'!$M$7:$BB$206,M$4,FALSE),"")</f>
        <v/>
      </c>
      <c r="N64" s="110" t="str">
        <f>IF(ISNA(VLOOKUP($F64,'Classement-Equipe'!$M$7:$BB$206,N$4,FALSE))=FALSE,VLOOKUP($F64,'Classement-Equipe'!$M$7:$BB$206,N$4,FALSE),"")</f>
        <v/>
      </c>
      <c r="O64" s="247" t="str">
        <f>IF(ISNA(VLOOKUP($F64,'Classement-Equipe'!$M$7:$BB$206,O$4,FALSE))=FALSE,VLOOKUP($F64,'Classement-Equipe'!$M$7:$BB$206,O$4,FALSE),"")</f>
        <v/>
      </c>
      <c r="P64" s="119" t="str">
        <f>IF(ISNA(VLOOKUP($F64,'Classement-Equipe'!$M$7:$BB$206,P$4,FALSE))=FALSE,VLOOKUP($F64,'Classement-Equipe'!$M$7:$BB$206,P$4,FALSE),"")</f>
        <v/>
      </c>
      <c r="Q64" s="278" t="str">
        <f>IF(A64="","",IF(G64='Paramètres SERIES'!$K$12,SUMIF($A$6:$A$207,A64,$P$6:$P$207),""))</f>
        <v/>
      </c>
      <c r="R64" s="110" t="str">
        <f t="shared" si="1"/>
        <v/>
      </c>
      <c r="S64" s="112">
        <f t="shared" si="2"/>
        <v>0</v>
      </c>
      <c r="T64" t="str">
        <f t="shared" si="3"/>
        <v/>
      </c>
    </row>
    <row r="65" spans="1:20" hidden="1" x14ac:dyDescent="0.25">
      <c r="A65" s="426" t="str">
        <f>IF('Recensement des Equipes'!$A156="","",'Recensement des Equipes'!$A156)</f>
        <v/>
      </c>
      <c r="B65" s="119" t="e">
        <f>IF('Recensement des Equipes'!#REF!="","",'Recensement des Equipes'!#REF!)</f>
        <v>#REF!</v>
      </c>
      <c r="C65" s="110" t="e">
        <f>IF('Recensement des Equipes'!#REF!="","",'Recensement des Equipes'!#REF!)</f>
        <v>#REF!</v>
      </c>
      <c r="D65" s="112" t="e">
        <f>IF('Recensement des Equipes'!#REF!="","",'Recensement des Equipes'!#REF!)</f>
        <v>#REF!</v>
      </c>
      <c r="E65" s="168" t="e">
        <f>IF('Recensement des Equipes'!#REF!="","",'Recensement des Equipes'!#REF!)</f>
        <v>#REF!</v>
      </c>
      <c r="F65" s="119" t="str">
        <f t="shared" si="0"/>
        <v/>
      </c>
      <c r="G65" s="112" t="str">
        <f>IF(A65="","",VLOOKUP(A65,Equipes!$A$5:$J$26,10,FALSE))</f>
        <v/>
      </c>
      <c r="H65" s="276" t="str">
        <f>IF(ISNA(VLOOKUP($F65,'Classement-Equipe'!$M$7:$BB$206,H$4,FALSE))=FALSE,VLOOKUP($F65,'Classement-Equipe'!$M$7:$BB$206,H$4,FALSE),"")</f>
        <v/>
      </c>
      <c r="I65" s="110" t="str">
        <f>IF(ISNA(VLOOKUP($F65,'Classement-Equipe'!$M$7:$BB$206,I$4,FALSE))=FALSE,VLOOKUP($F65,'Classement-Equipe'!$M$7:$BB$206,I$4,FALSE),"")</f>
        <v/>
      </c>
      <c r="J65" s="110" t="str">
        <f>IF(ISNA(VLOOKUP($F65,'Classement-Equipe'!$M$7:$BB$206,J$4,FALSE))=FALSE,VLOOKUP($F65,'Classement-Equipe'!$M$7:$BB$206,J$4,FALSE),"")</f>
        <v/>
      </c>
      <c r="K65" s="110" t="str">
        <f>IF(ISNA(VLOOKUP($F65,'Classement-Equipe'!$M$7:$BB$206,K$4,FALSE))=FALSE,VLOOKUP($F65,'Classement-Equipe'!$M$7:$BB$206,K$4,FALSE),"")</f>
        <v/>
      </c>
      <c r="L65" s="110" t="str">
        <f>IF(ISNA(VLOOKUP($F65,'Classement-Equipe'!$M$7:$BB$206,L$4,FALSE))=FALSE,VLOOKUP($F65,'Classement-Equipe'!$M$7:$BB$206,L$4,FALSE),"")</f>
        <v/>
      </c>
      <c r="M65" s="110" t="str">
        <f>IF(ISNA(VLOOKUP($F65,'Classement-Equipe'!$M$7:$BB$206,M$4,FALSE))=FALSE,VLOOKUP($F65,'Classement-Equipe'!$M$7:$BB$206,M$4,FALSE),"")</f>
        <v/>
      </c>
      <c r="N65" s="110" t="str">
        <f>IF(ISNA(VLOOKUP($F65,'Classement-Equipe'!$M$7:$BB$206,N$4,FALSE))=FALSE,VLOOKUP($F65,'Classement-Equipe'!$M$7:$BB$206,N$4,FALSE),"")</f>
        <v/>
      </c>
      <c r="O65" s="247" t="str">
        <f>IF(ISNA(VLOOKUP($F65,'Classement-Equipe'!$M$7:$BB$206,O$4,FALSE))=FALSE,VLOOKUP($F65,'Classement-Equipe'!$M$7:$BB$206,O$4,FALSE),"")</f>
        <v/>
      </c>
      <c r="P65" s="119" t="str">
        <f>IF(ISNA(VLOOKUP($F65,'Classement-Equipe'!$M$7:$BB$206,P$4,FALSE))=FALSE,VLOOKUP($F65,'Classement-Equipe'!$M$7:$BB$206,P$4,FALSE),"")</f>
        <v/>
      </c>
      <c r="Q65" s="278" t="str">
        <f>IF(A65="","",IF(G65='Paramètres SERIES'!$K$12,SUMIF($A$6:$A$207,A65,$P$6:$P$207),""))</f>
        <v/>
      </c>
      <c r="R65" s="110" t="str">
        <f t="shared" si="1"/>
        <v/>
      </c>
      <c r="S65" s="112">
        <f t="shared" si="2"/>
        <v>0</v>
      </c>
      <c r="T65" t="str">
        <f t="shared" si="3"/>
        <v/>
      </c>
    </row>
    <row r="66" spans="1:20" hidden="1" x14ac:dyDescent="0.25">
      <c r="A66" s="426" t="str">
        <f>IF('Recensement des Equipes'!$A157="","",'Recensement des Equipes'!$A157)</f>
        <v/>
      </c>
      <c r="B66" s="119" t="e">
        <f>IF('Recensement des Equipes'!#REF!="","",'Recensement des Equipes'!#REF!)</f>
        <v>#REF!</v>
      </c>
      <c r="C66" s="110" t="e">
        <f>IF('Recensement des Equipes'!#REF!="","",'Recensement des Equipes'!#REF!)</f>
        <v>#REF!</v>
      </c>
      <c r="D66" s="112" t="e">
        <f>IF('Recensement des Equipes'!#REF!="","",'Recensement des Equipes'!#REF!)</f>
        <v>#REF!</v>
      </c>
      <c r="E66" s="168" t="e">
        <f>IF('Recensement des Equipes'!#REF!="","",'Recensement des Equipes'!#REF!)</f>
        <v>#REF!</v>
      </c>
      <c r="F66" s="119" t="str">
        <f t="shared" si="0"/>
        <v/>
      </c>
      <c r="G66" s="112" t="str">
        <f>IF(A66="","",VLOOKUP(A66,Equipes!$A$5:$J$26,10,FALSE))</f>
        <v/>
      </c>
      <c r="H66" s="276" t="str">
        <f>IF(ISNA(VLOOKUP($F66,'Classement-Equipe'!$M$7:$BB$206,H$4,FALSE))=FALSE,VLOOKUP($F66,'Classement-Equipe'!$M$7:$BB$206,H$4,FALSE),"")</f>
        <v/>
      </c>
      <c r="I66" s="110" t="str">
        <f>IF(ISNA(VLOOKUP($F66,'Classement-Equipe'!$M$7:$BB$206,I$4,FALSE))=FALSE,VLOOKUP($F66,'Classement-Equipe'!$M$7:$BB$206,I$4,FALSE),"")</f>
        <v/>
      </c>
      <c r="J66" s="110" t="str">
        <f>IF(ISNA(VLOOKUP($F66,'Classement-Equipe'!$M$7:$BB$206,J$4,FALSE))=FALSE,VLOOKUP($F66,'Classement-Equipe'!$M$7:$BB$206,J$4,FALSE),"")</f>
        <v/>
      </c>
      <c r="K66" s="110" t="str">
        <f>IF(ISNA(VLOOKUP($F66,'Classement-Equipe'!$M$7:$BB$206,K$4,FALSE))=FALSE,VLOOKUP($F66,'Classement-Equipe'!$M$7:$BB$206,K$4,FALSE),"")</f>
        <v/>
      </c>
      <c r="L66" s="110" t="str">
        <f>IF(ISNA(VLOOKUP($F66,'Classement-Equipe'!$M$7:$BB$206,L$4,FALSE))=FALSE,VLOOKUP($F66,'Classement-Equipe'!$M$7:$BB$206,L$4,FALSE),"")</f>
        <v/>
      </c>
      <c r="M66" s="110" t="str">
        <f>IF(ISNA(VLOOKUP($F66,'Classement-Equipe'!$M$7:$BB$206,M$4,FALSE))=FALSE,VLOOKUP($F66,'Classement-Equipe'!$M$7:$BB$206,M$4,FALSE),"")</f>
        <v/>
      </c>
      <c r="N66" s="110" t="str">
        <f>IF(ISNA(VLOOKUP($F66,'Classement-Equipe'!$M$7:$BB$206,N$4,FALSE))=FALSE,VLOOKUP($F66,'Classement-Equipe'!$M$7:$BB$206,N$4,FALSE),"")</f>
        <v/>
      </c>
      <c r="O66" s="247" t="str">
        <f>IF(ISNA(VLOOKUP($F66,'Classement-Equipe'!$M$7:$BB$206,O$4,FALSE))=FALSE,VLOOKUP($F66,'Classement-Equipe'!$M$7:$BB$206,O$4,FALSE),"")</f>
        <v/>
      </c>
      <c r="P66" s="119" t="str">
        <f>IF(ISNA(VLOOKUP($F66,'Classement-Equipe'!$M$7:$BB$206,P$4,FALSE))=FALSE,VLOOKUP($F66,'Classement-Equipe'!$M$7:$BB$206,P$4,FALSE),"")</f>
        <v/>
      </c>
      <c r="Q66" s="278" t="str">
        <f>IF(A66="","",IF(G66='Paramètres SERIES'!$K$12,SUMIF($A$6:$A$207,A66,$P$6:$P$207),""))</f>
        <v/>
      </c>
      <c r="R66" s="110" t="str">
        <f t="shared" si="1"/>
        <v/>
      </c>
      <c r="S66" s="112">
        <f t="shared" si="2"/>
        <v>0</v>
      </c>
      <c r="T66" t="str">
        <f t="shared" si="3"/>
        <v/>
      </c>
    </row>
    <row r="67" spans="1:20" hidden="1" x14ac:dyDescent="0.25">
      <c r="A67" s="426" t="str">
        <f>IF('Recensement des Equipes'!$A158="","",'Recensement des Equipes'!$A158)</f>
        <v/>
      </c>
      <c r="B67" s="119" t="e">
        <f>IF('Recensement des Equipes'!#REF!="","",'Recensement des Equipes'!#REF!)</f>
        <v>#REF!</v>
      </c>
      <c r="C67" s="110" t="e">
        <f>IF('Recensement des Equipes'!#REF!="","",'Recensement des Equipes'!#REF!)</f>
        <v>#REF!</v>
      </c>
      <c r="D67" s="112" t="e">
        <f>IF('Recensement des Equipes'!#REF!="","",'Recensement des Equipes'!#REF!)</f>
        <v>#REF!</v>
      </c>
      <c r="E67" s="168" t="e">
        <f>IF('Recensement des Equipes'!#REF!="","",'Recensement des Equipes'!#REF!)</f>
        <v>#REF!</v>
      </c>
      <c r="F67" s="119" t="str">
        <f t="shared" si="0"/>
        <v/>
      </c>
      <c r="G67" s="112" t="str">
        <f>IF(A67="","",VLOOKUP(A67,Equipes!$A$5:$J$26,10,FALSE))</f>
        <v/>
      </c>
      <c r="H67" s="276" t="str">
        <f>IF(ISNA(VLOOKUP($F67,'Classement-Equipe'!$M$7:$BB$206,H$4,FALSE))=FALSE,VLOOKUP($F67,'Classement-Equipe'!$M$7:$BB$206,H$4,FALSE),"")</f>
        <v/>
      </c>
      <c r="I67" s="110" t="str">
        <f>IF(ISNA(VLOOKUP($F67,'Classement-Equipe'!$M$7:$BB$206,I$4,FALSE))=FALSE,VLOOKUP($F67,'Classement-Equipe'!$M$7:$BB$206,I$4,FALSE),"")</f>
        <v/>
      </c>
      <c r="J67" s="110" t="str">
        <f>IF(ISNA(VLOOKUP($F67,'Classement-Equipe'!$M$7:$BB$206,J$4,FALSE))=FALSE,VLOOKUP($F67,'Classement-Equipe'!$M$7:$BB$206,J$4,FALSE),"")</f>
        <v/>
      </c>
      <c r="K67" s="110" t="str">
        <f>IF(ISNA(VLOOKUP($F67,'Classement-Equipe'!$M$7:$BB$206,K$4,FALSE))=FALSE,VLOOKUP($F67,'Classement-Equipe'!$M$7:$BB$206,K$4,FALSE),"")</f>
        <v/>
      </c>
      <c r="L67" s="110" t="str">
        <f>IF(ISNA(VLOOKUP($F67,'Classement-Equipe'!$M$7:$BB$206,L$4,FALSE))=FALSE,VLOOKUP($F67,'Classement-Equipe'!$M$7:$BB$206,L$4,FALSE),"")</f>
        <v/>
      </c>
      <c r="M67" s="110" t="str">
        <f>IF(ISNA(VLOOKUP($F67,'Classement-Equipe'!$M$7:$BB$206,M$4,FALSE))=FALSE,VLOOKUP($F67,'Classement-Equipe'!$M$7:$BB$206,M$4,FALSE),"")</f>
        <v/>
      </c>
      <c r="N67" s="110" t="str">
        <f>IF(ISNA(VLOOKUP($F67,'Classement-Equipe'!$M$7:$BB$206,N$4,FALSE))=FALSE,VLOOKUP($F67,'Classement-Equipe'!$M$7:$BB$206,N$4,FALSE),"")</f>
        <v/>
      </c>
      <c r="O67" s="247" t="str">
        <f>IF(ISNA(VLOOKUP($F67,'Classement-Equipe'!$M$7:$BB$206,O$4,FALSE))=FALSE,VLOOKUP($F67,'Classement-Equipe'!$M$7:$BB$206,O$4,FALSE),"")</f>
        <v/>
      </c>
      <c r="P67" s="119" t="str">
        <f>IF(ISNA(VLOOKUP($F67,'Classement-Equipe'!$M$7:$BB$206,P$4,FALSE))=FALSE,VLOOKUP($F67,'Classement-Equipe'!$M$7:$BB$206,P$4,FALSE),"")</f>
        <v/>
      </c>
      <c r="Q67" s="278" t="str">
        <f>IF(A67="","",IF(G67='Paramètres SERIES'!$K$12,SUMIF($A$6:$A$207,A67,$P$6:$P$207),""))</f>
        <v/>
      </c>
      <c r="R67" s="110" t="str">
        <f t="shared" si="1"/>
        <v/>
      </c>
      <c r="S67" s="112">
        <f t="shared" si="2"/>
        <v>0</v>
      </c>
      <c r="T67" t="str">
        <f t="shared" si="3"/>
        <v/>
      </c>
    </row>
    <row r="68" spans="1:20" hidden="1" x14ac:dyDescent="0.25">
      <c r="A68" s="426" t="str">
        <f>IF('Recensement des Equipes'!$A159="","",'Recensement des Equipes'!$A159)</f>
        <v/>
      </c>
      <c r="B68" s="119" t="e">
        <f>IF('Recensement des Equipes'!#REF!="","",'Recensement des Equipes'!#REF!)</f>
        <v>#REF!</v>
      </c>
      <c r="C68" s="110" t="e">
        <f>IF('Recensement des Equipes'!#REF!="","",'Recensement des Equipes'!#REF!)</f>
        <v>#REF!</v>
      </c>
      <c r="D68" s="112" t="e">
        <f>IF('Recensement des Equipes'!#REF!="","",'Recensement des Equipes'!#REF!)</f>
        <v>#REF!</v>
      </c>
      <c r="E68" s="168" t="e">
        <f>IF('Recensement des Equipes'!#REF!="","",'Recensement des Equipes'!#REF!)</f>
        <v>#REF!</v>
      </c>
      <c r="F68" s="119" t="str">
        <f t="shared" si="0"/>
        <v/>
      </c>
      <c r="G68" s="112" t="str">
        <f>IF(A68="","",VLOOKUP(A68,Equipes!$A$5:$J$26,10,FALSE))</f>
        <v/>
      </c>
      <c r="H68" s="276" t="str">
        <f>IF(ISNA(VLOOKUP($F68,'Classement-Equipe'!$M$7:$BB$206,H$4,FALSE))=FALSE,VLOOKUP($F68,'Classement-Equipe'!$M$7:$BB$206,H$4,FALSE),"")</f>
        <v/>
      </c>
      <c r="I68" s="110" t="str">
        <f>IF(ISNA(VLOOKUP($F68,'Classement-Equipe'!$M$7:$BB$206,I$4,FALSE))=FALSE,VLOOKUP($F68,'Classement-Equipe'!$M$7:$BB$206,I$4,FALSE),"")</f>
        <v/>
      </c>
      <c r="J68" s="110" t="str">
        <f>IF(ISNA(VLOOKUP($F68,'Classement-Equipe'!$M$7:$BB$206,J$4,FALSE))=FALSE,VLOOKUP($F68,'Classement-Equipe'!$M$7:$BB$206,J$4,FALSE),"")</f>
        <v/>
      </c>
      <c r="K68" s="110" t="str">
        <f>IF(ISNA(VLOOKUP($F68,'Classement-Equipe'!$M$7:$BB$206,K$4,FALSE))=FALSE,VLOOKUP($F68,'Classement-Equipe'!$M$7:$BB$206,K$4,FALSE),"")</f>
        <v/>
      </c>
      <c r="L68" s="110" t="str">
        <f>IF(ISNA(VLOOKUP($F68,'Classement-Equipe'!$M$7:$BB$206,L$4,FALSE))=FALSE,VLOOKUP($F68,'Classement-Equipe'!$M$7:$BB$206,L$4,FALSE),"")</f>
        <v/>
      </c>
      <c r="M68" s="110" t="str">
        <f>IF(ISNA(VLOOKUP($F68,'Classement-Equipe'!$M$7:$BB$206,M$4,FALSE))=FALSE,VLOOKUP($F68,'Classement-Equipe'!$M$7:$BB$206,M$4,FALSE),"")</f>
        <v/>
      </c>
      <c r="N68" s="110" t="str">
        <f>IF(ISNA(VLOOKUP($F68,'Classement-Equipe'!$M$7:$BB$206,N$4,FALSE))=FALSE,VLOOKUP($F68,'Classement-Equipe'!$M$7:$BB$206,N$4,FALSE),"")</f>
        <v/>
      </c>
      <c r="O68" s="247" t="str">
        <f>IF(ISNA(VLOOKUP($F68,'Classement-Equipe'!$M$7:$BB$206,O$4,FALSE))=FALSE,VLOOKUP($F68,'Classement-Equipe'!$M$7:$BB$206,O$4,FALSE),"")</f>
        <v/>
      </c>
      <c r="P68" s="119" t="str">
        <f>IF(ISNA(VLOOKUP($F68,'Classement-Equipe'!$M$7:$BB$206,P$4,FALSE))=FALSE,VLOOKUP($F68,'Classement-Equipe'!$M$7:$BB$206,P$4,FALSE),"")</f>
        <v/>
      </c>
      <c r="Q68" s="278" t="str">
        <f>IF(A68="","",IF(G68='Paramètres SERIES'!$K$12,SUMIF($A$6:$A$207,A68,$P$6:$P$207),""))</f>
        <v/>
      </c>
      <c r="R68" s="110" t="str">
        <f t="shared" si="1"/>
        <v/>
      </c>
      <c r="S68" s="112">
        <f t="shared" si="2"/>
        <v>0</v>
      </c>
      <c r="T68" t="str">
        <f t="shared" si="3"/>
        <v/>
      </c>
    </row>
    <row r="69" spans="1:20" hidden="1" x14ac:dyDescent="0.25">
      <c r="A69" s="426" t="str">
        <f>IF('Recensement des Equipes'!$A160="","",'Recensement des Equipes'!$A160)</f>
        <v/>
      </c>
      <c r="B69" s="119" t="e">
        <f>IF('Recensement des Equipes'!#REF!="","",'Recensement des Equipes'!#REF!)</f>
        <v>#REF!</v>
      </c>
      <c r="C69" s="110" t="e">
        <f>IF('Recensement des Equipes'!#REF!="","",'Recensement des Equipes'!#REF!)</f>
        <v>#REF!</v>
      </c>
      <c r="D69" s="112" t="e">
        <f>IF('Recensement des Equipes'!#REF!="","",'Recensement des Equipes'!#REF!)</f>
        <v>#REF!</v>
      </c>
      <c r="E69" s="168" t="e">
        <f>IF('Recensement des Equipes'!#REF!="","",'Recensement des Equipes'!#REF!)</f>
        <v>#REF!</v>
      </c>
      <c r="F69" s="119" t="str">
        <f t="shared" si="0"/>
        <v/>
      </c>
      <c r="G69" s="112" t="str">
        <f>IF(A69="","",VLOOKUP(A69,Equipes!$A$5:$J$26,10,FALSE))</f>
        <v/>
      </c>
      <c r="H69" s="276" t="str">
        <f>IF(ISNA(VLOOKUP($F69,'Classement-Equipe'!$M$7:$BB$206,H$4,FALSE))=FALSE,VLOOKUP($F69,'Classement-Equipe'!$M$7:$BB$206,H$4,FALSE),"")</f>
        <v/>
      </c>
      <c r="I69" s="110" t="str">
        <f>IF(ISNA(VLOOKUP($F69,'Classement-Equipe'!$M$7:$BB$206,I$4,FALSE))=FALSE,VLOOKUP($F69,'Classement-Equipe'!$M$7:$BB$206,I$4,FALSE),"")</f>
        <v/>
      </c>
      <c r="J69" s="110" t="str">
        <f>IF(ISNA(VLOOKUP($F69,'Classement-Equipe'!$M$7:$BB$206,J$4,FALSE))=FALSE,VLOOKUP($F69,'Classement-Equipe'!$M$7:$BB$206,J$4,FALSE),"")</f>
        <v/>
      </c>
      <c r="K69" s="110" t="str">
        <f>IF(ISNA(VLOOKUP($F69,'Classement-Equipe'!$M$7:$BB$206,K$4,FALSE))=FALSE,VLOOKUP($F69,'Classement-Equipe'!$M$7:$BB$206,K$4,FALSE),"")</f>
        <v/>
      </c>
      <c r="L69" s="110" t="str">
        <f>IF(ISNA(VLOOKUP($F69,'Classement-Equipe'!$M$7:$BB$206,L$4,FALSE))=FALSE,VLOOKUP($F69,'Classement-Equipe'!$M$7:$BB$206,L$4,FALSE),"")</f>
        <v/>
      </c>
      <c r="M69" s="110" t="str">
        <f>IF(ISNA(VLOOKUP($F69,'Classement-Equipe'!$M$7:$BB$206,M$4,FALSE))=FALSE,VLOOKUP($F69,'Classement-Equipe'!$M$7:$BB$206,M$4,FALSE),"")</f>
        <v/>
      </c>
      <c r="N69" s="110" t="str">
        <f>IF(ISNA(VLOOKUP($F69,'Classement-Equipe'!$M$7:$BB$206,N$4,FALSE))=FALSE,VLOOKUP($F69,'Classement-Equipe'!$M$7:$BB$206,N$4,FALSE),"")</f>
        <v/>
      </c>
      <c r="O69" s="247" t="str">
        <f>IF(ISNA(VLOOKUP($F69,'Classement-Equipe'!$M$7:$BB$206,O$4,FALSE))=FALSE,VLOOKUP($F69,'Classement-Equipe'!$M$7:$BB$206,O$4,FALSE),"")</f>
        <v/>
      </c>
      <c r="P69" s="119" t="str">
        <f>IF(ISNA(VLOOKUP($F69,'Classement-Equipe'!$M$7:$BB$206,P$4,FALSE))=FALSE,VLOOKUP($F69,'Classement-Equipe'!$M$7:$BB$206,P$4,FALSE),"")</f>
        <v/>
      </c>
      <c r="Q69" s="278" t="str">
        <f>IF(A69="","",IF(G69='Paramètres SERIES'!$K$12,SUMIF($A$6:$A$207,A69,$P$6:$P$207),""))</f>
        <v/>
      </c>
      <c r="R69" s="110" t="str">
        <f t="shared" si="1"/>
        <v/>
      </c>
      <c r="S69" s="112">
        <f t="shared" si="2"/>
        <v>0</v>
      </c>
      <c r="T69" t="str">
        <f t="shared" si="3"/>
        <v/>
      </c>
    </row>
    <row r="70" spans="1:20" hidden="1" x14ac:dyDescent="0.25">
      <c r="A70" s="426" t="str">
        <f>IF('Recensement des Equipes'!$A161="","",'Recensement des Equipes'!$A161)</f>
        <v/>
      </c>
      <c r="B70" s="119" t="e">
        <f>IF('Recensement des Equipes'!#REF!="","",'Recensement des Equipes'!#REF!)</f>
        <v>#REF!</v>
      </c>
      <c r="C70" s="110" t="e">
        <f>IF('Recensement des Equipes'!#REF!="","",'Recensement des Equipes'!#REF!)</f>
        <v>#REF!</v>
      </c>
      <c r="D70" s="112" t="e">
        <f>IF('Recensement des Equipes'!#REF!="","",'Recensement des Equipes'!#REF!)</f>
        <v>#REF!</v>
      </c>
      <c r="E70" s="168" t="e">
        <f>IF('Recensement des Equipes'!#REF!="","",'Recensement des Equipes'!#REF!)</f>
        <v>#REF!</v>
      </c>
      <c r="F70" s="119" t="str">
        <f t="shared" ref="F70:F117" si="4">IF(A70="","",E70&amp;"-"&amp;B70&amp;" "&amp;C70&amp;" "&amp;D70)</f>
        <v/>
      </c>
      <c r="G70" s="112" t="str">
        <f>IF(A70="","",VLOOKUP(A70,Equipes!$A$5:$J$26,10,FALSE))</f>
        <v/>
      </c>
      <c r="H70" s="276" t="str">
        <f>IF(ISNA(VLOOKUP($F70,'Classement-Equipe'!$M$7:$BB$206,H$4,FALSE))=FALSE,VLOOKUP($F70,'Classement-Equipe'!$M$7:$BB$206,H$4,FALSE),"")</f>
        <v/>
      </c>
      <c r="I70" s="110" t="str">
        <f>IF(ISNA(VLOOKUP($F70,'Classement-Equipe'!$M$7:$BB$206,I$4,FALSE))=FALSE,VLOOKUP($F70,'Classement-Equipe'!$M$7:$BB$206,I$4,FALSE),"")</f>
        <v/>
      </c>
      <c r="J70" s="110" t="str">
        <f>IF(ISNA(VLOOKUP($F70,'Classement-Equipe'!$M$7:$BB$206,J$4,FALSE))=FALSE,VLOOKUP($F70,'Classement-Equipe'!$M$7:$BB$206,J$4,FALSE),"")</f>
        <v/>
      </c>
      <c r="K70" s="110" t="str">
        <f>IF(ISNA(VLOOKUP($F70,'Classement-Equipe'!$M$7:$BB$206,K$4,FALSE))=FALSE,VLOOKUP($F70,'Classement-Equipe'!$M$7:$BB$206,K$4,FALSE),"")</f>
        <v/>
      </c>
      <c r="L70" s="110" t="str">
        <f>IF(ISNA(VLOOKUP($F70,'Classement-Equipe'!$M$7:$BB$206,L$4,FALSE))=FALSE,VLOOKUP($F70,'Classement-Equipe'!$M$7:$BB$206,L$4,FALSE),"")</f>
        <v/>
      </c>
      <c r="M70" s="110" t="str">
        <f>IF(ISNA(VLOOKUP($F70,'Classement-Equipe'!$M$7:$BB$206,M$4,FALSE))=FALSE,VLOOKUP($F70,'Classement-Equipe'!$M$7:$BB$206,M$4,FALSE),"")</f>
        <v/>
      </c>
      <c r="N70" s="110" t="str">
        <f>IF(ISNA(VLOOKUP($F70,'Classement-Equipe'!$M$7:$BB$206,N$4,FALSE))=FALSE,VLOOKUP($F70,'Classement-Equipe'!$M$7:$BB$206,N$4,FALSE),"")</f>
        <v/>
      </c>
      <c r="O70" s="247" t="str">
        <f>IF(ISNA(VLOOKUP($F70,'Classement-Equipe'!$M$7:$BB$206,O$4,FALSE))=FALSE,VLOOKUP($F70,'Classement-Equipe'!$M$7:$BB$206,O$4,FALSE),"")</f>
        <v/>
      </c>
      <c r="P70" s="119" t="str">
        <f>IF(ISNA(VLOOKUP($F70,'Classement-Equipe'!$M$7:$BB$206,P$4,FALSE))=FALSE,VLOOKUP($F70,'Classement-Equipe'!$M$7:$BB$206,P$4,FALSE),"")</f>
        <v/>
      </c>
      <c r="Q70" s="278" t="str">
        <f>IF(A70="","",IF(G70='Paramètres SERIES'!$K$12,SUMIF($A$6:$A$207,A70,$P$6:$P$207),""))</f>
        <v/>
      </c>
      <c r="R70" s="110" t="str">
        <f t="shared" ref="R70:R117" si="5">IF(A70=A69,"",Q70)</f>
        <v/>
      </c>
      <c r="S70" s="112">
        <f t="shared" ref="S70:S117" si="6">IF(R70="",S69,1+S69)</f>
        <v>0</v>
      </c>
      <c r="T70" t="str">
        <f t="shared" si="3"/>
        <v/>
      </c>
    </row>
    <row r="71" spans="1:20" hidden="1" x14ac:dyDescent="0.25">
      <c r="A71" s="426" t="str">
        <f>IF('Recensement des Equipes'!$A162="","",'Recensement des Equipes'!$A162)</f>
        <v/>
      </c>
      <c r="B71" s="119" t="e">
        <f>IF('Recensement des Equipes'!#REF!="","",'Recensement des Equipes'!#REF!)</f>
        <v>#REF!</v>
      </c>
      <c r="C71" s="110" t="e">
        <f>IF('Recensement des Equipes'!#REF!="","",'Recensement des Equipes'!#REF!)</f>
        <v>#REF!</v>
      </c>
      <c r="D71" s="112" t="e">
        <f>IF('Recensement des Equipes'!#REF!="","",'Recensement des Equipes'!#REF!)</f>
        <v>#REF!</v>
      </c>
      <c r="E71" s="168" t="e">
        <f>IF('Recensement des Equipes'!#REF!="","",'Recensement des Equipes'!#REF!)</f>
        <v>#REF!</v>
      </c>
      <c r="F71" s="119" t="str">
        <f t="shared" si="4"/>
        <v/>
      </c>
      <c r="G71" s="112" t="str">
        <f>IF(A71="","",VLOOKUP(A71,Equipes!$A$5:$J$26,10,FALSE))</f>
        <v/>
      </c>
      <c r="H71" s="276" t="str">
        <f>IF(ISNA(VLOOKUP($F71,'Classement-Equipe'!$M$7:$BB$206,H$4,FALSE))=FALSE,VLOOKUP($F71,'Classement-Equipe'!$M$7:$BB$206,H$4,FALSE),"")</f>
        <v/>
      </c>
      <c r="I71" s="110" t="str">
        <f>IF(ISNA(VLOOKUP($F71,'Classement-Equipe'!$M$7:$BB$206,I$4,FALSE))=FALSE,VLOOKUP($F71,'Classement-Equipe'!$M$7:$BB$206,I$4,FALSE),"")</f>
        <v/>
      </c>
      <c r="J71" s="110" t="str">
        <f>IF(ISNA(VLOOKUP($F71,'Classement-Equipe'!$M$7:$BB$206,J$4,FALSE))=FALSE,VLOOKUP($F71,'Classement-Equipe'!$M$7:$BB$206,J$4,FALSE),"")</f>
        <v/>
      </c>
      <c r="K71" s="110" t="str">
        <f>IF(ISNA(VLOOKUP($F71,'Classement-Equipe'!$M$7:$BB$206,K$4,FALSE))=FALSE,VLOOKUP($F71,'Classement-Equipe'!$M$7:$BB$206,K$4,FALSE),"")</f>
        <v/>
      </c>
      <c r="L71" s="110" t="str">
        <f>IF(ISNA(VLOOKUP($F71,'Classement-Equipe'!$M$7:$BB$206,L$4,FALSE))=FALSE,VLOOKUP($F71,'Classement-Equipe'!$M$7:$BB$206,L$4,FALSE),"")</f>
        <v/>
      </c>
      <c r="M71" s="110" t="str">
        <f>IF(ISNA(VLOOKUP($F71,'Classement-Equipe'!$M$7:$BB$206,M$4,FALSE))=FALSE,VLOOKUP($F71,'Classement-Equipe'!$M$7:$BB$206,M$4,FALSE),"")</f>
        <v/>
      </c>
      <c r="N71" s="110" t="str">
        <f>IF(ISNA(VLOOKUP($F71,'Classement-Equipe'!$M$7:$BB$206,N$4,FALSE))=FALSE,VLOOKUP($F71,'Classement-Equipe'!$M$7:$BB$206,N$4,FALSE),"")</f>
        <v/>
      </c>
      <c r="O71" s="247" t="str">
        <f>IF(ISNA(VLOOKUP($F71,'Classement-Equipe'!$M$7:$BB$206,O$4,FALSE))=FALSE,VLOOKUP($F71,'Classement-Equipe'!$M$7:$BB$206,O$4,FALSE),"")</f>
        <v/>
      </c>
      <c r="P71" s="119" t="str">
        <f>IF(ISNA(VLOOKUP($F71,'Classement-Equipe'!$M$7:$BB$206,P$4,FALSE))=FALSE,VLOOKUP($F71,'Classement-Equipe'!$M$7:$BB$206,P$4,FALSE),"")</f>
        <v/>
      </c>
      <c r="Q71" s="278" t="str">
        <f>IF(A71="","",IF(G71='Paramètres SERIES'!$K$12,SUMIF($A$6:$A$207,A71,$P$6:$P$207),""))</f>
        <v/>
      </c>
      <c r="R71" s="110" t="str">
        <f t="shared" si="5"/>
        <v/>
      </c>
      <c r="S71" s="112">
        <f t="shared" si="6"/>
        <v>0</v>
      </c>
      <c r="T71" t="str">
        <f t="shared" ref="T71:T134" si="7">IF(A71="","",A71)</f>
        <v/>
      </c>
    </row>
    <row r="72" spans="1:20" hidden="1" x14ac:dyDescent="0.25">
      <c r="A72" s="426" t="str">
        <f>IF('Recensement des Equipes'!$A163="","",'Recensement des Equipes'!$A163)</f>
        <v/>
      </c>
      <c r="B72" s="119" t="e">
        <f>IF('Recensement des Equipes'!#REF!="","",'Recensement des Equipes'!#REF!)</f>
        <v>#REF!</v>
      </c>
      <c r="C72" s="110" t="e">
        <f>IF('Recensement des Equipes'!#REF!="","",'Recensement des Equipes'!#REF!)</f>
        <v>#REF!</v>
      </c>
      <c r="D72" s="112" t="e">
        <f>IF('Recensement des Equipes'!#REF!="","",'Recensement des Equipes'!#REF!)</f>
        <v>#REF!</v>
      </c>
      <c r="E72" s="168" t="e">
        <f>IF('Recensement des Equipes'!#REF!="","",'Recensement des Equipes'!#REF!)</f>
        <v>#REF!</v>
      </c>
      <c r="F72" s="119" t="str">
        <f t="shared" si="4"/>
        <v/>
      </c>
      <c r="G72" s="112" t="str">
        <f>IF(A72="","",VLOOKUP(A72,Equipes!$A$5:$J$26,10,FALSE))</f>
        <v/>
      </c>
      <c r="H72" s="276" t="str">
        <f>IF(ISNA(VLOOKUP($F72,'Classement-Equipe'!$M$7:$BB$206,H$4,FALSE))=FALSE,VLOOKUP($F72,'Classement-Equipe'!$M$7:$BB$206,H$4,FALSE),"")</f>
        <v/>
      </c>
      <c r="I72" s="110" t="str">
        <f>IF(ISNA(VLOOKUP($F72,'Classement-Equipe'!$M$7:$BB$206,I$4,FALSE))=FALSE,VLOOKUP($F72,'Classement-Equipe'!$M$7:$BB$206,I$4,FALSE),"")</f>
        <v/>
      </c>
      <c r="J72" s="110" t="str">
        <f>IF(ISNA(VLOOKUP($F72,'Classement-Equipe'!$M$7:$BB$206,J$4,FALSE))=FALSE,VLOOKUP($F72,'Classement-Equipe'!$M$7:$BB$206,J$4,FALSE),"")</f>
        <v/>
      </c>
      <c r="K72" s="110" t="str">
        <f>IF(ISNA(VLOOKUP($F72,'Classement-Equipe'!$M$7:$BB$206,K$4,FALSE))=FALSE,VLOOKUP($F72,'Classement-Equipe'!$M$7:$BB$206,K$4,FALSE),"")</f>
        <v/>
      </c>
      <c r="L72" s="110" t="str">
        <f>IF(ISNA(VLOOKUP($F72,'Classement-Equipe'!$M$7:$BB$206,L$4,FALSE))=FALSE,VLOOKUP($F72,'Classement-Equipe'!$M$7:$BB$206,L$4,FALSE),"")</f>
        <v/>
      </c>
      <c r="M72" s="110" t="str">
        <f>IF(ISNA(VLOOKUP($F72,'Classement-Equipe'!$M$7:$BB$206,M$4,FALSE))=FALSE,VLOOKUP($F72,'Classement-Equipe'!$M$7:$BB$206,M$4,FALSE),"")</f>
        <v/>
      </c>
      <c r="N72" s="110" t="str">
        <f>IF(ISNA(VLOOKUP($F72,'Classement-Equipe'!$M$7:$BB$206,N$4,FALSE))=FALSE,VLOOKUP($F72,'Classement-Equipe'!$M$7:$BB$206,N$4,FALSE),"")</f>
        <v/>
      </c>
      <c r="O72" s="247" t="str">
        <f>IF(ISNA(VLOOKUP($F72,'Classement-Equipe'!$M$7:$BB$206,O$4,FALSE))=FALSE,VLOOKUP($F72,'Classement-Equipe'!$M$7:$BB$206,O$4,FALSE),"")</f>
        <v/>
      </c>
      <c r="P72" s="119" t="str">
        <f>IF(ISNA(VLOOKUP($F72,'Classement-Equipe'!$M$7:$BB$206,P$4,FALSE))=FALSE,VLOOKUP($F72,'Classement-Equipe'!$M$7:$BB$206,P$4,FALSE),"")</f>
        <v/>
      </c>
      <c r="Q72" s="278" t="str">
        <f>IF(A72="","",IF(G72='Paramètres SERIES'!$K$12,SUMIF($A$6:$A$207,A72,$P$6:$P$207),""))</f>
        <v/>
      </c>
      <c r="R72" s="110" t="str">
        <f t="shared" si="5"/>
        <v/>
      </c>
      <c r="S72" s="112">
        <f t="shared" si="6"/>
        <v>0</v>
      </c>
      <c r="T72" t="str">
        <f t="shared" si="7"/>
        <v/>
      </c>
    </row>
    <row r="73" spans="1:20" hidden="1" x14ac:dyDescent="0.25">
      <c r="A73" s="426" t="str">
        <f>IF('Recensement des Equipes'!$A164="","",'Recensement des Equipes'!$A164)</f>
        <v/>
      </c>
      <c r="B73" s="119" t="e">
        <f>IF('Recensement des Equipes'!#REF!="","",'Recensement des Equipes'!#REF!)</f>
        <v>#REF!</v>
      </c>
      <c r="C73" s="110" t="e">
        <f>IF('Recensement des Equipes'!#REF!="","",'Recensement des Equipes'!#REF!)</f>
        <v>#REF!</v>
      </c>
      <c r="D73" s="112" t="e">
        <f>IF('Recensement des Equipes'!#REF!="","",'Recensement des Equipes'!#REF!)</f>
        <v>#REF!</v>
      </c>
      <c r="E73" s="168" t="e">
        <f>IF('Recensement des Equipes'!#REF!="","",'Recensement des Equipes'!#REF!)</f>
        <v>#REF!</v>
      </c>
      <c r="F73" s="119" t="str">
        <f t="shared" si="4"/>
        <v/>
      </c>
      <c r="G73" s="112" t="str">
        <f>IF(A73="","",VLOOKUP(A73,Equipes!$A$5:$J$26,10,FALSE))</f>
        <v/>
      </c>
      <c r="H73" s="276" t="str">
        <f>IF(ISNA(VLOOKUP($F73,'Classement-Equipe'!$M$7:$BB$206,H$4,FALSE))=FALSE,VLOOKUP($F73,'Classement-Equipe'!$M$7:$BB$206,H$4,FALSE),"")</f>
        <v/>
      </c>
      <c r="I73" s="110" t="str">
        <f>IF(ISNA(VLOOKUP($F73,'Classement-Equipe'!$M$7:$BB$206,I$4,FALSE))=FALSE,VLOOKUP($F73,'Classement-Equipe'!$M$7:$BB$206,I$4,FALSE),"")</f>
        <v/>
      </c>
      <c r="J73" s="110" t="str">
        <f>IF(ISNA(VLOOKUP($F73,'Classement-Equipe'!$M$7:$BB$206,J$4,FALSE))=FALSE,VLOOKUP($F73,'Classement-Equipe'!$M$7:$BB$206,J$4,FALSE),"")</f>
        <v/>
      </c>
      <c r="K73" s="110" t="str">
        <f>IF(ISNA(VLOOKUP($F73,'Classement-Equipe'!$M$7:$BB$206,K$4,FALSE))=FALSE,VLOOKUP($F73,'Classement-Equipe'!$M$7:$BB$206,K$4,FALSE),"")</f>
        <v/>
      </c>
      <c r="L73" s="110" t="str">
        <f>IF(ISNA(VLOOKUP($F73,'Classement-Equipe'!$M$7:$BB$206,L$4,FALSE))=FALSE,VLOOKUP($F73,'Classement-Equipe'!$M$7:$BB$206,L$4,FALSE),"")</f>
        <v/>
      </c>
      <c r="M73" s="110" t="str">
        <f>IF(ISNA(VLOOKUP($F73,'Classement-Equipe'!$M$7:$BB$206,M$4,FALSE))=FALSE,VLOOKUP($F73,'Classement-Equipe'!$M$7:$BB$206,M$4,FALSE),"")</f>
        <v/>
      </c>
      <c r="N73" s="110" t="str">
        <f>IF(ISNA(VLOOKUP($F73,'Classement-Equipe'!$M$7:$BB$206,N$4,FALSE))=FALSE,VLOOKUP($F73,'Classement-Equipe'!$M$7:$BB$206,N$4,FALSE),"")</f>
        <v/>
      </c>
      <c r="O73" s="247" t="str">
        <f>IF(ISNA(VLOOKUP($F73,'Classement-Equipe'!$M$7:$BB$206,O$4,FALSE))=FALSE,VLOOKUP($F73,'Classement-Equipe'!$M$7:$BB$206,O$4,FALSE),"")</f>
        <v/>
      </c>
      <c r="P73" s="119" t="str">
        <f>IF(ISNA(VLOOKUP($F73,'Classement-Equipe'!$M$7:$BB$206,P$4,FALSE))=FALSE,VLOOKUP($F73,'Classement-Equipe'!$M$7:$BB$206,P$4,FALSE),"")</f>
        <v/>
      </c>
      <c r="Q73" s="278" t="str">
        <f>IF(A73="","",IF(G73='Paramètres SERIES'!$K$12,SUMIF($A$6:$A$207,A73,$P$6:$P$207),""))</f>
        <v/>
      </c>
      <c r="R73" s="110" t="str">
        <f t="shared" si="5"/>
        <v/>
      </c>
      <c r="S73" s="112">
        <f t="shared" si="6"/>
        <v>0</v>
      </c>
      <c r="T73" t="str">
        <f t="shared" si="7"/>
        <v/>
      </c>
    </row>
    <row r="74" spans="1:20" hidden="1" x14ac:dyDescent="0.25">
      <c r="A74" s="426" t="str">
        <f>IF('Recensement des Equipes'!$A165="","",'Recensement des Equipes'!$A165)</f>
        <v/>
      </c>
      <c r="B74" s="119" t="e">
        <f>IF('Recensement des Equipes'!#REF!="","",'Recensement des Equipes'!#REF!)</f>
        <v>#REF!</v>
      </c>
      <c r="C74" s="110" t="e">
        <f>IF('Recensement des Equipes'!#REF!="","",'Recensement des Equipes'!#REF!)</f>
        <v>#REF!</v>
      </c>
      <c r="D74" s="112" t="e">
        <f>IF('Recensement des Equipes'!#REF!="","",'Recensement des Equipes'!#REF!)</f>
        <v>#REF!</v>
      </c>
      <c r="E74" s="168" t="e">
        <f>IF('Recensement des Equipes'!#REF!="","",'Recensement des Equipes'!#REF!)</f>
        <v>#REF!</v>
      </c>
      <c r="F74" s="119" t="str">
        <f t="shared" si="4"/>
        <v/>
      </c>
      <c r="G74" s="112" t="str">
        <f>IF(A74="","",VLOOKUP(A74,Equipes!$A$5:$J$26,10,FALSE))</f>
        <v/>
      </c>
      <c r="H74" s="276" t="str">
        <f>IF(ISNA(VLOOKUP($F74,'Classement-Equipe'!$M$7:$BB$206,H$4,FALSE))=FALSE,VLOOKUP($F74,'Classement-Equipe'!$M$7:$BB$206,H$4,FALSE),"")</f>
        <v/>
      </c>
      <c r="I74" s="110" t="str">
        <f>IF(ISNA(VLOOKUP($F74,'Classement-Equipe'!$M$7:$BB$206,I$4,FALSE))=FALSE,VLOOKUP($F74,'Classement-Equipe'!$M$7:$BB$206,I$4,FALSE),"")</f>
        <v/>
      </c>
      <c r="J74" s="110" t="str">
        <f>IF(ISNA(VLOOKUP($F74,'Classement-Equipe'!$M$7:$BB$206,J$4,FALSE))=FALSE,VLOOKUP($F74,'Classement-Equipe'!$M$7:$BB$206,J$4,FALSE),"")</f>
        <v/>
      </c>
      <c r="K74" s="110" t="str">
        <f>IF(ISNA(VLOOKUP($F74,'Classement-Equipe'!$M$7:$BB$206,K$4,FALSE))=FALSE,VLOOKUP($F74,'Classement-Equipe'!$M$7:$BB$206,K$4,FALSE),"")</f>
        <v/>
      </c>
      <c r="L74" s="110" t="str">
        <f>IF(ISNA(VLOOKUP($F74,'Classement-Equipe'!$M$7:$BB$206,L$4,FALSE))=FALSE,VLOOKUP($F74,'Classement-Equipe'!$M$7:$BB$206,L$4,FALSE),"")</f>
        <v/>
      </c>
      <c r="M74" s="110" t="str">
        <f>IF(ISNA(VLOOKUP($F74,'Classement-Equipe'!$M$7:$BB$206,M$4,FALSE))=FALSE,VLOOKUP($F74,'Classement-Equipe'!$M$7:$BB$206,M$4,FALSE),"")</f>
        <v/>
      </c>
      <c r="N74" s="110" t="str">
        <f>IF(ISNA(VLOOKUP($F74,'Classement-Equipe'!$M$7:$BB$206,N$4,FALSE))=FALSE,VLOOKUP($F74,'Classement-Equipe'!$M$7:$BB$206,N$4,FALSE),"")</f>
        <v/>
      </c>
      <c r="O74" s="247" t="str">
        <f>IF(ISNA(VLOOKUP($F74,'Classement-Equipe'!$M$7:$BB$206,O$4,FALSE))=FALSE,VLOOKUP($F74,'Classement-Equipe'!$M$7:$BB$206,O$4,FALSE),"")</f>
        <v/>
      </c>
      <c r="P74" s="119" t="str">
        <f>IF(ISNA(VLOOKUP($F74,'Classement-Equipe'!$M$7:$BB$206,P$4,FALSE))=FALSE,VLOOKUP($F74,'Classement-Equipe'!$M$7:$BB$206,P$4,FALSE),"")</f>
        <v/>
      </c>
      <c r="Q74" s="278" t="str">
        <f>IF(A74="","",IF(G74='Paramètres SERIES'!$K$12,SUMIF($A$6:$A$207,A74,$P$6:$P$207),""))</f>
        <v/>
      </c>
      <c r="R74" s="110" t="str">
        <f t="shared" si="5"/>
        <v/>
      </c>
      <c r="S74" s="112">
        <f t="shared" si="6"/>
        <v>0</v>
      </c>
      <c r="T74" t="str">
        <f t="shared" si="7"/>
        <v/>
      </c>
    </row>
    <row r="75" spans="1:20" hidden="1" x14ac:dyDescent="0.25">
      <c r="A75" s="426" t="str">
        <f>IF('Recensement des Equipes'!$A166="","",'Recensement des Equipes'!$A166)</f>
        <v/>
      </c>
      <c r="B75" s="119" t="e">
        <f>IF('Recensement des Equipes'!#REF!="","",'Recensement des Equipes'!#REF!)</f>
        <v>#REF!</v>
      </c>
      <c r="C75" s="110" t="e">
        <f>IF('Recensement des Equipes'!#REF!="","",'Recensement des Equipes'!#REF!)</f>
        <v>#REF!</v>
      </c>
      <c r="D75" s="112" t="e">
        <f>IF('Recensement des Equipes'!#REF!="","",'Recensement des Equipes'!#REF!)</f>
        <v>#REF!</v>
      </c>
      <c r="E75" s="168" t="e">
        <f>IF('Recensement des Equipes'!#REF!="","",'Recensement des Equipes'!#REF!)</f>
        <v>#REF!</v>
      </c>
      <c r="F75" s="119" t="str">
        <f t="shared" si="4"/>
        <v/>
      </c>
      <c r="G75" s="112" t="str">
        <f>IF(A75="","",VLOOKUP(A75,Equipes!$A$5:$J$26,10,FALSE))</f>
        <v/>
      </c>
      <c r="H75" s="276" t="str">
        <f>IF(ISNA(VLOOKUP($F75,'Classement-Equipe'!$M$7:$BB$206,H$4,FALSE))=FALSE,VLOOKUP($F75,'Classement-Equipe'!$M$7:$BB$206,H$4,FALSE),"")</f>
        <v/>
      </c>
      <c r="I75" s="110" t="str">
        <f>IF(ISNA(VLOOKUP($F75,'Classement-Equipe'!$M$7:$BB$206,I$4,FALSE))=FALSE,VLOOKUP($F75,'Classement-Equipe'!$M$7:$BB$206,I$4,FALSE),"")</f>
        <v/>
      </c>
      <c r="J75" s="110" t="str">
        <f>IF(ISNA(VLOOKUP($F75,'Classement-Equipe'!$M$7:$BB$206,J$4,FALSE))=FALSE,VLOOKUP($F75,'Classement-Equipe'!$M$7:$BB$206,J$4,FALSE),"")</f>
        <v/>
      </c>
      <c r="K75" s="110" t="str">
        <f>IF(ISNA(VLOOKUP($F75,'Classement-Equipe'!$M$7:$BB$206,K$4,FALSE))=FALSE,VLOOKUP($F75,'Classement-Equipe'!$M$7:$BB$206,K$4,FALSE),"")</f>
        <v/>
      </c>
      <c r="L75" s="110" t="str">
        <f>IF(ISNA(VLOOKUP($F75,'Classement-Equipe'!$M$7:$BB$206,L$4,FALSE))=FALSE,VLOOKUP($F75,'Classement-Equipe'!$M$7:$BB$206,L$4,FALSE),"")</f>
        <v/>
      </c>
      <c r="M75" s="110" t="str">
        <f>IF(ISNA(VLOOKUP($F75,'Classement-Equipe'!$M$7:$BB$206,M$4,FALSE))=FALSE,VLOOKUP($F75,'Classement-Equipe'!$M$7:$BB$206,M$4,FALSE),"")</f>
        <v/>
      </c>
      <c r="N75" s="110" t="str">
        <f>IF(ISNA(VLOOKUP($F75,'Classement-Equipe'!$M$7:$BB$206,N$4,FALSE))=FALSE,VLOOKUP($F75,'Classement-Equipe'!$M$7:$BB$206,N$4,FALSE),"")</f>
        <v/>
      </c>
      <c r="O75" s="247" t="str">
        <f>IF(ISNA(VLOOKUP($F75,'Classement-Equipe'!$M$7:$BB$206,O$4,FALSE))=FALSE,VLOOKUP($F75,'Classement-Equipe'!$M$7:$BB$206,O$4,FALSE),"")</f>
        <v/>
      </c>
      <c r="P75" s="119" t="str">
        <f>IF(ISNA(VLOOKUP($F75,'Classement-Equipe'!$M$7:$BB$206,P$4,FALSE))=FALSE,VLOOKUP($F75,'Classement-Equipe'!$M$7:$BB$206,P$4,FALSE),"")</f>
        <v/>
      </c>
      <c r="Q75" s="278" t="str">
        <f>IF(A75="","",IF(G75='Paramètres SERIES'!$K$12,SUMIF($A$6:$A$207,A75,$P$6:$P$207),""))</f>
        <v/>
      </c>
      <c r="R75" s="110" t="str">
        <f t="shared" si="5"/>
        <v/>
      </c>
      <c r="S75" s="112">
        <f t="shared" si="6"/>
        <v>0</v>
      </c>
      <c r="T75" t="str">
        <f t="shared" si="7"/>
        <v/>
      </c>
    </row>
    <row r="76" spans="1:20" hidden="1" x14ac:dyDescent="0.25">
      <c r="A76" s="426" t="str">
        <f>IF('Recensement des Equipes'!$A167="","",'Recensement des Equipes'!$A167)</f>
        <v/>
      </c>
      <c r="B76" s="119" t="e">
        <f>IF('Recensement des Equipes'!#REF!="","",'Recensement des Equipes'!#REF!)</f>
        <v>#REF!</v>
      </c>
      <c r="C76" s="110" t="e">
        <f>IF('Recensement des Equipes'!#REF!="","",'Recensement des Equipes'!#REF!)</f>
        <v>#REF!</v>
      </c>
      <c r="D76" s="112" t="e">
        <f>IF('Recensement des Equipes'!#REF!="","",'Recensement des Equipes'!#REF!)</f>
        <v>#REF!</v>
      </c>
      <c r="E76" s="168" t="e">
        <f>IF('Recensement des Equipes'!#REF!="","",'Recensement des Equipes'!#REF!)</f>
        <v>#REF!</v>
      </c>
      <c r="F76" s="119" t="str">
        <f t="shared" si="4"/>
        <v/>
      </c>
      <c r="G76" s="112" t="str">
        <f>IF(A76="","",VLOOKUP(A76,Equipes!$A$5:$J$26,10,FALSE))</f>
        <v/>
      </c>
      <c r="H76" s="276" t="str">
        <f>IF(ISNA(VLOOKUP($F76,'Classement-Equipe'!$M$7:$BB$206,H$4,FALSE))=FALSE,VLOOKUP($F76,'Classement-Equipe'!$M$7:$BB$206,H$4,FALSE),"")</f>
        <v/>
      </c>
      <c r="I76" s="110" t="str">
        <f>IF(ISNA(VLOOKUP($F76,'Classement-Equipe'!$M$7:$BB$206,I$4,FALSE))=FALSE,VLOOKUP($F76,'Classement-Equipe'!$M$7:$BB$206,I$4,FALSE),"")</f>
        <v/>
      </c>
      <c r="J76" s="110" t="str">
        <f>IF(ISNA(VLOOKUP($F76,'Classement-Equipe'!$M$7:$BB$206,J$4,FALSE))=FALSE,VLOOKUP($F76,'Classement-Equipe'!$M$7:$BB$206,J$4,FALSE),"")</f>
        <v/>
      </c>
      <c r="K76" s="110" t="str">
        <f>IF(ISNA(VLOOKUP($F76,'Classement-Equipe'!$M$7:$BB$206,K$4,FALSE))=FALSE,VLOOKUP($F76,'Classement-Equipe'!$M$7:$BB$206,K$4,FALSE),"")</f>
        <v/>
      </c>
      <c r="L76" s="110" t="str">
        <f>IF(ISNA(VLOOKUP($F76,'Classement-Equipe'!$M$7:$BB$206,L$4,FALSE))=FALSE,VLOOKUP($F76,'Classement-Equipe'!$M$7:$BB$206,L$4,FALSE),"")</f>
        <v/>
      </c>
      <c r="M76" s="110" t="str">
        <f>IF(ISNA(VLOOKUP($F76,'Classement-Equipe'!$M$7:$BB$206,M$4,FALSE))=FALSE,VLOOKUP($F76,'Classement-Equipe'!$M$7:$BB$206,M$4,FALSE),"")</f>
        <v/>
      </c>
      <c r="N76" s="110" t="str">
        <f>IF(ISNA(VLOOKUP($F76,'Classement-Equipe'!$M$7:$BB$206,N$4,FALSE))=FALSE,VLOOKUP($F76,'Classement-Equipe'!$M$7:$BB$206,N$4,FALSE),"")</f>
        <v/>
      </c>
      <c r="O76" s="247" t="str">
        <f>IF(ISNA(VLOOKUP($F76,'Classement-Equipe'!$M$7:$BB$206,O$4,FALSE))=FALSE,VLOOKUP($F76,'Classement-Equipe'!$M$7:$BB$206,O$4,FALSE),"")</f>
        <v/>
      </c>
      <c r="P76" s="119" t="str">
        <f>IF(ISNA(VLOOKUP($F76,'Classement-Equipe'!$M$7:$BB$206,P$4,FALSE))=FALSE,VLOOKUP($F76,'Classement-Equipe'!$M$7:$BB$206,P$4,FALSE),"")</f>
        <v/>
      </c>
      <c r="Q76" s="278" t="str">
        <f>IF(A76="","",IF(G76='Paramètres SERIES'!$K$12,SUMIF($A$6:$A$207,A76,$P$6:$P$207),""))</f>
        <v/>
      </c>
      <c r="R76" s="110" t="str">
        <f t="shared" si="5"/>
        <v/>
      </c>
      <c r="S76" s="112">
        <f t="shared" si="6"/>
        <v>0</v>
      </c>
      <c r="T76" t="str">
        <f t="shared" si="7"/>
        <v/>
      </c>
    </row>
    <row r="77" spans="1:20" hidden="1" x14ac:dyDescent="0.25">
      <c r="A77" s="426" t="str">
        <f>IF('Recensement des Equipes'!$A168="","",'Recensement des Equipes'!$A168)</f>
        <v/>
      </c>
      <c r="B77" s="119" t="e">
        <f>IF('Recensement des Equipes'!#REF!="","",'Recensement des Equipes'!#REF!)</f>
        <v>#REF!</v>
      </c>
      <c r="C77" s="110" t="e">
        <f>IF('Recensement des Equipes'!#REF!="","",'Recensement des Equipes'!#REF!)</f>
        <v>#REF!</v>
      </c>
      <c r="D77" s="112" t="e">
        <f>IF('Recensement des Equipes'!#REF!="","",'Recensement des Equipes'!#REF!)</f>
        <v>#REF!</v>
      </c>
      <c r="E77" s="168" t="e">
        <f>IF('Recensement des Equipes'!#REF!="","",'Recensement des Equipes'!#REF!)</f>
        <v>#REF!</v>
      </c>
      <c r="F77" s="119" t="str">
        <f t="shared" si="4"/>
        <v/>
      </c>
      <c r="G77" s="112" t="str">
        <f>IF(A77="","",VLOOKUP(A77,Equipes!$A$5:$J$26,10,FALSE))</f>
        <v/>
      </c>
      <c r="H77" s="276" t="str">
        <f>IF(ISNA(VLOOKUP($F77,'Classement-Equipe'!$M$7:$BB$206,H$4,FALSE))=FALSE,VLOOKUP($F77,'Classement-Equipe'!$M$7:$BB$206,H$4,FALSE),"")</f>
        <v/>
      </c>
      <c r="I77" s="110" t="str">
        <f>IF(ISNA(VLOOKUP($F77,'Classement-Equipe'!$M$7:$BB$206,I$4,FALSE))=FALSE,VLOOKUP($F77,'Classement-Equipe'!$M$7:$BB$206,I$4,FALSE),"")</f>
        <v/>
      </c>
      <c r="J77" s="110" t="str">
        <f>IF(ISNA(VLOOKUP($F77,'Classement-Equipe'!$M$7:$BB$206,J$4,FALSE))=FALSE,VLOOKUP($F77,'Classement-Equipe'!$M$7:$BB$206,J$4,FALSE),"")</f>
        <v/>
      </c>
      <c r="K77" s="110" t="str">
        <f>IF(ISNA(VLOOKUP($F77,'Classement-Equipe'!$M$7:$BB$206,K$4,FALSE))=FALSE,VLOOKUP($F77,'Classement-Equipe'!$M$7:$BB$206,K$4,FALSE),"")</f>
        <v/>
      </c>
      <c r="L77" s="110" t="str">
        <f>IF(ISNA(VLOOKUP($F77,'Classement-Equipe'!$M$7:$BB$206,L$4,FALSE))=FALSE,VLOOKUP($F77,'Classement-Equipe'!$M$7:$BB$206,L$4,FALSE),"")</f>
        <v/>
      </c>
      <c r="M77" s="110" t="str">
        <f>IF(ISNA(VLOOKUP($F77,'Classement-Equipe'!$M$7:$BB$206,M$4,FALSE))=FALSE,VLOOKUP($F77,'Classement-Equipe'!$M$7:$BB$206,M$4,FALSE),"")</f>
        <v/>
      </c>
      <c r="N77" s="110" t="str">
        <f>IF(ISNA(VLOOKUP($F77,'Classement-Equipe'!$M$7:$BB$206,N$4,FALSE))=FALSE,VLOOKUP($F77,'Classement-Equipe'!$M$7:$BB$206,N$4,FALSE),"")</f>
        <v/>
      </c>
      <c r="O77" s="247" t="str">
        <f>IF(ISNA(VLOOKUP($F77,'Classement-Equipe'!$M$7:$BB$206,O$4,FALSE))=FALSE,VLOOKUP($F77,'Classement-Equipe'!$M$7:$BB$206,O$4,FALSE),"")</f>
        <v/>
      </c>
      <c r="P77" s="119" t="str">
        <f>IF(ISNA(VLOOKUP($F77,'Classement-Equipe'!$M$7:$BB$206,P$4,FALSE))=FALSE,VLOOKUP($F77,'Classement-Equipe'!$M$7:$BB$206,P$4,FALSE),"")</f>
        <v/>
      </c>
      <c r="Q77" s="278" t="str">
        <f>IF(A77="","",IF(G77='Paramètres SERIES'!$K$12,SUMIF($A$6:$A$207,A77,$P$6:$P$207),""))</f>
        <v/>
      </c>
      <c r="R77" s="110" t="str">
        <f t="shared" si="5"/>
        <v/>
      </c>
      <c r="S77" s="112">
        <f t="shared" si="6"/>
        <v>0</v>
      </c>
      <c r="T77" t="str">
        <f t="shared" si="7"/>
        <v/>
      </c>
    </row>
    <row r="78" spans="1:20" hidden="1" x14ac:dyDescent="0.25">
      <c r="A78" s="426" t="str">
        <f>IF('Recensement des Equipes'!$A169="","",'Recensement des Equipes'!$A169)</f>
        <v/>
      </c>
      <c r="B78" s="119" t="e">
        <f>IF('Recensement des Equipes'!#REF!="","",'Recensement des Equipes'!#REF!)</f>
        <v>#REF!</v>
      </c>
      <c r="C78" s="110" t="e">
        <f>IF('Recensement des Equipes'!#REF!="","",'Recensement des Equipes'!#REF!)</f>
        <v>#REF!</v>
      </c>
      <c r="D78" s="112" t="e">
        <f>IF('Recensement des Equipes'!#REF!="","",'Recensement des Equipes'!#REF!)</f>
        <v>#REF!</v>
      </c>
      <c r="E78" s="168" t="e">
        <f>IF('Recensement des Equipes'!#REF!="","",'Recensement des Equipes'!#REF!)</f>
        <v>#REF!</v>
      </c>
      <c r="F78" s="119" t="str">
        <f t="shared" si="4"/>
        <v/>
      </c>
      <c r="G78" s="112" t="str">
        <f>IF(A78="","",VLOOKUP(A78,Equipes!$A$5:$J$26,10,FALSE))</f>
        <v/>
      </c>
      <c r="H78" s="276" t="str">
        <f>IF(ISNA(VLOOKUP($F78,'Classement-Equipe'!$M$7:$BB$206,H$4,FALSE))=FALSE,VLOOKUP($F78,'Classement-Equipe'!$M$7:$BB$206,H$4,FALSE),"")</f>
        <v/>
      </c>
      <c r="I78" s="110" t="str">
        <f>IF(ISNA(VLOOKUP($F78,'Classement-Equipe'!$M$7:$BB$206,I$4,FALSE))=FALSE,VLOOKUP($F78,'Classement-Equipe'!$M$7:$BB$206,I$4,FALSE),"")</f>
        <v/>
      </c>
      <c r="J78" s="110" t="str">
        <f>IF(ISNA(VLOOKUP($F78,'Classement-Equipe'!$M$7:$BB$206,J$4,FALSE))=FALSE,VLOOKUP($F78,'Classement-Equipe'!$M$7:$BB$206,J$4,FALSE),"")</f>
        <v/>
      </c>
      <c r="K78" s="110" t="str">
        <f>IF(ISNA(VLOOKUP($F78,'Classement-Equipe'!$M$7:$BB$206,K$4,FALSE))=FALSE,VLOOKUP($F78,'Classement-Equipe'!$M$7:$BB$206,K$4,FALSE),"")</f>
        <v/>
      </c>
      <c r="L78" s="110" t="str">
        <f>IF(ISNA(VLOOKUP($F78,'Classement-Equipe'!$M$7:$BB$206,L$4,FALSE))=FALSE,VLOOKUP($F78,'Classement-Equipe'!$M$7:$BB$206,L$4,FALSE),"")</f>
        <v/>
      </c>
      <c r="M78" s="110" t="str">
        <f>IF(ISNA(VLOOKUP($F78,'Classement-Equipe'!$M$7:$BB$206,M$4,FALSE))=FALSE,VLOOKUP($F78,'Classement-Equipe'!$M$7:$BB$206,M$4,FALSE),"")</f>
        <v/>
      </c>
      <c r="N78" s="110" t="str">
        <f>IF(ISNA(VLOOKUP($F78,'Classement-Equipe'!$M$7:$BB$206,N$4,FALSE))=FALSE,VLOOKUP($F78,'Classement-Equipe'!$M$7:$BB$206,N$4,FALSE),"")</f>
        <v/>
      </c>
      <c r="O78" s="247" t="str">
        <f>IF(ISNA(VLOOKUP($F78,'Classement-Equipe'!$M$7:$BB$206,O$4,FALSE))=FALSE,VLOOKUP($F78,'Classement-Equipe'!$M$7:$BB$206,O$4,FALSE),"")</f>
        <v/>
      </c>
      <c r="P78" s="119" t="str">
        <f>IF(ISNA(VLOOKUP($F78,'Classement-Equipe'!$M$7:$BB$206,P$4,FALSE))=FALSE,VLOOKUP($F78,'Classement-Equipe'!$M$7:$BB$206,P$4,FALSE),"")</f>
        <v/>
      </c>
      <c r="Q78" s="278" t="str">
        <f>IF(A78="","",IF(G78='Paramètres SERIES'!$K$12,SUMIF($A$6:$A$207,A78,$P$6:$P$207),""))</f>
        <v/>
      </c>
      <c r="R78" s="110" t="str">
        <f t="shared" si="5"/>
        <v/>
      </c>
      <c r="S78" s="112">
        <f t="shared" si="6"/>
        <v>0</v>
      </c>
      <c r="T78" t="str">
        <f t="shared" si="7"/>
        <v/>
      </c>
    </row>
    <row r="79" spans="1:20" hidden="1" x14ac:dyDescent="0.25">
      <c r="A79" s="426" t="str">
        <f>IF('Recensement des Equipes'!$A170="","",'Recensement des Equipes'!$A170)</f>
        <v/>
      </c>
      <c r="B79" s="119" t="e">
        <f>IF('Recensement des Equipes'!#REF!="","",'Recensement des Equipes'!#REF!)</f>
        <v>#REF!</v>
      </c>
      <c r="C79" s="110" t="e">
        <f>IF('Recensement des Equipes'!#REF!="","",'Recensement des Equipes'!#REF!)</f>
        <v>#REF!</v>
      </c>
      <c r="D79" s="112" t="e">
        <f>IF('Recensement des Equipes'!#REF!="","",'Recensement des Equipes'!#REF!)</f>
        <v>#REF!</v>
      </c>
      <c r="E79" s="168" t="e">
        <f>IF('Recensement des Equipes'!#REF!="","",'Recensement des Equipes'!#REF!)</f>
        <v>#REF!</v>
      </c>
      <c r="F79" s="119" t="str">
        <f t="shared" si="4"/>
        <v/>
      </c>
      <c r="G79" s="112" t="str">
        <f>IF(A79="","",VLOOKUP(A79,Equipes!$A$5:$J$26,10,FALSE))</f>
        <v/>
      </c>
      <c r="H79" s="276" t="str">
        <f>IF(ISNA(VLOOKUP($F79,'Classement-Equipe'!$M$7:$BB$206,H$4,FALSE))=FALSE,VLOOKUP($F79,'Classement-Equipe'!$M$7:$BB$206,H$4,FALSE),"")</f>
        <v/>
      </c>
      <c r="I79" s="110" t="str">
        <f>IF(ISNA(VLOOKUP($F79,'Classement-Equipe'!$M$7:$BB$206,I$4,FALSE))=FALSE,VLOOKUP($F79,'Classement-Equipe'!$M$7:$BB$206,I$4,FALSE),"")</f>
        <v/>
      </c>
      <c r="J79" s="110" t="str">
        <f>IF(ISNA(VLOOKUP($F79,'Classement-Equipe'!$M$7:$BB$206,J$4,FALSE))=FALSE,VLOOKUP($F79,'Classement-Equipe'!$M$7:$BB$206,J$4,FALSE),"")</f>
        <v/>
      </c>
      <c r="K79" s="110" t="str">
        <f>IF(ISNA(VLOOKUP($F79,'Classement-Equipe'!$M$7:$BB$206,K$4,FALSE))=FALSE,VLOOKUP($F79,'Classement-Equipe'!$M$7:$BB$206,K$4,FALSE),"")</f>
        <v/>
      </c>
      <c r="L79" s="110" t="str">
        <f>IF(ISNA(VLOOKUP($F79,'Classement-Equipe'!$M$7:$BB$206,L$4,FALSE))=FALSE,VLOOKUP($F79,'Classement-Equipe'!$M$7:$BB$206,L$4,FALSE),"")</f>
        <v/>
      </c>
      <c r="M79" s="110" t="str">
        <f>IF(ISNA(VLOOKUP($F79,'Classement-Equipe'!$M$7:$BB$206,M$4,FALSE))=FALSE,VLOOKUP($F79,'Classement-Equipe'!$M$7:$BB$206,M$4,FALSE),"")</f>
        <v/>
      </c>
      <c r="N79" s="110" t="str">
        <f>IF(ISNA(VLOOKUP($F79,'Classement-Equipe'!$M$7:$BB$206,N$4,FALSE))=FALSE,VLOOKUP($F79,'Classement-Equipe'!$M$7:$BB$206,N$4,FALSE),"")</f>
        <v/>
      </c>
      <c r="O79" s="247" t="str">
        <f>IF(ISNA(VLOOKUP($F79,'Classement-Equipe'!$M$7:$BB$206,O$4,FALSE))=FALSE,VLOOKUP($F79,'Classement-Equipe'!$M$7:$BB$206,O$4,FALSE),"")</f>
        <v/>
      </c>
      <c r="P79" s="119" t="str">
        <f>IF(ISNA(VLOOKUP($F79,'Classement-Equipe'!$M$7:$BB$206,P$4,FALSE))=FALSE,VLOOKUP($F79,'Classement-Equipe'!$M$7:$BB$206,P$4,FALSE),"")</f>
        <v/>
      </c>
      <c r="Q79" s="278" t="str">
        <f>IF(A79="","",IF(G79='Paramètres SERIES'!$K$12,SUMIF($A$6:$A$207,A79,$P$6:$P$207),""))</f>
        <v/>
      </c>
      <c r="R79" s="110" t="str">
        <f t="shared" si="5"/>
        <v/>
      </c>
      <c r="S79" s="112">
        <f t="shared" si="6"/>
        <v>0</v>
      </c>
      <c r="T79" t="str">
        <f t="shared" si="7"/>
        <v/>
      </c>
    </row>
    <row r="80" spans="1:20" hidden="1" x14ac:dyDescent="0.25">
      <c r="A80" s="426" t="str">
        <f>IF('Recensement des Equipes'!$A171="","",'Recensement des Equipes'!$A171)</f>
        <v/>
      </c>
      <c r="B80" s="119" t="e">
        <f>IF('Recensement des Equipes'!#REF!="","",'Recensement des Equipes'!#REF!)</f>
        <v>#REF!</v>
      </c>
      <c r="C80" s="110" t="e">
        <f>IF('Recensement des Equipes'!#REF!="","",'Recensement des Equipes'!#REF!)</f>
        <v>#REF!</v>
      </c>
      <c r="D80" s="112" t="e">
        <f>IF('Recensement des Equipes'!#REF!="","",'Recensement des Equipes'!#REF!)</f>
        <v>#REF!</v>
      </c>
      <c r="E80" s="168" t="e">
        <f>IF('Recensement des Equipes'!#REF!="","",'Recensement des Equipes'!#REF!)</f>
        <v>#REF!</v>
      </c>
      <c r="F80" s="119" t="str">
        <f t="shared" si="4"/>
        <v/>
      </c>
      <c r="G80" s="112" t="str">
        <f>IF(A80="","",VLOOKUP(A80,Equipes!$A$5:$J$26,10,FALSE))</f>
        <v/>
      </c>
      <c r="H80" s="276" t="str">
        <f>IF(ISNA(VLOOKUP($F80,'Classement-Equipe'!$M$7:$BB$206,H$4,FALSE))=FALSE,VLOOKUP($F80,'Classement-Equipe'!$M$7:$BB$206,H$4,FALSE),"")</f>
        <v/>
      </c>
      <c r="I80" s="110" t="str">
        <f>IF(ISNA(VLOOKUP($F80,'Classement-Equipe'!$M$7:$BB$206,I$4,FALSE))=FALSE,VLOOKUP($F80,'Classement-Equipe'!$M$7:$BB$206,I$4,FALSE),"")</f>
        <v/>
      </c>
      <c r="J80" s="110" t="str">
        <f>IF(ISNA(VLOOKUP($F80,'Classement-Equipe'!$M$7:$BB$206,J$4,FALSE))=FALSE,VLOOKUP($F80,'Classement-Equipe'!$M$7:$BB$206,J$4,FALSE),"")</f>
        <v/>
      </c>
      <c r="K80" s="110" t="str">
        <f>IF(ISNA(VLOOKUP($F80,'Classement-Equipe'!$M$7:$BB$206,K$4,FALSE))=FALSE,VLOOKUP($F80,'Classement-Equipe'!$M$7:$BB$206,K$4,FALSE),"")</f>
        <v/>
      </c>
      <c r="L80" s="110" t="str">
        <f>IF(ISNA(VLOOKUP($F80,'Classement-Equipe'!$M$7:$BB$206,L$4,FALSE))=FALSE,VLOOKUP($F80,'Classement-Equipe'!$M$7:$BB$206,L$4,FALSE),"")</f>
        <v/>
      </c>
      <c r="M80" s="110" t="str">
        <f>IF(ISNA(VLOOKUP($F80,'Classement-Equipe'!$M$7:$BB$206,M$4,FALSE))=FALSE,VLOOKUP($F80,'Classement-Equipe'!$M$7:$BB$206,M$4,FALSE),"")</f>
        <v/>
      </c>
      <c r="N80" s="110" t="str">
        <f>IF(ISNA(VLOOKUP($F80,'Classement-Equipe'!$M$7:$BB$206,N$4,FALSE))=FALSE,VLOOKUP($F80,'Classement-Equipe'!$M$7:$BB$206,N$4,FALSE),"")</f>
        <v/>
      </c>
      <c r="O80" s="247" t="str">
        <f>IF(ISNA(VLOOKUP($F80,'Classement-Equipe'!$M$7:$BB$206,O$4,FALSE))=FALSE,VLOOKUP($F80,'Classement-Equipe'!$M$7:$BB$206,O$4,FALSE),"")</f>
        <v/>
      </c>
      <c r="P80" s="119" t="str">
        <f>IF(ISNA(VLOOKUP($F80,'Classement-Equipe'!$M$7:$BB$206,P$4,FALSE))=FALSE,VLOOKUP($F80,'Classement-Equipe'!$M$7:$BB$206,P$4,FALSE),"")</f>
        <v/>
      </c>
      <c r="Q80" s="278" t="str">
        <f>IF(A80="","",IF(G80='Paramètres SERIES'!$K$12,SUMIF($A$6:$A$207,A80,$P$6:$P$207),""))</f>
        <v/>
      </c>
      <c r="R80" s="110" t="str">
        <f t="shared" si="5"/>
        <v/>
      </c>
      <c r="S80" s="112">
        <f t="shared" si="6"/>
        <v>0</v>
      </c>
      <c r="T80" t="str">
        <f t="shared" si="7"/>
        <v/>
      </c>
    </row>
    <row r="81" spans="1:20" hidden="1" x14ac:dyDescent="0.25">
      <c r="A81" s="426" t="str">
        <f>IF('Recensement des Equipes'!$A172="","",'Recensement des Equipes'!$A172)</f>
        <v/>
      </c>
      <c r="B81" s="119" t="e">
        <f>IF('Recensement des Equipes'!#REF!="","",'Recensement des Equipes'!#REF!)</f>
        <v>#REF!</v>
      </c>
      <c r="C81" s="110" t="e">
        <f>IF('Recensement des Equipes'!#REF!="","",'Recensement des Equipes'!#REF!)</f>
        <v>#REF!</v>
      </c>
      <c r="D81" s="112" t="e">
        <f>IF('Recensement des Equipes'!#REF!="","",'Recensement des Equipes'!#REF!)</f>
        <v>#REF!</v>
      </c>
      <c r="E81" s="168" t="e">
        <f>IF('Recensement des Equipes'!#REF!="","",'Recensement des Equipes'!#REF!)</f>
        <v>#REF!</v>
      </c>
      <c r="F81" s="119" t="str">
        <f t="shared" si="4"/>
        <v/>
      </c>
      <c r="G81" s="112" t="str">
        <f>IF(A81="","",VLOOKUP(A81,Equipes!$A$5:$J$26,10,FALSE))</f>
        <v/>
      </c>
      <c r="H81" s="276" t="str">
        <f>IF(ISNA(VLOOKUP($F81,'Classement-Equipe'!$M$7:$BB$206,H$4,FALSE))=FALSE,VLOOKUP($F81,'Classement-Equipe'!$M$7:$BB$206,H$4,FALSE),"")</f>
        <v/>
      </c>
      <c r="I81" s="110" t="str">
        <f>IF(ISNA(VLOOKUP($F81,'Classement-Equipe'!$M$7:$BB$206,I$4,FALSE))=FALSE,VLOOKUP($F81,'Classement-Equipe'!$M$7:$BB$206,I$4,FALSE),"")</f>
        <v/>
      </c>
      <c r="J81" s="110" t="str">
        <f>IF(ISNA(VLOOKUP($F81,'Classement-Equipe'!$M$7:$BB$206,J$4,FALSE))=FALSE,VLOOKUP($F81,'Classement-Equipe'!$M$7:$BB$206,J$4,FALSE),"")</f>
        <v/>
      </c>
      <c r="K81" s="110" t="str">
        <f>IF(ISNA(VLOOKUP($F81,'Classement-Equipe'!$M$7:$BB$206,K$4,FALSE))=FALSE,VLOOKUP($F81,'Classement-Equipe'!$M$7:$BB$206,K$4,FALSE),"")</f>
        <v/>
      </c>
      <c r="L81" s="110" t="str">
        <f>IF(ISNA(VLOOKUP($F81,'Classement-Equipe'!$M$7:$BB$206,L$4,FALSE))=FALSE,VLOOKUP($F81,'Classement-Equipe'!$M$7:$BB$206,L$4,FALSE),"")</f>
        <v/>
      </c>
      <c r="M81" s="110" t="str">
        <f>IF(ISNA(VLOOKUP($F81,'Classement-Equipe'!$M$7:$BB$206,M$4,FALSE))=FALSE,VLOOKUP($F81,'Classement-Equipe'!$M$7:$BB$206,M$4,FALSE),"")</f>
        <v/>
      </c>
      <c r="N81" s="110" t="str">
        <f>IF(ISNA(VLOOKUP($F81,'Classement-Equipe'!$M$7:$BB$206,N$4,FALSE))=FALSE,VLOOKUP($F81,'Classement-Equipe'!$M$7:$BB$206,N$4,FALSE),"")</f>
        <v/>
      </c>
      <c r="O81" s="247" t="str">
        <f>IF(ISNA(VLOOKUP($F81,'Classement-Equipe'!$M$7:$BB$206,O$4,FALSE))=FALSE,VLOOKUP($F81,'Classement-Equipe'!$M$7:$BB$206,O$4,FALSE),"")</f>
        <v/>
      </c>
      <c r="P81" s="119" t="str">
        <f>IF(ISNA(VLOOKUP($F81,'Classement-Equipe'!$M$7:$BB$206,P$4,FALSE))=FALSE,VLOOKUP($F81,'Classement-Equipe'!$M$7:$BB$206,P$4,FALSE),"")</f>
        <v/>
      </c>
      <c r="Q81" s="278" t="str">
        <f>IF(A81="","",IF(G81='Paramètres SERIES'!$K$12,SUMIF($A$6:$A$207,A81,$P$6:$P$207),""))</f>
        <v/>
      </c>
      <c r="R81" s="110" t="str">
        <f t="shared" si="5"/>
        <v/>
      </c>
      <c r="S81" s="112">
        <f t="shared" si="6"/>
        <v>0</v>
      </c>
      <c r="T81" t="str">
        <f t="shared" si="7"/>
        <v/>
      </c>
    </row>
    <row r="82" spans="1:20" hidden="1" x14ac:dyDescent="0.25">
      <c r="A82" s="426" t="str">
        <f>IF('Recensement des Equipes'!$A173="","",'Recensement des Equipes'!$A173)</f>
        <v/>
      </c>
      <c r="B82" s="119" t="e">
        <f>IF('Recensement des Equipes'!#REF!="","",'Recensement des Equipes'!#REF!)</f>
        <v>#REF!</v>
      </c>
      <c r="C82" s="110" t="e">
        <f>IF('Recensement des Equipes'!#REF!="","",'Recensement des Equipes'!#REF!)</f>
        <v>#REF!</v>
      </c>
      <c r="D82" s="112" t="e">
        <f>IF('Recensement des Equipes'!#REF!="","",'Recensement des Equipes'!#REF!)</f>
        <v>#REF!</v>
      </c>
      <c r="E82" s="168" t="e">
        <f>IF('Recensement des Equipes'!#REF!="","",'Recensement des Equipes'!#REF!)</f>
        <v>#REF!</v>
      </c>
      <c r="F82" s="119" t="str">
        <f t="shared" si="4"/>
        <v/>
      </c>
      <c r="G82" s="112" t="str">
        <f>IF(A82="","",VLOOKUP(A82,Equipes!$A$5:$J$26,10,FALSE))</f>
        <v/>
      </c>
      <c r="H82" s="276" t="str">
        <f>IF(ISNA(VLOOKUP($F82,'Classement-Equipe'!$M$7:$BB$206,H$4,FALSE))=FALSE,VLOOKUP($F82,'Classement-Equipe'!$M$7:$BB$206,H$4,FALSE),"")</f>
        <v/>
      </c>
      <c r="I82" s="110" t="str">
        <f>IF(ISNA(VLOOKUP($F82,'Classement-Equipe'!$M$7:$BB$206,I$4,FALSE))=FALSE,VLOOKUP($F82,'Classement-Equipe'!$M$7:$BB$206,I$4,FALSE),"")</f>
        <v/>
      </c>
      <c r="J82" s="110" t="str">
        <f>IF(ISNA(VLOOKUP($F82,'Classement-Equipe'!$M$7:$BB$206,J$4,FALSE))=FALSE,VLOOKUP($F82,'Classement-Equipe'!$M$7:$BB$206,J$4,FALSE),"")</f>
        <v/>
      </c>
      <c r="K82" s="110" t="str">
        <f>IF(ISNA(VLOOKUP($F82,'Classement-Equipe'!$M$7:$BB$206,K$4,FALSE))=FALSE,VLOOKUP($F82,'Classement-Equipe'!$M$7:$BB$206,K$4,FALSE),"")</f>
        <v/>
      </c>
      <c r="L82" s="110" t="str">
        <f>IF(ISNA(VLOOKUP($F82,'Classement-Equipe'!$M$7:$BB$206,L$4,FALSE))=FALSE,VLOOKUP($F82,'Classement-Equipe'!$M$7:$BB$206,L$4,FALSE),"")</f>
        <v/>
      </c>
      <c r="M82" s="110" t="str">
        <f>IF(ISNA(VLOOKUP($F82,'Classement-Equipe'!$M$7:$BB$206,M$4,FALSE))=FALSE,VLOOKUP($F82,'Classement-Equipe'!$M$7:$BB$206,M$4,FALSE),"")</f>
        <v/>
      </c>
      <c r="N82" s="110" t="str">
        <f>IF(ISNA(VLOOKUP($F82,'Classement-Equipe'!$M$7:$BB$206,N$4,FALSE))=FALSE,VLOOKUP($F82,'Classement-Equipe'!$M$7:$BB$206,N$4,FALSE),"")</f>
        <v/>
      </c>
      <c r="O82" s="247" t="str">
        <f>IF(ISNA(VLOOKUP($F82,'Classement-Equipe'!$M$7:$BB$206,O$4,FALSE))=FALSE,VLOOKUP($F82,'Classement-Equipe'!$M$7:$BB$206,O$4,FALSE),"")</f>
        <v/>
      </c>
      <c r="P82" s="119" t="str">
        <f>IF(ISNA(VLOOKUP($F82,'Classement-Equipe'!$M$7:$BB$206,P$4,FALSE))=FALSE,VLOOKUP($F82,'Classement-Equipe'!$M$7:$BB$206,P$4,FALSE),"")</f>
        <v/>
      </c>
      <c r="Q82" s="278" t="str">
        <f>IF(A82="","",IF(G82='Paramètres SERIES'!$K$12,SUMIF($A$6:$A$207,A82,$P$6:$P$207),""))</f>
        <v/>
      </c>
      <c r="R82" s="110" t="str">
        <f t="shared" si="5"/>
        <v/>
      </c>
      <c r="S82" s="112">
        <f t="shared" si="6"/>
        <v>0</v>
      </c>
      <c r="T82" t="str">
        <f t="shared" si="7"/>
        <v/>
      </c>
    </row>
    <row r="83" spans="1:20" hidden="1" x14ac:dyDescent="0.25">
      <c r="A83" s="426" t="str">
        <f>IF('Recensement des Equipes'!$A174="","",'Recensement des Equipes'!$A174)</f>
        <v/>
      </c>
      <c r="B83" s="119" t="e">
        <f>IF('Recensement des Equipes'!#REF!="","",'Recensement des Equipes'!#REF!)</f>
        <v>#REF!</v>
      </c>
      <c r="C83" s="110" t="e">
        <f>IF('Recensement des Equipes'!#REF!="","",'Recensement des Equipes'!#REF!)</f>
        <v>#REF!</v>
      </c>
      <c r="D83" s="112" t="e">
        <f>IF('Recensement des Equipes'!#REF!="","",'Recensement des Equipes'!#REF!)</f>
        <v>#REF!</v>
      </c>
      <c r="E83" s="168" t="e">
        <f>IF('Recensement des Equipes'!#REF!="","",'Recensement des Equipes'!#REF!)</f>
        <v>#REF!</v>
      </c>
      <c r="F83" s="119" t="str">
        <f t="shared" si="4"/>
        <v/>
      </c>
      <c r="G83" s="112" t="str">
        <f>IF(A83="","",VLOOKUP(A83,Equipes!$A$5:$J$26,10,FALSE))</f>
        <v/>
      </c>
      <c r="H83" s="276" t="str">
        <f>IF(ISNA(VLOOKUP($F83,'Classement-Equipe'!$M$7:$BB$206,H$4,FALSE))=FALSE,VLOOKUP($F83,'Classement-Equipe'!$M$7:$BB$206,H$4,FALSE),"")</f>
        <v/>
      </c>
      <c r="I83" s="110" t="str">
        <f>IF(ISNA(VLOOKUP($F83,'Classement-Equipe'!$M$7:$BB$206,I$4,FALSE))=FALSE,VLOOKUP($F83,'Classement-Equipe'!$M$7:$BB$206,I$4,FALSE),"")</f>
        <v/>
      </c>
      <c r="J83" s="110" t="str">
        <f>IF(ISNA(VLOOKUP($F83,'Classement-Equipe'!$M$7:$BB$206,J$4,FALSE))=FALSE,VLOOKUP($F83,'Classement-Equipe'!$M$7:$BB$206,J$4,FALSE),"")</f>
        <v/>
      </c>
      <c r="K83" s="110" t="str">
        <f>IF(ISNA(VLOOKUP($F83,'Classement-Equipe'!$M$7:$BB$206,K$4,FALSE))=FALSE,VLOOKUP($F83,'Classement-Equipe'!$M$7:$BB$206,K$4,FALSE),"")</f>
        <v/>
      </c>
      <c r="L83" s="110" t="str">
        <f>IF(ISNA(VLOOKUP($F83,'Classement-Equipe'!$M$7:$BB$206,L$4,FALSE))=FALSE,VLOOKUP($F83,'Classement-Equipe'!$M$7:$BB$206,L$4,FALSE),"")</f>
        <v/>
      </c>
      <c r="M83" s="110" t="str">
        <f>IF(ISNA(VLOOKUP($F83,'Classement-Equipe'!$M$7:$BB$206,M$4,FALSE))=FALSE,VLOOKUP($F83,'Classement-Equipe'!$M$7:$BB$206,M$4,FALSE),"")</f>
        <v/>
      </c>
      <c r="N83" s="110" t="str">
        <f>IF(ISNA(VLOOKUP($F83,'Classement-Equipe'!$M$7:$BB$206,N$4,FALSE))=FALSE,VLOOKUP($F83,'Classement-Equipe'!$M$7:$BB$206,N$4,FALSE),"")</f>
        <v/>
      </c>
      <c r="O83" s="247" t="str">
        <f>IF(ISNA(VLOOKUP($F83,'Classement-Equipe'!$M$7:$BB$206,O$4,FALSE))=FALSE,VLOOKUP($F83,'Classement-Equipe'!$M$7:$BB$206,O$4,FALSE),"")</f>
        <v/>
      </c>
      <c r="P83" s="119" t="str">
        <f>IF(ISNA(VLOOKUP($F83,'Classement-Equipe'!$M$7:$BB$206,P$4,FALSE))=FALSE,VLOOKUP($F83,'Classement-Equipe'!$M$7:$BB$206,P$4,FALSE),"")</f>
        <v/>
      </c>
      <c r="Q83" s="278" t="str">
        <f>IF(A83="","",IF(G83='Paramètres SERIES'!$K$12,SUMIF($A$6:$A$207,A83,$P$6:$P$207),""))</f>
        <v/>
      </c>
      <c r="R83" s="110" t="str">
        <f t="shared" si="5"/>
        <v/>
      </c>
      <c r="S83" s="112">
        <f t="shared" si="6"/>
        <v>0</v>
      </c>
      <c r="T83" t="str">
        <f t="shared" si="7"/>
        <v/>
      </c>
    </row>
    <row r="84" spans="1:20" hidden="1" x14ac:dyDescent="0.25">
      <c r="A84" s="426" t="str">
        <f>IF('Recensement des Equipes'!$A175="","",'Recensement des Equipes'!$A175)</f>
        <v/>
      </c>
      <c r="B84" s="119" t="e">
        <f>IF('Recensement des Equipes'!#REF!="","",'Recensement des Equipes'!#REF!)</f>
        <v>#REF!</v>
      </c>
      <c r="C84" s="110" t="e">
        <f>IF('Recensement des Equipes'!#REF!="","",'Recensement des Equipes'!#REF!)</f>
        <v>#REF!</v>
      </c>
      <c r="D84" s="112" t="e">
        <f>IF('Recensement des Equipes'!#REF!="","",'Recensement des Equipes'!#REF!)</f>
        <v>#REF!</v>
      </c>
      <c r="E84" s="168" t="e">
        <f>IF('Recensement des Equipes'!#REF!="","",'Recensement des Equipes'!#REF!)</f>
        <v>#REF!</v>
      </c>
      <c r="F84" s="119" t="str">
        <f t="shared" si="4"/>
        <v/>
      </c>
      <c r="G84" s="112" t="str">
        <f>IF(A84="","",VLOOKUP(A84,Equipes!$A$5:$J$26,10,FALSE))</f>
        <v/>
      </c>
      <c r="H84" s="276" t="str">
        <f>IF(ISNA(VLOOKUP($F84,'Classement-Equipe'!$M$7:$BB$206,H$4,FALSE))=FALSE,VLOOKUP($F84,'Classement-Equipe'!$M$7:$BB$206,H$4,FALSE),"")</f>
        <v/>
      </c>
      <c r="I84" s="110" t="str">
        <f>IF(ISNA(VLOOKUP($F84,'Classement-Equipe'!$M$7:$BB$206,I$4,FALSE))=FALSE,VLOOKUP($F84,'Classement-Equipe'!$M$7:$BB$206,I$4,FALSE),"")</f>
        <v/>
      </c>
      <c r="J84" s="110" t="str">
        <f>IF(ISNA(VLOOKUP($F84,'Classement-Equipe'!$M$7:$BB$206,J$4,FALSE))=FALSE,VLOOKUP($F84,'Classement-Equipe'!$M$7:$BB$206,J$4,FALSE),"")</f>
        <v/>
      </c>
      <c r="K84" s="110" t="str">
        <f>IF(ISNA(VLOOKUP($F84,'Classement-Equipe'!$M$7:$BB$206,K$4,FALSE))=FALSE,VLOOKUP($F84,'Classement-Equipe'!$M$7:$BB$206,K$4,FALSE),"")</f>
        <v/>
      </c>
      <c r="L84" s="110" t="str">
        <f>IF(ISNA(VLOOKUP($F84,'Classement-Equipe'!$M$7:$BB$206,L$4,FALSE))=FALSE,VLOOKUP($F84,'Classement-Equipe'!$M$7:$BB$206,L$4,FALSE),"")</f>
        <v/>
      </c>
      <c r="M84" s="110" t="str">
        <f>IF(ISNA(VLOOKUP($F84,'Classement-Equipe'!$M$7:$BB$206,M$4,FALSE))=FALSE,VLOOKUP($F84,'Classement-Equipe'!$M$7:$BB$206,M$4,FALSE),"")</f>
        <v/>
      </c>
      <c r="N84" s="110" t="str">
        <f>IF(ISNA(VLOOKUP($F84,'Classement-Equipe'!$M$7:$BB$206,N$4,FALSE))=FALSE,VLOOKUP($F84,'Classement-Equipe'!$M$7:$BB$206,N$4,FALSE),"")</f>
        <v/>
      </c>
      <c r="O84" s="247" t="str">
        <f>IF(ISNA(VLOOKUP($F84,'Classement-Equipe'!$M$7:$BB$206,O$4,FALSE))=FALSE,VLOOKUP($F84,'Classement-Equipe'!$M$7:$BB$206,O$4,FALSE),"")</f>
        <v/>
      </c>
      <c r="P84" s="119" t="str">
        <f>IF(ISNA(VLOOKUP($F84,'Classement-Equipe'!$M$7:$BB$206,P$4,FALSE))=FALSE,VLOOKUP($F84,'Classement-Equipe'!$M$7:$BB$206,P$4,FALSE),"")</f>
        <v/>
      </c>
      <c r="Q84" s="278" t="str">
        <f>IF(A84="","",IF(G84='Paramètres SERIES'!$K$12,SUMIF($A$6:$A$207,A84,$P$6:$P$207),""))</f>
        <v/>
      </c>
      <c r="R84" s="110" t="str">
        <f t="shared" si="5"/>
        <v/>
      </c>
      <c r="S84" s="112">
        <f t="shared" si="6"/>
        <v>0</v>
      </c>
      <c r="T84" t="str">
        <f t="shared" si="7"/>
        <v/>
      </c>
    </row>
    <row r="85" spans="1:20" hidden="1" x14ac:dyDescent="0.25">
      <c r="A85" s="426" t="str">
        <f>IF('Recensement des Equipes'!$A176="","",'Recensement des Equipes'!$A176)</f>
        <v/>
      </c>
      <c r="B85" s="119" t="e">
        <f>IF('Recensement des Equipes'!#REF!="","",'Recensement des Equipes'!#REF!)</f>
        <v>#REF!</v>
      </c>
      <c r="C85" s="110" t="e">
        <f>IF('Recensement des Equipes'!#REF!="","",'Recensement des Equipes'!#REF!)</f>
        <v>#REF!</v>
      </c>
      <c r="D85" s="112" t="e">
        <f>IF('Recensement des Equipes'!#REF!="","",'Recensement des Equipes'!#REF!)</f>
        <v>#REF!</v>
      </c>
      <c r="E85" s="168" t="e">
        <f>IF('Recensement des Equipes'!#REF!="","",'Recensement des Equipes'!#REF!)</f>
        <v>#REF!</v>
      </c>
      <c r="F85" s="119" t="str">
        <f t="shared" si="4"/>
        <v/>
      </c>
      <c r="G85" s="112" t="str">
        <f>IF(A85="","",VLOOKUP(A85,Equipes!$A$5:$J$26,10,FALSE))</f>
        <v/>
      </c>
      <c r="H85" s="276" t="str">
        <f>IF(ISNA(VLOOKUP($F85,'Classement-Equipe'!$M$7:$BB$206,H$4,FALSE))=FALSE,VLOOKUP($F85,'Classement-Equipe'!$M$7:$BB$206,H$4,FALSE),"")</f>
        <v/>
      </c>
      <c r="I85" s="110" t="str">
        <f>IF(ISNA(VLOOKUP($F85,'Classement-Equipe'!$M$7:$BB$206,I$4,FALSE))=FALSE,VLOOKUP($F85,'Classement-Equipe'!$M$7:$BB$206,I$4,FALSE),"")</f>
        <v/>
      </c>
      <c r="J85" s="110" t="str">
        <f>IF(ISNA(VLOOKUP($F85,'Classement-Equipe'!$M$7:$BB$206,J$4,FALSE))=FALSE,VLOOKUP($F85,'Classement-Equipe'!$M$7:$BB$206,J$4,FALSE),"")</f>
        <v/>
      </c>
      <c r="K85" s="110" t="str">
        <f>IF(ISNA(VLOOKUP($F85,'Classement-Equipe'!$M$7:$BB$206,K$4,FALSE))=FALSE,VLOOKUP($F85,'Classement-Equipe'!$M$7:$BB$206,K$4,FALSE),"")</f>
        <v/>
      </c>
      <c r="L85" s="110" t="str">
        <f>IF(ISNA(VLOOKUP($F85,'Classement-Equipe'!$M$7:$BB$206,L$4,FALSE))=FALSE,VLOOKUP($F85,'Classement-Equipe'!$M$7:$BB$206,L$4,FALSE),"")</f>
        <v/>
      </c>
      <c r="M85" s="110" t="str">
        <f>IF(ISNA(VLOOKUP($F85,'Classement-Equipe'!$M$7:$BB$206,M$4,FALSE))=FALSE,VLOOKUP($F85,'Classement-Equipe'!$M$7:$BB$206,M$4,FALSE),"")</f>
        <v/>
      </c>
      <c r="N85" s="110" t="str">
        <f>IF(ISNA(VLOOKUP($F85,'Classement-Equipe'!$M$7:$BB$206,N$4,FALSE))=FALSE,VLOOKUP($F85,'Classement-Equipe'!$M$7:$BB$206,N$4,FALSE),"")</f>
        <v/>
      </c>
      <c r="O85" s="247" t="str">
        <f>IF(ISNA(VLOOKUP($F85,'Classement-Equipe'!$M$7:$BB$206,O$4,FALSE))=FALSE,VLOOKUP($F85,'Classement-Equipe'!$M$7:$BB$206,O$4,FALSE),"")</f>
        <v/>
      </c>
      <c r="P85" s="119" t="str">
        <f>IF(ISNA(VLOOKUP($F85,'Classement-Equipe'!$M$7:$BB$206,P$4,FALSE))=FALSE,VLOOKUP($F85,'Classement-Equipe'!$M$7:$BB$206,P$4,FALSE),"")</f>
        <v/>
      </c>
      <c r="Q85" s="278" t="str">
        <f>IF(A85="","",IF(G85='Paramètres SERIES'!$K$12,SUMIF($A$6:$A$207,A85,$P$6:$P$207),""))</f>
        <v/>
      </c>
      <c r="R85" s="110" t="str">
        <f t="shared" si="5"/>
        <v/>
      </c>
      <c r="S85" s="112">
        <f t="shared" si="6"/>
        <v>0</v>
      </c>
      <c r="T85" t="str">
        <f t="shared" si="7"/>
        <v/>
      </c>
    </row>
    <row r="86" spans="1:20" hidden="1" x14ac:dyDescent="0.25">
      <c r="A86" s="426" t="str">
        <f>IF('Recensement des Equipes'!$A177="","",'Recensement des Equipes'!$A177)</f>
        <v/>
      </c>
      <c r="B86" s="119" t="e">
        <f>IF('Recensement des Equipes'!#REF!="","",'Recensement des Equipes'!#REF!)</f>
        <v>#REF!</v>
      </c>
      <c r="C86" s="110" t="e">
        <f>IF('Recensement des Equipes'!#REF!="","",'Recensement des Equipes'!#REF!)</f>
        <v>#REF!</v>
      </c>
      <c r="D86" s="112" t="e">
        <f>IF('Recensement des Equipes'!#REF!="","",'Recensement des Equipes'!#REF!)</f>
        <v>#REF!</v>
      </c>
      <c r="E86" s="168" t="e">
        <f>IF('Recensement des Equipes'!#REF!="","",'Recensement des Equipes'!#REF!)</f>
        <v>#REF!</v>
      </c>
      <c r="F86" s="119" t="str">
        <f t="shared" si="4"/>
        <v/>
      </c>
      <c r="G86" s="112" t="str">
        <f>IF(A86="","",VLOOKUP(A86,Equipes!$A$5:$J$26,10,FALSE))</f>
        <v/>
      </c>
      <c r="H86" s="276" t="str">
        <f>IF(ISNA(VLOOKUP($F86,'Classement-Equipe'!$M$7:$BB$206,H$4,FALSE))=FALSE,VLOOKUP($F86,'Classement-Equipe'!$M$7:$BB$206,H$4,FALSE),"")</f>
        <v/>
      </c>
      <c r="I86" s="110" t="str">
        <f>IF(ISNA(VLOOKUP($F86,'Classement-Equipe'!$M$7:$BB$206,I$4,FALSE))=FALSE,VLOOKUP($F86,'Classement-Equipe'!$M$7:$BB$206,I$4,FALSE),"")</f>
        <v/>
      </c>
      <c r="J86" s="110" t="str">
        <f>IF(ISNA(VLOOKUP($F86,'Classement-Equipe'!$M$7:$BB$206,J$4,FALSE))=FALSE,VLOOKUP($F86,'Classement-Equipe'!$M$7:$BB$206,J$4,FALSE),"")</f>
        <v/>
      </c>
      <c r="K86" s="110" t="str">
        <f>IF(ISNA(VLOOKUP($F86,'Classement-Equipe'!$M$7:$BB$206,K$4,FALSE))=FALSE,VLOOKUP($F86,'Classement-Equipe'!$M$7:$BB$206,K$4,FALSE),"")</f>
        <v/>
      </c>
      <c r="L86" s="110" t="str">
        <f>IF(ISNA(VLOOKUP($F86,'Classement-Equipe'!$M$7:$BB$206,L$4,FALSE))=FALSE,VLOOKUP($F86,'Classement-Equipe'!$M$7:$BB$206,L$4,FALSE),"")</f>
        <v/>
      </c>
      <c r="M86" s="110" t="str">
        <f>IF(ISNA(VLOOKUP($F86,'Classement-Equipe'!$M$7:$BB$206,M$4,FALSE))=FALSE,VLOOKUP($F86,'Classement-Equipe'!$M$7:$BB$206,M$4,FALSE),"")</f>
        <v/>
      </c>
      <c r="N86" s="110" t="str">
        <f>IF(ISNA(VLOOKUP($F86,'Classement-Equipe'!$M$7:$BB$206,N$4,FALSE))=FALSE,VLOOKUP($F86,'Classement-Equipe'!$M$7:$BB$206,N$4,FALSE),"")</f>
        <v/>
      </c>
      <c r="O86" s="247" t="str">
        <f>IF(ISNA(VLOOKUP($F86,'Classement-Equipe'!$M$7:$BB$206,O$4,FALSE))=FALSE,VLOOKUP($F86,'Classement-Equipe'!$M$7:$BB$206,O$4,FALSE),"")</f>
        <v/>
      </c>
      <c r="P86" s="119" t="str">
        <f>IF(ISNA(VLOOKUP($F86,'Classement-Equipe'!$M$7:$BB$206,P$4,FALSE))=FALSE,VLOOKUP($F86,'Classement-Equipe'!$M$7:$BB$206,P$4,FALSE),"")</f>
        <v/>
      </c>
      <c r="Q86" s="278" t="str">
        <f>IF(A86="","",IF(G86='Paramètres SERIES'!$K$12,SUMIF($A$6:$A$207,A86,$P$6:$P$207),""))</f>
        <v/>
      </c>
      <c r="R86" s="110" t="str">
        <f t="shared" si="5"/>
        <v/>
      </c>
      <c r="S86" s="112">
        <f t="shared" si="6"/>
        <v>0</v>
      </c>
      <c r="T86" t="str">
        <f t="shared" si="7"/>
        <v/>
      </c>
    </row>
    <row r="87" spans="1:20" hidden="1" x14ac:dyDescent="0.25">
      <c r="A87" s="426" t="str">
        <f>IF('Recensement des Equipes'!$A178="","",'Recensement des Equipes'!$A178)</f>
        <v/>
      </c>
      <c r="B87" s="119" t="e">
        <f>IF('Recensement des Equipes'!#REF!="","",'Recensement des Equipes'!#REF!)</f>
        <v>#REF!</v>
      </c>
      <c r="C87" s="110" t="e">
        <f>IF('Recensement des Equipes'!#REF!="","",'Recensement des Equipes'!#REF!)</f>
        <v>#REF!</v>
      </c>
      <c r="D87" s="112" t="e">
        <f>IF('Recensement des Equipes'!#REF!="","",'Recensement des Equipes'!#REF!)</f>
        <v>#REF!</v>
      </c>
      <c r="E87" s="168" t="e">
        <f>IF('Recensement des Equipes'!#REF!="","",'Recensement des Equipes'!#REF!)</f>
        <v>#REF!</v>
      </c>
      <c r="F87" s="119" t="str">
        <f t="shared" si="4"/>
        <v/>
      </c>
      <c r="G87" s="112" t="str">
        <f>IF(A87="","",VLOOKUP(A87,Equipes!$A$5:$J$26,10,FALSE))</f>
        <v/>
      </c>
      <c r="H87" s="276" t="str">
        <f>IF(ISNA(VLOOKUP($F87,'Classement-Equipe'!$M$7:$BB$206,H$4,FALSE))=FALSE,VLOOKUP($F87,'Classement-Equipe'!$M$7:$BB$206,H$4,FALSE),"")</f>
        <v/>
      </c>
      <c r="I87" s="110" t="str">
        <f>IF(ISNA(VLOOKUP($F87,'Classement-Equipe'!$M$7:$BB$206,I$4,FALSE))=FALSE,VLOOKUP($F87,'Classement-Equipe'!$M$7:$BB$206,I$4,FALSE),"")</f>
        <v/>
      </c>
      <c r="J87" s="110" t="str">
        <f>IF(ISNA(VLOOKUP($F87,'Classement-Equipe'!$M$7:$BB$206,J$4,FALSE))=FALSE,VLOOKUP($F87,'Classement-Equipe'!$M$7:$BB$206,J$4,FALSE),"")</f>
        <v/>
      </c>
      <c r="K87" s="110" t="str">
        <f>IF(ISNA(VLOOKUP($F87,'Classement-Equipe'!$M$7:$BB$206,K$4,FALSE))=FALSE,VLOOKUP($F87,'Classement-Equipe'!$M$7:$BB$206,K$4,FALSE),"")</f>
        <v/>
      </c>
      <c r="L87" s="110" t="str">
        <f>IF(ISNA(VLOOKUP($F87,'Classement-Equipe'!$M$7:$BB$206,L$4,FALSE))=FALSE,VLOOKUP($F87,'Classement-Equipe'!$M$7:$BB$206,L$4,FALSE),"")</f>
        <v/>
      </c>
      <c r="M87" s="110" t="str">
        <f>IF(ISNA(VLOOKUP($F87,'Classement-Equipe'!$M$7:$BB$206,M$4,FALSE))=FALSE,VLOOKUP($F87,'Classement-Equipe'!$M$7:$BB$206,M$4,FALSE),"")</f>
        <v/>
      </c>
      <c r="N87" s="110" t="str">
        <f>IF(ISNA(VLOOKUP($F87,'Classement-Equipe'!$M$7:$BB$206,N$4,FALSE))=FALSE,VLOOKUP($F87,'Classement-Equipe'!$M$7:$BB$206,N$4,FALSE),"")</f>
        <v/>
      </c>
      <c r="O87" s="247" t="str">
        <f>IF(ISNA(VLOOKUP($F87,'Classement-Equipe'!$M$7:$BB$206,O$4,FALSE))=FALSE,VLOOKUP($F87,'Classement-Equipe'!$M$7:$BB$206,O$4,FALSE),"")</f>
        <v/>
      </c>
      <c r="P87" s="119" t="str">
        <f>IF(ISNA(VLOOKUP($F87,'Classement-Equipe'!$M$7:$BB$206,P$4,FALSE))=FALSE,VLOOKUP($F87,'Classement-Equipe'!$M$7:$BB$206,P$4,FALSE),"")</f>
        <v/>
      </c>
      <c r="Q87" s="278" t="str">
        <f>IF(A87="","",IF(G87='Paramètres SERIES'!$K$12,SUMIF($A$6:$A$207,A87,$P$6:$P$207),""))</f>
        <v/>
      </c>
      <c r="R87" s="110" t="str">
        <f t="shared" si="5"/>
        <v/>
      </c>
      <c r="S87" s="112">
        <f t="shared" si="6"/>
        <v>0</v>
      </c>
      <c r="T87" t="str">
        <f t="shared" si="7"/>
        <v/>
      </c>
    </row>
    <row r="88" spans="1:20" hidden="1" x14ac:dyDescent="0.25">
      <c r="A88" s="426" t="str">
        <f>IF('Recensement des Equipes'!$A179="","",'Recensement des Equipes'!$A179)</f>
        <v/>
      </c>
      <c r="B88" s="119" t="e">
        <f>IF('Recensement des Equipes'!#REF!="","",'Recensement des Equipes'!#REF!)</f>
        <v>#REF!</v>
      </c>
      <c r="C88" s="110" t="e">
        <f>IF('Recensement des Equipes'!#REF!="","",'Recensement des Equipes'!#REF!)</f>
        <v>#REF!</v>
      </c>
      <c r="D88" s="112" t="e">
        <f>IF('Recensement des Equipes'!#REF!="","",'Recensement des Equipes'!#REF!)</f>
        <v>#REF!</v>
      </c>
      <c r="E88" s="168" t="e">
        <f>IF('Recensement des Equipes'!#REF!="","",'Recensement des Equipes'!#REF!)</f>
        <v>#REF!</v>
      </c>
      <c r="F88" s="119" t="str">
        <f t="shared" si="4"/>
        <v/>
      </c>
      <c r="G88" s="112" t="str">
        <f>IF(A88="","",VLOOKUP(A88,Equipes!$A$5:$J$26,10,FALSE))</f>
        <v/>
      </c>
      <c r="H88" s="276" t="str">
        <f>IF(ISNA(VLOOKUP($F88,'Classement-Equipe'!$M$7:$BB$206,H$4,FALSE))=FALSE,VLOOKUP($F88,'Classement-Equipe'!$M$7:$BB$206,H$4,FALSE),"")</f>
        <v/>
      </c>
      <c r="I88" s="110" t="str">
        <f>IF(ISNA(VLOOKUP($F88,'Classement-Equipe'!$M$7:$BB$206,I$4,FALSE))=FALSE,VLOOKUP($F88,'Classement-Equipe'!$M$7:$BB$206,I$4,FALSE),"")</f>
        <v/>
      </c>
      <c r="J88" s="110" t="str">
        <f>IF(ISNA(VLOOKUP($F88,'Classement-Equipe'!$M$7:$BB$206,J$4,FALSE))=FALSE,VLOOKUP($F88,'Classement-Equipe'!$M$7:$BB$206,J$4,FALSE),"")</f>
        <v/>
      </c>
      <c r="K88" s="110" t="str">
        <f>IF(ISNA(VLOOKUP($F88,'Classement-Equipe'!$M$7:$BB$206,K$4,FALSE))=FALSE,VLOOKUP($F88,'Classement-Equipe'!$M$7:$BB$206,K$4,FALSE),"")</f>
        <v/>
      </c>
      <c r="L88" s="110" t="str">
        <f>IF(ISNA(VLOOKUP($F88,'Classement-Equipe'!$M$7:$BB$206,L$4,FALSE))=FALSE,VLOOKUP($F88,'Classement-Equipe'!$M$7:$BB$206,L$4,FALSE),"")</f>
        <v/>
      </c>
      <c r="M88" s="110" t="str">
        <f>IF(ISNA(VLOOKUP($F88,'Classement-Equipe'!$M$7:$BB$206,M$4,FALSE))=FALSE,VLOOKUP($F88,'Classement-Equipe'!$M$7:$BB$206,M$4,FALSE),"")</f>
        <v/>
      </c>
      <c r="N88" s="110" t="str">
        <f>IF(ISNA(VLOOKUP($F88,'Classement-Equipe'!$M$7:$BB$206,N$4,FALSE))=FALSE,VLOOKUP($F88,'Classement-Equipe'!$M$7:$BB$206,N$4,FALSE),"")</f>
        <v/>
      </c>
      <c r="O88" s="247" t="str">
        <f>IF(ISNA(VLOOKUP($F88,'Classement-Equipe'!$M$7:$BB$206,O$4,FALSE))=FALSE,VLOOKUP($F88,'Classement-Equipe'!$M$7:$BB$206,O$4,FALSE),"")</f>
        <v/>
      </c>
      <c r="P88" s="119" t="str">
        <f>IF(ISNA(VLOOKUP($F88,'Classement-Equipe'!$M$7:$BB$206,P$4,FALSE))=FALSE,VLOOKUP($F88,'Classement-Equipe'!$M$7:$BB$206,P$4,FALSE),"")</f>
        <v/>
      </c>
      <c r="Q88" s="278" t="str">
        <f>IF(A88="","",IF(G88='Paramètres SERIES'!$K$12,SUMIF($A$6:$A$207,A88,$P$6:$P$207),""))</f>
        <v/>
      </c>
      <c r="R88" s="110" t="str">
        <f t="shared" si="5"/>
        <v/>
      </c>
      <c r="S88" s="112">
        <f t="shared" si="6"/>
        <v>0</v>
      </c>
      <c r="T88" t="str">
        <f t="shared" si="7"/>
        <v/>
      </c>
    </row>
    <row r="89" spans="1:20" hidden="1" x14ac:dyDescent="0.25">
      <c r="A89" s="426" t="str">
        <f>IF('Recensement des Equipes'!$A180="","",'Recensement des Equipes'!$A180)</f>
        <v/>
      </c>
      <c r="B89" s="119" t="e">
        <f>IF('Recensement des Equipes'!#REF!="","",'Recensement des Equipes'!#REF!)</f>
        <v>#REF!</v>
      </c>
      <c r="C89" s="110" t="e">
        <f>IF('Recensement des Equipes'!#REF!="","",'Recensement des Equipes'!#REF!)</f>
        <v>#REF!</v>
      </c>
      <c r="D89" s="112" t="e">
        <f>IF('Recensement des Equipes'!#REF!="","",'Recensement des Equipes'!#REF!)</f>
        <v>#REF!</v>
      </c>
      <c r="E89" s="168" t="e">
        <f>IF('Recensement des Equipes'!#REF!="","",'Recensement des Equipes'!#REF!)</f>
        <v>#REF!</v>
      </c>
      <c r="F89" s="119" t="str">
        <f t="shared" si="4"/>
        <v/>
      </c>
      <c r="G89" s="112" t="str">
        <f>IF(A89="","",VLOOKUP(A89,Equipes!$A$5:$J$26,10,FALSE))</f>
        <v/>
      </c>
      <c r="H89" s="276" t="str">
        <f>IF(ISNA(VLOOKUP($F89,'Classement-Equipe'!$M$7:$BB$206,H$4,FALSE))=FALSE,VLOOKUP($F89,'Classement-Equipe'!$M$7:$BB$206,H$4,FALSE),"")</f>
        <v/>
      </c>
      <c r="I89" s="110" t="str">
        <f>IF(ISNA(VLOOKUP($F89,'Classement-Equipe'!$M$7:$BB$206,I$4,FALSE))=FALSE,VLOOKUP($F89,'Classement-Equipe'!$M$7:$BB$206,I$4,FALSE),"")</f>
        <v/>
      </c>
      <c r="J89" s="110" t="str">
        <f>IF(ISNA(VLOOKUP($F89,'Classement-Equipe'!$M$7:$BB$206,J$4,FALSE))=FALSE,VLOOKUP($F89,'Classement-Equipe'!$M$7:$BB$206,J$4,FALSE),"")</f>
        <v/>
      </c>
      <c r="K89" s="110" t="str">
        <f>IF(ISNA(VLOOKUP($F89,'Classement-Equipe'!$M$7:$BB$206,K$4,FALSE))=FALSE,VLOOKUP($F89,'Classement-Equipe'!$M$7:$BB$206,K$4,FALSE),"")</f>
        <v/>
      </c>
      <c r="L89" s="110" t="str">
        <f>IF(ISNA(VLOOKUP($F89,'Classement-Equipe'!$M$7:$BB$206,L$4,FALSE))=FALSE,VLOOKUP($F89,'Classement-Equipe'!$M$7:$BB$206,L$4,FALSE),"")</f>
        <v/>
      </c>
      <c r="M89" s="110" t="str">
        <f>IF(ISNA(VLOOKUP($F89,'Classement-Equipe'!$M$7:$BB$206,M$4,FALSE))=FALSE,VLOOKUP($F89,'Classement-Equipe'!$M$7:$BB$206,M$4,FALSE),"")</f>
        <v/>
      </c>
      <c r="N89" s="110" t="str">
        <f>IF(ISNA(VLOOKUP($F89,'Classement-Equipe'!$M$7:$BB$206,N$4,FALSE))=FALSE,VLOOKUP($F89,'Classement-Equipe'!$M$7:$BB$206,N$4,FALSE),"")</f>
        <v/>
      </c>
      <c r="O89" s="247" t="str">
        <f>IF(ISNA(VLOOKUP($F89,'Classement-Equipe'!$M$7:$BB$206,O$4,FALSE))=FALSE,VLOOKUP($F89,'Classement-Equipe'!$M$7:$BB$206,O$4,FALSE),"")</f>
        <v/>
      </c>
      <c r="P89" s="119" t="str">
        <f>IF(ISNA(VLOOKUP($F89,'Classement-Equipe'!$M$7:$BB$206,P$4,FALSE))=FALSE,VLOOKUP($F89,'Classement-Equipe'!$M$7:$BB$206,P$4,FALSE),"")</f>
        <v/>
      </c>
      <c r="Q89" s="278" t="str">
        <f>IF(A89="","",IF(G89='Paramètres SERIES'!$K$12,SUMIF($A$6:$A$207,A89,$P$6:$P$207),""))</f>
        <v/>
      </c>
      <c r="R89" s="110" t="str">
        <f t="shared" si="5"/>
        <v/>
      </c>
      <c r="S89" s="112">
        <f t="shared" si="6"/>
        <v>0</v>
      </c>
      <c r="T89" t="str">
        <f t="shared" si="7"/>
        <v/>
      </c>
    </row>
    <row r="90" spans="1:20" hidden="1" x14ac:dyDescent="0.25">
      <c r="A90" s="426" t="str">
        <f>IF('Recensement des Equipes'!$A181="","",'Recensement des Equipes'!$A181)</f>
        <v/>
      </c>
      <c r="B90" s="119" t="e">
        <f>IF('Recensement des Equipes'!#REF!="","",'Recensement des Equipes'!#REF!)</f>
        <v>#REF!</v>
      </c>
      <c r="C90" s="110" t="e">
        <f>IF('Recensement des Equipes'!#REF!="","",'Recensement des Equipes'!#REF!)</f>
        <v>#REF!</v>
      </c>
      <c r="D90" s="112" t="e">
        <f>IF('Recensement des Equipes'!#REF!="","",'Recensement des Equipes'!#REF!)</f>
        <v>#REF!</v>
      </c>
      <c r="E90" s="168" t="e">
        <f>IF('Recensement des Equipes'!#REF!="","",'Recensement des Equipes'!#REF!)</f>
        <v>#REF!</v>
      </c>
      <c r="F90" s="119" t="str">
        <f t="shared" si="4"/>
        <v/>
      </c>
      <c r="G90" s="112" t="str">
        <f>IF(A90="","",VLOOKUP(A90,Equipes!$A$5:$J$26,10,FALSE))</f>
        <v/>
      </c>
      <c r="H90" s="276" t="str">
        <f>IF(ISNA(VLOOKUP($F90,'Classement-Equipe'!$M$7:$BB$206,H$4,FALSE))=FALSE,VLOOKUP($F90,'Classement-Equipe'!$M$7:$BB$206,H$4,FALSE),"")</f>
        <v/>
      </c>
      <c r="I90" s="110" t="str">
        <f>IF(ISNA(VLOOKUP($F90,'Classement-Equipe'!$M$7:$BB$206,I$4,FALSE))=FALSE,VLOOKUP($F90,'Classement-Equipe'!$M$7:$BB$206,I$4,FALSE),"")</f>
        <v/>
      </c>
      <c r="J90" s="110" t="str">
        <f>IF(ISNA(VLOOKUP($F90,'Classement-Equipe'!$M$7:$BB$206,J$4,FALSE))=FALSE,VLOOKUP($F90,'Classement-Equipe'!$M$7:$BB$206,J$4,FALSE),"")</f>
        <v/>
      </c>
      <c r="K90" s="110" t="str">
        <f>IF(ISNA(VLOOKUP($F90,'Classement-Equipe'!$M$7:$BB$206,K$4,FALSE))=FALSE,VLOOKUP($F90,'Classement-Equipe'!$M$7:$BB$206,K$4,FALSE),"")</f>
        <v/>
      </c>
      <c r="L90" s="110" t="str">
        <f>IF(ISNA(VLOOKUP($F90,'Classement-Equipe'!$M$7:$BB$206,L$4,FALSE))=FALSE,VLOOKUP($F90,'Classement-Equipe'!$M$7:$BB$206,L$4,FALSE),"")</f>
        <v/>
      </c>
      <c r="M90" s="110" t="str">
        <f>IF(ISNA(VLOOKUP($F90,'Classement-Equipe'!$M$7:$BB$206,M$4,FALSE))=FALSE,VLOOKUP($F90,'Classement-Equipe'!$M$7:$BB$206,M$4,FALSE),"")</f>
        <v/>
      </c>
      <c r="N90" s="110" t="str">
        <f>IF(ISNA(VLOOKUP($F90,'Classement-Equipe'!$M$7:$BB$206,N$4,FALSE))=FALSE,VLOOKUP($F90,'Classement-Equipe'!$M$7:$BB$206,N$4,FALSE),"")</f>
        <v/>
      </c>
      <c r="O90" s="247" t="str">
        <f>IF(ISNA(VLOOKUP($F90,'Classement-Equipe'!$M$7:$BB$206,O$4,FALSE))=FALSE,VLOOKUP($F90,'Classement-Equipe'!$M$7:$BB$206,O$4,FALSE),"")</f>
        <v/>
      </c>
      <c r="P90" s="119" t="str">
        <f>IF(ISNA(VLOOKUP($F90,'Classement-Equipe'!$M$7:$BB$206,P$4,FALSE))=FALSE,VLOOKUP($F90,'Classement-Equipe'!$M$7:$BB$206,P$4,FALSE),"")</f>
        <v/>
      </c>
      <c r="Q90" s="278" t="str">
        <f>IF(A90="","",IF(G90='Paramètres SERIES'!$K$12,SUMIF($A$6:$A$207,A90,$P$6:$P$207),""))</f>
        <v/>
      </c>
      <c r="R90" s="110" t="str">
        <f t="shared" si="5"/>
        <v/>
      </c>
      <c r="S90" s="112">
        <f t="shared" si="6"/>
        <v>0</v>
      </c>
      <c r="T90" t="str">
        <f t="shared" si="7"/>
        <v/>
      </c>
    </row>
    <row r="91" spans="1:20" hidden="1" x14ac:dyDescent="0.25">
      <c r="A91" s="426" t="str">
        <f>IF('Recensement des Equipes'!$A182="","",'Recensement des Equipes'!$A182)</f>
        <v/>
      </c>
      <c r="B91" s="119" t="e">
        <f>IF('Recensement des Equipes'!#REF!="","",'Recensement des Equipes'!#REF!)</f>
        <v>#REF!</v>
      </c>
      <c r="C91" s="110" t="e">
        <f>IF('Recensement des Equipes'!#REF!="","",'Recensement des Equipes'!#REF!)</f>
        <v>#REF!</v>
      </c>
      <c r="D91" s="112" t="e">
        <f>IF('Recensement des Equipes'!#REF!="","",'Recensement des Equipes'!#REF!)</f>
        <v>#REF!</v>
      </c>
      <c r="E91" s="168" t="e">
        <f>IF('Recensement des Equipes'!#REF!="","",'Recensement des Equipes'!#REF!)</f>
        <v>#REF!</v>
      </c>
      <c r="F91" s="119" t="str">
        <f t="shared" si="4"/>
        <v/>
      </c>
      <c r="G91" s="112" t="str">
        <f>IF(A91="","",VLOOKUP(A91,Equipes!$A$5:$J$26,10,FALSE))</f>
        <v/>
      </c>
      <c r="H91" s="276" t="str">
        <f>IF(ISNA(VLOOKUP($F91,'Classement-Equipe'!$M$7:$BB$206,H$4,FALSE))=FALSE,VLOOKUP($F91,'Classement-Equipe'!$M$7:$BB$206,H$4,FALSE),"")</f>
        <v/>
      </c>
      <c r="I91" s="110" t="str">
        <f>IF(ISNA(VLOOKUP($F91,'Classement-Equipe'!$M$7:$BB$206,I$4,FALSE))=FALSE,VLOOKUP($F91,'Classement-Equipe'!$M$7:$BB$206,I$4,FALSE),"")</f>
        <v/>
      </c>
      <c r="J91" s="110" t="str">
        <f>IF(ISNA(VLOOKUP($F91,'Classement-Equipe'!$M$7:$BB$206,J$4,FALSE))=FALSE,VLOOKUP($F91,'Classement-Equipe'!$M$7:$BB$206,J$4,FALSE),"")</f>
        <v/>
      </c>
      <c r="K91" s="110" t="str">
        <f>IF(ISNA(VLOOKUP($F91,'Classement-Equipe'!$M$7:$BB$206,K$4,FALSE))=FALSE,VLOOKUP($F91,'Classement-Equipe'!$M$7:$BB$206,K$4,FALSE),"")</f>
        <v/>
      </c>
      <c r="L91" s="110" t="str">
        <f>IF(ISNA(VLOOKUP($F91,'Classement-Equipe'!$M$7:$BB$206,L$4,FALSE))=FALSE,VLOOKUP($F91,'Classement-Equipe'!$M$7:$BB$206,L$4,FALSE),"")</f>
        <v/>
      </c>
      <c r="M91" s="110" t="str">
        <f>IF(ISNA(VLOOKUP($F91,'Classement-Equipe'!$M$7:$BB$206,M$4,FALSE))=FALSE,VLOOKUP($F91,'Classement-Equipe'!$M$7:$BB$206,M$4,FALSE),"")</f>
        <v/>
      </c>
      <c r="N91" s="110" t="str">
        <f>IF(ISNA(VLOOKUP($F91,'Classement-Equipe'!$M$7:$BB$206,N$4,FALSE))=FALSE,VLOOKUP($F91,'Classement-Equipe'!$M$7:$BB$206,N$4,FALSE),"")</f>
        <v/>
      </c>
      <c r="O91" s="247" t="str">
        <f>IF(ISNA(VLOOKUP($F91,'Classement-Equipe'!$M$7:$BB$206,O$4,FALSE))=FALSE,VLOOKUP($F91,'Classement-Equipe'!$M$7:$BB$206,O$4,FALSE),"")</f>
        <v/>
      </c>
      <c r="P91" s="119" t="str">
        <f>IF(ISNA(VLOOKUP($F91,'Classement-Equipe'!$M$7:$BB$206,P$4,FALSE))=FALSE,VLOOKUP($F91,'Classement-Equipe'!$M$7:$BB$206,P$4,FALSE),"")</f>
        <v/>
      </c>
      <c r="Q91" s="278" t="str">
        <f>IF(A91="","",IF(G91='Paramètres SERIES'!$K$12,SUMIF($A$6:$A$207,A91,$P$6:$P$207),""))</f>
        <v/>
      </c>
      <c r="R91" s="110" t="str">
        <f t="shared" si="5"/>
        <v/>
      </c>
      <c r="S91" s="112">
        <f t="shared" si="6"/>
        <v>0</v>
      </c>
      <c r="T91" t="str">
        <f t="shared" si="7"/>
        <v/>
      </c>
    </row>
    <row r="92" spans="1:20" hidden="1" x14ac:dyDescent="0.25">
      <c r="A92" s="426" t="str">
        <f>IF('Recensement des Equipes'!$A183="","",'Recensement des Equipes'!$A183)</f>
        <v/>
      </c>
      <c r="B92" s="119" t="e">
        <f>IF('Recensement des Equipes'!#REF!="","",'Recensement des Equipes'!#REF!)</f>
        <v>#REF!</v>
      </c>
      <c r="C92" s="110" t="e">
        <f>IF('Recensement des Equipes'!#REF!="","",'Recensement des Equipes'!#REF!)</f>
        <v>#REF!</v>
      </c>
      <c r="D92" s="112" t="e">
        <f>IF('Recensement des Equipes'!#REF!="","",'Recensement des Equipes'!#REF!)</f>
        <v>#REF!</v>
      </c>
      <c r="E92" s="168" t="e">
        <f>IF('Recensement des Equipes'!#REF!="","",'Recensement des Equipes'!#REF!)</f>
        <v>#REF!</v>
      </c>
      <c r="F92" s="119" t="str">
        <f t="shared" si="4"/>
        <v/>
      </c>
      <c r="G92" s="112" t="str">
        <f>IF(A92="","",VLOOKUP(A92,Equipes!$A$5:$J$26,10,FALSE))</f>
        <v/>
      </c>
      <c r="H92" s="276" t="str">
        <f>IF(ISNA(VLOOKUP($F92,'Classement-Equipe'!$M$7:$BB$206,H$4,FALSE))=FALSE,VLOOKUP($F92,'Classement-Equipe'!$M$7:$BB$206,H$4,FALSE),"")</f>
        <v/>
      </c>
      <c r="I92" s="110" t="str">
        <f>IF(ISNA(VLOOKUP($F92,'Classement-Equipe'!$M$7:$BB$206,I$4,FALSE))=FALSE,VLOOKUP($F92,'Classement-Equipe'!$M$7:$BB$206,I$4,FALSE),"")</f>
        <v/>
      </c>
      <c r="J92" s="110" t="str">
        <f>IF(ISNA(VLOOKUP($F92,'Classement-Equipe'!$M$7:$BB$206,J$4,FALSE))=FALSE,VLOOKUP($F92,'Classement-Equipe'!$M$7:$BB$206,J$4,FALSE),"")</f>
        <v/>
      </c>
      <c r="K92" s="110" t="str">
        <f>IF(ISNA(VLOOKUP($F92,'Classement-Equipe'!$M$7:$BB$206,K$4,FALSE))=FALSE,VLOOKUP($F92,'Classement-Equipe'!$M$7:$BB$206,K$4,FALSE),"")</f>
        <v/>
      </c>
      <c r="L92" s="110" t="str">
        <f>IF(ISNA(VLOOKUP($F92,'Classement-Equipe'!$M$7:$BB$206,L$4,FALSE))=FALSE,VLOOKUP($F92,'Classement-Equipe'!$M$7:$BB$206,L$4,FALSE),"")</f>
        <v/>
      </c>
      <c r="M92" s="110" t="str">
        <f>IF(ISNA(VLOOKUP($F92,'Classement-Equipe'!$M$7:$BB$206,M$4,FALSE))=FALSE,VLOOKUP($F92,'Classement-Equipe'!$M$7:$BB$206,M$4,FALSE),"")</f>
        <v/>
      </c>
      <c r="N92" s="110" t="str">
        <f>IF(ISNA(VLOOKUP($F92,'Classement-Equipe'!$M$7:$BB$206,N$4,FALSE))=FALSE,VLOOKUP($F92,'Classement-Equipe'!$M$7:$BB$206,N$4,FALSE),"")</f>
        <v/>
      </c>
      <c r="O92" s="247" t="str">
        <f>IF(ISNA(VLOOKUP($F92,'Classement-Equipe'!$M$7:$BB$206,O$4,FALSE))=FALSE,VLOOKUP($F92,'Classement-Equipe'!$M$7:$BB$206,O$4,FALSE),"")</f>
        <v/>
      </c>
      <c r="P92" s="119" t="str">
        <f>IF(ISNA(VLOOKUP($F92,'Classement-Equipe'!$M$7:$BB$206,P$4,FALSE))=FALSE,VLOOKUP($F92,'Classement-Equipe'!$M$7:$BB$206,P$4,FALSE),"")</f>
        <v/>
      </c>
      <c r="Q92" s="278" t="str">
        <f>IF(A92="","",IF(G92='Paramètres SERIES'!$K$12,SUMIF($A$6:$A$207,A92,$P$6:$P$207),""))</f>
        <v/>
      </c>
      <c r="R92" s="110" t="str">
        <f t="shared" si="5"/>
        <v/>
      </c>
      <c r="S92" s="112">
        <f t="shared" si="6"/>
        <v>0</v>
      </c>
      <c r="T92" t="str">
        <f t="shared" si="7"/>
        <v/>
      </c>
    </row>
    <row r="93" spans="1:20" hidden="1" x14ac:dyDescent="0.25">
      <c r="A93" s="426" t="str">
        <f>IF('Recensement des Equipes'!$A184="","",'Recensement des Equipes'!$A184)</f>
        <v/>
      </c>
      <c r="B93" s="119" t="e">
        <f>IF('Recensement des Equipes'!#REF!="","",'Recensement des Equipes'!#REF!)</f>
        <v>#REF!</v>
      </c>
      <c r="C93" s="110" t="e">
        <f>IF('Recensement des Equipes'!#REF!="","",'Recensement des Equipes'!#REF!)</f>
        <v>#REF!</v>
      </c>
      <c r="D93" s="112" t="e">
        <f>IF('Recensement des Equipes'!#REF!="","",'Recensement des Equipes'!#REF!)</f>
        <v>#REF!</v>
      </c>
      <c r="E93" s="168" t="e">
        <f>IF('Recensement des Equipes'!#REF!="","",'Recensement des Equipes'!#REF!)</f>
        <v>#REF!</v>
      </c>
      <c r="F93" s="119" t="str">
        <f t="shared" si="4"/>
        <v/>
      </c>
      <c r="G93" s="112" t="str">
        <f>IF(A93="","",VLOOKUP(A93,Equipes!$A$5:$J$26,10,FALSE))</f>
        <v/>
      </c>
      <c r="H93" s="276" t="str">
        <f>IF(ISNA(VLOOKUP($F93,'Classement-Equipe'!$M$7:$BB$206,H$4,FALSE))=FALSE,VLOOKUP($F93,'Classement-Equipe'!$M$7:$BB$206,H$4,FALSE),"")</f>
        <v/>
      </c>
      <c r="I93" s="110" t="str">
        <f>IF(ISNA(VLOOKUP($F93,'Classement-Equipe'!$M$7:$BB$206,I$4,FALSE))=FALSE,VLOOKUP($F93,'Classement-Equipe'!$M$7:$BB$206,I$4,FALSE),"")</f>
        <v/>
      </c>
      <c r="J93" s="110" t="str">
        <f>IF(ISNA(VLOOKUP($F93,'Classement-Equipe'!$M$7:$BB$206,J$4,FALSE))=FALSE,VLOOKUP($F93,'Classement-Equipe'!$M$7:$BB$206,J$4,FALSE),"")</f>
        <v/>
      </c>
      <c r="K93" s="110" t="str">
        <f>IF(ISNA(VLOOKUP($F93,'Classement-Equipe'!$M$7:$BB$206,K$4,FALSE))=FALSE,VLOOKUP($F93,'Classement-Equipe'!$M$7:$BB$206,K$4,FALSE),"")</f>
        <v/>
      </c>
      <c r="L93" s="110" t="str">
        <f>IF(ISNA(VLOOKUP($F93,'Classement-Equipe'!$M$7:$BB$206,L$4,FALSE))=FALSE,VLOOKUP($F93,'Classement-Equipe'!$M$7:$BB$206,L$4,FALSE),"")</f>
        <v/>
      </c>
      <c r="M93" s="110" t="str">
        <f>IF(ISNA(VLOOKUP($F93,'Classement-Equipe'!$M$7:$BB$206,M$4,FALSE))=FALSE,VLOOKUP($F93,'Classement-Equipe'!$M$7:$BB$206,M$4,FALSE),"")</f>
        <v/>
      </c>
      <c r="N93" s="110" t="str">
        <f>IF(ISNA(VLOOKUP($F93,'Classement-Equipe'!$M$7:$BB$206,N$4,FALSE))=FALSE,VLOOKUP($F93,'Classement-Equipe'!$M$7:$BB$206,N$4,FALSE),"")</f>
        <v/>
      </c>
      <c r="O93" s="247" t="str">
        <f>IF(ISNA(VLOOKUP($F93,'Classement-Equipe'!$M$7:$BB$206,O$4,FALSE))=FALSE,VLOOKUP($F93,'Classement-Equipe'!$M$7:$BB$206,O$4,FALSE),"")</f>
        <v/>
      </c>
      <c r="P93" s="119" t="str">
        <f>IF(ISNA(VLOOKUP($F93,'Classement-Equipe'!$M$7:$BB$206,P$4,FALSE))=FALSE,VLOOKUP($F93,'Classement-Equipe'!$M$7:$BB$206,P$4,FALSE),"")</f>
        <v/>
      </c>
      <c r="Q93" s="278" t="str">
        <f>IF(A93="","",IF(G93='Paramètres SERIES'!$K$12,SUMIF($A$6:$A$207,A93,$P$6:$P$207),""))</f>
        <v/>
      </c>
      <c r="R93" s="110" t="str">
        <f t="shared" si="5"/>
        <v/>
      </c>
      <c r="S93" s="112">
        <f t="shared" si="6"/>
        <v>0</v>
      </c>
      <c r="T93" t="str">
        <f t="shared" si="7"/>
        <v/>
      </c>
    </row>
    <row r="94" spans="1:20" hidden="1" x14ac:dyDescent="0.25">
      <c r="A94" s="426" t="str">
        <f>IF('Recensement des Equipes'!$A185="","",'Recensement des Equipes'!$A185)</f>
        <v/>
      </c>
      <c r="B94" s="119" t="e">
        <f>IF('Recensement des Equipes'!#REF!="","",'Recensement des Equipes'!#REF!)</f>
        <v>#REF!</v>
      </c>
      <c r="C94" s="110" t="e">
        <f>IF('Recensement des Equipes'!#REF!="","",'Recensement des Equipes'!#REF!)</f>
        <v>#REF!</v>
      </c>
      <c r="D94" s="112" t="e">
        <f>IF('Recensement des Equipes'!#REF!="","",'Recensement des Equipes'!#REF!)</f>
        <v>#REF!</v>
      </c>
      <c r="E94" s="168" t="e">
        <f>IF('Recensement des Equipes'!#REF!="","",'Recensement des Equipes'!#REF!)</f>
        <v>#REF!</v>
      </c>
      <c r="F94" s="119" t="str">
        <f t="shared" si="4"/>
        <v/>
      </c>
      <c r="G94" s="112" t="str">
        <f>IF(A94="","",VLOOKUP(A94,Equipes!$A$5:$J$26,10,FALSE))</f>
        <v/>
      </c>
      <c r="H94" s="276" t="str">
        <f>IF(ISNA(VLOOKUP($F94,'Classement-Equipe'!$M$7:$BB$206,H$4,FALSE))=FALSE,VLOOKUP($F94,'Classement-Equipe'!$M$7:$BB$206,H$4,FALSE),"")</f>
        <v/>
      </c>
      <c r="I94" s="110" t="str">
        <f>IF(ISNA(VLOOKUP($F94,'Classement-Equipe'!$M$7:$BB$206,I$4,FALSE))=FALSE,VLOOKUP($F94,'Classement-Equipe'!$M$7:$BB$206,I$4,FALSE),"")</f>
        <v/>
      </c>
      <c r="J94" s="110" t="str">
        <f>IF(ISNA(VLOOKUP($F94,'Classement-Equipe'!$M$7:$BB$206,J$4,FALSE))=FALSE,VLOOKUP($F94,'Classement-Equipe'!$M$7:$BB$206,J$4,FALSE),"")</f>
        <v/>
      </c>
      <c r="K94" s="110" t="str">
        <f>IF(ISNA(VLOOKUP($F94,'Classement-Equipe'!$M$7:$BB$206,K$4,FALSE))=FALSE,VLOOKUP($F94,'Classement-Equipe'!$M$7:$BB$206,K$4,FALSE),"")</f>
        <v/>
      </c>
      <c r="L94" s="110" t="str">
        <f>IF(ISNA(VLOOKUP($F94,'Classement-Equipe'!$M$7:$BB$206,L$4,FALSE))=FALSE,VLOOKUP($F94,'Classement-Equipe'!$M$7:$BB$206,L$4,FALSE),"")</f>
        <v/>
      </c>
      <c r="M94" s="110" t="str">
        <f>IF(ISNA(VLOOKUP($F94,'Classement-Equipe'!$M$7:$BB$206,M$4,FALSE))=FALSE,VLOOKUP($F94,'Classement-Equipe'!$M$7:$BB$206,M$4,FALSE),"")</f>
        <v/>
      </c>
      <c r="N94" s="110" t="str">
        <f>IF(ISNA(VLOOKUP($F94,'Classement-Equipe'!$M$7:$BB$206,N$4,FALSE))=FALSE,VLOOKUP($F94,'Classement-Equipe'!$M$7:$BB$206,N$4,FALSE),"")</f>
        <v/>
      </c>
      <c r="O94" s="247" t="str">
        <f>IF(ISNA(VLOOKUP($F94,'Classement-Equipe'!$M$7:$BB$206,O$4,FALSE))=FALSE,VLOOKUP($F94,'Classement-Equipe'!$M$7:$BB$206,O$4,FALSE),"")</f>
        <v/>
      </c>
      <c r="P94" s="119" t="str">
        <f>IF(ISNA(VLOOKUP($F94,'Classement-Equipe'!$M$7:$BB$206,P$4,FALSE))=FALSE,VLOOKUP($F94,'Classement-Equipe'!$M$7:$BB$206,P$4,FALSE),"")</f>
        <v/>
      </c>
      <c r="Q94" s="278" t="str">
        <f>IF(A94="","",IF(G94='Paramètres SERIES'!$K$12,SUMIF($A$6:$A$207,A94,$P$6:$P$207),""))</f>
        <v/>
      </c>
      <c r="R94" s="110" t="str">
        <f t="shared" si="5"/>
        <v/>
      </c>
      <c r="S94" s="112">
        <f t="shared" si="6"/>
        <v>0</v>
      </c>
      <c r="T94" t="str">
        <f t="shared" si="7"/>
        <v/>
      </c>
    </row>
    <row r="95" spans="1:20" hidden="1" x14ac:dyDescent="0.25">
      <c r="A95" s="426" t="str">
        <f>IF('Recensement des Equipes'!$A186="","",'Recensement des Equipes'!$A186)</f>
        <v/>
      </c>
      <c r="B95" s="119" t="e">
        <f>IF('Recensement des Equipes'!#REF!="","",'Recensement des Equipes'!#REF!)</f>
        <v>#REF!</v>
      </c>
      <c r="C95" s="110" t="e">
        <f>IF('Recensement des Equipes'!#REF!="","",'Recensement des Equipes'!#REF!)</f>
        <v>#REF!</v>
      </c>
      <c r="D95" s="112" t="e">
        <f>IF('Recensement des Equipes'!#REF!="","",'Recensement des Equipes'!#REF!)</f>
        <v>#REF!</v>
      </c>
      <c r="E95" s="168" t="e">
        <f>IF('Recensement des Equipes'!#REF!="","",'Recensement des Equipes'!#REF!)</f>
        <v>#REF!</v>
      </c>
      <c r="F95" s="119" t="str">
        <f t="shared" si="4"/>
        <v/>
      </c>
      <c r="G95" s="112" t="str">
        <f>IF(A95="","",VLOOKUP(A95,Equipes!$A$5:$J$26,10,FALSE))</f>
        <v/>
      </c>
      <c r="H95" s="276" t="str">
        <f>IF(ISNA(VLOOKUP($F95,'Classement-Equipe'!$M$7:$BB$206,H$4,FALSE))=FALSE,VLOOKUP($F95,'Classement-Equipe'!$M$7:$BB$206,H$4,FALSE),"")</f>
        <v/>
      </c>
      <c r="I95" s="110" t="str">
        <f>IF(ISNA(VLOOKUP($F95,'Classement-Equipe'!$M$7:$BB$206,I$4,FALSE))=FALSE,VLOOKUP($F95,'Classement-Equipe'!$M$7:$BB$206,I$4,FALSE),"")</f>
        <v/>
      </c>
      <c r="J95" s="110" t="str">
        <f>IF(ISNA(VLOOKUP($F95,'Classement-Equipe'!$M$7:$BB$206,J$4,FALSE))=FALSE,VLOOKUP($F95,'Classement-Equipe'!$M$7:$BB$206,J$4,FALSE),"")</f>
        <v/>
      </c>
      <c r="K95" s="110" t="str">
        <f>IF(ISNA(VLOOKUP($F95,'Classement-Equipe'!$M$7:$BB$206,K$4,FALSE))=FALSE,VLOOKUP($F95,'Classement-Equipe'!$M$7:$BB$206,K$4,FALSE),"")</f>
        <v/>
      </c>
      <c r="L95" s="110" t="str">
        <f>IF(ISNA(VLOOKUP($F95,'Classement-Equipe'!$M$7:$BB$206,L$4,FALSE))=FALSE,VLOOKUP($F95,'Classement-Equipe'!$M$7:$BB$206,L$4,FALSE),"")</f>
        <v/>
      </c>
      <c r="M95" s="110" t="str">
        <f>IF(ISNA(VLOOKUP($F95,'Classement-Equipe'!$M$7:$BB$206,M$4,FALSE))=FALSE,VLOOKUP($F95,'Classement-Equipe'!$M$7:$BB$206,M$4,FALSE),"")</f>
        <v/>
      </c>
      <c r="N95" s="110" t="str">
        <f>IF(ISNA(VLOOKUP($F95,'Classement-Equipe'!$M$7:$BB$206,N$4,FALSE))=FALSE,VLOOKUP($F95,'Classement-Equipe'!$M$7:$BB$206,N$4,FALSE),"")</f>
        <v/>
      </c>
      <c r="O95" s="247" t="str">
        <f>IF(ISNA(VLOOKUP($F95,'Classement-Equipe'!$M$7:$BB$206,O$4,FALSE))=FALSE,VLOOKUP($F95,'Classement-Equipe'!$M$7:$BB$206,O$4,FALSE),"")</f>
        <v/>
      </c>
      <c r="P95" s="119" t="str">
        <f>IF(ISNA(VLOOKUP($F95,'Classement-Equipe'!$M$7:$BB$206,P$4,FALSE))=FALSE,VLOOKUP($F95,'Classement-Equipe'!$M$7:$BB$206,P$4,FALSE),"")</f>
        <v/>
      </c>
      <c r="Q95" s="278" t="str">
        <f>IF(A95="","",IF(G95='Paramètres SERIES'!$K$12,SUMIF($A$6:$A$207,A95,$P$6:$P$207),""))</f>
        <v/>
      </c>
      <c r="R95" s="110" t="str">
        <f t="shared" si="5"/>
        <v/>
      </c>
      <c r="S95" s="112">
        <f t="shared" si="6"/>
        <v>0</v>
      </c>
      <c r="T95" t="str">
        <f t="shared" si="7"/>
        <v/>
      </c>
    </row>
    <row r="96" spans="1:20" hidden="1" x14ac:dyDescent="0.25">
      <c r="A96" s="426" t="str">
        <f>IF('Recensement des Equipes'!$A187="","",'Recensement des Equipes'!$A187)</f>
        <v/>
      </c>
      <c r="B96" s="119" t="e">
        <f>IF('Recensement des Equipes'!#REF!="","",'Recensement des Equipes'!#REF!)</f>
        <v>#REF!</v>
      </c>
      <c r="C96" s="110" t="e">
        <f>IF('Recensement des Equipes'!#REF!="","",'Recensement des Equipes'!#REF!)</f>
        <v>#REF!</v>
      </c>
      <c r="D96" s="112" t="e">
        <f>IF('Recensement des Equipes'!#REF!="","",'Recensement des Equipes'!#REF!)</f>
        <v>#REF!</v>
      </c>
      <c r="E96" s="168" t="e">
        <f>IF('Recensement des Equipes'!#REF!="","",'Recensement des Equipes'!#REF!)</f>
        <v>#REF!</v>
      </c>
      <c r="F96" s="119" t="str">
        <f t="shared" si="4"/>
        <v/>
      </c>
      <c r="G96" s="112" t="str">
        <f>IF(A96="","",VLOOKUP(A96,Equipes!$A$5:$J$26,10,FALSE))</f>
        <v/>
      </c>
      <c r="H96" s="276" t="str">
        <f>IF(ISNA(VLOOKUP($F96,'Classement-Equipe'!$M$7:$BB$206,H$4,FALSE))=FALSE,VLOOKUP($F96,'Classement-Equipe'!$M$7:$BB$206,H$4,FALSE),"")</f>
        <v/>
      </c>
      <c r="I96" s="110" t="str">
        <f>IF(ISNA(VLOOKUP($F96,'Classement-Equipe'!$M$7:$BB$206,I$4,FALSE))=FALSE,VLOOKUP($F96,'Classement-Equipe'!$M$7:$BB$206,I$4,FALSE),"")</f>
        <v/>
      </c>
      <c r="J96" s="110" t="str">
        <f>IF(ISNA(VLOOKUP($F96,'Classement-Equipe'!$M$7:$BB$206,J$4,FALSE))=FALSE,VLOOKUP($F96,'Classement-Equipe'!$M$7:$BB$206,J$4,FALSE),"")</f>
        <v/>
      </c>
      <c r="K96" s="110" t="str">
        <f>IF(ISNA(VLOOKUP($F96,'Classement-Equipe'!$M$7:$BB$206,K$4,FALSE))=FALSE,VLOOKUP($F96,'Classement-Equipe'!$M$7:$BB$206,K$4,FALSE),"")</f>
        <v/>
      </c>
      <c r="L96" s="110" t="str">
        <f>IF(ISNA(VLOOKUP($F96,'Classement-Equipe'!$M$7:$BB$206,L$4,FALSE))=FALSE,VLOOKUP($F96,'Classement-Equipe'!$M$7:$BB$206,L$4,FALSE),"")</f>
        <v/>
      </c>
      <c r="M96" s="110" t="str">
        <f>IF(ISNA(VLOOKUP($F96,'Classement-Equipe'!$M$7:$BB$206,M$4,FALSE))=FALSE,VLOOKUP($F96,'Classement-Equipe'!$M$7:$BB$206,M$4,FALSE),"")</f>
        <v/>
      </c>
      <c r="N96" s="110" t="str">
        <f>IF(ISNA(VLOOKUP($F96,'Classement-Equipe'!$M$7:$BB$206,N$4,FALSE))=FALSE,VLOOKUP($F96,'Classement-Equipe'!$M$7:$BB$206,N$4,FALSE),"")</f>
        <v/>
      </c>
      <c r="O96" s="247" t="str">
        <f>IF(ISNA(VLOOKUP($F96,'Classement-Equipe'!$M$7:$BB$206,O$4,FALSE))=FALSE,VLOOKUP($F96,'Classement-Equipe'!$M$7:$BB$206,O$4,FALSE),"")</f>
        <v/>
      </c>
      <c r="P96" s="119" t="str">
        <f>IF(ISNA(VLOOKUP($F96,'Classement-Equipe'!$M$7:$BB$206,P$4,FALSE))=FALSE,VLOOKUP($F96,'Classement-Equipe'!$M$7:$BB$206,P$4,FALSE),"")</f>
        <v/>
      </c>
      <c r="Q96" s="278" t="str">
        <f>IF(A96="","",IF(G96='Paramètres SERIES'!$K$12,SUMIF($A$6:$A$207,A96,$P$6:$P$207),""))</f>
        <v/>
      </c>
      <c r="R96" s="110" t="str">
        <f t="shared" si="5"/>
        <v/>
      </c>
      <c r="S96" s="112">
        <f t="shared" si="6"/>
        <v>0</v>
      </c>
      <c r="T96" t="str">
        <f t="shared" si="7"/>
        <v/>
      </c>
    </row>
    <row r="97" spans="1:20" hidden="1" x14ac:dyDescent="0.25">
      <c r="A97" s="426" t="str">
        <f>IF('Recensement des Equipes'!$A188="","",'Recensement des Equipes'!$A188)</f>
        <v/>
      </c>
      <c r="B97" s="119" t="e">
        <f>IF('Recensement des Equipes'!#REF!="","",'Recensement des Equipes'!#REF!)</f>
        <v>#REF!</v>
      </c>
      <c r="C97" s="110" t="e">
        <f>IF('Recensement des Equipes'!#REF!="","",'Recensement des Equipes'!#REF!)</f>
        <v>#REF!</v>
      </c>
      <c r="D97" s="112" t="e">
        <f>IF('Recensement des Equipes'!#REF!="","",'Recensement des Equipes'!#REF!)</f>
        <v>#REF!</v>
      </c>
      <c r="E97" s="168" t="e">
        <f>IF('Recensement des Equipes'!#REF!="","",'Recensement des Equipes'!#REF!)</f>
        <v>#REF!</v>
      </c>
      <c r="F97" s="119" t="str">
        <f t="shared" si="4"/>
        <v/>
      </c>
      <c r="G97" s="112" t="str">
        <f>IF(A97="","",VLOOKUP(A97,Equipes!$A$5:$J$26,10,FALSE))</f>
        <v/>
      </c>
      <c r="H97" s="276" t="str">
        <f>IF(ISNA(VLOOKUP($F97,'Classement-Equipe'!$M$7:$BB$206,H$4,FALSE))=FALSE,VLOOKUP($F97,'Classement-Equipe'!$M$7:$BB$206,H$4,FALSE),"")</f>
        <v/>
      </c>
      <c r="I97" s="110" t="str">
        <f>IF(ISNA(VLOOKUP($F97,'Classement-Equipe'!$M$7:$BB$206,I$4,FALSE))=FALSE,VLOOKUP($F97,'Classement-Equipe'!$M$7:$BB$206,I$4,FALSE),"")</f>
        <v/>
      </c>
      <c r="J97" s="110" t="str">
        <f>IF(ISNA(VLOOKUP($F97,'Classement-Equipe'!$M$7:$BB$206,J$4,FALSE))=FALSE,VLOOKUP($F97,'Classement-Equipe'!$M$7:$BB$206,J$4,FALSE),"")</f>
        <v/>
      </c>
      <c r="K97" s="110" t="str">
        <f>IF(ISNA(VLOOKUP($F97,'Classement-Equipe'!$M$7:$BB$206,K$4,FALSE))=FALSE,VLOOKUP($F97,'Classement-Equipe'!$M$7:$BB$206,K$4,FALSE),"")</f>
        <v/>
      </c>
      <c r="L97" s="110" t="str">
        <f>IF(ISNA(VLOOKUP($F97,'Classement-Equipe'!$M$7:$BB$206,L$4,FALSE))=FALSE,VLOOKUP($F97,'Classement-Equipe'!$M$7:$BB$206,L$4,FALSE),"")</f>
        <v/>
      </c>
      <c r="M97" s="110" t="str">
        <f>IF(ISNA(VLOOKUP($F97,'Classement-Equipe'!$M$7:$BB$206,M$4,FALSE))=FALSE,VLOOKUP($F97,'Classement-Equipe'!$M$7:$BB$206,M$4,FALSE),"")</f>
        <v/>
      </c>
      <c r="N97" s="110" t="str">
        <f>IF(ISNA(VLOOKUP($F97,'Classement-Equipe'!$M$7:$BB$206,N$4,FALSE))=FALSE,VLOOKUP($F97,'Classement-Equipe'!$M$7:$BB$206,N$4,FALSE),"")</f>
        <v/>
      </c>
      <c r="O97" s="247" t="str">
        <f>IF(ISNA(VLOOKUP($F97,'Classement-Equipe'!$M$7:$BB$206,O$4,FALSE))=FALSE,VLOOKUP($F97,'Classement-Equipe'!$M$7:$BB$206,O$4,FALSE),"")</f>
        <v/>
      </c>
      <c r="P97" s="119" t="str">
        <f>IF(ISNA(VLOOKUP($F97,'Classement-Equipe'!$M$7:$BB$206,P$4,FALSE))=FALSE,VLOOKUP($F97,'Classement-Equipe'!$M$7:$BB$206,P$4,FALSE),"")</f>
        <v/>
      </c>
      <c r="Q97" s="278" t="str">
        <f>IF(A97="","",IF(G97='Paramètres SERIES'!$K$12,SUMIF($A$6:$A$207,A97,$P$6:$P$207),""))</f>
        <v/>
      </c>
      <c r="R97" s="110" t="str">
        <f t="shared" si="5"/>
        <v/>
      </c>
      <c r="S97" s="112">
        <f t="shared" si="6"/>
        <v>0</v>
      </c>
      <c r="T97" t="str">
        <f t="shared" si="7"/>
        <v/>
      </c>
    </row>
    <row r="98" spans="1:20" hidden="1" x14ac:dyDescent="0.25">
      <c r="A98" s="426" t="str">
        <f>IF('Recensement des Equipes'!$A189="","",'Recensement des Equipes'!$A189)</f>
        <v/>
      </c>
      <c r="B98" s="119" t="e">
        <f>IF('Recensement des Equipes'!#REF!="","",'Recensement des Equipes'!#REF!)</f>
        <v>#REF!</v>
      </c>
      <c r="C98" s="110" t="e">
        <f>IF('Recensement des Equipes'!#REF!="","",'Recensement des Equipes'!#REF!)</f>
        <v>#REF!</v>
      </c>
      <c r="D98" s="112" t="e">
        <f>IF('Recensement des Equipes'!#REF!="","",'Recensement des Equipes'!#REF!)</f>
        <v>#REF!</v>
      </c>
      <c r="E98" s="168" t="e">
        <f>IF('Recensement des Equipes'!#REF!="","",'Recensement des Equipes'!#REF!)</f>
        <v>#REF!</v>
      </c>
      <c r="F98" s="119" t="str">
        <f t="shared" si="4"/>
        <v/>
      </c>
      <c r="G98" s="112" t="str">
        <f>IF(A98="","",VLOOKUP(A98,Equipes!$A$5:$J$26,10,FALSE))</f>
        <v/>
      </c>
      <c r="H98" s="276" t="str">
        <f>IF(ISNA(VLOOKUP($F98,'Classement-Equipe'!$M$7:$BB$206,H$4,FALSE))=FALSE,VLOOKUP($F98,'Classement-Equipe'!$M$7:$BB$206,H$4,FALSE),"")</f>
        <v/>
      </c>
      <c r="I98" s="110" t="str">
        <f>IF(ISNA(VLOOKUP($F98,'Classement-Equipe'!$M$7:$BB$206,I$4,FALSE))=FALSE,VLOOKUP($F98,'Classement-Equipe'!$M$7:$BB$206,I$4,FALSE),"")</f>
        <v/>
      </c>
      <c r="J98" s="110" t="str">
        <f>IF(ISNA(VLOOKUP($F98,'Classement-Equipe'!$M$7:$BB$206,J$4,FALSE))=FALSE,VLOOKUP($F98,'Classement-Equipe'!$M$7:$BB$206,J$4,FALSE),"")</f>
        <v/>
      </c>
      <c r="K98" s="110" t="str">
        <f>IF(ISNA(VLOOKUP($F98,'Classement-Equipe'!$M$7:$BB$206,K$4,FALSE))=FALSE,VLOOKUP($F98,'Classement-Equipe'!$M$7:$BB$206,K$4,FALSE),"")</f>
        <v/>
      </c>
      <c r="L98" s="110" t="str">
        <f>IF(ISNA(VLOOKUP($F98,'Classement-Equipe'!$M$7:$BB$206,L$4,FALSE))=FALSE,VLOOKUP($F98,'Classement-Equipe'!$M$7:$BB$206,L$4,FALSE),"")</f>
        <v/>
      </c>
      <c r="M98" s="110" t="str">
        <f>IF(ISNA(VLOOKUP($F98,'Classement-Equipe'!$M$7:$BB$206,M$4,FALSE))=FALSE,VLOOKUP($F98,'Classement-Equipe'!$M$7:$BB$206,M$4,FALSE),"")</f>
        <v/>
      </c>
      <c r="N98" s="110" t="str">
        <f>IF(ISNA(VLOOKUP($F98,'Classement-Equipe'!$M$7:$BB$206,N$4,FALSE))=FALSE,VLOOKUP($F98,'Classement-Equipe'!$M$7:$BB$206,N$4,FALSE),"")</f>
        <v/>
      </c>
      <c r="O98" s="247" t="str">
        <f>IF(ISNA(VLOOKUP($F98,'Classement-Equipe'!$M$7:$BB$206,O$4,FALSE))=FALSE,VLOOKUP($F98,'Classement-Equipe'!$M$7:$BB$206,O$4,FALSE),"")</f>
        <v/>
      </c>
      <c r="P98" s="119" t="str">
        <f>IF(ISNA(VLOOKUP($F98,'Classement-Equipe'!$M$7:$BB$206,P$4,FALSE))=FALSE,VLOOKUP($F98,'Classement-Equipe'!$M$7:$BB$206,P$4,FALSE),"")</f>
        <v/>
      </c>
      <c r="Q98" s="278" t="str">
        <f>IF(A98="","",IF(G98='Paramètres SERIES'!$K$12,SUMIF($A$6:$A$207,A98,$P$6:$P$207),""))</f>
        <v/>
      </c>
      <c r="R98" s="110" t="str">
        <f t="shared" si="5"/>
        <v/>
      </c>
      <c r="S98" s="112">
        <f t="shared" si="6"/>
        <v>0</v>
      </c>
      <c r="T98" t="str">
        <f t="shared" si="7"/>
        <v/>
      </c>
    </row>
    <row r="99" spans="1:20" hidden="1" x14ac:dyDescent="0.25">
      <c r="A99" s="426" t="str">
        <f>IF('Recensement des Equipes'!$A190="","",'Recensement des Equipes'!$A190)</f>
        <v/>
      </c>
      <c r="B99" s="119" t="e">
        <f>IF('Recensement des Equipes'!#REF!="","",'Recensement des Equipes'!#REF!)</f>
        <v>#REF!</v>
      </c>
      <c r="C99" s="110" t="e">
        <f>IF('Recensement des Equipes'!#REF!="","",'Recensement des Equipes'!#REF!)</f>
        <v>#REF!</v>
      </c>
      <c r="D99" s="112" t="e">
        <f>IF('Recensement des Equipes'!#REF!="","",'Recensement des Equipes'!#REF!)</f>
        <v>#REF!</v>
      </c>
      <c r="E99" s="168" t="e">
        <f>IF('Recensement des Equipes'!#REF!="","",'Recensement des Equipes'!#REF!)</f>
        <v>#REF!</v>
      </c>
      <c r="F99" s="119" t="str">
        <f t="shared" si="4"/>
        <v/>
      </c>
      <c r="G99" s="112" t="str">
        <f>IF(A99="","",VLOOKUP(A99,Equipes!$A$5:$J$26,10,FALSE))</f>
        <v/>
      </c>
      <c r="H99" s="276" t="str">
        <f>IF(ISNA(VLOOKUP($F99,'Classement-Equipe'!$M$7:$BB$206,H$4,FALSE))=FALSE,VLOOKUP($F99,'Classement-Equipe'!$M$7:$BB$206,H$4,FALSE),"")</f>
        <v/>
      </c>
      <c r="I99" s="110" t="str">
        <f>IF(ISNA(VLOOKUP($F99,'Classement-Equipe'!$M$7:$BB$206,I$4,FALSE))=FALSE,VLOOKUP($F99,'Classement-Equipe'!$M$7:$BB$206,I$4,FALSE),"")</f>
        <v/>
      </c>
      <c r="J99" s="110" t="str">
        <f>IF(ISNA(VLOOKUP($F99,'Classement-Equipe'!$M$7:$BB$206,J$4,FALSE))=FALSE,VLOOKUP($F99,'Classement-Equipe'!$M$7:$BB$206,J$4,FALSE),"")</f>
        <v/>
      </c>
      <c r="K99" s="110" t="str">
        <f>IF(ISNA(VLOOKUP($F99,'Classement-Equipe'!$M$7:$BB$206,K$4,FALSE))=FALSE,VLOOKUP($F99,'Classement-Equipe'!$M$7:$BB$206,K$4,FALSE),"")</f>
        <v/>
      </c>
      <c r="L99" s="110" t="str">
        <f>IF(ISNA(VLOOKUP($F99,'Classement-Equipe'!$M$7:$BB$206,L$4,FALSE))=FALSE,VLOOKUP($F99,'Classement-Equipe'!$M$7:$BB$206,L$4,FALSE),"")</f>
        <v/>
      </c>
      <c r="M99" s="110" t="str">
        <f>IF(ISNA(VLOOKUP($F99,'Classement-Equipe'!$M$7:$BB$206,M$4,FALSE))=FALSE,VLOOKUP($F99,'Classement-Equipe'!$M$7:$BB$206,M$4,FALSE),"")</f>
        <v/>
      </c>
      <c r="N99" s="110" t="str">
        <f>IF(ISNA(VLOOKUP($F99,'Classement-Equipe'!$M$7:$BB$206,N$4,FALSE))=FALSE,VLOOKUP($F99,'Classement-Equipe'!$M$7:$BB$206,N$4,FALSE),"")</f>
        <v/>
      </c>
      <c r="O99" s="247" t="str">
        <f>IF(ISNA(VLOOKUP($F99,'Classement-Equipe'!$M$7:$BB$206,O$4,FALSE))=FALSE,VLOOKUP($F99,'Classement-Equipe'!$M$7:$BB$206,O$4,FALSE),"")</f>
        <v/>
      </c>
      <c r="P99" s="119" t="str">
        <f>IF(ISNA(VLOOKUP($F99,'Classement-Equipe'!$M$7:$BB$206,P$4,FALSE))=FALSE,VLOOKUP($F99,'Classement-Equipe'!$M$7:$BB$206,P$4,FALSE),"")</f>
        <v/>
      </c>
      <c r="Q99" s="278" t="str">
        <f>IF(A99="","",IF(G99='Paramètres SERIES'!$K$12,SUMIF($A$6:$A$207,A99,$P$6:$P$207),""))</f>
        <v/>
      </c>
      <c r="R99" s="110" t="str">
        <f t="shared" si="5"/>
        <v/>
      </c>
      <c r="S99" s="112">
        <f t="shared" si="6"/>
        <v>0</v>
      </c>
      <c r="T99" t="str">
        <f t="shared" si="7"/>
        <v/>
      </c>
    </row>
    <row r="100" spans="1:20" hidden="1" x14ac:dyDescent="0.25">
      <c r="A100" s="426" t="str">
        <f>IF('Recensement des Equipes'!$A191="","",'Recensement des Equipes'!$A191)</f>
        <v/>
      </c>
      <c r="B100" s="119" t="e">
        <f>IF('Recensement des Equipes'!#REF!="","",'Recensement des Equipes'!#REF!)</f>
        <v>#REF!</v>
      </c>
      <c r="C100" s="110" t="e">
        <f>IF('Recensement des Equipes'!#REF!="","",'Recensement des Equipes'!#REF!)</f>
        <v>#REF!</v>
      </c>
      <c r="D100" s="112" t="e">
        <f>IF('Recensement des Equipes'!#REF!="","",'Recensement des Equipes'!#REF!)</f>
        <v>#REF!</v>
      </c>
      <c r="E100" s="168" t="e">
        <f>IF('Recensement des Equipes'!#REF!="","",'Recensement des Equipes'!#REF!)</f>
        <v>#REF!</v>
      </c>
      <c r="F100" s="119" t="str">
        <f t="shared" si="4"/>
        <v/>
      </c>
      <c r="G100" s="112" t="str">
        <f>IF(A100="","",VLOOKUP(A100,Equipes!$A$5:$J$26,10,FALSE))</f>
        <v/>
      </c>
      <c r="H100" s="276" t="str">
        <f>IF(ISNA(VLOOKUP($F100,'Classement-Equipe'!$M$7:$BB$206,H$4,FALSE))=FALSE,VLOOKUP($F100,'Classement-Equipe'!$M$7:$BB$206,H$4,FALSE),"")</f>
        <v/>
      </c>
      <c r="I100" s="110" t="str">
        <f>IF(ISNA(VLOOKUP($F100,'Classement-Equipe'!$M$7:$BB$206,I$4,FALSE))=FALSE,VLOOKUP($F100,'Classement-Equipe'!$M$7:$BB$206,I$4,FALSE),"")</f>
        <v/>
      </c>
      <c r="J100" s="110" t="str">
        <f>IF(ISNA(VLOOKUP($F100,'Classement-Equipe'!$M$7:$BB$206,J$4,FALSE))=FALSE,VLOOKUP($F100,'Classement-Equipe'!$M$7:$BB$206,J$4,FALSE),"")</f>
        <v/>
      </c>
      <c r="K100" s="110" t="str">
        <f>IF(ISNA(VLOOKUP($F100,'Classement-Equipe'!$M$7:$BB$206,K$4,FALSE))=FALSE,VLOOKUP($F100,'Classement-Equipe'!$M$7:$BB$206,K$4,FALSE),"")</f>
        <v/>
      </c>
      <c r="L100" s="110" t="str">
        <f>IF(ISNA(VLOOKUP($F100,'Classement-Equipe'!$M$7:$BB$206,L$4,FALSE))=FALSE,VLOOKUP($F100,'Classement-Equipe'!$M$7:$BB$206,L$4,FALSE),"")</f>
        <v/>
      </c>
      <c r="M100" s="110" t="str">
        <f>IF(ISNA(VLOOKUP($F100,'Classement-Equipe'!$M$7:$BB$206,M$4,FALSE))=FALSE,VLOOKUP($F100,'Classement-Equipe'!$M$7:$BB$206,M$4,FALSE),"")</f>
        <v/>
      </c>
      <c r="N100" s="110" t="str">
        <f>IF(ISNA(VLOOKUP($F100,'Classement-Equipe'!$M$7:$BB$206,N$4,FALSE))=FALSE,VLOOKUP($F100,'Classement-Equipe'!$M$7:$BB$206,N$4,FALSE),"")</f>
        <v/>
      </c>
      <c r="O100" s="247" t="str">
        <f>IF(ISNA(VLOOKUP($F100,'Classement-Equipe'!$M$7:$BB$206,O$4,FALSE))=FALSE,VLOOKUP($F100,'Classement-Equipe'!$M$7:$BB$206,O$4,FALSE),"")</f>
        <v/>
      </c>
      <c r="P100" s="119" t="str">
        <f>IF(ISNA(VLOOKUP($F100,'Classement-Equipe'!$M$7:$BB$206,P$4,FALSE))=FALSE,VLOOKUP($F100,'Classement-Equipe'!$M$7:$BB$206,P$4,FALSE),"")</f>
        <v/>
      </c>
      <c r="Q100" s="278" t="str">
        <f>IF(A100="","",IF(G100='Paramètres SERIES'!$K$12,SUMIF($A$6:$A$207,A100,$P$6:$P$207),""))</f>
        <v/>
      </c>
      <c r="R100" s="110" t="str">
        <f t="shared" si="5"/>
        <v/>
      </c>
      <c r="S100" s="112">
        <f t="shared" si="6"/>
        <v>0</v>
      </c>
      <c r="T100" t="str">
        <f t="shared" si="7"/>
        <v/>
      </c>
    </row>
    <row r="101" spans="1:20" hidden="1" x14ac:dyDescent="0.25">
      <c r="A101" s="426" t="str">
        <f>IF('Recensement des Equipes'!$A192="","",'Recensement des Equipes'!$A192)</f>
        <v/>
      </c>
      <c r="B101" s="119" t="e">
        <f>IF('Recensement des Equipes'!#REF!="","",'Recensement des Equipes'!#REF!)</f>
        <v>#REF!</v>
      </c>
      <c r="C101" s="110" t="e">
        <f>IF('Recensement des Equipes'!#REF!="","",'Recensement des Equipes'!#REF!)</f>
        <v>#REF!</v>
      </c>
      <c r="D101" s="112" t="e">
        <f>IF('Recensement des Equipes'!#REF!="","",'Recensement des Equipes'!#REF!)</f>
        <v>#REF!</v>
      </c>
      <c r="E101" s="168" t="e">
        <f>IF('Recensement des Equipes'!#REF!="","",'Recensement des Equipes'!#REF!)</f>
        <v>#REF!</v>
      </c>
      <c r="F101" s="119" t="str">
        <f t="shared" si="4"/>
        <v/>
      </c>
      <c r="G101" s="112" t="str">
        <f>IF(A101="","",VLOOKUP(A101,Equipes!$A$5:$J$26,10,FALSE))</f>
        <v/>
      </c>
      <c r="H101" s="276" t="str">
        <f>IF(ISNA(VLOOKUP($F101,'Classement-Equipe'!$M$7:$BB$206,H$4,FALSE))=FALSE,VLOOKUP($F101,'Classement-Equipe'!$M$7:$BB$206,H$4,FALSE),"")</f>
        <v/>
      </c>
      <c r="I101" s="110" t="str">
        <f>IF(ISNA(VLOOKUP($F101,'Classement-Equipe'!$M$7:$BB$206,I$4,FALSE))=FALSE,VLOOKUP($F101,'Classement-Equipe'!$M$7:$BB$206,I$4,FALSE),"")</f>
        <v/>
      </c>
      <c r="J101" s="110" t="str">
        <f>IF(ISNA(VLOOKUP($F101,'Classement-Equipe'!$M$7:$BB$206,J$4,FALSE))=FALSE,VLOOKUP($F101,'Classement-Equipe'!$M$7:$BB$206,J$4,FALSE),"")</f>
        <v/>
      </c>
      <c r="K101" s="110" t="str">
        <f>IF(ISNA(VLOOKUP($F101,'Classement-Equipe'!$M$7:$BB$206,K$4,FALSE))=FALSE,VLOOKUP($F101,'Classement-Equipe'!$M$7:$BB$206,K$4,FALSE),"")</f>
        <v/>
      </c>
      <c r="L101" s="110" t="str">
        <f>IF(ISNA(VLOOKUP($F101,'Classement-Equipe'!$M$7:$BB$206,L$4,FALSE))=FALSE,VLOOKUP($F101,'Classement-Equipe'!$M$7:$BB$206,L$4,FALSE),"")</f>
        <v/>
      </c>
      <c r="M101" s="110" t="str">
        <f>IF(ISNA(VLOOKUP($F101,'Classement-Equipe'!$M$7:$BB$206,M$4,FALSE))=FALSE,VLOOKUP($F101,'Classement-Equipe'!$M$7:$BB$206,M$4,FALSE),"")</f>
        <v/>
      </c>
      <c r="N101" s="110" t="str">
        <f>IF(ISNA(VLOOKUP($F101,'Classement-Equipe'!$M$7:$BB$206,N$4,FALSE))=FALSE,VLOOKUP($F101,'Classement-Equipe'!$M$7:$BB$206,N$4,FALSE),"")</f>
        <v/>
      </c>
      <c r="O101" s="247" t="str">
        <f>IF(ISNA(VLOOKUP($F101,'Classement-Equipe'!$M$7:$BB$206,O$4,FALSE))=FALSE,VLOOKUP($F101,'Classement-Equipe'!$M$7:$BB$206,O$4,FALSE),"")</f>
        <v/>
      </c>
      <c r="P101" s="119" t="str">
        <f>IF(ISNA(VLOOKUP($F101,'Classement-Equipe'!$M$7:$BB$206,P$4,FALSE))=FALSE,VLOOKUP($F101,'Classement-Equipe'!$M$7:$BB$206,P$4,FALSE),"")</f>
        <v/>
      </c>
      <c r="Q101" s="278" t="str">
        <f>IF(A101="","",IF(G101='Paramètres SERIES'!$K$12,SUMIF($A$6:$A$207,A101,$P$6:$P$207),""))</f>
        <v/>
      </c>
      <c r="R101" s="110" t="str">
        <f t="shared" si="5"/>
        <v/>
      </c>
      <c r="S101" s="112">
        <f t="shared" si="6"/>
        <v>0</v>
      </c>
      <c r="T101" t="str">
        <f t="shared" si="7"/>
        <v/>
      </c>
    </row>
    <row r="102" spans="1:20" hidden="1" x14ac:dyDescent="0.25">
      <c r="A102" s="426" t="str">
        <f>IF('Recensement des Equipes'!$A193="","",'Recensement des Equipes'!$A193)</f>
        <v/>
      </c>
      <c r="B102" s="119" t="e">
        <f>IF('Recensement des Equipes'!#REF!="","",'Recensement des Equipes'!#REF!)</f>
        <v>#REF!</v>
      </c>
      <c r="C102" s="110" t="e">
        <f>IF('Recensement des Equipes'!#REF!="","",'Recensement des Equipes'!#REF!)</f>
        <v>#REF!</v>
      </c>
      <c r="D102" s="112" t="e">
        <f>IF('Recensement des Equipes'!#REF!="","",'Recensement des Equipes'!#REF!)</f>
        <v>#REF!</v>
      </c>
      <c r="E102" s="168" t="e">
        <f>IF('Recensement des Equipes'!#REF!="","",'Recensement des Equipes'!#REF!)</f>
        <v>#REF!</v>
      </c>
      <c r="F102" s="119" t="str">
        <f t="shared" si="4"/>
        <v/>
      </c>
      <c r="G102" s="112" t="str">
        <f>IF(A102="","",VLOOKUP(A102,Equipes!$A$5:$J$26,10,FALSE))</f>
        <v/>
      </c>
      <c r="H102" s="276" t="str">
        <f>IF(ISNA(VLOOKUP($F102,'Classement-Equipe'!$M$7:$BB$206,H$4,FALSE))=FALSE,VLOOKUP($F102,'Classement-Equipe'!$M$7:$BB$206,H$4,FALSE),"")</f>
        <v/>
      </c>
      <c r="I102" s="110" t="str">
        <f>IF(ISNA(VLOOKUP($F102,'Classement-Equipe'!$M$7:$BB$206,I$4,FALSE))=FALSE,VLOOKUP($F102,'Classement-Equipe'!$M$7:$BB$206,I$4,FALSE),"")</f>
        <v/>
      </c>
      <c r="J102" s="110" t="str">
        <f>IF(ISNA(VLOOKUP($F102,'Classement-Equipe'!$M$7:$BB$206,J$4,FALSE))=FALSE,VLOOKUP($F102,'Classement-Equipe'!$M$7:$BB$206,J$4,FALSE),"")</f>
        <v/>
      </c>
      <c r="K102" s="110" t="str">
        <f>IF(ISNA(VLOOKUP($F102,'Classement-Equipe'!$M$7:$BB$206,K$4,FALSE))=FALSE,VLOOKUP($F102,'Classement-Equipe'!$M$7:$BB$206,K$4,FALSE),"")</f>
        <v/>
      </c>
      <c r="L102" s="110" t="str">
        <f>IF(ISNA(VLOOKUP($F102,'Classement-Equipe'!$M$7:$BB$206,L$4,FALSE))=FALSE,VLOOKUP($F102,'Classement-Equipe'!$M$7:$BB$206,L$4,FALSE),"")</f>
        <v/>
      </c>
      <c r="M102" s="110" t="str">
        <f>IF(ISNA(VLOOKUP($F102,'Classement-Equipe'!$M$7:$BB$206,M$4,FALSE))=FALSE,VLOOKUP($F102,'Classement-Equipe'!$M$7:$BB$206,M$4,FALSE),"")</f>
        <v/>
      </c>
      <c r="N102" s="110" t="str">
        <f>IF(ISNA(VLOOKUP($F102,'Classement-Equipe'!$M$7:$BB$206,N$4,FALSE))=FALSE,VLOOKUP($F102,'Classement-Equipe'!$M$7:$BB$206,N$4,FALSE),"")</f>
        <v/>
      </c>
      <c r="O102" s="247" t="str">
        <f>IF(ISNA(VLOOKUP($F102,'Classement-Equipe'!$M$7:$BB$206,O$4,FALSE))=FALSE,VLOOKUP($F102,'Classement-Equipe'!$M$7:$BB$206,O$4,FALSE),"")</f>
        <v/>
      </c>
      <c r="P102" s="119" t="str">
        <f>IF(ISNA(VLOOKUP($F102,'Classement-Equipe'!$M$7:$BB$206,P$4,FALSE))=FALSE,VLOOKUP($F102,'Classement-Equipe'!$M$7:$BB$206,P$4,FALSE),"")</f>
        <v/>
      </c>
      <c r="Q102" s="278" t="str">
        <f>IF(A102="","",IF(G102='Paramètres SERIES'!$K$12,SUMIF($A$6:$A$207,A102,$P$6:$P$207),""))</f>
        <v/>
      </c>
      <c r="R102" s="110" t="str">
        <f t="shared" si="5"/>
        <v/>
      </c>
      <c r="S102" s="112">
        <f t="shared" si="6"/>
        <v>0</v>
      </c>
      <c r="T102" t="str">
        <f t="shared" si="7"/>
        <v/>
      </c>
    </row>
    <row r="103" spans="1:20" hidden="1" x14ac:dyDescent="0.25">
      <c r="A103" s="426" t="str">
        <f>IF('Recensement des Equipes'!$A194="","",'Recensement des Equipes'!$A194)</f>
        <v/>
      </c>
      <c r="B103" s="119" t="e">
        <f>IF('Recensement des Equipes'!#REF!="","",'Recensement des Equipes'!#REF!)</f>
        <v>#REF!</v>
      </c>
      <c r="C103" s="110" t="e">
        <f>IF('Recensement des Equipes'!#REF!="","",'Recensement des Equipes'!#REF!)</f>
        <v>#REF!</v>
      </c>
      <c r="D103" s="112" t="e">
        <f>IF('Recensement des Equipes'!#REF!="","",'Recensement des Equipes'!#REF!)</f>
        <v>#REF!</v>
      </c>
      <c r="E103" s="168" t="e">
        <f>IF('Recensement des Equipes'!#REF!="","",'Recensement des Equipes'!#REF!)</f>
        <v>#REF!</v>
      </c>
      <c r="F103" s="119" t="str">
        <f t="shared" si="4"/>
        <v/>
      </c>
      <c r="G103" s="112" t="str">
        <f>IF(A103="","",VLOOKUP(A103,Equipes!$A$5:$J$26,10,FALSE))</f>
        <v/>
      </c>
      <c r="H103" s="276" t="str">
        <f>IF(ISNA(VLOOKUP($F103,'Classement-Equipe'!$M$7:$BB$206,H$4,FALSE))=FALSE,VLOOKUP($F103,'Classement-Equipe'!$M$7:$BB$206,H$4,FALSE),"")</f>
        <v/>
      </c>
      <c r="I103" s="110" t="str">
        <f>IF(ISNA(VLOOKUP($F103,'Classement-Equipe'!$M$7:$BB$206,I$4,FALSE))=FALSE,VLOOKUP($F103,'Classement-Equipe'!$M$7:$BB$206,I$4,FALSE),"")</f>
        <v/>
      </c>
      <c r="J103" s="110" t="str">
        <f>IF(ISNA(VLOOKUP($F103,'Classement-Equipe'!$M$7:$BB$206,J$4,FALSE))=FALSE,VLOOKUP($F103,'Classement-Equipe'!$M$7:$BB$206,J$4,FALSE),"")</f>
        <v/>
      </c>
      <c r="K103" s="110" t="str">
        <f>IF(ISNA(VLOOKUP($F103,'Classement-Equipe'!$M$7:$BB$206,K$4,FALSE))=FALSE,VLOOKUP($F103,'Classement-Equipe'!$M$7:$BB$206,K$4,FALSE),"")</f>
        <v/>
      </c>
      <c r="L103" s="110" t="str">
        <f>IF(ISNA(VLOOKUP($F103,'Classement-Equipe'!$M$7:$BB$206,L$4,FALSE))=FALSE,VLOOKUP($F103,'Classement-Equipe'!$M$7:$BB$206,L$4,FALSE),"")</f>
        <v/>
      </c>
      <c r="M103" s="110" t="str">
        <f>IF(ISNA(VLOOKUP($F103,'Classement-Equipe'!$M$7:$BB$206,M$4,FALSE))=FALSE,VLOOKUP($F103,'Classement-Equipe'!$M$7:$BB$206,M$4,FALSE),"")</f>
        <v/>
      </c>
      <c r="N103" s="110" t="str">
        <f>IF(ISNA(VLOOKUP($F103,'Classement-Equipe'!$M$7:$BB$206,N$4,FALSE))=FALSE,VLOOKUP($F103,'Classement-Equipe'!$M$7:$BB$206,N$4,FALSE),"")</f>
        <v/>
      </c>
      <c r="O103" s="247" t="str">
        <f>IF(ISNA(VLOOKUP($F103,'Classement-Equipe'!$M$7:$BB$206,O$4,FALSE))=FALSE,VLOOKUP($F103,'Classement-Equipe'!$M$7:$BB$206,O$4,FALSE),"")</f>
        <v/>
      </c>
      <c r="P103" s="119" t="str">
        <f>IF(ISNA(VLOOKUP($F103,'Classement-Equipe'!$M$7:$BB$206,P$4,FALSE))=FALSE,VLOOKUP($F103,'Classement-Equipe'!$M$7:$BB$206,P$4,FALSE),"")</f>
        <v/>
      </c>
      <c r="Q103" s="278" t="str">
        <f>IF(A103="","",IF(G103='Paramètres SERIES'!$K$12,SUMIF($A$6:$A$207,A103,$P$6:$P$207),""))</f>
        <v/>
      </c>
      <c r="R103" s="110" t="str">
        <f t="shared" si="5"/>
        <v/>
      </c>
      <c r="S103" s="112">
        <f t="shared" si="6"/>
        <v>0</v>
      </c>
      <c r="T103" t="str">
        <f t="shared" si="7"/>
        <v/>
      </c>
    </row>
    <row r="104" spans="1:20" hidden="1" x14ac:dyDescent="0.25">
      <c r="A104" s="426" t="str">
        <f>IF('Recensement des Equipes'!$A195="","",'Recensement des Equipes'!$A195)</f>
        <v/>
      </c>
      <c r="B104" s="119" t="e">
        <f>IF('Recensement des Equipes'!#REF!="","",'Recensement des Equipes'!#REF!)</f>
        <v>#REF!</v>
      </c>
      <c r="C104" s="110" t="e">
        <f>IF('Recensement des Equipes'!#REF!="","",'Recensement des Equipes'!#REF!)</f>
        <v>#REF!</v>
      </c>
      <c r="D104" s="112" t="e">
        <f>IF('Recensement des Equipes'!#REF!="","",'Recensement des Equipes'!#REF!)</f>
        <v>#REF!</v>
      </c>
      <c r="E104" s="168" t="e">
        <f>IF('Recensement des Equipes'!#REF!="","",'Recensement des Equipes'!#REF!)</f>
        <v>#REF!</v>
      </c>
      <c r="F104" s="119" t="str">
        <f t="shared" si="4"/>
        <v/>
      </c>
      <c r="G104" s="112" t="str">
        <f>IF(A104="","",VLOOKUP(A104,Equipes!$A$5:$J$26,10,FALSE))</f>
        <v/>
      </c>
      <c r="H104" s="276" t="str">
        <f>IF(ISNA(VLOOKUP($F104,'Classement-Equipe'!$M$7:$BB$206,H$4,FALSE))=FALSE,VLOOKUP($F104,'Classement-Equipe'!$M$7:$BB$206,H$4,FALSE),"")</f>
        <v/>
      </c>
      <c r="I104" s="110" t="str">
        <f>IF(ISNA(VLOOKUP($F104,'Classement-Equipe'!$M$7:$BB$206,I$4,FALSE))=FALSE,VLOOKUP($F104,'Classement-Equipe'!$M$7:$BB$206,I$4,FALSE),"")</f>
        <v/>
      </c>
      <c r="J104" s="110" t="str">
        <f>IF(ISNA(VLOOKUP($F104,'Classement-Equipe'!$M$7:$BB$206,J$4,FALSE))=FALSE,VLOOKUP($F104,'Classement-Equipe'!$M$7:$BB$206,J$4,FALSE),"")</f>
        <v/>
      </c>
      <c r="K104" s="110" t="str">
        <f>IF(ISNA(VLOOKUP($F104,'Classement-Equipe'!$M$7:$BB$206,K$4,FALSE))=FALSE,VLOOKUP($F104,'Classement-Equipe'!$M$7:$BB$206,K$4,FALSE),"")</f>
        <v/>
      </c>
      <c r="L104" s="110" t="str">
        <f>IF(ISNA(VLOOKUP($F104,'Classement-Equipe'!$M$7:$BB$206,L$4,FALSE))=FALSE,VLOOKUP($F104,'Classement-Equipe'!$M$7:$BB$206,L$4,FALSE),"")</f>
        <v/>
      </c>
      <c r="M104" s="110" t="str">
        <f>IF(ISNA(VLOOKUP($F104,'Classement-Equipe'!$M$7:$BB$206,M$4,FALSE))=FALSE,VLOOKUP($F104,'Classement-Equipe'!$M$7:$BB$206,M$4,FALSE),"")</f>
        <v/>
      </c>
      <c r="N104" s="110" t="str">
        <f>IF(ISNA(VLOOKUP($F104,'Classement-Equipe'!$M$7:$BB$206,N$4,FALSE))=FALSE,VLOOKUP($F104,'Classement-Equipe'!$M$7:$BB$206,N$4,FALSE),"")</f>
        <v/>
      </c>
      <c r="O104" s="247" t="str">
        <f>IF(ISNA(VLOOKUP($F104,'Classement-Equipe'!$M$7:$BB$206,O$4,FALSE))=FALSE,VLOOKUP($F104,'Classement-Equipe'!$M$7:$BB$206,O$4,FALSE),"")</f>
        <v/>
      </c>
      <c r="P104" s="119" t="str">
        <f>IF(ISNA(VLOOKUP($F104,'Classement-Equipe'!$M$7:$BB$206,P$4,FALSE))=FALSE,VLOOKUP($F104,'Classement-Equipe'!$M$7:$BB$206,P$4,FALSE),"")</f>
        <v/>
      </c>
      <c r="Q104" s="278" t="str">
        <f>IF(A104="","",IF(G104='Paramètres SERIES'!$K$12,SUMIF($A$6:$A$207,A104,$P$6:$P$207),""))</f>
        <v/>
      </c>
      <c r="R104" s="110" t="str">
        <f t="shared" si="5"/>
        <v/>
      </c>
      <c r="S104" s="112">
        <f t="shared" si="6"/>
        <v>0</v>
      </c>
      <c r="T104" t="str">
        <f t="shared" si="7"/>
        <v/>
      </c>
    </row>
    <row r="105" spans="1:20" hidden="1" x14ac:dyDescent="0.25">
      <c r="A105" s="426" t="str">
        <f>IF('Recensement des Equipes'!$A196="","",'Recensement des Equipes'!$A196)</f>
        <v/>
      </c>
      <c r="B105" s="119" t="e">
        <f>IF('Recensement des Equipes'!#REF!="","",'Recensement des Equipes'!#REF!)</f>
        <v>#REF!</v>
      </c>
      <c r="C105" s="110" t="e">
        <f>IF('Recensement des Equipes'!#REF!="","",'Recensement des Equipes'!#REF!)</f>
        <v>#REF!</v>
      </c>
      <c r="D105" s="112" t="e">
        <f>IF('Recensement des Equipes'!#REF!="","",'Recensement des Equipes'!#REF!)</f>
        <v>#REF!</v>
      </c>
      <c r="E105" s="168" t="e">
        <f>IF('Recensement des Equipes'!#REF!="","",'Recensement des Equipes'!#REF!)</f>
        <v>#REF!</v>
      </c>
      <c r="F105" s="119" t="str">
        <f t="shared" si="4"/>
        <v/>
      </c>
      <c r="G105" s="112" t="str">
        <f>IF(A105="","",VLOOKUP(A105,Equipes!$A$5:$J$26,10,FALSE))</f>
        <v/>
      </c>
      <c r="H105" s="276" t="str">
        <f>IF(ISNA(VLOOKUP($F105,'Classement-Equipe'!$M$7:$BB$206,H$4,FALSE))=FALSE,VLOOKUP($F105,'Classement-Equipe'!$M$7:$BB$206,H$4,FALSE),"")</f>
        <v/>
      </c>
      <c r="I105" s="110" t="str">
        <f>IF(ISNA(VLOOKUP($F105,'Classement-Equipe'!$M$7:$BB$206,I$4,FALSE))=FALSE,VLOOKUP($F105,'Classement-Equipe'!$M$7:$BB$206,I$4,FALSE),"")</f>
        <v/>
      </c>
      <c r="J105" s="110" t="str">
        <f>IF(ISNA(VLOOKUP($F105,'Classement-Equipe'!$M$7:$BB$206,J$4,FALSE))=FALSE,VLOOKUP($F105,'Classement-Equipe'!$M$7:$BB$206,J$4,FALSE),"")</f>
        <v/>
      </c>
      <c r="K105" s="110" t="str">
        <f>IF(ISNA(VLOOKUP($F105,'Classement-Equipe'!$M$7:$BB$206,K$4,FALSE))=FALSE,VLOOKUP($F105,'Classement-Equipe'!$M$7:$BB$206,K$4,FALSE),"")</f>
        <v/>
      </c>
      <c r="L105" s="110" t="str">
        <f>IF(ISNA(VLOOKUP($F105,'Classement-Equipe'!$M$7:$BB$206,L$4,FALSE))=FALSE,VLOOKUP($F105,'Classement-Equipe'!$M$7:$BB$206,L$4,FALSE),"")</f>
        <v/>
      </c>
      <c r="M105" s="110" t="str">
        <f>IF(ISNA(VLOOKUP($F105,'Classement-Equipe'!$M$7:$BB$206,M$4,FALSE))=FALSE,VLOOKUP($F105,'Classement-Equipe'!$M$7:$BB$206,M$4,FALSE),"")</f>
        <v/>
      </c>
      <c r="N105" s="110" t="str">
        <f>IF(ISNA(VLOOKUP($F105,'Classement-Equipe'!$M$7:$BB$206,N$4,FALSE))=FALSE,VLOOKUP($F105,'Classement-Equipe'!$M$7:$BB$206,N$4,FALSE),"")</f>
        <v/>
      </c>
      <c r="O105" s="247" t="str">
        <f>IF(ISNA(VLOOKUP($F105,'Classement-Equipe'!$M$7:$BB$206,O$4,FALSE))=FALSE,VLOOKUP($F105,'Classement-Equipe'!$M$7:$BB$206,O$4,FALSE),"")</f>
        <v/>
      </c>
      <c r="P105" s="119" t="str">
        <f>IF(ISNA(VLOOKUP($F105,'Classement-Equipe'!$M$7:$BB$206,P$4,FALSE))=FALSE,VLOOKUP($F105,'Classement-Equipe'!$M$7:$BB$206,P$4,FALSE),"")</f>
        <v/>
      </c>
      <c r="Q105" s="278" t="str">
        <f>IF(A105="","",IF(G105='Paramètres SERIES'!$K$12,SUMIF($A$6:$A$207,A105,$P$6:$P$207),""))</f>
        <v/>
      </c>
      <c r="R105" s="110" t="str">
        <f t="shared" si="5"/>
        <v/>
      </c>
      <c r="S105" s="112">
        <f t="shared" si="6"/>
        <v>0</v>
      </c>
      <c r="T105" t="str">
        <f t="shared" si="7"/>
        <v/>
      </c>
    </row>
    <row r="106" spans="1:20" hidden="1" x14ac:dyDescent="0.25">
      <c r="A106" s="426" t="str">
        <f>IF('Recensement des Equipes'!$A197="","",'Recensement des Equipes'!$A197)</f>
        <v/>
      </c>
      <c r="B106" s="119" t="e">
        <f>IF('Recensement des Equipes'!#REF!="","",'Recensement des Equipes'!#REF!)</f>
        <v>#REF!</v>
      </c>
      <c r="C106" s="110" t="e">
        <f>IF('Recensement des Equipes'!#REF!="","",'Recensement des Equipes'!#REF!)</f>
        <v>#REF!</v>
      </c>
      <c r="D106" s="112" t="e">
        <f>IF('Recensement des Equipes'!#REF!="","",'Recensement des Equipes'!#REF!)</f>
        <v>#REF!</v>
      </c>
      <c r="E106" s="168" t="e">
        <f>IF('Recensement des Equipes'!#REF!="","",'Recensement des Equipes'!#REF!)</f>
        <v>#REF!</v>
      </c>
      <c r="F106" s="119" t="str">
        <f t="shared" si="4"/>
        <v/>
      </c>
      <c r="G106" s="112" t="str">
        <f>IF(A106="","",VLOOKUP(A106,Equipes!$A$5:$J$26,10,FALSE))</f>
        <v/>
      </c>
      <c r="H106" s="276" t="str">
        <f>IF(ISNA(VLOOKUP($F106,'Classement-Equipe'!$M$7:$BB$206,H$4,FALSE))=FALSE,VLOOKUP($F106,'Classement-Equipe'!$M$7:$BB$206,H$4,FALSE),"")</f>
        <v/>
      </c>
      <c r="I106" s="110" t="str">
        <f>IF(ISNA(VLOOKUP($F106,'Classement-Equipe'!$M$7:$BB$206,I$4,FALSE))=FALSE,VLOOKUP($F106,'Classement-Equipe'!$M$7:$BB$206,I$4,FALSE),"")</f>
        <v/>
      </c>
      <c r="J106" s="110" t="str">
        <f>IF(ISNA(VLOOKUP($F106,'Classement-Equipe'!$M$7:$BB$206,J$4,FALSE))=FALSE,VLOOKUP($F106,'Classement-Equipe'!$M$7:$BB$206,J$4,FALSE),"")</f>
        <v/>
      </c>
      <c r="K106" s="110" t="str">
        <f>IF(ISNA(VLOOKUP($F106,'Classement-Equipe'!$M$7:$BB$206,K$4,FALSE))=FALSE,VLOOKUP($F106,'Classement-Equipe'!$M$7:$BB$206,K$4,FALSE),"")</f>
        <v/>
      </c>
      <c r="L106" s="110" t="str">
        <f>IF(ISNA(VLOOKUP($F106,'Classement-Equipe'!$M$7:$BB$206,L$4,FALSE))=FALSE,VLOOKUP($F106,'Classement-Equipe'!$M$7:$BB$206,L$4,FALSE),"")</f>
        <v/>
      </c>
      <c r="M106" s="110" t="str">
        <f>IF(ISNA(VLOOKUP($F106,'Classement-Equipe'!$M$7:$BB$206,M$4,FALSE))=FALSE,VLOOKUP($F106,'Classement-Equipe'!$M$7:$BB$206,M$4,FALSE),"")</f>
        <v/>
      </c>
      <c r="N106" s="110" t="str">
        <f>IF(ISNA(VLOOKUP($F106,'Classement-Equipe'!$M$7:$BB$206,N$4,FALSE))=FALSE,VLOOKUP($F106,'Classement-Equipe'!$M$7:$BB$206,N$4,FALSE),"")</f>
        <v/>
      </c>
      <c r="O106" s="247" t="str">
        <f>IF(ISNA(VLOOKUP($F106,'Classement-Equipe'!$M$7:$BB$206,O$4,FALSE))=FALSE,VLOOKUP($F106,'Classement-Equipe'!$M$7:$BB$206,O$4,FALSE),"")</f>
        <v/>
      </c>
      <c r="P106" s="119" t="str">
        <f>IF(ISNA(VLOOKUP($F106,'Classement-Equipe'!$M$7:$BB$206,P$4,FALSE))=FALSE,VLOOKUP($F106,'Classement-Equipe'!$M$7:$BB$206,P$4,FALSE),"")</f>
        <v/>
      </c>
      <c r="Q106" s="278" t="str">
        <f>IF(A106="","",IF(G106='Paramètres SERIES'!$K$12,SUMIF($A$6:$A$207,A106,$P$6:$P$207),""))</f>
        <v/>
      </c>
      <c r="R106" s="110" t="str">
        <f t="shared" si="5"/>
        <v/>
      </c>
      <c r="S106" s="112">
        <f t="shared" si="6"/>
        <v>0</v>
      </c>
      <c r="T106" t="str">
        <f t="shared" si="7"/>
        <v/>
      </c>
    </row>
    <row r="107" spans="1:20" hidden="1" x14ac:dyDescent="0.25">
      <c r="A107" s="426" t="str">
        <f>IF('Recensement des Equipes'!$A198="","",'Recensement des Equipes'!$A198)</f>
        <v/>
      </c>
      <c r="B107" s="119" t="e">
        <f>IF('Recensement des Equipes'!#REF!="","",'Recensement des Equipes'!#REF!)</f>
        <v>#REF!</v>
      </c>
      <c r="C107" s="110" t="e">
        <f>IF('Recensement des Equipes'!#REF!="","",'Recensement des Equipes'!#REF!)</f>
        <v>#REF!</v>
      </c>
      <c r="D107" s="112" t="e">
        <f>IF('Recensement des Equipes'!#REF!="","",'Recensement des Equipes'!#REF!)</f>
        <v>#REF!</v>
      </c>
      <c r="E107" s="168" t="e">
        <f>IF('Recensement des Equipes'!#REF!="","",'Recensement des Equipes'!#REF!)</f>
        <v>#REF!</v>
      </c>
      <c r="F107" s="119" t="str">
        <f t="shared" si="4"/>
        <v/>
      </c>
      <c r="G107" s="112" t="str">
        <f>IF(A107="","",VLOOKUP(A107,Equipes!$A$5:$J$26,10,FALSE))</f>
        <v/>
      </c>
      <c r="H107" s="276" t="str">
        <f>IF(ISNA(VLOOKUP($F107,'Classement-Equipe'!$M$7:$BB$206,H$4,FALSE))=FALSE,VLOOKUP($F107,'Classement-Equipe'!$M$7:$BB$206,H$4,FALSE),"")</f>
        <v/>
      </c>
      <c r="I107" s="110" t="str">
        <f>IF(ISNA(VLOOKUP($F107,'Classement-Equipe'!$M$7:$BB$206,I$4,FALSE))=FALSE,VLOOKUP($F107,'Classement-Equipe'!$M$7:$BB$206,I$4,FALSE),"")</f>
        <v/>
      </c>
      <c r="J107" s="110" t="str">
        <f>IF(ISNA(VLOOKUP($F107,'Classement-Equipe'!$M$7:$BB$206,J$4,FALSE))=FALSE,VLOOKUP($F107,'Classement-Equipe'!$M$7:$BB$206,J$4,FALSE),"")</f>
        <v/>
      </c>
      <c r="K107" s="110" t="str">
        <f>IF(ISNA(VLOOKUP($F107,'Classement-Equipe'!$M$7:$BB$206,K$4,FALSE))=FALSE,VLOOKUP($F107,'Classement-Equipe'!$M$7:$BB$206,K$4,FALSE),"")</f>
        <v/>
      </c>
      <c r="L107" s="110" t="str">
        <f>IF(ISNA(VLOOKUP($F107,'Classement-Equipe'!$M$7:$BB$206,L$4,FALSE))=FALSE,VLOOKUP($F107,'Classement-Equipe'!$M$7:$BB$206,L$4,FALSE),"")</f>
        <v/>
      </c>
      <c r="M107" s="110" t="str">
        <f>IF(ISNA(VLOOKUP($F107,'Classement-Equipe'!$M$7:$BB$206,M$4,FALSE))=FALSE,VLOOKUP($F107,'Classement-Equipe'!$M$7:$BB$206,M$4,FALSE),"")</f>
        <v/>
      </c>
      <c r="N107" s="110" t="str">
        <f>IF(ISNA(VLOOKUP($F107,'Classement-Equipe'!$M$7:$BB$206,N$4,FALSE))=FALSE,VLOOKUP($F107,'Classement-Equipe'!$M$7:$BB$206,N$4,FALSE),"")</f>
        <v/>
      </c>
      <c r="O107" s="247" t="str">
        <f>IF(ISNA(VLOOKUP($F107,'Classement-Equipe'!$M$7:$BB$206,O$4,FALSE))=FALSE,VLOOKUP($F107,'Classement-Equipe'!$M$7:$BB$206,O$4,FALSE),"")</f>
        <v/>
      </c>
      <c r="P107" s="119" t="str">
        <f>IF(ISNA(VLOOKUP($F107,'Classement-Equipe'!$M$7:$BB$206,P$4,FALSE))=FALSE,VLOOKUP($F107,'Classement-Equipe'!$M$7:$BB$206,P$4,FALSE),"")</f>
        <v/>
      </c>
      <c r="Q107" s="278" t="str">
        <f>IF(A107="","",IF(G107='Paramètres SERIES'!$K$12,SUMIF($A$6:$A$207,A107,$P$6:$P$207),""))</f>
        <v/>
      </c>
      <c r="R107" s="110" t="str">
        <f t="shared" si="5"/>
        <v/>
      </c>
      <c r="S107" s="112">
        <f t="shared" si="6"/>
        <v>0</v>
      </c>
      <c r="T107" t="str">
        <f t="shared" si="7"/>
        <v/>
      </c>
    </row>
    <row r="108" spans="1:20" hidden="1" x14ac:dyDescent="0.25">
      <c r="A108" s="426" t="str">
        <f>IF('Recensement des Equipes'!$A199="","",'Recensement des Equipes'!$A199)</f>
        <v/>
      </c>
      <c r="B108" s="119" t="e">
        <f>IF('Recensement des Equipes'!#REF!="","",'Recensement des Equipes'!#REF!)</f>
        <v>#REF!</v>
      </c>
      <c r="C108" s="110" t="e">
        <f>IF('Recensement des Equipes'!#REF!="","",'Recensement des Equipes'!#REF!)</f>
        <v>#REF!</v>
      </c>
      <c r="D108" s="112" t="e">
        <f>IF('Recensement des Equipes'!#REF!="","",'Recensement des Equipes'!#REF!)</f>
        <v>#REF!</v>
      </c>
      <c r="E108" s="168" t="e">
        <f>IF('Recensement des Equipes'!#REF!="","",'Recensement des Equipes'!#REF!)</f>
        <v>#REF!</v>
      </c>
      <c r="F108" s="119" t="str">
        <f t="shared" si="4"/>
        <v/>
      </c>
      <c r="G108" s="112" t="str">
        <f>IF(A108="","",VLOOKUP(A108,Equipes!$A$5:$J$26,10,FALSE))</f>
        <v/>
      </c>
      <c r="H108" s="276" t="str">
        <f>IF(ISNA(VLOOKUP($F108,'Classement-Equipe'!$M$7:$BB$206,H$4,FALSE))=FALSE,VLOOKUP($F108,'Classement-Equipe'!$M$7:$BB$206,H$4,FALSE),"")</f>
        <v/>
      </c>
      <c r="I108" s="110" t="str">
        <f>IF(ISNA(VLOOKUP($F108,'Classement-Equipe'!$M$7:$BB$206,I$4,FALSE))=FALSE,VLOOKUP($F108,'Classement-Equipe'!$M$7:$BB$206,I$4,FALSE),"")</f>
        <v/>
      </c>
      <c r="J108" s="110" t="str">
        <f>IF(ISNA(VLOOKUP($F108,'Classement-Equipe'!$M$7:$BB$206,J$4,FALSE))=FALSE,VLOOKUP($F108,'Classement-Equipe'!$M$7:$BB$206,J$4,FALSE),"")</f>
        <v/>
      </c>
      <c r="K108" s="110" t="str">
        <f>IF(ISNA(VLOOKUP($F108,'Classement-Equipe'!$M$7:$BB$206,K$4,FALSE))=FALSE,VLOOKUP($F108,'Classement-Equipe'!$M$7:$BB$206,K$4,FALSE),"")</f>
        <v/>
      </c>
      <c r="L108" s="110" t="str">
        <f>IF(ISNA(VLOOKUP($F108,'Classement-Equipe'!$M$7:$BB$206,L$4,FALSE))=FALSE,VLOOKUP($F108,'Classement-Equipe'!$M$7:$BB$206,L$4,FALSE),"")</f>
        <v/>
      </c>
      <c r="M108" s="110" t="str">
        <f>IF(ISNA(VLOOKUP($F108,'Classement-Equipe'!$M$7:$BB$206,M$4,FALSE))=FALSE,VLOOKUP($F108,'Classement-Equipe'!$M$7:$BB$206,M$4,FALSE),"")</f>
        <v/>
      </c>
      <c r="N108" s="110" t="str">
        <f>IF(ISNA(VLOOKUP($F108,'Classement-Equipe'!$M$7:$BB$206,N$4,FALSE))=FALSE,VLOOKUP($F108,'Classement-Equipe'!$M$7:$BB$206,N$4,FALSE),"")</f>
        <v/>
      </c>
      <c r="O108" s="247" t="str">
        <f>IF(ISNA(VLOOKUP($F108,'Classement-Equipe'!$M$7:$BB$206,O$4,FALSE))=FALSE,VLOOKUP($F108,'Classement-Equipe'!$M$7:$BB$206,O$4,FALSE),"")</f>
        <v/>
      </c>
      <c r="P108" s="119" t="str">
        <f>IF(ISNA(VLOOKUP($F108,'Classement-Equipe'!$M$7:$BB$206,P$4,FALSE))=FALSE,VLOOKUP($F108,'Classement-Equipe'!$M$7:$BB$206,P$4,FALSE),"")</f>
        <v/>
      </c>
      <c r="Q108" s="278" t="str">
        <f>IF(A108="","",IF(G108='Paramètres SERIES'!$K$12,SUMIF($A$6:$A$207,A108,$P$6:$P$207),""))</f>
        <v/>
      </c>
      <c r="R108" s="110" t="str">
        <f t="shared" si="5"/>
        <v/>
      </c>
      <c r="S108" s="112">
        <f t="shared" si="6"/>
        <v>0</v>
      </c>
      <c r="T108" t="str">
        <f t="shared" si="7"/>
        <v/>
      </c>
    </row>
    <row r="109" spans="1:20" hidden="1" x14ac:dyDescent="0.25">
      <c r="A109" s="426" t="str">
        <f>IF('Recensement des Equipes'!$A200="","",'Recensement des Equipes'!$A200)</f>
        <v/>
      </c>
      <c r="B109" s="119" t="e">
        <f>IF('Recensement des Equipes'!#REF!="","",'Recensement des Equipes'!#REF!)</f>
        <v>#REF!</v>
      </c>
      <c r="C109" s="110" t="e">
        <f>IF('Recensement des Equipes'!#REF!="","",'Recensement des Equipes'!#REF!)</f>
        <v>#REF!</v>
      </c>
      <c r="D109" s="112" t="e">
        <f>IF('Recensement des Equipes'!#REF!="","",'Recensement des Equipes'!#REF!)</f>
        <v>#REF!</v>
      </c>
      <c r="E109" s="168" t="e">
        <f>IF('Recensement des Equipes'!#REF!="","",'Recensement des Equipes'!#REF!)</f>
        <v>#REF!</v>
      </c>
      <c r="F109" s="119" t="str">
        <f t="shared" si="4"/>
        <v/>
      </c>
      <c r="G109" s="112" t="str">
        <f>IF(A109="","",VLOOKUP(A109,Equipes!$A$5:$J$26,10,FALSE))</f>
        <v/>
      </c>
      <c r="H109" s="276" t="str">
        <f>IF(ISNA(VLOOKUP($F109,'Classement-Equipe'!$M$7:$BB$206,H$4,FALSE))=FALSE,VLOOKUP($F109,'Classement-Equipe'!$M$7:$BB$206,H$4,FALSE),"")</f>
        <v/>
      </c>
      <c r="I109" s="110" t="str">
        <f>IF(ISNA(VLOOKUP($F109,'Classement-Equipe'!$M$7:$BB$206,I$4,FALSE))=FALSE,VLOOKUP($F109,'Classement-Equipe'!$M$7:$BB$206,I$4,FALSE),"")</f>
        <v/>
      </c>
      <c r="J109" s="110" t="str">
        <f>IF(ISNA(VLOOKUP($F109,'Classement-Equipe'!$M$7:$BB$206,J$4,FALSE))=FALSE,VLOOKUP($F109,'Classement-Equipe'!$M$7:$BB$206,J$4,FALSE),"")</f>
        <v/>
      </c>
      <c r="K109" s="110" t="str">
        <f>IF(ISNA(VLOOKUP($F109,'Classement-Equipe'!$M$7:$BB$206,K$4,FALSE))=FALSE,VLOOKUP($F109,'Classement-Equipe'!$M$7:$BB$206,K$4,FALSE),"")</f>
        <v/>
      </c>
      <c r="L109" s="110" t="str">
        <f>IF(ISNA(VLOOKUP($F109,'Classement-Equipe'!$M$7:$BB$206,L$4,FALSE))=FALSE,VLOOKUP($F109,'Classement-Equipe'!$M$7:$BB$206,L$4,FALSE),"")</f>
        <v/>
      </c>
      <c r="M109" s="110" t="str">
        <f>IF(ISNA(VLOOKUP($F109,'Classement-Equipe'!$M$7:$BB$206,M$4,FALSE))=FALSE,VLOOKUP($F109,'Classement-Equipe'!$M$7:$BB$206,M$4,FALSE),"")</f>
        <v/>
      </c>
      <c r="N109" s="110" t="str">
        <f>IF(ISNA(VLOOKUP($F109,'Classement-Equipe'!$M$7:$BB$206,N$4,FALSE))=FALSE,VLOOKUP($F109,'Classement-Equipe'!$M$7:$BB$206,N$4,FALSE),"")</f>
        <v/>
      </c>
      <c r="O109" s="247" t="str">
        <f>IF(ISNA(VLOOKUP($F109,'Classement-Equipe'!$M$7:$BB$206,O$4,FALSE))=FALSE,VLOOKUP($F109,'Classement-Equipe'!$M$7:$BB$206,O$4,FALSE),"")</f>
        <v/>
      </c>
      <c r="P109" s="119" t="str">
        <f>IF(ISNA(VLOOKUP($F109,'Classement-Equipe'!$M$7:$BB$206,P$4,FALSE))=FALSE,VLOOKUP($F109,'Classement-Equipe'!$M$7:$BB$206,P$4,FALSE),"")</f>
        <v/>
      </c>
      <c r="Q109" s="278" t="str">
        <f>IF(A109="","",IF(G109='Paramètres SERIES'!$K$12,SUMIF($A$6:$A$207,A109,$P$6:$P$207),""))</f>
        <v/>
      </c>
      <c r="R109" s="110" t="str">
        <f t="shared" si="5"/>
        <v/>
      </c>
      <c r="S109" s="112">
        <f t="shared" si="6"/>
        <v>0</v>
      </c>
      <c r="T109" t="str">
        <f t="shared" si="7"/>
        <v/>
      </c>
    </row>
    <row r="110" spans="1:20" hidden="1" x14ac:dyDescent="0.25">
      <c r="A110" s="426" t="str">
        <f>IF('Recensement des Equipes'!$A201="","",'Recensement des Equipes'!$A201)</f>
        <v/>
      </c>
      <c r="B110" s="119" t="e">
        <f>IF('Recensement des Equipes'!#REF!="","",'Recensement des Equipes'!#REF!)</f>
        <v>#REF!</v>
      </c>
      <c r="C110" s="110" t="e">
        <f>IF('Recensement des Equipes'!#REF!="","",'Recensement des Equipes'!#REF!)</f>
        <v>#REF!</v>
      </c>
      <c r="D110" s="112" t="e">
        <f>IF('Recensement des Equipes'!#REF!="","",'Recensement des Equipes'!#REF!)</f>
        <v>#REF!</v>
      </c>
      <c r="E110" s="168" t="e">
        <f>IF('Recensement des Equipes'!#REF!="","",'Recensement des Equipes'!#REF!)</f>
        <v>#REF!</v>
      </c>
      <c r="F110" s="119" t="str">
        <f t="shared" si="4"/>
        <v/>
      </c>
      <c r="G110" s="112" t="str">
        <f>IF(A110="","",VLOOKUP(A110,Equipes!$A$5:$J$26,10,FALSE))</f>
        <v/>
      </c>
      <c r="H110" s="276" t="str">
        <f>IF(ISNA(VLOOKUP($F110,'Classement-Equipe'!$M$7:$BB$206,H$4,FALSE))=FALSE,VLOOKUP($F110,'Classement-Equipe'!$M$7:$BB$206,H$4,FALSE),"")</f>
        <v/>
      </c>
      <c r="I110" s="110" t="str">
        <f>IF(ISNA(VLOOKUP($F110,'Classement-Equipe'!$M$7:$BB$206,I$4,FALSE))=FALSE,VLOOKUP($F110,'Classement-Equipe'!$M$7:$BB$206,I$4,FALSE),"")</f>
        <v/>
      </c>
      <c r="J110" s="110" t="str">
        <f>IF(ISNA(VLOOKUP($F110,'Classement-Equipe'!$M$7:$BB$206,J$4,FALSE))=FALSE,VLOOKUP($F110,'Classement-Equipe'!$M$7:$BB$206,J$4,FALSE),"")</f>
        <v/>
      </c>
      <c r="K110" s="110" t="str">
        <f>IF(ISNA(VLOOKUP($F110,'Classement-Equipe'!$M$7:$BB$206,K$4,FALSE))=FALSE,VLOOKUP($F110,'Classement-Equipe'!$M$7:$BB$206,K$4,FALSE),"")</f>
        <v/>
      </c>
      <c r="L110" s="110" t="str">
        <f>IF(ISNA(VLOOKUP($F110,'Classement-Equipe'!$M$7:$BB$206,L$4,FALSE))=FALSE,VLOOKUP($F110,'Classement-Equipe'!$M$7:$BB$206,L$4,FALSE),"")</f>
        <v/>
      </c>
      <c r="M110" s="110" t="str">
        <f>IF(ISNA(VLOOKUP($F110,'Classement-Equipe'!$M$7:$BB$206,M$4,FALSE))=FALSE,VLOOKUP($F110,'Classement-Equipe'!$M$7:$BB$206,M$4,FALSE),"")</f>
        <v/>
      </c>
      <c r="N110" s="110" t="str">
        <f>IF(ISNA(VLOOKUP($F110,'Classement-Equipe'!$M$7:$BB$206,N$4,FALSE))=FALSE,VLOOKUP($F110,'Classement-Equipe'!$M$7:$BB$206,N$4,FALSE),"")</f>
        <v/>
      </c>
      <c r="O110" s="247" t="str">
        <f>IF(ISNA(VLOOKUP($F110,'Classement-Equipe'!$M$7:$BB$206,O$4,FALSE))=FALSE,VLOOKUP($F110,'Classement-Equipe'!$M$7:$BB$206,O$4,FALSE),"")</f>
        <v/>
      </c>
      <c r="P110" s="119" t="str">
        <f>IF(ISNA(VLOOKUP($F110,'Classement-Equipe'!$M$7:$BB$206,P$4,FALSE))=FALSE,VLOOKUP($F110,'Classement-Equipe'!$M$7:$BB$206,P$4,FALSE),"")</f>
        <v/>
      </c>
      <c r="Q110" s="278" t="str">
        <f>IF(A110="","",IF(G110='Paramètres SERIES'!$K$12,SUMIF($A$6:$A$207,A110,$P$6:$P$207),""))</f>
        <v/>
      </c>
      <c r="R110" s="110" t="str">
        <f t="shared" si="5"/>
        <v/>
      </c>
      <c r="S110" s="112">
        <f t="shared" si="6"/>
        <v>0</v>
      </c>
      <c r="T110" t="str">
        <f t="shared" si="7"/>
        <v/>
      </c>
    </row>
    <row r="111" spans="1:20" hidden="1" x14ac:dyDescent="0.25">
      <c r="A111" s="426" t="str">
        <f>IF('Recensement des Equipes'!$A202="","",'Recensement des Equipes'!$A202)</f>
        <v/>
      </c>
      <c r="B111" s="119" t="e">
        <f>IF('Recensement des Equipes'!#REF!="","",'Recensement des Equipes'!#REF!)</f>
        <v>#REF!</v>
      </c>
      <c r="C111" s="110" t="e">
        <f>IF('Recensement des Equipes'!#REF!="","",'Recensement des Equipes'!#REF!)</f>
        <v>#REF!</v>
      </c>
      <c r="D111" s="112" t="e">
        <f>IF('Recensement des Equipes'!#REF!="","",'Recensement des Equipes'!#REF!)</f>
        <v>#REF!</v>
      </c>
      <c r="E111" s="168" t="e">
        <f>IF('Recensement des Equipes'!#REF!="","",'Recensement des Equipes'!#REF!)</f>
        <v>#REF!</v>
      </c>
      <c r="F111" s="119" t="str">
        <f t="shared" si="4"/>
        <v/>
      </c>
      <c r="G111" s="112" t="str">
        <f>IF(A111="","",VLOOKUP(A111,Equipes!$A$5:$J$26,10,FALSE))</f>
        <v/>
      </c>
      <c r="H111" s="276" t="str">
        <f>IF(ISNA(VLOOKUP($F111,'Classement-Equipe'!$M$7:$BB$206,H$4,FALSE))=FALSE,VLOOKUP($F111,'Classement-Equipe'!$M$7:$BB$206,H$4,FALSE),"")</f>
        <v/>
      </c>
      <c r="I111" s="110" t="str">
        <f>IF(ISNA(VLOOKUP($F111,'Classement-Equipe'!$M$7:$BB$206,I$4,FALSE))=FALSE,VLOOKUP($F111,'Classement-Equipe'!$M$7:$BB$206,I$4,FALSE),"")</f>
        <v/>
      </c>
      <c r="J111" s="110" t="str">
        <f>IF(ISNA(VLOOKUP($F111,'Classement-Equipe'!$M$7:$BB$206,J$4,FALSE))=FALSE,VLOOKUP($F111,'Classement-Equipe'!$M$7:$BB$206,J$4,FALSE),"")</f>
        <v/>
      </c>
      <c r="K111" s="110" t="str">
        <f>IF(ISNA(VLOOKUP($F111,'Classement-Equipe'!$M$7:$BB$206,K$4,FALSE))=FALSE,VLOOKUP($F111,'Classement-Equipe'!$M$7:$BB$206,K$4,FALSE),"")</f>
        <v/>
      </c>
      <c r="L111" s="110" t="str">
        <f>IF(ISNA(VLOOKUP($F111,'Classement-Equipe'!$M$7:$BB$206,L$4,FALSE))=FALSE,VLOOKUP($F111,'Classement-Equipe'!$M$7:$BB$206,L$4,FALSE),"")</f>
        <v/>
      </c>
      <c r="M111" s="110" t="str">
        <f>IF(ISNA(VLOOKUP($F111,'Classement-Equipe'!$M$7:$BB$206,M$4,FALSE))=FALSE,VLOOKUP($F111,'Classement-Equipe'!$M$7:$BB$206,M$4,FALSE),"")</f>
        <v/>
      </c>
      <c r="N111" s="110" t="str">
        <f>IF(ISNA(VLOOKUP($F111,'Classement-Equipe'!$M$7:$BB$206,N$4,FALSE))=FALSE,VLOOKUP($F111,'Classement-Equipe'!$M$7:$BB$206,N$4,FALSE),"")</f>
        <v/>
      </c>
      <c r="O111" s="247" t="str">
        <f>IF(ISNA(VLOOKUP($F111,'Classement-Equipe'!$M$7:$BB$206,O$4,FALSE))=FALSE,VLOOKUP($F111,'Classement-Equipe'!$M$7:$BB$206,O$4,FALSE),"")</f>
        <v/>
      </c>
      <c r="P111" s="119" t="str">
        <f>IF(ISNA(VLOOKUP($F111,'Classement-Equipe'!$M$7:$BB$206,P$4,FALSE))=FALSE,VLOOKUP($F111,'Classement-Equipe'!$M$7:$BB$206,P$4,FALSE),"")</f>
        <v/>
      </c>
      <c r="Q111" s="278" t="str">
        <f>IF(A111="","",IF(G111='Paramètres SERIES'!$K$12,SUMIF($A$6:$A$207,A111,$P$6:$P$207),""))</f>
        <v/>
      </c>
      <c r="R111" s="110" t="str">
        <f t="shared" si="5"/>
        <v/>
      </c>
      <c r="S111" s="112">
        <f t="shared" si="6"/>
        <v>0</v>
      </c>
      <c r="T111" t="str">
        <f t="shared" si="7"/>
        <v/>
      </c>
    </row>
    <row r="112" spans="1:20" hidden="1" x14ac:dyDescent="0.25">
      <c r="A112" s="426" t="str">
        <f>IF('Recensement des Equipes'!$A203="","",'Recensement des Equipes'!$A203)</f>
        <v/>
      </c>
      <c r="B112" s="119" t="e">
        <f>IF('Recensement des Equipes'!#REF!="","",'Recensement des Equipes'!#REF!)</f>
        <v>#REF!</v>
      </c>
      <c r="C112" s="110" t="e">
        <f>IF('Recensement des Equipes'!#REF!="","",'Recensement des Equipes'!#REF!)</f>
        <v>#REF!</v>
      </c>
      <c r="D112" s="112" t="e">
        <f>IF('Recensement des Equipes'!#REF!="","",'Recensement des Equipes'!#REF!)</f>
        <v>#REF!</v>
      </c>
      <c r="E112" s="168" t="e">
        <f>IF('Recensement des Equipes'!#REF!="","",'Recensement des Equipes'!#REF!)</f>
        <v>#REF!</v>
      </c>
      <c r="F112" s="119" t="str">
        <f t="shared" si="4"/>
        <v/>
      </c>
      <c r="G112" s="112" t="str">
        <f>IF(A112="","",VLOOKUP(A112,Equipes!$A$5:$J$26,10,FALSE))</f>
        <v/>
      </c>
      <c r="H112" s="276" t="str">
        <f>IF(ISNA(VLOOKUP($F112,'Classement-Equipe'!$M$7:$BB$206,H$4,FALSE))=FALSE,VLOOKUP($F112,'Classement-Equipe'!$M$7:$BB$206,H$4,FALSE),"")</f>
        <v/>
      </c>
      <c r="I112" s="110" t="str">
        <f>IF(ISNA(VLOOKUP($F112,'Classement-Equipe'!$M$7:$BB$206,I$4,FALSE))=FALSE,VLOOKUP($F112,'Classement-Equipe'!$M$7:$BB$206,I$4,FALSE),"")</f>
        <v/>
      </c>
      <c r="J112" s="110" t="str">
        <f>IF(ISNA(VLOOKUP($F112,'Classement-Equipe'!$M$7:$BB$206,J$4,FALSE))=FALSE,VLOOKUP($F112,'Classement-Equipe'!$M$7:$BB$206,J$4,FALSE),"")</f>
        <v/>
      </c>
      <c r="K112" s="110" t="str">
        <f>IF(ISNA(VLOOKUP($F112,'Classement-Equipe'!$M$7:$BB$206,K$4,FALSE))=FALSE,VLOOKUP($F112,'Classement-Equipe'!$M$7:$BB$206,K$4,FALSE),"")</f>
        <v/>
      </c>
      <c r="L112" s="110" t="str">
        <f>IF(ISNA(VLOOKUP($F112,'Classement-Equipe'!$M$7:$BB$206,L$4,FALSE))=FALSE,VLOOKUP($F112,'Classement-Equipe'!$M$7:$BB$206,L$4,FALSE),"")</f>
        <v/>
      </c>
      <c r="M112" s="110" t="str">
        <f>IF(ISNA(VLOOKUP($F112,'Classement-Equipe'!$M$7:$BB$206,M$4,FALSE))=FALSE,VLOOKUP($F112,'Classement-Equipe'!$M$7:$BB$206,M$4,FALSE),"")</f>
        <v/>
      </c>
      <c r="N112" s="110" t="str">
        <f>IF(ISNA(VLOOKUP($F112,'Classement-Equipe'!$M$7:$BB$206,N$4,FALSE))=FALSE,VLOOKUP($F112,'Classement-Equipe'!$M$7:$BB$206,N$4,FALSE),"")</f>
        <v/>
      </c>
      <c r="O112" s="247" t="str">
        <f>IF(ISNA(VLOOKUP($F112,'Classement-Equipe'!$M$7:$BB$206,O$4,FALSE))=FALSE,VLOOKUP($F112,'Classement-Equipe'!$M$7:$BB$206,O$4,FALSE),"")</f>
        <v/>
      </c>
      <c r="P112" s="119" t="str">
        <f>IF(ISNA(VLOOKUP($F112,'Classement-Equipe'!$M$7:$BB$206,P$4,FALSE))=FALSE,VLOOKUP($F112,'Classement-Equipe'!$M$7:$BB$206,P$4,FALSE),"")</f>
        <v/>
      </c>
      <c r="Q112" s="278" t="str">
        <f>IF(A112="","",IF(G112='Paramètres SERIES'!$K$12,SUMIF($A$6:$A$207,A112,$P$6:$P$207),""))</f>
        <v/>
      </c>
      <c r="R112" s="110" t="str">
        <f t="shared" si="5"/>
        <v/>
      </c>
      <c r="S112" s="112">
        <f t="shared" si="6"/>
        <v>0</v>
      </c>
      <c r="T112" t="str">
        <f t="shared" si="7"/>
        <v/>
      </c>
    </row>
    <row r="113" spans="1:20" hidden="1" x14ac:dyDescent="0.25">
      <c r="A113" s="426" t="str">
        <f>IF('Recensement des Equipes'!$A204="","",'Recensement des Equipes'!$A204)</f>
        <v/>
      </c>
      <c r="B113" s="119" t="e">
        <f>IF('Recensement des Equipes'!#REF!="","",'Recensement des Equipes'!#REF!)</f>
        <v>#REF!</v>
      </c>
      <c r="C113" s="110" t="e">
        <f>IF('Recensement des Equipes'!#REF!="","",'Recensement des Equipes'!#REF!)</f>
        <v>#REF!</v>
      </c>
      <c r="D113" s="112" t="e">
        <f>IF('Recensement des Equipes'!#REF!="","",'Recensement des Equipes'!#REF!)</f>
        <v>#REF!</v>
      </c>
      <c r="E113" s="168" t="e">
        <f>IF('Recensement des Equipes'!#REF!="","",'Recensement des Equipes'!#REF!)</f>
        <v>#REF!</v>
      </c>
      <c r="F113" s="119" t="str">
        <f t="shared" si="4"/>
        <v/>
      </c>
      <c r="G113" s="112" t="str">
        <f>IF(A113="","",VLOOKUP(A113,Equipes!$A$5:$J$26,10,FALSE))</f>
        <v/>
      </c>
      <c r="H113" s="276" t="str">
        <f>IF(ISNA(VLOOKUP($F113,'Classement-Equipe'!$M$7:$BB$206,H$4,FALSE))=FALSE,VLOOKUP($F113,'Classement-Equipe'!$M$7:$BB$206,H$4,FALSE),"")</f>
        <v/>
      </c>
      <c r="I113" s="110" t="str">
        <f>IF(ISNA(VLOOKUP($F113,'Classement-Equipe'!$M$7:$BB$206,I$4,FALSE))=FALSE,VLOOKUP($F113,'Classement-Equipe'!$M$7:$BB$206,I$4,FALSE),"")</f>
        <v/>
      </c>
      <c r="J113" s="110" t="str">
        <f>IF(ISNA(VLOOKUP($F113,'Classement-Equipe'!$M$7:$BB$206,J$4,FALSE))=FALSE,VLOOKUP($F113,'Classement-Equipe'!$M$7:$BB$206,J$4,FALSE),"")</f>
        <v/>
      </c>
      <c r="K113" s="110" t="str">
        <f>IF(ISNA(VLOOKUP($F113,'Classement-Equipe'!$M$7:$BB$206,K$4,FALSE))=FALSE,VLOOKUP($F113,'Classement-Equipe'!$M$7:$BB$206,K$4,FALSE),"")</f>
        <v/>
      </c>
      <c r="L113" s="110" t="str">
        <f>IF(ISNA(VLOOKUP($F113,'Classement-Equipe'!$M$7:$BB$206,L$4,FALSE))=FALSE,VLOOKUP($F113,'Classement-Equipe'!$M$7:$BB$206,L$4,FALSE),"")</f>
        <v/>
      </c>
      <c r="M113" s="110" t="str">
        <f>IF(ISNA(VLOOKUP($F113,'Classement-Equipe'!$M$7:$BB$206,M$4,FALSE))=FALSE,VLOOKUP($F113,'Classement-Equipe'!$M$7:$BB$206,M$4,FALSE),"")</f>
        <v/>
      </c>
      <c r="N113" s="110" t="str">
        <f>IF(ISNA(VLOOKUP($F113,'Classement-Equipe'!$M$7:$BB$206,N$4,FALSE))=FALSE,VLOOKUP($F113,'Classement-Equipe'!$M$7:$BB$206,N$4,FALSE),"")</f>
        <v/>
      </c>
      <c r="O113" s="247" t="str">
        <f>IF(ISNA(VLOOKUP($F113,'Classement-Equipe'!$M$7:$BB$206,O$4,FALSE))=FALSE,VLOOKUP($F113,'Classement-Equipe'!$M$7:$BB$206,O$4,FALSE),"")</f>
        <v/>
      </c>
      <c r="P113" s="119" t="str">
        <f>IF(ISNA(VLOOKUP($F113,'Classement-Equipe'!$M$7:$BB$206,P$4,FALSE))=FALSE,VLOOKUP($F113,'Classement-Equipe'!$M$7:$BB$206,P$4,FALSE),"")</f>
        <v/>
      </c>
      <c r="Q113" s="278" t="str">
        <f>IF(A113="","",IF(G113='Paramètres SERIES'!$K$12,SUMIF($A$6:$A$207,A113,$P$6:$P$207),""))</f>
        <v/>
      </c>
      <c r="R113" s="110" t="str">
        <f t="shared" si="5"/>
        <v/>
      </c>
      <c r="S113" s="112">
        <f t="shared" si="6"/>
        <v>0</v>
      </c>
      <c r="T113" t="str">
        <f t="shared" si="7"/>
        <v/>
      </c>
    </row>
    <row r="114" spans="1:20" hidden="1" x14ac:dyDescent="0.25">
      <c r="A114" s="426" t="str">
        <f>IF('Recensement des Equipes'!$A205="","",'Recensement des Equipes'!$A205)</f>
        <v/>
      </c>
      <c r="B114" s="119" t="e">
        <f>IF('Recensement des Equipes'!#REF!="","",'Recensement des Equipes'!#REF!)</f>
        <v>#REF!</v>
      </c>
      <c r="C114" s="110" t="e">
        <f>IF('Recensement des Equipes'!#REF!="","",'Recensement des Equipes'!#REF!)</f>
        <v>#REF!</v>
      </c>
      <c r="D114" s="112" t="e">
        <f>IF('Recensement des Equipes'!#REF!="","",'Recensement des Equipes'!#REF!)</f>
        <v>#REF!</v>
      </c>
      <c r="E114" s="168" t="e">
        <f>IF('Recensement des Equipes'!#REF!="","",'Recensement des Equipes'!#REF!)</f>
        <v>#REF!</v>
      </c>
      <c r="F114" s="119" t="str">
        <f t="shared" si="4"/>
        <v/>
      </c>
      <c r="G114" s="112" t="str">
        <f>IF(A114="","",VLOOKUP(A114,Equipes!$A$5:$J$26,10,FALSE))</f>
        <v/>
      </c>
      <c r="H114" s="276" t="str">
        <f>IF(ISNA(VLOOKUP($F114,'Classement-Equipe'!$M$7:$BB$206,H$4,FALSE))=FALSE,VLOOKUP($F114,'Classement-Equipe'!$M$7:$BB$206,H$4,FALSE),"")</f>
        <v/>
      </c>
      <c r="I114" s="110" t="str">
        <f>IF(ISNA(VLOOKUP($F114,'Classement-Equipe'!$M$7:$BB$206,I$4,FALSE))=FALSE,VLOOKUP($F114,'Classement-Equipe'!$M$7:$BB$206,I$4,FALSE),"")</f>
        <v/>
      </c>
      <c r="J114" s="110" t="str">
        <f>IF(ISNA(VLOOKUP($F114,'Classement-Equipe'!$M$7:$BB$206,J$4,FALSE))=FALSE,VLOOKUP($F114,'Classement-Equipe'!$M$7:$BB$206,J$4,FALSE),"")</f>
        <v/>
      </c>
      <c r="K114" s="110" t="str">
        <f>IF(ISNA(VLOOKUP($F114,'Classement-Equipe'!$M$7:$BB$206,K$4,FALSE))=FALSE,VLOOKUP($F114,'Classement-Equipe'!$M$7:$BB$206,K$4,FALSE),"")</f>
        <v/>
      </c>
      <c r="L114" s="110" t="str">
        <f>IF(ISNA(VLOOKUP($F114,'Classement-Equipe'!$M$7:$BB$206,L$4,FALSE))=FALSE,VLOOKUP($F114,'Classement-Equipe'!$M$7:$BB$206,L$4,FALSE),"")</f>
        <v/>
      </c>
      <c r="M114" s="110" t="str">
        <f>IF(ISNA(VLOOKUP($F114,'Classement-Equipe'!$M$7:$BB$206,M$4,FALSE))=FALSE,VLOOKUP($F114,'Classement-Equipe'!$M$7:$BB$206,M$4,FALSE),"")</f>
        <v/>
      </c>
      <c r="N114" s="110" t="str">
        <f>IF(ISNA(VLOOKUP($F114,'Classement-Equipe'!$M$7:$BB$206,N$4,FALSE))=FALSE,VLOOKUP($F114,'Classement-Equipe'!$M$7:$BB$206,N$4,FALSE),"")</f>
        <v/>
      </c>
      <c r="O114" s="247" t="str">
        <f>IF(ISNA(VLOOKUP($F114,'Classement-Equipe'!$M$7:$BB$206,O$4,FALSE))=FALSE,VLOOKUP($F114,'Classement-Equipe'!$M$7:$BB$206,O$4,FALSE),"")</f>
        <v/>
      </c>
      <c r="P114" s="119" t="str">
        <f>IF(ISNA(VLOOKUP($F114,'Classement-Equipe'!$M$7:$BB$206,P$4,FALSE))=FALSE,VLOOKUP($F114,'Classement-Equipe'!$M$7:$BB$206,P$4,FALSE),"")</f>
        <v/>
      </c>
      <c r="Q114" s="278" t="str">
        <f>IF(A114="","",IF(G114='Paramètres SERIES'!$K$12,SUMIF($A$6:$A$207,A114,$P$6:$P$207),""))</f>
        <v/>
      </c>
      <c r="R114" s="110" t="str">
        <f t="shared" si="5"/>
        <v/>
      </c>
      <c r="S114" s="112">
        <f t="shared" si="6"/>
        <v>0</v>
      </c>
      <c r="T114" t="str">
        <f t="shared" si="7"/>
        <v/>
      </c>
    </row>
    <row r="115" spans="1:20" hidden="1" x14ac:dyDescent="0.25">
      <c r="A115" s="426" t="str">
        <f>IF('Recensement des Equipes'!$A206="","",'Recensement des Equipes'!$A206)</f>
        <v/>
      </c>
      <c r="B115" s="119" t="e">
        <f>IF('Recensement des Equipes'!#REF!="","",'Recensement des Equipes'!#REF!)</f>
        <v>#REF!</v>
      </c>
      <c r="C115" s="110" t="e">
        <f>IF('Recensement des Equipes'!#REF!="","",'Recensement des Equipes'!#REF!)</f>
        <v>#REF!</v>
      </c>
      <c r="D115" s="112" t="e">
        <f>IF('Recensement des Equipes'!#REF!="","",'Recensement des Equipes'!#REF!)</f>
        <v>#REF!</v>
      </c>
      <c r="E115" s="168" t="e">
        <f>IF('Recensement des Equipes'!#REF!="","",'Recensement des Equipes'!#REF!)</f>
        <v>#REF!</v>
      </c>
      <c r="F115" s="119" t="str">
        <f t="shared" si="4"/>
        <v/>
      </c>
      <c r="G115" s="112" t="str">
        <f>IF(A115="","",VLOOKUP(A115,Equipes!$A$5:$J$26,10,FALSE))</f>
        <v/>
      </c>
      <c r="H115" s="276" t="str">
        <f>IF(ISNA(VLOOKUP($F115,'Classement-Equipe'!$M$7:$BB$206,H$4,FALSE))=FALSE,VLOOKUP($F115,'Classement-Equipe'!$M$7:$BB$206,H$4,FALSE),"")</f>
        <v/>
      </c>
      <c r="I115" s="110" t="str">
        <f>IF(ISNA(VLOOKUP($F115,'Classement-Equipe'!$M$7:$BB$206,I$4,FALSE))=FALSE,VLOOKUP($F115,'Classement-Equipe'!$M$7:$BB$206,I$4,FALSE),"")</f>
        <v/>
      </c>
      <c r="J115" s="110" t="str">
        <f>IF(ISNA(VLOOKUP($F115,'Classement-Equipe'!$M$7:$BB$206,J$4,FALSE))=FALSE,VLOOKUP($F115,'Classement-Equipe'!$M$7:$BB$206,J$4,FALSE),"")</f>
        <v/>
      </c>
      <c r="K115" s="110" t="str">
        <f>IF(ISNA(VLOOKUP($F115,'Classement-Equipe'!$M$7:$BB$206,K$4,FALSE))=FALSE,VLOOKUP($F115,'Classement-Equipe'!$M$7:$BB$206,K$4,FALSE),"")</f>
        <v/>
      </c>
      <c r="L115" s="110" t="str">
        <f>IF(ISNA(VLOOKUP($F115,'Classement-Equipe'!$M$7:$BB$206,L$4,FALSE))=FALSE,VLOOKUP($F115,'Classement-Equipe'!$M$7:$BB$206,L$4,FALSE),"")</f>
        <v/>
      </c>
      <c r="M115" s="110" t="str">
        <f>IF(ISNA(VLOOKUP($F115,'Classement-Equipe'!$M$7:$BB$206,M$4,FALSE))=FALSE,VLOOKUP($F115,'Classement-Equipe'!$M$7:$BB$206,M$4,FALSE),"")</f>
        <v/>
      </c>
      <c r="N115" s="110" t="str">
        <f>IF(ISNA(VLOOKUP($F115,'Classement-Equipe'!$M$7:$BB$206,N$4,FALSE))=FALSE,VLOOKUP($F115,'Classement-Equipe'!$M$7:$BB$206,N$4,FALSE),"")</f>
        <v/>
      </c>
      <c r="O115" s="247" t="str">
        <f>IF(ISNA(VLOOKUP($F115,'Classement-Equipe'!$M$7:$BB$206,O$4,FALSE))=FALSE,VLOOKUP($F115,'Classement-Equipe'!$M$7:$BB$206,O$4,FALSE),"")</f>
        <v/>
      </c>
      <c r="P115" s="119" t="str">
        <f>IF(ISNA(VLOOKUP($F115,'Classement-Equipe'!$M$7:$BB$206,P$4,FALSE))=FALSE,VLOOKUP($F115,'Classement-Equipe'!$M$7:$BB$206,P$4,FALSE),"")</f>
        <v/>
      </c>
      <c r="Q115" s="278" t="str">
        <f>IF(A115="","",IF(G115='Paramètres SERIES'!$K$12,SUMIF($A$6:$A$207,A115,$P$6:$P$207),""))</f>
        <v/>
      </c>
      <c r="R115" s="110" t="str">
        <f t="shared" si="5"/>
        <v/>
      </c>
      <c r="S115" s="112">
        <f t="shared" si="6"/>
        <v>0</v>
      </c>
      <c r="T115" t="str">
        <f t="shared" si="7"/>
        <v/>
      </c>
    </row>
    <row r="116" spans="1:20" hidden="1" x14ac:dyDescent="0.25">
      <c r="A116" s="426" t="str">
        <f>IF('Recensement des Equipes'!$A207="","",'Recensement des Equipes'!$A207)</f>
        <v/>
      </c>
      <c r="B116" s="119" t="e">
        <f>IF('Recensement des Equipes'!#REF!="","",'Recensement des Equipes'!#REF!)</f>
        <v>#REF!</v>
      </c>
      <c r="C116" s="110" t="e">
        <f>IF('Recensement des Equipes'!#REF!="","",'Recensement des Equipes'!#REF!)</f>
        <v>#REF!</v>
      </c>
      <c r="D116" s="112" t="e">
        <f>IF('Recensement des Equipes'!#REF!="","",'Recensement des Equipes'!#REF!)</f>
        <v>#REF!</v>
      </c>
      <c r="E116" s="168" t="e">
        <f>IF('Recensement des Equipes'!#REF!="","",'Recensement des Equipes'!#REF!)</f>
        <v>#REF!</v>
      </c>
      <c r="F116" s="119" t="str">
        <f t="shared" si="4"/>
        <v/>
      </c>
      <c r="G116" s="112" t="str">
        <f>IF(A116="","",VLOOKUP(A116,Equipes!$A$5:$J$26,10,FALSE))</f>
        <v/>
      </c>
      <c r="H116" s="276" t="str">
        <f>IF(ISNA(VLOOKUP($F116,'Classement-Equipe'!$M$7:$BB$206,H$4,FALSE))=FALSE,VLOOKUP($F116,'Classement-Equipe'!$M$7:$BB$206,H$4,FALSE),"")</f>
        <v/>
      </c>
      <c r="I116" s="110" t="str">
        <f>IF(ISNA(VLOOKUP($F116,'Classement-Equipe'!$M$7:$BB$206,I$4,FALSE))=FALSE,VLOOKUP($F116,'Classement-Equipe'!$M$7:$BB$206,I$4,FALSE),"")</f>
        <v/>
      </c>
      <c r="J116" s="110" t="str">
        <f>IF(ISNA(VLOOKUP($F116,'Classement-Equipe'!$M$7:$BB$206,J$4,FALSE))=FALSE,VLOOKUP($F116,'Classement-Equipe'!$M$7:$BB$206,J$4,FALSE),"")</f>
        <v/>
      </c>
      <c r="K116" s="110" t="str">
        <f>IF(ISNA(VLOOKUP($F116,'Classement-Equipe'!$M$7:$BB$206,K$4,FALSE))=FALSE,VLOOKUP($F116,'Classement-Equipe'!$M$7:$BB$206,K$4,FALSE),"")</f>
        <v/>
      </c>
      <c r="L116" s="110" t="str">
        <f>IF(ISNA(VLOOKUP($F116,'Classement-Equipe'!$M$7:$BB$206,L$4,FALSE))=FALSE,VLOOKUP($F116,'Classement-Equipe'!$M$7:$BB$206,L$4,FALSE),"")</f>
        <v/>
      </c>
      <c r="M116" s="110" t="str">
        <f>IF(ISNA(VLOOKUP($F116,'Classement-Equipe'!$M$7:$BB$206,M$4,FALSE))=FALSE,VLOOKUP($F116,'Classement-Equipe'!$M$7:$BB$206,M$4,FALSE),"")</f>
        <v/>
      </c>
      <c r="N116" s="110" t="str">
        <f>IF(ISNA(VLOOKUP($F116,'Classement-Equipe'!$M$7:$BB$206,N$4,FALSE))=FALSE,VLOOKUP($F116,'Classement-Equipe'!$M$7:$BB$206,N$4,FALSE),"")</f>
        <v/>
      </c>
      <c r="O116" s="247" t="str">
        <f>IF(ISNA(VLOOKUP($F116,'Classement-Equipe'!$M$7:$BB$206,O$4,FALSE))=FALSE,VLOOKUP($F116,'Classement-Equipe'!$M$7:$BB$206,O$4,FALSE),"")</f>
        <v/>
      </c>
      <c r="P116" s="119" t="str">
        <f>IF(ISNA(VLOOKUP($F116,'Classement-Equipe'!$M$7:$BB$206,P$4,FALSE))=FALSE,VLOOKUP($F116,'Classement-Equipe'!$M$7:$BB$206,P$4,FALSE),"")</f>
        <v/>
      </c>
      <c r="Q116" s="278" t="str">
        <f>IF(A116="","",IF(G116='Paramètres SERIES'!$K$12,SUMIF($A$6:$A$207,A116,$P$6:$P$207),""))</f>
        <v/>
      </c>
      <c r="R116" s="110" t="str">
        <f t="shared" si="5"/>
        <v/>
      </c>
      <c r="S116" s="112">
        <f t="shared" si="6"/>
        <v>0</v>
      </c>
      <c r="T116" t="str">
        <f t="shared" si="7"/>
        <v/>
      </c>
    </row>
    <row r="117" spans="1:20" hidden="1" x14ac:dyDescent="0.25">
      <c r="A117" s="426" t="str">
        <f>IF('Recensement des Equipes'!$A208="","",'Recensement des Equipes'!$A208)</f>
        <v/>
      </c>
      <c r="B117" s="119" t="e">
        <f>IF('Recensement des Equipes'!#REF!="","",'Recensement des Equipes'!#REF!)</f>
        <v>#REF!</v>
      </c>
      <c r="C117" s="110" t="e">
        <f>IF('Recensement des Equipes'!#REF!="","",'Recensement des Equipes'!#REF!)</f>
        <v>#REF!</v>
      </c>
      <c r="D117" s="112" t="e">
        <f>IF('Recensement des Equipes'!#REF!="","",'Recensement des Equipes'!#REF!)</f>
        <v>#REF!</v>
      </c>
      <c r="E117" s="168" t="e">
        <f>IF('Recensement des Equipes'!#REF!="","",'Recensement des Equipes'!#REF!)</f>
        <v>#REF!</v>
      </c>
      <c r="F117" s="119" t="str">
        <f t="shared" si="4"/>
        <v/>
      </c>
      <c r="G117" s="112" t="str">
        <f>IF(A117="","",VLOOKUP(A117,Equipes!$A$5:$J$26,10,FALSE))</f>
        <v/>
      </c>
      <c r="H117" s="276" t="str">
        <f>IF(ISNA(VLOOKUP($F117,'Classement-Equipe'!$M$7:$BB$206,H$4,FALSE))=FALSE,VLOOKUP($F117,'Classement-Equipe'!$M$7:$BB$206,H$4,FALSE),"")</f>
        <v/>
      </c>
      <c r="I117" s="110" t="str">
        <f>IF(ISNA(VLOOKUP($F117,'Classement-Equipe'!$M$7:$BB$206,I$4,FALSE))=FALSE,VLOOKUP($F117,'Classement-Equipe'!$M$7:$BB$206,I$4,FALSE),"")</f>
        <v/>
      </c>
      <c r="J117" s="110" t="str">
        <f>IF(ISNA(VLOOKUP($F117,'Classement-Equipe'!$M$7:$BB$206,J$4,FALSE))=FALSE,VLOOKUP($F117,'Classement-Equipe'!$M$7:$BB$206,J$4,FALSE),"")</f>
        <v/>
      </c>
      <c r="K117" s="110" t="str">
        <f>IF(ISNA(VLOOKUP($F117,'Classement-Equipe'!$M$7:$BB$206,K$4,FALSE))=FALSE,VLOOKUP($F117,'Classement-Equipe'!$M$7:$BB$206,K$4,FALSE),"")</f>
        <v/>
      </c>
      <c r="L117" s="110" t="str">
        <f>IF(ISNA(VLOOKUP($F117,'Classement-Equipe'!$M$7:$BB$206,L$4,FALSE))=FALSE,VLOOKUP($F117,'Classement-Equipe'!$M$7:$BB$206,L$4,FALSE),"")</f>
        <v/>
      </c>
      <c r="M117" s="110" t="str">
        <f>IF(ISNA(VLOOKUP($F117,'Classement-Equipe'!$M$7:$BB$206,M$4,FALSE))=FALSE,VLOOKUP($F117,'Classement-Equipe'!$M$7:$BB$206,M$4,FALSE),"")</f>
        <v/>
      </c>
      <c r="N117" s="110" t="str">
        <f>IF(ISNA(VLOOKUP($F117,'Classement-Equipe'!$M$7:$BB$206,N$4,FALSE))=FALSE,VLOOKUP($F117,'Classement-Equipe'!$M$7:$BB$206,N$4,FALSE),"")</f>
        <v/>
      </c>
      <c r="O117" s="247" t="str">
        <f>IF(ISNA(VLOOKUP($F117,'Classement-Equipe'!$M$7:$BB$206,O$4,FALSE))=FALSE,VLOOKUP($F117,'Classement-Equipe'!$M$7:$BB$206,O$4,FALSE),"")</f>
        <v/>
      </c>
      <c r="P117" s="119" t="str">
        <f>IF(ISNA(VLOOKUP($F117,'Classement-Equipe'!$M$7:$BB$206,P$4,FALSE))=FALSE,VLOOKUP($F117,'Classement-Equipe'!$M$7:$BB$206,P$4,FALSE),"")</f>
        <v/>
      </c>
      <c r="Q117" s="278" t="str">
        <f>IF(A117="","",IF(G117='Paramètres SERIES'!$K$12,SUMIF($A$6:$A$207,A117,$P$6:$P$207),""))</f>
        <v/>
      </c>
      <c r="R117" s="110" t="str">
        <f t="shared" si="5"/>
        <v/>
      </c>
      <c r="S117" s="112">
        <f t="shared" si="6"/>
        <v>0</v>
      </c>
      <c r="T117" t="str">
        <f t="shared" si="7"/>
        <v/>
      </c>
    </row>
    <row r="118" spans="1:20" x14ac:dyDescent="0.25">
      <c r="A118" s="426" t="str">
        <f>IF('Recensement des Equipes'!$A5="","",'Recensement des Equipes'!$A5)</f>
        <v>Apneaman, Praha, Czech Republic</v>
      </c>
      <c r="B118" s="119" t="str">
        <f>IF('Recensement des Equipes'!$C$97="","",'Recensement des Equipes'!$C$97)</f>
        <v/>
      </c>
      <c r="C118" s="110" t="str">
        <f>IF('Recensement des Equipes'!$D$97="","",'Recensement des Equipes'!$D$97)</f>
        <v/>
      </c>
      <c r="D118" s="112" t="str">
        <f>IF('Recensement des Equipes'!$E$97="","",'Recensement des Equipes'!$E$97)</f>
        <v/>
      </c>
      <c r="E118" s="168" t="str">
        <f>IF('Recensement des Equipes'!$G$97="","",'Recensement des Equipes'!$G$97)</f>
        <v/>
      </c>
      <c r="F118" s="119" t="str">
        <f t="shared" ref="F118:F149" si="8">IF(A118="","",E118&amp;"-"&amp;B118&amp;" "&amp;C118&amp;" "&amp;D118)</f>
        <v xml:space="preserve">-  </v>
      </c>
      <c r="G118" s="112" t="str">
        <f>IF(A118="","",VLOOKUP(A118,Equipes!$A$5:$J$26,10,FALSE))</f>
        <v>Classée/Trophée</v>
      </c>
      <c r="H118" s="276" t="str">
        <f>IF(ISNA(VLOOKUP($F118,'Classement-Equipe'!$M$7:$BB$206,H$4,FALSE))=FALSE,VLOOKUP($F118,'Classement-Equipe'!$M$7:$BB$206,H$4,FALSE),"")</f>
        <v/>
      </c>
      <c r="I118" s="110" t="str">
        <f>IF(ISNA(VLOOKUP($F118,'Classement-Equipe'!$M$7:$BB$206,I$4,FALSE))=FALSE,VLOOKUP($F118,'Classement-Equipe'!$M$7:$BB$206,I$4,FALSE),"")</f>
        <v/>
      </c>
      <c r="J118" s="110" t="str">
        <f>IF(ISNA(VLOOKUP($F118,'Classement-Equipe'!$M$7:$BB$206,J$4,FALSE))=FALSE,VLOOKUP($F118,'Classement-Equipe'!$M$7:$BB$206,J$4,FALSE),"")</f>
        <v/>
      </c>
      <c r="K118" s="110" t="str">
        <f>IF(ISNA(VLOOKUP($F118,'Classement-Equipe'!$M$7:$BB$206,K$4,FALSE))=FALSE,VLOOKUP($F118,'Classement-Equipe'!$M$7:$BB$206,K$4,FALSE),"")</f>
        <v/>
      </c>
      <c r="L118" s="110" t="str">
        <f>IF(ISNA(VLOOKUP($F118,'Classement-Equipe'!$M$7:$BB$206,L$4,FALSE))=FALSE,VLOOKUP($F118,'Classement-Equipe'!$M$7:$BB$206,L$4,FALSE),"")</f>
        <v/>
      </c>
      <c r="M118" s="110" t="str">
        <f>IF(ISNA(VLOOKUP($F118,'Classement-Equipe'!$M$7:$BB$206,M$4,FALSE))=FALSE,VLOOKUP($F118,'Classement-Equipe'!$M$7:$BB$206,M$4,FALSE),"")</f>
        <v/>
      </c>
      <c r="N118" s="110" t="str">
        <f>IF(ISNA(VLOOKUP($F118,'Classement-Equipe'!$M$7:$BB$206,N$4,FALSE))=FALSE,VLOOKUP($F118,'Classement-Equipe'!$M$7:$BB$206,N$4,FALSE),"")</f>
        <v/>
      </c>
      <c r="O118" s="247" t="str">
        <f>IF(ISNA(VLOOKUP($F118,'Classement-Equipe'!$M$7:$BB$206,O$4,FALSE))=FALSE,VLOOKUP($F118,'Classement-Equipe'!$M$7:$BB$206,O$4,FALSE),"")</f>
        <v/>
      </c>
      <c r="P118" s="119" t="str">
        <f>IF(ISNA(VLOOKUP($F118,'Classement-Equipe'!$M$7:$BB$206,P$4,FALSE))=FALSE,VLOOKUP($F118,'Classement-Equipe'!$M$7:$BB$206,P$4,FALSE),"")</f>
        <v/>
      </c>
      <c r="Q118" s="278">
        <f>IF(A118="","",IF(G118='Paramètres SERIES'!$K$12,SUMIF($A$6:$A$207,A118,$P$6:$P$207),""))</f>
        <v>0</v>
      </c>
      <c r="R118" s="110">
        <f t="shared" ref="R118:R149" si="9">IF(A118=A117,"",Q118)</f>
        <v>0</v>
      </c>
      <c r="S118" s="112">
        <f t="shared" ref="S118:S149" si="10">IF(R118="",S117,1+S117)</f>
        <v>1</v>
      </c>
      <c r="T118" t="str">
        <f t="shared" si="7"/>
        <v>Apneaman, Praha, Czech Republic</v>
      </c>
    </row>
    <row r="119" spans="1:20" x14ac:dyDescent="0.25">
      <c r="A119" s="426" t="str">
        <f>IF('Recensement des Equipes'!$A15="","",'Recensement des Equipes'!$A15)</f>
        <v>CYRNEA</v>
      </c>
      <c r="B119" s="119" t="str">
        <f>IF('Recensement des Equipes'!$C$107="","",'Recensement des Equipes'!$C$107)</f>
        <v/>
      </c>
      <c r="C119" s="110" t="str">
        <f>IF('Recensement des Equipes'!$D$107="","",'Recensement des Equipes'!$D$107)</f>
        <v/>
      </c>
      <c r="D119" s="112" t="str">
        <f>IF('Recensement des Equipes'!$E$107="","",'Recensement des Equipes'!$E$107)</f>
        <v/>
      </c>
      <c r="E119" s="168" t="str">
        <f>IF('Recensement des Equipes'!$G$107="","",'Recensement des Equipes'!$G$107)</f>
        <v/>
      </c>
      <c r="F119" s="119" t="str">
        <f t="shared" si="8"/>
        <v xml:space="preserve">-  </v>
      </c>
      <c r="G119" s="112" t="str">
        <f>IF(A119="","",VLOOKUP(A119,Equipes!$A$5:$J$26,10,FALSE))</f>
        <v>Classée/Trophée</v>
      </c>
      <c r="H119" s="276" t="str">
        <f>IF(ISNA(VLOOKUP($F119,'Classement-Equipe'!$M$7:$BB$206,H$4,FALSE))=FALSE,VLOOKUP($F119,'Classement-Equipe'!$M$7:$BB$206,H$4,FALSE),"")</f>
        <v/>
      </c>
      <c r="I119" s="110" t="str">
        <f>IF(ISNA(VLOOKUP($F119,'Classement-Equipe'!$M$7:$BB$206,I$4,FALSE))=FALSE,VLOOKUP($F119,'Classement-Equipe'!$M$7:$BB$206,I$4,FALSE),"")</f>
        <v/>
      </c>
      <c r="J119" s="110" t="str">
        <f>IF(ISNA(VLOOKUP($F119,'Classement-Equipe'!$M$7:$BB$206,J$4,FALSE))=FALSE,VLOOKUP($F119,'Classement-Equipe'!$M$7:$BB$206,J$4,FALSE),"")</f>
        <v/>
      </c>
      <c r="K119" s="110" t="str">
        <f>IF(ISNA(VLOOKUP($F119,'Classement-Equipe'!$M$7:$BB$206,K$4,FALSE))=FALSE,VLOOKUP($F119,'Classement-Equipe'!$M$7:$BB$206,K$4,FALSE),"")</f>
        <v/>
      </c>
      <c r="L119" s="110" t="str">
        <f>IF(ISNA(VLOOKUP($F119,'Classement-Equipe'!$M$7:$BB$206,L$4,FALSE))=FALSE,VLOOKUP($F119,'Classement-Equipe'!$M$7:$BB$206,L$4,FALSE),"")</f>
        <v/>
      </c>
      <c r="M119" s="110" t="str">
        <f>IF(ISNA(VLOOKUP($F119,'Classement-Equipe'!$M$7:$BB$206,M$4,FALSE))=FALSE,VLOOKUP($F119,'Classement-Equipe'!$M$7:$BB$206,M$4,FALSE),"")</f>
        <v/>
      </c>
      <c r="N119" s="110" t="str">
        <f>IF(ISNA(VLOOKUP($F119,'Classement-Equipe'!$M$7:$BB$206,N$4,FALSE))=FALSE,VLOOKUP($F119,'Classement-Equipe'!$M$7:$BB$206,N$4,FALSE),"")</f>
        <v/>
      </c>
      <c r="O119" s="247" t="str">
        <f>IF(ISNA(VLOOKUP($F119,'Classement-Equipe'!$M$7:$BB$206,O$4,FALSE))=FALSE,VLOOKUP($F119,'Classement-Equipe'!$M$7:$BB$206,O$4,FALSE),"")</f>
        <v/>
      </c>
      <c r="P119" s="119" t="str">
        <f>IF(ISNA(VLOOKUP($F119,'Classement-Equipe'!$M$7:$BB$206,P$4,FALSE))=FALSE,VLOOKUP($F119,'Classement-Equipe'!$M$7:$BB$206,P$4,FALSE),"")</f>
        <v/>
      </c>
      <c r="Q119" s="278">
        <f>IF(A119="","",IF(G119='Paramètres SERIES'!$K$12,SUMIF($A$6:$A$207,A119,$P$6:$P$207),""))</f>
        <v>0</v>
      </c>
      <c r="R119" s="110">
        <f t="shared" si="9"/>
        <v>0</v>
      </c>
      <c r="S119" s="112">
        <f t="shared" si="10"/>
        <v>2</v>
      </c>
      <c r="T119" t="str">
        <f t="shared" si="7"/>
        <v>CYRNEA</v>
      </c>
    </row>
    <row r="120" spans="1:20" x14ac:dyDescent="0.25">
      <c r="A120" s="426" t="str">
        <f>IF('Recensement des Equipes'!$A27="","",'Recensement des Equipes'!$A27)</f>
        <v>Enjoy And Relax</v>
      </c>
      <c r="B120" s="119" t="str">
        <f>IF('Recensement des Equipes'!$C$117="","",'Recensement des Equipes'!$C$117)</f>
        <v/>
      </c>
      <c r="C120" s="110" t="str">
        <f>IF('Recensement des Equipes'!$D$117="","",'Recensement des Equipes'!$D$117)</f>
        <v/>
      </c>
      <c r="D120" s="112" t="str">
        <f>IF('Recensement des Equipes'!$E$117="","",'Recensement des Equipes'!$E$117)</f>
        <v/>
      </c>
      <c r="E120" s="168" t="str">
        <f>IF('Recensement des Equipes'!$G$117="","",'Recensement des Equipes'!$G$117)</f>
        <v/>
      </c>
      <c r="F120" s="119" t="str">
        <f t="shared" si="8"/>
        <v xml:space="preserve">-  </v>
      </c>
      <c r="G120" s="112" t="str">
        <f>IF(A120="","",VLOOKUP(A120,Equipes!$A$5:$J$26,10,FALSE))</f>
        <v>Classée/Trophée</v>
      </c>
      <c r="H120" s="276" t="str">
        <f>IF(ISNA(VLOOKUP($F120,'Classement-Equipe'!$M$7:$BB$206,H$4,FALSE))=FALSE,VLOOKUP($F120,'Classement-Equipe'!$M$7:$BB$206,H$4,FALSE),"")</f>
        <v/>
      </c>
      <c r="I120" s="110" t="str">
        <f>IF(ISNA(VLOOKUP($F120,'Classement-Equipe'!$M$7:$BB$206,I$4,FALSE))=FALSE,VLOOKUP($F120,'Classement-Equipe'!$M$7:$BB$206,I$4,FALSE),"")</f>
        <v/>
      </c>
      <c r="J120" s="110" t="str">
        <f>IF(ISNA(VLOOKUP($F120,'Classement-Equipe'!$M$7:$BB$206,J$4,FALSE))=FALSE,VLOOKUP($F120,'Classement-Equipe'!$M$7:$BB$206,J$4,FALSE),"")</f>
        <v/>
      </c>
      <c r="K120" s="110" t="str">
        <f>IF(ISNA(VLOOKUP($F120,'Classement-Equipe'!$M$7:$BB$206,K$4,FALSE))=FALSE,VLOOKUP($F120,'Classement-Equipe'!$M$7:$BB$206,K$4,FALSE),"")</f>
        <v/>
      </c>
      <c r="L120" s="110" t="str">
        <f>IF(ISNA(VLOOKUP($F120,'Classement-Equipe'!$M$7:$BB$206,L$4,FALSE))=FALSE,VLOOKUP($F120,'Classement-Equipe'!$M$7:$BB$206,L$4,FALSE),"")</f>
        <v/>
      </c>
      <c r="M120" s="110" t="str">
        <f>IF(ISNA(VLOOKUP($F120,'Classement-Equipe'!$M$7:$BB$206,M$4,FALSE))=FALSE,VLOOKUP($F120,'Classement-Equipe'!$M$7:$BB$206,M$4,FALSE),"")</f>
        <v/>
      </c>
      <c r="N120" s="110" t="str">
        <f>IF(ISNA(VLOOKUP($F120,'Classement-Equipe'!$M$7:$BB$206,N$4,FALSE))=FALSE,VLOOKUP($F120,'Classement-Equipe'!$M$7:$BB$206,N$4,FALSE),"")</f>
        <v/>
      </c>
      <c r="O120" s="247" t="str">
        <f>IF(ISNA(VLOOKUP($F120,'Classement-Equipe'!$M$7:$BB$206,O$4,FALSE))=FALSE,VLOOKUP($F120,'Classement-Equipe'!$M$7:$BB$206,O$4,FALSE),"")</f>
        <v/>
      </c>
      <c r="P120" s="119" t="str">
        <f>IF(ISNA(VLOOKUP($F120,'Classement-Equipe'!$M$7:$BB$206,P$4,FALSE))=FALSE,VLOOKUP($F120,'Classement-Equipe'!$M$7:$BB$206,P$4,FALSE),"")</f>
        <v/>
      </c>
      <c r="Q120" s="278">
        <f>IF(A120="","",IF(G120='Paramètres SERIES'!$K$12,SUMIF($A$6:$A$207,A120,$P$6:$P$207),""))</f>
        <v>0</v>
      </c>
      <c r="R120" s="110">
        <f t="shared" si="9"/>
        <v>0</v>
      </c>
      <c r="S120" s="112">
        <f t="shared" si="10"/>
        <v>3</v>
      </c>
      <c r="T120" t="str">
        <f t="shared" si="7"/>
        <v>Enjoy And Relax</v>
      </c>
    </row>
    <row r="121" spans="1:20" x14ac:dyDescent="0.25">
      <c r="A121" s="426" t="str">
        <f>IF('Recensement des Equipes'!$A37="","",'Recensement des Equipes'!$A37)</f>
        <v>Imashi</v>
      </c>
      <c r="B121" s="119" t="str">
        <f>IF('Recensement des Equipes'!$C$127="","",'Recensement des Equipes'!$C$127)</f>
        <v/>
      </c>
      <c r="C121" s="110" t="str">
        <f>IF('Recensement des Equipes'!$D$127="","",'Recensement des Equipes'!$D$127)</f>
        <v/>
      </c>
      <c r="D121" s="112" t="str">
        <f>IF('Recensement des Equipes'!$E$127="","",'Recensement des Equipes'!$E$127)</f>
        <v/>
      </c>
      <c r="E121" s="168" t="str">
        <f>IF('Recensement des Equipes'!$G$127="","",'Recensement des Equipes'!$G$127)</f>
        <v/>
      </c>
      <c r="F121" s="119" t="str">
        <f t="shared" si="8"/>
        <v xml:space="preserve">-  </v>
      </c>
      <c r="G121" s="112" t="str">
        <f>IF(A121="","",VLOOKUP(A121,Equipes!$A$5:$J$26,10,FALSE))</f>
        <v>Classée/Trophée</v>
      </c>
      <c r="H121" s="276" t="str">
        <f>IF(ISNA(VLOOKUP($F121,'Classement-Equipe'!$M$7:$BB$206,H$4,FALSE))=FALSE,VLOOKUP($F121,'Classement-Equipe'!$M$7:$BB$206,H$4,FALSE),"")</f>
        <v/>
      </c>
      <c r="I121" s="110" t="str">
        <f>IF(ISNA(VLOOKUP($F121,'Classement-Equipe'!$M$7:$BB$206,I$4,FALSE))=FALSE,VLOOKUP($F121,'Classement-Equipe'!$M$7:$BB$206,I$4,FALSE),"")</f>
        <v/>
      </c>
      <c r="J121" s="110" t="str">
        <f>IF(ISNA(VLOOKUP($F121,'Classement-Equipe'!$M$7:$BB$206,J$4,FALSE))=FALSE,VLOOKUP($F121,'Classement-Equipe'!$M$7:$BB$206,J$4,FALSE),"")</f>
        <v/>
      </c>
      <c r="K121" s="110" t="str">
        <f>IF(ISNA(VLOOKUP($F121,'Classement-Equipe'!$M$7:$BB$206,K$4,FALSE))=FALSE,VLOOKUP($F121,'Classement-Equipe'!$M$7:$BB$206,K$4,FALSE),"")</f>
        <v/>
      </c>
      <c r="L121" s="110" t="str">
        <f>IF(ISNA(VLOOKUP($F121,'Classement-Equipe'!$M$7:$BB$206,L$4,FALSE))=FALSE,VLOOKUP($F121,'Classement-Equipe'!$M$7:$BB$206,L$4,FALSE),"")</f>
        <v/>
      </c>
      <c r="M121" s="110" t="str">
        <f>IF(ISNA(VLOOKUP($F121,'Classement-Equipe'!$M$7:$BB$206,M$4,FALSE))=FALSE,VLOOKUP($F121,'Classement-Equipe'!$M$7:$BB$206,M$4,FALSE),"")</f>
        <v/>
      </c>
      <c r="N121" s="110" t="str">
        <f>IF(ISNA(VLOOKUP($F121,'Classement-Equipe'!$M$7:$BB$206,N$4,FALSE))=FALSE,VLOOKUP($F121,'Classement-Equipe'!$M$7:$BB$206,N$4,FALSE),"")</f>
        <v/>
      </c>
      <c r="O121" s="247" t="str">
        <f>IF(ISNA(VLOOKUP($F121,'Classement-Equipe'!$M$7:$BB$206,O$4,FALSE))=FALSE,VLOOKUP($F121,'Classement-Equipe'!$M$7:$BB$206,O$4,FALSE),"")</f>
        <v/>
      </c>
      <c r="P121" s="119" t="str">
        <f>IF(ISNA(VLOOKUP($F121,'Classement-Equipe'!$M$7:$BB$206,P$4,FALSE))=FALSE,VLOOKUP($F121,'Classement-Equipe'!$M$7:$BB$206,P$4,FALSE),"")</f>
        <v/>
      </c>
      <c r="Q121" s="278">
        <f>IF(A121="","",IF(G121='Paramètres SERIES'!$K$12,SUMIF($A$6:$A$207,A121,$P$6:$P$207),""))</f>
        <v>0</v>
      </c>
      <c r="R121" s="110">
        <f t="shared" si="9"/>
        <v>0</v>
      </c>
      <c r="S121" s="112">
        <f t="shared" si="10"/>
        <v>4</v>
      </c>
      <c r="T121" t="str">
        <f t="shared" si="7"/>
        <v>Imashi</v>
      </c>
    </row>
    <row r="122" spans="1:20" x14ac:dyDescent="0.25">
      <c r="A122" s="426" t="str">
        <f>IF('Recensement des Equipes'!$A47="","",'Recensement des Equipes'!$A47)</f>
        <v>Les Cormorans 1</v>
      </c>
      <c r="B122" s="119" t="str">
        <f>IF('Recensement des Equipes'!$C$137="","",'Recensement des Equipes'!$C$137)</f>
        <v/>
      </c>
      <c r="C122" s="110" t="str">
        <f>IF('Recensement des Equipes'!$D$137="","",'Recensement des Equipes'!$D$137)</f>
        <v/>
      </c>
      <c r="D122" s="112" t="str">
        <f>IF('Recensement des Equipes'!$E$137="","",'Recensement des Equipes'!$E$137)</f>
        <v/>
      </c>
      <c r="E122" s="168" t="str">
        <f>IF('Recensement des Equipes'!$G$137="","",'Recensement des Equipes'!$G$137)</f>
        <v/>
      </c>
      <c r="F122" s="119" t="str">
        <f t="shared" si="8"/>
        <v xml:space="preserve">-  </v>
      </c>
      <c r="G122" s="112" t="str">
        <f>IF(A122="","",VLOOKUP(A122,Equipes!$A$5:$J$26,10,FALSE))</f>
        <v>Classée/Trophée</v>
      </c>
      <c r="H122" s="276" t="str">
        <f>IF(ISNA(VLOOKUP($F122,'Classement-Equipe'!$M$7:$BB$206,H$4,FALSE))=FALSE,VLOOKUP($F122,'Classement-Equipe'!$M$7:$BB$206,H$4,FALSE),"")</f>
        <v/>
      </c>
      <c r="I122" s="110" t="str">
        <f>IF(ISNA(VLOOKUP($F122,'Classement-Equipe'!$M$7:$BB$206,I$4,FALSE))=FALSE,VLOOKUP($F122,'Classement-Equipe'!$M$7:$BB$206,I$4,FALSE),"")</f>
        <v/>
      </c>
      <c r="J122" s="110" t="str">
        <f>IF(ISNA(VLOOKUP($F122,'Classement-Equipe'!$M$7:$BB$206,J$4,FALSE))=FALSE,VLOOKUP($F122,'Classement-Equipe'!$M$7:$BB$206,J$4,FALSE),"")</f>
        <v/>
      </c>
      <c r="K122" s="110" t="str">
        <f>IF(ISNA(VLOOKUP($F122,'Classement-Equipe'!$M$7:$BB$206,K$4,FALSE))=FALSE,VLOOKUP($F122,'Classement-Equipe'!$M$7:$BB$206,K$4,FALSE),"")</f>
        <v/>
      </c>
      <c r="L122" s="110" t="str">
        <f>IF(ISNA(VLOOKUP($F122,'Classement-Equipe'!$M$7:$BB$206,L$4,FALSE))=FALSE,VLOOKUP($F122,'Classement-Equipe'!$M$7:$BB$206,L$4,FALSE),"")</f>
        <v/>
      </c>
      <c r="M122" s="110" t="str">
        <f>IF(ISNA(VLOOKUP($F122,'Classement-Equipe'!$M$7:$BB$206,M$4,FALSE))=FALSE,VLOOKUP($F122,'Classement-Equipe'!$M$7:$BB$206,M$4,FALSE),"")</f>
        <v/>
      </c>
      <c r="N122" s="110" t="str">
        <f>IF(ISNA(VLOOKUP($F122,'Classement-Equipe'!$M$7:$BB$206,N$4,FALSE))=FALSE,VLOOKUP($F122,'Classement-Equipe'!$M$7:$BB$206,N$4,FALSE),"")</f>
        <v/>
      </c>
      <c r="O122" s="247" t="str">
        <f>IF(ISNA(VLOOKUP($F122,'Classement-Equipe'!$M$7:$BB$206,O$4,FALSE))=FALSE,VLOOKUP($F122,'Classement-Equipe'!$M$7:$BB$206,O$4,FALSE),"")</f>
        <v/>
      </c>
      <c r="P122" s="119" t="str">
        <f>IF(ISNA(VLOOKUP($F122,'Classement-Equipe'!$M$7:$BB$206,P$4,FALSE))=FALSE,VLOOKUP($F122,'Classement-Equipe'!$M$7:$BB$206,P$4,FALSE),"")</f>
        <v/>
      </c>
      <c r="Q122" s="278">
        <f>IF(A122="","",IF(G122='Paramètres SERIES'!$K$12,SUMIF($A$6:$A$207,A122,$P$6:$P$207),""))</f>
        <v>0</v>
      </c>
      <c r="R122" s="110">
        <f t="shared" si="9"/>
        <v>0</v>
      </c>
      <c r="S122" s="112">
        <f t="shared" si="10"/>
        <v>5</v>
      </c>
      <c r="T122" t="str">
        <f t="shared" si="7"/>
        <v>Les Cormorans 1</v>
      </c>
    </row>
    <row r="123" spans="1:20" x14ac:dyDescent="0.25">
      <c r="A123" s="426" t="str">
        <f>IF('Recensement des Equipes'!$A57="","",'Recensement des Equipes'!$A57)</f>
        <v>Les Cormorans 2</v>
      </c>
      <c r="B123" s="119" t="str">
        <f>IF('Recensement des Equipes'!$C$147="","",'Recensement des Equipes'!$C$147)</f>
        <v/>
      </c>
      <c r="C123" s="110" t="str">
        <f>IF('Recensement des Equipes'!$D$147="","",'Recensement des Equipes'!$D$147)</f>
        <v/>
      </c>
      <c r="D123" s="112" t="str">
        <f>IF('Recensement des Equipes'!$E$147="","",'Recensement des Equipes'!$E$147)</f>
        <v/>
      </c>
      <c r="E123" s="168" t="str">
        <f>IF('Recensement des Equipes'!$G$147="","",'Recensement des Equipes'!$G$147)</f>
        <v/>
      </c>
      <c r="F123" s="119" t="str">
        <f t="shared" si="8"/>
        <v xml:space="preserve">-  </v>
      </c>
      <c r="G123" s="112" t="str">
        <f>IF(A123="","",VLOOKUP(A123,Equipes!$A$5:$J$26,10,FALSE))</f>
        <v>Classée/Trophée</v>
      </c>
      <c r="H123" s="276" t="str">
        <f>IF(ISNA(VLOOKUP($F123,'Classement-Equipe'!$M$7:$BB$206,H$4,FALSE))=FALSE,VLOOKUP($F123,'Classement-Equipe'!$M$7:$BB$206,H$4,FALSE),"")</f>
        <v/>
      </c>
      <c r="I123" s="110" t="str">
        <f>IF(ISNA(VLOOKUP($F123,'Classement-Equipe'!$M$7:$BB$206,I$4,FALSE))=FALSE,VLOOKUP($F123,'Classement-Equipe'!$M$7:$BB$206,I$4,FALSE),"")</f>
        <v/>
      </c>
      <c r="J123" s="110" t="str">
        <f>IF(ISNA(VLOOKUP($F123,'Classement-Equipe'!$M$7:$BB$206,J$4,FALSE))=FALSE,VLOOKUP($F123,'Classement-Equipe'!$M$7:$BB$206,J$4,FALSE),"")</f>
        <v/>
      </c>
      <c r="K123" s="110" t="str">
        <f>IF(ISNA(VLOOKUP($F123,'Classement-Equipe'!$M$7:$BB$206,K$4,FALSE))=FALSE,VLOOKUP($F123,'Classement-Equipe'!$M$7:$BB$206,K$4,FALSE),"")</f>
        <v/>
      </c>
      <c r="L123" s="110" t="str">
        <f>IF(ISNA(VLOOKUP($F123,'Classement-Equipe'!$M$7:$BB$206,L$4,FALSE))=FALSE,VLOOKUP($F123,'Classement-Equipe'!$M$7:$BB$206,L$4,FALSE),"")</f>
        <v/>
      </c>
      <c r="M123" s="110" t="str">
        <f>IF(ISNA(VLOOKUP($F123,'Classement-Equipe'!$M$7:$BB$206,M$4,FALSE))=FALSE,VLOOKUP($F123,'Classement-Equipe'!$M$7:$BB$206,M$4,FALSE),"")</f>
        <v/>
      </c>
      <c r="N123" s="110" t="str">
        <f>IF(ISNA(VLOOKUP($F123,'Classement-Equipe'!$M$7:$BB$206,N$4,FALSE))=FALSE,VLOOKUP($F123,'Classement-Equipe'!$M$7:$BB$206,N$4,FALSE),"")</f>
        <v/>
      </c>
      <c r="O123" s="247" t="str">
        <f>IF(ISNA(VLOOKUP($F123,'Classement-Equipe'!$M$7:$BB$206,O$4,FALSE))=FALSE,VLOOKUP($F123,'Classement-Equipe'!$M$7:$BB$206,O$4,FALSE),"")</f>
        <v/>
      </c>
      <c r="P123" s="119" t="str">
        <f>IF(ISNA(VLOOKUP($F123,'Classement-Equipe'!$M$7:$BB$206,P$4,FALSE))=FALSE,VLOOKUP($F123,'Classement-Equipe'!$M$7:$BB$206,P$4,FALSE),"")</f>
        <v/>
      </c>
      <c r="Q123" s="278">
        <f>IF(A123="","",IF(G123='Paramètres SERIES'!$K$12,SUMIF($A$6:$A$207,A123,$P$6:$P$207),""))</f>
        <v>0</v>
      </c>
      <c r="R123" s="110">
        <f t="shared" si="9"/>
        <v>0</v>
      </c>
      <c r="S123" s="112">
        <f t="shared" si="10"/>
        <v>6</v>
      </c>
      <c r="T123" t="str">
        <f t="shared" si="7"/>
        <v>Les Cormorans 2</v>
      </c>
    </row>
    <row r="124" spans="1:20" x14ac:dyDescent="0.25">
      <c r="A124" s="426" t="str">
        <f>IF('Recensement des Equipes'!$A67="","",'Recensement des Equipes'!$A67)</f>
        <v>LIMULES</v>
      </c>
      <c r="B124" s="119" t="str">
        <f>IF('Recensement des Equipes'!$C$157="","",'Recensement des Equipes'!$C$157)</f>
        <v/>
      </c>
      <c r="C124" s="110" t="str">
        <f>IF('Recensement des Equipes'!$D$157="","",'Recensement des Equipes'!$D$157)</f>
        <v/>
      </c>
      <c r="D124" s="112" t="str">
        <f>IF('Recensement des Equipes'!$E$157="","",'Recensement des Equipes'!$E$157)</f>
        <v/>
      </c>
      <c r="E124" s="168" t="str">
        <f>IF('Recensement des Equipes'!$G$157="","",'Recensement des Equipes'!$G$157)</f>
        <v/>
      </c>
      <c r="F124" s="119" t="str">
        <f t="shared" si="8"/>
        <v xml:space="preserve">-  </v>
      </c>
      <c r="G124" s="112" t="str">
        <f>IF(A124="","",VLOOKUP(A124,Equipes!$A$5:$J$26,10,FALSE))</f>
        <v>Classée/Trophée</v>
      </c>
      <c r="H124" s="276" t="str">
        <f>IF(ISNA(VLOOKUP($F124,'Classement-Equipe'!$M$7:$BB$206,H$4,FALSE))=FALSE,VLOOKUP($F124,'Classement-Equipe'!$M$7:$BB$206,H$4,FALSE),"")</f>
        <v/>
      </c>
      <c r="I124" s="110" t="str">
        <f>IF(ISNA(VLOOKUP($F124,'Classement-Equipe'!$M$7:$BB$206,I$4,FALSE))=FALSE,VLOOKUP($F124,'Classement-Equipe'!$M$7:$BB$206,I$4,FALSE),"")</f>
        <v/>
      </c>
      <c r="J124" s="110" t="str">
        <f>IF(ISNA(VLOOKUP($F124,'Classement-Equipe'!$M$7:$BB$206,J$4,FALSE))=FALSE,VLOOKUP($F124,'Classement-Equipe'!$M$7:$BB$206,J$4,FALSE),"")</f>
        <v/>
      </c>
      <c r="K124" s="110" t="str">
        <f>IF(ISNA(VLOOKUP($F124,'Classement-Equipe'!$M$7:$BB$206,K$4,FALSE))=FALSE,VLOOKUP($F124,'Classement-Equipe'!$M$7:$BB$206,K$4,FALSE),"")</f>
        <v/>
      </c>
      <c r="L124" s="110" t="str">
        <f>IF(ISNA(VLOOKUP($F124,'Classement-Equipe'!$M$7:$BB$206,L$4,FALSE))=FALSE,VLOOKUP($F124,'Classement-Equipe'!$M$7:$BB$206,L$4,FALSE),"")</f>
        <v/>
      </c>
      <c r="M124" s="110" t="str">
        <f>IF(ISNA(VLOOKUP($F124,'Classement-Equipe'!$M$7:$BB$206,M$4,FALSE))=FALSE,VLOOKUP($F124,'Classement-Equipe'!$M$7:$BB$206,M$4,FALSE),"")</f>
        <v/>
      </c>
      <c r="N124" s="110" t="str">
        <f>IF(ISNA(VLOOKUP($F124,'Classement-Equipe'!$M$7:$BB$206,N$4,FALSE))=FALSE,VLOOKUP($F124,'Classement-Equipe'!$M$7:$BB$206,N$4,FALSE),"")</f>
        <v/>
      </c>
      <c r="O124" s="247" t="str">
        <f>IF(ISNA(VLOOKUP($F124,'Classement-Equipe'!$M$7:$BB$206,O$4,FALSE))=FALSE,VLOOKUP($F124,'Classement-Equipe'!$M$7:$BB$206,O$4,FALSE),"")</f>
        <v/>
      </c>
      <c r="P124" s="119" t="str">
        <f>IF(ISNA(VLOOKUP($F124,'Classement-Equipe'!$M$7:$BB$206,P$4,FALSE))=FALSE,VLOOKUP($F124,'Classement-Equipe'!$M$7:$BB$206,P$4,FALSE),"")</f>
        <v/>
      </c>
      <c r="Q124" s="278">
        <f>IF(A124="","",IF(G124='Paramètres SERIES'!$K$12,SUMIF($A$6:$A$207,A124,$P$6:$P$207),""))</f>
        <v>0</v>
      </c>
      <c r="R124" s="110">
        <f t="shared" si="9"/>
        <v>0</v>
      </c>
      <c r="S124" s="112">
        <f t="shared" si="10"/>
        <v>7</v>
      </c>
      <c r="T124" t="str">
        <f t="shared" si="7"/>
        <v>LIMULES</v>
      </c>
    </row>
    <row r="125" spans="1:20" x14ac:dyDescent="0.25">
      <c r="A125" s="426" t="str">
        <f>IF('Recensement des Equipes'!$A77="","",'Recensement des Equipes'!$A77)</f>
        <v>Savoy'OuBien?</v>
      </c>
      <c r="B125" s="119" t="str">
        <f>IF('Recensement des Equipes'!$C$167="","",'Recensement des Equipes'!$C$167)</f>
        <v/>
      </c>
      <c r="C125" s="110" t="str">
        <f>IF('Recensement des Equipes'!$D$167="","",'Recensement des Equipes'!$D$167)</f>
        <v/>
      </c>
      <c r="D125" s="112" t="str">
        <f>IF('Recensement des Equipes'!$E$167="","",'Recensement des Equipes'!$E$167)</f>
        <v/>
      </c>
      <c r="E125" s="168" t="str">
        <f>IF('Recensement des Equipes'!$G$167="","",'Recensement des Equipes'!$G$167)</f>
        <v/>
      </c>
      <c r="F125" s="119" t="str">
        <f t="shared" si="8"/>
        <v xml:space="preserve">-  </v>
      </c>
      <c r="G125" s="112" t="str">
        <f>IF(A125="","",VLOOKUP(A125,Equipes!$A$5:$J$26,10,FALSE))</f>
        <v>Classée/Trophée</v>
      </c>
      <c r="H125" s="276" t="str">
        <f>IF(ISNA(VLOOKUP($F125,'Classement-Equipe'!$M$7:$BB$206,H$4,FALSE))=FALSE,VLOOKUP($F125,'Classement-Equipe'!$M$7:$BB$206,H$4,FALSE),"")</f>
        <v/>
      </c>
      <c r="I125" s="110" t="str">
        <f>IF(ISNA(VLOOKUP($F125,'Classement-Equipe'!$M$7:$BB$206,I$4,FALSE))=FALSE,VLOOKUP($F125,'Classement-Equipe'!$M$7:$BB$206,I$4,FALSE),"")</f>
        <v/>
      </c>
      <c r="J125" s="110" t="str">
        <f>IF(ISNA(VLOOKUP($F125,'Classement-Equipe'!$M$7:$BB$206,J$4,FALSE))=FALSE,VLOOKUP($F125,'Classement-Equipe'!$M$7:$BB$206,J$4,FALSE),"")</f>
        <v/>
      </c>
      <c r="K125" s="110" t="str">
        <f>IF(ISNA(VLOOKUP($F125,'Classement-Equipe'!$M$7:$BB$206,K$4,FALSE))=FALSE,VLOOKUP($F125,'Classement-Equipe'!$M$7:$BB$206,K$4,FALSE),"")</f>
        <v/>
      </c>
      <c r="L125" s="110" t="str">
        <f>IF(ISNA(VLOOKUP($F125,'Classement-Equipe'!$M$7:$BB$206,L$4,FALSE))=FALSE,VLOOKUP($F125,'Classement-Equipe'!$M$7:$BB$206,L$4,FALSE),"")</f>
        <v/>
      </c>
      <c r="M125" s="110" t="str">
        <f>IF(ISNA(VLOOKUP($F125,'Classement-Equipe'!$M$7:$BB$206,M$4,FALSE))=FALSE,VLOOKUP($F125,'Classement-Equipe'!$M$7:$BB$206,M$4,FALSE),"")</f>
        <v/>
      </c>
      <c r="N125" s="110" t="str">
        <f>IF(ISNA(VLOOKUP($F125,'Classement-Equipe'!$M$7:$BB$206,N$4,FALSE))=FALSE,VLOOKUP($F125,'Classement-Equipe'!$M$7:$BB$206,N$4,FALSE),"")</f>
        <v/>
      </c>
      <c r="O125" s="247" t="str">
        <f>IF(ISNA(VLOOKUP($F125,'Classement-Equipe'!$M$7:$BB$206,O$4,FALSE))=FALSE,VLOOKUP($F125,'Classement-Equipe'!$M$7:$BB$206,O$4,FALSE),"")</f>
        <v/>
      </c>
      <c r="P125" s="119" t="str">
        <f>IF(ISNA(VLOOKUP($F125,'Classement-Equipe'!$M$7:$BB$206,P$4,FALSE))=FALSE,VLOOKUP($F125,'Classement-Equipe'!$M$7:$BB$206,P$4,FALSE),"")</f>
        <v/>
      </c>
      <c r="Q125" s="278">
        <f>IF(A125="","",IF(G125='Paramètres SERIES'!$K$12,SUMIF($A$6:$A$207,A125,$P$6:$P$207),""))</f>
        <v>0</v>
      </c>
      <c r="R125" s="110">
        <f t="shared" si="9"/>
        <v>0</v>
      </c>
      <c r="S125" s="112">
        <f t="shared" si="10"/>
        <v>8</v>
      </c>
      <c r="T125" t="str">
        <f t="shared" si="7"/>
        <v>Savoy'OuBien?</v>
      </c>
    </row>
    <row r="126" spans="1:20" x14ac:dyDescent="0.25">
      <c r="A126" s="426" t="str">
        <f>IF('Recensement des Equipes'!$A87="","",'Recensement des Equipes'!$A87)</f>
        <v>Sportpleizh</v>
      </c>
      <c r="B126" s="119" t="str">
        <f>IF('Recensement des Equipes'!$C$177="","",'Recensement des Equipes'!$C$177)</f>
        <v/>
      </c>
      <c r="C126" s="110" t="str">
        <f>IF('Recensement des Equipes'!$D$177="","",'Recensement des Equipes'!$D$177)</f>
        <v/>
      </c>
      <c r="D126" s="112" t="str">
        <f>IF('Recensement des Equipes'!$E$177="","",'Recensement des Equipes'!$E$177)</f>
        <v/>
      </c>
      <c r="E126" s="168" t="str">
        <f>IF('Recensement des Equipes'!$G$177="","",'Recensement des Equipes'!$G$177)</f>
        <v/>
      </c>
      <c r="F126" s="119" t="str">
        <f t="shared" si="8"/>
        <v xml:space="preserve">-  </v>
      </c>
      <c r="G126" s="112" t="str">
        <f>IF(A126="","",VLOOKUP(A126,Equipes!$A$5:$J$26,10,FALSE))</f>
        <v>Classée/Trophée</v>
      </c>
      <c r="H126" s="276" t="str">
        <f>IF(ISNA(VLOOKUP($F126,'Classement-Equipe'!$M$7:$BB$206,H$4,FALSE))=FALSE,VLOOKUP($F126,'Classement-Equipe'!$M$7:$BB$206,H$4,FALSE),"")</f>
        <v/>
      </c>
      <c r="I126" s="110" t="str">
        <f>IF(ISNA(VLOOKUP($F126,'Classement-Equipe'!$M$7:$BB$206,I$4,FALSE))=FALSE,VLOOKUP($F126,'Classement-Equipe'!$M$7:$BB$206,I$4,FALSE),"")</f>
        <v/>
      </c>
      <c r="J126" s="110" t="str">
        <f>IF(ISNA(VLOOKUP($F126,'Classement-Equipe'!$M$7:$BB$206,J$4,FALSE))=FALSE,VLOOKUP($F126,'Classement-Equipe'!$M$7:$BB$206,J$4,FALSE),"")</f>
        <v/>
      </c>
      <c r="K126" s="110" t="str">
        <f>IF(ISNA(VLOOKUP($F126,'Classement-Equipe'!$M$7:$BB$206,K$4,FALSE))=FALSE,VLOOKUP($F126,'Classement-Equipe'!$M$7:$BB$206,K$4,FALSE),"")</f>
        <v/>
      </c>
      <c r="L126" s="110" t="str">
        <f>IF(ISNA(VLOOKUP($F126,'Classement-Equipe'!$M$7:$BB$206,L$4,FALSE))=FALSE,VLOOKUP($F126,'Classement-Equipe'!$M$7:$BB$206,L$4,FALSE),"")</f>
        <v/>
      </c>
      <c r="M126" s="110" t="str">
        <f>IF(ISNA(VLOOKUP($F126,'Classement-Equipe'!$M$7:$BB$206,M$4,FALSE))=FALSE,VLOOKUP($F126,'Classement-Equipe'!$M$7:$BB$206,M$4,FALSE),"")</f>
        <v/>
      </c>
      <c r="N126" s="110" t="str">
        <f>IF(ISNA(VLOOKUP($F126,'Classement-Equipe'!$M$7:$BB$206,N$4,FALSE))=FALSE,VLOOKUP($F126,'Classement-Equipe'!$M$7:$BB$206,N$4,FALSE),"")</f>
        <v/>
      </c>
      <c r="O126" s="247" t="str">
        <f>IF(ISNA(VLOOKUP($F126,'Classement-Equipe'!$M$7:$BB$206,O$4,FALSE))=FALSE,VLOOKUP($F126,'Classement-Equipe'!$M$7:$BB$206,O$4,FALSE),"")</f>
        <v/>
      </c>
      <c r="P126" s="119" t="str">
        <f>IF(ISNA(VLOOKUP($F126,'Classement-Equipe'!$M$7:$BB$206,P$4,FALSE))=FALSE,VLOOKUP($F126,'Classement-Equipe'!$M$7:$BB$206,P$4,FALSE),"")</f>
        <v/>
      </c>
      <c r="Q126" s="278">
        <f>IF(A126="","",IF(G126='Paramètres SERIES'!$K$12,SUMIF($A$6:$A$207,A126,$P$6:$P$207),""))</f>
        <v>0</v>
      </c>
      <c r="R126" s="110">
        <f t="shared" si="9"/>
        <v>0</v>
      </c>
      <c r="S126" s="112">
        <f t="shared" si="10"/>
        <v>9</v>
      </c>
      <c r="T126" t="str">
        <f t="shared" si="7"/>
        <v>Sportpleizh</v>
      </c>
    </row>
    <row r="127" spans="1:20" x14ac:dyDescent="0.25">
      <c r="A127" s="426" t="str">
        <f>IF('Recensement des Equipes'!$A6="","",'Recensement des Equipes'!$A6)</f>
        <v>Apneaman, Praha, Czech Republic</v>
      </c>
      <c r="B127" s="119" t="str">
        <f>IF('Recensement des Equipes'!$C$98="","",'Recensement des Equipes'!$C$98)</f>
        <v/>
      </c>
      <c r="C127" s="110" t="str">
        <f>IF('Recensement des Equipes'!$D$98="","",'Recensement des Equipes'!$D$98)</f>
        <v/>
      </c>
      <c r="D127" s="112" t="str">
        <f>IF('Recensement des Equipes'!$E$98="","",'Recensement des Equipes'!$E$98)</f>
        <v/>
      </c>
      <c r="E127" s="168" t="str">
        <f>IF('Recensement des Equipes'!$G$98="","",'Recensement des Equipes'!$G$98)</f>
        <v/>
      </c>
      <c r="F127" s="119" t="str">
        <f t="shared" si="8"/>
        <v xml:space="preserve">-  </v>
      </c>
      <c r="G127" s="112" t="str">
        <f>IF(A127="","",VLOOKUP(A127,Equipes!$A$5:$J$26,10,FALSE))</f>
        <v>Classée/Trophée</v>
      </c>
      <c r="H127" s="276" t="str">
        <f>IF(ISNA(VLOOKUP($F127,'Classement-Equipe'!$M$7:$BB$206,H$4,FALSE))=FALSE,VLOOKUP($F127,'Classement-Equipe'!$M$7:$BB$206,H$4,FALSE),"")</f>
        <v/>
      </c>
      <c r="I127" s="110" t="str">
        <f>IF(ISNA(VLOOKUP($F127,'Classement-Equipe'!$M$7:$BB$206,I$4,FALSE))=FALSE,VLOOKUP($F127,'Classement-Equipe'!$M$7:$BB$206,I$4,FALSE),"")</f>
        <v/>
      </c>
      <c r="J127" s="110" t="str">
        <f>IF(ISNA(VLOOKUP($F127,'Classement-Equipe'!$M$7:$BB$206,J$4,FALSE))=FALSE,VLOOKUP($F127,'Classement-Equipe'!$M$7:$BB$206,J$4,FALSE),"")</f>
        <v/>
      </c>
      <c r="K127" s="110" t="str">
        <f>IF(ISNA(VLOOKUP($F127,'Classement-Equipe'!$M$7:$BB$206,K$4,FALSE))=FALSE,VLOOKUP($F127,'Classement-Equipe'!$M$7:$BB$206,K$4,FALSE),"")</f>
        <v/>
      </c>
      <c r="L127" s="110" t="str">
        <f>IF(ISNA(VLOOKUP($F127,'Classement-Equipe'!$M$7:$BB$206,L$4,FALSE))=FALSE,VLOOKUP($F127,'Classement-Equipe'!$M$7:$BB$206,L$4,FALSE),"")</f>
        <v/>
      </c>
      <c r="M127" s="110" t="str">
        <f>IF(ISNA(VLOOKUP($F127,'Classement-Equipe'!$M$7:$BB$206,M$4,FALSE))=FALSE,VLOOKUP($F127,'Classement-Equipe'!$M$7:$BB$206,M$4,FALSE),"")</f>
        <v/>
      </c>
      <c r="N127" s="110" t="str">
        <f>IF(ISNA(VLOOKUP($F127,'Classement-Equipe'!$M$7:$BB$206,N$4,FALSE))=FALSE,VLOOKUP($F127,'Classement-Equipe'!$M$7:$BB$206,N$4,FALSE),"")</f>
        <v/>
      </c>
      <c r="O127" s="247" t="str">
        <f>IF(ISNA(VLOOKUP($F127,'Classement-Equipe'!$M$7:$BB$206,O$4,FALSE))=FALSE,VLOOKUP($F127,'Classement-Equipe'!$M$7:$BB$206,O$4,FALSE),"")</f>
        <v/>
      </c>
      <c r="P127" s="119" t="str">
        <f>IF(ISNA(VLOOKUP($F127,'Classement-Equipe'!$M$7:$BB$206,P$4,FALSE))=FALSE,VLOOKUP($F127,'Classement-Equipe'!$M$7:$BB$206,P$4,FALSE),"")</f>
        <v/>
      </c>
      <c r="Q127" s="278">
        <f>IF(A127="","",IF(G127='Paramètres SERIES'!$K$12,SUMIF($A$6:$A$207,A127,$P$6:$P$207),""))</f>
        <v>0</v>
      </c>
      <c r="R127" s="110">
        <f t="shared" si="9"/>
        <v>0</v>
      </c>
      <c r="S127" s="112">
        <f t="shared" si="10"/>
        <v>10</v>
      </c>
      <c r="T127" t="str">
        <f t="shared" si="7"/>
        <v>Apneaman, Praha, Czech Republic</v>
      </c>
    </row>
    <row r="128" spans="1:20" x14ac:dyDescent="0.25">
      <c r="A128" s="426" t="str">
        <f>IF('Recensement des Equipes'!$A16="","",'Recensement des Equipes'!$A16)</f>
        <v>CYRNEA</v>
      </c>
      <c r="B128" s="119" t="str">
        <f>IF('Recensement des Equipes'!$C$108="","",'Recensement des Equipes'!$C$108)</f>
        <v/>
      </c>
      <c r="C128" s="110" t="str">
        <f>IF('Recensement des Equipes'!$D$108="","",'Recensement des Equipes'!$D$108)</f>
        <v/>
      </c>
      <c r="D128" s="112" t="str">
        <f>IF('Recensement des Equipes'!$E$108="","",'Recensement des Equipes'!$E$108)</f>
        <v/>
      </c>
      <c r="E128" s="168" t="str">
        <f>IF('Recensement des Equipes'!$G$108="","",'Recensement des Equipes'!$G$108)</f>
        <v/>
      </c>
      <c r="F128" s="119" t="str">
        <f t="shared" si="8"/>
        <v xml:space="preserve">-  </v>
      </c>
      <c r="G128" s="112" t="str">
        <f>IF(A128="","",VLOOKUP(A128,Equipes!$A$5:$J$26,10,FALSE))</f>
        <v>Classée/Trophée</v>
      </c>
      <c r="H128" s="276" t="str">
        <f>IF(ISNA(VLOOKUP($F128,'Classement-Equipe'!$M$7:$BB$206,H$4,FALSE))=FALSE,VLOOKUP($F128,'Classement-Equipe'!$M$7:$BB$206,H$4,FALSE),"")</f>
        <v/>
      </c>
      <c r="I128" s="110" t="str">
        <f>IF(ISNA(VLOOKUP($F128,'Classement-Equipe'!$M$7:$BB$206,I$4,FALSE))=FALSE,VLOOKUP($F128,'Classement-Equipe'!$M$7:$BB$206,I$4,FALSE),"")</f>
        <v/>
      </c>
      <c r="J128" s="110" t="str">
        <f>IF(ISNA(VLOOKUP($F128,'Classement-Equipe'!$M$7:$BB$206,J$4,FALSE))=FALSE,VLOOKUP($F128,'Classement-Equipe'!$M$7:$BB$206,J$4,FALSE),"")</f>
        <v/>
      </c>
      <c r="K128" s="110" t="str">
        <f>IF(ISNA(VLOOKUP($F128,'Classement-Equipe'!$M$7:$BB$206,K$4,FALSE))=FALSE,VLOOKUP($F128,'Classement-Equipe'!$M$7:$BB$206,K$4,FALSE),"")</f>
        <v/>
      </c>
      <c r="L128" s="110" t="str">
        <f>IF(ISNA(VLOOKUP($F128,'Classement-Equipe'!$M$7:$BB$206,L$4,FALSE))=FALSE,VLOOKUP($F128,'Classement-Equipe'!$M$7:$BB$206,L$4,FALSE),"")</f>
        <v/>
      </c>
      <c r="M128" s="110" t="str">
        <f>IF(ISNA(VLOOKUP($F128,'Classement-Equipe'!$M$7:$BB$206,M$4,FALSE))=FALSE,VLOOKUP($F128,'Classement-Equipe'!$M$7:$BB$206,M$4,FALSE),"")</f>
        <v/>
      </c>
      <c r="N128" s="110" t="str">
        <f>IF(ISNA(VLOOKUP($F128,'Classement-Equipe'!$M$7:$BB$206,N$4,FALSE))=FALSE,VLOOKUP($F128,'Classement-Equipe'!$M$7:$BB$206,N$4,FALSE),"")</f>
        <v/>
      </c>
      <c r="O128" s="247" t="str">
        <f>IF(ISNA(VLOOKUP($F128,'Classement-Equipe'!$M$7:$BB$206,O$4,FALSE))=FALSE,VLOOKUP($F128,'Classement-Equipe'!$M$7:$BB$206,O$4,FALSE),"")</f>
        <v/>
      </c>
      <c r="P128" s="119" t="str">
        <f>IF(ISNA(VLOOKUP($F128,'Classement-Equipe'!$M$7:$BB$206,P$4,FALSE))=FALSE,VLOOKUP($F128,'Classement-Equipe'!$M$7:$BB$206,P$4,FALSE),"")</f>
        <v/>
      </c>
      <c r="Q128" s="278">
        <f>IF(A128="","",IF(G128='Paramètres SERIES'!$K$12,SUMIF($A$6:$A$207,A128,$P$6:$P$207),""))</f>
        <v>0</v>
      </c>
      <c r="R128" s="110">
        <f t="shared" si="9"/>
        <v>0</v>
      </c>
      <c r="S128" s="112">
        <f t="shared" si="10"/>
        <v>11</v>
      </c>
      <c r="T128" t="str">
        <f t="shared" si="7"/>
        <v>CYRNEA</v>
      </c>
    </row>
    <row r="129" spans="1:20" x14ac:dyDescent="0.25">
      <c r="A129" s="426" t="str">
        <f>IF('Recensement des Equipes'!$A28="","",'Recensement des Equipes'!$A28)</f>
        <v>Enjoy And Relax</v>
      </c>
      <c r="B129" s="119" t="str">
        <f>IF('Recensement des Equipes'!$C$118="","",'Recensement des Equipes'!$C$118)</f>
        <v/>
      </c>
      <c r="C129" s="110" t="str">
        <f>IF('Recensement des Equipes'!$D$118="","",'Recensement des Equipes'!$D$118)</f>
        <v/>
      </c>
      <c r="D129" s="112" t="str">
        <f>IF('Recensement des Equipes'!$E$118="","",'Recensement des Equipes'!$E$118)</f>
        <v/>
      </c>
      <c r="E129" s="168" t="str">
        <f>IF('Recensement des Equipes'!$G$118="","",'Recensement des Equipes'!$G$118)</f>
        <v/>
      </c>
      <c r="F129" s="119" t="str">
        <f t="shared" si="8"/>
        <v xml:space="preserve">-  </v>
      </c>
      <c r="G129" s="112" t="str">
        <f>IF(A129="","",VLOOKUP(A129,Equipes!$A$5:$J$26,10,FALSE))</f>
        <v>Classée/Trophée</v>
      </c>
      <c r="H129" s="276" t="str">
        <f>IF(ISNA(VLOOKUP($F129,'Classement-Equipe'!$M$7:$BB$206,H$4,FALSE))=FALSE,VLOOKUP($F129,'Classement-Equipe'!$M$7:$BB$206,H$4,FALSE),"")</f>
        <v/>
      </c>
      <c r="I129" s="110" t="str">
        <f>IF(ISNA(VLOOKUP($F129,'Classement-Equipe'!$M$7:$BB$206,I$4,FALSE))=FALSE,VLOOKUP($F129,'Classement-Equipe'!$M$7:$BB$206,I$4,FALSE),"")</f>
        <v/>
      </c>
      <c r="J129" s="110" t="str">
        <f>IF(ISNA(VLOOKUP($F129,'Classement-Equipe'!$M$7:$BB$206,J$4,FALSE))=FALSE,VLOOKUP($F129,'Classement-Equipe'!$M$7:$BB$206,J$4,FALSE),"")</f>
        <v/>
      </c>
      <c r="K129" s="110" t="str">
        <f>IF(ISNA(VLOOKUP($F129,'Classement-Equipe'!$M$7:$BB$206,K$4,FALSE))=FALSE,VLOOKUP($F129,'Classement-Equipe'!$M$7:$BB$206,K$4,FALSE),"")</f>
        <v/>
      </c>
      <c r="L129" s="110" t="str">
        <f>IF(ISNA(VLOOKUP($F129,'Classement-Equipe'!$M$7:$BB$206,L$4,FALSE))=FALSE,VLOOKUP($F129,'Classement-Equipe'!$M$7:$BB$206,L$4,FALSE),"")</f>
        <v/>
      </c>
      <c r="M129" s="110" t="str">
        <f>IF(ISNA(VLOOKUP($F129,'Classement-Equipe'!$M$7:$BB$206,M$4,FALSE))=FALSE,VLOOKUP($F129,'Classement-Equipe'!$M$7:$BB$206,M$4,FALSE),"")</f>
        <v/>
      </c>
      <c r="N129" s="110" t="str">
        <f>IF(ISNA(VLOOKUP($F129,'Classement-Equipe'!$M$7:$BB$206,N$4,FALSE))=FALSE,VLOOKUP($F129,'Classement-Equipe'!$M$7:$BB$206,N$4,FALSE),"")</f>
        <v/>
      </c>
      <c r="O129" s="247" t="str">
        <f>IF(ISNA(VLOOKUP($F129,'Classement-Equipe'!$M$7:$BB$206,O$4,FALSE))=FALSE,VLOOKUP($F129,'Classement-Equipe'!$M$7:$BB$206,O$4,FALSE),"")</f>
        <v/>
      </c>
      <c r="P129" s="119" t="str">
        <f>IF(ISNA(VLOOKUP($F129,'Classement-Equipe'!$M$7:$BB$206,P$4,FALSE))=FALSE,VLOOKUP($F129,'Classement-Equipe'!$M$7:$BB$206,P$4,FALSE),"")</f>
        <v/>
      </c>
      <c r="Q129" s="278">
        <f>IF(A129="","",IF(G129='Paramètres SERIES'!$K$12,SUMIF($A$6:$A$207,A129,$P$6:$P$207),""))</f>
        <v>0</v>
      </c>
      <c r="R129" s="110">
        <f t="shared" si="9"/>
        <v>0</v>
      </c>
      <c r="S129" s="112">
        <f t="shared" si="10"/>
        <v>12</v>
      </c>
      <c r="T129" t="str">
        <f t="shared" si="7"/>
        <v>Enjoy And Relax</v>
      </c>
    </row>
    <row r="130" spans="1:20" x14ac:dyDescent="0.25">
      <c r="A130" s="426" t="str">
        <f>IF('Recensement des Equipes'!$A38="","",'Recensement des Equipes'!$A38)</f>
        <v>Imashi</v>
      </c>
      <c r="B130" s="119" t="str">
        <f>IF('Recensement des Equipes'!$C$128="","",'Recensement des Equipes'!$C$128)</f>
        <v/>
      </c>
      <c r="C130" s="110" t="str">
        <f>IF('Recensement des Equipes'!$D$128="","",'Recensement des Equipes'!$D$128)</f>
        <v/>
      </c>
      <c r="D130" s="112" t="str">
        <f>IF('Recensement des Equipes'!$E$128="","",'Recensement des Equipes'!$E$128)</f>
        <v/>
      </c>
      <c r="E130" s="168" t="str">
        <f>IF('Recensement des Equipes'!$G$128="","",'Recensement des Equipes'!$G$128)</f>
        <v/>
      </c>
      <c r="F130" s="119" t="str">
        <f t="shared" si="8"/>
        <v xml:space="preserve">-  </v>
      </c>
      <c r="G130" s="112" t="str">
        <f>IF(A130="","",VLOOKUP(A130,Equipes!$A$5:$J$26,10,FALSE))</f>
        <v>Classée/Trophée</v>
      </c>
      <c r="H130" s="276" t="str">
        <f>IF(ISNA(VLOOKUP($F130,'Classement-Equipe'!$M$7:$BB$206,H$4,FALSE))=FALSE,VLOOKUP($F130,'Classement-Equipe'!$M$7:$BB$206,H$4,FALSE),"")</f>
        <v/>
      </c>
      <c r="I130" s="110" t="str">
        <f>IF(ISNA(VLOOKUP($F130,'Classement-Equipe'!$M$7:$BB$206,I$4,FALSE))=FALSE,VLOOKUP($F130,'Classement-Equipe'!$M$7:$BB$206,I$4,FALSE),"")</f>
        <v/>
      </c>
      <c r="J130" s="110" t="str">
        <f>IF(ISNA(VLOOKUP($F130,'Classement-Equipe'!$M$7:$BB$206,J$4,FALSE))=FALSE,VLOOKUP($F130,'Classement-Equipe'!$M$7:$BB$206,J$4,FALSE),"")</f>
        <v/>
      </c>
      <c r="K130" s="110" t="str">
        <f>IF(ISNA(VLOOKUP($F130,'Classement-Equipe'!$M$7:$BB$206,K$4,FALSE))=FALSE,VLOOKUP($F130,'Classement-Equipe'!$M$7:$BB$206,K$4,FALSE),"")</f>
        <v/>
      </c>
      <c r="L130" s="110" t="str">
        <f>IF(ISNA(VLOOKUP($F130,'Classement-Equipe'!$M$7:$BB$206,L$4,FALSE))=FALSE,VLOOKUP($F130,'Classement-Equipe'!$M$7:$BB$206,L$4,FALSE),"")</f>
        <v/>
      </c>
      <c r="M130" s="110" t="str">
        <f>IF(ISNA(VLOOKUP($F130,'Classement-Equipe'!$M$7:$BB$206,M$4,FALSE))=FALSE,VLOOKUP($F130,'Classement-Equipe'!$M$7:$BB$206,M$4,FALSE),"")</f>
        <v/>
      </c>
      <c r="N130" s="110" t="str">
        <f>IF(ISNA(VLOOKUP($F130,'Classement-Equipe'!$M$7:$BB$206,N$4,FALSE))=FALSE,VLOOKUP($F130,'Classement-Equipe'!$M$7:$BB$206,N$4,FALSE),"")</f>
        <v/>
      </c>
      <c r="O130" s="247" t="str">
        <f>IF(ISNA(VLOOKUP($F130,'Classement-Equipe'!$M$7:$BB$206,O$4,FALSE))=FALSE,VLOOKUP($F130,'Classement-Equipe'!$M$7:$BB$206,O$4,FALSE),"")</f>
        <v/>
      </c>
      <c r="P130" s="119" t="str">
        <f>IF(ISNA(VLOOKUP($F130,'Classement-Equipe'!$M$7:$BB$206,P$4,FALSE))=FALSE,VLOOKUP($F130,'Classement-Equipe'!$M$7:$BB$206,P$4,FALSE),"")</f>
        <v/>
      </c>
      <c r="Q130" s="278">
        <f>IF(A130="","",IF(G130='Paramètres SERIES'!$K$12,SUMIF($A$6:$A$207,A130,$P$6:$P$207),""))</f>
        <v>0</v>
      </c>
      <c r="R130" s="110">
        <f t="shared" si="9"/>
        <v>0</v>
      </c>
      <c r="S130" s="112">
        <f t="shared" si="10"/>
        <v>13</v>
      </c>
      <c r="T130" t="str">
        <f t="shared" si="7"/>
        <v>Imashi</v>
      </c>
    </row>
    <row r="131" spans="1:20" x14ac:dyDescent="0.25">
      <c r="A131" s="426" t="str">
        <f>IF('Recensement des Equipes'!$A48="","",'Recensement des Equipes'!$A48)</f>
        <v>Les Cormorans 1</v>
      </c>
      <c r="B131" s="119" t="str">
        <f>IF('Recensement des Equipes'!$C$138="","",'Recensement des Equipes'!$C$138)</f>
        <v/>
      </c>
      <c r="C131" s="110" t="str">
        <f>IF('Recensement des Equipes'!$D$138="","",'Recensement des Equipes'!$D$138)</f>
        <v/>
      </c>
      <c r="D131" s="112" t="str">
        <f>IF('Recensement des Equipes'!$E$138="","",'Recensement des Equipes'!$E$138)</f>
        <v/>
      </c>
      <c r="E131" s="168" t="str">
        <f>IF('Recensement des Equipes'!$G$138="","",'Recensement des Equipes'!$G$138)</f>
        <v/>
      </c>
      <c r="F131" s="119" t="str">
        <f t="shared" si="8"/>
        <v xml:space="preserve">-  </v>
      </c>
      <c r="G131" s="112" t="str">
        <f>IF(A131="","",VLOOKUP(A131,Equipes!$A$5:$J$26,10,FALSE))</f>
        <v>Classée/Trophée</v>
      </c>
      <c r="H131" s="276" t="str">
        <f>IF(ISNA(VLOOKUP($F131,'Classement-Equipe'!$M$7:$BB$206,H$4,FALSE))=FALSE,VLOOKUP($F131,'Classement-Equipe'!$M$7:$BB$206,H$4,FALSE),"")</f>
        <v/>
      </c>
      <c r="I131" s="110" t="str">
        <f>IF(ISNA(VLOOKUP($F131,'Classement-Equipe'!$M$7:$BB$206,I$4,FALSE))=FALSE,VLOOKUP($F131,'Classement-Equipe'!$M$7:$BB$206,I$4,FALSE),"")</f>
        <v/>
      </c>
      <c r="J131" s="110" t="str">
        <f>IF(ISNA(VLOOKUP($F131,'Classement-Equipe'!$M$7:$BB$206,J$4,FALSE))=FALSE,VLOOKUP($F131,'Classement-Equipe'!$M$7:$BB$206,J$4,FALSE),"")</f>
        <v/>
      </c>
      <c r="K131" s="110" t="str">
        <f>IF(ISNA(VLOOKUP($F131,'Classement-Equipe'!$M$7:$BB$206,K$4,FALSE))=FALSE,VLOOKUP($F131,'Classement-Equipe'!$M$7:$BB$206,K$4,FALSE),"")</f>
        <v/>
      </c>
      <c r="L131" s="110" t="str">
        <f>IF(ISNA(VLOOKUP($F131,'Classement-Equipe'!$M$7:$BB$206,L$4,FALSE))=FALSE,VLOOKUP($F131,'Classement-Equipe'!$M$7:$BB$206,L$4,FALSE),"")</f>
        <v/>
      </c>
      <c r="M131" s="110" t="str">
        <f>IF(ISNA(VLOOKUP($F131,'Classement-Equipe'!$M$7:$BB$206,M$4,FALSE))=FALSE,VLOOKUP($F131,'Classement-Equipe'!$M$7:$BB$206,M$4,FALSE),"")</f>
        <v/>
      </c>
      <c r="N131" s="110" t="str">
        <f>IF(ISNA(VLOOKUP($F131,'Classement-Equipe'!$M$7:$BB$206,N$4,FALSE))=FALSE,VLOOKUP($F131,'Classement-Equipe'!$M$7:$BB$206,N$4,FALSE),"")</f>
        <v/>
      </c>
      <c r="O131" s="247" t="str">
        <f>IF(ISNA(VLOOKUP($F131,'Classement-Equipe'!$M$7:$BB$206,O$4,FALSE))=FALSE,VLOOKUP($F131,'Classement-Equipe'!$M$7:$BB$206,O$4,FALSE),"")</f>
        <v/>
      </c>
      <c r="P131" s="119" t="str">
        <f>IF(ISNA(VLOOKUP($F131,'Classement-Equipe'!$M$7:$BB$206,P$4,FALSE))=FALSE,VLOOKUP($F131,'Classement-Equipe'!$M$7:$BB$206,P$4,FALSE),"")</f>
        <v/>
      </c>
      <c r="Q131" s="278">
        <f>IF(A131="","",IF(G131='Paramètres SERIES'!$K$12,SUMIF($A$6:$A$207,A131,$P$6:$P$207),""))</f>
        <v>0</v>
      </c>
      <c r="R131" s="110">
        <f t="shared" si="9"/>
        <v>0</v>
      </c>
      <c r="S131" s="112">
        <f t="shared" si="10"/>
        <v>14</v>
      </c>
      <c r="T131" t="str">
        <f t="shared" si="7"/>
        <v>Les Cormorans 1</v>
      </c>
    </row>
    <row r="132" spans="1:20" x14ac:dyDescent="0.25">
      <c r="A132" s="426" t="str">
        <f>IF('Recensement des Equipes'!$A58="","",'Recensement des Equipes'!$A58)</f>
        <v>Les Cormorans 2</v>
      </c>
      <c r="B132" s="119" t="str">
        <f>IF('Recensement des Equipes'!$C$148="","",'Recensement des Equipes'!$C$148)</f>
        <v/>
      </c>
      <c r="C132" s="110" t="str">
        <f>IF('Recensement des Equipes'!$D$148="","",'Recensement des Equipes'!$D$148)</f>
        <v/>
      </c>
      <c r="D132" s="112" t="str">
        <f>IF('Recensement des Equipes'!$E$148="","",'Recensement des Equipes'!$E$148)</f>
        <v/>
      </c>
      <c r="E132" s="168" t="str">
        <f>IF('Recensement des Equipes'!$G$148="","",'Recensement des Equipes'!$G$148)</f>
        <v/>
      </c>
      <c r="F132" s="119" t="str">
        <f t="shared" si="8"/>
        <v xml:space="preserve">-  </v>
      </c>
      <c r="G132" s="112" t="str">
        <f>IF(A132="","",VLOOKUP(A132,Equipes!$A$5:$J$26,10,FALSE))</f>
        <v>Classée/Trophée</v>
      </c>
      <c r="H132" s="276" t="str">
        <f>IF(ISNA(VLOOKUP($F132,'Classement-Equipe'!$M$7:$BB$206,H$4,FALSE))=FALSE,VLOOKUP($F132,'Classement-Equipe'!$M$7:$BB$206,H$4,FALSE),"")</f>
        <v/>
      </c>
      <c r="I132" s="110" t="str">
        <f>IF(ISNA(VLOOKUP($F132,'Classement-Equipe'!$M$7:$BB$206,I$4,FALSE))=FALSE,VLOOKUP($F132,'Classement-Equipe'!$M$7:$BB$206,I$4,FALSE),"")</f>
        <v/>
      </c>
      <c r="J132" s="110" t="str">
        <f>IF(ISNA(VLOOKUP($F132,'Classement-Equipe'!$M$7:$BB$206,J$4,FALSE))=FALSE,VLOOKUP($F132,'Classement-Equipe'!$M$7:$BB$206,J$4,FALSE),"")</f>
        <v/>
      </c>
      <c r="K132" s="110" t="str">
        <f>IF(ISNA(VLOOKUP($F132,'Classement-Equipe'!$M$7:$BB$206,K$4,FALSE))=FALSE,VLOOKUP($F132,'Classement-Equipe'!$M$7:$BB$206,K$4,FALSE),"")</f>
        <v/>
      </c>
      <c r="L132" s="110" t="str">
        <f>IF(ISNA(VLOOKUP($F132,'Classement-Equipe'!$M$7:$BB$206,L$4,FALSE))=FALSE,VLOOKUP($F132,'Classement-Equipe'!$M$7:$BB$206,L$4,FALSE),"")</f>
        <v/>
      </c>
      <c r="M132" s="110" t="str">
        <f>IF(ISNA(VLOOKUP($F132,'Classement-Equipe'!$M$7:$BB$206,M$4,FALSE))=FALSE,VLOOKUP($F132,'Classement-Equipe'!$M$7:$BB$206,M$4,FALSE),"")</f>
        <v/>
      </c>
      <c r="N132" s="110" t="str">
        <f>IF(ISNA(VLOOKUP($F132,'Classement-Equipe'!$M$7:$BB$206,N$4,FALSE))=FALSE,VLOOKUP($F132,'Classement-Equipe'!$M$7:$BB$206,N$4,FALSE),"")</f>
        <v/>
      </c>
      <c r="O132" s="247" t="str">
        <f>IF(ISNA(VLOOKUP($F132,'Classement-Equipe'!$M$7:$BB$206,O$4,FALSE))=FALSE,VLOOKUP($F132,'Classement-Equipe'!$M$7:$BB$206,O$4,FALSE),"")</f>
        <v/>
      </c>
      <c r="P132" s="119" t="str">
        <f>IF(ISNA(VLOOKUP($F132,'Classement-Equipe'!$M$7:$BB$206,P$4,FALSE))=FALSE,VLOOKUP($F132,'Classement-Equipe'!$M$7:$BB$206,P$4,FALSE),"")</f>
        <v/>
      </c>
      <c r="Q132" s="278">
        <f>IF(A132="","",IF(G132='Paramètres SERIES'!$K$12,SUMIF($A$6:$A$207,A132,$P$6:$P$207),""))</f>
        <v>0</v>
      </c>
      <c r="R132" s="110">
        <f t="shared" si="9"/>
        <v>0</v>
      </c>
      <c r="S132" s="112">
        <f t="shared" si="10"/>
        <v>15</v>
      </c>
      <c r="T132" t="str">
        <f t="shared" si="7"/>
        <v>Les Cormorans 2</v>
      </c>
    </row>
    <row r="133" spans="1:20" x14ac:dyDescent="0.25">
      <c r="A133" s="426" t="str">
        <f>IF('Recensement des Equipes'!$A68="","",'Recensement des Equipes'!$A68)</f>
        <v>LIMULES</v>
      </c>
      <c r="B133" s="119" t="str">
        <f>IF('Recensement des Equipes'!$C$158="","",'Recensement des Equipes'!$C$158)</f>
        <v/>
      </c>
      <c r="C133" s="110" t="str">
        <f>IF('Recensement des Equipes'!$D$158="","",'Recensement des Equipes'!$D$158)</f>
        <v/>
      </c>
      <c r="D133" s="112" t="str">
        <f>IF('Recensement des Equipes'!$E$158="","",'Recensement des Equipes'!$E$158)</f>
        <v/>
      </c>
      <c r="E133" s="168" t="str">
        <f>IF('Recensement des Equipes'!$G$158="","",'Recensement des Equipes'!$G$158)</f>
        <v/>
      </c>
      <c r="F133" s="119" t="str">
        <f t="shared" si="8"/>
        <v xml:space="preserve">-  </v>
      </c>
      <c r="G133" s="112" t="str">
        <f>IF(A133="","",VLOOKUP(A133,Equipes!$A$5:$J$26,10,FALSE))</f>
        <v>Classée/Trophée</v>
      </c>
      <c r="H133" s="276" t="str">
        <f>IF(ISNA(VLOOKUP($F133,'Classement-Equipe'!$M$7:$BB$206,H$4,FALSE))=FALSE,VLOOKUP($F133,'Classement-Equipe'!$M$7:$BB$206,H$4,FALSE),"")</f>
        <v/>
      </c>
      <c r="I133" s="110" t="str">
        <f>IF(ISNA(VLOOKUP($F133,'Classement-Equipe'!$M$7:$BB$206,I$4,FALSE))=FALSE,VLOOKUP($F133,'Classement-Equipe'!$M$7:$BB$206,I$4,FALSE),"")</f>
        <v/>
      </c>
      <c r="J133" s="110" t="str">
        <f>IF(ISNA(VLOOKUP($F133,'Classement-Equipe'!$M$7:$BB$206,J$4,FALSE))=FALSE,VLOOKUP($F133,'Classement-Equipe'!$M$7:$BB$206,J$4,FALSE),"")</f>
        <v/>
      </c>
      <c r="K133" s="110" t="str">
        <f>IF(ISNA(VLOOKUP($F133,'Classement-Equipe'!$M$7:$BB$206,K$4,FALSE))=FALSE,VLOOKUP($F133,'Classement-Equipe'!$M$7:$BB$206,K$4,FALSE),"")</f>
        <v/>
      </c>
      <c r="L133" s="110" t="str">
        <f>IF(ISNA(VLOOKUP($F133,'Classement-Equipe'!$M$7:$BB$206,L$4,FALSE))=FALSE,VLOOKUP($F133,'Classement-Equipe'!$M$7:$BB$206,L$4,FALSE),"")</f>
        <v/>
      </c>
      <c r="M133" s="110" t="str">
        <f>IF(ISNA(VLOOKUP($F133,'Classement-Equipe'!$M$7:$BB$206,M$4,FALSE))=FALSE,VLOOKUP($F133,'Classement-Equipe'!$M$7:$BB$206,M$4,FALSE),"")</f>
        <v/>
      </c>
      <c r="N133" s="110" t="str">
        <f>IF(ISNA(VLOOKUP($F133,'Classement-Equipe'!$M$7:$BB$206,N$4,FALSE))=FALSE,VLOOKUP($F133,'Classement-Equipe'!$M$7:$BB$206,N$4,FALSE),"")</f>
        <v/>
      </c>
      <c r="O133" s="247" t="str">
        <f>IF(ISNA(VLOOKUP($F133,'Classement-Equipe'!$M$7:$BB$206,O$4,FALSE))=FALSE,VLOOKUP($F133,'Classement-Equipe'!$M$7:$BB$206,O$4,FALSE),"")</f>
        <v/>
      </c>
      <c r="P133" s="119" t="str">
        <f>IF(ISNA(VLOOKUP($F133,'Classement-Equipe'!$M$7:$BB$206,P$4,FALSE))=FALSE,VLOOKUP($F133,'Classement-Equipe'!$M$7:$BB$206,P$4,FALSE),"")</f>
        <v/>
      </c>
      <c r="Q133" s="278">
        <f>IF(A133="","",IF(G133='Paramètres SERIES'!$K$12,SUMIF($A$6:$A$207,A133,$P$6:$P$207),""))</f>
        <v>0</v>
      </c>
      <c r="R133" s="110">
        <f t="shared" si="9"/>
        <v>0</v>
      </c>
      <c r="S133" s="112">
        <f t="shared" si="10"/>
        <v>16</v>
      </c>
      <c r="T133" t="str">
        <f t="shared" si="7"/>
        <v>LIMULES</v>
      </c>
    </row>
    <row r="134" spans="1:20" x14ac:dyDescent="0.25">
      <c r="A134" s="426" t="str">
        <f>IF('Recensement des Equipes'!$A78="","",'Recensement des Equipes'!$A78)</f>
        <v>Savoy'OuBien?</v>
      </c>
      <c r="B134" s="119" t="str">
        <f>IF('Recensement des Equipes'!$C$168="","",'Recensement des Equipes'!$C$168)</f>
        <v/>
      </c>
      <c r="C134" s="110" t="str">
        <f>IF('Recensement des Equipes'!$D$168="","",'Recensement des Equipes'!$D$168)</f>
        <v/>
      </c>
      <c r="D134" s="112" t="str">
        <f>IF('Recensement des Equipes'!$E$168="","",'Recensement des Equipes'!$E$168)</f>
        <v/>
      </c>
      <c r="E134" s="168" t="str">
        <f>IF('Recensement des Equipes'!$G$168="","",'Recensement des Equipes'!$G$168)</f>
        <v/>
      </c>
      <c r="F134" s="119" t="str">
        <f t="shared" si="8"/>
        <v xml:space="preserve">-  </v>
      </c>
      <c r="G134" s="112" t="str">
        <f>IF(A134="","",VLOOKUP(A134,Equipes!$A$5:$J$26,10,FALSE))</f>
        <v>Classée/Trophée</v>
      </c>
      <c r="H134" s="276" t="str">
        <f>IF(ISNA(VLOOKUP($F134,'Classement-Equipe'!$M$7:$BB$206,H$4,FALSE))=FALSE,VLOOKUP($F134,'Classement-Equipe'!$M$7:$BB$206,H$4,FALSE),"")</f>
        <v/>
      </c>
      <c r="I134" s="110" t="str">
        <f>IF(ISNA(VLOOKUP($F134,'Classement-Equipe'!$M$7:$BB$206,I$4,FALSE))=FALSE,VLOOKUP($F134,'Classement-Equipe'!$M$7:$BB$206,I$4,FALSE),"")</f>
        <v/>
      </c>
      <c r="J134" s="110" t="str">
        <f>IF(ISNA(VLOOKUP($F134,'Classement-Equipe'!$M$7:$BB$206,J$4,FALSE))=FALSE,VLOOKUP($F134,'Classement-Equipe'!$M$7:$BB$206,J$4,FALSE),"")</f>
        <v/>
      </c>
      <c r="K134" s="110" t="str">
        <f>IF(ISNA(VLOOKUP($F134,'Classement-Equipe'!$M$7:$BB$206,K$4,FALSE))=FALSE,VLOOKUP($F134,'Classement-Equipe'!$M$7:$BB$206,K$4,FALSE),"")</f>
        <v/>
      </c>
      <c r="L134" s="110" t="str">
        <f>IF(ISNA(VLOOKUP($F134,'Classement-Equipe'!$M$7:$BB$206,L$4,FALSE))=FALSE,VLOOKUP($F134,'Classement-Equipe'!$M$7:$BB$206,L$4,FALSE),"")</f>
        <v/>
      </c>
      <c r="M134" s="110" t="str">
        <f>IF(ISNA(VLOOKUP($F134,'Classement-Equipe'!$M$7:$BB$206,M$4,FALSE))=FALSE,VLOOKUP($F134,'Classement-Equipe'!$M$7:$BB$206,M$4,FALSE),"")</f>
        <v/>
      </c>
      <c r="N134" s="110" t="str">
        <f>IF(ISNA(VLOOKUP($F134,'Classement-Equipe'!$M$7:$BB$206,N$4,FALSE))=FALSE,VLOOKUP($F134,'Classement-Equipe'!$M$7:$BB$206,N$4,FALSE),"")</f>
        <v/>
      </c>
      <c r="O134" s="247" t="str">
        <f>IF(ISNA(VLOOKUP($F134,'Classement-Equipe'!$M$7:$BB$206,O$4,FALSE))=FALSE,VLOOKUP($F134,'Classement-Equipe'!$M$7:$BB$206,O$4,FALSE),"")</f>
        <v/>
      </c>
      <c r="P134" s="119" t="str">
        <f>IF(ISNA(VLOOKUP($F134,'Classement-Equipe'!$M$7:$BB$206,P$4,FALSE))=FALSE,VLOOKUP($F134,'Classement-Equipe'!$M$7:$BB$206,P$4,FALSE),"")</f>
        <v/>
      </c>
      <c r="Q134" s="278">
        <f>IF(A134="","",IF(G134='Paramètres SERIES'!$K$12,SUMIF($A$6:$A$207,A134,$P$6:$P$207),""))</f>
        <v>0</v>
      </c>
      <c r="R134" s="110">
        <f t="shared" si="9"/>
        <v>0</v>
      </c>
      <c r="S134" s="112">
        <f t="shared" si="10"/>
        <v>17</v>
      </c>
      <c r="T134" t="str">
        <f t="shared" si="7"/>
        <v>Savoy'OuBien?</v>
      </c>
    </row>
    <row r="135" spans="1:20" x14ac:dyDescent="0.25">
      <c r="A135" s="426" t="str">
        <f>IF('Recensement des Equipes'!$A88="","",'Recensement des Equipes'!$A88)</f>
        <v>Sportpleizh</v>
      </c>
      <c r="B135" s="119" t="str">
        <f>IF('Recensement des Equipes'!$C$178="","",'Recensement des Equipes'!$C$178)</f>
        <v/>
      </c>
      <c r="C135" s="110" t="str">
        <f>IF('Recensement des Equipes'!$D$178="","",'Recensement des Equipes'!$D$178)</f>
        <v/>
      </c>
      <c r="D135" s="112" t="str">
        <f>IF('Recensement des Equipes'!$E$178="","",'Recensement des Equipes'!$E$178)</f>
        <v/>
      </c>
      <c r="E135" s="168" t="str">
        <f>IF('Recensement des Equipes'!$G$178="","",'Recensement des Equipes'!$G$178)</f>
        <v/>
      </c>
      <c r="F135" s="119" t="str">
        <f t="shared" si="8"/>
        <v xml:space="preserve">-  </v>
      </c>
      <c r="G135" s="112" t="str">
        <f>IF(A135="","",VLOOKUP(A135,Equipes!$A$5:$J$26,10,FALSE))</f>
        <v>Classée/Trophée</v>
      </c>
      <c r="H135" s="276" t="str">
        <f>IF(ISNA(VLOOKUP($F135,'Classement-Equipe'!$M$7:$BB$206,H$4,FALSE))=FALSE,VLOOKUP($F135,'Classement-Equipe'!$M$7:$BB$206,H$4,FALSE),"")</f>
        <v/>
      </c>
      <c r="I135" s="110" t="str">
        <f>IF(ISNA(VLOOKUP($F135,'Classement-Equipe'!$M$7:$BB$206,I$4,FALSE))=FALSE,VLOOKUP($F135,'Classement-Equipe'!$M$7:$BB$206,I$4,FALSE),"")</f>
        <v/>
      </c>
      <c r="J135" s="110" t="str">
        <f>IF(ISNA(VLOOKUP($F135,'Classement-Equipe'!$M$7:$BB$206,J$4,FALSE))=FALSE,VLOOKUP($F135,'Classement-Equipe'!$M$7:$BB$206,J$4,FALSE),"")</f>
        <v/>
      </c>
      <c r="K135" s="110" t="str">
        <f>IF(ISNA(VLOOKUP($F135,'Classement-Equipe'!$M$7:$BB$206,K$4,FALSE))=FALSE,VLOOKUP($F135,'Classement-Equipe'!$M$7:$BB$206,K$4,FALSE),"")</f>
        <v/>
      </c>
      <c r="L135" s="110" t="str">
        <f>IF(ISNA(VLOOKUP($F135,'Classement-Equipe'!$M$7:$BB$206,L$4,FALSE))=FALSE,VLOOKUP($F135,'Classement-Equipe'!$M$7:$BB$206,L$4,FALSE),"")</f>
        <v/>
      </c>
      <c r="M135" s="110" t="str">
        <f>IF(ISNA(VLOOKUP($F135,'Classement-Equipe'!$M$7:$BB$206,M$4,FALSE))=FALSE,VLOOKUP($F135,'Classement-Equipe'!$M$7:$BB$206,M$4,FALSE),"")</f>
        <v/>
      </c>
      <c r="N135" s="110" t="str">
        <f>IF(ISNA(VLOOKUP($F135,'Classement-Equipe'!$M$7:$BB$206,N$4,FALSE))=FALSE,VLOOKUP($F135,'Classement-Equipe'!$M$7:$BB$206,N$4,FALSE),"")</f>
        <v/>
      </c>
      <c r="O135" s="247" t="str">
        <f>IF(ISNA(VLOOKUP($F135,'Classement-Equipe'!$M$7:$BB$206,O$4,FALSE))=FALSE,VLOOKUP($F135,'Classement-Equipe'!$M$7:$BB$206,O$4,FALSE),"")</f>
        <v/>
      </c>
      <c r="P135" s="119" t="str">
        <f>IF(ISNA(VLOOKUP($F135,'Classement-Equipe'!$M$7:$BB$206,P$4,FALSE))=FALSE,VLOOKUP($F135,'Classement-Equipe'!$M$7:$BB$206,P$4,FALSE),"")</f>
        <v/>
      </c>
      <c r="Q135" s="278">
        <f>IF(A135="","",IF(G135='Paramètres SERIES'!$K$12,SUMIF($A$6:$A$207,A135,$P$6:$P$207),""))</f>
        <v>0</v>
      </c>
      <c r="R135" s="110">
        <f t="shared" si="9"/>
        <v>0</v>
      </c>
      <c r="S135" s="112">
        <f t="shared" si="10"/>
        <v>18</v>
      </c>
      <c r="T135" t="str">
        <f t="shared" ref="T135:T198" si="11">IF(A135="","",A135)</f>
        <v>Sportpleizh</v>
      </c>
    </row>
    <row r="136" spans="1:20" x14ac:dyDescent="0.25">
      <c r="A136" s="426" t="str">
        <f>IF('Recensement des Equipes'!$A7="","",'Recensement des Equipes'!$A7)</f>
        <v>Apneaman, Praha, Czech Republic</v>
      </c>
      <c r="B136" s="119" t="str">
        <f>IF('Recensement des Equipes'!$C$99="","",'Recensement des Equipes'!$C$99)</f>
        <v/>
      </c>
      <c r="C136" s="110" t="str">
        <f>IF('Recensement des Equipes'!$D$99="","",'Recensement des Equipes'!$D$99)</f>
        <v/>
      </c>
      <c r="D136" s="112" t="str">
        <f>IF('Recensement des Equipes'!$E$99="","",'Recensement des Equipes'!$E$99)</f>
        <v/>
      </c>
      <c r="E136" s="168" t="str">
        <f>IF('Recensement des Equipes'!$G$99="","",'Recensement des Equipes'!$G$99)</f>
        <v/>
      </c>
      <c r="F136" s="119" t="str">
        <f t="shared" si="8"/>
        <v xml:space="preserve">-  </v>
      </c>
      <c r="G136" s="112" t="str">
        <f>IF(A136="","",VLOOKUP(A136,Equipes!$A$5:$J$26,10,FALSE))</f>
        <v>Classée/Trophée</v>
      </c>
      <c r="H136" s="276" t="str">
        <f>IF(ISNA(VLOOKUP($F136,'Classement-Equipe'!$M$7:$BB$206,H$4,FALSE))=FALSE,VLOOKUP($F136,'Classement-Equipe'!$M$7:$BB$206,H$4,FALSE),"")</f>
        <v/>
      </c>
      <c r="I136" s="110" t="str">
        <f>IF(ISNA(VLOOKUP($F136,'Classement-Equipe'!$M$7:$BB$206,I$4,FALSE))=FALSE,VLOOKUP($F136,'Classement-Equipe'!$M$7:$BB$206,I$4,FALSE),"")</f>
        <v/>
      </c>
      <c r="J136" s="110" t="str">
        <f>IF(ISNA(VLOOKUP($F136,'Classement-Equipe'!$M$7:$BB$206,J$4,FALSE))=FALSE,VLOOKUP($F136,'Classement-Equipe'!$M$7:$BB$206,J$4,FALSE),"")</f>
        <v/>
      </c>
      <c r="K136" s="110" t="str">
        <f>IF(ISNA(VLOOKUP($F136,'Classement-Equipe'!$M$7:$BB$206,K$4,FALSE))=FALSE,VLOOKUP($F136,'Classement-Equipe'!$M$7:$BB$206,K$4,FALSE),"")</f>
        <v/>
      </c>
      <c r="L136" s="110" t="str">
        <f>IF(ISNA(VLOOKUP($F136,'Classement-Equipe'!$M$7:$BB$206,L$4,FALSE))=FALSE,VLOOKUP($F136,'Classement-Equipe'!$M$7:$BB$206,L$4,FALSE),"")</f>
        <v/>
      </c>
      <c r="M136" s="110" t="str">
        <f>IF(ISNA(VLOOKUP($F136,'Classement-Equipe'!$M$7:$BB$206,M$4,FALSE))=FALSE,VLOOKUP($F136,'Classement-Equipe'!$M$7:$BB$206,M$4,FALSE),"")</f>
        <v/>
      </c>
      <c r="N136" s="110" t="str">
        <f>IF(ISNA(VLOOKUP($F136,'Classement-Equipe'!$M$7:$BB$206,N$4,FALSE))=FALSE,VLOOKUP($F136,'Classement-Equipe'!$M$7:$BB$206,N$4,FALSE),"")</f>
        <v/>
      </c>
      <c r="O136" s="247" t="str">
        <f>IF(ISNA(VLOOKUP($F136,'Classement-Equipe'!$M$7:$BB$206,O$4,FALSE))=FALSE,VLOOKUP($F136,'Classement-Equipe'!$M$7:$BB$206,O$4,FALSE),"")</f>
        <v/>
      </c>
      <c r="P136" s="119" t="str">
        <f>IF(ISNA(VLOOKUP($F136,'Classement-Equipe'!$M$7:$BB$206,P$4,FALSE))=FALSE,VLOOKUP($F136,'Classement-Equipe'!$M$7:$BB$206,P$4,FALSE),"")</f>
        <v/>
      </c>
      <c r="Q136" s="278">
        <f>IF(A136="","",IF(G136='Paramètres SERIES'!$K$12,SUMIF($A$6:$A$207,A136,$P$6:$P$207),""))</f>
        <v>0</v>
      </c>
      <c r="R136" s="110">
        <f t="shared" si="9"/>
        <v>0</v>
      </c>
      <c r="S136" s="112">
        <f t="shared" si="10"/>
        <v>19</v>
      </c>
      <c r="T136" t="str">
        <f t="shared" si="11"/>
        <v>Apneaman, Praha, Czech Republic</v>
      </c>
    </row>
    <row r="137" spans="1:20" hidden="1" x14ac:dyDescent="0.25">
      <c r="A137" s="426" t="str">
        <f>IF('Recensement des Equipes'!$A8="","",'Recensement des Equipes'!$A8)</f>
        <v>Apneaman, Praha, Czech Republic</v>
      </c>
      <c r="B137" s="119" t="str">
        <f>IF('Recensement des Equipes'!$C$100="","",'Recensement des Equipes'!$C$100)</f>
        <v/>
      </c>
      <c r="C137" s="110" t="str">
        <f>IF('Recensement des Equipes'!$D$100="","",'Recensement des Equipes'!$D$100)</f>
        <v/>
      </c>
      <c r="D137" s="112" t="str">
        <f>IF('Recensement des Equipes'!$E$100="","",'Recensement des Equipes'!$E$100)</f>
        <v/>
      </c>
      <c r="E137" s="168" t="str">
        <f>IF('Recensement des Equipes'!$G$100="","",'Recensement des Equipes'!$G$100)</f>
        <v/>
      </c>
      <c r="F137" s="119" t="str">
        <f t="shared" si="8"/>
        <v xml:space="preserve">-  </v>
      </c>
      <c r="G137" s="112" t="str">
        <f>IF(A137="","",VLOOKUP(A137,Equipes!$A$5:$J$26,10,FALSE))</f>
        <v>Classée/Trophée</v>
      </c>
      <c r="H137" s="276" t="str">
        <f>IF(ISNA(VLOOKUP($F137,'Classement-Equipe'!$M$7:$BB$206,H$4,FALSE))=FALSE,VLOOKUP($F137,'Classement-Equipe'!$M$7:$BB$206,H$4,FALSE),"")</f>
        <v/>
      </c>
      <c r="I137" s="110" t="str">
        <f>IF(ISNA(VLOOKUP($F137,'Classement-Equipe'!$M$7:$BB$206,I$4,FALSE))=FALSE,VLOOKUP($F137,'Classement-Equipe'!$M$7:$BB$206,I$4,FALSE),"")</f>
        <v/>
      </c>
      <c r="J137" s="110" t="str">
        <f>IF(ISNA(VLOOKUP($F137,'Classement-Equipe'!$M$7:$BB$206,J$4,FALSE))=FALSE,VLOOKUP($F137,'Classement-Equipe'!$M$7:$BB$206,J$4,FALSE),"")</f>
        <v/>
      </c>
      <c r="K137" s="110" t="str">
        <f>IF(ISNA(VLOOKUP($F137,'Classement-Equipe'!$M$7:$BB$206,K$4,FALSE))=FALSE,VLOOKUP($F137,'Classement-Equipe'!$M$7:$BB$206,K$4,FALSE),"")</f>
        <v/>
      </c>
      <c r="L137" s="110" t="str">
        <f>IF(ISNA(VLOOKUP($F137,'Classement-Equipe'!$M$7:$BB$206,L$4,FALSE))=FALSE,VLOOKUP($F137,'Classement-Equipe'!$M$7:$BB$206,L$4,FALSE),"")</f>
        <v/>
      </c>
      <c r="M137" s="110" t="str">
        <f>IF(ISNA(VLOOKUP($F137,'Classement-Equipe'!$M$7:$BB$206,M$4,FALSE))=FALSE,VLOOKUP($F137,'Classement-Equipe'!$M$7:$BB$206,M$4,FALSE),"")</f>
        <v/>
      </c>
      <c r="N137" s="110" t="str">
        <f>IF(ISNA(VLOOKUP($F137,'Classement-Equipe'!$M$7:$BB$206,N$4,FALSE))=FALSE,VLOOKUP($F137,'Classement-Equipe'!$M$7:$BB$206,N$4,FALSE),"")</f>
        <v/>
      </c>
      <c r="O137" s="247" t="str">
        <f>IF(ISNA(VLOOKUP($F137,'Classement-Equipe'!$M$7:$BB$206,O$4,FALSE))=FALSE,VLOOKUP($F137,'Classement-Equipe'!$M$7:$BB$206,O$4,FALSE),"")</f>
        <v/>
      </c>
      <c r="P137" s="119" t="str">
        <f>IF(ISNA(VLOOKUP($F137,'Classement-Equipe'!$M$7:$BB$206,P$4,FALSE))=FALSE,VLOOKUP($F137,'Classement-Equipe'!$M$7:$BB$206,P$4,FALSE),"")</f>
        <v/>
      </c>
      <c r="Q137" s="278">
        <f>IF(A137="","",IF(G137='Paramètres SERIES'!$K$12,SUMIF($A$6:$A$207,A137,$P$6:$P$207),""))</f>
        <v>0</v>
      </c>
      <c r="R137" s="110" t="str">
        <f t="shared" si="9"/>
        <v/>
      </c>
      <c r="S137" s="112">
        <f t="shared" si="10"/>
        <v>19</v>
      </c>
      <c r="T137" t="str">
        <f t="shared" si="11"/>
        <v>Apneaman, Praha, Czech Republic</v>
      </c>
    </row>
    <row r="138" spans="1:20" hidden="1" x14ac:dyDescent="0.25">
      <c r="A138" s="426" t="str">
        <f>IF('Recensement des Equipes'!$A9="","",'Recensement des Equipes'!$A9)</f>
        <v>Apneaman, Praha, Czech Republic</v>
      </c>
      <c r="B138" s="119" t="str">
        <f>IF('Recensement des Equipes'!$C$101="","",'Recensement des Equipes'!$C$101)</f>
        <v/>
      </c>
      <c r="C138" s="110" t="str">
        <f>IF('Recensement des Equipes'!$D$101="","",'Recensement des Equipes'!$D$101)</f>
        <v/>
      </c>
      <c r="D138" s="112" t="str">
        <f>IF('Recensement des Equipes'!$E$101="","",'Recensement des Equipes'!$E$101)</f>
        <v/>
      </c>
      <c r="E138" s="168" t="str">
        <f>IF('Recensement des Equipes'!$G$101="","",'Recensement des Equipes'!$G$101)</f>
        <v/>
      </c>
      <c r="F138" s="119" t="str">
        <f t="shared" si="8"/>
        <v xml:space="preserve">-  </v>
      </c>
      <c r="G138" s="112" t="str">
        <f>IF(A138="","",VLOOKUP(A138,Equipes!$A$5:$J$26,10,FALSE))</f>
        <v>Classée/Trophée</v>
      </c>
      <c r="H138" s="276" t="str">
        <f>IF(ISNA(VLOOKUP($F138,'Classement-Equipe'!$M$7:$BB$206,H$4,FALSE))=FALSE,VLOOKUP($F138,'Classement-Equipe'!$M$7:$BB$206,H$4,FALSE),"")</f>
        <v/>
      </c>
      <c r="I138" s="110" t="str">
        <f>IF(ISNA(VLOOKUP($F138,'Classement-Equipe'!$M$7:$BB$206,I$4,FALSE))=FALSE,VLOOKUP($F138,'Classement-Equipe'!$M$7:$BB$206,I$4,FALSE),"")</f>
        <v/>
      </c>
      <c r="J138" s="110" t="str">
        <f>IF(ISNA(VLOOKUP($F138,'Classement-Equipe'!$M$7:$BB$206,J$4,FALSE))=FALSE,VLOOKUP($F138,'Classement-Equipe'!$M$7:$BB$206,J$4,FALSE),"")</f>
        <v/>
      </c>
      <c r="K138" s="110" t="str">
        <f>IF(ISNA(VLOOKUP($F138,'Classement-Equipe'!$M$7:$BB$206,K$4,FALSE))=FALSE,VLOOKUP($F138,'Classement-Equipe'!$M$7:$BB$206,K$4,FALSE),"")</f>
        <v/>
      </c>
      <c r="L138" s="110" t="str">
        <f>IF(ISNA(VLOOKUP($F138,'Classement-Equipe'!$M$7:$BB$206,L$4,FALSE))=FALSE,VLOOKUP($F138,'Classement-Equipe'!$M$7:$BB$206,L$4,FALSE),"")</f>
        <v/>
      </c>
      <c r="M138" s="110" t="str">
        <f>IF(ISNA(VLOOKUP($F138,'Classement-Equipe'!$M$7:$BB$206,M$4,FALSE))=FALSE,VLOOKUP($F138,'Classement-Equipe'!$M$7:$BB$206,M$4,FALSE),"")</f>
        <v/>
      </c>
      <c r="N138" s="110" t="str">
        <f>IF(ISNA(VLOOKUP($F138,'Classement-Equipe'!$M$7:$BB$206,N$4,FALSE))=FALSE,VLOOKUP($F138,'Classement-Equipe'!$M$7:$BB$206,N$4,FALSE),"")</f>
        <v/>
      </c>
      <c r="O138" s="247" t="str">
        <f>IF(ISNA(VLOOKUP($F138,'Classement-Equipe'!$M$7:$BB$206,O$4,FALSE))=FALSE,VLOOKUP($F138,'Classement-Equipe'!$M$7:$BB$206,O$4,FALSE),"")</f>
        <v/>
      </c>
      <c r="P138" s="119" t="str">
        <f>IF(ISNA(VLOOKUP($F138,'Classement-Equipe'!$M$7:$BB$206,P$4,FALSE))=FALSE,VLOOKUP($F138,'Classement-Equipe'!$M$7:$BB$206,P$4,FALSE),"")</f>
        <v/>
      </c>
      <c r="Q138" s="278">
        <f>IF(A138="","",IF(G138='Paramètres SERIES'!$K$12,SUMIF($A$6:$A$207,A138,$P$6:$P$207),""))</f>
        <v>0</v>
      </c>
      <c r="R138" s="110" t="str">
        <f t="shared" si="9"/>
        <v/>
      </c>
      <c r="S138" s="112">
        <f t="shared" si="10"/>
        <v>19</v>
      </c>
      <c r="T138" t="str">
        <f t="shared" si="11"/>
        <v>Apneaman, Praha, Czech Republic</v>
      </c>
    </row>
    <row r="139" spans="1:20" hidden="1" x14ac:dyDescent="0.25">
      <c r="A139" s="426" t="str">
        <f>IF('Recensement des Equipes'!$A10="","",'Recensement des Equipes'!$A10)</f>
        <v>Apneaman, Praha, Czech Republic</v>
      </c>
      <c r="B139" s="119" t="str">
        <f>IF('Recensement des Equipes'!$C$102="","",'Recensement des Equipes'!$C$102)</f>
        <v/>
      </c>
      <c r="C139" s="110" t="str">
        <f>IF('Recensement des Equipes'!$D$102="","",'Recensement des Equipes'!$D$102)</f>
        <v/>
      </c>
      <c r="D139" s="112" t="str">
        <f>IF('Recensement des Equipes'!$E$102="","",'Recensement des Equipes'!$E$102)</f>
        <v/>
      </c>
      <c r="E139" s="168" t="str">
        <f>IF('Recensement des Equipes'!$G$102="","",'Recensement des Equipes'!$G$102)</f>
        <v/>
      </c>
      <c r="F139" s="119" t="str">
        <f t="shared" si="8"/>
        <v xml:space="preserve">-  </v>
      </c>
      <c r="G139" s="112" t="str">
        <f>IF(A139="","",VLOOKUP(A139,Equipes!$A$5:$J$26,10,FALSE))</f>
        <v>Classée/Trophée</v>
      </c>
      <c r="H139" s="276" t="str">
        <f>IF(ISNA(VLOOKUP($F139,'Classement-Equipe'!$M$7:$BB$206,H$4,FALSE))=FALSE,VLOOKUP($F139,'Classement-Equipe'!$M$7:$BB$206,H$4,FALSE),"")</f>
        <v/>
      </c>
      <c r="I139" s="110" t="str">
        <f>IF(ISNA(VLOOKUP($F139,'Classement-Equipe'!$M$7:$BB$206,I$4,FALSE))=FALSE,VLOOKUP($F139,'Classement-Equipe'!$M$7:$BB$206,I$4,FALSE),"")</f>
        <v/>
      </c>
      <c r="J139" s="110" t="str">
        <f>IF(ISNA(VLOOKUP($F139,'Classement-Equipe'!$M$7:$BB$206,J$4,FALSE))=FALSE,VLOOKUP($F139,'Classement-Equipe'!$M$7:$BB$206,J$4,FALSE),"")</f>
        <v/>
      </c>
      <c r="K139" s="110" t="str">
        <f>IF(ISNA(VLOOKUP($F139,'Classement-Equipe'!$M$7:$BB$206,K$4,FALSE))=FALSE,VLOOKUP($F139,'Classement-Equipe'!$M$7:$BB$206,K$4,FALSE),"")</f>
        <v/>
      </c>
      <c r="L139" s="110" t="str">
        <f>IF(ISNA(VLOOKUP($F139,'Classement-Equipe'!$M$7:$BB$206,L$4,FALSE))=FALSE,VLOOKUP($F139,'Classement-Equipe'!$M$7:$BB$206,L$4,FALSE),"")</f>
        <v/>
      </c>
      <c r="M139" s="110" t="str">
        <f>IF(ISNA(VLOOKUP($F139,'Classement-Equipe'!$M$7:$BB$206,M$4,FALSE))=FALSE,VLOOKUP($F139,'Classement-Equipe'!$M$7:$BB$206,M$4,FALSE),"")</f>
        <v/>
      </c>
      <c r="N139" s="110" t="str">
        <f>IF(ISNA(VLOOKUP($F139,'Classement-Equipe'!$M$7:$BB$206,N$4,FALSE))=FALSE,VLOOKUP($F139,'Classement-Equipe'!$M$7:$BB$206,N$4,FALSE),"")</f>
        <v/>
      </c>
      <c r="O139" s="247" t="str">
        <f>IF(ISNA(VLOOKUP($F139,'Classement-Equipe'!$M$7:$BB$206,O$4,FALSE))=FALSE,VLOOKUP($F139,'Classement-Equipe'!$M$7:$BB$206,O$4,FALSE),"")</f>
        <v/>
      </c>
      <c r="P139" s="119" t="str">
        <f>IF(ISNA(VLOOKUP($F139,'Classement-Equipe'!$M$7:$BB$206,P$4,FALSE))=FALSE,VLOOKUP($F139,'Classement-Equipe'!$M$7:$BB$206,P$4,FALSE),"")</f>
        <v/>
      </c>
      <c r="Q139" s="278">
        <f>IF(A139="","",IF(G139='Paramètres SERIES'!$K$12,SUMIF($A$6:$A$207,A139,$P$6:$P$207),""))</f>
        <v>0</v>
      </c>
      <c r="R139" s="110" t="str">
        <f t="shared" si="9"/>
        <v/>
      </c>
      <c r="S139" s="112">
        <f t="shared" si="10"/>
        <v>19</v>
      </c>
      <c r="T139" t="str">
        <f t="shared" si="11"/>
        <v>Apneaman, Praha, Czech Republic</v>
      </c>
    </row>
    <row r="140" spans="1:20" hidden="1" x14ac:dyDescent="0.25">
      <c r="A140" s="426" t="str">
        <f>IF('Recensement des Equipes'!$A11="","",'Recensement des Equipes'!$A11)</f>
        <v>Apneaman, Praha, Czech Republic</v>
      </c>
      <c r="B140" s="119" t="str">
        <f>IF('Recensement des Equipes'!$C$103="","",'Recensement des Equipes'!$C$103)</f>
        <v/>
      </c>
      <c r="C140" s="110" t="str">
        <f>IF('Recensement des Equipes'!$D$103="","",'Recensement des Equipes'!$D$103)</f>
        <v/>
      </c>
      <c r="D140" s="112" t="str">
        <f>IF('Recensement des Equipes'!$E$103="","",'Recensement des Equipes'!$E$103)</f>
        <v/>
      </c>
      <c r="E140" s="168" t="str">
        <f>IF('Recensement des Equipes'!$G$103="","",'Recensement des Equipes'!$G$103)</f>
        <v/>
      </c>
      <c r="F140" s="119" t="str">
        <f t="shared" si="8"/>
        <v xml:space="preserve">-  </v>
      </c>
      <c r="G140" s="112" t="str">
        <f>IF(A140="","",VLOOKUP(A140,Equipes!$A$5:$J$26,10,FALSE))</f>
        <v>Classée/Trophée</v>
      </c>
      <c r="H140" s="276" t="str">
        <f>IF(ISNA(VLOOKUP($F140,'Classement-Equipe'!$M$7:$BB$206,H$4,FALSE))=FALSE,VLOOKUP($F140,'Classement-Equipe'!$M$7:$BB$206,H$4,FALSE),"")</f>
        <v/>
      </c>
      <c r="I140" s="110" t="str">
        <f>IF(ISNA(VLOOKUP($F140,'Classement-Equipe'!$M$7:$BB$206,I$4,FALSE))=FALSE,VLOOKUP($F140,'Classement-Equipe'!$M$7:$BB$206,I$4,FALSE),"")</f>
        <v/>
      </c>
      <c r="J140" s="110" t="str">
        <f>IF(ISNA(VLOOKUP($F140,'Classement-Equipe'!$M$7:$BB$206,J$4,FALSE))=FALSE,VLOOKUP($F140,'Classement-Equipe'!$M$7:$BB$206,J$4,FALSE),"")</f>
        <v/>
      </c>
      <c r="K140" s="110" t="str">
        <f>IF(ISNA(VLOOKUP($F140,'Classement-Equipe'!$M$7:$BB$206,K$4,FALSE))=FALSE,VLOOKUP($F140,'Classement-Equipe'!$M$7:$BB$206,K$4,FALSE),"")</f>
        <v/>
      </c>
      <c r="L140" s="110" t="str">
        <f>IF(ISNA(VLOOKUP($F140,'Classement-Equipe'!$M$7:$BB$206,L$4,FALSE))=FALSE,VLOOKUP($F140,'Classement-Equipe'!$M$7:$BB$206,L$4,FALSE),"")</f>
        <v/>
      </c>
      <c r="M140" s="110" t="str">
        <f>IF(ISNA(VLOOKUP($F140,'Classement-Equipe'!$M$7:$BB$206,M$4,FALSE))=FALSE,VLOOKUP($F140,'Classement-Equipe'!$M$7:$BB$206,M$4,FALSE),"")</f>
        <v/>
      </c>
      <c r="N140" s="110" t="str">
        <f>IF(ISNA(VLOOKUP($F140,'Classement-Equipe'!$M$7:$BB$206,N$4,FALSE))=FALSE,VLOOKUP($F140,'Classement-Equipe'!$M$7:$BB$206,N$4,FALSE),"")</f>
        <v/>
      </c>
      <c r="O140" s="247" t="str">
        <f>IF(ISNA(VLOOKUP($F140,'Classement-Equipe'!$M$7:$BB$206,O$4,FALSE))=FALSE,VLOOKUP($F140,'Classement-Equipe'!$M$7:$BB$206,O$4,FALSE),"")</f>
        <v/>
      </c>
      <c r="P140" s="119" t="str">
        <f>IF(ISNA(VLOOKUP($F140,'Classement-Equipe'!$M$7:$BB$206,P$4,FALSE))=FALSE,VLOOKUP($F140,'Classement-Equipe'!$M$7:$BB$206,P$4,FALSE),"")</f>
        <v/>
      </c>
      <c r="Q140" s="278">
        <f>IF(A140="","",IF(G140='Paramètres SERIES'!$K$12,SUMIF($A$6:$A$207,A140,$P$6:$P$207),""))</f>
        <v>0</v>
      </c>
      <c r="R140" s="110" t="str">
        <f t="shared" si="9"/>
        <v/>
      </c>
      <c r="S140" s="112">
        <f t="shared" si="10"/>
        <v>19</v>
      </c>
      <c r="T140" t="str">
        <f t="shared" si="11"/>
        <v>Apneaman, Praha, Czech Republic</v>
      </c>
    </row>
    <row r="141" spans="1:20" hidden="1" x14ac:dyDescent="0.25">
      <c r="A141" s="426" t="str">
        <f>IF('Recensement des Equipes'!$A12="","",'Recensement des Equipes'!$A12)</f>
        <v>Apneaman, Praha, Czech Republic</v>
      </c>
      <c r="B141" s="119" t="str">
        <f>IF('Recensement des Equipes'!$C$104="","",'Recensement des Equipes'!$C$104)</f>
        <v/>
      </c>
      <c r="C141" s="110" t="str">
        <f>IF('Recensement des Equipes'!$D$104="","",'Recensement des Equipes'!$D$104)</f>
        <v/>
      </c>
      <c r="D141" s="112" t="str">
        <f>IF('Recensement des Equipes'!$E$104="","",'Recensement des Equipes'!$E$104)</f>
        <v/>
      </c>
      <c r="E141" s="168" t="str">
        <f>IF('Recensement des Equipes'!$G$104="","",'Recensement des Equipes'!$G$104)</f>
        <v/>
      </c>
      <c r="F141" s="119" t="str">
        <f t="shared" si="8"/>
        <v xml:space="preserve">-  </v>
      </c>
      <c r="G141" s="112" t="str">
        <f>IF(A141="","",VLOOKUP(A141,Equipes!$A$5:$J$26,10,FALSE))</f>
        <v>Classée/Trophée</v>
      </c>
      <c r="H141" s="276" t="str">
        <f>IF(ISNA(VLOOKUP($F141,'Classement-Equipe'!$M$7:$BB$206,H$4,FALSE))=FALSE,VLOOKUP($F141,'Classement-Equipe'!$M$7:$BB$206,H$4,FALSE),"")</f>
        <v/>
      </c>
      <c r="I141" s="110" t="str">
        <f>IF(ISNA(VLOOKUP($F141,'Classement-Equipe'!$M$7:$BB$206,I$4,FALSE))=FALSE,VLOOKUP($F141,'Classement-Equipe'!$M$7:$BB$206,I$4,FALSE),"")</f>
        <v/>
      </c>
      <c r="J141" s="110" t="str">
        <f>IF(ISNA(VLOOKUP($F141,'Classement-Equipe'!$M$7:$BB$206,J$4,FALSE))=FALSE,VLOOKUP($F141,'Classement-Equipe'!$M$7:$BB$206,J$4,FALSE),"")</f>
        <v/>
      </c>
      <c r="K141" s="110" t="str">
        <f>IF(ISNA(VLOOKUP($F141,'Classement-Equipe'!$M$7:$BB$206,K$4,FALSE))=FALSE,VLOOKUP($F141,'Classement-Equipe'!$M$7:$BB$206,K$4,FALSE),"")</f>
        <v/>
      </c>
      <c r="L141" s="110" t="str">
        <f>IF(ISNA(VLOOKUP($F141,'Classement-Equipe'!$M$7:$BB$206,L$4,FALSE))=FALSE,VLOOKUP($F141,'Classement-Equipe'!$M$7:$BB$206,L$4,FALSE),"")</f>
        <v/>
      </c>
      <c r="M141" s="110" t="str">
        <f>IF(ISNA(VLOOKUP($F141,'Classement-Equipe'!$M$7:$BB$206,M$4,FALSE))=FALSE,VLOOKUP($F141,'Classement-Equipe'!$M$7:$BB$206,M$4,FALSE),"")</f>
        <v/>
      </c>
      <c r="N141" s="110" t="str">
        <f>IF(ISNA(VLOOKUP($F141,'Classement-Equipe'!$M$7:$BB$206,N$4,FALSE))=FALSE,VLOOKUP($F141,'Classement-Equipe'!$M$7:$BB$206,N$4,FALSE),"")</f>
        <v/>
      </c>
      <c r="O141" s="247" t="str">
        <f>IF(ISNA(VLOOKUP($F141,'Classement-Equipe'!$M$7:$BB$206,O$4,FALSE))=FALSE,VLOOKUP($F141,'Classement-Equipe'!$M$7:$BB$206,O$4,FALSE),"")</f>
        <v/>
      </c>
      <c r="P141" s="119" t="str">
        <f>IF(ISNA(VLOOKUP($F141,'Classement-Equipe'!$M$7:$BB$206,P$4,FALSE))=FALSE,VLOOKUP($F141,'Classement-Equipe'!$M$7:$BB$206,P$4,FALSE),"")</f>
        <v/>
      </c>
      <c r="Q141" s="278">
        <f>IF(A141="","",IF(G141='Paramètres SERIES'!$K$12,SUMIF($A$6:$A$207,A141,$P$6:$P$207),""))</f>
        <v>0</v>
      </c>
      <c r="R141" s="110" t="str">
        <f t="shared" si="9"/>
        <v/>
      </c>
      <c r="S141" s="112">
        <f t="shared" si="10"/>
        <v>19</v>
      </c>
      <c r="T141" t="str">
        <f t="shared" si="11"/>
        <v>Apneaman, Praha, Czech Republic</v>
      </c>
    </row>
    <row r="142" spans="1:20" hidden="1" x14ac:dyDescent="0.25">
      <c r="A142" s="426" t="str">
        <f>IF('Recensement des Equipes'!$A13="","",'Recensement des Equipes'!$A13)</f>
        <v>Apneaman, Praha, Czech Republic</v>
      </c>
      <c r="B142" s="119" t="str">
        <f>IF('Recensement des Equipes'!$C$105="","",'Recensement des Equipes'!$C$105)</f>
        <v/>
      </c>
      <c r="C142" s="110" t="str">
        <f>IF('Recensement des Equipes'!$D$105="","",'Recensement des Equipes'!$D$105)</f>
        <v/>
      </c>
      <c r="D142" s="112" t="str">
        <f>IF('Recensement des Equipes'!$E$105="","",'Recensement des Equipes'!$E$105)</f>
        <v/>
      </c>
      <c r="E142" s="168" t="str">
        <f>IF('Recensement des Equipes'!$G$105="","",'Recensement des Equipes'!$G$105)</f>
        <v/>
      </c>
      <c r="F142" s="119" t="str">
        <f t="shared" si="8"/>
        <v xml:space="preserve">-  </v>
      </c>
      <c r="G142" s="112" t="str">
        <f>IF(A142="","",VLOOKUP(A142,Equipes!$A$5:$J$26,10,FALSE))</f>
        <v>Classée/Trophée</v>
      </c>
      <c r="H142" s="276" t="str">
        <f>IF(ISNA(VLOOKUP($F142,'Classement-Equipe'!$M$7:$BB$206,H$4,FALSE))=FALSE,VLOOKUP($F142,'Classement-Equipe'!$M$7:$BB$206,H$4,FALSE),"")</f>
        <v/>
      </c>
      <c r="I142" s="110" t="str">
        <f>IF(ISNA(VLOOKUP($F142,'Classement-Equipe'!$M$7:$BB$206,I$4,FALSE))=FALSE,VLOOKUP($F142,'Classement-Equipe'!$M$7:$BB$206,I$4,FALSE),"")</f>
        <v/>
      </c>
      <c r="J142" s="110" t="str">
        <f>IF(ISNA(VLOOKUP($F142,'Classement-Equipe'!$M$7:$BB$206,J$4,FALSE))=FALSE,VLOOKUP($F142,'Classement-Equipe'!$M$7:$BB$206,J$4,FALSE),"")</f>
        <v/>
      </c>
      <c r="K142" s="110" t="str">
        <f>IF(ISNA(VLOOKUP($F142,'Classement-Equipe'!$M$7:$BB$206,K$4,FALSE))=FALSE,VLOOKUP($F142,'Classement-Equipe'!$M$7:$BB$206,K$4,FALSE),"")</f>
        <v/>
      </c>
      <c r="L142" s="110" t="str">
        <f>IF(ISNA(VLOOKUP($F142,'Classement-Equipe'!$M$7:$BB$206,L$4,FALSE))=FALSE,VLOOKUP($F142,'Classement-Equipe'!$M$7:$BB$206,L$4,FALSE),"")</f>
        <v/>
      </c>
      <c r="M142" s="110" t="str">
        <f>IF(ISNA(VLOOKUP($F142,'Classement-Equipe'!$M$7:$BB$206,M$4,FALSE))=FALSE,VLOOKUP($F142,'Classement-Equipe'!$M$7:$BB$206,M$4,FALSE),"")</f>
        <v/>
      </c>
      <c r="N142" s="110" t="str">
        <f>IF(ISNA(VLOOKUP($F142,'Classement-Equipe'!$M$7:$BB$206,N$4,FALSE))=FALSE,VLOOKUP($F142,'Classement-Equipe'!$M$7:$BB$206,N$4,FALSE),"")</f>
        <v/>
      </c>
      <c r="O142" s="247" t="str">
        <f>IF(ISNA(VLOOKUP($F142,'Classement-Equipe'!$M$7:$BB$206,O$4,FALSE))=FALSE,VLOOKUP($F142,'Classement-Equipe'!$M$7:$BB$206,O$4,FALSE),"")</f>
        <v/>
      </c>
      <c r="P142" s="119" t="str">
        <f>IF(ISNA(VLOOKUP($F142,'Classement-Equipe'!$M$7:$BB$206,P$4,FALSE))=FALSE,VLOOKUP($F142,'Classement-Equipe'!$M$7:$BB$206,P$4,FALSE),"")</f>
        <v/>
      </c>
      <c r="Q142" s="278">
        <f>IF(A142="","",IF(G142='Paramètres SERIES'!$K$12,SUMIF($A$6:$A$207,A142,$P$6:$P$207),""))</f>
        <v>0</v>
      </c>
      <c r="R142" s="110" t="str">
        <f t="shared" si="9"/>
        <v/>
      </c>
      <c r="S142" s="112">
        <f t="shared" si="10"/>
        <v>19</v>
      </c>
      <c r="T142" t="str">
        <f t="shared" si="11"/>
        <v>Apneaman, Praha, Czech Republic</v>
      </c>
    </row>
    <row r="143" spans="1:20" hidden="1" x14ac:dyDescent="0.25">
      <c r="A143" s="426" t="str">
        <f>IF('Recensement des Equipes'!$A14="","",'Recensement des Equipes'!$A14)</f>
        <v>Apneaman, Praha, Czech Republic</v>
      </c>
      <c r="B143" s="119" t="str">
        <f>IF('Recensement des Equipes'!$C$106="","",'Recensement des Equipes'!$C$106)</f>
        <v/>
      </c>
      <c r="C143" s="110" t="str">
        <f>IF('Recensement des Equipes'!$D$106="","",'Recensement des Equipes'!$D$106)</f>
        <v/>
      </c>
      <c r="D143" s="112" t="str">
        <f>IF('Recensement des Equipes'!$E$106="","",'Recensement des Equipes'!$E$106)</f>
        <v/>
      </c>
      <c r="E143" s="168" t="str">
        <f>IF('Recensement des Equipes'!$G$106="","",'Recensement des Equipes'!$G$106)</f>
        <v/>
      </c>
      <c r="F143" s="119" t="str">
        <f t="shared" si="8"/>
        <v xml:space="preserve">-  </v>
      </c>
      <c r="G143" s="112" t="str">
        <f>IF(A143="","",VLOOKUP(A143,Equipes!$A$5:$J$26,10,FALSE))</f>
        <v>Classée/Trophée</v>
      </c>
      <c r="H143" s="276" t="str">
        <f>IF(ISNA(VLOOKUP($F143,'Classement-Equipe'!$M$7:$BB$206,H$4,FALSE))=FALSE,VLOOKUP($F143,'Classement-Equipe'!$M$7:$BB$206,H$4,FALSE),"")</f>
        <v/>
      </c>
      <c r="I143" s="110" t="str">
        <f>IF(ISNA(VLOOKUP($F143,'Classement-Equipe'!$M$7:$BB$206,I$4,FALSE))=FALSE,VLOOKUP($F143,'Classement-Equipe'!$M$7:$BB$206,I$4,FALSE),"")</f>
        <v/>
      </c>
      <c r="J143" s="110" t="str">
        <f>IF(ISNA(VLOOKUP($F143,'Classement-Equipe'!$M$7:$BB$206,J$4,FALSE))=FALSE,VLOOKUP($F143,'Classement-Equipe'!$M$7:$BB$206,J$4,FALSE),"")</f>
        <v/>
      </c>
      <c r="K143" s="110" t="str">
        <f>IF(ISNA(VLOOKUP($F143,'Classement-Equipe'!$M$7:$BB$206,K$4,FALSE))=FALSE,VLOOKUP($F143,'Classement-Equipe'!$M$7:$BB$206,K$4,FALSE),"")</f>
        <v/>
      </c>
      <c r="L143" s="110" t="str">
        <f>IF(ISNA(VLOOKUP($F143,'Classement-Equipe'!$M$7:$BB$206,L$4,FALSE))=FALSE,VLOOKUP($F143,'Classement-Equipe'!$M$7:$BB$206,L$4,FALSE),"")</f>
        <v/>
      </c>
      <c r="M143" s="110" t="str">
        <f>IF(ISNA(VLOOKUP($F143,'Classement-Equipe'!$M$7:$BB$206,M$4,FALSE))=FALSE,VLOOKUP($F143,'Classement-Equipe'!$M$7:$BB$206,M$4,FALSE),"")</f>
        <v/>
      </c>
      <c r="N143" s="110" t="str">
        <f>IF(ISNA(VLOOKUP($F143,'Classement-Equipe'!$M$7:$BB$206,N$4,FALSE))=FALSE,VLOOKUP($F143,'Classement-Equipe'!$M$7:$BB$206,N$4,FALSE),"")</f>
        <v/>
      </c>
      <c r="O143" s="247" t="str">
        <f>IF(ISNA(VLOOKUP($F143,'Classement-Equipe'!$M$7:$BB$206,O$4,FALSE))=FALSE,VLOOKUP($F143,'Classement-Equipe'!$M$7:$BB$206,O$4,FALSE),"")</f>
        <v/>
      </c>
      <c r="P143" s="119" t="str">
        <f>IF(ISNA(VLOOKUP($F143,'Classement-Equipe'!$M$7:$BB$206,P$4,FALSE))=FALSE,VLOOKUP($F143,'Classement-Equipe'!$M$7:$BB$206,P$4,FALSE),"")</f>
        <v/>
      </c>
      <c r="Q143" s="278">
        <f>IF(A143="","",IF(G143='Paramètres SERIES'!$K$12,SUMIF($A$6:$A$207,A143,$P$6:$P$207),""))</f>
        <v>0</v>
      </c>
      <c r="R143" s="110" t="str">
        <f t="shared" si="9"/>
        <v/>
      </c>
      <c r="S143" s="112">
        <f t="shared" si="10"/>
        <v>19</v>
      </c>
      <c r="T143" t="str">
        <f t="shared" si="11"/>
        <v>Apneaman, Praha, Czech Republic</v>
      </c>
    </row>
    <row r="144" spans="1:20" x14ac:dyDescent="0.25">
      <c r="A144" s="426" t="str">
        <f>IF('Recensement des Equipes'!$A17="","",'Recensement des Equipes'!$A17)</f>
        <v>CYRNEA</v>
      </c>
      <c r="B144" s="119" t="str">
        <f>IF('Recensement des Equipes'!$C$109="","",'Recensement des Equipes'!$C$109)</f>
        <v/>
      </c>
      <c r="C144" s="110" t="str">
        <f>IF('Recensement des Equipes'!$D$109="","",'Recensement des Equipes'!$D$109)</f>
        <v/>
      </c>
      <c r="D144" s="112" t="str">
        <f>IF('Recensement des Equipes'!$E$109="","",'Recensement des Equipes'!$E$109)</f>
        <v/>
      </c>
      <c r="E144" s="168" t="str">
        <f>IF('Recensement des Equipes'!$G$109="","",'Recensement des Equipes'!$G$109)</f>
        <v/>
      </c>
      <c r="F144" s="119" t="str">
        <f t="shared" si="8"/>
        <v xml:space="preserve">-  </v>
      </c>
      <c r="G144" s="112" t="str">
        <f>IF(A144="","",VLOOKUP(A144,Equipes!$A$5:$J$26,10,FALSE))</f>
        <v>Classée/Trophée</v>
      </c>
      <c r="H144" s="276" t="str">
        <f>IF(ISNA(VLOOKUP($F144,'Classement-Equipe'!$M$7:$BB$206,H$4,FALSE))=FALSE,VLOOKUP($F144,'Classement-Equipe'!$M$7:$BB$206,H$4,FALSE),"")</f>
        <v/>
      </c>
      <c r="I144" s="110" t="str">
        <f>IF(ISNA(VLOOKUP($F144,'Classement-Equipe'!$M$7:$BB$206,I$4,FALSE))=FALSE,VLOOKUP($F144,'Classement-Equipe'!$M$7:$BB$206,I$4,FALSE),"")</f>
        <v/>
      </c>
      <c r="J144" s="110" t="str">
        <f>IF(ISNA(VLOOKUP($F144,'Classement-Equipe'!$M$7:$BB$206,J$4,FALSE))=FALSE,VLOOKUP($F144,'Classement-Equipe'!$M$7:$BB$206,J$4,FALSE),"")</f>
        <v/>
      </c>
      <c r="K144" s="110" t="str">
        <f>IF(ISNA(VLOOKUP($F144,'Classement-Equipe'!$M$7:$BB$206,K$4,FALSE))=FALSE,VLOOKUP($F144,'Classement-Equipe'!$M$7:$BB$206,K$4,FALSE),"")</f>
        <v/>
      </c>
      <c r="L144" s="110" t="str">
        <f>IF(ISNA(VLOOKUP($F144,'Classement-Equipe'!$M$7:$BB$206,L$4,FALSE))=FALSE,VLOOKUP($F144,'Classement-Equipe'!$M$7:$BB$206,L$4,FALSE),"")</f>
        <v/>
      </c>
      <c r="M144" s="110" t="str">
        <f>IF(ISNA(VLOOKUP($F144,'Classement-Equipe'!$M$7:$BB$206,M$4,FALSE))=FALSE,VLOOKUP($F144,'Classement-Equipe'!$M$7:$BB$206,M$4,FALSE),"")</f>
        <v/>
      </c>
      <c r="N144" s="110" t="str">
        <f>IF(ISNA(VLOOKUP($F144,'Classement-Equipe'!$M$7:$BB$206,N$4,FALSE))=FALSE,VLOOKUP($F144,'Classement-Equipe'!$M$7:$BB$206,N$4,FALSE),"")</f>
        <v/>
      </c>
      <c r="O144" s="247" t="str">
        <f>IF(ISNA(VLOOKUP($F144,'Classement-Equipe'!$M$7:$BB$206,O$4,FALSE))=FALSE,VLOOKUP($F144,'Classement-Equipe'!$M$7:$BB$206,O$4,FALSE),"")</f>
        <v/>
      </c>
      <c r="P144" s="119" t="str">
        <f>IF(ISNA(VLOOKUP($F144,'Classement-Equipe'!$M$7:$BB$206,P$4,FALSE))=FALSE,VLOOKUP($F144,'Classement-Equipe'!$M$7:$BB$206,P$4,FALSE),"")</f>
        <v/>
      </c>
      <c r="Q144" s="278">
        <f>IF(A144="","",IF(G144='Paramètres SERIES'!$K$12,SUMIF($A$6:$A$207,A144,$P$6:$P$207),""))</f>
        <v>0</v>
      </c>
      <c r="R144" s="110">
        <f t="shared" si="9"/>
        <v>0</v>
      </c>
      <c r="S144" s="112">
        <f t="shared" si="10"/>
        <v>20</v>
      </c>
      <c r="T144" t="str">
        <f t="shared" si="11"/>
        <v>CYRNEA</v>
      </c>
    </row>
    <row r="145" spans="1:20" hidden="1" x14ac:dyDescent="0.25">
      <c r="A145" s="426" t="str">
        <f>IF('Recensement des Equipes'!$A18="","",'Recensement des Equipes'!$A18)</f>
        <v>CYRNEA</v>
      </c>
      <c r="B145" s="119" t="str">
        <f>IF('Recensement des Equipes'!$C$110="","",'Recensement des Equipes'!$C$110)</f>
        <v/>
      </c>
      <c r="C145" s="110" t="str">
        <f>IF('Recensement des Equipes'!$D$110="","",'Recensement des Equipes'!$D$110)</f>
        <v/>
      </c>
      <c r="D145" s="112" t="str">
        <f>IF('Recensement des Equipes'!$E$110="","",'Recensement des Equipes'!$E$110)</f>
        <v/>
      </c>
      <c r="E145" s="168" t="str">
        <f>IF('Recensement des Equipes'!$G$110="","",'Recensement des Equipes'!$G$110)</f>
        <v/>
      </c>
      <c r="F145" s="119" t="str">
        <f t="shared" si="8"/>
        <v xml:space="preserve">-  </v>
      </c>
      <c r="G145" s="112" t="str">
        <f>IF(A145="","",VLOOKUP(A145,Equipes!$A$5:$J$26,10,FALSE))</f>
        <v>Classée/Trophée</v>
      </c>
      <c r="H145" s="276" t="str">
        <f>IF(ISNA(VLOOKUP($F145,'Classement-Equipe'!$M$7:$BB$206,H$4,FALSE))=FALSE,VLOOKUP($F145,'Classement-Equipe'!$M$7:$BB$206,H$4,FALSE),"")</f>
        <v/>
      </c>
      <c r="I145" s="110" t="str">
        <f>IF(ISNA(VLOOKUP($F145,'Classement-Equipe'!$M$7:$BB$206,I$4,FALSE))=FALSE,VLOOKUP($F145,'Classement-Equipe'!$M$7:$BB$206,I$4,FALSE),"")</f>
        <v/>
      </c>
      <c r="J145" s="110" t="str">
        <f>IF(ISNA(VLOOKUP($F145,'Classement-Equipe'!$M$7:$BB$206,J$4,FALSE))=FALSE,VLOOKUP($F145,'Classement-Equipe'!$M$7:$BB$206,J$4,FALSE),"")</f>
        <v/>
      </c>
      <c r="K145" s="110" t="str">
        <f>IF(ISNA(VLOOKUP($F145,'Classement-Equipe'!$M$7:$BB$206,K$4,FALSE))=FALSE,VLOOKUP($F145,'Classement-Equipe'!$M$7:$BB$206,K$4,FALSE),"")</f>
        <v/>
      </c>
      <c r="L145" s="110" t="str">
        <f>IF(ISNA(VLOOKUP($F145,'Classement-Equipe'!$M$7:$BB$206,L$4,FALSE))=FALSE,VLOOKUP($F145,'Classement-Equipe'!$M$7:$BB$206,L$4,FALSE),"")</f>
        <v/>
      </c>
      <c r="M145" s="110" t="str">
        <f>IF(ISNA(VLOOKUP($F145,'Classement-Equipe'!$M$7:$BB$206,M$4,FALSE))=FALSE,VLOOKUP($F145,'Classement-Equipe'!$M$7:$BB$206,M$4,FALSE),"")</f>
        <v/>
      </c>
      <c r="N145" s="110" t="str">
        <f>IF(ISNA(VLOOKUP($F145,'Classement-Equipe'!$M$7:$BB$206,N$4,FALSE))=FALSE,VLOOKUP($F145,'Classement-Equipe'!$M$7:$BB$206,N$4,FALSE),"")</f>
        <v/>
      </c>
      <c r="O145" s="247" t="str">
        <f>IF(ISNA(VLOOKUP($F145,'Classement-Equipe'!$M$7:$BB$206,O$4,FALSE))=FALSE,VLOOKUP($F145,'Classement-Equipe'!$M$7:$BB$206,O$4,FALSE),"")</f>
        <v/>
      </c>
      <c r="P145" s="119" t="str">
        <f>IF(ISNA(VLOOKUP($F145,'Classement-Equipe'!$M$7:$BB$206,P$4,FALSE))=FALSE,VLOOKUP($F145,'Classement-Equipe'!$M$7:$BB$206,P$4,FALSE),"")</f>
        <v/>
      </c>
      <c r="Q145" s="278">
        <f>IF(A145="","",IF(G145='Paramètres SERIES'!$K$12,SUMIF($A$6:$A$207,A145,$P$6:$P$207),""))</f>
        <v>0</v>
      </c>
      <c r="R145" s="110" t="str">
        <f t="shared" si="9"/>
        <v/>
      </c>
      <c r="S145" s="112">
        <f t="shared" si="10"/>
        <v>20</v>
      </c>
      <c r="T145" t="str">
        <f t="shared" si="11"/>
        <v>CYRNEA</v>
      </c>
    </row>
    <row r="146" spans="1:20" hidden="1" x14ac:dyDescent="0.25">
      <c r="A146" s="426" t="str">
        <f>IF('Recensement des Equipes'!$A19="","",'Recensement des Equipes'!$A19)</f>
        <v>CYRNEA</v>
      </c>
      <c r="B146" s="119" t="str">
        <f>IF('Recensement des Equipes'!$C$111="","",'Recensement des Equipes'!$C$111)</f>
        <v/>
      </c>
      <c r="C146" s="110" t="str">
        <f>IF('Recensement des Equipes'!$D$111="","",'Recensement des Equipes'!$D$111)</f>
        <v/>
      </c>
      <c r="D146" s="112" t="str">
        <f>IF('Recensement des Equipes'!$E$111="","",'Recensement des Equipes'!$E$111)</f>
        <v/>
      </c>
      <c r="E146" s="168" t="str">
        <f>IF('Recensement des Equipes'!$G$111="","",'Recensement des Equipes'!$G$111)</f>
        <v/>
      </c>
      <c r="F146" s="119" t="str">
        <f t="shared" si="8"/>
        <v xml:space="preserve">-  </v>
      </c>
      <c r="G146" s="112" t="str">
        <f>IF(A146="","",VLOOKUP(A146,Equipes!$A$5:$J$26,10,FALSE))</f>
        <v>Classée/Trophée</v>
      </c>
      <c r="H146" s="276" t="str">
        <f>IF(ISNA(VLOOKUP($F146,'Classement-Equipe'!$M$7:$BB$206,H$4,FALSE))=FALSE,VLOOKUP($F146,'Classement-Equipe'!$M$7:$BB$206,H$4,FALSE),"")</f>
        <v/>
      </c>
      <c r="I146" s="110" t="str">
        <f>IF(ISNA(VLOOKUP($F146,'Classement-Equipe'!$M$7:$BB$206,I$4,FALSE))=FALSE,VLOOKUP($F146,'Classement-Equipe'!$M$7:$BB$206,I$4,FALSE),"")</f>
        <v/>
      </c>
      <c r="J146" s="110" t="str">
        <f>IF(ISNA(VLOOKUP($F146,'Classement-Equipe'!$M$7:$BB$206,J$4,FALSE))=FALSE,VLOOKUP($F146,'Classement-Equipe'!$M$7:$BB$206,J$4,FALSE),"")</f>
        <v/>
      </c>
      <c r="K146" s="110" t="str">
        <f>IF(ISNA(VLOOKUP($F146,'Classement-Equipe'!$M$7:$BB$206,K$4,FALSE))=FALSE,VLOOKUP($F146,'Classement-Equipe'!$M$7:$BB$206,K$4,FALSE),"")</f>
        <v/>
      </c>
      <c r="L146" s="110" t="str">
        <f>IF(ISNA(VLOOKUP($F146,'Classement-Equipe'!$M$7:$BB$206,L$4,FALSE))=FALSE,VLOOKUP($F146,'Classement-Equipe'!$M$7:$BB$206,L$4,FALSE),"")</f>
        <v/>
      </c>
      <c r="M146" s="110" t="str">
        <f>IF(ISNA(VLOOKUP($F146,'Classement-Equipe'!$M$7:$BB$206,M$4,FALSE))=FALSE,VLOOKUP($F146,'Classement-Equipe'!$M$7:$BB$206,M$4,FALSE),"")</f>
        <v/>
      </c>
      <c r="N146" s="110" t="str">
        <f>IF(ISNA(VLOOKUP($F146,'Classement-Equipe'!$M$7:$BB$206,N$4,FALSE))=FALSE,VLOOKUP($F146,'Classement-Equipe'!$M$7:$BB$206,N$4,FALSE),"")</f>
        <v/>
      </c>
      <c r="O146" s="247" t="str">
        <f>IF(ISNA(VLOOKUP($F146,'Classement-Equipe'!$M$7:$BB$206,O$4,FALSE))=FALSE,VLOOKUP($F146,'Classement-Equipe'!$M$7:$BB$206,O$4,FALSE),"")</f>
        <v/>
      </c>
      <c r="P146" s="119" t="str">
        <f>IF(ISNA(VLOOKUP($F146,'Classement-Equipe'!$M$7:$BB$206,P$4,FALSE))=FALSE,VLOOKUP($F146,'Classement-Equipe'!$M$7:$BB$206,P$4,FALSE),"")</f>
        <v/>
      </c>
      <c r="Q146" s="278">
        <f>IF(A146="","",IF(G146='Paramètres SERIES'!$K$12,SUMIF($A$6:$A$207,A146,$P$6:$P$207),""))</f>
        <v>0</v>
      </c>
      <c r="R146" s="110" t="str">
        <f t="shared" si="9"/>
        <v/>
      </c>
      <c r="S146" s="112">
        <f t="shared" si="10"/>
        <v>20</v>
      </c>
      <c r="T146" t="str">
        <f t="shared" si="11"/>
        <v>CYRNEA</v>
      </c>
    </row>
    <row r="147" spans="1:20" hidden="1" x14ac:dyDescent="0.25">
      <c r="A147" s="426" t="str">
        <f>IF('Recensement des Equipes'!$A20="","",'Recensement des Equipes'!$A20)</f>
        <v>CYRNEA</v>
      </c>
      <c r="B147" s="119" t="str">
        <f>IF('Recensement des Equipes'!$C$112="","",'Recensement des Equipes'!$C$112)</f>
        <v/>
      </c>
      <c r="C147" s="110" t="str">
        <f>IF('Recensement des Equipes'!$D$112="","",'Recensement des Equipes'!$D$112)</f>
        <v/>
      </c>
      <c r="D147" s="112" t="str">
        <f>IF('Recensement des Equipes'!$E$112="","",'Recensement des Equipes'!$E$112)</f>
        <v/>
      </c>
      <c r="E147" s="168" t="str">
        <f>IF('Recensement des Equipes'!$G$112="","",'Recensement des Equipes'!$G$112)</f>
        <v/>
      </c>
      <c r="F147" s="119" t="str">
        <f t="shared" si="8"/>
        <v xml:space="preserve">-  </v>
      </c>
      <c r="G147" s="112" t="str">
        <f>IF(A147="","",VLOOKUP(A147,Equipes!$A$5:$J$26,10,FALSE))</f>
        <v>Classée/Trophée</v>
      </c>
      <c r="H147" s="276" t="str">
        <f>IF(ISNA(VLOOKUP($F147,'Classement-Equipe'!$M$7:$BB$206,H$4,FALSE))=FALSE,VLOOKUP($F147,'Classement-Equipe'!$M$7:$BB$206,H$4,FALSE),"")</f>
        <v/>
      </c>
      <c r="I147" s="110" t="str">
        <f>IF(ISNA(VLOOKUP($F147,'Classement-Equipe'!$M$7:$BB$206,I$4,FALSE))=FALSE,VLOOKUP($F147,'Classement-Equipe'!$M$7:$BB$206,I$4,FALSE),"")</f>
        <v/>
      </c>
      <c r="J147" s="110" t="str">
        <f>IF(ISNA(VLOOKUP($F147,'Classement-Equipe'!$M$7:$BB$206,J$4,FALSE))=FALSE,VLOOKUP($F147,'Classement-Equipe'!$M$7:$BB$206,J$4,FALSE),"")</f>
        <v/>
      </c>
      <c r="K147" s="110" t="str">
        <f>IF(ISNA(VLOOKUP($F147,'Classement-Equipe'!$M$7:$BB$206,K$4,FALSE))=FALSE,VLOOKUP($F147,'Classement-Equipe'!$M$7:$BB$206,K$4,FALSE),"")</f>
        <v/>
      </c>
      <c r="L147" s="110" t="str">
        <f>IF(ISNA(VLOOKUP($F147,'Classement-Equipe'!$M$7:$BB$206,L$4,FALSE))=FALSE,VLOOKUP($F147,'Classement-Equipe'!$M$7:$BB$206,L$4,FALSE),"")</f>
        <v/>
      </c>
      <c r="M147" s="110" t="str">
        <f>IF(ISNA(VLOOKUP($F147,'Classement-Equipe'!$M$7:$BB$206,M$4,FALSE))=FALSE,VLOOKUP($F147,'Classement-Equipe'!$M$7:$BB$206,M$4,FALSE),"")</f>
        <v/>
      </c>
      <c r="N147" s="110" t="str">
        <f>IF(ISNA(VLOOKUP($F147,'Classement-Equipe'!$M$7:$BB$206,N$4,FALSE))=FALSE,VLOOKUP($F147,'Classement-Equipe'!$M$7:$BB$206,N$4,FALSE),"")</f>
        <v/>
      </c>
      <c r="O147" s="247" t="str">
        <f>IF(ISNA(VLOOKUP($F147,'Classement-Equipe'!$M$7:$BB$206,O$4,FALSE))=FALSE,VLOOKUP($F147,'Classement-Equipe'!$M$7:$BB$206,O$4,FALSE),"")</f>
        <v/>
      </c>
      <c r="P147" s="119" t="str">
        <f>IF(ISNA(VLOOKUP($F147,'Classement-Equipe'!$M$7:$BB$206,P$4,FALSE))=FALSE,VLOOKUP($F147,'Classement-Equipe'!$M$7:$BB$206,P$4,FALSE),"")</f>
        <v/>
      </c>
      <c r="Q147" s="278">
        <f>IF(A147="","",IF(G147='Paramètres SERIES'!$K$12,SUMIF($A$6:$A$207,A147,$P$6:$P$207),""))</f>
        <v>0</v>
      </c>
      <c r="R147" s="110" t="str">
        <f t="shared" si="9"/>
        <v/>
      </c>
      <c r="S147" s="112">
        <f t="shared" si="10"/>
        <v>20</v>
      </c>
      <c r="T147" t="str">
        <f t="shared" si="11"/>
        <v>CYRNEA</v>
      </c>
    </row>
    <row r="148" spans="1:20" hidden="1" x14ac:dyDescent="0.25">
      <c r="A148" s="426" t="str">
        <f>IF('Recensement des Equipes'!$A21="","",'Recensement des Equipes'!$A21)</f>
        <v>CYRNEA</v>
      </c>
      <c r="B148" s="119" t="str">
        <f>IF('Recensement des Equipes'!$C$113="","",'Recensement des Equipes'!$C$113)</f>
        <v/>
      </c>
      <c r="C148" s="110" t="str">
        <f>IF('Recensement des Equipes'!$D$113="","",'Recensement des Equipes'!$D$113)</f>
        <v/>
      </c>
      <c r="D148" s="112" t="str">
        <f>IF('Recensement des Equipes'!$E$113="","",'Recensement des Equipes'!$E$113)</f>
        <v/>
      </c>
      <c r="E148" s="168" t="str">
        <f>IF('Recensement des Equipes'!$G$113="","",'Recensement des Equipes'!$G$113)</f>
        <v/>
      </c>
      <c r="F148" s="119" t="str">
        <f t="shared" si="8"/>
        <v xml:space="preserve">-  </v>
      </c>
      <c r="G148" s="112" t="str">
        <f>IF(A148="","",VLOOKUP(A148,Equipes!$A$5:$J$26,10,FALSE))</f>
        <v>Classée/Trophée</v>
      </c>
      <c r="H148" s="276" t="str">
        <f>IF(ISNA(VLOOKUP($F148,'Classement-Equipe'!$M$7:$BB$206,H$4,FALSE))=FALSE,VLOOKUP($F148,'Classement-Equipe'!$M$7:$BB$206,H$4,FALSE),"")</f>
        <v/>
      </c>
      <c r="I148" s="110" t="str">
        <f>IF(ISNA(VLOOKUP($F148,'Classement-Equipe'!$M$7:$BB$206,I$4,FALSE))=FALSE,VLOOKUP($F148,'Classement-Equipe'!$M$7:$BB$206,I$4,FALSE),"")</f>
        <v/>
      </c>
      <c r="J148" s="110" t="str">
        <f>IF(ISNA(VLOOKUP($F148,'Classement-Equipe'!$M$7:$BB$206,J$4,FALSE))=FALSE,VLOOKUP($F148,'Classement-Equipe'!$M$7:$BB$206,J$4,FALSE),"")</f>
        <v/>
      </c>
      <c r="K148" s="110" t="str">
        <f>IF(ISNA(VLOOKUP($F148,'Classement-Equipe'!$M$7:$BB$206,K$4,FALSE))=FALSE,VLOOKUP($F148,'Classement-Equipe'!$M$7:$BB$206,K$4,FALSE),"")</f>
        <v/>
      </c>
      <c r="L148" s="110" t="str">
        <f>IF(ISNA(VLOOKUP($F148,'Classement-Equipe'!$M$7:$BB$206,L$4,FALSE))=FALSE,VLOOKUP($F148,'Classement-Equipe'!$M$7:$BB$206,L$4,FALSE),"")</f>
        <v/>
      </c>
      <c r="M148" s="110" t="str">
        <f>IF(ISNA(VLOOKUP($F148,'Classement-Equipe'!$M$7:$BB$206,M$4,FALSE))=FALSE,VLOOKUP($F148,'Classement-Equipe'!$M$7:$BB$206,M$4,FALSE),"")</f>
        <v/>
      </c>
      <c r="N148" s="110" t="str">
        <f>IF(ISNA(VLOOKUP($F148,'Classement-Equipe'!$M$7:$BB$206,N$4,FALSE))=FALSE,VLOOKUP($F148,'Classement-Equipe'!$M$7:$BB$206,N$4,FALSE),"")</f>
        <v/>
      </c>
      <c r="O148" s="247" t="str">
        <f>IF(ISNA(VLOOKUP($F148,'Classement-Equipe'!$M$7:$BB$206,O$4,FALSE))=FALSE,VLOOKUP($F148,'Classement-Equipe'!$M$7:$BB$206,O$4,FALSE),"")</f>
        <v/>
      </c>
      <c r="P148" s="119" t="str">
        <f>IF(ISNA(VLOOKUP($F148,'Classement-Equipe'!$M$7:$BB$206,P$4,FALSE))=FALSE,VLOOKUP($F148,'Classement-Equipe'!$M$7:$BB$206,P$4,FALSE),"")</f>
        <v/>
      </c>
      <c r="Q148" s="278">
        <f>IF(A148="","",IF(G148='Paramètres SERIES'!$K$12,SUMIF($A$6:$A$207,A148,$P$6:$P$207),""))</f>
        <v>0</v>
      </c>
      <c r="R148" s="110" t="str">
        <f t="shared" si="9"/>
        <v/>
      </c>
      <c r="S148" s="112">
        <f t="shared" si="10"/>
        <v>20</v>
      </c>
      <c r="T148" t="str">
        <f t="shared" si="11"/>
        <v>CYRNEA</v>
      </c>
    </row>
    <row r="149" spans="1:20" hidden="1" x14ac:dyDescent="0.25">
      <c r="A149" s="426" t="str">
        <f>IF('Recensement des Equipes'!$A22="","",'Recensement des Equipes'!$A22)</f>
        <v>CYRNEA</v>
      </c>
      <c r="B149" s="119" t="str">
        <f>IF('Recensement des Equipes'!$C$114="","",'Recensement des Equipes'!$C$114)</f>
        <v/>
      </c>
      <c r="C149" s="110" t="str">
        <f>IF('Recensement des Equipes'!$D$114="","",'Recensement des Equipes'!$D$114)</f>
        <v/>
      </c>
      <c r="D149" s="112" t="str">
        <f>IF('Recensement des Equipes'!$E$114="","",'Recensement des Equipes'!$E$114)</f>
        <v/>
      </c>
      <c r="E149" s="168" t="str">
        <f>IF('Recensement des Equipes'!$G$114="","",'Recensement des Equipes'!$G$114)</f>
        <v/>
      </c>
      <c r="F149" s="119" t="str">
        <f t="shared" si="8"/>
        <v xml:space="preserve">-  </v>
      </c>
      <c r="G149" s="112" t="str">
        <f>IF(A149="","",VLOOKUP(A149,Equipes!$A$5:$J$26,10,FALSE))</f>
        <v>Classée/Trophée</v>
      </c>
      <c r="H149" s="276" t="str">
        <f>IF(ISNA(VLOOKUP($F149,'Classement-Equipe'!$M$7:$BB$206,H$4,FALSE))=FALSE,VLOOKUP($F149,'Classement-Equipe'!$M$7:$BB$206,H$4,FALSE),"")</f>
        <v/>
      </c>
      <c r="I149" s="110" t="str">
        <f>IF(ISNA(VLOOKUP($F149,'Classement-Equipe'!$M$7:$BB$206,I$4,FALSE))=FALSE,VLOOKUP($F149,'Classement-Equipe'!$M$7:$BB$206,I$4,FALSE),"")</f>
        <v/>
      </c>
      <c r="J149" s="110" t="str">
        <f>IF(ISNA(VLOOKUP($F149,'Classement-Equipe'!$M$7:$BB$206,J$4,FALSE))=FALSE,VLOOKUP($F149,'Classement-Equipe'!$M$7:$BB$206,J$4,FALSE),"")</f>
        <v/>
      </c>
      <c r="K149" s="110" t="str">
        <f>IF(ISNA(VLOOKUP($F149,'Classement-Equipe'!$M$7:$BB$206,K$4,FALSE))=FALSE,VLOOKUP($F149,'Classement-Equipe'!$M$7:$BB$206,K$4,FALSE),"")</f>
        <v/>
      </c>
      <c r="L149" s="110" t="str">
        <f>IF(ISNA(VLOOKUP($F149,'Classement-Equipe'!$M$7:$BB$206,L$4,FALSE))=FALSE,VLOOKUP($F149,'Classement-Equipe'!$M$7:$BB$206,L$4,FALSE),"")</f>
        <v/>
      </c>
      <c r="M149" s="110" t="str">
        <f>IF(ISNA(VLOOKUP($F149,'Classement-Equipe'!$M$7:$BB$206,M$4,FALSE))=FALSE,VLOOKUP($F149,'Classement-Equipe'!$M$7:$BB$206,M$4,FALSE),"")</f>
        <v/>
      </c>
      <c r="N149" s="110" t="str">
        <f>IF(ISNA(VLOOKUP($F149,'Classement-Equipe'!$M$7:$BB$206,N$4,FALSE))=FALSE,VLOOKUP($F149,'Classement-Equipe'!$M$7:$BB$206,N$4,FALSE),"")</f>
        <v/>
      </c>
      <c r="O149" s="247" t="str">
        <f>IF(ISNA(VLOOKUP($F149,'Classement-Equipe'!$M$7:$BB$206,O$4,FALSE))=FALSE,VLOOKUP($F149,'Classement-Equipe'!$M$7:$BB$206,O$4,FALSE),"")</f>
        <v/>
      </c>
      <c r="P149" s="119" t="str">
        <f>IF(ISNA(VLOOKUP($F149,'Classement-Equipe'!$M$7:$BB$206,P$4,FALSE))=FALSE,VLOOKUP($F149,'Classement-Equipe'!$M$7:$BB$206,P$4,FALSE),"")</f>
        <v/>
      </c>
      <c r="Q149" s="278">
        <f>IF(A149="","",IF(G149='Paramètres SERIES'!$K$12,SUMIF($A$6:$A$207,A149,$P$6:$P$207),""))</f>
        <v>0</v>
      </c>
      <c r="R149" s="110" t="str">
        <f t="shared" si="9"/>
        <v/>
      </c>
      <c r="S149" s="112">
        <f t="shared" si="10"/>
        <v>20</v>
      </c>
      <c r="T149" t="str">
        <f t="shared" si="11"/>
        <v>CYRNEA</v>
      </c>
    </row>
    <row r="150" spans="1:20" hidden="1" x14ac:dyDescent="0.25">
      <c r="A150" s="426" t="str">
        <f>IF('Recensement des Equipes'!$A23="","",'Recensement des Equipes'!$A23)</f>
        <v>CYRNEA</v>
      </c>
      <c r="B150" s="119" t="str">
        <f>IF('Recensement des Equipes'!$C$115="","",'Recensement des Equipes'!$C$115)</f>
        <v/>
      </c>
      <c r="C150" s="110" t="str">
        <f>IF('Recensement des Equipes'!$D$115="","",'Recensement des Equipes'!$D$115)</f>
        <v/>
      </c>
      <c r="D150" s="112" t="str">
        <f>IF('Recensement des Equipes'!$E$115="","",'Recensement des Equipes'!$E$115)</f>
        <v/>
      </c>
      <c r="E150" s="168" t="str">
        <f>IF('Recensement des Equipes'!$G$115="","",'Recensement des Equipes'!$G$115)</f>
        <v/>
      </c>
      <c r="F150" s="119" t="str">
        <f t="shared" ref="F150:F181" si="12">IF(A150="","",E150&amp;"-"&amp;B150&amp;" "&amp;C150&amp;" "&amp;D150)</f>
        <v xml:space="preserve">-  </v>
      </c>
      <c r="G150" s="112" t="str">
        <f>IF(A150="","",VLOOKUP(A150,Equipes!$A$5:$J$26,10,FALSE))</f>
        <v>Classée/Trophée</v>
      </c>
      <c r="H150" s="276" t="str">
        <f>IF(ISNA(VLOOKUP($F150,'Classement-Equipe'!$M$7:$BB$206,H$4,FALSE))=FALSE,VLOOKUP($F150,'Classement-Equipe'!$M$7:$BB$206,H$4,FALSE),"")</f>
        <v/>
      </c>
      <c r="I150" s="110" t="str">
        <f>IF(ISNA(VLOOKUP($F150,'Classement-Equipe'!$M$7:$BB$206,I$4,FALSE))=FALSE,VLOOKUP($F150,'Classement-Equipe'!$M$7:$BB$206,I$4,FALSE),"")</f>
        <v/>
      </c>
      <c r="J150" s="110" t="str">
        <f>IF(ISNA(VLOOKUP($F150,'Classement-Equipe'!$M$7:$BB$206,J$4,FALSE))=FALSE,VLOOKUP($F150,'Classement-Equipe'!$M$7:$BB$206,J$4,FALSE),"")</f>
        <v/>
      </c>
      <c r="K150" s="110" t="str">
        <f>IF(ISNA(VLOOKUP($F150,'Classement-Equipe'!$M$7:$BB$206,K$4,FALSE))=FALSE,VLOOKUP($F150,'Classement-Equipe'!$M$7:$BB$206,K$4,FALSE),"")</f>
        <v/>
      </c>
      <c r="L150" s="110" t="str">
        <f>IF(ISNA(VLOOKUP($F150,'Classement-Equipe'!$M$7:$BB$206,L$4,FALSE))=FALSE,VLOOKUP($F150,'Classement-Equipe'!$M$7:$BB$206,L$4,FALSE),"")</f>
        <v/>
      </c>
      <c r="M150" s="110" t="str">
        <f>IF(ISNA(VLOOKUP($F150,'Classement-Equipe'!$M$7:$BB$206,M$4,FALSE))=FALSE,VLOOKUP($F150,'Classement-Equipe'!$M$7:$BB$206,M$4,FALSE),"")</f>
        <v/>
      </c>
      <c r="N150" s="110" t="str">
        <f>IF(ISNA(VLOOKUP($F150,'Classement-Equipe'!$M$7:$BB$206,N$4,FALSE))=FALSE,VLOOKUP($F150,'Classement-Equipe'!$M$7:$BB$206,N$4,FALSE),"")</f>
        <v/>
      </c>
      <c r="O150" s="247" t="str">
        <f>IF(ISNA(VLOOKUP($F150,'Classement-Equipe'!$M$7:$BB$206,O$4,FALSE))=FALSE,VLOOKUP($F150,'Classement-Equipe'!$M$7:$BB$206,O$4,FALSE),"")</f>
        <v/>
      </c>
      <c r="P150" s="119" t="str">
        <f>IF(ISNA(VLOOKUP($F150,'Classement-Equipe'!$M$7:$BB$206,P$4,FALSE))=FALSE,VLOOKUP($F150,'Classement-Equipe'!$M$7:$BB$206,P$4,FALSE),"")</f>
        <v/>
      </c>
      <c r="Q150" s="278">
        <f>IF(A150="","",IF(G150='Paramètres SERIES'!$K$12,SUMIF($A$6:$A$207,A150,$P$6:$P$207),""))</f>
        <v>0</v>
      </c>
      <c r="R150" s="110" t="str">
        <f t="shared" ref="R150:R181" si="13">IF(A150=A149,"",Q150)</f>
        <v/>
      </c>
      <c r="S150" s="112">
        <f t="shared" ref="S150:S181" si="14">IF(R150="",S149,1+S149)</f>
        <v>20</v>
      </c>
      <c r="T150" t="str">
        <f t="shared" si="11"/>
        <v>CYRNEA</v>
      </c>
    </row>
    <row r="151" spans="1:20" hidden="1" x14ac:dyDescent="0.25">
      <c r="A151" s="426" t="str">
        <f>IF('Recensement des Equipes'!$A24="","",'Recensement des Equipes'!$A24)</f>
        <v>CYRNEA</v>
      </c>
      <c r="B151" s="119" t="str">
        <f>IF('Recensement des Equipes'!$C$116="","",'Recensement des Equipes'!$C$116)</f>
        <v/>
      </c>
      <c r="C151" s="110" t="str">
        <f>IF('Recensement des Equipes'!$D$116="","",'Recensement des Equipes'!$D$116)</f>
        <v/>
      </c>
      <c r="D151" s="112" t="str">
        <f>IF('Recensement des Equipes'!$E$116="","",'Recensement des Equipes'!$E$116)</f>
        <v/>
      </c>
      <c r="E151" s="168" t="str">
        <f>IF('Recensement des Equipes'!$G$116="","",'Recensement des Equipes'!$G$116)</f>
        <v/>
      </c>
      <c r="F151" s="119" t="str">
        <f t="shared" si="12"/>
        <v xml:space="preserve">-  </v>
      </c>
      <c r="G151" s="112" t="str">
        <f>IF(A151="","",VLOOKUP(A151,Equipes!$A$5:$J$26,10,FALSE))</f>
        <v>Classée/Trophée</v>
      </c>
      <c r="H151" s="276" t="str">
        <f>IF(ISNA(VLOOKUP($F151,'Classement-Equipe'!$M$7:$BB$206,H$4,FALSE))=FALSE,VLOOKUP($F151,'Classement-Equipe'!$M$7:$BB$206,H$4,FALSE),"")</f>
        <v/>
      </c>
      <c r="I151" s="110" t="str">
        <f>IF(ISNA(VLOOKUP($F151,'Classement-Equipe'!$M$7:$BB$206,I$4,FALSE))=FALSE,VLOOKUP($F151,'Classement-Equipe'!$M$7:$BB$206,I$4,FALSE),"")</f>
        <v/>
      </c>
      <c r="J151" s="110" t="str">
        <f>IF(ISNA(VLOOKUP($F151,'Classement-Equipe'!$M$7:$BB$206,J$4,FALSE))=FALSE,VLOOKUP($F151,'Classement-Equipe'!$M$7:$BB$206,J$4,FALSE),"")</f>
        <v/>
      </c>
      <c r="K151" s="110" t="str">
        <f>IF(ISNA(VLOOKUP($F151,'Classement-Equipe'!$M$7:$BB$206,K$4,FALSE))=FALSE,VLOOKUP($F151,'Classement-Equipe'!$M$7:$BB$206,K$4,FALSE),"")</f>
        <v/>
      </c>
      <c r="L151" s="110" t="str">
        <f>IF(ISNA(VLOOKUP($F151,'Classement-Equipe'!$M$7:$BB$206,L$4,FALSE))=FALSE,VLOOKUP($F151,'Classement-Equipe'!$M$7:$BB$206,L$4,FALSE),"")</f>
        <v/>
      </c>
      <c r="M151" s="110" t="str">
        <f>IF(ISNA(VLOOKUP($F151,'Classement-Equipe'!$M$7:$BB$206,M$4,FALSE))=FALSE,VLOOKUP($F151,'Classement-Equipe'!$M$7:$BB$206,M$4,FALSE),"")</f>
        <v/>
      </c>
      <c r="N151" s="110" t="str">
        <f>IF(ISNA(VLOOKUP($F151,'Classement-Equipe'!$M$7:$BB$206,N$4,FALSE))=FALSE,VLOOKUP($F151,'Classement-Equipe'!$M$7:$BB$206,N$4,FALSE),"")</f>
        <v/>
      </c>
      <c r="O151" s="247" t="str">
        <f>IF(ISNA(VLOOKUP($F151,'Classement-Equipe'!$M$7:$BB$206,O$4,FALSE))=FALSE,VLOOKUP($F151,'Classement-Equipe'!$M$7:$BB$206,O$4,FALSE),"")</f>
        <v/>
      </c>
      <c r="P151" s="119" t="str">
        <f>IF(ISNA(VLOOKUP($F151,'Classement-Equipe'!$M$7:$BB$206,P$4,FALSE))=FALSE,VLOOKUP($F151,'Classement-Equipe'!$M$7:$BB$206,P$4,FALSE),"")</f>
        <v/>
      </c>
      <c r="Q151" s="278">
        <f>IF(A151="","",IF(G151='Paramètres SERIES'!$K$12,SUMIF($A$6:$A$207,A151,$P$6:$P$207),""))</f>
        <v>0</v>
      </c>
      <c r="R151" s="110" t="str">
        <f t="shared" si="13"/>
        <v/>
      </c>
      <c r="S151" s="112">
        <f t="shared" si="14"/>
        <v>20</v>
      </c>
      <c r="T151" t="str">
        <f t="shared" si="11"/>
        <v>CYRNEA</v>
      </c>
    </row>
    <row r="152" spans="1:20" x14ac:dyDescent="0.25">
      <c r="A152" s="426" t="str">
        <f>IF('Recensement des Equipes'!$A29="","",'Recensement des Equipes'!$A29)</f>
        <v>Enjoy And Relax</v>
      </c>
      <c r="B152" s="119" t="str">
        <f>IF('Recensement des Equipes'!$C$119="","",'Recensement des Equipes'!$C$119)</f>
        <v/>
      </c>
      <c r="C152" s="110" t="str">
        <f>IF('Recensement des Equipes'!$D$119="","",'Recensement des Equipes'!$D$119)</f>
        <v/>
      </c>
      <c r="D152" s="112" t="str">
        <f>IF('Recensement des Equipes'!$E$119="","",'Recensement des Equipes'!$E$119)</f>
        <v/>
      </c>
      <c r="E152" s="168" t="str">
        <f>IF('Recensement des Equipes'!$G$119="","",'Recensement des Equipes'!$G$119)</f>
        <v/>
      </c>
      <c r="F152" s="119" t="str">
        <f t="shared" si="12"/>
        <v xml:space="preserve">-  </v>
      </c>
      <c r="G152" s="112" t="str">
        <f>IF(A152="","",VLOOKUP(A152,Equipes!$A$5:$J$26,10,FALSE))</f>
        <v>Classée/Trophée</v>
      </c>
      <c r="H152" s="276" t="str">
        <f>IF(ISNA(VLOOKUP($F152,'Classement-Equipe'!$M$7:$BB$206,H$4,FALSE))=FALSE,VLOOKUP($F152,'Classement-Equipe'!$M$7:$BB$206,H$4,FALSE),"")</f>
        <v/>
      </c>
      <c r="I152" s="110" t="str">
        <f>IF(ISNA(VLOOKUP($F152,'Classement-Equipe'!$M$7:$BB$206,I$4,FALSE))=FALSE,VLOOKUP($F152,'Classement-Equipe'!$M$7:$BB$206,I$4,FALSE),"")</f>
        <v/>
      </c>
      <c r="J152" s="110" t="str">
        <f>IF(ISNA(VLOOKUP($F152,'Classement-Equipe'!$M$7:$BB$206,J$4,FALSE))=FALSE,VLOOKUP($F152,'Classement-Equipe'!$M$7:$BB$206,J$4,FALSE),"")</f>
        <v/>
      </c>
      <c r="K152" s="110" t="str">
        <f>IF(ISNA(VLOOKUP($F152,'Classement-Equipe'!$M$7:$BB$206,K$4,FALSE))=FALSE,VLOOKUP($F152,'Classement-Equipe'!$M$7:$BB$206,K$4,FALSE),"")</f>
        <v/>
      </c>
      <c r="L152" s="110" t="str">
        <f>IF(ISNA(VLOOKUP($F152,'Classement-Equipe'!$M$7:$BB$206,L$4,FALSE))=FALSE,VLOOKUP($F152,'Classement-Equipe'!$M$7:$BB$206,L$4,FALSE),"")</f>
        <v/>
      </c>
      <c r="M152" s="110" t="str">
        <f>IF(ISNA(VLOOKUP($F152,'Classement-Equipe'!$M$7:$BB$206,M$4,FALSE))=FALSE,VLOOKUP($F152,'Classement-Equipe'!$M$7:$BB$206,M$4,FALSE),"")</f>
        <v/>
      </c>
      <c r="N152" s="110" t="str">
        <f>IF(ISNA(VLOOKUP($F152,'Classement-Equipe'!$M$7:$BB$206,N$4,FALSE))=FALSE,VLOOKUP($F152,'Classement-Equipe'!$M$7:$BB$206,N$4,FALSE),"")</f>
        <v/>
      </c>
      <c r="O152" s="247" t="str">
        <f>IF(ISNA(VLOOKUP($F152,'Classement-Equipe'!$M$7:$BB$206,O$4,FALSE))=FALSE,VLOOKUP($F152,'Classement-Equipe'!$M$7:$BB$206,O$4,FALSE),"")</f>
        <v/>
      </c>
      <c r="P152" s="119" t="str">
        <f>IF(ISNA(VLOOKUP($F152,'Classement-Equipe'!$M$7:$BB$206,P$4,FALSE))=FALSE,VLOOKUP($F152,'Classement-Equipe'!$M$7:$BB$206,P$4,FALSE),"")</f>
        <v/>
      </c>
      <c r="Q152" s="278">
        <f>IF(A152="","",IF(G152='Paramètres SERIES'!$K$12,SUMIF($A$6:$A$207,A152,$P$6:$P$207),""))</f>
        <v>0</v>
      </c>
      <c r="R152" s="110">
        <f t="shared" si="13"/>
        <v>0</v>
      </c>
      <c r="S152" s="112">
        <f t="shared" si="14"/>
        <v>21</v>
      </c>
      <c r="T152" t="str">
        <f t="shared" si="11"/>
        <v>Enjoy And Relax</v>
      </c>
    </row>
    <row r="153" spans="1:20" hidden="1" x14ac:dyDescent="0.25">
      <c r="A153" s="426" t="str">
        <f>IF('Recensement des Equipes'!$A30="","",'Recensement des Equipes'!$A30)</f>
        <v>Enjoy And Relax</v>
      </c>
      <c r="B153" s="119" t="str">
        <f>IF('Recensement des Equipes'!$C$120="","",'Recensement des Equipes'!$C$120)</f>
        <v/>
      </c>
      <c r="C153" s="110" t="str">
        <f>IF('Recensement des Equipes'!$D$120="","",'Recensement des Equipes'!$D$120)</f>
        <v/>
      </c>
      <c r="D153" s="112" t="str">
        <f>IF('Recensement des Equipes'!$E$120="","",'Recensement des Equipes'!$E$120)</f>
        <v/>
      </c>
      <c r="E153" s="168" t="str">
        <f>IF('Recensement des Equipes'!$G$120="","",'Recensement des Equipes'!$G$120)</f>
        <v/>
      </c>
      <c r="F153" s="119" t="str">
        <f t="shared" si="12"/>
        <v xml:space="preserve">-  </v>
      </c>
      <c r="G153" s="112" t="str">
        <f>IF(A153="","",VLOOKUP(A153,Equipes!$A$5:$J$26,10,FALSE))</f>
        <v>Classée/Trophée</v>
      </c>
      <c r="H153" s="276" t="str">
        <f>IF(ISNA(VLOOKUP($F153,'Classement-Equipe'!$M$7:$BB$206,H$4,FALSE))=FALSE,VLOOKUP($F153,'Classement-Equipe'!$M$7:$BB$206,H$4,FALSE),"")</f>
        <v/>
      </c>
      <c r="I153" s="110" t="str">
        <f>IF(ISNA(VLOOKUP($F153,'Classement-Equipe'!$M$7:$BB$206,I$4,FALSE))=FALSE,VLOOKUP($F153,'Classement-Equipe'!$M$7:$BB$206,I$4,FALSE),"")</f>
        <v/>
      </c>
      <c r="J153" s="110" t="str">
        <f>IF(ISNA(VLOOKUP($F153,'Classement-Equipe'!$M$7:$BB$206,J$4,FALSE))=FALSE,VLOOKUP($F153,'Classement-Equipe'!$M$7:$BB$206,J$4,FALSE),"")</f>
        <v/>
      </c>
      <c r="K153" s="110" t="str">
        <f>IF(ISNA(VLOOKUP($F153,'Classement-Equipe'!$M$7:$BB$206,K$4,FALSE))=FALSE,VLOOKUP($F153,'Classement-Equipe'!$M$7:$BB$206,K$4,FALSE),"")</f>
        <v/>
      </c>
      <c r="L153" s="110" t="str">
        <f>IF(ISNA(VLOOKUP($F153,'Classement-Equipe'!$M$7:$BB$206,L$4,FALSE))=FALSE,VLOOKUP($F153,'Classement-Equipe'!$M$7:$BB$206,L$4,FALSE),"")</f>
        <v/>
      </c>
      <c r="M153" s="110" t="str">
        <f>IF(ISNA(VLOOKUP($F153,'Classement-Equipe'!$M$7:$BB$206,M$4,FALSE))=FALSE,VLOOKUP($F153,'Classement-Equipe'!$M$7:$BB$206,M$4,FALSE),"")</f>
        <v/>
      </c>
      <c r="N153" s="110" t="str">
        <f>IF(ISNA(VLOOKUP($F153,'Classement-Equipe'!$M$7:$BB$206,N$4,FALSE))=FALSE,VLOOKUP($F153,'Classement-Equipe'!$M$7:$BB$206,N$4,FALSE),"")</f>
        <v/>
      </c>
      <c r="O153" s="247" t="str">
        <f>IF(ISNA(VLOOKUP($F153,'Classement-Equipe'!$M$7:$BB$206,O$4,FALSE))=FALSE,VLOOKUP($F153,'Classement-Equipe'!$M$7:$BB$206,O$4,FALSE),"")</f>
        <v/>
      </c>
      <c r="P153" s="119" t="str">
        <f>IF(ISNA(VLOOKUP($F153,'Classement-Equipe'!$M$7:$BB$206,P$4,FALSE))=FALSE,VLOOKUP($F153,'Classement-Equipe'!$M$7:$BB$206,P$4,FALSE),"")</f>
        <v/>
      </c>
      <c r="Q153" s="278">
        <f>IF(A153="","",IF(G153='Paramètres SERIES'!$K$12,SUMIF($A$6:$A$207,A153,$P$6:$P$207),""))</f>
        <v>0</v>
      </c>
      <c r="R153" s="110" t="str">
        <f t="shared" si="13"/>
        <v/>
      </c>
      <c r="S153" s="112">
        <f t="shared" si="14"/>
        <v>21</v>
      </c>
      <c r="T153" t="str">
        <f t="shared" si="11"/>
        <v>Enjoy And Relax</v>
      </c>
    </row>
    <row r="154" spans="1:20" hidden="1" x14ac:dyDescent="0.25">
      <c r="A154" s="426" t="str">
        <f>IF('Recensement des Equipes'!$A31="","",'Recensement des Equipes'!$A31)</f>
        <v>Enjoy And Relax</v>
      </c>
      <c r="B154" s="119" t="str">
        <f>IF('Recensement des Equipes'!$C$121="","",'Recensement des Equipes'!$C$121)</f>
        <v/>
      </c>
      <c r="C154" s="110" t="str">
        <f>IF('Recensement des Equipes'!$D$121="","",'Recensement des Equipes'!$D$121)</f>
        <v/>
      </c>
      <c r="D154" s="112" t="str">
        <f>IF('Recensement des Equipes'!$E$121="","",'Recensement des Equipes'!$E$121)</f>
        <v/>
      </c>
      <c r="E154" s="168" t="str">
        <f>IF('Recensement des Equipes'!$G$121="","",'Recensement des Equipes'!$G$121)</f>
        <v/>
      </c>
      <c r="F154" s="119" t="str">
        <f t="shared" si="12"/>
        <v xml:space="preserve">-  </v>
      </c>
      <c r="G154" s="112" t="str">
        <f>IF(A154="","",VLOOKUP(A154,Equipes!$A$5:$J$26,10,FALSE))</f>
        <v>Classée/Trophée</v>
      </c>
      <c r="H154" s="276" t="str">
        <f>IF(ISNA(VLOOKUP($F154,'Classement-Equipe'!$M$7:$BB$206,H$4,FALSE))=FALSE,VLOOKUP($F154,'Classement-Equipe'!$M$7:$BB$206,H$4,FALSE),"")</f>
        <v/>
      </c>
      <c r="I154" s="110" t="str">
        <f>IF(ISNA(VLOOKUP($F154,'Classement-Equipe'!$M$7:$BB$206,I$4,FALSE))=FALSE,VLOOKUP($F154,'Classement-Equipe'!$M$7:$BB$206,I$4,FALSE),"")</f>
        <v/>
      </c>
      <c r="J154" s="110" t="str">
        <f>IF(ISNA(VLOOKUP($F154,'Classement-Equipe'!$M$7:$BB$206,J$4,FALSE))=FALSE,VLOOKUP($F154,'Classement-Equipe'!$M$7:$BB$206,J$4,FALSE),"")</f>
        <v/>
      </c>
      <c r="K154" s="110" t="str">
        <f>IF(ISNA(VLOOKUP($F154,'Classement-Equipe'!$M$7:$BB$206,K$4,FALSE))=FALSE,VLOOKUP($F154,'Classement-Equipe'!$M$7:$BB$206,K$4,FALSE),"")</f>
        <v/>
      </c>
      <c r="L154" s="110" t="str">
        <f>IF(ISNA(VLOOKUP($F154,'Classement-Equipe'!$M$7:$BB$206,L$4,FALSE))=FALSE,VLOOKUP($F154,'Classement-Equipe'!$M$7:$BB$206,L$4,FALSE),"")</f>
        <v/>
      </c>
      <c r="M154" s="110" t="str">
        <f>IF(ISNA(VLOOKUP($F154,'Classement-Equipe'!$M$7:$BB$206,M$4,FALSE))=FALSE,VLOOKUP($F154,'Classement-Equipe'!$M$7:$BB$206,M$4,FALSE),"")</f>
        <v/>
      </c>
      <c r="N154" s="110" t="str">
        <f>IF(ISNA(VLOOKUP($F154,'Classement-Equipe'!$M$7:$BB$206,N$4,FALSE))=FALSE,VLOOKUP($F154,'Classement-Equipe'!$M$7:$BB$206,N$4,FALSE),"")</f>
        <v/>
      </c>
      <c r="O154" s="247" t="str">
        <f>IF(ISNA(VLOOKUP($F154,'Classement-Equipe'!$M$7:$BB$206,O$4,FALSE))=FALSE,VLOOKUP($F154,'Classement-Equipe'!$M$7:$BB$206,O$4,FALSE),"")</f>
        <v/>
      </c>
      <c r="P154" s="119" t="str">
        <f>IF(ISNA(VLOOKUP($F154,'Classement-Equipe'!$M$7:$BB$206,P$4,FALSE))=FALSE,VLOOKUP($F154,'Classement-Equipe'!$M$7:$BB$206,P$4,FALSE),"")</f>
        <v/>
      </c>
      <c r="Q154" s="278">
        <f>IF(A154="","",IF(G154='Paramètres SERIES'!$K$12,SUMIF($A$6:$A$207,A154,$P$6:$P$207),""))</f>
        <v>0</v>
      </c>
      <c r="R154" s="110" t="str">
        <f t="shared" si="13"/>
        <v/>
      </c>
      <c r="S154" s="112">
        <f t="shared" si="14"/>
        <v>21</v>
      </c>
      <c r="T154" t="str">
        <f t="shared" si="11"/>
        <v>Enjoy And Relax</v>
      </c>
    </row>
    <row r="155" spans="1:20" hidden="1" x14ac:dyDescent="0.25">
      <c r="A155" s="426" t="str">
        <f>IF('Recensement des Equipes'!$A32="","",'Recensement des Equipes'!$A32)</f>
        <v>Enjoy And Relax</v>
      </c>
      <c r="B155" s="119" t="str">
        <f>IF('Recensement des Equipes'!$C$122="","",'Recensement des Equipes'!$C$122)</f>
        <v/>
      </c>
      <c r="C155" s="110" t="str">
        <f>IF('Recensement des Equipes'!$D$122="","",'Recensement des Equipes'!$D$122)</f>
        <v/>
      </c>
      <c r="D155" s="112" t="str">
        <f>IF('Recensement des Equipes'!$E$122="","",'Recensement des Equipes'!$E$122)</f>
        <v/>
      </c>
      <c r="E155" s="168" t="str">
        <f>IF('Recensement des Equipes'!$G$122="","",'Recensement des Equipes'!$G$122)</f>
        <v/>
      </c>
      <c r="F155" s="119" t="str">
        <f t="shared" si="12"/>
        <v xml:space="preserve">-  </v>
      </c>
      <c r="G155" s="112" t="str">
        <f>IF(A155="","",VLOOKUP(A155,Equipes!$A$5:$J$26,10,FALSE))</f>
        <v>Classée/Trophée</v>
      </c>
      <c r="H155" s="276" t="str">
        <f>IF(ISNA(VLOOKUP($F155,'Classement-Equipe'!$M$7:$BB$206,H$4,FALSE))=FALSE,VLOOKUP($F155,'Classement-Equipe'!$M$7:$BB$206,H$4,FALSE),"")</f>
        <v/>
      </c>
      <c r="I155" s="110" t="str">
        <f>IF(ISNA(VLOOKUP($F155,'Classement-Equipe'!$M$7:$BB$206,I$4,FALSE))=FALSE,VLOOKUP($F155,'Classement-Equipe'!$M$7:$BB$206,I$4,FALSE),"")</f>
        <v/>
      </c>
      <c r="J155" s="110" t="str">
        <f>IF(ISNA(VLOOKUP($F155,'Classement-Equipe'!$M$7:$BB$206,J$4,FALSE))=FALSE,VLOOKUP($F155,'Classement-Equipe'!$M$7:$BB$206,J$4,FALSE),"")</f>
        <v/>
      </c>
      <c r="K155" s="110" t="str">
        <f>IF(ISNA(VLOOKUP($F155,'Classement-Equipe'!$M$7:$BB$206,K$4,FALSE))=FALSE,VLOOKUP($F155,'Classement-Equipe'!$M$7:$BB$206,K$4,FALSE),"")</f>
        <v/>
      </c>
      <c r="L155" s="110" t="str">
        <f>IF(ISNA(VLOOKUP($F155,'Classement-Equipe'!$M$7:$BB$206,L$4,FALSE))=FALSE,VLOOKUP($F155,'Classement-Equipe'!$M$7:$BB$206,L$4,FALSE),"")</f>
        <v/>
      </c>
      <c r="M155" s="110" t="str">
        <f>IF(ISNA(VLOOKUP($F155,'Classement-Equipe'!$M$7:$BB$206,M$4,FALSE))=FALSE,VLOOKUP($F155,'Classement-Equipe'!$M$7:$BB$206,M$4,FALSE),"")</f>
        <v/>
      </c>
      <c r="N155" s="110" t="str">
        <f>IF(ISNA(VLOOKUP($F155,'Classement-Equipe'!$M$7:$BB$206,N$4,FALSE))=FALSE,VLOOKUP($F155,'Classement-Equipe'!$M$7:$BB$206,N$4,FALSE),"")</f>
        <v/>
      </c>
      <c r="O155" s="247" t="str">
        <f>IF(ISNA(VLOOKUP($F155,'Classement-Equipe'!$M$7:$BB$206,O$4,FALSE))=FALSE,VLOOKUP($F155,'Classement-Equipe'!$M$7:$BB$206,O$4,FALSE),"")</f>
        <v/>
      </c>
      <c r="P155" s="119" t="str">
        <f>IF(ISNA(VLOOKUP($F155,'Classement-Equipe'!$M$7:$BB$206,P$4,FALSE))=FALSE,VLOOKUP($F155,'Classement-Equipe'!$M$7:$BB$206,P$4,FALSE),"")</f>
        <v/>
      </c>
      <c r="Q155" s="278">
        <f>IF(A155="","",IF(G155='Paramètres SERIES'!$K$12,SUMIF($A$6:$A$207,A155,$P$6:$P$207),""))</f>
        <v>0</v>
      </c>
      <c r="R155" s="110" t="str">
        <f t="shared" si="13"/>
        <v/>
      </c>
      <c r="S155" s="112">
        <f t="shared" si="14"/>
        <v>21</v>
      </c>
      <c r="T155" t="str">
        <f t="shared" si="11"/>
        <v>Enjoy And Relax</v>
      </c>
    </row>
    <row r="156" spans="1:20" hidden="1" x14ac:dyDescent="0.25">
      <c r="A156" s="426" t="str">
        <f>IF('Recensement des Equipes'!$A33="","",'Recensement des Equipes'!$A33)</f>
        <v>Enjoy And Relax</v>
      </c>
      <c r="B156" s="119" t="str">
        <f>IF('Recensement des Equipes'!$C$123="","",'Recensement des Equipes'!$C$123)</f>
        <v/>
      </c>
      <c r="C156" s="110" t="str">
        <f>IF('Recensement des Equipes'!$D$123="","",'Recensement des Equipes'!$D$123)</f>
        <v/>
      </c>
      <c r="D156" s="112" t="str">
        <f>IF('Recensement des Equipes'!$E$123="","",'Recensement des Equipes'!$E$123)</f>
        <v/>
      </c>
      <c r="E156" s="168" t="str">
        <f>IF('Recensement des Equipes'!$G$123="","",'Recensement des Equipes'!$G$123)</f>
        <v/>
      </c>
      <c r="F156" s="119" t="str">
        <f t="shared" si="12"/>
        <v xml:space="preserve">-  </v>
      </c>
      <c r="G156" s="112" t="str">
        <f>IF(A156="","",VLOOKUP(A156,Equipes!$A$5:$J$26,10,FALSE))</f>
        <v>Classée/Trophée</v>
      </c>
      <c r="H156" s="276" t="str">
        <f>IF(ISNA(VLOOKUP($F156,'Classement-Equipe'!$M$7:$BB$206,H$4,FALSE))=FALSE,VLOOKUP($F156,'Classement-Equipe'!$M$7:$BB$206,H$4,FALSE),"")</f>
        <v/>
      </c>
      <c r="I156" s="110" t="str">
        <f>IF(ISNA(VLOOKUP($F156,'Classement-Equipe'!$M$7:$BB$206,I$4,FALSE))=FALSE,VLOOKUP($F156,'Classement-Equipe'!$M$7:$BB$206,I$4,FALSE),"")</f>
        <v/>
      </c>
      <c r="J156" s="110" t="str">
        <f>IF(ISNA(VLOOKUP($F156,'Classement-Equipe'!$M$7:$BB$206,J$4,FALSE))=FALSE,VLOOKUP($F156,'Classement-Equipe'!$M$7:$BB$206,J$4,FALSE),"")</f>
        <v/>
      </c>
      <c r="K156" s="110" t="str">
        <f>IF(ISNA(VLOOKUP($F156,'Classement-Equipe'!$M$7:$BB$206,K$4,FALSE))=FALSE,VLOOKUP($F156,'Classement-Equipe'!$M$7:$BB$206,K$4,FALSE),"")</f>
        <v/>
      </c>
      <c r="L156" s="110" t="str">
        <f>IF(ISNA(VLOOKUP($F156,'Classement-Equipe'!$M$7:$BB$206,L$4,FALSE))=FALSE,VLOOKUP($F156,'Classement-Equipe'!$M$7:$BB$206,L$4,FALSE),"")</f>
        <v/>
      </c>
      <c r="M156" s="110" t="str">
        <f>IF(ISNA(VLOOKUP($F156,'Classement-Equipe'!$M$7:$BB$206,M$4,FALSE))=FALSE,VLOOKUP($F156,'Classement-Equipe'!$M$7:$BB$206,M$4,FALSE),"")</f>
        <v/>
      </c>
      <c r="N156" s="110" t="str">
        <f>IF(ISNA(VLOOKUP($F156,'Classement-Equipe'!$M$7:$BB$206,N$4,FALSE))=FALSE,VLOOKUP($F156,'Classement-Equipe'!$M$7:$BB$206,N$4,FALSE),"")</f>
        <v/>
      </c>
      <c r="O156" s="247" t="str">
        <f>IF(ISNA(VLOOKUP($F156,'Classement-Equipe'!$M$7:$BB$206,O$4,FALSE))=FALSE,VLOOKUP($F156,'Classement-Equipe'!$M$7:$BB$206,O$4,FALSE),"")</f>
        <v/>
      </c>
      <c r="P156" s="119" t="str">
        <f>IF(ISNA(VLOOKUP($F156,'Classement-Equipe'!$M$7:$BB$206,P$4,FALSE))=FALSE,VLOOKUP($F156,'Classement-Equipe'!$M$7:$BB$206,P$4,FALSE),"")</f>
        <v/>
      </c>
      <c r="Q156" s="278">
        <f>IF(A156="","",IF(G156='Paramètres SERIES'!$K$12,SUMIF($A$6:$A$207,A156,$P$6:$P$207),""))</f>
        <v>0</v>
      </c>
      <c r="R156" s="110" t="str">
        <f t="shared" si="13"/>
        <v/>
      </c>
      <c r="S156" s="112">
        <f t="shared" si="14"/>
        <v>21</v>
      </c>
      <c r="T156" t="str">
        <f t="shared" si="11"/>
        <v>Enjoy And Relax</v>
      </c>
    </row>
    <row r="157" spans="1:20" hidden="1" x14ac:dyDescent="0.25">
      <c r="A157" s="426" t="str">
        <f>IF('Recensement des Equipes'!$A34="","",'Recensement des Equipes'!$A34)</f>
        <v>Enjoy And Relax</v>
      </c>
      <c r="B157" s="119" t="str">
        <f>IF('Recensement des Equipes'!$C$124="","",'Recensement des Equipes'!$C$124)</f>
        <v/>
      </c>
      <c r="C157" s="110" t="str">
        <f>IF('Recensement des Equipes'!$D$124="","",'Recensement des Equipes'!$D$124)</f>
        <v/>
      </c>
      <c r="D157" s="112" t="str">
        <f>IF('Recensement des Equipes'!$E$124="","",'Recensement des Equipes'!$E$124)</f>
        <v/>
      </c>
      <c r="E157" s="168" t="str">
        <f>IF('Recensement des Equipes'!$G$124="","",'Recensement des Equipes'!$G$124)</f>
        <v/>
      </c>
      <c r="F157" s="119" t="str">
        <f t="shared" si="12"/>
        <v xml:space="preserve">-  </v>
      </c>
      <c r="G157" s="112" t="str">
        <f>IF(A157="","",VLOOKUP(A157,Equipes!$A$5:$J$26,10,FALSE))</f>
        <v>Classée/Trophée</v>
      </c>
      <c r="H157" s="276" t="str">
        <f>IF(ISNA(VLOOKUP($F157,'Classement-Equipe'!$M$7:$BB$206,H$4,FALSE))=FALSE,VLOOKUP($F157,'Classement-Equipe'!$M$7:$BB$206,H$4,FALSE),"")</f>
        <v/>
      </c>
      <c r="I157" s="110" t="str">
        <f>IF(ISNA(VLOOKUP($F157,'Classement-Equipe'!$M$7:$BB$206,I$4,FALSE))=FALSE,VLOOKUP($F157,'Classement-Equipe'!$M$7:$BB$206,I$4,FALSE),"")</f>
        <v/>
      </c>
      <c r="J157" s="110" t="str">
        <f>IF(ISNA(VLOOKUP($F157,'Classement-Equipe'!$M$7:$BB$206,J$4,FALSE))=FALSE,VLOOKUP($F157,'Classement-Equipe'!$M$7:$BB$206,J$4,FALSE),"")</f>
        <v/>
      </c>
      <c r="K157" s="110" t="str">
        <f>IF(ISNA(VLOOKUP($F157,'Classement-Equipe'!$M$7:$BB$206,K$4,FALSE))=FALSE,VLOOKUP($F157,'Classement-Equipe'!$M$7:$BB$206,K$4,FALSE),"")</f>
        <v/>
      </c>
      <c r="L157" s="110" t="str">
        <f>IF(ISNA(VLOOKUP($F157,'Classement-Equipe'!$M$7:$BB$206,L$4,FALSE))=FALSE,VLOOKUP($F157,'Classement-Equipe'!$M$7:$BB$206,L$4,FALSE),"")</f>
        <v/>
      </c>
      <c r="M157" s="110" t="str">
        <f>IF(ISNA(VLOOKUP($F157,'Classement-Equipe'!$M$7:$BB$206,M$4,FALSE))=FALSE,VLOOKUP($F157,'Classement-Equipe'!$M$7:$BB$206,M$4,FALSE),"")</f>
        <v/>
      </c>
      <c r="N157" s="110" t="str">
        <f>IF(ISNA(VLOOKUP($F157,'Classement-Equipe'!$M$7:$BB$206,N$4,FALSE))=FALSE,VLOOKUP($F157,'Classement-Equipe'!$M$7:$BB$206,N$4,FALSE),"")</f>
        <v/>
      </c>
      <c r="O157" s="247" t="str">
        <f>IF(ISNA(VLOOKUP($F157,'Classement-Equipe'!$M$7:$BB$206,O$4,FALSE))=FALSE,VLOOKUP($F157,'Classement-Equipe'!$M$7:$BB$206,O$4,FALSE),"")</f>
        <v/>
      </c>
      <c r="P157" s="119" t="str">
        <f>IF(ISNA(VLOOKUP($F157,'Classement-Equipe'!$M$7:$BB$206,P$4,FALSE))=FALSE,VLOOKUP($F157,'Classement-Equipe'!$M$7:$BB$206,P$4,FALSE),"")</f>
        <v/>
      </c>
      <c r="Q157" s="278">
        <f>IF(A157="","",IF(G157='Paramètres SERIES'!$K$12,SUMIF($A$6:$A$207,A157,$P$6:$P$207),""))</f>
        <v>0</v>
      </c>
      <c r="R157" s="110" t="str">
        <f t="shared" si="13"/>
        <v/>
      </c>
      <c r="S157" s="112">
        <f t="shared" si="14"/>
        <v>21</v>
      </c>
      <c r="T157" t="str">
        <f t="shared" si="11"/>
        <v>Enjoy And Relax</v>
      </c>
    </row>
    <row r="158" spans="1:20" hidden="1" x14ac:dyDescent="0.25">
      <c r="A158" s="426" t="str">
        <f>IF('Recensement des Equipes'!$A35="","",'Recensement des Equipes'!$A35)</f>
        <v>Imashi</v>
      </c>
      <c r="B158" s="119" t="str">
        <f>IF('Recensement des Equipes'!$C$125="","",'Recensement des Equipes'!$C$125)</f>
        <v/>
      </c>
      <c r="C158" s="110" t="str">
        <f>IF('Recensement des Equipes'!$D$125="","",'Recensement des Equipes'!$D$125)</f>
        <v/>
      </c>
      <c r="D158" s="112" t="str">
        <f>IF('Recensement des Equipes'!$E$125="","",'Recensement des Equipes'!$E$125)</f>
        <v/>
      </c>
      <c r="E158" s="168" t="str">
        <f>IF('Recensement des Equipes'!$G$125="","",'Recensement des Equipes'!$G$125)</f>
        <v/>
      </c>
      <c r="F158" s="119" t="str">
        <f t="shared" si="12"/>
        <v xml:space="preserve">-  </v>
      </c>
      <c r="G158" s="112" t="str">
        <f>IF(A158="","",VLOOKUP(A158,Equipes!$A$5:$J$26,10,FALSE))</f>
        <v>Classée/Trophée</v>
      </c>
      <c r="H158" s="276" t="str">
        <f>IF(ISNA(VLOOKUP($F158,'Classement-Equipe'!$M$7:$BB$206,H$4,FALSE))=FALSE,VLOOKUP($F158,'Classement-Equipe'!$M$7:$BB$206,H$4,FALSE),"")</f>
        <v/>
      </c>
      <c r="I158" s="110" t="str">
        <f>IF(ISNA(VLOOKUP($F158,'Classement-Equipe'!$M$7:$BB$206,I$4,FALSE))=FALSE,VLOOKUP($F158,'Classement-Equipe'!$M$7:$BB$206,I$4,FALSE),"")</f>
        <v/>
      </c>
      <c r="J158" s="110" t="str">
        <f>IF(ISNA(VLOOKUP($F158,'Classement-Equipe'!$M$7:$BB$206,J$4,FALSE))=FALSE,VLOOKUP($F158,'Classement-Equipe'!$M$7:$BB$206,J$4,FALSE),"")</f>
        <v/>
      </c>
      <c r="K158" s="110" t="str">
        <f>IF(ISNA(VLOOKUP($F158,'Classement-Equipe'!$M$7:$BB$206,K$4,FALSE))=FALSE,VLOOKUP($F158,'Classement-Equipe'!$M$7:$BB$206,K$4,FALSE),"")</f>
        <v/>
      </c>
      <c r="L158" s="110" t="str">
        <f>IF(ISNA(VLOOKUP($F158,'Classement-Equipe'!$M$7:$BB$206,L$4,FALSE))=FALSE,VLOOKUP($F158,'Classement-Equipe'!$M$7:$BB$206,L$4,FALSE),"")</f>
        <v/>
      </c>
      <c r="M158" s="110" t="str">
        <f>IF(ISNA(VLOOKUP($F158,'Classement-Equipe'!$M$7:$BB$206,M$4,FALSE))=FALSE,VLOOKUP($F158,'Classement-Equipe'!$M$7:$BB$206,M$4,FALSE),"")</f>
        <v/>
      </c>
      <c r="N158" s="110" t="str">
        <f>IF(ISNA(VLOOKUP($F158,'Classement-Equipe'!$M$7:$BB$206,N$4,FALSE))=FALSE,VLOOKUP($F158,'Classement-Equipe'!$M$7:$BB$206,N$4,FALSE),"")</f>
        <v/>
      </c>
      <c r="O158" s="247" t="str">
        <f>IF(ISNA(VLOOKUP($F158,'Classement-Equipe'!$M$7:$BB$206,O$4,FALSE))=FALSE,VLOOKUP($F158,'Classement-Equipe'!$M$7:$BB$206,O$4,FALSE),"")</f>
        <v/>
      </c>
      <c r="P158" s="119" t="str">
        <f>IF(ISNA(VLOOKUP($F158,'Classement-Equipe'!$M$7:$BB$206,P$4,FALSE))=FALSE,VLOOKUP($F158,'Classement-Equipe'!$M$7:$BB$206,P$4,FALSE),"")</f>
        <v/>
      </c>
      <c r="Q158" s="278">
        <f>IF(A158="","",IF(G158='Paramètres SERIES'!$K$12,SUMIF($A$6:$A$207,A158,$P$6:$P$207),""))</f>
        <v>0</v>
      </c>
      <c r="R158" s="110">
        <f t="shared" si="13"/>
        <v>0</v>
      </c>
      <c r="S158" s="112">
        <f t="shared" si="14"/>
        <v>22</v>
      </c>
      <c r="T158" t="str">
        <f t="shared" si="11"/>
        <v>Imashi</v>
      </c>
    </row>
    <row r="159" spans="1:20" hidden="1" x14ac:dyDescent="0.25">
      <c r="A159" s="426" t="str">
        <f>IF('Recensement des Equipes'!$A36="","",'Recensement des Equipes'!$A36)</f>
        <v>Imashi</v>
      </c>
      <c r="B159" s="119" t="str">
        <f>IF('Recensement des Equipes'!$C$126="","",'Recensement des Equipes'!$C$126)</f>
        <v/>
      </c>
      <c r="C159" s="110" t="str">
        <f>IF('Recensement des Equipes'!$D$126="","",'Recensement des Equipes'!$D$126)</f>
        <v/>
      </c>
      <c r="D159" s="112" t="str">
        <f>IF('Recensement des Equipes'!$E$126="","",'Recensement des Equipes'!$E$126)</f>
        <v/>
      </c>
      <c r="E159" s="168" t="str">
        <f>IF('Recensement des Equipes'!$G$126="","",'Recensement des Equipes'!$G$126)</f>
        <v/>
      </c>
      <c r="F159" s="119" t="str">
        <f t="shared" si="12"/>
        <v xml:space="preserve">-  </v>
      </c>
      <c r="G159" s="112" t="str">
        <f>IF(A159="","",VLOOKUP(A159,Equipes!$A$5:$J$26,10,FALSE))</f>
        <v>Classée/Trophée</v>
      </c>
      <c r="H159" s="276" t="str">
        <f>IF(ISNA(VLOOKUP($F159,'Classement-Equipe'!$M$7:$BB$206,H$4,FALSE))=FALSE,VLOOKUP($F159,'Classement-Equipe'!$M$7:$BB$206,H$4,FALSE),"")</f>
        <v/>
      </c>
      <c r="I159" s="110" t="str">
        <f>IF(ISNA(VLOOKUP($F159,'Classement-Equipe'!$M$7:$BB$206,I$4,FALSE))=FALSE,VLOOKUP($F159,'Classement-Equipe'!$M$7:$BB$206,I$4,FALSE),"")</f>
        <v/>
      </c>
      <c r="J159" s="110" t="str">
        <f>IF(ISNA(VLOOKUP($F159,'Classement-Equipe'!$M$7:$BB$206,J$4,FALSE))=FALSE,VLOOKUP($F159,'Classement-Equipe'!$M$7:$BB$206,J$4,FALSE),"")</f>
        <v/>
      </c>
      <c r="K159" s="110" t="str">
        <f>IF(ISNA(VLOOKUP($F159,'Classement-Equipe'!$M$7:$BB$206,K$4,FALSE))=FALSE,VLOOKUP($F159,'Classement-Equipe'!$M$7:$BB$206,K$4,FALSE),"")</f>
        <v/>
      </c>
      <c r="L159" s="110" t="str">
        <f>IF(ISNA(VLOOKUP($F159,'Classement-Equipe'!$M$7:$BB$206,L$4,FALSE))=FALSE,VLOOKUP($F159,'Classement-Equipe'!$M$7:$BB$206,L$4,FALSE),"")</f>
        <v/>
      </c>
      <c r="M159" s="110" t="str">
        <f>IF(ISNA(VLOOKUP($F159,'Classement-Equipe'!$M$7:$BB$206,M$4,FALSE))=FALSE,VLOOKUP($F159,'Classement-Equipe'!$M$7:$BB$206,M$4,FALSE),"")</f>
        <v/>
      </c>
      <c r="N159" s="110" t="str">
        <f>IF(ISNA(VLOOKUP($F159,'Classement-Equipe'!$M$7:$BB$206,N$4,FALSE))=FALSE,VLOOKUP($F159,'Classement-Equipe'!$M$7:$BB$206,N$4,FALSE),"")</f>
        <v/>
      </c>
      <c r="O159" s="247" t="str">
        <f>IF(ISNA(VLOOKUP($F159,'Classement-Equipe'!$M$7:$BB$206,O$4,FALSE))=FALSE,VLOOKUP($F159,'Classement-Equipe'!$M$7:$BB$206,O$4,FALSE),"")</f>
        <v/>
      </c>
      <c r="P159" s="119" t="str">
        <f>IF(ISNA(VLOOKUP($F159,'Classement-Equipe'!$M$7:$BB$206,P$4,FALSE))=FALSE,VLOOKUP($F159,'Classement-Equipe'!$M$7:$BB$206,P$4,FALSE),"")</f>
        <v/>
      </c>
      <c r="Q159" s="278">
        <f>IF(A159="","",IF(G159='Paramètres SERIES'!$K$12,SUMIF($A$6:$A$207,A159,$P$6:$P$207),""))</f>
        <v>0</v>
      </c>
      <c r="R159" s="110" t="str">
        <f t="shared" si="13"/>
        <v/>
      </c>
      <c r="S159" s="112">
        <f t="shared" si="14"/>
        <v>22</v>
      </c>
      <c r="T159" t="str">
        <f t="shared" si="11"/>
        <v>Imashi</v>
      </c>
    </row>
    <row r="160" spans="1:20" x14ac:dyDescent="0.25">
      <c r="A160" s="426" t="str">
        <f>IF('Recensement des Equipes'!$A39="","",'Recensement des Equipes'!$A39)</f>
        <v>Imashi</v>
      </c>
      <c r="B160" s="119" t="str">
        <f>IF('Recensement des Equipes'!$C$129="","",'Recensement des Equipes'!$C$129)</f>
        <v/>
      </c>
      <c r="C160" s="110" t="str">
        <f>IF('Recensement des Equipes'!$D$129="","",'Recensement des Equipes'!$D$129)</f>
        <v/>
      </c>
      <c r="D160" s="112" t="str">
        <f>IF('Recensement des Equipes'!$E$129="","",'Recensement des Equipes'!$E$129)</f>
        <v/>
      </c>
      <c r="E160" s="168" t="str">
        <f>IF('Recensement des Equipes'!$G$129="","",'Recensement des Equipes'!$G$129)</f>
        <v/>
      </c>
      <c r="F160" s="119" t="str">
        <f t="shared" si="12"/>
        <v xml:space="preserve">-  </v>
      </c>
      <c r="G160" s="112" t="str">
        <f>IF(A160="","",VLOOKUP(A160,Equipes!$A$5:$J$26,10,FALSE))</f>
        <v>Classée/Trophée</v>
      </c>
      <c r="H160" s="276" t="str">
        <f>IF(ISNA(VLOOKUP($F160,'Classement-Equipe'!$M$7:$BB$206,H$4,FALSE))=FALSE,VLOOKUP($F160,'Classement-Equipe'!$M$7:$BB$206,H$4,FALSE),"")</f>
        <v/>
      </c>
      <c r="I160" s="110" t="str">
        <f>IF(ISNA(VLOOKUP($F160,'Classement-Equipe'!$M$7:$BB$206,I$4,FALSE))=FALSE,VLOOKUP($F160,'Classement-Equipe'!$M$7:$BB$206,I$4,FALSE),"")</f>
        <v/>
      </c>
      <c r="J160" s="110" t="str">
        <f>IF(ISNA(VLOOKUP($F160,'Classement-Equipe'!$M$7:$BB$206,J$4,FALSE))=FALSE,VLOOKUP($F160,'Classement-Equipe'!$M$7:$BB$206,J$4,FALSE),"")</f>
        <v/>
      </c>
      <c r="K160" s="110" t="str">
        <f>IF(ISNA(VLOOKUP($F160,'Classement-Equipe'!$M$7:$BB$206,K$4,FALSE))=FALSE,VLOOKUP($F160,'Classement-Equipe'!$M$7:$BB$206,K$4,FALSE),"")</f>
        <v/>
      </c>
      <c r="L160" s="110" t="str">
        <f>IF(ISNA(VLOOKUP($F160,'Classement-Equipe'!$M$7:$BB$206,L$4,FALSE))=FALSE,VLOOKUP($F160,'Classement-Equipe'!$M$7:$BB$206,L$4,FALSE),"")</f>
        <v/>
      </c>
      <c r="M160" s="110" t="str">
        <f>IF(ISNA(VLOOKUP($F160,'Classement-Equipe'!$M$7:$BB$206,M$4,FALSE))=FALSE,VLOOKUP($F160,'Classement-Equipe'!$M$7:$BB$206,M$4,FALSE),"")</f>
        <v/>
      </c>
      <c r="N160" s="110" t="str">
        <f>IF(ISNA(VLOOKUP($F160,'Classement-Equipe'!$M$7:$BB$206,N$4,FALSE))=FALSE,VLOOKUP($F160,'Classement-Equipe'!$M$7:$BB$206,N$4,FALSE),"")</f>
        <v/>
      </c>
      <c r="O160" s="247" t="str">
        <f>IF(ISNA(VLOOKUP($F160,'Classement-Equipe'!$M$7:$BB$206,O$4,FALSE))=FALSE,VLOOKUP($F160,'Classement-Equipe'!$M$7:$BB$206,O$4,FALSE),"")</f>
        <v/>
      </c>
      <c r="P160" s="119" t="str">
        <f>IF(ISNA(VLOOKUP($F160,'Classement-Equipe'!$M$7:$BB$206,P$4,FALSE))=FALSE,VLOOKUP($F160,'Classement-Equipe'!$M$7:$BB$206,P$4,FALSE),"")</f>
        <v/>
      </c>
      <c r="Q160" s="278">
        <f>IF(A160="","",IF(G160='Paramètres SERIES'!$K$12,SUMIF($A$6:$A$207,A160,$P$6:$P$207),""))</f>
        <v>0</v>
      </c>
      <c r="R160" s="110" t="str">
        <f t="shared" si="13"/>
        <v/>
      </c>
      <c r="S160" s="112">
        <f t="shared" si="14"/>
        <v>22</v>
      </c>
      <c r="T160" t="str">
        <f t="shared" si="11"/>
        <v>Imashi</v>
      </c>
    </row>
    <row r="161" spans="1:20" hidden="1" x14ac:dyDescent="0.25">
      <c r="A161" s="426" t="str">
        <f>IF('Recensement des Equipes'!$A40="","",'Recensement des Equipes'!$A40)</f>
        <v>Imashi</v>
      </c>
      <c r="B161" s="119" t="str">
        <f>IF('Recensement des Equipes'!$C$130="","",'Recensement des Equipes'!$C$130)</f>
        <v/>
      </c>
      <c r="C161" s="110" t="str">
        <f>IF('Recensement des Equipes'!$D$130="","",'Recensement des Equipes'!$D$130)</f>
        <v/>
      </c>
      <c r="D161" s="112" t="str">
        <f>IF('Recensement des Equipes'!$E$130="","",'Recensement des Equipes'!$E$130)</f>
        <v/>
      </c>
      <c r="E161" s="168" t="str">
        <f>IF('Recensement des Equipes'!$G$130="","",'Recensement des Equipes'!$G$130)</f>
        <v/>
      </c>
      <c r="F161" s="119" t="str">
        <f t="shared" si="12"/>
        <v xml:space="preserve">-  </v>
      </c>
      <c r="G161" s="112" t="str">
        <f>IF(A161="","",VLOOKUP(A161,Equipes!$A$5:$J$26,10,FALSE))</f>
        <v>Classée/Trophée</v>
      </c>
      <c r="H161" s="276" t="str">
        <f>IF(ISNA(VLOOKUP($F161,'Classement-Equipe'!$M$7:$BB$206,H$4,FALSE))=FALSE,VLOOKUP($F161,'Classement-Equipe'!$M$7:$BB$206,H$4,FALSE),"")</f>
        <v/>
      </c>
      <c r="I161" s="110" t="str">
        <f>IF(ISNA(VLOOKUP($F161,'Classement-Equipe'!$M$7:$BB$206,I$4,FALSE))=FALSE,VLOOKUP($F161,'Classement-Equipe'!$M$7:$BB$206,I$4,FALSE),"")</f>
        <v/>
      </c>
      <c r="J161" s="110" t="str">
        <f>IF(ISNA(VLOOKUP($F161,'Classement-Equipe'!$M$7:$BB$206,J$4,FALSE))=FALSE,VLOOKUP($F161,'Classement-Equipe'!$M$7:$BB$206,J$4,FALSE),"")</f>
        <v/>
      </c>
      <c r="K161" s="110" t="str">
        <f>IF(ISNA(VLOOKUP($F161,'Classement-Equipe'!$M$7:$BB$206,K$4,FALSE))=FALSE,VLOOKUP($F161,'Classement-Equipe'!$M$7:$BB$206,K$4,FALSE),"")</f>
        <v/>
      </c>
      <c r="L161" s="110" t="str">
        <f>IF(ISNA(VLOOKUP($F161,'Classement-Equipe'!$M$7:$BB$206,L$4,FALSE))=FALSE,VLOOKUP($F161,'Classement-Equipe'!$M$7:$BB$206,L$4,FALSE),"")</f>
        <v/>
      </c>
      <c r="M161" s="110" t="str">
        <f>IF(ISNA(VLOOKUP($F161,'Classement-Equipe'!$M$7:$BB$206,M$4,FALSE))=FALSE,VLOOKUP($F161,'Classement-Equipe'!$M$7:$BB$206,M$4,FALSE),"")</f>
        <v/>
      </c>
      <c r="N161" s="110" t="str">
        <f>IF(ISNA(VLOOKUP($F161,'Classement-Equipe'!$M$7:$BB$206,N$4,FALSE))=FALSE,VLOOKUP($F161,'Classement-Equipe'!$M$7:$BB$206,N$4,FALSE),"")</f>
        <v/>
      </c>
      <c r="O161" s="247" t="str">
        <f>IF(ISNA(VLOOKUP($F161,'Classement-Equipe'!$M$7:$BB$206,O$4,FALSE))=FALSE,VLOOKUP($F161,'Classement-Equipe'!$M$7:$BB$206,O$4,FALSE),"")</f>
        <v/>
      </c>
      <c r="P161" s="119" t="str">
        <f>IF(ISNA(VLOOKUP($F161,'Classement-Equipe'!$M$7:$BB$206,P$4,FALSE))=FALSE,VLOOKUP($F161,'Classement-Equipe'!$M$7:$BB$206,P$4,FALSE),"")</f>
        <v/>
      </c>
      <c r="Q161" s="278">
        <f>IF(A161="","",IF(G161='Paramètres SERIES'!$K$12,SUMIF($A$6:$A$207,A161,$P$6:$P$207),""))</f>
        <v>0</v>
      </c>
      <c r="R161" s="110" t="str">
        <f t="shared" si="13"/>
        <v/>
      </c>
      <c r="S161" s="112">
        <f t="shared" si="14"/>
        <v>22</v>
      </c>
      <c r="T161" t="str">
        <f t="shared" si="11"/>
        <v>Imashi</v>
      </c>
    </row>
    <row r="162" spans="1:20" hidden="1" x14ac:dyDescent="0.25">
      <c r="A162" s="426" t="str">
        <f>IF('Recensement des Equipes'!$A41="","",'Recensement des Equipes'!$A41)</f>
        <v>Imashi</v>
      </c>
      <c r="B162" s="119" t="str">
        <f>IF('Recensement des Equipes'!$C$131="","",'Recensement des Equipes'!$C$131)</f>
        <v/>
      </c>
      <c r="C162" s="110" t="str">
        <f>IF('Recensement des Equipes'!$D$131="","",'Recensement des Equipes'!$D$131)</f>
        <v/>
      </c>
      <c r="D162" s="112" t="str">
        <f>IF('Recensement des Equipes'!$E$131="","",'Recensement des Equipes'!$E$131)</f>
        <v/>
      </c>
      <c r="E162" s="168" t="str">
        <f>IF('Recensement des Equipes'!$G$131="","",'Recensement des Equipes'!$G$131)</f>
        <v/>
      </c>
      <c r="F162" s="119" t="str">
        <f t="shared" si="12"/>
        <v xml:space="preserve">-  </v>
      </c>
      <c r="G162" s="112" t="str">
        <f>IF(A162="","",VLOOKUP(A162,Equipes!$A$5:$J$26,10,FALSE))</f>
        <v>Classée/Trophée</v>
      </c>
      <c r="H162" s="276" t="str">
        <f>IF(ISNA(VLOOKUP($F162,'Classement-Equipe'!$M$7:$BB$206,H$4,FALSE))=FALSE,VLOOKUP($F162,'Classement-Equipe'!$M$7:$BB$206,H$4,FALSE),"")</f>
        <v/>
      </c>
      <c r="I162" s="110" t="str">
        <f>IF(ISNA(VLOOKUP($F162,'Classement-Equipe'!$M$7:$BB$206,I$4,FALSE))=FALSE,VLOOKUP($F162,'Classement-Equipe'!$M$7:$BB$206,I$4,FALSE),"")</f>
        <v/>
      </c>
      <c r="J162" s="110" t="str">
        <f>IF(ISNA(VLOOKUP($F162,'Classement-Equipe'!$M$7:$BB$206,J$4,FALSE))=FALSE,VLOOKUP($F162,'Classement-Equipe'!$M$7:$BB$206,J$4,FALSE),"")</f>
        <v/>
      </c>
      <c r="K162" s="110" t="str">
        <f>IF(ISNA(VLOOKUP($F162,'Classement-Equipe'!$M$7:$BB$206,K$4,FALSE))=FALSE,VLOOKUP($F162,'Classement-Equipe'!$M$7:$BB$206,K$4,FALSE),"")</f>
        <v/>
      </c>
      <c r="L162" s="110" t="str">
        <f>IF(ISNA(VLOOKUP($F162,'Classement-Equipe'!$M$7:$BB$206,L$4,FALSE))=FALSE,VLOOKUP($F162,'Classement-Equipe'!$M$7:$BB$206,L$4,FALSE),"")</f>
        <v/>
      </c>
      <c r="M162" s="110" t="str">
        <f>IF(ISNA(VLOOKUP($F162,'Classement-Equipe'!$M$7:$BB$206,M$4,FALSE))=FALSE,VLOOKUP($F162,'Classement-Equipe'!$M$7:$BB$206,M$4,FALSE),"")</f>
        <v/>
      </c>
      <c r="N162" s="110" t="str">
        <f>IF(ISNA(VLOOKUP($F162,'Classement-Equipe'!$M$7:$BB$206,N$4,FALSE))=FALSE,VLOOKUP($F162,'Classement-Equipe'!$M$7:$BB$206,N$4,FALSE),"")</f>
        <v/>
      </c>
      <c r="O162" s="247" t="str">
        <f>IF(ISNA(VLOOKUP($F162,'Classement-Equipe'!$M$7:$BB$206,O$4,FALSE))=FALSE,VLOOKUP($F162,'Classement-Equipe'!$M$7:$BB$206,O$4,FALSE),"")</f>
        <v/>
      </c>
      <c r="P162" s="119" t="str">
        <f>IF(ISNA(VLOOKUP($F162,'Classement-Equipe'!$M$7:$BB$206,P$4,FALSE))=FALSE,VLOOKUP($F162,'Classement-Equipe'!$M$7:$BB$206,P$4,FALSE),"")</f>
        <v/>
      </c>
      <c r="Q162" s="278">
        <f>IF(A162="","",IF(G162='Paramètres SERIES'!$K$12,SUMIF($A$6:$A$207,A162,$P$6:$P$207),""))</f>
        <v>0</v>
      </c>
      <c r="R162" s="110" t="str">
        <f t="shared" si="13"/>
        <v/>
      </c>
      <c r="S162" s="112">
        <f t="shared" si="14"/>
        <v>22</v>
      </c>
      <c r="T162" t="str">
        <f t="shared" si="11"/>
        <v>Imashi</v>
      </c>
    </row>
    <row r="163" spans="1:20" hidden="1" x14ac:dyDescent="0.25">
      <c r="A163" s="426" t="str">
        <f>IF('Recensement des Equipes'!$A42="","",'Recensement des Equipes'!$A42)</f>
        <v>Imashi</v>
      </c>
      <c r="B163" s="119" t="str">
        <f>IF('Recensement des Equipes'!$C$132="","",'Recensement des Equipes'!$C$132)</f>
        <v/>
      </c>
      <c r="C163" s="110" t="str">
        <f>IF('Recensement des Equipes'!$D$132="","",'Recensement des Equipes'!$D$132)</f>
        <v/>
      </c>
      <c r="D163" s="112" t="str">
        <f>IF('Recensement des Equipes'!$E$132="","",'Recensement des Equipes'!$E$132)</f>
        <v/>
      </c>
      <c r="E163" s="168" t="str">
        <f>IF('Recensement des Equipes'!$G$132="","",'Recensement des Equipes'!$G$132)</f>
        <v/>
      </c>
      <c r="F163" s="119" t="str">
        <f t="shared" si="12"/>
        <v xml:space="preserve">-  </v>
      </c>
      <c r="G163" s="112" t="str">
        <f>IF(A163="","",VLOOKUP(A163,Equipes!$A$5:$J$26,10,FALSE))</f>
        <v>Classée/Trophée</v>
      </c>
      <c r="H163" s="276" t="str">
        <f>IF(ISNA(VLOOKUP($F163,'Classement-Equipe'!$M$7:$BB$206,H$4,FALSE))=FALSE,VLOOKUP($F163,'Classement-Equipe'!$M$7:$BB$206,H$4,FALSE),"")</f>
        <v/>
      </c>
      <c r="I163" s="110" t="str">
        <f>IF(ISNA(VLOOKUP($F163,'Classement-Equipe'!$M$7:$BB$206,I$4,FALSE))=FALSE,VLOOKUP($F163,'Classement-Equipe'!$M$7:$BB$206,I$4,FALSE),"")</f>
        <v/>
      </c>
      <c r="J163" s="110" t="str">
        <f>IF(ISNA(VLOOKUP($F163,'Classement-Equipe'!$M$7:$BB$206,J$4,FALSE))=FALSE,VLOOKUP($F163,'Classement-Equipe'!$M$7:$BB$206,J$4,FALSE),"")</f>
        <v/>
      </c>
      <c r="K163" s="110" t="str">
        <f>IF(ISNA(VLOOKUP($F163,'Classement-Equipe'!$M$7:$BB$206,K$4,FALSE))=FALSE,VLOOKUP($F163,'Classement-Equipe'!$M$7:$BB$206,K$4,FALSE),"")</f>
        <v/>
      </c>
      <c r="L163" s="110" t="str">
        <f>IF(ISNA(VLOOKUP($F163,'Classement-Equipe'!$M$7:$BB$206,L$4,FALSE))=FALSE,VLOOKUP($F163,'Classement-Equipe'!$M$7:$BB$206,L$4,FALSE),"")</f>
        <v/>
      </c>
      <c r="M163" s="110" t="str">
        <f>IF(ISNA(VLOOKUP($F163,'Classement-Equipe'!$M$7:$BB$206,M$4,FALSE))=FALSE,VLOOKUP($F163,'Classement-Equipe'!$M$7:$BB$206,M$4,FALSE),"")</f>
        <v/>
      </c>
      <c r="N163" s="110" t="str">
        <f>IF(ISNA(VLOOKUP($F163,'Classement-Equipe'!$M$7:$BB$206,N$4,FALSE))=FALSE,VLOOKUP($F163,'Classement-Equipe'!$M$7:$BB$206,N$4,FALSE),"")</f>
        <v/>
      </c>
      <c r="O163" s="247" t="str">
        <f>IF(ISNA(VLOOKUP($F163,'Classement-Equipe'!$M$7:$BB$206,O$4,FALSE))=FALSE,VLOOKUP($F163,'Classement-Equipe'!$M$7:$BB$206,O$4,FALSE),"")</f>
        <v/>
      </c>
      <c r="P163" s="119" t="str">
        <f>IF(ISNA(VLOOKUP($F163,'Classement-Equipe'!$M$7:$BB$206,P$4,FALSE))=FALSE,VLOOKUP($F163,'Classement-Equipe'!$M$7:$BB$206,P$4,FALSE),"")</f>
        <v/>
      </c>
      <c r="Q163" s="278">
        <f>IF(A163="","",IF(G163='Paramètres SERIES'!$K$12,SUMIF($A$6:$A$207,A163,$P$6:$P$207),""))</f>
        <v>0</v>
      </c>
      <c r="R163" s="110" t="str">
        <f t="shared" si="13"/>
        <v/>
      </c>
      <c r="S163" s="112">
        <f t="shared" si="14"/>
        <v>22</v>
      </c>
      <c r="T163" t="str">
        <f t="shared" si="11"/>
        <v>Imashi</v>
      </c>
    </row>
    <row r="164" spans="1:20" hidden="1" x14ac:dyDescent="0.25">
      <c r="A164" s="426" t="str">
        <f>IF('Recensement des Equipes'!$A43="","",'Recensement des Equipes'!$A43)</f>
        <v>Imashi</v>
      </c>
      <c r="B164" s="119" t="str">
        <f>IF('Recensement des Equipes'!$C$133="","",'Recensement des Equipes'!$C$133)</f>
        <v/>
      </c>
      <c r="C164" s="110" t="str">
        <f>IF('Recensement des Equipes'!$D$133="","",'Recensement des Equipes'!$D$133)</f>
        <v/>
      </c>
      <c r="D164" s="112" t="str">
        <f>IF('Recensement des Equipes'!$E$133="","",'Recensement des Equipes'!$E$133)</f>
        <v/>
      </c>
      <c r="E164" s="168" t="str">
        <f>IF('Recensement des Equipes'!$G$133="","",'Recensement des Equipes'!$G$133)</f>
        <v/>
      </c>
      <c r="F164" s="119" t="str">
        <f t="shared" si="12"/>
        <v xml:space="preserve">-  </v>
      </c>
      <c r="G164" s="112" t="str">
        <f>IF(A164="","",VLOOKUP(A164,Equipes!$A$5:$J$26,10,FALSE))</f>
        <v>Classée/Trophée</v>
      </c>
      <c r="H164" s="276" t="str">
        <f>IF(ISNA(VLOOKUP($F164,'Classement-Equipe'!$M$7:$BB$206,H$4,FALSE))=FALSE,VLOOKUP($F164,'Classement-Equipe'!$M$7:$BB$206,H$4,FALSE),"")</f>
        <v/>
      </c>
      <c r="I164" s="110" t="str">
        <f>IF(ISNA(VLOOKUP($F164,'Classement-Equipe'!$M$7:$BB$206,I$4,FALSE))=FALSE,VLOOKUP($F164,'Classement-Equipe'!$M$7:$BB$206,I$4,FALSE),"")</f>
        <v/>
      </c>
      <c r="J164" s="110" t="str">
        <f>IF(ISNA(VLOOKUP($F164,'Classement-Equipe'!$M$7:$BB$206,J$4,FALSE))=FALSE,VLOOKUP($F164,'Classement-Equipe'!$M$7:$BB$206,J$4,FALSE),"")</f>
        <v/>
      </c>
      <c r="K164" s="110" t="str">
        <f>IF(ISNA(VLOOKUP($F164,'Classement-Equipe'!$M$7:$BB$206,K$4,FALSE))=FALSE,VLOOKUP($F164,'Classement-Equipe'!$M$7:$BB$206,K$4,FALSE),"")</f>
        <v/>
      </c>
      <c r="L164" s="110" t="str">
        <f>IF(ISNA(VLOOKUP($F164,'Classement-Equipe'!$M$7:$BB$206,L$4,FALSE))=FALSE,VLOOKUP($F164,'Classement-Equipe'!$M$7:$BB$206,L$4,FALSE),"")</f>
        <v/>
      </c>
      <c r="M164" s="110" t="str">
        <f>IF(ISNA(VLOOKUP($F164,'Classement-Equipe'!$M$7:$BB$206,M$4,FALSE))=FALSE,VLOOKUP($F164,'Classement-Equipe'!$M$7:$BB$206,M$4,FALSE),"")</f>
        <v/>
      </c>
      <c r="N164" s="110" t="str">
        <f>IF(ISNA(VLOOKUP($F164,'Classement-Equipe'!$M$7:$BB$206,N$4,FALSE))=FALSE,VLOOKUP($F164,'Classement-Equipe'!$M$7:$BB$206,N$4,FALSE),"")</f>
        <v/>
      </c>
      <c r="O164" s="247" t="str">
        <f>IF(ISNA(VLOOKUP($F164,'Classement-Equipe'!$M$7:$BB$206,O$4,FALSE))=FALSE,VLOOKUP($F164,'Classement-Equipe'!$M$7:$BB$206,O$4,FALSE),"")</f>
        <v/>
      </c>
      <c r="P164" s="119" t="str">
        <f>IF(ISNA(VLOOKUP($F164,'Classement-Equipe'!$M$7:$BB$206,P$4,FALSE))=FALSE,VLOOKUP($F164,'Classement-Equipe'!$M$7:$BB$206,P$4,FALSE),"")</f>
        <v/>
      </c>
      <c r="Q164" s="278">
        <f>IF(A164="","",IF(G164='Paramètres SERIES'!$K$12,SUMIF($A$6:$A$207,A164,$P$6:$P$207),""))</f>
        <v>0</v>
      </c>
      <c r="R164" s="110" t="str">
        <f t="shared" si="13"/>
        <v/>
      </c>
      <c r="S164" s="112">
        <f t="shared" si="14"/>
        <v>22</v>
      </c>
      <c r="T164" t="str">
        <f t="shared" si="11"/>
        <v>Imashi</v>
      </c>
    </row>
    <row r="165" spans="1:20" hidden="1" x14ac:dyDescent="0.25">
      <c r="A165" s="426" t="str">
        <f>IF('Recensement des Equipes'!$A44="","",'Recensement des Equipes'!$A44)</f>
        <v>Imashi</v>
      </c>
      <c r="B165" s="119" t="str">
        <f>IF('Recensement des Equipes'!$C$134="","",'Recensement des Equipes'!$C$134)</f>
        <v/>
      </c>
      <c r="C165" s="110" t="str">
        <f>IF('Recensement des Equipes'!$D$134="","",'Recensement des Equipes'!$D$134)</f>
        <v/>
      </c>
      <c r="D165" s="112" t="str">
        <f>IF('Recensement des Equipes'!$E$134="","",'Recensement des Equipes'!$E$134)</f>
        <v/>
      </c>
      <c r="E165" s="168" t="str">
        <f>IF('Recensement des Equipes'!$G$134="","",'Recensement des Equipes'!$G$134)</f>
        <v/>
      </c>
      <c r="F165" s="119" t="str">
        <f t="shared" si="12"/>
        <v xml:space="preserve">-  </v>
      </c>
      <c r="G165" s="112" t="str">
        <f>IF(A165="","",VLOOKUP(A165,Equipes!$A$5:$J$26,10,FALSE))</f>
        <v>Classée/Trophée</v>
      </c>
      <c r="H165" s="276" t="str">
        <f>IF(ISNA(VLOOKUP($F165,'Classement-Equipe'!$M$7:$BB$206,H$4,FALSE))=FALSE,VLOOKUP($F165,'Classement-Equipe'!$M$7:$BB$206,H$4,FALSE),"")</f>
        <v/>
      </c>
      <c r="I165" s="110" t="str">
        <f>IF(ISNA(VLOOKUP($F165,'Classement-Equipe'!$M$7:$BB$206,I$4,FALSE))=FALSE,VLOOKUP($F165,'Classement-Equipe'!$M$7:$BB$206,I$4,FALSE),"")</f>
        <v/>
      </c>
      <c r="J165" s="110" t="str">
        <f>IF(ISNA(VLOOKUP($F165,'Classement-Equipe'!$M$7:$BB$206,J$4,FALSE))=FALSE,VLOOKUP($F165,'Classement-Equipe'!$M$7:$BB$206,J$4,FALSE),"")</f>
        <v/>
      </c>
      <c r="K165" s="110" t="str">
        <f>IF(ISNA(VLOOKUP($F165,'Classement-Equipe'!$M$7:$BB$206,K$4,FALSE))=FALSE,VLOOKUP($F165,'Classement-Equipe'!$M$7:$BB$206,K$4,FALSE),"")</f>
        <v/>
      </c>
      <c r="L165" s="110" t="str">
        <f>IF(ISNA(VLOOKUP($F165,'Classement-Equipe'!$M$7:$BB$206,L$4,FALSE))=FALSE,VLOOKUP($F165,'Classement-Equipe'!$M$7:$BB$206,L$4,FALSE),"")</f>
        <v/>
      </c>
      <c r="M165" s="110" t="str">
        <f>IF(ISNA(VLOOKUP($F165,'Classement-Equipe'!$M$7:$BB$206,M$4,FALSE))=FALSE,VLOOKUP($F165,'Classement-Equipe'!$M$7:$BB$206,M$4,FALSE),"")</f>
        <v/>
      </c>
      <c r="N165" s="110" t="str">
        <f>IF(ISNA(VLOOKUP($F165,'Classement-Equipe'!$M$7:$BB$206,N$4,FALSE))=FALSE,VLOOKUP($F165,'Classement-Equipe'!$M$7:$BB$206,N$4,FALSE),"")</f>
        <v/>
      </c>
      <c r="O165" s="247" t="str">
        <f>IF(ISNA(VLOOKUP($F165,'Classement-Equipe'!$M$7:$BB$206,O$4,FALSE))=FALSE,VLOOKUP($F165,'Classement-Equipe'!$M$7:$BB$206,O$4,FALSE),"")</f>
        <v/>
      </c>
      <c r="P165" s="119" t="str">
        <f>IF(ISNA(VLOOKUP($F165,'Classement-Equipe'!$M$7:$BB$206,P$4,FALSE))=FALSE,VLOOKUP($F165,'Classement-Equipe'!$M$7:$BB$206,P$4,FALSE),"")</f>
        <v/>
      </c>
      <c r="Q165" s="278">
        <f>IF(A165="","",IF(G165='Paramètres SERIES'!$K$12,SUMIF($A$6:$A$207,A165,$P$6:$P$207),""))</f>
        <v>0</v>
      </c>
      <c r="R165" s="110" t="str">
        <f t="shared" si="13"/>
        <v/>
      </c>
      <c r="S165" s="112">
        <f t="shared" si="14"/>
        <v>22</v>
      </c>
      <c r="T165" t="str">
        <f t="shared" si="11"/>
        <v>Imashi</v>
      </c>
    </row>
    <row r="166" spans="1:20" hidden="1" x14ac:dyDescent="0.25">
      <c r="A166" s="426" t="str">
        <f>IF('Recensement des Equipes'!$A45="","",'Recensement des Equipes'!$A45)</f>
        <v>Les Cormorans 1</v>
      </c>
      <c r="B166" s="119" t="str">
        <f>IF('Recensement des Equipes'!$C$135="","",'Recensement des Equipes'!$C$135)</f>
        <v/>
      </c>
      <c r="C166" s="110" t="str">
        <f>IF('Recensement des Equipes'!$D$135="","",'Recensement des Equipes'!$D$135)</f>
        <v/>
      </c>
      <c r="D166" s="112" t="str">
        <f>IF('Recensement des Equipes'!$E$135="","",'Recensement des Equipes'!$E$135)</f>
        <v/>
      </c>
      <c r="E166" s="168" t="str">
        <f>IF('Recensement des Equipes'!$G$135="","",'Recensement des Equipes'!$G$135)</f>
        <v/>
      </c>
      <c r="F166" s="119" t="str">
        <f t="shared" si="12"/>
        <v xml:space="preserve">-  </v>
      </c>
      <c r="G166" s="112" t="str">
        <f>IF(A166="","",VLOOKUP(A166,Equipes!$A$5:$J$26,10,FALSE))</f>
        <v>Classée/Trophée</v>
      </c>
      <c r="H166" s="276" t="str">
        <f>IF(ISNA(VLOOKUP($F166,'Classement-Equipe'!$M$7:$BB$206,H$4,FALSE))=FALSE,VLOOKUP($F166,'Classement-Equipe'!$M$7:$BB$206,H$4,FALSE),"")</f>
        <v/>
      </c>
      <c r="I166" s="110" t="str">
        <f>IF(ISNA(VLOOKUP($F166,'Classement-Equipe'!$M$7:$BB$206,I$4,FALSE))=FALSE,VLOOKUP($F166,'Classement-Equipe'!$M$7:$BB$206,I$4,FALSE),"")</f>
        <v/>
      </c>
      <c r="J166" s="110" t="str">
        <f>IF(ISNA(VLOOKUP($F166,'Classement-Equipe'!$M$7:$BB$206,J$4,FALSE))=FALSE,VLOOKUP($F166,'Classement-Equipe'!$M$7:$BB$206,J$4,FALSE),"")</f>
        <v/>
      </c>
      <c r="K166" s="110" t="str">
        <f>IF(ISNA(VLOOKUP($F166,'Classement-Equipe'!$M$7:$BB$206,K$4,FALSE))=FALSE,VLOOKUP($F166,'Classement-Equipe'!$M$7:$BB$206,K$4,FALSE),"")</f>
        <v/>
      </c>
      <c r="L166" s="110" t="str">
        <f>IF(ISNA(VLOOKUP($F166,'Classement-Equipe'!$M$7:$BB$206,L$4,FALSE))=FALSE,VLOOKUP($F166,'Classement-Equipe'!$M$7:$BB$206,L$4,FALSE),"")</f>
        <v/>
      </c>
      <c r="M166" s="110" t="str">
        <f>IF(ISNA(VLOOKUP($F166,'Classement-Equipe'!$M$7:$BB$206,M$4,FALSE))=FALSE,VLOOKUP($F166,'Classement-Equipe'!$M$7:$BB$206,M$4,FALSE),"")</f>
        <v/>
      </c>
      <c r="N166" s="110" t="str">
        <f>IF(ISNA(VLOOKUP($F166,'Classement-Equipe'!$M$7:$BB$206,N$4,FALSE))=FALSE,VLOOKUP($F166,'Classement-Equipe'!$M$7:$BB$206,N$4,FALSE),"")</f>
        <v/>
      </c>
      <c r="O166" s="247" t="str">
        <f>IF(ISNA(VLOOKUP($F166,'Classement-Equipe'!$M$7:$BB$206,O$4,FALSE))=FALSE,VLOOKUP($F166,'Classement-Equipe'!$M$7:$BB$206,O$4,FALSE),"")</f>
        <v/>
      </c>
      <c r="P166" s="119" t="str">
        <f>IF(ISNA(VLOOKUP($F166,'Classement-Equipe'!$M$7:$BB$206,P$4,FALSE))=FALSE,VLOOKUP($F166,'Classement-Equipe'!$M$7:$BB$206,P$4,FALSE),"")</f>
        <v/>
      </c>
      <c r="Q166" s="278">
        <f>IF(A166="","",IF(G166='Paramètres SERIES'!$K$12,SUMIF($A$6:$A$207,A166,$P$6:$P$207),""))</f>
        <v>0</v>
      </c>
      <c r="R166" s="110">
        <f t="shared" si="13"/>
        <v>0</v>
      </c>
      <c r="S166" s="112">
        <f t="shared" si="14"/>
        <v>23</v>
      </c>
      <c r="T166" t="str">
        <f t="shared" si="11"/>
        <v>Les Cormorans 1</v>
      </c>
    </row>
    <row r="167" spans="1:20" hidden="1" x14ac:dyDescent="0.25">
      <c r="A167" s="426" t="str">
        <f>IF('Recensement des Equipes'!$A46="","",'Recensement des Equipes'!$A46)</f>
        <v>Les Cormorans 1</v>
      </c>
      <c r="B167" s="119" t="str">
        <f>IF('Recensement des Equipes'!$C$136="","",'Recensement des Equipes'!$C$136)</f>
        <v/>
      </c>
      <c r="C167" s="110" t="str">
        <f>IF('Recensement des Equipes'!$D$136="","",'Recensement des Equipes'!$D$136)</f>
        <v/>
      </c>
      <c r="D167" s="112" t="str">
        <f>IF('Recensement des Equipes'!$E$136="","",'Recensement des Equipes'!$E$136)</f>
        <v/>
      </c>
      <c r="E167" s="168" t="str">
        <f>IF('Recensement des Equipes'!$G$136="","",'Recensement des Equipes'!$G$136)</f>
        <v/>
      </c>
      <c r="F167" s="119" t="str">
        <f t="shared" si="12"/>
        <v xml:space="preserve">-  </v>
      </c>
      <c r="G167" s="112" t="str">
        <f>IF(A167="","",VLOOKUP(A167,Equipes!$A$5:$J$26,10,FALSE))</f>
        <v>Classée/Trophée</v>
      </c>
      <c r="H167" s="276" t="str">
        <f>IF(ISNA(VLOOKUP($F167,'Classement-Equipe'!$M$7:$BB$206,H$4,FALSE))=FALSE,VLOOKUP($F167,'Classement-Equipe'!$M$7:$BB$206,H$4,FALSE),"")</f>
        <v/>
      </c>
      <c r="I167" s="110" t="str">
        <f>IF(ISNA(VLOOKUP($F167,'Classement-Equipe'!$M$7:$BB$206,I$4,FALSE))=FALSE,VLOOKUP($F167,'Classement-Equipe'!$M$7:$BB$206,I$4,FALSE),"")</f>
        <v/>
      </c>
      <c r="J167" s="110" t="str">
        <f>IF(ISNA(VLOOKUP($F167,'Classement-Equipe'!$M$7:$BB$206,J$4,FALSE))=FALSE,VLOOKUP($F167,'Classement-Equipe'!$M$7:$BB$206,J$4,FALSE),"")</f>
        <v/>
      </c>
      <c r="K167" s="110" t="str">
        <f>IF(ISNA(VLOOKUP($F167,'Classement-Equipe'!$M$7:$BB$206,K$4,FALSE))=FALSE,VLOOKUP($F167,'Classement-Equipe'!$M$7:$BB$206,K$4,FALSE),"")</f>
        <v/>
      </c>
      <c r="L167" s="110" t="str">
        <f>IF(ISNA(VLOOKUP($F167,'Classement-Equipe'!$M$7:$BB$206,L$4,FALSE))=FALSE,VLOOKUP($F167,'Classement-Equipe'!$M$7:$BB$206,L$4,FALSE),"")</f>
        <v/>
      </c>
      <c r="M167" s="110" t="str">
        <f>IF(ISNA(VLOOKUP($F167,'Classement-Equipe'!$M$7:$BB$206,M$4,FALSE))=FALSE,VLOOKUP($F167,'Classement-Equipe'!$M$7:$BB$206,M$4,FALSE),"")</f>
        <v/>
      </c>
      <c r="N167" s="110" t="str">
        <f>IF(ISNA(VLOOKUP($F167,'Classement-Equipe'!$M$7:$BB$206,N$4,FALSE))=FALSE,VLOOKUP($F167,'Classement-Equipe'!$M$7:$BB$206,N$4,FALSE),"")</f>
        <v/>
      </c>
      <c r="O167" s="247" t="str">
        <f>IF(ISNA(VLOOKUP($F167,'Classement-Equipe'!$M$7:$BB$206,O$4,FALSE))=FALSE,VLOOKUP($F167,'Classement-Equipe'!$M$7:$BB$206,O$4,FALSE),"")</f>
        <v/>
      </c>
      <c r="P167" s="119" t="str">
        <f>IF(ISNA(VLOOKUP($F167,'Classement-Equipe'!$M$7:$BB$206,P$4,FALSE))=FALSE,VLOOKUP($F167,'Classement-Equipe'!$M$7:$BB$206,P$4,FALSE),"")</f>
        <v/>
      </c>
      <c r="Q167" s="278">
        <f>IF(A167="","",IF(G167='Paramètres SERIES'!$K$12,SUMIF($A$6:$A$207,A167,$P$6:$P$207),""))</f>
        <v>0</v>
      </c>
      <c r="R167" s="110" t="str">
        <f t="shared" si="13"/>
        <v/>
      </c>
      <c r="S167" s="112">
        <f t="shared" si="14"/>
        <v>23</v>
      </c>
      <c r="T167" t="str">
        <f t="shared" si="11"/>
        <v>Les Cormorans 1</v>
      </c>
    </row>
    <row r="168" spans="1:20" x14ac:dyDescent="0.25">
      <c r="A168" s="426" t="str">
        <f>IF('Recensement des Equipes'!$A49="","",'Recensement des Equipes'!$A49)</f>
        <v>Les Cormorans 1</v>
      </c>
      <c r="B168" s="119" t="str">
        <f>IF('Recensement des Equipes'!$C$139="","",'Recensement des Equipes'!$C$139)</f>
        <v/>
      </c>
      <c r="C168" s="110" t="str">
        <f>IF('Recensement des Equipes'!$D$139="","",'Recensement des Equipes'!$D$139)</f>
        <v/>
      </c>
      <c r="D168" s="112" t="str">
        <f>IF('Recensement des Equipes'!$E$139="","",'Recensement des Equipes'!$E$139)</f>
        <v/>
      </c>
      <c r="E168" s="168" t="str">
        <f>IF('Recensement des Equipes'!$G$139="","",'Recensement des Equipes'!$G$139)</f>
        <v/>
      </c>
      <c r="F168" s="119" t="str">
        <f t="shared" si="12"/>
        <v xml:space="preserve">-  </v>
      </c>
      <c r="G168" s="112" t="str">
        <f>IF(A168="","",VLOOKUP(A168,Equipes!$A$5:$J$26,10,FALSE))</f>
        <v>Classée/Trophée</v>
      </c>
      <c r="H168" s="276" t="str">
        <f>IF(ISNA(VLOOKUP($F168,'Classement-Equipe'!$M$7:$BB$206,H$4,FALSE))=FALSE,VLOOKUP($F168,'Classement-Equipe'!$M$7:$BB$206,H$4,FALSE),"")</f>
        <v/>
      </c>
      <c r="I168" s="110" t="str">
        <f>IF(ISNA(VLOOKUP($F168,'Classement-Equipe'!$M$7:$BB$206,I$4,FALSE))=FALSE,VLOOKUP($F168,'Classement-Equipe'!$M$7:$BB$206,I$4,FALSE),"")</f>
        <v/>
      </c>
      <c r="J168" s="110" t="str">
        <f>IF(ISNA(VLOOKUP($F168,'Classement-Equipe'!$M$7:$BB$206,J$4,FALSE))=FALSE,VLOOKUP($F168,'Classement-Equipe'!$M$7:$BB$206,J$4,FALSE),"")</f>
        <v/>
      </c>
      <c r="K168" s="110" t="str">
        <f>IF(ISNA(VLOOKUP($F168,'Classement-Equipe'!$M$7:$BB$206,K$4,FALSE))=FALSE,VLOOKUP($F168,'Classement-Equipe'!$M$7:$BB$206,K$4,FALSE),"")</f>
        <v/>
      </c>
      <c r="L168" s="110" t="str">
        <f>IF(ISNA(VLOOKUP($F168,'Classement-Equipe'!$M$7:$BB$206,L$4,FALSE))=FALSE,VLOOKUP($F168,'Classement-Equipe'!$M$7:$BB$206,L$4,FALSE),"")</f>
        <v/>
      </c>
      <c r="M168" s="110" t="str">
        <f>IF(ISNA(VLOOKUP($F168,'Classement-Equipe'!$M$7:$BB$206,M$4,FALSE))=FALSE,VLOOKUP($F168,'Classement-Equipe'!$M$7:$BB$206,M$4,FALSE),"")</f>
        <v/>
      </c>
      <c r="N168" s="110" t="str">
        <f>IF(ISNA(VLOOKUP($F168,'Classement-Equipe'!$M$7:$BB$206,N$4,FALSE))=FALSE,VLOOKUP($F168,'Classement-Equipe'!$M$7:$BB$206,N$4,FALSE),"")</f>
        <v/>
      </c>
      <c r="O168" s="247" t="str">
        <f>IF(ISNA(VLOOKUP($F168,'Classement-Equipe'!$M$7:$BB$206,O$4,FALSE))=FALSE,VLOOKUP($F168,'Classement-Equipe'!$M$7:$BB$206,O$4,FALSE),"")</f>
        <v/>
      </c>
      <c r="P168" s="119" t="str">
        <f>IF(ISNA(VLOOKUP($F168,'Classement-Equipe'!$M$7:$BB$206,P$4,FALSE))=FALSE,VLOOKUP($F168,'Classement-Equipe'!$M$7:$BB$206,P$4,FALSE),"")</f>
        <v/>
      </c>
      <c r="Q168" s="278">
        <f>IF(A168="","",IF(G168='Paramètres SERIES'!$K$12,SUMIF($A$6:$A$207,A168,$P$6:$P$207),""))</f>
        <v>0</v>
      </c>
      <c r="R168" s="110" t="str">
        <f t="shared" si="13"/>
        <v/>
      </c>
      <c r="S168" s="112">
        <f t="shared" si="14"/>
        <v>23</v>
      </c>
      <c r="T168" t="str">
        <f t="shared" si="11"/>
        <v>Les Cormorans 1</v>
      </c>
    </row>
    <row r="169" spans="1:20" hidden="1" x14ac:dyDescent="0.25">
      <c r="A169" s="426" t="str">
        <f>IF('Recensement des Equipes'!$A50="","",'Recensement des Equipes'!$A50)</f>
        <v>Les Cormorans 1</v>
      </c>
      <c r="B169" s="119" t="str">
        <f>IF('Recensement des Equipes'!$C$140="","",'Recensement des Equipes'!$C$140)</f>
        <v/>
      </c>
      <c r="C169" s="110" t="str">
        <f>IF('Recensement des Equipes'!$D$140="","",'Recensement des Equipes'!$D$140)</f>
        <v/>
      </c>
      <c r="D169" s="112" t="str">
        <f>IF('Recensement des Equipes'!$E$140="","",'Recensement des Equipes'!$E$140)</f>
        <v/>
      </c>
      <c r="E169" s="168" t="str">
        <f>IF('Recensement des Equipes'!$G$140="","",'Recensement des Equipes'!$G$140)</f>
        <v/>
      </c>
      <c r="F169" s="119" t="str">
        <f t="shared" si="12"/>
        <v xml:space="preserve">-  </v>
      </c>
      <c r="G169" s="112" t="str">
        <f>IF(A169="","",VLOOKUP(A169,Equipes!$A$5:$J$26,10,FALSE))</f>
        <v>Classée/Trophée</v>
      </c>
      <c r="H169" s="276" t="str">
        <f>IF(ISNA(VLOOKUP($F169,'Classement-Equipe'!$M$7:$BB$206,H$4,FALSE))=FALSE,VLOOKUP($F169,'Classement-Equipe'!$M$7:$BB$206,H$4,FALSE),"")</f>
        <v/>
      </c>
      <c r="I169" s="110" t="str">
        <f>IF(ISNA(VLOOKUP($F169,'Classement-Equipe'!$M$7:$BB$206,I$4,FALSE))=FALSE,VLOOKUP($F169,'Classement-Equipe'!$M$7:$BB$206,I$4,FALSE),"")</f>
        <v/>
      </c>
      <c r="J169" s="110" t="str">
        <f>IF(ISNA(VLOOKUP($F169,'Classement-Equipe'!$M$7:$BB$206,J$4,FALSE))=FALSE,VLOOKUP($F169,'Classement-Equipe'!$M$7:$BB$206,J$4,FALSE),"")</f>
        <v/>
      </c>
      <c r="K169" s="110" t="str">
        <f>IF(ISNA(VLOOKUP($F169,'Classement-Equipe'!$M$7:$BB$206,K$4,FALSE))=FALSE,VLOOKUP($F169,'Classement-Equipe'!$M$7:$BB$206,K$4,FALSE),"")</f>
        <v/>
      </c>
      <c r="L169" s="110" t="str">
        <f>IF(ISNA(VLOOKUP($F169,'Classement-Equipe'!$M$7:$BB$206,L$4,FALSE))=FALSE,VLOOKUP($F169,'Classement-Equipe'!$M$7:$BB$206,L$4,FALSE),"")</f>
        <v/>
      </c>
      <c r="M169" s="110" t="str">
        <f>IF(ISNA(VLOOKUP($F169,'Classement-Equipe'!$M$7:$BB$206,M$4,FALSE))=FALSE,VLOOKUP($F169,'Classement-Equipe'!$M$7:$BB$206,M$4,FALSE),"")</f>
        <v/>
      </c>
      <c r="N169" s="110" t="str">
        <f>IF(ISNA(VLOOKUP($F169,'Classement-Equipe'!$M$7:$BB$206,N$4,FALSE))=FALSE,VLOOKUP($F169,'Classement-Equipe'!$M$7:$BB$206,N$4,FALSE),"")</f>
        <v/>
      </c>
      <c r="O169" s="247" t="str">
        <f>IF(ISNA(VLOOKUP($F169,'Classement-Equipe'!$M$7:$BB$206,O$4,FALSE))=FALSE,VLOOKUP($F169,'Classement-Equipe'!$M$7:$BB$206,O$4,FALSE),"")</f>
        <v/>
      </c>
      <c r="P169" s="119" t="str">
        <f>IF(ISNA(VLOOKUP($F169,'Classement-Equipe'!$M$7:$BB$206,P$4,FALSE))=FALSE,VLOOKUP($F169,'Classement-Equipe'!$M$7:$BB$206,P$4,FALSE),"")</f>
        <v/>
      </c>
      <c r="Q169" s="278">
        <f>IF(A169="","",IF(G169='Paramètres SERIES'!$K$12,SUMIF($A$6:$A$207,A169,$P$6:$P$207),""))</f>
        <v>0</v>
      </c>
      <c r="R169" s="110" t="str">
        <f t="shared" si="13"/>
        <v/>
      </c>
      <c r="S169" s="112">
        <f t="shared" si="14"/>
        <v>23</v>
      </c>
      <c r="T169" t="str">
        <f t="shared" si="11"/>
        <v>Les Cormorans 1</v>
      </c>
    </row>
    <row r="170" spans="1:20" hidden="1" x14ac:dyDescent="0.25">
      <c r="A170" s="426" t="str">
        <f>IF('Recensement des Equipes'!$A51="","",'Recensement des Equipes'!$A51)</f>
        <v>Les Cormorans 1</v>
      </c>
      <c r="B170" s="119" t="str">
        <f>IF('Recensement des Equipes'!$C$141="","",'Recensement des Equipes'!$C$141)</f>
        <v/>
      </c>
      <c r="C170" s="110" t="str">
        <f>IF('Recensement des Equipes'!$D$141="","",'Recensement des Equipes'!$D$141)</f>
        <v/>
      </c>
      <c r="D170" s="112" t="str">
        <f>IF('Recensement des Equipes'!$E$141="","",'Recensement des Equipes'!$E$141)</f>
        <v/>
      </c>
      <c r="E170" s="168" t="str">
        <f>IF('Recensement des Equipes'!$G$141="","",'Recensement des Equipes'!$G$141)</f>
        <v/>
      </c>
      <c r="F170" s="119" t="str">
        <f t="shared" si="12"/>
        <v xml:space="preserve">-  </v>
      </c>
      <c r="G170" s="112" t="str">
        <f>IF(A170="","",VLOOKUP(A170,Equipes!$A$5:$J$26,10,FALSE))</f>
        <v>Classée/Trophée</v>
      </c>
      <c r="H170" s="276" t="str">
        <f>IF(ISNA(VLOOKUP($F170,'Classement-Equipe'!$M$7:$BB$206,H$4,FALSE))=FALSE,VLOOKUP($F170,'Classement-Equipe'!$M$7:$BB$206,H$4,FALSE),"")</f>
        <v/>
      </c>
      <c r="I170" s="110" t="str">
        <f>IF(ISNA(VLOOKUP($F170,'Classement-Equipe'!$M$7:$BB$206,I$4,FALSE))=FALSE,VLOOKUP($F170,'Classement-Equipe'!$M$7:$BB$206,I$4,FALSE),"")</f>
        <v/>
      </c>
      <c r="J170" s="110" t="str">
        <f>IF(ISNA(VLOOKUP($F170,'Classement-Equipe'!$M$7:$BB$206,J$4,FALSE))=FALSE,VLOOKUP($F170,'Classement-Equipe'!$M$7:$BB$206,J$4,FALSE),"")</f>
        <v/>
      </c>
      <c r="K170" s="110" t="str">
        <f>IF(ISNA(VLOOKUP($F170,'Classement-Equipe'!$M$7:$BB$206,K$4,FALSE))=FALSE,VLOOKUP($F170,'Classement-Equipe'!$M$7:$BB$206,K$4,FALSE),"")</f>
        <v/>
      </c>
      <c r="L170" s="110" t="str">
        <f>IF(ISNA(VLOOKUP($F170,'Classement-Equipe'!$M$7:$BB$206,L$4,FALSE))=FALSE,VLOOKUP($F170,'Classement-Equipe'!$M$7:$BB$206,L$4,FALSE),"")</f>
        <v/>
      </c>
      <c r="M170" s="110" t="str">
        <f>IF(ISNA(VLOOKUP($F170,'Classement-Equipe'!$M$7:$BB$206,M$4,FALSE))=FALSE,VLOOKUP($F170,'Classement-Equipe'!$M$7:$BB$206,M$4,FALSE),"")</f>
        <v/>
      </c>
      <c r="N170" s="110" t="str">
        <f>IF(ISNA(VLOOKUP($F170,'Classement-Equipe'!$M$7:$BB$206,N$4,FALSE))=FALSE,VLOOKUP($F170,'Classement-Equipe'!$M$7:$BB$206,N$4,FALSE),"")</f>
        <v/>
      </c>
      <c r="O170" s="247" t="str">
        <f>IF(ISNA(VLOOKUP($F170,'Classement-Equipe'!$M$7:$BB$206,O$4,FALSE))=FALSE,VLOOKUP($F170,'Classement-Equipe'!$M$7:$BB$206,O$4,FALSE),"")</f>
        <v/>
      </c>
      <c r="P170" s="119" t="str">
        <f>IF(ISNA(VLOOKUP($F170,'Classement-Equipe'!$M$7:$BB$206,P$4,FALSE))=FALSE,VLOOKUP($F170,'Classement-Equipe'!$M$7:$BB$206,P$4,FALSE),"")</f>
        <v/>
      </c>
      <c r="Q170" s="278">
        <f>IF(A170="","",IF(G170='Paramètres SERIES'!$K$12,SUMIF($A$6:$A$207,A170,$P$6:$P$207),""))</f>
        <v>0</v>
      </c>
      <c r="R170" s="110" t="str">
        <f t="shared" si="13"/>
        <v/>
      </c>
      <c r="S170" s="112">
        <f t="shared" si="14"/>
        <v>23</v>
      </c>
      <c r="T170" t="str">
        <f t="shared" si="11"/>
        <v>Les Cormorans 1</v>
      </c>
    </row>
    <row r="171" spans="1:20" hidden="1" x14ac:dyDescent="0.25">
      <c r="A171" s="426" t="str">
        <f>IF('Recensement des Equipes'!$A52="","",'Recensement des Equipes'!$A52)</f>
        <v>Les Cormorans 1</v>
      </c>
      <c r="B171" s="119" t="str">
        <f>IF('Recensement des Equipes'!$C$142="","",'Recensement des Equipes'!$C$142)</f>
        <v/>
      </c>
      <c r="C171" s="110" t="str">
        <f>IF('Recensement des Equipes'!$D$142="","",'Recensement des Equipes'!$D$142)</f>
        <v/>
      </c>
      <c r="D171" s="112" t="str">
        <f>IF('Recensement des Equipes'!$E$142="","",'Recensement des Equipes'!$E$142)</f>
        <v/>
      </c>
      <c r="E171" s="168" t="str">
        <f>IF('Recensement des Equipes'!$G$142="","",'Recensement des Equipes'!$G$142)</f>
        <v/>
      </c>
      <c r="F171" s="119" t="str">
        <f t="shared" si="12"/>
        <v xml:space="preserve">-  </v>
      </c>
      <c r="G171" s="112" t="str">
        <f>IF(A171="","",VLOOKUP(A171,Equipes!$A$5:$J$26,10,FALSE))</f>
        <v>Classée/Trophée</v>
      </c>
      <c r="H171" s="276" t="str">
        <f>IF(ISNA(VLOOKUP($F171,'Classement-Equipe'!$M$7:$BB$206,H$4,FALSE))=FALSE,VLOOKUP($F171,'Classement-Equipe'!$M$7:$BB$206,H$4,FALSE),"")</f>
        <v/>
      </c>
      <c r="I171" s="110" t="str">
        <f>IF(ISNA(VLOOKUP($F171,'Classement-Equipe'!$M$7:$BB$206,I$4,FALSE))=FALSE,VLOOKUP($F171,'Classement-Equipe'!$M$7:$BB$206,I$4,FALSE),"")</f>
        <v/>
      </c>
      <c r="J171" s="110" t="str">
        <f>IF(ISNA(VLOOKUP($F171,'Classement-Equipe'!$M$7:$BB$206,J$4,FALSE))=FALSE,VLOOKUP($F171,'Classement-Equipe'!$M$7:$BB$206,J$4,FALSE),"")</f>
        <v/>
      </c>
      <c r="K171" s="110" t="str">
        <f>IF(ISNA(VLOOKUP($F171,'Classement-Equipe'!$M$7:$BB$206,K$4,FALSE))=FALSE,VLOOKUP($F171,'Classement-Equipe'!$M$7:$BB$206,K$4,FALSE),"")</f>
        <v/>
      </c>
      <c r="L171" s="110" t="str">
        <f>IF(ISNA(VLOOKUP($F171,'Classement-Equipe'!$M$7:$BB$206,L$4,FALSE))=FALSE,VLOOKUP($F171,'Classement-Equipe'!$M$7:$BB$206,L$4,FALSE),"")</f>
        <v/>
      </c>
      <c r="M171" s="110" t="str">
        <f>IF(ISNA(VLOOKUP($F171,'Classement-Equipe'!$M$7:$BB$206,M$4,FALSE))=FALSE,VLOOKUP($F171,'Classement-Equipe'!$M$7:$BB$206,M$4,FALSE),"")</f>
        <v/>
      </c>
      <c r="N171" s="110" t="str">
        <f>IF(ISNA(VLOOKUP($F171,'Classement-Equipe'!$M$7:$BB$206,N$4,FALSE))=FALSE,VLOOKUP($F171,'Classement-Equipe'!$M$7:$BB$206,N$4,FALSE),"")</f>
        <v/>
      </c>
      <c r="O171" s="247" t="str">
        <f>IF(ISNA(VLOOKUP($F171,'Classement-Equipe'!$M$7:$BB$206,O$4,FALSE))=FALSE,VLOOKUP($F171,'Classement-Equipe'!$M$7:$BB$206,O$4,FALSE),"")</f>
        <v/>
      </c>
      <c r="P171" s="119" t="str">
        <f>IF(ISNA(VLOOKUP($F171,'Classement-Equipe'!$M$7:$BB$206,P$4,FALSE))=FALSE,VLOOKUP($F171,'Classement-Equipe'!$M$7:$BB$206,P$4,FALSE),"")</f>
        <v/>
      </c>
      <c r="Q171" s="278">
        <f>IF(A171="","",IF(G171='Paramètres SERIES'!$K$12,SUMIF($A$6:$A$207,A171,$P$6:$P$207),""))</f>
        <v>0</v>
      </c>
      <c r="R171" s="110" t="str">
        <f t="shared" si="13"/>
        <v/>
      </c>
      <c r="S171" s="112">
        <f t="shared" si="14"/>
        <v>23</v>
      </c>
      <c r="T171" t="str">
        <f t="shared" si="11"/>
        <v>Les Cormorans 1</v>
      </c>
    </row>
    <row r="172" spans="1:20" hidden="1" x14ac:dyDescent="0.25">
      <c r="A172" s="426" t="str">
        <f>IF('Recensement des Equipes'!$A53="","",'Recensement des Equipes'!$A53)</f>
        <v>Les Cormorans 1</v>
      </c>
      <c r="B172" s="119" t="str">
        <f>IF('Recensement des Equipes'!$C$143="","",'Recensement des Equipes'!$C$143)</f>
        <v/>
      </c>
      <c r="C172" s="110" t="str">
        <f>IF('Recensement des Equipes'!$D$143="","",'Recensement des Equipes'!$D$143)</f>
        <v/>
      </c>
      <c r="D172" s="112" t="str">
        <f>IF('Recensement des Equipes'!$E$143="","",'Recensement des Equipes'!$E$143)</f>
        <v/>
      </c>
      <c r="E172" s="168" t="str">
        <f>IF('Recensement des Equipes'!$G$143="","",'Recensement des Equipes'!$G$143)</f>
        <v/>
      </c>
      <c r="F172" s="119" t="str">
        <f t="shared" si="12"/>
        <v xml:space="preserve">-  </v>
      </c>
      <c r="G172" s="112" t="str">
        <f>IF(A172="","",VLOOKUP(A172,Equipes!$A$5:$J$26,10,FALSE))</f>
        <v>Classée/Trophée</v>
      </c>
      <c r="H172" s="276" t="str">
        <f>IF(ISNA(VLOOKUP($F172,'Classement-Equipe'!$M$7:$BB$206,H$4,FALSE))=FALSE,VLOOKUP($F172,'Classement-Equipe'!$M$7:$BB$206,H$4,FALSE),"")</f>
        <v/>
      </c>
      <c r="I172" s="110" t="str">
        <f>IF(ISNA(VLOOKUP($F172,'Classement-Equipe'!$M$7:$BB$206,I$4,FALSE))=FALSE,VLOOKUP($F172,'Classement-Equipe'!$M$7:$BB$206,I$4,FALSE),"")</f>
        <v/>
      </c>
      <c r="J172" s="110" t="str">
        <f>IF(ISNA(VLOOKUP($F172,'Classement-Equipe'!$M$7:$BB$206,J$4,FALSE))=FALSE,VLOOKUP($F172,'Classement-Equipe'!$M$7:$BB$206,J$4,FALSE),"")</f>
        <v/>
      </c>
      <c r="K172" s="110" t="str">
        <f>IF(ISNA(VLOOKUP($F172,'Classement-Equipe'!$M$7:$BB$206,K$4,FALSE))=FALSE,VLOOKUP($F172,'Classement-Equipe'!$M$7:$BB$206,K$4,FALSE),"")</f>
        <v/>
      </c>
      <c r="L172" s="110" t="str">
        <f>IF(ISNA(VLOOKUP($F172,'Classement-Equipe'!$M$7:$BB$206,L$4,FALSE))=FALSE,VLOOKUP($F172,'Classement-Equipe'!$M$7:$BB$206,L$4,FALSE),"")</f>
        <v/>
      </c>
      <c r="M172" s="110" t="str">
        <f>IF(ISNA(VLOOKUP($F172,'Classement-Equipe'!$M$7:$BB$206,M$4,FALSE))=FALSE,VLOOKUP($F172,'Classement-Equipe'!$M$7:$BB$206,M$4,FALSE),"")</f>
        <v/>
      </c>
      <c r="N172" s="110" t="str">
        <f>IF(ISNA(VLOOKUP($F172,'Classement-Equipe'!$M$7:$BB$206,N$4,FALSE))=FALSE,VLOOKUP($F172,'Classement-Equipe'!$M$7:$BB$206,N$4,FALSE),"")</f>
        <v/>
      </c>
      <c r="O172" s="247" t="str">
        <f>IF(ISNA(VLOOKUP($F172,'Classement-Equipe'!$M$7:$BB$206,O$4,FALSE))=FALSE,VLOOKUP($F172,'Classement-Equipe'!$M$7:$BB$206,O$4,FALSE),"")</f>
        <v/>
      </c>
      <c r="P172" s="119" t="str">
        <f>IF(ISNA(VLOOKUP($F172,'Classement-Equipe'!$M$7:$BB$206,P$4,FALSE))=FALSE,VLOOKUP($F172,'Classement-Equipe'!$M$7:$BB$206,P$4,FALSE),"")</f>
        <v/>
      </c>
      <c r="Q172" s="278">
        <f>IF(A172="","",IF(G172='Paramètres SERIES'!$K$12,SUMIF($A$6:$A$207,A172,$P$6:$P$207),""))</f>
        <v>0</v>
      </c>
      <c r="R172" s="110" t="str">
        <f t="shared" si="13"/>
        <v/>
      </c>
      <c r="S172" s="112">
        <f t="shared" si="14"/>
        <v>23</v>
      </c>
      <c r="T172" t="str">
        <f t="shared" si="11"/>
        <v>Les Cormorans 1</v>
      </c>
    </row>
    <row r="173" spans="1:20" hidden="1" x14ac:dyDescent="0.25">
      <c r="A173" s="426" t="str">
        <f>IF('Recensement des Equipes'!$A54="","",'Recensement des Equipes'!$A54)</f>
        <v>Les Cormorans 1</v>
      </c>
      <c r="B173" s="119" t="str">
        <f>IF('Recensement des Equipes'!$C$144="","",'Recensement des Equipes'!$C$144)</f>
        <v/>
      </c>
      <c r="C173" s="110" t="str">
        <f>IF('Recensement des Equipes'!$D$144="","",'Recensement des Equipes'!$D$144)</f>
        <v/>
      </c>
      <c r="D173" s="112" t="str">
        <f>IF('Recensement des Equipes'!$E$144="","",'Recensement des Equipes'!$E$144)</f>
        <v/>
      </c>
      <c r="E173" s="168" t="str">
        <f>IF('Recensement des Equipes'!$G$144="","",'Recensement des Equipes'!$G$144)</f>
        <v/>
      </c>
      <c r="F173" s="119" t="str">
        <f t="shared" si="12"/>
        <v xml:space="preserve">-  </v>
      </c>
      <c r="G173" s="112" t="str">
        <f>IF(A173="","",VLOOKUP(A173,Equipes!$A$5:$J$26,10,FALSE))</f>
        <v>Classée/Trophée</v>
      </c>
      <c r="H173" s="276" t="str">
        <f>IF(ISNA(VLOOKUP($F173,'Classement-Equipe'!$M$7:$BB$206,H$4,FALSE))=FALSE,VLOOKUP($F173,'Classement-Equipe'!$M$7:$BB$206,H$4,FALSE),"")</f>
        <v/>
      </c>
      <c r="I173" s="110" t="str">
        <f>IF(ISNA(VLOOKUP($F173,'Classement-Equipe'!$M$7:$BB$206,I$4,FALSE))=FALSE,VLOOKUP($F173,'Classement-Equipe'!$M$7:$BB$206,I$4,FALSE),"")</f>
        <v/>
      </c>
      <c r="J173" s="110" t="str">
        <f>IF(ISNA(VLOOKUP($F173,'Classement-Equipe'!$M$7:$BB$206,J$4,FALSE))=FALSE,VLOOKUP($F173,'Classement-Equipe'!$M$7:$BB$206,J$4,FALSE),"")</f>
        <v/>
      </c>
      <c r="K173" s="110" t="str">
        <f>IF(ISNA(VLOOKUP($F173,'Classement-Equipe'!$M$7:$BB$206,K$4,FALSE))=FALSE,VLOOKUP($F173,'Classement-Equipe'!$M$7:$BB$206,K$4,FALSE),"")</f>
        <v/>
      </c>
      <c r="L173" s="110" t="str">
        <f>IF(ISNA(VLOOKUP($F173,'Classement-Equipe'!$M$7:$BB$206,L$4,FALSE))=FALSE,VLOOKUP($F173,'Classement-Equipe'!$M$7:$BB$206,L$4,FALSE),"")</f>
        <v/>
      </c>
      <c r="M173" s="110" t="str">
        <f>IF(ISNA(VLOOKUP($F173,'Classement-Equipe'!$M$7:$BB$206,M$4,FALSE))=FALSE,VLOOKUP($F173,'Classement-Equipe'!$M$7:$BB$206,M$4,FALSE),"")</f>
        <v/>
      </c>
      <c r="N173" s="110" t="str">
        <f>IF(ISNA(VLOOKUP($F173,'Classement-Equipe'!$M$7:$BB$206,N$4,FALSE))=FALSE,VLOOKUP($F173,'Classement-Equipe'!$M$7:$BB$206,N$4,FALSE),"")</f>
        <v/>
      </c>
      <c r="O173" s="247" t="str">
        <f>IF(ISNA(VLOOKUP($F173,'Classement-Equipe'!$M$7:$BB$206,O$4,FALSE))=FALSE,VLOOKUP($F173,'Classement-Equipe'!$M$7:$BB$206,O$4,FALSE),"")</f>
        <v/>
      </c>
      <c r="P173" s="119" t="str">
        <f>IF(ISNA(VLOOKUP($F173,'Classement-Equipe'!$M$7:$BB$206,P$4,FALSE))=FALSE,VLOOKUP($F173,'Classement-Equipe'!$M$7:$BB$206,P$4,FALSE),"")</f>
        <v/>
      </c>
      <c r="Q173" s="278">
        <f>IF(A173="","",IF(G173='Paramètres SERIES'!$K$12,SUMIF($A$6:$A$207,A173,$P$6:$P$207),""))</f>
        <v>0</v>
      </c>
      <c r="R173" s="110" t="str">
        <f t="shared" si="13"/>
        <v/>
      </c>
      <c r="S173" s="112">
        <f t="shared" si="14"/>
        <v>23</v>
      </c>
      <c r="T173" t="str">
        <f t="shared" si="11"/>
        <v>Les Cormorans 1</v>
      </c>
    </row>
    <row r="174" spans="1:20" hidden="1" x14ac:dyDescent="0.25">
      <c r="A174" s="426" t="str">
        <f>IF('Recensement des Equipes'!$A55="","",'Recensement des Equipes'!$A55)</f>
        <v>Les Cormorans 2</v>
      </c>
      <c r="B174" s="119" t="str">
        <f>IF('Recensement des Equipes'!$C$145="","",'Recensement des Equipes'!$C$145)</f>
        <v/>
      </c>
      <c r="C174" s="110" t="str">
        <f>IF('Recensement des Equipes'!$D$145="","",'Recensement des Equipes'!$D$145)</f>
        <v/>
      </c>
      <c r="D174" s="112" t="str">
        <f>IF('Recensement des Equipes'!$E$145="","",'Recensement des Equipes'!$E$145)</f>
        <v/>
      </c>
      <c r="E174" s="168" t="str">
        <f>IF('Recensement des Equipes'!$G$145="","",'Recensement des Equipes'!$G$145)</f>
        <v/>
      </c>
      <c r="F174" s="119" t="str">
        <f t="shared" si="12"/>
        <v xml:space="preserve">-  </v>
      </c>
      <c r="G174" s="112" t="str">
        <f>IF(A174="","",VLOOKUP(A174,Equipes!$A$5:$J$26,10,FALSE))</f>
        <v>Classée/Trophée</v>
      </c>
      <c r="H174" s="276" t="str">
        <f>IF(ISNA(VLOOKUP($F174,'Classement-Equipe'!$M$7:$BB$206,H$4,FALSE))=FALSE,VLOOKUP($F174,'Classement-Equipe'!$M$7:$BB$206,H$4,FALSE),"")</f>
        <v/>
      </c>
      <c r="I174" s="110" t="str">
        <f>IF(ISNA(VLOOKUP($F174,'Classement-Equipe'!$M$7:$BB$206,I$4,FALSE))=FALSE,VLOOKUP($F174,'Classement-Equipe'!$M$7:$BB$206,I$4,FALSE),"")</f>
        <v/>
      </c>
      <c r="J174" s="110" t="str">
        <f>IF(ISNA(VLOOKUP($F174,'Classement-Equipe'!$M$7:$BB$206,J$4,FALSE))=FALSE,VLOOKUP($F174,'Classement-Equipe'!$M$7:$BB$206,J$4,FALSE),"")</f>
        <v/>
      </c>
      <c r="K174" s="110" t="str">
        <f>IF(ISNA(VLOOKUP($F174,'Classement-Equipe'!$M$7:$BB$206,K$4,FALSE))=FALSE,VLOOKUP($F174,'Classement-Equipe'!$M$7:$BB$206,K$4,FALSE),"")</f>
        <v/>
      </c>
      <c r="L174" s="110" t="str">
        <f>IF(ISNA(VLOOKUP($F174,'Classement-Equipe'!$M$7:$BB$206,L$4,FALSE))=FALSE,VLOOKUP($F174,'Classement-Equipe'!$M$7:$BB$206,L$4,FALSE),"")</f>
        <v/>
      </c>
      <c r="M174" s="110" t="str">
        <f>IF(ISNA(VLOOKUP($F174,'Classement-Equipe'!$M$7:$BB$206,M$4,FALSE))=FALSE,VLOOKUP($F174,'Classement-Equipe'!$M$7:$BB$206,M$4,FALSE),"")</f>
        <v/>
      </c>
      <c r="N174" s="110" t="str">
        <f>IF(ISNA(VLOOKUP($F174,'Classement-Equipe'!$M$7:$BB$206,N$4,FALSE))=FALSE,VLOOKUP($F174,'Classement-Equipe'!$M$7:$BB$206,N$4,FALSE),"")</f>
        <v/>
      </c>
      <c r="O174" s="247" t="str">
        <f>IF(ISNA(VLOOKUP($F174,'Classement-Equipe'!$M$7:$BB$206,O$4,FALSE))=FALSE,VLOOKUP($F174,'Classement-Equipe'!$M$7:$BB$206,O$4,FALSE),"")</f>
        <v/>
      </c>
      <c r="P174" s="119" t="str">
        <f>IF(ISNA(VLOOKUP($F174,'Classement-Equipe'!$M$7:$BB$206,P$4,FALSE))=FALSE,VLOOKUP($F174,'Classement-Equipe'!$M$7:$BB$206,P$4,FALSE),"")</f>
        <v/>
      </c>
      <c r="Q174" s="278">
        <f>IF(A174="","",IF(G174='Paramètres SERIES'!$K$12,SUMIF($A$6:$A$207,A174,$P$6:$P$207),""))</f>
        <v>0</v>
      </c>
      <c r="R174" s="110">
        <f t="shared" si="13"/>
        <v>0</v>
      </c>
      <c r="S174" s="112">
        <f t="shared" si="14"/>
        <v>24</v>
      </c>
      <c r="T174" t="str">
        <f t="shared" si="11"/>
        <v>Les Cormorans 2</v>
      </c>
    </row>
    <row r="175" spans="1:20" hidden="1" x14ac:dyDescent="0.25">
      <c r="A175" s="426" t="str">
        <f>IF('Recensement des Equipes'!$A56="","",'Recensement des Equipes'!$A56)</f>
        <v>Les Cormorans 2</v>
      </c>
      <c r="B175" s="119" t="str">
        <f>IF('Recensement des Equipes'!$C$146="","",'Recensement des Equipes'!$C$146)</f>
        <v/>
      </c>
      <c r="C175" s="110" t="str">
        <f>IF('Recensement des Equipes'!$D$146="","",'Recensement des Equipes'!$D$146)</f>
        <v/>
      </c>
      <c r="D175" s="112" t="str">
        <f>IF('Recensement des Equipes'!$E$146="","",'Recensement des Equipes'!$E$146)</f>
        <v/>
      </c>
      <c r="E175" s="168" t="str">
        <f>IF('Recensement des Equipes'!$G$146="","",'Recensement des Equipes'!$G$146)</f>
        <v/>
      </c>
      <c r="F175" s="119" t="str">
        <f t="shared" si="12"/>
        <v xml:space="preserve">-  </v>
      </c>
      <c r="G175" s="112" t="str">
        <f>IF(A175="","",VLOOKUP(A175,Equipes!$A$5:$J$26,10,FALSE))</f>
        <v>Classée/Trophée</v>
      </c>
      <c r="H175" s="276" t="str">
        <f>IF(ISNA(VLOOKUP($F175,'Classement-Equipe'!$M$7:$BB$206,H$4,FALSE))=FALSE,VLOOKUP($F175,'Classement-Equipe'!$M$7:$BB$206,H$4,FALSE),"")</f>
        <v/>
      </c>
      <c r="I175" s="110" t="str">
        <f>IF(ISNA(VLOOKUP($F175,'Classement-Equipe'!$M$7:$BB$206,I$4,FALSE))=FALSE,VLOOKUP($F175,'Classement-Equipe'!$M$7:$BB$206,I$4,FALSE),"")</f>
        <v/>
      </c>
      <c r="J175" s="110" t="str">
        <f>IF(ISNA(VLOOKUP($F175,'Classement-Equipe'!$M$7:$BB$206,J$4,FALSE))=FALSE,VLOOKUP($F175,'Classement-Equipe'!$M$7:$BB$206,J$4,FALSE),"")</f>
        <v/>
      </c>
      <c r="K175" s="110" t="str">
        <f>IF(ISNA(VLOOKUP($F175,'Classement-Equipe'!$M$7:$BB$206,K$4,FALSE))=FALSE,VLOOKUP($F175,'Classement-Equipe'!$M$7:$BB$206,K$4,FALSE),"")</f>
        <v/>
      </c>
      <c r="L175" s="110" t="str">
        <f>IF(ISNA(VLOOKUP($F175,'Classement-Equipe'!$M$7:$BB$206,L$4,FALSE))=FALSE,VLOOKUP($F175,'Classement-Equipe'!$M$7:$BB$206,L$4,FALSE),"")</f>
        <v/>
      </c>
      <c r="M175" s="110" t="str">
        <f>IF(ISNA(VLOOKUP($F175,'Classement-Equipe'!$M$7:$BB$206,M$4,FALSE))=FALSE,VLOOKUP($F175,'Classement-Equipe'!$M$7:$BB$206,M$4,FALSE),"")</f>
        <v/>
      </c>
      <c r="N175" s="110" t="str">
        <f>IF(ISNA(VLOOKUP($F175,'Classement-Equipe'!$M$7:$BB$206,N$4,FALSE))=FALSE,VLOOKUP($F175,'Classement-Equipe'!$M$7:$BB$206,N$4,FALSE),"")</f>
        <v/>
      </c>
      <c r="O175" s="247" t="str">
        <f>IF(ISNA(VLOOKUP($F175,'Classement-Equipe'!$M$7:$BB$206,O$4,FALSE))=FALSE,VLOOKUP($F175,'Classement-Equipe'!$M$7:$BB$206,O$4,FALSE),"")</f>
        <v/>
      </c>
      <c r="P175" s="119" t="str">
        <f>IF(ISNA(VLOOKUP($F175,'Classement-Equipe'!$M$7:$BB$206,P$4,FALSE))=FALSE,VLOOKUP($F175,'Classement-Equipe'!$M$7:$BB$206,P$4,FALSE),"")</f>
        <v/>
      </c>
      <c r="Q175" s="278">
        <f>IF(A175="","",IF(G175='Paramètres SERIES'!$K$12,SUMIF($A$6:$A$207,A175,$P$6:$P$207),""))</f>
        <v>0</v>
      </c>
      <c r="R175" s="110" t="str">
        <f t="shared" si="13"/>
        <v/>
      </c>
      <c r="S175" s="112">
        <f t="shared" si="14"/>
        <v>24</v>
      </c>
      <c r="T175" t="str">
        <f t="shared" si="11"/>
        <v>Les Cormorans 2</v>
      </c>
    </row>
    <row r="176" spans="1:20" x14ac:dyDescent="0.25">
      <c r="A176" s="426" t="str">
        <f>IF('Recensement des Equipes'!$A59="","",'Recensement des Equipes'!$A59)</f>
        <v>Les Cormorans 2</v>
      </c>
      <c r="B176" s="119" t="str">
        <f>IF('Recensement des Equipes'!$C$149="","",'Recensement des Equipes'!$C$149)</f>
        <v/>
      </c>
      <c r="C176" s="110" t="str">
        <f>IF('Recensement des Equipes'!$D$149="","",'Recensement des Equipes'!$D$149)</f>
        <v/>
      </c>
      <c r="D176" s="112" t="str">
        <f>IF('Recensement des Equipes'!$E$149="","",'Recensement des Equipes'!$E$149)</f>
        <v/>
      </c>
      <c r="E176" s="168" t="str">
        <f>IF('Recensement des Equipes'!$G$149="","",'Recensement des Equipes'!$G$149)</f>
        <v/>
      </c>
      <c r="F176" s="119" t="str">
        <f t="shared" si="12"/>
        <v xml:space="preserve">-  </v>
      </c>
      <c r="G176" s="112" t="str">
        <f>IF(A176="","",VLOOKUP(A176,Equipes!$A$5:$J$26,10,FALSE))</f>
        <v>Classée/Trophée</v>
      </c>
      <c r="H176" s="276" t="str">
        <f>IF(ISNA(VLOOKUP($F176,'Classement-Equipe'!$M$7:$BB$206,H$4,FALSE))=FALSE,VLOOKUP($F176,'Classement-Equipe'!$M$7:$BB$206,H$4,FALSE),"")</f>
        <v/>
      </c>
      <c r="I176" s="110" t="str">
        <f>IF(ISNA(VLOOKUP($F176,'Classement-Equipe'!$M$7:$BB$206,I$4,FALSE))=FALSE,VLOOKUP($F176,'Classement-Equipe'!$M$7:$BB$206,I$4,FALSE),"")</f>
        <v/>
      </c>
      <c r="J176" s="110" t="str">
        <f>IF(ISNA(VLOOKUP($F176,'Classement-Equipe'!$M$7:$BB$206,J$4,FALSE))=FALSE,VLOOKUP($F176,'Classement-Equipe'!$M$7:$BB$206,J$4,FALSE),"")</f>
        <v/>
      </c>
      <c r="K176" s="110" t="str">
        <f>IF(ISNA(VLOOKUP($F176,'Classement-Equipe'!$M$7:$BB$206,K$4,FALSE))=FALSE,VLOOKUP($F176,'Classement-Equipe'!$M$7:$BB$206,K$4,FALSE),"")</f>
        <v/>
      </c>
      <c r="L176" s="110" t="str">
        <f>IF(ISNA(VLOOKUP($F176,'Classement-Equipe'!$M$7:$BB$206,L$4,FALSE))=FALSE,VLOOKUP($F176,'Classement-Equipe'!$M$7:$BB$206,L$4,FALSE),"")</f>
        <v/>
      </c>
      <c r="M176" s="110" t="str">
        <f>IF(ISNA(VLOOKUP($F176,'Classement-Equipe'!$M$7:$BB$206,M$4,FALSE))=FALSE,VLOOKUP($F176,'Classement-Equipe'!$M$7:$BB$206,M$4,FALSE),"")</f>
        <v/>
      </c>
      <c r="N176" s="110" t="str">
        <f>IF(ISNA(VLOOKUP($F176,'Classement-Equipe'!$M$7:$BB$206,N$4,FALSE))=FALSE,VLOOKUP($F176,'Classement-Equipe'!$M$7:$BB$206,N$4,FALSE),"")</f>
        <v/>
      </c>
      <c r="O176" s="247" t="str">
        <f>IF(ISNA(VLOOKUP($F176,'Classement-Equipe'!$M$7:$BB$206,O$4,FALSE))=FALSE,VLOOKUP($F176,'Classement-Equipe'!$M$7:$BB$206,O$4,FALSE),"")</f>
        <v/>
      </c>
      <c r="P176" s="119" t="str">
        <f>IF(ISNA(VLOOKUP($F176,'Classement-Equipe'!$M$7:$BB$206,P$4,FALSE))=FALSE,VLOOKUP($F176,'Classement-Equipe'!$M$7:$BB$206,P$4,FALSE),"")</f>
        <v/>
      </c>
      <c r="Q176" s="278">
        <f>IF(A176="","",IF(G176='Paramètres SERIES'!$K$12,SUMIF($A$6:$A$207,A176,$P$6:$P$207),""))</f>
        <v>0</v>
      </c>
      <c r="R176" s="110" t="str">
        <f t="shared" si="13"/>
        <v/>
      </c>
      <c r="S176" s="112">
        <f t="shared" si="14"/>
        <v>24</v>
      </c>
      <c r="T176" t="str">
        <f t="shared" si="11"/>
        <v>Les Cormorans 2</v>
      </c>
    </row>
    <row r="177" spans="1:20" hidden="1" x14ac:dyDescent="0.25">
      <c r="A177" s="426" t="str">
        <f>IF('Recensement des Equipes'!$A60="","",'Recensement des Equipes'!$A60)</f>
        <v>Les Cormorans 2</v>
      </c>
      <c r="B177" s="119" t="str">
        <f>IF('Recensement des Equipes'!$C$150="","",'Recensement des Equipes'!$C$150)</f>
        <v/>
      </c>
      <c r="C177" s="110" t="str">
        <f>IF('Recensement des Equipes'!$D$150="","",'Recensement des Equipes'!$D$150)</f>
        <v/>
      </c>
      <c r="D177" s="112" t="str">
        <f>IF('Recensement des Equipes'!$E$150="","",'Recensement des Equipes'!$E$150)</f>
        <v/>
      </c>
      <c r="E177" s="168" t="str">
        <f>IF('Recensement des Equipes'!$G$150="","",'Recensement des Equipes'!$G$150)</f>
        <v/>
      </c>
      <c r="F177" s="119" t="str">
        <f t="shared" si="12"/>
        <v xml:space="preserve">-  </v>
      </c>
      <c r="G177" s="112" t="str">
        <f>IF(A177="","",VLOOKUP(A177,Equipes!$A$5:$J$26,10,FALSE))</f>
        <v>Classée/Trophée</v>
      </c>
      <c r="H177" s="276" t="str">
        <f>IF(ISNA(VLOOKUP($F177,'Classement-Equipe'!$M$7:$BB$206,H$4,FALSE))=FALSE,VLOOKUP($F177,'Classement-Equipe'!$M$7:$BB$206,H$4,FALSE),"")</f>
        <v/>
      </c>
      <c r="I177" s="110" t="str">
        <f>IF(ISNA(VLOOKUP($F177,'Classement-Equipe'!$M$7:$BB$206,I$4,FALSE))=FALSE,VLOOKUP($F177,'Classement-Equipe'!$M$7:$BB$206,I$4,FALSE),"")</f>
        <v/>
      </c>
      <c r="J177" s="110" t="str">
        <f>IF(ISNA(VLOOKUP($F177,'Classement-Equipe'!$M$7:$BB$206,J$4,FALSE))=FALSE,VLOOKUP($F177,'Classement-Equipe'!$M$7:$BB$206,J$4,FALSE),"")</f>
        <v/>
      </c>
      <c r="K177" s="110" t="str">
        <f>IF(ISNA(VLOOKUP($F177,'Classement-Equipe'!$M$7:$BB$206,K$4,FALSE))=FALSE,VLOOKUP($F177,'Classement-Equipe'!$M$7:$BB$206,K$4,FALSE),"")</f>
        <v/>
      </c>
      <c r="L177" s="110" t="str">
        <f>IF(ISNA(VLOOKUP($F177,'Classement-Equipe'!$M$7:$BB$206,L$4,FALSE))=FALSE,VLOOKUP($F177,'Classement-Equipe'!$M$7:$BB$206,L$4,FALSE),"")</f>
        <v/>
      </c>
      <c r="M177" s="110" t="str">
        <f>IF(ISNA(VLOOKUP($F177,'Classement-Equipe'!$M$7:$BB$206,M$4,FALSE))=FALSE,VLOOKUP($F177,'Classement-Equipe'!$M$7:$BB$206,M$4,FALSE),"")</f>
        <v/>
      </c>
      <c r="N177" s="110" t="str">
        <f>IF(ISNA(VLOOKUP($F177,'Classement-Equipe'!$M$7:$BB$206,N$4,FALSE))=FALSE,VLOOKUP($F177,'Classement-Equipe'!$M$7:$BB$206,N$4,FALSE),"")</f>
        <v/>
      </c>
      <c r="O177" s="247" t="str">
        <f>IF(ISNA(VLOOKUP($F177,'Classement-Equipe'!$M$7:$BB$206,O$4,FALSE))=FALSE,VLOOKUP($F177,'Classement-Equipe'!$M$7:$BB$206,O$4,FALSE),"")</f>
        <v/>
      </c>
      <c r="P177" s="119" t="str">
        <f>IF(ISNA(VLOOKUP($F177,'Classement-Equipe'!$M$7:$BB$206,P$4,FALSE))=FALSE,VLOOKUP($F177,'Classement-Equipe'!$M$7:$BB$206,P$4,FALSE),"")</f>
        <v/>
      </c>
      <c r="Q177" s="278">
        <f>IF(A177="","",IF(G177='Paramètres SERIES'!$K$12,SUMIF($A$6:$A$207,A177,$P$6:$P$207),""))</f>
        <v>0</v>
      </c>
      <c r="R177" s="110" t="str">
        <f t="shared" si="13"/>
        <v/>
      </c>
      <c r="S177" s="112">
        <f t="shared" si="14"/>
        <v>24</v>
      </c>
      <c r="T177" t="str">
        <f t="shared" si="11"/>
        <v>Les Cormorans 2</v>
      </c>
    </row>
    <row r="178" spans="1:20" hidden="1" x14ac:dyDescent="0.25">
      <c r="A178" s="426" t="str">
        <f>IF('Recensement des Equipes'!$A61="","",'Recensement des Equipes'!$A61)</f>
        <v>Les Cormorans 2</v>
      </c>
      <c r="B178" s="119" t="str">
        <f>IF('Recensement des Equipes'!$C$151="","",'Recensement des Equipes'!$C$151)</f>
        <v/>
      </c>
      <c r="C178" s="110" t="str">
        <f>IF('Recensement des Equipes'!$D$151="","",'Recensement des Equipes'!$D$151)</f>
        <v/>
      </c>
      <c r="D178" s="112" t="str">
        <f>IF('Recensement des Equipes'!$E$151="","",'Recensement des Equipes'!$E$151)</f>
        <v/>
      </c>
      <c r="E178" s="168" t="str">
        <f>IF('Recensement des Equipes'!$G$151="","",'Recensement des Equipes'!$G$151)</f>
        <v/>
      </c>
      <c r="F178" s="119" t="str">
        <f t="shared" si="12"/>
        <v xml:space="preserve">-  </v>
      </c>
      <c r="G178" s="112" t="str">
        <f>IF(A178="","",VLOOKUP(A178,Equipes!$A$5:$J$26,10,FALSE))</f>
        <v>Classée/Trophée</v>
      </c>
      <c r="H178" s="276" t="str">
        <f>IF(ISNA(VLOOKUP($F178,'Classement-Equipe'!$M$7:$BB$206,H$4,FALSE))=FALSE,VLOOKUP($F178,'Classement-Equipe'!$M$7:$BB$206,H$4,FALSE),"")</f>
        <v/>
      </c>
      <c r="I178" s="110" t="str">
        <f>IF(ISNA(VLOOKUP($F178,'Classement-Equipe'!$M$7:$BB$206,I$4,FALSE))=FALSE,VLOOKUP($F178,'Classement-Equipe'!$M$7:$BB$206,I$4,FALSE),"")</f>
        <v/>
      </c>
      <c r="J178" s="110" t="str">
        <f>IF(ISNA(VLOOKUP($F178,'Classement-Equipe'!$M$7:$BB$206,J$4,FALSE))=FALSE,VLOOKUP($F178,'Classement-Equipe'!$M$7:$BB$206,J$4,FALSE),"")</f>
        <v/>
      </c>
      <c r="K178" s="110" t="str">
        <f>IF(ISNA(VLOOKUP($F178,'Classement-Equipe'!$M$7:$BB$206,K$4,FALSE))=FALSE,VLOOKUP($F178,'Classement-Equipe'!$M$7:$BB$206,K$4,FALSE),"")</f>
        <v/>
      </c>
      <c r="L178" s="110" t="str">
        <f>IF(ISNA(VLOOKUP($F178,'Classement-Equipe'!$M$7:$BB$206,L$4,FALSE))=FALSE,VLOOKUP($F178,'Classement-Equipe'!$M$7:$BB$206,L$4,FALSE),"")</f>
        <v/>
      </c>
      <c r="M178" s="110" t="str">
        <f>IF(ISNA(VLOOKUP($F178,'Classement-Equipe'!$M$7:$BB$206,M$4,FALSE))=FALSE,VLOOKUP($F178,'Classement-Equipe'!$M$7:$BB$206,M$4,FALSE),"")</f>
        <v/>
      </c>
      <c r="N178" s="110" t="str">
        <f>IF(ISNA(VLOOKUP($F178,'Classement-Equipe'!$M$7:$BB$206,N$4,FALSE))=FALSE,VLOOKUP($F178,'Classement-Equipe'!$M$7:$BB$206,N$4,FALSE),"")</f>
        <v/>
      </c>
      <c r="O178" s="247" t="str">
        <f>IF(ISNA(VLOOKUP($F178,'Classement-Equipe'!$M$7:$BB$206,O$4,FALSE))=FALSE,VLOOKUP($F178,'Classement-Equipe'!$M$7:$BB$206,O$4,FALSE),"")</f>
        <v/>
      </c>
      <c r="P178" s="119" t="str">
        <f>IF(ISNA(VLOOKUP($F178,'Classement-Equipe'!$M$7:$BB$206,P$4,FALSE))=FALSE,VLOOKUP($F178,'Classement-Equipe'!$M$7:$BB$206,P$4,FALSE),"")</f>
        <v/>
      </c>
      <c r="Q178" s="278">
        <f>IF(A178="","",IF(G178='Paramètres SERIES'!$K$12,SUMIF($A$6:$A$207,A178,$P$6:$P$207),""))</f>
        <v>0</v>
      </c>
      <c r="R178" s="110" t="str">
        <f t="shared" si="13"/>
        <v/>
      </c>
      <c r="S178" s="112">
        <f t="shared" si="14"/>
        <v>24</v>
      </c>
      <c r="T178" t="str">
        <f t="shared" si="11"/>
        <v>Les Cormorans 2</v>
      </c>
    </row>
    <row r="179" spans="1:20" hidden="1" x14ac:dyDescent="0.25">
      <c r="A179" s="426" t="str">
        <f>IF('Recensement des Equipes'!$A62="","",'Recensement des Equipes'!$A62)</f>
        <v>Les Cormorans 2</v>
      </c>
      <c r="B179" s="119" t="str">
        <f>IF('Recensement des Equipes'!$C$152="","",'Recensement des Equipes'!$C$152)</f>
        <v/>
      </c>
      <c r="C179" s="110" t="str">
        <f>IF('Recensement des Equipes'!$D$152="","",'Recensement des Equipes'!$D$152)</f>
        <v/>
      </c>
      <c r="D179" s="112" t="str">
        <f>IF('Recensement des Equipes'!$E$152="","",'Recensement des Equipes'!$E$152)</f>
        <v/>
      </c>
      <c r="E179" s="168" t="str">
        <f>IF('Recensement des Equipes'!$G$152="","",'Recensement des Equipes'!$G$152)</f>
        <v/>
      </c>
      <c r="F179" s="119" t="str">
        <f t="shared" si="12"/>
        <v xml:space="preserve">-  </v>
      </c>
      <c r="G179" s="112" t="str">
        <f>IF(A179="","",VLOOKUP(A179,Equipes!$A$5:$J$26,10,FALSE))</f>
        <v>Classée/Trophée</v>
      </c>
      <c r="H179" s="276" t="str">
        <f>IF(ISNA(VLOOKUP($F179,'Classement-Equipe'!$M$7:$BB$206,H$4,FALSE))=FALSE,VLOOKUP($F179,'Classement-Equipe'!$M$7:$BB$206,H$4,FALSE),"")</f>
        <v/>
      </c>
      <c r="I179" s="110" t="str">
        <f>IF(ISNA(VLOOKUP($F179,'Classement-Equipe'!$M$7:$BB$206,I$4,FALSE))=FALSE,VLOOKUP($F179,'Classement-Equipe'!$M$7:$BB$206,I$4,FALSE),"")</f>
        <v/>
      </c>
      <c r="J179" s="110" t="str">
        <f>IF(ISNA(VLOOKUP($F179,'Classement-Equipe'!$M$7:$BB$206,J$4,FALSE))=FALSE,VLOOKUP($F179,'Classement-Equipe'!$M$7:$BB$206,J$4,FALSE),"")</f>
        <v/>
      </c>
      <c r="K179" s="110" t="str">
        <f>IF(ISNA(VLOOKUP($F179,'Classement-Equipe'!$M$7:$BB$206,K$4,FALSE))=FALSE,VLOOKUP($F179,'Classement-Equipe'!$M$7:$BB$206,K$4,FALSE),"")</f>
        <v/>
      </c>
      <c r="L179" s="110" t="str">
        <f>IF(ISNA(VLOOKUP($F179,'Classement-Equipe'!$M$7:$BB$206,L$4,FALSE))=FALSE,VLOOKUP($F179,'Classement-Equipe'!$M$7:$BB$206,L$4,FALSE),"")</f>
        <v/>
      </c>
      <c r="M179" s="110" t="str">
        <f>IF(ISNA(VLOOKUP($F179,'Classement-Equipe'!$M$7:$BB$206,M$4,FALSE))=FALSE,VLOOKUP($F179,'Classement-Equipe'!$M$7:$BB$206,M$4,FALSE),"")</f>
        <v/>
      </c>
      <c r="N179" s="110" t="str">
        <f>IF(ISNA(VLOOKUP($F179,'Classement-Equipe'!$M$7:$BB$206,N$4,FALSE))=FALSE,VLOOKUP($F179,'Classement-Equipe'!$M$7:$BB$206,N$4,FALSE),"")</f>
        <v/>
      </c>
      <c r="O179" s="247" t="str">
        <f>IF(ISNA(VLOOKUP($F179,'Classement-Equipe'!$M$7:$BB$206,O$4,FALSE))=FALSE,VLOOKUP($F179,'Classement-Equipe'!$M$7:$BB$206,O$4,FALSE),"")</f>
        <v/>
      </c>
      <c r="P179" s="119" t="str">
        <f>IF(ISNA(VLOOKUP($F179,'Classement-Equipe'!$M$7:$BB$206,P$4,FALSE))=FALSE,VLOOKUP($F179,'Classement-Equipe'!$M$7:$BB$206,P$4,FALSE),"")</f>
        <v/>
      </c>
      <c r="Q179" s="278">
        <f>IF(A179="","",IF(G179='Paramètres SERIES'!$K$12,SUMIF($A$6:$A$207,A179,$P$6:$P$207),""))</f>
        <v>0</v>
      </c>
      <c r="R179" s="110" t="str">
        <f t="shared" si="13"/>
        <v/>
      </c>
      <c r="S179" s="112">
        <f t="shared" si="14"/>
        <v>24</v>
      </c>
      <c r="T179" t="str">
        <f t="shared" si="11"/>
        <v>Les Cormorans 2</v>
      </c>
    </row>
    <row r="180" spans="1:20" hidden="1" x14ac:dyDescent="0.25">
      <c r="A180" s="426" t="str">
        <f>IF('Recensement des Equipes'!$A63="","",'Recensement des Equipes'!$A63)</f>
        <v>Les Cormorans 2</v>
      </c>
      <c r="B180" s="119" t="str">
        <f>IF('Recensement des Equipes'!$C$153="","",'Recensement des Equipes'!$C$153)</f>
        <v/>
      </c>
      <c r="C180" s="110" t="str">
        <f>IF('Recensement des Equipes'!$D$153="","",'Recensement des Equipes'!$D$153)</f>
        <v/>
      </c>
      <c r="D180" s="112" t="str">
        <f>IF('Recensement des Equipes'!$E$153="","",'Recensement des Equipes'!$E$153)</f>
        <v/>
      </c>
      <c r="E180" s="168" t="str">
        <f>IF('Recensement des Equipes'!$G$153="","",'Recensement des Equipes'!$G$153)</f>
        <v/>
      </c>
      <c r="F180" s="119" t="str">
        <f t="shared" si="12"/>
        <v xml:space="preserve">-  </v>
      </c>
      <c r="G180" s="112" t="str">
        <f>IF(A180="","",VLOOKUP(A180,Equipes!$A$5:$J$26,10,FALSE))</f>
        <v>Classée/Trophée</v>
      </c>
      <c r="H180" s="276" t="str">
        <f>IF(ISNA(VLOOKUP($F180,'Classement-Equipe'!$M$7:$BB$206,H$4,FALSE))=FALSE,VLOOKUP($F180,'Classement-Equipe'!$M$7:$BB$206,H$4,FALSE),"")</f>
        <v/>
      </c>
      <c r="I180" s="110" t="str">
        <f>IF(ISNA(VLOOKUP($F180,'Classement-Equipe'!$M$7:$BB$206,I$4,FALSE))=FALSE,VLOOKUP($F180,'Classement-Equipe'!$M$7:$BB$206,I$4,FALSE),"")</f>
        <v/>
      </c>
      <c r="J180" s="110" t="str">
        <f>IF(ISNA(VLOOKUP($F180,'Classement-Equipe'!$M$7:$BB$206,J$4,FALSE))=FALSE,VLOOKUP($F180,'Classement-Equipe'!$M$7:$BB$206,J$4,FALSE),"")</f>
        <v/>
      </c>
      <c r="K180" s="110" t="str">
        <f>IF(ISNA(VLOOKUP($F180,'Classement-Equipe'!$M$7:$BB$206,K$4,FALSE))=FALSE,VLOOKUP($F180,'Classement-Equipe'!$M$7:$BB$206,K$4,FALSE),"")</f>
        <v/>
      </c>
      <c r="L180" s="110" t="str">
        <f>IF(ISNA(VLOOKUP($F180,'Classement-Equipe'!$M$7:$BB$206,L$4,FALSE))=FALSE,VLOOKUP($F180,'Classement-Equipe'!$M$7:$BB$206,L$4,FALSE),"")</f>
        <v/>
      </c>
      <c r="M180" s="110" t="str">
        <f>IF(ISNA(VLOOKUP($F180,'Classement-Equipe'!$M$7:$BB$206,M$4,FALSE))=FALSE,VLOOKUP($F180,'Classement-Equipe'!$M$7:$BB$206,M$4,FALSE),"")</f>
        <v/>
      </c>
      <c r="N180" s="110" t="str">
        <f>IF(ISNA(VLOOKUP($F180,'Classement-Equipe'!$M$7:$BB$206,N$4,FALSE))=FALSE,VLOOKUP($F180,'Classement-Equipe'!$M$7:$BB$206,N$4,FALSE),"")</f>
        <v/>
      </c>
      <c r="O180" s="247" t="str">
        <f>IF(ISNA(VLOOKUP($F180,'Classement-Equipe'!$M$7:$BB$206,O$4,FALSE))=FALSE,VLOOKUP($F180,'Classement-Equipe'!$M$7:$BB$206,O$4,FALSE),"")</f>
        <v/>
      </c>
      <c r="P180" s="119" t="str">
        <f>IF(ISNA(VLOOKUP($F180,'Classement-Equipe'!$M$7:$BB$206,P$4,FALSE))=FALSE,VLOOKUP($F180,'Classement-Equipe'!$M$7:$BB$206,P$4,FALSE),"")</f>
        <v/>
      </c>
      <c r="Q180" s="278">
        <f>IF(A180="","",IF(G180='Paramètres SERIES'!$K$12,SUMIF($A$6:$A$207,A180,$P$6:$P$207),""))</f>
        <v>0</v>
      </c>
      <c r="R180" s="110" t="str">
        <f t="shared" si="13"/>
        <v/>
      </c>
      <c r="S180" s="112">
        <f t="shared" si="14"/>
        <v>24</v>
      </c>
      <c r="T180" t="str">
        <f t="shared" si="11"/>
        <v>Les Cormorans 2</v>
      </c>
    </row>
    <row r="181" spans="1:20" hidden="1" x14ac:dyDescent="0.25">
      <c r="A181" s="426" t="str">
        <f>IF('Recensement des Equipes'!$A64="","",'Recensement des Equipes'!$A64)</f>
        <v>Les Cormorans 2</v>
      </c>
      <c r="B181" s="119" t="str">
        <f>IF('Recensement des Equipes'!$C$154="","",'Recensement des Equipes'!$C$154)</f>
        <v/>
      </c>
      <c r="C181" s="110" t="str">
        <f>IF('Recensement des Equipes'!$D$154="","",'Recensement des Equipes'!$D$154)</f>
        <v/>
      </c>
      <c r="D181" s="112" t="str">
        <f>IF('Recensement des Equipes'!$E$154="","",'Recensement des Equipes'!$E$154)</f>
        <v/>
      </c>
      <c r="E181" s="168" t="str">
        <f>IF('Recensement des Equipes'!$G$154="","",'Recensement des Equipes'!$G$154)</f>
        <v/>
      </c>
      <c r="F181" s="119" t="str">
        <f t="shared" si="12"/>
        <v xml:space="preserve">-  </v>
      </c>
      <c r="G181" s="112" t="str">
        <f>IF(A181="","",VLOOKUP(A181,Equipes!$A$5:$J$26,10,FALSE))</f>
        <v>Classée/Trophée</v>
      </c>
      <c r="H181" s="276" t="str">
        <f>IF(ISNA(VLOOKUP($F181,'Classement-Equipe'!$M$7:$BB$206,H$4,FALSE))=FALSE,VLOOKUP($F181,'Classement-Equipe'!$M$7:$BB$206,H$4,FALSE),"")</f>
        <v/>
      </c>
      <c r="I181" s="110" t="str">
        <f>IF(ISNA(VLOOKUP($F181,'Classement-Equipe'!$M$7:$BB$206,I$4,FALSE))=FALSE,VLOOKUP($F181,'Classement-Equipe'!$M$7:$BB$206,I$4,FALSE),"")</f>
        <v/>
      </c>
      <c r="J181" s="110" t="str">
        <f>IF(ISNA(VLOOKUP($F181,'Classement-Equipe'!$M$7:$BB$206,J$4,FALSE))=FALSE,VLOOKUP($F181,'Classement-Equipe'!$M$7:$BB$206,J$4,FALSE),"")</f>
        <v/>
      </c>
      <c r="K181" s="110" t="str">
        <f>IF(ISNA(VLOOKUP($F181,'Classement-Equipe'!$M$7:$BB$206,K$4,FALSE))=FALSE,VLOOKUP($F181,'Classement-Equipe'!$M$7:$BB$206,K$4,FALSE),"")</f>
        <v/>
      </c>
      <c r="L181" s="110" t="str">
        <f>IF(ISNA(VLOOKUP($F181,'Classement-Equipe'!$M$7:$BB$206,L$4,FALSE))=FALSE,VLOOKUP($F181,'Classement-Equipe'!$M$7:$BB$206,L$4,FALSE),"")</f>
        <v/>
      </c>
      <c r="M181" s="110" t="str">
        <f>IF(ISNA(VLOOKUP($F181,'Classement-Equipe'!$M$7:$BB$206,M$4,FALSE))=FALSE,VLOOKUP($F181,'Classement-Equipe'!$M$7:$BB$206,M$4,FALSE),"")</f>
        <v/>
      </c>
      <c r="N181" s="110" t="str">
        <f>IF(ISNA(VLOOKUP($F181,'Classement-Equipe'!$M$7:$BB$206,N$4,FALSE))=FALSE,VLOOKUP($F181,'Classement-Equipe'!$M$7:$BB$206,N$4,FALSE),"")</f>
        <v/>
      </c>
      <c r="O181" s="247" t="str">
        <f>IF(ISNA(VLOOKUP($F181,'Classement-Equipe'!$M$7:$BB$206,O$4,FALSE))=FALSE,VLOOKUP($F181,'Classement-Equipe'!$M$7:$BB$206,O$4,FALSE),"")</f>
        <v/>
      </c>
      <c r="P181" s="119" t="str">
        <f>IF(ISNA(VLOOKUP($F181,'Classement-Equipe'!$M$7:$BB$206,P$4,FALSE))=FALSE,VLOOKUP($F181,'Classement-Equipe'!$M$7:$BB$206,P$4,FALSE),"")</f>
        <v/>
      </c>
      <c r="Q181" s="278">
        <f>IF(A181="","",IF(G181='Paramètres SERIES'!$K$12,SUMIF($A$6:$A$207,A181,$P$6:$P$207),""))</f>
        <v>0</v>
      </c>
      <c r="R181" s="110" t="str">
        <f t="shared" si="13"/>
        <v/>
      </c>
      <c r="S181" s="112">
        <f t="shared" si="14"/>
        <v>24</v>
      </c>
      <c r="T181" t="str">
        <f t="shared" si="11"/>
        <v>Les Cormorans 2</v>
      </c>
    </row>
    <row r="182" spans="1:20" hidden="1" x14ac:dyDescent="0.25">
      <c r="A182" s="426" t="str">
        <f>IF('Recensement des Equipes'!$A65="","",'Recensement des Equipes'!$A65)</f>
        <v>LIMULES</v>
      </c>
      <c r="B182" s="119" t="str">
        <f>IF('Recensement des Equipes'!$C$155="","",'Recensement des Equipes'!$C$155)</f>
        <v/>
      </c>
      <c r="C182" s="110" t="str">
        <f>IF('Recensement des Equipes'!$D$155="","",'Recensement des Equipes'!$D$155)</f>
        <v/>
      </c>
      <c r="D182" s="112" t="str">
        <f>IF('Recensement des Equipes'!$E$155="","",'Recensement des Equipes'!$E$155)</f>
        <v/>
      </c>
      <c r="E182" s="168" t="str">
        <f>IF('Recensement des Equipes'!$G$155="","",'Recensement des Equipes'!$G$155)</f>
        <v/>
      </c>
      <c r="F182" s="119" t="str">
        <f t="shared" ref="F182:F200" si="15">IF(A182="","",E182&amp;"-"&amp;B182&amp;" "&amp;C182&amp;" "&amp;D182)</f>
        <v xml:space="preserve">-  </v>
      </c>
      <c r="G182" s="112" t="str">
        <f>IF(A182="","",VLOOKUP(A182,Equipes!$A$5:$J$26,10,FALSE))</f>
        <v>Classée/Trophée</v>
      </c>
      <c r="H182" s="276" t="str">
        <f>IF(ISNA(VLOOKUP($F182,'Classement-Equipe'!$M$7:$BB$206,H$4,FALSE))=FALSE,VLOOKUP($F182,'Classement-Equipe'!$M$7:$BB$206,H$4,FALSE),"")</f>
        <v/>
      </c>
      <c r="I182" s="110" t="str">
        <f>IF(ISNA(VLOOKUP($F182,'Classement-Equipe'!$M$7:$BB$206,I$4,FALSE))=FALSE,VLOOKUP($F182,'Classement-Equipe'!$M$7:$BB$206,I$4,FALSE),"")</f>
        <v/>
      </c>
      <c r="J182" s="110" t="str">
        <f>IF(ISNA(VLOOKUP($F182,'Classement-Equipe'!$M$7:$BB$206,J$4,FALSE))=FALSE,VLOOKUP($F182,'Classement-Equipe'!$M$7:$BB$206,J$4,FALSE),"")</f>
        <v/>
      </c>
      <c r="K182" s="110" t="str">
        <f>IF(ISNA(VLOOKUP($F182,'Classement-Equipe'!$M$7:$BB$206,K$4,FALSE))=FALSE,VLOOKUP($F182,'Classement-Equipe'!$M$7:$BB$206,K$4,FALSE),"")</f>
        <v/>
      </c>
      <c r="L182" s="110" t="str">
        <f>IF(ISNA(VLOOKUP($F182,'Classement-Equipe'!$M$7:$BB$206,L$4,FALSE))=FALSE,VLOOKUP($F182,'Classement-Equipe'!$M$7:$BB$206,L$4,FALSE),"")</f>
        <v/>
      </c>
      <c r="M182" s="110" t="str">
        <f>IF(ISNA(VLOOKUP($F182,'Classement-Equipe'!$M$7:$BB$206,M$4,FALSE))=FALSE,VLOOKUP($F182,'Classement-Equipe'!$M$7:$BB$206,M$4,FALSE),"")</f>
        <v/>
      </c>
      <c r="N182" s="110" t="str">
        <f>IF(ISNA(VLOOKUP($F182,'Classement-Equipe'!$M$7:$BB$206,N$4,FALSE))=FALSE,VLOOKUP($F182,'Classement-Equipe'!$M$7:$BB$206,N$4,FALSE),"")</f>
        <v/>
      </c>
      <c r="O182" s="247" t="str">
        <f>IF(ISNA(VLOOKUP($F182,'Classement-Equipe'!$M$7:$BB$206,O$4,FALSE))=FALSE,VLOOKUP($F182,'Classement-Equipe'!$M$7:$BB$206,O$4,FALSE),"")</f>
        <v/>
      </c>
      <c r="P182" s="119" t="str">
        <f>IF(ISNA(VLOOKUP($F182,'Classement-Equipe'!$M$7:$BB$206,P$4,FALSE))=FALSE,VLOOKUP($F182,'Classement-Equipe'!$M$7:$BB$206,P$4,FALSE),"")</f>
        <v/>
      </c>
      <c r="Q182" s="278">
        <f>IF(A182="","",IF(G182='Paramètres SERIES'!$K$12,SUMIF($A$6:$A$207,A182,$P$6:$P$207),""))</f>
        <v>0</v>
      </c>
      <c r="R182" s="110">
        <f t="shared" ref="R182:R200" si="16">IF(A182=A181,"",Q182)</f>
        <v>0</v>
      </c>
      <c r="S182" s="112">
        <f t="shared" ref="S182:S200" si="17">IF(R182="",S181,1+S181)</f>
        <v>25</v>
      </c>
      <c r="T182" t="str">
        <f t="shared" si="11"/>
        <v>LIMULES</v>
      </c>
    </row>
    <row r="183" spans="1:20" hidden="1" x14ac:dyDescent="0.25">
      <c r="A183" s="426" t="str">
        <f>IF('Recensement des Equipes'!$A66="","",'Recensement des Equipes'!$A66)</f>
        <v>LIMULES</v>
      </c>
      <c r="B183" s="119" t="str">
        <f>IF('Recensement des Equipes'!$C$156="","",'Recensement des Equipes'!$C$156)</f>
        <v/>
      </c>
      <c r="C183" s="110" t="str">
        <f>IF('Recensement des Equipes'!$D$156="","",'Recensement des Equipes'!$D$156)</f>
        <v/>
      </c>
      <c r="D183" s="112" t="str">
        <f>IF('Recensement des Equipes'!$E$156="","",'Recensement des Equipes'!$E$156)</f>
        <v/>
      </c>
      <c r="E183" s="168" t="str">
        <f>IF('Recensement des Equipes'!$G$156="","",'Recensement des Equipes'!$G$156)</f>
        <v/>
      </c>
      <c r="F183" s="119" t="str">
        <f t="shared" si="15"/>
        <v xml:space="preserve">-  </v>
      </c>
      <c r="G183" s="112" t="str">
        <f>IF(A183="","",VLOOKUP(A183,Equipes!$A$5:$J$26,10,FALSE))</f>
        <v>Classée/Trophée</v>
      </c>
      <c r="H183" s="276" t="str">
        <f>IF(ISNA(VLOOKUP($F183,'Classement-Equipe'!$M$7:$BB$206,H$4,FALSE))=FALSE,VLOOKUP($F183,'Classement-Equipe'!$M$7:$BB$206,H$4,FALSE),"")</f>
        <v/>
      </c>
      <c r="I183" s="110" t="str">
        <f>IF(ISNA(VLOOKUP($F183,'Classement-Equipe'!$M$7:$BB$206,I$4,FALSE))=FALSE,VLOOKUP($F183,'Classement-Equipe'!$M$7:$BB$206,I$4,FALSE),"")</f>
        <v/>
      </c>
      <c r="J183" s="110" t="str">
        <f>IF(ISNA(VLOOKUP($F183,'Classement-Equipe'!$M$7:$BB$206,J$4,FALSE))=FALSE,VLOOKUP($F183,'Classement-Equipe'!$M$7:$BB$206,J$4,FALSE),"")</f>
        <v/>
      </c>
      <c r="K183" s="110" t="str">
        <f>IF(ISNA(VLOOKUP($F183,'Classement-Equipe'!$M$7:$BB$206,K$4,FALSE))=FALSE,VLOOKUP($F183,'Classement-Equipe'!$M$7:$BB$206,K$4,FALSE),"")</f>
        <v/>
      </c>
      <c r="L183" s="110" t="str">
        <f>IF(ISNA(VLOOKUP($F183,'Classement-Equipe'!$M$7:$BB$206,L$4,FALSE))=FALSE,VLOOKUP($F183,'Classement-Equipe'!$M$7:$BB$206,L$4,FALSE),"")</f>
        <v/>
      </c>
      <c r="M183" s="110" t="str">
        <f>IF(ISNA(VLOOKUP($F183,'Classement-Equipe'!$M$7:$BB$206,M$4,FALSE))=FALSE,VLOOKUP($F183,'Classement-Equipe'!$M$7:$BB$206,M$4,FALSE),"")</f>
        <v/>
      </c>
      <c r="N183" s="110" t="str">
        <f>IF(ISNA(VLOOKUP($F183,'Classement-Equipe'!$M$7:$BB$206,N$4,FALSE))=FALSE,VLOOKUP($F183,'Classement-Equipe'!$M$7:$BB$206,N$4,FALSE),"")</f>
        <v/>
      </c>
      <c r="O183" s="247" t="str">
        <f>IF(ISNA(VLOOKUP($F183,'Classement-Equipe'!$M$7:$BB$206,O$4,FALSE))=FALSE,VLOOKUP($F183,'Classement-Equipe'!$M$7:$BB$206,O$4,FALSE),"")</f>
        <v/>
      </c>
      <c r="P183" s="119" t="str">
        <f>IF(ISNA(VLOOKUP($F183,'Classement-Equipe'!$M$7:$BB$206,P$4,FALSE))=FALSE,VLOOKUP($F183,'Classement-Equipe'!$M$7:$BB$206,P$4,FALSE),"")</f>
        <v/>
      </c>
      <c r="Q183" s="278">
        <f>IF(A183="","",IF(G183='Paramètres SERIES'!$K$12,SUMIF($A$6:$A$207,A183,$P$6:$P$207),""))</f>
        <v>0</v>
      </c>
      <c r="R183" s="110" t="str">
        <f t="shared" si="16"/>
        <v/>
      </c>
      <c r="S183" s="112">
        <f t="shared" si="17"/>
        <v>25</v>
      </c>
      <c r="T183" t="str">
        <f t="shared" si="11"/>
        <v>LIMULES</v>
      </c>
    </row>
    <row r="184" spans="1:20" x14ac:dyDescent="0.25">
      <c r="A184" s="426" t="str">
        <f>IF('Recensement des Equipes'!$A69="","",'Recensement des Equipes'!$A69)</f>
        <v>LIMULES</v>
      </c>
      <c r="B184" s="119" t="str">
        <f>IF('Recensement des Equipes'!$C$159="","",'Recensement des Equipes'!$C$159)</f>
        <v/>
      </c>
      <c r="C184" s="110" t="str">
        <f>IF('Recensement des Equipes'!$D$159="","",'Recensement des Equipes'!$D$159)</f>
        <v/>
      </c>
      <c r="D184" s="112" t="str">
        <f>IF('Recensement des Equipes'!$E$159="","",'Recensement des Equipes'!$E$159)</f>
        <v/>
      </c>
      <c r="E184" s="168" t="str">
        <f>IF('Recensement des Equipes'!$G$159="","",'Recensement des Equipes'!$G$159)</f>
        <v/>
      </c>
      <c r="F184" s="119" t="str">
        <f t="shared" si="15"/>
        <v xml:space="preserve">-  </v>
      </c>
      <c r="G184" s="112" t="str">
        <f>IF(A184="","",VLOOKUP(A184,Equipes!$A$5:$J$26,10,FALSE))</f>
        <v>Classée/Trophée</v>
      </c>
      <c r="H184" s="276" t="str">
        <f>IF(ISNA(VLOOKUP($F184,'Classement-Equipe'!$M$7:$BB$206,H$4,FALSE))=FALSE,VLOOKUP($F184,'Classement-Equipe'!$M$7:$BB$206,H$4,FALSE),"")</f>
        <v/>
      </c>
      <c r="I184" s="110" t="str">
        <f>IF(ISNA(VLOOKUP($F184,'Classement-Equipe'!$M$7:$BB$206,I$4,FALSE))=FALSE,VLOOKUP($F184,'Classement-Equipe'!$M$7:$BB$206,I$4,FALSE),"")</f>
        <v/>
      </c>
      <c r="J184" s="110" t="str">
        <f>IF(ISNA(VLOOKUP($F184,'Classement-Equipe'!$M$7:$BB$206,J$4,FALSE))=FALSE,VLOOKUP($F184,'Classement-Equipe'!$M$7:$BB$206,J$4,FALSE),"")</f>
        <v/>
      </c>
      <c r="K184" s="110" t="str">
        <f>IF(ISNA(VLOOKUP($F184,'Classement-Equipe'!$M$7:$BB$206,K$4,FALSE))=FALSE,VLOOKUP($F184,'Classement-Equipe'!$M$7:$BB$206,K$4,FALSE),"")</f>
        <v/>
      </c>
      <c r="L184" s="110" t="str">
        <f>IF(ISNA(VLOOKUP($F184,'Classement-Equipe'!$M$7:$BB$206,L$4,FALSE))=FALSE,VLOOKUP($F184,'Classement-Equipe'!$M$7:$BB$206,L$4,FALSE),"")</f>
        <v/>
      </c>
      <c r="M184" s="110" t="str">
        <f>IF(ISNA(VLOOKUP($F184,'Classement-Equipe'!$M$7:$BB$206,M$4,FALSE))=FALSE,VLOOKUP($F184,'Classement-Equipe'!$M$7:$BB$206,M$4,FALSE),"")</f>
        <v/>
      </c>
      <c r="N184" s="110" t="str">
        <f>IF(ISNA(VLOOKUP($F184,'Classement-Equipe'!$M$7:$BB$206,N$4,FALSE))=FALSE,VLOOKUP($F184,'Classement-Equipe'!$M$7:$BB$206,N$4,FALSE),"")</f>
        <v/>
      </c>
      <c r="O184" s="247" t="str">
        <f>IF(ISNA(VLOOKUP($F184,'Classement-Equipe'!$M$7:$BB$206,O$4,FALSE))=FALSE,VLOOKUP($F184,'Classement-Equipe'!$M$7:$BB$206,O$4,FALSE),"")</f>
        <v/>
      </c>
      <c r="P184" s="119" t="str">
        <f>IF(ISNA(VLOOKUP($F184,'Classement-Equipe'!$M$7:$BB$206,P$4,FALSE))=FALSE,VLOOKUP($F184,'Classement-Equipe'!$M$7:$BB$206,P$4,FALSE),"")</f>
        <v/>
      </c>
      <c r="Q184" s="278">
        <f>IF(A184="","",IF(G184='Paramètres SERIES'!$K$12,SUMIF($A$6:$A$207,A184,$P$6:$P$207),""))</f>
        <v>0</v>
      </c>
      <c r="R184" s="110" t="str">
        <f t="shared" si="16"/>
        <v/>
      </c>
      <c r="S184" s="112">
        <f t="shared" si="17"/>
        <v>25</v>
      </c>
      <c r="T184" t="str">
        <f t="shared" si="11"/>
        <v>LIMULES</v>
      </c>
    </row>
    <row r="185" spans="1:20" hidden="1" x14ac:dyDescent="0.25">
      <c r="A185" s="426" t="str">
        <f>IF('Recensement des Equipes'!$A70="","",'Recensement des Equipes'!$A70)</f>
        <v>LIMULES</v>
      </c>
      <c r="B185" s="119" t="str">
        <f>IF('Recensement des Equipes'!$C$160="","",'Recensement des Equipes'!$C$160)</f>
        <v/>
      </c>
      <c r="C185" s="110" t="str">
        <f>IF('Recensement des Equipes'!$D$160="","",'Recensement des Equipes'!$D$160)</f>
        <v/>
      </c>
      <c r="D185" s="112" t="str">
        <f>IF('Recensement des Equipes'!$E$160="","",'Recensement des Equipes'!$E$160)</f>
        <v/>
      </c>
      <c r="E185" s="168" t="str">
        <f>IF('Recensement des Equipes'!$G$160="","",'Recensement des Equipes'!$G$160)</f>
        <v/>
      </c>
      <c r="F185" s="119" t="str">
        <f t="shared" si="15"/>
        <v xml:space="preserve">-  </v>
      </c>
      <c r="G185" s="112" t="str">
        <f>IF(A185="","",VLOOKUP(A185,Equipes!$A$5:$J$26,10,FALSE))</f>
        <v>Classée/Trophée</v>
      </c>
      <c r="H185" s="276" t="str">
        <f>IF(ISNA(VLOOKUP($F185,'Classement-Equipe'!$M$7:$BB$206,H$4,FALSE))=FALSE,VLOOKUP($F185,'Classement-Equipe'!$M$7:$BB$206,H$4,FALSE),"")</f>
        <v/>
      </c>
      <c r="I185" s="110" t="str">
        <f>IF(ISNA(VLOOKUP($F185,'Classement-Equipe'!$M$7:$BB$206,I$4,FALSE))=FALSE,VLOOKUP($F185,'Classement-Equipe'!$M$7:$BB$206,I$4,FALSE),"")</f>
        <v/>
      </c>
      <c r="J185" s="110" t="str">
        <f>IF(ISNA(VLOOKUP($F185,'Classement-Equipe'!$M$7:$BB$206,J$4,FALSE))=FALSE,VLOOKUP($F185,'Classement-Equipe'!$M$7:$BB$206,J$4,FALSE),"")</f>
        <v/>
      </c>
      <c r="K185" s="110" t="str">
        <f>IF(ISNA(VLOOKUP($F185,'Classement-Equipe'!$M$7:$BB$206,K$4,FALSE))=FALSE,VLOOKUP($F185,'Classement-Equipe'!$M$7:$BB$206,K$4,FALSE),"")</f>
        <v/>
      </c>
      <c r="L185" s="110" t="str">
        <f>IF(ISNA(VLOOKUP($F185,'Classement-Equipe'!$M$7:$BB$206,L$4,FALSE))=FALSE,VLOOKUP($F185,'Classement-Equipe'!$M$7:$BB$206,L$4,FALSE),"")</f>
        <v/>
      </c>
      <c r="M185" s="110" t="str">
        <f>IF(ISNA(VLOOKUP($F185,'Classement-Equipe'!$M$7:$BB$206,M$4,FALSE))=FALSE,VLOOKUP($F185,'Classement-Equipe'!$M$7:$BB$206,M$4,FALSE),"")</f>
        <v/>
      </c>
      <c r="N185" s="110" t="str">
        <f>IF(ISNA(VLOOKUP($F185,'Classement-Equipe'!$M$7:$BB$206,N$4,FALSE))=FALSE,VLOOKUP($F185,'Classement-Equipe'!$M$7:$BB$206,N$4,FALSE),"")</f>
        <v/>
      </c>
      <c r="O185" s="247" t="str">
        <f>IF(ISNA(VLOOKUP($F185,'Classement-Equipe'!$M$7:$BB$206,O$4,FALSE))=FALSE,VLOOKUP($F185,'Classement-Equipe'!$M$7:$BB$206,O$4,FALSE),"")</f>
        <v/>
      </c>
      <c r="P185" s="119" t="str">
        <f>IF(ISNA(VLOOKUP($F185,'Classement-Equipe'!$M$7:$BB$206,P$4,FALSE))=FALSE,VLOOKUP($F185,'Classement-Equipe'!$M$7:$BB$206,P$4,FALSE),"")</f>
        <v/>
      </c>
      <c r="Q185" s="278">
        <f>IF(A185="","",IF(G185='Paramètres SERIES'!$K$12,SUMIF($A$6:$A$207,A185,$P$6:$P$207),""))</f>
        <v>0</v>
      </c>
      <c r="R185" s="110" t="str">
        <f t="shared" si="16"/>
        <v/>
      </c>
      <c r="S185" s="112">
        <f t="shared" si="17"/>
        <v>25</v>
      </c>
      <c r="T185" t="str">
        <f t="shared" si="11"/>
        <v>LIMULES</v>
      </c>
    </row>
    <row r="186" spans="1:20" hidden="1" x14ac:dyDescent="0.25">
      <c r="A186" s="426" t="str">
        <f>IF('Recensement des Equipes'!$A71="","",'Recensement des Equipes'!$A71)</f>
        <v>LIMULES</v>
      </c>
      <c r="B186" s="119" t="str">
        <f>IF('Recensement des Equipes'!$C$161="","",'Recensement des Equipes'!$C$161)</f>
        <v/>
      </c>
      <c r="C186" s="110" t="str">
        <f>IF('Recensement des Equipes'!$D$161="","",'Recensement des Equipes'!$D$161)</f>
        <v/>
      </c>
      <c r="D186" s="112" t="str">
        <f>IF('Recensement des Equipes'!$E$161="","",'Recensement des Equipes'!$E$161)</f>
        <v/>
      </c>
      <c r="E186" s="168" t="str">
        <f>IF('Recensement des Equipes'!$G$161="","",'Recensement des Equipes'!$G$161)</f>
        <v/>
      </c>
      <c r="F186" s="119" t="str">
        <f t="shared" si="15"/>
        <v xml:space="preserve">-  </v>
      </c>
      <c r="G186" s="112" t="str">
        <f>IF(A186="","",VLOOKUP(A186,Equipes!$A$5:$J$26,10,FALSE))</f>
        <v>Classée/Trophée</v>
      </c>
      <c r="H186" s="276" t="str">
        <f>IF(ISNA(VLOOKUP($F186,'Classement-Equipe'!$M$7:$BB$206,H$4,FALSE))=FALSE,VLOOKUP($F186,'Classement-Equipe'!$M$7:$BB$206,H$4,FALSE),"")</f>
        <v/>
      </c>
      <c r="I186" s="110" t="str">
        <f>IF(ISNA(VLOOKUP($F186,'Classement-Equipe'!$M$7:$BB$206,I$4,FALSE))=FALSE,VLOOKUP($F186,'Classement-Equipe'!$M$7:$BB$206,I$4,FALSE),"")</f>
        <v/>
      </c>
      <c r="J186" s="110" t="str">
        <f>IF(ISNA(VLOOKUP($F186,'Classement-Equipe'!$M$7:$BB$206,J$4,FALSE))=FALSE,VLOOKUP($F186,'Classement-Equipe'!$M$7:$BB$206,J$4,FALSE),"")</f>
        <v/>
      </c>
      <c r="K186" s="110" t="str">
        <f>IF(ISNA(VLOOKUP($F186,'Classement-Equipe'!$M$7:$BB$206,K$4,FALSE))=FALSE,VLOOKUP($F186,'Classement-Equipe'!$M$7:$BB$206,K$4,FALSE),"")</f>
        <v/>
      </c>
      <c r="L186" s="110" t="str">
        <f>IF(ISNA(VLOOKUP($F186,'Classement-Equipe'!$M$7:$BB$206,L$4,FALSE))=FALSE,VLOOKUP($F186,'Classement-Equipe'!$M$7:$BB$206,L$4,FALSE),"")</f>
        <v/>
      </c>
      <c r="M186" s="110" t="str">
        <f>IF(ISNA(VLOOKUP($F186,'Classement-Equipe'!$M$7:$BB$206,M$4,FALSE))=FALSE,VLOOKUP($F186,'Classement-Equipe'!$M$7:$BB$206,M$4,FALSE),"")</f>
        <v/>
      </c>
      <c r="N186" s="110" t="str">
        <f>IF(ISNA(VLOOKUP($F186,'Classement-Equipe'!$M$7:$BB$206,N$4,FALSE))=FALSE,VLOOKUP($F186,'Classement-Equipe'!$M$7:$BB$206,N$4,FALSE),"")</f>
        <v/>
      </c>
      <c r="O186" s="247" t="str">
        <f>IF(ISNA(VLOOKUP($F186,'Classement-Equipe'!$M$7:$BB$206,O$4,FALSE))=FALSE,VLOOKUP($F186,'Classement-Equipe'!$M$7:$BB$206,O$4,FALSE),"")</f>
        <v/>
      </c>
      <c r="P186" s="119" t="str">
        <f>IF(ISNA(VLOOKUP($F186,'Classement-Equipe'!$M$7:$BB$206,P$4,FALSE))=FALSE,VLOOKUP($F186,'Classement-Equipe'!$M$7:$BB$206,P$4,FALSE),"")</f>
        <v/>
      </c>
      <c r="Q186" s="278">
        <f>IF(A186="","",IF(G186='Paramètres SERIES'!$K$12,SUMIF($A$6:$A$207,A186,$P$6:$P$207),""))</f>
        <v>0</v>
      </c>
      <c r="R186" s="110" t="str">
        <f t="shared" si="16"/>
        <v/>
      </c>
      <c r="S186" s="112">
        <f t="shared" si="17"/>
        <v>25</v>
      </c>
      <c r="T186" t="str">
        <f t="shared" si="11"/>
        <v>LIMULES</v>
      </c>
    </row>
    <row r="187" spans="1:20" hidden="1" x14ac:dyDescent="0.25">
      <c r="A187" s="426" t="str">
        <f>IF('Recensement des Equipes'!$A72="","",'Recensement des Equipes'!$A72)</f>
        <v>LIMULES</v>
      </c>
      <c r="B187" s="119" t="str">
        <f>IF('Recensement des Equipes'!$C$162="","",'Recensement des Equipes'!$C$162)</f>
        <v/>
      </c>
      <c r="C187" s="110" t="str">
        <f>IF('Recensement des Equipes'!$D$162="","",'Recensement des Equipes'!$D$162)</f>
        <v/>
      </c>
      <c r="D187" s="112" t="str">
        <f>IF('Recensement des Equipes'!$E$162="","",'Recensement des Equipes'!$E$162)</f>
        <v/>
      </c>
      <c r="E187" s="168" t="str">
        <f>IF('Recensement des Equipes'!$G$162="","",'Recensement des Equipes'!$G$162)</f>
        <v/>
      </c>
      <c r="F187" s="119" t="str">
        <f t="shared" si="15"/>
        <v xml:space="preserve">-  </v>
      </c>
      <c r="G187" s="112" t="str">
        <f>IF(A187="","",VLOOKUP(A187,Equipes!$A$5:$J$26,10,FALSE))</f>
        <v>Classée/Trophée</v>
      </c>
      <c r="H187" s="276" t="str">
        <f>IF(ISNA(VLOOKUP($F187,'Classement-Equipe'!$M$7:$BB$206,H$4,FALSE))=FALSE,VLOOKUP($F187,'Classement-Equipe'!$M$7:$BB$206,H$4,FALSE),"")</f>
        <v/>
      </c>
      <c r="I187" s="110" t="str">
        <f>IF(ISNA(VLOOKUP($F187,'Classement-Equipe'!$M$7:$BB$206,I$4,FALSE))=FALSE,VLOOKUP($F187,'Classement-Equipe'!$M$7:$BB$206,I$4,FALSE),"")</f>
        <v/>
      </c>
      <c r="J187" s="110" t="str">
        <f>IF(ISNA(VLOOKUP($F187,'Classement-Equipe'!$M$7:$BB$206,J$4,FALSE))=FALSE,VLOOKUP($F187,'Classement-Equipe'!$M$7:$BB$206,J$4,FALSE),"")</f>
        <v/>
      </c>
      <c r="K187" s="110" t="str">
        <f>IF(ISNA(VLOOKUP($F187,'Classement-Equipe'!$M$7:$BB$206,K$4,FALSE))=FALSE,VLOOKUP($F187,'Classement-Equipe'!$M$7:$BB$206,K$4,FALSE),"")</f>
        <v/>
      </c>
      <c r="L187" s="110" t="str">
        <f>IF(ISNA(VLOOKUP($F187,'Classement-Equipe'!$M$7:$BB$206,L$4,FALSE))=FALSE,VLOOKUP($F187,'Classement-Equipe'!$M$7:$BB$206,L$4,FALSE),"")</f>
        <v/>
      </c>
      <c r="M187" s="110" t="str">
        <f>IF(ISNA(VLOOKUP($F187,'Classement-Equipe'!$M$7:$BB$206,M$4,FALSE))=FALSE,VLOOKUP($F187,'Classement-Equipe'!$M$7:$BB$206,M$4,FALSE),"")</f>
        <v/>
      </c>
      <c r="N187" s="110" t="str">
        <f>IF(ISNA(VLOOKUP($F187,'Classement-Equipe'!$M$7:$BB$206,N$4,FALSE))=FALSE,VLOOKUP($F187,'Classement-Equipe'!$M$7:$BB$206,N$4,FALSE),"")</f>
        <v/>
      </c>
      <c r="O187" s="247" t="str">
        <f>IF(ISNA(VLOOKUP($F187,'Classement-Equipe'!$M$7:$BB$206,O$4,FALSE))=FALSE,VLOOKUP($F187,'Classement-Equipe'!$M$7:$BB$206,O$4,FALSE),"")</f>
        <v/>
      </c>
      <c r="P187" s="119" t="str">
        <f>IF(ISNA(VLOOKUP($F187,'Classement-Equipe'!$M$7:$BB$206,P$4,FALSE))=FALSE,VLOOKUP($F187,'Classement-Equipe'!$M$7:$BB$206,P$4,FALSE),"")</f>
        <v/>
      </c>
      <c r="Q187" s="278">
        <f>IF(A187="","",IF(G187='Paramètres SERIES'!$K$12,SUMIF($A$6:$A$207,A187,$P$6:$P$207),""))</f>
        <v>0</v>
      </c>
      <c r="R187" s="110" t="str">
        <f t="shared" si="16"/>
        <v/>
      </c>
      <c r="S187" s="112">
        <f t="shared" si="17"/>
        <v>25</v>
      </c>
      <c r="T187" t="str">
        <f t="shared" si="11"/>
        <v>LIMULES</v>
      </c>
    </row>
    <row r="188" spans="1:20" hidden="1" x14ac:dyDescent="0.25">
      <c r="A188" s="426" t="str">
        <f>IF('Recensement des Equipes'!$A73="","",'Recensement des Equipes'!$A73)</f>
        <v>LIMULES</v>
      </c>
      <c r="B188" s="119" t="str">
        <f>IF('Recensement des Equipes'!$C$163="","",'Recensement des Equipes'!$C$163)</f>
        <v/>
      </c>
      <c r="C188" s="110" t="str">
        <f>IF('Recensement des Equipes'!$D$163="","",'Recensement des Equipes'!$D$163)</f>
        <v/>
      </c>
      <c r="D188" s="112" t="str">
        <f>IF('Recensement des Equipes'!$E$163="","",'Recensement des Equipes'!$E$163)</f>
        <v/>
      </c>
      <c r="E188" s="168" t="str">
        <f>IF('Recensement des Equipes'!$G$163="","",'Recensement des Equipes'!$G$163)</f>
        <v/>
      </c>
      <c r="F188" s="119" t="str">
        <f t="shared" si="15"/>
        <v xml:space="preserve">-  </v>
      </c>
      <c r="G188" s="112" t="str">
        <f>IF(A188="","",VLOOKUP(A188,Equipes!$A$5:$J$26,10,FALSE))</f>
        <v>Classée/Trophée</v>
      </c>
      <c r="H188" s="276" t="str">
        <f>IF(ISNA(VLOOKUP($F188,'Classement-Equipe'!$M$7:$BB$206,H$4,FALSE))=FALSE,VLOOKUP($F188,'Classement-Equipe'!$M$7:$BB$206,H$4,FALSE),"")</f>
        <v/>
      </c>
      <c r="I188" s="110" t="str">
        <f>IF(ISNA(VLOOKUP($F188,'Classement-Equipe'!$M$7:$BB$206,I$4,FALSE))=FALSE,VLOOKUP($F188,'Classement-Equipe'!$M$7:$BB$206,I$4,FALSE),"")</f>
        <v/>
      </c>
      <c r="J188" s="110" t="str">
        <f>IF(ISNA(VLOOKUP($F188,'Classement-Equipe'!$M$7:$BB$206,J$4,FALSE))=FALSE,VLOOKUP($F188,'Classement-Equipe'!$M$7:$BB$206,J$4,FALSE),"")</f>
        <v/>
      </c>
      <c r="K188" s="110" t="str">
        <f>IF(ISNA(VLOOKUP($F188,'Classement-Equipe'!$M$7:$BB$206,K$4,FALSE))=FALSE,VLOOKUP($F188,'Classement-Equipe'!$M$7:$BB$206,K$4,FALSE),"")</f>
        <v/>
      </c>
      <c r="L188" s="110" t="str">
        <f>IF(ISNA(VLOOKUP($F188,'Classement-Equipe'!$M$7:$BB$206,L$4,FALSE))=FALSE,VLOOKUP($F188,'Classement-Equipe'!$M$7:$BB$206,L$4,FALSE),"")</f>
        <v/>
      </c>
      <c r="M188" s="110" t="str">
        <f>IF(ISNA(VLOOKUP($F188,'Classement-Equipe'!$M$7:$BB$206,M$4,FALSE))=FALSE,VLOOKUP($F188,'Classement-Equipe'!$M$7:$BB$206,M$4,FALSE),"")</f>
        <v/>
      </c>
      <c r="N188" s="110" t="str">
        <f>IF(ISNA(VLOOKUP($F188,'Classement-Equipe'!$M$7:$BB$206,N$4,FALSE))=FALSE,VLOOKUP($F188,'Classement-Equipe'!$M$7:$BB$206,N$4,FALSE),"")</f>
        <v/>
      </c>
      <c r="O188" s="247" t="str">
        <f>IF(ISNA(VLOOKUP($F188,'Classement-Equipe'!$M$7:$BB$206,O$4,FALSE))=FALSE,VLOOKUP($F188,'Classement-Equipe'!$M$7:$BB$206,O$4,FALSE),"")</f>
        <v/>
      </c>
      <c r="P188" s="119" t="str">
        <f>IF(ISNA(VLOOKUP($F188,'Classement-Equipe'!$M$7:$BB$206,P$4,FALSE))=FALSE,VLOOKUP($F188,'Classement-Equipe'!$M$7:$BB$206,P$4,FALSE),"")</f>
        <v/>
      </c>
      <c r="Q188" s="278">
        <f>IF(A188="","",IF(G188='Paramètres SERIES'!$K$12,SUMIF($A$6:$A$207,A188,$P$6:$P$207),""))</f>
        <v>0</v>
      </c>
      <c r="R188" s="110" t="str">
        <f t="shared" si="16"/>
        <v/>
      </c>
      <c r="S188" s="112">
        <f t="shared" si="17"/>
        <v>25</v>
      </c>
      <c r="T188" t="str">
        <f t="shared" si="11"/>
        <v>LIMULES</v>
      </c>
    </row>
    <row r="189" spans="1:20" hidden="1" x14ac:dyDescent="0.25">
      <c r="A189" s="426" t="str">
        <f>IF('Recensement des Equipes'!$A74="","",'Recensement des Equipes'!$A74)</f>
        <v>LIMULES</v>
      </c>
      <c r="B189" s="119" t="str">
        <f>IF('Recensement des Equipes'!$C$164="","",'Recensement des Equipes'!$C$164)</f>
        <v/>
      </c>
      <c r="C189" s="110" t="str">
        <f>IF('Recensement des Equipes'!$D$164="","",'Recensement des Equipes'!$D$164)</f>
        <v/>
      </c>
      <c r="D189" s="112" t="str">
        <f>IF('Recensement des Equipes'!$E$164="","",'Recensement des Equipes'!$E$164)</f>
        <v/>
      </c>
      <c r="E189" s="168" t="str">
        <f>IF('Recensement des Equipes'!$G$164="","",'Recensement des Equipes'!$G$164)</f>
        <v/>
      </c>
      <c r="F189" s="119" t="str">
        <f t="shared" si="15"/>
        <v xml:space="preserve">-  </v>
      </c>
      <c r="G189" s="112" t="str">
        <f>IF(A189="","",VLOOKUP(A189,Equipes!$A$5:$J$26,10,FALSE))</f>
        <v>Classée/Trophée</v>
      </c>
      <c r="H189" s="276" t="str">
        <f>IF(ISNA(VLOOKUP($F189,'Classement-Equipe'!$M$7:$BB$206,H$4,FALSE))=FALSE,VLOOKUP($F189,'Classement-Equipe'!$M$7:$BB$206,H$4,FALSE),"")</f>
        <v/>
      </c>
      <c r="I189" s="110" t="str">
        <f>IF(ISNA(VLOOKUP($F189,'Classement-Equipe'!$M$7:$BB$206,I$4,FALSE))=FALSE,VLOOKUP($F189,'Classement-Equipe'!$M$7:$BB$206,I$4,FALSE),"")</f>
        <v/>
      </c>
      <c r="J189" s="110" t="str">
        <f>IF(ISNA(VLOOKUP($F189,'Classement-Equipe'!$M$7:$BB$206,J$4,FALSE))=FALSE,VLOOKUP($F189,'Classement-Equipe'!$M$7:$BB$206,J$4,FALSE),"")</f>
        <v/>
      </c>
      <c r="K189" s="110" t="str">
        <f>IF(ISNA(VLOOKUP($F189,'Classement-Equipe'!$M$7:$BB$206,K$4,FALSE))=FALSE,VLOOKUP($F189,'Classement-Equipe'!$M$7:$BB$206,K$4,FALSE),"")</f>
        <v/>
      </c>
      <c r="L189" s="110" t="str">
        <f>IF(ISNA(VLOOKUP($F189,'Classement-Equipe'!$M$7:$BB$206,L$4,FALSE))=FALSE,VLOOKUP($F189,'Classement-Equipe'!$M$7:$BB$206,L$4,FALSE),"")</f>
        <v/>
      </c>
      <c r="M189" s="110" t="str">
        <f>IF(ISNA(VLOOKUP($F189,'Classement-Equipe'!$M$7:$BB$206,M$4,FALSE))=FALSE,VLOOKUP($F189,'Classement-Equipe'!$M$7:$BB$206,M$4,FALSE),"")</f>
        <v/>
      </c>
      <c r="N189" s="110" t="str">
        <f>IF(ISNA(VLOOKUP($F189,'Classement-Equipe'!$M$7:$BB$206,N$4,FALSE))=FALSE,VLOOKUP($F189,'Classement-Equipe'!$M$7:$BB$206,N$4,FALSE),"")</f>
        <v/>
      </c>
      <c r="O189" s="247" t="str">
        <f>IF(ISNA(VLOOKUP($F189,'Classement-Equipe'!$M$7:$BB$206,O$4,FALSE))=FALSE,VLOOKUP($F189,'Classement-Equipe'!$M$7:$BB$206,O$4,FALSE),"")</f>
        <v/>
      </c>
      <c r="P189" s="119" t="str">
        <f>IF(ISNA(VLOOKUP($F189,'Classement-Equipe'!$M$7:$BB$206,P$4,FALSE))=FALSE,VLOOKUP($F189,'Classement-Equipe'!$M$7:$BB$206,P$4,FALSE),"")</f>
        <v/>
      </c>
      <c r="Q189" s="278">
        <f>IF(A189="","",IF(G189='Paramètres SERIES'!$K$12,SUMIF($A$6:$A$207,A189,$P$6:$P$207),""))</f>
        <v>0</v>
      </c>
      <c r="R189" s="110" t="str">
        <f t="shared" si="16"/>
        <v/>
      </c>
      <c r="S189" s="112">
        <f t="shared" si="17"/>
        <v>25</v>
      </c>
      <c r="T189" t="str">
        <f t="shared" si="11"/>
        <v>LIMULES</v>
      </c>
    </row>
    <row r="190" spans="1:20" hidden="1" x14ac:dyDescent="0.25">
      <c r="A190" s="426" t="str">
        <f>IF('Recensement des Equipes'!$A75="","",'Recensement des Equipes'!$A75)</f>
        <v>Savoy'OuBien?</v>
      </c>
      <c r="B190" s="119" t="str">
        <f>IF('Recensement des Equipes'!$C$165="","",'Recensement des Equipes'!$C$165)</f>
        <v/>
      </c>
      <c r="C190" s="110" t="str">
        <f>IF('Recensement des Equipes'!$D$165="","",'Recensement des Equipes'!$D$165)</f>
        <v/>
      </c>
      <c r="D190" s="112" t="str">
        <f>IF('Recensement des Equipes'!$E$165="","",'Recensement des Equipes'!$E$165)</f>
        <v/>
      </c>
      <c r="E190" s="168" t="str">
        <f>IF('Recensement des Equipes'!$G$165="","",'Recensement des Equipes'!$G$165)</f>
        <v/>
      </c>
      <c r="F190" s="119" t="str">
        <f t="shared" si="15"/>
        <v xml:space="preserve">-  </v>
      </c>
      <c r="G190" s="112" t="str">
        <f>IF(A190="","",VLOOKUP(A190,Equipes!$A$5:$J$26,10,FALSE))</f>
        <v>Classée/Trophée</v>
      </c>
      <c r="H190" s="276" t="str">
        <f>IF(ISNA(VLOOKUP($F190,'Classement-Equipe'!$M$7:$BB$206,H$4,FALSE))=FALSE,VLOOKUP($F190,'Classement-Equipe'!$M$7:$BB$206,H$4,FALSE),"")</f>
        <v/>
      </c>
      <c r="I190" s="110" t="str">
        <f>IF(ISNA(VLOOKUP($F190,'Classement-Equipe'!$M$7:$BB$206,I$4,FALSE))=FALSE,VLOOKUP($F190,'Classement-Equipe'!$M$7:$BB$206,I$4,FALSE),"")</f>
        <v/>
      </c>
      <c r="J190" s="110" t="str">
        <f>IF(ISNA(VLOOKUP($F190,'Classement-Equipe'!$M$7:$BB$206,J$4,FALSE))=FALSE,VLOOKUP($F190,'Classement-Equipe'!$M$7:$BB$206,J$4,FALSE),"")</f>
        <v/>
      </c>
      <c r="K190" s="110" t="str">
        <f>IF(ISNA(VLOOKUP($F190,'Classement-Equipe'!$M$7:$BB$206,K$4,FALSE))=FALSE,VLOOKUP($F190,'Classement-Equipe'!$M$7:$BB$206,K$4,FALSE),"")</f>
        <v/>
      </c>
      <c r="L190" s="110" t="str">
        <f>IF(ISNA(VLOOKUP($F190,'Classement-Equipe'!$M$7:$BB$206,L$4,FALSE))=FALSE,VLOOKUP($F190,'Classement-Equipe'!$M$7:$BB$206,L$4,FALSE),"")</f>
        <v/>
      </c>
      <c r="M190" s="110" t="str">
        <f>IF(ISNA(VLOOKUP($F190,'Classement-Equipe'!$M$7:$BB$206,M$4,FALSE))=FALSE,VLOOKUP($F190,'Classement-Equipe'!$M$7:$BB$206,M$4,FALSE),"")</f>
        <v/>
      </c>
      <c r="N190" s="110" t="str">
        <f>IF(ISNA(VLOOKUP($F190,'Classement-Equipe'!$M$7:$BB$206,N$4,FALSE))=FALSE,VLOOKUP($F190,'Classement-Equipe'!$M$7:$BB$206,N$4,FALSE),"")</f>
        <v/>
      </c>
      <c r="O190" s="247" t="str">
        <f>IF(ISNA(VLOOKUP($F190,'Classement-Equipe'!$M$7:$BB$206,O$4,FALSE))=FALSE,VLOOKUP($F190,'Classement-Equipe'!$M$7:$BB$206,O$4,FALSE),"")</f>
        <v/>
      </c>
      <c r="P190" s="119" t="str">
        <f>IF(ISNA(VLOOKUP($F190,'Classement-Equipe'!$M$7:$BB$206,P$4,FALSE))=FALSE,VLOOKUP($F190,'Classement-Equipe'!$M$7:$BB$206,P$4,FALSE),"")</f>
        <v/>
      </c>
      <c r="Q190" s="278">
        <f>IF(A190="","",IF(G190='Paramètres SERIES'!$K$12,SUMIF($A$6:$A$207,A190,$P$6:$P$207),""))</f>
        <v>0</v>
      </c>
      <c r="R190" s="110">
        <f t="shared" si="16"/>
        <v>0</v>
      </c>
      <c r="S190" s="112">
        <f t="shared" si="17"/>
        <v>26</v>
      </c>
      <c r="T190" t="str">
        <f t="shared" si="11"/>
        <v>Savoy'OuBien?</v>
      </c>
    </row>
    <row r="191" spans="1:20" hidden="1" x14ac:dyDescent="0.25">
      <c r="A191" s="426" t="str">
        <f>IF('Recensement des Equipes'!$A76="","",'Recensement des Equipes'!$A76)</f>
        <v>Savoy'OuBien?</v>
      </c>
      <c r="B191" s="119" t="str">
        <f>IF('Recensement des Equipes'!$C$166="","",'Recensement des Equipes'!$C$166)</f>
        <v/>
      </c>
      <c r="C191" s="110" t="str">
        <f>IF('Recensement des Equipes'!$D$166="","",'Recensement des Equipes'!$D$166)</f>
        <v/>
      </c>
      <c r="D191" s="112" t="str">
        <f>IF('Recensement des Equipes'!$E$166="","",'Recensement des Equipes'!$E$166)</f>
        <v/>
      </c>
      <c r="E191" s="168" t="str">
        <f>IF('Recensement des Equipes'!$G$166="","",'Recensement des Equipes'!$G$166)</f>
        <v/>
      </c>
      <c r="F191" s="119" t="str">
        <f t="shared" si="15"/>
        <v xml:space="preserve">-  </v>
      </c>
      <c r="G191" s="112" t="str">
        <f>IF(A191="","",VLOOKUP(A191,Equipes!$A$5:$J$26,10,FALSE))</f>
        <v>Classée/Trophée</v>
      </c>
      <c r="H191" s="276" t="str">
        <f>IF(ISNA(VLOOKUP($F191,'Classement-Equipe'!$M$7:$BB$206,H$4,FALSE))=FALSE,VLOOKUP($F191,'Classement-Equipe'!$M$7:$BB$206,H$4,FALSE),"")</f>
        <v/>
      </c>
      <c r="I191" s="110" t="str">
        <f>IF(ISNA(VLOOKUP($F191,'Classement-Equipe'!$M$7:$BB$206,I$4,FALSE))=FALSE,VLOOKUP($F191,'Classement-Equipe'!$M$7:$BB$206,I$4,FALSE),"")</f>
        <v/>
      </c>
      <c r="J191" s="110" t="str">
        <f>IF(ISNA(VLOOKUP($F191,'Classement-Equipe'!$M$7:$BB$206,J$4,FALSE))=FALSE,VLOOKUP($F191,'Classement-Equipe'!$M$7:$BB$206,J$4,FALSE),"")</f>
        <v/>
      </c>
      <c r="K191" s="110" t="str">
        <f>IF(ISNA(VLOOKUP($F191,'Classement-Equipe'!$M$7:$BB$206,K$4,FALSE))=FALSE,VLOOKUP($F191,'Classement-Equipe'!$M$7:$BB$206,K$4,FALSE),"")</f>
        <v/>
      </c>
      <c r="L191" s="110" t="str">
        <f>IF(ISNA(VLOOKUP($F191,'Classement-Equipe'!$M$7:$BB$206,L$4,FALSE))=FALSE,VLOOKUP($F191,'Classement-Equipe'!$M$7:$BB$206,L$4,FALSE),"")</f>
        <v/>
      </c>
      <c r="M191" s="110" t="str">
        <f>IF(ISNA(VLOOKUP($F191,'Classement-Equipe'!$M$7:$BB$206,M$4,FALSE))=FALSE,VLOOKUP($F191,'Classement-Equipe'!$M$7:$BB$206,M$4,FALSE),"")</f>
        <v/>
      </c>
      <c r="N191" s="110" t="str">
        <f>IF(ISNA(VLOOKUP($F191,'Classement-Equipe'!$M$7:$BB$206,N$4,FALSE))=FALSE,VLOOKUP($F191,'Classement-Equipe'!$M$7:$BB$206,N$4,FALSE),"")</f>
        <v/>
      </c>
      <c r="O191" s="247" t="str">
        <f>IF(ISNA(VLOOKUP($F191,'Classement-Equipe'!$M$7:$BB$206,O$4,FALSE))=FALSE,VLOOKUP($F191,'Classement-Equipe'!$M$7:$BB$206,O$4,FALSE),"")</f>
        <v/>
      </c>
      <c r="P191" s="119" t="str">
        <f>IF(ISNA(VLOOKUP($F191,'Classement-Equipe'!$M$7:$BB$206,P$4,FALSE))=FALSE,VLOOKUP($F191,'Classement-Equipe'!$M$7:$BB$206,P$4,FALSE),"")</f>
        <v/>
      </c>
      <c r="Q191" s="278">
        <f>IF(A191="","",IF(G191='Paramètres SERIES'!$K$12,SUMIF($A$6:$A$207,A191,$P$6:$P$207),""))</f>
        <v>0</v>
      </c>
      <c r="R191" s="110" t="str">
        <f t="shared" si="16"/>
        <v/>
      </c>
      <c r="S191" s="112">
        <f t="shared" si="17"/>
        <v>26</v>
      </c>
      <c r="T191" t="str">
        <f t="shared" si="11"/>
        <v>Savoy'OuBien?</v>
      </c>
    </row>
    <row r="192" spans="1:20" x14ac:dyDescent="0.25">
      <c r="A192" s="426" t="str">
        <f>IF('Recensement des Equipes'!$A79="","",'Recensement des Equipes'!$A79)</f>
        <v>Savoy'OuBien?</v>
      </c>
      <c r="B192" s="119" t="str">
        <f>IF('Recensement des Equipes'!$C$169="","",'Recensement des Equipes'!$C$169)</f>
        <v/>
      </c>
      <c r="C192" s="110" t="str">
        <f>IF('Recensement des Equipes'!$D$169="","",'Recensement des Equipes'!$D$169)</f>
        <v/>
      </c>
      <c r="D192" s="112" t="str">
        <f>IF('Recensement des Equipes'!$E$169="","",'Recensement des Equipes'!$E$169)</f>
        <v/>
      </c>
      <c r="E192" s="168" t="str">
        <f>IF('Recensement des Equipes'!$G$169="","",'Recensement des Equipes'!$G$169)</f>
        <v/>
      </c>
      <c r="F192" s="119" t="str">
        <f t="shared" si="15"/>
        <v xml:space="preserve">-  </v>
      </c>
      <c r="G192" s="112" t="str">
        <f>IF(A192="","",VLOOKUP(A192,Equipes!$A$5:$J$26,10,FALSE))</f>
        <v>Classée/Trophée</v>
      </c>
      <c r="H192" s="276" t="str">
        <f>IF(ISNA(VLOOKUP($F192,'Classement-Equipe'!$M$7:$BB$206,H$4,FALSE))=FALSE,VLOOKUP($F192,'Classement-Equipe'!$M$7:$BB$206,H$4,FALSE),"")</f>
        <v/>
      </c>
      <c r="I192" s="110" t="str">
        <f>IF(ISNA(VLOOKUP($F192,'Classement-Equipe'!$M$7:$BB$206,I$4,FALSE))=FALSE,VLOOKUP($F192,'Classement-Equipe'!$M$7:$BB$206,I$4,FALSE),"")</f>
        <v/>
      </c>
      <c r="J192" s="110" t="str">
        <f>IF(ISNA(VLOOKUP($F192,'Classement-Equipe'!$M$7:$BB$206,J$4,FALSE))=FALSE,VLOOKUP($F192,'Classement-Equipe'!$M$7:$BB$206,J$4,FALSE),"")</f>
        <v/>
      </c>
      <c r="K192" s="110" t="str">
        <f>IF(ISNA(VLOOKUP($F192,'Classement-Equipe'!$M$7:$BB$206,K$4,FALSE))=FALSE,VLOOKUP($F192,'Classement-Equipe'!$M$7:$BB$206,K$4,FALSE),"")</f>
        <v/>
      </c>
      <c r="L192" s="110" t="str">
        <f>IF(ISNA(VLOOKUP($F192,'Classement-Equipe'!$M$7:$BB$206,L$4,FALSE))=FALSE,VLOOKUP($F192,'Classement-Equipe'!$M$7:$BB$206,L$4,FALSE),"")</f>
        <v/>
      </c>
      <c r="M192" s="110" t="str">
        <f>IF(ISNA(VLOOKUP($F192,'Classement-Equipe'!$M$7:$BB$206,M$4,FALSE))=FALSE,VLOOKUP($F192,'Classement-Equipe'!$M$7:$BB$206,M$4,FALSE),"")</f>
        <v/>
      </c>
      <c r="N192" s="110" t="str">
        <f>IF(ISNA(VLOOKUP($F192,'Classement-Equipe'!$M$7:$BB$206,N$4,FALSE))=FALSE,VLOOKUP($F192,'Classement-Equipe'!$M$7:$BB$206,N$4,FALSE),"")</f>
        <v/>
      </c>
      <c r="O192" s="247" t="str">
        <f>IF(ISNA(VLOOKUP($F192,'Classement-Equipe'!$M$7:$BB$206,O$4,FALSE))=FALSE,VLOOKUP($F192,'Classement-Equipe'!$M$7:$BB$206,O$4,FALSE),"")</f>
        <v/>
      </c>
      <c r="P192" s="119" t="str">
        <f>IF(ISNA(VLOOKUP($F192,'Classement-Equipe'!$M$7:$BB$206,P$4,FALSE))=FALSE,VLOOKUP($F192,'Classement-Equipe'!$M$7:$BB$206,P$4,FALSE),"")</f>
        <v/>
      </c>
      <c r="Q192" s="278">
        <f>IF(A192="","",IF(G192='Paramètres SERIES'!$K$12,SUMIF($A$6:$A$207,A192,$P$6:$P$207),""))</f>
        <v>0</v>
      </c>
      <c r="R192" s="110" t="str">
        <f t="shared" si="16"/>
        <v/>
      </c>
      <c r="S192" s="112">
        <f t="shared" si="17"/>
        <v>26</v>
      </c>
      <c r="T192" t="str">
        <f t="shared" si="11"/>
        <v>Savoy'OuBien?</v>
      </c>
    </row>
    <row r="193" spans="1:20" hidden="1" x14ac:dyDescent="0.25">
      <c r="A193" s="426" t="str">
        <f>IF('Recensement des Equipes'!$A80="","",'Recensement des Equipes'!$A80)</f>
        <v>Savoy'OuBien?</v>
      </c>
      <c r="B193" s="119" t="str">
        <f>IF('Recensement des Equipes'!$C$170="","",'Recensement des Equipes'!$C$170)</f>
        <v/>
      </c>
      <c r="C193" s="110" t="str">
        <f>IF('Recensement des Equipes'!$D$170="","",'Recensement des Equipes'!$D$170)</f>
        <v/>
      </c>
      <c r="D193" s="112" t="str">
        <f>IF('Recensement des Equipes'!$E$170="","",'Recensement des Equipes'!$E$170)</f>
        <v/>
      </c>
      <c r="E193" s="168" t="str">
        <f>IF('Recensement des Equipes'!$G$170="","",'Recensement des Equipes'!$G$170)</f>
        <v/>
      </c>
      <c r="F193" s="119" t="str">
        <f t="shared" si="15"/>
        <v xml:space="preserve">-  </v>
      </c>
      <c r="G193" s="112" t="str">
        <f>IF(A193="","",VLOOKUP(A193,Equipes!$A$5:$J$26,10,FALSE))</f>
        <v>Classée/Trophée</v>
      </c>
      <c r="H193" s="276" t="str">
        <f>IF(ISNA(VLOOKUP($F193,'Classement-Equipe'!$M$7:$BB$206,H$4,FALSE))=FALSE,VLOOKUP($F193,'Classement-Equipe'!$M$7:$BB$206,H$4,FALSE),"")</f>
        <v/>
      </c>
      <c r="I193" s="110" t="str">
        <f>IF(ISNA(VLOOKUP($F193,'Classement-Equipe'!$M$7:$BB$206,I$4,FALSE))=FALSE,VLOOKUP($F193,'Classement-Equipe'!$M$7:$BB$206,I$4,FALSE),"")</f>
        <v/>
      </c>
      <c r="J193" s="110" t="str">
        <f>IF(ISNA(VLOOKUP($F193,'Classement-Equipe'!$M$7:$BB$206,J$4,FALSE))=FALSE,VLOOKUP($F193,'Classement-Equipe'!$M$7:$BB$206,J$4,FALSE),"")</f>
        <v/>
      </c>
      <c r="K193" s="110" t="str">
        <f>IF(ISNA(VLOOKUP($F193,'Classement-Equipe'!$M$7:$BB$206,K$4,FALSE))=FALSE,VLOOKUP($F193,'Classement-Equipe'!$M$7:$BB$206,K$4,FALSE),"")</f>
        <v/>
      </c>
      <c r="L193" s="110" t="str">
        <f>IF(ISNA(VLOOKUP($F193,'Classement-Equipe'!$M$7:$BB$206,L$4,FALSE))=FALSE,VLOOKUP($F193,'Classement-Equipe'!$M$7:$BB$206,L$4,FALSE),"")</f>
        <v/>
      </c>
      <c r="M193" s="110" t="str">
        <f>IF(ISNA(VLOOKUP($F193,'Classement-Equipe'!$M$7:$BB$206,M$4,FALSE))=FALSE,VLOOKUP($F193,'Classement-Equipe'!$M$7:$BB$206,M$4,FALSE),"")</f>
        <v/>
      </c>
      <c r="N193" s="110" t="str">
        <f>IF(ISNA(VLOOKUP($F193,'Classement-Equipe'!$M$7:$BB$206,N$4,FALSE))=FALSE,VLOOKUP($F193,'Classement-Equipe'!$M$7:$BB$206,N$4,FALSE),"")</f>
        <v/>
      </c>
      <c r="O193" s="247" t="str">
        <f>IF(ISNA(VLOOKUP($F193,'Classement-Equipe'!$M$7:$BB$206,O$4,FALSE))=FALSE,VLOOKUP($F193,'Classement-Equipe'!$M$7:$BB$206,O$4,FALSE),"")</f>
        <v/>
      </c>
      <c r="P193" s="119" t="str">
        <f>IF(ISNA(VLOOKUP($F193,'Classement-Equipe'!$M$7:$BB$206,P$4,FALSE))=FALSE,VLOOKUP($F193,'Classement-Equipe'!$M$7:$BB$206,P$4,FALSE),"")</f>
        <v/>
      </c>
      <c r="Q193" s="278">
        <f>IF(A193="","",IF(G193='Paramètres SERIES'!$K$12,SUMIF($A$6:$A$207,A193,$P$6:$P$207),""))</f>
        <v>0</v>
      </c>
      <c r="R193" s="110" t="str">
        <f t="shared" si="16"/>
        <v/>
      </c>
      <c r="S193" s="112">
        <f t="shared" si="17"/>
        <v>26</v>
      </c>
      <c r="T193" t="str">
        <f t="shared" si="11"/>
        <v>Savoy'OuBien?</v>
      </c>
    </row>
    <row r="194" spans="1:20" hidden="1" x14ac:dyDescent="0.25">
      <c r="A194" s="426" t="str">
        <f>IF('Recensement des Equipes'!$A81="","",'Recensement des Equipes'!$A81)</f>
        <v>Savoy'OuBien?</v>
      </c>
      <c r="B194" s="119" t="str">
        <f>IF('Recensement des Equipes'!$C$171="","",'Recensement des Equipes'!$C$171)</f>
        <v/>
      </c>
      <c r="C194" s="110" t="str">
        <f>IF('Recensement des Equipes'!$D$171="","",'Recensement des Equipes'!$D$171)</f>
        <v/>
      </c>
      <c r="D194" s="112" t="str">
        <f>IF('Recensement des Equipes'!$E$171="","",'Recensement des Equipes'!$E$171)</f>
        <v/>
      </c>
      <c r="E194" s="168" t="str">
        <f>IF('Recensement des Equipes'!$G$171="","",'Recensement des Equipes'!$G$171)</f>
        <v/>
      </c>
      <c r="F194" s="119" t="str">
        <f t="shared" si="15"/>
        <v xml:space="preserve">-  </v>
      </c>
      <c r="G194" s="112" t="str">
        <f>IF(A194="","",VLOOKUP(A194,Equipes!$A$5:$J$26,10,FALSE))</f>
        <v>Classée/Trophée</v>
      </c>
      <c r="H194" s="276" t="str">
        <f>IF(ISNA(VLOOKUP($F194,'Classement-Equipe'!$M$7:$BB$206,H$4,FALSE))=FALSE,VLOOKUP($F194,'Classement-Equipe'!$M$7:$BB$206,H$4,FALSE),"")</f>
        <v/>
      </c>
      <c r="I194" s="110" t="str">
        <f>IF(ISNA(VLOOKUP($F194,'Classement-Equipe'!$M$7:$BB$206,I$4,FALSE))=FALSE,VLOOKUP($F194,'Classement-Equipe'!$M$7:$BB$206,I$4,FALSE),"")</f>
        <v/>
      </c>
      <c r="J194" s="110" t="str">
        <f>IF(ISNA(VLOOKUP($F194,'Classement-Equipe'!$M$7:$BB$206,J$4,FALSE))=FALSE,VLOOKUP($F194,'Classement-Equipe'!$M$7:$BB$206,J$4,FALSE),"")</f>
        <v/>
      </c>
      <c r="K194" s="110" t="str">
        <f>IF(ISNA(VLOOKUP($F194,'Classement-Equipe'!$M$7:$BB$206,K$4,FALSE))=FALSE,VLOOKUP($F194,'Classement-Equipe'!$M$7:$BB$206,K$4,FALSE),"")</f>
        <v/>
      </c>
      <c r="L194" s="110" t="str">
        <f>IF(ISNA(VLOOKUP($F194,'Classement-Equipe'!$M$7:$BB$206,L$4,FALSE))=FALSE,VLOOKUP($F194,'Classement-Equipe'!$M$7:$BB$206,L$4,FALSE),"")</f>
        <v/>
      </c>
      <c r="M194" s="110" t="str">
        <f>IF(ISNA(VLOOKUP($F194,'Classement-Equipe'!$M$7:$BB$206,M$4,FALSE))=FALSE,VLOOKUP($F194,'Classement-Equipe'!$M$7:$BB$206,M$4,FALSE),"")</f>
        <v/>
      </c>
      <c r="N194" s="110" t="str">
        <f>IF(ISNA(VLOOKUP($F194,'Classement-Equipe'!$M$7:$BB$206,N$4,FALSE))=FALSE,VLOOKUP($F194,'Classement-Equipe'!$M$7:$BB$206,N$4,FALSE),"")</f>
        <v/>
      </c>
      <c r="O194" s="247" t="str">
        <f>IF(ISNA(VLOOKUP($F194,'Classement-Equipe'!$M$7:$BB$206,O$4,FALSE))=FALSE,VLOOKUP($F194,'Classement-Equipe'!$M$7:$BB$206,O$4,FALSE),"")</f>
        <v/>
      </c>
      <c r="P194" s="119" t="str">
        <f>IF(ISNA(VLOOKUP($F194,'Classement-Equipe'!$M$7:$BB$206,P$4,FALSE))=FALSE,VLOOKUP($F194,'Classement-Equipe'!$M$7:$BB$206,P$4,FALSE),"")</f>
        <v/>
      </c>
      <c r="Q194" s="278">
        <f>IF(A194="","",IF(G194='Paramètres SERIES'!$K$12,SUMIF($A$6:$A$207,A194,$P$6:$P$207),""))</f>
        <v>0</v>
      </c>
      <c r="R194" s="110" t="str">
        <f t="shared" si="16"/>
        <v/>
      </c>
      <c r="S194" s="112">
        <f t="shared" si="17"/>
        <v>26</v>
      </c>
      <c r="T194" t="str">
        <f t="shared" si="11"/>
        <v>Savoy'OuBien?</v>
      </c>
    </row>
    <row r="195" spans="1:20" hidden="1" x14ac:dyDescent="0.25">
      <c r="A195" s="426" t="str">
        <f>IF('Recensement des Equipes'!$A82="","",'Recensement des Equipes'!$A82)</f>
        <v>Savoy'OuBien?</v>
      </c>
      <c r="B195" s="119" t="str">
        <f>IF('Recensement des Equipes'!$C$172="","",'Recensement des Equipes'!$C$172)</f>
        <v/>
      </c>
      <c r="C195" s="110" t="str">
        <f>IF('Recensement des Equipes'!$D$172="","",'Recensement des Equipes'!$D$172)</f>
        <v/>
      </c>
      <c r="D195" s="112" t="str">
        <f>IF('Recensement des Equipes'!$E$172="","",'Recensement des Equipes'!$E$172)</f>
        <v/>
      </c>
      <c r="E195" s="168" t="str">
        <f>IF('Recensement des Equipes'!$G$172="","",'Recensement des Equipes'!$G$172)</f>
        <v/>
      </c>
      <c r="F195" s="119" t="str">
        <f t="shared" si="15"/>
        <v xml:space="preserve">-  </v>
      </c>
      <c r="G195" s="112" t="str">
        <f>IF(A195="","",VLOOKUP(A195,Equipes!$A$5:$J$26,10,FALSE))</f>
        <v>Classée/Trophée</v>
      </c>
      <c r="H195" s="276" t="str">
        <f>IF(ISNA(VLOOKUP($F195,'Classement-Equipe'!$M$7:$BB$206,H$4,FALSE))=FALSE,VLOOKUP($F195,'Classement-Equipe'!$M$7:$BB$206,H$4,FALSE),"")</f>
        <v/>
      </c>
      <c r="I195" s="110" t="str">
        <f>IF(ISNA(VLOOKUP($F195,'Classement-Equipe'!$M$7:$BB$206,I$4,FALSE))=FALSE,VLOOKUP($F195,'Classement-Equipe'!$M$7:$BB$206,I$4,FALSE),"")</f>
        <v/>
      </c>
      <c r="J195" s="110" t="str">
        <f>IF(ISNA(VLOOKUP($F195,'Classement-Equipe'!$M$7:$BB$206,J$4,FALSE))=FALSE,VLOOKUP($F195,'Classement-Equipe'!$M$7:$BB$206,J$4,FALSE),"")</f>
        <v/>
      </c>
      <c r="K195" s="110" t="str">
        <f>IF(ISNA(VLOOKUP($F195,'Classement-Equipe'!$M$7:$BB$206,K$4,FALSE))=FALSE,VLOOKUP($F195,'Classement-Equipe'!$M$7:$BB$206,K$4,FALSE),"")</f>
        <v/>
      </c>
      <c r="L195" s="110" t="str">
        <f>IF(ISNA(VLOOKUP($F195,'Classement-Equipe'!$M$7:$BB$206,L$4,FALSE))=FALSE,VLOOKUP($F195,'Classement-Equipe'!$M$7:$BB$206,L$4,FALSE),"")</f>
        <v/>
      </c>
      <c r="M195" s="110" t="str">
        <f>IF(ISNA(VLOOKUP($F195,'Classement-Equipe'!$M$7:$BB$206,M$4,FALSE))=FALSE,VLOOKUP($F195,'Classement-Equipe'!$M$7:$BB$206,M$4,FALSE),"")</f>
        <v/>
      </c>
      <c r="N195" s="110" t="str">
        <f>IF(ISNA(VLOOKUP($F195,'Classement-Equipe'!$M$7:$BB$206,N$4,FALSE))=FALSE,VLOOKUP($F195,'Classement-Equipe'!$M$7:$BB$206,N$4,FALSE),"")</f>
        <v/>
      </c>
      <c r="O195" s="247" t="str">
        <f>IF(ISNA(VLOOKUP($F195,'Classement-Equipe'!$M$7:$BB$206,O$4,FALSE))=FALSE,VLOOKUP($F195,'Classement-Equipe'!$M$7:$BB$206,O$4,FALSE),"")</f>
        <v/>
      </c>
      <c r="P195" s="119" t="str">
        <f>IF(ISNA(VLOOKUP($F195,'Classement-Equipe'!$M$7:$BB$206,P$4,FALSE))=FALSE,VLOOKUP($F195,'Classement-Equipe'!$M$7:$BB$206,P$4,FALSE),"")</f>
        <v/>
      </c>
      <c r="Q195" s="278">
        <f>IF(A195="","",IF(G195='Paramètres SERIES'!$K$12,SUMIF($A$6:$A$207,A195,$P$6:$P$207),""))</f>
        <v>0</v>
      </c>
      <c r="R195" s="110" t="str">
        <f t="shared" si="16"/>
        <v/>
      </c>
      <c r="S195" s="112">
        <f t="shared" si="17"/>
        <v>26</v>
      </c>
      <c r="T195" t="str">
        <f t="shared" si="11"/>
        <v>Savoy'OuBien?</v>
      </c>
    </row>
    <row r="196" spans="1:20" hidden="1" x14ac:dyDescent="0.25">
      <c r="A196" s="426" t="str">
        <f>IF('Recensement des Equipes'!$A83="","",'Recensement des Equipes'!$A83)</f>
        <v>Savoy'OuBien?</v>
      </c>
      <c r="B196" s="119" t="str">
        <f>IF('Recensement des Equipes'!$C$173="","",'Recensement des Equipes'!$C$173)</f>
        <v/>
      </c>
      <c r="C196" s="110" t="str">
        <f>IF('Recensement des Equipes'!$D$173="","",'Recensement des Equipes'!$D$173)</f>
        <v/>
      </c>
      <c r="D196" s="112" t="str">
        <f>IF('Recensement des Equipes'!$E$173="","",'Recensement des Equipes'!$E$173)</f>
        <v/>
      </c>
      <c r="E196" s="168" t="str">
        <f>IF('Recensement des Equipes'!$G$173="","",'Recensement des Equipes'!$G$173)</f>
        <v/>
      </c>
      <c r="F196" s="119" t="str">
        <f t="shared" si="15"/>
        <v xml:space="preserve">-  </v>
      </c>
      <c r="G196" s="112" t="str">
        <f>IF(A196="","",VLOOKUP(A196,Equipes!$A$5:$J$26,10,FALSE))</f>
        <v>Classée/Trophée</v>
      </c>
      <c r="H196" s="276" t="str">
        <f>IF(ISNA(VLOOKUP($F196,'Classement-Equipe'!$M$7:$BB$206,H$4,FALSE))=FALSE,VLOOKUP($F196,'Classement-Equipe'!$M$7:$BB$206,H$4,FALSE),"")</f>
        <v/>
      </c>
      <c r="I196" s="110" t="str">
        <f>IF(ISNA(VLOOKUP($F196,'Classement-Equipe'!$M$7:$BB$206,I$4,FALSE))=FALSE,VLOOKUP($F196,'Classement-Equipe'!$M$7:$BB$206,I$4,FALSE),"")</f>
        <v/>
      </c>
      <c r="J196" s="110" t="str">
        <f>IF(ISNA(VLOOKUP($F196,'Classement-Equipe'!$M$7:$BB$206,J$4,FALSE))=FALSE,VLOOKUP($F196,'Classement-Equipe'!$M$7:$BB$206,J$4,FALSE),"")</f>
        <v/>
      </c>
      <c r="K196" s="110" t="str">
        <f>IF(ISNA(VLOOKUP($F196,'Classement-Equipe'!$M$7:$BB$206,K$4,FALSE))=FALSE,VLOOKUP($F196,'Classement-Equipe'!$M$7:$BB$206,K$4,FALSE),"")</f>
        <v/>
      </c>
      <c r="L196" s="110" t="str">
        <f>IF(ISNA(VLOOKUP($F196,'Classement-Equipe'!$M$7:$BB$206,L$4,FALSE))=FALSE,VLOOKUP($F196,'Classement-Equipe'!$M$7:$BB$206,L$4,FALSE),"")</f>
        <v/>
      </c>
      <c r="M196" s="110" t="str">
        <f>IF(ISNA(VLOOKUP($F196,'Classement-Equipe'!$M$7:$BB$206,M$4,FALSE))=FALSE,VLOOKUP($F196,'Classement-Equipe'!$M$7:$BB$206,M$4,FALSE),"")</f>
        <v/>
      </c>
      <c r="N196" s="110" t="str">
        <f>IF(ISNA(VLOOKUP($F196,'Classement-Equipe'!$M$7:$BB$206,N$4,FALSE))=FALSE,VLOOKUP($F196,'Classement-Equipe'!$M$7:$BB$206,N$4,FALSE),"")</f>
        <v/>
      </c>
      <c r="O196" s="247" t="str">
        <f>IF(ISNA(VLOOKUP($F196,'Classement-Equipe'!$M$7:$BB$206,O$4,FALSE))=FALSE,VLOOKUP($F196,'Classement-Equipe'!$M$7:$BB$206,O$4,FALSE),"")</f>
        <v/>
      </c>
      <c r="P196" s="119" t="str">
        <f>IF(ISNA(VLOOKUP($F196,'Classement-Equipe'!$M$7:$BB$206,P$4,FALSE))=FALSE,VLOOKUP($F196,'Classement-Equipe'!$M$7:$BB$206,P$4,FALSE),"")</f>
        <v/>
      </c>
      <c r="Q196" s="278">
        <f>IF(A196="","",IF(G196='Paramètres SERIES'!$K$12,SUMIF($A$6:$A$207,A196,$P$6:$P$207),""))</f>
        <v>0</v>
      </c>
      <c r="R196" s="110" t="str">
        <f t="shared" si="16"/>
        <v/>
      </c>
      <c r="S196" s="112">
        <f t="shared" si="17"/>
        <v>26</v>
      </c>
      <c r="T196" t="str">
        <f t="shared" si="11"/>
        <v>Savoy'OuBien?</v>
      </c>
    </row>
    <row r="197" spans="1:20" hidden="1" x14ac:dyDescent="0.25">
      <c r="A197" s="426" t="str">
        <f>IF('Recensement des Equipes'!$A84="","",'Recensement des Equipes'!$A84)</f>
        <v>Savoy'OuBien?</v>
      </c>
      <c r="B197" s="119" t="str">
        <f>IF('Recensement des Equipes'!$C$174="","",'Recensement des Equipes'!$C$174)</f>
        <v/>
      </c>
      <c r="C197" s="110" t="str">
        <f>IF('Recensement des Equipes'!$D$174="","",'Recensement des Equipes'!$D$174)</f>
        <v/>
      </c>
      <c r="D197" s="112" t="str">
        <f>IF('Recensement des Equipes'!$E$174="","",'Recensement des Equipes'!$E$174)</f>
        <v/>
      </c>
      <c r="E197" s="168" t="str">
        <f>IF('Recensement des Equipes'!$G$174="","",'Recensement des Equipes'!$G$174)</f>
        <v/>
      </c>
      <c r="F197" s="119" t="str">
        <f t="shared" si="15"/>
        <v xml:space="preserve">-  </v>
      </c>
      <c r="G197" s="112" t="str">
        <f>IF(A197="","",VLOOKUP(A197,Equipes!$A$5:$J$26,10,FALSE))</f>
        <v>Classée/Trophée</v>
      </c>
      <c r="H197" s="276" t="str">
        <f>IF(ISNA(VLOOKUP($F197,'Classement-Equipe'!$M$7:$BB$206,H$4,FALSE))=FALSE,VLOOKUP($F197,'Classement-Equipe'!$M$7:$BB$206,H$4,FALSE),"")</f>
        <v/>
      </c>
      <c r="I197" s="110" t="str">
        <f>IF(ISNA(VLOOKUP($F197,'Classement-Equipe'!$M$7:$BB$206,I$4,FALSE))=FALSE,VLOOKUP($F197,'Classement-Equipe'!$M$7:$BB$206,I$4,FALSE),"")</f>
        <v/>
      </c>
      <c r="J197" s="110" t="str">
        <f>IF(ISNA(VLOOKUP($F197,'Classement-Equipe'!$M$7:$BB$206,J$4,FALSE))=FALSE,VLOOKUP($F197,'Classement-Equipe'!$M$7:$BB$206,J$4,FALSE),"")</f>
        <v/>
      </c>
      <c r="K197" s="110" t="str">
        <f>IF(ISNA(VLOOKUP($F197,'Classement-Equipe'!$M$7:$BB$206,K$4,FALSE))=FALSE,VLOOKUP($F197,'Classement-Equipe'!$M$7:$BB$206,K$4,FALSE),"")</f>
        <v/>
      </c>
      <c r="L197" s="110" t="str">
        <f>IF(ISNA(VLOOKUP($F197,'Classement-Equipe'!$M$7:$BB$206,L$4,FALSE))=FALSE,VLOOKUP($F197,'Classement-Equipe'!$M$7:$BB$206,L$4,FALSE),"")</f>
        <v/>
      </c>
      <c r="M197" s="110" t="str">
        <f>IF(ISNA(VLOOKUP($F197,'Classement-Equipe'!$M$7:$BB$206,M$4,FALSE))=FALSE,VLOOKUP($F197,'Classement-Equipe'!$M$7:$BB$206,M$4,FALSE),"")</f>
        <v/>
      </c>
      <c r="N197" s="110" t="str">
        <f>IF(ISNA(VLOOKUP($F197,'Classement-Equipe'!$M$7:$BB$206,N$4,FALSE))=FALSE,VLOOKUP($F197,'Classement-Equipe'!$M$7:$BB$206,N$4,FALSE),"")</f>
        <v/>
      </c>
      <c r="O197" s="247" t="str">
        <f>IF(ISNA(VLOOKUP($F197,'Classement-Equipe'!$M$7:$BB$206,O$4,FALSE))=FALSE,VLOOKUP($F197,'Classement-Equipe'!$M$7:$BB$206,O$4,FALSE),"")</f>
        <v/>
      </c>
      <c r="P197" s="119" t="str">
        <f>IF(ISNA(VLOOKUP($F197,'Classement-Equipe'!$M$7:$BB$206,P$4,FALSE))=FALSE,VLOOKUP($F197,'Classement-Equipe'!$M$7:$BB$206,P$4,FALSE),"")</f>
        <v/>
      </c>
      <c r="Q197" s="278">
        <f>IF(A197="","",IF(G197='Paramètres SERIES'!$K$12,SUMIF($A$6:$A$207,A197,$P$6:$P$207),""))</f>
        <v>0</v>
      </c>
      <c r="R197" s="110" t="str">
        <f t="shared" si="16"/>
        <v/>
      </c>
      <c r="S197" s="112">
        <f t="shared" si="17"/>
        <v>26</v>
      </c>
      <c r="T197" t="str">
        <f t="shared" si="11"/>
        <v>Savoy'OuBien?</v>
      </c>
    </row>
    <row r="198" spans="1:20" hidden="1" x14ac:dyDescent="0.25">
      <c r="A198" s="426" t="str">
        <f>IF('Recensement des Equipes'!$A85="","",'Recensement des Equipes'!$A85)</f>
        <v>SOLO</v>
      </c>
      <c r="B198" s="119" t="str">
        <f>IF('Recensement des Equipes'!$C$175="","",'Recensement des Equipes'!$C$175)</f>
        <v/>
      </c>
      <c r="C198" s="110" t="str">
        <f>IF('Recensement des Equipes'!$D$175="","",'Recensement des Equipes'!$D$175)</f>
        <v/>
      </c>
      <c r="D198" s="112" t="str">
        <f>IF('Recensement des Equipes'!$E$175="","",'Recensement des Equipes'!$E$175)</f>
        <v/>
      </c>
      <c r="E198" s="168" t="str">
        <f>IF('Recensement des Equipes'!$G$175="","",'Recensement des Equipes'!$G$175)</f>
        <v/>
      </c>
      <c r="F198" s="119" t="str">
        <f t="shared" si="15"/>
        <v xml:space="preserve">-  </v>
      </c>
      <c r="G198" s="112" t="str">
        <f>IF(A198="","",VLOOKUP(A198,Equipes!$A$5:$J$26,10,FALSE))</f>
        <v>Non Classée</v>
      </c>
      <c r="H198" s="276" t="str">
        <f>IF(ISNA(VLOOKUP($F198,'Classement-Equipe'!$M$7:$BB$206,H$4,FALSE))=FALSE,VLOOKUP($F198,'Classement-Equipe'!$M$7:$BB$206,H$4,FALSE),"")</f>
        <v/>
      </c>
      <c r="I198" s="110" t="str">
        <f>IF(ISNA(VLOOKUP($F198,'Classement-Equipe'!$M$7:$BB$206,I$4,FALSE))=FALSE,VLOOKUP($F198,'Classement-Equipe'!$M$7:$BB$206,I$4,FALSE),"")</f>
        <v/>
      </c>
      <c r="J198" s="110" t="str">
        <f>IF(ISNA(VLOOKUP($F198,'Classement-Equipe'!$M$7:$BB$206,J$4,FALSE))=FALSE,VLOOKUP($F198,'Classement-Equipe'!$M$7:$BB$206,J$4,FALSE),"")</f>
        <v/>
      </c>
      <c r="K198" s="110" t="str">
        <f>IF(ISNA(VLOOKUP($F198,'Classement-Equipe'!$M$7:$BB$206,K$4,FALSE))=FALSE,VLOOKUP($F198,'Classement-Equipe'!$M$7:$BB$206,K$4,FALSE),"")</f>
        <v/>
      </c>
      <c r="L198" s="110" t="str">
        <f>IF(ISNA(VLOOKUP($F198,'Classement-Equipe'!$M$7:$BB$206,L$4,FALSE))=FALSE,VLOOKUP($F198,'Classement-Equipe'!$M$7:$BB$206,L$4,FALSE),"")</f>
        <v/>
      </c>
      <c r="M198" s="110" t="str">
        <f>IF(ISNA(VLOOKUP($F198,'Classement-Equipe'!$M$7:$BB$206,M$4,FALSE))=FALSE,VLOOKUP($F198,'Classement-Equipe'!$M$7:$BB$206,M$4,FALSE),"")</f>
        <v/>
      </c>
      <c r="N198" s="110" t="str">
        <f>IF(ISNA(VLOOKUP($F198,'Classement-Equipe'!$M$7:$BB$206,N$4,FALSE))=FALSE,VLOOKUP($F198,'Classement-Equipe'!$M$7:$BB$206,N$4,FALSE),"")</f>
        <v/>
      </c>
      <c r="O198" s="247" t="str">
        <f>IF(ISNA(VLOOKUP($F198,'Classement-Equipe'!$M$7:$BB$206,O$4,FALSE))=FALSE,VLOOKUP($F198,'Classement-Equipe'!$M$7:$BB$206,O$4,FALSE),"")</f>
        <v/>
      </c>
      <c r="P198" s="119" t="str">
        <f>IF(ISNA(VLOOKUP($F198,'Classement-Equipe'!$M$7:$BB$206,P$4,FALSE))=FALSE,VLOOKUP($F198,'Classement-Equipe'!$M$7:$BB$206,P$4,FALSE),"")</f>
        <v/>
      </c>
      <c r="Q198" s="278" t="str">
        <f>IF(A198="","",IF(G198='Paramètres SERIES'!$K$12,SUMIF($A$6:$A$207,A198,$P$6:$P$207),""))</f>
        <v/>
      </c>
      <c r="R198" s="110" t="str">
        <f t="shared" si="16"/>
        <v/>
      </c>
      <c r="S198" s="112">
        <f t="shared" si="17"/>
        <v>26</v>
      </c>
      <c r="T198" t="str">
        <f t="shared" si="11"/>
        <v>SOLO</v>
      </c>
    </row>
    <row r="199" spans="1:20" hidden="1" x14ac:dyDescent="0.25">
      <c r="A199" s="426" t="str">
        <f>IF('Recensement des Equipes'!$A86="","",'Recensement des Equipes'!$A86)</f>
        <v>SOLO</v>
      </c>
      <c r="B199" s="119" t="str">
        <f>IF('Recensement des Equipes'!$C$176="","",'Recensement des Equipes'!$C$176)</f>
        <v/>
      </c>
      <c r="C199" s="110" t="str">
        <f>IF('Recensement des Equipes'!$D$176="","",'Recensement des Equipes'!$D$176)</f>
        <v/>
      </c>
      <c r="D199" s="112" t="str">
        <f>IF('Recensement des Equipes'!$E$176="","",'Recensement des Equipes'!$E$176)</f>
        <v/>
      </c>
      <c r="E199" s="168" t="str">
        <f>IF('Recensement des Equipes'!$G$176="","",'Recensement des Equipes'!$G$176)</f>
        <v/>
      </c>
      <c r="F199" s="119" t="str">
        <f t="shared" si="15"/>
        <v xml:space="preserve">-  </v>
      </c>
      <c r="G199" s="112" t="str">
        <f>IF(A199="","",VLOOKUP(A199,Equipes!$A$5:$J$26,10,FALSE))</f>
        <v>Non Classée</v>
      </c>
      <c r="H199" s="276" t="str">
        <f>IF(ISNA(VLOOKUP($F199,'Classement-Equipe'!$M$7:$BB$206,H$4,FALSE))=FALSE,VLOOKUP($F199,'Classement-Equipe'!$M$7:$BB$206,H$4,FALSE),"")</f>
        <v/>
      </c>
      <c r="I199" s="110" t="str">
        <f>IF(ISNA(VLOOKUP($F199,'Classement-Equipe'!$M$7:$BB$206,I$4,FALSE))=FALSE,VLOOKUP($F199,'Classement-Equipe'!$M$7:$BB$206,I$4,FALSE),"")</f>
        <v/>
      </c>
      <c r="J199" s="110" t="str">
        <f>IF(ISNA(VLOOKUP($F199,'Classement-Equipe'!$M$7:$BB$206,J$4,FALSE))=FALSE,VLOOKUP($F199,'Classement-Equipe'!$M$7:$BB$206,J$4,FALSE),"")</f>
        <v/>
      </c>
      <c r="K199" s="110" t="str">
        <f>IF(ISNA(VLOOKUP($F199,'Classement-Equipe'!$M$7:$BB$206,K$4,FALSE))=FALSE,VLOOKUP($F199,'Classement-Equipe'!$M$7:$BB$206,K$4,FALSE),"")</f>
        <v/>
      </c>
      <c r="L199" s="110" t="str">
        <f>IF(ISNA(VLOOKUP($F199,'Classement-Equipe'!$M$7:$BB$206,L$4,FALSE))=FALSE,VLOOKUP($F199,'Classement-Equipe'!$M$7:$BB$206,L$4,FALSE),"")</f>
        <v/>
      </c>
      <c r="M199" s="110" t="str">
        <f>IF(ISNA(VLOOKUP($F199,'Classement-Equipe'!$M$7:$BB$206,M$4,FALSE))=FALSE,VLOOKUP($F199,'Classement-Equipe'!$M$7:$BB$206,M$4,FALSE),"")</f>
        <v/>
      </c>
      <c r="N199" s="110" t="str">
        <f>IF(ISNA(VLOOKUP($F199,'Classement-Equipe'!$M$7:$BB$206,N$4,FALSE))=FALSE,VLOOKUP($F199,'Classement-Equipe'!$M$7:$BB$206,N$4,FALSE),"")</f>
        <v/>
      </c>
      <c r="O199" s="247" t="str">
        <f>IF(ISNA(VLOOKUP($F199,'Classement-Equipe'!$M$7:$BB$206,O$4,FALSE))=FALSE,VLOOKUP($F199,'Classement-Equipe'!$M$7:$BB$206,O$4,FALSE),"")</f>
        <v/>
      </c>
      <c r="P199" s="119" t="str">
        <f>IF(ISNA(VLOOKUP($F199,'Classement-Equipe'!$M$7:$BB$206,P$4,FALSE))=FALSE,VLOOKUP($F199,'Classement-Equipe'!$M$7:$BB$206,P$4,FALSE),"")</f>
        <v/>
      </c>
      <c r="Q199" s="278" t="str">
        <f>IF(A199="","",IF(G199='Paramètres SERIES'!$K$12,SUMIF($A$6:$A$207,A199,$P$6:$P$207),""))</f>
        <v/>
      </c>
      <c r="R199" s="110" t="str">
        <f t="shared" si="16"/>
        <v/>
      </c>
      <c r="S199" s="112">
        <f t="shared" si="17"/>
        <v>26</v>
      </c>
      <c r="T199" t="str">
        <f t="shared" ref="T199:T207" si="18">IF(A199="","",A199)</f>
        <v>SOLO</v>
      </c>
    </row>
    <row r="200" spans="1:20" x14ac:dyDescent="0.25">
      <c r="A200" s="426" t="str">
        <f>IF('Recensement des Equipes'!$A89="","",'Recensement des Equipes'!$A89)</f>
        <v>Sportpleizh</v>
      </c>
      <c r="B200" s="119" t="str">
        <f>IF('Recensement des Equipes'!$C$179="","",'Recensement des Equipes'!$C$179)</f>
        <v/>
      </c>
      <c r="C200" s="110" t="str">
        <f>IF('Recensement des Equipes'!$D$179="","",'Recensement des Equipes'!$D$179)</f>
        <v/>
      </c>
      <c r="D200" s="112" t="str">
        <f>IF('Recensement des Equipes'!$E$179="","",'Recensement des Equipes'!$E$179)</f>
        <v/>
      </c>
      <c r="E200" s="168" t="str">
        <f>IF('Recensement des Equipes'!$G$179="","",'Recensement des Equipes'!$G$179)</f>
        <v/>
      </c>
      <c r="F200" s="119" t="str">
        <f t="shared" si="15"/>
        <v xml:space="preserve">-  </v>
      </c>
      <c r="G200" s="112" t="str">
        <f>IF(A200="","",VLOOKUP(A200,Equipes!$A$5:$J$26,10,FALSE))</f>
        <v>Classée/Trophée</v>
      </c>
      <c r="H200" s="276" t="str">
        <f>IF(ISNA(VLOOKUP($F200,'Classement-Equipe'!$M$7:$BB$206,H$4,FALSE))=FALSE,VLOOKUP($F200,'Classement-Equipe'!$M$7:$BB$206,H$4,FALSE),"")</f>
        <v/>
      </c>
      <c r="I200" s="110" t="str">
        <f>IF(ISNA(VLOOKUP($F200,'Classement-Equipe'!$M$7:$BB$206,I$4,FALSE))=FALSE,VLOOKUP($F200,'Classement-Equipe'!$M$7:$BB$206,I$4,FALSE),"")</f>
        <v/>
      </c>
      <c r="J200" s="110" t="str">
        <f>IF(ISNA(VLOOKUP($F200,'Classement-Equipe'!$M$7:$BB$206,J$4,FALSE))=FALSE,VLOOKUP($F200,'Classement-Equipe'!$M$7:$BB$206,J$4,FALSE),"")</f>
        <v/>
      </c>
      <c r="K200" s="110" t="str">
        <f>IF(ISNA(VLOOKUP($F200,'Classement-Equipe'!$M$7:$BB$206,K$4,FALSE))=FALSE,VLOOKUP($F200,'Classement-Equipe'!$M$7:$BB$206,K$4,FALSE),"")</f>
        <v/>
      </c>
      <c r="L200" s="110" t="str">
        <f>IF(ISNA(VLOOKUP($F200,'Classement-Equipe'!$M$7:$BB$206,L$4,FALSE))=FALSE,VLOOKUP($F200,'Classement-Equipe'!$M$7:$BB$206,L$4,FALSE),"")</f>
        <v/>
      </c>
      <c r="M200" s="110" t="str">
        <f>IF(ISNA(VLOOKUP($F200,'Classement-Equipe'!$M$7:$BB$206,M$4,FALSE))=FALSE,VLOOKUP($F200,'Classement-Equipe'!$M$7:$BB$206,M$4,FALSE),"")</f>
        <v/>
      </c>
      <c r="N200" s="110" t="str">
        <f>IF(ISNA(VLOOKUP($F200,'Classement-Equipe'!$M$7:$BB$206,N$4,FALSE))=FALSE,VLOOKUP($F200,'Classement-Equipe'!$M$7:$BB$206,N$4,FALSE),"")</f>
        <v/>
      </c>
      <c r="O200" s="247" t="str">
        <f>IF(ISNA(VLOOKUP($F200,'Classement-Equipe'!$M$7:$BB$206,O$4,FALSE))=FALSE,VLOOKUP($F200,'Classement-Equipe'!$M$7:$BB$206,O$4,FALSE),"")</f>
        <v/>
      </c>
      <c r="P200" s="119" t="str">
        <f>IF(ISNA(VLOOKUP($F200,'Classement-Equipe'!$M$7:$BB$206,P$4,FALSE))=FALSE,VLOOKUP($F200,'Classement-Equipe'!$M$7:$BB$206,P$4,FALSE),"")</f>
        <v/>
      </c>
      <c r="Q200" s="278">
        <f>IF(A200="","",IF(G200='Paramètres SERIES'!$K$12,SUMIF($A$6:$A$207,A200,$P$6:$P$207),""))</f>
        <v>0</v>
      </c>
      <c r="R200" s="110">
        <f t="shared" si="16"/>
        <v>0</v>
      </c>
      <c r="S200" s="112">
        <f t="shared" si="17"/>
        <v>27</v>
      </c>
      <c r="T200" t="str">
        <f t="shared" si="18"/>
        <v>Sportpleizh</v>
      </c>
    </row>
    <row r="201" spans="1:20" hidden="1" x14ac:dyDescent="0.25">
      <c r="A201" s="426" t="str">
        <f>IF('Recensement des Equipes'!$A90="","",'Recensement des Equipes'!$A90)</f>
        <v>Sportpleizh</v>
      </c>
      <c r="B201" s="119" t="str">
        <f>IF('Recensement des Equipes'!$C$180="","",'Recensement des Equipes'!$C$180)</f>
        <v/>
      </c>
      <c r="C201" s="110" t="str">
        <f>IF('Recensement des Equipes'!$D$180="","",'Recensement des Equipes'!$D$180)</f>
        <v/>
      </c>
      <c r="D201" s="112" t="str">
        <f>IF('Recensement des Equipes'!$E$180="","",'Recensement des Equipes'!$E$180)</f>
        <v/>
      </c>
      <c r="E201" s="168" t="str">
        <f>IF('Recensement des Equipes'!$G$180="","",'Recensement des Equipes'!$G$180)</f>
        <v/>
      </c>
      <c r="F201" s="119" t="str">
        <f t="shared" ref="F201:F207" si="19">IF(A201="","",E201&amp;"-"&amp;B201&amp;" "&amp;C201&amp;" "&amp;D201)</f>
        <v xml:space="preserve">-  </v>
      </c>
      <c r="G201" s="112" t="str">
        <f>IF(A201="","",VLOOKUP(A201,Equipes!$A$5:$J$26,10,FALSE))</f>
        <v>Classée/Trophée</v>
      </c>
      <c r="H201" s="276" t="str">
        <f>IF(ISNA(VLOOKUP($F201,'Classement-Equipe'!$M$7:$BB$206,H$4,FALSE))=FALSE,VLOOKUP($F201,'Classement-Equipe'!$M$7:$BB$206,H$4,FALSE),"")</f>
        <v/>
      </c>
      <c r="I201" s="110" t="str">
        <f>IF(ISNA(VLOOKUP($F201,'Classement-Equipe'!$M$7:$BB$206,I$4,FALSE))=FALSE,VLOOKUP($F201,'Classement-Equipe'!$M$7:$BB$206,I$4,FALSE),"")</f>
        <v/>
      </c>
      <c r="J201" s="110" t="str">
        <f>IF(ISNA(VLOOKUP($F201,'Classement-Equipe'!$M$7:$BB$206,J$4,FALSE))=FALSE,VLOOKUP($F201,'Classement-Equipe'!$M$7:$BB$206,J$4,FALSE),"")</f>
        <v/>
      </c>
      <c r="K201" s="110" t="str">
        <f>IF(ISNA(VLOOKUP($F201,'Classement-Equipe'!$M$7:$BB$206,K$4,FALSE))=FALSE,VLOOKUP($F201,'Classement-Equipe'!$M$7:$BB$206,K$4,FALSE),"")</f>
        <v/>
      </c>
      <c r="L201" s="110" t="str">
        <f>IF(ISNA(VLOOKUP($F201,'Classement-Equipe'!$M$7:$BB$206,L$4,FALSE))=FALSE,VLOOKUP($F201,'Classement-Equipe'!$M$7:$BB$206,L$4,FALSE),"")</f>
        <v/>
      </c>
      <c r="M201" s="110" t="str">
        <f>IF(ISNA(VLOOKUP($F201,'Classement-Equipe'!$M$7:$BB$206,M$4,FALSE))=FALSE,VLOOKUP($F201,'Classement-Equipe'!$M$7:$BB$206,M$4,FALSE),"")</f>
        <v/>
      </c>
      <c r="N201" s="110" t="str">
        <f>IF(ISNA(VLOOKUP($F201,'Classement-Equipe'!$M$7:$BB$206,N$4,FALSE))=FALSE,VLOOKUP($F201,'Classement-Equipe'!$M$7:$BB$206,N$4,FALSE),"")</f>
        <v/>
      </c>
      <c r="O201" s="247" t="str">
        <f>IF(ISNA(VLOOKUP($F201,'Classement-Equipe'!$M$7:$BB$206,O$4,FALSE))=FALSE,VLOOKUP($F201,'Classement-Equipe'!$M$7:$BB$206,O$4,FALSE),"")</f>
        <v/>
      </c>
      <c r="P201" s="119" t="str">
        <f>IF(ISNA(VLOOKUP($F201,'Classement-Equipe'!$M$7:$BB$206,P$4,FALSE))=FALSE,VLOOKUP($F201,'Classement-Equipe'!$M$7:$BB$206,P$4,FALSE),"")</f>
        <v/>
      </c>
      <c r="Q201" s="278">
        <f>IF(A201="","",IF(G201='Paramètres SERIES'!$K$12,SUMIF($A$6:$A$207,A201,$P$6:$P$207),""))</f>
        <v>0</v>
      </c>
      <c r="R201" s="110" t="str">
        <f t="shared" ref="R201:R207" si="20">IF(A201=A200,"",Q201)</f>
        <v/>
      </c>
      <c r="S201" s="112">
        <f t="shared" ref="S201:S207" si="21">IF(R201="",S200,1+S200)</f>
        <v>27</v>
      </c>
      <c r="T201" t="str">
        <f t="shared" si="18"/>
        <v>Sportpleizh</v>
      </c>
    </row>
    <row r="202" spans="1:20" hidden="1" x14ac:dyDescent="0.25">
      <c r="A202" s="426" t="str">
        <f>IF('Recensement des Equipes'!$A91="","",'Recensement des Equipes'!$A91)</f>
        <v>Sportpleizh</v>
      </c>
      <c r="B202" s="119" t="str">
        <f>IF('Recensement des Equipes'!$C$181="","",'Recensement des Equipes'!$C$181)</f>
        <v/>
      </c>
      <c r="C202" s="110" t="str">
        <f>IF('Recensement des Equipes'!$D$181="","",'Recensement des Equipes'!$D$181)</f>
        <v/>
      </c>
      <c r="D202" s="112" t="str">
        <f>IF('Recensement des Equipes'!$E$181="","",'Recensement des Equipes'!$E$181)</f>
        <v/>
      </c>
      <c r="E202" s="168" t="str">
        <f>IF('Recensement des Equipes'!$G$181="","",'Recensement des Equipes'!$G$181)</f>
        <v/>
      </c>
      <c r="F202" s="119" t="str">
        <f t="shared" si="19"/>
        <v xml:space="preserve">-  </v>
      </c>
      <c r="G202" s="112" t="str">
        <f>IF(A202="","",VLOOKUP(A202,Equipes!$A$5:$J$26,10,FALSE))</f>
        <v>Classée/Trophée</v>
      </c>
      <c r="H202" s="276" t="str">
        <f>IF(ISNA(VLOOKUP($F202,'Classement-Equipe'!$M$7:$BB$206,H$4,FALSE))=FALSE,VLOOKUP($F202,'Classement-Equipe'!$M$7:$BB$206,H$4,FALSE),"")</f>
        <v/>
      </c>
      <c r="I202" s="110" t="str">
        <f>IF(ISNA(VLOOKUP($F202,'Classement-Equipe'!$M$7:$BB$206,I$4,FALSE))=FALSE,VLOOKUP($F202,'Classement-Equipe'!$M$7:$BB$206,I$4,FALSE),"")</f>
        <v/>
      </c>
      <c r="J202" s="110" t="str">
        <f>IF(ISNA(VLOOKUP($F202,'Classement-Equipe'!$M$7:$BB$206,J$4,FALSE))=FALSE,VLOOKUP($F202,'Classement-Equipe'!$M$7:$BB$206,J$4,FALSE),"")</f>
        <v/>
      </c>
      <c r="K202" s="110" t="str">
        <f>IF(ISNA(VLOOKUP($F202,'Classement-Equipe'!$M$7:$BB$206,K$4,FALSE))=FALSE,VLOOKUP($F202,'Classement-Equipe'!$M$7:$BB$206,K$4,FALSE),"")</f>
        <v/>
      </c>
      <c r="L202" s="110" t="str">
        <f>IF(ISNA(VLOOKUP($F202,'Classement-Equipe'!$M$7:$BB$206,L$4,FALSE))=FALSE,VLOOKUP($F202,'Classement-Equipe'!$M$7:$BB$206,L$4,FALSE),"")</f>
        <v/>
      </c>
      <c r="M202" s="110" t="str">
        <f>IF(ISNA(VLOOKUP($F202,'Classement-Equipe'!$M$7:$BB$206,M$4,FALSE))=FALSE,VLOOKUP($F202,'Classement-Equipe'!$M$7:$BB$206,M$4,FALSE),"")</f>
        <v/>
      </c>
      <c r="N202" s="110" t="str">
        <f>IF(ISNA(VLOOKUP($F202,'Classement-Equipe'!$M$7:$BB$206,N$4,FALSE))=FALSE,VLOOKUP($F202,'Classement-Equipe'!$M$7:$BB$206,N$4,FALSE),"")</f>
        <v/>
      </c>
      <c r="O202" s="247" t="str">
        <f>IF(ISNA(VLOOKUP($F202,'Classement-Equipe'!$M$7:$BB$206,O$4,FALSE))=FALSE,VLOOKUP($F202,'Classement-Equipe'!$M$7:$BB$206,O$4,FALSE),"")</f>
        <v/>
      </c>
      <c r="P202" s="119" t="str">
        <f>IF(ISNA(VLOOKUP($F202,'Classement-Equipe'!$M$7:$BB$206,P$4,FALSE))=FALSE,VLOOKUP($F202,'Classement-Equipe'!$M$7:$BB$206,P$4,FALSE),"")</f>
        <v/>
      </c>
      <c r="Q202" s="278">
        <f>IF(A202="","",IF(G202='Paramètres SERIES'!$K$12,SUMIF($A$6:$A$207,A202,$P$6:$P$207),""))</f>
        <v>0</v>
      </c>
      <c r="R202" s="110" t="str">
        <f t="shared" si="20"/>
        <v/>
      </c>
      <c r="S202" s="112">
        <f t="shared" si="21"/>
        <v>27</v>
      </c>
      <c r="T202" t="str">
        <f t="shared" si="18"/>
        <v>Sportpleizh</v>
      </c>
    </row>
    <row r="203" spans="1:20" hidden="1" x14ac:dyDescent="0.25">
      <c r="A203" s="426" t="str">
        <f>IF('Recensement des Equipes'!$A92="","",'Recensement des Equipes'!$A92)</f>
        <v>Sportpleizh</v>
      </c>
      <c r="B203" s="119" t="str">
        <f>IF('Recensement des Equipes'!$C$182="","",'Recensement des Equipes'!$C$182)</f>
        <v/>
      </c>
      <c r="C203" s="110" t="str">
        <f>IF('Recensement des Equipes'!$D$182="","",'Recensement des Equipes'!$D$182)</f>
        <v/>
      </c>
      <c r="D203" s="112" t="str">
        <f>IF('Recensement des Equipes'!$E$182="","",'Recensement des Equipes'!$E$182)</f>
        <v/>
      </c>
      <c r="E203" s="168" t="str">
        <f>IF('Recensement des Equipes'!$G$182="","",'Recensement des Equipes'!$G$182)</f>
        <v/>
      </c>
      <c r="F203" s="119" t="str">
        <f t="shared" si="19"/>
        <v xml:space="preserve">-  </v>
      </c>
      <c r="G203" s="112" t="str">
        <f>IF(A203="","",VLOOKUP(A203,Equipes!$A$5:$J$26,10,FALSE))</f>
        <v>Classée/Trophée</v>
      </c>
      <c r="H203" s="276" t="str">
        <f>IF(ISNA(VLOOKUP($F203,'Classement-Equipe'!$M$7:$BB$206,H$4,FALSE))=FALSE,VLOOKUP($F203,'Classement-Equipe'!$M$7:$BB$206,H$4,FALSE),"")</f>
        <v/>
      </c>
      <c r="I203" s="110" t="str">
        <f>IF(ISNA(VLOOKUP($F203,'Classement-Equipe'!$M$7:$BB$206,I$4,FALSE))=FALSE,VLOOKUP($F203,'Classement-Equipe'!$M$7:$BB$206,I$4,FALSE),"")</f>
        <v/>
      </c>
      <c r="J203" s="110" t="str">
        <f>IF(ISNA(VLOOKUP($F203,'Classement-Equipe'!$M$7:$BB$206,J$4,FALSE))=FALSE,VLOOKUP($F203,'Classement-Equipe'!$M$7:$BB$206,J$4,FALSE),"")</f>
        <v/>
      </c>
      <c r="K203" s="110" t="str">
        <f>IF(ISNA(VLOOKUP($F203,'Classement-Equipe'!$M$7:$BB$206,K$4,FALSE))=FALSE,VLOOKUP($F203,'Classement-Equipe'!$M$7:$BB$206,K$4,FALSE),"")</f>
        <v/>
      </c>
      <c r="L203" s="110" t="str">
        <f>IF(ISNA(VLOOKUP($F203,'Classement-Equipe'!$M$7:$BB$206,L$4,FALSE))=FALSE,VLOOKUP($F203,'Classement-Equipe'!$M$7:$BB$206,L$4,FALSE),"")</f>
        <v/>
      </c>
      <c r="M203" s="110" t="str">
        <f>IF(ISNA(VLOOKUP($F203,'Classement-Equipe'!$M$7:$BB$206,M$4,FALSE))=FALSE,VLOOKUP($F203,'Classement-Equipe'!$M$7:$BB$206,M$4,FALSE),"")</f>
        <v/>
      </c>
      <c r="N203" s="110" t="str">
        <f>IF(ISNA(VLOOKUP($F203,'Classement-Equipe'!$M$7:$BB$206,N$4,FALSE))=FALSE,VLOOKUP($F203,'Classement-Equipe'!$M$7:$BB$206,N$4,FALSE),"")</f>
        <v/>
      </c>
      <c r="O203" s="247" t="str">
        <f>IF(ISNA(VLOOKUP($F203,'Classement-Equipe'!$M$7:$BB$206,O$4,FALSE))=FALSE,VLOOKUP($F203,'Classement-Equipe'!$M$7:$BB$206,O$4,FALSE),"")</f>
        <v/>
      </c>
      <c r="P203" s="119" t="str">
        <f>IF(ISNA(VLOOKUP($F203,'Classement-Equipe'!$M$7:$BB$206,P$4,FALSE))=FALSE,VLOOKUP($F203,'Classement-Equipe'!$M$7:$BB$206,P$4,FALSE),"")</f>
        <v/>
      </c>
      <c r="Q203" s="278">
        <f>IF(A203="","",IF(G203='Paramètres SERIES'!$K$12,SUMIF($A$6:$A$207,A203,$P$6:$P$207),""))</f>
        <v>0</v>
      </c>
      <c r="R203" s="110" t="str">
        <f t="shared" si="20"/>
        <v/>
      </c>
      <c r="S203" s="112">
        <f t="shared" si="21"/>
        <v>27</v>
      </c>
      <c r="T203" t="str">
        <f t="shared" si="18"/>
        <v>Sportpleizh</v>
      </c>
    </row>
    <row r="204" spans="1:20" hidden="1" x14ac:dyDescent="0.25">
      <c r="A204" s="426" t="str">
        <f>IF('Recensement des Equipes'!$A93="","",'Recensement des Equipes'!$A93)</f>
        <v>Sportpleizh</v>
      </c>
      <c r="B204" s="119" t="str">
        <f>IF('Recensement des Equipes'!$C$183="","",'Recensement des Equipes'!$C$183)</f>
        <v/>
      </c>
      <c r="C204" s="110" t="str">
        <f>IF('Recensement des Equipes'!$D$183="","",'Recensement des Equipes'!$D$183)</f>
        <v/>
      </c>
      <c r="D204" s="112" t="str">
        <f>IF('Recensement des Equipes'!$E$183="","",'Recensement des Equipes'!$E$183)</f>
        <v/>
      </c>
      <c r="E204" s="168" t="str">
        <f>IF('Recensement des Equipes'!$G$183="","",'Recensement des Equipes'!$G$183)</f>
        <v/>
      </c>
      <c r="F204" s="119" t="str">
        <f t="shared" si="19"/>
        <v xml:space="preserve">-  </v>
      </c>
      <c r="G204" s="112" t="str">
        <f>IF(A204="","",VLOOKUP(A204,Equipes!$A$5:$J$26,10,FALSE))</f>
        <v>Classée/Trophée</v>
      </c>
      <c r="H204" s="276" t="str">
        <f>IF(ISNA(VLOOKUP($F204,'Classement-Equipe'!$M$7:$BB$206,H$4,FALSE))=FALSE,VLOOKUP($F204,'Classement-Equipe'!$M$7:$BB$206,H$4,FALSE),"")</f>
        <v/>
      </c>
      <c r="I204" s="110" t="str">
        <f>IF(ISNA(VLOOKUP($F204,'Classement-Equipe'!$M$7:$BB$206,I$4,FALSE))=FALSE,VLOOKUP($F204,'Classement-Equipe'!$M$7:$BB$206,I$4,FALSE),"")</f>
        <v/>
      </c>
      <c r="J204" s="110" t="str">
        <f>IF(ISNA(VLOOKUP($F204,'Classement-Equipe'!$M$7:$BB$206,J$4,FALSE))=FALSE,VLOOKUP($F204,'Classement-Equipe'!$M$7:$BB$206,J$4,FALSE),"")</f>
        <v/>
      </c>
      <c r="K204" s="110" t="str">
        <f>IF(ISNA(VLOOKUP($F204,'Classement-Equipe'!$M$7:$BB$206,K$4,FALSE))=FALSE,VLOOKUP($F204,'Classement-Equipe'!$M$7:$BB$206,K$4,FALSE),"")</f>
        <v/>
      </c>
      <c r="L204" s="110" t="str">
        <f>IF(ISNA(VLOOKUP($F204,'Classement-Equipe'!$M$7:$BB$206,L$4,FALSE))=FALSE,VLOOKUP($F204,'Classement-Equipe'!$M$7:$BB$206,L$4,FALSE),"")</f>
        <v/>
      </c>
      <c r="M204" s="110" t="str">
        <f>IF(ISNA(VLOOKUP($F204,'Classement-Equipe'!$M$7:$BB$206,M$4,FALSE))=FALSE,VLOOKUP($F204,'Classement-Equipe'!$M$7:$BB$206,M$4,FALSE),"")</f>
        <v/>
      </c>
      <c r="N204" s="110" t="str">
        <f>IF(ISNA(VLOOKUP($F204,'Classement-Equipe'!$M$7:$BB$206,N$4,FALSE))=FALSE,VLOOKUP($F204,'Classement-Equipe'!$M$7:$BB$206,N$4,FALSE),"")</f>
        <v/>
      </c>
      <c r="O204" s="247" t="str">
        <f>IF(ISNA(VLOOKUP($F204,'Classement-Equipe'!$M$7:$BB$206,O$4,FALSE))=FALSE,VLOOKUP($F204,'Classement-Equipe'!$M$7:$BB$206,O$4,FALSE),"")</f>
        <v/>
      </c>
      <c r="P204" s="119" t="str">
        <f>IF(ISNA(VLOOKUP($F204,'Classement-Equipe'!$M$7:$BB$206,P$4,FALSE))=FALSE,VLOOKUP($F204,'Classement-Equipe'!$M$7:$BB$206,P$4,FALSE),"")</f>
        <v/>
      </c>
      <c r="Q204" s="278">
        <f>IF(A204="","",IF(G204='Paramètres SERIES'!$K$12,SUMIF($A$6:$A$207,A204,$P$6:$P$207),""))</f>
        <v>0</v>
      </c>
      <c r="R204" s="110" t="str">
        <f t="shared" si="20"/>
        <v/>
      </c>
      <c r="S204" s="112">
        <f t="shared" si="21"/>
        <v>27</v>
      </c>
      <c r="T204" t="str">
        <f t="shared" si="18"/>
        <v>Sportpleizh</v>
      </c>
    </row>
    <row r="205" spans="1:20" hidden="1" x14ac:dyDescent="0.25">
      <c r="A205" s="426" t="str">
        <f>IF('Recensement des Equipes'!$A94="","",'Recensement des Equipes'!$A94)</f>
        <v>Sportpleizh</v>
      </c>
      <c r="B205" s="119" t="str">
        <f>IF('Recensement des Equipes'!$C$184="","",'Recensement des Equipes'!$C$184)</f>
        <v/>
      </c>
      <c r="C205" s="110" t="str">
        <f>IF('Recensement des Equipes'!$D$184="","",'Recensement des Equipes'!$D$184)</f>
        <v/>
      </c>
      <c r="D205" s="112" t="str">
        <f>IF('Recensement des Equipes'!$E$184="","",'Recensement des Equipes'!$E$184)</f>
        <v/>
      </c>
      <c r="E205" s="168" t="str">
        <f>IF('Recensement des Equipes'!$G$184="","",'Recensement des Equipes'!$G$184)</f>
        <v/>
      </c>
      <c r="F205" s="119" t="str">
        <f t="shared" si="19"/>
        <v xml:space="preserve">-  </v>
      </c>
      <c r="G205" s="112" t="str">
        <f>IF(A205="","",VLOOKUP(A205,Equipes!$A$5:$J$26,10,FALSE))</f>
        <v>Classée/Trophée</v>
      </c>
      <c r="H205" s="276" t="str">
        <f>IF(ISNA(VLOOKUP($F205,'Classement-Equipe'!$M$7:$BB$206,H$4,FALSE))=FALSE,VLOOKUP($F205,'Classement-Equipe'!$M$7:$BB$206,H$4,FALSE),"")</f>
        <v/>
      </c>
      <c r="I205" s="110" t="str">
        <f>IF(ISNA(VLOOKUP($F205,'Classement-Equipe'!$M$7:$BB$206,I$4,FALSE))=FALSE,VLOOKUP($F205,'Classement-Equipe'!$M$7:$BB$206,I$4,FALSE),"")</f>
        <v/>
      </c>
      <c r="J205" s="110" t="str">
        <f>IF(ISNA(VLOOKUP($F205,'Classement-Equipe'!$M$7:$BB$206,J$4,FALSE))=FALSE,VLOOKUP($F205,'Classement-Equipe'!$M$7:$BB$206,J$4,FALSE),"")</f>
        <v/>
      </c>
      <c r="K205" s="110" t="str">
        <f>IF(ISNA(VLOOKUP($F205,'Classement-Equipe'!$M$7:$BB$206,K$4,FALSE))=FALSE,VLOOKUP($F205,'Classement-Equipe'!$M$7:$BB$206,K$4,FALSE),"")</f>
        <v/>
      </c>
      <c r="L205" s="110" t="str">
        <f>IF(ISNA(VLOOKUP($F205,'Classement-Equipe'!$M$7:$BB$206,L$4,FALSE))=FALSE,VLOOKUP($F205,'Classement-Equipe'!$M$7:$BB$206,L$4,FALSE),"")</f>
        <v/>
      </c>
      <c r="M205" s="110" t="str">
        <f>IF(ISNA(VLOOKUP($F205,'Classement-Equipe'!$M$7:$BB$206,M$4,FALSE))=FALSE,VLOOKUP($F205,'Classement-Equipe'!$M$7:$BB$206,M$4,FALSE),"")</f>
        <v/>
      </c>
      <c r="N205" s="110" t="str">
        <f>IF(ISNA(VLOOKUP($F205,'Classement-Equipe'!$M$7:$BB$206,N$4,FALSE))=FALSE,VLOOKUP($F205,'Classement-Equipe'!$M$7:$BB$206,N$4,FALSE),"")</f>
        <v/>
      </c>
      <c r="O205" s="247" t="str">
        <f>IF(ISNA(VLOOKUP($F205,'Classement-Equipe'!$M$7:$BB$206,O$4,FALSE))=FALSE,VLOOKUP($F205,'Classement-Equipe'!$M$7:$BB$206,O$4,FALSE),"")</f>
        <v/>
      </c>
      <c r="P205" s="119" t="str">
        <f>IF(ISNA(VLOOKUP($F205,'Classement-Equipe'!$M$7:$BB$206,P$4,FALSE))=FALSE,VLOOKUP($F205,'Classement-Equipe'!$M$7:$BB$206,P$4,FALSE),"")</f>
        <v/>
      </c>
      <c r="Q205" s="278">
        <f>IF(A205="","",IF(G205='Paramètres SERIES'!$K$12,SUMIF($A$6:$A$207,A205,$P$6:$P$207),""))</f>
        <v>0</v>
      </c>
      <c r="R205" s="110" t="str">
        <f t="shared" si="20"/>
        <v/>
      </c>
      <c r="S205" s="112">
        <f t="shared" si="21"/>
        <v>27</v>
      </c>
      <c r="T205" t="str">
        <f t="shared" si="18"/>
        <v>Sportpleizh</v>
      </c>
    </row>
    <row r="206" spans="1:20" hidden="1" x14ac:dyDescent="0.25">
      <c r="A206" s="426" t="str">
        <f>IF('Recensement des Equipes'!$A95="","",'Recensement des Equipes'!$A95)</f>
        <v>Sportpleizh</v>
      </c>
      <c r="B206" s="119" t="str">
        <f>IF('Recensement des Equipes'!$C$185="","",'Recensement des Equipes'!$C$185)</f>
        <v/>
      </c>
      <c r="C206" s="110" t="str">
        <f>IF('Recensement des Equipes'!$D$185="","",'Recensement des Equipes'!$D$185)</f>
        <v/>
      </c>
      <c r="D206" s="112" t="str">
        <f>IF('Recensement des Equipes'!$E$185="","",'Recensement des Equipes'!$E$185)</f>
        <v/>
      </c>
      <c r="E206" s="168" t="str">
        <f>IF('Recensement des Equipes'!$G$185="","",'Recensement des Equipes'!$G$185)</f>
        <v/>
      </c>
      <c r="F206" s="119" t="str">
        <f t="shared" si="19"/>
        <v xml:space="preserve">-  </v>
      </c>
      <c r="G206" s="112" t="str">
        <f>IF(A206="","",VLOOKUP(A206,Equipes!$A$5:$J$26,10,FALSE))</f>
        <v>Classée/Trophée</v>
      </c>
      <c r="H206" s="276" t="str">
        <f>IF(ISNA(VLOOKUP($F206,'Classement-Equipe'!$M$7:$BB$206,H$4,FALSE))=FALSE,VLOOKUP($F206,'Classement-Equipe'!$M$7:$BB$206,H$4,FALSE),"")</f>
        <v/>
      </c>
      <c r="I206" s="110" t="str">
        <f>IF(ISNA(VLOOKUP($F206,'Classement-Equipe'!$M$7:$BB$206,I$4,FALSE))=FALSE,VLOOKUP($F206,'Classement-Equipe'!$M$7:$BB$206,I$4,FALSE),"")</f>
        <v/>
      </c>
      <c r="J206" s="110" t="str">
        <f>IF(ISNA(VLOOKUP($F206,'Classement-Equipe'!$M$7:$BB$206,J$4,FALSE))=FALSE,VLOOKUP($F206,'Classement-Equipe'!$M$7:$BB$206,J$4,FALSE),"")</f>
        <v/>
      </c>
      <c r="K206" s="110" t="str">
        <f>IF(ISNA(VLOOKUP($F206,'Classement-Equipe'!$M$7:$BB$206,K$4,FALSE))=FALSE,VLOOKUP($F206,'Classement-Equipe'!$M$7:$BB$206,K$4,FALSE),"")</f>
        <v/>
      </c>
      <c r="L206" s="110" t="str">
        <f>IF(ISNA(VLOOKUP($F206,'Classement-Equipe'!$M$7:$BB$206,L$4,FALSE))=FALSE,VLOOKUP($F206,'Classement-Equipe'!$M$7:$BB$206,L$4,FALSE),"")</f>
        <v/>
      </c>
      <c r="M206" s="110" t="str">
        <f>IF(ISNA(VLOOKUP($F206,'Classement-Equipe'!$M$7:$BB$206,M$4,FALSE))=FALSE,VLOOKUP($F206,'Classement-Equipe'!$M$7:$BB$206,M$4,FALSE),"")</f>
        <v/>
      </c>
      <c r="N206" s="110" t="str">
        <f>IF(ISNA(VLOOKUP($F206,'Classement-Equipe'!$M$7:$BB$206,N$4,FALSE))=FALSE,VLOOKUP($F206,'Classement-Equipe'!$M$7:$BB$206,N$4,FALSE),"")</f>
        <v/>
      </c>
      <c r="O206" s="247" t="str">
        <f>IF(ISNA(VLOOKUP($F206,'Classement-Equipe'!$M$7:$BB$206,O$4,FALSE))=FALSE,VLOOKUP($F206,'Classement-Equipe'!$M$7:$BB$206,O$4,FALSE),"")</f>
        <v/>
      </c>
      <c r="P206" s="119" t="str">
        <f>IF(ISNA(VLOOKUP($F206,'Classement-Equipe'!$M$7:$BB$206,P$4,FALSE))=FALSE,VLOOKUP($F206,'Classement-Equipe'!$M$7:$BB$206,P$4,FALSE),"")</f>
        <v/>
      </c>
      <c r="Q206" s="278">
        <f>IF(A206="","",IF(G206='Paramètres SERIES'!$K$12,SUMIF($A$6:$A$207,A206,$P$6:$P$207),""))</f>
        <v>0</v>
      </c>
      <c r="R206" s="110" t="str">
        <f t="shared" si="20"/>
        <v/>
      </c>
      <c r="S206" s="112">
        <f t="shared" si="21"/>
        <v>27</v>
      </c>
      <c r="T206" t="str">
        <f t="shared" si="18"/>
        <v>Sportpleizh</v>
      </c>
    </row>
    <row r="207" spans="1:20" ht="15.75" hidden="1" thickBot="1" x14ac:dyDescent="0.3">
      <c r="A207" s="10" t="str">
        <f>IF('Recensement des Equipes'!$A96="","",'Recensement des Equipes'!$A96)</f>
        <v>Sportpleizh</v>
      </c>
      <c r="B207" s="2" t="str">
        <f>IF('Recensement des Equipes'!$C$186="","",'Recensement des Equipes'!$C$186)</f>
        <v/>
      </c>
      <c r="C207" s="3" t="str">
        <f>IF('Recensement des Equipes'!$D$186="","",'Recensement des Equipes'!$D$186)</f>
        <v/>
      </c>
      <c r="D207" s="4" t="str">
        <f>IF('Recensement des Equipes'!$E$186="","",'Recensement des Equipes'!$E$186)</f>
        <v/>
      </c>
      <c r="E207" s="8" t="str">
        <f>IF('Recensement des Equipes'!$G$186="","",'Recensement des Equipes'!$G$186)</f>
        <v/>
      </c>
      <c r="F207" s="2" t="str">
        <f t="shared" si="19"/>
        <v xml:space="preserve">-  </v>
      </c>
      <c r="G207" s="4" t="str">
        <f>IF(A207="","",VLOOKUP(A207,Equipes!$A$5:$J$26,10,FALSE))</f>
        <v>Classée/Trophée</v>
      </c>
      <c r="H207" s="5" t="str">
        <f>IF(ISNA(VLOOKUP($F207,'Classement-Equipe'!$M$7:$BB$206,H$4,FALSE))=FALSE,VLOOKUP($F207,'Classement-Equipe'!$M$7:$BB$206,H$4,FALSE),"")</f>
        <v/>
      </c>
      <c r="I207" s="3" t="str">
        <f>IF(ISNA(VLOOKUP($F207,'Classement-Equipe'!$M$7:$BB$206,I$4,FALSE))=FALSE,VLOOKUP($F207,'Classement-Equipe'!$M$7:$BB$206,I$4,FALSE),"")</f>
        <v/>
      </c>
      <c r="J207" s="3" t="str">
        <f>IF(ISNA(VLOOKUP($F207,'Classement-Equipe'!$M$7:$BB$206,J$4,FALSE))=FALSE,VLOOKUP($F207,'Classement-Equipe'!$M$7:$BB$206,J$4,FALSE),"")</f>
        <v/>
      </c>
      <c r="K207" s="3" t="str">
        <f>IF(ISNA(VLOOKUP($F207,'Classement-Equipe'!$M$7:$BB$206,K$4,FALSE))=FALSE,VLOOKUP($F207,'Classement-Equipe'!$M$7:$BB$206,K$4,FALSE),"")</f>
        <v/>
      </c>
      <c r="L207" s="3" t="str">
        <f>IF(ISNA(VLOOKUP($F207,'Classement-Equipe'!$M$7:$BB$206,L$4,FALSE))=FALSE,VLOOKUP($F207,'Classement-Equipe'!$M$7:$BB$206,L$4,FALSE),"")</f>
        <v/>
      </c>
      <c r="M207" s="3" t="str">
        <f>IF(ISNA(VLOOKUP($F207,'Classement-Equipe'!$M$7:$BB$206,M$4,FALSE))=FALSE,VLOOKUP($F207,'Classement-Equipe'!$M$7:$BB$206,M$4,FALSE),"")</f>
        <v/>
      </c>
      <c r="N207" s="3" t="str">
        <f>IF(ISNA(VLOOKUP($F207,'Classement-Equipe'!$M$7:$BB$206,N$4,FALSE))=FALSE,VLOOKUP($F207,'Classement-Equipe'!$M$7:$BB$206,N$4,FALSE),"")</f>
        <v/>
      </c>
      <c r="O207" s="9" t="str">
        <f>IF(ISNA(VLOOKUP($F207,'Classement-Equipe'!$M$7:$BB$206,O$4,FALSE))=FALSE,VLOOKUP($F207,'Classement-Equipe'!$M$7:$BB$206,O$4,FALSE),"")</f>
        <v/>
      </c>
      <c r="P207" s="2" t="str">
        <f>IF(ISNA(VLOOKUP($F207,'Classement-Equipe'!$M$7:$BB$206,P$4,FALSE))=FALSE,VLOOKUP($F207,'Classement-Equipe'!$M$7:$BB$206,P$4,FALSE),"")</f>
        <v/>
      </c>
      <c r="Q207" s="422">
        <f>IF(A207="","",IF(G207='Paramètres SERIES'!$K$12,SUMIF($A$6:$A$207,A207,$P$6:$P$207),""))</f>
        <v>0</v>
      </c>
      <c r="R207" s="3" t="str">
        <f t="shared" si="20"/>
        <v/>
      </c>
      <c r="S207" s="4">
        <f t="shared" si="21"/>
        <v>27</v>
      </c>
      <c r="T207" t="str">
        <f t="shared" si="18"/>
        <v>Sportpleizh</v>
      </c>
    </row>
  </sheetData>
  <sheetProtection algorithmName="SHA-512" hashValue="YsVdDUWtApmbZORKwXMDb3tfps31n8YkbskejiE5eUbAoA2q1bviTCetmxmMAPpvcHbYmLAU6es8/jmK9tFTig==" saltValue="E9pdKdDpqLNkOJTXQl5hWw==" spinCount="100000" sheet="1" objects="1" scenarios="1" autoFilter="0"/>
  <autoFilter ref="A5:S207">
    <filterColumn colId="17">
      <customFilters>
        <customFilter operator="notEqual" val=" "/>
      </customFilters>
    </filterColumn>
    <sortState ref="A118:S200">
      <sortCondition descending="1" ref="Q6:Q207"/>
      <sortCondition ref="R6:R207"/>
    </sortState>
  </autoFilter>
  <sortState ref="A6:S207">
    <sortCondition descending="1" ref="Q6:Q207"/>
    <sortCondition ref="R6:R207"/>
  </sortState>
  <mergeCells count="9">
    <mergeCell ref="A1:S1"/>
    <mergeCell ref="F2:G2"/>
    <mergeCell ref="A2:A3"/>
    <mergeCell ref="B2:D2"/>
    <mergeCell ref="E2:E3"/>
    <mergeCell ref="H2:O2"/>
    <mergeCell ref="L3:O3"/>
    <mergeCell ref="P2:S2"/>
    <mergeCell ref="H3:K3"/>
  </mergeCells>
  <conditionalFormatting sqref="S138:S208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V204"/>
  <sheetViews>
    <sheetView workbookViewId="0">
      <selection activeCell="M1" sqref="M1:O1048576"/>
    </sheetView>
  </sheetViews>
  <sheetFormatPr baseColWidth="10" defaultRowHeight="15" x14ac:dyDescent="0.25"/>
  <cols>
    <col min="6" max="6" width="23.85546875" customWidth="1"/>
    <col min="7" max="7" width="11.42578125" customWidth="1"/>
    <col min="8" max="8" width="30.85546875" customWidth="1"/>
    <col min="10" max="15" width="0" hidden="1" customWidth="1"/>
  </cols>
  <sheetData>
    <row r="1" spans="1:22" x14ac:dyDescent="0.25">
      <c r="A1" t="str">
        <f>IF(Apnéistes!A1="","",Apnéistes!A1)</f>
        <v>SYNTHESE DES COMPETITEURS</v>
      </c>
      <c r="B1" t="str">
        <f>IF(Apnéistes!B1="","",Apnéistes!B1)</f>
        <v/>
      </c>
      <c r="C1" t="str">
        <f>IF(Apnéistes!C1="","",Apnéistes!C1)</f>
        <v/>
      </c>
      <c r="D1" t="str">
        <f>IF(Apnéistes!D1="","",Apnéistes!D1)</f>
        <v/>
      </c>
      <c r="E1" t="str">
        <f>IF(Apnéistes!E1="","",Apnéistes!E1)</f>
        <v/>
      </c>
      <c r="F1" t="str">
        <f>IF(Apnéistes!F1="","",Apnéistes!F1)</f>
        <v/>
      </c>
      <c r="I1" t="str">
        <f>IF(Apnéistes!G1="","",Apnéistes!G1)</f>
        <v/>
      </c>
      <c r="M1" t="str">
        <f>IF(Apnéistes!H1="","",Apnéistes!H1)</f>
        <v/>
      </c>
      <c r="N1" t="str">
        <f>IF(Apnéistes!I1="","",Apnéistes!I1)</f>
        <v/>
      </c>
      <c r="O1" t="str">
        <f>IF(Apnéistes!J1="","",Apnéistes!J1)</f>
        <v/>
      </c>
    </row>
    <row r="2" spans="1:22" x14ac:dyDescent="0.25">
      <c r="A2" t="str">
        <f>IF(Apnéistes!A2="","",Apnéistes!A2)</f>
        <v>EQUIPE</v>
      </c>
      <c r="B2" t="str">
        <f>IF(Apnéistes!B2="","",Apnéistes!B2)</f>
        <v>Apnéistes</v>
      </c>
      <c r="C2" t="str">
        <f>IF(Apnéistes!C2="","",Apnéistes!C2)</f>
        <v/>
      </c>
      <c r="D2" t="str">
        <f>IF(Apnéistes!D2="","",Apnéistes!D2)</f>
        <v>Nombre = 46</v>
      </c>
      <c r="E2" t="str">
        <f>IF(Apnéistes!E2="","",Apnéistes!E2)</f>
        <v/>
      </c>
      <c r="F2">
        <f>IF(Apnéistes!F2="","",Apnéistes!F2)</f>
        <v>46</v>
      </c>
      <c r="G2" t="str">
        <f>IF(Apnéistes!G2="","",Apnéistes!G2)</f>
        <v>Participation aux Epreuves</v>
      </c>
      <c r="I2" t="str">
        <f>'Classement-Individuel'!BB4</f>
        <v>Trophée</v>
      </c>
      <c r="M2" t="str">
        <f>'Classement-Individuel'!BC4</f>
        <v>Médailles</v>
      </c>
    </row>
    <row r="3" spans="1:22" x14ac:dyDescent="0.25">
      <c r="A3" t="str">
        <f>IF(Apnéistes!A3="","",Apnéistes!A3)</f>
        <v/>
      </c>
      <c r="B3" t="str">
        <f>IF(Apnéistes!B3="","",Apnéistes!B3)</f>
        <v>Identifiant</v>
      </c>
      <c r="C3" t="str">
        <f>IF(Apnéistes!C3="","",Apnéistes!C3)</f>
        <v>Nom</v>
      </c>
      <c r="D3" t="str">
        <f>IF(Apnéistes!D3="","",Apnéistes!D3)</f>
        <v>Prénom</v>
      </c>
      <c r="E3" t="str">
        <f>IF(Apnéistes!E3="","",Apnéistes!E3)</f>
        <v>Sexe</v>
      </c>
      <c r="F3" t="str">
        <f>IF(Apnéistes!F3="","",Apnéistes!F3)</f>
        <v>Nom &amp; Prénom &amp; Sexe</v>
      </c>
      <c r="G3" t="str">
        <f>IF(Apnéistes!G3="","",Apnéistes!G3)</f>
        <v>Statique</v>
      </c>
      <c r="I3" t="str">
        <f>'Classement-Individuel'!BB5</f>
        <v>Miniature</v>
      </c>
      <c r="M3" t="str">
        <f>'Classement-Individuel'!BC5</f>
        <v>Or</v>
      </c>
      <c r="N3" t="str">
        <f>'Classement-Individuel'!BD5</f>
        <v>Argent</v>
      </c>
      <c r="O3" t="str">
        <f>'Classement-Individuel'!BE5</f>
        <v>Bronze</v>
      </c>
    </row>
    <row r="4" spans="1:22" x14ac:dyDescent="0.25">
      <c r="A4" t="str">
        <f>IF(Apnéistes!A4="","",Apnéistes!A4)</f>
        <v>Equipe</v>
      </c>
      <c r="B4" t="str">
        <f>IF(Apnéistes!B4="","",Apnéistes!B4)</f>
        <v>Identifiant</v>
      </c>
      <c r="C4" t="str">
        <f>IF(Apnéistes!C4="","",Apnéistes!C4)</f>
        <v>Nom</v>
      </c>
      <c r="D4" t="str">
        <f>IF(Apnéistes!D4="","",Apnéistes!D4)</f>
        <v>po</v>
      </c>
      <c r="E4" t="str">
        <f>IF(Apnéistes!E4="","",Apnéistes!E4)</f>
        <v>Sexe</v>
      </c>
      <c r="F4" t="str">
        <f>IF(Apnéistes!F4="","",Apnéistes!F4)</f>
        <v/>
      </c>
      <c r="G4" t="str">
        <f>IF(Apnéistes!G4="","",Apnéistes!G4)</f>
        <v/>
      </c>
    </row>
    <row r="5" spans="1:22" x14ac:dyDescent="0.25">
      <c r="A5" t="e">
        <f>IF('Recensement des Equipes'!#REF!="","",'Recensement des Equipes'!#REF!)</f>
        <v>#REF!</v>
      </c>
      <c r="B5" t="e">
        <f>IF('Recensement des Equipes'!#REF!="","",'Recensement des Equipes'!#REF!)</f>
        <v>#REF!</v>
      </c>
      <c r="C5" t="e">
        <f>IF('Recensement des Equipes'!#REF!="","",'Recensement des Equipes'!#REF!)</f>
        <v>#REF!</v>
      </c>
      <c r="D5" t="e">
        <f>IF('Recensement des Equipes'!#REF!="","",'Recensement des Equipes'!#REF!)</f>
        <v>#REF!</v>
      </c>
      <c r="E5" t="e">
        <f>IF('Recensement des Equipes'!#REF!="","",'Recensement des Equipes'!#REF!)</f>
        <v>#REF!</v>
      </c>
      <c r="F5" t="e">
        <f>C5&amp;" "&amp;D5&amp;" "&amp;E5</f>
        <v>#REF!</v>
      </c>
      <c r="G5" t="e">
        <f>IF('Recensement des Equipes'!#REF!="","",'Recensement des Equipes'!#REF!)</f>
        <v>#REF!</v>
      </c>
      <c r="H5" t="e">
        <f>IF(F5="","",G5&amp;"-"&amp;F5)</f>
        <v>#REF!</v>
      </c>
      <c r="I5" t="str">
        <f>IFERROR(VLOOKUP(H5,'Classement-Individuel'!$M$7:$BE$206,42,FALSE),"")</f>
        <v/>
      </c>
      <c r="P5" t="str">
        <f>IF(Apnéistes!R5="","",Apnéistes!R5)</f>
        <v/>
      </c>
      <c r="Q5" t="str">
        <f>IF(Apnéistes!S5="","",Apnéistes!S5)</f>
        <v/>
      </c>
      <c r="R5" t="str">
        <f>IF(Apnéistes!T5="","",Apnéistes!T5)</f>
        <v/>
      </c>
      <c r="S5" t="str">
        <f>IF(Apnéistes!U5="","",Apnéistes!U5)</f>
        <v/>
      </c>
      <c r="T5" t="str">
        <f>IF(Apnéistes!V5="","",Apnéistes!V5)</f>
        <v/>
      </c>
      <c r="U5" t="str">
        <f>IF(Apnéistes!W5="","",Apnéistes!W5)</f>
        <v/>
      </c>
      <c r="V5" t="str">
        <f>IF(Apnéistes!X5="","",Apnéistes!X5)</f>
        <v/>
      </c>
    </row>
    <row r="6" spans="1:22" x14ac:dyDescent="0.25">
      <c r="A6" t="e">
        <f>IF('Recensement des Equipes'!#REF!="","",'Recensement des Equipes'!#REF!)</f>
        <v>#REF!</v>
      </c>
      <c r="B6" t="e">
        <f>IF('Recensement des Equipes'!#REF!="","",'Recensement des Equipes'!#REF!)</f>
        <v>#REF!</v>
      </c>
      <c r="C6" t="e">
        <f>IF('Recensement des Equipes'!#REF!="","",'Recensement des Equipes'!#REF!)</f>
        <v>#REF!</v>
      </c>
      <c r="D6" t="e">
        <f>IF('Recensement des Equipes'!#REF!="","",'Recensement des Equipes'!#REF!)</f>
        <v>#REF!</v>
      </c>
      <c r="E6" t="e">
        <f>IF('Recensement des Equipes'!#REF!="","",'Recensement des Equipes'!#REF!)</f>
        <v>#REF!</v>
      </c>
      <c r="F6" t="e">
        <f t="shared" ref="F6:F69" si="0">C6&amp;" "&amp;D6&amp;" "&amp;E6</f>
        <v>#REF!</v>
      </c>
      <c r="G6" t="e">
        <f>IF('Recensement des Equipes'!#REF!="","",'Recensement des Equipes'!#REF!)</f>
        <v>#REF!</v>
      </c>
      <c r="H6" t="e">
        <f t="shared" ref="H6:H69" si="1">IF(F6="","",G6&amp;"-"&amp;F6)</f>
        <v>#REF!</v>
      </c>
      <c r="I6" t="str">
        <f>IFERROR(VLOOKUP(H6,'Classement-Individuel'!$M$7:$BE$206,42,FALSE),"")</f>
        <v/>
      </c>
      <c r="P6" t="str">
        <f>IF(Apnéistes!R6="","",Apnéistes!R6)</f>
        <v/>
      </c>
      <c r="Q6" t="str">
        <f>IF(Apnéistes!S6="","",Apnéistes!S6)</f>
        <v/>
      </c>
      <c r="R6" t="str">
        <f>IF(Apnéistes!T6="","",Apnéistes!T6)</f>
        <v/>
      </c>
      <c r="S6" t="str">
        <f>IF(Apnéistes!U6="","",Apnéistes!U6)</f>
        <v/>
      </c>
      <c r="T6" t="str">
        <f>IF(Apnéistes!V6="","",Apnéistes!V6)</f>
        <v/>
      </c>
      <c r="U6" t="str">
        <f>IF(Apnéistes!W6="","",Apnéistes!W6)</f>
        <v/>
      </c>
      <c r="V6" t="str">
        <f>IF(Apnéistes!X6="","",Apnéistes!X6)</f>
        <v/>
      </c>
    </row>
    <row r="7" spans="1:22" x14ac:dyDescent="0.25">
      <c r="A7" t="e">
        <f>IF('Recensement des Equipes'!#REF!="","",'Recensement des Equipes'!#REF!)</f>
        <v>#REF!</v>
      </c>
      <c r="B7" t="e">
        <f>IF('Recensement des Equipes'!#REF!="","",'Recensement des Equipes'!#REF!)</f>
        <v>#REF!</v>
      </c>
      <c r="C7" t="e">
        <f>IF('Recensement des Equipes'!#REF!="","",'Recensement des Equipes'!#REF!)</f>
        <v>#REF!</v>
      </c>
      <c r="D7" t="e">
        <f>IF('Recensement des Equipes'!#REF!="","",'Recensement des Equipes'!#REF!)</f>
        <v>#REF!</v>
      </c>
      <c r="E7" t="e">
        <f>IF('Recensement des Equipes'!#REF!="","",'Recensement des Equipes'!#REF!)</f>
        <v>#REF!</v>
      </c>
      <c r="F7" t="e">
        <f t="shared" si="0"/>
        <v>#REF!</v>
      </c>
      <c r="G7" t="e">
        <f>IF('Recensement des Equipes'!#REF!="","",'Recensement des Equipes'!#REF!)</f>
        <v>#REF!</v>
      </c>
      <c r="H7" t="e">
        <f t="shared" si="1"/>
        <v>#REF!</v>
      </c>
      <c r="I7" t="str">
        <f>IFERROR(VLOOKUP(H7,'Classement-Individuel'!$M$7:$BE$206,42,FALSE),"")</f>
        <v/>
      </c>
      <c r="P7" t="str">
        <f>IF(Apnéistes!R7="","",Apnéistes!R7)</f>
        <v/>
      </c>
      <c r="Q7" t="str">
        <f>IF(Apnéistes!S7="","",Apnéistes!S7)</f>
        <v/>
      </c>
      <c r="R7" t="str">
        <f>IF(Apnéistes!T7="","",Apnéistes!T7)</f>
        <v/>
      </c>
      <c r="S7" t="str">
        <f>IF(Apnéistes!U7="","",Apnéistes!U7)</f>
        <v/>
      </c>
      <c r="T7" t="str">
        <f>IF(Apnéistes!V7="","",Apnéistes!V7)</f>
        <v/>
      </c>
      <c r="U7" t="str">
        <f>IF(Apnéistes!W7="","",Apnéistes!W7)</f>
        <v/>
      </c>
      <c r="V7" t="str">
        <f>IF(Apnéistes!X7="","",Apnéistes!X7)</f>
        <v/>
      </c>
    </row>
    <row r="8" spans="1:22" x14ac:dyDescent="0.25">
      <c r="A8" t="e">
        <f>IF('Recensement des Equipes'!#REF!="","",'Recensement des Equipes'!#REF!)</f>
        <v>#REF!</v>
      </c>
      <c r="B8" t="e">
        <f>IF('Recensement des Equipes'!#REF!="","",'Recensement des Equipes'!#REF!)</f>
        <v>#REF!</v>
      </c>
      <c r="C8" t="e">
        <f>IF('Recensement des Equipes'!#REF!="","",'Recensement des Equipes'!#REF!)</f>
        <v>#REF!</v>
      </c>
      <c r="D8" t="e">
        <f>IF('Recensement des Equipes'!#REF!="","",'Recensement des Equipes'!#REF!)</f>
        <v>#REF!</v>
      </c>
      <c r="E8" t="e">
        <f>IF('Recensement des Equipes'!#REF!="","",'Recensement des Equipes'!#REF!)</f>
        <v>#REF!</v>
      </c>
      <c r="F8" t="e">
        <f t="shared" si="0"/>
        <v>#REF!</v>
      </c>
      <c r="G8" t="e">
        <f>IF('Recensement des Equipes'!#REF!="","",'Recensement des Equipes'!#REF!)</f>
        <v>#REF!</v>
      </c>
      <c r="H8" t="e">
        <f t="shared" si="1"/>
        <v>#REF!</v>
      </c>
      <c r="I8" t="str">
        <f>IFERROR(VLOOKUP(H8,'Classement-Individuel'!$M$7:$BE$206,42,FALSE),"")</f>
        <v/>
      </c>
      <c r="P8" t="str">
        <f>IF(Apnéistes!R8="","",Apnéistes!R8)</f>
        <v/>
      </c>
      <c r="Q8" t="str">
        <f>IF(Apnéistes!S8="","",Apnéistes!S8)</f>
        <v/>
      </c>
      <c r="R8" t="str">
        <f>IF(Apnéistes!T8="","",Apnéistes!T8)</f>
        <v/>
      </c>
      <c r="S8" t="str">
        <f>IF(Apnéistes!U8="","",Apnéistes!U8)</f>
        <v/>
      </c>
      <c r="T8" t="str">
        <f>IF(Apnéistes!V8="","",Apnéistes!V8)</f>
        <v/>
      </c>
      <c r="U8" t="str">
        <f>IF(Apnéistes!W8="","",Apnéistes!W8)</f>
        <v/>
      </c>
      <c r="V8" t="str">
        <f>IF(Apnéistes!X8="","",Apnéistes!X8)</f>
        <v/>
      </c>
    </row>
    <row r="9" spans="1:22" x14ac:dyDescent="0.25">
      <c r="A9" t="e">
        <f>IF('Recensement des Equipes'!#REF!="","",'Recensement des Equipes'!#REF!)</f>
        <v>#REF!</v>
      </c>
      <c r="B9" t="e">
        <f>IF('Recensement des Equipes'!#REF!="","",'Recensement des Equipes'!#REF!)</f>
        <v>#REF!</v>
      </c>
      <c r="C9" t="e">
        <f>IF('Recensement des Equipes'!#REF!="","",'Recensement des Equipes'!#REF!)</f>
        <v>#REF!</v>
      </c>
      <c r="D9" t="e">
        <f>IF('Recensement des Equipes'!#REF!="","",'Recensement des Equipes'!#REF!)</f>
        <v>#REF!</v>
      </c>
      <c r="E9" t="e">
        <f>IF('Recensement des Equipes'!#REF!="","",'Recensement des Equipes'!#REF!)</f>
        <v>#REF!</v>
      </c>
      <c r="F9" t="e">
        <f t="shared" si="0"/>
        <v>#REF!</v>
      </c>
      <c r="G9" t="e">
        <f>IF('Recensement des Equipes'!#REF!="","",'Recensement des Equipes'!#REF!)</f>
        <v>#REF!</v>
      </c>
      <c r="H9" t="e">
        <f t="shared" si="1"/>
        <v>#REF!</v>
      </c>
      <c r="I9" t="str">
        <f>IFERROR(VLOOKUP(H9,'Classement-Individuel'!$M$7:$BE$206,42,FALSE),"")</f>
        <v/>
      </c>
    </row>
    <row r="10" spans="1:22" x14ac:dyDescent="0.25">
      <c r="A10" t="e">
        <f>IF('Recensement des Equipes'!#REF!="","",'Recensement des Equipes'!#REF!)</f>
        <v>#REF!</v>
      </c>
      <c r="B10" t="e">
        <f>IF('Recensement des Equipes'!#REF!="","",'Recensement des Equipes'!#REF!)</f>
        <v>#REF!</v>
      </c>
      <c r="C10" t="e">
        <f>IF('Recensement des Equipes'!#REF!="","",'Recensement des Equipes'!#REF!)</f>
        <v>#REF!</v>
      </c>
      <c r="D10" t="e">
        <f>IF('Recensement des Equipes'!#REF!="","",'Recensement des Equipes'!#REF!)</f>
        <v>#REF!</v>
      </c>
      <c r="E10" t="e">
        <f>IF('Recensement des Equipes'!#REF!="","",'Recensement des Equipes'!#REF!)</f>
        <v>#REF!</v>
      </c>
      <c r="F10" t="e">
        <f t="shared" si="0"/>
        <v>#REF!</v>
      </c>
      <c r="G10" t="e">
        <f>IF('Recensement des Equipes'!#REF!="","",'Recensement des Equipes'!#REF!)</f>
        <v>#REF!</v>
      </c>
      <c r="H10" t="e">
        <f t="shared" si="1"/>
        <v>#REF!</v>
      </c>
      <c r="I10" t="str">
        <f>IFERROR(VLOOKUP(H10,'Classement-Individuel'!$M$7:$BE$206,42,FALSE),"")</f>
        <v/>
      </c>
    </row>
    <row r="11" spans="1:22" x14ac:dyDescent="0.25">
      <c r="A11" t="e">
        <f>IF('Recensement des Equipes'!#REF!="","",'Recensement des Equipes'!#REF!)</f>
        <v>#REF!</v>
      </c>
      <c r="B11" t="e">
        <f>IF('Recensement des Equipes'!#REF!="","",'Recensement des Equipes'!#REF!)</f>
        <v>#REF!</v>
      </c>
      <c r="C11" t="e">
        <f>IF('Recensement des Equipes'!#REF!="","",'Recensement des Equipes'!#REF!)</f>
        <v>#REF!</v>
      </c>
      <c r="D11" t="e">
        <f>IF('Recensement des Equipes'!#REF!="","",'Recensement des Equipes'!#REF!)</f>
        <v>#REF!</v>
      </c>
      <c r="E11" t="e">
        <f>IF('Recensement des Equipes'!#REF!="","",'Recensement des Equipes'!#REF!)</f>
        <v>#REF!</v>
      </c>
      <c r="F11" t="e">
        <f t="shared" si="0"/>
        <v>#REF!</v>
      </c>
      <c r="G11" t="e">
        <f>IF('Recensement des Equipes'!#REF!="","",'Recensement des Equipes'!#REF!)</f>
        <v>#REF!</v>
      </c>
      <c r="H11" t="e">
        <f t="shared" si="1"/>
        <v>#REF!</v>
      </c>
      <c r="I11" t="str">
        <f>IFERROR(VLOOKUP(H11,'Classement-Individuel'!$M$7:$BE$206,42,FALSE),"")</f>
        <v/>
      </c>
    </row>
    <row r="12" spans="1:22" x14ac:dyDescent="0.25">
      <c r="A12" t="e">
        <f>IF('Recensement des Equipes'!#REF!="","",'Recensement des Equipes'!#REF!)</f>
        <v>#REF!</v>
      </c>
      <c r="B12" t="e">
        <f>IF('Recensement des Equipes'!#REF!="","",'Recensement des Equipes'!#REF!)</f>
        <v>#REF!</v>
      </c>
      <c r="C12" t="e">
        <f>IF('Recensement des Equipes'!#REF!="","",'Recensement des Equipes'!#REF!)</f>
        <v>#REF!</v>
      </c>
      <c r="D12" t="e">
        <f>IF('Recensement des Equipes'!#REF!="","",'Recensement des Equipes'!#REF!)</f>
        <v>#REF!</v>
      </c>
      <c r="E12" t="e">
        <f>IF('Recensement des Equipes'!#REF!="","",'Recensement des Equipes'!#REF!)</f>
        <v>#REF!</v>
      </c>
      <c r="F12" t="e">
        <f t="shared" si="0"/>
        <v>#REF!</v>
      </c>
      <c r="G12" t="e">
        <f>IF('Recensement des Equipes'!#REF!="","",'Recensement des Equipes'!#REF!)</f>
        <v>#REF!</v>
      </c>
      <c r="H12" t="e">
        <f t="shared" si="1"/>
        <v>#REF!</v>
      </c>
      <c r="I12" t="str">
        <f>IFERROR(VLOOKUP(H12,'Classement-Individuel'!$M$7:$BE$206,42,FALSE),"")</f>
        <v/>
      </c>
    </row>
    <row r="13" spans="1:22" x14ac:dyDescent="0.25">
      <c r="A13" t="e">
        <f>IF('Recensement des Equipes'!#REF!="","",'Recensement des Equipes'!#REF!)</f>
        <v>#REF!</v>
      </c>
      <c r="B13" t="e">
        <f>IF('Recensement des Equipes'!#REF!="","",'Recensement des Equipes'!#REF!)</f>
        <v>#REF!</v>
      </c>
      <c r="C13" t="e">
        <f>IF('Recensement des Equipes'!#REF!="","",'Recensement des Equipes'!#REF!)</f>
        <v>#REF!</v>
      </c>
      <c r="D13" t="e">
        <f>IF('Recensement des Equipes'!#REF!="","",'Recensement des Equipes'!#REF!)</f>
        <v>#REF!</v>
      </c>
      <c r="E13" t="e">
        <f>IF('Recensement des Equipes'!#REF!="","",'Recensement des Equipes'!#REF!)</f>
        <v>#REF!</v>
      </c>
      <c r="F13" t="e">
        <f t="shared" si="0"/>
        <v>#REF!</v>
      </c>
      <c r="G13" t="e">
        <f>IF('Recensement des Equipes'!#REF!="","",'Recensement des Equipes'!#REF!)</f>
        <v>#REF!</v>
      </c>
      <c r="H13" t="e">
        <f t="shared" si="1"/>
        <v>#REF!</v>
      </c>
      <c r="I13" t="str">
        <f>IFERROR(VLOOKUP(H13,'Classement-Individuel'!$M$7:$BE$206,42,FALSE),"")</f>
        <v/>
      </c>
    </row>
    <row r="14" spans="1:22" x14ac:dyDescent="0.25">
      <c r="A14" t="e">
        <f>IF('Recensement des Equipes'!#REF!="","",'Recensement des Equipes'!#REF!)</f>
        <v>#REF!</v>
      </c>
      <c r="B14" t="e">
        <f>IF('Recensement des Equipes'!#REF!="","",'Recensement des Equipes'!#REF!)</f>
        <v>#REF!</v>
      </c>
      <c r="C14" t="e">
        <f>IF('Recensement des Equipes'!#REF!="","",'Recensement des Equipes'!#REF!)</f>
        <v>#REF!</v>
      </c>
      <c r="D14" t="e">
        <f>IF('Recensement des Equipes'!#REF!="","",'Recensement des Equipes'!#REF!)</f>
        <v>#REF!</v>
      </c>
      <c r="E14" t="e">
        <f>IF('Recensement des Equipes'!#REF!="","",'Recensement des Equipes'!#REF!)</f>
        <v>#REF!</v>
      </c>
      <c r="F14" t="e">
        <f t="shared" si="0"/>
        <v>#REF!</v>
      </c>
      <c r="G14" t="e">
        <f>IF('Recensement des Equipes'!#REF!="","",'Recensement des Equipes'!#REF!)</f>
        <v>#REF!</v>
      </c>
      <c r="H14" t="e">
        <f t="shared" si="1"/>
        <v>#REF!</v>
      </c>
      <c r="I14" t="str">
        <f>IFERROR(VLOOKUP(H14,'Classement-Individuel'!$M$7:$BE$206,42,FALSE),"")</f>
        <v/>
      </c>
    </row>
    <row r="15" spans="1:22" x14ac:dyDescent="0.25">
      <c r="A15" t="e">
        <f>IF('Recensement des Equipes'!#REF!="","",'Recensement des Equipes'!#REF!)</f>
        <v>#REF!</v>
      </c>
      <c r="B15" t="e">
        <f>IF('Recensement des Equipes'!#REF!="","",'Recensement des Equipes'!#REF!)</f>
        <v>#REF!</v>
      </c>
      <c r="C15" t="e">
        <f>IF('Recensement des Equipes'!#REF!="","",'Recensement des Equipes'!#REF!)</f>
        <v>#REF!</v>
      </c>
      <c r="D15" t="e">
        <f>IF('Recensement des Equipes'!#REF!="","",'Recensement des Equipes'!#REF!)</f>
        <v>#REF!</v>
      </c>
      <c r="E15" t="e">
        <f>IF('Recensement des Equipes'!#REF!="","",'Recensement des Equipes'!#REF!)</f>
        <v>#REF!</v>
      </c>
      <c r="F15" t="e">
        <f t="shared" si="0"/>
        <v>#REF!</v>
      </c>
      <c r="G15" t="e">
        <f>IF('Recensement des Equipes'!#REF!="","",'Recensement des Equipes'!#REF!)</f>
        <v>#REF!</v>
      </c>
      <c r="H15" t="e">
        <f t="shared" si="1"/>
        <v>#REF!</v>
      </c>
      <c r="I15" t="str">
        <f>IFERROR(VLOOKUP(H15,'Classement-Individuel'!$M$7:$BE$206,42,FALSE),"")</f>
        <v/>
      </c>
    </row>
    <row r="16" spans="1:22" x14ac:dyDescent="0.25">
      <c r="A16" t="e">
        <f>IF('Recensement des Equipes'!#REF!="","",'Recensement des Equipes'!#REF!)</f>
        <v>#REF!</v>
      </c>
      <c r="B16" t="e">
        <f>IF('Recensement des Equipes'!#REF!="","",'Recensement des Equipes'!#REF!)</f>
        <v>#REF!</v>
      </c>
      <c r="C16" t="e">
        <f>IF('Recensement des Equipes'!#REF!="","",'Recensement des Equipes'!#REF!)</f>
        <v>#REF!</v>
      </c>
      <c r="D16" t="e">
        <f>IF('Recensement des Equipes'!#REF!="","",'Recensement des Equipes'!#REF!)</f>
        <v>#REF!</v>
      </c>
      <c r="E16" t="e">
        <f>IF('Recensement des Equipes'!#REF!="","",'Recensement des Equipes'!#REF!)</f>
        <v>#REF!</v>
      </c>
      <c r="F16" t="e">
        <f t="shared" si="0"/>
        <v>#REF!</v>
      </c>
      <c r="G16" t="e">
        <f>IF('Recensement des Equipes'!#REF!="","",'Recensement des Equipes'!#REF!)</f>
        <v>#REF!</v>
      </c>
      <c r="H16" t="e">
        <f t="shared" si="1"/>
        <v>#REF!</v>
      </c>
      <c r="I16" t="str">
        <f>IFERROR(VLOOKUP(H16,'Classement-Individuel'!$M$7:$BE$206,42,FALSE),"")</f>
        <v/>
      </c>
    </row>
    <row r="17" spans="1:9" x14ac:dyDescent="0.25">
      <c r="A17" t="e">
        <f>IF('Recensement des Equipes'!#REF!="","",'Recensement des Equipes'!#REF!)</f>
        <v>#REF!</v>
      </c>
      <c r="B17" t="e">
        <f>IF('Recensement des Equipes'!#REF!="","",'Recensement des Equipes'!#REF!)</f>
        <v>#REF!</v>
      </c>
      <c r="C17" t="e">
        <f>IF('Recensement des Equipes'!#REF!="","",'Recensement des Equipes'!#REF!)</f>
        <v>#REF!</v>
      </c>
      <c r="D17" t="e">
        <f>IF('Recensement des Equipes'!#REF!="","",'Recensement des Equipes'!#REF!)</f>
        <v>#REF!</v>
      </c>
      <c r="E17" t="e">
        <f>IF('Recensement des Equipes'!#REF!="","",'Recensement des Equipes'!#REF!)</f>
        <v>#REF!</v>
      </c>
      <c r="F17" t="e">
        <f t="shared" si="0"/>
        <v>#REF!</v>
      </c>
      <c r="G17" t="e">
        <f>IF('Recensement des Equipes'!#REF!="","",'Recensement des Equipes'!#REF!)</f>
        <v>#REF!</v>
      </c>
      <c r="H17" t="e">
        <f t="shared" si="1"/>
        <v>#REF!</v>
      </c>
      <c r="I17" t="str">
        <f>IFERROR(VLOOKUP(H17,'Classement-Individuel'!$M$7:$BE$206,42,FALSE),"")</f>
        <v/>
      </c>
    </row>
    <row r="18" spans="1:9" x14ac:dyDescent="0.25">
      <c r="A18" t="e">
        <f>IF('Recensement des Equipes'!#REF!="","",'Recensement des Equipes'!#REF!)</f>
        <v>#REF!</v>
      </c>
      <c r="B18" t="e">
        <f>IF('Recensement des Equipes'!#REF!="","",'Recensement des Equipes'!#REF!)</f>
        <v>#REF!</v>
      </c>
      <c r="C18" t="e">
        <f>IF('Recensement des Equipes'!#REF!="","",'Recensement des Equipes'!#REF!)</f>
        <v>#REF!</v>
      </c>
      <c r="D18" t="e">
        <f>IF('Recensement des Equipes'!#REF!="","",'Recensement des Equipes'!#REF!)</f>
        <v>#REF!</v>
      </c>
      <c r="E18" t="e">
        <f>IF('Recensement des Equipes'!#REF!="","",'Recensement des Equipes'!#REF!)</f>
        <v>#REF!</v>
      </c>
      <c r="F18" t="e">
        <f t="shared" si="0"/>
        <v>#REF!</v>
      </c>
      <c r="G18" t="e">
        <f>IF('Recensement des Equipes'!#REF!="","",'Recensement des Equipes'!#REF!)</f>
        <v>#REF!</v>
      </c>
      <c r="H18" t="e">
        <f t="shared" si="1"/>
        <v>#REF!</v>
      </c>
      <c r="I18" t="str">
        <f>IFERROR(VLOOKUP(H18,'Classement-Individuel'!$M$7:$BE$206,42,FALSE),"")</f>
        <v/>
      </c>
    </row>
    <row r="19" spans="1:9" x14ac:dyDescent="0.25">
      <c r="A19" t="e">
        <f>IF('Recensement des Equipes'!#REF!="","",'Recensement des Equipes'!#REF!)</f>
        <v>#REF!</v>
      </c>
      <c r="B19" t="e">
        <f>IF('Recensement des Equipes'!#REF!="","",'Recensement des Equipes'!#REF!)</f>
        <v>#REF!</v>
      </c>
      <c r="C19" t="e">
        <f>IF('Recensement des Equipes'!#REF!="","",'Recensement des Equipes'!#REF!)</f>
        <v>#REF!</v>
      </c>
      <c r="D19" t="e">
        <f>IF('Recensement des Equipes'!#REF!="","",'Recensement des Equipes'!#REF!)</f>
        <v>#REF!</v>
      </c>
      <c r="E19" t="e">
        <f>IF('Recensement des Equipes'!#REF!="","",'Recensement des Equipes'!#REF!)</f>
        <v>#REF!</v>
      </c>
      <c r="F19" t="e">
        <f t="shared" si="0"/>
        <v>#REF!</v>
      </c>
      <c r="G19" t="e">
        <f>IF('Recensement des Equipes'!#REF!="","",'Recensement des Equipes'!#REF!)</f>
        <v>#REF!</v>
      </c>
      <c r="H19" t="e">
        <f t="shared" si="1"/>
        <v>#REF!</v>
      </c>
      <c r="I19" t="str">
        <f>IFERROR(VLOOKUP(H19,'Classement-Individuel'!$M$7:$BE$206,42,FALSE),"")</f>
        <v/>
      </c>
    </row>
    <row r="20" spans="1:9" x14ac:dyDescent="0.25">
      <c r="A20" t="e">
        <f>IF('Recensement des Equipes'!#REF!="","",'Recensement des Equipes'!#REF!)</f>
        <v>#REF!</v>
      </c>
      <c r="B20" t="e">
        <f>IF('Recensement des Equipes'!#REF!="","",'Recensement des Equipes'!#REF!)</f>
        <v>#REF!</v>
      </c>
      <c r="C20" t="e">
        <f>IF('Recensement des Equipes'!#REF!="","",'Recensement des Equipes'!#REF!)</f>
        <v>#REF!</v>
      </c>
      <c r="D20" t="e">
        <f>IF('Recensement des Equipes'!#REF!="","",'Recensement des Equipes'!#REF!)</f>
        <v>#REF!</v>
      </c>
      <c r="E20" t="e">
        <f>IF('Recensement des Equipes'!#REF!="","",'Recensement des Equipes'!#REF!)</f>
        <v>#REF!</v>
      </c>
      <c r="F20" t="e">
        <f t="shared" si="0"/>
        <v>#REF!</v>
      </c>
      <c r="G20" t="e">
        <f>IF('Recensement des Equipes'!#REF!="","",'Recensement des Equipes'!#REF!)</f>
        <v>#REF!</v>
      </c>
      <c r="H20" t="e">
        <f t="shared" si="1"/>
        <v>#REF!</v>
      </c>
      <c r="I20" t="str">
        <f>IFERROR(VLOOKUP(H20,'Classement-Individuel'!$M$7:$BE$206,42,FALSE),"")</f>
        <v/>
      </c>
    </row>
    <row r="21" spans="1:9" x14ac:dyDescent="0.25">
      <c r="A21" t="e">
        <f>IF('Recensement des Equipes'!#REF!="","",'Recensement des Equipes'!#REF!)</f>
        <v>#REF!</v>
      </c>
      <c r="B21" t="e">
        <f>IF('Recensement des Equipes'!#REF!="","",'Recensement des Equipes'!#REF!)</f>
        <v>#REF!</v>
      </c>
      <c r="C21" t="e">
        <f>IF('Recensement des Equipes'!#REF!="","",'Recensement des Equipes'!#REF!)</f>
        <v>#REF!</v>
      </c>
      <c r="D21" t="e">
        <f>IF('Recensement des Equipes'!#REF!="","",'Recensement des Equipes'!#REF!)</f>
        <v>#REF!</v>
      </c>
      <c r="E21" t="e">
        <f>IF('Recensement des Equipes'!#REF!="","",'Recensement des Equipes'!#REF!)</f>
        <v>#REF!</v>
      </c>
      <c r="F21" t="e">
        <f t="shared" si="0"/>
        <v>#REF!</v>
      </c>
      <c r="G21" t="e">
        <f>IF('Recensement des Equipes'!#REF!="","",'Recensement des Equipes'!#REF!)</f>
        <v>#REF!</v>
      </c>
      <c r="H21" t="e">
        <f t="shared" si="1"/>
        <v>#REF!</v>
      </c>
      <c r="I21" t="str">
        <f>IFERROR(VLOOKUP(H21,'Classement-Individuel'!$M$7:$BE$206,42,FALSE),"")</f>
        <v/>
      </c>
    </row>
    <row r="22" spans="1:9" x14ac:dyDescent="0.25">
      <c r="A22" t="e">
        <f>IF('Recensement des Equipes'!#REF!="","",'Recensement des Equipes'!#REF!)</f>
        <v>#REF!</v>
      </c>
      <c r="B22" t="e">
        <f>IF('Recensement des Equipes'!#REF!="","",'Recensement des Equipes'!#REF!)</f>
        <v>#REF!</v>
      </c>
      <c r="C22" t="e">
        <f>IF('Recensement des Equipes'!#REF!="","",'Recensement des Equipes'!#REF!)</f>
        <v>#REF!</v>
      </c>
      <c r="D22" t="e">
        <f>IF('Recensement des Equipes'!#REF!="","",'Recensement des Equipes'!#REF!)</f>
        <v>#REF!</v>
      </c>
      <c r="E22" t="e">
        <f>IF('Recensement des Equipes'!#REF!="","",'Recensement des Equipes'!#REF!)</f>
        <v>#REF!</v>
      </c>
      <c r="F22" t="e">
        <f t="shared" si="0"/>
        <v>#REF!</v>
      </c>
      <c r="G22" t="e">
        <f>IF('Recensement des Equipes'!#REF!="","",'Recensement des Equipes'!#REF!)</f>
        <v>#REF!</v>
      </c>
      <c r="H22" t="e">
        <f t="shared" si="1"/>
        <v>#REF!</v>
      </c>
      <c r="I22" t="str">
        <f>IFERROR(VLOOKUP(H22,'Classement-Individuel'!$M$7:$BE$206,42,FALSE),"")</f>
        <v/>
      </c>
    </row>
    <row r="23" spans="1:9" x14ac:dyDescent="0.25">
      <c r="A23" t="e">
        <f>IF('Recensement des Equipes'!#REF!="","",'Recensement des Equipes'!#REF!)</f>
        <v>#REF!</v>
      </c>
      <c r="B23" t="e">
        <f>IF('Recensement des Equipes'!#REF!="","",'Recensement des Equipes'!#REF!)</f>
        <v>#REF!</v>
      </c>
      <c r="C23" t="e">
        <f>IF('Recensement des Equipes'!#REF!="","",'Recensement des Equipes'!#REF!)</f>
        <v>#REF!</v>
      </c>
      <c r="D23" t="e">
        <f>IF('Recensement des Equipes'!#REF!="","",'Recensement des Equipes'!#REF!)</f>
        <v>#REF!</v>
      </c>
      <c r="E23" t="e">
        <f>IF('Recensement des Equipes'!#REF!="","",'Recensement des Equipes'!#REF!)</f>
        <v>#REF!</v>
      </c>
      <c r="F23" t="e">
        <f t="shared" si="0"/>
        <v>#REF!</v>
      </c>
      <c r="G23" t="e">
        <f>IF('Recensement des Equipes'!#REF!="","",'Recensement des Equipes'!#REF!)</f>
        <v>#REF!</v>
      </c>
      <c r="H23" t="e">
        <f t="shared" si="1"/>
        <v>#REF!</v>
      </c>
      <c r="I23" t="str">
        <f>IFERROR(VLOOKUP(H23,'Classement-Individuel'!$M$7:$BE$206,42,FALSE),"")</f>
        <v/>
      </c>
    </row>
    <row r="24" spans="1:9" x14ac:dyDescent="0.25">
      <c r="A24" t="e">
        <f>IF('Recensement des Equipes'!#REF!="","",'Recensement des Equipes'!#REF!)</f>
        <v>#REF!</v>
      </c>
      <c r="B24" t="e">
        <f>IF('Recensement des Equipes'!#REF!="","",'Recensement des Equipes'!#REF!)</f>
        <v>#REF!</v>
      </c>
      <c r="C24" t="e">
        <f>IF('Recensement des Equipes'!#REF!="","",'Recensement des Equipes'!#REF!)</f>
        <v>#REF!</v>
      </c>
      <c r="D24" t="e">
        <f>IF('Recensement des Equipes'!#REF!="","",'Recensement des Equipes'!#REF!)</f>
        <v>#REF!</v>
      </c>
      <c r="E24" t="e">
        <f>IF('Recensement des Equipes'!#REF!="","",'Recensement des Equipes'!#REF!)</f>
        <v>#REF!</v>
      </c>
      <c r="F24" t="e">
        <f t="shared" si="0"/>
        <v>#REF!</v>
      </c>
      <c r="G24" t="e">
        <f>IF('Recensement des Equipes'!#REF!="","",'Recensement des Equipes'!#REF!)</f>
        <v>#REF!</v>
      </c>
      <c r="H24" t="e">
        <f t="shared" si="1"/>
        <v>#REF!</v>
      </c>
      <c r="I24" t="str">
        <f>IFERROR(VLOOKUP(H24,'Classement-Individuel'!$M$7:$BE$206,42,FALSE),"")</f>
        <v/>
      </c>
    </row>
    <row r="25" spans="1:9" x14ac:dyDescent="0.25">
      <c r="A25" t="e">
        <f>IF('Recensement des Equipes'!#REF!="","",'Recensement des Equipes'!#REF!)</f>
        <v>#REF!</v>
      </c>
      <c r="B25" t="e">
        <f>IF('Recensement des Equipes'!#REF!="","",'Recensement des Equipes'!#REF!)</f>
        <v>#REF!</v>
      </c>
      <c r="C25" t="e">
        <f>IF('Recensement des Equipes'!#REF!="","",'Recensement des Equipes'!#REF!)</f>
        <v>#REF!</v>
      </c>
      <c r="D25" t="e">
        <f>IF('Recensement des Equipes'!#REF!="","",'Recensement des Equipes'!#REF!)</f>
        <v>#REF!</v>
      </c>
      <c r="E25" t="e">
        <f>IF('Recensement des Equipes'!#REF!="","",'Recensement des Equipes'!#REF!)</f>
        <v>#REF!</v>
      </c>
      <c r="F25" t="e">
        <f t="shared" si="0"/>
        <v>#REF!</v>
      </c>
      <c r="G25" t="e">
        <f>IF('Recensement des Equipes'!#REF!="","",'Recensement des Equipes'!#REF!)</f>
        <v>#REF!</v>
      </c>
      <c r="H25" t="e">
        <f t="shared" si="1"/>
        <v>#REF!</v>
      </c>
      <c r="I25" t="str">
        <f>IFERROR(VLOOKUP(H25,'Classement-Individuel'!$M$7:$BE$206,42,FALSE),"")</f>
        <v/>
      </c>
    </row>
    <row r="26" spans="1:9" x14ac:dyDescent="0.25">
      <c r="A26" t="e">
        <f>IF('Recensement des Equipes'!#REF!="","",'Recensement des Equipes'!#REF!)</f>
        <v>#REF!</v>
      </c>
      <c r="B26" t="e">
        <f>IF('Recensement des Equipes'!#REF!="","",'Recensement des Equipes'!#REF!)</f>
        <v>#REF!</v>
      </c>
      <c r="C26" t="e">
        <f>IF('Recensement des Equipes'!#REF!="","",'Recensement des Equipes'!#REF!)</f>
        <v>#REF!</v>
      </c>
      <c r="D26" t="e">
        <f>IF('Recensement des Equipes'!#REF!="","",'Recensement des Equipes'!#REF!)</f>
        <v>#REF!</v>
      </c>
      <c r="E26" t="e">
        <f>IF('Recensement des Equipes'!#REF!="","",'Recensement des Equipes'!#REF!)</f>
        <v>#REF!</v>
      </c>
      <c r="F26" t="e">
        <f t="shared" si="0"/>
        <v>#REF!</v>
      </c>
      <c r="G26" t="e">
        <f>IF('Recensement des Equipes'!#REF!="","",'Recensement des Equipes'!#REF!)</f>
        <v>#REF!</v>
      </c>
      <c r="H26" t="e">
        <f t="shared" si="1"/>
        <v>#REF!</v>
      </c>
      <c r="I26" t="str">
        <f>IFERROR(VLOOKUP(H26,'Classement-Individuel'!$M$7:$BE$206,42,FALSE),"")</f>
        <v/>
      </c>
    </row>
    <row r="27" spans="1:9" x14ac:dyDescent="0.25">
      <c r="A27" t="e">
        <f>IF('Recensement des Equipes'!#REF!="","",'Recensement des Equipes'!#REF!)</f>
        <v>#REF!</v>
      </c>
      <c r="B27" t="e">
        <f>IF('Recensement des Equipes'!#REF!="","",'Recensement des Equipes'!#REF!)</f>
        <v>#REF!</v>
      </c>
      <c r="C27" t="e">
        <f>IF('Recensement des Equipes'!#REF!="","",'Recensement des Equipes'!#REF!)</f>
        <v>#REF!</v>
      </c>
      <c r="D27" t="e">
        <f>IF('Recensement des Equipes'!#REF!="","",'Recensement des Equipes'!#REF!)</f>
        <v>#REF!</v>
      </c>
      <c r="E27" t="e">
        <f>IF('Recensement des Equipes'!#REF!="","",'Recensement des Equipes'!#REF!)</f>
        <v>#REF!</v>
      </c>
      <c r="F27" t="e">
        <f t="shared" si="0"/>
        <v>#REF!</v>
      </c>
      <c r="G27" t="e">
        <f>IF('Recensement des Equipes'!#REF!="","",'Recensement des Equipes'!#REF!)</f>
        <v>#REF!</v>
      </c>
      <c r="H27" t="e">
        <f t="shared" si="1"/>
        <v>#REF!</v>
      </c>
      <c r="I27" t="str">
        <f>IFERROR(VLOOKUP(H27,'Classement-Individuel'!$M$7:$BE$206,42,FALSE),"")</f>
        <v/>
      </c>
    </row>
    <row r="28" spans="1:9" x14ac:dyDescent="0.25">
      <c r="A28" t="e">
        <f>IF('Recensement des Equipes'!#REF!="","",'Recensement des Equipes'!#REF!)</f>
        <v>#REF!</v>
      </c>
      <c r="B28" t="e">
        <f>IF('Recensement des Equipes'!#REF!="","",'Recensement des Equipes'!#REF!)</f>
        <v>#REF!</v>
      </c>
      <c r="C28" t="e">
        <f>IF('Recensement des Equipes'!#REF!="","",'Recensement des Equipes'!#REF!)</f>
        <v>#REF!</v>
      </c>
      <c r="D28" t="e">
        <f>IF('Recensement des Equipes'!#REF!="","",'Recensement des Equipes'!#REF!)</f>
        <v>#REF!</v>
      </c>
      <c r="E28" t="e">
        <f>IF('Recensement des Equipes'!#REF!="","",'Recensement des Equipes'!#REF!)</f>
        <v>#REF!</v>
      </c>
      <c r="F28" t="e">
        <f t="shared" si="0"/>
        <v>#REF!</v>
      </c>
      <c r="G28" t="e">
        <f>IF('Recensement des Equipes'!#REF!="","",'Recensement des Equipes'!#REF!)</f>
        <v>#REF!</v>
      </c>
      <c r="H28" t="e">
        <f t="shared" si="1"/>
        <v>#REF!</v>
      </c>
      <c r="I28" t="str">
        <f>IFERROR(VLOOKUP(H28,'Classement-Individuel'!$M$7:$BE$206,42,FALSE),"")</f>
        <v/>
      </c>
    </row>
    <row r="29" spans="1:9" x14ac:dyDescent="0.25">
      <c r="A29" t="e">
        <f>IF('Recensement des Equipes'!#REF!="","",'Recensement des Equipes'!#REF!)</f>
        <v>#REF!</v>
      </c>
      <c r="B29" t="e">
        <f>IF('Recensement des Equipes'!#REF!="","",'Recensement des Equipes'!#REF!)</f>
        <v>#REF!</v>
      </c>
      <c r="C29" t="e">
        <f>IF('Recensement des Equipes'!#REF!="","",'Recensement des Equipes'!#REF!)</f>
        <v>#REF!</v>
      </c>
      <c r="D29" t="e">
        <f>IF('Recensement des Equipes'!#REF!="","",'Recensement des Equipes'!#REF!)</f>
        <v>#REF!</v>
      </c>
      <c r="E29" t="e">
        <f>IF('Recensement des Equipes'!#REF!="","",'Recensement des Equipes'!#REF!)</f>
        <v>#REF!</v>
      </c>
      <c r="F29" t="e">
        <f t="shared" si="0"/>
        <v>#REF!</v>
      </c>
      <c r="G29" t="e">
        <f>IF('Recensement des Equipes'!#REF!="","",'Recensement des Equipes'!#REF!)</f>
        <v>#REF!</v>
      </c>
      <c r="H29" t="e">
        <f t="shared" si="1"/>
        <v>#REF!</v>
      </c>
      <c r="I29" t="str">
        <f>IFERROR(VLOOKUP(H29,'Classement-Individuel'!$M$7:$BE$206,42,FALSE),"")</f>
        <v/>
      </c>
    </row>
    <row r="30" spans="1:9" x14ac:dyDescent="0.25">
      <c r="A30" t="e">
        <f>IF('Recensement des Equipes'!#REF!="","",'Recensement des Equipes'!#REF!)</f>
        <v>#REF!</v>
      </c>
      <c r="B30" t="e">
        <f>IF('Recensement des Equipes'!#REF!="","",'Recensement des Equipes'!#REF!)</f>
        <v>#REF!</v>
      </c>
      <c r="C30" t="e">
        <f>IF('Recensement des Equipes'!#REF!="","",'Recensement des Equipes'!#REF!)</f>
        <v>#REF!</v>
      </c>
      <c r="D30" t="e">
        <f>IF('Recensement des Equipes'!#REF!="","",'Recensement des Equipes'!#REF!)</f>
        <v>#REF!</v>
      </c>
      <c r="E30" t="e">
        <f>IF('Recensement des Equipes'!#REF!="","",'Recensement des Equipes'!#REF!)</f>
        <v>#REF!</v>
      </c>
      <c r="F30" t="e">
        <f t="shared" si="0"/>
        <v>#REF!</v>
      </c>
      <c r="G30" t="e">
        <f>IF('Recensement des Equipes'!#REF!="","",'Recensement des Equipes'!#REF!)</f>
        <v>#REF!</v>
      </c>
      <c r="H30" t="e">
        <f t="shared" si="1"/>
        <v>#REF!</v>
      </c>
      <c r="I30" t="str">
        <f>IFERROR(VLOOKUP(H30,'Classement-Individuel'!$M$7:$BE$206,42,FALSE),"")</f>
        <v/>
      </c>
    </row>
    <row r="31" spans="1:9" x14ac:dyDescent="0.25">
      <c r="A31" t="e">
        <f>IF('Recensement des Equipes'!#REF!="","",'Recensement des Equipes'!#REF!)</f>
        <v>#REF!</v>
      </c>
      <c r="B31" t="e">
        <f>IF('Recensement des Equipes'!#REF!="","",'Recensement des Equipes'!#REF!)</f>
        <v>#REF!</v>
      </c>
      <c r="C31" t="e">
        <f>IF('Recensement des Equipes'!#REF!="","",'Recensement des Equipes'!#REF!)</f>
        <v>#REF!</v>
      </c>
      <c r="D31" t="e">
        <f>IF('Recensement des Equipes'!#REF!="","",'Recensement des Equipes'!#REF!)</f>
        <v>#REF!</v>
      </c>
      <c r="E31" t="e">
        <f>IF('Recensement des Equipes'!#REF!="","",'Recensement des Equipes'!#REF!)</f>
        <v>#REF!</v>
      </c>
      <c r="F31" t="e">
        <f t="shared" si="0"/>
        <v>#REF!</v>
      </c>
      <c r="G31" t="e">
        <f>IF('Recensement des Equipes'!#REF!="","",'Recensement des Equipes'!#REF!)</f>
        <v>#REF!</v>
      </c>
      <c r="H31" t="e">
        <f t="shared" si="1"/>
        <v>#REF!</v>
      </c>
      <c r="I31" t="str">
        <f>IFERROR(VLOOKUP(H31,'Classement-Individuel'!$M$7:$BE$206,42,FALSE),"")</f>
        <v/>
      </c>
    </row>
    <row r="32" spans="1:9" x14ac:dyDescent="0.25">
      <c r="A32" t="e">
        <f>IF('Recensement des Equipes'!#REF!="","",'Recensement des Equipes'!#REF!)</f>
        <v>#REF!</v>
      </c>
      <c r="B32" t="e">
        <f>IF('Recensement des Equipes'!#REF!="","",'Recensement des Equipes'!#REF!)</f>
        <v>#REF!</v>
      </c>
      <c r="C32" t="e">
        <f>IF('Recensement des Equipes'!#REF!="","",'Recensement des Equipes'!#REF!)</f>
        <v>#REF!</v>
      </c>
      <c r="D32" t="e">
        <f>IF('Recensement des Equipes'!#REF!="","",'Recensement des Equipes'!#REF!)</f>
        <v>#REF!</v>
      </c>
      <c r="E32" t="e">
        <f>IF('Recensement des Equipes'!#REF!="","",'Recensement des Equipes'!#REF!)</f>
        <v>#REF!</v>
      </c>
      <c r="F32" t="e">
        <f t="shared" si="0"/>
        <v>#REF!</v>
      </c>
      <c r="G32" t="e">
        <f>IF('Recensement des Equipes'!#REF!="","",'Recensement des Equipes'!#REF!)</f>
        <v>#REF!</v>
      </c>
      <c r="H32" t="e">
        <f t="shared" si="1"/>
        <v>#REF!</v>
      </c>
      <c r="I32" t="str">
        <f>IFERROR(VLOOKUP(H32,'Classement-Individuel'!$M$7:$BE$206,42,FALSE),"")</f>
        <v/>
      </c>
    </row>
    <row r="33" spans="1:9" x14ac:dyDescent="0.25">
      <c r="A33" t="e">
        <f>IF('Recensement des Equipes'!#REF!="","",'Recensement des Equipes'!#REF!)</f>
        <v>#REF!</v>
      </c>
      <c r="B33" t="e">
        <f>IF('Recensement des Equipes'!#REF!="","",'Recensement des Equipes'!#REF!)</f>
        <v>#REF!</v>
      </c>
      <c r="C33" t="e">
        <f>IF('Recensement des Equipes'!#REF!="","",'Recensement des Equipes'!#REF!)</f>
        <v>#REF!</v>
      </c>
      <c r="D33" t="e">
        <f>IF('Recensement des Equipes'!#REF!="","",'Recensement des Equipes'!#REF!)</f>
        <v>#REF!</v>
      </c>
      <c r="E33" t="e">
        <f>IF('Recensement des Equipes'!#REF!="","",'Recensement des Equipes'!#REF!)</f>
        <v>#REF!</v>
      </c>
      <c r="F33" t="e">
        <f t="shared" si="0"/>
        <v>#REF!</v>
      </c>
      <c r="G33" t="e">
        <f>IF('Recensement des Equipes'!#REF!="","",'Recensement des Equipes'!#REF!)</f>
        <v>#REF!</v>
      </c>
      <c r="H33" t="e">
        <f t="shared" si="1"/>
        <v>#REF!</v>
      </c>
      <c r="I33" t="str">
        <f>IFERROR(VLOOKUP(H33,'Classement-Individuel'!$M$7:$BE$206,42,FALSE),"")</f>
        <v/>
      </c>
    </row>
    <row r="34" spans="1:9" x14ac:dyDescent="0.25">
      <c r="A34" t="e">
        <f>IF('Recensement des Equipes'!#REF!="","",'Recensement des Equipes'!#REF!)</f>
        <v>#REF!</v>
      </c>
      <c r="B34" t="e">
        <f>IF('Recensement des Equipes'!#REF!="","",'Recensement des Equipes'!#REF!)</f>
        <v>#REF!</v>
      </c>
      <c r="C34" t="e">
        <f>IF('Recensement des Equipes'!#REF!="","",'Recensement des Equipes'!#REF!)</f>
        <v>#REF!</v>
      </c>
      <c r="D34" t="e">
        <f>IF('Recensement des Equipes'!#REF!="","",'Recensement des Equipes'!#REF!)</f>
        <v>#REF!</v>
      </c>
      <c r="E34" t="e">
        <f>IF('Recensement des Equipes'!#REF!="","",'Recensement des Equipes'!#REF!)</f>
        <v>#REF!</v>
      </c>
      <c r="F34" t="e">
        <f t="shared" si="0"/>
        <v>#REF!</v>
      </c>
      <c r="G34" t="e">
        <f>IF('Recensement des Equipes'!#REF!="","",'Recensement des Equipes'!#REF!)</f>
        <v>#REF!</v>
      </c>
      <c r="H34" t="e">
        <f t="shared" si="1"/>
        <v>#REF!</v>
      </c>
      <c r="I34" t="str">
        <f>IFERROR(VLOOKUP(H34,'Classement-Individuel'!$M$7:$BE$206,42,FALSE),"")</f>
        <v/>
      </c>
    </row>
    <row r="35" spans="1:9" x14ac:dyDescent="0.25">
      <c r="A35" t="e">
        <f>IF('Recensement des Equipes'!#REF!="","",'Recensement des Equipes'!#REF!)</f>
        <v>#REF!</v>
      </c>
      <c r="B35" t="e">
        <f>IF('Recensement des Equipes'!#REF!="","",'Recensement des Equipes'!#REF!)</f>
        <v>#REF!</v>
      </c>
      <c r="C35" t="e">
        <f>IF('Recensement des Equipes'!#REF!="","",'Recensement des Equipes'!#REF!)</f>
        <v>#REF!</v>
      </c>
      <c r="D35" t="e">
        <f>IF('Recensement des Equipes'!#REF!="","",'Recensement des Equipes'!#REF!)</f>
        <v>#REF!</v>
      </c>
      <c r="E35" t="e">
        <f>IF('Recensement des Equipes'!#REF!="","",'Recensement des Equipes'!#REF!)</f>
        <v>#REF!</v>
      </c>
      <c r="F35" t="e">
        <f t="shared" si="0"/>
        <v>#REF!</v>
      </c>
      <c r="G35" t="e">
        <f>IF('Recensement des Equipes'!#REF!="","",'Recensement des Equipes'!#REF!)</f>
        <v>#REF!</v>
      </c>
      <c r="H35" t="e">
        <f t="shared" si="1"/>
        <v>#REF!</v>
      </c>
      <c r="I35" t="str">
        <f>IFERROR(VLOOKUP(H35,'Classement-Individuel'!$M$7:$BE$206,42,FALSE),"")</f>
        <v/>
      </c>
    </row>
    <row r="36" spans="1:9" x14ac:dyDescent="0.25">
      <c r="A36" t="e">
        <f>IF('Recensement des Equipes'!#REF!="","",'Recensement des Equipes'!#REF!)</f>
        <v>#REF!</v>
      </c>
      <c r="B36" t="e">
        <f>IF('Recensement des Equipes'!#REF!="","",'Recensement des Equipes'!#REF!)</f>
        <v>#REF!</v>
      </c>
      <c r="C36" t="e">
        <f>IF('Recensement des Equipes'!#REF!="","",'Recensement des Equipes'!#REF!)</f>
        <v>#REF!</v>
      </c>
      <c r="D36" t="e">
        <f>IF('Recensement des Equipes'!#REF!="","",'Recensement des Equipes'!#REF!)</f>
        <v>#REF!</v>
      </c>
      <c r="E36" t="e">
        <f>IF('Recensement des Equipes'!#REF!="","",'Recensement des Equipes'!#REF!)</f>
        <v>#REF!</v>
      </c>
      <c r="F36" t="e">
        <f t="shared" si="0"/>
        <v>#REF!</v>
      </c>
      <c r="G36" t="e">
        <f>IF('Recensement des Equipes'!#REF!="","",'Recensement des Equipes'!#REF!)</f>
        <v>#REF!</v>
      </c>
      <c r="H36" t="e">
        <f t="shared" si="1"/>
        <v>#REF!</v>
      </c>
      <c r="I36" t="str">
        <f>IFERROR(VLOOKUP(H36,'Classement-Individuel'!$M$7:$BE$206,42,FALSE),"")</f>
        <v/>
      </c>
    </row>
    <row r="37" spans="1:9" x14ac:dyDescent="0.25">
      <c r="A37" t="e">
        <f>IF('Recensement des Equipes'!#REF!="","",'Recensement des Equipes'!#REF!)</f>
        <v>#REF!</v>
      </c>
      <c r="B37" t="e">
        <f>IF('Recensement des Equipes'!#REF!="","",'Recensement des Equipes'!#REF!)</f>
        <v>#REF!</v>
      </c>
      <c r="C37" t="e">
        <f>IF('Recensement des Equipes'!#REF!="","",'Recensement des Equipes'!#REF!)</f>
        <v>#REF!</v>
      </c>
      <c r="D37" t="e">
        <f>IF('Recensement des Equipes'!#REF!="","",'Recensement des Equipes'!#REF!)</f>
        <v>#REF!</v>
      </c>
      <c r="E37" t="e">
        <f>IF('Recensement des Equipes'!#REF!="","",'Recensement des Equipes'!#REF!)</f>
        <v>#REF!</v>
      </c>
      <c r="F37" t="e">
        <f t="shared" si="0"/>
        <v>#REF!</v>
      </c>
      <c r="G37" t="e">
        <f>IF('Recensement des Equipes'!#REF!="","",'Recensement des Equipes'!#REF!)</f>
        <v>#REF!</v>
      </c>
      <c r="H37" t="e">
        <f t="shared" si="1"/>
        <v>#REF!</v>
      </c>
      <c r="I37" t="str">
        <f>IFERROR(VLOOKUP(H37,'Classement-Individuel'!$M$7:$BE$206,42,FALSE),"")</f>
        <v/>
      </c>
    </row>
    <row r="38" spans="1:9" x14ac:dyDescent="0.25">
      <c r="A38" t="e">
        <f>IF('Recensement des Equipes'!#REF!="","",'Recensement des Equipes'!#REF!)</f>
        <v>#REF!</v>
      </c>
      <c r="B38" t="e">
        <f>IF('Recensement des Equipes'!#REF!="","",'Recensement des Equipes'!#REF!)</f>
        <v>#REF!</v>
      </c>
      <c r="C38" t="e">
        <f>IF('Recensement des Equipes'!#REF!="","",'Recensement des Equipes'!#REF!)</f>
        <v>#REF!</v>
      </c>
      <c r="D38" t="e">
        <f>IF('Recensement des Equipes'!#REF!="","",'Recensement des Equipes'!#REF!)</f>
        <v>#REF!</v>
      </c>
      <c r="E38" t="e">
        <f>IF('Recensement des Equipes'!#REF!="","",'Recensement des Equipes'!#REF!)</f>
        <v>#REF!</v>
      </c>
      <c r="F38" t="e">
        <f t="shared" si="0"/>
        <v>#REF!</v>
      </c>
      <c r="G38" t="e">
        <f>IF('Recensement des Equipes'!#REF!="","",'Recensement des Equipes'!#REF!)</f>
        <v>#REF!</v>
      </c>
      <c r="H38" t="e">
        <f t="shared" si="1"/>
        <v>#REF!</v>
      </c>
      <c r="I38" t="str">
        <f>IFERROR(VLOOKUP(H38,'Classement-Individuel'!$M$7:$BE$206,42,FALSE),"")</f>
        <v/>
      </c>
    </row>
    <row r="39" spans="1:9" x14ac:dyDescent="0.25">
      <c r="A39" t="e">
        <f>IF('Recensement des Equipes'!#REF!="","",'Recensement des Equipes'!#REF!)</f>
        <v>#REF!</v>
      </c>
      <c r="B39" t="e">
        <f>IF('Recensement des Equipes'!#REF!="","",'Recensement des Equipes'!#REF!)</f>
        <v>#REF!</v>
      </c>
      <c r="C39" t="e">
        <f>IF('Recensement des Equipes'!#REF!="","",'Recensement des Equipes'!#REF!)</f>
        <v>#REF!</v>
      </c>
      <c r="D39" t="e">
        <f>IF('Recensement des Equipes'!#REF!="","",'Recensement des Equipes'!#REF!)</f>
        <v>#REF!</v>
      </c>
      <c r="E39" t="e">
        <f>IF('Recensement des Equipes'!#REF!="","",'Recensement des Equipes'!#REF!)</f>
        <v>#REF!</v>
      </c>
      <c r="F39" t="e">
        <f t="shared" si="0"/>
        <v>#REF!</v>
      </c>
      <c r="G39" t="e">
        <f>IF('Recensement des Equipes'!#REF!="","",'Recensement des Equipes'!#REF!)</f>
        <v>#REF!</v>
      </c>
      <c r="H39" t="e">
        <f t="shared" si="1"/>
        <v>#REF!</v>
      </c>
      <c r="I39" t="str">
        <f>IFERROR(VLOOKUP(H39,'Classement-Individuel'!$M$7:$BE$206,42,FALSE),"")</f>
        <v/>
      </c>
    </row>
    <row r="40" spans="1:9" x14ac:dyDescent="0.25">
      <c r="A40" t="e">
        <f>IF('Recensement des Equipes'!#REF!="","",'Recensement des Equipes'!#REF!)</f>
        <v>#REF!</v>
      </c>
      <c r="B40" t="e">
        <f>IF('Recensement des Equipes'!#REF!="","",'Recensement des Equipes'!#REF!)</f>
        <v>#REF!</v>
      </c>
      <c r="C40" t="e">
        <f>IF('Recensement des Equipes'!#REF!="","",'Recensement des Equipes'!#REF!)</f>
        <v>#REF!</v>
      </c>
      <c r="D40" t="e">
        <f>IF('Recensement des Equipes'!#REF!="","",'Recensement des Equipes'!#REF!)</f>
        <v>#REF!</v>
      </c>
      <c r="E40" t="e">
        <f>IF('Recensement des Equipes'!#REF!="","",'Recensement des Equipes'!#REF!)</f>
        <v>#REF!</v>
      </c>
      <c r="F40" t="e">
        <f t="shared" si="0"/>
        <v>#REF!</v>
      </c>
      <c r="G40" t="e">
        <f>IF('Recensement des Equipes'!#REF!="","",'Recensement des Equipes'!#REF!)</f>
        <v>#REF!</v>
      </c>
      <c r="H40" t="e">
        <f t="shared" si="1"/>
        <v>#REF!</v>
      </c>
      <c r="I40" t="str">
        <f>IFERROR(VLOOKUP(H40,'Classement-Individuel'!$M$7:$BE$206,42,FALSE),"")</f>
        <v/>
      </c>
    </row>
    <row r="41" spans="1:9" x14ac:dyDescent="0.25">
      <c r="A41" t="e">
        <f>IF('Recensement des Equipes'!#REF!="","",'Recensement des Equipes'!#REF!)</f>
        <v>#REF!</v>
      </c>
      <c r="B41" t="e">
        <f>IF('Recensement des Equipes'!#REF!="","",'Recensement des Equipes'!#REF!)</f>
        <v>#REF!</v>
      </c>
      <c r="C41" t="e">
        <f>IF('Recensement des Equipes'!#REF!="","",'Recensement des Equipes'!#REF!)</f>
        <v>#REF!</v>
      </c>
      <c r="D41" t="e">
        <f>IF('Recensement des Equipes'!#REF!="","",'Recensement des Equipes'!#REF!)</f>
        <v>#REF!</v>
      </c>
      <c r="E41" t="e">
        <f>IF('Recensement des Equipes'!#REF!="","",'Recensement des Equipes'!#REF!)</f>
        <v>#REF!</v>
      </c>
      <c r="F41" t="e">
        <f t="shared" si="0"/>
        <v>#REF!</v>
      </c>
      <c r="G41" t="e">
        <f>IF('Recensement des Equipes'!#REF!="","",'Recensement des Equipes'!#REF!)</f>
        <v>#REF!</v>
      </c>
      <c r="H41" t="e">
        <f t="shared" si="1"/>
        <v>#REF!</v>
      </c>
      <c r="I41" t="str">
        <f>IFERROR(VLOOKUP(H41,'Classement-Individuel'!$M$7:$BE$206,42,FALSE),"")</f>
        <v/>
      </c>
    </row>
    <row r="42" spans="1:9" x14ac:dyDescent="0.25">
      <c r="A42" t="e">
        <f>IF('Recensement des Equipes'!#REF!="","",'Recensement des Equipes'!#REF!)</f>
        <v>#REF!</v>
      </c>
      <c r="B42" t="e">
        <f>IF('Recensement des Equipes'!#REF!="","",'Recensement des Equipes'!#REF!)</f>
        <v>#REF!</v>
      </c>
      <c r="C42" t="e">
        <f>IF('Recensement des Equipes'!#REF!="","",'Recensement des Equipes'!#REF!)</f>
        <v>#REF!</v>
      </c>
      <c r="D42" t="e">
        <f>IF('Recensement des Equipes'!#REF!="","",'Recensement des Equipes'!#REF!)</f>
        <v>#REF!</v>
      </c>
      <c r="E42" t="e">
        <f>IF('Recensement des Equipes'!#REF!="","",'Recensement des Equipes'!#REF!)</f>
        <v>#REF!</v>
      </c>
      <c r="F42" t="e">
        <f t="shared" si="0"/>
        <v>#REF!</v>
      </c>
      <c r="G42" t="e">
        <f>IF('Recensement des Equipes'!#REF!="","",'Recensement des Equipes'!#REF!)</f>
        <v>#REF!</v>
      </c>
      <c r="H42" t="e">
        <f t="shared" si="1"/>
        <v>#REF!</v>
      </c>
      <c r="I42" t="str">
        <f>IFERROR(VLOOKUP(H42,'Classement-Individuel'!$M$7:$BE$206,42,FALSE),"")</f>
        <v/>
      </c>
    </row>
    <row r="43" spans="1:9" x14ac:dyDescent="0.25">
      <c r="A43" t="e">
        <f>IF('Recensement des Equipes'!#REF!="","",'Recensement des Equipes'!#REF!)</f>
        <v>#REF!</v>
      </c>
      <c r="B43" t="e">
        <f>IF('Recensement des Equipes'!#REF!="","",'Recensement des Equipes'!#REF!)</f>
        <v>#REF!</v>
      </c>
      <c r="C43" t="e">
        <f>IF('Recensement des Equipes'!#REF!="","",'Recensement des Equipes'!#REF!)</f>
        <v>#REF!</v>
      </c>
      <c r="D43" t="e">
        <f>IF('Recensement des Equipes'!#REF!="","",'Recensement des Equipes'!#REF!)</f>
        <v>#REF!</v>
      </c>
      <c r="E43" t="e">
        <f>IF('Recensement des Equipes'!#REF!="","",'Recensement des Equipes'!#REF!)</f>
        <v>#REF!</v>
      </c>
      <c r="F43" t="e">
        <f t="shared" si="0"/>
        <v>#REF!</v>
      </c>
      <c r="G43" t="e">
        <f>IF('Recensement des Equipes'!#REF!="","",'Recensement des Equipes'!#REF!)</f>
        <v>#REF!</v>
      </c>
      <c r="H43" t="e">
        <f t="shared" si="1"/>
        <v>#REF!</v>
      </c>
      <c r="I43" t="str">
        <f>IFERROR(VLOOKUP(H43,'Classement-Individuel'!$M$7:$BE$206,42,FALSE),"")</f>
        <v/>
      </c>
    </row>
    <row r="44" spans="1:9" x14ac:dyDescent="0.25">
      <c r="A44" t="e">
        <f>IF('Recensement des Equipes'!#REF!="","",'Recensement des Equipes'!#REF!)</f>
        <v>#REF!</v>
      </c>
      <c r="B44" t="e">
        <f>IF('Recensement des Equipes'!#REF!="","",'Recensement des Equipes'!#REF!)</f>
        <v>#REF!</v>
      </c>
      <c r="C44" t="e">
        <f>IF('Recensement des Equipes'!#REF!="","",'Recensement des Equipes'!#REF!)</f>
        <v>#REF!</v>
      </c>
      <c r="D44" t="e">
        <f>IF('Recensement des Equipes'!#REF!="","",'Recensement des Equipes'!#REF!)</f>
        <v>#REF!</v>
      </c>
      <c r="E44" t="e">
        <f>IF('Recensement des Equipes'!#REF!="","",'Recensement des Equipes'!#REF!)</f>
        <v>#REF!</v>
      </c>
      <c r="F44" t="e">
        <f t="shared" si="0"/>
        <v>#REF!</v>
      </c>
      <c r="G44" t="e">
        <f>IF('Recensement des Equipes'!#REF!="","",'Recensement des Equipes'!#REF!)</f>
        <v>#REF!</v>
      </c>
      <c r="H44" t="e">
        <f t="shared" si="1"/>
        <v>#REF!</v>
      </c>
      <c r="I44" t="str">
        <f>IFERROR(VLOOKUP(H44,'Classement-Individuel'!$M$7:$BE$206,42,FALSE),"")</f>
        <v/>
      </c>
    </row>
    <row r="45" spans="1:9" x14ac:dyDescent="0.25">
      <c r="A45" t="e">
        <f>IF('Recensement des Equipes'!#REF!="","",'Recensement des Equipes'!#REF!)</f>
        <v>#REF!</v>
      </c>
      <c r="B45" t="e">
        <f>IF('Recensement des Equipes'!#REF!="","",'Recensement des Equipes'!#REF!)</f>
        <v>#REF!</v>
      </c>
      <c r="C45" t="e">
        <f>IF('Recensement des Equipes'!#REF!="","",'Recensement des Equipes'!#REF!)</f>
        <v>#REF!</v>
      </c>
      <c r="D45" t="e">
        <f>IF('Recensement des Equipes'!#REF!="","",'Recensement des Equipes'!#REF!)</f>
        <v>#REF!</v>
      </c>
      <c r="E45" t="e">
        <f>IF('Recensement des Equipes'!#REF!="","",'Recensement des Equipes'!#REF!)</f>
        <v>#REF!</v>
      </c>
      <c r="F45" t="e">
        <f t="shared" si="0"/>
        <v>#REF!</v>
      </c>
      <c r="G45" t="e">
        <f>IF('Recensement des Equipes'!#REF!="","",'Recensement des Equipes'!#REF!)</f>
        <v>#REF!</v>
      </c>
      <c r="H45" t="e">
        <f t="shared" si="1"/>
        <v>#REF!</v>
      </c>
      <c r="I45" t="str">
        <f>IFERROR(VLOOKUP(H45,'Classement-Individuel'!$M$7:$BE$206,42,FALSE),"")</f>
        <v/>
      </c>
    </row>
    <row r="46" spans="1:9" x14ac:dyDescent="0.25">
      <c r="A46" t="e">
        <f>IF('Recensement des Equipes'!#REF!="","",'Recensement des Equipes'!#REF!)</f>
        <v>#REF!</v>
      </c>
      <c r="B46" t="e">
        <f>IF('Recensement des Equipes'!#REF!="","",'Recensement des Equipes'!#REF!)</f>
        <v>#REF!</v>
      </c>
      <c r="C46" t="e">
        <f>IF('Recensement des Equipes'!#REF!="","",'Recensement des Equipes'!#REF!)</f>
        <v>#REF!</v>
      </c>
      <c r="D46" t="e">
        <f>IF('Recensement des Equipes'!#REF!="","",'Recensement des Equipes'!#REF!)</f>
        <v>#REF!</v>
      </c>
      <c r="E46" t="e">
        <f>IF('Recensement des Equipes'!#REF!="","",'Recensement des Equipes'!#REF!)</f>
        <v>#REF!</v>
      </c>
      <c r="F46" t="e">
        <f t="shared" si="0"/>
        <v>#REF!</v>
      </c>
      <c r="G46" t="e">
        <f>IF('Recensement des Equipes'!#REF!="","",'Recensement des Equipes'!#REF!)</f>
        <v>#REF!</v>
      </c>
      <c r="H46" t="e">
        <f t="shared" si="1"/>
        <v>#REF!</v>
      </c>
      <c r="I46" t="str">
        <f>IFERROR(VLOOKUP(H46,'Classement-Individuel'!$M$7:$BE$206,42,FALSE),"")</f>
        <v/>
      </c>
    </row>
    <row r="47" spans="1:9" x14ac:dyDescent="0.25">
      <c r="A47" t="e">
        <f>IF('Recensement des Equipes'!#REF!="","",'Recensement des Equipes'!#REF!)</f>
        <v>#REF!</v>
      </c>
      <c r="B47" t="e">
        <f>IF('Recensement des Equipes'!#REF!="","",'Recensement des Equipes'!#REF!)</f>
        <v>#REF!</v>
      </c>
      <c r="C47" t="e">
        <f>IF('Recensement des Equipes'!#REF!="","",'Recensement des Equipes'!#REF!)</f>
        <v>#REF!</v>
      </c>
      <c r="D47" t="e">
        <f>IF('Recensement des Equipes'!#REF!="","",'Recensement des Equipes'!#REF!)</f>
        <v>#REF!</v>
      </c>
      <c r="E47" t="e">
        <f>IF('Recensement des Equipes'!#REF!="","",'Recensement des Equipes'!#REF!)</f>
        <v>#REF!</v>
      </c>
      <c r="F47" t="e">
        <f t="shared" si="0"/>
        <v>#REF!</v>
      </c>
      <c r="G47" t="e">
        <f>IF('Recensement des Equipes'!#REF!="","",'Recensement des Equipes'!#REF!)</f>
        <v>#REF!</v>
      </c>
      <c r="H47" t="e">
        <f t="shared" si="1"/>
        <v>#REF!</v>
      </c>
      <c r="I47" t="str">
        <f>IFERROR(VLOOKUP(H47,'Classement-Individuel'!$M$7:$BE$206,42,FALSE),"")</f>
        <v/>
      </c>
    </row>
    <row r="48" spans="1:9" x14ac:dyDescent="0.25">
      <c r="A48" t="e">
        <f>IF('Recensement des Equipes'!#REF!="","",'Recensement des Equipes'!#REF!)</f>
        <v>#REF!</v>
      </c>
      <c r="B48" t="e">
        <f>IF('Recensement des Equipes'!#REF!="","",'Recensement des Equipes'!#REF!)</f>
        <v>#REF!</v>
      </c>
      <c r="C48" t="e">
        <f>IF('Recensement des Equipes'!#REF!="","",'Recensement des Equipes'!#REF!)</f>
        <v>#REF!</v>
      </c>
      <c r="D48" t="e">
        <f>IF('Recensement des Equipes'!#REF!="","",'Recensement des Equipes'!#REF!)</f>
        <v>#REF!</v>
      </c>
      <c r="E48" t="e">
        <f>IF('Recensement des Equipes'!#REF!="","",'Recensement des Equipes'!#REF!)</f>
        <v>#REF!</v>
      </c>
      <c r="F48" t="e">
        <f t="shared" si="0"/>
        <v>#REF!</v>
      </c>
      <c r="G48" t="e">
        <f>IF('Recensement des Equipes'!#REF!="","",'Recensement des Equipes'!#REF!)</f>
        <v>#REF!</v>
      </c>
      <c r="H48" t="e">
        <f t="shared" si="1"/>
        <v>#REF!</v>
      </c>
      <c r="I48" t="str">
        <f>IFERROR(VLOOKUP(H48,'Classement-Individuel'!$M$7:$BE$206,42,FALSE),"")</f>
        <v/>
      </c>
    </row>
    <row r="49" spans="1:9" x14ac:dyDescent="0.25">
      <c r="A49" t="e">
        <f>IF('Recensement des Equipes'!#REF!="","",'Recensement des Equipes'!#REF!)</f>
        <v>#REF!</v>
      </c>
      <c r="B49" t="e">
        <f>IF('Recensement des Equipes'!#REF!="","",'Recensement des Equipes'!#REF!)</f>
        <v>#REF!</v>
      </c>
      <c r="C49" t="e">
        <f>IF('Recensement des Equipes'!#REF!="","",'Recensement des Equipes'!#REF!)</f>
        <v>#REF!</v>
      </c>
      <c r="D49" t="e">
        <f>IF('Recensement des Equipes'!#REF!="","",'Recensement des Equipes'!#REF!)</f>
        <v>#REF!</v>
      </c>
      <c r="E49" t="e">
        <f>IF('Recensement des Equipes'!#REF!="","",'Recensement des Equipes'!#REF!)</f>
        <v>#REF!</v>
      </c>
      <c r="F49" t="e">
        <f t="shared" si="0"/>
        <v>#REF!</v>
      </c>
      <c r="G49" t="e">
        <f>IF('Recensement des Equipes'!#REF!="","",'Recensement des Equipes'!#REF!)</f>
        <v>#REF!</v>
      </c>
      <c r="H49" t="e">
        <f t="shared" si="1"/>
        <v>#REF!</v>
      </c>
      <c r="I49" t="str">
        <f>IFERROR(VLOOKUP(H49,'Classement-Individuel'!$M$7:$BE$206,42,FALSE),"")</f>
        <v/>
      </c>
    </row>
    <row r="50" spans="1:9" x14ac:dyDescent="0.25">
      <c r="A50" t="e">
        <f>IF('Recensement des Equipes'!#REF!="","",'Recensement des Equipes'!#REF!)</f>
        <v>#REF!</v>
      </c>
      <c r="B50" t="e">
        <f>IF('Recensement des Equipes'!#REF!="","",'Recensement des Equipes'!#REF!)</f>
        <v>#REF!</v>
      </c>
      <c r="C50" t="e">
        <f>IF('Recensement des Equipes'!#REF!="","",'Recensement des Equipes'!#REF!)</f>
        <v>#REF!</v>
      </c>
      <c r="D50" t="e">
        <f>IF('Recensement des Equipes'!#REF!="","",'Recensement des Equipes'!#REF!)</f>
        <v>#REF!</v>
      </c>
      <c r="E50" t="e">
        <f>IF('Recensement des Equipes'!#REF!="","",'Recensement des Equipes'!#REF!)</f>
        <v>#REF!</v>
      </c>
      <c r="F50" t="e">
        <f t="shared" si="0"/>
        <v>#REF!</v>
      </c>
      <c r="G50" t="e">
        <f>IF('Recensement des Equipes'!#REF!="","",'Recensement des Equipes'!#REF!)</f>
        <v>#REF!</v>
      </c>
      <c r="H50" t="e">
        <f t="shared" si="1"/>
        <v>#REF!</v>
      </c>
      <c r="I50" t="str">
        <f>IFERROR(VLOOKUP(H50,'Classement-Individuel'!$M$7:$BE$206,42,FALSE),"")</f>
        <v/>
      </c>
    </row>
    <row r="51" spans="1:9" x14ac:dyDescent="0.25">
      <c r="A51" t="e">
        <f>IF('Recensement des Equipes'!#REF!="","",'Recensement des Equipes'!#REF!)</f>
        <v>#REF!</v>
      </c>
      <c r="B51" t="e">
        <f>IF('Recensement des Equipes'!#REF!="","",'Recensement des Equipes'!#REF!)</f>
        <v>#REF!</v>
      </c>
      <c r="C51" t="e">
        <f>IF('Recensement des Equipes'!#REF!="","",'Recensement des Equipes'!#REF!)</f>
        <v>#REF!</v>
      </c>
      <c r="D51" t="e">
        <f>IF('Recensement des Equipes'!#REF!="","",'Recensement des Equipes'!#REF!)</f>
        <v>#REF!</v>
      </c>
      <c r="E51" t="e">
        <f>IF('Recensement des Equipes'!#REF!="","",'Recensement des Equipes'!#REF!)</f>
        <v>#REF!</v>
      </c>
      <c r="F51" t="e">
        <f t="shared" si="0"/>
        <v>#REF!</v>
      </c>
      <c r="G51" t="e">
        <f>IF('Recensement des Equipes'!#REF!="","",'Recensement des Equipes'!#REF!)</f>
        <v>#REF!</v>
      </c>
      <c r="H51" t="e">
        <f t="shared" si="1"/>
        <v>#REF!</v>
      </c>
      <c r="I51" t="str">
        <f>IFERROR(VLOOKUP(H51,'Classement-Individuel'!$M$7:$BE$206,42,FALSE),"")</f>
        <v/>
      </c>
    </row>
    <row r="52" spans="1:9" x14ac:dyDescent="0.25">
      <c r="A52" t="e">
        <f>IF('Recensement des Equipes'!#REF!="","",'Recensement des Equipes'!#REF!)</f>
        <v>#REF!</v>
      </c>
      <c r="B52" t="e">
        <f>IF('Recensement des Equipes'!#REF!="","",'Recensement des Equipes'!#REF!)</f>
        <v>#REF!</v>
      </c>
      <c r="C52" t="e">
        <f>IF('Recensement des Equipes'!#REF!="","",'Recensement des Equipes'!#REF!)</f>
        <v>#REF!</v>
      </c>
      <c r="D52" t="e">
        <f>IF('Recensement des Equipes'!#REF!="","",'Recensement des Equipes'!#REF!)</f>
        <v>#REF!</v>
      </c>
      <c r="E52" t="e">
        <f>IF('Recensement des Equipes'!#REF!="","",'Recensement des Equipes'!#REF!)</f>
        <v>#REF!</v>
      </c>
      <c r="F52" t="e">
        <f t="shared" si="0"/>
        <v>#REF!</v>
      </c>
      <c r="G52" t="e">
        <f>IF('Recensement des Equipes'!#REF!="","",'Recensement des Equipes'!#REF!)</f>
        <v>#REF!</v>
      </c>
      <c r="H52" t="e">
        <f t="shared" si="1"/>
        <v>#REF!</v>
      </c>
      <c r="I52" t="str">
        <f>IFERROR(VLOOKUP(H52,'Classement-Individuel'!$M$7:$BE$206,42,FALSE),"")</f>
        <v/>
      </c>
    </row>
    <row r="53" spans="1:9" x14ac:dyDescent="0.25">
      <c r="A53" t="e">
        <f>IF('Recensement des Equipes'!#REF!="","",'Recensement des Equipes'!#REF!)</f>
        <v>#REF!</v>
      </c>
      <c r="B53" t="e">
        <f>IF('Recensement des Equipes'!#REF!="","",'Recensement des Equipes'!#REF!)</f>
        <v>#REF!</v>
      </c>
      <c r="C53" t="e">
        <f>IF('Recensement des Equipes'!#REF!="","",'Recensement des Equipes'!#REF!)</f>
        <v>#REF!</v>
      </c>
      <c r="D53" t="e">
        <f>IF('Recensement des Equipes'!#REF!="","",'Recensement des Equipes'!#REF!)</f>
        <v>#REF!</v>
      </c>
      <c r="E53" t="e">
        <f>IF('Recensement des Equipes'!#REF!="","",'Recensement des Equipes'!#REF!)</f>
        <v>#REF!</v>
      </c>
      <c r="F53" t="e">
        <f t="shared" si="0"/>
        <v>#REF!</v>
      </c>
      <c r="G53" t="e">
        <f>IF('Recensement des Equipes'!#REF!="","",'Recensement des Equipes'!#REF!)</f>
        <v>#REF!</v>
      </c>
      <c r="H53" t="e">
        <f t="shared" si="1"/>
        <v>#REF!</v>
      </c>
      <c r="I53" t="str">
        <f>IFERROR(VLOOKUP(H53,'Classement-Individuel'!$M$7:$BE$206,42,FALSE),"")</f>
        <v/>
      </c>
    </row>
    <row r="54" spans="1:9" x14ac:dyDescent="0.25">
      <c r="A54" t="e">
        <f>IF('Recensement des Equipes'!#REF!="","",'Recensement des Equipes'!#REF!)</f>
        <v>#REF!</v>
      </c>
      <c r="B54" t="e">
        <f>IF('Recensement des Equipes'!#REF!="","",'Recensement des Equipes'!#REF!)</f>
        <v>#REF!</v>
      </c>
      <c r="C54" t="e">
        <f>IF('Recensement des Equipes'!#REF!="","",'Recensement des Equipes'!#REF!)</f>
        <v>#REF!</v>
      </c>
      <c r="D54" t="e">
        <f>IF('Recensement des Equipes'!#REF!="","",'Recensement des Equipes'!#REF!)</f>
        <v>#REF!</v>
      </c>
      <c r="E54" t="e">
        <f>IF('Recensement des Equipes'!#REF!="","",'Recensement des Equipes'!#REF!)</f>
        <v>#REF!</v>
      </c>
      <c r="F54" t="e">
        <f t="shared" si="0"/>
        <v>#REF!</v>
      </c>
      <c r="G54" t="e">
        <f>IF('Recensement des Equipes'!#REF!="","",'Recensement des Equipes'!#REF!)</f>
        <v>#REF!</v>
      </c>
      <c r="H54" t="e">
        <f t="shared" si="1"/>
        <v>#REF!</v>
      </c>
      <c r="I54" t="str">
        <f>IFERROR(VLOOKUP(H54,'Classement-Individuel'!$M$7:$BE$206,42,FALSE),"")</f>
        <v/>
      </c>
    </row>
    <row r="55" spans="1:9" x14ac:dyDescent="0.25">
      <c r="A55" t="e">
        <f>IF('Recensement des Equipes'!#REF!="","",'Recensement des Equipes'!#REF!)</f>
        <v>#REF!</v>
      </c>
      <c r="B55" t="e">
        <f>IF('Recensement des Equipes'!#REF!="","",'Recensement des Equipes'!#REF!)</f>
        <v>#REF!</v>
      </c>
      <c r="C55" t="e">
        <f>IF('Recensement des Equipes'!#REF!="","",'Recensement des Equipes'!#REF!)</f>
        <v>#REF!</v>
      </c>
      <c r="D55" t="e">
        <f>IF('Recensement des Equipes'!#REF!="","",'Recensement des Equipes'!#REF!)</f>
        <v>#REF!</v>
      </c>
      <c r="E55" t="e">
        <f>IF('Recensement des Equipes'!#REF!="","",'Recensement des Equipes'!#REF!)</f>
        <v>#REF!</v>
      </c>
      <c r="F55" t="e">
        <f t="shared" si="0"/>
        <v>#REF!</v>
      </c>
      <c r="G55" t="e">
        <f>IF('Recensement des Equipes'!#REF!="","",'Recensement des Equipes'!#REF!)</f>
        <v>#REF!</v>
      </c>
      <c r="H55" t="e">
        <f t="shared" si="1"/>
        <v>#REF!</v>
      </c>
      <c r="I55" t="str">
        <f>IFERROR(VLOOKUP(H55,'Classement-Individuel'!$M$7:$BE$206,42,FALSE),"")</f>
        <v/>
      </c>
    </row>
    <row r="56" spans="1:9" x14ac:dyDescent="0.25">
      <c r="A56" t="e">
        <f>IF('Recensement des Equipes'!#REF!="","",'Recensement des Equipes'!#REF!)</f>
        <v>#REF!</v>
      </c>
      <c r="B56" t="e">
        <f>IF('Recensement des Equipes'!#REF!="","",'Recensement des Equipes'!#REF!)</f>
        <v>#REF!</v>
      </c>
      <c r="C56" t="e">
        <f>IF('Recensement des Equipes'!#REF!="","",'Recensement des Equipes'!#REF!)</f>
        <v>#REF!</v>
      </c>
      <c r="D56" t="e">
        <f>IF('Recensement des Equipes'!#REF!="","",'Recensement des Equipes'!#REF!)</f>
        <v>#REF!</v>
      </c>
      <c r="E56" t="e">
        <f>IF('Recensement des Equipes'!#REF!="","",'Recensement des Equipes'!#REF!)</f>
        <v>#REF!</v>
      </c>
      <c r="F56" t="e">
        <f t="shared" si="0"/>
        <v>#REF!</v>
      </c>
      <c r="G56" t="e">
        <f>IF('Recensement des Equipes'!#REF!="","",'Recensement des Equipes'!#REF!)</f>
        <v>#REF!</v>
      </c>
      <c r="H56" t="e">
        <f t="shared" si="1"/>
        <v>#REF!</v>
      </c>
      <c r="I56" t="str">
        <f>IFERROR(VLOOKUP(H56,'Classement-Individuel'!$M$7:$BE$206,42,FALSE),"")</f>
        <v/>
      </c>
    </row>
    <row r="57" spans="1:9" x14ac:dyDescent="0.25">
      <c r="A57" t="e">
        <f>IF('Recensement des Equipes'!#REF!="","",'Recensement des Equipes'!#REF!)</f>
        <v>#REF!</v>
      </c>
      <c r="B57" t="e">
        <f>IF('Recensement des Equipes'!#REF!="","",'Recensement des Equipes'!#REF!)</f>
        <v>#REF!</v>
      </c>
      <c r="C57" t="e">
        <f>IF('Recensement des Equipes'!#REF!="","",'Recensement des Equipes'!#REF!)</f>
        <v>#REF!</v>
      </c>
      <c r="D57" t="e">
        <f>IF('Recensement des Equipes'!#REF!="","",'Recensement des Equipes'!#REF!)</f>
        <v>#REF!</v>
      </c>
      <c r="E57" t="e">
        <f>IF('Recensement des Equipes'!#REF!="","",'Recensement des Equipes'!#REF!)</f>
        <v>#REF!</v>
      </c>
      <c r="F57" t="e">
        <f t="shared" si="0"/>
        <v>#REF!</v>
      </c>
      <c r="G57" t="e">
        <f>IF('Recensement des Equipes'!#REF!="","",'Recensement des Equipes'!#REF!)</f>
        <v>#REF!</v>
      </c>
      <c r="H57" t="e">
        <f t="shared" si="1"/>
        <v>#REF!</v>
      </c>
      <c r="I57" t="str">
        <f>IFERROR(VLOOKUP(H57,'Classement-Individuel'!$M$7:$BE$206,42,FALSE),"")</f>
        <v/>
      </c>
    </row>
    <row r="58" spans="1:9" x14ac:dyDescent="0.25">
      <c r="A58" t="e">
        <f>IF('Recensement des Equipes'!#REF!="","",'Recensement des Equipes'!#REF!)</f>
        <v>#REF!</v>
      </c>
      <c r="B58" t="e">
        <f>IF('Recensement des Equipes'!#REF!="","",'Recensement des Equipes'!#REF!)</f>
        <v>#REF!</v>
      </c>
      <c r="C58" t="e">
        <f>IF('Recensement des Equipes'!#REF!="","",'Recensement des Equipes'!#REF!)</f>
        <v>#REF!</v>
      </c>
      <c r="D58" t="e">
        <f>IF('Recensement des Equipes'!#REF!="","",'Recensement des Equipes'!#REF!)</f>
        <v>#REF!</v>
      </c>
      <c r="E58" t="e">
        <f>IF('Recensement des Equipes'!#REF!="","",'Recensement des Equipes'!#REF!)</f>
        <v>#REF!</v>
      </c>
      <c r="F58" t="e">
        <f t="shared" si="0"/>
        <v>#REF!</v>
      </c>
      <c r="G58" t="e">
        <f>IF('Recensement des Equipes'!#REF!="","",'Recensement des Equipes'!#REF!)</f>
        <v>#REF!</v>
      </c>
      <c r="H58" t="e">
        <f t="shared" si="1"/>
        <v>#REF!</v>
      </c>
      <c r="I58" t="str">
        <f>IFERROR(VLOOKUP(H58,'Classement-Individuel'!$M$7:$BE$206,42,FALSE),"")</f>
        <v/>
      </c>
    </row>
    <row r="59" spans="1:9" x14ac:dyDescent="0.25">
      <c r="A59" t="e">
        <f>IF('Recensement des Equipes'!#REF!="","",'Recensement des Equipes'!#REF!)</f>
        <v>#REF!</v>
      </c>
      <c r="B59" t="e">
        <f>IF('Recensement des Equipes'!#REF!="","",'Recensement des Equipes'!#REF!)</f>
        <v>#REF!</v>
      </c>
      <c r="C59" t="e">
        <f>IF('Recensement des Equipes'!#REF!="","",'Recensement des Equipes'!#REF!)</f>
        <v>#REF!</v>
      </c>
      <c r="D59" t="e">
        <f>IF('Recensement des Equipes'!#REF!="","",'Recensement des Equipes'!#REF!)</f>
        <v>#REF!</v>
      </c>
      <c r="E59" t="e">
        <f>IF('Recensement des Equipes'!#REF!="","",'Recensement des Equipes'!#REF!)</f>
        <v>#REF!</v>
      </c>
      <c r="F59" t="e">
        <f t="shared" si="0"/>
        <v>#REF!</v>
      </c>
      <c r="G59" t="e">
        <f>IF('Recensement des Equipes'!#REF!="","",'Recensement des Equipes'!#REF!)</f>
        <v>#REF!</v>
      </c>
      <c r="H59" t="e">
        <f t="shared" si="1"/>
        <v>#REF!</v>
      </c>
      <c r="I59" t="str">
        <f>IFERROR(VLOOKUP(H59,'Classement-Individuel'!$M$7:$BE$206,42,FALSE),"")</f>
        <v/>
      </c>
    </row>
    <row r="60" spans="1:9" x14ac:dyDescent="0.25">
      <c r="A60" t="e">
        <f>IF('Recensement des Equipes'!#REF!="","",'Recensement des Equipes'!#REF!)</f>
        <v>#REF!</v>
      </c>
      <c r="B60" t="e">
        <f>IF('Recensement des Equipes'!#REF!="","",'Recensement des Equipes'!#REF!)</f>
        <v>#REF!</v>
      </c>
      <c r="C60" t="e">
        <f>IF('Recensement des Equipes'!#REF!="","",'Recensement des Equipes'!#REF!)</f>
        <v>#REF!</v>
      </c>
      <c r="D60" t="e">
        <f>IF('Recensement des Equipes'!#REF!="","",'Recensement des Equipes'!#REF!)</f>
        <v>#REF!</v>
      </c>
      <c r="E60" t="e">
        <f>IF('Recensement des Equipes'!#REF!="","",'Recensement des Equipes'!#REF!)</f>
        <v>#REF!</v>
      </c>
      <c r="F60" t="e">
        <f t="shared" si="0"/>
        <v>#REF!</v>
      </c>
      <c r="G60" t="e">
        <f>IF('Recensement des Equipes'!#REF!="","",'Recensement des Equipes'!#REF!)</f>
        <v>#REF!</v>
      </c>
      <c r="H60" t="e">
        <f t="shared" si="1"/>
        <v>#REF!</v>
      </c>
      <c r="I60" t="str">
        <f>IFERROR(VLOOKUP(H60,'Classement-Individuel'!$M$7:$BE$206,42,FALSE),"")</f>
        <v/>
      </c>
    </row>
    <row r="61" spans="1:9" x14ac:dyDescent="0.25">
      <c r="A61" t="e">
        <f>IF('Recensement des Equipes'!#REF!="","",'Recensement des Equipes'!#REF!)</f>
        <v>#REF!</v>
      </c>
      <c r="B61" t="e">
        <f>IF('Recensement des Equipes'!#REF!="","",'Recensement des Equipes'!#REF!)</f>
        <v>#REF!</v>
      </c>
      <c r="C61" t="e">
        <f>IF('Recensement des Equipes'!#REF!="","",'Recensement des Equipes'!#REF!)</f>
        <v>#REF!</v>
      </c>
      <c r="D61" t="e">
        <f>IF('Recensement des Equipes'!#REF!="","",'Recensement des Equipes'!#REF!)</f>
        <v>#REF!</v>
      </c>
      <c r="E61" t="e">
        <f>IF('Recensement des Equipes'!#REF!="","",'Recensement des Equipes'!#REF!)</f>
        <v>#REF!</v>
      </c>
      <c r="F61" t="e">
        <f t="shared" si="0"/>
        <v>#REF!</v>
      </c>
      <c r="G61" t="e">
        <f>IF('Recensement des Equipes'!#REF!="","",'Recensement des Equipes'!#REF!)</f>
        <v>#REF!</v>
      </c>
      <c r="H61" t="e">
        <f t="shared" si="1"/>
        <v>#REF!</v>
      </c>
      <c r="I61" t="str">
        <f>IFERROR(VLOOKUP(H61,'Classement-Individuel'!$M$7:$BE$206,42,FALSE),"")</f>
        <v/>
      </c>
    </row>
    <row r="62" spans="1:9" x14ac:dyDescent="0.25">
      <c r="A62" t="e">
        <f>IF('Recensement des Equipes'!#REF!="","",'Recensement des Equipes'!#REF!)</f>
        <v>#REF!</v>
      </c>
      <c r="B62" t="e">
        <f>IF('Recensement des Equipes'!#REF!="","",'Recensement des Equipes'!#REF!)</f>
        <v>#REF!</v>
      </c>
      <c r="C62" t="e">
        <f>IF('Recensement des Equipes'!#REF!="","",'Recensement des Equipes'!#REF!)</f>
        <v>#REF!</v>
      </c>
      <c r="D62" t="e">
        <f>IF('Recensement des Equipes'!#REF!="","",'Recensement des Equipes'!#REF!)</f>
        <v>#REF!</v>
      </c>
      <c r="E62" t="e">
        <f>IF('Recensement des Equipes'!#REF!="","",'Recensement des Equipes'!#REF!)</f>
        <v>#REF!</v>
      </c>
      <c r="F62" t="e">
        <f t="shared" si="0"/>
        <v>#REF!</v>
      </c>
      <c r="G62" t="e">
        <f>IF('Recensement des Equipes'!#REF!="","",'Recensement des Equipes'!#REF!)</f>
        <v>#REF!</v>
      </c>
      <c r="H62" t="e">
        <f t="shared" si="1"/>
        <v>#REF!</v>
      </c>
      <c r="I62" t="str">
        <f>IFERROR(VLOOKUP(H62,'Classement-Individuel'!$M$7:$BE$206,42,FALSE),"")</f>
        <v/>
      </c>
    </row>
    <row r="63" spans="1:9" x14ac:dyDescent="0.25">
      <c r="A63" t="e">
        <f>IF('Recensement des Equipes'!#REF!="","",'Recensement des Equipes'!#REF!)</f>
        <v>#REF!</v>
      </c>
      <c r="B63" t="e">
        <f>IF('Recensement des Equipes'!#REF!="","",'Recensement des Equipes'!#REF!)</f>
        <v>#REF!</v>
      </c>
      <c r="C63" t="e">
        <f>IF('Recensement des Equipes'!#REF!="","",'Recensement des Equipes'!#REF!)</f>
        <v>#REF!</v>
      </c>
      <c r="D63" t="e">
        <f>IF('Recensement des Equipes'!#REF!="","",'Recensement des Equipes'!#REF!)</f>
        <v>#REF!</v>
      </c>
      <c r="E63" t="e">
        <f>IF('Recensement des Equipes'!#REF!="","",'Recensement des Equipes'!#REF!)</f>
        <v>#REF!</v>
      </c>
      <c r="F63" t="e">
        <f t="shared" si="0"/>
        <v>#REF!</v>
      </c>
      <c r="G63" t="e">
        <f>IF('Recensement des Equipes'!#REF!="","",'Recensement des Equipes'!#REF!)</f>
        <v>#REF!</v>
      </c>
      <c r="H63" t="e">
        <f t="shared" si="1"/>
        <v>#REF!</v>
      </c>
      <c r="I63" t="str">
        <f>IFERROR(VLOOKUP(H63,'Classement-Individuel'!$M$7:$BE$206,42,FALSE),"")</f>
        <v/>
      </c>
    </row>
    <row r="64" spans="1:9" x14ac:dyDescent="0.25">
      <c r="A64" t="e">
        <f>IF('Recensement des Equipes'!#REF!="","",'Recensement des Equipes'!#REF!)</f>
        <v>#REF!</v>
      </c>
      <c r="B64" t="e">
        <f>IF('Recensement des Equipes'!#REF!="","",'Recensement des Equipes'!#REF!)</f>
        <v>#REF!</v>
      </c>
      <c r="C64" t="e">
        <f>IF('Recensement des Equipes'!#REF!="","",'Recensement des Equipes'!#REF!)</f>
        <v>#REF!</v>
      </c>
      <c r="D64" t="e">
        <f>IF('Recensement des Equipes'!#REF!="","",'Recensement des Equipes'!#REF!)</f>
        <v>#REF!</v>
      </c>
      <c r="E64" t="e">
        <f>IF('Recensement des Equipes'!#REF!="","",'Recensement des Equipes'!#REF!)</f>
        <v>#REF!</v>
      </c>
      <c r="F64" t="e">
        <f t="shared" si="0"/>
        <v>#REF!</v>
      </c>
      <c r="G64" t="e">
        <f>IF('Recensement des Equipes'!#REF!="","",'Recensement des Equipes'!#REF!)</f>
        <v>#REF!</v>
      </c>
      <c r="H64" t="e">
        <f t="shared" si="1"/>
        <v>#REF!</v>
      </c>
      <c r="I64" t="str">
        <f>IFERROR(VLOOKUP(H64,'Classement-Individuel'!$M$7:$BE$206,42,FALSE),"")</f>
        <v/>
      </c>
    </row>
    <row r="65" spans="1:9" x14ac:dyDescent="0.25">
      <c r="A65" t="e">
        <f>IF('Recensement des Equipes'!#REF!="","",'Recensement des Equipes'!#REF!)</f>
        <v>#REF!</v>
      </c>
      <c r="B65" t="e">
        <f>IF('Recensement des Equipes'!#REF!="","",'Recensement des Equipes'!#REF!)</f>
        <v>#REF!</v>
      </c>
      <c r="C65" t="e">
        <f>IF('Recensement des Equipes'!#REF!="","",'Recensement des Equipes'!#REF!)</f>
        <v>#REF!</v>
      </c>
      <c r="D65" t="e">
        <f>IF('Recensement des Equipes'!#REF!="","",'Recensement des Equipes'!#REF!)</f>
        <v>#REF!</v>
      </c>
      <c r="E65" t="e">
        <f>IF('Recensement des Equipes'!#REF!="","",'Recensement des Equipes'!#REF!)</f>
        <v>#REF!</v>
      </c>
      <c r="F65" t="e">
        <f t="shared" si="0"/>
        <v>#REF!</v>
      </c>
      <c r="G65" t="e">
        <f>IF('Recensement des Equipes'!#REF!="","",'Recensement des Equipes'!#REF!)</f>
        <v>#REF!</v>
      </c>
      <c r="H65" t="e">
        <f t="shared" si="1"/>
        <v>#REF!</v>
      </c>
      <c r="I65" t="str">
        <f>IFERROR(VLOOKUP(H65,'Classement-Individuel'!$M$7:$BE$206,42,FALSE),"")</f>
        <v/>
      </c>
    </row>
    <row r="66" spans="1:9" x14ac:dyDescent="0.25">
      <c r="A66" t="e">
        <f>IF('Recensement des Equipes'!#REF!="","",'Recensement des Equipes'!#REF!)</f>
        <v>#REF!</v>
      </c>
      <c r="B66" t="e">
        <f>IF('Recensement des Equipes'!#REF!="","",'Recensement des Equipes'!#REF!)</f>
        <v>#REF!</v>
      </c>
      <c r="C66" t="e">
        <f>IF('Recensement des Equipes'!#REF!="","",'Recensement des Equipes'!#REF!)</f>
        <v>#REF!</v>
      </c>
      <c r="D66" t="e">
        <f>IF('Recensement des Equipes'!#REF!="","",'Recensement des Equipes'!#REF!)</f>
        <v>#REF!</v>
      </c>
      <c r="E66" t="e">
        <f>IF('Recensement des Equipes'!#REF!="","",'Recensement des Equipes'!#REF!)</f>
        <v>#REF!</v>
      </c>
      <c r="F66" t="e">
        <f t="shared" si="0"/>
        <v>#REF!</v>
      </c>
      <c r="G66" t="e">
        <f>IF('Recensement des Equipes'!#REF!="","",'Recensement des Equipes'!#REF!)</f>
        <v>#REF!</v>
      </c>
      <c r="H66" t="e">
        <f t="shared" si="1"/>
        <v>#REF!</v>
      </c>
      <c r="I66" t="str">
        <f>IFERROR(VLOOKUP(H66,'Classement-Individuel'!$M$7:$BE$206,42,FALSE),"")</f>
        <v/>
      </c>
    </row>
    <row r="67" spans="1:9" x14ac:dyDescent="0.25">
      <c r="A67" t="e">
        <f>IF('Recensement des Equipes'!#REF!="","",'Recensement des Equipes'!#REF!)</f>
        <v>#REF!</v>
      </c>
      <c r="B67" t="e">
        <f>IF('Recensement des Equipes'!#REF!="","",'Recensement des Equipes'!#REF!)</f>
        <v>#REF!</v>
      </c>
      <c r="C67" t="e">
        <f>IF('Recensement des Equipes'!#REF!="","",'Recensement des Equipes'!#REF!)</f>
        <v>#REF!</v>
      </c>
      <c r="D67" t="e">
        <f>IF('Recensement des Equipes'!#REF!="","",'Recensement des Equipes'!#REF!)</f>
        <v>#REF!</v>
      </c>
      <c r="E67" t="e">
        <f>IF('Recensement des Equipes'!#REF!="","",'Recensement des Equipes'!#REF!)</f>
        <v>#REF!</v>
      </c>
      <c r="F67" t="e">
        <f t="shared" si="0"/>
        <v>#REF!</v>
      </c>
      <c r="G67" t="e">
        <f>IF('Recensement des Equipes'!#REF!="","",'Recensement des Equipes'!#REF!)</f>
        <v>#REF!</v>
      </c>
      <c r="H67" t="e">
        <f t="shared" si="1"/>
        <v>#REF!</v>
      </c>
      <c r="I67" t="str">
        <f>IFERROR(VLOOKUP(H67,'Classement-Individuel'!$M$7:$BE$206,42,FALSE),"")</f>
        <v/>
      </c>
    </row>
    <row r="68" spans="1:9" x14ac:dyDescent="0.25">
      <c r="A68" t="e">
        <f>IF('Recensement des Equipes'!#REF!="","",'Recensement des Equipes'!#REF!)</f>
        <v>#REF!</v>
      </c>
      <c r="B68" t="e">
        <f>IF('Recensement des Equipes'!#REF!="","",'Recensement des Equipes'!#REF!)</f>
        <v>#REF!</v>
      </c>
      <c r="C68" t="e">
        <f>IF('Recensement des Equipes'!#REF!="","",'Recensement des Equipes'!#REF!)</f>
        <v>#REF!</v>
      </c>
      <c r="D68" t="e">
        <f>IF('Recensement des Equipes'!#REF!="","",'Recensement des Equipes'!#REF!)</f>
        <v>#REF!</v>
      </c>
      <c r="E68" t="e">
        <f>IF('Recensement des Equipes'!#REF!="","",'Recensement des Equipes'!#REF!)</f>
        <v>#REF!</v>
      </c>
      <c r="F68" t="e">
        <f t="shared" si="0"/>
        <v>#REF!</v>
      </c>
      <c r="G68" t="e">
        <f>IF('Recensement des Equipes'!#REF!="","",'Recensement des Equipes'!#REF!)</f>
        <v>#REF!</v>
      </c>
      <c r="H68" t="e">
        <f t="shared" si="1"/>
        <v>#REF!</v>
      </c>
      <c r="I68" t="str">
        <f>IFERROR(VLOOKUP(H68,'Classement-Individuel'!$M$7:$BE$206,42,FALSE),"")</f>
        <v/>
      </c>
    </row>
    <row r="69" spans="1:9" x14ac:dyDescent="0.25">
      <c r="A69" t="e">
        <f>IF('Recensement des Equipes'!#REF!="","",'Recensement des Equipes'!#REF!)</f>
        <v>#REF!</v>
      </c>
      <c r="B69" t="e">
        <f>IF('Recensement des Equipes'!#REF!="","",'Recensement des Equipes'!#REF!)</f>
        <v>#REF!</v>
      </c>
      <c r="C69" t="e">
        <f>IF('Recensement des Equipes'!#REF!="","",'Recensement des Equipes'!#REF!)</f>
        <v>#REF!</v>
      </c>
      <c r="D69" t="e">
        <f>IF('Recensement des Equipes'!#REF!="","",'Recensement des Equipes'!#REF!)</f>
        <v>#REF!</v>
      </c>
      <c r="E69" t="e">
        <f>IF('Recensement des Equipes'!#REF!="","",'Recensement des Equipes'!#REF!)</f>
        <v>#REF!</v>
      </c>
      <c r="F69" t="e">
        <f t="shared" si="0"/>
        <v>#REF!</v>
      </c>
      <c r="G69" t="e">
        <f>IF('Recensement des Equipes'!#REF!="","",'Recensement des Equipes'!#REF!)</f>
        <v>#REF!</v>
      </c>
      <c r="H69" t="e">
        <f t="shared" si="1"/>
        <v>#REF!</v>
      </c>
      <c r="I69" t="str">
        <f>IFERROR(VLOOKUP(H69,'Classement-Individuel'!$M$7:$BE$206,42,FALSE),"")</f>
        <v/>
      </c>
    </row>
    <row r="70" spans="1:9" x14ac:dyDescent="0.25">
      <c r="A70" t="e">
        <f>IF('Recensement des Equipes'!#REF!="","",'Recensement des Equipes'!#REF!)</f>
        <v>#REF!</v>
      </c>
      <c r="B70" t="e">
        <f>IF('Recensement des Equipes'!#REF!="","",'Recensement des Equipes'!#REF!)</f>
        <v>#REF!</v>
      </c>
      <c r="C70" t="e">
        <f>IF('Recensement des Equipes'!#REF!="","",'Recensement des Equipes'!#REF!)</f>
        <v>#REF!</v>
      </c>
      <c r="D70" t="e">
        <f>IF('Recensement des Equipes'!#REF!="","",'Recensement des Equipes'!#REF!)</f>
        <v>#REF!</v>
      </c>
      <c r="E70" t="e">
        <f>IF('Recensement des Equipes'!#REF!="","",'Recensement des Equipes'!#REF!)</f>
        <v>#REF!</v>
      </c>
      <c r="F70" t="e">
        <f t="shared" ref="F70:F133" si="2">C70&amp;" "&amp;D70&amp;" "&amp;E70</f>
        <v>#REF!</v>
      </c>
      <c r="G70" t="e">
        <f>IF('Recensement des Equipes'!#REF!="","",'Recensement des Equipes'!#REF!)</f>
        <v>#REF!</v>
      </c>
      <c r="H70" t="e">
        <f t="shared" ref="H70:H133" si="3">IF(F70="","",G70&amp;"-"&amp;F70)</f>
        <v>#REF!</v>
      </c>
      <c r="I70" t="str">
        <f>IFERROR(VLOOKUP(H70,'Classement-Individuel'!$M$7:$BE$206,42,FALSE),"")</f>
        <v/>
      </c>
    </row>
    <row r="71" spans="1:9" x14ac:dyDescent="0.25">
      <c r="A71" t="e">
        <f>IF('Recensement des Equipes'!#REF!="","",'Recensement des Equipes'!#REF!)</f>
        <v>#REF!</v>
      </c>
      <c r="B71" t="e">
        <f>IF('Recensement des Equipes'!#REF!="","",'Recensement des Equipes'!#REF!)</f>
        <v>#REF!</v>
      </c>
      <c r="C71" t="e">
        <f>IF('Recensement des Equipes'!#REF!="","",'Recensement des Equipes'!#REF!)</f>
        <v>#REF!</v>
      </c>
      <c r="D71" t="e">
        <f>IF('Recensement des Equipes'!#REF!="","",'Recensement des Equipes'!#REF!)</f>
        <v>#REF!</v>
      </c>
      <c r="E71" t="e">
        <f>IF('Recensement des Equipes'!#REF!="","",'Recensement des Equipes'!#REF!)</f>
        <v>#REF!</v>
      </c>
      <c r="F71" t="e">
        <f t="shared" si="2"/>
        <v>#REF!</v>
      </c>
      <c r="G71" t="e">
        <f>IF('Recensement des Equipes'!#REF!="","",'Recensement des Equipes'!#REF!)</f>
        <v>#REF!</v>
      </c>
      <c r="H71" t="e">
        <f t="shared" si="3"/>
        <v>#REF!</v>
      </c>
      <c r="I71" t="str">
        <f>IFERROR(VLOOKUP(H71,'Classement-Individuel'!$M$7:$BE$206,42,FALSE),"")</f>
        <v/>
      </c>
    </row>
    <row r="72" spans="1:9" x14ac:dyDescent="0.25">
      <c r="A72" t="e">
        <f>IF('Recensement des Equipes'!#REF!="","",'Recensement des Equipes'!#REF!)</f>
        <v>#REF!</v>
      </c>
      <c r="B72" t="e">
        <f>IF('Recensement des Equipes'!#REF!="","",'Recensement des Equipes'!#REF!)</f>
        <v>#REF!</v>
      </c>
      <c r="C72" t="e">
        <f>IF('Recensement des Equipes'!#REF!="","",'Recensement des Equipes'!#REF!)</f>
        <v>#REF!</v>
      </c>
      <c r="D72" t="e">
        <f>IF('Recensement des Equipes'!#REF!="","",'Recensement des Equipes'!#REF!)</f>
        <v>#REF!</v>
      </c>
      <c r="E72" t="e">
        <f>IF('Recensement des Equipes'!#REF!="","",'Recensement des Equipes'!#REF!)</f>
        <v>#REF!</v>
      </c>
      <c r="F72" t="e">
        <f t="shared" si="2"/>
        <v>#REF!</v>
      </c>
      <c r="G72" t="e">
        <f>IF('Recensement des Equipes'!#REF!="","",'Recensement des Equipes'!#REF!)</f>
        <v>#REF!</v>
      </c>
      <c r="H72" t="e">
        <f t="shared" si="3"/>
        <v>#REF!</v>
      </c>
      <c r="I72" t="str">
        <f>IFERROR(VLOOKUP(H72,'Classement-Individuel'!$M$7:$BE$206,42,FALSE),"")</f>
        <v/>
      </c>
    </row>
    <row r="73" spans="1:9" x14ac:dyDescent="0.25">
      <c r="A73" t="e">
        <f>IF('Recensement des Equipes'!#REF!="","",'Recensement des Equipes'!#REF!)</f>
        <v>#REF!</v>
      </c>
      <c r="B73" t="e">
        <f>IF('Recensement des Equipes'!#REF!="","",'Recensement des Equipes'!#REF!)</f>
        <v>#REF!</v>
      </c>
      <c r="C73" t="e">
        <f>IF('Recensement des Equipes'!#REF!="","",'Recensement des Equipes'!#REF!)</f>
        <v>#REF!</v>
      </c>
      <c r="D73" t="e">
        <f>IF('Recensement des Equipes'!#REF!="","",'Recensement des Equipes'!#REF!)</f>
        <v>#REF!</v>
      </c>
      <c r="E73" t="e">
        <f>IF('Recensement des Equipes'!#REF!="","",'Recensement des Equipes'!#REF!)</f>
        <v>#REF!</v>
      </c>
      <c r="F73" t="e">
        <f t="shared" si="2"/>
        <v>#REF!</v>
      </c>
      <c r="G73" t="e">
        <f>IF('Recensement des Equipes'!#REF!="","",'Recensement des Equipes'!#REF!)</f>
        <v>#REF!</v>
      </c>
      <c r="H73" t="e">
        <f t="shared" si="3"/>
        <v>#REF!</v>
      </c>
      <c r="I73" t="str">
        <f>IFERROR(VLOOKUP(H73,'Classement-Individuel'!$M$7:$BE$206,42,FALSE),"")</f>
        <v/>
      </c>
    </row>
    <row r="74" spans="1:9" x14ac:dyDescent="0.25">
      <c r="A74" t="e">
        <f>IF('Recensement des Equipes'!#REF!="","",'Recensement des Equipes'!#REF!)</f>
        <v>#REF!</v>
      </c>
      <c r="B74" t="e">
        <f>IF('Recensement des Equipes'!#REF!="","",'Recensement des Equipes'!#REF!)</f>
        <v>#REF!</v>
      </c>
      <c r="C74" t="e">
        <f>IF('Recensement des Equipes'!#REF!="","",'Recensement des Equipes'!#REF!)</f>
        <v>#REF!</v>
      </c>
      <c r="D74" t="e">
        <f>IF('Recensement des Equipes'!#REF!="","",'Recensement des Equipes'!#REF!)</f>
        <v>#REF!</v>
      </c>
      <c r="E74" t="e">
        <f>IF('Recensement des Equipes'!#REF!="","",'Recensement des Equipes'!#REF!)</f>
        <v>#REF!</v>
      </c>
      <c r="F74" t="e">
        <f t="shared" si="2"/>
        <v>#REF!</v>
      </c>
      <c r="G74" t="e">
        <f>IF('Recensement des Equipes'!#REF!="","",'Recensement des Equipes'!#REF!)</f>
        <v>#REF!</v>
      </c>
      <c r="H74" t="e">
        <f t="shared" si="3"/>
        <v>#REF!</v>
      </c>
      <c r="I74" t="str">
        <f>IFERROR(VLOOKUP(H74,'Classement-Individuel'!$M$7:$BE$206,42,FALSE),"")</f>
        <v/>
      </c>
    </row>
    <row r="75" spans="1:9" x14ac:dyDescent="0.25">
      <c r="A75" t="e">
        <f>IF('Recensement des Equipes'!#REF!="","",'Recensement des Equipes'!#REF!)</f>
        <v>#REF!</v>
      </c>
      <c r="B75" t="e">
        <f>IF('Recensement des Equipes'!#REF!="","",'Recensement des Equipes'!#REF!)</f>
        <v>#REF!</v>
      </c>
      <c r="C75" t="e">
        <f>IF('Recensement des Equipes'!#REF!="","",'Recensement des Equipes'!#REF!)</f>
        <v>#REF!</v>
      </c>
      <c r="D75" t="e">
        <f>IF('Recensement des Equipes'!#REF!="","",'Recensement des Equipes'!#REF!)</f>
        <v>#REF!</v>
      </c>
      <c r="E75" t="e">
        <f>IF('Recensement des Equipes'!#REF!="","",'Recensement des Equipes'!#REF!)</f>
        <v>#REF!</v>
      </c>
      <c r="F75" t="e">
        <f t="shared" si="2"/>
        <v>#REF!</v>
      </c>
      <c r="G75" t="e">
        <f>IF('Recensement des Equipes'!#REF!="","",'Recensement des Equipes'!#REF!)</f>
        <v>#REF!</v>
      </c>
      <c r="H75" t="e">
        <f t="shared" si="3"/>
        <v>#REF!</v>
      </c>
      <c r="I75" t="str">
        <f>IFERROR(VLOOKUP(H75,'Classement-Individuel'!$M$7:$BE$206,42,FALSE),"")</f>
        <v/>
      </c>
    </row>
    <row r="76" spans="1:9" x14ac:dyDescent="0.25">
      <c r="A76" t="e">
        <f>IF('Recensement des Equipes'!#REF!="","",'Recensement des Equipes'!#REF!)</f>
        <v>#REF!</v>
      </c>
      <c r="B76" t="e">
        <f>IF('Recensement des Equipes'!#REF!="","",'Recensement des Equipes'!#REF!)</f>
        <v>#REF!</v>
      </c>
      <c r="C76" t="e">
        <f>IF('Recensement des Equipes'!#REF!="","",'Recensement des Equipes'!#REF!)</f>
        <v>#REF!</v>
      </c>
      <c r="D76" t="e">
        <f>IF('Recensement des Equipes'!#REF!="","",'Recensement des Equipes'!#REF!)</f>
        <v>#REF!</v>
      </c>
      <c r="E76" t="e">
        <f>IF('Recensement des Equipes'!#REF!="","",'Recensement des Equipes'!#REF!)</f>
        <v>#REF!</v>
      </c>
      <c r="F76" t="e">
        <f t="shared" si="2"/>
        <v>#REF!</v>
      </c>
      <c r="G76" t="e">
        <f>IF('Recensement des Equipes'!#REF!="","",'Recensement des Equipes'!#REF!)</f>
        <v>#REF!</v>
      </c>
      <c r="H76" t="e">
        <f t="shared" si="3"/>
        <v>#REF!</v>
      </c>
      <c r="I76" t="str">
        <f>IFERROR(VLOOKUP(H76,'Classement-Individuel'!$M$7:$BE$206,42,FALSE),"")</f>
        <v/>
      </c>
    </row>
    <row r="77" spans="1:9" x14ac:dyDescent="0.25">
      <c r="A77" t="e">
        <f>IF('Recensement des Equipes'!#REF!="","",'Recensement des Equipes'!#REF!)</f>
        <v>#REF!</v>
      </c>
      <c r="B77" t="e">
        <f>IF('Recensement des Equipes'!#REF!="","",'Recensement des Equipes'!#REF!)</f>
        <v>#REF!</v>
      </c>
      <c r="C77" t="e">
        <f>IF('Recensement des Equipes'!#REF!="","",'Recensement des Equipes'!#REF!)</f>
        <v>#REF!</v>
      </c>
      <c r="D77" t="e">
        <f>IF('Recensement des Equipes'!#REF!="","",'Recensement des Equipes'!#REF!)</f>
        <v>#REF!</v>
      </c>
      <c r="E77" t="e">
        <f>IF('Recensement des Equipes'!#REF!="","",'Recensement des Equipes'!#REF!)</f>
        <v>#REF!</v>
      </c>
      <c r="F77" t="e">
        <f t="shared" si="2"/>
        <v>#REF!</v>
      </c>
      <c r="G77" t="e">
        <f>IF('Recensement des Equipes'!#REF!="","",'Recensement des Equipes'!#REF!)</f>
        <v>#REF!</v>
      </c>
      <c r="H77" t="e">
        <f t="shared" si="3"/>
        <v>#REF!</v>
      </c>
      <c r="I77" t="str">
        <f>IFERROR(VLOOKUP(H77,'Classement-Individuel'!$M$7:$BE$206,42,FALSE),"")</f>
        <v/>
      </c>
    </row>
    <row r="78" spans="1:9" x14ac:dyDescent="0.25">
      <c r="A78" t="e">
        <f>IF('Recensement des Equipes'!#REF!="","",'Recensement des Equipes'!#REF!)</f>
        <v>#REF!</v>
      </c>
      <c r="B78" t="e">
        <f>IF('Recensement des Equipes'!#REF!="","",'Recensement des Equipes'!#REF!)</f>
        <v>#REF!</v>
      </c>
      <c r="C78" t="e">
        <f>IF('Recensement des Equipes'!#REF!="","",'Recensement des Equipes'!#REF!)</f>
        <v>#REF!</v>
      </c>
      <c r="D78" t="e">
        <f>IF('Recensement des Equipes'!#REF!="","",'Recensement des Equipes'!#REF!)</f>
        <v>#REF!</v>
      </c>
      <c r="E78" t="e">
        <f>IF('Recensement des Equipes'!#REF!="","",'Recensement des Equipes'!#REF!)</f>
        <v>#REF!</v>
      </c>
      <c r="F78" t="e">
        <f t="shared" si="2"/>
        <v>#REF!</v>
      </c>
      <c r="G78" t="e">
        <f>IF('Recensement des Equipes'!#REF!="","",'Recensement des Equipes'!#REF!)</f>
        <v>#REF!</v>
      </c>
      <c r="H78" t="e">
        <f t="shared" si="3"/>
        <v>#REF!</v>
      </c>
      <c r="I78" t="str">
        <f>IFERROR(VLOOKUP(H78,'Classement-Individuel'!$M$7:$BE$206,42,FALSE),"")</f>
        <v/>
      </c>
    </row>
    <row r="79" spans="1:9" x14ac:dyDescent="0.25">
      <c r="A79" t="e">
        <f>IF('Recensement des Equipes'!#REF!="","",'Recensement des Equipes'!#REF!)</f>
        <v>#REF!</v>
      </c>
      <c r="B79" t="e">
        <f>IF('Recensement des Equipes'!#REF!="","",'Recensement des Equipes'!#REF!)</f>
        <v>#REF!</v>
      </c>
      <c r="C79" t="e">
        <f>IF('Recensement des Equipes'!#REF!="","",'Recensement des Equipes'!#REF!)</f>
        <v>#REF!</v>
      </c>
      <c r="D79" t="e">
        <f>IF('Recensement des Equipes'!#REF!="","",'Recensement des Equipes'!#REF!)</f>
        <v>#REF!</v>
      </c>
      <c r="E79" t="e">
        <f>IF('Recensement des Equipes'!#REF!="","",'Recensement des Equipes'!#REF!)</f>
        <v>#REF!</v>
      </c>
      <c r="F79" t="e">
        <f t="shared" si="2"/>
        <v>#REF!</v>
      </c>
      <c r="G79" t="e">
        <f>IF('Recensement des Equipes'!#REF!="","",'Recensement des Equipes'!#REF!)</f>
        <v>#REF!</v>
      </c>
      <c r="H79" t="e">
        <f t="shared" si="3"/>
        <v>#REF!</v>
      </c>
      <c r="I79" t="str">
        <f>IFERROR(VLOOKUP(H79,'Classement-Individuel'!$M$7:$BE$206,42,FALSE),"")</f>
        <v/>
      </c>
    </row>
    <row r="80" spans="1:9" x14ac:dyDescent="0.25">
      <c r="A80" t="e">
        <f>IF('Recensement des Equipes'!#REF!="","",'Recensement des Equipes'!#REF!)</f>
        <v>#REF!</v>
      </c>
      <c r="B80" t="e">
        <f>IF('Recensement des Equipes'!#REF!="","",'Recensement des Equipes'!#REF!)</f>
        <v>#REF!</v>
      </c>
      <c r="C80" t="e">
        <f>IF('Recensement des Equipes'!#REF!="","",'Recensement des Equipes'!#REF!)</f>
        <v>#REF!</v>
      </c>
      <c r="D80" t="e">
        <f>IF('Recensement des Equipes'!#REF!="","",'Recensement des Equipes'!#REF!)</f>
        <v>#REF!</v>
      </c>
      <c r="E80" t="e">
        <f>IF('Recensement des Equipes'!#REF!="","",'Recensement des Equipes'!#REF!)</f>
        <v>#REF!</v>
      </c>
      <c r="F80" t="e">
        <f t="shared" si="2"/>
        <v>#REF!</v>
      </c>
      <c r="G80" t="e">
        <f>IF('Recensement des Equipes'!#REF!="","",'Recensement des Equipes'!#REF!)</f>
        <v>#REF!</v>
      </c>
      <c r="H80" t="e">
        <f t="shared" si="3"/>
        <v>#REF!</v>
      </c>
      <c r="I80" t="str">
        <f>IFERROR(VLOOKUP(H80,'Classement-Individuel'!$M$7:$BE$206,42,FALSE),"")</f>
        <v/>
      </c>
    </row>
    <row r="81" spans="1:9" x14ac:dyDescent="0.25">
      <c r="A81" t="e">
        <f>IF('Recensement des Equipes'!#REF!="","",'Recensement des Equipes'!#REF!)</f>
        <v>#REF!</v>
      </c>
      <c r="B81" t="e">
        <f>IF('Recensement des Equipes'!#REF!="","",'Recensement des Equipes'!#REF!)</f>
        <v>#REF!</v>
      </c>
      <c r="C81" t="e">
        <f>IF('Recensement des Equipes'!#REF!="","",'Recensement des Equipes'!#REF!)</f>
        <v>#REF!</v>
      </c>
      <c r="D81" t="e">
        <f>IF('Recensement des Equipes'!#REF!="","",'Recensement des Equipes'!#REF!)</f>
        <v>#REF!</v>
      </c>
      <c r="E81" t="e">
        <f>IF('Recensement des Equipes'!#REF!="","",'Recensement des Equipes'!#REF!)</f>
        <v>#REF!</v>
      </c>
      <c r="F81" t="e">
        <f t="shared" si="2"/>
        <v>#REF!</v>
      </c>
      <c r="G81" t="e">
        <f>IF('Recensement des Equipes'!#REF!="","",'Recensement des Equipes'!#REF!)</f>
        <v>#REF!</v>
      </c>
      <c r="H81" t="e">
        <f t="shared" si="3"/>
        <v>#REF!</v>
      </c>
      <c r="I81" t="str">
        <f>IFERROR(VLOOKUP(H81,'Classement-Individuel'!$M$7:$BE$206,42,FALSE),"")</f>
        <v/>
      </c>
    </row>
    <row r="82" spans="1:9" x14ac:dyDescent="0.25">
      <c r="A82" t="e">
        <f>IF('Recensement des Equipes'!#REF!="","",'Recensement des Equipes'!#REF!)</f>
        <v>#REF!</v>
      </c>
      <c r="B82" t="e">
        <f>IF('Recensement des Equipes'!#REF!="","",'Recensement des Equipes'!#REF!)</f>
        <v>#REF!</v>
      </c>
      <c r="C82" t="e">
        <f>IF('Recensement des Equipes'!#REF!="","",'Recensement des Equipes'!#REF!)</f>
        <v>#REF!</v>
      </c>
      <c r="D82" t="e">
        <f>IF('Recensement des Equipes'!#REF!="","",'Recensement des Equipes'!#REF!)</f>
        <v>#REF!</v>
      </c>
      <c r="E82" t="e">
        <f>IF('Recensement des Equipes'!#REF!="","",'Recensement des Equipes'!#REF!)</f>
        <v>#REF!</v>
      </c>
      <c r="F82" t="e">
        <f t="shared" si="2"/>
        <v>#REF!</v>
      </c>
      <c r="G82" t="e">
        <f>IF('Recensement des Equipes'!#REF!="","",'Recensement des Equipes'!#REF!)</f>
        <v>#REF!</v>
      </c>
      <c r="H82" t="e">
        <f t="shared" si="3"/>
        <v>#REF!</v>
      </c>
      <c r="I82" t="str">
        <f>IFERROR(VLOOKUP(H82,'Classement-Individuel'!$M$7:$BE$206,42,FALSE),"")</f>
        <v/>
      </c>
    </row>
    <row r="83" spans="1:9" x14ac:dyDescent="0.25">
      <c r="A83" t="e">
        <f>IF('Recensement des Equipes'!#REF!="","",'Recensement des Equipes'!#REF!)</f>
        <v>#REF!</v>
      </c>
      <c r="B83" t="e">
        <f>IF('Recensement des Equipes'!#REF!="","",'Recensement des Equipes'!#REF!)</f>
        <v>#REF!</v>
      </c>
      <c r="C83" t="e">
        <f>IF('Recensement des Equipes'!#REF!="","",'Recensement des Equipes'!#REF!)</f>
        <v>#REF!</v>
      </c>
      <c r="D83" t="e">
        <f>IF('Recensement des Equipes'!#REF!="","",'Recensement des Equipes'!#REF!)</f>
        <v>#REF!</v>
      </c>
      <c r="E83" t="e">
        <f>IF('Recensement des Equipes'!#REF!="","",'Recensement des Equipes'!#REF!)</f>
        <v>#REF!</v>
      </c>
      <c r="F83" t="e">
        <f t="shared" si="2"/>
        <v>#REF!</v>
      </c>
      <c r="G83" t="e">
        <f>IF('Recensement des Equipes'!#REF!="","",'Recensement des Equipes'!#REF!)</f>
        <v>#REF!</v>
      </c>
      <c r="H83" t="e">
        <f t="shared" si="3"/>
        <v>#REF!</v>
      </c>
      <c r="I83" t="str">
        <f>IFERROR(VLOOKUP(H83,'Classement-Individuel'!$M$7:$BE$206,42,FALSE),"")</f>
        <v/>
      </c>
    </row>
    <row r="84" spans="1:9" x14ac:dyDescent="0.25">
      <c r="A84" t="e">
        <f>IF('Recensement des Equipes'!#REF!="","",'Recensement des Equipes'!#REF!)</f>
        <v>#REF!</v>
      </c>
      <c r="B84" t="e">
        <f>IF('Recensement des Equipes'!#REF!="","",'Recensement des Equipes'!#REF!)</f>
        <v>#REF!</v>
      </c>
      <c r="C84" t="e">
        <f>IF('Recensement des Equipes'!#REF!="","",'Recensement des Equipes'!#REF!)</f>
        <v>#REF!</v>
      </c>
      <c r="D84" t="e">
        <f>IF('Recensement des Equipes'!#REF!="","",'Recensement des Equipes'!#REF!)</f>
        <v>#REF!</v>
      </c>
      <c r="E84" t="e">
        <f>IF('Recensement des Equipes'!#REF!="","",'Recensement des Equipes'!#REF!)</f>
        <v>#REF!</v>
      </c>
      <c r="F84" t="e">
        <f t="shared" si="2"/>
        <v>#REF!</v>
      </c>
      <c r="G84" t="e">
        <f>IF('Recensement des Equipes'!#REF!="","",'Recensement des Equipes'!#REF!)</f>
        <v>#REF!</v>
      </c>
      <c r="H84" t="e">
        <f t="shared" si="3"/>
        <v>#REF!</v>
      </c>
      <c r="I84" t="str">
        <f>IFERROR(VLOOKUP(H84,'Classement-Individuel'!$M$7:$BE$206,42,FALSE),"")</f>
        <v/>
      </c>
    </row>
    <row r="85" spans="1:9" x14ac:dyDescent="0.25">
      <c r="A85" t="e">
        <f>IF('Recensement des Equipes'!#REF!="","",'Recensement des Equipes'!#REF!)</f>
        <v>#REF!</v>
      </c>
      <c r="B85" t="e">
        <f>IF('Recensement des Equipes'!#REF!="","",'Recensement des Equipes'!#REF!)</f>
        <v>#REF!</v>
      </c>
      <c r="C85" t="e">
        <f>IF('Recensement des Equipes'!#REF!="","",'Recensement des Equipes'!#REF!)</f>
        <v>#REF!</v>
      </c>
      <c r="D85" t="e">
        <f>IF('Recensement des Equipes'!#REF!="","",'Recensement des Equipes'!#REF!)</f>
        <v>#REF!</v>
      </c>
      <c r="E85" t="e">
        <f>IF('Recensement des Equipes'!#REF!="","",'Recensement des Equipes'!#REF!)</f>
        <v>#REF!</v>
      </c>
      <c r="F85" t="e">
        <f t="shared" si="2"/>
        <v>#REF!</v>
      </c>
      <c r="G85" t="e">
        <f>IF('Recensement des Equipes'!#REF!="","",'Recensement des Equipes'!#REF!)</f>
        <v>#REF!</v>
      </c>
      <c r="H85" t="e">
        <f t="shared" si="3"/>
        <v>#REF!</v>
      </c>
      <c r="I85" t="str">
        <f>IFERROR(VLOOKUP(H85,'Classement-Individuel'!$M$7:$BE$206,42,FALSE),"")</f>
        <v/>
      </c>
    </row>
    <row r="86" spans="1:9" x14ac:dyDescent="0.25">
      <c r="A86" t="e">
        <f>IF('Recensement des Equipes'!#REF!="","",'Recensement des Equipes'!#REF!)</f>
        <v>#REF!</v>
      </c>
      <c r="B86" t="e">
        <f>IF('Recensement des Equipes'!#REF!="","",'Recensement des Equipes'!#REF!)</f>
        <v>#REF!</v>
      </c>
      <c r="C86" t="e">
        <f>IF('Recensement des Equipes'!#REF!="","",'Recensement des Equipes'!#REF!)</f>
        <v>#REF!</v>
      </c>
      <c r="D86" t="e">
        <f>IF('Recensement des Equipes'!#REF!="","",'Recensement des Equipes'!#REF!)</f>
        <v>#REF!</v>
      </c>
      <c r="E86" t="e">
        <f>IF('Recensement des Equipes'!#REF!="","",'Recensement des Equipes'!#REF!)</f>
        <v>#REF!</v>
      </c>
      <c r="F86" t="e">
        <f t="shared" si="2"/>
        <v>#REF!</v>
      </c>
      <c r="G86" t="e">
        <f>IF('Recensement des Equipes'!#REF!="","",'Recensement des Equipes'!#REF!)</f>
        <v>#REF!</v>
      </c>
      <c r="H86" t="e">
        <f t="shared" si="3"/>
        <v>#REF!</v>
      </c>
      <c r="I86" t="str">
        <f>IFERROR(VLOOKUP(H86,'Classement-Individuel'!$M$7:$BE$206,42,FALSE),"")</f>
        <v/>
      </c>
    </row>
    <row r="87" spans="1:9" x14ac:dyDescent="0.25">
      <c r="A87" t="e">
        <f>IF('Recensement des Equipes'!#REF!="","",'Recensement des Equipes'!#REF!)</f>
        <v>#REF!</v>
      </c>
      <c r="B87" t="e">
        <f>IF('Recensement des Equipes'!#REF!="","",'Recensement des Equipes'!#REF!)</f>
        <v>#REF!</v>
      </c>
      <c r="C87" t="e">
        <f>IF('Recensement des Equipes'!#REF!="","",'Recensement des Equipes'!#REF!)</f>
        <v>#REF!</v>
      </c>
      <c r="D87" t="e">
        <f>IF('Recensement des Equipes'!#REF!="","",'Recensement des Equipes'!#REF!)</f>
        <v>#REF!</v>
      </c>
      <c r="E87" t="e">
        <f>IF('Recensement des Equipes'!#REF!="","",'Recensement des Equipes'!#REF!)</f>
        <v>#REF!</v>
      </c>
      <c r="F87" t="e">
        <f t="shared" si="2"/>
        <v>#REF!</v>
      </c>
      <c r="G87" t="e">
        <f>IF('Recensement des Equipes'!#REF!="","",'Recensement des Equipes'!#REF!)</f>
        <v>#REF!</v>
      </c>
      <c r="H87" t="e">
        <f t="shared" si="3"/>
        <v>#REF!</v>
      </c>
      <c r="I87" t="str">
        <f>IFERROR(VLOOKUP(H87,'Classement-Individuel'!$M$7:$BE$206,42,FALSE),"")</f>
        <v/>
      </c>
    </row>
    <row r="88" spans="1:9" x14ac:dyDescent="0.25">
      <c r="A88" t="e">
        <f>IF('Recensement des Equipes'!#REF!="","",'Recensement des Equipes'!#REF!)</f>
        <v>#REF!</v>
      </c>
      <c r="B88" t="e">
        <f>IF('Recensement des Equipes'!#REF!="","",'Recensement des Equipes'!#REF!)</f>
        <v>#REF!</v>
      </c>
      <c r="C88" t="e">
        <f>IF('Recensement des Equipes'!#REF!="","",'Recensement des Equipes'!#REF!)</f>
        <v>#REF!</v>
      </c>
      <c r="D88" t="e">
        <f>IF('Recensement des Equipes'!#REF!="","",'Recensement des Equipes'!#REF!)</f>
        <v>#REF!</v>
      </c>
      <c r="E88" t="e">
        <f>IF('Recensement des Equipes'!#REF!="","",'Recensement des Equipes'!#REF!)</f>
        <v>#REF!</v>
      </c>
      <c r="F88" t="e">
        <f t="shared" si="2"/>
        <v>#REF!</v>
      </c>
      <c r="G88" t="e">
        <f>IF('Recensement des Equipes'!#REF!="","",'Recensement des Equipes'!#REF!)</f>
        <v>#REF!</v>
      </c>
      <c r="H88" t="e">
        <f t="shared" si="3"/>
        <v>#REF!</v>
      </c>
      <c r="I88" t="str">
        <f>IFERROR(VLOOKUP(H88,'Classement-Individuel'!$M$7:$BE$206,42,FALSE),"")</f>
        <v/>
      </c>
    </row>
    <row r="89" spans="1:9" x14ac:dyDescent="0.25">
      <c r="A89" t="e">
        <f>IF('Recensement des Equipes'!#REF!="","",'Recensement des Equipes'!#REF!)</f>
        <v>#REF!</v>
      </c>
      <c r="B89" t="e">
        <f>IF('Recensement des Equipes'!#REF!="","",'Recensement des Equipes'!#REF!)</f>
        <v>#REF!</v>
      </c>
      <c r="C89" t="e">
        <f>IF('Recensement des Equipes'!#REF!="","",'Recensement des Equipes'!#REF!)</f>
        <v>#REF!</v>
      </c>
      <c r="D89" t="e">
        <f>IF('Recensement des Equipes'!#REF!="","",'Recensement des Equipes'!#REF!)</f>
        <v>#REF!</v>
      </c>
      <c r="E89" t="e">
        <f>IF('Recensement des Equipes'!#REF!="","",'Recensement des Equipes'!#REF!)</f>
        <v>#REF!</v>
      </c>
      <c r="F89" t="e">
        <f t="shared" si="2"/>
        <v>#REF!</v>
      </c>
      <c r="G89" t="e">
        <f>IF('Recensement des Equipes'!#REF!="","",'Recensement des Equipes'!#REF!)</f>
        <v>#REF!</v>
      </c>
      <c r="H89" t="e">
        <f t="shared" si="3"/>
        <v>#REF!</v>
      </c>
      <c r="I89" t="str">
        <f>IFERROR(VLOOKUP(H89,'Classement-Individuel'!$M$7:$BE$206,42,FALSE),"")</f>
        <v/>
      </c>
    </row>
    <row r="90" spans="1:9" x14ac:dyDescent="0.25">
      <c r="A90" t="e">
        <f>IF('Recensement des Equipes'!#REF!="","",'Recensement des Equipes'!#REF!)</f>
        <v>#REF!</v>
      </c>
      <c r="B90" t="e">
        <f>IF('Recensement des Equipes'!#REF!="","",'Recensement des Equipes'!#REF!)</f>
        <v>#REF!</v>
      </c>
      <c r="C90" t="e">
        <f>IF('Recensement des Equipes'!#REF!="","",'Recensement des Equipes'!#REF!)</f>
        <v>#REF!</v>
      </c>
      <c r="D90" t="e">
        <f>IF('Recensement des Equipes'!#REF!="","",'Recensement des Equipes'!#REF!)</f>
        <v>#REF!</v>
      </c>
      <c r="E90" t="e">
        <f>IF('Recensement des Equipes'!#REF!="","",'Recensement des Equipes'!#REF!)</f>
        <v>#REF!</v>
      </c>
      <c r="F90" t="e">
        <f t="shared" si="2"/>
        <v>#REF!</v>
      </c>
      <c r="G90" t="e">
        <f>IF('Recensement des Equipes'!#REF!="","",'Recensement des Equipes'!#REF!)</f>
        <v>#REF!</v>
      </c>
      <c r="H90" t="e">
        <f t="shared" si="3"/>
        <v>#REF!</v>
      </c>
      <c r="I90" t="str">
        <f>IFERROR(VLOOKUP(H90,'Classement-Individuel'!$M$7:$BE$206,42,FALSE),"")</f>
        <v/>
      </c>
    </row>
    <row r="91" spans="1:9" x14ac:dyDescent="0.25">
      <c r="A91" t="e">
        <f>IF('Recensement des Equipes'!#REF!="","",'Recensement des Equipes'!#REF!)</f>
        <v>#REF!</v>
      </c>
      <c r="B91" t="e">
        <f>IF('Recensement des Equipes'!#REF!="","",'Recensement des Equipes'!#REF!)</f>
        <v>#REF!</v>
      </c>
      <c r="C91" t="e">
        <f>IF('Recensement des Equipes'!#REF!="","",'Recensement des Equipes'!#REF!)</f>
        <v>#REF!</v>
      </c>
      <c r="D91" t="e">
        <f>IF('Recensement des Equipes'!#REF!="","",'Recensement des Equipes'!#REF!)</f>
        <v>#REF!</v>
      </c>
      <c r="E91" t="e">
        <f>IF('Recensement des Equipes'!#REF!="","",'Recensement des Equipes'!#REF!)</f>
        <v>#REF!</v>
      </c>
      <c r="F91" t="e">
        <f t="shared" si="2"/>
        <v>#REF!</v>
      </c>
      <c r="G91" t="e">
        <f>IF('Recensement des Equipes'!#REF!="","",'Recensement des Equipes'!#REF!)</f>
        <v>#REF!</v>
      </c>
      <c r="H91" t="e">
        <f t="shared" si="3"/>
        <v>#REF!</v>
      </c>
      <c r="I91" t="str">
        <f>IFERROR(VLOOKUP(H91,'Classement-Individuel'!$M$7:$BE$206,42,FALSE),"")</f>
        <v/>
      </c>
    </row>
    <row r="92" spans="1:9" x14ac:dyDescent="0.25">
      <c r="A92" t="e">
        <f>IF('Recensement des Equipes'!#REF!="","",'Recensement des Equipes'!#REF!)</f>
        <v>#REF!</v>
      </c>
      <c r="B92" t="e">
        <f>IF('Recensement des Equipes'!#REF!="","",'Recensement des Equipes'!#REF!)</f>
        <v>#REF!</v>
      </c>
      <c r="C92" t="e">
        <f>IF('Recensement des Equipes'!#REF!="","",'Recensement des Equipes'!#REF!)</f>
        <v>#REF!</v>
      </c>
      <c r="D92" t="e">
        <f>IF('Recensement des Equipes'!#REF!="","",'Recensement des Equipes'!#REF!)</f>
        <v>#REF!</v>
      </c>
      <c r="E92" t="e">
        <f>IF('Recensement des Equipes'!#REF!="","",'Recensement des Equipes'!#REF!)</f>
        <v>#REF!</v>
      </c>
      <c r="F92" t="e">
        <f t="shared" si="2"/>
        <v>#REF!</v>
      </c>
      <c r="G92" t="e">
        <f>IF('Recensement des Equipes'!#REF!="","",'Recensement des Equipes'!#REF!)</f>
        <v>#REF!</v>
      </c>
      <c r="H92" t="e">
        <f t="shared" si="3"/>
        <v>#REF!</v>
      </c>
      <c r="I92" t="str">
        <f>IFERROR(VLOOKUP(H92,'Classement-Individuel'!$M$7:$BE$206,42,FALSE),"")</f>
        <v/>
      </c>
    </row>
    <row r="93" spans="1:9" x14ac:dyDescent="0.25">
      <c r="A93" t="e">
        <f>IF('Recensement des Equipes'!#REF!="","",'Recensement des Equipes'!#REF!)</f>
        <v>#REF!</v>
      </c>
      <c r="B93" t="e">
        <f>IF('Recensement des Equipes'!#REF!="","",'Recensement des Equipes'!#REF!)</f>
        <v>#REF!</v>
      </c>
      <c r="C93" t="e">
        <f>IF('Recensement des Equipes'!#REF!="","",'Recensement des Equipes'!#REF!)</f>
        <v>#REF!</v>
      </c>
      <c r="D93" t="e">
        <f>IF('Recensement des Equipes'!#REF!="","",'Recensement des Equipes'!#REF!)</f>
        <v>#REF!</v>
      </c>
      <c r="E93" t="e">
        <f>IF('Recensement des Equipes'!#REF!="","",'Recensement des Equipes'!#REF!)</f>
        <v>#REF!</v>
      </c>
      <c r="F93" t="e">
        <f t="shared" si="2"/>
        <v>#REF!</v>
      </c>
      <c r="G93" t="e">
        <f>IF('Recensement des Equipes'!#REF!="","",'Recensement des Equipes'!#REF!)</f>
        <v>#REF!</v>
      </c>
      <c r="H93" t="e">
        <f t="shared" si="3"/>
        <v>#REF!</v>
      </c>
      <c r="I93" t="str">
        <f>IFERROR(VLOOKUP(H93,'Classement-Individuel'!$M$7:$BE$206,42,FALSE),"")</f>
        <v/>
      </c>
    </row>
    <row r="94" spans="1:9" x14ac:dyDescent="0.25">
      <c r="A94" t="e">
        <f>IF('Recensement des Equipes'!#REF!="","",'Recensement des Equipes'!#REF!)</f>
        <v>#REF!</v>
      </c>
      <c r="B94" t="e">
        <f>IF('Recensement des Equipes'!#REF!="","",'Recensement des Equipes'!#REF!)</f>
        <v>#REF!</v>
      </c>
      <c r="C94" t="e">
        <f>IF('Recensement des Equipes'!#REF!="","",'Recensement des Equipes'!#REF!)</f>
        <v>#REF!</v>
      </c>
      <c r="D94" t="e">
        <f>IF('Recensement des Equipes'!#REF!="","",'Recensement des Equipes'!#REF!)</f>
        <v>#REF!</v>
      </c>
      <c r="E94" t="e">
        <f>IF('Recensement des Equipes'!#REF!="","",'Recensement des Equipes'!#REF!)</f>
        <v>#REF!</v>
      </c>
      <c r="F94" t="e">
        <f t="shared" si="2"/>
        <v>#REF!</v>
      </c>
      <c r="G94" t="e">
        <f>IF('Recensement des Equipes'!#REF!="","",'Recensement des Equipes'!#REF!)</f>
        <v>#REF!</v>
      </c>
      <c r="H94" t="e">
        <f t="shared" si="3"/>
        <v>#REF!</v>
      </c>
      <c r="I94" t="str">
        <f>IFERROR(VLOOKUP(H94,'Classement-Individuel'!$M$7:$BE$206,42,FALSE),"")</f>
        <v/>
      </c>
    </row>
    <row r="95" spans="1:9" x14ac:dyDescent="0.25">
      <c r="A95" t="e">
        <f>IF('Recensement des Equipes'!#REF!="","",'Recensement des Equipes'!#REF!)</f>
        <v>#REF!</v>
      </c>
      <c r="B95" t="e">
        <f>IF('Recensement des Equipes'!#REF!="","",'Recensement des Equipes'!#REF!)</f>
        <v>#REF!</v>
      </c>
      <c r="C95" t="e">
        <f>IF('Recensement des Equipes'!#REF!="","",'Recensement des Equipes'!#REF!)</f>
        <v>#REF!</v>
      </c>
      <c r="D95" t="e">
        <f>IF('Recensement des Equipes'!#REF!="","",'Recensement des Equipes'!#REF!)</f>
        <v>#REF!</v>
      </c>
      <c r="E95" t="e">
        <f>IF('Recensement des Equipes'!#REF!="","",'Recensement des Equipes'!#REF!)</f>
        <v>#REF!</v>
      </c>
      <c r="F95" t="e">
        <f t="shared" si="2"/>
        <v>#REF!</v>
      </c>
      <c r="G95" t="e">
        <f>IF('Recensement des Equipes'!#REF!="","",'Recensement des Equipes'!#REF!)</f>
        <v>#REF!</v>
      </c>
      <c r="H95" t="e">
        <f t="shared" si="3"/>
        <v>#REF!</v>
      </c>
      <c r="I95" t="str">
        <f>IFERROR(VLOOKUP(H95,'Classement-Individuel'!$M$7:$BE$206,42,FALSE),"")</f>
        <v/>
      </c>
    </row>
    <row r="96" spans="1:9" x14ac:dyDescent="0.25">
      <c r="A96" t="e">
        <f>IF('Recensement des Equipes'!#REF!="","",'Recensement des Equipes'!#REF!)</f>
        <v>#REF!</v>
      </c>
      <c r="B96" t="e">
        <f>IF('Recensement des Equipes'!#REF!="","",'Recensement des Equipes'!#REF!)</f>
        <v>#REF!</v>
      </c>
      <c r="C96" t="e">
        <f>IF('Recensement des Equipes'!#REF!="","",'Recensement des Equipes'!#REF!)</f>
        <v>#REF!</v>
      </c>
      <c r="D96" t="e">
        <f>IF('Recensement des Equipes'!#REF!="","",'Recensement des Equipes'!#REF!)</f>
        <v>#REF!</v>
      </c>
      <c r="E96" t="e">
        <f>IF('Recensement des Equipes'!#REF!="","",'Recensement des Equipes'!#REF!)</f>
        <v>#REF!</v>
      </c>
      <c r="F96" t="e">
        <f t="shared" si="2"/>
        <v>#REF!</v>
      </c>
      <c r="G96" t="e">
        <f>IF('Recensement des Equipes'!#REF!="","",'Recensement des Equipes'!#REF!)</f>
        <v>#REF!</v>
      </c>
      <c r="H96" t="e">
        <f t="shared" si="3"/>
        <v>#REF!</v>
      </c>
      <c r="I96" t="str">
        <f>IFERROR(VLOOKUP(H96,'Classement-Individuel'!$M$7:$BE$206,42,FALSE),"")</f>
        <v/>
      </c>
    </row>
    <row r="97" spans="1:15" x14ac:dyDescent="0.25">
      <c r="A97" t="e">
        <f>IF('Recensement des Equipes'!#REF!="","",'Recensement des Equipes'!#REF!)</f>
        <v>#REF!</v>
      </c>
      <c r="B97" t="e">
        <f>IF('Recensement des Equipes'!#REF!="","",'Recensement des Equipes'!#REF!)</f>
        <v>#REF!</v>
      </c>
      <c r="C97" t="e">
        <f>IF('Recensement des Equipes'!#REF!="","",'Recensement des Equipes'!#REF!)</f>
        <v>#REF!</v>
      </c>
      <c r="D97" t="e">
        <f>IF('Recensement des Equipes'!#REF!="","",'Recensement des Equipes'!#REF!)</f>
        <v>#REF!</v>
      </c>
      <c r="E97" t="e">
        <f>IF('Recensement des Equipes'!#REF!="","",'Recensement des Equipes'!#REF!)</f>
        <v>#REF!</v>
      </c>
      <c r="F97" t="e">
        <f t="shared" si="2"/>
        <v>#REF!</v>
      </c>
      <c r="G97" t="e">
        <f>IF('Recensement des Equipes'!#REF!="","",'Recensement des Equipes'!#REF!)</f>
        <v>#REF!</v>
      </c>
      <c r="H97" t="e">
        <f t="shared" si="3"/>
        <v>#REF!</v>
      </c>
      <c r="I97" t="str">
        <f>IFERROR(VLOOKUP(H97,'Classement-Individuel'!$M$7:$BE$206,42,FALSE),"")</f>
        <v/>
      </c>
    </row>
    <row r="98" spans="1:15" x14ac:dyDescent="0.25">
      <c r="A98" t="e">
        <f>IF('Recensement des Equipes'!#REF!="","",'Recensement des Equipes'!#REF!)</f>
        <v>#REF!</v>
      </c>
      <c r="B98" t="e">
        <f>IF('Recensement des Equipes'!#REF!="","",'Recensement des Equipes'!#REF!)</f>
        <v>#REF!</v>
      </c>
      <c r="C98" t="e">
        <f>IF('Recensement des Equipes'!#REF!="","",'Recensement des Equipes'!#REF!)</f>
        <v>#REF!</v>
      </c>
      <c r="D98" t="e">
        <f>IF('Recensement des Equipes'!#REF!="","",'Recensement des Equipes'!#REF!)</f>
        <v>#REF!</v>
      </c>
      <c r="E98" t="e">
        <f>IF('Recensement des Equipes'!#REF!="","",'Recensement des Equipes'!#REF!)</f>
        <v>#REF!</v>
      </c>
      <c r="F98" t="e">
        <f t="shared" si="2"/>
        <v>#REF!</v>
      </c>
      <c r="G98" t="e">
        <f>IF('Recensement des Equipes'!#REF!="","",'Recensement des Equipes'!#REF!)</f>
        <v>#REF!</v>
      </c>
      <c r="H98" t="e">
        <f t="shared" si="3"/>
        <v>#REF!</v>
      </c>
      <c r="I98" t="str">
        <f>IFERROR(VLOOKUP(H98,'Classement-Individuel'!$M$7:$BE$206,42,FALSE),"")</f>
        <v/>
      </c>
    </row>
    <row r="99" spans="1:15" x14ac:dyDescent="0.25">
      <c r="A99" t="e">
        <f>IF('Recensement des Equipes'!#REF!="","",'Recensement des Equipes'!#REF!)</f>
        <v>#REF!</v>
      </c>
      <c r="B99" t="e">
        <f>IF('Recensement des Equipes'!#REF!="","",'Recensement des Equipes'!#REF!)</f>
        <v>#REF!</v>
      </c>
      <c r="C99" t="e">
        <f>IF('Recensement des Equipes'!#REF!="","",'Recensement des Equipes'!#REF!)</f>
        <v>#REF!</v>
      </c>
      <c r="D99" t="e">
        <f>IF('Recensement des Equipes'!#REF!="","",'Recensement des Equipes'!#REF!)</f>
        <v>#REF!</v>
      </c>
      <c r="E99" t="e">
        <f>IF('Recensement des Equipes'!#REF!="","",'Recensement des Equipes'!#REF!)</f>
        <v>#REF!</v>
      </c>
      <c r="F99" t="e">
        <f t="shared" si="2"/>
        <v>#REF!</v>
      </c>
      <c r="G99" t="e">
        <f>IF('Recensement des Equipes'!#REF!="","",'Recensement des Equipes'!#REF!)</f>
        <v>#REF!</v>
      </c>
      <c r="H99" t="e">
        <f t="shared" si="3"/>
        <v>#REF!</v>
      </c>
      <c r="I99" t="str">
        <f>IFERROR(VLOOKUP(H99,'Classement-Individuel'!$M$7:$BE$206,42,FALSE),"")</f>
        <v/>
      </c>
    </row>
    <row r="100" spans="1:15" x14ac:dyDescent="0.25">
      <c r="A100" t="e">
        <f>IF('Recensement des Equipes'!#REF!="","",'Recensement des Equipes'!#REF!)</f>
        <v>#REF!</v>
      </c>
      <c r="B100" t="e">
        <f>IF('Recensement des Equipes'!#REF!="","",'Recensement des Equipes'!#REF!)</f>
        <v>#REF!</v>
      </c>
      <c r="C100" t="e">
        <f>IF('Recensement des Equipes'!#REF!="","",'Recensement des Equipes'!#REF!)</f>
        <v>#REF!</v>
      </c>
      <c r="D100" t="e">
        <f>IF('Recensement des Equipes'!#REF!="","",'Recensement des Equipes'!#REF!)</f>
        <v>#REF!</v>
      </c>
      <c r="E100" t="e">
        <f>IF('Recensement des Equipes'!#REF!="","",'Recensement des Equipes'!#REF!)</f>
        <v>#REF!</v>
      </c>
      <c r="F100" t="e">
        <f t="shared" si="2"/>
        <v>#REF!</v>
      </c>
      <c r="G100" t="e">
        <f>IF('Recensement des Equipes'!#REF!="","",'Recensement des Equipes'!#REF!)</f>
        <v>#REF!</v>
      </c>
      <c r="H100" t="e">
        <f t="shared" si="3"/>
        <v>#REF!</v>
      </c>
      <c r="I100" t="str">
        <f>IFERROR(VLOOKUP(H100,'Classement-Individuel'!$M$7:$BE$206,42,FALSE),"")</f>
        <v/>
      </c>
    </row>
    <row r="101" spans="1:15" x14ac:dyDescent="0.25">
      <c r="A101" t="e">
        <f>IF('Recensement des Equipes'!#REF!="","",'Recensement des Equipes'!#REF!)</f>
        <v>#REF!</v>
      </c>
      <c r="B101" t="e">
        <f>IF('Recensement des Equipes'!#REF!="","",'Recensement des Equipes'!#REF!)</f>
        <v>#REF!</v>
      </c>
      <c r="C101" t="e">
        <f>IF('Recensement des Equipes'!#REF!="","",'Recensement des Equipes'!#REF!)</f>
        <v>#REF!</v>
      </c>
      <c r="D101" t="e">
        <f>IF('Recensement des Equipes'!#REF!="","",'Recensement des Equipes'!#REF!)</f>
        <v>#REF!</v>
      </c>
      <c r="E101" t="e">
        <f>IF('Recensement des Equipes'!#REF!="","",'Recensement des Equipes'!#REF!)</f>
        <v>#REF!</v>
      </c>
      <c r="F101" t="e">
        <f t="shared" si="2"/>
        <v>#REF!</v>
      </c>
      <c r="G101" t="e">
        <f>IF('Recensement des Equipes'!#REF!="","",'Recensement des Equipes'!#REF!)</f>
        <v>#REF!</v>
      </c>
      <c r="H101" t="e">
        <f t="shared" si="3"/>
        <v>#REF!</v>
      </c>
      <c r="I101" t="str">
        <f>IFERROR(VLOOKUP(H101,'Classement-Individuel'!$M$7:$BE$206,42,FALSE),"")</f>
        <v/>
      </c>
    </row>
    <row r="102" spans="1:15" x14ac:dyDescent="0.25">
      <c r="A102" t="e">
        <f>IF('Recensement des Equipes'!#REF!="","",'Recensement des Equipes'!#REF!)</f>
        <v>#REF!</v>
      </c>
      <c r="B102" t="e">
        <f>IF('Recensement des Equipes'!#REF!="","",'Recensement des Equipes'!#REF!)</f>
        <v>#REF!</v>
      </c>
      <c r="C102" t="e">
        <f>IF('Recensement des Equipes'!#REF!="","",'Recensement des Equipes'!#REF!)</f>
        <v>#REF!</v>
      </c>
      <c r="D102" t="e">
        <f>IF('Recensement des Equipes'!#REF!="","",'Recensement des Equipes'!#REF!)</f>
        <v>#REF!</v>
      </c>
      <c r="E102" t="e">
        <f>IF('Recensement des Equipes'!#REF!="","",'Recensement des Equipes'!#REF!)</f>
        <v>#REF!</v>
      </c>
      <c r="F102" t="e">
        <f t="shared" si="2"/>
        <v>#REF!</v>
      </c>
      <c r="G102" t="e">
        <f>IF('Recensement des Equipes'!#REF!="","",'Recensement des Equipes'!#REF!)</f>
        <v>#REF!</v>
      </c>
      <c r="H102" t="e">
        <f t="shared" si="3"/>
        <v>#REF!</v>
      </c>
      <c r="I102" t="str">
        <f>IFERROR(VLOOKUP(H102,'Classement-Individuel'!$M$7:$BE$206,42,FALSE),"")</f>
        <v/>
      </c>
    </row>
    <row r="103" spans="1:15" x14ac:dyDescent="0.25">
      <c r="A103" t="e">
        <f>IF('Recensement des Equipes'!#REF!="","",'Recensement des Equipes'!#REF!)</f>
        <v>#REF!</v>
      </c>
      <c r="B103" t="e">
        <f>IF('Recensement des Equipes'!#REF!="","",'Recensement des Equipes'!#REF!)</f>
        <v>#REF!</v>
      </c>
      <c r="C103" t="e">
        <f>IF('Recensement des Equipes'!#REF!="","",'Recensement des Equipes'!#REF!)</f>
        <v>#REF!</v>
      </c>
      <c r="D103" t="e">
        <f>IF('Recensement des Equipes'!#REF!="","",'Recensement des Equipes'!#REF!)</f>
        <v>#REF!</v>
      </c>
      <c r="E103" t="e">
        <f>IF('Recensement des Equipes'!#REF!="","",'Recensement des Equipes'!#REF!)</f>
        <v>#REF!</v>
      </c>
      <c r="F103" t="e">
        <f t="shared" si="2"/>
        <v>#REF!</v>
      </c>
      <c r="G103" t="e">
        <f>IF('Recensement des Equipes'!#REF!="","",'Recensement des Equipes'!#REF!)</f>
        <v>#REF!</v>
      </c>
      <c r="H103" t="e">
        <f t="shared" si="3"/>
        <v>#REF!</v>
      </c>
      <c r="I103" t="str">
        <f>IFERROR(VLOOKUP(H103,'Classement-Individuel'!$M$7:$BE$206,42,FALSE),"")</f>
        <v/>
      </c>
    </row>
    <row r="104" spans="1:15" x14ac:dyDescent="0.25">
      <c r="A104" t="e">
        <f>IF('Recensement des Equipes'!#REF!="","",'Recensement des Equipes'!#REF!)</f>
        <v>#REF!</v>
      </c>
      <c r="B104" t="e">
        <f>IF('Recensement des Equipes'!#REF!="","",'Recensement des Equipes'!#REF!)</f>
        <v>#REF!</v>
      </c>
      <c r="C104" t="e">
        <f>IF('Recensement des Equipes'!#REF!="","",'Recensement des Equipes'!#REF!)</f>
        <v>#REF!</v>
      </c>
      <c r="D104" t="e">
        <f>IF('Recensement des Equipes'!#REF!="","",'Recensement des Equipes'!#REF!)</f>
        <v>#REF!</v>
      </c>
      <c r="E104" t="e">
        <f>IF('Recensement des Equipes'!#REF!="","",'Recensement des Equipes'!#REF!)</f>
        <v>#REF!</v>
      </c>
      <c r="F104" t="e">
        <f t="shared" si="2"/>
        <v>#REF!</v>
      </c>
      <c r="G104" t="e">
        <f>IF('Recensement des Equipes'!#REF!="","",'Recensement des Equipes'!#REF!)</f>
        <v>#REF!</v>
      </c>
      <c r="H104" t="e">
        <f t="shared" si="3"/>
        <v>#REF!</v>
      </c>
      <c r="I104" t="str">
        <f>IFERROR(VLOOKUP(H104,'Classement-Individuel'!$M$7:$BE$206,42,FALSE),"")</f>
        <v/>
      </c>
    </row>
    <row r="105" spans="1:15" x14ac:dyDescent="0.25">
      <c r="A105" t="str">
        <f>IF('Recensement des Equipes'!A97="","",'Recensement des Equipes'!A97)</f>
        <v/>
      </c>
      <c r="B105" t="str">
        <f>IF('Recensement des Equipes'!B97="","",'Recensement des Equipes'!B97)</f>
        <v/>
      </c>
      <c r="C105" t="str">
        <f>IF('Recensement des Equipes'!C97="","",'Recensement des Equipes'!C97)</f>
        <v/>
      </c>
      <c r="D105" t="str">
        <f>IF('Recensement des Equipes'!D97="","",'Recensement des Equipes'!D97)</f>
        <v/>
      </c>
      <c r="E105" t="str">
        <f>IF('Recensement des Equipes'!E97="","",'Recensement des Equipes'!E97)</f>
        <v/>
      </c>
      <c r="F105" t="str">
        <f t="shared" si="2"/>
        <v xml:space="preserve">  </v>
      </c>
      <c r="G105" t="str">
        <f>IF('Recensement des Equipes'!G97="","",'Recensement des Equipes'!G97)</f>
        <v/>
      </c>
      <c r="H105" t="str">
        <f t="shared" si="3"/>
        <v xml:space="preserve">-  </v>
      </c>
      <c r="I105" t="str">
        <f>IFERROR(VLOOKUP(H105,'Classement-Individuel'!$M$7:$BE$206,41,FALSE),"")</f>
        <v/>
      </c>
      <c r="M105">
        <f>IF(Apnéistes!H105="","",Apnéistes!H105)</f>
        <v>18</v>
      </c>
      <c r="N105">
        <f>IF(Apnéistes!I105="","",Apnéistes!I105)</f>
        <v>18</v>
      </c>
      <c r="O105">
        <f>IF(Apnéistes!J105="","",Apnéistes!J105)</f>
        <v>19</v>
      </c>
    </row>
    <row r="106" spans="1:15" x14ac:dyDescent="0.25">
      <c r="A106" t="str">
        <f>IF('Recensement des Equipes'!A98="","",'Recensement des Equipes'!A98)</f>
        <v/>
      </c>
      <c r="B106" t="str">
        <f>IF('Recensement des Equipes'!B98="","",'Recensement des Equipes'!B98)</f>
        <v/>
      </c>
      <c r="C106" t="str">
        <f>IF('Recensement des Equipes'!C98="","",'Recensement des Equipes'!C98)</f>
        <v/>
      </c>
      <c r="D106" t="str">
        <f>IF('Recensement des Equipes'!D98="","",'Recensement des Equipes'!D98)</f>
        <v/>
      </c>
      <c r="E106" t="str">
        <f>IF('Recensement des Equipes'!E98="","",'Recensement des Equipes'!E98)</f>
        <v/>
      </c>
      <c r="F106" t="str">
        <f t="shared" si="2"/>
        <v xml:space="preserve">  </v>
      </c>
      <c r="G106" t="str">
        <f>IF('Recensement des Equipes'!G98="","",'Recensement des Equipes'!G98)</f>
        <v/>
      </c>
      <c r="H106" t="str">
        <f t="shared" si="3"/>
        <v xml:space="preserve">-  </v>
      </c>
      <c r="I106" t="str">
        <f>IFERROR(VLOOKUP(H106,'Classement-Individuel'!$M$7:$BE$206,41,FALSE),"")</f>
        <v/>
      </c>
    </row>
    <row r="107" spans="1:15" x14ac:dyDescent="0.25">
      <c r="A107" t="str">
        <f>IF('Recensement des Equipes'!A99="","",'Recensement des Equipes'!A99)</f>
        <v/>
      </c>
      <c r="B107" t="str">
        <f>IF('Recensement des Equipes'!B99="","",'Recensement des Equipes'!B99)</f>
        <v/>
      </c>
      <c r="C107" t="str">
        <f>IF('Recensement des Equipes'!C99="","",'Recensement des Equipes'!C99)</f>
        <v/>
      </c>
      <c r="D107" t="str">
        <f>IF('Recensement des Equipes'!D99="","",'Recensement des Equipes'!D99)</f>
        <v/>
      </c>
      <c r="E107" t="str">
        <f>IF('Recensement des Equipes'!E99="","",'Recensement des Equipes'!E99)</f>
        <v/>
      </c>
      <c r="F107" t="str">
        <f t="shared" si="2"/>
        <v xml:space="preserve">  </v>
      </c>
      <c r="G107" t="str">
        <f>IF('Recensement des Equipes'!G99="","",'Recensement des Equipes'!G99)</f>
        <v/>
      </c>
      <c r="H107" t="str">
        <f t="shared" si="3"/>
        <v xml:space="preserve">-  </v>
      </c>
      <c r="I107" t="str">
        <f>IFERROR(VLOOKUP(H107,'Classement-Individuel'!$M$7:$BE$206,41,FALSE),"")</f>
        <v/>
      </c>
    </row>
    <row r="108" spans="1:15" x14ac:dyDescent="0.25">
      <c r="A108" t="str">
        <f>IF('Recensement des Equipes'!A100="","",'Recensement des Equipes'!A100)</f>
        <v/>
      </c>
      <c r="B108" t="str">
        <f>IF('Recensement des Equipes'!B100="","",'Recensement des Equipes'!B100)</f>
        <v/>
      </c>
      <c r="C108" t="str">
        <f>IF('Recensement des Equipes'!C100="","",'Recensement des Equipes'!C100)</f>
        <v/>
      </c>
      <c r="D108" t="str">
        <f>IF('Recensement des Equipes'!D100="","",'Recensement des Equipes'!D100)</f>
        <v/>
      </c>
      <c r="E108" t="str">
        <f>IF('Recensement des Equipes'!E100="","",'Recensement des Equipes'!E100)</f>
        <v/>
      </c>
      <c r="F108" t="str">
        <f t="shared" si="2"/>
        <v xml:space="preserve">  </v>
      </c>
      <c r="G108" t="str">
        <f>IF('Recensement des Equipes'!G100="","",'Recensement des Equipes'!G100)</f>
        <v/>
      </c>
      <c r="H108" t="str">
        <f t="shared" si="3"/>
        <v xml:space="preserve">-  </v>
      </c>
      <c r="I108" t="str">
        <f>IFERROR(VLOOKUP(H108,'Classement-Individuel'!$M$7:$BE$206,41,FALSE),"")</f>
        <v/>
      </c>
    </row>
    <row r="109" spans="1:15" x14ac:dyDescent="0.25">
      <c r="A109" t="str">
        <f>IF('Recensement des Equipes'!A101="","",'Recensement des Equipes'!A101)</f>
        <v/>
      </c>
      <c r="B109" t="str">
        <f>IF('Recensement des Equipes'!B101="","",'Recensement des Equipes'!B101)</f>
        <v/>
      </c>
      <c r="C109" t="str">
        <f>IF('Recensement des Equipes'!C101="","",'Recensement des Equipes'!C101)</f>
        <v/>
      </c>
      <c r="D109" t="str">
        <f>IF('Recensement des Equipes'!D101="","",'Recensement des Equipes'!D101)</f>
        <v/>
      </c>
      <c r="E109" t="str">
        <f>IF('Recensement des Equipes'!E101="","",'Recensement des Equipes'!E101)</f>
        <v/>
      </c>
      <c r="F109" t="str">
        <f t="shared" si="2"/>
        <v xml:space="preserve">  </v>
      </c>
      <c r="G109" t="str">
        <f>IF('Recensement des Equipes'!G101="","",'Recensement des Equipes'!G101)</f>
        <v/>
      </c>
      <c r="H109" t="str">
        <f t="shared" si="3"/>
        <v xml:space="preserve">-  </v>
      </c>
      <c r="I109" t="str">
        <f>IFERROR(VLOOKUP(H109,'Classement-Individuel'!$M$7:$BE$206,41,FALSE),"")</f>
        <v/>
      </c>
    </row>
    <row r="110" spans="1:15" x14ac:dyDescent="0.25">
      <c r="A110" t="str">
        <f>IF('Recensement des Equipes'!A102="","",'Recensement des Equipes'!A102)</f>
        <v/>
      </c>
      <c r="B110" t="str">
        <f>IF('Recensement des Equipes'!B102="","",'Recensement des Equipes'!B102)</f>
        <v/>
      </c>
      <c r="C110" t="str">
        <f>IF('Recensement des Equipes'!C102="","",'Recensement des Equipes'!C102)</f>
        <v/>
      </c>
      <c r="D110" t="str">
        <f>IF('Recensement des Equipes'!D102="","",'Recensement des Equipes'!D102)</f>
        <v/>
      </c>
      <c r="E110" t="str">
        <f>IF('Recensement des Equipes'!E102="","",'Recensement des Equipes'!E102)</f>
        <v/>
      </c>
      <c r="F110" t="str">
        <f t="shared" si="2"/>
        <v xml:space="preserve">  </v>
      </c>
      <c r="G110" t="str">
        <f>IF('Recensement des Equipes'!G102="","",'Recensement des Equipes'!G102)</f>
        <v/>
      </c>
      <c r="H110" t="str">
        <f t="shared" si="3"/>
        <v xml:space="preserve">-  </v>
      </c>
      <c r="I110" t="str">
        <f>IFERROR(VLOOKUP(H110,'Classement-Individuel'!$M$7:$BE$206,41,FALSE),"")</f>
        <v/>
      </c>
    </row>
    <row r="111" spans="1:15" x14ac:dyDescent="0.25">
      <c r="A111" t="str">
        <f>IF('Recensement des Equipes'!A103="","",'Recensement des Equipes'!A103)</f>
        <v/>
      </c>
      <c r="B111" t="str">
        <f>IF('Recensement des Equipes'!B103="","",'Recensement des Equipes'!B103)</f>
        <v/>
      </c>
      <c r="C111" t="str">
        <f>IF('Recensement des Equipes'!C103="","",'Recensement des Equipes'!C103)</f>
        <v/>
      </c>
      <c r="D111" t="str">
        <f>IF('Recensement des Equipes'!D103="","",'Recensement des Equipes'!D103)</f>
        <v/>
      </c>
      <c r="E111" t="str">
        <f>IF('Recensement des Equipes'!E103="","",'Recensement des Equipes'!E103)</f>
        <v/>
      </c>
      <c r="F111" t="str">
        <f t="shared" si="2"/>
        <v xml:space="preserve">  </v>
      </c>
      <c r="G111" t="str">
        <f>IF('Recensement des Equipes'!G103="","",'Recensement des Equipes'!G103)</f>
        <v/>
      </c>
      <c r="H111" t="str">
        <f t="shared" si="3"/>
        <v xml:space="preserve">-  </v>
      </c>
      <c r="I111" t="str">
        <f>IFERROR(VLOOKUP(H111,'Classement-Individuel'!$M$7:$BE$206,41,FALSE),"")</f>
        <v/>
      </c>
    </row>
    <row r="112" spans="1:15" x14ac:dyDescent="0.25">
      <c r="A112" t="str">
        <f>IF('Recensement des Equipes'!A104="","",'Recensement des Equipes'!A104)</f>
        <v/>
      </c>
      <c r="B112" t="str">
        <f>IF('Recensement des Equipes'!B104="","",'Recensement des Equipes'!B104)</f>
        <v/>
      </c>
      <c r="C112" t="str">
        <f>IF('Recensement des Equipes'!C104="","",'Recensement des Equipes'!C104)</f>
        <v/>
      </c>
      <c r="D112" t="str">
        <f>IF('Recensement des Equipes'!D104="","",'Recensement des Equipes'!D104)</f>
        <v/>
      </c>
      <c r="E112" t="str">
        <f>IF('Recensement des Equipes'!E104="","",'Recensement des Equipes'!E104)</f>
        <v/>
      </c>
      <c r="F112" t="str">
        <f t="shared" si="2"/>
        <v xml:space="preserve">  </v>
      </c>
      <c r="G112" t="str">
        <f>IF('Recensement des Equipes'!G104="","",'Recensement des Equipes'!G104)</f>
        <v/>
      </c>
      <c r="H112" t="str">
        <f t="shared" si="3"/>
        <v xml:space="preserve">-  </v>
      </c>
      <c r="I112" t="str">
        <f>IFERROR(VLOOKUP(H112,'Classement-Individuel'!$M$7:$BE$206,41,FALSE),"")</f>
        <v/>
      </c>
    </row>
    <row r="113" spans="1:9" x14ac:dyDescent="0.25">
      <c r="A113" t="str">
        <f>IF('Recensement des Equipes'!A105="","",'Recensement des Equipes'!A105)</f>
        <v/>
      </c>
      <c r="B113" t="str">
        <f>IF('Recensement des Equipes'!B105="","",'Recensement des Equipes'!B105)</f>
        <v/>
      </c>
      <c r="C113" t="str">
        <f>IF('Recensement des Equipes'!C105="","",'Recensement des Equipes'!C105)</f>
        <v/>
      </c>
      <c r="D113" t="str">
        <f>IF('Recensement des Equipes'!D105="","",'Recensement des Equipes'!D105)</f>
        <v/>
      </c>
      <c r="E113" t="str">
        <f>IF('Recensement des Equipes'!E105="","",'Recensement des Equipes'!E105)</f>
        <v/>
      </c>
      <c r="F113" t="str">
        <f t="shared" si="2"/>
        <v xml:space="preserve">  </v>
      </c>
      <c r="G113" t="str">
        <f>IF('Recensement des Equipes'!G105="","",'Recensement des Equipes'!G105)</f>
        <v/>
      </c>
      <c r="H113" t="str">
        <f t="shared" si="3"/>
        <v xml:space="preserve">-  </v>
      </c>
      <c r="I113" t="str">
        <f>IFERROR(VLOOKUP(H113,'Classement-Individuel'!$M$7:$BE$206,41,FALSE),"")</f>
        <v/>
      </c>
    </row>
    <row r="114" spans="1:9" x14ac:dyDescent="0.25">
      <c r="A114" t="str">
        <f>IF('Recensement des Equipes'!A106="","",'Recensement des Equipes'!A106)</f>
        <v/>
      </c>
      <c r="B114" t="str">
        <f>IF('Recensement des Equipes'!B106="","",'Recensement des Equipes'!B106)</f>
        <v/>
      </c>
      <c r="C114" t="str">
        <f>IF('Recensement des Equipes'!C106="","",'Recensement des Equipes'!C106)</f>
        <v/>
      </c>
      <c r="D114" t="str">
        <f>IF('Recensement des Equipes'!D106="","",'Recensement des Equipes'!D106)</f>
        <v/>
      </c>
      <c r="E114" t="str">
        <f>IF('Recensement des Equipes'!E106="","",'Recensement des Equipes'!E106)</f>
        <v/>
      </c>
      <c r="F114" t="str">
        <f t="shared" si="2"/>
        <v xml:space="preserve">  </v>
      </c>
      <c r="G114" t="str">
        <f>IF('Recensement des Equipes'!G106="","",'Recensement des Equipes'!G106)</f>
        <v/>
      </c>
      <c r="H114" t="str">
        <f t="shared" si="3"/>
        <v xml:space="preserve">-  </v>
      </c>
      <c r="I114" t="str">
        <f>IFERROR(VLOOKUP(H114,'Classement-Individuel'!$M$7:$BE$206,41,FALSE),"")</f>
        <v/>
      </c>
    </row>
    <row r="115" spans="1:9" x14ac:dyDescent="0.25">
      <c r="A115" t="str">
        <f>IF('Recensement des Equipes'!A107="","",'Recensement des Equipes'!A107)</f>
        <v/>
      </c>
      <c r="B115" t="str">
        <f>IF('Recensement des Equipes'!B107="","",'Recensement des Equipes'!B107)</f>
        <v/>
      </c>
      <c r="C115" t="str">
        <f>IF('Recensement des Equipes'!C107="","",'Recensement des Equipes'!C107)</f>
        <v/>
      </c>
      <c r="D115" t="str">
        <f>IF('Recensement des Equipes'!D107="","",'Recensement des Equipes'!D107)</f>
        <v/>
      </c>
      <c r="E115" t="str">
        <f>IF('Recensement des Equipes'!E107="","",'Recensement des Equipes'!E107)</f>
        <v/>
      </c>
      <c r="F115" t="str">
        <f t="shared" si="2"/>
        <v xml:space="preserve">  </v>
      </c>
      <c r="G115" t="str">
        <f>IF('Recensement des Equipes'!G107="","",'Recensement des Equipes'!G107)</f>
        <v/>
      </c>
      <c r="H115" t="str">
        <f t="shared" si="3"/>
        <v xml:space="preserve">-  </v>
      </c>
      <c r="I115" t="str">
        <f>IFERROR(VLOOKUP(H115,'Classement-Individuel'!$M$7:$BE$206,41,FALSE),"")</f>
        <v/>
      </c>
    </row>
    <row r="116" spans="1:9" x14ac:dyDescent="0.25">
      <c r="A116" t="str">
        <f>IF('Recensement des Equipes'!A108="","",'Recensement des Equipes'!A108)</f>
        <v/>
      </c>
      <c r="B116" t="str">
        <f>IF('Recensement des Equipes'!B108="","",'Recensement des Equipes'!B108)</f>
        <v/>
      </c>
      <c r="C116" t="str">
        <f>IF('Recensement des Equipes'!C108="","",'Recensement des Equipes'!C108)</f>
        <v/>
      </c>
      <c r="D116" t="str">
        <f>IF('Recensement des Equipes'!D108="","",'Recensement des Equipes'!D108)</f>
        <v/>
      </c>
      <c r="E116" t="str">
        <f>IF('Recensement des Equipes'!E108="","",'Recensement des Equipes'!E108)</f>
        <v/>
      </c>
      <c r="F116" t="str">
        <f t="shared" si="2"/>
        <v xml:space="preserve">  </v>
      </c>
      <c r="G116" t="str">
        <f>IF('Recensement des Equipes'!G108="","",'Recensement des Equipes'!G108)</f>
        <v/>
      </c>
      <c r="H116" t="str">
        <f t="shared" si="3"/>
        <v xml:space="preserve">-  </v>
      </c>
      <c r="I116" t="str">
        <f>IFERROR(VLOOKUP(H116,'Classement-Individuel'!$M$7:$BE$206,41,FALSE),"")</f>
        <v/>
      </c>
    </row>
    <row r="117" spans="1:9" x14ac:dyDescent="0.25">
      <c r="A117" t="str">
        <f>IF('Recensement des Equipes'!A109="","",'Recensement des Equipes'!A109)</f>
        <v/>
      </c>
      <c r="B117" t="str">
        <f>IF('Recensement des Equipes'!B109="","",'Recensement des Equipes'!B109)</f>
        <v/>
      </c>
      <c r="C117" t="str">
        <f>IF('Recensement des Equipes'!C109="","",'Recensement des Equipes'!C109)</f>
        <v/>
      </c>
      <c r="D117" t="str">
        <f>IF('Recensement des Equipes'!D109="","",'Recensement des Equipes'!D109)</f>
        <v/>
      </c>
      <c r="E117" t="str">
        <f>IF('Recensement des Equipes'!E109="","",'Recensement des Equipes'!E109)</f>
        <v/>
      </c>
      <c r="F117" t="str">
        <f t="shared" si="2"/>
        <v xml:space="preserve">  </v>
      </c>
      <c r="G117" t="str">
        <f>IF('Recensement des Equipes'!G109="","",'Recensement des Equipes'!G109)</f>
        <v/>
      </c>
      <c r="H117" t="str">
        <f t="shared" si="3"/>
        <v xml:space="preserve">-  </v>
      </c>
      <c r="I117" t="str">
        <f>IFERROR(VLOOKUP(H117,'Classement-Individuel'!$M$7:$BE$206,41,FALSE),"")</f>
        <v/>
      </c>
    </row>
    <row r="118" spans="1:9" x14ac:dyDescent="0.25">
      <c r="A118" t="str">
        <f>IF('Recensement des Equipes'!A110="","",'Recensement des Equipes'!A110)</f>
        <v/>
      </c>
      <c r="B118" t="str">
        <f>IF('Recensement des Equipes'!B110="","",'Recensement des Equipes'!B110)</f>
        <v/>
      </c>
      <c r="C118" t="str">
        <f>IF('Recensement des Equipes'!C110="","",'Recensement des Equipes'!C110)</f>
        <v/>
      </c>
      <c r="D118" t="str">
        <f>IF('Recensement des Equipes'!D110="","",'Recensement des Equipes'!D110)</f>
        <v/>
      </c>
      <c r="E118" t="str">
        <f>IF('Recensement des Equipes'!E110="","",'Recensement des Equipes'!E110)</f>
        <v/>
      </c>
      <c r="F118" t="str">
        <f t="shared" si="2"/>
        <v xml:space="preserve">  </v>
      </c>
      <c r="G118" t="str">
        <f>IF('Recensement des Equipes'!G110="","",'Recensement des Equipes'!G110)</f>
        <v/>
      </c>
      <c r="H118" t="str">
        <f t="shared" si="3"/>
        <v xml:space="preserve">-  </v>
      </c>
      <c r="I118" t="str">
        <f>IFERROR(VLOOKUP(H118,'Classement-Individuel'!$M$7:$BE$206,41,FALSE),"")</f>
        <v/>
      </c>
    </row>
    <row r="119" spans="1:9" x14ac:dyDescent="0.25">
      <c r="A119" t="str">
        <f>IF('Recensement des Equipes'!A111="","",'Recensement des Equipes'!A111)</f>
        <v/>
      </c>
      <c r="B119" t="str">
        <f>IF('Recensement des Equipes'!B111="","",'Recensement des Equipes'!B111)</f>
        <v/>
      </c>
      <c r="C119" t="str">
        <f>IF('Recensement des Equipes'!C111="","",'Recensement des Equipes'!C111)</f>
        <v/>
      </c>
      <c r="D119" t="str">
        <f>IF('Recensement des Equipes'!D111="","",'Recensement des Equipes'!D111)</f>
        <v/>
      </c>
      <c r="E119" t="str">
        <f>IF('Recensement des Equipes'!E111="","",'Recensement des Equipes'!E111)</f>
        <v/>
      </c>
      <c r="F119" t="str">
        <f t="shared" si="2"/>
        <v xml:space="preserve">  </v>
      </c>
      <c r="G119" t="str">
        <f>IF('Recensement des Equipes'!G111="","",'Recensement des Equipes'!G111)</f>
        <v/>
      </c>
      <c r="H119" t="str">
        <f t="shared" si="3"/>
        <v xml:space="preserve">-  </v>
      </c>
      <c r="I119" t="str">
        <f>IFERROR(VLOOKUP(H119,'Classement-Individuel'!$M$7:$BE$206,41,FALSE),"")</f>
        <v/>
      </c>
    </row>
    <row r="120" spans="1:9" x14ac:dyDescent="0.25">
      <c r="A120" t="str">
        <f>IF('Recensement des Equipes'!A112="","",'Recensement des Equipes'!A112)</f>
        <v/>
      </c>
      <c r="B120" t="str">
        <f>IF('Recensement des Equipes'!B112="","",'Recensement des Equipes'!B112)</f>
        <v/>
      </c>
      <c r="C120" t="str">
        <f>IF('Recensement des Equipes'!C112="","",'Recensement des Equipes'!C112)</f>
        <v/>
      </c>
      <c r="D120" t="str">
        <f>IF('Recensement des Equipes'!D112="","",'Recensement des Equipes'!D112)</f>
        <v/>
      </c>
      <c r="E120" t="str">
        <f>IF('Recensement des Equipes'!E112="","",'Recensement des Equipes'!E112)</f>
        <v/>
      </c>
      <c r="F120" t="str">
        <f t="shared" si="2"/>
        <v xml:space="preserve">  </v>
      </c>
      <c r="G120" t="str">
        <f>IF('Recensement des Equipes'!G112="","",'Recensement des Equipes'!G112)</f>
        <v/>
      </c>
      <c r="H120" t="str">
        <f t="shared" si="3"/>
        <v xml:space="preserve">-  </v>
      </c>
      <c r="I120" t="str">
        <f>IFERROR(VLOOKUP(H120,'Classement-Individuel'!$M$7:$BE$206,41,FALSE),"")</f>
        <v/>
      </c>
    </row>
    <row r="121" spans="1:9" x14ac:dyDescent="0.25">
      <c r="A121" t="str">
        <f>IF('Recensement des Equipes'!A113="","",'Recensement des Equipes'!A113)</f>
        <v/>
      </c>
      <c r="B121" t="str">
        <f>IF('Recensement des Equipes'!B113="","",'Recensement des Equipes'!B113)</f>
        <v/>
      </c>
      <c r="C121" t="str">
        <f>IF('Recensement des Equipes'!C113="","",'Recensement des Equipes'!C113)</f>
        <v/>
      </c>
      <c r="D121" t="str">
        <f>IF('Recensement des Equipes'!D113="","",'Recensement des Equipes'!D113)</f>
        <v/>
      </c>
      <c r="E121" t="str">
        <f>IF('Recensement des Equipes'!E113="","",'Recensement des Equipes'!E113)</f>
        <v/>
      </c>
      <c r="F121" t="str">
        <f t="shared" si="2"/>
        <v xml:space="preserve">  </v>
      </c>
      <c r="G121" t="str">
        <f>IF('Recensement des Equipes'!G113="","",'Recensement des Equipes'!G113)</f>
        <v/>
      </c>
      <c r="H121" t="str">
        <f t="shared" si="3"/>
        <v xml:space="preserve">-  </v>
      </c>
      <c r="I121" t="str">
        <f>IFERROR(VLOOKUP(H121,'Classement-Individuel'!$M$7:$BE$206,41,FALSE),"")</f>
        <v/>
      </c>
    </row>
    <row r="122" spans="1:9" x14ac:dyDescent="0.25">
      <c r="A122" t="str">
        <f>IF('Recensement des Equipes'!A114="","",'Recensement des Equipes'!A114)</f>
        <v/>
      </c>
      <c r="B122" t="str">
        <f>IF('Recensement des Equipes'!B114="","",'Recensement des Equipes'!B114)</f>
        <v/>
      </c>
      <c r="C122" t="str">
        <f>IF('Recensement des Equipes'!C114="","",'Recensement des Equipes'!C114)</f>
        <v/>
      </c>
      <c r="D122" t="str">
        <f>IF('Recensement des Equipes'!D114="","",'Recensement des Equipes'!D114)</f>
        <v/>
      </c>
      <c r="E122" t="str">
        <f>IF('Recensement des Equipes'!E114="","",'Recensement des Equipes'!E114)</f>
        <v/>
      </c>
      <c r="F122" t="str">
        <f t="shared" si="2"/>
        <v xml:space="preserve">  </v>
      </c>
      <c r="G122" t="str">
        <f>IF('Recensement des Equipes'!G114="","",'Recensement des Equipes'!G114)</f>
        <v/>
      </c>
      <c r="H122" t="str">
        <f t="shared" si="3"/>
        <v xml:space="preserve">-  </v>
      </c>
      <c r="I122" t="str">
        <f>IFERROR(VLOOKUP(H122,'Classement-Individuel'!$M$7:$BE$206,41,FALSE),"")</f>
        <v/>
      </c>
    </row>
    <row r="123" spans="1:9" x14ac:dyDescent="0.25">
      <c r="A123" t="str">
        <f>IF('Recensement des Equipes'!A115="","",'Recensement des Equipes'!A115)</f>
        <v/>
      </c>
      <c r="B123" t="str">
        <f>IF('Recensement des Equipes'!B115="","",'Recensement des Equipes'!B115)</f>
        <v/>
      </c>
      <c r="C123" t="str">
        <f>IF('Recensement des Equipes'!C115="","",'Recensement des Equipes'!C115)</f>
        <v/>
      </c>
      <c r="D123" t="str">
        <f>IF('Recensement des Equipes'!D115="","",'Recensement des Equipes'!D115)</f>
        <v/>
      </c>
      <c r="E123" t="str">
        <f>IF('Recensement des Equipes'!E115="","",'Recensement des Equipes'!E115)</f>
        <v/>
      </c>
      <c r="F123" t="str">
        <f t="shared" si="2"/>
        <v xml:space="preserve">  </v>
      </c>
      <c r="G123" t="str">
        <f>IF('Recensement des Equipes'!G115="","",'Recensement des Equipes'!G115)</f>
        <v/>
      </c>
      <c r="H123" t="str">
        <f t="shared" si="3"/>
        <v xml:space="preserve">-  </v>
      </c>
      <c r="I123" t="str">
        <f>IFERROR(VLOOKUP(H123,'Classement-Individuel'!$M$7:$BE$206,41,FALSE),"")</f>
        <v/>
      </c>
    </row>
    <row r="124" spans="1:9" x14ac:dyDescent="0.25">
      <c r="A124" t="str">
        <f>IF('Recensement des Equipes'!A116="","",'Recensement des Equipes'!A116)</f>
        <v/>
      </c>
      <c r="B124" t="str">
        <f>IF('Recensement des Equipes'!B116="","",'Recensement des Equipes'!B116)</f>
        <v/>
      </c>
      <c r="C124" t="str">
        <f>IF('Recensement des Equipes'!C116="","",'Recensement des Equipes'!C116)</f>
        <v/>
      </c>
      <c r="D124" t="str">
        <f>IF('Recensement des Equipes'!D116="","",'Recensement des Equipes'!D116)</f>
        <v/>
      </c>
      <c r="E124" t="str">
        <f>IF('Recensement des Equipes'!E116="","",'Recensement des Equipes'!E116)</f>
        <v/>
      </c>
      <c r="F124" t="str">
        <f t="shared" si="2"/>
        <v xml:space="preserve">  </v>
      </c>
      <c r="G124" t="str">
        <f>IF('Recensement des Equipes'!G116="","",'Recensement des Equipes'!G116)</f>
        <v/>
      </c>
      <c r="H124" t="str">
        <f t="shared" si="3"/>
        <v xml:space="preserve">-  </v>
      </c>
      <c r="I124" t="str">
        <f>IFERROR(VLOOKUP(H124,'Classement-Individuel'!$M$7:$BE$206,41,FALSE),"")</f>
        <v/>
      </c>
    </row>
    <row r="125" spans="1:9" x14ac:dyDescent="0.25">
      <c r="A125" t="str">
        <f>IF('Recensement des Equipes'!A117="","",'Recensement des Equipes'!A117)</f>
        <v/>
      </c>
      <c r="B125" t="str">
        <f>IF('Recensement des Equipes'!B117="","",'Recensement des Equipes'!B117)</f>
        <v/>
      </c>
      <c r="C125" t="str">
        <f>IF('Recensement des Equipes'!C117="","",'Recensement des Equipes'!C117)</f>
        <v/>
      </c>
      <c r="D125" t="str">
        <f>IF('Recensement des Equipes'!D117="","",'Recensement des Equipes'!D117)</f>
        <v/>
      </c>
      <c r="E125" t="str">
        <f>IF('Recensement des Equipes'!E117="","",'Recensement des Equipes'!E117)</f>
        <v/>
      </c>
      <c r="F125" t="str">
        <f t="shared" si="2"/>
        <v xml:space="preserve">  </v>
      </c>
      <c r="G125" t="str">
        <f>IF('Recensement des Equipes'!G117="","",'Recensement des Equipes'!G117)</f>
        <v/>
      </c>
      <c r="H125" t="str">
        <f t="shared" si="3"/>
        <v xml:space="preserve">-  </v>
      </c>
      <c r="I125" t="str">
        <f>IFERROR(VLOOKUP(H125,'Classement-Individuel'!$M$7:$BE$206,41,FALSE),"")</f>
        <v/>
      </c>
    </row>
    <row r="126" spans="1:9" x14ac:dyDescent="0.25">
      <c r="A126" t="str">
        <f>IF('Recensement des Equipes'!A118="","",'Recensement des Equipes'!A118)</f>
        <v/>
      </c>
      <c r="B126" t="str">
        <f>IF('Recensement des Equipes'!B118="","",'Recensement des Equipes'!B118)</f>
        <v/>
      </c>
      <c r="C126" t="str">
        <f>IF('Recensement des Equipes'!C118="","",'Recensement des Equipes'!C118)</f>
        <v/>
      </c>
      <c r="D126" t="str">
        <f>IF('Recensement des Equipes'!D118="","",'Recensement des Equipes'!D118)</f>
        <v/>
      </c>
      <c r="E126" t="str">
        <f>IF('Recensement des Equipes'!E118="","",'Recensement des Equipes'!E118)</f>
        <v/>
      </c>
      <c r="F126" t="str">
        <f t="shared" si="2"/>
        <v xml:space="preserve">  </v>
      </c>
      <c r="G126" t="str">
        <f>IF('Recensement des Equipes'!G118="","",'Recensement des Equipes'!G118)</f>
        <v/>
      </c>
      <c r="H126" t="str">
        <f t="shared" si="3"/>
        <v xml:space="preserve">-  </v>
      </c>
      <c r="I126" t="str">
        <f>IFERROR(VLOOKUP(H126,'Classement-Individuel'!$M$7:$BE$206,41,FALSE),"")</f>
        <v/>
      </c>
    </row>
    <row r="127" spans="1:9" x14ac:dyDescent="0.25">
      <c r="A127" t="str">
        <f>IF('Recensement des Equipes'!A119="","",'Recensement des Equipes'!A119)</f>
        <v/>
      </c>
      <c r="B127" t="str">
        <f>IF('Recensement des Equipes'!B119="","",'Recensement des Equipes'!B119)</f>
        <v/>
      </c>
      <c r="C127" t="str">
        <f>IF('Recensement des Equipes'!C119="","",'Recensement des Equipes'!C119)</f>
        <v/>
      </c>
      <c r="D127" t="str">
        <f>IF('Recensement des Equipes'!D119="","",'Recensement des Equipes'!D119)</f>
        <v/>
      </c>
      <c r="E127" t="str">
        <f>IF('Recensement des Equipes'!E119="","",'Recensement des Equipes'!E119)</f>
        <v/>
      </c>
      <c r="F127" t="str">
        <f t="shared" si="2"/>
        <v xml:space="preserve">  </v>
      </c>
      <c r="G127" t="str">
        <f>IF('Recensement des Equipes'!G119="","",'Recensement des Equipes'!G119)</f>
        <v/>
      </c>
      <c r="H127" t="str">
        <f t="shared" si="3"/>
        <v xml:space="preserve">-  </v>
      </c>
      <c r="I127" t="str">
        <f>IFERROR(VLOOKUP(H127,'Classement-Individuel'!$M$7:$BE$206,41,FALSE),"")</f>
        <v/>
      </c>
    </row>
    <row r="128" spans="1:9" x14ac:dyDescent="0.25">
      <c r="A128" t="str">
        <f>IF('Recensement des Equipes'!A120="","",'Recensement des Equipes'!A120)</f>
        <v/>
      </c>
      <c r="B128" t="str">
        <f>IF('Recensement des Equipes'!B120="","",'Recensement des Equipes'!B120)</f>
        <v/>
      </c>
      <c r="C128" t="str">
        <f>IF('Recensement des Equipes'!C120="","",'Recensement des Equipes'!C120)</f>
        <v/>
      </c>
      <c r="D128" t="str">
        <f>IF('Recensement des Equipes'!D120="","",'Recensement des Equipes'!D120)</f>
        <v/>
      </c>
      <c r="E128" t="str">
        <f>IF('Recensement des Equipes'!E120="","",'Recensement des Equipes'!E120)</f>
        <v/>
      </c>
      <c r="F128" t="str">
        <f t="shared" si="2"/>
        <v xml:space="preserve">  </v>
      </c>
      <c r="G128" t="str">
        <f>IF('Recensement des Equipes'!G120="","",'Recensement des Equipes'!G120)</f>
        <v/>
      </c>
      <c r="H128" t="str">
        <f t="shared" si="3"/>
        <v xml:space="preserve">-  </v>
      </c>
      <c r="I128" t="str">
        <f>IFERROR(VLOOKUP(H128,'Classement-Individuel'!$M$7:$BE$206,41,FALSE),"")</f>
        <v/>
      </c>
    </row>
    <row r="129" spans="1:9" x14ac:dyDescent="0.25">
      <c r="A129" t="str">
        <f>IF('Recensement des Equipes'!A121="","",'Recensement des Equipes'!A121)</f>
        <v/>
      </c>
      <c r="B129" t="str">
        <f>IF('Recensement des Equipes'!B121="","",'Recensement des Equipes'!B121)</f>
        <v/>
      </c>
      <c r="C129" t="str">
        <f>IF('Recensement des Equipes'!C121="","",'Recensement des Equipes'!C121)</f>
        <v/>
      </c>
      <c r="D129" t="str">
        <f>IF('Recensement des Equipes'!D121="","",'Recensement des Equipes'!D121)</f>
        <v/>
      </c>
      <c r="E129" t="str">
        <f>IF('Recensement des Equipes'!E121="","",'Recensement des Equipes'!E121)</f>
        <v/>
      </c>
      <c r="F129" t="str">
        <f t="shared" si="2"/>
        <v xml:space="preserve">  </v>
      </c>
      <c r="G129" t="str">
        <f>IF('Recensement des Equipes'!G121="","",'Recensement des Equipes'!G121)</f>
        <v/>
      </c>
      <c r="H129" t="str">
        <f t="shared" si="3"/>
        <v xml:space="preserve">-  </v>
      </c>
      <c r="I129" t="str">
        <f>IFERROR(VLOOKUP(H129,'Classement-Individuel'!$M$7:$BE$206,41,FALSE),"")</f>
        <v/>
      </c>
    </row>
    <row r="130" spans="1:9" x14ac:dyDescent="0.25">
      <c r="A130" t="str">
        <f>IF('Recensement des Equipes'!A122="","",'Recensement des Equipes'!A122)</f>
        <v/>
      </c>
      <c r="B130" t="str">
        <f>IF('Recensement des Equipes'!B122="","",'Recensement des Equipes'!B122)</f>
        <v/>
      </c>
      <c r="C130" t="str">
        <f>IF('Recensement des Equipes'!C122="","",'Recensement des Equipes'!C122)</f>
        <v/>
      </c>
      <c r="D130" t="str">
        <f>IF('Recensement des Equipes'!D122="","",'Recensement des Equipes'!D122)</f>
        <v/>
      </c>
      <c r="E130" t="str">
        <f>IF('Recensement des Equipes'!E122="","",'Recensement des Equipes'!E122)</f>
        <v/>
      </c>
      <c r="F130" t="str">
        <f t="shared" si="2"/>
        <v xml:space="preserve">  </v>
      </c>
      <c r="G130" t="str">
        <f>IF('Recensement des Equipes'!G122="","",'Recensement des Equipes'!G122)</f>
        <v/>
      </c>
      <c r="H130" t="str">
        <f t="shared" si="3"/>
        <v xml:space="preserve">-  </v>
      </c>
      <c r="I130" t="str">
        <f>IFERROR(VLOOKUP(H130,'Classement-Individuel'!$M$7:$BE$206,41,FALSE),"")</f>
        <v/>
      </c>
    </row>
    <row r="131" spans="1:9" x14ac:dyDescent="0.25">
      <c r="A131" t="str">
        <f>IF('Recensement des Equipes'!A123="","",'Recensement des Equipes'!A123)</f>
        <v/>
      </c>
      <c r="B131" t="str">
        <f>IF('Recensement des Equipes'!B123="","",'Recensement des Equipes'!B123)</f>
        <v/>
      </c>
      <c r="C131" t="str">
        <f>IF('Recensement des Equipes'!C123="","",'Recensement des Equipes'!C123)</f>
        <v/>
      </c>
      <c r="D131" t="str">
        <f>IF('Recensement des Equipes'!D123="","",'Recensement des Equipes'!D123)</f>
        <v/>
      </c>
      <c r="E131" t="str">
        <f>IF('Recensement des Equipes'!E123="","",'Recensement des Equipes'!E123)</f>
        <v/>
      </c>
      <c r="F131" t="str">
        <f t="shared" si="2"/>
        <v xml:space="preserve">  </v>
      </c>
      <c r="G131" t="str">
        <f>IF('Recensement des Equipes'!G123="","",'Recensement des Equipes'!G123)</f>
        <v/>
      </c>
      <c r="H131" t="str">
        <f t="shared" si="3"/>
        <v xml:space="preserve">-  </v>
      </c>
      <c r="I131" t="str">
        <f>IFERROR(VLOOKUP(H131,'Classement-Individuel'!$M$7:$BE$206,41,FALSE),"")</f>
        <v/>
      </c>
    </row>
    <row r="132" spans="1:9" x14ac:dyDescent="0.25">
      <c r="A132" t="str">
        <f>IF('Recensement des Equipes'!A124="","",'Recensement des Equipes'!A124)</f>
        <v/>
      </c>
      <c r="B132" t="str">
        <f>IF('Recensement des Equipes'!B124="","",'Recensement des Equipes'!B124)</f>
        <v/>
      </c>
      <c r="C132" t="str">
        <f>IF('Recensement des Equipes'!C124="","",'Recensement des Equipes'!C124)</f>
        <v/>
      </c>
      <c r="D132" t="str">
        <f>IF('Recensement des Equipes'!D124="","",'Recensement des Equipes'!D124)</f>
        <v/>
      </c>
      <c r="E132" t="str">
        <f>IF('Recensement des Equipes'!E124="","",'Recensement des Equipes'!E124)</f>
        <v/>
      </c>
      <c r="F132" t="str">
        <f t="shared" si="2"/>
        <v xml:space="preserve">  </v>
      </c>
      <c r="G132" t="str">
        <f>IF('Recensement des Equipes'!G124="","",'Recensement des Equipes'!G124)</f>
        <v/>
      </c>
      <c r="H132" t="str">
        <f t="shared" si="3"/>
        <v xml:space="preserve">-  </v>
      </c>
      <c r="I132" t="str">
        <f>IFERROR(VLOOKUP(H132,'Classement-Individuel'!$M$7:$BE$206,41,FALSE),"")</f>
        <v/>
      </c>
    </row>
    <row r="133" spans="1:9" x14ac:dyDescent="0.25">
      <c r="A133" t="str">
        <f>IF('Recensement des Equipes'!A125="","",'Recensement des Equipes'!A125)</f>
        <v/>
      </c>
      <c r="B133" t="str">
        <f>IF('Recensement des Equipes'!B125="","",'Recensement des Equipes'!B125)</f>
        <v/>
      </c>
      <c r="C133" t="str">
        <f>IF('Recensement des Equipes'!C125="","",'Recensement des Equipes'!C125)</f>
        <v/>
      </c>
      <c r="D133" t="str">
        <f>IF('Recensement des Equipes'!D125="","",'Recensement des Equipes'!D125)</f>
        <v/>
      </c>
      <c r="E133" t="str">
        <f>IF('Recensement des Equipes'!E125="","",'Recensement des Equipes'!E125)</f>
        <v/>
      </c>
      <c r="F133" t="str">
        <f t="shared" si="2"/>
        <v xml:space="preserve">  </v>
      </c>
      <c r="G133" t="str">
        <f>IF('Recensement des Equipes'!G125="","",'Recensement des Equipes'!G125)</f>
        <v/>
      </c>
      <c r="H133" t="str">
        <f t="shared" si="3"/>
        <v xml:space="preserve">-  </v>
      </c>
      <c r="I133" t="str">
        <f>IFERROR(VLOOKUP(H133,'Classement-Individuel'!$M$7:$BE$206,41,FALSE),"")</f>
        <v/>
      </c>
    </row>
    <row r="134" spans="1:9" x14ac:dyDescent="0.25">
      <c r="A134" t="str">
        <f>IF('Recensement des Equipes'!A126="","",'Recensement des Equipes'!A126)</f>
        <v/>
      </c>
      <c r="B134" t="str">
        <f>IF('Recensement des Equipes'!B126="","",'Recensement des Equipes'!B126)</f>
        <v/>
      </c>
      <c r="C134" t="str">
        <f>IF('Recensement des Equipes'!C126="","",'Recensement des Equipes'!C126)</f>
        <v/>
      </c>
      <c r="D134" t="str">
        <f>IF('Recensement des Equipes'!D126="","",'Recensement des Equipes'!D126)</f>
        <v/>
      </c>
      <c r="E134" t="str">
        <f>IF('Recensement des Equipes'!E126="","",'Recensement des Equipes'!E126)</f>
        <v/>
      </c>
      <c r="F134" t="str">
        <f t="shared" ref="F134:F197" si="4">C134&amp;" "&amp;D134&amp;" "&amp;E134</f>
        <v xml:space="preserve">  </v>
      </c>
      <c r="G134" t="str">
        <f>IF('Recensement des Equipes'!G126="","",'Recensement des Equipes'!G126)</f>
        <v/>
      </c>
      <c r="H134" t="str">
        <f t="shared" ref="H134:H197" si="5">IF(F134="","",G134&amp;"-"&amp;F134)</f>
        <v xml:space="preserve">-  </v>
      </c>
      <c r="I134" t="str">
        <f>IFERROR(VLOOKUP(H134,'Classement-Individuel'!$M$7:$BE$206,41,FALSE),"")</f>
        <v/>
      </c>
    </row>
    <row r="135" spans="1:9" x14ac:dyDescent="0.25">
      <c r="A135" t="str">
        <f>IF('Recensement des Equipes'!A127="","",'Recensement des Equipes'!A127)</f>
        <v/>
      </c>
      <c r="B135" t="str">
        <f>IF('Recensement des Equipes'!B127="","",'Recensement des Equipes'!B127)</f>
        <v/>
      </c>
      <c r="C135" t="str">
        <f>IF('Recensement des Equipes'!C127="","",'Recensement des Equipes'!C127)</f>
        <v/>
      </c>
      <c r="D135" t="str">
        <f>IF('Recensement des Equipes'!D127="","",'Recensement des Equipes'!D127)</f>
        <v/>
      </c>
      <c r="E135" t="str">
        <f>IF('Recensement des Equipes'!E127="","",'Recensement des Equipes'!E127)</f>
        <v/>
      </c>
      <c r="F135" t="str">
        <f t="shared" si="4"/>
        <v xml:space="preserve">  </v>
      </c>
      <c r="G135" t="str">
        <f>IF('Recensement des Equipes'!G127="","",'Recensement des Equipes'!G127)</f>
        <v/>
      </c>
      <c r="H135" t="str">
        <f t="shared" si="5"/>
        <v xml:space="preserve">-  </v>
      </c>
      <c r="I135" t="str">
        <f>IFERROR(VLOOKUP(H135,'Classement-Individuel'!$M$7:$BE$206,41,FALSE),"")</f>
        <v/>
      </c>
    </row>
    <row r="136" spans="1:9" x14ac:dyDescent="0.25">
      <c r="A136" t="str">
        <f>IF('Recensement des Equipes'!A128="","",'Recensement des Equipes'!A128)</f>
        <v/>
      </c>
      <c r="B136" t="str">
        <f>IF('Recensement des Equipes'!B128="","",'Recensement des Equipes'!B128)</f>
        <v/>
      </c>
      <c r="C136" t="str">
        <f>IF('Recensement des Equipes'!C128="","",'Recensement des Equipes'!C128)</f>
        <v/>
      </c>
      <c r="D136" t="str">
        <f>IF('Recensement des Equipes'!D128="","",'Recensement des Equipes'!D128)</f>
        <v/>
      </c>
      <c r="E136" t="str">
        <f>IF('Recensement des Equipes'!E128="","",'Recensement des Equipes'!E128)</f>
        <v/>
      </c>
      <c r="F136" t="str">
        <f t="shared" si="4"/>
        <v xml:space="preserve">  </v>
      </c>
      <c r="G136" t="str">
        <f>IF('Recensement des Equipes'!G128="","",'Recensement des Equipes'!G128)</f>
        <v/>
      </c>
      <c r="H136" t="str">
        <f t="shared" si="5"/>
        <v xml:space="preserve">-  </v>
      </c>
      <c r="I136" t="str">
        <f>IFERROR(VLOOKUP(H136,'Classement-Individuel'!$M$7:$BE$206,41,FALSE),"")</f>
        <v/>
      </c>
    </row>
    <row r="137" spans="1:9" x14ac:dyDescent="0.25">
      <c r="A137" t="str">
        <f>IF('Recensement des Equipes'!A129="","",'Recensement des Equipes'!A129)</f>
        <v/>
      </c>
      <c r="B137" t="str">
        <f>IF('Recensement des Equipes'!B129="","",'Recensement des Equipes'!B129)</f>
        <v/>
      </c>
      <c r="C137" t="str">
        <f>IF('Recensement des Equipes'!C129="","",'Recensement des Equipes'!C129)</f>
        <v/>
      </c>
      <c r="D137" t="str">
        <f>IF('Recensement des Equipes'!D129="","",'Recensement des Equipes'!D129)</f>
        <v/>
      </c>
      <c r="E137" t="str">
        <f>IF('Recensement des Equipes'!E129="","",'Recensement des Equipes'!E129)</f>
        <v/>
      </c>
      <c r="F137" t="str">
        <f t="shared" si="4"/>
        <v xml:space="preserve">  </v>
      </c>
      <c r="G137" t="str">
        <f>IF('Recensement des Equipes'!G129="","",'Recensement des Equipes'!G129)</f>
        <v/>
      </c>
      <c r="H137" t="str">
        <f t="shared" si="5"/>
        <v xml:space="preserve">-  </v>
      </c>
      <c r="I137" t="str">
        <f>IFERROR(VLOOKUP(H137,'Classement-Individuel'!$M$7:$BE$206,41,FALSE),"")</f>
        <v/>
      </c>
    </row>
    <row r="138" spans="1:9" x14ac:dyDescent="0.25">
      <c r="A138" t="str">
        <f>IF('Recensement des Equipes'!A130="","",'Recensement des Equipes'!A130)</f>
        <v/>
      </c>
      <c r="B138" t="str">
        <f>IF('Recensement des Equipes'!B130="","",'Recensement des Equipes'!B130)</f>
        <v/>
      </c>
      <c r="C138" t="str">
        <f>IF('Recensement des Equipes'!C130="","",'Recensement des Equipes'!C130)</f>
        <v/>
      </c>
      <c r="D138" t="str">
        <f>IF('Recensement des Equipes'!D130="","",'Recensement des Equipes'!D130)</f>
        <v/>
      </c>
      <c r="E138" t="str">
        <f>IF('Recensement des Equipes'!E130="","",'Recensement des Equipes'!E130)</f>
        <v/>
      </c>
      <c r="F138" t="str">
        <f t="shared" si="4"/>
        <v xml:space="preserve">  </v>
      </c>
      <c r="G138" t="str">
        <f>IF('Recensement des Equipes'!G130="","",'Recensement des Equipes'!G130)</f>
        <v/>
      </c>
      <c r="H138" t="str">
        <f t="shared" si="5"/>
        <v xml:space="preserve">-  </v>
      </c>
      <c r="I138" t="str">
        <f>IFERROR(VLOOKUP(H138,'Classement-Individuel'!$M$7:$BE$206,41,FALSE),"")</f>
        <v/>
      </c>
    </row>
    <row r="139" spans="1:9" x14ac:dyDescent="0.25">
      <c r="A139" t="str">
        <f>IF('Recensement des Equipes'!A131="","",'Recensement des Equipes'!A131)</f>
        <v/>
      </c>
      <c r="B139" t="str">
        <f>IF('Recensement des Equipes'!B131="","",'Recensement des Equipes'!B131)</f>
        <v/>
      </c>
      <c r="C139" t="str">
        <f>IF('Recensement des Equipes'!C131="","",'Recensement des Equipes'!C131)</f>
        <v/>
      </c>
      <c r="D139" t="str">
        <f>IF('Recensement des Equipes'!D131="","",'Recensement des Equipes'!D131)</f>
        <v/>
      </c>
      <c r="E139" t="str">
        <f>IF('Recensement des Equipes'!E131="","",'Recensement des Equipes'!E131)</f>
        <v/>
      </c>
      <c r="F139" t="str">
        <f t="shared" si="4"/>
        <v xml:space="preserve">  </v>
      </c>
      <c r="G139" t="str">
        <f>IF('Recensement des Equipes'!G131="","",'Recensement des Equipes'!G131)</f>
        <v/>
      </c>
      <c r="H139" t="str">
        <f t="shared" si="5"/>
        <v xml:space="preserve">-  </v>
      </c>
      <c r="I139" t="str">
        <f>IFERROR(VLOOKUP(H139,'Classement-Individuel'!$M$7:$BE$206,41,FALSE),"")</f>
        <v/>
      </c>
    </row>
    <row r="140" spans="1:9" x14ac:dyDescent="0.25">
      <c r="A140" t="str">
        <f>IF('Recensement des Equipes'!A132="","",'Recensement des Equipes'!A132)</f>
        <v/>
      </c>
      <c r="B140" t="str">
        <f>IF('Recensement des Equipes'!B132="","",'Recensement des Equipes'!B132)</f>
        <v/>
      </c>
      <c r="C140" t="str">
        <f>IF('Recensement des Equipes'!C132="","",'Recensement des Equipes'!C132)</f>
        <v/>
      </c>
      <c r="D140" t="str">
        <f>IF('Recensement des Equipes'!D132="","",'Recensement des Equipes'!D132)</f>
        <v/>
      </c>
      <c r="E140" t="str">
        <f>IF('Recensement des Equipes'!E132="","",'Recensement des Equipes'!E132)</f>
        <v/>
      </c>
      <c r="F140" t="str">
        <f t="shared" si="4"/>
        <v xml:space="preserve">  </v>
      </c>
      <c r="G140" t="str">
        <f>IF('Recensement des Equipes'!G132="","",'Recensement des Equipes'!G132)</f>
        <v/>
      </c>
      <c r="H140" t="str">
        <f t="shared" si="5"/>
        <v xml:space="preserve">-  </v>
      </c>
      <c r="I140" t="str">
        <f>IFERROR(VLOOKUP(H140,'Classement-Individuel'!$M$7:$BE$206,41,FALSE),"")</f>
        <v/>
      </c>
    </row>
    <row r="141" spans="1:9" x14ac:dyDescent="0.25">
      <c r="A141" t="str">
        <f>IF('Recensement des Equipes'!A133="","",'Recensement des Equipes'!A133)</f>
        <v/>
      </c>
      <c r="B141" t="str">
        <f>IF('Recensement des Equipes'!B133="","",'Recensement des Equipes'!B133)</f>
        <v/>
      </c>
      <c r="C141" t="str">
        <f>IF('Recensement des Equipes'!C133="","",'Recensement des Equipes'!C133)</f>
        <v/>
      </c>
      <c r="D141" t="str">
        <f>IF('Recensement des Equipes'!D133="","",'Recensement des Equipes'!D133)</f>
        <v/>
      </c>
      <c r="E141" t="str">
        <f>IF('Recensement des Equipes'!E133="","",'Recensement des Equipes'!E133)</f>
        <v/>
      </c>
      <c r="F141" t="str">
        <f t="shared" si="4"/>
        <v xml:space="preserve">  </v>
      </c>
      <c r="G141" t="str">
        <f>IF('Recensement des Equipes'!G133="","",'Recensement des Equipes'!G133)</f>
        <v/>
      </c>
      <c r="H141" t="str">
        <f t="shared" si="5"/>
        <v xml:space="preserve">-  </v>
      </c>
      <c r="I141" t="str">
        <f>IFERROR(VLOOKUP(H141,'Classement-Individuel'!$M$7:$BE$206,41,FALSE),"")</f>
        <v/>
      </c>
    </row>
    <row r="142" spans="1:9" x14ac:dyDescent="0.25">
      <c r="A142" t="str">
        <f>IF('Recensement des Equipes'!A134="","",'Recensement des Equipes'!A134)</f>
        <v/>
      </c>
      <c r="B142" t="str">
        <f>IF('Recensement des Equipes'!B134="","",'Recensement des Equipes'!B134)</f>
        <v/>
      </c>
      <c r="C142" t="str">
        <f>IF('Recensement des Equipes'!C134="","",'Recensement des Equipes'!C134)</f>
        <v/>
      </c>
      <c r="D142" t="str">
        <f>IF('Recensement des Equipes'!D134="","",'Recensement des Equipes'!D134)</f>
        <v/>
      </c>
      <c r="E142" t="str">
        <f>IF('Recensement des Equipes'!E134="","",'Recensement des Equipes'!E134)</f>
        <v/>
      </c>
      <c r="F142" t="str">
        <f t="shared" si="4"/>
        <v xml:space="preserve">  </v>
      </c>
      <c r="G142" t="str">
        <f>IF('Recensement des Equipes'!G134="","",'Recensement des Equipes'!G134)</f>
        <v/>
      </c>
      <c r="H142" t="str">
        <f t="shared" si="5"/>
        <v xml:space="preserve">-  </v>
      </c>
      <c r="I142" t="str">
        <f>IFERROR(VLOOKUP(H142,'Classement-Individuel'!$M$7:$BE$206,41,FALSE),"")</f>
        <v/>
      </c>
    </row>
    <row r="143" spans="1:9" x14ac:dyDescent="0.25">
      <c r="A143" t="str">
        <f>IF('Recensement des Equipes'!A135="","",'Recensement des Equipes'!A135)</f>
        <v/>
      </c>
      <c r="B143" t="str">
        <f>IF('Recensement des Equipes'!B135="","",'Recensement des Equipes'!B135)</f>
        <v/>
      </c>
      <c r="C143" t="str">
        <f>IF('Recensement des Equipes'!C135="","",'Recensement des Equipes'!C135)</f>
        <v/>
      </c>
      <c r="D143" t="str">
        <f>IF('Recensement des Equipes'!D135="","",'Recensement des Equipes'!D135)</f>
        <v/>
      </c>
      <c r="E143" t="str">
        <f>IF('Recensement des Equipes'!E135="","",'Recensement des Equipes'!E135)</f>
        <v/>
      </c>
      <c r="F143" t="str">
        <f t="shared" si="4"/>
        <v xml:space="preserve">  </v>
      </c>
      <c r="G143" t="str">
        <f>IF('Recensement des Equipes'!G135="","",'Recensement des Equipes'!G135)</f>
        <v/>
      </c>
      <c r="H143" t="str">
        <f t="shared" si="5"/>
        <v xml:space="preserve">-  </v>
      </c>
      <c r="I143" t="str">
        <f>IFERROR(VLOOKUP(H143,'Classement-Individuel'!$M$7:$BE$206,41,FALSE),"")</f>
        <v/>
      </c>
    </row>
    <row r="144" spans="1:9" x14ac:dyDescent="0.25">
      <c r="A144" t="str">
        <f>IF('Recensement des Equipes'!A136="","",'Recensement des Equipes'!A136)</f>
        <v/>
      </c>
      <c r="B144" t="str">
        <f>IF('Recensement des Equipes'!B136="","",'Recensement des Equipes'!B136)</f>
        <v/>
      </c>
      <c r="C144" t="str">
        <f>IF('Recensement des Equipes'!C136="","",'Recensement des Equipes'!C136)</f>
        <v/>
      </c>
      <c r="D144" t="str">
        <f>IF('Recensement des Equipes'!D136="","",'Recensement des Equipes'!D136)</f>
        <v/>
      </c>
      <c r="E144" t="str">
        <f>IF('Recensement des Equipes'!E136="","",'Recensement des Equipes'!E136)</f>
        <v/>
      </c>
      <c r="F144" t="str">
        <f t="shared" si="4"/>
        <v xml:space="preserve">  </v>
      </c>
      <c r="G144" t="str">
        <f>IF('Recensement des Equipes'!G136="","",'Recensement des Equipes'!G136)</f>
        <v/>
      </c>
      <c r="H144" t="str">
        <f t="shared" si="5"/>
        <v xml:space="preserve">-  </v>
      </c>
      <c r="I144" t="str">
        <f>IFERROR(VLOOKUP(H144,'Classement-Individuel'!$M$7:$BE$206,41,FALSE),"")</f>
        <v/>
      </c>
    </row>
    <row r="145" spans="1:8" x14ac:dyDescent="0.25">
      <c r="A145" t="str">
        <f>IF('Recensement des Equipes'!A137="","",'Recensement des Equipes'!A137)</f>
        <v/>
      </c>
      <c r="B145" t="str">
        <f>IF('Recensement des Equipes'!B137="","",'Recensement des Equipes'!B137)</f>
        <v/>
      </c>
      <c r="C145" t="str">
        <f>IF('Recensement des Equipes'!C137="","",'Recensement des Equipes'!C137)</f>
        <v/>
      </c>
      <c r="D145" t="str">
        <f>IF('Recensement des Equipes'!D137="","",'Recensement des Equipes'!D137)</f>
        <v/>
      </c>
      <c r="E145" t="str">
        <f>IF('Recensement des Equipes'!E137="","",'Recensement des Equipes'!E137)</f>
        <v/>
      </c>
      <c r="F145" t="str">
        <f t="shared" si="4"/>
        <v xml:space="preserve">  </v>
      </c>
      <c r="G145" t="str">
        <f>IF('Recensement des Equipes'!G137="","",'Recensement des Equipes'!G137)</f>
        <v/>
      </c>
      <c r="H145" t="str">
        <f t="shared" si="5"/>
        <v xml:space="preserve">-  </v>
      </c>
    </row>
    <row r="146" spans="1:8" x14ac:dyDescent="0.25">
      <c r="A146" t="str">
        <f>IF('Recensement des Equipes'!A138="","",'Recensement des Equipes'!A138)</f>
        <v/>
      </c>
      <c r="B146" t="str">
        <f>IF('Recensement des Equipes'!B138="","",'Recensement des Equipes'!B138)</f>
        <v/>
      </c>
      <c r="C146" t="str">
        <f>IF('Recensement des Equipes'!C138="","",'Recensement des Equipes'!C138)</f>
        <v/>
      </c>
      <c r="D146" t="str">
        <f>IF('Recensement des Equipes'!D138="","",'Recensement des Equipes'!D138)</f>
        <v/>
      </c>
      <c r="E146" t="str">
        <f>IF('Recensement des Equipes'!E138="","",'Recensement des Equipes'!E138)</f>
        <v/>
      </c>
      <c r="F146" t="str">
        <f t="shared" si="4"/>
        <v xml:space="preserve">  </v>
      </c>
      <c r="G146" t="str">
        <f>IF('Recensement des Equipes'!G138="","",'Recensement des Equipes'!G138)</f>
        <v/>
      </c>
      <c r="H146" t="str">
        <f t="shared" si="5"/>
        <v xml:space="preserve">-  </v>
      </c>
    </row>
    <row r="147" spans="1:8" x14ac:dyDescent="0.25">
      <c r="A147" t="str">
        <f>IF('Recensement des Equipes'!A139="","",'Recensement des Equipes'!A139)</f>
        <v/>
      </c>
      <c r="B147" t="str">
        <f>IF('Recensement des Equipes'!B139="","",'Recensement des Equipes'!B139)</f>
        <v/>
      </c>
      <c r="C147" t="str">
        <f>IF('Recensement des Equipes'!C139="","",'Recensement des Equipes'!C139)</f>
        <v/>
      </c>
      <c r="D147" t="str">
        <f>IF('Recensement des Equipes'!D139="","",'Recensement des Equipes'!D139)</f>
        <v/>
      </c>
      <c r="E147" t="str">
        <f>IF('Recensement des Equipes'!E139="","",'Recensement des Equipes'!E139)</f>
        <v/>
      </c>
      <c r="F147" t="str">
        <f t="shared" si="4"/>
        <v xml:space="preserve">  </v>
      </c>
      <c r="G147" t="str">
        <f>IF('Recensement des Equipes'!G139="","",'Recensement des Equipes'!G139)</f>
        <v/>
      </c>
      <c r="H147" t="str">
        <f t="shared" si="5"/>
        <v xml:space="preserve">-  </v>
      </c>
    </row>
    <row r="148" spans="1:8" x14ac:dyDescent="0.25">
      <c r="A148" t="str">
        <f>IF('Recensement des Equipes'!A140="","",'Recensement des Equipes'!A140)</f>
        <v/>
      </c>
      <c r="B148" t="str">
        <f>IF('Recensement des Equipes'!B140="","",'Recensement des Equipes'!B140)</f>
        <v/>
      </c>
      <c r="C148" t="str">
        <f>IF('Recensement des Equipes'!C140="","",'Recensement des Equipes'!C140)</f>
        <v/>
      </c>
      <c r="D148" t="str">
        <f>IF('Recensement des Equipes'!D140="","",'Recensement des Equipes'!D140)</f>
        <v/>
      </c>
      <c r="E148" t="str">
        <f>IF('Recensement des Equipes'!E140="","",'Recensement des Equipes'!E140)</f>
        <v/>
      </c>
      <c r="F148" t="str">
        <f t="shared" si="4"/>
        <v xml:space="preserve">  </v>
      </c>
      <c r="G148" t="str">
        <f>IF('Recensement des Equipes'!G140="","",'Recensement des Equipes'!G140)</f>
        <v/>
      </c>
      <c r="H148" t="str">
        <f t="shared" si="5"/>
        <v xml:space="preserve">-  </v>
      </c>
    </row>
    <row r="149" spans="1:8" x14ac:dyDescent="0.25">
      <c r="A149" t="str">
        <f>IF('Recensement des Equipes'!A141="","",'Recensement des Equipes'!A141)</f>
        <v/>
      </c>
      <c r="B149" t="str">
        <f>IF('Recensement des Equipes'!B141="","",'Recensement des Equipes'!B141)</f>
        <v/>
      </c>
      <c r="C149" t="str">
        <f>IF('Recensement des Equipes'!C141="","",'Recensement des Equipes'!C141)</f>
        <v/>
      </c>
      <c r="D149" t="str">
        <f>IF('Recensement des Equipes'!D141="","",'Recensement des Equipes'!D141)</f>
        <v/>
      </c>
      <c r="E149" t="str">
        <f>IF('Recensement des Equipes'!E141="","",'Recensement des Equipes'!E141)</f>
        <v/>
      </c>
      <c r="F149" t="str">
        <f t="shared" si="4"/>
        <v xml:space="preserve">  </v>
      </c>
      <c r="G149" t="str">
        <f>IF('Recensement des Equipes'!G141="","",'Recensement des Equipes'!G141)</f>
        <v/>
      </c>
      <c r="H149" t="str">
        <f t="shared" si="5"/>
        <v xml:space="preserve">-  </v>
      </c>
    </row>
    <row r="150" spans="1:8" x14ac:dyDescent="0.25">
      <c r="A150" t="str">
        <f>IF('Recensement des Equipes'!A142="","",'Recensement des Equipes'!A142)</f>
        <v/>
      </c>
      <c r="B150" t="str">
        <f>IF('Recensement des Equipes'!B142="","",'Recensement des Equipes'!B142)</f>
        <v/>
      </c>
      <c r="C150" t="str">
        <f>IF('Recensement des Equipes'!C142="","",'Recensement des Equipes'!C142)</f>
        <v/>
      </c>
      <c r="D150" t="str">
        <f>IF('Recensement des Equipes'!D142="","",'Recensement des Equipes'!D142)</f>
        <v/>
      </c>
      <c r="E150" t="str">
        <f>IF('Recensement des Equipes'!E142="","",'Recensement des Equipes'!E142)</f>
        <v/>
      </c>
      <c r="F150" t="str">
        <f t="shared" si="4"/>
        <v xml:space="preserve">  </v>
      </c>
      <c r="G150" t="str">
        <f>IF('Recensement des Equipes'!G142="","",'Recensement des Equipes'!G142)</f>
        <v/>
      </c>
      <c r="H150" t="str">
        <f t="shared" si="5"/>
        <v xml:space="preserve">-  </v>
      </c>
    </row>
    <row r="151" spans="1:8" x14ac:dyDescent="0.25">
      <c r="A151" t="str">
        <f>IF('Recensement des Equipes'!A143="","",'Recensement des Equipes'!A143)</f>
        <v/>
      </c>
      <c r="B151" t="str">
        <f>IF('Recensement des Equipes'!B143="","",'Recensement des Equipes'!B143)</f>
        <v/>
      </c>
      <c r="C151" t="str">
        <f>IF('Recensement des Equipes'!C143="","",'Recensement des Equipes'!C143)</f>
        <v/>
      </c>
      <c r="D151" t="str">
        <f>IF('Recensement des Equipes'!D143="","",'Recensement des Equipes'!D143)</f>
        <v/>
      </c>
      <c r="E151" t="str">
        <f>IF('Recensement des Equipes'!E143="","",'Recensement des Equipes'!E143)</f>
        <v/>
      </c>
      <c r="F151" t="str">
        <f t="shared" si="4"/>
        <v xml:space="preserve">  </v>
      </c>
      <c r="G151" t="str">
        <f>IF('Recensement des Equipes'!G143="","",'Recensement des Equipes'!G143)</f>
        <v/>
      </c>
      <c r="H151" t="str">
        <f t="shared" si="5"/>
        <v xml:space="preserve">-  </v>
      </c>
    </row>
    <row r="152" spans="1:8" x14ac:dyDescent="0.25">
      <c r="A152" t="str">
        <f>IF('Recensement des Equipes'!A144="","",'Recensement des Equipes'!A144)</f>
        <v/>
      </c>
      <c r="B152" t="str">
        <f>IF('Recensement des Equipes'!B144="","",'Recensement des Equipes'!B144)</f>
        <v/>
      </c>
      <c r="C152" t="str">
        <f>IF('Recensement des Equipes'!C144="","",'Recensement des Equipes'!C144)</f>
        <v/>
      </c>
      <c r="D152" t="str">
        <f>IF('Recensement des Equipes'!D144="","",'Recensement des Equipes'!D144)</f>
        <v/>
      </c>
      <c r="E152" t="str">
        <f>IF('Recensement des Equipes'!E144="","",'Recensement des Equipes'!E144)</f>
        <v/>
      </c>
      <c r="F152" t="str">
        <f t="shared" si="4"/>
        <v xml:space="preserve">  </v>
      </c>
      <c r="G152" t="str">
        <f>IF('Recensement des Equipes'!G144="","",'Recensement des Equipes'!G144)</f>
        <v/>
      </c>
      <c r="H152" t="str">
        <f t="shared" si="5"/>
        <v xml:space="preserve">-  </v>
      </c>
    </row>
    <row r="153" spans="1:8" x14ac:dyDescent="0.25">
      <c r="A153" t="str">
        <f>IF('Recensement des Equipes'!A145="","",'Recensement des Equipes'!A145)</f>
        <v/>
      </c>
      <c r="B153" t="str">
        <f>IF('Recensement des Equipes'!B145="","",'Recensement des Equipes'!B145)</f>
        <v/>
      </c>
      <c r="C153" t="str">
        <f>IF('Recensement des Equipes'!C145="","",'Recensement des Equipes'!C145)</f>
        <v/>
      </c>
      <c r="D153" t="str">
        <f>IF('Recensement des Equipes'!D145="","",'Recensement des Equipes'!D145)</f>
        <v/>
      </c>
      <c r="E153" t="str">
        <f>IF('Recensement des Equipes'!E145="","",'Recensement des Equipes'!E145)</f>
        <v/>
      </c>
      <c r="F153" t="str">
        <f t="shared" si="4"/>
        <v xml:space="preserve">  </v>
      </c>
      <c r="G153" t="str">
        <f>IF('Recensement des Equipes'!G145="","",'Recensement des Equipes'!G145)</f>
        <v/>
      </c>
      <c r="H153" t="str">
        <f t="shared" si="5"/>
        <v xml:space="preserve">-  </v>
      </c>
    </row>
    <row r="154" spans="1:8" x14ac:dyDescent="0.25">
      <c r="A154" t="str">
        <f>IF('Recensement des Equipes'!A146="","",'Recensement des Equipes'!A146)</f>
        <v/>
      </c>
      <c r="B154" t="str">
        <f>IF('Recensement des Equipes'!B146="","",'Recensement des Equipes'!B146)</f>
        <v/>
      </c>
      <c r="C154" t="str">
        <f>IF('Recensement des Equipes'!C146="","",'Recensement des Equipes'!C146)</f>
        <v/>
      </c>
      <c r="D154" t="str">
        <f>IF('Recensement des Equipes'!D146="","",'Recensement des Equipes'!D146)</f>
        <v/>
      </c>
      <c r="E154" t="str">
        <f>IF('Recensement des Equipes'!E146="","",'Recensement des Equipes'!E146)</f>
        <v/>
      </c>
      <c r="F154" t="str">
        <f t="shared" si="4"/>
        <v xml:space="preserve">  </v>
      </c>
      <c r="G154" t="str">
        <f>IF('Recensement des Equipes'!G146="","",'Recensement des Equipes'!G146)</f>
        <v/>
      </c>
      <c r="H154" t="str">
        <f t="shared" si="5"/>
        <v xml:space="preserve">-  </v>
      </c>
    </row>
    <row r="155" spans="1:8" x14ac:dyDescent="0.25">
      <c r="A155" t="str">
        <f>IF('Recensement des Equipes'!A147="","",'Recensement des Equipes'!A147)</f>
        <v/>
      </c>
      <c r="B155" t="str">
        <f>IF('Recensement des Equipes'!B147="","",'Recensement des Equipes'!B147)</f>
        <v/>
      </c>
      <c r="C155" t="str">
        <f>IF('Recensement des Equipes'!C147="","",'Recensement des Equipes'!C147)</f>
        <v/>
      </c>
      <c r="D155" t="str">
        <f>IF('Recensement des Equipes'!D147="","",'Recensement des Equipes'!D147)</f>
        <v/>
      </c>
      <c r="E155" t="str">
        <f>IF('Recensement des Equipes'!E147="","",'Recensement des Equipes'!E147)</f>
        <v/>
      </c>
      <c r="F155" t="str">
        <f t="shared" si="4"/>
        <v xml:space="preserve">  </v>
      </c>
      <c r="G155" t="str">
        <f>IF('Recensement des Equipes'!G147="","",'Recensement des Equipes'!G147)</f>
        <v/>
      </c>
      <c r="H155" t="str">
        <f t="shared" si="5"/>
        <v xml:space="preserve">-  </v>
      </c>
    </row>
    <row r="156" spans="1:8" x14ac:dyDescent="0.25">
      <c r="A156" t="str">
        <f>IF('Recensement des Equipes'!A148="","",'Recensement des Equipes'!A148)</f>
        <v/>
      </c>
      <c r="B156" t="str">
        <f>IF('Recensement des Equipes'!B148="","",'Recensement des Equipes'!B148)</f>
        <v/>
      </c>
      <c r="C156" t="str">
        <f>IF('Recensement des Equipes'!C148="","",'Recensement des Equipes'!C148)</f>
        <v/>
      </c>
      <c r="D156" t="str">
        <f>IF('Recensement des Equipes'!D148="","",'Recensement des Equipes'!D148)</f>
        <v/>
      </c>
      <c r="E156" t="str">
        <f>IF('Recensement des Equipes'!E148="","",'Recensement des Equipes'!E148)</f>
        <v/>
      </c>
      <c r="F156" t="str">
        <f t="shared" si="4"/>
        <v xml:space="preserve">  </v>
      </c>
      <c r="G156" t="str">
        <f>IF('Recensement des Equipes'!G148="","",'Recensement des Equipes'!G148)</f>
        <v/>
      </c>
      <c r="H156" t="str">
        <f t="shared" si="5"/>
        <v xml:space="preserve">-  </v>
      </c>
    </row>
    <row r="157" spans="1:8" x14ac:dyDescent="0.25">
      <c r="A157" t="str">
        <f>IF('Recensement des Equipes'!A149="","",'Recensement des Equipes'!A149)</f>
        <v/>
      </c>
      <c r="B157" t="str">
        <f>IF('Recensement des Equipes'!B149="","",'Recensement des Equipes'!B149)</f>
        <v/>
      </c>
      <c r="C157" t="str">
        <f>IF('Recensement des Equipes'!C149="","",'Recensement des Equipes'!C149)</f>
        <v/>
      </c>
      <c r="D157" t="str">
        <f>IF('Recensement des Equipes'!D149="","",'Recensement des Equipes'!D149)</f>
        <v/>
      </c>
      <c r="E157" t="str">
        <f>IF('Recensement des Equipes'!E149="","",'Recensement des Equipes'!E149)</f>
        <v/>
      </c>
      <c r="F157" t="str">
        <f t="shared" si="4"/>
        <v xml:space="preserve">  </v>
      </c>
      <c r="G157" t="str">
        <f>IF('Recensement des Equipes'!G149="","",'Recensement des Equipes'!G149)</f>
        <v/>
      </c>
      <c r="H157" t="str">
        <f t="shared" si="5"/>
        <v xml:space="preserve">-  </v>
      </c>
    </row>
    <row r="158" spans="1:8" x14ac:dyDescent="0.25">
      <c r="A158" t="str">
        <f>IF('Recensement des Equipes'!A150="","",'Recensement des Equipes'!A150)</f>
        <v/>
      </c>
      <c r="B158" t="str">
        <f>IF('Recensement des Equipes'!B150="","",'Recensement des Equipes'!B150)</f>
        <v/>
      </c>
      <c r="C158" t="str">
        <f>IF('Recensement des Equipes'!C150="","",'Recensement des Equipes'!C150)</f>
        <v/>
      </c>
      <c r="D158" t="str">
        <f>IF('Recensement des Equipes'!D150="","",'Recensement des Equipes'!D150)</f>
        <v/>
      </c>
      <c r="E158" t="str">
        <f>IF('Recensement des Equipes'!E150="","",'Recensement des Equipes'!E150)</f>
        <v/>
      </c>
      <c r="F158" t="str">
        <f t="shared" si="4"/>
        <v xml:space="preserve">  </v>
      </c>
      <c r="G158" t="str">
        <f>IF('Recensement des Equipes'!G150="","",'Recensement des Equipes'!G150)</f>
        <v/>
      </c>
      <c r="H158" t="str">
        <f t="shared" si="5"/>
        <v xml:space="preserve">-  </v>
      </c>
    </row>
    <row r="159" spans="1:8" x14ac:dyDescent="0.25">
      <c r="A159" t="str">
        <f>IF('Recensement des Equipes'!A151="","",'Recensement des Equipes'!A151)</f>
        <v/>
      </c>
      <c r="B159" t="str">
        <f>IF('Recensement des Equipes'!B151="","",'Recensement des Equipes'!B151)</f>
        <v/>
      </c>
      <c r="C159" t="str">
        <f>IF('Recensement des Equipes'!C151="","",'Recensement des Equipes'!C151)</f>
        <v/>
      </c>
      <c r="D159" t="str">
        <f>IF('Recensement des Equipes'!D151="","",'Recensement des Equipes'!D151)</f>
        <v/>
      </c>
      <c r="E159" t="str">
        <f>IF('Recensement des Equipes'!E151="","",'Recensement des Equipes'!E151)</f>
        <v/>
      </c>
      <c r="F159" t="str">
        <f t="shared" si="4"/>
        <v xml:space="preserve">  </v>
      </c>
      <c r="G159" t="str">
        <f>IF('Recensement des Equipes'!G151="","",'Recensement des Equipes'!G151)</f>
        <v/>
      </c>
      <c r="H159" t="str">
        <f t="shared" si="5"/>
        <v xml:space="preserve">-  </v>
      </c>
    </row>
    <row r="160" spans="1:8" x14ac:dyDescent="0.25">
      <c r="A160" t="str">
        <f>IF('Recensement des Equipes'!A152="","",'Recensement des Equipes'!A152)</f>
        <v/>
      </c>
      <c r="B160" t="str">
        <f>IF('Recensement des Equipes'!B152="","",'Recensement des Equipes'!B152)</f>
        <v/>
      </c>
      <c r="C160" t="str">
        <f>IF('Recensement des Equipes'!C152="","",'Recensement des Equipes'!C152)</f>
        <v/>
      </c>
      <c r="D160" t="str">
        <f>IF('Recensement des Equipes'!D152="","",'Recensement des Equipes'!D152)</f>
        <v/>
      </c>
      <c r="E160" t="str">
        <f>IF('Recensement des Equipes'!E152="","",'Recensement des Equipes'!E152)</f>
        <v/>
      </c>
      <c r="F160" t="str">
        <f t="shared" si="4"/>
        <v xml:space="preserve">  </v>
      </c>
      <c r="G160" t="str">
        <f>IF('Recensement des Equipes'!G152="","",'Recensement des Equipes'!G152)</f>
        <v/>
      </c>
      <c r="H160" t="str">
        <f t="shared" si="5"/>
        <v xml:space="preserve">-  </v>
      </c>
    </row>
    <row r="161" spans="1:8" x14ac:dyDescent="0.25">
      <c r="A161" t="str">
        <f>IF('Recensement des Equipes'!A153="","",'Recensement des Equipes'!A153)</f>
        <v/>
      </c>
      <c r="B161" t="str">
        <f>IF('Recensement des Equipes'!B153="","",'Recensement des Equipes'!B153)</f>
        <v/>
      </c>
      <c r="C161" t="str">
        <f>IF('Recensement des Equipes'!C153="","",'Recensement des Equipes'!C153)</f>
        <v/>
      </c>
      <c r="D161" t="str">
        <f>IF('Recensement des Equipes'!D153="","",'Recensement des Equipes'!D153)</f>
        <v/>
      </c>
      <c r="E161" t="str">
        <f>IF('Recensement des Equipes'!E153="","",'Recensement des Equipes'!E153)</f>
        <v/>
      </c>
      <c r="F161" t="str">
        <f t="shared" si="4"/>
        <v xml:space="preserve">  </v>
      </c>
      <c r="G161" t="str">
        <f>IF('Recensement des Equipes'!G153="","",'Recensement des Equipes'!G153)</f>
        <v/>
      </c>
      <c r="H161" t="str">
        <f t="shared" si="5"/>
        <v xml:space="preserve">-  </v>
      </c>
    </row>
    <row r="162" spans="1:8" x14ac:dyDescent="0.25">
      <c r="A162" t="str">
        <f>IF('Recensement des Equipes'!A154="","",'Recensement des Equipes'!A154)</f>
        <v/>
      </c>
      <c r="B162" t="str">
        <f>IF('Recensement des Equipes'!B154="","",'Recensement des Equipes'!B154)</f>
        <v/>
      </c>
      <c r="C162" t="str">
        <f>IF('Recensement des Equipes'!C154="","",'Recensement des Equipes'!C154)</f>
        <v/>
      </c>
      <c r="D162" t="str">
        <f>IF('Recensement des Equipes'!D154="","",'Recensement des Equipes'!D154)</f>
        <v/>
      </c>
      <c r="E162" t="str">
        <f>IF('Recensement des Equipes'!E154="","",'Recensement des Equipes'!E154)</f>
        <v/>
      </c>
      <c r="F162" t="str">
        <f t="shared" si="4"/>
        <v xml:space="preserve">  </v>
      </c>
      <c r="G162" t="str">
        <f>IF('Recensement des Equipes'!G154="","",'Recensement des Equipes'!G154)</f>
        <v/>
      </c>
      <c r="H162" t="str">
        <f t="shared" si="5"/>
        <v xml:space="preserve">-  </v>
      </c>
    </row>
    <row r="163" spans="1:8" x14ac:dyDescent="0.25">
      <c r="A163" t="str">
        <f>IF('Recensement des Equipes'!A155="","",'Recensement des Equipes'!A155)</f>
        <v/>
      </c>
      <c r="B163" t="str">
        <f>IF('Recensement des Equipes'!B155="","",'Recensement des Equipes'!B155)</f>
        <v/>
      </c>
      <c r="C163" t="str">
        <f>IF('Recensement des Equipes'!C155="","",'Recensement des Equipes'!C155)</f>
        <v/>
      </c>
      <c r="D163" t="str">
        <f>IF('Recensement des Equipes'!D155="","",'Recensement des Equipes'!D155)</f>
        <v/>
      </c>
      <c r="E163" t="str">
        <f>IF('Recensement des Equipes'!E155="","",'Recensement des Equipes'!E155)</f>
        <v/>
      </c>
      <c r="F163" t="str">
        <f t="shared" si="4"/>
        <v xml:space="preserve">  </v>
      </c>
      <c r="G163" t="str">
        <f>IF('Recensement des Equipes'!G155="","",'Recensement des Equipes'!G155)</f>
        <v/>
      </c>
      <c r="H163" t="str">
        <f t="shared" si="5"/>
        <v xml:space="preserve">-  </v>
      </c>
    </row>
    <row r="164" spans="1:8" x14ac:dyDescent="0.25">
      <c r="A164" t="str">
        <f>IF('Recensement des Equipes'!A156="","",'Recensement des Equipes'!A156)</f>
        <v/>
      </c>
      <c r="B164" t="str">
        <f>IF('Recensement des Equipes'!B156="","",'Recensement des Equipes'!B156)</f>
        <v/>
      </c>
      <c r="C164" t="str">
        <f>IF('Recensement des Equipes'!C156="","",'Recensement des Equipes'!C156)</f>
        <v/>
      </c>
      <c r="D164" t="str">
        <f>IF('Recensement des Equipes'!D156="","",'Recensement des Equipes'!D156)</f>
        <v/>
      </c>
      <c r="E164" t="str">
        <f>IF('Recensement des Equipes'!E156="","",'Recensement des Equipes'!E156)</f>
        <v/>
      </c>
      <c r="F164" t="str">
        <f t="shared" si="4"/>
        <v xml:space="preserve">  </v>
      </c>
      <c r="G164" t="str">
        <f>IF('Recensement des Equipes'!G156="","",'Recensement des Equipes'!G156)</f>
        <v/>
      </c>
      <c r="H164" t="str">
        <f t="shared" si="5"/>
        <v xml:space="preserve">-  </v>
      </c>
    </row>
    <row r="165" spans="1:8" x14ac:dyDescent="0.25">
      <c r="A165" t="str">
        <f>IF('Recensement des Equipes'!A157="","",'Recensement des Equipes'!A157)</f>
        <v/>
      </c>
      <c r="B165" t="str">
        <f>IF('Recensement des Equipes'!B157="","",'Recensement des Equipes'!B157)</f>
        <v/>
      </c>
      <c r="C165" t="str">
        <f>IF('Recensement des Equipes'!C157="","",'Recensement des Equipes'!C157)</f>
        <v/>
      </c>
      <c r="D165" t="str">
        <f>IF('Recensement des Equipes'!D157="","",'Recensement des Equipes'!D157)</f>
        <v/>
      </c>
      <c r="E165" t="str">
        <f>IF('Recensement des Equipes'!E157="","",'Recensement des Equipes'!E157)</f>
        <v/>
      </c>
      <c r="F165" t="str">
        <f t="shared" si="4"/>
        <v xml:space="preserve">  </v>
      </c>
      <c r="G165" t="str">
        <f>IF('Recensement des Equipes'!G157="","",'Recensement des Equipes'!G157)</f>
        <v/>
      </c>
      <c r="H165" t="str">
        <f t="shared" si="5"/>
        <v xml:space="preserve">-  </v>
      </c>
    </row>
    <row r="166" spans="1:8" x14ac:dyDescent="0.25">
      <c r="A166" t="str">
        <f>IF('Recensement des Equipes'!A158="","",'Recensement des Equipes'!A158)</f>
        <v/>
      </c>
      <c r="B166" t="str">
        <f>IF('Recensement des Equipes'!B158="","",'Recensement des Equipes'!B158)</f>
        <v/>
      </c>
      <c r="C166" t="str">
        <f>IF('Recensement des Equipes'!C158="","",'Recensement des Equipes'!C158)</f>
        <v/>
      </c>
      <c r="D166" t="str">
        <f>IF('Recensement des Equipes'!D158="","",'Recensement des Equipes'!D158)</f>
        <v/>
      </c>
      <c r="E166" t="str">
        <f>IF('Recensement des Equipes'!E158="","",'Recensement des Equipes'!E158)</f>
        <v/>
      </c>
      <c r="F166" t="str">
        <f t="shared" si="4"/>
        <v xml:space="preserve">  </v>
      </c>
      <c r="G166" t="str">
        <f>IF('Recensement des Equipes'!G158="","",'Recensement des Equipes'!G158)</f>
        <v/>
      </c>
      <c r="H166" t="str">
        <f t="shared" si="5"/>
        <v xml:space="preserve">-  </v>
      </c>
    </row>
    <row r="167" spans="1:8" x14ac:dyDescent="0.25">
      <c r="A167" t="str">
        <f>IF('Recensement des Equipes'!A159="","",'Recensement des Equipes'!A159)</f>
        <v/>
      </c>
      <c r="B167" t="str">
        <f>IF('Recensement des Equipes'!B159="","",'Recensement des Equipes'!B159)</f>
        <v/>
      </c>
      <c r="C167" t="str">
        <f>IF('Recensement des Equipes'!C159="","",'Recensement des Equipes'!C159)</f>
        <v/>
      </c>
      <c r="D167" t="str">
        <f>IF('Recensement des Equipes'!D159="","",'Recensement des Equipes'!D159)</f>
        <v/>
      </c>
      <c r="E167" t="str">
        <f>IF('Recensement des Equipes'!E159="","",'Recensement des Equipes'!E159)</f>
        <v/>
      </c>
      <c r="F167" t="str">
        <f t="shared" si="4"/>
        <v xml:space="preserve">  </v>
      </c>
      <c r="G167" t="str">
        <f>IF('Recensement des Equipes'!G159="","",'Recensement des Equipes'!G159)</f>
        <v/>
      </c>
      <c r="H167" t="str">
        <f t="shared" si="5"/>
        <v xml:space="preserve">-  </v>
      </c>
    </row>
    <row r="168" spans="1:8" x14ac:dyDescent="0.25">
      <c r="A168" t="str">
        <f>IF('Recensement des Equipes'!A160="","",'Recensement des Equipes'!A160)</f>
        <v/>
      </c>
      <c r="B168" t="str">
        <f>IF('Recensement des Equipes'!B160="","",'Recensement des Equipes'!B160)</f>
        <v/>
      </c>
      <c r="C168" t="str">
        <f>IF('Recensement des Equipes'!C160="","",'Recensement des Equipes'!C160)</f>
        <v/>
      </c>
      <c r="D168" t="str">
        <f>IF('Recensement des Equipes'!D160="","",'Recensement des Equipes'!D160)</f>
        <v/>
      </c>
      <c r="E168" t="str">
        <f>IF('Recensement des Equipes'!E160="","",'Recensement des Equipes'!E160)</f>
        <v/>
      </c>
      <c r="F168" t="str">
        <f t="shared" si="4"/>
        <v xml:space="preserve">  </v>
      </c>
      <c r="G168" t="str">
        <f>IF('Recensement des Equipes'!G160="","",'Recensement des Equipes'!G160)</f>
        <v/>
      </c>
      <c r="H168" t="str">
        <f t="shared" si="5"/>
        <v xml:space="preserve">-  </v>
      </c>
    </row>
    <row r="169" spans="1:8" x14ac:dyDescent="0.25">
      <c r="A169" t="str">
        <f>IF('Recensement des Equipes'!A161="","",'Recensement des Equipes'!A161)</f>
        <v/>
      </c>
      <c r="B169" t="str">
        <f>IF('Recensement des Equipes'!B161="","",'Recensement des Equipes'!B161)</f>
        <v/>
      </c>
      <c r="C169" t="str">
        <f>IF('Recensement des Equipes'!C161="","",'Recensement des Equipes'!C161)</f>
        <v/>
      </c>
      <c r="D169" t="str">
        <f>IF('Recensement des Equipes'!D161="","",'Recensement des Equipes'!D161)</f>
        <v/>
      </c>
      <c r="E169" t="str">
        <f>IF('Recensement des Equipes'!E161="","",'Recensement des Equipes'!E161)</f>
        <v/>
      </c>
      <c r="F169" t="str">
        <f t="shared" si="4"/>
        <v xml:space="preserve">  </v>
      </c>
      <c r="G169" t="str">
        <f>IF('Recensement des Equipes'!G161="","",'Recensement des Equipes'!G161)</f>
        <v/>
      </c>
      <c r="H169" t="str">
        <f t="shared" si="5"/>
        <v xml:space="preserve">-  </v>
      </c>
    </row>
    <row r="170" spans="1:8" x14ac:dyDescent="0.25">
      <c r="A170" t="str">
        <f>IF('Recensement des Equipes'!A162="","",'Recensement des Equipes'!A162)</f>
        <v/>
      </c>
      <c r="B170" t="str">
        <f>IF('Recensement des Equipes'!B162="","",'Recensement des Equipes'!B162)</f>
        <v/>
      </c>
      <c r="C170" t="str">
        <f>IF('Recensement des Equipes'!C162="","",'Recensement des Equipes'!C162)</f>
        <v/>
      </c>
      <c r="D170" t="str">
        <f>IF('Recensement des Equipes'!D162="","",'Recensement des Equipes'!D162)</f>
        <v/>
      </c>
      <c r="E170" t="str">
        <f>IF('Recensement des Equipes'!E162="","",'Recensement des Equipes'!E162)</f>
        <v/>
      </c>
      <c r="F170" t="str">
        <f t="shared" si="4"/>
        <v xml:space="preserve">  </v>
      </c>
      <c r="G170" t="str">
        <f>IF('Recensement des Equipes'!G162="","",'Recensement des Equipes'!G162)</f>
        <v/>
      </c>
      <c r="H170" t="str">
        <f t="shared" si="5"/>
        <v xml:space="preserve">-  </v>
      </c>
    </row>
    <row r="171" spans="1:8" x14ac:dyDescent="0.25">
      <c r="A171" t="str">
        <f>IF('Recensement des Equipes'!A163="","",'Recensement des Equipes'!A163)</f>
        <v/>
      </c>
      <c r="B171" t="str">
        <f>IF('Recensement des Equipes'!B163="","",'Recensement des Equipes'!B163)</f>
        <v/>
      </c>
      <c r="C171" t="str">
        <f>IF('Recensement des Equipes'!C163="","",'Recensement des Equipes'!C163)</f>
        <v/>
      </c>
      <c r="D171" t="str">
        <f>IF('Recensement des Equipes'!D163="","",'Recensement des Equipes'!D163)</f>
        <v/>
      </c>
      <c r="E171" t="str">
        <f>IF('Recensement des Equipes'!E163="","",'Recensement des Equipes'!E163)</f>
        <v/>
      </c>
      <c r="F171" t="str">
        <f t="shared" si="4"/>
        <v xml:space="preserve">  </v>
      </c>
      <c r="G171" t="str">
        <f>IF('Recensement des Equipes'!G163="","",'Recensement des Equipes'!G163)</f>
        <v/>
      </c>
      <c r="H171" t="str">
        <f t="shared" si="5"/>
        <v xml:space="preserve">-  </v>
      </c>
    </row>
    <row r="172" spans="1:8" x14ac:dyDescent="0.25">
      <c r="A172" t="str">
        <f>IF('Recensement des Equipes'!A164="","",'Recensement des Equipes'!A164)</f>
        <v/>
      </c>
      <c r="B172" t="str">
        <f>IF('Recensement des Equipes'!B164="","",'Recensement des Equipes'!B164)</f>
        <v/>
      </c>
      <c r="C172" t="str">
        <f>IF('Recensement des Equipes'!C164="","",'Recensement des Equipes'!C164)</f>
        <v/>
      </c>
      <c r="D172" t="str">
        <f>IF('Recensement des Equipes'!D164="","",'Recensement des Equipes'!D164)</f>
        <v/>
      </c>
      <c r="E172" t="str">
        <f>IF('Recensement des Equipes'!E164="","",'Recensement des Equipes'!E164)</f>
        <v/>
      </c>
      <c r="F172" t="str">
        <f t="shared" si="4"/>
        <v xml:space="preserve">  </v>
      </c>
      <c r="G172" t="str">
        <f>IF('Recensement des Equipes'!G164="","",'Recensement des Equipes'!G164)</f>
        <v/>
      </c>
      <c r="H172" t="str">
        <f t="shared" si="5"/>
        <v xml:space="preserve">-  </v>
      </c>
    </row>
    <row r="173" spans="1:8" x14ac:dyDescent="0.25">
      <c r="A173" t="str">
        <f>IF('Recensement des Equipes'!A165="","",'Recensement des Equipes'!A165)</f>
        <v/>
      </c>
      <c r="B173" t="str">
        <f>IF('Recensement des Equipes'!B165="","",'Recensement des Equipes'!B165)</f>
        <v/>
      </c>
      <c r="C173" t="str">
        <f>IF('Recensement des Equipes'!C165="","",'Recensement des Equipes'!C165)</f>
        <v/>
      </c>
      <c r="D173" t="str">
        <f>IF('Recensement des Equipes'!D165="","",'Recensement des Equipes'!D165)</f>
        <v/>
      </c>
      <c r="E173" t="str">
        <f>IF('Recensement des Equipes'!E165="","",'Recensement des Equipes'!E165)</f>
        <v/>
      </c>
      <c r="F173" t="str">
        <f t="shared" si="4"/>
        <v xml:space="preserve">  </v>
      </c>
      <c r="G173" t="str">
        <f>IF('Recensement des Equipes'!G165="","",'Recensement des Equipes'!G165)</f>
        <v/>
      </c>
      <c r="H173" t="str">
        <f t="shared" si="5"/>
        <v xml:space="preserve">-  </v>
      </c>
    </row>
    <row r="174" spans="1:8" x14ac:dyDescent="0.25">
      <c r="A174" t="str">
        <f>IF('Recensement des Equipes'!A166="","",'Recensement des Equipes'!A166)</f>
        <v/>
      </c>
      <c r="B174" t="str">
        <f>IF('Recensement des Equipes'!B166="","",'Recensement des Equipes'!B166)</f>
        <v/>
      </c>
      <c r="C174" t="str">
        <f>IF('Recensement des Equipes'!C166="","",'Recensement des Equipes'!C166)</f>
        <v/>
      </c>
      <c r="D174" t="str">
        <f>IF('Recensement des Equipes'!D166="","",'Recensement des Equipes'!D166)</f>
        <v/>
      </c>
      <c r="E174" t="str">
        <f>IF('Recensement des Equipes'!E166="","",'Recensement des Equipes'!E166)</f>
        <v/>
      </c>
      <c r="F174" t="str">
        <f t="shared" si="4"/>
        <v xml:space="preserve">  </v>
      </c>
      <c r="G174" t="str">
        <f>IF('Recensement des Equipes'!G166="","",'Recensement des Equipes'!G166)</f>
        <v/>
      </c>
      <c r="H174" t="str">
        <f t="shared" si="5"/>
        <v xml:space="preserve">-  </v>
      </c>
    </row>
    <row r="175" spans="1:8" x14ac:dyDescent="0.25">
      <c r="A175" t="str">
        <f>IF('Recensement des Equipes'!A167="","",'Recensement des Equipes'!A167)</f>
        <v/>
      </c>
      <c r="B175" t="str">
        <f>IF('Recensement des Equipes'!B167="","",'Recensement des Equipes'!B167)</f>
        <v/>
      </c>
      <c r="C175" t="str">
        <f>IF('Recensement des Equipes'!C167="","",'Recensement des Equipes'!C167)</f>
        <v/>
      </c>
      <c r="D175" t="str">
        <f>IF('Recensement des Equipes'!D167="","",'Recensement des Equipes'!D167)</f>
        <v/>
      </c>
      <c r="E175" t="str">
        <f>IF('Recensement des Equipes'!E167="","",'Recensement des Equipes'!E167)</f>
        <v/>
      </c>
      <c r="F175" t="str">
        <f t="shared" si="4"/>
        <v xml:space="preserve">  </v>
      </c>
      <c r="G175" t="str">
        <f>IF('Recensement des Equipes'!G167="","",'Recensement des Equipes'!G167)</f>
        <v/>
      </c>
      <c r="H175" t="str">
        <f t="shared" si="5"/>
        <v xml:space="preserve">-  </v>
      </c>
    </row>
    <row r="176" spans="1:8" x14ac:dyDescent="0.25">
      <c r="A176" t="str">
        <f>IF('Recensement des Equipes'!A168="","",'Recensement des Equipes'!A168)</f>
        <v/>
      </c>
      <c r="B176" t="str">
        <f>IF('Recensement des Equipes'!B168="","",'Recensement des Equipes'!B168)</f>
        <v/>
      </c>
      <c r="C176" t="str">
        <f>IF('Recensement des Equipes'!C168="","",'Recensement des Equipes'!C168)</f>
        <v/>
      </c>
      <c r="D176" t="str">
        <f>IF('Recensement des Equipes'!D168="","",'Recensement des Equipes'!D168)</f>
        <v/>
      </c>
      <c r="E176" t="str">
        <f>IF('Recensement des Equipes'!E168="","",'Recensement des Equipes'!E168)</f>
        <v/>
      </c>
      <c r="F176" t="str">
        <f t="shared" si="4"/>
        <v xml:space="preserve">  </v>
      </c>
      <c r="G176" t="str">
        <f>IF('Recensement des Equipes'!G168="","",'Recensement des Equipes'!G168)</f>
        <v/>
      </c>
      <c r="H176" t="str">
        <f t="shared" si="5"/>
        <v xml:space="preserve">-  </v>
      </c>
    </row>
    <row r="177" spans="1:8" x14ac:dyDescent="0.25">
      <c r="A177" t="str">
        <f>IF('Recensement des Equipes'!A169="","",'Recensement des Equipes'!A169)</f>
        <v/>
      </c>
      <c r="B177" t="str">
        <f>IF('Recensement des Equipes'!B169="","",'Recensement des Equipes'!B169)</f>
        <v/>
      </c>
      <c r="C177" t="str">
        <f>IF('Recensement des Equipes'!C169="","",'Recensement des Equipes'!C169)</f>
        <v/>
      </c>
      <c r="D177" t="str">
        <f>IF('Recensement des Equipes'!D169="","",'Recensement des Equipes'!D169)</f>
        <v/>
      </c>
      <c r="E177" t="str">
        <f>IF('Recensement des Equipes'!E169="","",'Recensement des Equipes'!E169)</f>
        <v/>
      </c>
      <c r="F177" t="str">
        <f t="shared" si="4"/>
        <v xml:space="preserve">  </v>
      </c>
      <c r="G177" t="str">
        <f>IF('Recensement des Equipes'!G169="","",'Recensement des Equipes'!G169)</f>
        <v/>
      </c>
      <c r="H177" t="str">
        <f t="shared" si="5"/>
        <v xml:space="preserve">-  </v>
      </c>
    </row>
    <row r="178" spans="1:8" x14ac:dyDescent="0.25">
      <c r="A178" t="str">
        <f>IF('Recensement des Equipes'!A170="","",'Recensement des Equipes'!A170)</f>
        <v/>
      </c>
      <c r="B178" t="str">
        <f>IF('Recensement des Equipes'!B170="","",'Recensement des Equipes'!B170)</f>
        <v/>
      </c>
      <c r="C178" t="str">
        <f>IF('Recensement des Equipes'!C170="","",'Recensement des Equipes'!C170)</f>
        <v/>
      </c>
      <c r="D178" t="str">
        <f>IF('Recensement des Equipes'!D170="","",'Recensement des Equipes'!D170)</f>
        <v/>
      </c>
      <c r="E178" t="str">
        <f>IF('Recensement des Equipes'!E170="","",'Recensement des Equipes'!E170)</f>
        <v/>
      </c>
      <c r="F178" t="str">
        <f t="shared" si="4"/>
        <v xml:space="preserve">  </v>
      </c>
      <c r="G178" t="str">
        <f>IF('Recensement des Equipes'!G170="","",'Recensement des Equipes'!G170)</f>
        <v/>
      </c>
      <c r="H178" t="str">
        <f t="shared" si="5"/>
        <v xml:space="preserve">-  </v>
      </c>
    </row>
    <row r="179" spans="1:8" x14ac:dyDescent="0.25">
      <c r="A179" t="str">
        <f>IF('Recensement des Equipes'!A171="","",'Recensement des Equipes'!A171)</f>
        <v/>
      </c>
      <c r="B179" t="str">
        <f>IF('Recensement des Equipes'!B171="","",'Recensement des Equipes'!B171)</f>
        <v/>
      </c>
      <c r="C179" t="str">
        <f>IF('Recensement des Equipes'!C171="","",'Recensement des Equipes'!C171)</f>
        <v/>
      </c>
      <c r="D179" t="str">
        <f>IF('Recensement des Equipes'!D171="","",'Recensement des Equipes'!D171)</f>
        <v/>
      </c>
      <c r="E179" t="str">
        <f>IF('Recensement des Equipes'!E171="","",'Recensement des Equipes'!E171)</f>
        <v/>
      </c>
      <c r="F179" t="str">
        <f t="shared" si="4"/>
        <v xml:space="preserve">  </v>
      </c>
      <c r="G179" t="str">
        <f>IF('Recensement des Equipes'!G171="","",'Recensement des Equipes'!G171)</f>
        <v/>
      </c>
      <c r="H179" t="str">
        <f t="shared" si="5"/>
        <v xml:space="preserve">-  </v>
      </c>
    </row>
    <row r="180" spans="1:8" x14ac:dyDescent="0.25">
      <c r="A180" t="str">
        <f>IF('Recensement des Equipes'!A172="","",'Recensement des Equipes'!A172)</f>
        <v/>
      </c>
      <c r="B180" t="str">
        <f>IF('Recensement des Equipes'!B172="","",'Recensement des Equipes'!B172)</f>
        <v/>
      </c>
      <c r="C180" t="str">
        <f>IF('Recensement des Equipes'!C172="","",'Recensement des Equipes'!C172)</f>
        <v/>
      </c>
      <c r="D180" t="str">
        <f>IF('Recensement des Equipes'!D172="","",'Recensement des Equipes'!D172)</f>
        <v/>
      </c>
      <c r="E180" t="str">
        <f>IF('Recensement des Equipes'!E172="","",'Recensement des Equipes'!E172)</f>
        <v/>
      </c>
      <c r="F180" t="str">
        <f t="shared" si="4"/>
        <v xml:space="preserve">  </v>
      </c>
      <c r="G180" t="str">
        <f>IF('Recensement des Equipes'!G172="","",'Recensement des Equipes'!G172)</f>
        <v/>
      </c>
      <c r="H180" t="str">
        <f t="shared" si="5"/>
        <v xml:space="preserve">-  </v>
      </c>
    </row>
    <row r="181" spans="1:8" x14ac:dyDescent="0.25">
      <c r="A181" t="str">
        <f>IF('Recensement des Equipes'!A173="","",'Recensement des Equipes'!A173)</f>
        <v/>
      </c>
      <c r="B181" t="str">
        <f>IF('Recensement des Equipes'!B173="","",'Recensement des Equipes'!B173)</f>
        <v/>
      </c>
      <c r="C181" t="str">
        <f>IF('Recensement des Equipes'!C173="","",'Recensement des Equipes'!C173)</f>
        <v/>
      </c>
      <c r="D181" t="str">
        <f>IF('Recensement des Equipes'!D173="","",'Recensement des Equipes'!D173)</f>
        <v/>
      </c>
      <c r="E181" t="str">
        <f>IF('Recensement des Equipes'!E173="","",'Recensement des Equipes'!E173)</f>
        <v/>
      </c>
      <c r="F181" t="str">
        <f t="shared" si="4"/>
        <v xml:space="preserve">  </v>
      </c>
      <c r="G181" t="str">
        <f>IF('Recensement des Equipes'!G173="","",'Recensement des Equipes'!G173)</f>
        <v/>
      </c>
      <c r="H181" t="str">
        <f t="shared" si="5"/>
        <v xml:space="preserve">-  </v>
      </c>
    </row>
    <row r="182" spans="1:8" x14ac:dyDescent="0.25">
      <c r="A182" t="str">
        <f>IF('Recensement des Equipes'!A174="","",'Recensement des Equipes'!A174)</f>
        <v/>
      </c>
      <c r="B182" t="str">
        <f>IF('Recensement des Equipes'!B174="","",'Recensement des Equipes'!B174)</f>
        <v/>
      </c>
      <c r="C182" t="str">
        <f>IF('Recensement des Equipes'!C174="","",'Recensement des Equipes'!C174)</f>
        <v/>
      </c>
      <c r="D182" t="str">
        <f>IF('Recensement des Equipes'!D174="","",'Recensement des Equipes'!D174)</f>
        <v/>
      </c>
      <c r="E182" t="str">
        <f>IF('Recensement des Equipes'!E174="","",'Recensement des Equipes'!E174)</f>
        <v/>
      </c>
      <c r="F182" t="str">
        <f t="shared" si="4"/>
        <v xml:space="preserve">  </v>
      </c>
      <c r="G182" t="str">
        <f>IF('Recensement des Equipes'!G174="","",'Recensement des Equipes'!G174)</f>
        <v/>
      </c>
      <c r="H182" t="str">
        <f t="shared" si="5"/>
        <v xml:space="preserve">-  </v>
      </c>
    </row>
    <row r="183" spans="1:8" x14ac:dyDescent="0.25">
      <c r="A183" t="str">
        <f>IF('Recensement des Equipes'!A175="","",'Recensement des Equipes'!A175)</f>
        <v/>
      </c>
      <c r="B183" t="str">
        <f>IF('Recensement des Equipes'!B175="","",'Recensement des Equipes'!B175)</f>
        <v/>
      </c>
      <c r="C183" t="str">
        <f>IF('Recensement des Equipes'!C175="","",'Recensement des Equipes'!C175)</f>
        <v/>
      </c>
      <c r="D183" t="str">
        <f>IF('Recensement des Equipes'!D175="","",'Recensement des Equipes'!D175)</f>
        <v/>
      </c>
      <c r="E183" t="str">
        <f>IF('Recensement des Equipes'!E175="","",'Recensement des Equipes'!E175)</f>
        <v/>
      </c>
      <c r="F183" t="str">
        <f t="shared" si="4"/>
        <v xml:space="preserve">  </v>
      </c>
      <c r="G183" t="str">
        <f>IF('Recensement des Equipes'!G175="","",'Recensement des Equipes'!G175)</f>
        <v/>
      </c>
      <c r="H183" t="str">
        <f t="shared" si="5"/>
        <v xml:space="preserve">-  </v>
      </c>
    </row>
    <row r="184" spans="1:8" x14ac:dyDescent="0.25">
      <c r="A184" t="str">
        <f>IF('Recensement des Equipes'!A176="","",'Recensement des Equipes'!A176)</f>
        <v/>
      </c>
      <c r="B184" t="str">
        <f>IF('Recensement des Equipes'!B176="","",'Recensement des Equipes'!B176)</f>
        <v/>
      </c>
      <c r="C184" t="str">
        <f>IF('Recensement des Equipes'!C176="","",'Recensement des Equipes'!C176)</f>
        <v/>
      </c>
      <c r="D184" t="str">
        <f>IF('Recensement des Equipes'!D176="","",'Recensement des Equipes'!D176)</f>
        <v/>
      </c>
      <c r="E184" t="str">
        <f>IF('Recensement des Equipes'!E176="","",'Recensement des Equipes'!E176)</f>
        <v/>
      </c>
      <c r="F184" t="str">
        <f t="shared" si="4"/>
        <v xml:space="preserve">  </v>
      </c>
      <c r="G184" t="str">
        <f>IF('Recensement des Equipes'!G176="","",'Recensement des Equipes'!G176)</f>
        <v/>
      </c>
      <c r="H184" t="str">
        <f t="shared" si="5"/>
        <v xml:space="preserve">-  </v>
      </c>
    </row>
    <row r="185" spans="1:8" x14ac:dyDescent="0.25">
      <c r="A185" t="str">
        <f>IF('Recensement des Equipes'!A177="","",'Recensement des Equipes'!A177)</f>
        <v/>
      </c>
      <c r="B185" t="str">
        <f>IF('Recensement des Equipes'!B177="","",'Recensement des Equipes'!B177)</f>
        <v/>
      </c>
      <c r="C185" t="str">
        <f>IF('Recensement des Equipes'!C177="","",'Recensement des Equipes'!C177)</f>
        <v/>
      </c>
      <c r="D185" t="str">
        <f>IF('Recensement des Equipes'!D177="","",'Recensement des Equipes'!D177)</f>
        <v/>
      </c>
      <c r="E185" t="str">
        <f>IF('Recensement des Equipes'!E177="","",'Recensement des Equipes'!E177)</f>
        <v/>
      </c>
      <c r="F185" t="str">
        <f t="shared" si="4"/>
        <v xml:space="preserve">  </v>
      </c>
      <c r="G185" t="str">
        <f>IF('Recensement des Equipes'!G177="","",'Recensement des Equipes'!G177)</f>
        <v/>
      </c>
      <c r="H185" t="str">
        <f t="shared" si="5"/>
        <v xml:space="preserve">-  </v>
      </c>
    </row>
    <row r="186" spans="1:8" x14ac:dyDescent="0.25">
      <c r="A186" t="str">
        <f>IF('Recensement des Equipes'!A178="","",'Recensement des Equipes'!A178)</f>
        <v/>
      </c>
      <c r="B186" t="str">
        <f>IF('Recensement des Equipes'!B178="","",'Recensement des Equipes'!B178)</f>
        <v/>
      </c>
      <c r="C186" t="str">
        <f>IF('Recensement des Equipes'!C178="","",'Recensement des Equipes'!C178)</f>
        <v/>
      </c>
      <c r="D186" t="str">
        <f>IF('Recensement des Equipes'!D178="","",'Recensement des Equipes'!D178)</f>
        <v/>
      </c>
      <c r="E186" t="str">
        <f>IF('Recensement des Equipes'!E178="","",'Recensement des Equipes'!E178)</f>
        <v/>
      </c>
      <c r="F186" t="str">
        <f t="shared" si="4"/>
        <v xml:space="preserve">  </v>
      </c>
      <c r="G186" t="str">
        <f>IF('Recensement des Equipes'!G178="","",'Recensement des Equipes'!G178)</f>
        <v/>
      </c>
      <c r="H186" t="str">
        <f t="shared" si="5"/>
        <v xml:space="preserve">-  </v>
      </c>
    </row>
    <row r="187" spans="1:8" x14ac:dyDescent="0.25">
      <c r="A187" t="str">
        <f>IF('Recensement des Equipes'!A179="","",'Recensement des Equipes'!A179)</f>
        <v/>
      </c>
      <c r="B187" t="str">
        <f>IF('Recensement des Equipes'!B179="","",'Recensement des Equipes'!B179)</f>
        <v/>
      </c>
      <c r="C187" t="str">
        <f>IF('Recensement des Equipes'!C179="","",'Recensement des Equipes'!C179)</f>
        <v/>
      </c>
      <c r="D187" t="str">
        <f>IF('Recensement des Equipes'!D179="","",'Recensement des Equipes'!D179)</f>
        <v/>
      </c>
      <c r="E187" t="str">
        <f>IF('Recensement des Equipes'!E179="","",'Recensement des Equipes'!E179)</f>
        <v/>
      </c>
      <c r="F187" t="str">
        <f t="shared" si="4"/>
        <v xml:space="preserve">  </v>
      </c>
      <c r="G187" t="str">
        <f>IF('Recensement des Equipes'!G179="","",'Recensement des Equipes'!G179)</f>
        <v/>
      </c>
      <c r="H187" t="str">
        <f t="shared" si="5"/>
        <v xml:space="preserve">-  </v>
      </c>
    </row>
    <row r="188" spans="1:8" x14ac:dyDescent="0.25">
      <c r="A188" t="str">
        <f>IF('Recensement des Equipes'!A180="","",'Recensement des Equipes'!A180)</f>
        <v/>
      </c>
      <c r="B188" t="str">
        <f>IF('Recensement des Equipes'!B180="","",'Recensement des Equipes'!B180)</f>
        <v/>
      </c>
      <c r="C188" t="str">
        <f>IF('Recensement des Equipes'!C180="","",'Recensement des Equipes'!C180)</f>
        <v/>
      </c>
      <c r="D188" t="str">
        <f>IF('Recensement des Equipes'!D180="","",'Recensement des Equipes'!D180)</f>
        <v/>
      </c>
      <c r="E188" t="str">
        <f>IF('Recensement des Equipes'!E180="","",'Recensement des Equipes'!E180)</f>
        <v/>
      </c>
      <c r="F188" t="str">
        <f t="shared" si="4"/>
        <v xml:space="preserve">  </v>
      </c>
      <c r="G188" t="str">
        <f>IF('Recensement des Equipes'!G180="","",'Recensement des Equipes'!G180)</f>
        <v/>
      </c>
      <c r="H188" t="str">
        <f t="shared" si="5"/>
        <v xml:space="preserve">-  </v>
      </c>
    </row>
    <row r="189" spans="1:8" x14ac:dyDescent="0.25">
      <c r="A189" t="str">
        <f>IF('Recensement des Equipes'!A181="","",'Recensement des Equipes'!A181)</f>
        <v/>
      </c>
      <c r="B189" t="str">
        <f>IF('Recensement des Equipes'!B181="","",'Recensement des Equipes'!B181)</f>
        <v/>
      </c>
      <c r="C189" t="str">
        <f>IF('Recensement des Equipes'!C181="","",'Recensement des Equipes'!C181)</f>
        <v/>
      </c>
      <c r="D189" t="str">
        <f>IF('Recensement des Equipes'!D181="","",'Recensement des Equipes'!D181)</f>
        <v/>
      </c>
      <c r="E189" t="str">
        <f>IF('Recensement des Equipes'!E181="","",'Recensement des Equipes'!E181)</f>
        <v/>
      </c>
      <c r="F189" t="str">
        <f t="shared" si="4"/>
        <v xml:space="preserve">  </v>
      </c>
      <c r="G189" t="str">
        <f>IF('Recensement des Equipes'!G181="","",'Recensement des Equipes'!G181)</f>
        <v/>
      </c>
      <c r="H189" t="str">
        <f t="shared" si="5"/>
        <v xml:space="preserve">-  </v>
      </c>
    </row>
    <row r="190" spans="1:8" x14ac:dyDescent="0.25">
      <c r="A190" t="str">
        <f>IF('Recensement des Equipes'!A182="","",'Recensement des Equipes'!A182)</f>
        <v/>
      </c>
      <c r="B190" t="str">
        <f>IF('Recensement des Equipes'!B182="","",'Recensement des Equipes'!B182)</f>
        <v/>
      </c>
      <c r="C190" t="str">
        <f>IF('Recensement des Equipes'!C182="","",'Recensement des Equipes'!C182)</f>
        <v/>
      </c>
      <c r="D190" t="str">
        <f>IF('Recensement des Equipes'!D182="","",'Recensement des Equipes'!D182)</f>
        <v/>
      </c>
      <c r="E190" t="str">
        <f>IF('Recensement des Equipes'!E182="","",'Recensement des Equipes'!E182)</f>
        <v/>
      </c>
      <c r="F190" t="str">
        <f t="shared" si="4"/>
        <v xml:space="preserve">  </v>
      </c>
      <c r="G190" t="str">
        <f>IF('Recensement des Equipes'!G182="","",'Recensement des Equipes'!G182)</f>
        <v/>
      </c>
      <c r="H190" t="str">
        <f t="shared" si="5"/>
        <v xml:space="preserve">-  </v>
      </c>
    </row>
    <row r="191" spans="1:8" x14ac:dyDescent="0.25">
      <c r="A191" t="str">
        <f>IF('Recensement des Equipes'!A183="","",'Recensement des Equipes'!A183)</f>
        <v/>
      </c>
      <c r="B191" t="str">
        <f>IF('Recensement des Equipes'!B183="","",'Recensement des Equipes'!B183)</f>
        <v/>
      </c>
      <c r="C191" t="str">
        <f>IF('Recensement des Equipes'!C183="","",'Recensement des Equipes'!C183)</f>
        <v/>
      </c>
      <c r="D191" t="str">
        <f>IF('Recensement des Equipes'!D183="","",'Recensement des Equipes'!D183)</f>
        <v/>
      </c>
      <c r="E191" t="str">
        <f>IF('Recensement des Equipes'!E183="","",'Recensement des Equipes'!E183)</f>
        <v/>
      </c>
      <c r="F191" t="str">
        <f t="shared" si="4"/>
        <v xml:space="preserve">  </v>
      </c>
      <c r="G191" t="str">
        <f>IF('Recensement des Equipes'!G183="","",'Recensement des Equipes'!G183)</f>
        <v/>
      </c>
      <c r="H191" t="str">
        <f t="shared" si="5"/>
        <v xml:space="preserve">-  </v>
      </c>
    </row>
    <row r="192" spans="1:8" x14ac:dyDescent="0.25">
      <c r="A192" t="str">
        <f>IF('Recensement des Equipes'!A184="","",'Recensement des Equipes'!A184)</f>
        <v/>
      </c>
      <c r="B192" t="str">
        <f>IF('Recensement des Equipes'!B184="","",'Recensement des Equipes'!B184)</f>
        <v/>
      </c>
      <c r="C192" t="str">
        <f>IF('Recensement des Equipes'!C184="","",'Recensement des Equipes'!C184)</f>
        <v/>
      </c>
      <c r="D192" t="str">
        <f>IF('Recensement des Equipes'!D184="","",'Recensement des Equipes'!D184)</f>
        <v/>
      </c>
      <c r="E192" t="str">
        <f>IF('Recensement des Equipes'!E184="","",'Recensement des Equipes'!E184)</f>
        <v/>
      </c>
      <c r="F192" t="str">
        <f t="shared" si="4"/>
        <v xml:space="preserve">  </v>
      </c>
      <c r="G192" t="str">
        <f>IF('Recensement des Equipes'!G184="","",'Recensement des Equipes'!G184)</f>
        <v/>
      </c>
      <c r="H192" t="str">
        <f t="shared" si="5"/>
        <v xml:space="preserve">-  </v>
      </c>
    </row>
    <row r="193" spans="1:8" x14ac:dyDescent="0.25">
      <c r="A193" t="str">
        <f>IF('Recensement des Equipes'!A185="","",'Recensement des Equipes'!A185)</f>
        <v/>
      </c>
      <c r="B193" t="str">
        <f>IF('Recensement des Equipes'!B185="","",'Recensement des Equipes'!B185)</f>
        <v/>
      </c>
      <c r="C193" t="str">
        <f>IF('Recensement des Equipes'!C185="","",'Recensement des Equipes'!C185)</f>
        <v/>
      </c>
      <c r="D193" t="str">
        <f>IF('Recensement des Equipes'!D185="","",'Recensement des Equipes'!D185)</f>
        <v/>
      </c>
      <c r="E193" t="str">
        <f>IF('Recensement des Equipes'!E185="","",'Recensement des Equipes'!E185)</f>
        <v/>
      </c>
      <c r="F193" t="str">
        <f t="shared" si="4"/>
        <v xml:space="preserve">  </v>
      </c>
      <c r="G193" t="str">
        <f>IF('Recensement des Equipes'!G185="","",'Recensement des Equipes'!G185)</f>
        <v/>
      </c>
      <c r="H193" t="str">
        <f t="shared" si="5"/>
        <v xml:space="preserve">-  </v>
      </c>
    </row>
    <row r="194" spans="1:8" x14ac:dyDescent="0.25">
      <c r="A194" t="str">
        <f>IF('Recensement des Equipes'!A186="","",'Recensement des Equipes'!A186)</f>
        <v/>
      </c>
      <c r="B194" t="str">
        <f>IF('Recensement des Equipes'!B186="","",'Recensement des Equipes'!B186)</f>
        <v/>
      </c>
      <c r="C194" t="str">
        <f>IF('Recensement des Equipes'!C186="","",'Recensement des Equipes'!C186)</f>
        <v/>
      </c>
      <c r="D194" t="str">
        <f>IF('Recensement des Equipes'!D186="","",'Recensement des Equipes'!D186)</f>
        <v/>
      </c>
      <c r="E194" t="str">
        <f>IF('Recensement des Equipes'!E186="","",'Recensement des Equipes'!E186)</f>
        <v/>
      </c>
      <c r="F194" t="str">
        <f t="shared" si="4"/>
        <v xml:space="preserve">  </v>
      </c>
      <c r="G194" t="str">
        <f>IF('Recensement des Equipes'!G186="","",'Recensement des Equipes'!G186)</f>
        <v/>
      </c>
      <c r="H194" t="str">
        <f t="shared" si="5"/>
        <v xml:space="preserve">-  </v>
      </c>
    </row>
    <row r="195" spans="1:8" x14ac:dyDescent="0.25">
      <c r="A195" t="str">
        <f>IF('Recensement des Equipes'!A187="","",'Recensement des Equipes'!A187)</f>
        <v/>
      </c>
      <c r="B195" t="str">
        <f>IF('Recensement des Equipes'!B187="","",'Recensement des Equipes'!B187)</f>
        <v/>
      </c>
      <c r="C195" t="str">
        <f>IF('Recensement des Equipes'!C187="","",'Recensement des Equipes'!C187)</f>
        <v/>
      </c>
      <c r="D195" t="str">
        <f>IF('Recensement des Equipes'!D187="","",'Recensement des Equipes'!D187)</f>
        <v/>
      </c>
      <c r="E195" t="str">
        <f>IF('Recensement des Equipes'!E187="","",'Recensement des Equipes'!E187)</f>
        <v/>
      </c>
      <c r="F195" t="str">
        <f t="shared" si="4"/>
        <v xml:space="preserve">  </v>
      </c>
      <c r="G195" t="str">
        <f>IF('Recensement des Equipes'!G187="","",'Recensement des Equipes'!G187)</f>
        <v/>
      </c>
      <c r="H195" t="str">
        <f t="shared" si="5"/>
        <v xml:space="preserve">-  </v>
      </c>
    </row>
    <row r="196" spans="1:8" x14ac:dyDescent="0.25">
      <c r="A196" t="str">
        <f>IF('Recensement des Equipes'!A188="","",'Recensement des Equipes'!A188)</f>
        <v/>
      </c>
      <c r="B196" t="str">
        <f>IF('Recensement des Equipes'!B188="","",'Recensement des Equipes'!B188)</f>
        <v/>
      </c>
      <c r="C196" t="str">
        <f>IF('Recensement des Equipes'!C188="","",'Recensement des Equipes'!C188)</f>
        <v/>
      </c>
      <c r="D196" t="str">
        <f>IF('Recensement des Equipes'!D188="","",'Recensement des Equipes'!D188)</f>
        <v/>
      </c>
      <c r="E196" t="str">
        <f>IF('Recensement des Equipes'!E188="","",'Recensement des Equipes'!E188)</f>
        <v/>
      </c>
      <c r="F196" t="str">
        <f t="shared" si="4"/>
        <v xml:space="preserve">  </v>
      </c>
      <c r="G196" t="str">
        <f>IF('Recensement des Equipes'!G188="","",'Recensement des Equipes'!G188)</f>
        <v/>
      </c>
      <c r="H196" t="str">
        <f t="shared" si="5"/>
        <v xml:space="preserve">-  </v>
      </c>
    </row>
    <row r="197" spans="1:8" x14ac:dyDescent="0.25">
      <c r="A197" t="str">
        <f>IF('Recensement des Equipes'!A189="","",'Recensement des Equipes'!A189)</f>
        <v/>
      </c>
      <c r="B197" t="str">
        <f>IF('Recensement des Equipes'!B189="","",'Recensement des Equipes'!B189)</f>
        <v/>
      </c>
      <c r="C197" t="str">
        <f>IF('Recensement des Equipes'!C189="","",'Recensement des Equipes'!C189)</f>
        <v/>
      </c>
      <c r="D197" t="str">
        <f>IF('Recensement des Equipes'!D189="","",'Recensement des Equipes'!D189)</f>
        <v/>
      </c>
      <c r="E197" t="str">
        <f>IF('Recensement des Equipes'!E189="","",'Recensement des Equipes'!E189)</f>
        <v/>
      </c>
      <c r="F197" t="str">
        <f t="shared" si="4"/>
        <v xml:space="preserve">  </v>
      </c>
      <c r="G197" t="str">
        <f>IF('Recensement des Equipes'!G189="","",'Recensement des Equipes'!G189)</f>
        <v/>
      </c>
      <c r="H197" t="str">
        <f t="shared" si="5"/>
        <v xml:space="preserve">-  </v>
      </c>
    </row>
    <row r="198" spans="1:8" x14ac:dyDescent="0.25">
      <c r="A198" t="str">
        <f>IF('Recensement des Equipes'!A190="","",'Recensement des Equipes'!A190)</f>
        <v/>
      </c>
      <c r="B198" t="str">
        <f>IF('Recensement des Equipes'!B190="","",'Recensement des Equipes'!B190)</f>
        <v/>
      </c>
      <c r="C198" t="str">
        <f>IF('Recensement des Equipes'!C190="","",'Recensement des Equipes'!C190)</f>
        <v/>
      </c>
      <c r="D198" t="str">
        <f>IF('Recensement des Equipes'!D190="","",'Recensement des Equipes'!D190)</f>
        <v/>
      </c>
      <c r="E198" t="str">
        <f>IF('Recensement des Equipes'!E190="","",'Recensement des Equipes'!E190)</f>
        <v/>
      </c>
      <c r="F198" t="str">
        <f t="shared" ref="F198:F204" si="6">C198&amp;" "&amp;D198&amp;" "&amp;E198</f>
        <v xml:space="preserve">  </v>
      </c>
      <c r="G198" t="str">
        <f>IF('Recensement des Equipes'!G190="","",'Recensement des Equipes'!G190)</f>
        <v/>
      </c>
      <c r="H198" t="str">
        <f t="shared" ref="H198:H204" si="7">IF(F198="","",G198&amp;"-"&amp;F198)</f>
        <v xml:space="preserve">-  </v>
      </c>
    </row>
    <row r="199" spans="1:8" x14ac:dyDescent="0.25">
      <c r="A199" t="str">
        <f>IF('Recensement des Equipes'!A191="","",'Recensement des Equipes'!A191)</f>
        <v/>
      </c>
      <c r="B199" t="str">
        <f>IF('Recensement des Equipes'!B191="","",'Recensement des Equipes'!B191)</f>
        <v/>
      </c>
      <c r="C199" t="str">
        <f>IF('Recensement des Equipes'!C191="","",'Recensement des Equipes'!C191)</f>
        <v/>
      </c>
      <c r="D199" t="str">
        <f>IF('Recensement des Equipes'!D191="","",'Recensement des Equipes'!D191)</f>
        <v/>
      </c>
      <c r="E199" t="str">
        <f>IF('Recensement des Equipes'!E191="","",'Recensement des Equipes'!E191)</f>
        <v/>
      </c>
      <c r="F199" t="str">
        <f t="shared" si="6"/>
        <v xml:space="preserve">  </v>
      </c>
      <c r="G199" t="str">
        <f>IF('Recensement des Equipes'!G191="","",'Recensement des Equipes'!G191)</f>
        <v/>
      </c>
      <c r="H199" t="str">
        <f t="shared" si="7"/>
        <v xml:space="preserve">-  </v>
      </c>
    </row>
    <row r="200" spans="1:8" x14ac:dyDescent="0.25">
      <c r="A200" t="str">
        <f>IF('Recensement des Equipes'!A192="","",'Recensement des Equipes'!A192)</f>
        <v/>
      </c>
      <c r="B200" t="str">
        <f>IF('Recensement des Equipes'!B192="","",'Recensement des Equipes'!B192)</f>
        <v/>
      </c>
      <c r="C200" t="str">
        <f>IF('Recensement des Equipes'!C192="","",'Recensement des Equipes'!C192)</f>
        <v/>
      </c>
      <c r="D200" t="str">
        <f>IF('Recensement des Equipes'!D192="","",'Recensement des Equipes'!D192)</f>
        <v/>
      </c>
      <c r="E200" t="str">
        <f>IF('Recensement des Equipes'!E192="","",'Recensement des Equipes'!E192)</f>
        <v/>
      </c>
      <c r="F200" t="str">
        <f t="shared" si="6"/>
        <v xml:space="preserve">  </v>
      </c>
      <c r="G200" t="str">
        <f>IF('Recensement des Equipes'!G192="","",'Recensement des Equipes'!G192)</f>
        <v/>
      </c>
      <c r="H200" t="str">
        <f t="shared" si="7"/>
        <v xml:space="preserve">-  </v>
      </c>
    </row>
    <row r="201" spans="1:8" x14ac:dyDescent="0.25">
      <c r="A201" t="str">
        <f>IF('Recensement des Equipes'!A193="","",'Recensement des Equipes'!A193)</f>
        <v/>
      </c>
      <c r="B201" t="str">
        <f>IF('Recensement des Equipes'!B193="","",'Recensement des Equipes'!B193)</f>
        <v/>
      </c>
      <c r="C201" t="str">
        <f>IF('Recensement des Equipes'!C193="","",'Recensement des Equipes'!C193)</f>
        <v/>
      </c>
      <c r="D201" t="str">
        <f>IF('Recensement des Equipes'!D193="","",'Recensement des Equipes'!D193)</f>
        <v/>
      </c>
      <c r="E201" t="str">
        <f>IF('Recensement des Equipes'!E193="","",'Recensement des Equipes'!E193)</f>
        <v/>
      </c>
      <c r="F201" t="str">
        <f t="shared" si="6"/>
        <v xml:space="preserve">  </v>
      </c>
      <c r="G201" t="str">
        <f>IF('Recensement des Equipes'!G193="","",'Recensement des Equipes'!G193)</f>
        <v/>
      </c>
      <c r="H201" t="str">
        <f t="shared" si="7"/>
        <v xml:space="preserve">-  </v>
      </c>
    </row>
    <row r="202" spans="1:8" x14ac:dyDescent="0.25">
      <c r="A202" t="str">
        <f>IF('Recensement des Equipes'!A194="","",'Recensement des Equipes'!A194)</f>
        <v/>
      </c>
      <c r="B202" t="str">
        <f>IF('Recensement des Equipes'!B194="","",'Recensement des Equipes'!B194)</f>
        <v/>
      </c>
      <c r="C202" t="str">
        <f>IF('Recensement des Equipes'!C194="","",'Recensement des Equipes'!C194)</f>
        <v/>
      </c>
      <c r="D202" t="str">
        <f>IF('Recensement des Equipes'!D194="","",'Recensement des Equipes'!D194)</f>
        <v/>
      </c>
      <c r="E202" t="str">
        <f>IF('Recensement des Equipes'!E194="","",'Recensement des Equipes'!E194)</f>
        <v/>
      </c>
      <c r="F202" t="str">
        <f t="shared" si="6"/>
        <v xml:space="preserve">  </v>
      </c>
      <c r="G202" t="str">
        <f>IF('Recensement des Equipes'!G194="","",'Recensement des Equipes'!G194)</f>
        <v/>
      </c>
      <c r="H202" t="str">
        <f t="shared" si="7"/>
        <v xml:space="preserve">-  </v>
      </c>
    </row>
    <row r="203" spans="1:8" x14ac:dyDescent="0.25">
      <c r="A203" t="str">
        <f>IF('Recensement des Equipes'!A195="","",'Recensement des Equipes'!A195)</f>
        <v/>
      </c>
      <c r="B203" t="str">
        <f>IF('Recensement des Equipes'!B195="","",'Recensement des Equipes'!B195)</f>
        <v/>
      </c>
      <c r="C203" t="str">
        <f>IF('Recensement des Equipes'!C195="","",'Recensement des Equipes'!C195)</f>
        <v/>
      </c>
      <c r="D203" t="str">
        <f>IF('Recensement des Equipes'!D195="","",'Recensement des Equipes'!D195)</f>
        <v/>
      </c>
      <c r="E203" t="str">
        <f>IF('Recensement des Equipes'!E195="","",'Recensement des Equipes'!E195)</f>
        <v/>
      </c>
      <c r="F203" t="str">
        <f t="shared" si="6"/>
        <v xml:space="preserve">  </v>
      </c>
      <c r="G203" t="str">
        <f>IF('Recensement des Equipes'!G195="","",'Recensement des Equipes'!G195)</f>
        <v/>
      </c>
      <c r="H203" t="str">
        <f t="shared" si="7"/>
        <v xml:space="preserve">-  </v>
      </c>
    </row>
    <row r="204" spans="1:8" x14ac:dyDescent="0.25">
      <c r="A204" t="str">
        <f>IF('Recensement des Equipes'!A196="","",'Recensement des Equipes'!A196)</f>
        <v/>
      </c>
      <c r="B204" t="str">
        <f>IF('Recensement des Equipes'!B196="","",'Recensement des Equipes'!B196)</f>
        <v/>
      </c>
      <c r="C204" t="str">
        <f>IF('Recensement des Equipes'!C196="","",'Recensement des Equipes'!C196)</f>
        <v/>
      </c>
      <c r="D204" t="str">
        <f>IF('Recensement des Equipes'!D196="","",'Recensement des Equipes'!D196)</f>
        <v/>
      </c>
      <c r="E204" t="str">
        <f>IF('Recensement des Equipes'!E196="","",'Recensement des Equipes'!E196)</f>
        <v/>
      </c>
      <c r="F204" t="str">
        <f t="shared" si="6"/>
        <v xml:space="preserve">  </v>
      </c>
      <c r="G204" t="str">
        <f>IF('Recensement des Equipes'!G196="","",'Recensement des Equipes'!G196)</f>
        <v/>
      </c>
      <c r="H204" t="str">
        <f t="shared" si="7"/>
        <v xml:space="preserve">-  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FF0000"/>
  </sheetPr>
  <dimension ref="B1:N40"/>
  <sheetViews>
    <sheetView workbookViewId="0"/>
  </sheetViews>
  <sheetFormatPr baseColWidth="10" defaultRowHeight="12.75" x14ac:dyDescent="0.2"/>
  <cols>
    <col min="1" max="3" width="11.42578125" style="43"/>
    <col min="4" max="4" width="18" style="43" customWidth="1"/>
    <col min="5" max="11" width="11.42578125" style="43"/>
    <col min="12" max="12" width="14" style="43" customWidth="1"/>
    <col min="13" max="259" width="11.42578125" style="43"/>
    <col min="260" max="260" width="18" style="43" customWidth="1"/>
    <col min="261" max="267" width="11.42578125" style="43"/>
    <col min="268" max="268" width="14" style="43" customWidth="1"/>
    <col min="269" max="515" width="11.42578125" style="43"/>
    <col min="516" max="516" width="18" style="43" customWidth="1"/>
    <col min="517" max="523" width="11.42578125" style="43"/>
    <col min="524" max="524" width="14" style="43" customWidth="1"/>
    <col min="525" max="771" width="11.42578125" style="43"/>
    <col min="772" max="772" width="18" style="43" customWidth="1"/>
    <col min="773" max="779" width="11.42578125" style="43"/>
    <col min="780" max="780" width="14" style="43" customWidth="1"/>
    <col min="781" max="1027" width="11.42578125" style="43"/>
    <col min="1028" max="1028" width="18" style="43" customWidth="1"/>
    <col min="1029" max="1035" width="11.42578125" style="43"/>
    <col min="1036" max="1036" width="14" style="43" customWidth="1"/>
    <col min="1037" max="1283" width="11.42578125" style="43"/>
    <col min="1284" max="1284" width="18" style="43" customWidth="1"/>
    <col min="1285" max="1291" width="11.42578125" style="43"/>
    <col min="1292" max="1292" width="14" style="43" customWidth="1"/>
    <col min="1293" max="1539" width="11.42578125" style="43"/>
    <col min="1540" max="1540" width="18" style="43" customWidth="1"/>
    <col min="1541" max="1547" width="11.42578125" style="43"/>
    <col min="1548" max="1548" width="14" style="43" customWidth="1"/>
    <col min="1549" max="1795" width="11.42578125" style="43"/>
    <col min="1796" max="1796" width="18" style="43" customWidth="1"/>
    <col min="1797" max="1803" width="11.42578125" style="43"/>
    <col min="1804" max="1804" width="14" style="43" customWidth="1"/>
    <col min="1805" max="2051" width="11.42578125" style="43"/>
    <col min="2052" max="2052" width="18" style="43" customWidth="1"/>
    <col min="2053" max="2059" width="11.42578125" style="43"/>
    <col min="2060" max="2060" width="14" style="43" customWidth="1"/>
    <col min="2061" max="2307" width="11.42578125" style="43"/>
    <col min="2308" max="2308" width="18" style="43" customWidth="1"/>
    <col min="2309" max="2315" width="11.42578125" style="43"/>
    <col min="2316" max="2316" width="14" style="43" customWidth="1"/>
    <col min="2317" max="2563" width="11.42578125" style="43"/>
    <col min="2564" max="2564" width="18" style="43" customWidth="1"/>
    <col min="2565" max="2571" width="11.42578125" style="43"/>
    <col min="2572" max="2572" width="14" style="43" customWidth="1"/>
    <col min="2573" max="2819" width="11.42578125" style="43"/>
    <col min="2820" max="2820" width="18" style="43" customWidth="1"/>
    <col min="2821" max="2827" width="11.42578125" style="43"/>
    <col min="2828" max="2828" width="14" style="43" customWidth="1"/>
    <col min="2829" max="3075" width="11.42578125" style="43"/>
    <col min="3076" max="3076" width="18" style="43" customWidth="1"/>
    <col min="3077" max="3083" width="11.42578125" style="43"/>
    <col min="3084" max="3084" width="14" style="43" customWidth="1"/>
    <col min="3085" max="3331" width="11.42578125" style="43"/>
    <col min="3332" max="3332" width="18" style="43" customWidth="1"/>
    <col min="3333" max="3339" width="11.42578125" style="43"/>
    <col min="3340" max="3340" width="14" style="43" customWidth="1"/>
    <col min="3341" max="3587" width="11.42578125" style="43"/>
    <col min="3588" max="3588" width="18" style="43" customWidth="1"/>
    <col min="3589" max="3595" width="11.42578125" style="43"/>
    <col min="3596" max="3596" width="14" style="43" customWidth="1"/>
    <col min="3597" max="3843" width="11.42578125" style="43"/>
    <col min="3844" max="3844" width="18" style="43" customWidth="1"/>
    <col min="3845" max="3851" width="11.42578125" style="43"/>
    <col min="3852" max="3852" width="14" style="43" customWidth="1"/>
    <col min="3853" max="4099" width="11.42578125" style="43"/>
    <col min="4100" max="4100" width="18" style="43" customWidth="1"/>
    <col min="4101" max="4107" width="11.42578125" style="43"/>
    <col min="4108" max="4108" width="14" style="43" customWidth="1"/>
    <col min="4109" max="4355" width="11.42578125" style="43"/>
    <col min="4356" max="4356" width="18" style="43" customWidth="1"/>
    <col min="4357" max="4363" width="11.42578125" style="43"/>
    <col min="4364" max="4364" width="14" style="43" customWidth="1"/>
    <col min="4365" max="4611" width="11.42578125" style="43"/>
    <col min="4612" max="4612" width="18" style="43" customWidth="1"/>
    <col min="4613" max="4619" width="11.42578125" style="43"/>
    <col min="4620" max="4620" width="14" style="43" customWidth="1"/>
    <col min="4621" max="4867" width="11.42578125" style="43"/>
    <col min="4868" max="4868" width="18" style="43" customWidth="1"/>
    <col min="4869" max="4875" width="11.42578125" style="43"/>
    <col min="4876" max="4876" width="14" style="43" customWidth="1"/>
    <col min="4877" max="5123" width="11.42578125" style="43"/>
    <col min="5124" max="5124" width="18" style="43" customWidth="1"/>
    <col min="5125" max="5131" width="11.42578125" style="43"/>
    <col min="5132" max="5132" width="14" style="43" customWidth="1"/>
    <col min="5133" max="5379" width="11.42578125" style="43"/>
    <col min="5380" max="5380" width="18" style="43" customWidth="1"/>
    <col min="5381" max="5387" width="11.42578125" style="43"/>
    <col min="5388" max="5388" width="14" style="43" customWidth="1"/>
    <col min="5389" max="5635" width="11.42578125" style="43"/>
    <col min="5636" max="5636" width="18" style="43" customWidth="1"/>
    <col min="5637" max="5643" width="11.42578125" style="43"/>
    <col min="5644" max="5644" width="14" style="43" customWidth="1"/>
    <col min="5645" max="5891" width="11.42578125" style="43"/>
    <col min="5892" max="5892" width="18" style="43" customWidth="1"/>
    <col min="5893" max="5899" width="11.42578125" style="43"/>
    <col min="5900" max="5900" width="14" style="43" customWidth="1"/>
    <col min="5901" max="6147" width="11.42578125" style="43"/>
    <col min="6148" max="6148" width="18" style="43" customWidth="1"/>
    <col min="6149" max="6155" width="11.42578125" style="43"/>
    <col min="6156" max="6156" width="14" style="43" customWidth="1"/>
    <col min="6157" max="6403" width="11.42578125" style="43"/>
    <col min="6404" max="6404" width="18" style="43" customWidth="1"/>
    <col min="6405" max="6411" width="11.42578125" style="43"/>
    <col min="6412" max="6412" width="14" style="43" customWidth="1"/>
    <col min="6413" max="6659" width="11.42578125" style="43"/>
    <col min="6660" max="6660" width="18" style="43" customWidth="1"/>
    <col min="6661" max="6667" width="11.42578125" style="43"/>
    <col min="6668" max="6668" width="14" style="43" customWidth="1"/>
    <col min="6669" max="6915" width="11.42578125" style="43"/>
    <col min="6916" max="6916" width="18" style="43" customWidth="1"/>
    <col min="6917" max="6923" width="11.42578125" style="43"/>
    <col min="6924" max="6924" width="14" style="43" customWidth="1"/>
    <col min="6925" max="7171" width="11.42578125" style="43"/>
    <col min="7172" max="7172" width="18" style="43" customWidth="1"/>
    <col min="7173" max="7179" width="11.42578125" style="43"/>
    <col min="7180" max="7180" width="14" style="43" customWidth="1"/>
    <col min="7181" max="7427" width="11.42578125" style="43"/>
    <col min="7428" max="7428" width="18" style="43" customWidth="1"/>
    <col min="7429" max="7435" width="11.42578125" style="43"/>
    <col min="7436" max="7436" width="14" style="43" customWidth="1"/>
    <col min="7437" max="7683" width="11.42578125" style="43"/>
    <col min="7684" max="7684" width="18" style="43" customWidth="1"/>
    <col min="7685" max="7691" width="11.42578125" style="43"/>
    <col min="7692" max="7692" width="14" style="43" customWidth="1"/>
    <col min="7693" max="7939" width="11.42578125" style="43"/>
    <col min="7940" max="7940" width="18" style="43" customWidth="1"/>
    <col min="7941" max="7947" width="11.42578125" style="43"/>
    <col min="7948" max="7948" width="14" style="43" customWidth="1"/>
    <col min="7949" max="8195" width="11.42578125" style="43"/>
    <col min="8196" max="8196" width="18" style="43" customWidth="1"/>
    <col min="8197" max="8203" width="11.42578125" style="43"/>
    <col min="8204" max="8204" width="14" style="43" customWidth="1"/>
    <col min="8205" max="8451" width="11.42578125" style="43"/>
    <col min="8452" max="8452" width="18" style="43" customWidth="1"/>
    <col min="8453" max="8459" width="11.42578125" style="43"/>
    <col min="8460" max="8460" width="14" style="43" customWidth="1"/>
    <col min="8461" max="8707" width="11.42578125" style="43"/>
    <col min="8708" max="8708" width="18" style="43" customWidth="1"/>
    <col min="8709" max="8715" width="11.42578125" style="43"/>
    <col min="8716" max="8716" width="14" style="43" customWidth="1"/>
    <col min="8717" max="8963" width="11.42578125" style="43"/>
    <col min="8964" max="8964" width="18" style="43" customWidth="1"/>
    <col min="8965" max="8971" width="11.42578125" style="43"/>
    <col min="8972" max="8972" width="14" style="43" customWidth="1"/>
    <col min="8973" max="9219" width="11.42578125" style="43"/>
    <col min="9220" max="9220" width="18" style="43" customWidth="1"/>
    <col min="9221" max="9227" width="11.42578125" style="43"/>
    <col min="9228" max="9228" width="14" style="43" customWidth="1"/>
    <col min="9229" max="9475" width="11.42578125" style="43"/>
    <col min="9476" max="9476" width="18" style="43" customWidth="1"/>
    <col min="9477" max="9483" width="11.42578125" style="43"/>
    <col min="9484" max="9484" width="14" style="43" customWidth="1"/>
    <col min="9485" max="9731" width="11.42578125" style="43"/>
    <col min="9732" max="9732" width="18" style="43" customWidth="1"/>
    <col min="9733" max="9739" width="11.42578125" style="43"/>
    <col min="9740" max="9740" width="14" style="43" customWidth="1"/>
    <col min="9741" max="9987" width="11.42578125" style="43"/>
    <col min="9988" max="9988" width="18" style="43" customWidth="1"/>
    <col min="9989" max="9995" width="11.42578125" style="43"/>
    <col min="9996" max="9996" width="14" style="43" customWidth="1"/>
    <col min="9997" max="10243" width="11.42578125" style="43"/>
    <col min="10244" max="10244" width="18" style="43" customWidth="1"/>
    <col min="10245" max="10251" width="11.42578125" style="43"/>
    <col min="10252" max="10252" width="14" style="43" customWidth="1"/>
    <col min="10253" max="10499" width="11.42578125" style="43"/>
    <col min="10500" max="10500" width="18" style="43" customWidth="1"/>
    <col min="10501" max="10507" width="11.42578125" style="43"/>
    <col min="10508" max="10508" width="14" style="43" customWidth="1"/>
    <col min="10509" max="10755" width="11.42578125" style="43"/>
    <col min="10756" max="10756" width="18" style="43" customWidth="1"/>
    <col min="10757" max="10763" width="11.42578125" style="43"/>
    <col min="10764" max="10764" width="14" style="43" customWidth="1"/>
    <col min="10765" max="11011" width="11.42578125" style="43"/>
    <col min="11012" max="11012" width="18" style="43" customWidth="1"/>
    <col min="11013" max="11019" width="11.42578125" style="43"/>
    <col min="11020" max="11020" width="14" style="43" customWidth="1"/>
    <col min="11021" max="11267" width="11.42578125" style="43"/>
    <col min="11268" max="11268" width="18" style="43" customWidth="1"/>
    <col min="11269" max="11275" width="11.42578125" style="43"/>
    <col min="11276" max="11276" width="14" style="43" customWidth="1"/>
    <col min="11277" max="11523" width="11.42578125" style="43"/>
    <col min="11524" max="11524" width="18" style="43" customWidth="1"/>
    <col min="11525" max="11531" width="11.42578125" style="43"/>
    <col min="11532" max="11532" width="14" style="43" customWidth="1"/>
    <col min="11533" max="11779" width="11.42578125" style="43"/>
    <col min="11780" max="11780" width="18" style="43" customWidth="1"/>
    <col min="11781" max="11787" width="11.42578125" style="43"/>
    <col min="11788" max="11788" width="14" style="43" customWidth="1"/>
    <col min="11789" max="12035" width="11.42578125" style="43"/>
    <col min="12036" max="12036" width="18" style="43" customWidth="1"/>
    <col min="12037" max="12043" width="11.42578125" style="43"/>
    <col min="12044" max="12044" width="14" style="43" customWidth="1"/>
    <col min="12045" max="12291" width="11.42578125" style="43"/>
    <col min="12292" max="12292" width="18" style="43" customWidth="1"/>
    <col min="12293" max="12299" width="11.42578125" style="43"/>
    <col min="12300" max="12300" width="14" style="43" customWidth="1"/>
    <col min="12301" max="12547" width="11.42578125" style="43"/>
    <col min="12548" max="12548" width="18" style="43" customWidth="1"/>
    <col min="12549" max="12555" width="11.42578125" style="43"/>
    <col min="12556" max="12556" width="14" style="43" customWidth="1"/>
    <col min="12557" max="12803" width="11.42578125" style="43"/>
    <col min="12804" max="12804" width="18" style="43" customWidth="1"/>
    <col min="12805" max="12811" width="11.42578125" style="43"/>
    <col min="12812" max="12812" width="14" style="43" customWidth="1"/>
    <col min="12813" max="13059" width="11.42578125" style="43"/>
    <col min="13060" max="13060" width="18" style="43" customWidth="1"/>
    <col min="13061" max="13067" width="11.42578125" style="43"/>
    <col min="13068" max="13068" width="14" style="43" customWidth="1"/>
    <col min="13069" max="13315" width="11.42578125" style="43"/>
    <col min="13316" max="13316" width="18" style="43" customWidth="1"/>
    <col min="13317" max="13323" width="11.42578125" style="43"/>
    <col min="13324" max="13324" width="14" style="43" customWidth="1"/>
    <col min="13325" max="13571" width="11.42578125" style="43"/>
    <col min="13572" max="13572" width="18" style="43" customWidth="1"/>
    <col min="13573" max="13579" width="11.42578125" style="43"/>
    <col min="13580" max="13580" width="14" style="43" customWidth="1"/>
    <col min="13581" max="13827" width="11.42578125" style="43"/>
    <col min="13828" max="13828" width="18" style="43" customWidth="1"/>
    <col min="13829" max="13835" width="11.42578125" style="43"/>
    <col min="13836" max="13836" width="14" style="43" customWidth="1"/>
    <col min="13837" max="14083" width="11.42578125" style="43"/>
    <col min="14084" max="14084" width="18" style="43" customWidth="1"/>
    <col min="14085" max="14091" width="11.42578125" style="43"/>
    <col min="14092" max="14092" width="14" style="43" customWidth="1"/>
    <col min="14093" max="14339" width="11.42578125" style="43"/>
    <col min="14340" max="14340" width="18" style="43" customWidth="1"/>
    <col min="14341" max="14347" width="11.42578125" style="43"/>
    <col min="14348" max="14348" width="14" style="43" customWidth="1"/>
    <col min="14349" max="14595" width="11.42578125" style="43"/>
    <col min="14596" max="14596" width="18" style="43" customWidth="1"/>
    <col min="14597" max="14603" width="11.42578125" style="43"/>
    <col min="14604" max="14604" width="14" style="43" customWidth="1"/>
    <col min="14605" max="14851" width="11.42578125" style="43"/>
    <col min="14852" max="14852" width="18" style="43" customWidth="1"/>
    <col min="14853" max="14859" width="11.42578125" style="43"/>
    <col min="14860" max="14860" width="14" style="43" customWidth="1"/>
    <col min="14861" max="15107" width="11.42578125" style="43"/>
    <col min="15108" max="15108" width="18" style="43" customWidth="1"/>
    <col min="15109" max="15115" width="11.42578125" style="43"/>
    <col min="15116" max="15116" width="14" style="43" customWidth="1"/>
    <col min="15117" max="15363" width="11.42578125" style="43"/>
    <col min="15364" max="15364" width="18" style="43" customWidth="1"/>
    <col min="15365" max="15371" width="11.42578125" style="43"/>
    <col min="15372" max="15372" width="14" style="43" customWidth="1"/>
    <col min="15373" max="15619" width="11.42578125" style="43"/>
    <col min="15620" max="15620" width="18" style="43" customWidth="1"/>
    <col min="15621" max="15627" width="11.42578125" style="43"/>
    <col min="15628" max="15628" width="14" style="43" customWidth="1"/>
    <col min="15629" max="15875" width="11.42578125" style="43"/>
    <col min="15876" max="15876" width="18" style="43" customWidth="1"/>
    <col min="15877" max="15883" width="11.42578125" style="43"/>
    <col min="15884" max="15884" width="14" style="43" customWidth="1"/>
    <col min="15885" max="16131" width="11.42578125" style="43"/>
    <col min="16132" max="16132" width="18" style="43" customWidth="1"/>
    <col min="16133" max="16139" width="11.42578125" style="43"/>
    <col min="16140" max="16140" width="14" style="43" customWidth="1"/>
    <col min="16141" max="16384" width="11.42578125" style="43"/>
  </cols>
  <sheetData>
    <row r="1" spans="2:14" x14ac:dyDescent="0.2">
      <c r="E1" s="43" t="s">
        <v>11</v>
      </c>
      <c r="F1" s="43">
        <v>20</v>
      </c>
    </row>
    <row r="2" spans="2:14" ht="13.5" thickBot="1" x14ac:dyDescent="0.25">
      <c r="E2" s="43" t="s">
        <v>35</v>
      </c>
      <c r="F2" s="43">
        <v>5</v>
      </c>
      <c r="G2" s="44" t="s">
        <v>36</v>
      </c>
    </row>
    <row r="3" spans="2:14" x14ac:dyDescent="0.2">
      <c r="F3" s="43">
        <f>F2*F1</f>
        <v>100</v>
      </c>
      <c r="J3" s="45"/>
      <c r="K3" s="1241" t="s">
        <v>37</v>
      </c>
      <c r="L3" s="1242"/>
      <c r="M3" s="1243" t="s">
        <v>38</v>
      </c>
      <c r="N3" s="1242"/>
    </row>
    <row r="4" spans="2:14" ht="13.5" thickBot="1" x14ac:dyDescent="0.25">
      <c r="J4" s="45"/>
      <c r="K4" s="46" t="s">
        <v>39</v>
      </c>
      <c r="L4" s="47" t="s">
        <v>40</v>
      </c>
      <c r="M4" s="48" t="s">
        <v>41</v>
      </c>
      <c r="N4" s="49" t="s">
        <v>42</v>
      </c>
    </row>
    <row r="5" spans="2:14" x14ac:dyDescent="0.2">
      <c r="B5" s="43" t="s">
        <v>26</v>
      </c>
      <c r="C5" s="43">
        <v>2</v>
      </c>
      <c r="D5" s="43" t="s">
        <v>43</v>
      </c>
      <c r="E5" s="43" t="s">
        <v>41</v>
      </c>
      <c r="F5" s="50">
        <v>0.41666666666666669</v>
      </c>
      <c r="J5" s="51" t="str">
        <f>B5</f>
        <v>Statique</v>
      </c>
      <c r="K5" s="52">
        <f>C8</f>
        <v>8</v>
      </c>
      <c r="L5" s="53">
        <f>C7</f>
        <v>5</v>
      </c>
      <c r="M5" s="54">
        <f>F5</f>
        <v>0.41666666666666669</v>
      </c>
      <c r="N5" s="55">
        <f>F6</f>
        <v>0.5</v>
      </c>
    </row>
    <row r="6" spans="2:14" x14ac:dyDescent="0.2">
      <c r="C6" s="43">
        <f>C5*F$1</f>
        <v>40</v>
      </c>
      <c r="D6" s="43" t="s">
        <v>35</v>
      </c>
      <c r="E6" s="43" t="s">
        <v>42</v>
      </c>
      <c r="F6" s="50">
        <f>+F5+(C9*C8)</f>
        <v>0.5</v>
      </c>
      <c r="J6" s="56" t="str">
        <f>B11</f>
        <v>Dynamique</v>
      </c>
      <c r="K6" s="57">
        <f>C14</f>
        <v>10</v>
      </c>
      <c r="L6" s="58">
        <f>C13</f>
        <v>4</v>
      </c>
      <c r="M6" s="59">
        <f>F11</f>
        <v>0.51041666666666663</v>
      </c>
      <c r="N6" s="60">
        <f>F12</f>
        <v>0.57986111111111105</v>
      </c>
    </row>
    <row r="7" spans="2:14" x14ac:dyDescent="0.2">
      <c r="C7" s="61">
        <v>5</v>
      </c>
      <c r="D7" s="43" t="s">
        <v>44</v>
      </c>
      <c r="F7" s="50"/>
      <c r="J7" s="56" t="str">
        <f>B17</f>
        <v>Sans palme</v>
      </c>
      <c r="K7" s="57">
        <f>C20</f>
        <v>10</v>
      </c>
      <c r="L7" s="58">
        <f>C19</f>
        <v>4</v>
      </c>
      <c r="M7" s="59">
        <f>F17</f>
        <v>0.59027777777777768</v>
      </c>
      <c r="N7" s="60">
        <f>F18</f>
        <v>0.6597222222222221</v>
      </c>
    </row>
    <row r="8" spans="2:14" x14ac:dyDescent="0.2">
      <c r="C8" s="43">
        <f>C6/C7</f>
        <v>8</v>
      </c>
      <c r="D8" s="43" t="s">
        <v>45</v>
      </c>
      <c r="J8" s="56" t="str">
        <f>B23</f>
        <v>Speed</v>
      </c>
      <c r="K8" s="57">
        <f>C26</f>
        <v>5</v>
      </c>
      <c r="L8" s="58">
        <f>C25</f>
        <v>8</v>
      </c>
      <c r="M8" s="59">
        <f>F23</f>
        <v>0.67013888888888873</v>
      </c>
      <c r="N8" s="60">
        <f>F24</f>
        <v>0.70486111111111094</v>
      </c>
    </row>
    <row r="9" spans="2:14" x14ac:dyDescent="0.2">
      <c r="C9" s="62">
        <v>1.0416666666666666E-2</v>
      </c>
      <c r="D9" s="43" t="s">
        <v>46</v>
      </c>
      <c r="J9" s="56" t="str">
        <f>B29</f>
        <v>16x50</v>
      </c>
      <c r="K9" s="57">
        <f>C32</f>
        <v>5</v>
      </c>
      <c r="L9" s="58">
        <f>C31</f>
        <v>8</v>
      </c>
      <c r="M9" s="59">
        <f>F29</f>
        <v>0.71527777777777757</v>
      </c>
      <c r="N9" s="60">
        <f>F30</f>
        <v>0.78472222222222199</v>
      </c>
    </row>
    <row r="10" spans="2:14" ht="13.5" thickBot="1" x14ac:dyDescent="0.25">
      <c r="B10" s="43" t="s">
        <v>47</v>
      </c>
      <c r="C10" s="50">
        <v>1.0416666666666666E-2</v>
      </c>
      <c r="J10" s="63" t="str">
        <f>B36</f>
        <v>Relai 9*50</v>
      </c>
      <c r="K10" s="64">
        <f>C38</f>
        <v>2.5</v>
      </c>
      <c r="L10" s="65">
        <f>C37*C35</f>
        <v>24</v>
      </c>
      <c r="M10" s="66">
        <f>F35</f>
        <v>0.79513888888888862</v>
      </c>
      <c r="N10" s="67">
        <f>F36</f>
        <v>0.82986111111111083</v>
      </c>
    </row>
    <row r="11" spans="2:14" x14ac:dyDescent="0.2">
      <c r="B11" s="43" t="s">
        <v>48</v>
      </c>
      <c r="C11" s="43">
        <v>2</v>
      </c>
      <c r="D11" s="43" t="s">
        <v>43</v>
      </c>
      <c r="E11" s="43" t="s">
        <v>41</v>
      </c>
      <c r="F11" s="50">
        <f>F6+C10</f>
        <v>0.51041666666666663</v>
      </c>
    </row>
    <row r="12" spans="2:14" x14ac:dyDescent="0.2">
      <c r="C12" s="43">
        <f>C11*F$1</f>
        <v>40</v>
      </c>
      <c r="D12" s="43" t="s">
        <v>35</v>
      </c>
      <c r="E12" s="43" t="s">
        <v>42</v>
      </c>
      <c r="F12" s="50">
        <f>F11+C14*C15</f>
        <v>0.57986111111111105</v>
      </c>
    </row>
    <row r="13" spans="2:14" x14ac:dyDescent="0.2">
      <c r="C13" s="61">
        <v>4</v>
      </c>
      <c r="D13" s="43" t="s">
        <v>44</v>
      </c>
      <c r="F13" s="50"/>
    </row>
    <row r="14" spans="2:14" x14ac:dyDescent="0.2">
      <c r="C14" s="43">
        <f>C12/C13</f>
        <v>10</v>
      </c>
      <c r="D14" s="43" t="s">
        <v>45</v>
      </c>
    </row>
    <row r="15" spans="2:14" x14ac:dyDescent="0.2">
      <c r="C15" s="62">
        <v>6.9444444444444441E-3</v>
      </c>
      <c r="D15" s="43" t="s">
        <v>46</v>
      </c>
    </row>
    <row r="16" spans="2:14" x14ac:dyDescent="0.2">
      <c r="B16" s="43" t="s">
        <v>47</v>
      </c>
      <c r="C16" s="50">
        <v>1.0416666666666666E-2</v>
      </c>
    </row>
    <row r="17" spans="2:6" x14ac:dyDescent="0.2">
      <c r="B17" s="43" t="s">
        <v>49</v>
      </c>
      <c r="C17" s="43">
        <v>2</v>
      </c>
      <c r="D17" s="43" t="s">
        <v>43</v>
      </c>
      <c r="E17" s="43" t="s">
        <v>41</v>
      </c>
      <c r="F17" s="50">
        <f>C16+F12</f>
        <v>0.59027777777777768</v>
      </c>
    </row>
    <row r="18" spans="2:6" x14ac:dyDescent="0.2">
      <c r="C18" s="43">
        <f>C17*F$1</f>
        <v>40</v>
      </c>
      <c r="D18" s="43" t="s">
        <v>35</v>
      </c>
      <c r="E18" s="43" t="s">
        <v>42</v>
      </c>
      <c r="F18" s="50">
        <f>F17+C20*C21</f>
        <v>0.6597222222222221</v>
      </c>
    </row>
    <row r="19" spans="2:6" x14ac:dyDescent="0.2">
      <c r="C19" s="68">
        <f>+C13</f>
        <v>4</v>
      </c>
      <c r="D19" s="43" t="s">
        <v>44</v>
      </c>
      <c r="F19" s="50"/>
    </row>
    <row r="20" spans="2:6" x14ac:dyDescent="0.2">
      <c r="C20" s="43">
        <f>C18/C19</f>
        <v>10</v>
      </c>
      <c r="D20" s="43" t="s">
        <v>45</v>
      </c>
    </row>
    <row r="21" spans="2:6" x14ac:dyDescent="0.2">
      <c r="C21" s="62">
        <v>6.9444444444444441E-3</v>
      </c>
      <c r="D21" s="43" t="s">
        <v>46</v>
      </c>
    </row>
    <row r="22" spans="2:6" x14ac:dyDescent="0.2">
      <c r="B22" s="43" t="s">
        <v>47</v>
      </c>
      <c r="C22" s="50">
        <v>1.0416666666666666E-2</v>
      </c>
    </row>
    <row r="23" spans="2:6" x14ac:dyDescent="0.2">
      <c r="B23" s="43" t="s">
        <v>50</v>
      </c>
      <c r="C23" s="43">
        <v>2</v>
      </c>
      <c r="D23" s="43" t="s">
        <v>43</v>
      </c>
      <c r="E23" s="43" t="s">
        <v>41</v>
      </c>
      <c r="F23" s="50">
        <f>F18+C22</f>
        <v>0.67013888888888873</v>
      </c>
    </row>
    <row r="24" spans="2:6" x14ac:dyDescent="0.2">
      <c r="C24" s="43">
        <f>C23*F$1</f>
        <v>40</v>
      </c>
      <c r="D24" s="43" t="s">
        <v>35</v>
      </c>
      <c r="E24" s="43" t="s">
        <v>42</v>
      </c>
      <c r="F24" s="50">
        <f>F23+C26*C27</f>
        <v>0.70486111111111094</v>
      </c>
    </row>
    <row r="25" spans="2:6" x14ac:dyDescent="0.2">
      <c r="C25" s="61">
        <v>8</v>
      </c>
      <c r="D25" s="43" t="s">
        <v>44</v>
      </c>
      <c r="F25" s="50"/>
    </row>
    <row r="26" spans="2:6" x14ac:dyDescent="0.2">
      <c r="C26" s="43">
        <f>C24/C25</f>
        <v>5</v>
      </c>
      <c r="D26" s="43" t="s">
        <v>45</v>
      </c>
    </row>
    <row r="27" spans="2:6" x14ac:dyDescent="0.2">
      <c r="C27" s="62">
        <v>6.9444444444444441E-3</v>
      </c>
      <c r="D27" s="43" t="s">
        <v>46</v>
      </c>
    </row>
    <row r="28" spans="2:6" x14ac:dyDescent="0.2">
      <c r="B28" s="43" t="s">
        <v>47</v>
      </c>
      <c r="C28" s="50">
        <v>1.0416666666666666E-2</v>
      </c>
    </row>
    <row r="29" spans="2:6" x14ac:dyDescent="0.2">
      <c r="B29" s="43" t="s">
        <v>51</v>
      </c>
      <c r="C29" s="43">
        <v>2</v>
      </c>
      <c r="D29" s="43" t="s">
        <v>43</v>
      </c>
      <c r="E29" s="43" t="s">
        <v>41</v>
      </c>
      <c r="F29" s="50">
        <f>F24+C28</f>
        <v>0.71527777777777757</v>
      </c>
    </row>
    <row r="30" spans="2:6" x14ac:dyDescent="0.2">
      <c r="C30" s="43">
        <f>C29*F$1</f>
        <v>40</v>
      </c>
      <c r="D30" s="43" t="s">
        <v>35</v>
      </c>
      <c r="E30" s="43" t="s">
        <v>42</v>
      </c>
      <c r="F30" s="50">
        <f>F29+C32*C33</f>
        <v>0.78472222222222199</v>
      </c>
    </row>
    <row r="31" spans="2:6" x14ac:dyDescent="0.2">
      <c r="C31" s="61">
        <v>8</v>
      </c>
      <c r="D31" s="43" t="s">
        <v>44</v>
      </c>
      <c r="F31" s="50"/>
    </row>
    <row r="32" spans="2:6" x14ac:dyDescent="0.2">
      <c r="C32" s="43">
        <f>C30/C31</f>
        <v>5</v>
      </c>
      <c r="D32" s="43" t="s">
        <v>45</v>
      </c>
    </row>
    <row r="33" spans="2:6" x14ac:dyDescent="0.2">
      <c r="C33" s="62">
        <v>1.3888888888888888E-2</v>
      </c>
      <c r="D33" s="43" t="s">
        <v>46</v>
      </c>
    </row>
    <row r="34" spans="2:6" x14ac:dyDescent="0.2">
      <c r="C34" s="50">
        <v>1.0416666666666666E-2</v>
      </c>
    </row>
    <row r="35" spans="2:6" x14ac:dyDescent="0.2">
      <c r="B35" s="43" t="s">
        <v>52</v>
      </c>
      <c r="C35" s="43">
        <v>3</v>
      </c>
      <c r="D35" s="43" t="s">
        <v>43</v>
      </c>
      <c r="E35" s="43" t="s">
        <v>41</v>
      </c>
      <c r="F35" s="50">
        <f>F30+C34</f>
        <v>0.79513888888888862</v>
      </c>
    </row>
    <row r="36" spans="2:6" x14ac:dyDescent="0.2">
      <c r="B36" s="43" t="s">
        <v>53</v>
      </c>
      <c r="C36" s="43">
        <f>C35*F$1</f>
        <v>60</v>
      </c>
      <c r="D36" s="43" t="s">
        <v>35</v>
      </c>
      <c r="E36" s="43" t="s">
        <v>42</v>
      </c>
      <c r="F36" s="50">
        <f>F35+C38*C39</f>
        <v>0.82986111111111083</v>
      </c>
    </row>
    <row r="37" spans="2:6" x14ac:dyDescent="0.2">
      <c r="C37" s="61">
        <v>8</v>
      </c>
      <c r="D37" s="43" t="s">
        <v>44</v>
      </c>
      <c r="F37" s="50"/>
    </row>
    <row r="38" spans="2:6" x14ac:dyDescent="0.2">
      <c r="C38" s="43">
        <f>C36/3/8</f>
        <v>2.5</v>
      </c>
      <c r="D38" s="43" t="s">
        <v>45</v>
      </c>
    </row>
    <row r="39" spans="2:6" x14ac:dyDescent="0.2">
      <c r="C39" s="62">
        <v>1.3888888888888888E-2</v>
      </c>
      <c r="D39" s="43" t="s">
        <v>46</v>
      </c>
    </row>
    <row r="40" spans="2:6" x14ac:dyDescent="0.2">
      <c r="C40" s="50">
        <v>1.0416666666666666E-2</v>
      </c>
    </row>
  </sheetData>
  <mergeCells count="2">
    <mergeCell ref="K3:L3"/>
    <mergeCell ref="M3:N3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FF0000"/>
  </sheetPr>
  <dimension ref="A1:F72"/>
  <sheetViews>
    <sheetView topLeftCell="A10" workbookViewId="0"/>
  </sheetViews>
  <sheetFormatPr baseColWidth="10" defaultRowHeight="12.75" x14ac:dyDescent="0.2"/>
  <cols>
    <col min="1" max="1" width="17.140625" style="43" customWidth="1"/>
    <col min="2" max="2" width="12.42578125" style="43" customWidth="1"/>
    <col min="3" max="256" width="11.42578125" style="43"/>
    <col min="257" max="257" width="17.140625" style="43" customWidth="1"/>
    <col min="258" max="258" width="12.42578125" style="43" customWidth="1"/>
    <col min="259" max="512" width="11.42578125" style="43"/>
    <col min="513" max="513" width="17.140625" style="43" customWidth="1"/>
    <col min="514" max="514" width="12.42578125" style="43" customWidth="1"/>
    <col min="515" max="768" width="11.42578125" style="43"/>
    <col min="769" max="769" width="17.140625" style="43" customWidth="1"/>
    <col min="770" max="770" width="12.42578125" style="43" customWidth="1"/>
    <col min="771" max="1024" width="11.42578125" style="43"/>
    <col min="1025" max="1025" width="17.140625" style="43" customWidth="1"/>
    <col min="1026" max="1026" width="12.42578125" style="43" customWidth="1"/>
    <col min="1027" max="1280" width="11.42578125" style="43"/>
    <col min="1281" max="1281" width="17.140625" style="43" customWidth="1"/>
    <col min="1282" max="1282" width="12.42578125" style="43" customWidth="1"/>
    <col min="1283" max="1536" width="11.42578125" style="43"/>
    <col min="1537" max="1537" width="17.140625" style="43" customWidth="1"/>
    <col min="1538" max="1538" width="12.42578125" style="43" customWidth="1"/>
    <col min="1539" max="1792" width="11.42578125" style="43"/>
    <col min="1793" max="1793" width="17.140625" style="43" customWidth="1"/>
    <col min="1794" max="1794" width="12.42578125" style="43" customWidth="1"/>
    <col min="1795" max="2048" width="11.42578125" style="43"/>
    <col min="2049" max="2049" width="17.140625" style="43" customWidth="1"/>
    <col min="2050" max="2050" width="12.42578125" style="43" customWidth="1"/>
    <col min="2051" max="2304" width="11.42578125" style="43"/>
    <col min="2305" max="2305" width="17.140625" style="43" customWidth="1"/>
    <col min="2306" max="2306" width="12.42578125" style="43" customWidth="1"/>
    <col min="2307" max="2560" width="11.42578125" style="43"/>
    <col min="2561" max="2561" width="17.140625" style="43" customWidth="1"/>
    <col min="2562" max="2562" width="12.42578125" style="43" customWidth="1"/>
    <col min="2563" max="2816" width="11.42578125" style="43"/>
    <col min="2817" max="2817" width="17.140625" style="43" customWidth="1"/>
    <col min="2818" max="2818" width="12.42578125" style="43" customWidth="1"/>
    <col min="2819" max="3072" width="11.42578125" style="43"/>
    <col min="3073" max="3073" width="17.140625" style="43" customWidth="1"/>
    <col min="3074" max="3074" width="12.42578125" style="43" customWidth="1"/>
    <col min="3075" max="3328" width="11.42578125" style="43"/>
    <col min="3329" max="3329" width="17.140625" style="43" customWidth="1"/>
    <col min="3330" max="3330" width="12.42578125" style="43" customWidth="1"/>
    <col min="3331" max="3584" width="11.42578125" style="43"/>
    <col min="3585" max="3585" width="17.140625" style="43" customWidth="1"/>
    <col min="3586" max="3586" width="12.42578125" style="43" customWidth="1"/>
    <col min="3587" max="3840" width="11.42578125" style="43"/>
    <col min="3841" max="3841" width="17.140625" style="43" customWidth="1"/>
    <col min="3842" max="3842" width="12.42578125" style="43" customWidth="1"/>
    <col min="3843" max="4096" width="11.42578125" style="43"/>
    <col min="4097" max="4097" width="17.140625" style="43" customWidth="1"/>
    <col min="4098" max="4098" width="12.42578125" style="43" customWidth="1"/>
    <col min="4099" max="4352" width="11.42578125" style="43"/>
    <col min="4353" max="4353" width="17.140625" style="43" customWidth="1"/>
    <col min="4354" max="4354" width="12.42578125" style="43" customWidth="1"/>
    <col min="4355" max="4608" width="11.42578125" style="43"/>
    <col min="4609" max="4609" width="17.140625" style="43" customWidth="1"/>
    <col min="4610" max="4610" width="12.42578125" style="43" customWidth="1"/>
    <col min="4611" max="4864" width="11.42578125" style="43"/>
    <col min="4865" max="4865" width="17.140625" style="43" customWidth="1"/>
    <col min="4866" max="4866" width="12.42578125" style="43" customWidth="1"/>
    <col min="4867" max="5120" width="11.42578125" style="43"/>
    <col min="5121" max="5121" width="17.140625" style="43" customWidth="1"/>
    <col min="5122" max="5122" width="12.42578125" style="43" customWidth="1"/>
    <col min="5123" max="5376" width="11.42578125" style="43"/>
    <col min="5377" max="5377" width="17.140625" style="43" customWidth="1"/>
    <col min="5378" max="5378" width="12.42578125" style="43" customWidth="1"/>
    <col min="5379" max="5632" width="11.42578125" style="43"/>
    <col min="5633" max="5633" width="17.140625" style="43" customWidth="1"/>
    <col min="5634" max="5634" width="12.42578125" style="43" customWidth="1"/>
    <col min="5635" max="5888" width="11.42578125" style="43"/>
    <col min="5889" max="5889" width="17.140625" style="43" customWidth="1"/>
    <col min="5890" max="5890" width="12.42578125" style="43" customWidth="1"/>
    <col min="5891" max="6144" width="11.42578125" style="43"/>
    <col min="6145" max="6145" width="17.140625" style="43" customWidth="1"/>
    <col min="6146" max="6146" width="12.42578125" style="43" customWidth="1"/>
    <col min="6147" max="6400" width="11.42578125" style="43"/>
    <col min="6401" max="6401" width="17.140625" style="43" customWidth="1"/>
    <col min="6402" max="6402" width="12.42578125" style="43" customWidth="1"/>
    <col min="6403" max="6656" width="11.42578125" style="43"/>
    <col min="6657" max="6657" width="17.140625" style="43" customWidth="1"/>
    <col min="6658" max="6658" width="12.42578125" style="43" customWidth="1"/>
    <col min="6659" max="6912" width="11.42578125" style="43"/>
    <col min="6913" max="6913" width="17.140625" style="43" customWidth="1"/>
    <col min="6914" max="6914" width="12.42578125" style="43" customWidth="1"/>
    <col min="6915" max="7168" width="11.42578125" style="43"/>
    <col min="7169" max="7169" width="17.140625" style="43" customWidth="1"/>
    <col min="7170" max="7170" width="12.42578125" style="43" customWidth="1"/>
    <col min="7171" max="7424" width="11.42578125" style="43"/>
    <col min="7425" max="7425" width="17.140625" style="43" customWidth="1"/>
    <col min="7426" max="7426" width="12.42578125" style="43" customWidth="1"/>
    <col min="7427" max="7680" width="11.42578125" style="43"/>
    <col min="7681" max="7681" width="17.140625" style="43" customWidth="1"/>
    <col min="7682" max="7682" width="12.42578125" style="43" customWidth="1"/>
    <col min="7683" max="7936" width="11.42578125" style="43"/>
    <col min="7937" max="7937" width="17.140625" style="43" customWidth="1"/>
    <col min="7938" max="7938" width="12.42578125" style="43" customWidth="1"/>
    <col min="7939" max="8192" width="11.42578125" style="43"/>
    <col min="8193" max="8193" width="17.140625" style="43" customWidth="1"/>
    <col min="8194" max="8194" width="12.42578125" style="43" customWidth="1"/>
    <col min="8195" max="8448" width="11.42578125" style="43"/>
    <col min="8449" max="8449" width="17.140625" style="43" customWidth="1"/>
    <col min="8450" max="8450" width="12.42578125" style="43" customWidth="1"/>
    <col min="8451" max="8704" width="11.42578125" style="43"/>
    <col min="8705" max="8705" width="17.140625" style="43" customWidth="1"/>
    <col min="8706" max="8706" width="12.42578125" style="43" customWidth="1"/>
    <col min="8707" max="8960" width="11.42578125" style="43"/>
    <col min="8961" max="8961" width="17.140625" style="43" customWidth="1"/>
    <col min="8962" max="8962" width="12.42578125" style="43" customWidth="1"/>
    <col min="8963" max="9216" width="11.42578125" style="43"/>
    <col min="9217" max="9217" width="17.140625" style="43" customWidth="1"/>
    <col min="9218" max="9218" width="12.42578125" style="43" customWidth="1"/>
    <col min="9219" max="9472" width="11.42578125" style="43"/>
    <col min="9473" max="9473" width="17.140625" style="43" customWidth="1"/>
    <col min="9474" max="9474" width="12.42578125" style="43" customWidth="1"/>
    <col min="9475" max="9728" width="11.42578125" style="43"/>
    <col min="9729" max="9729" width="17.140625" style="43" customWidth="1"/>
    <col min="9730" max="9730" width="12.42578125" style="43" customWidth="1"/>
    <col min="9731" max="9984" width="11.42578125" style="43"/>
    <col min="9985" max="9985" width="17.140625" style="43" customWidth="1"/>
    <col min="9986" max="9986" width="12.42578125" style="43" customWidth="1"/>
    <col min="9987" max="10240" width="11.42578125" style="43"/>
    <col min="10241" max="10241" width="17.140625" style="43" customWidth="1"/>
    <col min="10242" max="10242" width="12.42578125" style="43" customWidth="1"/>
    <col min="10243" max="10496" width="11.42578125" style="43"/>
    <col min="10497" max="10497" width="17.140625" style="43" customWidth="1"/>
    <col min="10498" max="10498" width="12.42578125" style="43" customWidth="1"/>
    <col min="10499" max="10752" width="11.42578125" style="43"/>
    <col min="10753" max="10753" width="17.140625" style="43" customWidth="1"/>
    <col min="10754" max="10754" width="12.42578125" style="43" customWidth="1"/>
    <col min="10755" max="11008" width="11.42578125" style="43"/>
    <col min="11009" max="11009" width="17.140625" style="43" customWidth="1"/>
    <col min="11010" max="11010" width="12.42578125" style="43" customWidth="1"/>
    <col min="11011" max="11264" width="11.42578125" style="43"/>
    <col min="11265" max="11265" width="17.140625" style="43" customWidth="1"/>
    <col min="11266" max="11266" width="12.42578125" style="43" customWidth="1"/>
    <col min="11267" max="11520" width="11.42578125" style="43"/>
    <col min="11521" max="11521" width="17.140625" style="43" customWidth="1"/>
    <col min="11522" max="11522" width="12.42578125" style="43" customWidth="1"/>
    <col min="11523" max="11776" width="11.42578125" style="43"/>
    <col min="11777" max="11777" width="17.140625" style="43" customWidth="1"/>
    <col min="11778" max="11778" width="12.42578125" style="43" customWidth="1"/>
    <col min="11779" max="12032" width="11.42578125" style="43"/>
    <col min="12033" max="12033" width="17.140625" style="43" customWidth="1"/>
    <col min="12034" max="12034" width="12.42578125" style="43" customWidth="1"/>
    <col min="12035" max="12288" width="11.42578125" style="43"/>
    <col min="12289" max="12289" width="17.140625" style="43" customWidth="1"/>
    <col min="12290" max="12290" width="12.42578125" style="43" customWidth="1"/>
    <col min="12291" max="12544" width="11.42578125" style="43"/>
    <col min="12545" max="12545" width="17.140625" style="43" customWidth="1"/>
    <col min="12546" max="12546" width="12.42578125" style="43" customWidth="1"/>
    <col min="12547" max="12800" width="11.42578125" style="43"/>
    <col min="12801" max="12801" width="17.140625" style="43" customWidth="1"/>
    <col min="12802" max="12802" width="12.42578125" style="43" customWidth="1"/>
    <col min="12803" max="13056" width="11.42578125" style="43"/>
    <col min="13057" max="13057" width="17.140625" style="43" customWidth="1"/>
    <col min="13058" max="13058" width="12.42578125" style="43" customWidth="1"/>
    <col min="13059" max="13312" width="11.42578125" style="43"/>
    <col min="13313" max="13313" width="17.140625" style="43" customWidth="1"/>
    <col min="13314" max="13314" width="12.42578125" style="43" customWidth="1"/>
    <col min="13315" max="13568" width="11.42578125" style="43"/>
    <col min="13569" max="13569" width="17.140625" style="43" customWidth="1"/>
    <col min="13570" max="13570" width="12.42578125" style="43" customWidth="1"/>
    <col min="13571" max="13824" width="11.42578125" style="43"/>
    <col min="13825" max="13825" width="17.140625" style="43" customWidth="1"/>
    <col min="13826" max="13826" width="12.42578125" style="43" customWidth="1"/>
    <col min="13827" max="14080" width="11.42578125" style="43"/>
    <col min="14081" max="14081" width="17.140625" style="43" customWidth="1"/>
    <col min="14082" max="14082" width="12.42578125" style="43" customWidth="1"/>
    <col min="14083" max="14336" width="11.42578125" style="43"/>
    <col min="14337" max="14337" width="17.140625" style="43" customWidth="1"/>
    <col min="14338" max="14338" width="12.42578125" style="43" customWidth="1"/>
    <col min="14339" max="14592" width="11.42578125" style="43"/>
    <col min="14593" max="14593" width="17.140625" style="43" customWidth="1"/>
    <col min="14594" max="14594" width="12.42578125" style="43" customWidth="1"/>
    <col min="14595" max="14848" width="11.42578125" style="43"/>
    <col min="14849" max="14849" width="17.140625" style="43" customWidth="1"/>
    <col min="14850" max="14850" width="12.42578125" style="43" customWidth="1"/>
    <col min="14851" max="15104" width="11.42578125" style="43"/>
    <col min="15105" max="15105" width="17.140625" style="43" customWidth="1"/>
    <col min="15106" max="15106" width="12.42578125" style="43" customWidth="1"/>
    <col min="15107" max="15360" width="11.42578125" style="43"/>
    <col min="15361" max="15361" width="17.140625" style="43" customWidth="1"/>
    <col min="15362" max="15362" width="12.42578125" style="43" customWidth="1"/>
    <col min="15363" max="15616" width="11.42578125" style="43"/>
    <col min="15617" max="15617" width="17.140625" style="43" customWidth="1"/>
    <col min="15618" max="15618" width="12.42578125" style="43" customWidth="1"/>
    <col min="15619" max="15872" width="11.42578125" style="43"/>
    <col min="15873" max="15873" width="17.140625" style="43" customWidth="1"/>
    <col min="15874" max="15874" width="12.42578125" style="43" customWidth="1"/>
    <col min="15875" max="16128" width="11.42578125" style="43"/>
    <col min="16129" max="16129" width="17.140625" style="43" customWidth="1"/>
    <col min="16130" max="16130" width="12.42578125" style="43" customWidth="1"/>
    <col min="16131" max="16384" width="11.42578125" style="43"/>
  </cols>
  <sheetData>
    <row r="1" spans="1:6" ht="13.5" thickBot="1" x14ac:dyDescent="0.25">
      <c r="C1" s="1247" t="s">
        <v>26</v>
      </c>
      <c r="D1" s="1248"/>
      <c r="E1" s="69" t="s">
        <v>54</v>
      </c>
      <c r="F1" s="70" t="s">
        <v>33</v>
      </c>
    </row>
    <row r="2" spans="1:6" ht="14.25" thickTop="1" thickBot="1" x14ac:dyDescent="0.25">
      <c r="A2" s="43" t="s">
        <v>55</v>
      </c>
      <c r="C2" s="1249">
        <v>0.4</v>
      </c>
      <c r="D2" s="1250"/>
      <c r="E2" s="71">
        <v>0.75</v>
      </c>
      <c r="F2" s="72">
        <v>0.95</v>
      </c>
    </row>
    <row r="3" spans="1:6" x14ac:dyDescent="0.2">
      <c r="A3" s="73" t="s">
        <v>56</v>
      </c>
      <c r="B3" s="73" t="s">
        <v>57</v>
      </c>
      <c r="C3" s="74">
        <v>8.0439814814814818E-3</v>
      </c>
      <c r="D3" s="75">
        <f>C3*60*24*60</f>
        <v>695</v>
      </c>
      <c r="E3" s="75">
        <v>286</v>
      </c>
      <c r="F3" s="76">
        <v>250</v>
      </c>
    </row>
    <row r="4" spans="1:6" ht="13.5" thickBot="1" x14ac:dyDescent="0.25">
      <c r="A4" s="77"/>
      <c r="B4" s="77" t="s">
        <v>58</v>
      </c>
      <c r="C4" s="78"/>
      <c r="D4" s="79">
        <f>D3*C$2</f>
        <v>278</v>
      </c>
      <c r="E4" s="79">
        <f>E3*E$2</f>
        <v>214.5</v>
      </c>
      <c r="F4" s="80">
        <f>F3*F$2</f>
        <v>237.5</v>
      </c>
    </row>
    <row r="5" spans="1:6" x14ac:dyDescent="0.2">
      <c r="A5" s="73" t="s">
        <v>59</v>
      </c>
      <c r="B5" s="73" t="s">
        <v>57</v>
      </c>
      <c r="C5" s="81">
        <v>4.8611111111111112E-3</v>
      </c>
      <c r="D5" s="75">
        <f>C5*60*24*60</f>
        <v>420</v>
      </c>
      <c r="E5" s="75">
        <v>200</v>
      </c>
      <c r="F5" s="76">
        <v>150</v>
      </c>
    </row>
    <row r="6" spans="1:6" ht="13.5" thickBot="1" x14ac:dyDescent="0.25">
      <c r="A6" s="77"/>
      <c r="B6" s="77" t="s">
        <v>58</v>
      </c>
      <c r="C6" s="78"/>
      <c r="D6" s="79">
        <f>D5*C$2</f>
        <v>168</v>
      </c>
      <c r="E6" s="79">
        <f>E5*E$2</f>
        <v>150</v>
      </c>
      <c r="F6" s="80">
        <f>F5*F$2</f>
        <v>142.5</v>
      </c>
    </row>
    <row r="8" spans="1:6" ht="13.5" thickBot="1" x14ac:dyDescent="0.25"/>
    <row r="9" spans="1:6" x14ac:dyDescent="0.2">
      <c r="B9" s="1244" t="s">
        <v>60</v>
      </c>
      <c r="C9" s="82" t="s">
        <v>26</v>
      </c>
      <c r="D9" s="83">
        <v>5.5555555555555558E-3</v>
      </c>
      <c r="E9" s="84">
        <f>D9*24*60*60*C$2</f>
        <v>192</v>
      </c>
    </row>
    <row r="10" spans="1:6" x14ac:dyDescent="0.2">
      <c r="B10" s="1245"/>
      <c r="C10" s="85" t="s">
        <v>48</v>
      </c>
      <c r="D10" s="86">
        <v>0</v>
      </c>
      <c r="E10" s="87">
        <f>D10*E$2</f>
        <v>0</v>
      </c>
    </row>
    <row r="11" spans="1:6" ht="13.5" thickBot="1" x14ac:dyDescent="0.25">
      <c r="B11" s="1245"/>
      <c r="C11" s="88" t="s">
        <v>33</v>
      </c>
      <c r="D11" s="89">
        <v>0</v>
      </c>
      <c r="E11" s="90">
        <f>D11*F$2</f>
        <v>0</v>
      </c>
    </row>
    <row r="12" spans="1:6" ht="14.25" thickTop="1" thickBot="1" x14ac:dyDescent="0.25">
      <c r="B12" s="1245"/>
      <c r="C12" s="91" t="s">
        <v>61</v>
      </c>
      <c r="D12" s="92"/>
      <c r="E12" s="93">
        <f>SUM(E9:E11)</f>
        <v>192</v>
      </c>
    </row>
    <row r="13" spans="1:6" x14ac:dyDescent="0.2">
      <c r="B13" s="1245"/>
      <c r="C13" s="94" t="s">
        <v>26</v>
      </c>
      <c r="D13" s="95">
        <v>0</v>
      </c>
      <c r="E13" s="96">
        <f>D13*24*60*60*C$2</f>
        <v>0</v>
      </c>
    </row>
    <row r="14" spans="1:6" x14ac:dyDescent="0.2">
      <c r="B14" s="1245"/>
      <c r="C14" s="97" t="s">
        <v>48</v>
      </c>
      <c r="D14" s="98">
        <v>250</v>
      </c>
      <c r="E14" s="87">
        <f>D14*E$2</f>
        <v>187.5</v>
      </c>
    </row>
    <row r="15" spans="1:6" ht="13.5" thickBot="1" x14ac:dyDescent="0.25">
      <c r="B15" s="1245"/>
      <c r="C15" s="88" t="s">
        <v>33</v>
      </c>
      <c r="D15" s="89">
        <v>0</v>
      </c>
      <c r="E15" s="90">
        <f>D15*F$2</f>
        <v>0</v>
      </c>
    </row>
    <row r="16" spans="1:6" ht="14.25" thickTop="1" thickBot="1" x14ac:dyDescent="0.25">
      <c r="B16" s="1245"/>
      <c r="C16" s="99" t="s">
        <v>61</v>
      </c>
      <c r="D16" s="100"/>
      <c r="E16" s="101">
        <f>SUM(E13:E15)</f>
        <v>187.5</v>
      </c>
    </row>
    <row r="17" spans="2:5" x14ac:dyDescent="0.2">
      <c r="B17" s="1245"/>
      <c r="C17" s="102" t="s">
        <v>26</v>
      </c>
      <c r="D17" s="103">
        <v>0</v>
      </c>
      <c r="E17" s="84">
        <f>D17*24*60*60*C$2</f>
        <v>0</v>
      </c>
    </row>
    <row r="18" spans="2:5" x14ac:dyDescent="0.2">
      <c r="B18" s="1245"/>
      <c r="C18" s="85" t="s">
        <v>48</v>
      </c>
      <c r="D18" s="86">
        <v>0</v>
      </c>
      <c r="E18" s="87">
        <f>D18*E$2</f>
        <v>0</v>
      </c>
    </row>
    <row r="19" spans="2:5" ht="13.5" thickBot="1" x14ac:dyDescent="0.25">
      <c r="B19" s="1245"/>
      <c r="C19" s="104" t="s">
        <v>33</v>
      </c>
      <c r="D19" s="105">
        <v>200</v>
      </c>
      <c r="E19" s="90">
        <f>D19*F$2</f>
        <v>190</v>
      </c>
    </row>
    <row r="20" spans="2:5" ht="14.25" thickTop="1" thickBot="1" x14ac:dyDescent="0.25">
      <c r="B20" s="1246"/>
      <c r="C20" s="91" t="s">
        <v>61</v>
      </c>
      <c r="D20" s="92"/>
      <c r="E20" s="93">
        <f>SUM(E17:E19)</f>
        <v>190</v>
      </c>
    </row>
    <row r="21" spans="2:5" s="106" customFormat="1" ht="13.5" thickBot="1" x14ac:dyDescent="0.25">
      <c r="E21" s="107"/>
    </row>
    <row r="22" spans="2:5" x14ac:dyDescent="0.2">
      <c r="B22" s="1244" t="s">
        <v>62</v>
      </c>
      <c r="C22" s="102" t="s">
        <v>26</v>
      </c>
      <c r="D22" s="103">
        <v>5.2083333333333333E-4</v>
      </c>
      <c r="E22" s="84">
        <f>D22*24*60*60*C$2</f>
        <v>18</v>
      </c>
    </row>
    <row r="23" spans="2:5" x14ac:dyDescent="0.2">
      <c r="B23" s="1245"/>
      <c r="C23" s="85" t="s">
        <v>48</v>
      </c>
      <c r="D23" s="86">
        <v>25</v>
      </c>
      <c r="E23" s="87">
        <f>D23*E$2</f>
        <v>18.75</v>
      </c>
    </row>
    <row r="24" spans="2:5" ht="13.5" thickBot="1" x14ac:dyDescent="0.25">
      <c r="B24" s="1245"/>
      <c r="C24" s="88" t="s">
        <v>33</v>
      </c>
      <c r="D24" s="89"/>
      <c r="E24" s="90">
        <f>D24*F$2</f>
        <v>0</v>
      </c>
    </row>
    <row r="25" spans="2:5" ht="14.25" thickTop="1" thickBot="1" x14ac:dyDescent="0.25">
      <c r="B25" s="1245"/>
      <c r="C25" s="91" t="s">
        <v>61</v>
      </c>
      <c r="D25" s="92"/>
      <c r="E25" s="93">
        <f>SUM(E22:E24)</f>
        <v>36.75</v>
      </c>
    </row>
    <row r="26" spans="2:5" x14ac:dyDescent="0.2">
      <c r="B26" s="1245"/>
      <c r="C26" s="94" t="s">
        <v>26</v>
      </c>
      <c r="D26" s="95">
        <v>5.2083333333333333E-4</v>
      </c>
      <c r="E26" s="96">
        <f>D26*24*60*60*C$2</f>
        <v>18</v>
      </c>
    </row>
    <row r="27" spans="2:5" x14ac:dyDescent="0.2">
      <c r="B27" s="1245"/>
      <c r="C27" s="85" t="s">
        <v>48</v>
      </c>
      <c r="D27" s="86"/>
      <c r="E27" s="87">
        <f>D27*E$2</f>
        <v>0</v>
      </c>
    </row>
    <row r="28" spans="2:5" ht="13.5" thickBot="1" x14ac:dyDescent="0.25">
      <c r="B28" s="1245"/>
      <c r="C28" s="88" t="s">
        <v>33</v>
      </c>
      <c r="D28" s="89">
        <v>20</v>
      </c>
      <c r="E28" s="90">
        <f>D28*F$2</f>
        <v>19</v>
      </c>
    </row>
    <row r="29" spans="2:5" ht="14.25" thickTop="1" thickBot="1" x14ac:dyDescent="0.25">
      <c r="B29" s="1245"/>
      <c r="C29" s="99" t="s">
        <v>61</v>
      </c>
      <c r="D29" s="100"/>
      <c r="E29" s="101">
        <f>SUM(E26:E28)</f>
        <v>37</v>
      </c>
    </row>
    <row r="30" spans="2:5" x14ac:dyDescent="0.2">
      <c r="B30" s="1245"/>
      <c r="C30" s="102" t="s">
        <v>26</v>
      </c>
      <c r="D30" s="103"/>
      <c r="E30" s="84">
        <f>D30*24*60*60*C$2</f>
        <v>0</v>
      </c>
    </row>
    <row r="31" spans="2:5" x14ac:dyDescent="0.2">
      <c r="B31" s="1245"/>
      <c r="C31" s="85" t="s">
        <v>48</v>
      </c>
      <c r="D31" s="86"/>
      <c r="E31" s="87">
        <f>D31*E$2</f>
        <v>0</v>
      </c>
    </row>
    <row r="32" spans="2:5" ht="13.5" thickBot="1" x14ac:dyDescent="0.25">
      <c r="B32" s="1245"/>
      <c r="C32" s="88" t="s">
        <v>33</v>
      </c>
      <c r="D32" s="89"/>
      <c r="E32" s="90">
        <f>D32*F$2</f>
        <v>0</v>
      </c>
    </row>
    <row r="33" spans="2:5" ht="14.25" thickTop="1" thickBot="1" x14ac:dyDescent="0.25">
      <c r="B33" s="1246"/>
      <c r="C33" s="91" t="s">
        <v>61</v>
      </c>
      <c r="D33" s="92"/>
      <c r="E33" s="93">
        <f>SUM(E30:E32)</f>
        <v>0</v>
      </c>
    </row>
    <row r="34" spans="2:5" s="106" customFormat="1" ht="13.5" thickBot="1" x14ac:dyDescent="0.25">
      <c r="E34" s="107"/>
    </row>
    <row r="35" spans="2:5" x14ac:dyDescent="0.2">
      <c r="B35" s="1244" t="s">
        <v>63</v>
      </c>
      <c r="C35" s="102" t="s">
        <v>26</v>
      </c>
      <c r="D35" s="103">
        <v>3.472222222222222E-3</v>
      </c>
      <c r="E35" s="84">
        <f>D35*24*60*60*C$2</f>
        <v>120</v>
      </c>
    </row>
    <row r="36" spans="2:5" x14ac:dyDescent="0.2">
      <c r="B36" s="1245"/>
      <c r="C36" s="85" t="s">
        <v>48</v>
      </c>
      <c r="D36" s="86">
        <v>75</v>
      </c>
      <c r="E36" s="87">
        <f>D36*E$2</f>
        <v>56.25</v>
      </c>
    </row>
    <row r="37" spans="2:5" ht="13.5" thickBot="1" x14ac:dyDescent="0.25">
      <c r="B37" s="1245"/>
      <c r="C37" s="88" t="s">
        <v>33</v>
      </c>
      <c r="D37" s="89"/>
      <c r="E37" s="90">
        <f>D37*F$2</f>
        <v>0</v>
      </c>
    </row>
    <row r="38" spans="2:5" ht="14.25" thickTop="1" thickBot="1" x14ac:dyDescent="0.25">
      <c r="B38" s="1245"/>
      <c r="C38" s="91" t="s">
        <v>61</v>
      </c>
      <c r="D38" s="92"/>
      <c r="E38" s="93">
        <f>SUM(E35:E37)</f>
        <v>176.25</v>
      </c>
    </row>
    <row r="39" spans="2:5" x14ac:dyDescent="0.2">
      <c r="B39" s="1245"/>
      <c r="C39" s="94" t="s">
        <v>26</v>
      </c>
      <c r="D39" s="95">
        <v>4.1666666666666666E-3</v>
      </c>
      <c r="E39" s="96">
        <f>D39*24*60*60*C$2</f>
        <v>144</v>
      </c>
    </row>
    <row r="40" spans="2:5" x14ac:dyDescent="0.2">
      <c r="B40" s="1245"/>
      <c r="C40" s="85" t="s">
        <v>48</v>
      </c>
      <c r="D40" s="86">
        <v>50</v>
      </c>
      <c r="E40" s="87">
        <f>D40*E$2</f>
        <v>37.5</v>
      </c>
    </row>
    <row r="41" spans="2:5" ht="13.5" thickBot="1" x14ac:dyDescent="0.25">
      <c r="B41" s="1245"/>
      <c r="C41" s="88" t="s">
        <v>33</v>
      </c>
      <c r="D41" s="89"/>
      <c r="E41" s="90">
        <f>D41*F$2</f>
        <v>0</v>
      </c>
    </row>
    <row r="42" spans="2:5" ht="14.25" thickTop="1" thickBot="1" x14ac:dyDescent="0.25">
      <c r="B42" s="1245"/>
      <c r="C42" s="99" t="s">
        <v>61</v>
      </c>
      <c r="D42" s="100"/>
      <c r="E42" s="101">
        <f>SUM(E39:E41)</f>
        <v>181.5</v>
      </c>
    </row>
    <row r="43" spans="2:5" x14ac:dyDescent="0.2">
      <c r="B43" s="1245"/>
      <c r="C43" s="102" t="s">
        <v>26</v>
      </c>
      <c r="D43" s="103">
        <v>4.8611111111111112E-3</v>
      </c>
      <c r="E43" s="84">
        <f>D43*24*60*60*C$2</f>
        <v>168</v>
      </c>
    </row>
    <row r="44" spans="2:5" x14ac:dyDescent="0.2">
      <c r="B44" s="1245"/>
      <c r="C44" s="85" t="s">
        <v>48</v>
      </c>
      <c r="D44" s="86">
        <v>25</v>
      </c>
      <c r="E44" s="87">
        <f>D44*E$2</f>
        <v>18.75</v>
      </c>
    </row>
    <row r="45" spans="2:5" ht="13.5" thickBot="1" x14ac:dyDescent="0.25">
      <c r="B45" s="1245"/>
      <c r="C45" s="88" t="s">
        <v>33</v>
      </c>
      <c r="D45" s="89"/>
      <c r="E45" s="90">
        <f>D45*F$2</f>
        <v>0</v>
      </c>
    </row>
    <row r="46" spans="2:5" ht="14.25" thickTop="1" thickBot="1" x14ac:dyDescent="0.25">
      <c r="B46" s="1246"/>
      <c r="C46" s="91" t="s">
        <v>61</v>
      </c>
      <c r="D46" s="92"/>
      <c r="E46" s="93">
        <f>SUM(E43:E45)</f>
        <v>186.75</v>
      </c>
    </row>
    <row r="47" spans="2:5" ht="13.5" thickBot="1" x14ac:dyDescent="0.25"/>
    <row r="48" spans="2:5" x14ac:dyDescent="0.2">
      <c r="B48" s="1244" t="s">
        <v>64</v>
      </c>
      <c r="C48" s="102" t="s">
        <v>26</v>
      </c>
      <c r="D48" s="103">
        <v>2.0833333333333333E-3</v>
      </c>
      <c r="E48" s="84">
        <f>D48*24*60*60*C$2</f>
        <v>72</v>
      </c>
    </row>
    <row r="49" spans="2:5" x14ac:dyDescent="0.2">
      <c r="B49" s="1245"/>
      <c r="C49" s="85" t="s">
        <v>48</v>
      </c>
      <c r="D49" s="86">
        <v>100</v>
      </c>
      <c r="E49" s="87">
        <f>D49*E$2</f>
        <v>75</v>
      </c>
    </row>
    <row r="50" spans="2:5" ht="13.5" thickBot="1" x14ac:dyDescent="0.25">
      <c r="B50" s="1245"/>
      <c r="C50" s="88" t="s">
        <v>33</v>
      </c>
      <c r="D50" s="89"/>
      <c r="E50" s="90">
        <f>D50*F$2</f>
        <v>0</v>
      </c>
    </row>
    <row r="51" spans="2:5" ht="14.25" thickTop="1" thickBot="1" x14ac:dyDescent="0.25">
      <c r="B51" s="1245"/>
      <c r="C51" s="91" t="s">
        <v>61</v>
      </c>
      <c r="D51" s="92"/>
      <c r="E51" s="93">
        <f>SUM(E48:E50)</f>
        <v>147</v>
      </c>
    </row>
    <row r="52" spans="2:5" x14ac:dyDescent="0.2">
      <c r="B52" s="1245"/>
      <c r="C52" s="94" t="s">
        <v>26</v>
      </c>
      <c r="D52" s="95">
        <v>1.3888888888888889E-3</v>
      </c>
      <c r="E52" s="96">
        <f>D52*24*60*60*C$2</f>
        <v>48</v>
      </c>
    </row>
    <row r="53" spans="2:5" x14ac:dyDescent="0.2">
      <c r="B53" s="1245"/>
      <c r="C53" s="85" t="s">
        <v>48</v>
      </c>
      <c r="D53" s="86">
        <v>125</v>
      </c>
      <c r="E53" s="87">
        <f>D53*E$2</f>
        <v>93.75</v>
      </c>
    </row>
    <row r="54" spans="2:5" ht="13.5" thickBot="1" x14ac:dyDescent="0.25">
      <c r="B54" s="1245"/>
      <c r="C54" s="88" t="s">
        <v>33</v>
      </c>
      <c r="D54" s="89"/>
      <c r="E54" s="90">
        <f>D54*F$2</f>
        <v>0</v>
      </c>
    </row>
    <row r="55" spans="2:5" ht="14.25" thickTop="1" thickBot="1" x14ac:dyDescent="0.25">
      <c r="B55" s="1245"/>
      <c r="C55" s="99" t="s">
        <v>61</v>
      </c>
      <c r="D55" s="100"/>
      <c r="E55" s="101">
        <f>SUM(E52:E54)</f>
        <v>141.75</v>
      </c>
    </row>
    <row r="56" spans="2:5" x14ac:dyDescent="0.2">
      <c r="B56" s="1245"/>
      <c r="C56" s="102" t="s">
        <v>26</v>
      </c>
      <c r="D56" s="103">
        <v>6.9444444444444447E-4</v>
      </c>
      <c r="E56" s="84">
        <f>D56*24*60*60*C$2</f>
        <v>24</v>
      </c>
    </row>
    <row r="57" spans="2:5" x14ac:dyDescent="0.2">
      <c r="B57" s="1245"/>
      <c r="C57" s="85" t="s">
        <v>48</v>
      </c>
      <c r="D57" s="86">
        <v>150</v>
      </c>
      <c r="E57" s="87">
        <f>D57*E$2</f>
        <v>112.5</v>
      </c>
    </row>
    <row r="58" spans="2:5" ht="13.5" thickBot="1" x14ac:dyDescent="0.25">
      <c r="B58" s="1245"/>
      <c r="C58" s="88" t="s">
        <v>33</v>
      </c>
      <c r="D58" s="89"/>
      <c r="E58" s="90">
        <f>D58*F$2</f>
        <v>0</v>
      </c>
    </row>
    <row r="59" spans="2:5" ht="14.25" thickTop="1" thickBot="1" x14ac:dyDescent="0.25">
      <c r="B59" s="1246"/>
      <c r="C59" s="91" t="s">
        <v>61</v>
      </c>
      <c r="D59" s="92"/>
      <c r="E59" s="93">
        <f>SUM(E56:E58)</f>
        <v>136.5</v>
      </c>
    </row>
    <row r="60" spans="2:5" ht="13.5" thickBot="1" x14ac:dyDescent="0.25"/>
    <row r="61" spans="2:5" x14ac:dyDescent="0.2">
      <c r="B61" s="1244" t="s">
        <v>65</v>
      </c>
      <c r="C61" s="102" t="s">
        <v>26</v>
      </c>
      <c r="D61" s="103">
        <v>2.7777777777777779E-3</v>
      </c>
      <c r="E61" s="84">
        <f>D61*24*60*60*C$2</f>
        <v>96</v>
      </c>
    </row>
    <row r="62" spans="2:5" x14ac:dyDescent="0.2">
      <c r="B62" s="1245"/>
      <c r="C62" s="85" t="s">
        <v>48</v>
      </c>
      <c r="D62" s="86">
        <v>75</v>
      </c>
      <c r="E62" s="87">
        <f>D62*E$2</f>
        <v>56.25</v>
      </c>
    </row>
    <row r="63" spans="2:5" ht="13.5" thickBot="1" x14ac:dyDescent="0.25">
      <c r="B63" s="1245"/>
      <c r="C63" s="88" t="s">
        <v>33</v>
      </c>
      <c r="D63" s="89"/>
      <c r="E63" s="90">
        <f>D63*F$2</f>
        <v>0</v>
      </c>
    </row>
    <row r="64" spans="2:5" ht="14.25" thickTop="1" thickBot="1" x14ac:dyDescent="0.25">
      <c r="B64" s="1245"/>
      <c r="C64" s="91" t="s">
        <v>61</v>
      </c>
      <c r="D64" s="92"/>
      <c r="E64" s="93">
        <f>SUM(E61:E63)</f>
        <v>152.25</v>
      </c>
    </row>
    <row r="65" spans="2:5" x14ac:dyDescent="0.2">
      <c r="B65" s="1245"/>
      <c r="C65" s="94" t="s">
        <v>26</v>
      </c>
      <c r="D65" s="95">
        <v>2.0833333333333333E-3</v>
      </c>
      <c r="E65" s="96">
        <f>D65*24*60*60*C$2</f>
        <v>72</v>
      </c>
    </row>
    <row r="66" spans="2:5" x14ac:dyDescent="0.2">
      <c r="B66" s="1245"/>
      <c r="C66" s="85" t="s">
        <v>48</v>
      </c>
      <c r="D66" s="86">
        <v>100</v>
      </c>
      <c r="E66" s="87">
        <f>D66*E$2</f>
        <v>75</v>
      </c>
    </row>
    <row r="67" spans="2:5" ht="13.5" thickBot="1" x14ac:dyDescent="0.25">
      <c r="B67" s="1245"/>
      <c r="C67" s="88" t="s">
        <v>33</v>
      </c>
      <c r="D67" s="89"/>
      <c r="E67" s="90">
        <f>D67*F$2</f>
        <v>0</v>
      </c>
    </row>
    <row r="68" spans="2:5" ht="14.25" thickTop="1" thickBot="1" x14ac:dyDescent="0.25">
      <c r="B68" s="1245"/>
      <c r="C68" s="99" t="s">
        <v>61</v>
      </c>
      <c r="D68" s="100"/>
      <c r="E68" s="101">
        <f>SUM(E65:E67)</f>
        <v>147</v>
      </c>
    </row>
    <row r="69" spans="2:5" x14ac:dyDescent="0.2">
      <c r="B69" s="1245"/>
      <c r="C69" s="102" t="s">
        <v>26</v>
      </c>
      <c r="D69" s="103">
        <v>1.3888888888888889E-3</v>
      </c>
      <c r="E69" s="84">
        <f>D69*24*60*60*C$2</f>
        <v>48</v>
      </c>
    </row>
    <row r="70" spans="2:5" x14ac:dyDescent="0.2">
      <c r="B70" s="1245"/>
      <c r="C70" s="85" t="s">
        <v>48</v>
      </c>
      <c r="D70" s="86">
        <v>125</v>
      </c>
      <c r="E70" s="87">
        <f>D70*E$2</f>
        <v>93.75</v>
      </c>
    </row>
    <row r="71" spans="2:5" ht="13.5" thickBot="1" x14ac:dyDescent="0.25">
      <c r="B71" s="1245"/>
      <c r="C71" s="88" t="s">
        <v>33</v>
      </c>
      <c r="D71" s="89"/>
      <c r="E71" s="90">
        <f>D71*F$2</f>
        <v>0</v>
      </c>
    </row>
    <row r="72" spans="2:5" ht="14.25" thickTop="1" thickBot="1" x14ac:dyDescent="0.25">
      <c r="B72" s="1246"/>
      <c r="C72" s="91" t="s">
        <v>61</v>
      </c>
      <c r="D72" s="92"/>
      <c r="E72" s="93">
        <f>SUM(E69:E71)</f>
        <v>141.75</v>
      </c>
    </row>
  </sheetData>
  <mergeCells count="7">
    <mergeCell ref="B61:B72"/>
    <mergeCell ref="C1:D1"/>
    <mergeCell ref="C2:D2"/>
    <mergeCell ref="B9:B20"/>
    <mergeCell ref="B22:B33"/>
    <mergeCell ref="B35:B46"/>
    <mergeCell ref="B48:B59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62</vt:i4>
      </vt:variant>
    </vt:vector>
  </HeadingPairs>
  <TitlesOfParts>
    <vt:vector size="104" baseType="lpstr">
      <vt:lpstr>Recensement des Equipes</vt:lpstr>
      <vt:lpstr>Apnéistes</vt:lpstr>
      <vt:lpstr>Equipes</vt:lpstr>
      <vt:lpstr>Emargement</vt:lpstr>
      <vt:lpstr>Badges (COMPETITEURS)</vt:lpstr>
      <vt:lpstr>Liste Bénévoles</vt:lpstr>
      <vt:lpstr>Badges (BENEVOLES)</vt:lpstr>
      <vt:lpstr>Badges (PARTENAIRES)</vt:lpstr>
      <vt:lpstr>Statique</vt:lpstr>
      <vt:lpstr>DWF</vt:lpstr>
      <vt:lpstr>Speed100</vt:lpstr>
      <vt:lpstr>DNF</vt:lpstr>
      <vt:lpstr>16x50</vt:lpstr>
      <vt:lpstr>Paramètres SERIES</vt:lpstr>
      <vt:lpstr>Séries-Statique</vt:lpstr>
      <vt:lpstr>Etiquette Statique</vt:lpstr>
      <vt:lpstr>Plan Bassin Statique</vt:lpstr>
      <vt:lpstr>Séries-DWF</vt:lpstr>
      <vt:lpstr>Etiquette DWF</vt:lpstr>
      <vt:lpstr>Plan Bassin DWF</vt:lpstr>
      <vt:lpstr>Séries-Speed100</vt:lpstr>
      <vt:lpstr>Etiquette Speed100</vt:lpstr>
      <vt:lpstr>Plan Bassin Speed100</vt:lpstr>
      <vt:lpstr>Séries-DNF</vt:lpstr>
      <vt:lpstr>Etiquette DNF</vt:lpstr>
      <vt:lpstr>Plan Bassin DNF</vt:lpstr>
      <vt:lpstr>Séries-16x50</vt:lpstr>
      <vt:lpstr>Paramètres Epreuves</vt:lpstr>
      <vt:lpstr>Etiquette 16x50</vt:lpstr>
      <vt:lpstr>Plan Bassin 16x50</vt:lpstr>
      <vt:lpstr>Paramètres PENALITES</vt:lpstr>
      <vt:lpstr>Synthèse SERIES</vt:lpstr>
      <vt:lpstr>Passages &amp; Appels</vt:lpstr>
      <vt:lpstr>APPEL MICRO</vt:lpstr>
      <vt:lpstr>Résultats(Saisie)</vt:lpstr>
      <vt:lpstr>Résultats(Récapitulatif)</vt:lpstr>
      <vt:lpstr>Classement-Individuel</vt:lpstr>
      <vt:lpstr>Classement-Equipe</vt:lpstr>
      <vt:lpstr>Classement TROPHEE</vt:lpstr>
      <vt:lpstr>Remise des Trophées</vt:lpstr>
      <vt:lpstr>Simulation des Séries</vt:lpstr>
      <vt:lpstr>Simulation STATIQUE + DYNAMIQUE</vt:lpstr>
      <vt:lpstr>Emargement!Annonces</vt:lpstr>
      <vt:lpstr>Annonces</vt:lpstr>
      <vt:lpstr>Apnéistes</vt:lpstr>
      <vt:lpstr>C_DNF</vt:lpstr>
      <vt:lpstr>C_DWF</vt:lpstr>
      <vt:lpstr>C_Speed100</vt:lpstr>
      <vt:lpstr>C_Speed1650</vt:lpstr>
      <vt:lpstr>C_Statique</vt:lpstr>
      <vt:lpstr>ClassementEPREUVE</vt:lpstr>
      <vt:lpstr>ClassementEQUIPE</vt:lpstr>
      <vt:lpstr>ClassementINDIVIDUEL</vt:lpstr>
      <vt:lpstr>CritèreINDIVIDUEL</vt:lpstr>
      <vt:lpstr>'16x50'!Criteres</vt:lpstr>
      <vt:lpstr>'Classement-Equipe'!Criteres</vt:lpstr>
      <vt:lpstr>'Classement-Individuel'!Criteres</vt:lpstr>
      <vt:lpstr>DNF!Criteres</vt:lpstr>
      <vt:lpstr>DWF!Criteres</vt:lpstr>
      <vt:lpstr>Speed100!Criteres</vt:lpstr>
      <vt:lpstr>Statique!Criteres</vt:lpstr>
      <vt:lpstr>CritèresEQUIPE</vt:lpstr>
      <vt:lpstr>DNF</vt:lpstr>
      <vt:lpstr>DWF</vt:lpstr>
      <vt:lpstr>Epreuve_16x50</vt:lpstr>
      <vt:lpstr>Epreuve_DNF</vt:lpstr>
      <vt:lpstr>Epreuve_DWF</vt:lpstr>
      <vt:lpstr>Epreuve_Speed100</vt:lpstr>
      <vt:lpstr>Epreuve_Statique</vt:lpstr>
      <vt:lpstr>Epreuves</vt:lpstr>
      <vt:lpstr>Equipe_Apnéiste</vt:lpstr>
      <vt:lpstr>Equipe_Equipe</vt:lpstr>
      <vt:lpstr>'16x50'!Extraire</vt:lpstr>
      <vt:lpstr>Apnéistes!Extraire</vt:lpstr>
      <vt:lpstr>'Classement-Equipe'!Extraire</vt:lpstr>
      <vt:lpstr>'Classement-Individuel'!Extraire</vt:lpstr>
      <vt:lpstr>DNF!Extraire</vt:lpstr>
      <vt:lpstr>DWF!Extraire</vt:lpstr>
      <vt:lpstr>Equipes!Extraire</vt:lpstr>
      <vt:lpstr>'Passages &amp; Appels'!Extraire</vt:lpstr>
      <vt:lpstr>Speed100!Extraire</vt:lpstr>
      <vt:lpstr>Statique!Extraire</vt:lpstr>
      <vt:lpstr>Lignes</vt:lpstr>
      <vt:lpstr>Liste_Epreuve</vt:lpstr>
      <vt:lpstr>Participation</vt:lpstr>
      <vt:lpstr>Passages_Appels</vt:lpstr>
      <vt:lpstr>RésultatsAPNEISTE</vt:lpstr>
      <vt:lpstr>RésultatsDWF</vt:lpstr>
      <vt:lpstr>RésultatsGLOBAUX</vt:lpstr>
      <vt:lpstr>Emargement!Source</vt:lpstr>
      <vt:lpstr>Source</vt:lpstr>
      <vt:lpstr>Speed100</vt:lpstr>
      <vt:lpstr>Speed1650</vt:lpstr>
      <vt:lpstr>Statique</vt:lpstr>
      <vt:lpstr>Synthèse_Séries</vt:lpstr>
      <vt:lpstr>SynthèseTROPHEE</vt:lpstr>
      <vt:lpstr>'Badges (BENEVOLES)'!Zone_d_impression</vt:lpstr>
      <vt:lpstr>'Badges (COMPETITEURS)'!Zone_d_impression</vt:lpstr>
      <vt:lpstr>'Badges (PARTENAIRES)'!Zone_d_impression</vt:lpstr>
      <vt:lpstr>'Etiquette 16x50'!Zone_d_impression</vt:lpstr>
      <vt:lpstr>'Etiquette DNF'!Zone_d_impression</vt:lpstr>
      <vt:lpstr>'Etiquette DWF'!Zone_d_impression</vt:lpstr>
      <vt:lpstr>'Etiquette Speed100'!Zone_d_impression</vt:lpstr>
      <vt:lpstr>'Etiquette Statique'!Zone_d_impression</vt:lpstr>
    </vt:vector>
  </TitlesOfParts>
  <Company>SUEZ ENVIRONNEMENT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Richioud, Alain</dc:creator>
  <cp:lastModifiedBy>Arnaud Ricaud</cp:lastModifiedBy>
  <cp:lastPrinted>2016-05-27T20:34:45Z</cp:lastPrinted>
  <dcterms:created xsi:type="dcterms:W3CDTF">2016-03-06T15:28:07Z</dcterms:created>
  <dcterms:modified xsi:type="dcterms:W3CDTF">2017-04-09T09:20:18Z</dcterms:modified>
</cp:coreProperties>
</file>